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enovo-lap\Desktop\استمارات تسجيل ف2 للعام 2024-2025\استمارات موقع ف2 2024-2025\دراسات قانونية\"/>
    </mc:Choice>
  </mc:AlternateContent>
  <xr:revisionPtr revIDLastSave="0" documentId="13_ncr:1_{25C902D9-D193-4CDF-8D3A-0B5897115F77}" xr6:coauthVersionLast="47" xr6:coauthVersionMax="47" xr10:uidLastSave="{00000000-0000-0000-0000-000000000000}"/>
  <workbookProtection workbookAlgorithmName="SHA-512" workbookHashValue="b4ozd/P95GquE4eje/5HPtzth12d0ErxzamB34Kvib3nVLf3b6IsOJyICWY+J8DmWcJLdZ0An/bQmuu7QMjAxQ==" workbookSaltValue="Enlrs4tnbRrnHjsX6KWVmg==" workbookSpinCount="100000" lockStructure="1"/>
  <bookViews>
    <workbookView xWindow="-108" yWindow="-108" windowWidth="23256" windowHeight="12576" xr2:uid="{00000000-000D-0000-FFFF-FFFF00000000}"/>
  </bookViews>
  <sheets>
    <sheet name="تعليمات" sheetId="13" r:id="rId1"/>
    <sheet name="إدخال البيانات" sheetId="7" r:id="rId2"/>
    <sheet name="إختيار المقررات" sheetId="5" r:id="rId3"/>
    <sheet name="الإستمارة" sheetId="11" r:id="rId4"/>
    <sheet name="LAW-24-25-f2" sheetId="2" r:id="rId5"/>
    <sheet name="ورقة4" sheetId="10" state="hidden" r:id="rId6"/>
    <sheet name="ورقة2" sheetId="4" state="hidden" r:id="rId7"/>
  </sheets>
  <externalReferences>
    <externalReference r:id="rId8"/>
    <externalReference r:id="rId9"/>
  </externalReferences>
  <definedNames>
    <definedName name="_xlnm._FilterDatabase" localSheetId="1" hidden="1">'إدخال البيانات'!$L$19:$L$31</definedName>
    <definedName name="_xlnm._FilterDatabase" localSheetId="6" hidden="1">ورقة2!$A$2:$AI$12312</definedName>
    <definedName name="_xlnm._FilterDatabase" localSheetId="5" hidden="1">ورقة4!$A$2:$BE$1002</definedName>
    <definedName name="_xlnm.Print_Area" localSheetId="3">الإستمارة!$A$1:$S$51</definedName>
    <definedName name="RowN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D3" i="10" l="1"/>
  <c r="BD4" i="10"/>
  <c r="BD5" i="10"/>
  <c r="BD6" i="10"/>
  <c r="BD7" i="10"/>
  <c r="BD10" i="10"/>
  <c r="BD11" i="10"/>
  <c r="BD12" i="10"/>
  <c r="BD14" i="10"/>
  <c r="BD15" i="10"/>
  <c r="BD17" i="10"/>
  <c r="BD19" i="10"/>
  <c r="BD20" i="10"/>
  <c r="BD21" i="10"/>
  <c r="BD22" i="10"/>
  <c r="BD23" i="10"/>
  <c r="BD24" i="10"/>
  <c r="BD25" i="10"/>
  <c r="BD27" i="10"/>
  <c r="BD29" i="10"/>
  <c r="BD30" i="10"/>
  <c r="BD32" i="10"/>
  <c r="BD33" i="10"/>
  <c r="BD34" i="10"/>
  <c r="BD35" i="10"/>
  <c r="BD36" i="10"/>
  <c r="BD38" i="10"/>
  <c r="BD40" i="10"/>
  <c r="BD41" i="10"/>
  <c r="BD42" i="10"/>
  <c r="BD43" i="10"/>
  <c r="BD44" i="10"/>
  <c r="BD45" i="10"/>
  <c r="BD46" i="10"/>
  <c r="BD47" i="10"/>
  <c r="BD48" i="10"/>
  <c r="BD49" i="10"/>
  <c r="BD50" i="10"/>
  <c r="BD52" i="10"/>
  <c r="BD53" i="10"/>
  <c r="BD54" i="10"/>
  <c r="BD55" i="10"/>
  <c r="BD56" i="10"/>
  <c r="BD57" i="10"/>
  <c r="BD58" i="10"/>
  <c r="BD59" i="10"/>
  <c r="BD61" i="10"/>
  <c r="BD62" i="10"/>
  <c r="BD64" i="10"/>
  <c r="BD65" i="10"/>
  <c r="BD66" i="10"/>
  <c r="BD67" i="10"/>
  <c r="BD68" i="10"/>
  <c r="BD69" i="10"/>
  <c r="BD70" i="10"/>
  <c r="BD71" i="10"/>
  <c r="BD72" i="10"/>
  <c r="BD73" i="10"/>
  <c r="BD74" i="10"/>
  <c r="BD75" i="10"/>
  <c r="BD77" i="10"/>
  <c r="BD78" i="10"/>
  <c r="BD79" i="10"/>
  <c r="BD80" i="10"/>
  <c r="BD81" i="10"/>
  <c r="BD83" i="10"/>
  <c r="BD84" i="10"/>
  <c r="BD85" i="10"/>
  <c r="BD86" i="10"/>
  <c r="BD87" i="10"/>
  <c r="BD88" i="10"/>
  <c r="BD89" i="10"/>
  <c r="BD91" i="10"/>
  <c r="BD92" i="10"/>
  <c r="BD93" i="10"/>
  <c r="BD94" i="10"/>
  <c r="BD95" i="10"/>
  <c r="BD97" i="10"/>
  <c r="BD98" i="10"/>
  <c r="BD99" i="10"/>
  <c r="BD100" i="10"/>
  <c r="BD102" i="10"/>
  <c r="BD103" i="10"/>
  <c r="BD104" i="10"/>
  <c r="BD105" i="10"/>
  <c r="BD107" i="10"/>
  <c r="BD108" i="10"/>
  <c r="BD109" i="10"/>
  <c r="BD110" i="10"/>
  <c r="BD111" i="10"/>
  <c r="BD112" i="10"/>
  <c r="BD113" i="10"/>
  <c r="BD114" i="10"/>
  <c r="BD115" i="10"/>
  <c r="BD116" i="10"/>
  <c r="BD117" i="10"/>
  <c r="BD118" i="10"/>
  <c r="BD119" i="10"/>
  <c r="BD120" i="10"/>
  <c r="BD122" i="10"/>
  <c r="BD124" i="10"/>
  <c r="BD126" i="10"/>
  <c r="BD127" i="10"/>
  <c r="BD128" i="10"/>
  <c r="BD129" i="10"/>
  <c r="BD130" i="10"/>
  <c r="BD131" i="10"/>
  <c r="BD132" i="10"/>
  <c r="BD133" i="10"/>
  <c r="BD134" i="10"/>
  <c r="BD135" i="10"/>
  <c r="BD136" i="10"/>
  <c r="BD137" i="10"/>
  <c r="BD138" i="10"/>
  <c r="BD142" i="10"/>
  <c r="BD145" i="10"/>
  <c r="BD146" i="10"/>
  <c r="BD147" i="10"/>
  <c r="BD148" i="10"/>
  <c r="BD149" i="10"/>
  <c r="BD150" i="10"/>
  <c r="BD151" i="10"/>
  <c r="BD153" i="10"/>
  <c r="BD155" i="10"/>
  <c r="BD156" i="10"/>
  <c r="BD158" i="10"/>
  <c r="BD160" i="10"/>
  <c r="BD161" i="10"/>
  <c r="BD162" i="10"/>
  <c r="BD163" i="10"/>
  <c r="BD164" i="10"/>
  <c r="BD165" i="10"/>
  <c r="BD166" i="10"/>
  <c r="BD167" i="10"/>
  <c r="BD168" i="10"/>
  <c r="BD169" i="10"/>
  <c r="BD170" i="10"/>
  <c r="BD171" i="10"/>
  <c r="BD172" i="10"/>
  <c r="BD173" i="10"/>
  <c r="BD174" i="10"/>
  <c r="BD175" i="10"/>
  <c r="BD176" i="10"/>
  <c r="BD177" i="10"/>
  <c r="BD178" i="10"/>
  <c r="BD179" i="10"/>
  <c r="BD180" i="10"/>
  <c r="BD181" i="10"/>
  <c r="BD182" i="10"/>
  <c r="BD183" i="10"/>
  <c r="BD184" i="10"/>
  <c r="BD185" i="10"/>
  <c r="BD186" i="10"/>
  <c r="BD187" i="10"/>
  <c r="BD188" i="10"/>
  <c r="BD189" i="10"/>
  <c r="BD190" i="10"/>
  <c r="BD191" i="10"/>
  <c r="BD192" i="10"/>
  <c r="BD193" i="10"/>
  <c r="BD194" i="10"/>
  <c r="BD195" i="10"/>
  <c r="BD196" i="10"/>
  <c r="BD197" i="10"/>
  <c r="BD198" i="10"/>
  <c r="BD199" i="10"/>
  <c r="BD200" i="10"/>
  <c r="BD201" i="10"/>
  <c r="BD202" i="10"/>
  <c r="BD203" i="10"/>
  <c r="BD204" i="10"/>
  <c r="BD205" i="10"/>
  <c r="BD206" i="10"/>
  <c r="BD207" i="10"/>
  <c r="BD208" i="10"/>
  <c r="BD209" i="10"/>
  <c r="BD210" i="10"/>
  <c r="BD211" i="10"/>
  <c r="BD212" i="10"/>
  <c r="BD213" i="10"/>
  <c r="BD214" i="10"/>
  <c r="BD215" i="10"/>
  <c r="BD216" i="10"/>
  <c r="BD217" i="10"/>
  <c r="BD218" i="10"/>
  <c r="BD219" i="10"/>
  <c r="BD220" i="10"/>
  <c r="BD221" i="10"/>
  <c r="BD222" i="10"/>
  <c r="BD223" i="10"/>
  <c r="BD224" i="10"/>
  <c r="BD225" i="10"/>
  <c r="BD226" i="10"/>
  <c r="BD227" i="10"/>
  <c r="BD228" i="10"/>
  <c r="BD229" i="10"/>
  <c r="BD230" i="10"/>
  <c r="BD231" i="10"/>
  <c r="BD232" i="10"/>
  <c r="BD233" i="10"/>
  <c r="BD234" i="10"/>
  <c r="BD235" i="10"/>
  <c r="BD236" i="10"/>
  <c r="BD237" i="10"/>
  <c r="BD238" i="10"/>
  <c r="BD239" i="10"/>
  <c r="BD240" i="10"/>
  <c r="BD241" i="10"/>
  <c r="BD242" i="10"/>
  <c r="BD243" i="10"/>
  <c r="BD244" i="10"/>
  <c r="BD245" i="10"/>
  <c r="BD246" i="10"/>
  <c r="BD247" i="10"/>
  <c r="BD248" i="10"/>
  <c r="BD249" i="10"/>
  <c r="BD250" i="10"/>
  <c r="BD251" i="10"/>
  <c r="BD252" i="10"/>
  <c r="BD253" i="10"/>
  <c r="BD254" i="10"/>
  <c r="BD255" i="10"/>
  <c r="BD256" i="10"/>
  <c r="BD257" i="10"/>
  <c r="BD258" i="10"/>
  <c r="BD259" i="10"/>
  <c r="BD260" i="10"/>
  <c r="BD261" i="10"/>
  <c r="BD262" i="10"/>
  <c r="BD263" i="10"/>
  <c r="BD264" i="10"/>
  <c r="BD265" i="10"/>
  <c r="BD266" i="10"/>
  <c r="BD267" i="10"/>
  <c r="BD268" i="10"/>
  <c r="BD269" i="10"/>
  <c r="BD270" i="10"/>
  <c r="BD271" i="10"/>
  <c r="BD272" i="10"/>
  <c r="BD273" i="10"/>
  <c r="BD274" i="10"/>
  <c r="BD275" i="10"/>
  <c r="BD276" i="10"/>
  <c r="BD277" i="10"/>
  <c r="BD278" i="10"/>
  <c r="BD279" i="10"/>
  <c r="BD280" i="10"/>
  <c r="BD281" i="10"/>
  <c r="BD282" i="10"/>
  <c r="BD283" i="10"/>
  <c r="BD284" i="10"/>
  <c r="BD285" i="10"/>
  <c r="BD286" i="10"/>
  <c r="BD287" i="10"/>
  <c r="BD288" i="10"/>
  <c r="BD289" i="10"/>
  <c r="BD290" i="10"/>
  <c r="BD291" i="10"/>
  <c r="BD292" i="10"/>
  <c r="BD293" i="10"/>
  <c r="BD294" i="10"/>
  <c r="BD295" i="10"/>
  <c r="BD296" i="10"/>
  <c r="BD297" i="10"/>
  <c r="BD298" i="10"/>
  <c r="BD299" i="10"/>
  <c r="BD300" i="10"/>
  <c r="BD301" i="10"/>
  <c r="BD302" i="10"/>
  <c r="BD303" i="10"/>
  <c r="BD304" i="10"/>
  <c r="BD305" i="10"/>
  <c r="BD306" i="10"/>
  <c r="BD307" i="10"/>
  <c r="BD308" i="10"/>
  <c r="BD309" i="10"/>
  <c r="BD310" i="10"/>
  <c r="BD311" i="10"/>
  <c r="BD312" i="10"/>
  <c r="BD313" i="10"/>
  <c r="BD314" i="10"/>
  <c r="BD315" i="10"/>
  <c r="BD316" i="10"/>
  <c r="BD317" i="10"/>
  <c r="BD318" i="10"/>
  <c r="BD319" i="10"/>
  <c r="BD320" i="10"/>
  <c r="BD321" i="10"/>
  <c r="BD322" i="10"/>
  <c r="BD323" i="10"/>
  <c r="BD324" i="10"/>
  <c r="BD325" i="10"/>
  <c r="BD326" i="10"/>
  <c r="BD327" i="10"/>
  <c r="BD328" i="10"/>
  <c r="BD329" i="10"/>
  <c r="BD330" i="10"/>
  <c r="BD331" i="10"/>
  <c r="BD332" i="10"/>
  <c r="BD333" i="10"/>
  <c r="BD334" i="10"/>
  <c r="BD335" i="10"/>
  <c r="BD336" i="10"/>
  <c r="BD337" i="10"/>
  <c r="BD338" i="10"/>
  <c r="BD339" i="10"/>
  <c r="BD340" i="10"/>
  <c r="BD341" i="10"/>
  <c r="BD342" i="10"/>
  <c r="BD343" i="10"/>
  <c r="BD344" i="10"/>
  <c r="BD345" i="10"/>
  <c r="BD346" i="10"/>
  <c r="BD347" i="10"/>
  <c r="BD348" i="10"/>
  <c r="BD349" i="10"/>
  <c r="BD350" i="10"/>
  <c r="BD351" i="10"/>
  <c r="BD352" i="10"/>
  <c r="BD353" i="10"/>
  <c r="BD354" i="10"/>
  <c r="BD355" i="10"/>
  <c r="BD356" i="10"/>
  <c r="BD357" i="10"/>
  <c r="BD358" i="10"/>
  <c r="BD359" i="10"/>
  <c r="BD360" i="10"/>
  <c r="BD361" i="10"/>
  <c r="BD362" i="10"/>
  <c r="BD363" i="10"/>
  <c r="BD364" i="10"/>
  <c r="BD365" i="10"/>
  <c r="BD366" i="10"/>
  <c r="BD367" i="10"/>
  <c r="BD368" i="10"/>
  <c r="BD369" i="10"/>
  <c r="BD370" i="10"/>
  <c r="BD371" i="10"/>
  <c r="BD372" i="10"/>
  <c r="BD373" i="10"/>
  <c r="BD374" i="10"/>
  <c r="BD375" i="10"/>
  <c r="BD376" i="10"/>
  <c r="BD377" i="10"/>
  <c r="BD378" i="10"/>
  <c r="BD379" i="10"/>
  <c r="BD380" i="10"/>
  <c r="BD381" i="10"/>
  <c r="BD382" i="10"/>
  <c r="BD383" i="10"/>
  <c r="BD384" i="10"/>
  <c r="BD385" i="10"/>
  <c r="BD386" i="10"/>
  <c r="BD387" i="10"/>
  <c r="BD388" i="10"/>
  <c r="BD389" i="10"/>
  <c r="BD390" i="10"/>
  <c r="BD391" i="10"/>
  <c r="BD392" i="10"/>
  <c r="BD393" i="10"/>
  <c r="BD394" i="10"/>
  <c r="BD395" i="10"/>
  <c r="BD396" i="10"/>
  <c r="BD397" i="10"/>
  <c r="BD398" i="10"/>
  <c r="BD399" i="10"/>
  <c r="BD400" i="10"/>
  <c r="BD401" i="10"/>
  <c r="BD402" i="10"/>
  <c r="BD403" i="10"/>
  <c r="BD404" i="10"/>
  <c r="BD405" i="10"/>
  <c r="BD406" i="10"/>
  <c r="BD407" i="10"/>
  <c r="BD408" i="10"/>
  <c r="BD409" i="10"/>
  <c r="BD410" i="10"/>
  <c r="BD411" i="10"/>
  <c r="BD412" i="10"/>
  <c r="BD413" i="10"/>
  <c r="BD414" i="10"/>
  <c r="BD415" i="10"/>
  <c r="BD416" i="10"/>
  <c r="BD417" i="10"/>
  <c r="BD418" i="10"/>
  <c r="BD419" i="10"/>
  <c r="BD420" i="10"/>
  <c r="BD421" i="10"/>
  <c r="BD422" i="10"/>
  <c r="BD423" i="10"/>
  <c r="BD424" i="10"/>
  <c r="BD425" i="10"/>
  <c r="BD426" i="10"/>
  <c r="BD427" i="10"/>
  <c r="BD428" i="10"/>
  <c r="BD429" i="10"/>
  <c r="BD430" i="10"/>
  <c r="BD431" i="10"/>
  <c r="BD432" i="10"/>
  <c r="BD433" i="10"/>
  <c r="BD434" i="10"/>
  <c r="BD435" i="10"/>
  <c r="BD436" i="10"/>
  <c r="BD437" i="10"/>
  <c r="BD438" i="10"/>
  <c r="BD439" i="10"/>
  <c r="BD440" i="10"/>
  <c r="BD441" i="10"/>
  <c r="BD442" i="10"/>
  <c r="BD443" i="10"/>
  <c r="BD444" i="10"/>
  <c r="BD445" i="10"/>
  <c r="BD446" i="10"/>
  <c r="BD447" i="10"/>
  <c r="BD448" i="10"/>
  <c r="BD449" i="10"/>
  <c r="BD450" i="10"/>
  <c r="BD451" i="10"/>
  <c r="BD452" i="10"/>
  <c r="BD453" i="10"/>
  <c r="BD454" i="10"/>
  <c r="BD455" i="10"/>
  <c r="BD456" i="10"/>
  <c r="BD457" i="10"/>
  <c r="BD458" i="10"/>
  <c r="BD459" i="10"/>
  <c r="BD460" i="10"/>
  <c r="BD461" i="10"/>
  <c r="BD462" i="10"/>
  <c r="BD463" i="10"/>
  <c r="BD464" i="10"/>
  <c r="BD465" i="10"/>
  <c r="BD466" i="10"/>
  <c r="BD467" i="10"/>
  <c r="BD468" i="10"/>
  <c r="BD469" i="10"/>
  <c r="BD470" i="10"/>
  <c r="BD471" i="10"/>
  <c r="BD472" i="10"/>
  <c r="BD473" i="10"/>
  <c r="BD474" i="10"/>
  <c r="BD475" i="10"/>
  <c r="BD476" i="10"/>
  <c r="BD477" i="10"/>
  <c r="BD478" i="10"/>
  <c r="BD479" i="10"/>
  <c r="BD480" i="10"/>
  <c r="BD481" i="10"/>
  <c r="BD482" i="10"/>
  <c r="BD483" i="10"/>
  <c r="BD484" i="10"/>
  <c r="BD485" i="10"/>
  <c r="BD486" i="10"/>
  <c r="BD487" i="10"/>
  <c r="BD488" i="10"/>
  <c r="BD489" i="10"/>
  <c r="BD490" i="10"/>
  <c r="BD491" i="10"/>
  <c r="BD492" i="10"/>
  <c r="BD493" i="10"/>
  <c r="BD494" i="10"/>
  <c r="BD495" i="10"/>
  <c r="BD496" i="10"/>
  <c r="BD497" i="10"/>
  <c r="BD498" i="10"/>
  <c r="BD499" i="10"/>
  <c r="BD500" i="10"/>
  <c r="BD501" i="10"/>
  <c r="BD502" i="10"/>
  <c r="BD503" i="10"/>
  <c r="BD504" i="10"/>
  <c r="BD505" i="10"/>
  <c r="BD506" i="10"/>
  <c r="BD507" i="10"/>
  <c r="BD508" i="10"/>
  <c r="BD509" i="10"/>
  <c r="BD510" i="10"/>
  <c r="BD511" i="10"/>
  <c r="BD512" i="10"/>
  <c r="BD513" i="10"/>
  <c r="BD514" i="10"/>
  <c r="BD515" i="10"/>
  <c r="BD516" i="10"/>
  <c r="BD517" i="10"/>
  <c r="BD518" i="10"/>
  <c r="BD519" i="10"/>
  <c r="BD520" i="10"/>
  <c r="BD521" i="10"/>
  <c r="BD522" i="10"/>
  <c r="BD523" i="10"/>
  <c r="BD524" i="10"/>
  <c r="BD525" i="10"/>
  <c r="BD526" i="10"/>
  <c r="BD527" i="10"/>
  <c r="BD528" i="10"/>
  <c r="BD529" i="10"/>
  <c r="BD530" i="10"/>
  <c r="BD531" i="10"/>
  <c r="BD532" i="10"/>
  <c r="BD533" i="10"/>
  <c r="BD534" i="10"/>
  <c r="BD535" i="10"/>
  <c r="BD536" i="10"/>
  <c r="BD537" i="10"/>
  <c r="BD538" i="10"/>
  <c r="BD539" i="10"/>
  <c r="BD540" i="10"/>
  <c r="BD541" i="10"/>
  <c r="BD542" i="10"/>
  <c r="BD543" i="10"/>
  <c r="BD544" i="10"/>
  <c r="BD545" i="10"/>
  <c r="BD546" i="10"/>
  <c r="BD547" i="10"/>
  <c r="BD548" i="10"/>
  <c r="BD549" i="10"/>
  <c r="BD550" i="10"/>
  <c r="BD551" i="10"/>
  <c r="BD552" i="10"/>
  <c r="BD553" i="10"/>
  <c r="BD554" i="10"/>
  <c r="BD555" i="10"/>
  <c r="BD556" i="10"/>
  <c r="BD557" i="10"/>
  <c r="BD558" i="10"/>
  <c r="BD559" i="10"/>
  <c r="BD560" i="10"/>
  <c r="BD561" i="10"/>
  <c r="BD562" i="10"/>
  <c r="BD563" i="10"/>
  <c r="BD564" i="10"/>
  <c r="BD565" i="10"/>
  <c r="BD566" i="10"/>
  <c r="BD567" i="10"/>
  <c r="BD568" i="10"/>
  <c r="BD569" i="10"/>
  <c r="BD570" i="10"/>
  <c r="BD571" i="10"/>
  <c r="BD572" i="10"/>
  <c r="BD573" i="10"/>
  <c r="BD574" i="10"/>
  <c r="BD575" i="10"/>
  <c r="BD576" i="10"/>
  <c r="BD577" i="10"/>
  <c r="BD578" i="10"/>
  <c r="BD579" i="10"/>
  <c r="BD580" i="10"/>
  <c r="BD581" i="10"/>
  <c r="BD582" i="10"/>
  <c r="BD583" i="10"/>
  <c r="BD584" i="10"/>
  <c r="BD585" i="10"/>
  <c r="BD586" i="10"/>
  <c r="BD587" i="10"/>
  <c r="BD588" i="10"/>
  <c r="BD589" i="10"/>
  <c r="BD590" i="10"/>
  <c r="BD591" i="10"/>
  <c r="BD592" i="10"/>
  <c r="BD593" i="10"/>
  <c r="BD594" i="10"/>
  <c r="BD595" i="10"/>
  <c r="BD596" i="10"/>
  <c r="BD597" i="10"/>
  <c r="BD598" i="10"/>
  <c r="BD599" i="10"/>
  <c r="BD600" i="10"/>
  <c r="BD601" i="10"/>
  <c r="BD602" i="10"/>
  <c r="BD603" i="10"/>
  <c r="BD604" i="10"/>
  <c r="BD605" i="10"/>
  <c r="BD606" i="10"/>
  <c r="BD607" i="10"/>
  <c r="BD608" i="10"/>
  <c r="BD609" i="10"/>
  <c r="BD610" i="10"/>
  <c r="BD611" i="10"/>
  <c r="BD612" i="10"/>
  <c r="BD613" i="10"/>
  <c r="BD614" i="10"/>
  <c r="BD615" i="10"/>
  <c r="BD616" i="10"/>
  <c r="BD617" i="10"/>
  <c r="BD618" i="10"/>
  <c r="BD619" i="10"/>
  <c r="BD620" i="10"/>
  <c r="BD621" i="10"/>
  <c r="BD622" i="10"/>
  <c r="BD623" i="10"/>
  <c r="BD624" i="10"/>
  <c r="BD625" i="10"/>
  <c r="BD626" i="10"/>
  <c r="BD627" i="10"/>
  <c r="BD628" i="10"/>
  <c r="BD629" i="10"/>
  <c r="BD630" i="10"/>
  <c r="BD631" i="10"/>
  <c r="BD632" i="10"/>
  <c r="BD633" i="10"/>
  <c r="BD634" i="10"/>
  <c r="BD635" i="10"/>
  <c r="BD636" i="10"/>
  <c r="BD637" i="10"/>
  <c r="BD638" i="10"/>
  <c r="BD639" i="10"/>
  <c r="BD640" i="10"/>
  <c r="BD641" i="10"/>
  <c r="BD642" i="10"/>
  <c r="BD643" i="10"/>
  <c r="BD644" i="10"/>
  <c r="BD645" i="10"/>
  <c r="BD646" i="10"/>
  <c r="BD647" i="10"/>
  <c r="BD648" i="10"/>
  <c r="BD649" i="10"/>
  <c r="BD650" i="10"/>
  <c r="BD651" i="10"/>
  <c r="BD652" i="10"/>
  <c r="BD653" i="10"/>
  <c r="BD654" i="10"/>
  <c r="BD655" i="10"/>
  <c r="BD656" i="10"/>
  <c r="BD657" i="10"/>
  <c r="BD658" i="10"/>
  <c r="BD659" i="10"/>
  <c r="BD660" i="10"/>
  <c r="BD661" i="10"/>
  <c r="BD662" i="10"/>
  <c r="BD663" i="10"/>
  <c r="BD664" i="10"/>
  <c r="BD665" i="10"/>
  <c r="BD666" i="10"/>
  <c r="BD667" i="10"/>
  <c r="BD668" i="10"/>
  <c r="BD669" i="10"/>
  <c r="BD670" i="10"/>
  <c r="BD671" i="10"/>
  <c r="BD672" i="10"/>
  <c r="BD673" i="10"/>
  <c r="BD674" i="10"/>
  <c r="BD675" i="10"/>
  <c r="BD676" i="10"/>
  <c r="BD677" i="10"/>
  <c r="BD678" i="10"/>
  <c r="BD679" i="10"/>
  <c r="BD680" i="10"/>
  <c r="BD681" i="10"/>
  <c r="BD682" i="10"/>
  <c r="BD683" i="10"/>
  <c r="BD684" i="10"/>
  <c r="BD685" i="10"/>
  <c r="BD686" i="10"/>
  <c r="BD687" i="10"/>
  <c r="BD688" i="10"/>
  <c r="BD689" i="10"/>
  <c r="BD690" i="10"/>
  <c r="BD691" i="10"/>
  <c r="BD692" i="10"/>
  <c r="BD693" i="10"/>
  <c r="BD694" i="10"/>
  <c r="BD695" i="10"/>
  <c r="BD696" i="10"/>
  <c r="BD697" i="10"/>
  <c r="BD698" i="10"/>
  <c r="BD699" i="10"/>
  <c r="BD700" i="10"/>
  <c r="BD701" i="10"/>
  <c r="BD702" i="10"/>
  <c r="BD703" i="10"/>
  <c r="BD704" i="10"/>
  <c r="BD705" i="10"/>
  <c r="BD706" i="10"/>
  <c r="BD707" i="10"/>
  <c r="BD708" i="10"/>
  <c r="BD709" i="10"/>
  <c r="BD710" i="10"/>
  <c r="BD711" i="10"/>
  <c r="BD712" i="10"/>
  <c r="BD713" i="10"/>
  <c r="BD714" i="10"/>
  <c r="BD715" i="10"/>
  <c r="BD716" i="10"/>
  <c r="BD717" i="10"/>
  <c r="BD718" i="10"/>
  <c r="BD719" i="10"/>
  <c r="BD720" i="10"/>
  <c r="BD721" i="10"/>
  <c r="BD722" i="10"/>
  <c r="BD723" i="10"/>
  <c r="BD724" i="10"/>
  <c r="BD725" i="10"/>
  <c r="BD726" i="10"/>
  <c r="BD727" i="10"/>
  <c r="BD728" i="10"/>
  <c r="BD729" i="10"/>
  <c r="BD730" i="10"/>
  <c r="BD731" i="10"/>
  <c r="BD732" i="10"/>
  <c r="BD733" i="10"/>
  <c r="BD734" i="10"/>
  <c r="BD735" i="10"/>
  <c r="BD736" i="10"/>
  <c r="BD737" i="10"/>
  <c r="BD738" i="10"/>
  <c r="BD739" i="10"/>
  <c r="BD740" i="10"/>
  <c r="BD741" i="10"/>
  <c r="BD742" i="10"/>
  <c r="BD743" i="10"/>
  <c r="BD744" i="10"/>
  <c r="BD745" i="10"/>
  <c r="BD746" i="10"/>
  <c r="BD747" i="10"/>
  <c r="BD748" i="10"/>
  <c r="BD749" i="10"/>
  <c r="BD750" i="10"/>
  <c r="BD751" i="10"/>
  <c r="BD752" i="10"/>
  <c r="BD753" i="10"/>
  <c r="BD754" i="10"/>
  <c r="BD755" i="10"/>
  <c r="BD756" i="10"/>
  <c r="BD757" i="10"/>
  <c r="BD758" i="10"/>
  <c r="BD759" i="10"/>
  <c r="BD760" i="10"/>
  <c r="BD761" i="10"/>
  <c r="BD762" i="10"/>
  <c r="BD763" i="10"/>
  <c r="BD764" i="10"/>
  <c r="BD765" i="10"/>
  <c r="BD766" i="10"/>
  <c r="BD767" i="10"/>
  <c r="BD768" i="10"/>
  <c r="BD769" i="10"/>
  <c r="BD770" i="10"/>
  <c r="BD771" i="10"/>
  <c r="BD772" i="10"/>
  <c r="BD773" i="10"/>
  <c r="BD774" i="10"/>
  <c r="BD775" i="10"/>
  <c r="BD776" i="10"/>
  <c r="BD777" i="10"/>
  <c r="BD778" i="10"/>
  <c r="BD779" i="10"/>
  <c r="BD780" i="10"/>
  <c r="BD781" i="10"/>
  <c r="BD782" i="10"/>
  <c r="BD783" i="10"/>
  <c r="BD784" i="10"/>
  <c r="BD785" i="10"/>
  <c r="BD786" i="10"/>
  <c r="BD787" i="10"/>
  <c r="BD788" i="10"/>
  <c r="BD789" i="10"/>
  <c r="BD790" i="10"/>
  <c r="BD791" i="10"/>
  <c r="BD792" i="10"/>
  <c r="BD793" i="10"/>
  <c r="BD794" i="10"/>
  <c r="BD795" i="10"/>
  <c r="BD796" i="10"/>
  <c r="BD797" i="10"/>
  <c r="BD798" i="10"/>
  <c r="BD799" i="10"/>
  <c r="BD800" i="10"/>
  <c r="BD801" i="10"/>
  <c r="BD802" i="10"/>
  <c r="BD803" i="10"/>
  <c r="BD804" i="10"/>
  <c r="BD805" i="10"/>
  <c r="BD806" i="10"/>
  <c r="BD807" i="10"/>
  <c r="BD808" i="10"/>
  <c r="BD809" i="10"/>
  <c r="BD810" i="10"/>
  <c r="BD811" i="10"/>
  <c r="BD812" i="10"/>
  <c r="BD813" i="10"/>
  <c r="BD814" i="10"/>
  <c r="BD815" i="10"/>
  <c r="BD816" i="10"/>
  <c r="BD817" i="10"/>
  <c r="BD818" i="10"/>
  <c r="BD819" i="10"/>
  <c r="BD820" i="10"/>
  <c r="BD821" i="10"/>
  <c r="BD822" i="10"/>
  <c r="BD823" i="10"/>
  <c r="BD824" i="10"/>
  <c r="BD825" i="10"/>
  <c r="BD826" i="10"/>
  <c r="BD827" i="10"/>
  <c r="BD828" i="10"/>
  <c r="BD829" i="10"/>
  <c r="BD830" i="10"/>
  <c r="BD831" i="10"/>
  <c r="BD832" i="10"/>
  <c r="BD833" i="10"/>
  <c r="BD834" i="10"/>
  <c r="BD835" i="10"/>
  <c r="BD836" i="10"/>
  <c r="BD837" i="10"/>
  <c r="BD838" i="10"/>
  <c r="BD839" i="10"/>
  <c r="BD840" i="10"/>
  <c r="BD841" i="10"/>
  <c r="BD842" i="10"/>
  <c r="BD843" i="10"/>
  <c r="BD844" i="10"/>
  <c r="BD845" i="10"/>
  <c r="BD846" i="10"/>
  <c r="BD847" i="10"/>
  <c r="BD848" i="10"/>
  <c r="BD849" i="10"/>
  <c r="BD850" i="10"/>
  <c r="BD851" i="10"/>
  <c r="BD852" i="10"/>
  <c r="BD853" i="10"/>
  <c r="BD854" i="10"/>
  <c r="BD855" i="10"/>
  <c r="BD856" i="10"/>
  <c r="BD857" i="10"/>
  <c r="BD858" i="10"/>
  <c r="BD859" i="10"/>
  <c r="BD860" i="10"/>
  <c r="BD861" i="10"/>
  <c r="BD862" i="10"/>
  <c r="BD863" i="10"/>
  <c r="BD864" i="10"/>
  <c r="BD865" i="10"/>
  <c r="BD866" i="10"/>
  <c r="BD867" i="10"/>
  <c r="BD868" i="10"/>
  <c r="BD869" i="10"/>
  <c r="BD870" i="10"/>
  <c r="BD871" i="10"/>
  <c r="BD872" i="10"/>
  <c r="BD873" i="10"/>
  <c r="BD874" i="10"/>
  <c r="BD875" i="10"/>
  <c r="BD876" i="10"/>
  <c r="BD877" i="10"/>
  <c r="BD878" i="10"/>
  <c r="BD879" i="10"/>
  <c r="BD880" i="10"/>
  <c r="BD881" i="10"/>
  <c r="BD882" i="10"/>
  <c r="BD883" i="10"/>
  <c r="BD884" i="10"/>
  <c r="BD885" i="10"/>
  <c r="BD886" i="10"/>
  <c r="BD887" i="10"/>
  <c r="BD888" i="10"/>
  <c r="BD889" i="10"/>
  <c r="BD890" i="10"/>
  <c r="BD891" i="10"/>
  <c r="BD892" i="10"/>
  <c r="BD893" i="10"/>
  <c r="BD894" i="10"/>
  <c r="BD895" i="10"/>
  <c r="BD896" i="10"/>
  <c r="BD897" i="10"/>
  <c r="BD898" i="10"/>
  <c r="BD899" i="10"/>
  <c r="BD900" i="10"/>
  <c r="BD901" i="10"/>
  <c r="BD902" i="10"/>
  <c r="BD903" i="10"/>
  <c r="BD904" i="10"/>
  <c r="BD905" i="10"/>
  <c r="BD906" i="10"/>
  <c r="BD907" i="10"/>
  <c r="BD908" i="10"/>
  <c r="BD909" i="10"/>
  <c r="BD910" i="10"/>
  <c r="BD911" i="10"/>
  <c r="BD912" i="10"/>
  <c r="BD913" i="10"/>
  <c r="BD914" i="10"/>
  <c r="BD915" i="10"/>
  <c r="BD916" i="10"/>
  <c r="BD917" i="10"/>
  <c r="BD918" i="10"/>
  <c r="BD919" i="10"/>
  <c r="BD920" i="10"/>
  <c r="BD921" i="10"/>
  <c r="BD922" i="10"/>
  <c r="BD923" i="10"/>
  <c r="BD924" i="10"/>
  <c r="BD925" i="10"/>
  <c r="BD926" i="10"/>
  <c r="BD927" i="10"/>
  <c r="BD928" i="10"/>
  <c r="BD929" i="10"/>
  <c r="BD930" i="10"/>
  <c r="BD931" i="10"/>
  <c r="BD932" i="10"/>
  <c r="BD933" i="10"/>
  <c r="BD934" i="10"/>
  <c r="BD935" i="10"/>
  <c r="BD936" i="10"/>
  <c r="BD937" i="10"/>
  <c r="BD938" i="10"/>
  <c r="BD939" i="10"/>
  <c r="BD940" i="10"/>
  <c r="BD941" i="10"/>
  <c r="BD942" i="10"/>
  <c r="BD943" i="10"/>
  <c r="BD944" i="10"/>
  <c r="BD945" i="10"/>
  <c r="BD946" i="10"/>
  <c r="BD947" i="10"/>
  <c r="BD948" i="10"/>
  <c r="BD949" i="10"/>
  <c r="BD950" i="10"/>
  <c r="BD951" i="10"/>
  <c r="BD952" i="10"/>
  <c r="BD953" i="10"/>
  <c r="BD954" i="10"/>
  <c r="BD955" i="10"/>
  <c r="BD956" i="10"/>
  <c r="BD957" i="10"/>
  <c r="BD958" i="10"/>
  <c r="BD959" i="10"/>
  <c r="BD960" i="10"/>
  <c r="BD961" i="10"/>
  <c r="BD962" i="10"/>
  <c r="BD963" i="10"/>
  <c r="BD964" i="10"/>
  <c r="BD965" i="10"/>
  <c r="BD966" i="10"/>
  <c r="BD967" i="10"/>
  <c r="BD968" i="10"/>
  <c r="BD969" i="10"/>
  <c r="BD970" i="10"/>
  <c r="BD971" i="10"/>
  <c r="BD972" i="10"/>
  <c r="BD973" i="10"/>
  <c r="BD974" i="10"/>
  <c r="BD975" i="10"/>
  <c r="BD976" i="10"/>
  <c r="BD977" i="10"/>
  <c r="BD978" i="10"/>
  <c r="BD979" i="10"/>
  <c r="BD980" i="10"/>
  <c r="BD981" i="10"/>
  <c r="BD982" i="10"/>
  <c r="BD983" i="10"/>
  <c r="BD984" i="10"/>
  <c r="BD985" i="10"/>
  <c r="BD986" i="10"/>
  <c r="BD987" i="10"/>
  <c r="BD988" i="10"/>
  <c r="BD989" i="10"/>
  <c r="BD990" i="10"/>
  <c r="BD991" i="10"/>
  <c r="BD992" i="10"/>
  <c r="BD993" i="10"/>
  <c r="BD994" i="10"/>
  <c r="BD995" i="10"/>
  <c r="BD996" i="10"/>
  <c r="BD997" i="10"/>
  <c r="BD998" i="10"/>
  <c r="BD999" i="10"/>
  <c r="BD1000" i="10"/>
  <c r="BD1001" i="10"/>
  <c r="BD1002" i="10"/>
  <c r="BD31" i="10"/>
  <c r="AI12312" i="4" l="1"/>
  <c r="AI12311" i="4"/>
  <c r="AI12309" i="4"/>
  <c r="AI12308" i="4"/>
  <c r="AI12306" i="4"/>
  <c r="AI12305" i="4"/>
  <c r="AI12304" i="4"/>
  <c r="AI12303" i="4"/>
  <c r="AI12302" i="4"/>
  <c r="AI12301" i="4"/>
  <c r="AI12300" i="4"/>
  <c r="AI12299" i="4"/>
  <c r="AI12298" i="4"/>
  <c r="AI12297" i="4"/>
  <c r="AI12296" i="4"/>
  <c r="AI12295" i="4"/>
  <c r="AI12294" i="4"/>
  <c r="AI12293" i="4"/>
  <c r="AI12292" i="4"/>
  <c r="AI12291" i="4"/>
  <c r="AI12290" i="4"/>
  <c r="AI12289" i="4"/>
  <c r="AI12288" i="4"/>
  <c r="AI12287" i="4"/>
  <c r="AI12286" i="4"/>
  <c r="AI12285" i="4"/>
  <c r="AI12284" i="4"/>
  <c r="AI12283" i="4"/>
  <c r="AI12282" i="4"/>
  <c r="AI12281" i="4"/>
  <c r="AI12280" i="4"/>
  <c r="AI12279" i="4"/>
  <c r="AI12278" i="4"/>
  <c r="AI12277" i="4"/>
  <c r="AI12276" i="4"/>
  <c r="AI12275" i="4"/>
  <c r="AI12274" i="4"/>
  <c r="AI12273" i="4"/>
  <c r="AI12272" i="4"/>
  <c r="AI12271" i="4"/>
  <c r="AI12270" i="4"/>
  <c r="AI12269" i="4"/>
  <c r="AI12268" i="4"/>
  <c r="AI12267" i="4"/>
  <c r="AI12266" i="4"/>
  <c r="AI12265" i="4"/>
  <c r="AI12264" i="4"/>
  <c r="AI12263" i="4"/>
  <c r="AI12262" i="4"/>
  <c r="AI12261" i="4"/>
  <c r="AI12260" i="4"/>
  <c r="AI12259" i="4"/>
  <c r="AI12258" i="4"/>
  <c r="AI12257" i="4"/>
  <c r="AI12256" i="4"/>
  <c r="AI12255" i="4"/>
  <c r="AI12254" i="4"/>
  <c r="AI12253" i="4"/>
  <c r="AI12252" i="4"/>
  <c r="AI12251" i="4"/>
  <c r="AI12250" i="4"/>
  <c r="AI12249" i="4"/>
  <c r="AI12248" i="4"/>
  <c r="AI12247" i="4"/>
  <c r="AI12246" i="4"/>
  <c r="AI12245" i="4"/>
  <c r="AI12244" i="4"/>
  <c r="AI12243" i="4"/>
  <c r="AI12242" i="4"/>
  <c r="AI12241" i="4"/>
  <c r="AI12240" i="4"/>
  <c r="AI12239" i="4"/>
  <c r="AI12238" i="4"/>
  <c r="AI12237" i="4"/>
  <c r="AI12236" i="4"/>
  <c r="AI12235" i="4"/>
  <c r="AI12234" i="4"/>
  <c r="AI12233" i="4"/>
  <c r="AI12232" i="4"/>
  <c r="AI12231" i="4"/>
  <c r="AI12230" i="4"/>
  <c r="AI12229" i="4"/>
  <c r="AI12228" i="4"/>
  <c r="AI12227" i="4"/>
  <c r="AI12226" i="4"/>
  <c r="AI12225" i="4"/>
  <c r="AI12224" i="4"/>
  <c r="AI12223" i="4"/>
  <c r="AI12222" i="4"/>
  <c r="AI12221" i="4"/>
  <c r="AI12220" i="4"/>
  <c r="AI12219" i="4"/>
  <c r="AI12218" i="4"/>
  <c r="AI12217" i="4"/>
  <c r="AI12216" i="4"/>
  <c r="AI12215" i="4"/>
  <c r="AI12214" i="4"/>
  <c r="AI12213" i="4"/>
  <c r="AI12212" i="4"/>
  <c r="AI12211" i="4"/>
  <c r="AI12210" i="4"/>
  <c r="AI12209" i="4"/>
  <c r="AI12208" i="4"/>
  <c r="AI12207" i="4"/>
  <c r="AI12206" i="4"/>
  <c r="AI12205" i="4"/>
  <c r="AI12204" i="4"/>
  <c r="AI12203" i="4"/>
  <c r="AI12202" i="4"/>
  <c r="AI12201" i="4"/>
  <c r="AI12200" i="4"/>
  <c r="AI12199" i="4"/>
  <c r="AI12198" i="4"/>
  <c r="AI12197" i="4"/>
  <c r="AI12196" i="4"/>
  <c r="AI12195" i="4"/>
  <c r="AI12194" i="4"/>
  <c r="AI12193" i="4"/>
  <c r="AI12192" i="4"/>
  <c r="AI12191" i="4"/>
  <c r="AI12190" i="4"/>
  <c r="AI12189" i="4"/>
  <c r="AI12188" i="4"/>
  <c r="AI12187" i="4"/>
  <c r="AI12186" i="4"/>
  <c r="AI12185" i="4"/>
  <c r="AI12184" i="4"/>
  <c r="AI12183" i="4"/>
  <c r="AI12182" i="4"/>
  <c r="AI12181" i="4"/>
  <c r="AI12180" i="4"/>
  <c r="AI12179" i="4"/>
  <c r="AI12178" i="4"/>
  <c r="AI12177" i="4"/>
  <c r="AI12176" i="4"/>
  <c r="AI12175" i="4"/>
  <c r="AI12174" i="4"/>
  <c r="AI12173" i="4"/>
  <c r="AI12172" i="4"/>
  <c r="AI12171" i="4"/>
  <c r="AI12170" i="4"/>
  <c r="AI12169" i="4"/>
  <c r="AI12168" i="4"/>
  <c r="AI12167" i="4"/>
  <c r="AI12166" i="4"/>
  <c r="AI12165" i="4"/>
  <c r="AI12164" i="4"/>
  <c r="AI12163" i="4"/>
  <c r="AI12162" i="4"/>
  <c r="AI12161" i="4"/>
  <c r="AI12160" i="4"/>
  <c r="AI12159" i="4"/>
  <c r="AI12158" i="4"/>
  <c r="AI12157" i="4"/>
  <c r="AI12156" i="4"/>
  <c r="AI12155" i="4"/>
  <c r="AI12154" i="4"/>
  <c r="AI12153" i="4"/>
  <c r="AI12152" i="4"/>
  <c r="AI12151" i="4"/>
  <c r="AI12150" i="4"/>
  <c r="AI12149" i="4"/>
  <c r="AI12148" i="4"/>
  <c r="AI12147" i="4"/>
  <c r="AI12146" i="4"/>
  <c r="AI12145" i="4"/>
  <c r="AI12144" i="4"/>
  <c r="AI12143" i="4"/>
  <c r="AI12142" i="4"/>
  <c r="AI12141" i="4"/>
  <c r="AI12140" i="4"/>
  <c r="AI12139" i="4"/>
  <c r="AI12135" i="4"/>
  <c r="AI12133" i="4"/>
  <c r="AI12126" i="4"/>
  <c r="AI12125" i="4"/>
  <c r="AI12124" i="4"/>
  <c r="AI12120" i="4"/>
  <c r="AI12118" i="4"/>
  <c r="AI12116" i="4"/>
  <c r="AI12113" i="4"/>
  <c r="AI12112" i="4"/>
  <c r="AI12106" i="4"/>
  <c r="AI12105" i="4"/>
  <c r="AI12101" i="4"/>
  <c r="AI12097" i="4"/>
  <c r="AI12091" i="4"/>
  <c r="AI12089" i="4"/>
  <c r="AI12087" i="4"/>
  <c r="AI12081" i="4"/>
  <c r="AI12078" i="4"/>
  <c r="AI12077" i="4"/>
  <c r="AI12076" i="4"/>
  <c r="AI12075" i="4"/>
  <c r="AI12074" i="4"/>
  <c r="AI12069" i="4"/>
  <c r="AI12067" i="4"/>
  <c r="AI12063" i="4"/>
  <c r="AI12062" i="4"/>
  <c r="AI12051" i="4"/>
  <c r="AI12045" i="4"/>
  <c r="AI12044" i="4"/>
  <c r="AI12043" i="4"/>
  <c r="AI12041" i="4"/>
  <c r="AI12040" i="4"/>
  <c r="AI12039" i="4"/>
  <c r="AI12038" i="4"/>
  <c r="AI12037" i="4"/>
  <c r="AI12033" i="4"/>
  <c r="AI12031" i="4"/>
  <c r="AI12029" i="4"/>
  <c r="AI12028" i="4"/>
  <c r="AI12023" i="4"/>
  <c r="AI12022" i="4"/>
  <c r="AI12021" i="4"/>
  <c r="AI12020" i="4"/>
  <c r="AI12019" i="4"/>
  <c r="AI12018" i="4"/>
  <c r="AI12017" i="4"/>
  <c r="AI12015" i="4"/>
  <c r="AI12014" i="4"/>
  <c r="AI12012" i="4"/>
  <c r="AI12007" i="4"/>
  <c r="AI12006" i="4"/>
  <c r="AI12003" i="4"/>
  <c r="AI12001" i="4"/>
  <c r="AI12000" i="4"/>
  <c r="AI11993" i="4"/>
  <c r="AI11991" i="4"/>
  <c r="AI11990" i="4"/>
  <c r="AI11989" i="4"/>
  <c r="AI11988" i="4"/>
  <c r="AI11985" i="4"/>
  <c r="AI11984" i="4"/>
  <c r="AI11980" i="4"/>
  <c r="AI11979" i="4"/>
  <c r="AI11976" i="4"/>
  <c r="AI11974" i="4"/>
  <c r="AI11973" i="4"/>
  <c r="AI11972" i="4"/>
  <c r="AI11965" i="4"/>
  <c r="AI11964" i="4"/>
  <c r="AI11962" i="4"/>
  <c r="AI11960" i="4"/>
  <c r="AI11957" i="4"/>
  <c r="AI11954" i="4"/>
  <c r="AI11953" i="4"/>
  <c r="AI11950" i="4"/>
  <c r="AI11949" i="4"/>
  <c r="AI11945" i="4"/>
  <c r="AI11943" i="4"/>
  <c r="AI11942" i="4"/>
  <c r="AI11941" i="4"/>
  <c r="AI11940" i="4"/>
  <c r="AI11938" i="4"/>
  <c r="AI11937" i="4"/>
  <c r="AI11936" i="4"/>
  <c r="AI11935" i="4"/>
  <c r="AI11934" i="4"/>
  <c r="AI11933" i="4"/>
  <c r="AI11931" i="4"/>
  <c r="AI11930" i="4"/>
  <c r="AI11929" i="4"/>
  <c r="AI11926" i="4"/>
  <c r="AI11923" i="4"/>
  <c r="AI11922" i="4"/>
  <c r="AI11920" i="4"/>
  <c r="AI11917" i="4"/>
  <c r="AI11916" i="4"/>
  <c r="AI11913" i="4"/>
  <c r="AI11912" i="4"/>
  <c r="AI11910" i="4"/>
  <c r="AI11909" i="4"/>
  <c r="AI11908" i="4"/>
  <c r="AI11906" i="4"/>
  <c r="AI11905" i="4"/>
  <c r="AI11904" i="4"/>
  <c r="AI11903" i="4"/>
  <c r="AI11901" i="4"/>
  <c r="AI11898" i="4"/>
  <c r="AI11896" i="4"/>
  <c r="AI11894" i="4"/>
  <c r="AI11893" i="4"/>
  <c r="AI11889" i="4"/>
  <c r="AI11888" i="4"/>
  <c r="AI11886" i="4"/>
  <c r="AI11883" i="4"/>
  <c r="AI11881" i="4"/>
  <c r="AI11875" i="4"/>
  <c r="AI11871" i="4"/>
  <c r="AI11869" i="4"/>
  <c r="AI11868" i="4"/>
  <c r="AI11867" i="4"/>
  <c r="AI11862" i="4"/>
  <c r="AI11861" i="4"/>
  <c r="AI11859" i="4"/>
  <c r="AI11857" i="4"/>
  <c r="AI11853" i="4"/>
  <c r="AI11850" i="4"/>
  <c r="AI11849" i="4"/>
  <c r="AI11848" i="4"/>
  <c r="AI11846" i="4"/>
  <c r="AI11845" i="4"/>
  <c r="AI11844" i="4"/>
  <c r="AI11843" i="4"/>
  <c r="AI11840" i="4"/>
  <c r="AI11838" i="4"/>
  <c r="AI11836" i="4"/>
  <c r="AI11831" i="4"/>
  <c r="AI11830" i="4"/>
  <c r="AI11829" i="4"/>
  <c r="AI11827" i="4"/>
  <c r="AI11826" i="4"/>
  <c r="AI11823" i="4"/>
  <c r="AI11822" i="4"/>
  <c r="AI11821" i="4"/>
  <c r="AI11820" i="4"/>
  <c r="AI11819" i="4"/>
  <c r="AI11818" i="4"/>
  <c r="AI11815" i="4"/>
  <c r="AI11814" i="4"/>
  <c r="AI11813" i="4"/>
  <c r="AI11812" i="4"/>
  <c r="AI11811" i="4"/>
  <c r="AI11809" i="4"/>
  <c r="AI11804" i="4"/>
  <c r="AI11801" i="4"/>
  <c r="AI11800" i="4"/>
  <c r="AI11799" i="4"/>
  <c r="AI11798" i="4"/>
  <c r="AI11795" i="4"/>
  <c r="AI11790" i="4"/>
  <c r="AI11789" i="4"/>
  <c r="AI11788" i="4"/>
  <c r="AI11785" i="4"/>
  <c r="AI11784" i="4"/>
  <c r="AI11782" i="4"/>
  <c r="AI11781" i="4"/>
  <c r="AI11778" i="4"/>
  <c r="AI11777" i="4"/>
  <c r="AI11774" i="4"/>
  <c r="AI11772" i="4"/>
  <c r="AI11771" i="4"/>
  <c r="AI11768" i="4"/>
  <c r="AI11767" i="4"/>
  <c r="AI11762" i="4"/>
  <c r="AI11758" i="4"/>
  <c r="AI11756" i="4"/>
  <c r="AI11755" i="4"/>
  <c r="AI11752" i="4"/>
  <c r="AI11747" i="4"/>
  <c r="AI11746" i="4"/>
  <c r="AI11743" i="4"/>
  <c r="AI11742" i="4"/>
  <c r="AI11740" i="4"/>
  <c r="AI11733" i="4"/>
  <c r="AI11731" i="4"/>
  <c r="AI11730" i="4"/>
  <c r="AI11727" i="4"/>
  <c r="AI11725" i="4"/>
  <c r="AI11721" i="4"/>
  <c r="AI11719" i="4"/>
  <c r="AI11718" i="4"/>
  <c r="AI11716" i="4"/>
  <c r="AI11713" i="4"/>
  <c r="AI11711" i="4"/>
  <c r="AI11709" i="4"/>
  <c r="AI11708" i="4"/>
  <c r="AI11700" i="4"/>
  <c r="AI11699" i="4"/>
  <c r="AI11698" i="4"/>
  <c r="AI11695" i="4"/>
  <c r="AI11691" i="4"/>
  <c r="AI11690" i="4"/>
  <c r="AI11688" i="4"/>
  <c r="AI11687" i="4"/>
  <c r="AI11686" i="4"/>
  <c r="AI11684" i="4"/>
  <c r="AI11683" i="4"/>
  <c r="AI11682" i="4"/>
  <c r="AI11681" i="4"/>
  <c r="AI11678" i="4"/>
  <c r="AI11676" i="4"/>
  <c r="AI11675" i="4"/>
  <c r="AI11673" i="4"/>
  <c r="AI11672" i="4"/>
  <c r="AI11671" i="4"/>
  <c r="AI11670" i="4"/>
  <c r="AI11669" i="4"/>
  <c r="AI11668" i="4"/>
  <c r="AI11666" i="4"/>
  <c r="AI11665" i="4"/>
  <c r="AI11664" i="4"/>
  <c r="AI11663" i="4"/>
  <c r="AI11662" i="4"/>
  <c r="AI11661" i="4"/>
  <c r="AI11660" i="4"/>
  <c r="AI11658" i="4"/>
  <c r="AI11657" i="4"/>
  <c r="AI11656" i="4"/>
  <c r="AI11655" i="4"/>
  <c r="AI11653" i="4"/>
  <c r="AI11651" i="4"/>
  <c r="AI11649" i="4"/>
  <c r="AI11644" i="4"/>
  <c r="AI11642" i="4"/>
  <c r="AI11641" i="4"/>
  <c r="AI11638" i="4"/>
  <c r="AI11637" i="4"/>
  <c r="AI11632" i="4"/>
  <c r="AI11631" i="4"/>
  <c r="AI11626" i="4"/>
  <c r="AI11625" i="4"/>
  <c r="AI11624" i="4"/>
  <c r="AI11620" i="4"/>
  <c r="AI11618" i="4"/>
  <c r="AI11617" i="4"/>
  <c r="AI11615" i="4"/>
  <c r="AI11614" i="4"/>
  <c r="AI11612" i="4"/>
  <c r="AI11611" i="4"/>
  <c r="AI11609" i="4"/>
  <c r="AI11608" i="4"/>
  <c r="AI11606" i="4"/>
  <c r="AI11604" i="4"/>
  <c r="AI11603" i="4"/>
  <c r="AI11601" i="4"/>
  <c r="AI11596" i="4"/>
  <c r="AI11593" i="4"/>
  <c r="AI11591" i="4"/>
  <c r="AI11590" i="4"/>
  <c r="AI11588" i="4"/>
  <c r="AI11583" i="4"/>
  <c r="AI11579" i="4"/>
  <c r="AI11577" i="4"/>
  <c r="AI11573" i="4"/>
  <c r="AI11572" i="4"/>
  <c r="AI11571" i="4"/>
  <c r="AI11570" i="4"/>
  <c r="AI11568" i="4"/>
  <c r="AI11567" i="4"/>
  <c r="AI11566" i="4"/>
  <c r="AI11564" i="4"/>
  <c r="AI11561" i="4"/>
  <c r="AI11560" i="4"/>
  <c r="AI11558" i="4"/>
  <c r="AI11556" i="4"/>
  <c r="AI11555" i="4"/>
  <c r="AI11538" i="4"/>
  <c r="AI11532" i="4"/>
  <c r="AI11521" i="4"/>
  <c r="AI11517" i="4"/>
  <c r="AI11515" i="4"/>
  <c r="AI11514" i="4"/>
  <c r="AI11513" i="4"/>
  <c r="AI11507" i="4"/>
  <c r="AI11505" i="4"/>
  <c r="AI11502" i="4"/>
  <c r="AI11501" i="4"/>
  <c r="AI11500" i="4"/>
  <c r="AI11499" i="4"/>
  <c r="AI11494" i="4"/>
  <c r="AI11493" i="4"/>
  <c r="AI11492" i="4"/>
  <c r="AI11489" i="4"/>
  <c r="AI11488" i="4"/>
  <c r="AI11486" i="4"/>
  <c r="AI11485" i="4"/>
  <c r="AI11483" i="4"/>
  <c r="AI11477" i="4"/>
  <c r="AI11474" i="4"/>
  <c r="AI11473" i="4"/>
  <c r="AI11471" i="4"/>
  <c r="AI11464" i="4"/>
  <c r="AI11462" i="4"/>
  <c r="AI11460" i="4"/>
  <c r="AI11456" i="4"/>
  <c r="AI11454" i="4"/>
  <c r="AI11450" i="4"/>
  <c r="AI11448" i="4"/>
  <c r="AI11446" i="4"/>
  <c r="AI11444" i="4"/>
  <c r="AI11443" i="4"/>
  <c r="AI11437" i="4"/>
  <c r="AI11436" i="4"/>
  <c r="AI11428" i="4"/>
  <c r="AI11425" i="4"/>
  <c r="AI11424" i="4"/>
  <c r="AI11423" i="4"/>
  <c r="AI11400" i="4"/>
  <c r="AI11399" i="4"/>
  <c r="AI11394" i="4"/>
  <c r="AI11389" i="4"/>
  <c r="AI11387" i="4"/>
  <c r="AI11386" i="4"/>
  <c r="AI11385" i="4"/>
  <c r="AI11384" i="4"/>
  <c r="AI11382" i="4"/>
  <c r="AI11380" i="4"/>
  <c r="AI11375" i="4"/>
  <c r="AI11374" i="4"/>
  <c r="AI11372" i="4"/>
  <c r="AI11371" i="4"/>
  <c r="AI11365" i="4"/>
  <c r="AI11363" i="4"/>
  <c r="AI11362" i="4"/>
  <c r="AI11360" i="4"/>
  <c r="AI11359" i="4"/>
  <c r="AI11356" i="4"/>
  <c r="AI11349" i="4"/>
  <c r="AI11348" i="4"/>
  <c r="AI11344" i="4"/>
  <c r="AI11343" i="4"/>
  <c r="AI11342" i="4"/>
  <c r="AI11340" i="4"/>
  <c r="AI11336" i="4"/>
  <c r="AI11335" i="4"/>
  <c r="AI11334" i="4"/>
  <c r="AI11333" i="4"/>
  <c r="AI11330" i="4"/>
  <c r="AI11329" i="4"/>
  <c r="AI11328" i="4"/>
  <c r="AI11327" i="4"/>
  <c r="AI11326" i="4"/>
  <c r="AI11317" i="4"/>
  <c r="AI11309" i="4"/>
  <c r="AI11305" i="4"/>
  <c r="AI11301" i="4"/>
  <c r="AI11298" i="4"/>
  <c r="AI11296" i="4"/>
  <c r="AI11295" i="4"/>
  <c r="AI11285" i="4"/>
  <c r="AI11284" i="4"/>
  <c r="AI11282" i="4"/>
  <c r="AI11281" i="4"/>
  <c r="AI11279" i="4"/>
  <c r="AI11275" i="4"/>
  <c r="AI11273" i="4"/>
  <c r="AI11270" i="4"/>
  <c r="AI11266" i="4"/>
  <c r="AI11264" i="4"/>
  <c r="AI11262" i="4"/>
  <c r="AI11260" i="4"/>
  <c r="AI11259" i="4"/>
  <c r="AI11258" i="4"/>
  <c r="AI11256" i="4"/>
  <c r="AI11252" i="4"/>
  <c r="AI11251" i="4"/>
  <c r="AI11250" i="4"/>
  <c r="AI11249" i="4"/>
  <c r="AI11245" i="4"/>
  <c r="AI11244" i="4"/>
  <c r="AI11241" i="4"/>
  <c r="AI11240" i="4"/>
  <c r="AI11239" i="4"/>
  <c r="AI11237" i="4"/>
  <c r="AI11230" i="4"/>
  <c r="AI11228" i="4"/>
  <c r="AI11226" i="4"/>
  <c r="AI11224" i="4"/>
  <c r="AI11221" i="4"/>
  <c r="AI11215" i="4"/>
  <c r="AI11211" i="4"/>
  <c r="AI11204" i="4"/>
  <c r="AI11199" i="4"/>
  <c r="AI11197" i="4"/>
  <c r="AI11193" i="4"/>
  <c r="AI11188" i="4"/>
  <c r="AI11187" i="4"/>
  <c r="AI11185" i="4"/>
  <c r="AI11181" i="4"/>
  <c r="AI11178" i="4"/>
  <c r="AI11175" i="4"/>
  <c r="AI11174" i="4"/>
  <c r="AI11169" i="4"/>
  <c r="AI11168" i="4"/>
  <c r="AI11167" i="4"/>
  <c r="AI11166" i="4"/>
  <c r="AI11165" i="4"/>
  <c r="AI11164" i="4"/>
  <c r="AI11161" i="4"/>
  <c r="AI11157" i="4"/>
  <c r="AI11154" i="4"/>
  <c r="AI11149" i="4"/>
  <c r="AI11147" i="4"/>
  <c r="AI11145" i="4"/>
  <c r="AI11142" i="4"/>
  <c r="AI11141" i="4"/>
  <c r="AI11139" i="4"/>
  <c r="AI11138" i="4"/>
  <c r="AI11137" i="4"/>
  <c r="AI11131" i="4"/>
  <c r="AI11117" i="4"/>
  <c r="AI11114" i="4"/>
  <c r="AI11111" i="4"/>
  <c r="AI11103" i="4"/>
  <c r="AI11098" i="4"/>
  <c r="AI11093" i="4"/>
  <c r="AI11092" i="4"/>
  <c r="AI11091" i="4"/>
  <c r="AI11086" i="4"/>
  <c r="AI11081" i="4"/>
  <c r="AI11078" i="4"/>
  <c r="AI11071" i="4"/>
  <c r="AI11068" i="4"/>
  <c r="AI11058" i="4"/>
  <c r="AI11052" i="4"/>
  <c r="AI11047" i="4"/>
  <c r="AI11045" i="4"/>
  <c r="AI11038" i="4"/>
  <c r="AI11037" i="4"/>
  <c r="AI11036" i="4"/>
  <c r="AI11031" i="4"/>
  <c r="AI11030" i="4"/>
  <c r="AI11029" i="4"/>
  <c r="AI11028" i="4"/>
  <c r="AI11026" i="4"/>
  <c r="AI11022" i="4"/>
  <c r="AI11018" i="4"/>
  <c r="AI11014" i="4"/>
  <c r="AI11013" i="4"/>
  <c r="AI11011" i="4"/>
  <c r="AI11009" i="4"/>
  <c r="AI11003" i="4"/>
  <c r="AI10999" i="4"/>
  <c r="AI10998" i="4"/>
  <c r="AI10995" i="4"/>
  <c r="AI10990" i="4"/>
  <c r="AI10985" i="4"/>
  <c r="AI10984" i="4"/>
  <c r="AI10983" i="4"/>
  <c r="AI10980" i="4"/>
  <c r="AI10978" i="4"/>
  <c r="AI10976" i="4"/>
  <c r="AI10974" i="4"/>
  <c r="AI10973" i="4"/>
  <c r="AI10966" i="4"/>
  <c r="AI10965" i="4"/>
  <c r="AI10963" i="4"/>
  <c r="AI10962" i="4"/>
  <c r="AI10960" i="4"/>
  <c r="AI10959" i="4"/>
  <c r="AI10958" i="4"/>
  <c r="AI10954" i="4"/>
  <c r="AI10952" i="4"/>
  <c r="AI10951" i="4"/>
  <c r="AI10949" i="4"/>
  <c r="AI10948" i="4"/>
  <c r="AI10947" i="4"/>
  <c r="AI10946" i="4"/>
  <c r="AI10942" i="4"/>
  <c r="AI10940" i="4"/>
  <c r="AI10939" i="4"/>
  <c r="AI10938" i="4"/>
  <c r="AI10936" i="4"/>
  <c r="AI10931" i="4"/>
  <c r="AI10930" i="4"/>
  <c r="AI10928" i="4"/>
  <c r="AI10919" i="4"/>
  <c r="AI10918" i="4"/>
  <c r="AI10913" i="4"/>
  <c r="AI10912" i="4"/>
  <c r="AI10910" i="4"/>
  <c r="AI10906" i="4"/>
  <c r="AI10874" i="4"/>
  <c r="AI10853" i="4"/>
  <c r="AI10847" i="4"/>
  <c r="AI10824" i="4"/>
  <c r="AI10816" i="4"/>
  <c r="AI10813" i="4"/>
  <c r="AI10812" i="4"/>
  <c r="AI10810" i="4"/>
  <c r="AI10809" i="4"/>
  <c r="AI10807" i="4"/>
  <c r="AI10806" i="4"/>
  <c r="AI10805" i="4"/>
  <c r="AI10803" i="4"/>
  <c r="AI10802" i="4"/>
  <c r="AI10798" i="4"/>
  <c r="AI10791" i="4"/>
  <c r="AI10790" i="4"/>
  <c r="AI10789" i="4"/>
  <c r="AI10788" i="4"/>
  <c r="AI10782" i="4"/>
  <c r="AI10781" i="4"/>
  <c r="AI10780" i="4"/>
  <c r="AI10775" i="4"/>
  <c r="AI10772" i="4"/>
  <c r="AI10770" i="4"/>
  <c r="AI10768" i="4"/>
  <c r="AI10767" i="4"/>
  <c r="AI10766" i="4"/>
  <c r="AI10761" i="4"/>
  <c r="AI10759" i="4"/>
  <c r="AI10755" i="4"/>
  <c r="AI10751" i="4"/>
  <c r="AI10746" i="4"/>
  <c r="AI10744" i="4"/>
  <c r="AI10740" i="4"/>
  <c r="AI10737" i="4"/>
  <c r="AI10735" i="4"/>
  <c r="AI10731" i="4"/>
  <c r="AI10726" i="4"/>
  <c r="AI10725" i="4"/>
  <c r="AI10722" i="4"/>
  <c r="AI10719" i="4"/>
  <c r="AI10717" i="4"/>
  <c r="AI10716" i="4"/>
  <c r="AI10715" i="4"/>
  <c r="AI10714" i="4"/>
  <c r="AI10712" i="4"/>
  <c r="AI10708" i="4"/>
  <c r="AI10707" i="4"/>
  <c r="AI10705" i="4"/>
  <c r="AI10704" i="4"/>
  <c r="AI10702" i="4"/>
  <c r="AI10701" i="4"/>
  <c r="AI10699" i="4"/>
  <c r="AI10696" i="4"/>
  <c r="AI10691" i="4"/>
  <c r="AI10690" i="4"/>
  <c r="AI10689" i="4"/>
  <c r="AI10687" i="4"/>
  <c r="AI10685" i="4"/>
  <c r="AI10683" i="4"/>
  <c r="AI10682" i="4"/>
  <c r="AI10681" i="4"/>
  <c r="AI10679" i="4"/>
  <c r="AI10678" i="4"/>
  <c r="AI10677" i="4"/>
  <c r="AI10669" i="4"/>
  <c r="AI10667" i="4"/>
  <c r="AI10662" i="4"/>
  <c r="AI10660" i="4"/>
  <c r="AI10657" i="4"/>
  <c r="AI10654" i="4"/>
  <c r="AI10652" i="4"/>
  <c r="AI10649" i="4"/>
  <c r="AI10646" i="4"/>
  <c r="AI10645" i="4"/>
  <c r="AI10640" i="4"/>
  <c r="AI10637" i="4"/>
  <c r="AI10633" i="4"/>
  <c r="AI10631" i="4"/>
  <c r="AI10630" i="4"/>
  <c r="AI10629" i="4"/>
  <c r="AI10624" i="4"/>
  <c r="AI10620" i="4"/>
  <c r="AI10618" i="4"/>
  <c r="AI10615" i="4"/>
  <c r="AI10606" i="4"/>
  <c r="AI10605" i="4"/>
  <c r="AI10604" i="4"/>
  <c r="AI10601" i="4"/>
  <c r="AI10598" i="4"/>
  <c r="AI10596" i="4"/>
  <c r="AI10595" i="4"/>
  <c r="AI10594" i="4"/>
  <c r="AI10593" i="4"/>
  <c r="AI10591" i="4"/>
  <c r="AI10588" i="4"/>
  <c r="AI10587" i="4"/>
  <c r="AI10584" i="4"/>
  <c r="AI10580" i="4"/>
  <c r="AI10579" i="4"/>
  <c r="AI10575" i="4"/>
  <c r="AI10571" i="4"/>
  <c r="AI10569" i="4"/>
  <c r="AI10566" i="4"/>
  <c r="AI10558" i="4"/>
  <c r="AI10553" i="4"/>
  <c r="AI10548" i="4"/>
  <c r="AI10544" i="4"/>
  <c r="AI10543" i="4"/>
  <c r="AI10542" i="4"/>
  <c r="AI10535" i="4"/>
  <c r="AI10533" i="4"/>
  <c r="AI10528" i="4"/>
  <c r="AI10527" i="4"/>
  <c r="AI10525" i="4"/>
  <c r="AI10520" i="4"/>
  <c r="AI10516" i="4"/>
  <c r="AI10515" i="4"/>
  <c r="AI10512" i="4"/>
  <c r="AI10511" i="4"/>
  <c r="AI10510" i="4"/>
  <c r="AI10508" i="4"/>
  <c r="AI10504" i="4"/>
  <c r="AI10503" i="4"/>
  <c r="AI10499" i="4"/>
  <c r="AI10497" i="4"/>
  <c r="AI10496" i="4"/>
  <c r="AI10493" i="4"/>
  <c r="AI10489" i="4"/>
  <c r="AI10486" i="4"/>
  <c r="AI10483" i="4"/>
  <c r="AI10482" i="4"/>
  <c r="AI10480" i="4"/>
  <c r="AI10478" i="4"/>
  <c r="AI10476" i="4"/>
  <c r="AI10472" i="4"/>
  <c r="AI10471" i="4"/>
  <c r="AI10469" i="4"/>
  <c r="AI10468" i="4"/>
  <c r="AI10465" i="4"/>
  <c r="AI10464" i="4"/>
  <c r="AI10463" i="4"/>
  <c r="AI10460" i="4"/>
  <c r="AI10459" i="4"/>
  <c r="AI10458" i="4"/>
  <c r="AI10455" i="4"/>
  <c r="AI10451" i="4"/>
  <c r="AI10450" i="4"/>
  <c r="AI10448" i="4"/>
  <c r="AI10446" i="4"/>
  <c r="AI10445" i="4"/>
  <c r="AI10444" i="4"/>
  <c r="AI10441" i="4"/>
  <c r="AI10439" i="4"/>
  <c r="AI10438" i="4"/>
  <c r="AI10437" i="4"/>
  <c r="AI10436" i="4"/>
  <c r="AI10434" i="4"/>
  <c r="AI10433" i="4"/>
  <c r="AI10425" i="4"/>
  <c r="AI10421" i="4"/>
  <c r="AI10414" i="4"/>
  <c r="AI10402" i="4"/>
  <c r="AI10401" i="4"/>
  <c r="AI10398" i="4"/>
  <c r="AI10395" i="4"/>
  <c r="AI10368" i="4"/>
  <c r="AI10359" i="4"/>
  <c r="AI10352" i="4"/>
  <c r="AI10346" i="4"/>
  <c r="AI10344" i="4"/>
  <c r="AI10343" i="4"/>
  <c r="AI10337" i="4"/>
  <c r="AI10328" i="4"/>
  <c r="AI10325" i="4"/>
  <c r="AI10324" i="4"/>
  <c r="AI10321" i="4"/>
  <c r="AI10311" i="4"/>
  <c r="AI10310" i="4"/>
  <c r="AI10309" i="4"/>
  <c r="AI10306" i="4"/>
  <c r="AI10304" i="4"/>
  <c r="AI10302" i="4"/>
  <c r="AI10301" i="4"/>
  <c r="AI10300" i="4"/>
  <c r="AI10299" i="4"/>
  <c r="AI10297" i="4"/>
  <c r="AI10296" i="4"/>
  <c r="AI10295" i="4"/>
  <c r="AI10290" i="4"/>
  <c r="AI10288" i="4"/>
  <c r="AI10286" i="4"/>
  <c r="AI10285" i="4"/>
  <c r="AI10284" i="4"/>
  <c r="AI10283" i="4"/>
  <c r="AI10281" i="4"/>
  <c r="AI10280" i="4"/>
  <c r="AI10279" i="4"/>
  <c r="AI10278" i="4"/>
  <c r="AI10276" i="4"/>
  <c r="AI10275" i="4"/>
  <c r="AI10272" i="4"/>
  <c r="AI10270" i="4"/>
  <c r="AI10269" i="4"/>
  <c r="AI10268" i="4"/>
  <c r="AI10266" i="4"/>
  <c r="AI10256" i="4"/>
  <c r="AI10255" i="4"/>
  <c r="AI10248" i="4"/>
  <c r="AI10247" i="4"/>
  <c r="AI10246" i="4"/>
  <c r="AI10245" i="4"/>
  <c r="AI10236" i="4"/>
  <c r="AI10233" i="4"/>
  <c r="AI10232" i="4"/>
  <c r="AI10230" i="4"/>
  <c r="AI10228" i="4"/>
  <c r="AI10227" i="4"/>
  <c r="AI10226" i="4"/>
  <c r="AI10225" i="4"/>
  <c r="AI10221" i="4"/>
  <c r="AI10219" i="4"/>
  <c r="AI10215" i="4"/>
  <c r="AI10211" i="4"/>
  <c r="AI10210" i="4"/>
  <c r="AI10209" i="4"/>
  <c r="AI10208" i="4"/>
  <c r="AI10206" i="4"/>
  <c r="AI10205" i="4"/>
  <c r="AI10202" i="4"/>
  <c r="AI10200" i="4"/>
  <c r="AI10199" i="4"/>
  <c r="AI10198" i="4"/>
  <c r="AI10194" i="4"/>
  <c r="AI10193" i="4"/>
  <c r="AI10181" i="4"/>
  <c r="AI10179" i="4"/>
  <c r="AI10177" i="4"/>
  <c r="AI10176" i="4"/>
  <c r="AI10175" i="4"/>
  <c r="AI10173" i="4"/>
  <c r="AI10172" i="4"/>
  <c r="AI10171" i="4"/>
  <c r="AI10170" i="4"/>
  <c r="AI10167" i="4"/>
  <c r="AI10166" i="4"/>
  <c r="AI10162" i="4"/>
  <c r="AI10159" i="4"/>
  <c r="AI10158" i="4"/>
  <c r="AI10156" i="4"/>
  <c r="AI10155" i="4"/>
  <c r="AI10154" i="4"/>
  <c r="AI10153" i="4"/>
  <c r="AI10152" i="4"/>
  <c r="AI10149" i="4"/>
  <c r="AI10146" i="4"/>
  <c r="AI10144" i="4"/>
  <c r="AI10138" i="4"/>
  <c r="AI10137" i="4"/>
  <c r="AI10136" i="4"/>
  <c r="AI10135" i="4"/>
  <c r="AI10133" i="4"/>
  <c r="AI10132" i="4"/>
  <c r="AI10131" i="4"/>
  <c r="AI10130" i="4"/>
  <c r="AI10129" i="4"/>
  <c r="AI10128" i="4"/>
  <c r="AI10126" i="4"/>
  <c r="AI10123" i="4"/>
  <c r="AI10121" i="4"/>
  <c r="AI10120" i="4"/>
  <c r="AI10117" i="4"/>
  <c r="AI10116" i="4"/>
  <c r="AI10114" i="4"/>
  <c r="AI10110" i="4"/>
  <c r="AI10109" i="4"/>
  <c r="AI10107" i="4"/>
  <c r="AI10106" i="4"/>
  <c r="AI10105" i="4"/>
  <c r="AI10100" i="4"/>
  <c r="AI10099" i="4"/>
  <c r="AI10097" i="4"/>
  <c r="AI10096" i="4"/>
  <c r="AI10095" i="4"/>
  <c r="AI10092" i="4"/>
  <c r="AI10088" i="4"/>
  <c r="AI10087" i="4"/>
  <c r="AI10084" i="4"/>
  <c r="AI10083" i="4"/>
  <c r="AI10082" i="4"/>
  <c r="AI10081" i="4"/>
  <c r="AI10079" i="4"/>
  <c r="AI10077" i="4"/>
  <c r="AI10076" i="4"/>
  <c r="AI10074" i="4"/>
  <c r="AI10072" i="4"/>
  <c r="AI10071" i="4"/>
  <c r="AI10069" i="4"/>
  <c r="AI10068" i="4"/>
  <c r="AI10065" i="4"/>
  <c r="AI10064" i="4"/>
  <c r="AI10060" i="4"/>
  <c r="AI10059" i="4"/>
  <c r="AI10058" i="4"/>
  <c r="AI10052" i="4"/>
  <c r="AI10051" i="4"/>
  <c r="AI10050" i="4"/>
  <c r="AI10048" i="4"/>
  <c r="AI10047" i="4"/>
  <c r="AI10046" i="4"/>
  <c r="AI10042" i="4"/>
  <c r="AI10037" i="4"/>
  <c r="AI10035" i="4"/>
  <c r="AI10031" i="4"/>
  <c r="AI10029" i="4"/>
  <c r="AI10027" i="4"/>
  <c r="AI10025" i="4"/>
  <c r="AI10023" i="4"/>
  <c r="AI10022" i="4"/>
  <c r="AI10021" i="4"/>
  <c r="AI10018" i="4"/>
  <c r="AI10017" i="4"/>
  <c r="AI10016" i="4"/>
  <c r="AI10013" i="4"/>
  <c r="AI10010" i="4"/>
  <c r="AI10009" i="4"/>
  <c r="AI10008" i="4"/>
  <c r="AI10006" i="4"/>
  <c r="AI10002" i="4"/>
  <c r="AI10001" i="4"/>
  <c r="AI10000" i="4"/>
  <c r="AI9999" i="4"/>
  <c r="AI9998" i="4"/>
  <c r="AI9997" i="4"/>
  <c r="AI9991" i="4"/>
  <c r="AI9989" i="4"/>
  <c r="AI9986" i="4"/>
  <c r="AI9985" i="4"/>
  <c r="AI9984" i="4"/>
  <c r="AI9982" i="4"/>
  <c r="AI9980" i="4"/>
  <c r="AI9979" i="4"/>
  <c r="AI9978" i="4"/>
  <c r="AI9976" i="4"/>
  <c r="AI9974" i="4"/>
  <c r="AI9972" i="4"/>
  <c r="AI9971" i="4"/>
  <c r="AI9970" i="4"/>
  <c r="AI9967" i="4"/>
  <c r="AI9966" i="4"/>
  <c r="AI9964" i="4"/>
  <c r="AI9963" i="4"/>
  <c r="AI9962" i="4"/>
  <c r="AI9960" i="4"/>
  <c r="AI9959" i="4"/>
  <c r="AI9958" i="4"/>
  <c r="AI9957" i="4"/>
  <c r="AI9956" i="4"/>
  <c r="AI9955" i="4"/>
  <c r="AI9952" i="4"/>
  <c r="AI9951" i="4"/>
  <c r="AI9949" i="4"/>
  <c r="AI9948" i="4"/>
  <c r="AI9945" i="4"/>
  <c r="AI9944" i="4"/>
  <c r="AI9943" i="4"/>
  <c r="AI9942" i="4"/>
  <c r="AI9940" i="4"/>
  <c r="AI9939" i="4"/>
  <c r="AI9936" i="4"/>
  <c r="AI9935" i="4"/>
  <c r="AI9930" i="4"/>
  <c r="AI9928" i="4"/>
  <c r="AI9927" i="4"/>
  <c r="AI9925" i="4"/>
  <c r="AI9924" i="4"/>
  <c r="AI9923" i="4"/>
  <c r="AI9922" i="4"/>
  <c r="AI9920" i="4"/>
  <c r="AI9919" i="4"/>
  <c r="AI9918" i="4"/>
  <c r="AI9917" i="4"/>
  <c r="AI9916" i="4"/>
  <c r="AI9914" i="4"/>
  <c r="AI9911" i="4"/>
  <c r="AI9910" i="4"/>
  <c r="AI9906" i="4"/>
  <c r="AI9904" i="4"/>
  <c r="AI9898" i="4"/>
  <c r="AI9897" i="4"/>
  <c r="AI9895" i="4"/>
  <c r="AI9891" i="4"/>
  <c r="AI9890" i="4"/>
  <c r="AI9889" i="4"/>
  <c r="AI9886" i="4"/>
  <c r="AI9884" i="4"/>
  <c r="AI9882" i="4"/>
  <c r="AI9880" i="4"/>
  <c r="AI9879" i="4"/>
  <c r="AI9878" i="4"/>
  <c r="AI9877" i="4"/>
  <c r="AI9875" i="4"/>
  <c r="AI9873" i="4"/>
  <c r="AI9872" i="4"/>
  <c r="AI9870" i="4"/>
  <c r="AI9869" i="4"/>
  <c r="AI9867" i="4"/>
  <c r="AI9866" i="4"/>
  <c r="AI9865" i="4"/>
  <c r="AI9864" i="4"/>
  <c r="AI9863" i="4"/>
  <c r="AI9862" i="4"/>
  <c r="AI9861" i="4"/>
  <c r="AI9854" i="4"/>
  <c r="AI9852" i="4"/>
  <c r="AI9848" i="4"/>
  <c r="AI9846" i="4"/>
  <c r="AI9845" i="4"/>
  <c r="AI9842" i="4"/>
  <c r="AI9841" i="4"/>
  <c r="AI9838" i="4"/>
  <c r="AI9836" i="4"/>
  <c r="AI9833" i="4"/>
  <c r="AI9831" i="4"/>
  <c r="AI9829" i="4"/>
  <c r="AI9828" i="4"/>
  <c r="AI9827" i="4"/>
  <c r="AI9824" i="4"/>
  <c r="AI9819" i="4"/>
  <c r="AI9814" i="4"/>
  <c r="AI9811" i="4"/>
  <c r="AI9810" i="4"/>
  <c r="AI9808" i="4"/>
  <c r="AI9806" i="4"/>
  <c r="AI9802" i="4"/>
  <c r="AI9800" i="4"/>
  <c r="AI9798" i="4"/>
  <c r="AI9796" i="4"/>
  <c r="AI9789" i="4"/>
  <c r="AI9784" i="4"/>
  <c r="AI9781" i="4"/>
  <c r="AI9780" i="4"/>
  <c r="AI9779" i="4"/>
  <c r="AI9775" i="4"/>
  <c r="AI9773" i="4"/>
  <c r="AI9768" i="4"/>
  <c r="AI9767" i="4"/>
  <c r="AI9765" i="4"/>
  <c r="AI9762" i="4"/>
  <c r="AI9759" i="4"/>
  <c r="AI9758" i="4"/>
  <c r="AI9757" i="4"/>
  <c r="AI9755" i="4"/>
  <c r="AI9752" i="4"/>
  <c r="AI9750" i="4"/>
  <c r="AI9748" i="4"/>
  <c r="AI9745" i="4"/>
  <c r="AI9742" i="4"/>
  <c r="AI9741" i="4"/>
  <c r="AI9740" i="4"/>
  <c r="AI9739" i="4"/>
  <c r="AI9735" i="4"/>
  <c r="AI9733" i="4"/>
  <c r="AI9732" i="4"/>
  <c r="AI9730" i="4"/>
  <c r="AI9729" i="4"/>
  <c r="AI9727" i="4"/>
  <c r="AI9725" i="4"/>
  <c r="AI9722" i="4"/>
  <c r="AI9721" i="4"/>
  <c r="AI9720" i="4"/>
  <c r="AI9718" i="4"/>
  <c r="AI9715" i="4"/>
  <c r="AI9713" i="4"/>
  <c r="AI9710" i="4"/>
  <c r="AI9704" i="4"/>
  <c r="AI9703" i="4"/>
  <c r="AI9701" i="4"/>
  <c r="AI9699" i="4"/>
  <c r="AI9696" i="4"/>
  <c r="AI9693" i="4"/>
  <c r="AI9691" i="4"/>
  <c r="AI9689" i="4"/>
  <c r="AI9686" i="4"/>
  <c r="AI9685" i="4"/>
  <c r="AI9684" i="4"/>
  <c r="AI9683" i="4"/>
  <c r="AI9681" i="4"/>
  <c r="AI9680" i="4"/>
  <c r="AI9678" i="4"/>
  <c r="AI9677" i="4"/>
  <c r="AI9676" i="4"/>
  <c r="AI9675" i="4"/>
  <c r="AI9671" i="4"/>
  <c r="AI9670" i="4"/>
  <c r="AI9669" i="4"/>
  <c r="AI9666" i="4"/>
  <c r="AI9664" i="4"/>
  <c r="AI9663" i="4"/>
  <c r="AI9659" i="4"/>
  <c r="AI9658" i="4"/>
  <c r="AI9657" i="4"/>
  <c r="AI9651" i="4"/>
  <c r="AI9649" i="4"/>
  <c r="AI9647" i="4"/>
  <c r="AI9646" i="4"/>
  <c r="AI9643" i="4"/>
  <c r="AI9642" i="4"/>
  <c r="AI9641" i="4"/>
  <c r="AI9640" i="4"/>
  <c r="AI9639" i="4"/>
  <c r="AI9638" i="4"/>
  <c r="AI9637" i="4"/>
  <c r="AI9636" i="4"/>
  <c r="AI9630" i="4"/>
  <c r="AI9627" i="4"/>
  <c r="AI9622" i="4"/>
  <c r="AI9621" i="4"/>
  <c r="AI9618" i="4"/>
  <c r="AI9617" i="4"/>
  <c r="AI9616" i="4"/>
  <c r="AI9613" i="4"/>
  <c r="AI9608" i="4"/>
  <c r="AI9606" i="4"/>
  <c r="AI9605" i="4"/>
  <c r="AI9602" i="4"/>
  <c r="AI9599" i="4"/>
  <c r="AI9598" i="4"/>
  <c r="AI9596" i="4"/>
  <c r="AI9595" i="4"/>
  <c r="AI9594" i="4"/>
  <c r="AI9587" i="4"/>
  <c r="AI9585" i="4"/>
  <c r="AI9584" i="4"/>
  <c r="AI9583" i="4"/>
  <c r="AI9581" i="4"/>
  <c r="AI9580" i="4"/>
  <c r="AI9576" i="4"/>
  <c r="AI9572" i="4"/>
  <c r="AI9571" i="4"/>
  <c r="AI9570" i="4"/>
  <c r="AI9567" i="4"/>
  <c r="AI9566" i="4"/>
  <c r="AI9563" i="4"/>
  <c r="AI9560" i="4"/>
  <c r="AI9553" i="4"/>
  <c r="AI9552" i="4"/>
  <c r="AI9547" i="4"/>
  <c r="AI9540" i="4"/>
  <c r="AI9537" i="4"/>
  <c r="AI9536" i="4"/>
  <c r="AI9530" i="4"/>
  <c r="AI9529" i="4"/>
  <c r="AI9528" i="4"/>
  <c r="AI9526" i="4"/>
  <c r="AI9523" i="4"/>
  <c r="AI9518" i="4"/>
  <c r="AI9516" i="4"/>
  <c r="AI9515" i="4"/>
  <c r="AI9514" i="4"/>
  <c r="AI9513" i="4"/>
  <c r="AI9512" i="4"/>
  <c r="AI9511" i="4"/>
  <c r="AI9509" i="4"/>
  <c r="AI9507" i="4"/>
  <c r="AI9506" i="4"/>
  <c r="AI9504" i="4"/>
  <c r="AI9503" i="4"/>
  <c r="AI9502" i="4"/>
  <c r="AI9499" i="4"/>
  <c r="AI9488" i="4"/>
  <c r="AI9484" i="4"/>
  <c r="AI9481" i="4"/>
  <c r="AI9480" i="4"/>
  <c r="AI9479" i="4"/>
  <c r="AI9477" i="4"/>
  <c r="AI9475" i="4"/>
  <c r="AI9468" i="4"/>
  <c r="AI9465" i="4"/>
  <c r="AI9461" i="4"/>
  <c r="AI9458" i="4"/>
  <c r="AI9457" i="4"/>
  <c r="AI9418" i="4"/>
  <c r="AI9417" i="4"/>
  <c r="AI9413" i="4"/>
  <c r="AI9401" i="4"/>
  <c r="AI9398" i="4"/>
  <c r="AI9393" i="4"/>
  <c r="AI9392" i="4"/>
  <c r="AI9389" i="4"/>
  <c r="AI9348" i="4"/>
  <c r="AI9344" i="4"/>
  <c r="AI9341" i="4"/>
  <c r="AI9332" i="4"/>
  <c r="AI9325" i="4"/>
  <c r="AI9324" i="4"/>
  <c r="AI9305" i="4"/>
  <c r="AI9304" i="4"/>
  <c r="AI9302" i="4"/>
  <c r="AI9286" i="4"/>
  <c r="AI9284" i="4"/>
  <c r="AI9283" i="4"/>
  <c r="AI9280" i="4"/>
  <c r="AI9276" i="4"/>
  <c r="AI9264" i="4"/>
  <c r="AI9258" i="4"/>
  <c r="AI9257" i="4"/>
  <c r="AI9253" i="4"/>
  <c r="AI9247" i="4"/>
  <c r="AI9245" i="4"/>
  <c r="AI9243" i="4"/>
  <c r="AI9240" i="4"/>
  <c r="AI9235" i="4"/>
  <c r="AI9226" i="4"/>
  <c r="AI9225" i="4"/>
  <c r="AI9223" i="4"/>
  <c r="AI9221" i="4"/>
  <c r="AI9185" i="4"/>
  <c r="AI9169" i="4"/>
  <c r="AI9160" i="4"/>
  <c r="AI9159" i="4"/>
  <c r="AI9157" i="4"/>
  <c r="AI9155" i="4"/>
  <c r="AI9146" i="4"/>
  <c r="AI9132" i="4"/>
  <c r="AI9125" i="4"/>
  <c r="AI9124" i="4"/>
  <c r="AI9122" i="4"/>
  <c r="AI9114" i="4"/>
  <c r="AI9108" i="4"/>
  <c r="AI9104" i="4"/>
  <c r="AI9103" i="4"/>
  <c r="AI9102" i="4"/>
  <c r="AI9099" i="4"/>
  <c r="AI9089" i="4"/>
  <c r="AI9088" i="4"/>
  <c r="AI9086" i="4"/>
  <c r="AI9083" i="4"/>
  <c r="AI9082" i="4"/>
  <c r="AI9080" i="4"/>
  <c r="AI9077" i="4"/>
  <c r="AI9074" i="4"/>
  <c r="AI9073" i="4"/>
  <c r="AI9072" i="4"/>
  <c r="AI9071" i="4"/>
  <c r="AI9068" i="4"/>
  <c r="AI9066" i="4"/>
  <c r="AI9061" i="4"/>
  <c r="AI9059" i="4"/>
  <c r="AI9056" i="4"/>
  <c r="AI9055" i="4"/>
  <c r="AI9053" i="4"/>
  <c r="AI9049" i="4"/>
  <c r="AI9048" i="4"/>
  <c r="AI9045" i="4"/>
  <c r="AI9042" i="4"/>
  <c r="AI9040" i="4"/>
  <c r="AI9034" i="4"/>
  <c r="AI9033" i="4"/>
  <c r="AI9032" i="4"/>
  <c r="AI9031" i="4"/>
  <c r="AI9030" i="4"/>
  <c r="AI9029" i="4"/>
  <c r="AI9028" i="4"/>
  <c r="AI9026" i="4"/>
  <c r="AI9023" i="4"/>
  <c r="AI9022" i="4"/>
  <c r="AI9021" i="4"/>
  <c r="AI9020" i="4"/>
  <c r="AI9017" i="4"/>
  <c r="AI9016" i="4"/>
  <c r="AI9015" i="4"/>
  <c r="AI9014" i="4"/>
  <c r="AI9013" i="4"/>
  <c r="AI9011" i="4"/>
  <c r="AI9010" i="4"/>
  <c r="AI9008" i="4"/>
  <c r="AI9006" i="4"/>
  <c r="AI9000" i="4"/>
  <c r="AI8998" i="4"/>
  <c r="AI8997" i="4"/>
  <c r="AI8994" i="4"/>
  <c r="AI8993" i="4"/>
  <c r="AI8991" i="4"/>
  <c r="AI8988" i="4"/>
  <c r="AI8984" i="4"/>
  <c r="AI8982" i="4"/>
  <c r="AI8981" i="4"/>
  <c r="AI8977" i="4"/>
  <c r="AI8972" i="4"/>
  <c r="AI8968" i="4"/>
  <c r="AI8966" i="4"/>
  <c r="AI8965" i="4"/>
  <c r="AI8964" i="4"/>
  <c r="AI8963" i="4"/>
  <c r="AI8962" i="4"/>
  <c r="AI8961" i="4"/>
  <c r="AI8958" i="4"/>
  <c r="AI8955" i="4"/>
  <c r="AI8954" i="4"/>
  <c r="AI8950" i="4"/>
  <c r="AI8949" i="4"/>
  <c r="AI8944" i="4"/>
  <c r="AI8935" i="4"/>
  <c r="AI8934" i="4"/>
  <c r="AI8933" i="4"/>
  <c r="AI8930" i="4"/>
  <c r="AI8927" i="4"/>
  <c r="AI8923" i="4"/>
  <c r="AI8922" i="4"/>
  <c r="AI8920" i="4"/>
  <c r="AI8918" i="4"/>
  <c r="AI8917" i="4"/>
  <c r="AI8914" i="4"/>
  <c r="AI8913" i="4"/>
  <c r="AI8912" i="4"/>
  <c r="AI8911" i="4"/>
  <c r="AI8909" i="4"/>
  <c r="AI8907" i="4"/>
  <c r="AI8905" i="4"/>
  <c r="AI8904" i="4"/>
  <c r="AI8903" i="4"/>
  <c r="AI8902" i="4"/>
  <c r="AI8900" i="4"/>
  <c r="AI8897" i="4"/>
  <c r="AI8895" i="4"/>
  <c r="AI8894" i="4"/>
  <c r="AI8893" i="4"/>
  <c r="AI8890" i="4"/>
  <c r="AI8888" i="4"/>
  <c r="AI8885" i="4"/>
  <c r="AI8883" i="4"/>
  <c r="AI8882" i="4"/>
  <c r="AI8881" i="4"/>
  <c r="AI8879" i="4"/>
  <c r="AI8878" i="4"/>
  <c r="AI8876" i="4"/>
  <c r="AI8874" i="4"/>
  <c r="AI8873" i="4"/>
  <c r="AI8870" i="4"/>
  <c r="AI8869" i="4"/>
  <c r="AI8866" i="4"/>
  <c r="AI8865" i="4"/>
  <c r="AI8864" i="4"/>
  <c r="AI8863" i="4"/>
  <c r="AI8861" i="4"/>
  <c r="AI8859" i="4"/>
  <c r="AI8857" i="4"/>
  <c r="AI8853" i="4"/>
  <c r="AI8852" i="4"/>
  <c r="AI8850" i="4"/>
  <c r="AI8849" i="4"/>
  <c r="AI8848" i="4"/>
  <c r="AI8847" i="4"/>
  <c r="AI8846" i="4"/>
  <c r="AI8845" i="4"/>
  <c r="AI8843" i="4"/>
  <c r="AI8842" i="4"/>
  <c r="AI8841" i="4"/>
  <c r="AI8839" i="4"/>
  <c r="AI8837" i="4"/>
  <c r="AI8834" i="4"/>
  <c r="AI8829" i="4"/>
  <c r="AI8828" i="4"/>
  <c r="AI8827" i="4"/>
  <c r="AI8826" i="4"/>
  <c r="AI8825" i="4"/>
  <c r="AI8824" i="4"/>
  <c r="AI8823" i="4"/>
  <c r="AI8821" i="4"/>
  <c r="AI8819" i="4"/>
  <c r="AI8817" i="4"/>
  <c r="AI8816" i="4"/>
  <c r="AI8813" i="4"/>
  <c r="AI8812" i="4"/>
  <c r="AI8809" i="4"/>
  <c r="AI8806" i="4"/>
  <c r="AI8805" i="4"/>
  <c r="AI8803" i="4"/>
  <c r="AI8802" i="4"/>
  <c r="AI8801" i="4"/>
  <c r="AI8796" i="4"/>
  <c r="AI8794" i="4"/>
  <c r="AI8792" i="4"/>
  <c r="AI8791" i="4"/>
  <c r="AI8790" i="4"/>
  <c r="AI8788" i="4"/>
  <c r="AI8785" i="4"/>
  <c r="AI8784" i="4"/>
  <c r="AI8781" i="4"/>
  <c r="AI8780" i="4"/>
  <c r="AI8777" i="4"/>
  <c r="AI8775" i="4"/>
  <c r="AI8773" i="4"/>
  <c r="AI8771" i="4"/>
  <c r="AI8770" i="4"/>
  <c r="AI8762" i="4"/>
  <c r="AI8761" i="4"/>
  <c r="AI8760" i="4"/>
  <c r="AI8759" i="4"/>
  <c r="AI8758" i="4"/>
  <c r="AI8755" i="4"/>
  <c r="AI8754" i="4"/>
  <c r="AI8752" i="4"/>
  <c r="AI8747" i="4"/>
  <c r="AI8745" i="4"/>
  <c r="AI8742" i="4"/>
  <c r="AI8741" i="4"/>
  <c r="AI8740" i="4"/>
  <c r="AI8739" i="4"/>
  <c r="AI8738" i="4"/>
  <c r="AI8737" i="4"/>
  <c r="AI8735" i="4"/>
  <c r="AI8734" i="4"/>
  <c r="AI8733" i="4"/>
  <c r="AI8732" i="4"/>
  <c r="AI8731" i="4"/>
  <c r="AI8729" i="4"/>
  <c r="AI8728" i="4"/>
  <c r="AI8727" i="4"/>
  <c r="AI8726" i="4"/>
  <c r="AI8723" i="4"/>
  <c r="AI8722" i="4"/>
  <c r="AI8719" i="4"/>
  <c r="AI8718" i="4"/>
  <c r="AI8717" i="4"/>
  <c r="AI8716" i="4"/>
  <c r="AI8712" i="4"/>
  <c r="AI8711" i="4"/>
  <c r="AI8708" i="4"/>
  <c r="AI8707" i="4"/>
  <c r="AI8706" i="4"/>
  <c r="AI8704" i="4"/>
  <c r="AI8703" i="4"/>
  <c r="AI8702" i="4"/>
  <c r="AI8700" i="4"/>
  <c r="AI8699" i="4"/>
  <c r="AI8698" i="4"/>
  <c r="AI8697" i="4"/>
  <c r="AI8696" i="4"/>
  <c r="AI8690" i="4"/>
  <c r="AI8689" i="4"/>
  <c r="AI8688" i="4"/>
  <c r="AI8687" i="4"/>
  <c r="AI8685" i="4"/>
  <c r="AI8684" i="4"/>
  <c r="AI8683" i="4"/>
  <c r="AI8682" i="4"/>
  <c r="AI8681" i="4"/>
  <c r="AI8680" i="4"/>
  <c r="AI8679" i="4"/>
  <c r="AI8678" i="4"/>
  <c r="AI8677" i="4"/>
  <c r="AI8676" i="4"/>
  <c r="AI8675" i="4"/>
  <c r="AI8674" i="4"/>
  <c r="AI8673" i="4"/>
  <c r="AI8672" i="4"/>
  <c r="AI8670" i="4"/>
  <c r="AI8668" i="4"/>
  <c r="AI8667" i="4"/>
  <c r="AI8666" i="4"/>
  <c r="AI8665" i="4"/>
  <c r="AI8663" i="4"/>
  <c r="AI8659" i="4"/>
  <c r="AI8658" i="4"/>
  <c r="AI8656" i="4"/>
  <c r="AI8655" i="4"/>
  <c r="AI8654" i="4"/>
  <c r="AI8653" i="4"/>
  <c r="AI8651" i="4"/>
  <c r="AI8649" i="4"/>
  <c r="AI8644" i="4"/>
  <c r="AI8643" i="4"/>
  <c r="AI8642" i="4"/>
  <c r="AI8641" i="4"/>
  <c r="AI8640" i="4"/>
  <c r="AI8639" i="4"/>
  <c r="AI8638" i="4"/>
  <c r="AI8637" i="4"/>
  <c r="AI8636" i="4"/>
  <c r="AI8635" i="4"/>
  <c r="AI8633" i="4"/>
  <c r="AI8632" i="4"/>
  <c r="AI8630" i="4"/>
  <c r="AI8629" i="4"/>
  <c r="AI8627" i="4"/>
  <c r="AI8626" i="4"/>
  <c r="AI8624" i="4"/>
  <c r="AI8622" i="4"/>
  <c r="AI8620" i="4"/>
  <c r="AI8617" i="4"/>
  <c r="AI8616" i="4"/>
  <c r="AI8615" i="4"/>
  <c r="AI8613" i="4"/>
  <c r="AI8612" i="4"/>
  <c r="AI8611" i="4"/>
  <c r="AI8607" i="4"/>
  <c r="AI8605" i="4"/>
  <c r="AI8604" i="4"/>
  <c r="AI8603" i="4"/>
  <c r="AI8602" i="4"/>
  <c r="AI8599" i="4"/>
  <c r="AI8596" i="4"/>
  <c r="AI8595" i="4"/>
  <c r="AI8594" i="4"/>
  <c r="AI8591" i="4"/>
  <c r="AI8587" i="4"/>
  <c r="AI8586" i="4"/>
  <c r="AI8585" i="4"/>
  <c r="AI8582" i="4"/>
  <c r="AI8581" i="4"/>
  <c r="AI8580" i="4"/>
  <c r="AI8577" i="4"/>
  <c r="AI8576" i="4"/>
  <c r="AI8573" i="4"/>
  <c r="AI8572" i="4"/>
  <c r="AI8569" i="4"/>
  <c r="AI8568" i="4"/>
  <c r="AI8567" i="4"/>
  <c r="AI8566" i="4"/>
  <c r="AI8565" i="4"/>
  <c r="AI8564" i="4"/>
  <c r="AI8563" i="4"/>
  <c r="AI8558" i="4"/>
  <c r="AI8557" i="4"/>
  <c r="AI8556" i="4"/>
  <c r="AI8555" i="4"/>
  <c r="AI8554" i="4"/>
  <c r="AI8553" i="4"/>
  <c r="AI8551" i="4"/>
  <c r="AI8549" i="4"/>
  <c r="AI8548" i="4"/>
  <c r="AI8541" i="4"/>
  <c r="AI8540" i="4"/>
  <c r="AI8539" i="4"/>
  <c r="AI8537" i="4"/>
  <c r="AI8536" i="4"/>
  <c r="AI8535" i="4"/>
  <c r="AI8534" i="4"/>
  <c r="AI8529" i="4"/>
  <c r="AI8526" i="4"/>
  <c r="AI8524" i="4"/>
  <c r="AI8522" i="4"/>
  <c r="AI8519" i="4"/>
  <c r="AI8517" i="4"/>
  <c r="AI8513" i="4"/>
  <c r="AI8509" i="4"/>
  <c r="AI8507" i="4"/>
  <c r="AI8506" i="4"/>
  <c r="AI8505" i="4"/>
  <c r="AI8503" i="4"/>
  <c r="AI8501" i="4"/>
  <c r="AI8500" i="4"/>
  <c r="AI8499" i="4"/>
  <c r="AI8498" i="4"/>
  <c r="AI8497" i="4"/>
  <c r="AI8495" i="4"/>
  <c r="AI8493" i="4"/>
  <c r="AI8490" i="4"/>
  <c r="AI8488" i="4"/>
  <c r="AI8486" i="4"/>
  <c r="AI8485" i="4"/>
  <c r="AI8484" i="4"/>
  <c r="AI8482" i="4"/>
  <c r="AI8477" i="4"/>
  <c r="AI8475" i="4"/>
  <c r="AI8474" i="4"/>
  <c r="AI8473" i="4"/>
  <c r="AI8472" i="4"/>
  <c r="AI8469" i="4"/>
  <c r="AI8465" i="4"/>
  <c r="AI8463" i="4"/>
  <c r="AI8462" i="4"/>
  <c r="AI8460" i="4"/>
  <c r="AI8459" i="4"/>
  <c r="AI8457" i="4"/>
  <c r="AI8455" i="4"/>
  <c r="AI8454" i="4"/>
  <c r="AI8453" i="4"/>
  <c r="AI8450" i="4"/>
  <c r="AI8447" i="4"/>
  <c r="AI8446" i="4"/>
  <c r="AI8445" i="4"/>
  <c r="AI8444" i="4"/>
  <c r="AI8443" i="4"/>
  <c r="AI8442" i="4"/>
  <c r="AI8440" i="4"/>
  <c r="AI8439" i="4"/>
  <c r="AI8434" i="4"/>
  <c r="AI8430" i="4"/>
  <c r="AI8427" i="4"/>
  <c r="AI8426" i="4"/>
  <c r="AI8425" i="4"/>
  <c r="AI8423" i="4"/>
  <c r="AI8420" i="4"/>
  <c r="AI8419" i="4"/>
  <c r="AI8418" i="4"/>
  <c r="AI8417" i="4"/>
  <c r="AI8416" i="4"/>
  <c r="AI8415" i="4"/>
  <c r="AI8414" i="4"/>
  <c r="AI8413" i="4"/>
  <c r="AI8410" i="4"/>
  <c r="AI8408" i="4"/>
  <c r="AI8406" i="4"/>
  <c r="AI8405" i="4"/>
  <c r="AI8403" i="4"/>
  <c r="AI8401" i="4"/>
  <c r="AI8400" i="4"/>
  <c r="AI8399" i="4"/>
  <c r="AI8398" i="4"/>
  <c r="AI8397" i="4"/>
  <c r="AI8394" i="4"/>
  <c r="AI8392" i="4"/>
  <c r="AI8391" i="4"/>
  <c r="AI8389" i="4"/>
  <c r="AI8388" i="4"/>
  <c r="AI8387" i="4"/>
  <c r="AI8386" i="4"/>
  <c r="AI8385" i="4"/>
  <c r="AI8383" i="4"/>
  <c r="AI8381" i="4"/>
  <c r="AI8378" i="4"/>
  <c r="AI8373" i="4"/>
  <c r="AI8372" i="4"/>
  <c r="AI8368" i="4"/>
  <c r="AI8367" i="4"/>
  <c r="AI8366" i="4"/>
  <c r="AI8365" i="4"/>
  <c r="AI8363" i="4"/>
  <c r="AI8360" i="4"/>
  <c r="AI8359" i="4"/>
  <c r="AI8355" i="4"/>
  <c r="AI8354" i="4"/>
  <c r="AI8348" i="4"/>
  <c r="AI8346" i="4"/>
  <c r="AI8344" i="4"/>
  <c r="AI8343" i="4"/>
  <c r="AI8341" i="4"/>
  <c r="AI8337" i="4"/>
  <c r="AI8336" i="4"/>
  <c r="AI8335" i="4"/>
  <c r="AI8332" i="4"/>
  <c r="AI8331" i="4"/>
  <c r="AI8330" i="4"/>
  <c r="AI8328" i="4"/>
  <c r="AI8325" i="4"/>
  <c r="AI8323" i="4"/>
  <c r="AI8322" i="4"/>
  <c r="AI8320" i="4"/>
  <c r="AI8319" i="4"/>
  <c r="AI8316" i="4"/>
  <c r="AI8313" i="4"/>
  <c r="AI8312" i="4"/>
  <c r="AI8311" i="4"/>
  <c r="AI8309" i="4"/>
  <c r="AI8308" i="4"/>
  <c r="AI8307" i="4"/>
  <c r="AI8304" i="4"/>
  <c r="AI8303" i="4"/>
  <c r="AI8302" i="4"/>
  <c r="AI8299" i="4"/>
  <c r="AI8298" i="4"/>
  <c r="AI8297" i="4"/>
  <c r="AI8291" i="4"/>
  <c r="AI8290" i="4"/>
  <c r="AI8289" i="4"/>
  <c r="AI8288" i="4"/>
  <c r="AI8286" i="4"/>
  <c r="AI8285" i="4"/>
  <c r="AI8284" i="4"/>
  <c r="AI8281" i="4"/>
  <c r="AI8280" i="4"/>
  <c r="AI8279" i="4"/>
  <c r="AI8276" i="4"/>
  <c r="AI8273" i="4"/>
  <c r="AI8272" i="4"/>
  <c r="AI8266" i="4"/>
  <c r="AI8264" i="4"/>
  <c r="AI8263" i="4"/>
  <c r="AI8261" i="4"/>
  <c r="AI8256" i="4"/>
  <c r="AI8255" i="4"/>
  <c r="AI8254" i="4"/>
  <c r="AI8251" i="4"/>
  <c r="AI8250" i="4"/>
  <c r="AI8248" i="4"/>
  <c r="AI8246" i="4"/>
  <c r="AI8243" i="4"/>
  <c r="AI8240" i="4"/>
  <c r="AI8236" i="4"/>
  <c r="AI8235" i="4"/>
  <c r="AI8230" i="4"/>
  <c r="AI8227" i="4"/>
  <c r="AI8225" i="4"/>
  <c r="AI8223" i="4"/>
  <c r="AI8221" i="4"/>
  <c r="AI8217" i="4"/>
  <c r="AI8214" i="4"/>
  <c r="AI8208" i="4"/>
  <c r="AI8206" i="4"/>
  <c r="AI8203" i="4"/>
  <c r="AI8202" i="4"/>
  <c r="AI8201" i="4"/>
  <c r="AI8199" i="4"/>
  <c r="AI8198" i="4"/>
  <c r="AI8196" i="4"/>
  <c r="AI8191" i="4"/>
  <c r="AI8189" i="4"/>
  <c r="AI8188" i="4"/>
  <c r="AI8187" i="4"/>
  <c r="AI8184" i="4"/>
  <c r="AI8175" i="4"/>
  <c r="AI8174" i="4"/>
  <c r="AI8170" i="4"/>
  <c r="AI8168" i="4"/>
  <c r="AI8167" i="4"/>
  <c r="AI8163" i="4"/>
  <c r="AI8161" i="4"/>
  <c r="AI8160" i="4"/>
  <c r="AI8158" i="4"/>
  <c r="AI8154" i="4"/>
  <c r="AI8152" i="4"/>
  <c r="AI8151" i="4"/>
  <c r="AI8150" i="4"/>
  <c r="AI8149" i="4"/>
  <c r="AI8144" i="4"/>
  <c r="AI8142" i="4"/>
  <c r="AI8141" i="4"/>
  <c r="AI8140" i="4"/>
  <c r="AI8138" i="4"/>
  <c r="AI8135" i="4"/>
  <c r="AI8134" i="4"/>
  <c r="AI8130" i="4"/>
  <c r="AI8128" i="4"/>
  <c r="AI8127" i="4"/>
  <c r="AI8126" i="4"/>
  <c r="AI8124" i="4"/>
  <c r="AI8123" i="4"/>
  <c r="AI8122" i="4"/>
  <c r="AI8121" i="4"/>
  <c r="AI8120" i="4"/>
  <c r="AI8119" i="4"/>
  <c r="AI8117" i="4"/>
  <c r="AI8116" i="4"/>
  <c r="AI8115" i="4"/>
  <c r="AI8114" i="4"/>
  <c r="AI8113" i="4"/>
  <c r="AI8112" i="4"/>
  <c r="AI8111" i="4"/>
  <c r="AI8109" i="4"/>
  <c r="AI8107" i="4"/>
  <c r="AI8103" i="4"/>
  <c r="AI8102" i="4"/>
  <c r="AI8101" i="4"/>
  <c r="AI8100" i="4"/>
  <c r="AI8099" i="4"/>
  <c r="AI8096" i="4"/>
  <c r="AI8092" i="4"/>
  <c r="AI8089" i="4"/>
  <c r="AI8085" i="4"/>
  <c r="AI8084" i="4"/>
  <c r="AI8081" i="4"/>
  <c r="AI8075" i="4"/>
  <c r="AI8074" i="4"/>
  <c r="AI8072" i="4"/>
  <c r="AI8068" i="4"/>
  <c r="AI8067" i="4"/>
  <c r="AI8066" i="4"/>
  <c r="AI8065" i="4"/>
  <c r="AI8064" i="4"/>
  <c r="AI8063" i="4"/>
  <c r="AI8062" i="4"/>
  <c r="AI8061" i="4"/>
  <c r="AI8058" i="4"/>
  <c r="AI8057" i="4"/>
  <c r="AI8056" i="4"/>
  <c r="AI8055" i="4"/>
  <c r="AI8047" i="4"/>
  <c r="AI8046" i="4"/>
  <c r="AI8044" i="4"/>
  <c r="AI8034" i="4"/>
  <c r="AI8032" i="4"/>
  <c r="AI8031" i="4"/>
  <c r="AI8029" i="4"/>
  <c r="AI8026" i="4"/>
  <c r="AI8023" i="4"/>
  <c r="AI8022" i="4"/>
  <c r="AI8020" i="4"/>
  <c r="AI8019" i="4"/>
  <c r="AI8018" i="4"/>
  <c r="AI8015" i="4"/>
  <c r="AI8011" i="4"/>
  <c r="AI8010" i="4"/>
  <c r="AI8009" i="4"/>
  <c r="AI8007" i="4"/>
  <c r="AI8006" i="4"/>
  <c r="AI8005" i="4"/>
  <c r="AI8004" i="4"/>
  <c r="AI8003" i="4"/>
  <c r="AI7993" i="4"/>
  <c r="AI7986" i="4"/>
  <c r="AI7985" i="4"/>
  <c r="AI7983" i="4"/>
  <c r="AI7978" i="4"/>
  <c r="AI7976" i="4"/>
  <c r="AI7974" i="4"/>
  <c r="AI7972" i="4"/>
  <c r="AI7971" i="4"/>
  <c r="AI7970" i="4"/>
  <c r="AI7969" i="4"/>
  <c r="AI7967" i="4"/>
  <c r="AI7966" i="4"/>
  <c r="AI7965" i="4"/>
  <c r="AI7964" i="4"/>
  <c r="AI7963" i="4"/>
  <c r="AI7962" i="4"/>
  <c r="AI7960" i="4"/>
  <c r="AI7959" i="4"/>
  <c r="AI7956" i="4"/>
  <c r="AI7955" i="4"/>
  <c r="AI7954" i="4"/>
  <c r="AI7953" i="4"/>
  <c r="AI7951" i="4"/>
  <c r="AI7949" i="4"/>
  <c r="AI7948" i="4"/>
  <c r="AI7946" i="4"/>
  <c r="AI7944" i="4"/>
  <c r="AI7943" i="4"/>
  <c r="AI7942" i="4"/>
  <c r="AI7941" i="4"/>
  <c r="AI7936" i="4"/>
  <c r="AI7932" i="4"/>
  <c r="AI7931" i="4"/>
  <c r="AI7930" i="4"/>
  <c r="AI7929" i="4"/>
  <c r="AI7928" i="4"/>
  <c r="AI7927" i="4"/>
  <c r="AI7925" i="4"/>
  <c r="AI7922" i="4"/>
  <c r="AI7921" i="4"/>
  <c r="AI7920" i="4"/>
  <c r="AI7919" i="4"/>
  <c r="AI7917" i="4"/>
  <c r="AI7916" i="4"/>
  <c r="AI7913" i="4"/>
  <c r="AI7910" i="4"/>
  <c r="AI7909" i="4"/>
  <c r="AI7908" i="4"/>
  <c r="AI7904" i="4"/>
  <c r="AI7903" i="4"/>
  <c r="AI7902" i="4"/>
  <c r="AI7900" i="4"/>
  <c r="AI7897" i="4"/>
  <c r="AI7895" i="4"/>
  <c r="AI7894" i="4"/>
  <c r="AI7892" i="4"/>
  <c r="AI7891" i="4"/>
  <c r="AI7890" i="4"/>
  <c r="AI7889" i="4"/>
  <c r="AI7886" i="4"/>
  <c r="AI7885" i="4"/>
  <c r="AI7884" i="4"/>
  <c r="AI7880" i="4"/>
  <c r="AI7877" i="4"/>
  <c r="AI7875" i="4"/>
  <c r="AI7874" i="4"/>
  <c r="AI7872" i="4"/>
  <c r="AI7869" i="4"/>
  <c r="AI7866" i="4"/>
  <c r="AI7864" i="4"/>
  <c r="AI7861" i="4"/>
  <c r="AI7860" i="4"/>
  <c r="AI7858" i="4"/>
  <c r="AI7857" i="4"/>
  <c r="AI7855" i="4"/>
  <c r="AI7851" i="4"/>
  <c r="AI7850" i="4"/>
  <c r="AI7849" i="4"/>
  <c r="AI7848" i="4"/>
  <c r="AI7845" i="4"/>
  <c r="AI7844" i="4"/>
  <c r="AI7840" i="4"/>
  <c r="AI7835" i="4"/>
  <c r="AI7833" i="4"/>
  <c r="AI7832" i="4"/>
  <c r="AI7830" i="4"/>
  <c r="AI7829" i="4"/>
  <c r="AI7823" i="4"/>
  <c r="AI7822" i="4"/>
  <c r="AI7820" i="4"/>
  <c r="AI7818" i="4"/>
  <c r="AI7816" i="4"/>
  <c r="AI7814" i="4"/>
  <c r="AI7811" i="4"/>
  <c r="AI7810" i="4"/>
  <c r="AI7809" i="4"/>
  <c r="AI7808" i="4"/>
  <c r="AI7804" i="4"/>
  <c r="AI7800" i="4"/>
  <c r="AI7798" i="4"/>
  <c r="AI7797" i="4"/>
  <c r="AI7794" i="4"/>
  <c r="AI7792" i="4"/>
  <c r="AI7789" i="4"/>
  <c r="AI7788" i="4"/>
  <c r="AI7787" i="4"/>
  <c r="AI7785" i="4"/>
  <c r="AI7782" i="4"/>
  <c r="AI7781" i="4"/>
  <c r="AI7780" i="4"/>
  <c r="AI7779" i="4"/>
  <c r="AI7778" i="4"/>
  <c r="AI7777" i="4"/>
  <c r="AI7776" i="4"/>
  <c r="AI7775" i="4"/>
  <c r="AI7773" i="4"/>
  <c r="AI7770" i="4"/>
  <c r="AI7767" i="4"/>
  <c r="AI7761" i="4"/>
  <c r="AI7760" i="4"/>
  <c r="AI7757" i="4"/>
  <c r="AI7756" i="4"/>
  <c r="AI7755" i="4"/>
  <c r="AI7754" i="4"/>
  <c r="AI7753" i="4"/>
  <c r="AI7751" i="4"/>
  <c r="AI7748" i="4"/>
  <c r="AI7747" i="4"/>
  <c r="AI7745" i="4"/>
  <c r="AI7741" i="4"/>
  <c r="AI7739" i="4"/>
  <c r="AI7737" i="4"/>
  <c r="AI7735" i="4"/>
  <c r="AI7734" i="4"/>
  <c r="AI7733" i="4"/>
  <c r="AI7731" i="4"/>
  <c r="AI7730" i="4"/>
  <c r="AI7727" i="4"/>
  <c r="AI7726" i="4"/>
  <c r="AI7722" i="4"/>
  <c r="AI7715" i="4"/>
  <c r="AI7712" i="4"/>
  <c r="AI7710" i="4"/>
  <c r="AI7708" i="4"/>
  <c r="AI7707" i="4"/>
  <c r="AI7705" i="4"/>
  <c r="AI7696" i="4"/>
  <c r="AI7694" i="4"/>
  <c r="AI7693" i="4"/>
  <c r="AI7688" i="4"/>
  <c r="AI7687" i="4"/>
  <c r="AI7686" i="4"/>
  <c r="AI7685" i="4"/>
  <c r="AI7682" i="4"/>
  <c r="AI7680" i="4"/>
  <c r="AI7676" i="4"/>
  <c r="AI7673" i="4"/>
  <c r="AI7668" i="4"/>
  <c r="AI7667" i="4"/>
  <c r="AI7664" i="4"/>
  <c r="AI7663" i="4"/>
  <c r="AI7662" i="4"/>
  <c r="AI7661" i="4"/>
  <c r="AI7659" i="4"/>
  <c r="AI7658" i="4"/>
  <c r="AI7654" i="4"/>
  <c r="AI7653" i="4"/>
  <c r="AI7651" i="4"/>
  <c r="AI7649" i="4"/>
  <c r="AI7647" i="4"/>
  <c r="AI7645" i="4"/>
  <c r="AI7644" i="4"/>
  <c r="AI7643" i="4"/>
  <c r="AI7641" i="4"/>
  <c r="AI7640" i="4"/>
  <c r="AI7639" i="4"/>
  <c r="AI7638" i="4"/>
  <c r="AI7634" i="4"/>
  <c r="AI7633" i="4"/>
  <c r="AI7632" i="4"/>
  <c r="AI7630" i="4"/>
  <c r="AI7628" i="4"/>
  <c r="AI7626" i="4"/>
  <c r="AI7622" i="4"/>
  <c r="AI7621" i="4"/>
  <c r="AI7619" i="4"/>
  <c r="AI7617" i="4"/>
  <c r="AI7616" i="4"/>
  <c r="AI7615" i="4"/>
  <c r="AI7614" i="4"/>
  <c r="AI7612" i="4"/>
  <c r="AI7611" i="4"/>
  <c r="AI7610" i="4"/>
  <c r="AI7608" i="4"/>
  <c r="AI7604" i="4"/>
  <c r="AI7602" i="4"/>
  <c r="AI7595" i="4"/>
  <c r="AI7593" i="4"/>
  <c r="AI7591" i="4"/>
  <c r="AI7590" i="4"/>
  <c r="AI7584" i="4"/>
  <c r="AI7583" i="4"/>
  <c r="AI7576" i="4"/>
  <c r="AI7571" i="4"/>
  <c r="AI7570" i="4"/>
  <c r="AI7568" i="4"/>
  <c r="AI7567" i="4"/>
  <c r="AI7565" i="4"/>
  <c r="AI7561" i="4"/>
  <c r="AI7559" i="4"/>
  <c r="AI7558" i="4"/>
  <c r="AI7556" i="4"/>
  <c r="AI7554" i="4"/>
  <c r="AI7553" i="4"/>
  <c r="AI7552" i="4"/>
  <c r="AI7551" i="4"/>
  <c r="AI7550" i="4"/>
  <c r="AI7546" i="4"/>
  <c r="AI7545" i="4"/>
  <c r="AI7543" i="4"/>
  <c r="AI7541" i="4"/>
  <c r="AI7539" i="4"/>
  <c r="AI7536" i="4"/>
  <c r="AI7535" i="4"/>
  <c r="AI7534" i="4"/>
  <c r="AI7532" i="4"/>
  <c r="AI7530" i="4"/>
  <c r="AI7527" i="4"/>
  <c r="AI7524" i="4"/>
  <c r="AI7523" i="4"/>
  <c r="AI7522" i="4"/>
  <c r="AI7519" i="4"/>
  <c r="AI7517" i="4"/>
  <c r="AI7516" i="4"/>
  <c r="AI7515" i="4"/>
  <c r="AI7514" i="4"/>
  <c r="AI7513" i="4"/>
  <c r="AI7510" i="4"/>
  <c r="AI7509" i="4"/>
  <c r="AI7508" i="4"/>
  <c r="AI7505" i="4"/>
  <c r="AI7504" i="4"/>
  <c r="AI7502" i="4"/>
  <c r="AI7499" i="4"/>
  <c r="AI7497" i="4"/>
  <c r="AI7496" i="4"/>
  <c r="AI7495" i="4"/>
  <c r="AI7491" i="4"/>
  <c r="AI7490" i="4"/>
  <c r="AI7484" i="4"/>
  <c r="AI7483" i="4"/>
  <c r="AI7482" i="4"/>
  <c r="AI7480" i="4"/>
  <c r="AI7479" i="4"/>
  <c r="AI7473" i="4"/>
  <c r="AI7472" i="4"/>
  <c r="AI7468" i="4"/>
  <c r="AI7460" i="4"/>
  <c r="AI7453" i="4"/>
  <c r="AI7444" i="4"/>
  <c r="AI7437" i="4"/>
  <c r="AI7436" i="4"/>
  <c r="AI7433" i="4"/>
  <c r="AI7431" i="4"/>
  <c r="AI7430" i="4"/>
  <c r="AI7426" i="4"/>
  <c r="AI7425" i="4"/>
  <c r="AI7424" i="4"/>
  <c r="AI7419" i="4"/>
  <c r="AI7417" i="4"/>
  <c r="AI7416" i="4"/>
  <c r="AI7413" i="4"/>
  <c r="AI7406" i="4"/>
  <c r="AI7405" i="4"/>
  <c r="AI7398" i="4"/>
  <c r="AI7397" i="4"/>
  <c r="AI7396" i="4"/>
  <c r="AI7393" i="4"/>
  <c r="AI7391" i="4"/>
  <c r="AI7390" i="4"/>
  <c r="AI7386" i="4"/>
  <c r="AI7383" i="4"/>
  <c r="AI7382" i="4"/>
  <c r="AI7379" i="4"/>
  <c r="AI7378" i="4"/>
  <c r="AI7374" i="4"/>
  <c r="AI7373" i="4"/>
  <c r="AI7370" i="4"/>
  <c r="AI7367" i="4"/>
  <c r="AI7364" i="4"/>
  <c r="AI7362" i="4"/>
  <c r="AI7361" i="4"/>
  <c r="AI7357" i="4"/>
  <c r="AI7356" i="4"/>
  <c r="AI7353" i="4"/>
  <c r="AI7352" i="4"/>
  <c r="AI7351" i="4"/>
  <c r="AI7350" i="4"/>
  <c r="AI7348" i="4"/>
  <c r="AI7345" i="4"/>
  <c r="AI7343" i="4"/>
  <c r="AI7338" i="4"/>
  <c r="AI7337" i="4"/>
  <c r="AI7336" i="4"/>
  <c r="AI7328" i="4"/>
  <c r="AI7327" i="4"/>
  <c r="AI7326" i="4"/>
  <c r="AI7325" i="4"/>
  <c r="AI7323" i="4"/>
  <c r="AI7320" i="4"/>
  <c r="AI7315" i="4"/>
  <c r="AI7312" i="4"/>
  <c r="AI7311" i="4"/>
  <c r="AI7309" i="4"/>
  <c r="AI7308" i="4"/>
  <c r="AI7307" i="4"/>
  <c r="AI7305" i="4"/>
  <c r="AI7302" i="4"/>
  <c r="AI7300" i="4"/>
  <c r="AI7296" i="4"/>
  <c r="AI7295" i="4"/>
  <c r="AI7294" i="4"/>
  <c r="AI7288" i="4"/>
  <c r="AI7286" i="4"/>
  <c r="AI7285" i="4"/>
  <c r="AI7284" i="4"/>
  <c r="AI7283" i="4"/>
  <c r="AI7281" i="4"/>
  <c r="AI7280" i="4"/>
  <c r="AI7279" i="4"/>
  <c r="AI7278" i="4"/>
  <c r="AI7277" i="4"/>
  <c r="AI7276" i="4"/>
  <c r="AI7275" i="4"/>
  <c r="AI7274" i="4"/>
  <c r="AI7272" i="4"/>
  <c r="AI7271" i="4"/>
  <c r="AI7268" i="4"/>
  <c r="AI7266" i="4"/>
  <c r="AI7265" i="4"/>
  <c r="AI7264" i="4"/>
  <c r="AI7261" i="4"/>
  <c r="AI7260" i="4"/>
  <c r="AI7257" i="4"/>
  <c r="AI7253" i="4"/>
  <c r="AI7252" i="4"/>
  <c r="AI7251" i="4"/>
  <c r="AI7249" i="4"/>
  <c r="AI7248" i="4"/>
  <c r="AI7246" i="4"/>
  <c r="AI7242" i="4"/>
  <c r="AI7241" i="4"/>
  <c r="AI7240" i="4"/>
  <c r="AI7238" i="4"/>
  <c r="AI7237" i="4"/>
  <c r="AI7235" i="4"/>
  <c r="AI7233" i="4"/>
  <c r="AI7231" i="4"/>
  <c r="AI7230" i="4"/>
  <c r="AI7229" i="4"/>
  <c r="AI7227" i="4"/>
  <c r="AI7226" i="4"/>
  <c r="AI7225" i="4"/>
  <c r="AI7224" i="4"/>
  <c r="AI7220" i="4"/>
  <c r="AI7218" i="4"/>
  <c r="AI7215" i="4"/>
  <c r="AI7211" i="4"/>
  <c r="AI7209" i="4"/>
  <c r="AI7208" i="4"/>
  <c r="AI7204" i="4"/>
  <c r="AI7203" i="4"/>
  <c r="AI7201" i="4"/>
  <c r="AI7200" i="4"/>
  <c r="AI7195" i="4"/>
  <c r="AI7191" i="4"/>
  <c r="AI7188" i="4"/>
  <c r="AI7186" i="4"/>
  <c r="AI7185" i="4"/>
  <c r="AI7179" i="4"/>
  <c r="AI7178" i="4"/>
  <c r="AI7177" i="4"/>
  <c r="AI7176" i="4"/>
  <c r="AI7175" i="4"/>
  <c r="AI7174" i="4"/>
  <c r="AI7167" i="4"/>
  <c r="AI7164" i="4"/>
  <c r="AI7163" i="4"/>
  <c r="AI7162" i="4"/>
  <c r="AI7161" i="4"/>
  <c r="AI7156" i="4"/>
  <c r="AI7155" i="4"/>
  <c r="AI7154" i="4"/>
  <c r="AI7153" i="4"/>
  <c r="AI7149" i="4"/>
  <c r="AI7147" i="4"/>
  <c r="AI7146" i="4"/>
  <c r="AI7145" i="4"/>
  <c r="AI7143" i="4"/>
  <c r="AI7142" i="4"/>
  <c r="AI7141" i="4"/>
  <c r="AI7137" i="4"/>
  <c r="AI7135" i="4"/>
  <c r="AI7129" i="4"/>
  <c r="AI7127" i="4"/>
  <c r="AI7126" i="4"/>
  <c r="AI7125" i="4"/>
  <c r="AI7123" i="4"/>
  <c r="AI7122" i="4"/>
  <c r="AI7120" i="4"/>
  <c r="AI7118" i="4"/>
  <c r="AI7117" i="4"/>
  <c r="AI7116" i="4"/>
  <c r="AI7114" i="4"/>
  <c r="AI7113" i="4"/>
  <c r="AI7109" i="4"/>
  <c r="AI7108" i="4"/>
  <c r="AI7107" i="4"/>
  <c r="AI7106" i="4"/>
  <c r="AI7104" i="4"/>
  <c r="AI7101" i="4"/>
  <c r="AI7098" i="4"/>
  <c r="AI7097" i="4"/>
  <c r="AI7095" i="4"/>
  <c r="AI7092" i="4"/>
  <c r="AI7090" i="4"/>
  <c r="AI7084" i="4"/>
  <c r="AI7079" i="4"/>
  <c r="AI7076" i="4"/>
  <c r="AI7074" i="4"/>
  <c r="AI7072" i="4"/>
  <c r="AI7071" i="4"/>
  <c r="AI7068" i="4"/>
  <c r="AI7066" i="4"/>
  <c r="AI7064" i="4"/>
  <c r="AI7063" i="4"/>
  <c r="AI7062" i="4"/>
  <c r="AI7061" i="4"/>
  <c r="AI7060" i="4"/>
  <c r="AI7057" i="4"/>
  <c r="AI7056" i="4"/>
  <c r="AI7054" i="4"/>
  <c r="AI7052" i="4"/>
  <c r="AI7050" i="4"/>
  <c r="AI7049" i="4"/>
  <c r="AI7048" i="4"/>
  <c r="AI7045" i="4"/>
  <c r="AI7044" i="4"/>
  <c r="AI7043" i="4"/>
  <c r="AI7042" i="4"/>
  <c r="AI7038" i="4"/>
  <c r="AI7037" i="4"/>
  <c r="AI7036" i="4"/>
  <c r="AI7034" i="4"/>
  <c r="AI7033" i="4"/>
  <c r="AI7031" i="4"/>
  <c r="AI7030" i="4"/>
  <c r="AI7029" i="4"/>
  <c r="AI7028" i="4"/>
  <c r="AI7027" i="4"/>
  <c r="AI7023" i="4"/>
  <c r="AI7018" i="4"/>
  <c r="AI7017" i="4"/>
  <c r="AI7016" i="4"/>
  <c r="AI7014" i="4"/>
  <c r="AI7013" i="4"/>
  <c r="AI7011" i="4"/>
  <c r="AI7008" i="4"/>
  <c r="AI7007" i="4"/>
  <c r="AI7006" i="4"/>
  <c r="AI7005" i="4"/>
  <c r="AI7004" i="4"/>
  <c r="AI7001" i="4"/>
  <c r="AI6999" i="4"/>
  <c r="AI6995" i="4"/>
  <c r="AI6994" i="4"/>
  <c r="AI6992" i="4"/>
  <c r="AI6988" i="4"/>
  <c r="AI6987" i="4"/>
  <c r="AI6986" i="4"/>
  <c r="AI6985" i="4"/>
  <c r="AI6984" i="4"/>
  <c r="AI6982" i="4"/>
  <c r="AI6979" i="4"/>
  <c r="AI6978" i="4"/>
  <c r="AI6977" i="4"/>
  <c r="AI6975" i="4"/>
  <c r="AI6974" i="4"/>
  <c r="AI6970" i="4"/>
  <c r="AI6969" i="4"/>
  <c r="AI6967" i="4"/>
  <c r="AI6966" i="4"/>
  <c r="AI6964" i="4"/>
  <c r="AI6963" i="4"/>
  <c r="AI6960" i="4"/>
  <c r="AI6958" i="4"/>
  <c r="AI6957" i="4"/>
  <c r="AI6956" i="4"/>
  <c r="AI6955" i="4"/>
  <c r="AI6954" i="4"/>
  <c r="AI6953" i="4"/>
  <c r="AI6950" i="4"/>
  <c r="AI6949" i="4"/>
  <c r="AI6946" i="4"/>
  <c r="AI6941" i="4"/>
  <c r="AI6932" i="4"/>
  <c r="AI6930" i="4"/>
  <c r="AI6929" i="4"/>
  <c r="AI6926" i="4"/>
  <c r="AI6925" i="4"/>
  <c r="AI6924" i="4"/>
  <c r="AI6922" i="4"/>
  <c r="AI6921" i="4"/>
  <c r="AI6918" i="4"/>
  <c r="AI6917" i="4"/>
  <c r="AI6916" i="4"/>
  <c r="AI6913" i="4"/>
  <c r="AI6912" i="4"/>
  <c r="AI6910" i="4"/>
  <c r="AI6908" i="4"/>
  <c r="AI6904" i="4"/>
  <c r="AI6902" i="4"/>
  <c r="AI6901" i="4"/>
  <c r="AI6892" i="4"/>
  <c r="AI6890" i="4"/>
  <c r="AI6887" i="4"/>
  <c r="AI6881" i="4"/>
  <c r="AI6880" i="4"/>
  <c r="AI6879" i="4"/>
  <c r="AI6878" i="4"/>
  <c r="AI6877" i="4"/>
  <c r="AI6872" i="4"/>
  <c r="AI6870" i="4"/>
  <c r="AI6868" i="4"/>
  <c r="AI6864" i="4"/>
  <c r="AI6863" i="4"/>
  <c r="AI6862" i="4"/>
  <c r="AI6859" i="4"/>
  <c r="AI6858" i="4"/>
  <c r="AI6857" i="4"/>
  <c r="AI6854" i="4"/>
  <c r="AI6852" i="4"/>
  <c r="AI6849" i="4"/>
  <c r="AI6848" i="4"/>
  <c r="AI6845" i="4"/>
  <c r="AI6836" i="4"/>
  <c r="AI6834" i="4"/>
  <c r="AI6832" i="4"/>
  <c r="AI6831" i="4"/>
  <c r="AI6830" i="4"/>
  <c r="AI6829" i="4"/>
  <c r="AI6828" i="4"/>
  <c r="AI6826" i="4"/>
  <c r="AI6825" i="4"/>
  <c r="AI6824" i="4"/>
  <c r="AI6820" i="4"/>
  <c r="AI6819" i="4"/>
  <c r="AI6818" i="4"/>
  <c r="AI6817" i="4"/>
  <c r="AI6816" i="4"/>
  <c r="AI6814" i="4"/>
  <c r="AI6813" i="4"/>
  <c r="AI6812" i="4"/>
  <c r="AI6810" i="4"/>
  <c r="AI6807" i="4"/>
  <c r="AI6803" i="4"/>
  <c r="AI6801" i="4"/>
  <c r="AI6799" i="4"/>
  <c r="AI6798" i="4"/>
  <c r="AI6794" i="4"/>
  <c r="AI6792" i="4"/>
  <c r="AI6790" i="4"/>
  <c r="AI6788" i="4"/>
  <c r="AI6787" i="4"/>
  <c r="AI6785" i="4"/>
  <c r="AI6784" i="4"/>
  <c r="AI6782" i="4"/>
  <c r="AI6780" i="4"/>
  <c r="AI6778" i="4"/>
  <c r="AI6777" i="4"/>
  <c r="AI6776" i="4"/>
  <c r="AI6775" i="4"/>
  <c r="AI6774" i="4"/>
  <c r="AI6772" i="4"/>
  <c r="AI6769" i="4"/>
  <c r="AI6768" i="4"/>
  <c r="AI6767" i="4"/>
  <c r="AI6766" i="4"/>
  <c r="AI6765" i="4"/>
  <c r="AI6762" i="4"/>
  <c r="AI6761" i="4"/>
  <c r="AI6757" i="4"/>
  <c r="AI6753" i="4"/>
  <c r="AI6752" i="4"/>
  <c r="AI6748" i="4"/>
  <c r="AI6746" i="4"/>
  <c r="AI6740" i="4"/>
  <c r="AI6739" i="4"/>
  <c r="AI6736" i="4"/>
  <c r="AI6735" i="4"/>
  <c r="AI6733" i="4"/>
  <c r="AI6732" i="4"/>
  <c r="AI6730" i="4"/>
  <c r="AI6723" i="4"/>
  <c r="AI6721" i="4"/>
  <c r="AI6720" i="4"/>
  <c r="AI6719" i="4"/>
  <c r="AI6715" i="4"/>
  <c r="AI6713" i="4"/>
  <c r="AI6712" i="4"/>
  <c r="AI6711" i="4"/>
  <c r="AI6709" i="4"/>
  <c r="AI6708" i="4"/>
  <c r="AI6703" i="4"/>
  <c r="AI6699" i="4"/>
  <c r="AI6696" i="4"/>
  <c r="AI6693" i="4"/>
  <c r="AI6692" i="4"/>
  <c r="AI6689" i="4"/>
  <c r="AI6688" i="4"/>
  <c r="AI6687" i="4"/>
  <c r="AI6685" i="4"/>
  <c r="AI6684" i="4"/>
  <c r="AI6683" i="4"/>
  <c r="AI6680" i="4"/>
  <c r="AI6678" i="4"/>
  <c r="AI6677" i="4"/>
  <c r="AI6673" i="4"/>
  <c r="AI6669" i="4"/>
  <c r="AI6668" i="4"/>
  <c r="AI6666" i="4"/>
  <c r="AI6665" i="4"/>
  <c r="AI6664" i="4"/>
  <c r="AI6663" i="4"/>
  <c r="AI6662" i="4"/>
  <c r="AI6660" i="4"/>
  <c r="AI6659" i="4"/>
  <c r="AI6657" i="4"/>
  <c r="AI6655" i="4"/>
  <c r="AI6654" i="4"/>
  <c r="AI6652" i="4"/>
  <c r="AI6651" i="4"/>
  <c r="AI6648" i="4"/>
  <c r="AI6646" i="4"/>
  <c r="AI6644" i="4"/>
  <c r="AI6643" i="4"/>
  <c r="AI6642" i="4"/>
  <c r="AI6640" i="4"/>
  <c r="AI6639" i="4"/>
  <c r="AI6636" i="4"/>
  <c r="AI6635" i="4"/>
  <c r="AI6633" i="4"/>
  <c r="AI6632" i="4"/>
  <c r="AI6631" i="4"/>
  <c r="AI6624" i="4"/>
  <c r="AI6622" i="4"/>
  <c r="AI6621" i="4"/>
  <c r="AI6619" i="4"/>
  <c r="AI6618" i="4"/>
  <c r="AI6613" i="4"/>
  <c r="AI6612" i="4"/>
  <c r="AI6608" i="4"/>
  <c r="AI6607" i="4"/>
  <c r="AI6606" i="4"/>
  <c r="AI6602" i="4"/>
  <c r="AI6601" i="4"/>
  <c r="AI6599" i="4"/>
  <c r="AI6597" i="4"/>
  <c r="AI6593" i="4"/>
  <c r="AI6590" i="4"/>
  <c r="AI6589" i="4"/>
  <c r="AI6588" i="4"/>
  <c r="AI6586" i="4"/>
  <c r="AI6585" i="4"/>
  <c r="AI6582" i="4"/>
  <c r="AI6581" i="4"/>
  <c r="AI6579" i="4"/>
  <c r="AI6577" i="4"/>
  <c r="AI6575" i="4"/>
  <c r="AI6574" i="4"/>
  <c r="AI6572" i="4"/>
  <c r="AI6571" i="4"/>
  <c r="AI6570" i="4"/>
  <c r="AI6569" i="4"/>
  <c r="AI6568" i="4"/>
  <c r="AI6567" i="4"/>
  <c r="AI6565" i="4"/>
  <c r="AI6564" i="4"/>
  <c r="AI6563" i="4"/>
  <c r="AI6561" i="4"/>
  <c r="AI6560" i="4"/>
  <c r="AI6559" i="4"/>
  <c r="AI6558" i="4"/>
  <c r="AI6557" i="4"/>
  <c r="AI6552" i="4"/>
  <c r="AI6551" i="4"/>
  <c r="AI6549" i="4"/>
  <c r="AI6548" i="4"/>
  <c r="AI6547" i="4"/>
  <c r="AI6545" i="4"/>
  <c r="AI6543" i="4"/>
  <c r="AI6538" i="4"/>
  <c r="AI6537" i="4"/>
  <c r="AI6532" i="4"/>
  <c r="AI6529" i="4"/>
  <c r="AI6528" i="4"/>
  <c r="AI6522" i="4"/>
  <c r="AI6511" i="4"/>
  <c r="AI6510" i="4"/>
  <c r="AI6503" i="4"/>
  <c r="AI6501" i="4"/>
  <c r="AI6500" i="4"/>
  <c r="AI6499" i="4"/>
  <c r="AI6497" i="4"/>
  <c r="AI6495" i="4"/>
  <c r="AI6494" i="4"/>
  <c r="AI6493" i="4"/>
  <c r="AI6492" i="4"/>
  <c r="AI6490" i="4"/>
  <c r="AI6488" i="4"/>
  <c r="AI6483" i="4"/>
  <c r="AI6479" i="4"/>
  <c r="AI6478" i="4"/>
  <c r="AI6476" i="4"/>
  <c r="AI6471" i="4"/>
  <c r="AI6469" i="4"/>
  <c r="AI6467" i="4"/>
  <c r="AI6463" i="4"/>
  <c r="AI6462" i="4"/>
  <c r="AI6460" i="4"/>
  <c r="AI6459" i="4"/>
  <c r="AI6455" i="4"/>
  <c r="AI6449" i="4"/>
  <c r="AI6448" i="4"/>
  <c r="AI6447" i="4"/>
  <c r="AI6444" i="4"/>
  <c r="AI6443" i="4"/>
  <c r="AI6441" i="4"/>
  <c r="AI6440" i="4"/>
  <c r="AI6439" i="4"/>
  <c r="AI6436" i="4"/>
  <c r="AI6430" i="4"/>
  <c r="AI6424" i="4"/>
  <c r="AI6417" i="4"/>
  <c r="AI6416" i="4"/>
  <c r="AI6399" i="4"/>
  <c r="AI6395" i="4"/>
  <c r="AI6393" i="4"/>
  <c r="AI6391" i="4"/>
  <c r="AI6379" i="4"/>
  <c r="AI6371" i="4"/>
  <c r="AI6364" i="4"/>
  <c r="AI6358" i="4"/>
  <c r="AI6357" i="4"/>
  <c r="AI6356" i="4"/>
  <c r="AI6347" i="4"/>
  <c r="AI6342" i="4"/>
  <c r="AI6335" i="4"/>
  <c r="AI6327" i="4"/>
  <c r="AI6325" i="4"/>
  <c r="AI6324" i="4"/>
  <c r="AI6318" i="4"/>
  <c r="AI6315" i="4"/>
  <c r="AI6314" i="4"/>
  <c r="AI6311" i="4"/>
  <c r="AI6310" i="4"/>
  <c r="AI6308" i="4"/>
  <c r="AI6305" i="4"/>
  <c r="AI6303" i="4"/>
  <c r="AI6302" i="4"/>
  <c r="AI6301" i="4"/>
  <c r="AI6297" i="4"/>
  <c r="AI6296" i="4"/>
  <c r="AI6293" i="4"/>
  <c r="AI6292" i="4"/>
  <c r="AI6291" i="4"/>
  <c r="AI6281" i="4"/>
  <c r="AI6279" i="4"/>
  <c r="AI6274" i="4"/>
  <c r="AI6272" i="4"/>
  <c r="AI6266" i="4"/>
  <c r="AI6260" i="4"/>
  <c r="AI6255" i="4"/>
  <c r="AI6250" i="4"/>
  <c r="AI6246" i="4"/>
  <c r="AI6244" i="4"/>
  <c r="AI6241" i="4"/>
  <c r="AI6239" i="4"/>
  <c r="AI6236" i="4"/>
  <c r="AI6235" i="4"/>
  <c r="AI6233" i="4"/>
  <c r="AI6230" i="4"/>
  <c r="AI6227" i="4"/>
  <c r="AI6225" i="4"/>
  <c r="AI6224" i="4"/>
  <c r="AI6223" i="4"/>
  <c r="AI6221" i="4"/>
  <c r="AI6219" i="4"/>
  <c r="AI6209" i="4"/>
  <c r="AI6208" i="4"/>
  <c r="AI6205" i="4"/>
  <c r="AI6200" i="4"/>
  <c r="AI6197" i="4"/>
  <c r="AI6195" i="4"/>
  <c r="AI6193" i="4"/>
  <c r="AI6161" i="4"/>
  <c r="AI6157" i="4"/>
  <c r="AI6155" i="4"/>
  <c r="AI6145" i="4"/>
  <c r="AI6144" i="4"/>
  <c r="AI6143" i="4"/>
  <c r="AI6142" i="4"/>
  <c r="AI6134" i="4"/>
  <c r="AI6124" i="4"/>
  <c r="AI6118" i="4"/>
  <c r="AI6115" i="4"/>
  <c r="AI6111" i="4"/>
  <c r="AI6103" i="4"/>
  <c r="AI6098" i="4"/>
  <c r="AI6094" i="4"/>
  <c r="AI6093" i="4"/>
  <c r="AI6092" i="4"/>
  <c r="AI6088" i="4"/>
  <c r="AI6087" i="4"/>
  <c r="AI6086" i="4"/>
  <c r="AI6080" i="4"/>
  <c r="AI6077" i="4"/>
  <c r="AI6075" i="4"/>
  <c r="AI6071" i="4"/>
  <c r="AI6070" i="4"/>
  <c r="AI6069" i="4"/>
  <c r="AI6068" i="4"/>
  <c r="AI6065" i="4"/>
  <c r="AI6063" i="4"/>
  <c r="AI6062" i="4"/>
  <c r="AI6061" i="4"/>
  <c r="AI6053" i="4"/>
  <c r="AI6051" i="4"/>
  <c r="AI6049" i="4"/>
  <c r="AI6048" i="4"/>
  <c r="AI6038" i="4"/>
  <c r="AI6034" i="4"/>
  <c r="AI6025" i="4"/>
  <c r="AI6021" i="4"/>
  <c r="AI6019" i="4"/>
  <c r="AI6015" i="4"/>
  <c r="AI6005" i="4"/>
  <c r="AI6003" i="4"/>
  <c r="AI6000" i="4"/>
  <c r="AI5992" i="4"/>
  <c r="AI5983" i="4"/>
  <c r="AI5982" i="4"/>
  <c r="AI5981" i="4"/>
  <c r="AI5978" i="4"/>
  <c r="AI5972" i="4"/>
  <c r="AI5966" i="4"/>
  <c r="AI5965" i="4"/>
  <c r="AI5964" i="4"/>
  <c r="AI5963" i="4"/>
  <c r="AI5961" i="4"/>
  <c r="AI5955" i="4"/>
  <c r="AI5954" i="4"/>
  <c r="AI5953" i="4"/>
  <c r="AI5951" i="4"/>
  <c r="AI5950" i="4"/>
  <c r="AI5944" i="4"/>
  <c r="AI5940" i="4"/>
  <c r="AI5938" i="4"/>
  <c r="AI5937" i="4"/>
  <c r="AI5936" i="4"/>
  <c r="AI5935" i="4"/>
  <c r="AI5934" i="4"/>
  <c r="AI5933" i="4"/>
  <c r="AI5928" i="4"/>
  <c r="AI5924" i="4"/>
  <c r="AI5922" i="4"/>
  <c r="AI5921" i="4"/>
  <c r="AI5920" i="4"/>
  <c r="AI5919" i="4"/>
  <c r="AI5916" i="4"/>
  <c r="AI5914" i="4"/>
  <c r="AI5913" i="4"/>
  <c r="AI5911" i="4"/>
  <c r="AI5909" i="4"/>
  <c r="AI5902" i="4"/>
  <c r="AI5901" i="4"/>
  <c r="AI5897" i="4"/>
  <c r="AI5891" i="4"/>
  <c r="AI5889" i="4"/>
  <c r="AI5888" i="4"/>
  <c r="AI5883" i="4"/>
  <c r="AI5882" i="4"/>
  <c r="AI5881" i="4"/>
  <c r="AI5878" i="4"/>
  <c r="AI5877" i="4"/>
  <c r="AI5876" i="4"/>
  <c r="AI5872" i="4"/>
  <c r="AI5869" i="4"/>
  <c r="AI5860" i="4"/>
  <c r="AI5858" i="4"/>
  <c r="AI5853" i="4"/>
  <c r="AI5850" i="4"/>
  <c r="AI5848" i="4"/>
  <c r="AI5845" i="4"/>
  <c r="AI5843" i="4"/>
  <c r="AI5841" i="4"/>
  <c r="AI5840" i="4"/>
  <c r="AI5833" i="4"/>
  <c r="AI5829" i="4"/>
  <c r="AI5810" i="4"/>
  <c r="AI5809" i="4"/>
  <c r="AI5804" i="4"/>
  <c r="AI5788" i="4"/>
  <c r="AI5776" i="4"/>
  <c r="AI5774" i="4"/>
  <c r="AI5771" i="4"/>
  <c r="AI5758" i="4"/>
  <c r="AI5754" i="4"/>
  <c r="AI5738" i="4"/>
  <c r="AI5734" i="4"/>
  <c r="AI5731" i="4"/>
  <c r="AI5728" i="4"/>
  <c r="AI5725" i="4"/>
  <c r="AI5721" i="4"/>
  <c r="AI5720" i="4"/>
  <c r="AI5718" i="4"/>
  <c r="AI5710" i="4"/>
  <c r="AI5709" i="4"/>
  <c r="AI5692" i="4"/>
  <c r="AI5688" i="4"/>
  <c r="AI5687" i="4"/>
  <c r="AI5683" i="4"/>
  <c r="AI5681" i="4"/>
  <c r="AI5680" i="4"/>
  <c r="AI5674" i="4"/>
  <c r="AI5673" i="4"/>
  <c r="AI5671" i="4"/>
  <c r="AI5665" i="4"/>
  <c r="AI5664" i="4"/>
  <c r="AI5651" i="4"/>
  <c r="AI5647" i="4"/>
  <c r="AI5645" i="4"/>
  <c r="AI5644" i="4"/>
  <c r="AI5643" i="4"/>
  <c r="AI5642" i="4"/>
  <c r="AI5639" i="4"/>
  <c r="AI5638" i="4"/>
  <c r="AI5629" i="4"/>
  <c r="AI5628" i="4"/>
  <c r="AI5624" i="4"/>
  <c r="AI5621" i="4"/>
  <c r="AI5619" i="4"/>
  <c r="AI5618" i="4"/>
  <c r="AI5617" i="4"/>
  <c r="AI5615" i="4"/>
  <c r="AI5611" i="4"/>
  <c r="AI5610" i="4"/>
  <c r="AI5605" i="4"/>
  <c r="AI5602" i="4"/>
  <c r="AI5600" i="4"/>
  <c r="AI5594" i="4"/>
  <c r="AI5591" i="4"/>
  <c r="AI5581" i="4"/>
  <c r="AI5573" i="4"/>
  <c r="AI5567" i="4"/>
  <c r="AI5564" i="4"/>
  <c r="AI5563" i="4"/>
  <c r="AI5562" i="4"/>
  <c r="AI5557" i="4"/>
  <c r="AI5553" i="4"/>
  <c r="AI5550" i="4"/>
  <c r="AI5548" i="4"/>
  <c r="AI5533" i="4"/>
  <c r="AI5532" i="4"/>
  <c r="AI5525" i="4"/>
  <c r="AI5520" i="4"/>
  <c r="AI5517" i="4"/>
  <c r="AI5508" i="4"/>
  <c r="AI5502" i="4"/>
  <c r="AI5499" i="4"/>
  <c r="AI5498" i="4"/>
  <c r="AI5496" i="4"/>
  <c r="AI5490" i="4"/>
  <c r="AI5489" i="4"/>
  <c r="AI5487" i="4"/>
  <c r="AI5482" i="4"/>
  <c r="AI5477" i="4"/>
  <c r="AI5476" i="4"/>
  <c r="AI5472" i="4"/>
  <c r="AI5470" i="4"/>
  <c r="AI5462" i="4"/>
  <c r="AI5458" i="4"/>
  <c r="AI5457" i="4"/>
  <c r="AI5454" i="4"/>
  <c r="AI5448" i="4"/>
  <c r="AI5442" i="4"/>
  <c r="AI5435" i="4"/>
  <c r="AI5431" i="4"/>
  <c r="AI5428" i="4"/>
  <c r="AI5424" i="4"/>
  <c r="AI5423" i="4"/>
  <c r="AI5418" i="4"/>
  <c r="AI5416" i="4"/>
  <c r="AI5415" i="4"/>
  <c r="AI5413" i="4"/>
  <c r="AI5406" i="4"/>
  <c r="AI5404" i="4"/>
  <c r="AI5402" i="4"/>
  <c r="AI5399" i="4"/>
  <c r="AI5393" i="4"/>
  <c r="AI5392" i="4"/>
  <c r="AI5391" i="4"/>
  <c r="AI5388" i="4"/>
  <c r="AI5386" i="4"/>
  <c r="AI5376" i="4"/>
  <c r="AI5374" i="4"/>
  <c r="AI5371" i="4"/>
  <c r="AI5370" i="4"/>
  <c r="AI5369" i="4"/>
  <c r="AI5367" i="4"/>
  <c r="AI5365" i="4"/>
  <c r="AI5361" i="4"/>
  <c r="AI5360" i="4"/>
  <c r="AI5359" i="4"/>
  <c r="AI5348" i="4"/>
  <c r="AI5344" i="4"/>
  <c r="AI5341" i="4"/>
  <c r="AI5339" i="4"/>
  <c r="AI5331" i="4"/>
  <c r="AI5324" i="4"/>
  <c r="AI5323" i="4"/>
  <c r="AI5319" i="4"/>
  <c r="AI5316" i="4"/>
  <c r="AI5312" i="4"/>
  <c r="AI5311" i="4"/>
  <c r="AI5310" i="4"/>
  <c r="AI5307" i="4"/>
  <c r="AI5304" i="4"/>
  <c r="AI5301" i="4"/>
  <c r="AI5289" i="4"/>
  <c r="AI5287" i="4"/>
  <c r="AI5286" i="4"/>
  <c r="AI5285" i="4"/>
  <c r="AI5280" i="4"/>
  <c r="AI5276" i="4"/>
  <c r="AI5271" i="4"/>
  <c r="AI5265" i="4"/>
  <c r="AI5263" i="4"/>
  <c r="AI5258" i="4"/>
  <c r="AI5257" i="4"/>
  <c r="AI5256" i="4"/>
  <c r="AI5254" i="4"/>
  <c r="AI5251" i="4"/>
  <c r="AI5249" i="4"/>
  <c r="AI5245" i="4"/>
  <c r="AI5244" i="4"/>
  <c r="AI5243" i="4"/>
  <c r="AI5242" i="4"/>
  <c r="AI5241" i="4"/>
  <c r="AI5237" i="4"/>
  <c r="AI5233" i="4"/>
  <c r="AI5228" i="4"/>
  <c r="AI5225" i="4"/>
  <c r="AI5223" i="4"/>
  <c r="AI5221" i="4"/>
  <c r="AI5218" i="4"/>
  <c r="AI5209" i="4"/>
  <c r="AI5207" i="4"/>
  <c r="AI5204" i="4"/>
  <c r="AI5198" i="4"/>
  <c r="AI5194" i="4"/>
  <c r="AI5190" i="4"/>
  <c r="AI5187" i="4"/>
  <c r="AI5183" i="4"/>
  <c r="AI5174" i="4"/>
  <c r="AI5166" i="4"/>
  <c r="AI5165" i="4"/>
  <c r="AI5163" i="4"/>
  <c r="AI5159" i="4"/>
  <c r="AI5158" i="4"/>
  <c r="AI5157" i="4"/>
  <c r="AI5154" i="4"/>
  <c r="AI5142" i="4"/>
  <c r="AI5138" i="4"/>
  <c r="AI5135" i="4"/>
  <c r="AI5132" i="4"/>
  <c r="AI5129" i="4"/>
  <c r="AI5125" i="4"/>
  <c r="AI5124" i="4"/>
  <c r="AI5116" i="4"/>
  <c r="AI5113" i="4"/>
  <c r="AI5101" i="4"/>
  <c r="AI5100" i="4"/>
  <c r="AI5099" i="4"/>
  <c r="AI5096" i="4"/>
  <c r="AI5087" i="4"/>
  <c r="AI5073" i="4"/>
  <c r="AI5070" i="4"/>
  <c r="AI5067" i="4"/>
  <c r="AI5065" i="4"/>
  <c r="AI5064" i="4"/>
  <c r="AI5061" i="4"/>
  <c r="AI5059" i="4"/>
  <c r="AI5058" i="4"/>
  <c r="AI5055" i="4"/>
  <c r="AI5054" i="4"/>
  <c r="AI5052" i="4"/>
  <c r="AI5051" i="4"/>
  <c r="AI5049" i="4"/>
  <c r="AI5048" i="4"/>
  <c r="AI5041" i="4"/>
  <c r="AI5040" i="4"/>
  <c r="AI5035" i="4"/>
  <c r="AI5034" i="4"/>
  <c r="AI5029" i="4"/>
  <c r="AI5025" i="4"/>
  <c r="AI5021" i="4"/>
  <c r="AI5018" i="4"/>
  <c r="AI5016" i="4"/>
  <c r="AI5012" i="4"/>
  <c r="AI5011" i="4"/>
  <c r="AI5006" i="4"/>
  <c r="AI5002" i="4"/>
  <c r="AI5000" i="4"/>
  <c r="AI4997" i="4"/>
  <c r="AI4996" i="4"/>
  <c r="AI4990" i="4"/>
  <c r="AI4988" i="4"/>
  <c r="AI4985" i="4"/>
  <c r="AI4984" i="4"/>
  <c r="AI4980" i="4"/>
  <c r="AI4979" i="4"/>
  <c r="AI4974" i="4"/>
  <c r="AI4972" i="4"/>
  <c r="AI4971" i="4"/>
  <c r="AI4970" i="4"/>
  <c r="AI4969" i="4"/>
  <c r="AI4968" i="4"/>
  <c r="AI4966" i="4"/>
  <c r="AI4961" i="4"/>
  <c r="AI4960" i="4"/>
  <c r="AI4958" i="4"/>
  <c r="AI4955" i="4"/>
  <c r="AI4951" i="4"/>
  <c r="AI4947" i="4"/>
  <c r="AI4945" i="4"/>
  <c r="AI4936" i="4"/>
  <c r="AI4933" i="4"/>
  <c r="AI4932" i="4"/>
  <c r="AI4931" i="4"/>
  <c r="AI4924" i="4"/>
  <c r="AI4923" i="4"/>
  <c r="AI4911" i="4"/>
  <c r="AI4910" i="4"/>
  <c r="AI4906" i="4"/>
  <c r="AI4905" i="4"/>
  <c r="AI4904" i="4"/>
  <c r="AI4902" i="4"/>
  <c r="AI4901" i="4"/>
  <c r="AI4893" i="4"/>
  <c r="AI4892" i="4"/>
  <c r="AI4891" i="4"/>
  <c r="AI4890" i="4"/>
  <c r="AI4887" i="4"/>
  <c r="AI4883" i="4"/>
  <c r="AI4878" i="4"/>
  <c r="AI4873" i="4"/>
  <c r="AI4872" i="4"/>
  <c r="AI4868" i="4"/>
  <c r="AI4852" i="4"/>
  <c r="AI4851" i="4"/>
  <c r="AI4840" i="4"/>
  <c r="AI4839" i="4"/>
  <c r="AI4834" i="4"/>
  <c r="AI4830" i="4"/>
  <c r="AI4817" i="4"/>
  <c r="AI4814" i="4"/>
  <c r="AI4804" i="4"/>
  <c r="AI4798" i="4"/>
  <c r="AI4794" i="4"/>
  <c r="AI4789" i="4"/>
  <c r="AI4776" i="4"/>
  <c r="AI4773" i="4"/>
  <c r="AI4768" i="4"/>
  <c r="AI4765" i="4"/>
  <c r="AI4762" i="4"/>
  <c r="AI4755" i="4"/>
  <c r="AI4753" i="4"/>
  <c r="AI4749" i="4"/>
  <c r="AI4748" i="4"/>
  <c r="AI4739" i="4"/>
  <c r="AI4738" i="4"/>
  <c r="AI4737" i="4"/>
  <c r="AI4728" i="4"/>
  <c r="AI4723" i="4"/>
  <c r="AI4717" i="4"/>
  <c r="AI4702" i="4"/>
  <c r="AI4699" i="4"/>
  <c r="AI4695" i="4"/>
  <c r="AI4692" i="4"/>
  <c r="AI4691" i="4"/>
  <c r="AI4689" i="4"/>
  <c r="AI4680" i="4"/>
  <c r="AI4675" i="4"/>
  <c r="AI4673" i="4"/>
  <c r="AI4658" i="4"/>
  <c r="AI4653" i="4"/>
  <c r="AI4651" i="4"/>
  <c r="AI4650" i="4"/>
  <c r="AI4637" i="4"/>
  <c r="AI4633" i="4"/>
  <c r="AI4626" i="4"/>
  <c r="AI4624" i="4"/>
  <c r="AI4621" i="4"/>
  <c r="AI4611" i="4"/>
  <c r="AI4609" i="4"/>
  <c r="AI4608" i="4"/>
  <c r="AI4600" i="4"/>
  <c r="AI4597" i="4"/>
  <c r="AI4596" i="4"/>
  <c r="AI4592" i="4"/>
  <c r="AI4591" i="4"/>
  <c r="AI4590" i="4"/>
  <c r="AI4585" i="4"/>
  <c r="AI4582" i="4"/>
  <c r="AI4579" i="4"/>
  <c r="AI4578" i="4"/>
  <c r="AI4577" i="4"/>
  <c r="AI4569" i="4"/>
  <c r="AI4568" i="4"/>
  <c r="AI4559" i="4"/>
  <c r="AI4557" i="4"/>
  <c r="AI4556" i="4"/>
  <c r="AI4555" i="4"/>
  <c r="AI4542" i="4"/>
  <c r="AI4532" i="4"/>
  <c r="AI4531" i="4"/>
  <c r="AI4528" i="4"/>
  <c r="AI4526" i="4"/>
  <c r="AI4520" i="4"/>
  <c r="AI4519" i="4"/>
  <c r="AI4514" i="4"/>
  <c r="AI4512" i="4"/>
  <c r="AI4508" i="4"/>
  <c r="AI4498" i="4"/>
  <c r="AI4496" i="4"/>
  <c r="AI4493" i="4"/>
  <c r="AI4489" i="4"/>
  <c r="AI4487" i="4"/>
  <c r="AI4485" i="4"/>
  <c r="AI4483" i="4"/>
  <c r="AI4478" i="4"/>
  <c r="AI4463" i="4"/>
  <c r="AI4458" i="4"/>
  <c r="AI4455" i="4"/>
  <c r="AI4448" i="4"/>
  <c r="AI4439" i="4"/>
  <c r="AI4437" i="4"/>
  <c r="AI4435" i="4"/>
  <c r="AI4434" i="4"/>
  <c r="AI4432" i="4"/>
  <c r="AI4427" i="4"/>
  <c r="AI4426" i="4"/>
  <c r="AI4422" i="4"/>
  <c r="AI4417" i="4"/>
  <c r="AI4413" i="4"/>
  <c r="AI4410" i="4"/>
  <c r="AI4400" i="4"/>
  <c r="AI4390" i="4"/>
  <c r="AI4380" i="4"/>
  <c r="AI4378" i="4"/>
  <c r="AI4377" i="4"/>
  <c r="AI4375" i="4"/>
  <c r="AI4373" i="4"/>
  <c r="AI4371" i="4"/>
  <c r="AI4368" i="4"/>
  <c r="AI4366" i="4"/>
  <c r="AI4364" i="4"/>
  <c r="AI4363" i="4"/>
  <c r="AI4362" i="4"/>
  <c r="AI4353" i="4"/>
  <c r="AI4352" i="4"/>
  <c r="AI4351" i="4"/>
  <c r="AI4348" i="4"/>
  <c r="AI4345" i="4"/>
  <c r="AI4343" i="4"/>
  <c r="AI4339" i="4"/>
  <c r="AI4338" i="4"/>
  <c r="AI4335" i="4"/>
  <c r="AI4331" i="4"/>
  <c r="AI4330" i="4"/>
  <c r="AI4324" i="4"/>
  <c r="AI4318" i="4"/>
  <c r="AI4316" i="4"/>
  <c r="AI4305" i="4"/>
  <c r="AI4304" i="4"/>
  <c r="AI4293" i="4"/>
  <c r="AI4287" i="4"/>
  <c r="AI4278" i="4"/>
  <c r="AI4276" i="4"/>
  <c r="AI4275" i="4"/>
  <c r="AI4272" i="4"/>
  <c r="AI4264" i="4"/>
  <c r="AI4249" i="4"/>
  <c r="AI4244" i="4"/>
  <c r="AI4233" i="4"/>
  <c r="AI4222" i="4"/>
  <c r="AI4212" i="4"/>
  <c r="AI4209" i="4"/>
  <c r="AI4208" i="4"/>
  <c r="AI4205" i="4"/>
  <c r="AI4199" i="4"/>
  <c r="AI4198" i="4"/>
  <c r="AI4194" i="4"/>
  <c r="AI4193" i="4"/>
  <c r="AI4191" i="4"/>
  <c r="AI4177" i="4"/>
  <c r="AI4176" i="4"/>
  <c r="AI4169" i="4"/>
  <c r="AI4164" i="4"/>
  <c r="AI4153" i="4"/>
  <c r="AI4133" i="4"/>
  <c r="AI4122" i="4"/>
  <c r="AI4116" i="4"/>
  <c r="AI4110" i="4"/>
  <c r="AI4106" i="4"/>
  <c r="AI4105" i="4"/>
  <c r="AI4104" i="4"/>
  <c r="AI4103" i="4"/>
  <c r="AI4102" i="4"/>
  <c r="AI4091" i="4"/>
  <c r="AI4089" i="4"/>
  <c r="AI4078" i="4"/>
  <c r="AI4069" i="4"/>
  <c r="AI4059" i="4"/>
  <c r="AI4058" i="4"/>
  <c r="AI4055" i="4"/>
  <c r="AI4050" i="4"/>
  <c r="AI4037" i="4"/>
  <c r="AI4035" i="4"/>
  <c r="AI4029" i="4"/>
  <c r="AI4025" i="4"/>
  <c r="AI4018" i="4"/>
  <c r="AI4017" i="4"/>
  <c r="AI4015" i="4"/>
  <c r="AI4001" i="4"/>
  <c r="AI3997" i="4"/>
  <c r="AI3993" i="4"/>
  <c r="AI3991" i="4"/>
  <c r="AI3980" i="4"/>
  <c r="AI3979" i="4"/>
  <c r="AI3978" i="4"/>
  <c r="AI3977" i="4"/>
  <c r="AI3965" i="4"/>
  <c r="AI3964" i="4"/>
  <c r="AI3956" i="4"/>
  <c r="AI3952" i="4"/>
  <c r="AI3950" i="4"/>
  <c r="AI3947" i="4"/>
  <c r="AI3944" i="4"/>
  <c r="AI3939" i="4"/>
  <c r="AI3937" i="4"/>
  <c r="AI3936" i="4"/>
  <c r="AI3934" i="4"/>
  <c r="AI3925" i="4"/>
  <c r="AI3922" i="4"/>
  <c r="AI3920" i="4"/>
  <c r="AI3919" i="4"/>
  <c r="AI3918" i="4"/>
  <c r="AI3917" i="4"/>
  <c r="AI3916" i="4"/>
  <c r="AI3914" i="4"/>
  <c r="AI3910" i="4"/>
  <c r="AI3908" i="4"/>
  <c r="AI3906" i="4"/>
  <c r="AI3905" i="4"/>
  <c r="AI3904" i="4"/>
  <c r="AI3903" i="4"/>
  <c r="AI3899" i="4"/>
  <c r="AI3896" i="4"/>
  <c r="AI3894" i="4"/>
  <c r="AI3893" i="4"/>
  <c r="AI3892" i="4"/>
  <c r="AI3886" i="4"/>
  <c r="AI3885" i="4"/>
  <c r="AI3884" i="4"/>
  <c r="AI3882" i="4"/>
  <c r="AI3879" i="4"/>
  <c r="AI3870" i="4"/>
  <c r="AI3869" i="4"/>
  <c r="AI3866" i="4"/>
  <c r="AI3865" i="4"/>
  <c r="AI3864" i="4"/>
  <c r="AI3863" i="4"/>
  <c r="AI3860" i="4"/>
  <c r="AI3858" i="4"/>
  <c r="AI3857" i="4"/>
  <c r="AI3855" i="4"/>
  <c r="AI3854" i="4"/>
  <c r="AI3850" i="4"/>
  <c r="AI3849" i="4"/>
  <c r="AI3848" i="4"/>
  <c r="AI3843" i="4"/>
  <c r="AI3842" i="4"/>
  <c r="AI3840" i="4"/>
  <c r="AI3839" i="4"/>
  <c r="AI3838" i="4"/>
  <c r="AI3837" i="4"/>
  <c r="AI3830" i="4"/>
  <c r="AI3825" i="4"/>
  <c r="AI3823" i="4"/>
  <c r="AI3822" i="4"/>
  <c r="AI3816" i="4"/>
  <c r="AI3815" i="4"/>
  <c r="AI3809" i="4"/>
  <c r="AI3808" i="4"/>
  <c r="AI3806" i="4"/>
  <c r="AI3803" i="4"/>
  <c r="AI3793" i="4"/>
  <c r="AI3792" i="4"/>
  <c r="AI3777" i="4"/>
  <c r="AI3775" i="4"/>
  <c r="AI3773" i="4"/>
  <c r="AI3756" i="4"/>
  <c r="AI3755" i="4"/>
  <c r="AI3753" i="4"/>
  <c r="AI3735" i="4"/>
  <c r="AI3733" i="4"/>
  <c r="AI3729" i="4"/>
  <c r="AI3718" i="4"/>
  <c r="AI3715" i="4"/>
  <c r="AI3712" i="4"/>
  <c r="AI3706" i="4"/>
  <c r="AI3705" i="4"/>
  <c r="AI3704" i="4"/>
  <c r="AI3697" i="4"/>
  <c r="AI3686" i="4"/>
  <c r="AI3679" i="4"/>
  <c r="AI3676" i="4"/>
  <c r="AI3672" i="4"/>
  <c r="AI3662" i="4"/>
  <c r="AI3658" i="4"/>
  <c r="AI3655" i="4"/>
  <c r="AI3651" i="4"/>
  <c r="AI3640" i="4"/>
  <c r="AI3617" i="4"/>
  <c r="AI3612" i="4"/>
  <c r="AI3607" i="4"/>
  <c r="AI3593" i="4"/>
  <c r="AI3582" i="4"/>
  <c r="AI3580" i="4"/>
  <c r="AI3578" i="4"/>
  <c r="AI3576" i="4"/>
  <c r="AI3575" i="4"/>
  <c r="AI3573" i="4"/>
  <c r="AI3565" i="4"/>
  <c r="AI3555" i="4"/>
  <c r="AI3554" i="4"/>
  <c r="AI3553" i="4"/>
  <c r="AI3551" i="4"/>
  <c r="AI3550" i="4"/>
  <c r="AI3548" i="4"/>
  <c r="AI3545" i="4"/>
  <c r="AI3528" i="4"/>
  <c r="AI3505" i="4"/>
  <c r="AI3498" i="4"/>
  <c r="AI3491" i="4"/>
  <c r="AI3490" i="4"/>
  <c r="AI3486" i="4"/>
  <c r="AI3476" i="4"/>
  <c r="AI3474" i="4"/>
  <c r="AI3468" i="4"/>
  <c r="AI3466" i="4"/>
  <c r="AI3464" i="4"/>
  <c r="AI3462" i="4"/>
  <c r="AI3461" i="4"/>
  <c r="AI3456" i="4"/>
  <c r="AI3448" i="4"/>
  <c r="AI3447" i="4"/>
  <c r="AI3444" i="4"/>
  <c r="AI3435" i="4"/>
  <c r="AI3432" i="4"/>
  <c r="AI3410" i="4"/>
  <c r="AI3407" i="4"/>
  <c r="AI3406" i="4"/>
  <c r="AI3405" i="4"/>
  <c r="AI3401" i="4"/>
  <c r="AI3386" i="4"/>
  <c r="AI3385" i="4"/>
  <c r="AI3375" i="4"/>
  <c r="AI3374" i="4"/>
  <c r="AI3373" i="4"/>
  <c r="AI3369" i="4"/>
  <c r="AI3366" i="4"/>
  <c r="AI3365" i="4"/>
  <c r="AI3360" i="4"/>
  <c r="AI3357" i="4"/>
  <c r="AI3356" i="4"/>
  <c r="AI3352" i="4"/>
  <c r="AI3351" i="4"/>
  <c r="AI3341" i="4"/>
  <c r="AI3337" i="4"/>
  <c r="AI3332" i="4"/>
  <c r="AI3331" i="4"/>
  <c r="AI3327" i="4"/>
  <c r="AI3306" i="4"/>
  <c r="AI3305" i="4"/>
  <c r="AI3302" i="4"/>
  <c r="AI3299" i="4"/>
  <c r="AI3277" i="4"/>
  <c r="AI3274" i="4"/>
  <c r="AI3267" i="4"/>
  <c r="AI3261" i="4"/>
  <c r="AI3258" i="4"/>
  <c r="AI3257" i="4"/>
  <c r="AI3245" i="4"/>
  <c r="AI3237" i="4"/>
  <c r="AI3224" i="4"/>
  <c r="AI3217" i="4"/>
  <c r="AI3215" i="4"/>
  <c r="AI3212" i="4"/>
  <c r="AI3198" i="4"/>
  <c r="AI3196" i="4"/>
  <c r="AI3194" i="4"/>
  <c r="AI3188" i="4"/>
  <c r="AI3184" i="4"/>
  <c r="AI3165" i="4"/>
  <c r="AI3157" i="4"/>
  <c r="AI3155" i="4"/>
  <c r="AI3151" i="4"/>
  <c r="AI3145" i="4"/>
  <c r="AI3139" i="4"/>
  <c r="AI3138" i="4"/>
  <c r="AI3134" i="4"/>
  <c r="AI3133" i="4"/>
  <c r="AI3129" i="4"/>
  <c r="AI3128" i="4"/>
  <c r="AI3127" i="4"/>
  <c r="AI3111" i="4"/>
  <c r="AI3108" i="4"/>
  <c r="AI3101" i="4"/>
  <c r="AI3080" i="4"/>
  <c r="AI3067" i="4"/>
  <c r="AI3064" i="4"/>
  <c r="AI3054" i="4"/>
  <c r="AI3044" i="4"/>
  <c r="AI3043" i="4"/>
  <c r="AI3039" i="4"/>
  <c r="AI3022" i="4"/>
  <c r="AI3013" i="4"/>
  <c r="AI3011" i="4"/>
  <c r="AI3007" i="4"/>
  <c r="AI3006" i="4"/>
  <c r="AI3002" i="4"/>
  <c r="AI2999" i="4"/>
  <c r="AI2995" i="4"/>
  <c r="AI2991" i="4"/>
  <c r="AI2985" i="4"/>
  <c r="AI2978" i="4"/>
  <c r="AI2976" i="4"/>
  <c r="AI2974" i="4"/>
  <c r="AI2972" i="4"/>
  <c r="AI2969" i="4"/>
  <c r="AI2960" i="4"/>
  <c r="AI2959" i="4"/>
  <c r="AI2946" i="4"/>
  <c r="AI2945" i="4"/>
  <c r="AI2944" i="4"/>
  <c r="AI2936" i="4"/>
  <c r="AI2935" i="4"/>
  <c r="AI2931" i="4"/>
  <c r="AI2927" i="4"/>
  <c r="AI2916" i="4"/>
  <c r="AI2914" i="4"/>
  <c r="AI2907" i="4"/>
  <c r="AI2905" i="4"/>
  <c r="AI2903" i="4"/>
  <c r="AI2899" i="4"/>
  <c r="AI2897" i="4"/>
  <c r="AI2896" i="4"/>
  <c r="AI2892" i="4"/>
  <c r="AI2889" i="4"/>
  <c r="AI2887" i="4"/>
  <c r="AI2885" i="4"/>
  <c r="AI2875" i="4"/>
  <c r="AI2873" i="4"/>
  <c r="AI2864" i="4"/>
  <c r="AI2857" i="4"/>
  <c r="AI2855" i="4"/>
  <c r="AI2844" i="4"/>
  <c r="AI2842" i="4"/>
  <c r="AI2841" i="4"/>
  <c r="AI2829" i="4"/>
  <c r="AI2812" i="4"/>
  <c r="AI2805" i="4"/>
  <c r="AI2795" i="4"/>
  <c r="AI2791" i="4"/>
  <c r="AI2783" i="4"/>
  <c r="AI2780" i="4"/>
  <c r="AI2774" i="4"/>
  <c r="AI2771" i="4"/>
  <c r="AI2768" i="4"/>
  <c r="AI2766" i="4"/>
  <c r="AI2765" i="4"/>
  <c r="AI2764" i="4"/>
  <c r="AI2762" i="4"/>
  <c r="AI2761" i="4"/>
  <c r="AI2758" i="4"/>
  <c r="AI2754" i="4"/>
  <c r="AI2753" i="4"/>
  <c r="AI2751" i="4"/>
  <c r="AI2749" i="4"/>
  <c r="AI2739" i="4"/>
  <c r="AI2737" i="4"/>
  <c r="AI2735" i="4"/>
  <c r="AI2722" i="4"/>
  <c r="AI2703" i="4"/>
  <c r="AI2701" i="4"/>
  <c r="AI2694" i="4"/>
  <c r="AI2692" i="4"/>
  <c r="AI2689" i="4"/>
  <c r="AI2687" i="4"/>
  <c r="AI2681" i="4"/>
  <c r="AI2671" i="4"/>
  <c r="AI2665" i="4"/>
  <c r="AI2643" i="4"/>
  <c r="AI2634" i="4"/>
  <c r="AI2629" i="4"/>
  <c r="AI2618" i="4"/>
  <c r="AI2612" i="4"/>
  <c r="AI2607" i="4"/>
  <c r="AI2601" i="4"/>
  <c r="AI2593" i="4"/>
  <c r="AI2576" i="4"/>
  <c r="AI2567" i="4"/>
  <c r="AI2546" i="4"/>
  <c r="AI2536" i="4"/>
  <c r="AI2533" i="4"/>
  <c r="AI2530" i="4"/>
  <c r="AI2526" i="4"/>
  <c r="AI2524" i="4"/>
  <c r="AI2521" i="4"/>
  <c r="AI2520" i="4"/>
  <c r="AI2501" i="4"/>
  <c r="AI2490" i="4"/>
  <c r="AI2467" i="4"/>
  <c r="AI2463" i="4"/>
  <c r="AI2460" i="4"/>
  <c r="AI2454" i="4"/>
  <c r="AI2450" i="4"/>
  <c r="AI2444" i="4"/>
  <c r="AI2442" i="4"/>
  <c r="AI2440" i="4"/>
  <c r="AI2439" i="4"/>
  <c r="AI2438" i="4"/>
  <c r="AI2427" i="4"/>
  <c r="AI2426" i="4"/>
  <c r="AI2419" i="4"/>
  <c r="AI2417" i="4"/>
  <c r="AI2408" i="4"/>
  <c r="AI2402" i="4"/>
  <c r="AI2390" i="4"/>
  <c r="AI2389" i="4"/>
  <c r="AI2386" i="4"/>
  <c r="AI2382" i="4"/>
  <c r="AI2359" i="4"/>
  <c r="AI2338" i="4"/>
  <c r="AI2332" i="4"/>
  <c r="AI2328" i="4"/>
  <c r="AI2321" i="4"/>
  <c r="AI2320" i="4"/>
  <c r="AI2318" i="4"/>
  <c r="AI2312" i="4"/>
  <c r="AI2310" i="4"/>
  <c r="AI2301" i="4"/>
  <c r="AI2295" i="4"/>
  <c r="AI2280" i="4"/>
  <c r="AI2273" i="4"/>
  <c r="AI2269" i="4"/>
  <c r="AI2266" i="4"/>
  <c r="AI2265" i="4"/>
  <c r="AI2250" i="4"/>
  <c r="AI2242" i="4"/>
  <c r="AI2238" i="4"/>
  <c r="AI2235" i="4"/>
  <c r="AI2230" i="4"/>
  <c r="AI2229" i="4"/>
  <c r="AI2223" i="4"/>
  <c r="AI2218" i="4"/>
  <c r="AI2204" i="4"/>
  <c r="AI2203" i="4"/>
  <c r="AI2180" i="4"/>
  <c r="AI2164" i="4"/>
  <c r="AI2160" i="4"/>
  <c r="AI2149" i="4"/>
  <c r="AI2147" i="4"/>
  <c r="AI2144" i="4"/>
  <c r="AI2143" i="4"/>
  <c r="AI2136" i="4"/>
  <c r="AI2103" i="4"/>
  <c r="AI2102" i="4"/>
  <c r="AI2101" i="4"/>
  <c r="AI2097" i="4"/>
  <c r="AI2095" i="4"/>
  <c r="AI2094" i="4"/>
  <c r="AI2063" i="4"/>
  <c r="AI2058" i="4"/>
  <c r="AI2054" i="4"/>
  <c r="AI2053" i="4"/>
  <c r="AI2052" i="4"/>
  <c r="AI2044" i="4"/>
  <c r="AI2036" i="4"/>
  <c r="AI2031" i="4"/>
  <c r="AI2030" i="4"/>
  <c r="AI2029" i="4"/>
  <c r="AI2024" i="4"/>
  <c r="AI2009" i="4"/>
  <c r="AI2003" i="4"/>
  <c r="AI1994" i="4"/>
  <c r="AI1992" i="4"/>
  <c r="AI1987" i="4"/>
  <c r="AI1986" i="4"/>
  <c r="AI1980" i="4"/>
  <c r="AI1979" i="4"/>
  <c r="AI1977" i="4"/>
  <c r="AI1976" i="4"/>
  <c r="AI1974" i="4"/>
  <c r="AI1960" i="4"/>
  <c r="AI1937" i="4"/>
  <c r="AI1932" i="4"/>
  <c r="AI1931" i="4"/>
  <c r="AI1927" i="4"/>
  <c r="AI1922" i="4"/>
  <c r="AI1911" i="4"/>
  <c r="AI1910" i="4"/>
  <c r="AI1889" i="4"/>
  <c r="AI1887" i="4"/>
  <c r="AI1885" i="4"/>
  <c r="AI1884" i="4"/>
  <c r="AI1883" i="4"/>
  <c r="AI1877" i="4"/>
  <c r="AI1874" i="4"/>
  <c r="AI1873" i="4"/>
  <c r="AI1868" i="4"/>
  <c r="AI1859" i="4"/>
  <c r="AI1849" i="4"/>
  <c r="AI1829" i="4"/>
  <c r="AI1828" i="4"/>
  <c r="AI1825" i="4"/>
  <c r="AI1810" i="4"/>
  <c r="AI1805" i="4"/>
  <c r="AI1797" i="4"/>
  <c r="AI1796" i="4"/>
  <c r="AI1788" i="4"/>
  <c r="AI1786" i="4"/>
  <c r="AI1779" i="4"/>
  <c r="AI1769" i="4"/>
  <c r="AI1758" i="4"/>
  <c r="AI1754" i="4"/>
  <c r="AI1751" i="4"/>
  <c r="AI1749" i="4"/>
  <c r="AI1745" i="4"/>
  <c r="AI1739" i="4"/>
  <c r="AI1736" i="4"/>
  <c r="AI1725" i="4"/>
  <c r="AI1724" i="4"/>
  <c r="AI1723" i="4"/>
  <c r="AI1722" i="4"/>
  <c r="AI1715" i="4"/>
  <c r="AI1712" i="4"/>
  <c r="AI1709" i="4"/>
  <c r="AI1706" i="4"/>
  <c r="AI1702" i="4"/>
  <c r="AI1701" i="4"/>
  <c r="AI1697" i="4"/>
  <c r="AI1689" i="4"/>
  <c r="AI1687" i="4"/>
  <c r="AI1677" i="4"/>
  <c r="AI1673" i="4"/>
  <c r="AI1666" i="4"/>
  <c r="AI1659" i="4"/>
  <c r="AI1655" i="4"/>
  <c r="AI1649" i="4"/>
  <c r="AI1641" i="4"/>
  <c r="AI1637" i="4"/>
  <c r="AI1617" i="4"/>
  <c r="AI1616" i="4"/>
  <c r="AI1613" i="4"/>
  <c r="AI1611" i="4"/>
  <c r="AI1609" i="4"/>
  <c r="AI1594" i="4"/>
  <c r="AI1586" i="4"/>
  <c r="AI1584" i="4"/>
  <c r="AI1582" i="4"/>
  <c r="AI1580" i="4"/>
  <c r="AI1574" i="4"/>
  <c r="AI1573" i="4"/>
  <c r="AI1565" i="4"/>
  <c r="AI1562" i="4"/>
  <c r="AI1561" i="4"/>
  <c r="AI1553" i="4"/>
  <c r="AI1540" i="4"/>
  <c r="AI1539" i="4"/>
  <c r="AI1536" i="4"/>
  <c r="AI1526" i="4"/>
  <c r="AI1524" i="4"/>
  <c r="AI1520" i="4"/>
  <c r="AI1519" i="4"/>
  <c r="AI1517" i="4"/>
  <c r="AI1509" i="4"/>
  <c r="AI1508" i="4"/>
  <c r="AI1506" i="4"/>
  <c r="AI1501" i="4"/>
  <c r="AI1496" i="4"/>
  <c r="AI1494" i="4"/>
  <c r="AI1491" i="4"/>
  <c r="AI1489" i="4"/>
  <c r="AI1487" i="4"/>
  <c r="AI1480" i="4"/>
  <c r="AI1478" i="4"/>
  <c r="AI1475" i="4"/>
  <c r="AI1474" i="4"/>
  <c r="AI1468" i="4"/>
  <c r="AI1466" i="4"/>
  <c r="AI1458" i="4"/>
  <c r="AI1454" i="4"/>
  <c r="AI1452" i="4"/>
  <c r="AI1450" i="4"/>
  <c r="AI1445" i="4"/>
  <c r="AI1444" i="4"/>
  <c r="AI1443" i="4"/>
  <c r="AI1439" i="4"/>
  <c r="AI1428" i="4"/>
  <c r="AI1426" i="4"/>
  <c r="AI1424" i="4"/>
  <c r="AI1420" i="4"/>
  <c r="AI1418" i="4"/>
  <c r="AI1413" i="4"/>
  <c r="AI1409" i="4"/>
  <c r="AI1402" i="4"/>
  <c r="AI1400" i="4"/>
  <c r="AI1398" i="4"/>
  <c r="AI1395" i="4"/>
  <c r="AI1388" i="4"/>
  <c r="AI1383" i="4"/>
  <c r="AI1382" i="4"/>
  <c r="AI1381" i="4"/>
  <c r="AI1378" i="4"/>
  <c r="AI1377" i="4"/>
  <c r="AI1373" i="4"/>
  <c r="AI1368" i="4"/>
  <c r="AI1367" i="4"/>
  <c r="AI1358" i="4"/>
  <c r="AI1343" i="4"/>
  <c r="AI1340" i="4"/>
  <c r="AI1326" i="4"/>
  <c r="AI1317" i="4"/>
  <c r="AI1306" i="4"/>
  <c r="AI1302" i="4"/>
  <c r="AI1301" i="4"/>
  <c r="AI1298" i="4"/>
  <c r="AI1291" i="4"/>
  <c r="AI1288" i="4"/>
  <c r="AI1280" i="4"/>
  <c r="AI1274" i="4"/>
  <c r="AI1270" i="4"/>
  <c r="AI1263" i="4"/>
  <c r="AI1260" i="4"/>
  <c r="AI1258" i="4"/>
  <c r="AI1257" i="4"/>
  <c r="AI1255" i="4"/>
  <c r="AI1254" i="4"/>
  <c r="AI1253" i="4"/>
  <c r="AI1252" i="4"/>
  <c r="AI1249" i="4"/>
  <c r="AI1248" i="4"/>
  <c r="AI1247" i="4"/>
  <c r="AI1246" i="4"/>
  <c r="AI1245" i="4"/>
  <c r="AI1244" i="4"/>
  <c r="AI1242" i="4"/>
  <c r="AI1241" i="4"/>
  <c r="AI1239" i="4"/>
  <c r="AI1233" i="4"/>
  <c r="AI1228" i="4"/>
  <c r="AI1227" i="4"/>
  <c r="AI1217" i="4"/>
  <c r="AI1194" i="4"/>
  <c r="AI1179" i="4"/>
  <c r="AI1170" i="4"/>
  <c r="AI1158" i="4"/>
  <c r="AI1150" i="4"/>
  <c r="AI1138" i="4"/>
  <c r="AI1137" i="4"/>
  <c r="AI1136" i="4"/>
  <c r="AI1135" i="4"/>
  <c r="AI1133" i="4"/>
  <c r="AI1132" i="4"/>
  <c r="AI1131" i="4"/>
  <c r="AI1128" i="4"/>
  <c r="AI1127" i="4"/>
  <c r="AI1121" i="4"/>
  <c r="AI1099" i="4"/>
  <c r="AI1089" i="4"/>
  <c r="AI1086" i="4"/>
  <c r="AI1061" i="4"/>
  <c r="AI1045" i="4"/>
  <c r="AI1040" i="4"/>
  <c r="AI1016" i="4"/>
  <c r="AI1014" i="4"/>
  <c r="AI1013" i="4"/>
  <c r="AI1011" i="4"/>
  <c r="AI1010" i="4"/>
  <c r="AI1009" i="4"/>
  <c r="AI1006" i="4"/>
  <c r="AI1005" i="4"/>
  <c r="AI1004" i="4"/>
  <c r="AI1003" i="4"/>
  <c r="AI1001" i="4"/>
  <c r="AI1000" i="4"/>
  <c r="AI999" i="4"/>
  <c r="AI998" i="4"/>
  <c r="AI997" i="4"/>
  <c r="AI990" i="4"/>
  <c r="AI969" i="4"/>
  <c r="AI959" i="4"/>
  <c r="AI958" i="4"/>
  <c r="AI957" i="4"/>
  <c r="AI956" i="4"/>
  <c r="AI954" i="4"/>
  <c r="AI952" i="4"/>
  <c r="AI950" i="4"/>
  <c r="AI949" i="4"/>
  <c r="AI948" i="4"/>
  <c r="AI947" i="4"/>
  <c r="AI945" i="4"/>
  <c r="AI944" i="4"/>
  <c r="AI942" i="4"/>
  <c r="AI940" i="4"/>
  <c r="AI939" i="4"/>
  <c r="AI938" i="4"/>
  <c r="AI937" i="4"/>
  <c r="AI934" i="4"/>
  <c r="AI933" i="4"/>
  <c r="AI932" i="4"/>
  <c r="AI930" i="4"/>
  <c r="AI929" i="4"/>
  <c r="AI927" i="4"/>
  <c r="AI926" i="4"/>
  <c r="AI924" i="4"/>
  <c r="AI923" i="4"/>
  <c r="AI922" i="4"/>
  <c r="AI921" i="4"/>
  <c r="AI920" i="4"/>
  <c r="AI919" i="4"/>
  <c r="AI913" i="4"/>
  <c r="AI896" i="4"/>
  <c r="AI893" i="4"/>
  <c r="AI891" i="4"/>
  <c r="AI892" i="4"/>
  <c r="AI864" i="4"/>
  <c r="AI861" i="4"/>
  <c r="AI855" i="4"/>
  <c r="AI853" i="4"/>
  <c r="AI852" i="4"/>
  <c r="AI851" i="4"/>
  <c r="AI841" i="4"/>
  <c r="AI837" i="4"/>
  <c r="AI836" i="4"/>
  <c r="AI834" i="4"/>
  <c r="AI826" i="4"/>
  <c r="AI815" i="4"/>
  <c r="AI814" i="4"/>
  <c r="AI812" i="4"/>
  <c r="AI811" i="4"/>
  <c r="AI794" i="4"/>
  <c r="AI793" i="4"/>
  <c r="AI786" i="4"/>
  <c r="AI785" i="4"/>
  <c r="AI782" i="4"/>
  <c r="AI779" i="4"/>
  <c r="AI778" i="4"/>
  <c r="AI776" i="4"/>
  <c r="AI775" i="4"/>
  <c r="AI771" i="4"/>
  <c r="AI756" i="4"/>
  <c r="AI740" i="4"/>
  <c r="AI733" i="4"/>
  <c r="AI732" i="4"/>
  <c r="AI728" i="4"/>
  <c r="AI725" i="4"/>
  <c r="AI713" i="4"/>
  <c r="AI709" i="4"/>
  <c r="AI701" i="4"/>
  <c r="AI692" i="4"/>
  <c r="AI684" i="4"/>
  <c r="AI678" i="4"/>
  <c r="AI671" i="4"/>
  <c r="AI670" i="4"/>
  <c r="AI669" i="4"/>
  <c r="AI667" i="4"/>
  <c r="AI665" i="4"/>
  <c r="AI659" i="4"/>
  <c r="AI658" i="4"/>
  <c r="AI656" i="4"/>
  <c r="AI654" i="4"/>
  <c r="AI647" i="4"/>
  <c r="AI645" i="4"/>
  <c r="AI644" i="4"/>
  <c r="AI629" i="4"/>
  <c r="AI621" i="4"/>
  <c r="AI601" i="4"/>
  <c r="AI592" i="4"/>
  <c r="AI587" i="4"/>
  <c r="AI580" i="4"/>
  <c r="AI577" i="4"/>
  <c r="AI574" i="4"/>
  <c r="AI567" i="4"/>
  <c r="AI565" i="4"/>
  <c r="AI563" i="4"/>
  <c r="AI559" i="4"/>
  <c r="AI558" i="4"/>
  <c r="AI555" i="4"/>
  <c r="AI549" i="4"/>
  <c r="AI541" i="4"/>
  <c r="AI539" i="4"/>
  <c r="AI526" i="4"/>
  <c r="AI519" i="4"/>
  <c r="AI511" i="4"/>
  <c r="AI499" i="4"/>
  <c r="AI491" i="4"/>
  <c r="AI477" i="4"/>
  <c r="AI472" i="4"/>
  <c r="AI466" i="4"/>
  <c r="AI462" i="4"/>
  <c r="AI457" i="4"/>
  <c r="AI453" i="4"/>
  <c r="AI452" i="4"/>
  <c r="AI439" i="4"/>
  <c r="AI428" i="4"/>
  <c r="AI426" i="4"/>
  <c r="AI412" i="4"/>
  <c r="AI393" i="4"/>
  <c r="AI385" i="4"/>
  <c r="AI378" i="4"/>
  <c r="AI373" i="4"/>
  <c r="AI368" i="4"/>
  <c r="AI367" i="4"/>
  <c r="AI362" i="4"/>
  <c r="AI358" i="4"/>
  <c r="AI352" i="4"/>
  <c r="AI351" i="4"/>
  <c r="AI347" i="4"/>
  <c r="AI344" i="4"/>
  <c r="AI343" i="4"/>
  <c r="AI341" i="4"/>
  <c r="AI338" i="4"/>
  <c r="AI313" i="4"/>
  <c r="AI309" i="4"/>
  <c r="AI308" i="4"/>
  <c r="AI305" i="4"/>
  <c r="AI302" i="4"/>
  <c r="AI298" i="4"/>
  <c r="AI296" i="4"/>
  <c r="AI294" i="4"/>
  <c r="AI284" i="4"/>
  <c r="AI276" i="4"/>
  <c r="AI275" i="4"/>
  <c r="AI267" i="4"/>
  <c r="AI266" i="4"/>
  <c r="AI254" i="4"/>
  <c r="AI253" i="4"/>
  <c r="AI249" i="4"/>
  <c r="AI248" i="4"/>
  <c r="AI247" i="4"/>
  <c r="AI244" i="4"/>
  <c r="AI239" i="4"/>
  <c r="AI232" i="4"/>
  <c r="AI228" i="4"/>
  <c r="AI219" i="4"/>
  <c r="AI215" i="4"/>
  <c r="AI207" i="4"/>
  <c r="AI194" i="4"/>
  <c r="AI193" i="4"/>
  <c r="AI185" i="4"/>
  <c r="AI183" i="4"/>
  <c r="AI177" i="4"/>
  <c r="AI172" i="4"/>
  <c r="AI166" i="4"/>
  <c r="AI150" i="4"/>
  <c r="AI145" i="4"/>
  <c r="AI144" i="4"/>
  <c r="AI134" i="4"/>
  <c r="AI133" i="4"/>
  <c r="AI125" i="4"/>
  <c r="AI122" i="4"/>
  <c r="AI115" i="4"/>
  <c r="AI112" i="4"/>
  <c r="AI108" i="4"/>
  <c r="AI93" i="4"/>
  <c r="AI89" i="4"/>
  <c r="AI84" i="4"/>
  <c r="AI83" i="4"/>
  <c r="AI82" i="4"/>
  <c r="AI80" i="4"/>
  <c r="AI78" i="4"/>
  <c r="AI75" i="4"/>
  <c r="AI74" i="4"/>
  <c r="AI73" i="4"/>
  <c r="AI72" i="4"/>
  <c r="AI70" i="4"/>
  <c r="AI64" i="4"/>
  <c r="AI63" i="4"/>
  <c r="AI62" i="4"/>
  <c r="AI60" i="4"/>
  <c r="AI59" i="4"/>
  <c r="AI58" i="4"/>
  <c r="AI57" i="4"/>
  <c r="AI56" i="4"/>
  <c r="AI55" i="4"/>
  <c r="AI53" i="4"/>
  <c r="AI52" i="4"/>
  <c r="AI50" i="4"/>
  <c r="AI48" i="4"/>
  <c r="AI44" i="4"/>
  <c r="AI42" i="4"/>
  <c r="AI40" i="4"/>
  <c r="AI39" i="4"/>
  <c r="AI38" i="4"/>
  <c r="AI37" i="4"/>
  <c r="AI35" i="4"/>
  <c r="AI34" i="4"/>
  <c r="AI33" i="4"/>
  <c r="AI31" i="4"/>
  <c r="AI29" i="4"/>
  <c r="AI23" i="4"/>
  <c r="AI21" i="4"/>
  <c r="AI18" i="4"/>
  <c r="AI17" i="4"/>
  <c r="AI15" i="4"/>
  <c r="AI14" i="4"/>
  <c r="AI11" i="4"/>
  <c r="AI8" i="4"/>
  <c r="AI7" i="4"/>
  <c r="AI6" i="4"/>
  <c r="AI3" i="4"/>
  <c r="D1" i="7" l="1"/>
  <c r="G10" i="7"/>
  <c r="F10" i="7"/>
  <c r="E10" i="7"/>
  <c r="D10" i="7"/>
  <c r="C10" i="7"/>
  <c r="B10" i="7"/>
  <c r="A10" i="7"/>
  <c r="F7" i="7"/>
  <c r="E7" i="7"/>
  <c r="D7" i="7"/>
  <c r="C7" i="7"/>
  <c r="B7" i="7"/>
  <c r="V1" i="5" s="1"/>
  <c r="A7" i="7"/>
  <c r="P1" i="5" s="1"/>
  <c r="A2" i="7" l="1"/>
  <c r="U13" i="5"/>
  <c r="AC20" i="5" l="1"/>
  <c r="V4" i="5" l="1"/>
  <c r="AB4" i="5"/>
  <c r="N5" i="2" s="1"/>
  <c r="AH4" i="5"/>
  <c r="P4" i="5"/>
  <c r="J4" i="5"/>
  <c r="D4" i="5"/>
  <c r="D3" i="5"/>
  <c r="J3" i="5"/>
  <c r="AH1" i="5"/>
  <c r="AB1" i="5"/>
  <c r="J2" i="5"/>
  <c r="P2" i="5"/>
  <c r="V2" i="5"/>
  <c r="AB2" i="5"/>
  <c r="V3" i="5" l="1"/>
  <c r="AH3" i="5"/>
  <c r="AB3" i="5"/>
  <c r="P3" i="5"/>
  <c r="Y23" i="11"/>
  <c r="Y24" i="11"/>
  <c r="Y25" i="11"/>
  <c r="Y26" i="11"/>
  <c r="Y27" i="11"/>
  <c r="Y28" i="11"/>
  <c r="Y29" i="11"/>
  <c r="U3" i="11"/>
  <c r="U11" i="5"/>
  <c r="U12" i="5"/>
  <c r="U10" i="5"/>
  <c r="O2" i="10" s="1"/>
  <c r="BN62" i="5"/>
  <c r="BN48" i="5"/>
  <c r="BN34" i="5"/>
  <c r="BN19" i="5"/>
  <c r="BM62" i="5" l="1"/>
  <c r="AZ2" i="10"/>
  <c r="CP4" i="2"/>
  <c r="AN2" i="10"/>
  <c r="BM34" i="5"/>
  <c r="AB2" i="10"/>
  <c r="BM48" i="5"/>
  <c r="BR4" i="2"/>
  <c r="BM19" i="5"/>
  <c r="AR4" i="2"/>
  <c r="DN4" i="2"/>
  <c r="B23" i="11" l="1"/>
  <c r="EJ5" i="2"/>
  <c r="DY5" i="2"/>
  <c r="DS5" i="2"/>
  <c r="D1" i="5"/>
  <c r="J1" i="5" l="1"/>
  <c r="O2" i="11" s="1"/>
  <c r="AH11" i="5"/>
  <c r="AB5" i="5"/>
  <c r="D2" i="5"/>
  <c r="AH7" i="5" s="1"/>
  <c r="V5" i="5"/>
  <c r="P5" i="5"/>
  <c r="J7" i="5"/>
  <c r="BR62" i="5"/>
  <c r="BT62" i="5" s="1"/>
  <c r="A37" i="5"/>
  <c r="A33" i="5"/>
  <c r="A29" i="5"/>
  <c r="A38" i="5"/>
  <c r="A34" i="5"/>
  <c r="A30" i="5"/>
  <c r="A31" i="5"/>
  <c r="A35" i="5"/>
  <c r="A27" i="5"/>
  <c r="A32" i="5"/>
  <c r="A28" i="5"/>
  <c r="A36" i="5"/>
  <c r="BR58" i="5"/>
  <c r="BR50" i="5"/>
  <c r="BR42" i="5"/>
  <c r="BR34" i="5"/>
  <c r="BR26" i="5"/>
  <c r="BR18" i="5"/>
  <c r="BR10" i="5"/>
  <c r="BR57" i="5"/>
  <c r="BR49" i="5"/>
  <c r="BR41" i="5"/>
  <c r="BR33" i="5"/>
  <c r="BR25" i="5"/>
  <c r="BR17" i="5"/>
  <c r="BR9" i="5"/>
  <c r="BR54" i="5"/>
  <c r="BR38" i="5"/>
  <c r="BR22" i="5"/>
  <c r="BR45" i="5"/>
  <c r="BR29" i="5"/>
  <c r="BI5" i="2" s="1"/>
  <c r="BR13" i="5"/>
  <c r="BR60" i="5"/>
  <c r="BR52" i="5"/>
  <c r="BR36" i="5"/>
  <c r="BU5" i="2" s="1"/>
  <c r="BR28" i="5"/>
  <c r="BR20" i="5"/>
  <c r="BR59" i="5"/>
  <c r="BR43" i="5"/>
  <c r="BR19" i="5"/>
  <c r="BR56" i="5"/>
  <c r="BR48" i="5"/>
  <c r="BR40" i="5"/>
  <c r="BR32" i="5"/>
  <c r="BR24" i="5"/>
  <c r="BR16" i="5"/>
  <c r="BR8" i="5"/>
  <c r="BR55" i="5"/>
  <c r="BR47" i="5"/>
  <c r="BR39" i="5"/>
  <c r="BR31" i="5"/>
  <c r="BR23" i="5"/>
  <c r="BR15" i="5"/>
  <c r="BR7" i="5"/>
  <c r="BR46" i="5"/>
  <c r="BR30" i="5"/>
  <c r="BR14" i="5"/>
  <c r="AI5" i="2" s="1"/>
  <c r="BR6" i="5"/>
  <c r="BR61" i="5"/>
  <c r="BR53" i="5"/>
  <c r="BR37" i="5"/>
  <c r="BR21" i="5"/>
  <c r="AU5" i="2" s="1"/>
  <c r="BR44" i="5"/>
  <c r="BR12" i="5"/>
  <c r="BR51" i="5"/>
  <c r="BR35" i="5"/>
  <c r="BR27" i="5"/>
  <c r="BR11" i="5"/>
  <c r="I6" i="11"/>
  <c r="Z14" i="11" s="1"/>
  <c r="Y14" i="11" s="1"/>
  <c r="O6" i="11"/>
  <c r="Z15" i="11" s="1"/>
  <c r="Y15" i="11" s="1"/>
  <c r="D6" i="11"/>
  <c r="Z13" i="11" s="1"/>
  <c r="Y13" i="11" s="1"/>
  <c r="D2" i="11"/>
  <c r="D5" i="11"/>
  <c r="Z10" i="11" s="1"/>
  <c r="Y10" i="11" s="1"/>
  <c r="O3" i="11"/>
  <c r="Z6" i="11" s="1"/>
  <c r="Y6" i="11" s="1"/>
  <c r="D4" i="11"/>
  <c r="Z7" i="11" s="1"/>
  <c r="Y7" i="11" s="1"/>
  <c r="I3" i="11"/>
  <c r="Z5" i="11" s="1"/>
  <c r="Y5" i="11" s="1"/>
  <c r="I5" i="11"/>
  <c r="Z11" i="11" s="1"/>
  <c r="Y11" i="11" s="1"/>
  <c r="U19" i="5" l="1"/>
  <c r="U30" i="5"/>
  <c r="V30" i="5" s="1"/>
  <c r="Z3" i="11"/>
  <c r="M39" i="11"/>
  <c r="U29" i="5"/>
  <c r="V29" i="5" s="1"/>
  <c r="U28" i="5"/>
  <c r="D3" i="11"/>
  <c r="Z4" i="11" s="1"/>
  <c r="Y4" i="11" s="1"/>
  <c r="C5" i="2"/>
  <c r="U20" i="5"/>
  <c r="V20" i="5" s="1"/>
  <c r="U23" i="5"/>
  <c r="V23" i="5" s="1"/>
  <c r="U25" i="5"/>
  <c r="V25" i="5" s="1"/>
  <c r="U21" i="5"/>
  <c r="V21" i="5" s="1"/>
  <c r="U22" i="5"/>
  <c r="V22" i="5" s="1"/>
  <c r="U24" i="5"/>
  <c r="V24" i="5" s="1"/>
  <c r="U26" i="5"/>
  <c r="V26" i="5" s="1"/>
  <c r="U27" i="5"/>
  <c r="V27" i="5" s="1"/>
  <c r="BT34" i="5"/>
  <c r="BS34" i="5"/>
  <c r="BS5" i="2"/>
  <c r="BT33" i="5"/>
  <c r="BQ5" i="2"/>
  <c r="BS33" i="5"/>
  <c r="AG5" i="2"/>
  <c r="BS12" i="5"/>
  <c r="BT12" i="5"/>
  <c r="CW5" i="2"/>
  <c r="BT52" i="5"/>
  <c r="BS52" i="5"/>
  <c r="BC5" i="2"/>
  <c r="BS25" i="5"/>
  <c r="BT25" i="5"/>
  <c r="CU5" i="2"/>
  <c r="BS51" i="5"/>
  <c r="BT51" i="5"/>
  <c r="BG5" i="2"/>
  <c r="BT27" i="5"/>
  <c r="BS27" i="5"/>
  <c r="AA5" i="2"/>
  <c r="BS9" i="5"/>
  <c r="BT9" i="5"/>
  <c r="CK5" i="2"/>
  <c r="BS45" i="5"/>
  <c r="BT45" i="5"/>
  <c r="AE5" i="2"/>
  <c r="BT11" i="5"/>
  <c r="BS11" i="5"/>
  <c r="BA5" i="2"/>
  <c r="BS24" i="5"/>
  <c r="BT24" i="5"/>
  <c r="DI5" i="2"/>
  <c r="BT59" i="5"/>
  <c r="BS59" i="5"/>
  <c r="CO5" i="2"/>
  <c r="BT47" i="5"/>
  <c r="BS47" i="5"/>
  <c r="DK5" i="2"/>
  <c r="BT60" i="5"/>
  <c r="BS60" i="5"/>
  <c r="DG5" i="2"/>
  <c r="BS58" i="5"/>
  <c r="BT58" i="5"/>
  <c r="AC5" i="2"/>
  <c r="BS10" i="5"/>
  <c r="BT10" i="5"/>
  <c r="DA5" i="2"/>
  <c r="BS54" i="5"/>
  <c r="BT54" i="5"/>
  <c r="BW5" i="2"/>
  <c r="BT37" i="5"/>
  <c r="BS37" i="5"/>
  <c r="CS5" i="2"/>
  <c r="BT50" i="5"/>
  <c r="BS50" i="5"/>
  <c r="AM5" i="2"/>
  <c r="BT16" i="5"/>
  <c r="BS16" i="5"/>
  <c r="CG5" i="2"/>
  <c r="BT43" i="5"/>
  <c r="BS43" i="5"/>
  <c r="CA5" i="2"/>
  <c r="BS39" i="5"/>
  <c r="BT39" i="5"/>
  <c r="BM5" i="2"/>
  <c r="BS31" i="5"/>
  <c r="BT31" i="5"/>
  <c r="AY5" i="2"/>
  <c r="BT23" i="5"/>
  <c r="BS23" i="5"/>
  <c r="AK5" i="2"/>
  <c r="BS15" i="5"/>
  <c r="BT15" i="5"/>
  <c r="W5" i="2"/>
  <c r="BS7" i="5"/>
  <c r="BT7" i="5"/>
  <c r="U5" i="2"/>
  <c r="BS6" i="5"/>
  <c r="BT6" i="5"/>
  <c r="DE5" i="2"/>
  <c r="BT57" i="5"/>
  <c r="BS57" i="5"/>
  <c r="CM5" i="2"/>
  <c r="BS46" i="5"/>
  <c r="BT46" i="5"/>
  <c r="Y5" i="2"/>
  <c r="BT8" i="5"/>
  <c r="BS8" i="5"/>
  <c r="BS19" i="5"/>
  <c r="AS5" i="2"/>
  <c r="BT19" i="5"/>
  <c r="BY5" i="2"/>
  <c r="BS38" i="5"/>
  <c r="BT38" i="5"/>
  <c r="BE5" i="2"/>
  <c r="BS26" i="5"/>
  <c r="BT26" i="5"/>
  <c r="BS62" i="5"/>
  <c r="DO5" i="2"/>
  <c r="CE5" i="2"/>
  <c r="BT41" i="5"/>
  <c r="BS41" i="5"/>
  <c r="BK5" i="2"/>
  <c r="BT30" i="5"/>
  <c r="BS30" i="5"/>
  <c r="AW5" i="2"/>
  <c r="BS22" i="5"/>
  <c r="BT22" i="5"/>
  <c r="CQ5" i="2"/>
  <c r="BT48" i="5"/>
  <c r="BS48" i="5"/>
  <c r="AQ5" i="2"/>
  <c r="BT18" i="5"/>
  <c r="BS18" i="5"/>
  <c r="BT61" i="5"/>
  <c r="BS61" i="5"/>
  <c r="DM5" i="2"/>
  <c r="CC5" i="2"/>
  <c r="BT40" i="5"/>
  <c r="BS40" i="5"/>
  <c r="CI5" i="2"/>
  <c r="BS44" i="5"/>
  <c r="BT44" i="5"/>
  <c r="AO5" i="2"/>
  <c r="BS17" i="5"/>
  <c r="BT17" i="5"/>
  <c r="CY5" i="2"/>
  <c r="BT53" i="5"/>
  <c r="BS53" i="5"/>
  <c r="BO5" i="2"/>
  <c r="BT32" i="5"/>
  <c r="BS32" i="5"/>
  <c r="DC5" i="2"/>
  <c r="BS55" i="5"/>
  <c r="BT55" i="5"/>
  <c r="O5" i="11"/>
  <c r="Z12" i="11" s="1"/>
  <c r="Y12" i="11" s="1"/>
  <c r="AE26" i="11"/>
  <c r="V19" i="5" l="1"/>
  <c r="AH10" i="5"/>
  <c r="V28" i="5"/>
  <c r="EU5" i="2" s="1"/>
  <c r="ER5" i="2"/>
  <c r="ET5" i="2"/>
  <c r="ES5" i="2"/>
  <c r="EO5" i="2"/>
  <c r="EV5" i="2"/>
  <c r="I4" i="11"/>
  <c r="Z8" i="11" s="1"/>
  <c r="Y8" i="11" s="1"/>
  <c r="BT56" i="5"/>
  <c r="BT42" i="5"/>
  <c r="BS56" i="5"/>
  <c r="DR5" i="2"/>
  <c r="DQ5" i="2"/>
  <c r="DP5" i="2"/>
  <c r="EQ5" i="2" l="1"/>
  <c r="EP5" i="2"/>
  <c r="J31" i="11"/>
  <c r="E27" i="11"/>
  <c r="V35" i="11"/>
  <c r="V33" i="11"/>
  <c r="V37" i="11"/>
  <c r="EL5" i="2" l="1"/>
  <c r="B36" i="11"/>
  <c r="EM5" i="2"/>
  <c r="EK5" i="2"/>
  <c r="EN5" i="2" l="1"/>
  <c r="G34" i="11"/>
  <c r="B35" i="11"/>
  <c r="G35" i="11"/>
  <c r="N27" i="11" l="1"/>
  <c r="K27" i="11"/>
  <c r="B34" i="11"/>
  <c r="K28" i="11"/>
  <c r="D7" i="11" l="1"/>
  <c r="Z16" i="11" s="1"/>
  <c r="Y16" i="11" s="1"/>
  <c r="I7" i="11"/>
  <c r="Z17" i="11" s="1"/>
  <c r="Y17" i="11" s="1"/>
  <c r="G8" i="11"/>
  <c r="Z19" i="11" s="1"/>
  <c r="Y19" i="11" s="1"/>
  <c r="BK12" i="5"/>
  <c r="BK18" i="5"/>
  <c r="BK25" i="5"/>
  <c r="BK31" i="5"/>
  <c r="BK37" i="5"/>
  <c r="L9" i="11" l="1"/>
  <c r="Z21" i="11" s="1"/>
  <c r="Y21" i="11" s="1"/>
  <c r="B8" i="11"/>
  <c r="Z20" i="11" s="1"/>
  <c r="Y20" i="11" s="1"/>
  <c r="EI5" i="2"/>
  <c r="EH5" i="2"/>
  <c r="EG5" i="2"/>
  <c r="AC3" i="5"/>
  <c r="AC4" i="5"/>
  <c r="D9" i="11"/>
  <c r="Z22" i="11" s="1"/>
  <c r="Y22" i="11" s="1"/>
  <c r="BK7" i="5" l="1"/>
  <c r="BK6" i="5"/>
  <c r="BK13" i="5"/>
  <c r="BT14" i="5" l="1"/>
  <c r="BT13" i="5" s="1"/>
  <c r="BT21" i="5"/>
  <c r="BT20" i="5" s="1"/>
  <c r="BT49" i="5"/>
  <c r="BT36" i="5"/>
  <c r="BT35" i="5" s="1"/>
  <c r="BT29" i="5"/>
  <c r="BT28" i="5" s="1"/>
  <c r="BK8" i="5"/>
  <c r="BK22" i="5"/>
  <c r="BK23" i="5"/>
  <c r="BK24" i="5"/>
  <c r="L8" i="11"/>
  <c r="Z18" i="11" s="1"/>
  <c r="Y18" i="11" s="1"/>
  <c r="BK40" i="5"/>
  <c r="BS42" i="5"/>
  <c r="BK43" i="5"/>
  <c r="BK46" i="5"/>
  <c r="BK38" i="5"/>
  <c r="BK9" i="5"/>
  <c r="BK10" i="5"/>
  <c r="BK11" i="5"/>
  <c r="BK48" i="5"/>
  <c r="BK49" i="5"/>
  <c r="BS49" i="5"/>
  <c r="BK50" i="5"/>
  <c r="BK51" i="5"/>
  <c r="BK52" i="5"/>
  <c r="BK39" i="5"/>
  <c r="BK42" i="5"/>
  <c r="BK45" i="5"/>
  <c r="BK14" i="5"/>
  <c r="BK15" i="5"/>
  <c r="BK16" i="5"/>
  <c r="BK17" i="5"/>
  <c r="BK19" i="5"/>
  <c r="BK20" i="5"/>
  <c r="BK21" i="5"/>
  <c r="BK32" i="5"/>
  <c r="BK41" i="5"/>
  <c r="BK44" i="5"/>
  <c r="BK47" i="5"/>
  <c r="BK33" i="5"/>
  <c r="BK34" i="5"/>
  <c r="BK35" i="5"/>
  <c r="BS36" i="5"/>
  <c r="BS35" i="5" s="1"/>
  <c r="BK36" i="5"/>
  <c r="BK26" i="5"/>
  <c r="BK27" i="5"/>
  <c r="BK28" i="5"/>
  <c r="BS29" i="5"/>
  <c r="BS28" i="5" s="1"/>
  <c r="BK29" i="5"/>
  <c r="BK30" i="5"/>
  <c r="BS14" i="5"/>
  <c r="BS13" i="5" s="1"/>
  <c r="BS21" i="5"/>
  <c r="BS20" i="5" s="1"/>
  <c r="A5" i="2"/>
  <c r="E40" i="11"/>
  <c r="E46" i="11" s="1"/>
  <c r="B1" i="11"/>
  <c r="M5" i="2"/>
  <c r="B5" i="2"/>
  <c r="BS5" i="5" l="1"/>
  <c r="BT5" i="5"/>
  <c r="EF5" i="2"/>
  <c r="V18" i="5"/>
  <c r="B33" i="11" s="1"/>
  <c r="F5" i="2"/>
  <c r="Q5" i="2"/>
  <c r="D5" i="2"/>
  <c r="P5" i="2"/>
  <c r="W16" i="11"/>
  <c r="W18" i="11"/>
  <c r="W19" i="11"/>
  <c r="W24" i="11"/>
  <c r="W14" i="11"/>
  <c r="W17" i="11"/>
  <c r="W15" i="11"/>
  <c r="W20" i="11"/>
  <c r="W13" i="11"/>
  <c r="W12" i="11"/>
  <c r="W23" i="11"/>
  <c r="O5" i="2"/>
  <c r="L45" i="11"/>
  <c r="G9" i="5" l="1"/>
  <c r="G28" i="5"/>
  <c r="H28" i="5" s="1"/>
  <c r="J28" i="5" s="1"/>
  <c r="J5" i="2"/>
  <c r="O4" i="11"/>
  <c r="Z9" i="11" s="1"/>
  <c r="Y9" i="11" s="1"/>
  <c r="I5" i="2"/>
  <c r="A22" i="5"/>
  <c r="B22" i="5" s="1"/>
  <c r="A21" i="5"/>
  <c r="B21" i="5" s="1"/>
  <c r="R5" i="2"/>
  <c r="E5" i="2"/>
  <c r="G5" i="2" l="1"/>
  <c r="L5" i="2"/>
  <c r="H5" i="2"/>
  <c r="K5" i="2"/>
  <c r="B40" i="11"/>
  <c r="B46" i="11" s="1"/>
  <c r="Y3" i="11"/>
  <c r="AA15" i="11" s="1"/>
  <c r="W3" i="11"/>
  <c r="H39" i="11"/>
  <c r="H45" i="11" s="1"/>
  <c r="AA11" i="11" l="1"/>
  <c r="AE11" i="11" s="1"/>
  <c r="AA13" i="11"/>
  <c r="AE13" i="11" s="1"/>
  <c r="AA18" i="11"/>
  <c r="AA20" i="11"/>
  <c r="AA10" i="11"/>
  <c r="AE10" i="11" s="1"/>
  <c r="AA7" i="11"/>
  <c r="AA16" i="11"/>
  <c r="AA21" i="11"/>
  <c r="AA8" i="11"/>
  <c r="AE8" i="11" s="1"/>
  <c r="AA12" i="11"/>
  <c r="AE12" i="11" s="1"/>
  <c r="AA14" i="11"/>
  <c r="AE14" i="11" s="1"/>
  <c r="AA17" i="11"/>
  <c r="AA19" i="11"/>
  <c r="AA9" i="11"/>
  <c r="AE9" i="11" s="1"/>
  <c r="AA4" i="11"/>
  <c r="AE4" i="11" s="1"/>
  <c r="G26" i="5"/>
  <c r="H26" i="5" s="1"/>
  <c r="J26" i="5" s="1"/>
  <c r="S26" i="5" s="1"/>
  <c r="I26" i="5" s="1"/>
  <c r="G12" i="5"/>
  <c r="H12" i="5" s="1"/>
  <c r="K12" i="5" s="1"/>
  <c r="G25" i="5"/>
  <c r="H25" i="5" s="1"/>
  <c r="J25" i="5" s="1"/>
  <c r="S25" i="5" s="1"/>
  <c r="I25" i="5" s="1"/>
  <c r="G33" i="5"/>
  <c r="H33" i="5" s="1"/>
  <c r="K33" i="5" s="1"/>
  <c r="G27" i="5"/>
  <c r="H27" i="5" s="1"/>
  <c r="K27" i="5" s="1"/>
  <c r="G20" i="5"/>
  <c r="H20" i="5" s="1"/>
  <c r="G18" i="5"/>
  <c r="H18" i="5" s="1"/>
  <c r="G31" i="5"/>
  <c r="H31" i="5" s="1"/>
  <c r="J31" i="5" s="1"/>
  <c r="S31" i="5" s="1"/>
  <c r="I31" i="5" s="1"/>
  <c r="G30" i="5"/>
  <c r="H30" i="5" s="1"/>
  <c r="G29" i="5"/>
  <c r="H29" i="5" s="1"/>
  <c r="K29" i="5" s="1"/>
  <c r="G21" i="5"/>
  <c r="H21" i="5" s="1"/>
  <c r="G17" i="5"/>
  <c r="H17" i="5" s="1"/>
  <c r="K17" i="5" s="1"/>
  <c r="G32" i="5"/>
  <c r="H32" i="5" s="1"/>
  <c r="G24" i="5"/>
  <c r="H24" i="5" s="1"/>
  <c r="G19" i="5"/>
  <c r="H19" i="5" s="1"/>
  <c r="G11" i="5"/>
  <c r="H11" i="5" s="1"/>
  <c r="G13" i="5"/>
  <c r="H13" i="5" s="1"/>
  <c r="K13" i="5" s="1"/>
  <c r="G22" i="5"/>
  <c r="H22" i="5" s="1"/>
  <c r="G15" i="5"/>
  <c r="H15" i="5" s="1"/>
  <c r="J15" i="5" s="1"/>
  <c r="S15" i="5" s="1"/>
  <c r="I15" i="5" s="1"/>
  <c r="G34" i="5"/>
  <c r="H34" i="5" s="1"/>
  <c r="G16" i="5"/>
  <c r="H16" i="5" s="1"/>
  <c r="G23" i="5"/>
  <c r="H23" i="5" s="1"/>
  <c r="J23" i="5" s="1"/>
  <c r="S23" i="5" s="1"/>
  <c r="I23" i="5" s="1"/>
  <c r="G14" i="5"/>
  <c r="H14" i="5" s="1"/>
  <c r="J14" i="5" s="1"/>
  <c r="S14" i="5" s="1"/>
  <c r="I14" i="5" s="1"/>
  <c r="G10" i="5"/>
  <c r="H10" i="5" s="1"/>
  <c r="K9" i="5"/>
  <c r="F14" i="5" l="1"/>
  <c r="E14" i="5"/>
  <c r="D14" i="5" s="1"/>
  <c r="F26" i="5"/>
  <c r="F15" i="5"/>
  <c r="E15" i="5"/>
  <c r="D15" i="5" s="1"/>
  <c r="F25" i="5"/>
  <c r="E25" i="5"/>
  <c r="D25" i="5" s="1"/>
  <c r="F23" i="5"/>
  <c r="E23" i="5"/>
  <c r="D23" i="5" s="1"/>
  <c r="J19" i="5"/>
  <c r="S19" i="5" s="1"/>
  <c r="I19" i="5" s="1"/>
  <c r="K19" i="5"/>
  <c r="J32" i="5"/>
  <c r="S32" i="5" s="1"/>
  <c r="I32" i="5" s="1"/>
  <c r="K32" i="5"/>
  <c r="J27" i="5"/>
  <c r="S27" i="5" s="1"/>
  <c r="I27" i="5" s="1"/>
  <c r="S28" i="5"/>
  <c r="I28" i="5" s="1"/>
  <c r="K28" i="5"/>
  <c r="J22" i="5"/>
  <c r="S22" i="5" s="1"/>
  <c r="I22" i="5" s="1"/>
  <c r="K22" i="5"/>
  <c r="J33" i="5"/>
  <c r="S33" i="5" s="1"/>
  <c r="I33" i="5" s="1"/>
  <c r="K23" i="5"/>
  <c r="J11" i="5"/>
  <c r="S11" i="5" s="1"/>
  <c r="I11" i="5" s="1"/>
  <c r="K11" i="5"/>
  <c r="J30" i="5"/>
  <c r="S30" i="5" s="1"/>
  <c r="I30" i="5" s="1"/>
  <c r="K30" i="5"/>
  <c r="J12" i="5"/>
  <c r="S12" i="5" s="1"/>
  <c r="I12" i="5" s="1"/>
  <c r="K14" i="5"/>
  <c r="K15" i="5"/>
  <c r="K25" i="5"/>
  <c r="K26" i="5"/>
  <c r="J21" i="5"/>
  <c r="S21" i="5" s="1"/>
  <c r="I21" i="5" s="1"/>
  <c r="K21" i="5"/>
  <c r="K24" i="5"/>
  <c r="J24" i="5"/>
  <c r="S24" i="5" s="1"/>
  <c r="I24" i="5" s="1"/>
  <c r="J20" i="5"/>
  <c r="S20" i="5" s="1"/>
  <c r="I20" i="5" s="1"/>
  <c r="K20" i="5"/>
  <c r="K16" i="5"/>
  <c r="J16" i="5"/>
  <c r="S16" i="5" s="1"/>
  <c r="I16" i="5" s="1"/>
  <c r="J13" i="5"/>
  <c r="S13" i="5" s="1"/>
  <c r="I13" i="5" s="1"/>
  <c r="K31" i="5"/>
  <c r="E31" i="5"/>
  <c r="D31" i="5" s="1"/>
  <c r="F31" i="5"/>
  <c r="K18" i="5"/>
  <c r="J18" i="5"/>
  <c r="S18" i="5" s="1"/>
  <c r="I18" i="5" s="1"/>
  <c r="K34" i="5"/>
  <c r="J34" i="5"/>
  <c r="S34" i="5" s="1"/>
  <c r="I34" i="5" s="1"/>
  <c r="J29" i="5"/>
  <c r="S29" i="5" s="1"/>
  <c r="I29" i="5" s="1"/>
  <c r="J17" i="5"/>
  <c r="S17" i="5" s="1"/>
  <c r="I17" i="5" s="1"/>
  <c r="H9" i="5"/>
  <c r="E26" i="5"/>
  <c r="D26" i="5" s="1"/>
  <c r="K10" i="5"/>
  <c r="J10" i="5"/>
  <c r="F29" i="5" l="1"/>
  <c r="F34" i="5"/>
  <c r="F13" i="5"/>
  <c r="E13" i="5"/>
  <c r="D13" i="5" s="1"/>
  <c r="F21" i="5"/>
  <c r="E21" i="5"/>
  <c r="D21" i="5" s="1"/>
  <c r="F27" i="5"/>
  <c r="F30" i="5"/>
  <c r="E30" i="5"/>
  <c r="D30" i="5" s="1"/>
  <c r="F16" i="5"/>
  <c r="E16" i="5"/>
  <c r="D16" i="5" s="1"/>
  <c r="E28" i="5"/>
  <c r="D28" i="5" s="1"/>
  <c r="E11" i="5"/>
  <c r="D11" i="5" s="1"/>
  <c r="F32" i="5"/>
  <c r="F33" i="5"/>
  <c r="E33" i="5"/>
  <c r="D33" i="5" s="1"/>
  <c r="F18" i="5"/>
  <c r="E18" i="5"/>
  <c r="D18" i="5" s="1"/>
  <c r="F20" i="5"/>
  <c r="E20" i="5"/>
  <c r="D20" i="5" s="1"/>
  <c r="F19" i="5"/>
  <c r="E19" i="5"/>
  <c r="D19" i="5" s="1"/>
  <c r="F17" i="5"/>
  <c r="E17" i="5"/>
  <c r="D17" i="5" s="1"/>
  <c r="F24" i="5"/>
  <c r="E24" i="5"/>
  <c r="D24" i="5" s="1"/>
  <c r="F12" i="5"/>
  <c r="F22" i="5"/>
  <c r="E22" i="5"/>
  <c r="D22" i="5" s="1"/>
  <c r="BQ10" i="5"/>
  <c r="S10" i="5"/>
  <c r="I10" i="5" s="1"/>
  <c r="F37" i="5"/>
  <c r="G37" i="5"/>
  <c r="E32" i="5"/>
  <c r="D32" i="5" s="1"/>
  <c r="F28" i="5"/>
  <c r="BQ9" i="5"/>
  <c r="BQ8" i="5"/>
  <c r="E12" i="5"/>
  <c r="D12" i="5" s="1"/>
  <c r="E27" i="5"/>
  <c r="D27" i="5" s="1"/>
  <c r="BQ30" i="5"/>
  <c r="F11" i="5"/>
  <c r="BQ47" i="5"/>
  <c r="BQ54" i="5"/>
  <c r="BQ14" i="5"/>
  <c r="BQ23" i="5"/>
  <c r="BQ40" i="5"/>
  <c r="BQ12" i="5"/>
  <c r="BQ51" i="5"/>
  <c r="BQ29" i="5"/>
  <c r="BQ22" i="5"/>
  <c r="BQ20" i="5"/>
  <c r="BQ32" i="5"/>
  <c r="BQ45" i="5"/>
  <c r="BQ24" i="5"/>
  <c r="BQ27" i="5"/>
  <c r="BQ16" i="5"/>
  <c r="BQ13" i="5"/>
  <c r="BQ34" i="5"/>
  <c r="BQ39" i="5"/>
  <c r="BQ50" i="5"/>
  <c r="BQ41" i="5"/>
  <c r="BQ48" i="5"/>
  <c r="BQ36" i="5"/>
  <c r="E29" i="5"/>
  <c r="D29" i="5" s="1"/>
  <c r="BQ15" i="5"/>
  <c r="BQ52" i="5"/>
  <c r="BQ17" i="5"/>
  <c r="BQ18" i="5"/>
  <c r="BQ53" i="5"/>
  <c r="BQ19" i="5"/>
  <c r="BQ35" i="5"/>
  <c r="BQ33" i="5"/>
  <c r="BQ42" i="5"/>
  <c r="E34" i="5"/>
  <c r="D34" i="5" s="1"/>
  <c r="BQ21" i="5"/>
  <c r="BQ28" i="5"/>
  <c r="BQ46" i="5"/>
  <c r="BQ44" i="5"/>
  <c r="BQ38" i="5"/>
  <c r="BQ26" i="5"/>
  <c r="BQ6" i="5" l="1"/>
  <c r="BQ11" i="5"/>
  <c r="J35" i="5"/>
  <c r="BG9" i="5"/>
  <c r="BQ7" i="5"/>
  <c r="F10" i="5"/>
  <c r="AB19" i="5"/>
  <c r="AH9" i="5" l="1"/>
  <c r="E10" i="5"/>
  <c r="D10" i="5" s="1"/>
  <c r="C10" i="5" s="1"/>
  <c r="DT5" i="2" l="1"/>
  <c r="DU5" i="2"/>
  <c r="E29" i="11"/>
  <c r="C11" i="5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l="1"/>
  <c r="C30" i="5" s="1"/>
  <c r="C31" i="5" s="1"/>
  <c r="C32" i="5" s="1"/>
  <c r="C33" i="5" s="1"/>
  <c r="C34" i="5" s="1"/>
  <c r="AE23" i="5"/>
  <c r="E28" i="11"/>
  <c r="AE24" i="5"/>
  <c r="AE25" i="5" l="1"/>
  <c r="AE19" i="11" l="1"/>
  <c r="AA5" i="11" l="1"/>
  <c r="AE5" i="11" s="1"/>
  <c r="AA3" i="11"/>
  <c r="AE15" i="11"/>
  <c r="AE7" i="11"/>
  <c r="AA24" i="11"/>
  <c r="AE24" i="11" s="1"/>
  <c r="AE20" i="11"/>
  <c r="AA25" i="11"/>
  <c r="AE25" i="11" s="1"/>
  <c r="AA23" i="11"/>
  <c r="AE23" i="11" s="1"/>
  <c r="AE16" i="11"/>
  <c r="AE17" i="11"/>
  <c r="AA6" i="11"/>
  <c r="AE6" i="11" s="1"/>
  <c r="AE18" i="11"/>
  <c r="AE3" i="11" l="1"/>
  <c r="AJ1" i="11"/>
  <c r="B10" i="11" s="1"/>
  <c r="AD1" i="11" l="1"/>
  <c r="AN1" i="5"/>
  <c r="BG4" i="5" l="1"/>
  <c r="BF7" i="5"/>
  <c r="BG7" i="5"/>
  <c r="BF6" i="5"/>
  <c r="I2" i="11"/>
  <c r="BF4" i="5"/>
  <c r="BG6" i="5"/>
  <c r="S5" i="2"/>
  <c r="BF2" i="5"/>
  <c r="BG3" i="5"/>
  <c r="BG5" i="5"/>
  <c r="BF3" i="5"/>
  <c r="BG2" i="5"/>
  <c r="BF5" i="5"/>
  <c r="BG1" i="5"/>
  <c r="BF1" i="5"/>
  <c r="S9" i="5"/>
  <c r="F9" i="5" s="1"/>
  <c r="E30" i="11"/>
  <c r="K35" i="5" l="1"/>
  <c r="S35" i="5" s="1"/>
  <c r="G35" i="5"/>
  <c r="H35" i="5" s="1"/>
  <c r="DV5" i="2"/>
  <c r="AH17" i="5" l="1"/>
  <c r="K26" i="11" s="1"/>
  <c r="AH18" i="5"/>
  <c r="Q26" i="11" s="1"/>
  <c r="T35" i="5"/>
  <c r="F35" i="5" s="1"/>
  <c r="I35" i="5" l="1"/>
  <c r="EC5" i="2"/>
  <c r="AH16" i="5"/>
  <c r="AH19" i="5" s="1"/>
  <c r="ED5" i="2"/>
  <c r="V17" i="11"/>
  <c r="V13" i="11"/>
  <c r="V23" i="11"/>
  <c r="V16" i="11"/>
  <c r="V19" i="11"/>
  <c r="V21" i="11"/>
  <c r="V24" i="11"/>
  <c r="V27" i="11"/>
  <c r="V25" i="11"/>
  <c r="V20" i="11"/>
  <c r="V26" i="11"/>
  <c r="V30" i="11"/>
  <c r="V15" i="11"/>
  <c r="V22" i="11"/>
  <c r="V31" i="11"/>
  <c r="V28" i="11"/>
  <c r="V14" i="11"/>
  <c r="V18" i="11"/>
  <c r="V29" i="11"/>
  <c r="V12" i="11"/>
  <c r="B13" i="11" s="1"/>
  <c r="F26" i="11" l="1"/>
  <c r="EB5" i="2"/>
  <c r="EE5" i="2" s="1"/>
  <c r="E35" i="5"/>
  <c r="D35" i="5" s="1"/>
  <c r="C35" i="5" s="1"/>
  <c r="AH8" i="5"/>
  <c r="E31" i="11" s="1"/>
  <c r="C13" i="11"/>
  <c r="B14" i="11"/>
  <c r="AH12" i="5" l="1"/>
  <c r="DW5" i="2"/>
  <c r="D13" i="11"/>
  <c r="B15" i="11"/>
  <c r="C14" i="11"/>
  <c r="D14" i="11" s="1"/>
  <c r="DX5" i="2" l="1"/>
  <c r="AE26" i="5"/>
  <c r="AH14" i="5" s="1"/>
  <c r="AH15" i="5" s="1"/>
  <c r="E32" i="11"/>
  <c r="I14" i="11"/>
  <c r="H14" i="11"/>
  <c r="C15" i="11"/>
  <c r="B16" i="11"/>
  <c r="I13" i="11"/>
  <c r="H13" i="11"/>
  <c r="EA5" i="2" l="1"/>
  <c r="DZ5" i="2"/>
  <c r="F39" i="11"/>
  <c r="B17" i="11"/>
  <c r="C16" i="11"/>
  <c r="D15" i="11"/>
  <c r="F45" i="11" l="1"/>
  <c r="H15" i="11"/>
  <c r="I15" i="11"/>
  <c r="D16" i="11"/>
  <c r="C17" i="11"/>
  <c r="B18" i="11"/>
  <c r="C18" i="11" l="1"/>
  <c r="B19" i="11"/>
  <c r="D17" i="11"/>
  <c r="H16" i="11"/>
  <c r="I16" i="11"/>
  <c r="B20" i="11" l="1"/>
  <c r="C19" i="11"/>
  <c r="D18" i="11"/>
  <c r="I17" i="11"/>
  <c r="H17" i="11"/>
  <c r="B21" i="11" l="1"/>
  <c r="C20" i="11"/>
  <c r="D19" i="11"/>
  <c r="H18" i="11"/>
  <c r="I18" i="11"/>
  <c r="D20" i="11" l="1"/>
  <c r="I19" i="11"/>
  <c r="H19" i="11"/>
  <c r="B22" i="11"/>
  <c r="C21" i="11"/>
  <c r="H20" i="11" l="1"/>
  <c r="I20" i="11"/>
  <c r="D21" i="11"/>
  <c r="C22" i="11"/>
  <c r="J13" i="11"/>
  <c r="D22" i="11" l="1"/>
  <c r="J14" i="11"/>
  <c r="K13" i="11"/>
  <c r="L13" i="11" s="1"/>
  <c r="H21" i="11"/>
  <c r="I21" i="11"/>
  <c r="P13" i="11" l="1"/>
  <c r="Q13" i="11"/>
  <c r="K14" i="11"/>
  <c r="J15" i="11"/>
  <c r="I22" i="11"/>
  <c r="H22" i="11"/>
  <c r="K15" i="11" l="1"/>
  <c r="J16" i="11"/>
  <c r="L14" i="11"/>
  <c r="K16" i="11" l="1"/>
  <c r="J17" i="11"/>
  <c r="L15" i="11"/>
  <c r="P14" i="11"/>
  <c r="Q14" i="11"/>
  <c r="Q15" i="11" l="1"/>
  <c r="P15" i="11"/>
  <c r="J18" i="11"/>
  <c r="K17" i="11"/>
  <c r="L17" i="11" s="1"/>
  <c r="L16" i="11"/>
  <c r="Q17" i="11" l="1"/>
  <c r="P17" i="11"/>
  <c r="J19" i="11"/>
  <c r="K18" i="11"/>
  <c r="L18" i="11" s="1"/>
  <c r="Q16" i="11"/>
  <c r="P16" i="11"/>
  <c r="K19" i="11" l="1"/>
  <c r="J20" i="11"/>
  <c r="P18" i="11"/>
  <c r="Q18" i="11"/>
  <c r="K20" i="11" l="1"/>
  <c r="L20" i="11" s="1"/>
  <c r="J21" i="11"/>
  <c r="L19" i="11"/>
  <c r="P19" i="11" l="1"/>
  <c r="Q19" i="11"/>
  <c r="K21" i="11"/>
  <c r="L21" i="11" s="1"/>
  <c r="J22" i="11"/>
  <c r="K22" i="11" s="1"/>
  <c r="Q20" i="11"/>
  <c r="P20" i="11"/>
  <c r="P21" i="11" l="1"/>
  <c r="Q21" i="11"/>
  <c r="L22" i="11"/>
  <c r="BX5" i="2"/>
  <c r="AX5" i="2"/>
  <c r="BN5" i="2"/>
  <c r="CP5" i="2"/>
  <c r="BJ5" i="2"/>
  <c r="AV5" i="2"/>
  <c r="AB5" i="2"/>
  <c r="CL5" i="2"/>
  <c r="AZ5" i="2"/>
  <c r="AL5" i="2"/>
  <c r="BB5" i="2"/>
  <c r="Z5" i="2"/>
  <c r="BF5" i="2"/>
  <c r="BH5" i="2"/>
  <c r="AP5" i="2"/>
  <c r="CV5" i="2"/>
  <c r="DH5" i="2"/>
  <c r="CX5" i="2"/>
  <c r="AD5" i="2"/>
  <c r="AT5" i="2"/>
  <c r="BD5" i="2"/>
  <c r="X5" i="2"/>
  <c r="BL5" i="2"/>
  <c r="DB5" i="2"/>
  <c r="CR5" i="2"/>
  <c r="BV5" i="2"/>
  <c r="AH5" i="2"/>
  <c r="V5" i="2"/>
  <c r="BZ5" i="2"/>
  <c r="CT5" i="2"/>
  <c r="DL5" i="2"/>
  <c r="DD5" i="2"/>
  <c r="CZ5" i="2"/>
  <c r="DN5" i="2"/>
  <c r="DJ5" i="2"/>
  <c r="CD5" i="2"/>
  <c r="CF5" i="2"/>
  <c r="CN5" i="2"/>
  <c r="BR5" i="2"/>
  <c r="BP5" i="2"/>
  <c r="AR5" i="2"/>
  <c r="T5" i="2"/>
  <c r="CH5" i="2"/>
  <c r="DF5" i="2"/>
  <c r="CJ5" i="2"/>
  <c r="AF5" i="2"/>
  <c r="CB5" i="2"/>
  <c r="BT5" i="2"/>
  <c r="AN5" i="2"/>
  <c r="AJ5" i="2"/>
  <c r="P22" i="11" l="1"/>
  <c r="Q22" i="11"/>
</calcChain>
</file>

<file path=xl/sharedStrings.xml><?xml version="1.0" encoding="utf-8"?>
<sst xmlns="http://schemas.openxmlformats.org/spreadsheetml/2006/main" count="121558" uniqueCount="16628">
  <si>
    <t xml:space="preserve">تعليمات التسجيل </t>
  </si>
  <si>
    <t>اتبع الخطوات التالية:</t>
  </si>
  <si>
    <t>تملأ صفحة إدخال البيانات بالمعلومات المطلوبة وبشكل دقيق وصحيح</t>
  </si>
  <si>
    <t>الانتقال إلى صفحة اختيار المقررات</t>
  </si>
  <si>
    <t>يكون اختيار المقررات المراد التسجيل عليها على الشكل التالي:</t>
  </si>
  <si>
    <t>عند اختيار المقرر تضع بجانب اسم المقرر بالعمود الأزرق رقم /1/</t>
  </si>
  <si>
    <t xml:space="preserve">بعد الإنتهاء من عملية اختيار المقررات انتقل إلى صفحة </t>
  </si>
  <si>
    <t>الاستمارة واطبع منها أربع نسخ</t>
  </si>
  <si>
    <t>التوجه إلى المصرف العقاري لدفع الرسوم</t>
  </si>
  <si>
    <t>أدخل الرقم الإمتحاني</t>
  </si>
  <si>
    <t>يجب أن تقوم بملئ الحقول بالمعلومات المطلوبة بشكل صحيح</t>
  </si>
  <si>
    <t>الاسم الكامل باللغة الإنكليزية</t>
  </si>
  <si>
    <t>اسم الأب باللغة الإنكليزية</t>
  </si>
  <si>
    <t>اسم الأم باللغة الإنكليزية</t>
  </si>
  <si>
    <t>مكان الميلاد باللغة الإنكليزية</t>
  </si>
  <si>
    <t>علمي</t>
  </si>
  <si>
    <t>العربية السورية</t>
  </si>
  <si>
    <t>01</t>
  </si>
  <si>
    <t>دمشق</t>
  </si>
  <si>
    <t>الفلسطينية السورية</t>
  </si>
  <si>
    <t>الرقم الوطني</t>
  </si>
  <si>
    <t>رقم جواز السفر لغير السوريين</t>
  </si>
  <si>
    <t>مكان ورقم القيد</t>
  </si>
  <si>
    <t>رقم الهاتف</t>
  </si>
  <si>
    <t>رقم الموبايل</t>
  </si>
  <si>
    <t>العنوان الدائم</t>
  </si>
  <si>
    <t>02</t>
  </si>
  <si>
    <t>حلب</t>
  </si>
  <si>
    <t>الفلسطينية</t>
  </si>
  <si>
    <t>03</t>
  </si>
  <si>
    <t>ريف دمشق</t>
  </si>
  <si>
    <t>الأردنية</t>
  </si>
  <si>
    <t>نوع الشهادة الثانوية</t>
  </si>
  <si>
    <t>سنة الشهادة</t>
  </si>
  <si>
    <t>محافظ الشهادة</t>
  </si>
  <si>
    <t>شعبة التجنيد</t>
  </si>
  <si>
    <t>04</t>
  </si>
  <si>
    <t>حمص</t>
  </si>
  <si>
    <t>اللبنانية</t>
  </si>
  <si>
    <t>05</t>
  </si>
  <si>
    <t>حماة</t>
  </si>
  <si>
    <t>التونسية</t>
  </si>
  <si>
    <t>تاريخ الميلاد</t>
  </si>
  <si>
    <t>مكان الميلاد</t>
  </si>
  <si>
    <t>الجنسية</t>
  </si>
  <si>
    <t>الجنس</t>
  </si>
  <si>
    <t>06</t>
  </si>
  <si>
    <t>اللاذقية</t>
  </si>
  <si>
    <t>الجزائرية</t>
  </si>
  <si>
    <t>07</t>
  </si>
  <si>
    <t>إدلب</t>
  </si>
  <si>
    <t>السودانية</t>
  </si>
  <si>
    <t>الاب</t>
  </si>
  <si>
    <t>الأم</t>
  </si>
  <si>
    <t>08</t>
  </si>
  <si>
    <t>الحسكة</t>
  </si>
  <si>
    <t>الصومالية</t>
  </si>
  <si>
    <t>09</t>
  </si>
  <si>
    <t>دير الزور</t>
  </si>
  <si>
    <t>العراقية</t>
  </si>
  <si>
    <t>10</t>
  </si>
  <si>
    <t>طرطوس</t>
  </si>
  <si>
    <t>المصرية</t>
  </si>
  <si>
    <t>11</t>
  </si>
  <si>
    <t>الرقة</t>
  </si>
  <si>
    <t>المغربية</t>
  </si>
  <si>
    <t>12</t>
  </si>
  <si>
    <t>درعا</t>
  </si>
  <si>
    <t>اليمنية</t>
  </si>
  <si>
    <t>13</t>
  </si>
  <si>
    <t>السويداء</t>
  </si>
  <si>
    <t>الإيرانية</t>
  </si>
  <si>
    <t>14</t>
  </si>
  <si>
    <t>القنيطرة</t>
  </si>
  <si>
    <t>الأفغانية</t>
  </si>
  <si>
    <t>الباكستانية</t>
  </si>
  <si>
    <t>ذكر</t>
  </si>
  <si>
    <t>أنثى</t>
  </si>
  <si>
    <t>رقم الطالب</t>
  </si>
  <si>
    <t>الاسم والكنية:</t>
  </si>
  <si>
    <t>اسم الاب:</t>
  </si>
  <si>
    <t>اسم الام:</t>
  </si>
  <si>
    <t>نقابة معلمين</t>
  </si>
  <si>
    <t>لا</t>
  </si>
  <si>
    <t>الإنكليزية</t>
  </si>
  <si>
    <t>السنة</t>
  </si>
  <si>
    <t>place of birth</t>
  </si>
  <si>
    <t>Mother Name</t>
  </si>
  <si>
    <t>Father Name</t>
  </si>
  <si>
    <t>Full Name</t>
  </si>
  <si>
    <t>ذوي إحتياجات الخاصة</t>
  </si>
  <si>
    <t>نعم</t>
  </si>
  <si>
    <t>الفرنسية</t>
  </si>
  <si>
    <t>محافظة الهوية</t>
  </si>
  <si>
    <t>عناصر الجيش وقوى الأمن الداخلي</t>
  </si>
  <si>
    <t>نوع الشهادة</t>
  </si>
  <si>
    <t>عام الثانوية :</t>
  </si>
  <si>
    <t>محافظتها</t>
  </si>
  <si>
    <t>الموبايل</t>
  </si>
  <si>
    <t>الهاتف</t>
  </si>
  <si>
    <t>نوع الحسم</t>
  </si>
  <si>
    <t>رقم الإيقاف</t>
  </si>
  <si>
    <t>تاريخه</t>
  </si>
  <si>
    <t>تدوير الرسوم</t>
  </si>
  <si>
    <t>وثيقة وفاة</t>
  </si>
  <si>
    <t>مقررات السنة الأولى (فصل أول)</t>
  </si>
  <si>
    <t>سجين</t>
  </si>
  <si>
    <t>الأولى</t>
  </si>
  <si>
    <t>الأول</t>
  </si>
  <si>
    <t>رسم الشهادة</t>
  </si>
  <si>
    <t>رمز المقرر</t>
  </si>
  <si>
    <t>المقررات التي يحق للطالب تسجيلها</t>
  </si>
  <si>
    <t>إختر اللغة في المقررات الأجنبية</t>
  </si>
  <si>
    <t>رسم المقررات</t>
  </si>
  <si>
    <t>العاملين في وزارة التعليم العالي والمؤسسات والجامعات التابعة لها وأبنائهم</t>
  </si>
  <si>
    <t>رسم التسجيل</t>
  </si>
  <si>
    <t>رسم فصول الانقطاع</t>
  </si>
  <si>
    <t>الرسوم المدورة</t>
  </si>
  <si>
    <t>إجمالي الرسوم المطالب بسدادها</t>
  </si>
  <si>
    <t>مقررات السنة الأولى (فصل ثاني)</t>
  </si>
  <si>
    <t>تقسيط</t>
  </si>
  <si>
    <t>الثاني</t>
  </si>
  <si>
    <t>القسط الأول</t>
  </si>
  <si>
    <t>القسط الثاني</t>
  </si>
  <si>
    <t>عدد المقررات المسجلة لأول مرة</t>
  </si>
  <si>
    <t>عدد المقررات المسجلة للمرة الثانية</t>
  </si>
  <si>
    <t>عدد المقررات المسجلة لأكثر من مرتين</t>
  </si>
  <si>
    <t>مقررات السنة الثانية (فصل أول)</t>
  </si>
  <si>
    <t>عدد المقررات المسجلة</t>
  </si>
  <si>
    <t>الثانية</t>
  </si>
  <si>
    <t>مقررات السنة الثانية (فصل ثاني)</t>
  </si>
  <si>
    <t>ج</t>
  </si>
  <si>
    <t xml:space="preserve">المالية العامة </t>
  </si>
  <si>
    <t>ر1</t>
  </si>
  <si>
    <t>ر2</t>
  </si>
  <si>
    <t>مقررات السنة الثالثة (فصل أول)</t>
  </si>
  <si>
    <t>الثالثة</t>
  </si>
  <si>
    <t>مقررات السنة الثالثة (فصل ثاني)</t>
  </si>
  <si>
    <t>الفصل الأول 2018-2019</t>
  </si>
  <si>
    <t>مقررات السنة الرابعة (فصل ثاني)</t>
  </si>
  <si>
    <t>الفصل الثاني 2018-2019</t>
  </si>
  <si>
    <t>الفصل الأول 2019-2020</t>
  </si>
  <si>
    <t>الفصل الأول 2020-2021</t>
  </si>
  <si>
    <t>الفصل الثاني 2020-2021</t>
  </si>
  <si>
    <t>الفصل الأول 2021-2022</t>
  </si>
  <si>
    <t>رقم الطالب:</t>
  </si>
  <si>
    <t>السنة:</t>
  </si>
  <si>
    <t>الجنس:</t>
  </si>
  <si>
    <t>تاريخ الميلاد:</t>
  </si>
  <si>
    <t>مكان الميلاد:</t>
  </si>
  <si>
    <t>الجنسية:</t>
  </si>
  <si>
    <t>الرقم الوطني:</t>
  </si>
  <si>
    <t>مكان ورقم القيد:</t>
  </si>
  <si>
    <t>شعبة التجنيد:</t>
  </si>
  <si>
    <t>نوع الثانوية:</t>
  </si>
  <si>
    <t>محافظتها:</t>
  </si>
  <si>
    <t>عامها:</t>
  </si>
  <si>
    <t>الموبايل:</t>
  </si>
  <si>
    <t>الهاتف:</t>
  </si>
  <si>
    <t xml:space="preserve"> المقررات التي سجلها الطالب</t>
  </si>
  <si>
    <t>رقم تدوير رسوم</t>
  </si>
  <si>
    <t>طابع هلال احمر
25  ل .س</t>
  </si>
  <si>
    <t xml:space="preserve">طابع مالي
 30  ل.س   </t>
  </si>
  <si>
    <t>طابع بحث علمي
25ل.س</t>
  </si>
  <si>
    <t>رسم الانقطاع</t>
  </si>
  <si>
    <t>المبلغ المستحق</t>
  </si>
  <si>
    <t>ملاحظة: لا يعد الطالب مسجلاً إذا لم ينفذ تعليمات التسجيل كاملةً ويسلم أوراقه إلى القسم المختص  ، وهو مسؤول عن صحة المعلومات الواردة في هذه الاستمارة</t>
  </si>
  <si>
    <t xml:space="preserve">إلى المصرف العقاري </t>
  </si>
  <si>
    <t>يرجى قبض مبلغ  قدره</t>
  </si>
  <si>
    <t xml:space="preserve">وتحويله إلى حساب التعليم المفتوح رقم ck1-10173186 وتسليم إشعار القبض إلى صاحب العلاقة  </t>
  </si>
  <si>
    <t>المعلومات  الشخصية</t>
  </si>
  <si>
    <t>معلومات الشهادة</t>
  </si>
  <si>
    <t>مقررات السنة الأولى</t>
  </si>
  <si>
    <t>مقررات السنة الثانية</t>
  </si>
  <si>
    <t>مقررات السنة الثالثة</t>
  </si>
  <si>
    <t>مقررات السنة الرابعة</t>
  </si>
  <si>
    <t>تدوير رسوم</t>
  </si>
  <si>
    <t>الرسوم</t>
  </si>
  <si>
    <t>الإحصائية</t>
  </si>
  <si>
    <t>البيانات باللغة الإنكليزية</t>
  </si>
  <si>
    <t>فصول الإنقطاع</t>
  </si>
  <si>
    <t>الفصل الأول</t>
  </si>
  <si>
    <t>الفصل الثاني</t>
  </si>
  <si>
    <t>الاسم والنسبة</t>
  </si>
  <si>
    <t>الأب</t>
  </si>
  <si>
    <t>الام</t>
  </si>
  <si>
    <t>عام الميلاد</t>
  </si>
  <si>
    <t>نوع الثانوية</t>
  </si>
  <si>
    <t>عام الثانوية</t>
  </si>
  <si>
    <t>رقمه</t>
  </si>
  <si>
    <t>المبلغ المدور</t>
  </si>
  <si>
    <t>رسم فصل الانقطاع</t>
  </si>
  <si>
    <t>رسم تسجيل سنوي</t>
  </si>
  <si>
    <t>تقيسط</t>
  </si>
  <si>
    <t>عدد المواد الجديدة</t>
  </si>
  <si>
    <t>عدد المواد الراسبة للمرة الأولى</t>
  </si>
  <si>
    <t>عدد المواد الراسبة للمرة الثانية</t>
  </si>
  <si>
    <t>عدد الإجمالي للمواد</t>
  </si>
  <si>
    <t>لغة الطالب</t>
  </si>
  <si>
    <t>الرابعة</t>
  </si>
  <si>
    <t>A</t>
  </si>
  <si>
    <t>الرابعة حديث</t>
  </si>
  <si>
    <t>فصل أول 2018-2019</t>
  </si>
  <si>
    <t>فصل ثاني 2018-2019</t>
  </si>
  <si>
    <t>فصل أول 2019-2020</t>
  </si>
  <si>
    <t>فصل أول 2020-2021</t>
  </si>
  <si>
    <t>فصل ثاني 2020-2021</t>
  </si>
  <si>
    <t>فصل أول 2021-2022</t>
  </si>
  <si>
    <t>الاستنفاذ</t>
  </si>
  <si>
    <t>خالد</t>
  </si>
  <si>
    <t>سميره</t>
  </si>
  <si>
    <t xml:space="preserve">دمشق </t>
  </si>
  <si>
    <t>احمد</t>
  </si>
  <si>
    <t>باسمه</t>
  </si>
  <si>
    <t>حنان</t>
  </si>
  <si>
    <t>مخيم اليرموك</t>
  </si>
  <si>
    <t>نذير</t>
  </si>
  <si>
    <t>مياده</t>
  </si>
  <si>
    <t>طلال</t>
  </si>
  <si>
    <t>يوسف</t>
  </si>
  <si>
    <t>وفاء</t>
  </si>
  <si>
    <t>راجح</t>
  </si>
  <si>
    <t>هناء</t>
  </si>
  <si>
    <t>زهير</t>
  </si>
  <si>
    <t>سميه</t>
  </si>
  <si>
    <t>النبك</t>
  </si>
  <si>
    <t>حيان</t>
  </si>
  <si>
    <t>محمد</t>
  </si>
  <si>
    <t>فاديا</t>
  </si>
  <si>
    <t>سلمان</t>
  </si>
  <si>
    <t>فاطمه</t>
  </si>
  <si>
    <t>فؤاد</t>
  </si>
  <si>
    <t>سمر</t>
  </si>
  <si>
    <t>حسام الدين</t>
  </si>
  <si>
    <t>هلا</t>
  </si>
  <si>
    <t>فاتن</t>
  </si>
  <si>
    <t>عبد الوهاب</t>
  </si>
  <si>
    <t>روضه</t>
  </si>
  <si>
    <t>ابتسام</t>
  </si>
  <si>
    <t>سحر</t>
  </si>
  <si>
    <t>داعل</t>
  </si>
  <si>
    <t>حامد</t>
  </si>
  <si>
    <t>تغريد</t>
  </si>
  <si>
    <t>دوما</t>
  </si>
  <si>
    <t>علي</t>
  </si>
  <si>
    <t>انيسه</t>
  </si>
  <si>
    <t>موفق</t>
  </si>
  <si>
    <t>طرابلس</t>
  </si>
  <si>
    <t>احمد راتب</t>
  </si>
  <si>
    <t>سماح</t>
  </si>
  <si>
    <t>محمود</t>
  </si>
  <si>
    <t>باسم</t>
  </si>
  <si>
    <t>بسام</t>
  </si>
  <si>
    <t>احسان</t>
  </si>
  <si>
    <t>احمد عيسى</t>
  </si>
  <si>
    <t>بهيج</t>
  </si>
  <si>
    <t>سهيله</t>
  </si>
  <si>
    <t>منيره</t>
  </si>
  <si>
    <t>السحل</t>
  </si>
  <si>
    <t>مفيد</t>
  </si>
  <si>
    <t>ماهر</t>
  </si>
  <si>
    <t>نبيل</t>
  </si>
  <si>
    <t>صحنايا</t>
  </si>
  <si>
    <t>محمد نبيل</t>
  </si>
  <si>
    <t>جمال</t>
  </si>
  <si>
    <t>هيام</t>
  </si>
  <si>
    <t>جديدة عرطوز</t>
  </si>
  <si>
    <t>عائشه</t>
  </si>
  <si>
    <t>ناديا</t>
  </si>
  <si>
    <t>طالب</t>
  </si>
  <si>
    <t>مها</t>
  </si>
  <si>
    <t>غسان</t>
  </si>
  <si>
    <t>محمد سامي</t>
  </si>
  <si>
    <t>فريحه</t>
  </si>
  <si>
    <t>زياد</t>
  </si>
  <si>
    <t>ايمان</t>
  </si>
  <si>
    <t>منى</t>
  </si>
  <si>
    <t>محمد هيثم</t>
  </si>
  <si>
    <t>عبد الحكيم</t>
  </si>
  <si>
    <t>عدنان</t>
  </si>
  <si>
    <t>فريال</t>
  </si>
  <si>
    <t>مريم</t>
  </si>
  <si>
    <t>التل</t>
  </si>
  <si>
    <t>سيف الدين</t>
  </si>
  <si>
    <t>عواطف</t>
  </si>
  <si>
    <t>عبد القادر</t>
  </si>
  <si>
    <t>مديحه</t>
  </si>
  <si>
    <t>شكري</t>
  </si>
  <si>
    <t>موسى</t>
  </si>
  <si>
    <t>عباس</t>
  </si>
  <si>
    <t>شاديه</t>
  </si>
  <si>
    <t>عماد</t>
  </si>
  <si>
    <t>محمدنبيل</t>
  </si>
  <si>
    <t>نوال</t>
  </si>
  <si>
    <t>ناصر الدين</t>
  </si>
  <si>
    <t>عمر</t>
  </si>
  <si>
    <t>زهريه</t>
  </si>
  <si>
    <t>صديقة</t>
  </si>
  <si>
    <t>صباح</t>
  </si>
  <si>
    <t>فوزي</t>
  </si>
  <si>
    <t>فريده</t>
  </si>
  <si>
    <t>محمد ايمن</t>
  </si>
  <si>
    <t>رويده</t>
  </si>
  <si>
    <t>جودت</t>
  </si>
  <si>
    <t>احلام</t>
  </si>
  <si>
    <t>غازي</t>
  </si>
  <si>
    <t>هاله</t>
  </si>
  <si>
    <t>قصي</t>
  </si>
  <si>
    <t>سماهر</t>
  </si>
  <si>
    <t>فريزه</t>
  </si>
  <si>
    <t>ندى</t>
  </si>
  <si>
    <t>معتز</t>
  </si>
  <si>
    <t>سعاد</t>
  </si>
  <si>
    <t>نسيبه</t>
  </si>
  <si>
    <t>محمد ماجد</t>
  </si>
  <si>
    <t>رنا</t>
  </si>
  <si>
    <t>جمانه</t>
  </si>
  <si>
    <t>فتحي</t>
  </si>
  <si>
    <t>عائده</t>
  </si>
  <si>
    <t>محمد ياسر</t>
  </si>
  <si>
    <t>هدى</t>
  </si>
  <si>
    <t>رجاء</t>
  </si>
  <si>
    <t>فهد</t>
  </si>
  <si>
    <t>صفاء</t>
  </si>
  <si>
    <t>حسين</t>
  </si>
  <si>
    <t xml:space="preserve">ريف دمشق </t>
  </si>
  <si>
    <t>سالم</t>
  </si>
  <si>
    <t>رضوان</t>
  </si>
  <si>
    <t>ليلى</t>
  </si>
  <si>
    <t>هيثم</t>
  </si>
  <si>
    <t>خديجه</t>
  </si>
  <si>
    <t>عسال الورد</t>
  </si>
  <si>
    <t>حسن</t>
  </si>
  <si>
    <t>جيرود</t>
  </si>
  <si>
    <t>صفوان</t>
  </si>
  <si>
    <t>وليد</t>
  </si>
  <si>
    <t>ميسون</t>
  </si>
  <si>
    <t>عوض</t>
  </si>
  <si>
    <t>ناريمان</t>
  </si>
  <si>
    <t>ابراهيم</t>
  </si>
  <si>
    <t>اسعد</t>
  </si>
  <si>
    <t>زكي</t>
  </si>
  <si>
    <t>فلك</t>
  </si>
  <si>
    <t>جهاد</t>
  </si>
  <si>
    <t>مانيا</t>
  </si>
  <si>
    <t>رياض</t>
  </si>
  <si>
    <t>شهيره</t>
  </si>
  <si>
    <t>شهبا</t>
  </si>
  <si>
    <t>أحمد</t>
  </si>
  <si>
    <t>توفيق</t>
  </si>
  <si>
    <t>نضال</t>
  </si>
  <si>
    <t>نعيم</t>
  </si>
  <si>
    <t>اعتدال</t>
  </si>
  <si>
    <t>جبله</t>
  </si>
  <si>
    <t>غاده</t>
  </si>
  <si>
    <t>فواز</t>
  </si>
  <si>
    <t>عبد الله</t>
  </si>
  <si>
    <t>لينا</t>
  </si>
  <si>
    <t>سعيد</t>
  </si>
  <si>
    <t>حرستا</t>
  </si>
  <si>
    <t>سمير</t>
  </si>
  <si>
    <t>محمد جمال</t>
  </si>
  <si>
    <t>عبد اللطيف</t>
  </si>
  <si>
    <t>منور</t>
  </si>
  <si>
    <t>فايز</t>
  </si>
  <si>
    <t>امل</t>
  </si>
  <si>
    <t>عائشة</t>
  </si>
  <si>
    <t>شهناز</t>
  </si>
  <si>
    <t>قدسيا</t>
  </si>
  <si>
    <t>كمال</t>
  </si>
  <si>
    <t>ياسمين</t>
  </si>
  <si>
    <t>رشا</t>
  </si>
  <si>
    <t>نجاح</t>
  </si>
  <si>
    <t>عليا</t>
  </si>
  <si>
    <t>رأس المعره</t>
  </si>
  <si>
    <t>سبينه</t>
  </si>
  <si>
    <t>فريز</t>
  </si>
  <si>
    <t>مصطفى</t>
  </si>
  <si>
    <t>اميره</t>
  </si>
  <si>
    <t>بشار</t>
  </si>
  <si>
    <t>فراس</t>
  </si>
  <si>
    <t>عبير</t>
  </si>
  <si>
    <t>نبيله</t>
  </si>
  <si>
    <t>جده</t>
  </si>
  <si>
    <t>عيسى</t>
  </si>
  <si>
    <t>صبحه</t>
  </si>
  <si>
    <t>منير</t>
  </si>
  <si>
    <t>أمل</t>
  </si>
  <si>
    <t>غالب</t>
  </si>
  <si>
    <t>محمد بسام</t>
  </si>
  <si>
    <t>فاتنه</t>
  </si>
  <si>
    <t>حافظ</t>
  </si>
  <si>
    <t>سميا</t>
  </si>
  <si>
    <t>معضمية</t>
  </si>
  <si>
    <t>ياسين</t>
  </si>
  <si>
    <t>سليم</t>
  </si>
  <si>
    <t>أنور</t>
  </si>
  <si>
    <t>اليرموك</t>
  </si>
  <si>
    <t>نور</t>
  </si>
  <si>
    <t xml:space="preserve">عمر </t>
  </si>
  <si>
    <t>غصون</t>
  </si>
  <si>
    <t>عربين</t>
  </si>
  <si>
    <t>يسره</t>
  </si>
  <si>
    <t>محمد بشار</t>
  </si>
  <si>
    <t>ناديه</t>
  </si>
  <si>
    <t>دلال</t>
  </si>
  <si>
    <t>معضميه</t>
  </si>
  <si>
    <t>سناء</t>
  </si>
  <si>
    <t>عبد الكريم</t>
  </si>
  <si>
    <t>امينه</t>
  </si>
  <si>
    <t>حسنه</t>
  </si>
  <si>
    <t>خان دنون</t>
  </si>
  <si>
    <t>محمد عدنان</t>
  </si>
  <si>
    <t>رويدا</t>
  </si>
  <si>
    <t>محمد ماهر</t>
  </si>
  <si>
    <t>ثناء</t>
  </si>
  <si>
    <t>داريا</t>
  </si>
  <si>
    <t>ناصر</t>
  </si>
  <si>
    <t>اشرفية صحنايا</t>
  </si>
  <si>
    <t>محمد سمير</t>
  </si>
  <si>
    <t>زينب</t>
  </si>
  <si>
    <t>عفاف</t>
  </si>
  <si>
    <t>عبدالعزيز</t>
  </si>
  <si>
    <t>شام</t>
  </si>
  <si>
    <t>نجود</t>
  </si>
  <si>
    <t>رسميه</t>
  </si>
  <si>
    <t>قلعة جندل</t>
  </si>
  <si>
    <t>شمسيه</t>
  </si>
  <si>
    <t>جرمانا</t>
  </si>
  <si>
    <t>القطيفة</t>
  </si>
  <si>
    <t>نهله</t>
  </si>
  <si>
    <t>عرطوز</t>
  </si>
  <si>
    <t>نقولا</t>
  </si>
  <si>
    <t>بديعه</t>
  </si>
  <si>
    <t>ممدوح</t>
  </si>
  <si>
    <t>منال</t>
  </si>
  <si>
    <t>علياء</t>
  </si>
  <si>
    <t>امنه</t>
  </si>
  <si>
    <t>ياسر</t>
  </si>
  <si>
    <t>عصام</t>
  </si>
  <si>
    <t>السيدة زينب</t>
  </si>
  <si>
    <t>احمد الحلاق</t>
  </si>
  <si>
    <t>رامز</t>
  </si>
  <si>
    <t>وجيها</t>
  </si>
  <si>
    <t>ميساء</t>
  </si>
  <si>
    <t>فاطمة</t>
  </si>
  <si>
    <t>عبد الحميد</t>
  </si>
  <si>
    <t>الهام</t>
  </si>
  <si>
    <t>كوثر</t>
  </si>
  <si>
    <t>البوكمال</t>
  </si>
  <si>
    <t>سوسن</t>
  </si>
  <si>
    <t>اكرم</t>
  </si>
  <si>
    <t>صالحه</t>
  </si>
  <si>
    <t>جورج</t>
  </si>
  <si>
    <t>اسامه</t>
  </si>
  <si>
    <t>محمد عماد</t>
  </si>
  <si>
    <t>حسناء</t>
  </si>
  <si>
    <t>زكريا</t>
  </si>
  <si>
    <t>سرغايا</t>
  </si>
  <si>
    <t xml:space="preserve">يوسف </t>
  </si>
  <si>
    <t>غازيه</t>
  </si>
  <si>
    <t>مزيد</t>
  </si>
  <si>
    <t>قطنا</t>
  </si>
  <si>
    <t>هويدا</t>
  </si>
  <si>
    <t>محمد خيري</t>
  </si>
  <si>
    <t>نفيسه</t>
  </si>
  <si>
    <t>عبد المجيد</t>
  </si>
  <si>
    <t>هنادي</t>
  </si>
  <si>
    <t>ناهد</t>
  </si>
  <si>
    <t>شاكر</t>
  </si>
  <si>
    <t>بثينه</t>
  </si>
  <si>
    <t>حفيظة</t>
  </si>
  <si>
    <t>مزة</t>
  </si>
  <si>
    <t>بلقيس</t>
  </si>
  <si>
    <t>رنده</t>
  </si>
  <si>
    <t>انور</t>
  </si>
  <si>
    <t>امتثال</t>
  </si>
  <si>
    <t xml:space="preserve">محمد زياد </t>
  </si>
  <si>
    <t>نصره</t>
  </si>
  <si>
    <t>نوى</t>
  </si>
  <si>
    <t>فوزيه</t>
  </si>
  <si>
    <t>حسام</t>
  </si>
  <si>
    <t>أميرة</t>
  </si>
  <si>
    <t>ريا</t>
  </si>
  <si>
    <t>محمد سالم</t>
  </si>
  <si>
    <t>هيفاء</t>
  </si>
  <si>
    <t>ثائر</t>
  </si>
  <si>
    <t>سلوى</t>
  </si>
  <si>
    <t>لميس</t>
  </si>
  <si>
    <t>محمد خير</t>
  </si>
  <si>
    <t>ميرفت</t>
  </si>
  <si>
    <t>ماجده</t>
  </si>
  <si>
    <t>يبرود</t>
  </si>
  <si>
    <t>وداد</t>
  </si>
  <si>
    <t>أميره</t>
  </si>
  <si>
    <t>عادل</t>
  </si>
  <si>
    <t>هدا</t>
  </si>
  <si>
    <t>محمد فهد</t>
  </si>
  <si>
    <t>نهلا</t>
  </si>
  <si>
    <t>عمار</t>
  </si>
  <si>
    <t>ملك</t>
  </si>
  <si>
    <t>خوله</t>
  </si>
  <si>
    <t>محمد كمال</t>
  </si>
  <si>
    <t>عبد الهادي</t>
  </si>
  <si>
    <t>زهره</t>
  </si>
  <si>
    <t>الرقه</t>
  </si>
  <si>
    <t>الحجر الاسود</t>
  </si>
  <si>
    <t>مأمون</t>
  </si>
  <si>
    <t>نزهه</t>
  </si>
  <si>
    <t>مشفى دوما</t>
  </si>
  <si>
    <t>محمد سليم</t>
  </si>
  <si>
    <t>ليندا</t>
  </si>
  <si>
    <t>سامر</t>
  </si>
  <si>
    <t>حمده</t>
  </si>
  <si>
    <t>صدد</t>
  </si>
  <si>
    <t>نزار</t>
  </si>
  <si>
    <t>دياب</t>
  </si>
  <si>
    <t>لمياء</t>
  </si>
  <si>
    <t>امين</t>
  </si>
  <si>
    <t>صقر</t>
  </si>
  <si>
    <t>مروان</t>
  </si>
  <si>
    <t>سهام</t>
  </si>
  <si>
    <t>كامل</t>
  </si>
  <si>
    <t>نور الدين</t>
  </si>
  <si>
    <t>نهى</t>
  </si>
  <si>
    <t>محمد غسان</t>
  </si>
  <si>
    <t>ريم</t>
  </si>
  <si>
    <t>مهند</t>
  </si>
  <si>
    <t>نسرين</t>
  </si>
  <si>
    <t>نديم</t>
  </si>
  <si>
    <t>عبدالله</t>
  </si>
  <si>
    <t>اميرة</t>
  </si>
  <si>
    <t>صبحيه</t>
  </si>
  <si>
    <t>قاسم</t>
  </si>
  <si>
    <t>نازك</t>
  </si>
  <si>
    <t>احمد الحسن</t>
  </si>
  <si>
    <t>حليمه</t>
  </si>
  <si>
    <t>هند</t>
  </si>
  <si>
    <t xml:space="preserve">ببيلا </t>
  </si>
  <si>
    <t>حسان</t>
  </si>
  <si>
    <t>مصياف</t>
  </si>
  <si>
    <t>خلود</t>
  </si>
  <si>
    <t>سهيل</t>
  </si>
  <si>
    <t>خضر</t>
  </si>
  <si>
    <t>الضمير</t>
  </si>
  <si>
    <t>وديع</t>
  </si>
  <si>
    <t>يحيى</t>
  </si>
  <si>
    <t>يرموك</t>
  </si>
  <si>
    <t>هشام</t>
  </si>
  <si>
    <t>ناهده</t>
  </si>
  <si>
    <t>رباح</t>
  </si>
  <si>
    <t>ديبة</t>
  </si>
  <si>
    <t>باسل</t>
  </si>
  <si>
    <t>محمد موفق</t>
  </si>
  <si>
    <t>حفير فوقا</t>
  </si>
  <si>
    <t>نجوى</t>
  </si>
  <si>
    <t>حياه</t>
  </si>
  <si>
    <t>قارة</t>
  </si>
  <si>
    <t>حضر</t>
  </si>
  <si>
    <t>حوريه</t>
  </si>
  <si>
    <t>بشرى</t>
  </si>
  <si>
    <t>فارس</t>
  </si>
  <si>
    <t>بشيره</t>
  </si>
  <si>
    <t>زاكيه</t>
  </si>
  <si>
    <t>بدوي</t>
  </si>
  <si>
    <t>منين</t>
  </si>
  <si>
    <t>فريد</t>
  </si>
  <si>
    <t>عبد الناصر</t>
  </si>
  <si>
    <t>انصاف</t>
  </si>
  <si>
    <t>زملكا</t>
  </si>
  <si>
    <t>سليمان</t>
  </si>
  <si>
    <t>وجدان</t>
  </si>
  <si>
    <t>مدين</t>
  </si>
  <si>
    <t>مشفى درعا</t>
  </si>
  <si>
    <t>جلال</t>
  </si>
  <si>
    <t>اسما</t>
  </si>
  <si>
    <t>نهيله</t>
  </si>
  <si>
    <t>تهاني</t>
  </si>
  <si>
    <t>فدوى</t>
  </si>
  <si>
    <t>سامي</t>
  </si>
  <si>
    <t>كسوه</t>
  </si>
  <si>
    <t>مالك</t>
  </si>
  <si>
    <t>محمد زياد</t>
  </si>
  <si>
    <t>محمد الصمادي</t>
  </si>
  <si>
    <t>رافت</t>
  </si>
  <si>
    <t>جميله</t>
  </si>
  <si>
    <t>زبداني</t>
  </si>
  <si>
    <t>محمد حاتم</t>
  </si>
  <si>
    <t>زهور</t>
  </si>
  <si>
    <t>اديب</t>
  </si>
  <si>
    <t>فضه</t>
  </si>
  <si>
    <t>قبر الست</t>
  </si>
  <si>
    <t>شذى</t>
  </si>
  <si>
    <t>فيصل</t>
  </si>
  <si>
    <t>راميا</t>
  </si>
  <si>
    <t>فطوم</t>
  </si>
  <si>
    <t>معين</t>
  </si>
  <si>
    <t>جباب</t>
  </si>
  <si>
    <t>أيمن</t>
  </si>
  <si>
    <t>نعيمه</t>
  </si>
  <si>
    <t>كفر بطنا</t>
  </si>
  <si>
    <t>تيسير</t>
  </si>
  <si>
    <t>محمد معتز</t>
  </si>
  <si>
    <t>آمنة</t>
  </si>
  <si>
    <t>فادية</t>
  </si>
  <si>
    <t>اماني</t>
  </si>
  <si>
    <t>علي الاحمد</t>
  </si>
  <si>
    <t>رغده</t>
  </si>
  <si>
    <t xml:space="preserve">مخيم اليرموك </t>
  </si>
  <si>
    <t>ايمن</t>
  </si>
  <si>
    <t>فرزات</t>
  </si>
  <si>
    <t>اخلاص</t>
  </si>
  <si>
    <t>نهاد</t>
  </si>
  <si>
    <t>ريما</t>
  </si>
  <si>
    <t>نايف</t>
  </si>
  <si>
    <t>عماد الدين</t>
  </si>
  <si>
    <t>روعه</t>
  </si>
  <si>
    <t>فاديه</t>
  </si>
  <si>
    <t>ناجيه</t>
  </si>
  <si>
    <t>غفران</t>
  </si>
  <si>
    <t>القريا</t>
  </si>
  <si>
    <t>محمد سعيد</t>
  </si>
  <si>
    <t>رابعه</t>
  </si>
  <si>
    <t>صلاح</t>
  </si>
  <si>
    <t>محمد راتب</t>
  </si>
  <si>
    <t>عبد العزيز</t>
  </si>
  <si>
    <t>ببيلا</t>
  </si>
  <si>
    <t>محمد امير</t>
  </si>
  <si>
    <t>حسيب</t>
  </si>
  <si>
    <t>محي الدين</t>
  </si>
  <si>
    <t>نجاة</t>
  </si>
  <si>
    <t>سويداء</t>
  </si>
  <si>
    <t>سلمية</t>
  </si>
  <si>
    <t>سميرة</t>
  </si>
  <si>
    <t>نواف</t>
  </si>
  <si>
    <t>بدر الدين</t>
  </si>
  <si>
    <t>نادر</t>
  </si>
  <si>
    <t>سميحه</t>
  </si>
  <si>
    <t xml:space="preserve">محمد </t>
  </si>
  <si>
    <t>محمد باسم</t>
  </si>
  <si>
    <t>حمود</t>
  </si>
  <si>
    <t>رزان</t>
  </si>
  <si>
    <t>يعفور</t>
  </si>
  <si>
    <t>جمعه</t>
  </si>
  <si>
    <t>حرستا البصل</t>
  </si>
  <si>
    <t>الحراك</t>
  </si>
  <si>
    <t>تميم</t>
  </si>
  <si>
    <t>محمد هشام</t>
  </si>
  <si>
    <t>جوزيف</t>
  </si>
  <si>
    <t>محمد الشيخ</t>
  </si>
  <si>
    <t>نصر</t>
  </si>
  <si>
    <t>مادلين</t>
  </si>
  <si>
    <t>زبيده</t>
  </si>
  <si>
    <t>عبدالرحمن</t>
  </si>
  <si>
    <t>دعد</t>
  </si>
  <si>
    <t>محمد الفلاح</t>
  </si>
  <si>
    <t>سهير</t>
  </si>
  <si>
    <t xml:space="preserve">مشفى دوما </t>
  </si>
  <si>
    <t>محمدعدنان</t>
  </si>
  <si>
    <t>فاضل</t>
  </si>
  <si>
    <t>الكويت</t>
  </si>
  <si>
    <t>عبد الرحمن</t>
  </si>
  <si>
    <t>بديع</t>
  </si>
  <si>
    <t>محمد صالح</t>
  </si>
  <si>
    <t>اسماعيل</t>
  </si>
  <si>
    <t>جميل</t>
  </si>
  <si>
    <t>حماه</t>
  </si>
  <si>
    <t>علا سليمان</t>
  </si>
  <si>
    <t>طه</t>
  </si>
  <si>
    <t>خيريه</t>
  </si>
  <si>
    <t>جمال الدين</t>
  </si>
  <si>
    <t>عبد الرحيم</t>
  </si>
  <si>
    <t>عيده</t>
  </si>
  <si>
    <t>منار</t>
  </si>
  <si>
    <t>فضل الله</t>
  </si>
  <si>
    <t>غزاله</t>
  </si>
  <si>
    <t>متان</t>
  </si>
  <si>
    <t>ضامن</t>
  </si>
  <si>
    <t>محمد علي</t>
  </si>
  <si>
    <t>لما</t>
  </si>
  <si>
    <t>خليل</t>
  </si>
  <si>
    <t>رجب</t>
  </si>
  <si>
    <t>نور علوش</t>
  </si>
  <si>
    <t>عبدو</t>
  </si>
  <si>
    <t>علي يوسف</t>
  </si>
  <si>
    <t>شريفه</t>
  </si>
  <si>
    <t>رنكوس</t>
  </si>
  <si>
    <t>محمد مروان</t>
  </si>
  <si>
    <t>محمد يحيى</t>
  </si>
  <si>
    <t>عز الدين</t>
  </si>
  <si>
    <t>جاسم</t>
  </si>
  <si>
    <t>رحيبة</t>
  </si>
  <si>
    <t>نمر</t>
  </si>
  <si>
    <t>رغداء</t>
  </si>
  <si>
    <t>جبعدين</t>
  </si>
  <si>
    <t>زكيه</t>
  </si>
  <si>
    <t>آمال</t>
  </si>
  <si>
    <t>كامله</t>
  </si>
  <si>
    <t>محمد عيد</t>
  </si>
  <si>
    <t>فتحيه</t>
  </si>
  <si>
    <t>بهاء الدين</t>
  </si>
  <si>
    <t>قمر</t>
  </si>
  <si>
    <t>اميمه</t>
  </si>
  <si>
    <t>فائز</t>
  </si>
  <si>
    <t>رمزيه</t>
  </si>
  <si>
    <t>الصنمين</t>
  </si>
  <si>
    <t>ترفه</t>
  </si>
  <si>
    <t>وفيقة</t>
  </si>
  <si>
    <t>الرحا</t>
  </si>
  <si>
    <t>ريمه</t>
  </si>
  <si>
    <t>عبده</t>
  </si>
  <si>
    <t>نور الحمصي</t>
  </si>
  <si>
    <t>رزق</t>
  </si>
  <si>
    <t>عقربا</t>
  </si>
  <si>
    <t>السعودية</t>
  </si>
  <si>
    <t>جورجيت</t>
  </si>
  <si>
    <t>خان ارنبة</t>
  </si>
  <si>
    <t>منيرة</t>
  </si>
  <si>
    <t>شهرزاد</t>
  </si>
  <si>
    <t xml:space="preserve">حمص </t>
  </si>
  <si>
    <t>يازي</t>
  </si>
  <si>
    <t>عارف</t>
  </si>
  <si>
    <t>فضيله</t>
  </si>
  <si>
    <t>رئيفه</t>
  </si>
  <si>
    <t>سعده</t>
  </si>
  <si>
    <t>بنان</t>
  </si>
  <si>
    <t>علي العلي</t>
  </si>
  <si>
    <t>ماجد</t>
  </si>
  <si>
    <t>سعيده</t>
  </si>
  <si>
    <t>غباغب</t>
  </si>
  <si>
    <t>سلمى</t>
  </si>
  <si>
    <t>محمد بشير</t>
  </si>
  <si>
    <t>باسمة</t>
  </si>
  <si>
    <t>منصور</t>
  </si>
  <si>
    <t>مازن</t>
  </si>
  <si>
    <t>هديه</t>
  </si>
  <si>
    <t>صبورة</t>
  </si>
  <si>
    <t>ميادين</t>
  </si>
  <si>
    <t>سعسع</t>
  </si>
  <si>
    <t>سليمه</t>
  </si>
  <si>
    <t>المعرة</t>
  </si>
  <si>
    <t>اسمهان</t>
  </si>
  <si>
    <t>امينة</t>
  </si>
  <si>
    <t>محمد وليد</t>
  </si>
  <si>
    <t>قاره</t>
  </si>
  <si>
    <t>عمر حجازي</t>
  </si>
  <si>
    <t>انعام</t>
  </si>
  <si>
    <t>هلال</t>
  </si>
  <si>
    <t>مؤمنه</t>
  </si>
  <si>
    <t>مسلم</t>
  </si>
  <si>
    <t>عبدالوهاب</t>
  </si>
  <si>
    <t>معينه</t>
  </si>
  <si>
    <t>محمد فائز</t>
  </si>
  <si>
    <t>سلام</t>
  </si>
  <si>
    <t>ختام</t>
  </si>
  <si>
    <t>غياث</t>
  </si>
  <si>
    <t>عطاف</t>
  </si>
  <si>
    <t>عزيزه</t>
  </si>
  <si>
    <t>البستان</t>
  </si>
  <si>
    <t>ازدهار</t>
  </si>
  <si>
    <t>شمسكين</t>
  </si>
  <si>
    <t>نبيها</t>
  </si>
  <si>
    <t>عفراء</t>
  </si>
  <si>
    <t>رحاب</t>
  </si>
  <si>
    <t>رفاه</t>
  </si>
  <si>
    <t>رقية</t>
  </si>
  <si>
    <t>سجيع</t>
  </si>
  <si>
    <t>برهان</t>
  </si>
  <si>
    <t>فتون</t>
  </si>
  <si>
    <t>القنيه</t>
  </si>
  <si>
    <t>قامشلي</t>
  </si>
  <si>
    <t>باسل علي</t>
  </si>
  <si>
    <t>محمد عارف</t>
  </si>
  <si>
    <t>الشيخ مسكين</t>
  </si>
  <si>
    <t xml:space="preserve">درعا </t>
  </si>
  <si>
    <t>غزلانية</t>
  </si>
  <si>
    <t>انتصار</t>
  </si>
  <si>
    <t>راغدة</t>
  </si>
  <si>
    <t>عبد الرزاق</t>
  </si>
  <si>
    <t>حسني</t>
  </si>
  <si>
    <t>احمد محمد</t>
  </si>
  <si>
    <t>كسوة</t>
  </si>
  <si>
    <t>عبد الحسيب</t>
  </si>
  <si>
    <t>ساميه</t>
  </si>
  <si>
    <t>تسيل</t>
  </si>
  <si>
    <t>مليحا</t>
  </si>
  <si>
    <t>زاهر</t>
  </si>
  <si>
    <t>اصف</t>
  </si>
  <si>
    <t>طفس</t>
  </si>
  <si>
    <t>عيد</t>
  </si>
  <si>
    <t>شعبان</t>
  </si>
  <si>
    <t>عالقين</t>
  </si>
  <si>
    <t>احمد العلي</t>
  </si>
  <si>
    <t>عامر</t>
  </si>
  <si>
    <t>جبلة</t>
  </si>
  <si>
    <t>مرفت</t>
  </si>
  <si>
    <t>ربيعه</t>
  </si>
  <si>
    <t>محمد الحلو</t>
  </si>
  <si>
    <t>جديدة الوادي</t>
  </si>
  <si>
    <t>دله</t>
  </si>
  <si>
    <t>سرحان</t>
  </si>
  <si>
    <t>كفير يبوس</t>
  </si>
  <si>
    <t>عبد الفتاح</t>
  </si>
  <si>
    <t>محمد طه</t>
  </si>
  <si>
    <t>رحيل</t>
  </si>
  <si>
    <t>سلميه</t>
  </si>
  <si>
    <t>صبحي</t>
  </si>
  <si>
    <t>سفيره</t>
  </si>
  <si>
    <t>نبل</t>
  </si>
  <si>
    <t>محمد امين</t>
  </si>
  <si>
    <t>برهليا</t>
  </si>
  <si>
    <t>جسرين</t>
  </si>
  <si>
    <t>فاطمه موسى</t>
  </si>
  <si>
    <t>بطيحه</t>
  </si>
  <si>
    <t>منا</t>
  </si>
  <si>
    <t>سوزان</t>
  </si>
  <si>
    <t>هناده</t>
  </si>
  <si>
    <t>بلودان</t>
  </si>
  <si>
    <t>أمينه</t>
  </si>
  <si>
    <t>لؤي</t>
  </si>
  <si>
    <t>آمنه</t>
  </si>
  <si>
    <t>صالح</t>
  </si>
  <si>
    <t>منذر</t>
  </si>
  <si>
    <t>محمد حسن</t>
  </si>
  <si>
    <t>هويده</t>
  </si>
  <si>
    <t>نزيه</t>
  </si>
  <si>
    <t>خليفه</t>
  </si>
  <si>
    <t>تماثيل</t>
  </si>
  <si>
    <t>يونس</t>
  </si>
  <si>
    <t>اتحاد</t>
  </si>
  <si>
    <t>وفيقه</t>
  </si>
  <si>
    <t>حمد</t>
  </si>
  <si>
    <t>حياة</t>
  </si>
  <si>
    <t>داود</t>
  </si>
  <si>
    <t>قيطه</t>
  </si>
  <si>
    <t>نورس</t>
  </si>
  <si>
    <t>بلال</t>
  </si>
  <si>
    <t>عبد الغني</t>
  </si>
  <si>
    <t>كوكب</t>
  </si>
  <si>
    <t>هاجر</t>
  </si>
  <si>
    <t>مجد جمول</t>
  </si>
  <si>
    <t>سهاد</t>
  </si>
  <si>
    <t>مي</t>
  </si>
  <si>
    <t>تركيه</t>
  </si>
  <si>
    <t>عبدالحميد</t>
  </si>
  <si>
    <t>دير شميل</t>
  </si>
  <si>
    <t>فيحاء</t>
  </si>
  <si>
    <t>مضايا</t>
  </si>
  <si>
    <t>اسماء</t>
  </si>
  <si>
    <t>أحلام</t>
  </si>
  <si>
    <t>رقيه</t>
  </si>
  <si>
    <t>فايزه</t>
  </si>
  <si>
    <t>جوبر</t>
  </si>
  <si>
    <t>قطيفة</t>
  </si>
  <si>
    <t>نورالدين</t>
  </si>
  <si>
    <t>نادره</t>
  </si>
  <si>
    <t>رانيا</t>
  </si>
  <si>
    <t>سبينة</t>
  </si>
  <si>
    <t>عين العرب</t>
  </si>
  <si>
    <t>شيخه</t>
  </si>
  <si>
    <t>رفيق</t>
  </si>
  <si>
    <t>حميده</t>
  </si>
  <si>
    <t>عروبه</t>
  </si>
  <si>
    <t>محمد حسين</t>
  </si>
  <si>
    <t>بهجت</t>
  </si>
  <si>
    <t>محمد زهير</t>
  </si>
  <si>
    <t>شمس</t>
  </si>
  <si>
    <t>الرياض</t>
  </si>
  <si>
    <t>محمد خالد</t>
  </si>
  <si>
    <t>مصعب</t>
  </si>
  <si>
    <t>شاهين</t>
  </si>
  <si>
    <t>نجران</t>
  </si>
  <si>
    <t>ذكير</t>
  </si>
  <si>
    <t>اكرام</t>
  </si>
  <si>
    <t>لطفيه</t>
  </si>
  <si>
    <t>حسن حسن</t>
  </si>
  <si>
    <t>وادي العيون</t>
  </si>
  <si>
    <t>فاروق</t>
  </si>
  <si>
    <t>وردة</t>
  </si>
  <si>
    <t>بصرى الشام</t>
  </si>
  <si>
    <t>امال</t>
  </si>
  <si>
    <t>تمام</t>
  </si>
  <si>
    <t>عبد المنعم</t>
  </si>
  <si>
    <t>ريم اسماعيل</t>
  </si>
  <si>
    <t>ملكه</t>
  </si>
  <si>
    <t>ازرع</t>
  </si>
  <si>
    <t>جهينه</t>
  </si>
  <si>
    <t>غدير</t>
  </si>
  <si>
    <t>رائده</t>
  </si>
  <si>
    <t>يلدا</t>
  </si>
  <si>
    <t>دحام</t>
  </si>
  <si>
    <t>بهيه</t>
  </si>
  <si>
    <t>راغده</t>
  </si>
  <si>
    <t>رسمي</t>
  </si>
  <si>
    <t>يسرى</t>
  </si>
  <si>
    <t>محمد تيسير</t>
  </si>
  <si>
    <t>فائزه</t>
  </si>
  <si>
    <t>مشفى السويداء</t>
  </si>
  <si>
    <t>نعمت</t>
  </si>
  <si>
    <t>رفعه</t>
  </si>
  <si>
    <t>محمد سعد الدين</t>
  </si>
  <si>
    <t>محمد كمي</t>
  </si>
  <si>
    <t>منصوره</t>
  </si>
  <si>
    <t>مرعي</t>
  </si>
  <si>
    <t>محمد ديب</t>
  </si>
  <si>
    <t>عليه</t>
  </si>
  <si>
    <t>شيرين</t>
  </si>
  <si>
    <t>رضيه</t>
  </si>
  <si>
    <t>محمد مازن</t>
  </si>
  <si>
    <t>محمدخير</t>
  </si>
  <si>
    <t>كفاء</t>
  </si>
  <si>
    <t>ليبيا</t>
  </si>
  <si>
    <t>نذار</t>
  </si>
  <si>
    <t>بسمه</t>
  </si>
  <si>
    <t>دره</t>
  </si>
  <si>
    <t>حيات</t>
  </si>
  <si>
    <t>محمد مصطفى</t>
  </si>
  <si>
    <t>هاني</t>
  </si>
  <si>
    <t>ادلب</t>
  </si>
  <si>
    <t>رفيده</t>
  </si>
  <si>
    <t>وحيد</t>
  </si>
  <si>
    <t>نعمات</t>
  </si>
  <si>
    <t>عدرا</t>
  </si>
  <si>
    <t>لطيفه</t>
  </si>
  <si>
    <t>خديجة</t>
  </si>
  <si>
    <t>هنا</t>
  </si>
  <si>
    <t>مروه</t>
  </si>
  <si>
    <t>تدمر</t>
  </si>
  <si>
    <t>نائله</t>
  </si>
  <si>
    <t>افتكار</t>
  </si>
  <si>
    <t>ربيع</t>
  </si>
  <si>
    <t>الدانا</t>
  </si>
  <si>
    <t>غادة</t>
  </si>
  <si>
    <t>وحيده</t>
  </si>
  <si>
    <t>اشرفيه صحنايا</t>
  </si>
  <si>
    <t>مفيده</t>
  </si>
  <si>
    <t>صافي</t>
  </si>
  <si>
    <t>فنزويلا</t>
  </si>
  <si>
    <t>الكفر</t>
  </si>
  <si>
    <t>محمد سامر</t>
  </si>
  <si>
    <t>عمر الخطيب</t>
  </si>
  <si>
    <t>عبدالكريم</t>
  </si>
  <si>
    <t>القريتين</t>
  </si>
  <si>
    <t>راس المعرة</t>
  </si>
  <si>
    <t>لواحظ</t>
  </si>
  <si>
    <t>مسعود</t>
  </si>
  <si>
    <t>عمادالدين</t>
  </si>
  <si>
    <t>منتهى</t>
  </si>
  <si>
    <t>وافي</t>
  </si>
  <si>
    <t>ماري</t>
  </si>
  <si>
    <t>امنة</t>
  </si>
  <si>
    <t>نايفه</t>
  </si>
  <si>
    <t>محمد نذير</t>
  </si>
  <si>
    <t>نجم</t>
  </si>
  <si>
    <t>عاطف</t>
  </si>
  <si>
    <t>جباتا الخشب</t>
  </si>
  <si>
    <t>عبد الرؤوف</t>
  </si>
  <si>
    <t>محمد عمر</t>
  </si>
  <si>
    <t>مالكه</t>
  </si>
  <si>
    <t>شكريه</t>
  </si>
  <si>
    <t>خلدون</t>
  </si>
  <si>
    <t>ازهار</t>
  </si>
  <si>
    <t>السعن</t>
  </si>
  <si>
    <t>عدلا</t>
  </si>
  <si>
    <t>بيت جن</t>
  </si>
  <si>
    <t>لبين</t>
  </si>
  <si>
    <t>ورده</t>
  </si>
  <si>
    <t>تماضر</t>
  </si>
  <si>
    <t>احمد المحمد</t>
  </si>
  <si>
    <t>نوره</t>
  </si>
  <si>
    <t>محمد ميسر</t>
  </si>
  <si>
    <t>وصال</t>
  </si>
  <si>
    <t>ناظم</t>
  </si>
  <si>
    <t>ديب</t>
  </si>
  <si>
    <t>إيمان</t>
  </si>
  <si>
    <t>زاهي</t>
  </si>
  <si>
    <t>شطحه</t>
  </si>
  <si>
    <t>حمزة</t>
  </si>
  <si>
    <t>مهى</t>
  </si>
  <si>
    <t>القامشلي</t>
  </si>
  <si>
    <t>حيدر</t>
  </si>
  <si>
    <t>عبدالرزاق</t>
  </si>
  <si>
    <t>عبد الغفور</t>
  </si>
  <si>
    <t>نورما</t>
  </si>
  <si>
    <t>جابر</t>
  </si>
  <si>
    <t>خضره</t>
  </si>
  <si>
    <t>نشأت</t>
  </si>
  <si>
    <t>اياد</t>
  </si>
  <si>
    <t>محمد فيصل</t>
  </si>
  <si>
    <t>خانم</t>
  </si>
  <si>
    <t>شادي</t>
  </si>
  <si>
    <t>محمد عبدو</t>
  </si>
  <si>
    <t>محمدفؤاد</t>
  </si>
  <si>
    <t>الكسوة</t>
  </si>
  <si>
    <t>محمد الحاج</t>
  </si>
  <si>
    <t>حزه</t>
  </si>
  <si>
    <t>حمدي</t>
  </si>
  <si>
    <t>عبله</t>
  </si>
  <si>
    <t>سامر حداد</t>
  </si>
  <si>
    <t>هيسم</t>
  </si>
  <si>
    <t>رشيد</t>
  </si>
  <si>
    <t>ثريا</t>
  </si>
  <si>
    <t>واصل</t>
  </si>
  <si>
    <t>صبيخان</t>
  </si>
  <si>
    <t>عبد الاله</t>
  </si>
  <si>
    <t>صبريه</t>
  </si>
  <si>
    <t>نوفه</t>
  </si>
  <si>
    <t>زيد</t>
  </si>
  <si>
    <t>السيده زينب</t>
  </si>
  <si>
    <t>راتب</t>
  </si>
  <si>
    <t>سميحة</t>
  </si>
  <si>
    <t>عزيز</t>
  </si>
  <si>
    <t>محمد رشاد</t>
  </si>
  <si>
    <t>عبد المالك</t>
  </si>
  <si>
    <t>عيشه</t>
  </si>
  <si>
    <t>بشير</t>
  </si>
  <si>
    <t xml:space="preserve">التل </t>
  </si>
  <si>
    <t>نجديه</t>
  </si>
  <si>
    <t>عرفان</t>
  </si>
  <si>
    <t>محمد ناصر</t>
  </si>
  <si>
    <t>محمد مأمون</t>
  </si>
  <si>
    <t>محمد فواز</t>
  </si>
  <si>
    <t>معلولا</t>
  </si>
  <si>
    <t>عدنان السماعيل</t>
  </si>
  <si>
    <t>القرداحة</t>
  </si>
  <si>
    <t>زاره</t>
  </si>
  <si>
    <t>ديماس</t>
  </si>
  <si>
    <t>كريمه</t>
  </si>
  <si>
    <t>رغد</t>
  </si>
  <si>
    <t>عبد الستار</t>
  </si>
  <si>
    <t>ايليا</t>
  </si>
  <si>
    <t>الكسوه</t>
  </si>
  <si>
    <t>ثراء الحلبي</t>
  </si>
  <si>
    <t>ناهيه</t>
  </si>
  <si>
    <t>محمد محمد</t>
  </si>
  <si>
    <t>كفاح</t>
  </si>
  <si>
    <t>محمد فارس</t>
  </si>
  <si>
    <t>نهال</t>
  </si>
  <si>
    <t>عبد السلام</t>
  </si>
  <si>
    <t>بقين</t>
  </si>
  <si>
    <t>محمد حمود</t>
  </si>
  <si>
    <t>سقر</t>
  </si>
  <si>
    <t>شمسه</t>
  </si>
  <si>
    <t>نجيبه</t>
  </si>
  <si>
    <t>سميعه</t>
  </si>
  <si>
    <t>نهلة</t>
  </si>
  <si>
    <t>رندا</t>
  </si>
  <si>
    <t>حما صغير</t>
  </si>
  <si>
    <t>لطفي</t>
  </si>
  <si>
    <t>محمد رشيد</t>
  </si>
  <si>
    <t>الياس</t>
  </si>
  <si>
    <t>نبيهه</t>
  </si>
  <si>
    <t>فاتح</t>
  </si>
  <si>
    <t>طيبة الامام</t>
  </si>
  <si>
    <t>منبج</t>
  </si>
  <si>
    <t>نظير</t>
  </si>
  <si>
    <t>اديبه</t>
  </si>
  <si>
    <t>نزهة</t>
  </si>
  <si>
    <t>جهان</t>
  </si>
  <si>
    <t>محمد عماد الدين</t>
  </si>
  <si>
    <t>رولا</t>
  </si>
  <si>
    <t>محمد المصطفى</t>
  </si>
  <si>
    <t>جواهر</t>
  </si>
  <si>
    <t>محمد جهاد</t>
  </si>
  <si>
    <t>محمد عثمان</t>
  </si>
  <si>
    <t>عفيف</t>
  </si>
  <si>
    <t>نور الهدى</t>
  </si>
  <si>
    <t>نجلاء</t>
  </si>
  <si>
    <t>زكاء</t>
  </si>
  <si>
    <t>وجيه</t>
  </si>
  <si>
    <t>فيروز</t>
  </si>
  <si>
    <t>عبدالهادي</t>
  </si>
  <si>
    <t>شما</t>
  </si>
  <si>
    <t>حكمت</t>
  </si>
  <si>
    <t>فطيم</t>
  </si>
  <si>
    <t>عرى</t>
  </si>
  <si>
    <t>مرسل</t>
  </si>
  <si>
    <t>محمد الصالح</t>
  </si>
  <si>
    <t>جعفر صالح</t>
  </si>
  <si>
    <t>شوكت</t>
  </si>
  <si>
    <t>حموره</t>
  </si>
  <si>
    <t>عرمان</t>
  </si>
  <si>
    <t>عين التينة</t>
  </si>
  <si>
    <t>فتحية</t>
  </si>
  <si>
    <t>بكري</t>
  </si>
  <si>
    <t>وادي بردى</t>
  </si>
  <si>
    <t>عبد الباسط</t>
  </si>
  <si>
    <t>سهيلا</t>
  </si>
  <si>
    <t>عبد المحسن</t>
  </si>
  <si>
    <t>فداء</t>
  </si>
  <si>
    <t>عزت</t>
  </si>
  <si>
    <t>انس</t>
  </si>
  <si>
    <t>رانيه</t>
  </si>
  <si>
    <t>محمد عبد السلام</t>
  </si>
  <si>
    <t>حكمات</t>
  </si>
  <si>
    <t>جاد الله</t>
  </si>
  <si>
    <t>فرنجيه</t>
  </si>
  <si>
    <t>محمد الخليل</t>
  </si>
  <si>
    <t>نوفة</t>
  </si>
  <si>
    <t>نصر الدين</t>
  </si>
  <si>
    <t>نها</t>
  </si>
  <si>
    <t>نجلا</t>
  </si>
  <si>
    <t>محمد المصري</t>
  </si>
  <si>
    <t>عايد</t>
  </si>
  <si>
    <t>سامح</t>
  </si>
  <si>
    <t>حاتم</t>
  </si>
  <si>
    <t>محاسن</t>
  </si>
  <si>
    <t>بسيمه</t>
  </si>
  <si>
    <t>ام رواق</t>
  </si>
  <si>
    <t>ابو ظبي</t>
  </si>
  <si>
    <t>الثورة</t>
  </si>
  <si>
    <t>مرام</t>
  </si>
  <si>
    <t>روضة</t>
  </si>
  <si>
    <t>راس المعره</t>
  </si>
  <si>
    <t>ندوه</t>
  </si>
  <si>
    <t>صلاخد</t>
  </si>
  <si>
    <t>رحمه</t>
  </si>
  <si>
    <t xml:space="preserve">علي </t>
  </si>
  <si>
    <t>رنا مراد</t>
  </si>
  <si>
    <t>نبيلة</t>
  </si>
  <si>
    <t xml:space="preserve">حسن </t>
  </si>
  <si>
    <t xml:space="preserve">فاطمه </t>
  </si>
  <si>
    <t>نيروز</t>
  </si>
  <si>
    <t>محي</t>
  </si>
  <si>
    <t>ميليا</t>
  </si>
  <si>
    <t>فوزه</t>
  </si>
  <si>
    <t>حسنا</t>
  </si>
  <si>
    <t>فايزة</t>
  </si>
  <si>
    <t>فوزية</t>
  </si>
  <si>
    <t>وائل</t>
  </si>
  <si>
    <t>جوهره</t>
  </si>
  <si>
    <t>نوح</t>
  </si>
  <si>
    <t>جبر</t>
  </si>
  <si>
    <t>رائد</t>
  </si>
  <si>
    <t>محمد توفيق</t>
  </si>
  <si>
    <t>فهمية</t>
  </si>
  <si>
    <t>لميا</t>
  </si>
  <si>
    <t>فاتنة</t>
  </si>
  <si>
    <t>ذيب</t>
  </si>
  <si>
    <t>شمه</t>
  </si>
  <si>
    <t>ايوبا</t>
  </si>
  <si>
    <t>اسيا</t>
  </si>
  <si>
    <t>سميح</t>
  </si>
  <si>
    <t xml:space="preserve">ميسون </t>
  </si>
  <si>
    <t>محسن</t>
  </si>
  <si>
    <t xml:space="preserve">المدخل الى علم القانون </t>
  </si>
  <si>
    <t xml:space="preserve">المدخل الى الشريعة الاسلامية </t>
  </si>
  <si>
    <t xml:space="preserve">المدخل الى القانون الدستوري </t>
  </si>
  <si>
    <t>المبادئ العامة في قانون العقوبات (الجريمة )</t>
  </si>
  <si>
    <t xml:space="preserve">تاريخ القانون </t>
  </si>
  <si>
    <t xml:space="preserve">اللغة العربية </t>
  </si>
  <si>
    <t>اللغة الأجنبية (1)</t>
  </si>
  <si>
    <t>التشريعات الاجتماعية
 (قانون التعاون)</t>
  </si>
  <si>
    <t>المبادئ العامة في قانون العقوبات (العقوبة )</t>
  </si>
  <si>
    <t xml:space="preserve">القانون الدولي العام </t>
  </si>
  <si>
    <t xml:space="preserve">المدخل الى القانون الاداري </t>
  </si>
  <si>
    <t xml:space="preserve">مصطلحات قانونية بلغة اجنبية </t>
  </si>
  <si>
    <t>القانون المدني (مصادر الالتزام )</t>
  </si>
  <si>
    <t xml:space="preserve">القانون الاداري </t>
  </si>
  <si>
    <t>قانون العقوبات الخاص 
(جرائم على امن الدولة والاشخاص)</t>
  </si>
  <si>
    <t>قانون الاحوال الشخصية
 (زواج طلاق نفقة طلاق)</t>
  </si>
  <si>
    <t xml:space="preserve">قانون العمل </t>
  </si>
  <si>
    <t xml:space="preserve">المدخل الى المعلوماتية </t>
  </si>
  <si>
    <t>اللغة الأجنبية (2)</t>
  </si>
  <si>
    <t>القانون المدني (احكام الالتزام )</t>
  </si>
  <si>
    <t xml:space="preserve">قانون العقوبات الخاص
 (جرائم على الاموال وجرائم اقتصادية) </t>
  </si>
  <si>
    <t>القانون التجاري 
(الاعمال التجارية والمتجر )</t>
  </si>
  <si>
    <t xml:space="preserve">القانون الدولي الاقتصادي </t>
  </si>
  <si>
    <t>القانون المدني (العقود السمات )</t>
  </si>
  <si>
    <t xml:space="preserve">القضاء الاداري </t>
  </si>
  <si>
    <t>اصول المحاكمات المدنية (1)</t>
  </si>
  <si>
    <t>أصول المحاكمات الجزاتية (1)</t>
  </si>
  <si>
    <t>قانون الاحوال الشخصية
 (الوصية والمواريث )</t>
  </si>
  <si>
    <t>اصول المحاكمات المدنية(2)</t>
  </si>
  <si>
    <t>اصول المحاكمات الجزائية (2)</t>
  </si>
  <si>
    <t>القانون التجاري (الشركات )</t>
  </si>
  <si>
    <t xml:space="preserve">المنظمات الدولية </t>
  </si>
  <si>
    <t>مقررات السنة الرابعة (فصل أول)</t>
  </si>
  <si>
    <t>القانون المدني (الحقوق العينية  الأصلية )</t>
  </si>
  <si>
    <t>القانون التجاري (الاسناد التجارية )</t>
  </si>
  <si>
    <t xml:space="preserve">التشريع الضريبي </t>
  </si>
  <si>
    <t>القانون الدولي الخاص  (الجنسية )</t>
  </si>
  <si>
    <t xml:space="preserve">الادارة العامة </t>
  </si>
  <si>
    <t xml:space="preserve">أصول الفقه </t>
  </si>
  <si>
    <t>القانون المدني 
(الحقوق العينية التبعية )</t>
  </si>
  <si>
    <t>عقوبات خاص
 (جرائم على الادارة-المخلة بالثقة العامة )</t>
  </si>
  <si>
    <t>القانون الدولي الخاص 
(تنازع القوانين )</t>
  </si>
  <si>
    <t xml:space="preserve">أصول التنفيذ </t>
  </si>
  <si>
    <t>$K9</t>
  </si>
  <si>
    <t>المقرر الاختياري س1</t>
  </si>
  <si>
    <t>المقرر الاختياري س2</t>
  </si>
  <si>
    <t>المقرر الاختياري س3</t>
  </si>
  <si>
    <t>المقرر الاختياري س4</t>
  </si>
  <si>
    <t>المقررات الاختيارية</t>
  </si>
  <si>
    <t>الحق في الحياة الخاصة</t>
  </si>
  <si>
    <t>حقوق الإنسان</t>
  </si>
  <si>
    <t>علم الإجرام والعقاب</t>
  </si>
  <si>
    <t>مقدمة الاقتصاد</t>
  </si>
  <si>
    <t>النظم السياسية</t>
  </si>
  <si>
    <t>القضية الفلسطينية</t>
  </si>
  <si>
    <t>التأمينات الاجتماعية</t>
  </si>
  <si>
    <t>السياسة المالي (1)</t>
  </si>
  <si>
    <t>الوظيفة العامة</t>
  </si>
  <si>
    <t>العقود الإدارية</t>
  </si>
  <si>
    <t>قانون أحداث الجانحين</t>
  </si>
  <si>
    <t>العلاقات الدولية (1)</t>
  </si>
  <si>
    <t>عقد الإيجار</t>
  </si>
  <si>
    <t>الإثبات في المواد المدنية</t>
  </si>
  <si>
    <t>السياسة المالية (2)</t>
  </si>
  <si>
    <t>قانون العقوبات الاقتصادية</t>
  </si>
  <si>
    <t>قانون العقوبات العسكرية</t>
  </si>
  <si>
    <t>الدبلوماسية</t>
  </si>
  <si>
    <t>العلاقات الدولية (2)</t>
  </si>
  <si>
    <t>القانون البحري والجوي</t>
  </si>
  <si>
    <t>الإدارة المحلية</t>
  </si>
  <si>
    <t>الرقابة المالية</t>
  </si>
  <si>
    <t>عقود دولية</t>
  </si>
  <si>
    <t xml:space="preserve">الاختصاص القضائي الدولي </t>
  </si>
  <si>
    <t>التأمين</t>
  </si>
  <si>
    <t>قانون ممارسة مهنة المحاماة</t>
  </si>
  <si>
    <t>اختر اسم المقرر الاختياري من السنة الأولى</t>
  </si>
  <si>
    <t>اختر اسم المقرر الاختياري من السنة الثانية</t>
  </si>
  <si>
    <t>اختر اسم المقرر الاختياري من السنة الثالثة</t>
  </si>
  <si>
    <t>اختر اسم المقرر الاختياري من السنة الرابعة</t>
  </si>
  <si>
    <t>مقرر من سنة أعلى</t>
  </si>
  <si>
    <t>العنوان</t>
  </si>
  <si>
    <t>أدبي</t>
  </si>
  <si>
    <t>علي شربا</t>
  </si>
  <si>
    <t xml:space="preserve">حلب </t>
  </si>
  <si>
    <t>باسم ديب</t>
  </si>
  <si>
    <t>باسم سلامة</t>
  </si>
  <si>
    <t>غدير المصطفى</t>
  </si>
  <si>
    <t>لفتايا</t>
  </si>
  <si>
    <t>خالد خالد</t>
  </si>
  <si>
    <t>علي محمد</t>
  </si>
  <si>
    <t>نظيره</t>
  </si>
  <si>
    <t>عمر اشيتي</t>
  </si>
  <si>
    <t>محمد عفا</t>
  </si>
  <si>
    <t>طلال المعروف</t>
  </si>
  <si>
    <t>شذى النعوم</t>
  </si>
  <si>
    <t>اليان</t>
  </si>
  <si>
    <t>محمد جديد</t>
  </si>
  <si>
    <t/>
  </si>
  <si>
    <t>ريم عماد</t>
  </si>
  <si>
    <t>خطار</t>
  </si>
  <si>
    <t>مقبولة</t>
  </si>
  <si>
    <t xml:space="preserve">احمد </t>
  </si>
  <si>
    <t>رمضان</t>
  </si>
  <si>
    <t>محمد عمار المصري</t>
  </si>
  <si>
    <t xml:space="preserve">غصون </t>
  </si>
  <si>
    <t>علي رحمون</t>
  </si>
  <si>
    <t xml:space="preserve">اكتمال </t>
  </si>
  <si>
    <t xml:space="preserve">طرطوس </t>
  </si>
  <si>
    <t>محمد عمار الاغا الصمادي</t>
  </si>
  <si>
    <t>علاء سليمان</t>
  </si>
  <si>
    <t>فارس عفوف ياسين</t>
  </si>
  <si>
    <t>فوزات</t>
  </si>
  <si>
    <t>وزيره</t>
  </si>
  <si>
    <t>خليل ايوب</t>
  </si>
  <si>
    <t>سيهام</t>
  </si>
  <si>
    <t>وليد الشيحان</t>
  </si>
  <si>
    <t>فرحة</t>
  </si>
  <si>
    <t>ايمان العجلاني</t>
  </si>
  <si>
    <t>شرعية</t>
  </si>
  <si>
    <t>وسيم</t>
  </si>
  <si>
    <t>ربا</t>
  </si>
  <si>
    <t>ايمن عيسى</t>
  </si>
  <si>
    <t>محمد برهان</t>
  </si>
  <si>
    <t>محمد ابراهيم</t>
  </si>
  <si>
    <t>عناد</t>
  </si>
  <si>
    <t>ايهم الجندي</t>
  </si>
  <si>
    <t xml:space="preserve">السيدة زينب </t>
  </si>
  <si>
    <t>محمد احمد</t>
  </si>
  <si>
    <t>بدر</t>
  </si>
  <si>
    <t>وجيهه</t>
  </si>
  <si>
    <t>الباب</t>
  </si>
  <si>
    <t>محمود مرعي</t>
  </si>
  <si>
    <t>مهند ابراهيم</t>
  </si>
  <si>
    <t>ياسمين قسومة</t>
  </si>
  <si>
    <t>عمار شاميه</t>
  </si>
  <si>
    <t>يمنى</t>
  </si>
  <si>
    <t>دانيا الزيبق الشهير بالحموي</t>
  </si>
  <si>
    <t>راما بغدادي</t>
  </si>
  <si>
    <t>هبا</t>
  </si>
  <si>
    <t xml:space="preserve">عبد الغني </t>
  </si>
  <si>
    <t xml:space="preserve">  دمشق </t>
  </si>
  <si>
    <t>بتول ديب</t>
  </si>
  <si>
    <t>احمد جديد</t>
  </si>
  <si>
    <t>عين حور</t>
  </si>
  <si>
    <t>احمد بيطار</t>
  </si>
  <si>
    <t>محمد مريمه</t>
  </si>
  <si>
    <t>ليلا</t>
  </si>
  <si>
    <t>رضى</t>
  </si>
  <si>
    <t>أميمه</t>
  </si>
  <si>
    <t>جميلة</t>
  </si>
  <si>
    <t>علي سليمان</t>
  </si>
  <si>
    <t>محمد خلدون السنجقدار</t>
  </si>
  <si>
    <t>راما نصري</t>
  </si>
  <si>
    <t>بهاء الشاهين ابو دهن</t>
  </si>
  <si>
    <t>هيله</t>
  </si>
  <si>
    <t>حسين دوخي</t>
  </si>
  <si>
    <t>حابس</t>
  </si>
  <si>
    <t>ربيع عليوي</t>
  </si>
  <si>
    <t>اسد</t>
  </si>
  <si>
    <t>سعيد العلان</t>
  </si>
  <si>
    <t>نجاح العلان</t>
  </si>
  <si>
    <t>محمد جلب</t>
  </si>
  <si>
    <t>علي رفاعي</t>
  </si>
  <si>
    <t>قمر مارديني</t>
  </si>
  <si>
    <t>حسن العبيد</t>
  </si>
  <si>
    <t>سليمان سلوم</t>
  </si>
  <si>
    <t>زاهيه</t>
  </si>
  <si>
    <t>يازدية حمدان</t>
  </si>
  <si>
    <t>كفر العواميد</t>
  </si>
  <si>
    <t>ادهم الشمندي</t>
  </si>
  <si>
    <t>سلوى أبو سعد</t>
  </si>
  <si>
    <t>جر مانا</t>
  </si>
  <si>
    <t>وسيم الجاني</t>
  </si>
  <si>
    <t>رهف الخجا</t>
  </si>
  <si>
    <t>جهيده</t>
  </si>
  <si>
    <t xml:space="preserve">وليد </t>
  </si>
  <si>
    <t>ناظم علوش</t>
  </si>
  <si>
    <t>سامية</t>
  </si>
  <si>
    <t xml:space="preserve">رنا </t>
  </si>
  <si>
    <t>رمزية</t>
  </si>
  <si>
    <t>مرام العقله</t>
  </si>
  <si>
    <t xml:space="preserve">امل </t>
  </si>
  <si>
    <t>حيدر حيدر</t>
  </si>
  <si>
    <t>تماره الكيبي</t>
  </si>
  <si>
    <t>التويم</t>
  </si>
  <si>
    <t>مجد سنوبر</t>
  </si>
  <si>
    <t>وصفيه</t>
  </si>
  <si>
    <t>خبب</t>
  </si>
  <si>
    <t>باسل اسماعيل</t>
  </si>
  <si>
    <t>عربيه</t>
  </si>
  <si>
    <t>طاهر</t>
  </si>
  <si>
    <t>تواني</t>
  </si>
  <si>
    <t>محمد الحسين</t>
  </si>
  <si>
    <t xml:space="preserve">نبيل </t>
  </si>
  <si>
    <t xml:space="preserve">دلال </t>
  </si>
  <si>
    <t>مايا قدور</t>
  </si>
  <si>
    <t>علي دنيا</t>
  </si>
  <si>
    <t>محمد سعيد منصور</t>
  </si>
  <si>
    <t>زين</t>
  </si>
  <si>
    <t>رشدي</t>
  </si>
  <si>
    <t>محمد حمدان</t>
  </si>
  <si>
    <t>نجلاء الخلف</t>
  </si>
  <si>
    <t>حسان حسن</t>
  </si>
  <si>
    <t>خالد الطرون</t>
  </si>
  <si>
    <t>فخريه</t>
  </si>
  <si>
    <t>مروه عبد الرحمن</t>
  </si>
  <si>
    <t>جمال العلي</t>
  </si>
  <si>
    <t>الشجره</t>
  </si>
  <si>
    <t>عائشة الغزالي</t>
  </si>
  <si>
    <t>كسيبه</t>
  </si>
  <si>
    <t>مهند ساعور</t>
  </si>
  <si>
    <t>احمد العون</t>
  </si>
  <si>
    <t xml:space="preserve">المصلخه </t>
  </si>
  <si>
    <t>هيلان قاسم</t>
  </si>
  <si>
    <t>هديوي</t>
  </si>
  <si>
    <t>مفيده شحادي</t>
  </si>
  <si>
    <t>أنور أبو زين الدين عزام</t>
  </si>
  <si>
    <t>ورد</t>
  </si>
  <si>
    <t xml:space="preserve">الكويت </t>
  </si>
  <si>
    <t>رمزي</t>
  </si>
  <si>
    <t>رغدة</t>
  </si>
  <si>
    <t>هندي</t>
  </si>
  <si>
    <t>احمد فياض</t>
  </si>
  <si>
    <t>احمد ابراهيم</t>
  </si>
  <si>
    <t>محمد ديب درويش</t>
  </si>
  <si>
    <t>خولة</t>
  </si>
  <si>
    <t>علي جبور</t>
  </si>
  <si>
    <t>نبال يوسف</t>
  </si>
  <si>
    <t>فراس اسعد</t>
  </si>
  <si>
    <t>دولت</t>
  </si>
  <si>
    <t>عيد ابو زيدان</t>
  </si>
  <si>
    <t xml:space="preserve">صحنايا </t>
  </si>
  <si>
    <t>عمار حمادة</t>
  </si>
  <si>
    <t>رنا عامر</t>
  </si>
  <si>
    <t>علي حيدر</t>
  </si>
  <si>
    <t>لورا الغرير</t>
  </si>
  <si>
    <t xml:space="preserve">الحويز </t>
  </si>
  <si>
    <t>ضحى عجينه</t>
  </si>
  <si>
    <t>ابوعلي بلال</t>
  </si>
  <si>
    <t>حبيب</t>
  </si>
  <si>
    <t>وسيم سلمان</t>
  </si>
  <si>
    <t xml:space="preserve">حماه </t>
  </si>
  <si>
    <t>دانيا فروج</t>
  </si>
  <si>
    <t>ياسمين أبو علي</t>
  </si>
  <si>
    <t>صبحية</t>
  </si>
  <si>
    <t>خنساء</t>
  </si>
  <si>
    <t>رجيحه</t>
  </si>
  <si>
    <t>عزيزة</t>
  </si>
  <si>
    <t>محمد جمعه</t>
  </si>
  <si>
    <t>هويدا الصفدي</t>
  </si>
  <si>
    <t>علي عدرا</t>
  </si>
  <si>
    <t>نزهات</t>
  </si>
  <si>
    <t>نهيده</t>
  </si>
  <si>
    <t>مرشد العمري</t>
  </si>
  <si>
    <t>ماهره</t>
  </si>
  <si>
    <t>عبد الله الموسى</t>
  </si>
  <si>
    <t>ايناس حليس</t>
  </si>
  <si>
    <t>باسل عبد الرحمن</t>
  </si>
  <si>
    <t xml:space="preserve">السويداء </t>
  </si>
  <si>
    <t>عمران</t>
  </si>
  <si>
    <t>حمدة</t>
  </si>
  <si>
    <t>حميد</t>
  </si>
  <si>
    <t xml:space="preserve">اميرة </t>
  </si>
  <si>
    <t>محمد وفيق</t>
  </si>
  <si>
    <t>خالد ليلا</t>
  </si>
  <si>
    <t>نواف السعيد</t>
  </si>
  <si>
    <t>سعود</t>
  </si>
  <si>
    <t>عبده خليل</t>
  </si>
  <si>
    <t>نعمه</t>
  </si>
  <si>
    <t xml:space="preserve">لانا سرحيل </t>
  </si>
  <si>
    <t xml:space="preserve">كفرية </t>
  </si>
  <si>
    <t>محمد سليمان</t>
  </si>
  <si>
    <t>غيث الجنان</t>
  </si>
  <si>
    <t>لندن</t>
  </si>
  <si>
    <t>خالد سلوم</t>
  </si>
  <si>
    <t>عمار بو عاصي</t>
  </si>
  <si>
    <t xml:space="preserve">سلمان </t>
  </si>
  <si>
    <t>الحريسة</t>
  </si>
  <si>
    <t>ناصر الحلبي</t>
  </si>
  <si>
    <t>صافي كشيك</t>
  </si>
  <si>
    <t>هيا حجازي</t>
  </si>
  <si>
    <t>نادية</t>
  </si>
  <si>
    <t>حسيبه</t>
  </si>
  <si>
    <t>سلطانه</t>
  </si>
  <si>
    <t>كاسر</t>
  </si>
  <si>
    <t>رويدة</t>
  </si>
  <si>
    <t>احمد قاسم</t>
  </si>
  <si>
    <t>ندوة</t>
  </si>
  <si>
    <t>حسينه</t>
  </si>
  <si>
    <t>رفيقه</t>
  </si>
  <si>
    <t>اقبال</t>
  </si>
  <si>
    <t>انيس</t>
  </si>
  <si>
    <t>يعقوب</t>
  </si>
  <si>
    <t>مشهور</t>
  </si>
  <si>
    <t>سامر سليمان</t>
  </si>
  <si>
    <t>سليمان السليمان</t>
  </si>
  <si>
    <t>حفيظه</t>
  </si>
  <si>
    <t>دعاء</t>
  </si>
  <si>
    <t>عبد الرحمن محمد</t>
  </si>
  <si>
    <t>إسماعيل</t>
  </si>
  <si>
    <t>عبير سليمان</t>
  </si>
  <si>
    <t>علي احمد</t>
  </si>
  <si>
    <t>فهيده</t>
  </si>
  <si>
    <t>ساره</t>
  </si>
  <si>
    <t>علي علي</t>
  </si>
  <si>
    <t>شاميه</t>
  </si>
  <si>
    <t>نجمه</t>
  </si>
  <si>
    <t xml:space="preserve">هدى </t>
  </si>
  <si>
    <t>شاهه</t>
  </si>
  <si>
    <t>عصمت</t>
  </si>
  <si>
    <t>بهجه</t>
  </si>
  <si>
    <t>إياد</t>
  </si>
  <si>
    <t>خالدية</t>
  </si>
  <si>
    <t>محمد حمزه</t>
  </si>
  <si>
    <t>شريف</t>
  </si>
  <si>
    <t>فتاة</t>
  </si>
  <si>
    <t>محمد أمين</t>
  </si>
  <si>
    <t>ايناس</t>
  </si>
  <si>
    <t>ذكاء</t>
  </si>
  <si>
    <t>مروة الحسين</t>
  </si>
  <si>
    <t>مي الصالح</t>
  </si>
  <si>
    <t>أسعد</t>
  </si>
  <si>
    <t>عائدة</t>
  </si>
  <si>
    <t>اكتمال</t>
  </si>
  <si>
    <t>شحاده</t>
  </si>
  <si>
    <t>حمدان</t>
  </si>
  <si>
    <t>لمى</t>
  </si>
  <si>
    <t>احمد حيدر</t>
  </si>
  <si>
    <t>رأس المعرة</t>
  </si>
  <si>
    <t>امين حسن</t>
  </si>
  <si>
    <t xml:space="preserve">يمامة </t>
  </si>
  <si>
    <t>تلفيتا</t>
  </si>
  <si>
    <t>فاطر المحمد</t>
  </si>
  <si>
    <t>كفر الطون</t>
  </si>
  <si>
    <t>مهدي</t>
  </si>
  <si>
    <t xml:space="preserve">إبراهيم </t>
  </si>
  <si>
    <t>عطا</t>
  </si>
  <si>
    <t>يمنه</t>
  </si>
  <si>
    <t>ايمن الصباغ</t>
  </si>
  <si>
    <t>طليطله عبد الرحمن</t>
  </si>
  <si>
    <t>ميسون قنبر</t>
  </si>
  <si>
    <t>السوق</t>
  </si>
  <si>
    <t>عبد</t>
  </si>
  <si>
    <t>قرفا</t>
  </si>
  <si>
    <t>حسن رزق</t>
  </si>
  <si>
    <t>امال المشوط</t>
  </si>
  <si>
    <t>حازم الجنيدي</t>
  </si>
  <si>
    <t>حورية</t>
  </si>
  <si>
    <t>محمد فهمي</t>
  </si>
  <si>
    <t xml:space="preserve">دير الزور </t>
  </si>
  <si>
    <t xml:space="preserve">منى </t>
  </si>
  <si>
    <t>وطفه</t>
  </si>
  <si>
    <t>راضي</t>
  </si>
  <si>
    <t>كاملة</t>
  </si>
  <si>
    <t>احمد حسن</t>
  </si>
  <si>
    <t>عايده</t>
  </si>
  <si>
    <t>محمد شاكر</t>
  </si>
  <si>
    <t>مخلف</t>
  </si>
  <si>
    <t>سناء عثمان</t>
  </si>
  <si>
    <t>خدوج</t>
  </si>
  <si>
    <t>سمر حسن</t>
  </si>
  <si>
    <t>نهيدة</t>
  </si>
  <si>
    <t>فرزت</t>
  </si>
  <si>
    <t>علي صقر</t>
  </si>
  <si>
    <t>بسيم</t>
  </si>
  <si>
    <t>محمد مقصود</t>
  </si>
  <si>
    <t>محمد نعيم</t>
  </si>
  <si>
    <t>فردوس</t>
  </si>
  <si>
    <t xml:space="preserve">حماة </t>
  </si>
  <si>
    <t>المشرفة</t>
  </si>
  <si>
    <t>مطيع</t>
  </si>
  <si>
    <t>ريم الطويل</t>
  </si>
  <si>
    <t>سمر شلغين</t>
  </si>
  <si>
    <t>كنانه المقداد</t>
  </si>
  <si>
    <t xml:space="preserve">غصن </t>
  </si>
  <si>
    <t>نبع الصخر</t>
  </si>
  <si>
    <t>موحسن</t>
  </si>
  <si>
    <t>ايه الحكيم</t>
  </si>
  <si>
    <t>عماد الزغت</t>
  </si>
  <si>
    <t xml:space="preserve">سليمان </t>
  </si>
  <si>
    <t>رنيم المدفعي</t>
  </si>
  <si>
    <t>أمال</t>
  </si>
  <si>
    <t xml:space="preserve">دوما </t>
  </si>
  <si>
    <t>رشا عربي</t>
  </si>
  <si>
    <t>انعام صليبي</t>
  </si>
  <si>
    <t>فارس سكيكر</t>
  </si>
  <si>
    <t>هشام القطريب</t>
  </si>
  <si>
    <t>نور بكداش</t>
  </si>
  <si>
    <t>سيزار اسماعيل</t>
  </si>
  <si>
    <t>نادرة</t>
  </si>
  <si>
    <t>طارق عليان تبلو</t>
  </si>
  <si>
    <t>ولاء</t>
  </si>
  <si>
    <t>سهيلا الرحال</t>
  </si>
  <si>
    <t>شيماء عبيدان</t>
  </si>
  <si>
    <t>بارمايا</t>
  </si>
  <si>
    <t>كنان الحمصي</t>
  </si>
  <si>
    <t>خليل العقدي</t>
  </si>
  <si>
    <t>يسرى البردقاني</t>
  </si>
  <si>
    <t>لارا الجبر</t>
  </si>
  <si>
    <t>صياح</t>
  </si>
  <si>
    <t>ريمه حازم</t>
  </si>
  <si>
    <t>شفيقه</t>
  </si>
  <si>
    <t>ايهم نادر</t>
  </si>
  <si>
    <t>جويده</t>
  </si>
  <si>
    <t>راما الجزار</t>
  </si>
  <si>
    <t>مجد الفحل</t>
  </si>
  <si>
    <t>وليد احمد</t>
  </si>
  <si>
    <t>مهند باطيه</t>
  </si>
  <si>
    <t>حتيتة التركمان</t>
  </si>
  <si>
    <t xml:space="preserve">النبك </t>
  </si>
  <si>
    <t>محمد نور حسن</t>
  </si>
  <si>
    <t>رسلان الدرويش</t>
  </si>
  <si>
    <t>جعفر خير الله</t>
  </si>
  <si>
    <t>شبلي</t>
  </si>
  <si>
    <t>امير</t>
  </si>
  <si>
    <t>محمد الحمصي</t>
  </si>
  <si>
    <t>شاهر</t>
  </si>
  <si>
    <t>حسين حمود</t>
  </si>
  <si>
    <t>معن</t>
  </si>
  <si>
    <t>اسماعيل المحمد</t>
  </si>
  <si>
    <t>نجاه</t>
  </si>
  <si>
    <t>بغداد</t>
  </si>
  <si>
    <t>عبد الرحمن الحاج</t>
  </si>
  <si>
    <t>ريحان</t>
  </si>
  <si>
    <t>احمد الاحمد</t>
  </si>
  <si>
    <t>علية</t>
  </si>
  <si>
    <t>محمد العلي</t>
  </si>
  <si>
    <t xml:space="preserve">حماه العزيزية </t>
  </si>
  <si>
    <t>بتول احمد</t>
  </si>
  <si>
    <t>عماد الدين عبد الله</t>
  </si>
  <si>
    <t>سعيد زنكلو</t>
  </si>
  <si>
    <t xml:space="preserve">اورم الجوز </t>
  </si>
  <si>
    <t>مهند العقله</t>
  </si>
  <si>
    <t>الحتان</t>
  </si>
  <si>
    <t>غدير قاسم</t>
  </si>
  <si>
    <t>محمد صالح العجمي</t>
  </si>
  <si>
    <t>لين داده</t>
  </si>
  <si>
    <t>يزن الخازم</t>
  </si>
  <si>
    <t>اية الاسعد</t>
  </si>
  <si>
    <t>فراس الدين الايوبي</t>
  </si>
  <si>
    <t>حسام ديوب</t>
  </si>
  <si>
    <t>انيسة</t>
  </si>
  <si>
    <t>شيرين الحمصي الشهير بالزرق</t>
  </si>
  <si>
    <t>علياء كرباج</t>
  </si>
  <si>
    <t>فيزه</t>
  </si>
  <si>
    <t xml:space="preserve">حاصبيا </t>
  </si>
  <si>
    <t>علياء الازهر</t>
  </si>
  <si>
    <t>سامي طلس</t>
  </si>
  <si>
    <t>احمد الطرخو</t>
  </si>
  <si>
    <t xml:space="preserve">الحسكة </t>
  </si>
  <si>
    <t>رابيا ميهوب</t>
  </si>
  <si>
    <t>تموزي</t>
  </si>
  <si>
    <t>نشوة ريا</t>
  </si>
  <si>
    <t>رؤى ابو صالح</t>
  </si>
  <si>
    <t>التوبه</t>
  </si>
  <si>
    <t>محمد نزيه</t>
  </si>
  <si>
    <t>فهميه</t>
  </si>
  <si>
    <t>فرح عبيسي</t>
  </si>
  <si>
    <t>علاء سكيكر</t>
  </si>
  <si>
    <t>علياء اوطه باشي</t>
  </si>
  <si>
    <t>رغده ابراهيم</t>
  </si>
  <si>
    <t xml:space="preserve">توفيق </t>
  </si>
  <si>
    <t xml:space="preserve">سعاد </t>
  </si>
  <si>
    <t>نعامه</t>
  </si>
  <si>
    <t>رولا زيدان</t>
  </si>
  <si>
    <t>ناهدة</t>
  </si>
  <si>
    <t>اثنيه</t>
  </si>
  <si>
    <t>محمد أمين زرلي</t>
  </si>
  <si>
    <t>اميره العبد السلامه</t>
  </si>
  <si>
    <t>صعب</t>
  </si>
  <si>
    <t>المريعية</t>
  </si>
  <si>
    <t>محمد شوكت العش</t>
  </si>
  <si>
    <t>زين العابدين احمد</t>
  </si>
  <si>
    <t>مثيلا</t>
  </si>
  <si>
    <t>محمد خالد الخطيب</t>
  </si>
  <si>
    <t>محمد غزوان</t>
  </si>
  <si>
    <t>محمد رشاد شرفاوي</t>
  </si>
  <si>
    <t>هالة عباس</t>
  </si>
  <si>
    <t>امنة سفر</t>
  </si>
  <si>
    <t>هلا شربجي</t>
  </si>
  <si>
    <t>محمد حسان</t>
  </si>
  <si>
    <t>نادين مكارم</t>
  </si>
  <si>
    <t>امون</t>
  </si>
  <si>
    <t>أنيسه</t>
  </si>
  <si>
    <t>ركان</t>
  </si>
  <si>
    <t>بسيمة</t>
  </si>
  <si>
    <t>ادريس</t>
  </si>
  <si>
    <t>اناس</t>
  </si>
  <si>
    <t>عبد الجليل</t>
  </si>
  <si>
    <t>مها نعمان</t>
  </si>
  <si>
    <t>شهيرة</t>
  </si>
  <si>
    <t>سليمان العيفان</t>
  </si>
  <si>
    <t>السكرية</t>
  </si>
  <si>
    <t>سامر الكوسا</t>
  </si>
  <si>
    <t>قتيبه ابو جيب</t>
  </si>
  <si>
    <t>سميه رمان</t>
  </si>
  <si>
    <t>بشرى صلاح</t>
  </si>
  <si>
    <t>سوزان الطير</t>
  </si>
  <si>
    <t>حسين الدياب</t>
  </si>
  <si>
    <t>صياح الكفيري</t>
  </si>
  <si>
    <t>رزان صالح</t>
  </si>
  <si>
    <t>وديعه</t>
  </si>
  <si>
    <t>محمد زعرور</t>
  </si>
  <si>
    <t>سهير ابراهيم</t>
  </si>
  <si>
    <t xml:space="preserve">قرين </t>
  </si>
  <si>
    <t>ولهان ابراهيم</t>
  </si>
  <si>
    <t>راشد</t>
  </si>
  <si>
    <t>محمد امين عرسان</t>
  </si>
  <si>
    <t>هدية</t>
  </si>
  <si>
    <t>هالة</t>
  </si>
  <si>
    <t>رولا العبد القادر السليمان</t>
  </si>
  <si>
    <t>محمد خيربك</t>
  </si>
  <si>
    <t xml:space="preserve">جبلة </t>
  </si>
  <si>
    <t>هبه الاسدي</t>
  </si>
  <si>
    <t>الرفيد</t>
  </si>
  <si>
    <t>سمر سوار</t>
  </si>
  <si>
    <t xml:space="preserve">بنغازي </t>
  </si>
  <si>
    <t>سليمان قهوه جي</t>
  </si>
  <si>
    <t>علي السلامه</t>
  </si>
  <si>
    <t>اسامه حلواني</t>
  </si>
  <si>
    <t>هاله قطناني</t>
  </si>
  <si>
    <t>عسليه</t>
  </si>
  <si>
    <t>ولاء العزب</t>
  </si>
  <si>
    <t>صالحة</t>
  </si>
  <si>
    <t>سليمان سليمان</t>
  </si>
  <si>
    <t>يسرا</t>
  </si>
  <si>
    <t>مسره</t>
  </si>
  <si>
    <t>محمد شفيق</t>
  </si>
  <si>
    <t>شيراز</t>
  </si>
  <si>
    <t>نور الخضر</t>
  </si>
  <si>
    <t>معلا</t>
  </si>
  <si>
    <t xml:space="preserve">فادية </t>
  </si>
  <si>
    <t>ليلى كدادي</t>
  </si>
  <si>
    <t xml:space="preserve">أشرفية صحنايا </t>
  </si>
  <si>
    <t>احمد هاروش</t>
  </si>
  <si>
    <t>نور مونس</t>
  </si>
  <si>
    <t>ادهم</t>
  </si>
  <si>
    <t>هبه احمد</t>
  </si>
  <si>
    <t>بسين</t>
  </si>
  <si>
    <t>رود العجي</t>
  </si>
  <si>
    <t>شمس شعبان</t>
  </si>
  <si>
    <t>كارول ابو نمر</t>
  </si>
  <si>
    <t>كميل</t>
  </si>
  <si>
    <t>حينة</t>
  </si>
  <si>
    <t>انيس القباني</t>
  </si>
  <si>
    <t>محمد عبد الله</t>
  </si>
  <si>
    <t>نديم محمد برو</t>
  </si>
  <si>
    <t>علاء ابو سكة</t>
  </si>
  <si>
    <t>جوريه</t>
  </si>
  <si>
    <t>مهند الحلاق</t>
  </si>
  <si>
    <t>رسيلا</t>
  </si>
  <si>
    <t>حماة السلمية</t>
  </si>
  <si>
    <t>رزان العبد</t>
  </si>
  <si>
    <t>فائده</t>
  </si>
  <si>
    <t>ديمه عجيب</t>
  </si>
  <si>
    <t>بسنديانا</t>
  </si>
  <si>
    <t>خالد الشلاش</t>
  </si>
  <si>
    <t>شلاش</t>
  </si>
  <si>
    <t>ابو دردة</t>
  </si>
  <si>
    <t>رتيبه مخلوف</t>
  </si>
  <si>
    <t>حير المسيل</t>
  </si>
  <si>
    <t>سحر عباس</t>
  </si>
  <si>
    <t>فتات</t>
  </si>
  <si>
    <t>مطيعه</t>
  </si>
  <si>
    <t>حسين العابد</t>
  </si>
  <si>
    <t>الشقرانيه</t>
  </si>
  <si>
    <t>حنين حاج احمد</t>
  </si>
  <si>
    <t>ايهم محمد</t>
  </si>
  <si>
    <t>نبيهة</t>
  </si>
  <si>
    <t>نور الربيع المصري</t>
  </si>
  <si>
    <t>جانيت منصور</t>
  </si>
  <si>
    <t>نبع الطيب</t>
  </si>
  <si>
    <t>زيدان</t>
  </si>
  <si>
    <t xml:space="preserve">قدسيا </t>
  </si>
  <si>
    <t>نسرين العباس</t>
  </si>
  <si>
    <t>الشلحه</t>
  </si>
  <si>
    <t>بدريه</t>
  </si>
  <si>
    <t>هبه طه</t>
  </si>
  <si>
    <t>رزان زهيري</t>
  </si>
  <si>
    <t>عهد عجور</t>
  </si>
  <si>
    <t>مامون</t>
  </si>
  <si>
    <t>غير سورية</t>
  </si>
  <si>
    <t>رتيبه ابراهيم</t>
  </si>
  <si>
    <t>صباح ابو نصر</t>
  </si>
  <si>
    <t>الغسانيه</t>
  </si>
  <si>
    <t>جومانه المصري</t>
  </si>
  <si>
    <t>روان محمود</t>
  </si>
  <si>
    <t>مجيد</t>
  </si>
  <si>
    <t>العفينه</t>
  </si>
  <si>
    <t>خالد الاحمد</t>
  </si>
  <si>
    <t>هادي خضور</t>
  </si>
  <si>
    <t>رئيفة</t>
  </si>
  <si>
    <t xml:space="preserve">صافيتا </t>
  </si>
  <si>
    <t>مريم حموده</t>
  </si>
  <si>
    <t>عطيه</t>
  </si>
  <si>
    <t>خضره عثمان</t>
  </si>
  <si>
    <t>مزرعة بيت جن</t>
  </si>
  <si>
    <t>عمار حمدون</t>
  </si>
  <si>
    <t>ربا مخلوف</t>
  </si>
  <si>
    <t>نسرين تقي</t>
  </si>
  <si>
    <t>عبد العال</t>
  </si>
  <si>
    <t>محمد البني</t>
  </si>
  <si>
    <t>وسام</t>
  </si>
  <si>
    <t>محمد مطاوع</t>
  </si>
  <si>
    <t>رائدة</t>
  </si>
  <si>
    <t>احمد عجيب</t>
  </si>
  <si>
    <t>نوفا</t>
  </si>
  <si>
    <t>طارق حسين</t>
  </si>
  <si>
    <t>سومر عموري</t>
  </si>
  <si>
    <t>انطونيوس</t>
  </si>
  <si>
    <t>فاديا الخوري</t>
  </si>
  <si>
    <t>مهديه ادريس</t>
  </si>
  <si>
    <t>ريم قوقس</t>
  </si>
  <si>
    <t>فؤاد الرحيل</t>
  </si>
  <si>
    <t>فراس حديفه</t>
  </si>
  <si>
    <t>امل مجر</t>
  </si>
  <si>
    <t>بري الشرقي</t>
  </si>
  <si>
    <t>هبة خضور</t>
  </si>
  <si>
    <t>السويده</t>
  </si>
  <si>
    <t>غياث شهابي</t>
  </si>
  <si>
    <t>بحريه</t>
  </si>
  <si>
    <t>جدى منصور</t>
  </si>
  <si>
    <t>نور حجار</t>
  </si>
  <si>
    <t>يوسف حسين</t>
  </si>
  <si>
    <t>طالب محسن</t>
  </si>
  <si>
    <t>آذار</t>
  </si>
  <si>
    <t>يامن قدسية</t>
  </si>
  <si>
    <t>سلحب</t>
  </si>
  <si>
    <t>كامل ابراهيم</t>
  </si>
  <si>
    <t>سكينة</t>
  </si>
  <si>
    <t>عمر النسر</t>
  </si>
  <si>
    <t>زكية</t>
  </si>
  <si>
    <t>ياسين ادريس</t>
  </si>
  <si>
    <t>محمد صفوان الدبس</t>
  </si>
  <si>
    <t xml:space="preserve">مادلين بعريني </t>
  </si>
  <si>
    <t>فيصل العلي</t>
  </si>
  <si>
    <t>ابو قاووق</t>
  </si>
  <si>
    <t>فادي الرفاعي</t>
  </si>
  <si>
    <t>مروه الشلبي</t>
  </si>
  <si>
    <t>علي البغدادي النجدي</t>
  </si>
  <si>
    <t>محمد بدران</t>
  </si>
  <si>
    <t xml:space="preserve">مسحرة </t>
  </si>
  <si>
    <t>نورالهدى</t>
  </si>
  <si>
    <t>افرنجية</t>
  </si>
  <si>
    <t>اسيه</t>
  </si>
  <si>
    <t>هلا متاعة عكاش</t>
  </si>
  <si>
    <t>عمر محمد</t>
  </si>
  <si>
    <t>نور نور الدين</t>
  </si>
  <si>
    <t>رنيم القدسي</t>
  </si>
  <si>
    <t>محمد عرفان</t>
  </si>
  <si>
    <t>إيمان اللو</t>
  </si>
  <si>
    <t>حسين العليان</t>
  </si>
  <si>
    <t>محمد فراس الخباز</t>
  </si>
  <si>
    <t>فوزان</t>
  </si>
  <si>
    <t>زين العابدين صالحه</t>
  </si>
  <si>
    <t>بلال مرزوق</t>
  </si>
  <si>
    <t>شفيق السعدي</t>
  </si>
  <si>
    <t>الهام طاهر</t>
  </si>
  <si>
    <t>ايثار</t>
  </si>
  <si>
    <t>زمرين</t>
  </si>
  <si>
    <t>وسيم صالح</t>
  </si>
  <si>
    <t>خضرة</t>
  </si>
  <si>
    <t>صافيتا الصومعة</t>
  </si>
  <si>
    <t>احمد جندي</t>
  </si>
  <si>
    <t>يعرب عبد اللطيف</t>
  </si>
  <si>
    <t>محمد سامر كمال الدين</t>
  </si>
  <si>
    <t>كرم الحلبوني</t>
  </si>
  <si>
    <t>رضوان الكيال</t>
  </si>
  <si>
    <t>بثينه العرفي</t>
  </si>
  <si>
    <t>حامديه</t>
  </si>
  <si>
    <t>محمد العلان</t>
  </si>
  <si>
    <t>هتون سليمان</t>
  </si>
  <si>
    <t>سامر كنعان</t>
  </si>
  <si>
    <t xml:space="preserve">جديدة </t>
  </si>
  <si>
    <t>أحمد ملص</t>
  </si>
  <si>
    <t>جمال عبد الناصر</t>
  </si>
  <si>
    <t>عواد</t>
  </si>
  <si>
    <t>جهينة</t>
  </si>
  <si>
    <t>خالد الهنوس</t>
  </si>
  <si>
    <t>رهيف</t>
  </si>
  <si>
    <t>زين العابدين العاتكي</t>
  </si>
  <si>
    <t>حيان محمد</t>
  </si>
  <si>
    <t>فتاح نصار</t>
  </si>
  <si>
    <t>احمد كروزه</t>
  </si>
  <si>
    <t>الحاضر</t>
  </si>
  <si>
    <t>محمد طعمه</t>
  </si>
  <si>
    <t>محمود كناكري</t>
  </si>
  <si>
    <t>دياب مقلد</t>
  </si>
  <si>
    <t>مجير</t>
  </si>
  <si>
    <t>محمدبهاء الحياني</t>
  </si>
  <si>
    <t>روعه الحياني</t>
  </si>
  <si>
    <t>بزينه</t>
  </si>
  <si>
    <t>مجد غازي</t>
  </si>
  <si>
    <t>وليد صالح</t>
  </si>
  <si>
    <t>دربل</t>
  </si>
  <si>
    <t>فراس خويص</t>
  </si>
  <si>
    <t>جادو</t>
  </si>
  <si>
    <t>ادهم ابو حمرا</t>
  </si>
  <si>
    <t>هلا ابو ريشة</t>
  </si>
  <si>
    <t>عبود</t>
  </si>
  <si>
    <t>حاتم الديب</t>
  </si>
  <si>
    <t>حسام الجهني</t>
  </si>
  <si>
    <t>عبدالرحيم</t>
  </si>
  <si>
    <t>رهيجه</t>
  </si>
  <si>
    <t>مجيده</t>
  </si>
  <si>
    <t>مامون صالح</t>
  </si>
  <si>
    <t>سند</t>
  </si>
  <si>
    <t>زهرالبان صالح</t>
  </si>
  <si>
    <t>حرفا</t>
  </si>
  <si>
    <t xml:space="preserve">يبرود </t>
  </si>
  <si>
    <t>همام دمسرخو</t>
  </si>
  <si>
    <t>رنيم طراف</t>
  </si>
  <si>
    <t>دير ابراهيم</t>
  </si>
  <si>
    <t>بديعه سلوم</t>
  </si>
  <si>
    <t>محمد الطحان</t>
  </si>
  <si>
    <t>مهند الاحمد</t>
  </si>
  <si>
    <t>الشوكليته</t>
  </si>
  <si>
    <t>مالك مكارم</t>
  </si>
  <si>
    <t xml:space="preserve">حنان </t>
  </si>
  <si>
    <t>مشاعل</t>
  </si>
  <si>
    <t>فريزة</t>
  </si>
  <si>
    <t>نور الحلاق</t>
  </si>
  <si>
    <t>عياش</t>
  </si>
  <si>
    <t>شمسة</t>
  </si>
  <si>
    <t>نجوه</t>
  </si>
  <si>
    <t>رحمه حسن اغا</t>
  </si>
  <si>
    <t>عيسى محفوظ</t>
  </si>
  <si>
    <t>قدم عسالي</t>
  </si>
  <si>
    <t>محمد خالد الحكيم</t>
  </si>
  <si>
    <t>خليل صالح</t>
  </si>
  <si>
    <t>ديرالزور</t>
  </si>
  <si>
    <t>طارق عبد الله</t>
  </si>
  <si>
    <t>عبد الصمد</t>
  </si>
  <si>
    <t>خالد المقداد</t>
  </si>
  <si>
    <t>شيرين حيو</t>
  </si>
  <si>
    <t>سليفاتا وهبي</t>
  </si>
  <si>
    <t>لونديوس</t>
  </si>
  <si>
    <t>اباء الجبة</t>
  </si>
  <si>
    <t>علي بهلول</t>
  </si>
  <si>
    <t>يوسف البكر</t>
  </si>
  <si>
    <t>ساره الصالح</t>
  </si>
  <si>
    <t>زينب الهبج</t>
  </si>
  <si>
    <t>محمد سامر سويد</t>
  </si>
  <si>
    <t>بليغ</t>
  </si>
  <si>
    <t>هبه رجب</t>
  </si>
  <si>
    <t>خلف</t>
  </si>
  <si>
    <t>ريم ديب</t>
  </si>
  <si>
    <t>مجد مراد</t>
  </si>
  <si>
    <t>علي الميدعاني</t>
  </si>
  <si>
    <t>ماريا عربيني</t>
  </si>
  <si>
    <t>عنايت</t>
  </si>
  <si>
    <t>عبيده العلي</t>
  </si>
  <si>
    <t>ريم التركماني</t>
  </si>
  <si>
    <t>محمدربيع</t>
  </si>
  <si>
    <t>اديبة</t>
  </si>
  <si>
    <t>فاتن حمدان</t>
  </si>
  <si>
    <t>عماد حمصية</t>
  </si>
  <si>
    <t>احمد المفعلاني</t>
  </si>
  <si>
    <t>محمد معروف</t>
  </si>
  <si>
    <t>زينه حواط</t>
  </si>
  <si>
    <t>ميلاد ابراهيم</t>
  </si>
  <si>
    <t>نظمية شهاب</t>
  </si>
  <si>
    <t>رغد الطحان الزعيم</t>
  </si>
  <si>
    <t>ضحى</t>
  </si>
  <si>
    <t>محمد عبد الله حج عمر</t>
  </si>
  <si>
    <t>احمد هاني</t>
  </si>
  <si>
    <t>شهد الفوال</t>
  </si>
  <si>
    <t>ريما شاكر</t>
  </si>
  <si>
    <t>هنية حاطوم</t>
  </si>
  <si>
    <t>عمار الطباع</t>
  </si>
  <si>
    <t>أسماء شعبان</t>
  </si>
  <si>
    <t>شريفه عتمه</t>
  </si>
  <si>
    <t xml:space="preserve">خان شيخون </t>
  </si>
  <si>
    <t>غياث عبيد</t>
  </si>
  <si>
    <t>رنا الغفير</t>
  </si>
  <si>
    <t>محمد فايز البلح</t>
  </si>
  <si>
    <t>خليل سليمان</t>
  </si>
  <si>
    <t>مدينا</t>
  </si>
  <si>
    <t>علي المكائيل</t>
  </si>
  <si>
    <t xml:space="preserve">ياسين </t>
  </si>
  <si>
    <t>محمد خليل سيف</t>
  </si>
  <si>
    <t>رامي شاهين</t>
  </si>
  <si>
    <t>محمد ياسين سريول</t>
  </si>
  <si>
    <t>نسرين الشليان</t>
  </si>
  <si>
    <t>هدى البيرقدار</t>
  </si>
  <si>
    <t>هبه الرفاعي</t>
  </si>
  <si>
    <t xml:space="preserve">صباح </t>
  </si>
  <si>
    <t>عزام</t>
  </si>
  <si>
    <t>الميادين</t>
  </si>
  <si>
    <t>هاني زيود</t>
  </si>
  <si>
    <t>سهاء</t>
  </si>
  <si>
    <t>فراس ركاب</t>
  </si>
  <si>
    <t>موفيد</t>
  </si>
  <si>
    <t>رماح دخول</t>
  </si>
  <si>
    <t>صفوان يوسف</t>
  </si>
  <si>
    <t>محمد سمندر</t>
  </si>
  <si>
    <t>سيرين زقزق</t>
  </si>
  <si>
    <t xml:space="preserve">زهير </t>
  </si>
  <si>
    <t>عيون</t>
  </si>
  <si>
    <t>نديمه</t>
  </si>
  <si>
    <t>مجيب</t>
  </si>
  <si>
    <t>فراس عيسى</t>
  </si>
  <si>
    <t>كيناز</t>
  </si>
  <si>
    <t>عزيزه ابو بكر</t>
  </si>
  <si>
    <t>روهلات</t>
  </si>
  <si>
    <t>أنس عبد العزيز</t>
  </si>
  <si>
    <t>جميل اومري</t>
  </si>
  <si>
    <t>شادي المحمود</t>
  </si>
  <si>
    <t>اكرم بدران</t>
  </si>
  <si>
    <t>ناديه دعبول</t>
  </si>
  <si>
    <t>احمد المعلم</t>
  </si>
  <si>
    <t>فادي العلي</t>
  </si>
  <si>
    <t xml:space="preserve">حمصي </t>
  </si>
  <si>
    <t xml:space="preserve">فلك </t>
  </si>
  <si>
    <t xml:space="preserve">ريف ددمشق </t>
  </si>
  <si>
    <t>عايد الفقير</t>
  </si>
  <si>
    <t>انس الداري</t>
  </si>
  <si>
    <t>خلخلة</t>
  </si>
  <si>
    <t>ايهم علي</t>
  </si>
  <si>
    <t>عبد الله الطالب</t>
  </si>
  <si>
    <t>احمد جباصيني</t>
  </si>
  <si>
    <t>قتيبة صعب</t>
  </si>
  <si>
    <t>بانياس</t>
  </si>
  <si>
    <t>محمد طارق زهوة</t>
  </si>
  <si>
    <t>احمد طلال</t>
  </si>
  <si>
    <t>ماهر ساعور</t>
  </si>
  <si>
    <t>محمود شيخ علي</t>
  </si>
  <si>
    <t>نجاح عبد الله</t>
  </si>
  <si>
    <t>رهف الخولي</t>
  </si>
  <si>
    <t>محمد سامر صهيون</t>
  </si>
  <si>
    <t>عمر شوكه</t>
  </si>
  <si>
    <t>عبد العزيز لالا</t>
  </si>
  <si>
    <t>ليلا الحسن</t>
  </si>
  <si>
    <t>ملاك العبيدي</t>
  </si>
  <si>
    <t>فائزة</t>
  </si>
  <si>
    <t>أكرم</t>
  </si>
  <si>
    <t>زاهد</t>
  </si>
  <si>
    <t>صالح حسن</t>
  </si>
  <si>
    <t>عبد الحميد شقير</t>
  </si>
  <si>
    <t xml:space="preserve">أميرة </t>
  </si>
  <si>
    <t>ساره زينب</t>
  </si>
  <si>
    <t>الاذقية</t>
  </si>
  <si>
    <t>مهديه</t>
  </si>
  <si>
    <t>مرح شيا</t>
  </si>
  <si>
    <t>محمد الغزاوي</t>
  </si>
  <si>
    <t>سامر فلوح</t>
  </si>
  <si>
    <t>خالد خليفه</t>
  </si>
  <si>
    <t>سامر ابو جراب</t>
  </si>
  <si>
    <t>مجد الابراهيم</t>
  </si>
  <si>
    <t>محمد عرنوس</t>
  </si>
  <si>
    <t>سهيلة</t>
  </si>
  <si>
    <t xml:space="preserve">ادلب </t>
  </si>
  <si>
    <t xml:space="preserve">هيام </t>
  </si>
  <si>
    <t>باسل العلي</t>
  </si>
  <si>
    <t>الحميديه</t>
  </si>
  <si>
    <t>شفيق</t>
  </si>
  <si>
    <t>محمد اسامه مرمر</t>
  </si>
  <si>
    <t>مراد المتني</t>
  </si>
  <si>
    <t>رولان دبوره</t>
  </si>
  <si>
    <t>جمال انيس</t>
  </si>
  <si>
    <t>وائل عدلة</t>
  </si>
  <si>
    <t>فهيمة</t>
  </si>
  <si>
    <t>عبد الكريم نصرالله</t>
  </si>
  <si>
    <t>نصر الله</t>
  </si>
  <si>
    <t>محمد البيطار</t>
  </si>
  <si>
    <t>الاء البني</t>
  </si>
  <si>
    <t xml:space="preserve">ضياء الدين </t>
  </si>
  <si>
    <t xml:space="preserve">ناصر </t>
  </si>
  <si>
    <t>وسام الغزالي</t>
  </si>
  <si>
    <t>حليمه النصيرات</t>
  </si>
  <si>
    <t>مضر حيدر</t>
  </si>
  <si>
    <t>الجبة</t>
  </si>
  <si>
    <t>سامر الزين</t>
  </si>
  <si>
    <t>سرمين</t>
  </si>
  <si>
    <t>راميا نكاش</t>
  </si>
  <si>
    <t xml:space="preserve">محي الدين </t>
  </si>
  <si>
    <t xml:space="preserve">فتحيه </t>
  </si>
  <si>
    <t>دارين الصمادي</t>
  </si>
  <si>
    <t>مقبل</t>
  </si>
  <si>
    <t>جهاد ناصيف</t>
  </si>
  <si>
    <t xml:space="preserve">سهام </t>
  </si>
  <si>
    <t>محمد سلو</t>
  </si>
  <si>
    <t>غيث الدراوشه</t>
  </si>
  <si>
    <t>نواعم</t>
  </si>
  <si>
    <t>ميساء نصرت</t>
  </si>
  <si>
    <t>سعدى</t>
  </si>
  <si>
    <t>وسام الديوب</t>
  </si>
  <si>
    <t>شميه</t>
  </si>
  <si>
    <t>وائل نزال</t>
  </si>
  <si>
    <t>شادي رحال</t>
  </si>
  <si>
    <t>املين</t>
  </si>
  <si>
    <t>ديانا الزخ</t>
  </si>
  <si>
    <t>زهره حسين</t>
  </si>
  <si>
    <t>سيانو</t>
  </si>
  <si>
    <t>حنيفه</t>
  </si>
  <si>
    <t>رهف منصور</t>
  </si>
  <si>
    <t>دينا ابو درهمين</t>
  </si>
  <si>
    <t>رسيله</t>
  </si>
  <si>
    <t>محمود شدود</t>
  </si>
  <si>
    <t>علي عزيز</t>
  </si>
  <si>
    <t>نعيمة</t>
  </si>
  <si>
    <t>ريبال مكارم</t>
  </si>
  <si>
    <t>شفاء زيناتي</t>
  </si>
  <si>
    <t>رغيب</t>
  </si>
  <si>
    <t>زهير ميهوب</t>
  </si>
  <si>
    <t>محمد الدياب</t>
  </si>
  <si>
    <t>ضحوه</t>
  </si>
  <si>
    <t>ريما الحلبي</t>
  </si>
  <si>
    <t>عمار حسن</t>
  </si>
  <si>
    <t>رولا تللو النشواتي</t>
  </si>
  <si>
    <t>نبيله خربوطلي</t>
  </si>
  <si>
    <t>نزار حمود الشيخ</t>
  </si>
  <si>
    <t xml:space="preserve">كسوة </t>
  </si>
  <si>
    <t>الحسكه</t>
  </si>
  <si>
    <t>بكا</t>
  </si>
  <si>
    <t>بهيجه</t>
  </si>
  <si>
    <t>نغم الضاهر عزام</t>
  </si>
  <si>
    <t>مياسه</t>
  </si>
  <si>
    <t>رانيه العبد</t>
  </si>
  <si>
    <t>ميراث مخلوف</t>
  </si>
  <si>
    <t>فاطمة سليمان</t>
  </si>
  <si>
    <t>ليث عزام</t>
  </si>
  <si>
    <t>نوف الرفاعي</t>
  </si>
  <si>
    <t>رويضه فروخ</t>
  </si>
  <si>
    <t>عشبان</t>
  </si>
  <si>
    <t>اسيا اختبار</t>
  </si>
  <si>
    <t>حسين القريان</t>
  </si>
  <si>
    <t>ضحيه</t>
  </si>
  <si>
    <t>نجها</t>
  </si>
  <si>
    <t>يمام صالح</t>
  </si>
  <si>
    <t>شهيره سكاف</t>
  </si>
  <si>
    <t xml:space="preserve">معضمية </t>
  </si>
  <si>
    <t>مرام سلوم</t>
  </si>
  <si>
    <t>ددمشق</t>
  </si>
  <si>
    <t>كرم</t>
  </si>
  <si>
    <t>نور طعمه</t>
  </si>
  <si>
    <t>احمد ثلجة</t>
  </si>
  <si>
    <t>حورات عمورين</t>
  </si>
  <si>
    <t>ديما قره واعظ</t>
  </si>
  <si>
    <t>محمد حماد</t>
  </si>
  <si>
    <t>مهران المهنا</t>
  </si>
  <si>
    <t xml:space="preserve">بصير </t>
  </si>
  <si>
    <t>دينا عبد القادر</t>
  </si>
  <si>
    <t>هيفاء الكردوش المعجون</t>
  </si>
  <si>
    <t>رنان الخياط</t>
  </si>
  <si>
    <t>زكريا مكنا</t>
  </si>
  <si>
    <t>صفوان النعمات</t>
  </si>
  <si>
    <t>سلطان</t>
  </si>
  <si>
    <t>محمد احسان الاغواني</t>
  </si>
  <si>
    <t>منى فقيه</t>
  </si>
  <si>
    <t>محمد ابو عين</t>
  </si>
  <si>
    <t>محمد غالب</t>
  </si>
  <si>
    <t>صباح عطايا</t>
  </si>
  <si>
    <t>سكندر ادنوف</t>
  </si>
  <si>
    <t>ناهد العويدات</t>
  </si>
  <si>
    <t>ماهر عليا</t>
  </si>
  <si>
    <t>حوش الصالحيه</t>
  </si>
  <si>
    <t>مدينه</t>
  </si>
  <si>
    <t>فاطمة الحاج</t>
  </si>
  <si>
    <t>هاشمية</t>
  </si>
  <si>
    <t>منى عائشة</t>
  </si>
  <si>
    <t>اميرة الرويشدي</t>
  </si>
  <si>
    <t>عماد الصعبي</t>
  </si>
  <si>
    <t>نعيمه اشريفه</t>
  </si>
  <si>
    <t>محمد نادر نجيب</t>
  </si>
  <si>
    <t>رولا النقار</t>
  </si>
  <si>
    <t>إنتصار</t>
  </si>
  <si>
    <t>رائد صالح</t>
  </si>
  <si>
    <t>كوسر خضور</t>
  </si>
  <si>
    <t>كردية</t>
  </si>
  <si>
    <t>رؤى حسيان</t>
  </si>
  <si>
    <t>بشرى بلو</t>
  </si>
  <si>
    <t>رزان خباز</t>
  </si>
  <si>
    <t>احمد مومن</t>
  </si>
  <si>
    <t>علاء حسن</t>
  </si>
  <si>
    <t>عائد الشلاخي</t>
  </si>
  <si>
    <t>هجران الحمدان</t>
  </si>
  <si>
    <t>اذربيجان</t>
  </si>
  <si>
    <t>جواد الاطرش</t>
  </si>
  <si>
    <t>رساس</t>
  </si>
  <si>
    <t>وفاء الخولي</t>
  </si>
  <si>
    <t>محمد سفيان</t>
  </si>
  <si>
    <t>انس عيون</t>
  </si>
  <si>
    <t>احمد عالا</t>
  </si>
  <si>
    <t>حمزه الخيرات</t>
  </si>
  <si>
    <t>منيزل</t>
  </si>
  <si>
    <t>خالد مشلح</t>
  </si>
  <si>
    <t xml:space="preserve">زبيدة </t>
  </si>
  <si>
    <t xml:space="preserve">دير عطية </t>
  </si>
  <si>
    <t>بهاء الرواس</t>
  </si>
  <si>
    <t>فصل</t>
  </si>
  <si>
    <t>رهف الفتيان</t>
  </si>
  <si>
    <t>منار الحامد</t>
  </si>
  <si>
    <t>اسكندر زاعور</t>
  </si>
  <si>
    <t>وظيفه</t>
  </si>
  <si>
    <t>اسكندر</t>
  </si>
  <si>
    <t>حسن ابراهيم</t>
  </si>
  <si>
    <t>محمد قصيبه</t>
  </si>
  <si>
    <t>غسان العسلي</t>
  </si>
  <si>
    <t>وسام منصور زين الدين</t>
  </si>
  <si>
    <t>ريم ابراهيم</t>
  </si>
  <si>
    <t>احمد يونس</t>
  </si>
  <si>
    <t>غريب</t>
  </si>
  <si>
    <t>حمزة ابراهيم</t>
  </si>
  <si>
    <t>تل ابيض</t>
  </si>
  <si>
    <t>راما عبد الرحمن</t>
  </si>
  <si>
    <t>عبير عواد</t>
  </si>
  <si>
    <t>حسنة</t>
  </si>
  <si>
    <t>ماهر المنصور</t>
  </si>
  <si>
    <t>قاسم كويفاتي</t>
  </si>
  <si>
    <t>هويدا محمد</t>
  </si>
  <si>
    <t>كفر عبده</t>
  </si>
  <si>
    <t>خلود قصاب</t>
  </si>
  <si>
    <t xml:space="preserve">راس العين </t>
  </si>
  <si>
    <t>زهرة</t>
  </si>
  <si>
    <t>فلاح</t>
  </si>
  <si>
    <t xml:space="preserve">الصمدانية </t>
  </si>
  <si>
    <t>محمد غالي</t>
  </si>
  <si>
    <t>بسنقول</t>
  </si>
  <si>
    <t>الروضة</t>
  </si>
  <si>
    <t>بترياس</t>
  </si>
  <si>
    <t xml:space="preserve">سبينة </t>
  </si>
  <si>
    <t>قاسم عبد القادر</t>
  </si>
  <si>
    <t>تل كمبتري</t>
  </si>
  <si>
    <t>حسن بركات</t>
  </si>
  <si>
    <t>زين عثمان</t>
  </si>
  <si>
    <t>مهدي ميا</t>
  </si>
  <si>
    <t>تقلا</t>
  </si>
  <si>
    <t xml:space="preserve">القرداحة </t>
  </si>
  <si>
    <t>زويان العصلي</t>
  </si>
  <si>
    <t>غالية</t>
  </si>
  <si>
    <t>عطية</t>
  </si>
  <si>
    <t>اسقبله</t>
  </si>
  <si>
    <t>بكر</t>
  </si>
  <si>
    <t>ثمر</t>
  </si>
  <si>
    <t>ساميا</t>
  </si>
  <si>
    <t>محمد كباسه</t>
  </si>
  <si>
    <t>محمد هاشم عموش</t>
  </si>
  <si>
    <t xml:space="preserve">لطيفة </t>
  </si>
  <si>
    <t>عماد الدين نقوس</t>
  </si>
  <si>
    <t>سناء عبد الرحيم</t>
  </si>
  <si>
    <t>عنبوره</t>
  </si>
  <si>
    <t>ميساء سميط</t>
  </si>
  <si>
    <t>رفعت ديب</t>
  </si>
  <si>
    <t>الدريكيش</t>
  </si>
  <si>
    <t>جودت عبد الله</t>
  </si>
  <si>
    <t>رهام الموسى</t>
  </si>
  <si>
    <t>اسعاف</t>
  </si>
  <si>
    <t>جنين</t>
  </si>
  <si>
    <t>damascus</t>
  </si>
  <si>
    <t>الدالية</t>
  </si>
  <si>
    <t xml:space="preserve">عصام </t>
  </si>
  <si>
    <t>علي كاظم</t>
  </si>
  <si>
    <t>كفريا</t>
  </si>
  <si>
    <t>عصريه</t>
  </si>
  <si>
    <t>فرحان</t>
  </si>
  <si>
    <t>كماله</t>
  </si>
  <si>
    <t>ضيا</t>
  </si>
  <si>
    <t>باسله</t>
  </si>
  <si>
    <t>هاديا</t>
  </si>
  <si>
    <t>حوش عرب</t>
  </si>
  <si>
    <t>نبك</t>
  </si>
  <si>
    <t xml:space="preserve">جبعدين </t>
  </si>
  <si>
    <t>نجيحه</t>
  </si>
  <si>
    <t>اركيس</t>
  </si>
  <si>
    <t>حصنان</t>
  </si>
  <si>
    <t>زينب حسن</t>
  </si>
  <si>
    <t>مصطفى الخطيب</t>
  </si>
  <si>
    <t>معتز حرب هنيدي</t>
  </si>
  <si>
    <t>انور احمد محمد</t>
  </si>
  <si>
    <t>صبيحه</t>
  </si>
  <si>
    <t>الزياديه</t>
  </si>
  <si>
    <t>صابرين شهاب الدين</t>
  </si>
  <si>
    <t>محمد بعاج</t>
  </si>
  <si>
    <t>جعفر بشلاوي</t>
  </si>
  <si>
    <t>نهى الحموي</t>
  </si>
  <si>
    <t>مؤمنات</t>
  </si>
  <si>
    <t>جهاد يونس</t>
  </si>
  <si>
    <t>سراب الذياب</t>
  </si>
  <si>
    <t>احمد الصالح</t>
  </si>
  <si>
    <t>محمد الحمود</t>
  </si>
  <si>
    <t>نزيها</t>
  </si>
  <si>
    <t>احمد عثمان</t>
  </si>
  <si>
    <t>علي داود</t>
  </si>
  <si>
    <t xml:space="preserve">اياد </t>
  </si>
  <si>
    <t>ردينة</t>
  </si>
  <si>
    <t>منوه</t>
  </si>
  <si>
    <t>كلثوم</t>
  </si>
  <si>
    <t>ليله</t>
  </si>
  <si>
    <t>ميسر محمد</t>
  </si>
  <si>
    <t xml:space="preserve">مريم </t>
  </si>
  <si>
    <t>تعلا</t>
  </si>
  <si>
    <t>اريج حليمة</t>
  </si>
  <si>
    <t>مفير يبوس</t>
  </si>
  <si>
    <t>سماح طيب</t>
  </si>
  <si>
    <t xml:space="preserve">اللاذقية </t>
  </si>
  <si>
    <t>اماني ابو شاهين</t>
  </si>
  <si>
    <t>عتيبه</t>
  </si>
  <si>
    <t>الجيد</t>
  </si>
  <si>
    <t>عامر الزيبق</t>
  </si>
  <si>
    <t>اسراء السبيتان</t>
  </si>
  <si>
    <t>ربيع معرباني</t>
  </si>
  <si>
    <t xml:space="preserve">ليلى </t>
  </si>
  <si>
    <t>بشار العباس</t>
  </si>
  <si>
    <t>هبه ابراهيم</t>
  </si>
  <si>
    <t>نور الكردي</t>
  </si>
  <si>
    <t>اروى خليفة</t>
  </si>
  <si>
    <t xml:space="preserve">حلله </t>
  </si>
  <si>
    <t>محسن علي</t>
  </si>
  <si>
    <t>دكشوريه</t>
  </si>
  <si>
    <t xml:space="preserve">روضه حوران </t>
  </si>
  <si>
    <t xml:space="preserve">مها </t>
  </si>
  <si>
    <t>بسمه تعتوع</t>
  </si>
  <si>
    <t>ادهم الشومري</t>
  </si>
  <si>
    <t>منى درويش</t>
  </si>
  <si>
    <t>رهيفه</t>
  </si>
  <si>
    <t>شغف</t>
  </si>
  <si>
    <t>احمد بالوش</t>
  </si>
  <si>
    <t xml:space="preserve">رنكوس </t>
  </si>
  <si>
    <t>هوزان قاسم</t>
  </si>
  <si>
    <t>الفداء</t>
  </si>
  <si>
    <t>الاء عيد</t>
  </si>
  <si>
    <t>وليد العدوي</t>
  </si>
  <si>
    <t>حمديه المذيب</t>
  </si>
  <si>
    <t>اميره كريم</t>
  </si>
  <si>
    <t>حمزه النبواني</t>
  </si>
  <si>
    <t>سامر الداوودي</t>
  </si>
  <si>
    <t>عبير حجازي</t>
  </si>
  <si>
    <t>غرام</t>
  </si>
  <si>
    <t>الاء غنام</t>
  </si>
  <si>
    <t>جوليا حريطوم</t>
  </si>
  <si>
    <t>ديانا صقر</t>
  </si>
  <si>
    <t>محمد الحاج محسن</t>
  </si>
  <si>
    <t>دارين الحمد</t>
  </si>
  <si>
    <t>محمد السليمان</t>
  </si>
  <si>
    <t>ممدوح دقو</t>
  </si>
  <si>
    <t>علي القش</t>
  </si>
  <si>
    <t>محمد شريف بسمار</t>
  </si>
  <si>
    <t>غدير البحري</t>
  </si>
  <si>
    <t>عبداللطيف</t>
  </si>
  <si>
    <t>لما الكراد</t>
  </si>
  <si>
    <t xml:space="preserve">مصياف </t>
  </si>
  <si>
    <t>رشا دبين</t>
  </si>
  <si>
    <t xml:space="preserve">النشابية </t>
  </si>
  <si>
    <t>فيصل علي</t>
  </si>
  <si>
    <t>كفه</t>
  </si>
  <si>
    <t>هلا فرج</t>
  </si>
  <si>
    <t>علا أحمد</t>
  </si>
  <si>
    <t>خشخاشة كبيرة</t>
  </si>
  <si>
    <t>يسيره</t>
  </si>
  <si>
    <t>عمار صقر</t>
  </si>
  <si>
    <t>محمدزهير</t>
  </si>
  <si>
    <t>علي كحلوس</t>
  </si>
  <si>
    <t>عنايات</t>
  </si>
  <si>
    <t>علا عيد</t>
  </si>
  <si>
    <t>محمد ماهر مجذوب</t>
  </si>
  <si>
    <t>رغد الحوراني</t>
  </si>
  <si>
    <t>الزهراء</t>
  </si>
  <si>
    <t>علي قزح</t>
  </si>
  <si>
    <t>درويش احمد</t>
  </si>
  <si>
    <t>محمد باسل السمان</t>
  </si>
  <si>
    <t>دمر</t>
  </si>
  <si>
    <t>علي قيسر</t>
  </si>
  <si>
    <t>محمد عزت</t>
  </si>
  <si>
    <t>محمد صالح ناسو</t>
  </si>
  <si>
    <t xml:space="preserve">الرقة </t>
  </si>
  <si>
    <t>عاطف ابراهيم</t>
  </si>
  <si>
    <t>نسيم</t>
  </si>
  <si>
    <t>سعيد هلال</t>
  </si>
  <si>
    <t>الاء غبور</t>
  </si>
  <si>
    <t>محمد هادي الحواري</t>
  </si>
  <si>
    <t>ميس الصالح</t>
  </si>
  <si>
    <t>حسن رمضان</t>
  </si>
  <si>
    <t>رشا صقر</t>
  </si>
  <si>
    <t>و فاء</t>
  </si>
  <si>
    <t>رضوان ابو اللبن</t>
  </si>
  <si>
    <t>لواء</t>
  </si>
  <si>
    <t>مورك</t>
  </si>
  <si>
    <t>سامر اسكيف</t>
  </si>
  <si>
    <t>نور الحلو</t>
  </si>
  <si>
    <t>علي الفاحلي</t>
  </si>
  <si>
    <t>علي محمود</t>
  </si>
  <si>
    <t>حسيبه حسن امين</t>
  </si>
  <si>
    <t>فطوم ابراهيم</t>
  </si>
  <si>
    <t>عمر رمضان</t>
  </si>
  <si>
    <t>جعفر عثمان</t>
  </si>
  <si>
    <t>مطيعة</t>
  </si>
  <si>
    <t>محمد شاهين</t>
  </si>
  <si>
    <t>اميره الحفار</t>
  </si>
  <si>
    <t>علاء حنوف</t>
  </si>
  <si>
    <t>سلامه</t>
  </si>
  <si>
    <t>للا لطيفه</t>
  </si>
  <si>
    <t>الدار البيضاء</t>
  </si>
  <si>
    <t>دارين سلمان</t>
  </si>
  <si>
    <t>منى علي</t>
  </si>
  <si>
    <t>راما رحال</t>
  </si>
  <si>
    <t>محمد جسام</t>
  </si>
  <si>
    <t xml:space="preserve">ناديا </t>
  </si>
  <si>
    <t>صيته</t>
  </si>
  <si>
    <t>باسل عسكر</t>
  </si>
  <si>
    <t>سماح قاضي امين</t>
  </si>
  <si>
    <t>الليث المارديني</t>
  </si>
  <si>
    <t>بولص</t>
  </si>
  <si>
    <t>عليا علوش</t>
  </si>
  <si>
    <t>امجد النيساني</t>
  </si>
  <si>
    <t>حُسن</t>
  </si>
  <si>
    <t>رنيم الدغلي</t>
  </si>
  <si>
    <t>سامر المحمد</t>
  </si>
  <si>
    <t>نمريه</t>
  </si>
  <si>
    <t>باسل زيفا</t>
  </si>
  <si>
    <t>رمزه</t>
  </si>
  <si>
    <t xml:space="preserve">محمود </t>
  </si>
  <si>
    <t>كنان العربيد</t>
  </si>
  <si>
    <t>مجد</t>
  </si>
  <si>
    <t>قيس</t>
  </si>
  <si>
    <t>غزالة</t>
  </si>
  <si>
    <t>ظريفه</t>
  </si>
  <si>
    <t>اسامه نصر الدين</t>
  </si>
  <si>
    <t>حيدر فاضل</t>
  </si>
  <si>
    <t>محمد عبده</t>
  </si>
  <si>
    <t>مروه مارديني</t>
  </si>
  <si>
    <t>احمد جقموق</t>
  </si>
  <si>
    <t>علي الشبله</t>
  </si>
  <si>
    <t>محمد يحيى محمد الخليل</t>
  </si>
  <si>
    <t>ليلى عابده</t>
  </si>
  <si>
    <t>آلاء ابراهيم</t>
  </si>
  <si>
    <t xml:space="preserve">يرموك </t>
  </si>
  <si>
    <t>الديماس</t>
  </si>
  <si>
    <t>هلاله</t>
  </si>
  <si>
    <t>جاكلين صبح</t>
  </si>
  <si>
    <t>زينه</t>
  </si>
  <si>
    <t xml:space="preserve">سلميه </t>
  </si>
  <si>
    <t>لولا</t>
  </si>
  <si>
    <t>نادر عبد الغني</t>
  </si>
  <si>
    <t>اروى</t>
  </si>
  <si>
    <t>رامه بيطار</t>
  </si>
  <si>
    <t>نادر مراد</t>
  </si>
  <si>
    <t>كاتيه الحسين</t>
  </si>
  <si>
    <t>زهوره</t>
  </si>
  <si>
    <t>ميمون</t>
  </si>
  <si>
    <t>بدريه غجيه</t>
  </si>
  <si>
    <t>ملحم خلوف</t>
  </si>
  <si>
    <t xml:space="preserve">نجاح </t>
  </si>
  <si>
    <t>عقبة ملحم</t>
  </si>
  <si>
    <t>مسحره</t>
  </si>
  <si>
    <t>نايفة</t>
  </si>
  <si>
    <t>بهاء عبد الله</t>
  </si>
  <si>
    <t>سولار حمادة</t>
  </si>
  <si>
    <t>جميليه</t>
  </si>
  <si>
    <t>ميشال</t>
  </si>
  <si>
    <t>نسيم شقير</t>
  </si>
  <si>
    <t>ولاء سلوم</t>
  </si>
  <si>
    <t>احمد الجنادي</t>
  </si>
  <si>
    <t>عبير بدران</t>
  </si>
  <si>
    <t>نور نيساني</t>
  </si>
  <si>
    <t>العبر</t>
  </si>
  <si>
    <t>نيرمين جديد</t>
  </si>
  <si>
    <t>اللدينه</t>
  </si>
  <si>
    <t>احسم</t>
  </si>
  <si>
    <t>جومرد شيخاني</t>
  </si>
  <si>
    <t>آلاء صليلو</t>
  </si>
  <si>
    <t>محمد معتز بالله</t>
  </si>
  <si>
    <t>نوار التنك</t>
  </si>
  <si>
    <t>دعاء الشوا</t>
  </si>
  <si>
    <t>قرب علي</t>
  </si>
  <si>
    <t>غاليه عيطه</t>
  </si>
  <si>
    <t>علي البغدادي</t>
  </si>
  <si>
    <t xml:space="preserve">حرية </t>
  </si>
  <si>
    <t>محمد ربيع الغنام</t>
  </si>
  <si>
    <t>مهى حتويك</t>
  </si>
  <si>
    <t>محمود دالاتي</t>
  </si>
  <si>
    <t>صالح عطا الله</t>
  </si>
  <si>
    <t>امير صباغ</t>
  </si>
  <si>
    <t>صفيه شبيب</t>
  </si>
  <si>
    <t>جينيفر نكدريا</t>
  </si>
  <si>
    <t>آفين</t>
  </si>
  <si>
    <t>فيروز العلي</t>
  </si>
  <si>
    <t>غيثاء حسن</t>
  </si>
  <si>
    <t>مخيبر</t>
  </si>
  <si>
    <t>باسل عباس</t>
  </si>
  <si>
    <t>عين جندل</t>
  </si>
  <si>
    <t>حسن حاج</t>
  </si>
  <si>
    <t>اركان</t>
  </si>
  <si>
    <t>عبد اللطيف طالب</t>
  </si>
  <si>
    <t>عبد الحسن</t>
  </si>
  <si>
    <t>هاشم العماوي</t>
  </si>
  <si>
    <t xml:space="preserve"> دمشق</t>
  </si>
  <si>
    <t>نذير موسى</t>
  </si>
  <si>
    <t>أغيد الفران</t>
  </si>
  <si>
    <t>نور الهدى جمو</t>
  </si>
  <si>
    <t>محمد جمعة</t>
  </si>
  <si>
    <t>رنيم حسن</t>
  </si>
  <si>
    <t>السويدا</t>
  </si>
  <si>
    <t>حسين عمران</t>
  </si>
  <si>
    <t>رأفت أبو نجم</t>
  </si>
  <si>
    <t>كفر زيتا</t>
  </si>
  <si>
    <t>مصطفى الخالد</t>
  </si>
  <si>
    <t>ماهر الزمريني</t>
  </si>
  <si>
    <t>نورهان النداف</t>
  </si>
  <si>
    <t>دعاء هواري</t>
  </si>
  <si>
    <t>حسين شحاده</t>
  </si>
  <si>
    <t>وهبه</t>
  </si>
  <si>
    <t>ماهر العبود</t>
  </si>
  <si>
    <t>امجد كبتوله</t>
  </si>
  <si>
    <t>دانيه المحمد</t>
  </si>
  <si>
    <t>مؤيد ابراهيم</t>
  </si>
  <si>
    <t>ميساء ابراهيم</t>
  </si>
  <si>
    <t>عبد الرحمن حافظ</t>
  </si>
  <si>
    <t>جهاد الدين</t>
  </si>
  <si>
    <t>الحسين العاني</t>
  </si>
  <si>
    <t>زكريا الصالح</t>
  </si>
  <si>
    <t>ريم الهدر</t>
  </si>
  <si>
    <t>نديمة</t>
  </si>
  <si>
    <t xml:space="preserve">فاطمة </t>
  </si>
  <si>
    <t>سمر قويدر</t>
  </si>
  <si>
    <t>نوره مطلق</t>
  </si>
  <si>
    <t>حسين علعل</t>
  </si>
  <si>
    <t>علاء العطواني</t>
  </si>
  <si>
    <t xml:space="preserve">عرمان </t>
  </si>
  <si>
    <t>عمار عياره</t>
  </si>
  <si>
    <t>غيث غريب</t>
  </si>
  <si>
    <t>محمد فاتح</t>
  </si>
  <si>
    <t>كمال ال امام</t>
  </si>
  <si>
    <t>صائمه</t>
  </si>
  <si>
    <t>مرح علي</t>
  </si>
  <si>
    <t>خطيره</t>
  </si>
  <si>
    <t>هنادي صليبي</t>
  </si>
  <si>
    <t>وسيم قرقورا</t>
  </si>
  <si>
    <t>الزينة</t>
  </si>
  <si>
    <t>مروة اسكندراني</t>
  </si>
  <si>
    <t>احمد النيساني</t>
  </si>
  <si>
    <t>ريمان الجغامي</t>
  </si>
  <si>
    <t>تل اللوز</t>
  </si>
  <si>
    <t>فراس المؤذن</t>
  </si>
  <si>
    <t>كوثر علي</t>
  </si>
  <si>
    <t>فطومه</t>
  </si>
  <si>
    <t>ابو دعمه</t>
  </si>
  <si>
    <t>محمد مروان الشافعي</t>
  </si>
  <si>
    <t>نور القديمي</t>
  </si>
  <si>
    <t>محمود جديد</t>
  </si>
  <si>
    <t>محمد انس العوض</t>
  </si>
  <si>
    <t>حسام العمري</t>
  </si>
  <si>
    <t>شمس الدين</t>
  </si>
  <si>
    <t>احمد نقرش</t>
  </si>
  <si>
    <t>غزل عيون</t>
  </si>
  <si>
    <t>دارين جاموس</t>
  </si>
  <si>
    <t>صباح بدران</t>
  </si>
  <si>
    <t>نادر العلي</t>
  </si>
  <si>
    <t>زينب صالح</t>
  </si>
  <si>
    <t>محمد الحجي</t>
  </si>
  <si>
    <t xml:space="preserve">صوران </t>
  </si>
  <si>
    <t>رامي ابو قاسم شناوي</t>
  </si>
  <si>
    <t xml:space="preserve">طزان </t>
  </si>
  <si>
    <t>كفرزيتا</t>
  </si>
  <si>
    <t>احمد فؤاد</t>
  </si>
  <si>
    <t>مجدولين</t>
  </si>
  <si>
    <t>يوسف الحشيش</t>
  </si>
  <si>
    <t>تلشهاب</t>
  </si>
  <si>
    <t>رشا يوسف</t>
  </si>
  <si>
    <t>مرح بغدادي</t>
  </si>
  <si>
    <t>غزوان مهنا</t>
  </si>
  <si>
    <t>اليابسة</t>
  </si>
  <si>
    <t>ساطع</t>
  </si>
  <si>
    <t>مها أبوخروب</t>
  </si>
  <si>
    <t>سعاد مصطفى</t>
  </si>
  <si>
    <t>شيمه مليحان</t>
  </si>
  <si>
    <t>اسماء احمد</t>
  </si>
  <si>
    <t>جلين</t>
  </si>
  <si>
    <t>مروى وديع</t>
  </si>
  <si>
    <t xml:space="preserve">دمشق  </t>
  </si>
  <si>
    <t>براءه الزعبي</t>
  </si>
  <si>
    <t>رائده زيدان</t>
  </si>
  <si>
    <t>ايلي شلش</t>
  </si>
  <si>
    <t xml:space="preserve">مفيد </t>
  </si>
  <si>
    <t xml:space="preserve">ميساء </t>
  </si>
  <si>
    <t>بشرى نعمه</t>
  </si>
  <si>
    <t>نور زوده</t>
  </si>
  <si>
    <t>ذريفه</t>
  </si>
  <si>
    <t>خديجة عصفور</t>
  </si>
  <si>
    <t>روبا عيد</t>
  </si>
  <si>
    <t xml:space="preserve">قاسم </t>
  </si>
  <si>
    <t xml:space="preserve">ناهده </t>
  </si>
  <si>
    <t xml:space="preserve">زملكا </t>
  </si>
  <si>
    <t>ولاء شيخاني</t>
  </si>
  <si>
    <t xml:space="preserve">دارايا </t>
  </si>
  <si>
    <t>علاء العبد الله</t>
  </si>
  <si>
    <t>سويدان جزيره</t>
  </si>
  <si>
    <t>مقداد داوود</t>
  </si>
  <si>
    <t>ايمان خوالدي</t>
  </si>
  <si>
    <t>آمنه سعديه</t>
  </si>
  <si>
    <t>الحسين عوده</t>
  </si>
  <si>
    <t>دانيا الصوصو</t>
  </si>
  <si>
    <t xml:space="preserve">خالد </t>
  </si>
  <si>
    <t xml:space="preserve">منا </t>
  </si>
  <si>
    <t>جعفر يونس</t>
  </si>
  <si>
    <t>ارواد</t>
  </si>
  <si>
    <t xml:space="preserve">جمال اسماعيل </t>
  </si>
  <si>
    <t xml:space="preserve">عيسى </t>
  </si>
  <si>
    <t xml:space="preserve">سلمى </t>
  </si>
  <si>
    <t>عبد الباسط البطي</t>
  </si>
  <si>
    <t>السكريه</t>
  </si>
  <si>
    <t>علي الحمصي</t>
  </si>
  <si>
    <t>رغد شبيب</t>
  </si>
  <si>
    <t>محمدموفق</t>
  </si>
  <si>
    <t>اسراء المصري</t>
  </si>
  <si>
    <t>المعلقة</t>
  </si>
  <si>
    <t>حسن سعيد</t>
  </si>
  <si>
    <t>مياسة</t>
  </si>
  <si>
    <t>كرم المعصرة</t>
  </si>
  <si>
    <t>عمار علي</t>
  </si>
  <si>
    <t>منال طالب</t>
  </si>
  <si>
    <t>بسام الديري</t>
  </si>
  <si>
    <t>نرمين زكور</t>
  </si>
  <si>
    <t>نجود العبد الله</t>
  </si>
  <si>
    <t>حوط</t>
  </si>
  <si>
    <t>اسامه الحوري</t>
  </si>
  <si>
    <t>رنده قباني</t>
  </si>
  <si>
    <t xml:space="preserve">علي الاحمد </t>
  </si>
  <si>
    <t xml:space="preserve">عبد الله </t>
  </si>
  <si>
    <t xml:space="preserve">نجمه </t>
  </si>
  <si>
    <t>محمد الفيصل</t>
  </si>
  <si>
    <t>مروان حوريه</t>
  </si>
  <si>
    <t>علي عابده</t>
  </si>
  <si>
    <t>مجد الابرش</t>
  </si>
  <si>
    <t xml:space="preserve">سمير </t>
  </si>
  <si>
    <t>ابراهيم شلهوب</t>
  </si>
  <si>
    <t>احمد عبد القادر</t>
  </si>
  <si>
    <t>احمد جدوع</t>
  </si>
  <si>
    <t>نهى زرقان الفرخ</t>
  </si>
  <si>
    <t>محمد علاء عنيز</t>
  </si>
  <si>
    <t>صفوه</t>
  </si>
  <si>
    <t>تركيا</t>
  </si>
  <si>
    <t>مهند عيسى</t>
  </si>
  <si>
    <t>ذوات</t>
  </si>
  <si>
    <t>مها عيسى</t>
  </si>
  <si>
    <t>سامر شعبان</t>
  </si>
  <si>
    <t>محمد ابو ريا</t>
  </si>
  <si>
    <t>نورس عيسى</t>
  </si>
  <si>
    <t>دالين الخياط</t>
  </si>
  <si>
    <t xml:space="preserve">جده </t>
  </si>
  <si>
    <t>وائل الدمني</t>
  </si>
  <si>
    <t>نور الدين مدلل</t>
  </si>
  <si>
    <t xml:space="preserve">هيثم </t>
  </si>
  <si>
    <t>وائل الدوغري</t>
  </si>
  <si>
    <t>احمد ناربي</t>
  </si>
  <si>
    <t>فادي عبد الرزاق</t>
  </si>
  <si>
    <t>حسان سلطان</t>
  </si>
  <si>
    <t>رشا نخال</t>
  </si>
  <si>
    <t>ملك جاسم</t>
  </si>
  <si>
    <t>روان ناصر</t>
  </si>
  <si>
    <t>منيرفا بدرا</t>
  </si>
  <si>
    <t>اياد اسلامبولي</t>
  </si>
  <si>
    <t>محمد موسى</t>
  </si>
  <si>
    <t>ضعنه</t>
  </si>
  <si>
    <t>احمد جود مشوح</t>
  </si>
  <si>
    <t>احمد الباشا</t>
  </si>
  <si>
    <t>فهد العايد</t>
  </si>
  <si>
    <t>الهوب</t>
  </si>
  <si>
    <t>ذيبان</t>
  </si>
  <si>
    <t>علاء الدين الطحان</t>
  </si>
  <si>
    <t>اميره البخاري</t>
  </si>
  <si>
    <t>محمد مجد المدني</t>
  </si>
  <si>
    <t>حسين معروف</t>
  </si>
  <si>
    <t>كنده شريف</t>
  </si>
  <si>
    <t>حمزه اسماعيل</t>
  </si>
  <si>
    <t>كفى</t>
  </si>
  <si>
    <t>محمود عبدالعال</t>
  </si>
  <si>
    <t>نجمة</t>
  </si>
  <si>
    <t>رنا بقله</t>
  </si>
  <si>
    <t>بشرى الحلاق</t>
  </si>
  <si>
    <t>نور شيحة</t>
  </si>
  <si>
    <t>علا دعبول</t>
  </si>
  <si>
    <t>محمد منذر</t>
  </si>
  <si>
    <t>رهف ابراهيم</t>
  </si>
  <si>
    <t>ناهد شيخ احمد</t>
  </si>
  <si>
    <t>ساميه عاشور</t>
  </si>
  <si>
    <t xml:space="preserve">ابو ظبي </t>
  </si>
  <si>
    <t>نور هاشم</t>
  </si>
  <si>
    <t xml:space="preserve">سناء </t>
  </si>
  <si>
    <t>دعاء الشيخ ابراهيم</t>
  </si>
  <si>
    <t>مخلص الطويل</t>
  </si>
  <si>
    <t>مرجه</t>
  </si>
  <si>
    <t>خضر محمود</t>
  </si>
  <si>
    <t>مريم احمد</t>
  </si>
  <si>
    <t>سهوة الخضر</t>
  </si>
  <si>
    <t>ساره ابراهيم</t>
  </si>
  <si>
    <t>ايمان طعمه</t>
  </si>
  <si>
    <t>دير جبيه</t>
  </si>
  <si>
    <t>بشار بكوره</t>
  </si>
  <si>
    <t>صبر جمال</t>
  </si>
  <si>
    <t>سبته</t>
  </si>
  <si>
    <t>مروه زرزور</t>
  </si>
  <si>
    <t>امل عربشه</t>
  </si>
  <si>
    <t>نورشان مسلم</t>
  </si>
  <si>
    <t>الاء المعلم</t>
  </si>
  <si>
    <t xml:space="preserve">القطيفة </t>
  </si>
  <si>
    <t>تركي محفوض</t>
  </si>
  <si>
    <t>قومات</t>
  </si>
  <si>
    <t>هاديه السوادي</t>
  </si>
  <si>
    <t>علاءالدين لول</t>
  </si>
  <si>
    <t>ذكاء حاج عبو</t>
  </si>
  <si>
    <t>محمد صبحي</t>
  </si>
  <si>
    <t>رقه</t>
  </si>
  <si>
    <t xml:space="preserve">هشام </t>
  </si>
  <si>
    <t>لين الجزار</t>
  </si>
  <si>
    <t xml:space="preserve">نسرين شحبر </t>
  </si>
  <si>
    <t>عتاب شدود</t>
  </si>
  <si>
    <t>سارينا</t>
  </si>
  <si>
    <t>محمد يحيى حاج قطاشيه</t>
  </si>
  <si>
    <t>حسن الحلبي</t>
  </si>
  <si>
    <t>مروة خنجر</t>
  </si>
  <si>
    <t>نزار رسلان</t>
  </si>
  <si>
    <t xml:space="preserve">قاره </t>
  </si>
  <si>
    <t>عمر حبابه</t>
  </si>
  <si>
    <t>حسين اسماعيل</t>
  </si>
  <si>
    <t>ماري شهاب</t>
  </si>
  <si>
    <t>كارمن</t>
  </si>
  <si>
    <t>لين الشريفي</t>
  </si>
  <si>
    <t>عيسى معلا</t>
  </si>
  <si>
    <t>البيرة</t>
  </si>
  <si>
    <t>جمانة</t>
  </si>
  <si>
    <t>لبابه عربي كاتبي</t>
  </si>
  <si>
    <t>الحسين اليوسف</t>
  </si>
  <si>
    <t>نبال بركات</t>
  </si>
  <si>
    <t>رئيف</t>
  </si>
  <si>
    <t>وعد الصالح</t>
  </si>
  <si>
    <t>باسل الحرفوش</t>
  </si>
  <si>
    <t>هيثم الجابر</t>
  </si>
  <si>
    <t>نور متاعه عكاش</t>
  </si>
  <si>
    <t>جيهان بوحمدان</t>
  </si>
  <si>
    <t>رغد عزو رحيباني</t>
  </si>
  <si>
    <t>عقبه المحمد</t>
  </si>
  <si>
    <t>الطيف</t>
  </si>
  <si>
    <t>جوانا احمد</t>
  </si>
  <si>
    <t>وائل الحوراني</t>
  </si>
  <si>
    <t>فلك يوسف</t>
  </si>
  <si>
    <t>سهام الحاج رحمون</t>
  </si>
  <si>
    <t>ميساء البكور</t>
  </si>
  <si>
    <t>محمد غضبان</t>
  </si>
  <si>
    <t>عبد الباري</t>
  </si>
  <si>
    <t>لمى القصير</t>
  </si>
  <si>
    <t>راغب</t>
  </si>
  <si>
    <t>رهف صالح</t>
  </si>
  <si>
    <t>ريمة</t>
  </si>
  <si>
    <t>محمود عزام</t>
  </si>
  <si>
    <t>علي نشاب</t>
  </si>
  <si>
    <t>سمير زعرور</t>
  </si>
  <si>
    <t>رفعت علي</t>
  </si>
  <si>
    <t>عينو</t>
  </si>
  <si>
    <t>علا شرشرة</t>
  </si>
  <si>
    <t>ولاء العلوي</t>
  </si>
  <si>
    <t>الاء خليف</t>
  </si>
  <si>
    <t>فلة</t>
  </si>
  <si>
    <t>غيث العيسى</t>
  </si>
  <si>
    <t>غصن</t>
  </si>
  <si>
    <t>اسماعيل ملاعثمان</t>
  </si>
  <si>
    <t>لونه</t>
  </si>
  <si>
    <t>دعاء الغالول</t>
  </si>
  <si>
    <t>تنيه</t>
  </si>
  <si>
    <t>رهام حداد</t>
  </si>
  <si>
    <t>محمدزياد</t>
  </si>
  <si>
    <t>نور فياض</t>
  </si>
  <si>
    <t>نور كسكين</t>
  </si>
  <si>
    <t>امير محمد</t>
  </si>
  <si>
    <t>دعاء صفايا</t>
  </si>
  <si>
    <t>ضياء برغله</t>
  </si>
  <si>
    <t>محمد غالاتي</t>
  </si>
  <si>
    <t>عبير مللي</t>
  </si>
  <si>
    <t>جمال شرحه</t>
  </si>
  <si>
    <t>خلود علي</t>
  </si>
  <si>
    <t>شادي ضاهر</t>
  </si>
  <si>
    <t>اسماء الكيلاني</t>
  </si>
  <si>
    <t>محمود يوسف</t>
  </si>
  <si>
    <t>حمزه الحاج محمد</t>
  </si>
  <si>
    <t>خديحه</t>
  </si>
  <si>
    <t>علي صالح</t>
  </si>
  <si>
    <t xml:space="preserve">ريم معقالي </t>
  </si>
  <si>
    <t xml:space="preserve">صفاء </t>
  </si>
  <si>
    <t xml:space="preserve">منال البيطار </t>
  </si>
  <si>
    <t xml:space="preserve">رفيق </t>
  </si>
  <si>
    <t xml:space="preserve">جميلة </t>
  </si>
  <si>
    <t>عتاب هرموش</t>
  </si>
  <si>
    <t xml:space="preserve">محمد فهمي </t>
  </si>
  <si>
    <t>ماهر الخمري</t>
  </si>
  <si>
    <t>سها</t>
  </si>
  <si>
    <t>عمر مسعود</t>
  </si>
  <si>
    <t>بنبيلا</t>
  </si>
  <si>
    <t>عبد الرحيم مرعي</t>
  </si>
  <si>
    <t>مرح عاشور</t>
  </si>
  <si>
    <t>هيا العساف</t>
  </si>
  <si>
    <t>بشرى قريان</t>
  </si>
  <si>
    <t>بيان النجار</t>
  </si>
  <si>
    <t>عرسان</t>
  </si>
  <si>
    <t>شبعا</t>
  </si>
  <si>
    <t>سليمان المصري</t>
  </si>
  <si>
    <t>حارة التركمان</t>
  </si>
  <si>
    <t>عدنان العبدالاحمد</t>
  </si>
  <si>
    <t>موجفه</t>
  </si>
  <si>
    <t>طيانه</t>
  </si>
  <si>
    <t>محمدخير سليمان</t>
  </si>
  <si>
    <t>ولاء مكارم</t>
  </si>
  <si>
    <t>عمره</t>
  </si>
  <si>
    <t>عمر شاكر</t>
  </si>
  <si>
    <t>تيمة</t>
  </si>
  <si>
    <t>احسان الاحمد الجمعة</t>
  </si>
  <si>
    <t>باسل ابو فخر</t>
  </si>
  <si>
    <t>هزيمه</t>
  </si>
  <si>
    <t>ريمه اللحف</t>
  </si>
  <si>
    <t>خالد القريان</t>
  </si>
  <si>
    <t>رشا ابراهيم</t>
  </si>
  <si>
    <t>رواد ديبه</t>
  </si>
  <si>
    <t>سامر نقر</t>
  </si>
  <si>
    <t>صبحية جمعة</t>
  </si>
  <si>
    <t>وفا</t>
  </si>
  <si>
    <t>عدي قسام</t>
  </si>
  <si>
    <t>جنان</t>
  </si>
  <si>
    <t>محمد محو</t>
  </si>
  <si>
    <t>خجو</t>
  </si>
  <si>
    <t>نور عبيد</t>
  </si>
  <si>
    <t xml:space="preserve">اماني بلال </t>
  </si>
  <si>
    <t xml:space="preserve">عبد الرحمن </t>
  </si>
  <si>
    <t xml:space="preserve">صبورة </t>
  </si>
  <si>
    <t xml:space="preserve">رأفت سعيد </t>
  </si>
  <si>
    <t xml:space="preserve">بلال </t>
  </si>
  <si>
    <t>غفران علي</t>
  </si>
  <si>
    <t>اسرار</t>
  </si>
  <si>
    <t>ايات الحكيم</t>
  </si>
  <si>
    <t xml:space="preserve">مليحا </t>
  </si>
  <si>
    <t>ماجدة كراز</t>
  </si>
  <si>
    <t>مصطفى الدغيله</t>
  </si>
  <si>
    <t>ايهم قزيح</t>
  </si>
  <si>
    <t>حنين قرموشي</t>
  </si>
  <si>
    <t>مسعود حسن</t>
  </si>
  <si>
    <t>نورس محمد</t>
  </si>
  <si>
    <t>روزيت ديوب</t>
  </si>
  <si>
    <t>سعاة</t>
  </si>
  <si>
    <t>صفاء الدروبي</t>
  </si>
  <si>
    <t>قورقانيا</t>
  </si>
  <si>
    <t>سندس الحبش</t>
  </si>
  <si>
    <t>داوود</t>
  </si>
  <si>
    <t>صوران</t>
  </si>
  <si>
    <t>آيات الحمد</t>
  </si>
  <si>
    <t>كفاء الحاج عبدالله</t>
  </si>
  <si>
    <t>حرجله</t>
  </si>
  <si>
    <t>محمد فرج</t>
  </si>
  <si>
    <t>مرام ميهوب</t>
  </si>
  <si>
    <t>نوره الخلف الشريده</t>
  </si>
  <si>
    <t>خالد العلي</t>
  </si>
  <si>
    <t>جراجير</t>
  </si>
  <si>
    <t>ساندي كريغو</t>
  </si>
  <si>
    <t>شموني</t>
  </si>
  <si>
    <t>غزل تويم</t>
  </si>
  <si>
    <t>تغريد الباشا</t>
  </si>
  <si>
    <t>جعفر عيسى</t>
  </si>
  <si>
    <t>حسن عبد الحميد</t>
  </si>
  <si>
    <t>رزاز خضور</t>
  </si>
  <si>
    <t xml:space="preserve">الرصافي </t>
  </si>
  <si>
    <t>ريما نعيم</t>
  </si>
  <si>
    <t>سام بلول</t>
  </si>
  <si>
    <t>سامر حمدان</t>
  </si>
  <si>
    <t>سفاف خلوف</t>
  </si>
  <si>
    <t>شام التركماني</t>
  </si>
  <si>
    <t>عزيزه حوا</t>
  </si>
  <si>
    <t>علي الحمد</t>
  </si>
  <si>
    <t>تلذهب</t>
  </si>
  <si>
    <t>فاطمه سلمى</t>
  </si>
  <si>
    <t>نعمو الجرد</t>
  </si>
  <si>
    <t>نور الدين جاسم</t>
  </si>
  <si>
    <t>نوره خليل</t>
  </si>
  <si>
    <t>السحل 49</t>
  </si>
  <si>
    <t>نوف عمار</t>
  </si>
  <si>
    <t>هاجر الحمدان</t>
  </si>
  <si>
    <t>عذاب</t>
  </si>
  <si>
    <t>فريجه</t>
  </si>
  <si>
    <t>عدرا البلد</t>
  </si>
  <si>
    <t>هبه حسنين</t>
  </si>
  <si>
    <t xml:space="preserve"> معضمية</t>
  </si>
  <si>
    <t>بشار الصباغ</t>
  </si>
  <si>
    <t>هدى حسين</t>
  </si>
  <si>
    <t>الفت العيسى</t>
  </si>
  <si>
    <t>امل عمار</t>
  </si>
  <si>
    <t>باسم ابراهيم</t>
  </si>
  <si>
    <t>بشار خضور</t>
  </si>
  <si>
    <t>بشرى صارمي</t>
  </si>
  <si>
    <t>تالا رمضان</t>
  </si>
  <si>
    <t>تهاني المحمد</t>
  </si>
  <si>
    <t>دنيا الحمادي</t>
  </si>
  <si>
    <t>صندلية صغير</t>
  </si>
  <si>
    <t>رنا تيرو</t>
  </si>
  <si>
    <t>والدتهاامل</t>
  </si>
  <si>
    <t>رهام السمان</t>
  </si>
  <si>
    <t>روان الناصر</t>
  </si>
  <si>
    <t>روان جاسم</t>
  </si>
  <si>
    <t>سمر فطيمه</t>
  </si>
  <si>
    <t>احمدسامر</t>
  </si>
  <si>
    <t>سناء الاحمد</t>
  </si>
  <si>
    <t>خربه خالد</t>
  </si>
  <si>
    <t>سها العلي</t>
  </si>
  <si>
    <t>عبد الهادي بارودي</t>
  </si>
  <si>
    <t>علاء شحود</t>
  </si>
  <si>
    <t>غصون صالحه</t>
  </si>
  <si>
    <t>لؤي خريبوق</t>
  </si>
  <si>
    <t xml:space="preserve">حماه بلين </t>
  </si>
  <si>
    <t>مرح خرسه</t>
  </si>
  <si>
    <t>ميساء الحجازي</t>
  </si>
  <si>
    <t>تركية</t>
  </si>
  <si>
    <t>نبيله سلمان</t>
  </si>
  <si>
    <t>نور العبد الجبول</t>
  </si>
  <si>
    <t>هدى السعدي جباوي</t>
  </si>
  <si>
    <t>هديل الابراهيم</t>
  </si>
  <si>
    <t xml:space="preserve">ايمان حسن امين </t>
  </si>
  <si>
    <t xml:space="preserve">عبده </t>
  </si>
  <si>
    <t xml:space="preserve">صبحيه </t>
  </si>
  <si>
    <t>توفيق قشقش</t>
  </si>
  <si>
    <t>احمد صخر</t>
  </si>
  <si>
    <t>نسرين سليمان</t>
  </si>
  <si>
    <t>عمار محمد</t>
  </si>
  <si>
    <t>راتب دحروج</t>
  </si>
  <si>
    <t>اسامه الحداد</t>
  </si>
  <si>
    <t>بيلسان حديد</t>
  </si>
  <si>
    <t>طرنجة</t>
  </si>
  <si>
    <t>شذى صالح</t>
  </si>
  <si>
    <t>محمد سنقر</t>
  </si>
  <si>
    <t>حيدره صائمة</t>
  </si>
  <si>
    <t>نزار رواس</t>
  </si>
  <si>
    <t>روان النابلسي</t>
  </si>
  <si>
    <t>ريم حسين عزالدين</t>
  </si>
  <si>
    <t xml:space="preserve">دابق </t>
  </si>
  <si>
    <t>بلال جزعة</t>
  </si>
  <si>
    <t>محمد رفعت</t>
  </si>
  <si>
    <t>نهاد حسن</t>
  </si>
  <si>
    <t>الشيحه</t>
  </si>
  <si>
    <t>يعرب</t>
  </si>
  <si>
    <t>نور شلح</t>
  </si>
  <si>
    <t>مجد الدين ناصر</t>
  </si>
  <si>
    <t>يامن الحناوي</t>
  </si>
  <si>
    <t>اسماعيل القاسم</t>
  </si>
  <si>
    <t>ايمن العقله</t>
  </si>
  <si>
    <t>رشا زوبلو</t>
  </si>
  <si>
    <t>راما طرقجي</t>
  </si>
  <si>
    <t>بشر كمال الدين</t>
  </si>
  <si>
    <t>روان مرعي</t>
  </si>
  <si>
    <t>حنين خالد</t>
  </si>
  <si>
    <t>اياد شاكر</t>
  </si>
  <si>
    <t>محمد عوض</t>
  </si>
  <si>
    <t>عبدالسلام</t>
  </si>
  <si>
    <t>حبابه</t>
  </si>
  <si>
    <t>حدية</t>
  </si>
  <si>
    <t>صفاء موسى</t>
  </si>
  <si>
    <t>محمد خير الزعبي</t>
  </si>
  <si>
    <t>جهاد يوسف</t>
  </si>
  <si>
    <t>تل اعور</t>
  </si>
  <si>
    <t>الاء بيضة</t>
  </si>
  <si>
    <t>حلا البارودي</t>
  </si>
  <si>
    <t>احلام حسنين</t>
  </si>
  <si>
    <t>عبدالرحمن المحيلج</t>
  </si>
  <si>
    <t>محمد فاتو</t>
  </si>
  <si>
    <t>جسر الشغور</t>
  </si>
  <si>
    <t>احمد زيتون</t>
  </si>
  <si>
    <t>نسرين فياض</t>
  </si>
  <si>
    <t>علاء الجاسم</t>
  </si>
  <si>
    <t>وائل ناصيف</t>
  </si>
  <si>
    <t>حسن سلامه</t>
  </si>
  <si>
    <t>ايهم الشيخ</t>
  </si>
  <si>
    <t>علا محمد</t>
  </si>
  <si>
    <t>علاء الحاج</t>
  </si>
  <si>
    <t>محمد حج عوض</t>
  </si>
  <si>
    <t>شحود</t>
  </si>
  <si>
    <t>فاطمه صالح</t>
  </si>
  <si>
    <t>ورد رمو الولو</t>
  </si>
  <si>
    <t>زينه جروه</t>
  </si>
  <si>
    <t>مهران بستون</t>
  </si>
  <si>
    <t>منيفة</t>
  </si>
  <si>
    <t>يحيى بركات</t>
  </si>
  <si>
    <t xml:space="preserve">سحر </t>
  </si>
  <si>
    <t>صميد</t>
  </si>
  <si>
    <t>مروة حاج قدور</t>
  </si>
  <si>
    <t>عبدالقدوس</t>
  </si>
  <si>
    <t>هناء جمال</t>
  </si>
  <si>
    <t>ليبيا زواره</t>
  </si>
  <si>
    <t>اكرام محمد</t>
  </si>
  <si>
    <t>ثناء مكنا</t>
  </si>
  <si>
    <t>رشا الدباغ</t>
  </si>
  <si>
    <t>سوزي ابو عضل</t>
  </si>
  <si>
    <t>علي ناصيف</t>
  </si>
  <si>
    <t>هناء مزهر</t>
  </si>
  <si>
    <t>وئام سليمان</t>
  </si>
  <si>
    <t>زانه</t>
  </si>
  <si>
    <t>خالد غنيم</t>
  </si>
  <si>
    <t>غازي توتنجي</t>
  </si>
  <si>
    <t>مروه شيخاني</t>
  </si>
  <si>
    <t>مهند البطحيش</t>
  </si>
  <si>
    <t xml:space="preserve">محمد ندى </t>
  </si>
  <si>
    <t xml:space="preserve">ناهدة </t>
  </si>
  <si>
    <t>محمد مطلق</t>
  </si>
  <si>
    <t>شيمه</t>
  </si>
  <si>
    <t>وحيده احمد</t>
  </si>
  <si>
    <t>شكحه</t>
  </si>
  <si>
    <t>اصالة خضور</t>
  </si>
  <si>
    <t>شذى داود</t>
  </si>
  <si>
    <t>محمد مويد الخباز</t>
  </si>
  <si>
    <t>خالد دابله</t>
  </si>
  <si>
    <t>الدريج</t>
  </si>
  <si>
    <t>رنيم الزعبي</t>
  </si>
  <si>
    <t>زياد نمر</t>
  </si>
  <si>
    <t>راحيل حسن</t>
  </si>
  <si>
    <t>هاني عباس</t>
  </si>
  <si>
    <t>نور المصري</t>
  </si>
  <si>
    <t>انس الصالح</t>
  </si>
  <si>
    <t>حسين عبد الحق</t>
  </si>
  <si>
    <t>منار المسالخي</t>
  </si>
  <si>
    <t>عاليه سمسميه</t>
  </si>
  <si>
    <t>خضر يعقوب</t>
  </si>
  <si>
    <t xml:space="preserve">كفى </t>
  </si>
  <si>
    <t>كنان متقلون</t>
  </si>
  <si>
    <t>ريما النجار</t>
  </si>
  <si>
    <t>هبه شعبان</t>
  </si>
  <si>
    <t>اسامه عبد المالك</t>
  </si>
  <si>
    <t>سلمى سوقي</t>
  </si>
  <si>
    <t>امل الملا</t>
  </si>
  <si>
    <t>امامه خلوف</t>
  </si>
  <si>
    <t>سامر حسن</t>
  </si>
  <si>
    <t>رنيم مصطفى الفاقي</t>
  </si>
  <si>
    <t>حنان قاتول</t>
  </si>
  <si>
    <t>نارفين حسين</t>
  </si>
  <si>
    <t>سويديه فوقاني</t>
  </si>
  <si>
    <t>جاكلين جوخدار</t>
  </si>
  <si>
    <t>طير جمله</t>
  </si>
  <si>
    <t>حنان صلاح</t>
  </si>
  <si>
    <t>رواد</t>
  </si>
  <si>
    <t>رنده عنبري</t>
  </si>
  <si>
    <t>محمدعزام</t>
  </si>
  <si>
    <t>ضرغام الحداد</t>
  </si>
  <si>
    <t>اليانا</t>
  </si>
  <si>
    <t>علاء شميس</t>
  </si>
  <si>
    <t>هبه السلامه الرجب</t>
  </si>
  <si>
    <t>وداد الهلال</t>
  </si>
  <si>
    <t>عبد السلام حلاق</t>
  </si>
  <si>
    <t>عدي المصري</t>
  </si>
  <si>
    <t>عيسى سلوم</t>
  </si>
  <si>
    <t>كينده حمود</t>
  </si>
  <si>
    <t>اللاذقيه</t>
  </si>
  <si>
    <t>هيفاء سلحب</t>
  </si>
  <si>
    <t>ايهم يونس</t>
  </si>
  <si>
    <t>سلسم</t>
  </si>
  <si>
    <t>غفران الزغلول</t>
  </si>
  <si>
    <t>اميره شكر</t>
  </si>
  <si>
    <t>سناء عربش</t>
  </si>
  <si>
    <t>ياسمين الحمد</t>
  </si>
  <si>
    <t xml:space="preserve">الجيزة </t>
  </si>
  <si>
    <t>ايمان ابو خيط</t>
  </si>
  <si>
    <t>طارق الدمني</t>
  </si>
  <si>
    <t>لقمان سعود</t>
  </si>
  <si>
    <t>لماس</t>
  </si>
  <si>
    <t xml:space="preserve">عمرو المهنا </t>
  </si>
  <si>
    <t xml:space="preserve">مخلص </t>
  </si>
  <si>
    <t>سلام الحلبي</t>
  </si>
  <si>
    <t>سمر سمره</t>
  </si>
  <si>
    <t>معيصره</t>
  </si>
  <si>
    <t>نزار قباني</t>
  </si>
  <si>
    <t>عمر الشمالي</t>
  </si>
  <si>
    <t>الحريه</t>
  </si>
  <si>
    <t>حسين الحلبي</t>
  </si>
  <si>
    <t>هنادي هيمو</t>
  </si>
  <si>
    <t>سامح الحاج علي</t>
  </si>
  <si>
    <t>احمد الصافتلي</t>
  </si>
  <si>
    <t>اهاب النداف</t>
  </si>
  <si>
    <t>بسام الراشد</t>
  </si>
  <si>
    <t>شتيوي</t>
  </si>
  <si>
    <t>محمدعلي قويدر</t>
  </si>
  <si>
    <t>يامن سلامة</t>
  </si>
  <si>
    <t>احمد الجبارين</t>
  </si>
  <si>
    <t>زيدون</t>
  </si>
  <si>
    <t>اروى الحبش</t>
  </si>
  <si>
    <t>امنه عثمان</t>
  </si>
  <si>
    <t>قسطل</t>
  </si>
  <si>
    <t>ليليان اومري</t>
  </si>
  <si>
    <t>داليا بغجاتي</t>
  </si>
  <si>
    <t>آيــــه حمد عزام</t>
  </si>
  <si>
    <t>واصل العباس</t>
  </si>
  <si>
    <t>سباع</t>
  </si>
  <si>
    <t>حنان زبيدي</t>
  </si>
  <si>
    <t>سعود النجرس</t>
  </si>
  <si>
    <t xml:space="preserve">العشارة </t>
  </si>
  <si>
    <t>لؤي ديب</t>
  </si>
  <si>
    <t>باسل الصواف</t>
  </si>
  <si>
    <t>غزل الصفدي</t>
  </si>
  <si>
    <t>رشا طنوس</t>
  </si>
  <si>
    <t>زينب طالب</t>
  </si>
  <si>
    <t>امل عبد الملك</t>
  </si>
  <si>
    <t>سامح المتني</t>
  </si>
  <si>
    <t>مقبوله</t>
  </si>
  <si>
    <t>الكسيب</t>
  </si>
  <si>
    <t>سليمان داؤد</t>
  </si>
  <si>
    <t>نهيده شهيره</t>
  </si>
  <si>
    <t>زنبورة</t>
  </si>
  <si>
    <t>محمد الحريري</t>
  </si>
  <si>
    <t>نور نصر</t>
  </si>
  <si>
    <t>باسل العنيزان</t>
  </si>
  <si>
    <t>جميله عبد السلام</t>
  </si>
  <si>
    <t>رامي فهد</t>
  </si>
  <si>
    <t>رهف الخضور</t>
  </si>
  <si>
    <t>سماره طانه</t>
  </si>
  <si>
    <t>عدنان زيتون</t>
  </si>
  <si>
    <t xml:space="preserve">برهليا </t>
  </si>
  <si>
    <t>محمد كلسلي</t>
  </si>
  <si>
    <t>فؤادمعتز</t>
  </si>
  <si>
    <t>نور حلبوني</t>
  </si>
  <si>
    <t>محمدطارق حميدة</t>
  </si>
  <si>
    <t>ناهد العنداري</t>
  </si>
  <si>
    <t>احمد رشق</t>
  </si>
  <si>
    <t>قمر صلاحو</t>
  </si>
  <si>
    <t>أريحا</t>
  </si>
  <si>
    <t>فادي كناج</t>
  </si>
  <si>
    <t>ميعار شاكر</t>
  </si>
  <si>
    <t>علي غانم</t>
  </si>
  <si>
    <t>بيت الشيخ يونس</t>
  </si>
  <si>
    <t>حسن ونوس</t>
  </si>
  <si>
    <t>البجة</t>
  </si>
  <si>
    <t>عاصم الكوسا</t>
  </si>
  <si>
    <t>باسل الجعيدي</t>
  </si>
  <si>
    <t>علي الخنسه</t>
  </si>
  <si>
    <t>الاء عقله</t>
  </si>
  <si>
    <t>غيث الحلبي</t>
  </si>
  <si>
    <t>امينه ابو لبده</t>
  </si>
  <si>
    <t>مقيلبية</t>
  </si>
  <si>
    <t>ميس جبر</t>
  </si>
  <si>
    <t>يونس حسن</t>
  </si>
  <si>
    <t>حداده</t>
  </si>
  <si>
    <t>اماني السمور</t>
  </si>
  <si>
    <t>فايز صفا</t>
  </si>
  <si>
    <t>محمد معتصم بالله نور</t>
  </si>
  <si>
    <t>مروه النحاس</t>
  </si>
  <si>
    <t>ساره عباس</t>
  </si>
  <si>
    <t>ادلب - عبريتا</t>
  </si>
  <si>
    <t>هديل صقر</t>
  </si>
  <si>
    <t>وديان غصيبة</t>
  </si>
  <si>
    <t>ماهر بري</t>
  </si>
  <si>
    <t>شروان</t>
  </si>
  <si>
    <t>صبوحه</t>
  </si>
  <si>
    <t>رهام الباشا</t>
  </si>
  <si>
    <t>المليحا</t>
  </si>
  <si>
    <t>ريم نبعه</t>
  </si>
  <si>
    <t>هيا تركيه</t>
  </si>
  <si>
    <t>رهف عبود</t>
  </si>
  <si>
    <t>طلال ابراهيم</t>
  </si>
  <si>
    <t>محمد حرفوش</t>
  </si>
  <si>
    <t>رزان ابو زطام</t>
  </si>
  <si>
    <t>سهام حميدوش</t>
  </si>
  <si>
    <t>بلين</t>
  </si>
  <si>
    <t>وسيله</t>
  </si>
  <si>
    <t>مرح سلامه</t>
  </si>
  <si>
    <t>لينا باجاري</t>
  </si>
  <si>
    <t>مسال</t>
  </si>
  <si>
    <t>نور الهدى خضره</t>
  </si>
  <si>
    <t>تهاني سمره</t>
  </si>
  <si>
    <t>ياسمين مثقال</t>
  </si>
  <si>
    <t>الاء عرنوس</t>
  </si>
  <si>
    <t>هنادي حوا</t>
  </si>
  <si>
    <t>هبا عوض</t>
  </si>
  <si>
    <t>محمد عقله</t>
  </si>
  <si>
    <t>شهيرة العواك</t>
  </si>
  <si>
    <t>لورانس سحيم</t>
  </si>
  <si>
    <t xml:space="preserve">غزاله </t>
  </si>
  <si>
    <t>محمد قرجو</t>
  </si>
  <si>
    <t>بيان ابو دقن</t>
  </si>
  <si>
    <t>سالي عربجي</t>
  </si>
  <si>
    <t>محمود الحسن الربيع</t>
  </si>
  <si>
    <t>محمود حبيب</t>
  </si>
  <si>
    <t>رهام الجندلي</t>
  </si>
  <si>
    <t>إبراهيم محمود</t>
  </si>
  <si>
    <t>وحيدا</t>
  </si>
  <si>
    <t xml:space="preserve">بانياس </t>
  </si>
  <si>
    <t>رهف البردان</t>
  </si>
  <si>
    <t>ربى كريز</t>
  </si>
  <si>
    <t xml:space="preserve">كامل </t>
  </si>
  <si>
    <t>حسان رجب</t>
  </si>
  <si>
    <t>دعاء خليل</t>
  </si>
  <si>
    <t xml:space="preserve">خالده قرعوني </t>
  </si>
  <si>
    <t>سهام طه</t>
  </si>
  <si>
    <t>عزات</t>
  </si>
  <si>
    <t>شروق عامود</t>
  </si>
  <si>
    <t>افراح</t>
  </si>
  <si>
    <t>صائب عوض</t>
  </si>
  <si>
    <t>صفاء المجاهد</t>
  </si>
  <si>
    <t>غفران الحبش</t>
  </si>
  <si>
    <t xml:space="preserve">مضايا </t>
  </si>
  <si>
    <t>وعد بكور</t>
  </si>
  <si>
    <t>ايمان عبد الله</t>
  </si>
  <si>
    <t>هتديه</t>
  </si>
  <si>
    <t>رنيم امين السعدي</t>
  </si>
  <si>
    <t>معتصم خوالدي</t>
  </si>
  <si>
    <t>سلمان شيحه</t>
  </si>
  <si>
    <t>ديما داغر</t>
  </si>
  <si>
    <t>أونان</t>
  </si>
  <si>
    <t>فايز رشق</t>
  </si>
  <si>
    <t>رشق</t>
  </si>
  <si>
    <t xml:space="preserve">نبك </t>
  </si>
  <si>
    <t>رولا العلبي</t>
  </si>
  <si>
    <t>عبير عمران</t>
  </si>
  <si>
    <t>زبدين</t>
  </si>
  <si>
    <t>شادي مظلوم</t>
  </si>
  <si>
    <t>قبلان</t>
  </si>
  <si>
    <t>كارينا حربا</t>
  </si>
  <si>
    <t>نجينا</t>
  </si>
  <si>
    <t>فايز حسين</t>
  </si>
  <si>
    <t>سلمى جحجاح</t>
  </si>
  <si>
    <t xml:space="preserve">كفريا </t>
  </si>
  <si>
    <t>منى الاحمد</t>
  </si>
  <si>
    <t xml:space="preserve">ذهيبه </t>
  </si>
  <si>
    <t xml:space="preserve">الهيشة </t>
  </si>
  <si>
    <t>موسى صبح</t>
  </si>
  <si>
    <t>عشيرة</t>
  </si>
  <si>
    <t>القصيبة</t>
  </si>
  <si>
    <t>هيام العيسى الصالح</t>
  </si>
  <si>
    <t xml:space="preserve">زباري </t>
  </si>
  <si>
    <t>اسامه مخلوف</t>
  </si>
  <si>
    <t>الشيحا</t>
  </si>
  <si>
    <t>رامي ابو راس</t>
  </si>
  <si>
    <t>جمرو</t>
  </si>
  <si>
    <t>باسل الاحمد</t>
  </si>
  <si>
    <t>زين العابدين عبود</t>
  </si>
  <si>
    <t>فاطمة صالح</t>
  </si>
  <si>
    <t>هشام عوده</t>
  </si>
  <si>
    <t>رانيا عبد الهادي</t>
  </si>
  <si>
    <t>انس الموسى</t>
  </si>
  <si>
    <t xml:space="preserve">مساكن برزه </t>
  </si>
  <si>
    <t>كامله الاحمد</t>
  </si>
  <si>
    <t>سامر الخضر</t>
  </si>
  <si>
    <t>رشا الشيخ ديب</t>
  </si>
  <si>
    <t>محمد صبحي المهدي</t>
  </si>
  <si>
    <t>سلمان العلي الشيخ</t>
  </si>
  <si>
    <t>باسل العتروس</t>
  </si>
  <si>
    <t>تامبر طامزوق</t>
  </si>
  <si>
    <t>سعاد فليون</t>
  </si>
  <si>
    <t>سعدون الحاجي</t>
  </si>
  <si>
    <t>محمد وحيد ابو ذراع</t>
  </si>
  <si>
    <t>يارا ولي الدين</t>
  </si>
  <si>
    <t>ايمان البرشه</t>
  </si>
  <si>
    <t>نايا بدور</t>
  </si>
  <si>
    <t>فرح البحره</t>
  </si>
  <si>
    <t>محمد ادهم صفيه</t>
  </si>
  <si>
    <t>محمد السعدي</t>
  </si>
  <si>
    <t>مروه الاحمر</t>
  </si>
  <si>
    <t>مؤمنة محمود</t>
  </si>
  <si>
    <t>هبه داؤود</t>
  </si>
  <si>
    <t>بهزات</t>
  </si>
  <si>
    <t>الاء زاده</t>
  </si>
  <si>
    <t>عائشه افندي</t>
  </si>
  <si>
    <t>افندي</t>
  </si>
  <si>
    <t xml:space="preserve">حبوس   </t>
  </si>
  <si>
    <t>تل التتن</t>
  </si>
  <si>
    <t>غيداء عوض</t>
  </si>
  <si>
    <t>نشأت شرف</t>
  </si>
  <si>
    <t>يوسف السلوم</t>
  </si>
  <si>
    <t>بتول سلوم</t>
  </si>
  <si>
    <t>خولا</t>
  </si>
  <si>
    <t>محمدعبدالقادر العش</t>
  </si>
  <si>
    <t>عبدالباسط</t>
  </si>
  <si>
    <t>رنده الخطيب</t>
  </si>
  <si>
    <t>نجوم</t>
  </si>
  <si>
    <t>علي خضور</t>
  </si>
  <si>
    <t>لانا ابو لباده</t>
  </si>
  <si>
    <t>محمد نهاد</t>
  </si>
  <si>
    <t xml:space="preserve">خليل الصالح </t>
  </si>
  <si>
    <t>باسل العمارين</t>
  </si>
  <si>
    <t>نور عرفة</t>
  </si>
  <si>
    <t>احمد معتز</t>
  </si>
  <si>
    <t>نور الناشف</t>
  </si>
  <si>
    <t>مهدي الجمعات</t>
  </si>
  <si>
    <t>غنوه القاق</t>
  </si>
  <si>
    <t>محمد ساري الدبوسي</t>
  </si>
  <si>
    <t>ميري</t>
  </si>
  <si>
    <t>يوسف خلوف</t>
  </si>
  <si>
    <t>ايه النويلاتي</t>
  </si>
  <si>
    <t>الاء تركيه</t>
  </si>
  <si>
    <t>لبابه</t>
  </si>
  <si>
    <t>جوانا البدي</t>
  </si>
  <si>
    <t>ديما شمعه</t>
  </si>
  <si>
    <t>طارق الغفير</t>
  </si>
  <si>
    <t>محمد زياد ابو سمره</t>
  </si>
  <si>
    <t>بنانه الدروبي</t>
  </si>
  <si>
    <t>محمد سامر الشاطر</t>
  </si>
  <si>
    <t>دعاء سليمان</t>
  </si>
  <si>
    <t>غيث الديوب</t>
  </si>
  <si>
    <t>احمد الزبيدي</t>
  </si>
  <si>
    <t>ادهم صفا</t>
  </si>
  <si>
    <t>مهيبه</t>
  </si>
  <si>
    <t>اماني تيرو</t>
  </si>
  <si>
    <t>بثينه السمير</t>
  </si>
  <si>
    <t>ريم الاحمر</t>
  </si>
  <si>
    <t>شادي رميح</t>
  </si>
  <si>
    <t>عبد الله زوده</t>
  </si>
  <si>
    <t>علي القاسم</t>
  </si>
  <si>
    <t>لازر</t>
  </si>
  <si>
    <t>عمار الشعبان</t>
  </si>
  <si>
    <t>محمد الدسوقي</t>
  </si>
  <si>
    <t>هادي سعيد</t>
  </si>
  <si>
    <t xml:space="preserve">احمد بصبوص </t>
  </si>
  <si>
    <t xml:space="preserve">وهيبة </t>
  </si>
  <si>
    <t>باسل طلاس</t>
  </si>
  <si>
    <t>احمد عابدين حيدر</t>
  </si>
  <si>
    <t>بيان شوشان</t>
  </si>
  <si>
    <t>دعاء حمود</t>
  </si>
  <si>
    <t>ربا ياغي</t>
  </si>
  <si>
    <t>رشا المكاكي</t>
  </si>
  <si>
    <t>حمامه</t>
  </si>
  <si>
    <t>طالب الضاهر</t>
  </si>
  <si>
    <t>علا ذياب</t>
  </si>
  <si>
    <t>كنار شاهين</t>
  </si>
  <si>
    <t>لينا الخوري</t>
  </si>
  <si>
    <t>طوني</t>
  </si>
  <si>
    <t>نور الساطي</t>
  </si>
  <si>
    <t>هبه الناشف</t>
  </si>
  <si>
    <t>مايسه</t>
  </si>
  <si>
    <t>روان ياغي</t>
  </si>
  <si>
    <t>سائره</t>
  </si>
  <si>
    <t>سلام جليلاتي</t>
  </si>
  <si>
    <t>طارق الفلو</t>
  </si>
  <si>
    <t xml:space="preserve">ايناس </t>
  </si>
  <si>
    <t>عبد الرحمن العبد الرجب</t>
  </si>
  <si>
    <t>آلاء ابو ارشيد</t>
  </si>
  <si>
    <t>عبير الأخرس</t>
  </si>
  <si>
    <t>خلدون موسى</t>
  </si>
  <si>
    <t>ريما حاغوج</t>
  </si>
  <si>
    <t>سليمان السيداحمد</t>
  </si>
  <si>
    <t>علي سلطاني</t>
  </si>
  <si>
    <t>هاني الحجي</t>
  </si>
  <si>
    <t>هناء تركمان</t>
  </si>
  <si>
    <t>جرابلس تحتاني</t>
  </si>
  <si>
    <t>وعد يوسف</t>
  </si>
  <si>
    <t>يولا شمه</t>
  </si>
  <si>
    <t>ايمن عيد</t>
  </si>
  <si>
    <t>روان فروج</t>
  </si>
  <si>
    <t>ريما تركي</t>
  </si>
  <si>
    <t>بنغازي</t>
  </si>
  <si>
    <t>ساره مرشد</t>
  </si>
  <si>
    <t>سائر الحسيان</t>
  </si>
  <si>
    <t>سدره علي</t>
  </si>
  <si>
    <t>كنان</t>
  </si>
  <si>
    <t>سناء ابوذراع</t>
  </si>
  <si>
    <t>علياء عبدالحميد</t>
  </si>
  <si>
    <t>هبه حمدان</t>
  </si>
  <si>
    <t>سعيدة</t>
  </si>
  <si>
    <t>حياة البديوي</t>
  </si>
  <si>
    <t>ريتا محفوظ</t>
  </si>
  <si>
    <t>صالح الحسن</t>
  </si>
  <si>
    <t>محمد ماهر خطيب</t>
  </si>
  <si>
    <t>احمد الدياب</t>
  </si>
  <si>
    <t>اشرف غانم</t>
  </si>
  <si>
    <t>لبينه</t>
  </si>
  <si>
    <t>رباب هنيدي</t>
  </si>
  <si>
    <t>ميساء خلف</t>
  </si>
  <si>
    <t>هديل الجهماني</t>
  </si>
  <si>
    <t>هلال الديس</t>
  </si>
  <si>
    <t>زغرين</t>
  </si>
  <si>
    <t xml:space="preserve">محمد الموسى الصالح </t>
  </si>
  <si>
    <t xml:space="preserve">عطاالله </t>
  </si>
  <si>
    <t>سامي عمر</t>
  </si>
  <si>
    <t>هبه شنار</t>
  </si>
  <si>
    <t>يارا عبده</t>
  </si>
  <si>
    <t>دونا شيخ خميس</t>
  </si>
  <si>
    <t>علا الاسعد</t>
  </si>
  <si>
    <t>مندرة</t>
  </si>
  <si>
    <t>عفراء قناه</t>
  </si>
  <si>
    <t>هديل ستستي</t>
  </si>
  <si>
    <t>عائشه تركي</t>
  </si>
  <si>
    <t>صالحية</t>
  </si>
  <si>
    <t>منال سليمان</t>
  </si>
  <si>
    <t>قيس البوش</t>
  </si>
  <si>
    <t>محمد اياد حجازي</t>
  </si>
  <si>
    <t>حنان حبي</t>
  </si>
  <si>
    <t>بسمه القاضي</t>
  </si>
  <si>
    <t>جمانه حيدر</t>
  </si>
  <si>
    <t>حسان الحسان</t>
  </si>
  <si>
    <t>فضيله يزبك</t>
  </si>
  <si>
    <t>نورهان كوكش</t>
  </si>
  <si>
    <t>بشار ادريس</t>
  </si>
  <si>
    <t>دعيبس</t>
  </si>
  <si>
    <t>امنة علي</t>
  </si>
  <si>
    <t>علاء جمال</t>
  </si>
  <si>
    <t>لينده</t>
  </si>
  <si>
    <t>المنفوله</t>
  </si>
  <si>
    <t>كامل صقر</t>
  </si>
  <si>
    <t>جبل الشيخ بقعسم</t>
  </si>
  <si>
    <t>سلوى ويس</t>
  </si>
  <si>
    <t>براء الحمدو</t>
  </si>
  <si>
    <t>السفيره</t>
  </si>
  <si>
    <t>مزيريب</t>
  </si>
  <si>
    <t>ردين حيدر</t>
  </si>
  <si>
    <t>سعده كمال الدين</t>
  </si>
  <si>
    <t>ضحى مداح</t>
  </si>
  <si>
    <t>الطاف</t>
  </si>
  <si>
    <t>لبيب علي</t>
  </si>
  <si>
    <t>هدى عبداللطيف</t>
  </si>
  <si>
    <t>الاء الهزار</t>
  </si>
  <si>
    <t>باسمه اسماعيل</t>
  </si>
  <si>
    <t>سمير الشقه</t>
  </si>
  <si>
    <t>عمار حسين</t>
  </si>
  <si>
    <t>حلة عارا</t>
  </si>
  <si>
    <t xml:space="preserve">ماحده الدرويش الخطيب </t>
  </si>
  <si>
    <t xml:space="preserve">اياد الماغوط </t>
  </si>
  <si>
    <t xml:space="preserve">جمال الدين </t>
  </si>
  <si>
    <t xml:space="preserve">انتصار </t>
  </si>
  <si>
    <t>غنى ونوس</t>
  </si>
  <si>
    <t>مياده البللول</t>
  </si>
  <si>
    <t>حيدره حمود</t>
  </si>
  <si>
    <t>داليا جعفر</t>
  </si>
  <si>
    <t>علي عيسى</t>
  </si>
  <si>
    <t>رجاء الحفيري</t>
  </si>
  <si>
    <t>حسام كور</t>
  </si>
  <si>
    <t>موريتانيا</t>
  </si>
  <si>
    <t xml:space="preserve">حوش عرب </t>
  </si>
  <si>
    <t>نافله</t>
  </si>
  <si>
    <t>سميرا</t>
  </si>
  <si>
    <t>امل شله</t>
  </si>
  <si>
    <t>أميمة العتاوي</t>
  </si>
  <si>
    <t>الاء العبد الرحمن المفتي</t>
  </si>
  <si>
    <t>آلاء خريطه</t>
  </si>
  <si>
    <t>بتول جحا</t>
  </si>
  <si>
    <t>سوق</t>
  </si>
  <si>
    <t>تغريد شنان</t>
  </si>
  <si>
    <t>منوي</t>
  </si>
  <si>
    <t>ثائر ابودقه</t>
  </si>
  <si>
    <t>حسان اسماعيل</t>
  </si>
  <si>
    <t>حسان عيساوي</t>
  </si>
  <si>
    <t>الركايا</t>
  </si>
  <si>
    <t>حسن انضج</t>
  </si>
  <si>
    <t>الرياض القريات</t>
  </si>
  <si>
    <t>دعاء دادا</t>
  </si>
  <si>
    <t xml:space="preserve">محمد سعيد </t>
  </si>
  <si>
    <t>ربا ابوعمار</t>
  </si>
  <si>
    <t>ورديه</t>
  </si>
  <si>
    <t>رشا سرديني</t>
  </si>
  <si>
    <t>صابرين زياده</t>
  </si>
  <si>
    <t>صفاء صباغ</t>
  </si>
  <si>
    <t>باسمة المصري</t>
  </si>
  <si>
    <t>عبدالفتاح الجيوسي</t>
  </si>
  <si>
    <t>عبير داود</t>
  </si>
  <si>
    <t>عزمت اسد</t>
  </si>
  <si>
    <t>السقيلبية</t>
  </si>
  <si>
    <t>علا حسن</t>
  </si>
  <si>
    <t>علي الجابر</t>
  </si>
  <si>
    <t>علي حماده</t>
  </si>
  <si>
    <t>عين الحمرا</t>
  </si>
  <si>
    <t>عماد الحافظ</t>
  </si>
  <si>
    <t>غيثاء سليطين</t>
  </si>
  <si>
    <t>فراس الحايك</t>
  </si>
  <si>
    <t>لوريس شعبان</t>
  </si>
  <si>
    <t>رامه</t>
  </si>
  <si>
    <t>لورين ديبو</t>
  </si>
  <si>
    <t>حمام قنيه</t>
  </si>
  <si>
    <t>ليندا عبدو</t>
  </si>
  <si>
    <t>مازن سليمان</t>
  </si>
  <si>
    <t>محمد صلاح بستوني</t>
  </si>
  <si>
    <t>منال احمد</t>
  </si>
  <si>
    <t>منال حيدر</t>
  </si>
  <si>
    <t>ميسم سلوم</t>
  </si>
  <si>
    <t xml:space="preserve">الدليبة </t>
  </si>
  <si>
    <t>ناديا صرصر</t>
  </si>
  <si>
    <t>نسرين مرعي</t>
  </si>
  <si>
    <t>نغم العفلق</t>
  </si>
  <si>
    <t>نهله الحساني</t>
  </si>
  <si>
    <t>نهى السلمان</t>
  </si>
  <si>
    <t>نيفين العريان</t>
  </si>
  <si>
    <t>لبنان</t>
  </si>
  <si>
    <t>هبا نيوف</t>
  </si>
  <si>
    <t>هبه عبدالحفيظ</t>
  </si>
  <si>
    <t>هدى بلبل</t>
  </si>
  <si>
    <t>هديل كوكجه</t>
  </si>
  <si>
    <t>هيفاء سلطان</t>
  </si>
  <si>
    <t>ياسمين الديب</t>
  </si>
  <si>
    <t>يحيى السيد</t>
  </si>
  <si>
    <t>ميساء النوري</t>
  </si>
  <si>
    <t>روان مظلوم</t>
  </si>
  <si>
    <t>ديانا عبد الحق</t>
  </si>
  <si>
    <t xml:space="preserve">محمد نهاد </t>
  </si>
  <si>
    <t>آيات الفندي</t>
  </si>
  <si>
    <t>الزويتيني</t>
  </si>
  <si>
    <t>حسين المعلم</t>
  </si>
  <si>
    <t>حيدر الرحل</t>
  </si>
  <si>
    <t>زين الصباغ</t>
  </si>
  <si>
    <t>عبد الكريم حاج حسن</t>
  </si>
  <si>
    <t xml:space="preserve">الفوعة </t>
  </si>
  <si>
    <t>مي دياب</t>
  </si>
  <si>
    <t>محمد فاروق</t>
  </si>
  <si>
    <t>هديل بصو</t>
  </si>
  <si>
    <t>علي بلال</t>
  </si>
  <si>
    <t>عبد الله قطرميز</t>
  </si>
  <si>
    <t>هيفاء التيناوي</t>
  </si>
  <si>
    <t>ابراهيم المصري</t>
  </si>
  <si>
    <t>محمد معتصم</t>
  </si>
  <si>
    <t>ميمونة</t>
  </si>
  <si>
    <t>اماني القاضي</t>
  </si>
  <si>
    <t>ايهم حمزه</t>
  </si>
  <si>
    <t>تمام ابراهيم</t>
  </si>
  <si>
    <t>الجديدة</t>
  </si>
  <si>
    <t>دلال راشد</t>
  </si>
  <si>
    <t>سيمون الخوري الياس</t>
  </si>
  <si>
    <t>صفاء السمان</t>
  </si>
  <si>
    <t>فلك أبو رميح</t>
  </si>
  <si>
    <t>فادي العبار</t>
  </si>
  <si>
    <t>مجد شاهين</t>
  </si>
  <si>
    <t>نبال جمول</t>
  </si>
  <si>
    <t>امل شتيان</t>
  </si>
  <si>
    <t xml:space="preserve">صبحية </t>
  </si>
  <si>
    <t xml:space="preserve">السلمية </t>
  </si>
  <si>
    <t>مكرم</t>
  </si>
  <si>
    <t>اكرم الحلاق</t>
  </si>
  <si>
    <t>اميرة الرفاعي</t>
  </si>
  <si>
    <t>راتب الزعبي</t>
  </si>
  <si>
    <t>عادل حسيان</t>
  </si>
  <si>
    <t>عهد عمر</t>
  </si>
  <si>
    <t>قمر الحمصي</t>
  </si>
  <si>
    <t>مادلين حازم</t>
  </si>
  <si>
    <t>دانيال عبد الله</t>
  </si>
  <si>
    <t>يسن</t>
  </si>
  <si>
    <t>بيت العلوني</t>
  </si>
  <si>
    <t>فراس طيجون</t>
  </si>
  <si>
    <t>محمد بجبوج</t>
  </si>
  <si>
    <t>يونس معلباوي</t>
  </si>
  <si>
    <t>علياء نصر</t>
  </si>
  <si>
    <t xml:space="preserve">الفندارة </t>
  </si>
  <si>
    <t>مسلم ابراهيم</t>
  </si>
  <si>
    <t>عمار خدام</t>
  </si>
  <si>
    <t>معاذ الحريري</t>
  </si>
  <si>
    <t>احمد عطيه</t>
  </si>
  <si>
    <t>ادريس سلامه</t>
  </si>
  <si>
    <t>اوس ابراهيم</t>
  </si>
  <si>
    <t>باسل الايوبي</t>
  </si>
  <si>
    <t>خوله الزوربا</t>
  </si>
  <si>
    <t>رجاء مصطفى</t>
  </si>
  <si>
    <t>ريم الفياض حرفوش</t>
  </si>
  <si>
    <t>عدنان العلي</t>
  </si>
  <si>
    <t>عقيل سلطان</t>
  </si>
  <si>
    <t>هيمه</t>
  </si>
  <si>
    <t>علي سريه</t>
  </si>
  <si>
    <t>مجد اللحام</t>
  </si>
  <si>
    <t>محمد يسار</t>
  </si>
  <si>
    <t>مها علقم</t>
  </si>
  <si>
    <t>ناديا بدران</t>
  </si>
  <si>
    <t>وفاء الجغيني</t>
  </si>
  <si>
    <t>حيط</t>
  </si>
  <si>
    <t>الاء عواد</t>
  </si>
  <si>
    <t>زيده</t>
  </si>
  <si>
    <t>ديالا شرف</t>
  </si>
  <si>
    <t>سلطان الموصلي</t>
  </si>
  <si>
    <t>عماد كحالة</t>
  </si>
  <si>
    <t>ميسره</t>
  </si>
  <si>
    <t>اليس المدعور</t>
  </si>
  <si>
    <t>بشرى الحاج احمد</t>
  </si>
  <si>
    <t xml:space="preserve">رحاب </t>
  </si>
  <si>
    <t>رفاه مومني</t>
  </si>
  <si>
    <t>تمانية</t>
  </si>
  <si>
    <t>رنيم شكري</t>
  </si>
  <si>
    <t>لما قدور</t>
  </si>
  <si>
    <t>محمد ابراهيم مال</t>
  </si>
  <si>
    <t>مراد ابراهيم</t>
  </si>
  <si>
    <t>مروه الديري</t>
  </si>
  <si>
    <t>غيده</t>
  </si>
  <si>
    <t>انسام السلامة</t>
  </si>
  <si>
    <t>بحري</t>
  </si>
  <si>
    <t>فداء ابو زيدان</t>
  </si>
  <si>
    <t>آلاء بازرباشي</t>
  </si>
  <si>
    <t>بسمة المسالمة</t>
  </si>
  <si>
    <t>جعفر هيفا</t>
  </si>
  <si>
    <t>راميا خير بك</t>
  </si>
  <si>
    <t>روان مخول</t>
  </si>
  <si>
    <t>باسيل</t>
  </si>
  <si>
    <t>جانيت العسافين</t>
  </si>
  <si>
    <t>الحواش</t>
  </si>
  <si>
    <t>سمر علي</t>
  </si>
  <si>
    <t>محمد رغيد حلله لي</t>
  </si>
  <si>
    <t>محمد رمضان نعمان</t>
  </si>
  <si>
    <t>محمد غيث ايوبي</t>
  </si>
  <si>
    <t>محمود خللو</t>
  </si>
  <si>
    <t>فكربه</t>
  </si>
  <si>
    <t>الراعي</t>
  </si>
  <si>
    <t>وجدان بدر</t>
  </si>
  <si>
    <t>بارعة</t>
  </si>
  <si>
    <t>خالد العلوش</t>
  </si>
  <si>
    <t>يحيى كمون</t>
  </si>
  <si>
    <t>لميه</t>
  </si>
  <si>
    <t>علي الغوثاني</t>
  </si>
  <si>
    <t>زين سليمان</t>
  </si>
  <si>
    <t>مؤيد بكار</t>
  </si>
  <si>
    <t>اخلاص الصالح</t>
  </si>
  <si>
    <t>احمد مصيني</t>
  </si>
  <si>
    <t>حماة الغاب الحتان</t>
  </si>
  <si>
    <t>ريم حمود</t>
  </si>
  <si>
    <t>غانية</t>
  </si>
  <si>
    <t>منى كركر</t>
  </si>
  <si>
    <t>عاشه</t>
  </si>
  <si>
    <t>هبه ناصر</t>
  </si>
  <si>
    <t>غاليه جبري</t>
  </si>
  <si>
    <t>حجيره</t>
  </si>
  <si>
    <t>محمد قباط الشهابي</t>
  </si>
  <si>
    <t>رنا اسبر</t>
  </si>
  <si>
    <t>رابيا</t>
  </si>
  <si>
    <t>امال السوادي</t>
  </si>
  <si>
    <t>منى الاسعد</t>
  </si>
  <si>
    <t>ربا السحلي</t>
  </si>
  <si>
    <t>رنا مظلوم</t>
  </si>
  <si>
    <t>الاء كنعان</t>
  </si>
  <si>
    <t>محمد عامر عرفه</t>
  </si>
  <si>
    <t>ريم الاسعد</t>
  </si>
  <si>
    <t>عماش</t>
  </si>
  <si>
    <t>نزها</t>
  </si>
  <si>
    <t>زهور دره</t>
  </si>
  <si>
    <t>احمد السندان</t>
  </si>
  <si>
    <t>الاحمدية</t>
  </si>
  <si>
    <t>محمد زياد الخطيب</t>
  </si>
  <si>
    <t>ارمناز</t>
  </si>
  <si>
    <t>ساره بلول</t>
  </si>
  <si>
    <t>الماظه</t>
  </si>
  <si>
    <t>عصام اسماعيل</t>
  </si>
  <si>
    <t>نمنوم</t>
  </si>
  <si>
    <t xml:space="preserve">طرطس </t>
  </si>
  <si>
    <t>نور الايمان دغمش</t>
  </si>
  <si>
    <t>علي فرحات</t>
  </si>
  <si>
    <t>ربا ابراهيم</t>
  </si>
  <si>
    <t>برمانة المشايخ</t>
  </si>
  <si>
    <t>ايات باجاري</t>
  </si>
  <si>
    <t>هبا حجي</t>
  </si>
  <si>
    <t>انس السقا</t>
  </si>
  <si>
    <t>رولا شبلي</t>
  </si>
  <si>
    <t>محمد اشرف الذياب</t>
  </si>
  <si>
    <t>ايمان حجي</t>
  </si>
  <si>
    <t>غدير يوسف</t>
  </si>
  <si>
    <t>قطيفه</t>
  </si>
  <si>
    <t>زينب خزنه</t>
  </si>
  <si>
    <t>شذى يحيى</t>
  </si>
  <si>
    <t>انس قزع</t>
  </si>
  <si>
    <t>سراج وادي</t>
  </si>
  <si>
    <t>حموده</t>
  </si>
  <si>
    <t>افين كيكي</t>
  </si>
  <si>
    <t>أحمد الموات</t>
  </si>
  <si>
    <t>نغم دليقان</t>
  </si>
  <si>
    <t>عهد حبيب</t>
  </si>
  <si>
    <t>دلدار اوسكو تكو</t>
  </si>
  <si>
    <t>بلال ايوبي</t>
  </si>
  <si>
    <t>سالم قريعوش</t>
  </si>
  <si>
    <t>هبه هلاله</t>
  </si>
  <si>
    <t>هبه عبد الرزاق</t>
  </si>
  <si>
    <t>بسينه دباس</t>
  </si>
  <si>
    <t>رائده تقوى</t>
  </si>
  <si>
    <t>الاء عبد الله</t>
  </si>
  <si>
    <t>يونس علي</t>
  </si>
  <si>
    <t xml:space="preserve">جدة </t>
  </si>
  <si>
    <t>سماهر اللحام</t>
  </si>
  <si>
    <t>نفين سعدون عمر</t>
  </si>
  <si>
    <t>ابرهيم محمد زينو</t>
  </si>
  <si>
    <t>اخترين</t>
  </si>
  <si>
    <t>هدى الابراهيم</t>
  </si>
  <si>
    <t>شوحه</t>
  </si>
  <si>
    <t>لين عبيد</t>
  </si>
  <si>
    <t>هيثم قدو</t>
  </si>
  <si>
    <t>زين العابدين كرابيج</t>
  </si>
  <si>
    <t>ايمان عقل</t>
  </si>
  <si>
    <t>لبنه عليشه</t>
  </si>
  <si>
    <t>ندى قطان</t>
  </si>
  <si>
    <t>صلاح العمر</t>
  </si>
  <si>
    <t>حويز تحتاني</t>
  </si>
  <si>
    <t>علاء الحموي</t>
  </si>
  <si>
    <t>اباء حبيب</t>
  </si>
  <si>
    <t>ايمان القاضي</t>
  </si>
  <si>
    <t>احمد قرجولي</t>
  </si>
  <si>
    <t>محمد فراس</t>
  </si>
  <si>
    <t>اشرف خلوف</t>
  </si>
  <si>
    <t>عيدة</t>
  </si>
  <si>
    <t>الاء بارافي</t>
  </si>
  <si>
    <t>امجد زاهده</t>
  </si>
  <si>
    <t xml:space="preserve">الحسينية  </t>
  </si>
  <si>
    <t>انس الحلبي</t>
  </si>
  <si>
    <t>ايمن خليفه</t>
  </si>
  <si>
    <t>باسل احمد</t>
  </si>
  <si>
    <t>بسام علوان</t>
  </si>
  <si>
    <t>جاكلين تموز</t>
  </si>
  <si>
    <t>ترياق</t>
  </si>
  <si>
    <t>حسام الدين محمود</t>
  </si>
  <si>
    <t>حسان الاحمد</t>
  </si>
  <si>
    <t>حسن عيسى</t>
  </si>
  <si>
    <t>دارين مرعي</t>
  </si>
  <si>
    <t>رشا القرعوش</t>
  </si>
  <si>
    <t xml:space="preserve">محمد سميرة </t>
  </si>
  <si>
    <t>رنا طراد</t>
  </si>
  <si>
    <t>مقيلبيه</t>
  </si>
  <si>
    <t>رنا معروف</t>
  </si>
  <si>
    <t>رهام شرفه</t>
  </si>
  <si>
    <t>روان حيدر</t>
  </si>
  <si>
    <t>رويده الصغير</t>
  </si>
  <si>
    <t>زينب نعمي</t>
  </si>
  <si>
    <t>سعد الهفل</t>
  </si>
  <si>
    <t>سميره مذكور</t>
  </si>
  <si>
    <t>ليبيا جنزور</t>
  </si>
  <si>
    <t>سوزان الكلاس</t>
  </si>
  <si>
    <t>سوزان عقيل</t>
  </si>
  <si>
    <t>شادي الجاسم</t>
  </si>
  <si>
    <t>صفاء الخطيب</t>
  </si>
  <si>
    <t>احمد بشير</t>
  </si>
  <si>
    <t>عبد الرحمن الحمصي</t>
  </si>
  <si>
    <t>عبدالله ديبه</t>
  </si>
  <si>
    <t>عبدالله مراد</t>
  </si>
  <si>
    <t>عبير عيد</t>
  </si>
  <si>
    <t>علاء الدين سلام</t>
  </si>
  <si>
    <t>علي الحسين</t>
  </si>
  <si>
    <t>فادي ابو حمره</t>
  </si>
  <si>
    <t>فادي عنبر</t>
  </si>
  <si>
    <t>فاطمه سيد احمد</t>
  </si>
  <si>
    <t>قاسم الشنان</t>
  </si>
  <si>
    <t>مساكن السيدة زينب</t>
  </si>
  <si>
    <t>لين الاسعد</t>
  </si>
  <si>
    <t>ماهر الهندي</t>
  </si>
  <si>
    <t xml:space="preserve">مجد ناصر </t>
  </si>
  <si>
    <t>محمد الدرويش</t>
  </si>
  <si>
    <t xml:space="preserve">حمص الشرقية </t>
  </si>
  <si>
    <t>محمد الغزالي</t>
  </si>
  <si>
    <t>محمد جبه</t>
  </si>
  <si>
    <t>خصيم</t>
  </si>
  <si>
    <t>محمد صواف</t>
  </si>
  <si>
    <t>محمد عرابي</t>
  </si>
  <si>
    <t>محمد علي اوتاني</t>
  </si>
  <si>
    <t>محمد هاجم عباس</t>
  </si>
  <si>
    <t>انغام</t>
  </si>
  <si>
    <t>محمود زيدان</t>
  </si>
  <si>
    <t>دير مقرن</t>
  </si>
  <si>
    <t>مرح عزو رحيباني</t>
  </si>
  <si>
    <t>منصور عيسى</t>
  </si>
  <si>
    <t>نسرين العوض</t>
  </si>
  <si>
    <t>نسيبه خضره</t>
  </si>
  <si>
    <t>نور الاصفر</t>
  </si>
  <si>
    <t>هديل طقطق</t>
  </si>
  <si>
    <t>وديع حداد</t>
  </si>
  <si>
    <t>وسام باره</t>
  </si>
  <si>
    <t>ياسمين نزيم</t>
  </si>
  <si>
    <t xml:space="preserve">المناجير </t>
  </si>
  <si>
    <t>يسرى ثابت</t>
  </si>
  <si>
    <t>يعقوب محمد</t>
  </si>
  <si>
    <t>فدره</t>
  </si>
  <si>
    <t>رانيا الحكيم</t>
  </si>
  <si>
    <t>ضياء الدين قسومة</t>
  </si>
  <si>
    <t>لوريس الصفدي</t>
  </si>
  <si>
    <t>اريج الحلاق</t>
  </si>
  <si>
    <t>الاء المارديني</t>
  </si>
  <si>
    <t>الين خليل</t>
  </si>
  <si>
    <t>اندريه</t>
  </si>
  <si>
    <t>حازم الحلاق</t>
  </si>
  <si>
    <t>مجد عرقوب</t>
  </si>
  <si>
    <t>محمد ماهر الحبال</t>
  </si>
  <si>
    <t>محمد نظمي نوري</t>
  </si>
  <si>
    <t>زهر الحلبي</t>
  </si>
  <si>
    <t>ولاء هرموش</t>
  </si>
  <si>
    <t>عبد الكريم الضاهر</t>
  </si>
  <si>
    <t>رنداالقاسم</t>
  </si>
  <si>
    <t>ابتسام موعد</t>
  </si>
  <si>
    <t>حائل</t>
  </si>
  <si>
    <t>احمد الحرامي</t>
  </si>
  <si>
    <t>معدان جديد</t>
  </si>
  <si>
    <t>احمد القبلان</t>
  </si>
  <si>
    <t>احمد حايك</t>
  </si>
  <si>
    <t>احمد سيف</t>
  </si>
  <si>
    <t>احمد محرم</t>
  </si>
  <si>
    <t>غزلانبة</t>
  </si>
  <si>
    <t>ادوار جربنده</t>
  </si>
  <si>
    <t>مخول</t>
  </si>
  <si>
    <t>اريج ابو زيد</t>
  </si>
  <si>
    <t>اسامه المصري</t>
  </si>
  <si>
    <t>الهام الخانجي</t>
  </si>
  <si>
    <t>الياس دحدل</t>
  </si>
  <si>
    <t xml:space="preserve">رنده </t>
  </si>
  <si>
    <t>اماني سكر</t>
  </si>
  <si>
    <t>انس ابو غليون</t>
  </si>
  <si>
    <t>باسل صالح</t>
  </si>
  <si>
    <t>بسام علي</t>
  </si>
  <si>
    <t>بشير الابراهيم</t>
  </si>
  <si>
    <t>بيان شميس</t>
  </si>
  <si>
    <t>الثعله</t>
  </si>
  <si>
    <t>جعفر داوود</t>
  </si>
  <si>
    <t>نبهان</t>
  </si>
  <si>
    <t>سراب</t>
  </si>
  <si>
    <t>جمانه عبد الدين</t>
  </si>
  <si>
    <t>حازم الشاهين ابو دهن</t>
  </si>
  <si>
    <t>حذيفه عليا</t>
  </si>
  <si>
    <t>حسين الكدرو</t>
  </si>
  <si>
    <t>قادر</t>
  </si>
  <si>
    <t>شويحه خزناوي</t>
  </si>
  <si>
    <t>حنان قطيفاني</t>
  </si>
  <si>
    <t>خلدون غنام</t>
  </si>
  <si>
    <t>خليل الظاهر</t>
  </si>
  <si>
    <t>الحرمون</t>
  </si>
  <si>
    <t>دعاء عبيد</t>
  </si>
  <si>
    <t>رغدة الحليبي</t>
  </si>
  <si>
    <t>رهام الشيخ عمر</t>
  </si>
  <si>
    <t>زهراء البهاء الدين</t>
  </si>
  <si>
    <t>زينه الرفاعي</t>
  </si>
  <si>
    <t>ساره ركاب</t>
  </si>
  <si>
    <t xml:space="preserve">محمد عز الدين </t>
  </si>
  <si>
    <t>ساره شعبان</t>
  </si>
  <si>
    <t>ساره نفوس</t>
  </si>
  <si>
    <t>سامح شيحه</t>
  </si>
  <si>
    <t>كندو</t>
  </si>
  <si>
    <t>سطام الدندل</t>
  </si>
  <si>
    <t>مجحم</t>
  </si>
  <si>
    <t>صفاء شرقي</t>
  </si>
  <si>
    <t>شمعة</t>
  </si>
  <si>
    <t>ضحى الدركزللي</t>
  </si>
  <si>
    <t>حكمه</t>
  </si>
  <si>
    <t>عبد الرحمن زعيتر</t>
  </si>
  <si>
    <t>عبد الرزاق الدعبول</t>
  </si>
  <si>
    <t>خشوف</t>
  </si>
  <si>
    <t>حريتان</t>
  </si>
  <si>
    <t>عبد الله بردان</t>
  </si>
  <si>
    <t>عبد الله سلهب</t>
  </si>
  <si>
    <t>عبد المنعم الخماش</t>
  </si>
  <si>
    <t>محمد منار</t>
  </si>
  <si>
    <t>عبير جغنون</t>
  </si>
  <si>
    <t xml:space="preserve">ضمير </t>
  </si>
  <si>
    <t>عفراء سلامي</t>
  </si>
  <si>
    <t>علا ابو ترابي</t>
  </si>
  <si>
    <t>علاء الزعبي</t>
  </si>
  <si>
    <t>عماد العلي</t>
  </si>
  <si>
    <t>عمر العوده</t>
  </si>
  <si>
    <t>عمران الديري</t>
  </si>
  <si>
    <t>غاده مسعود</t>
  </si>
  <si>
    <t>غدير الحلبي</t>
  </si>
  <si>
    <t>فراس نعيم</t>
  </si>
  <si>
    <t>لميس ابو زيد</t>
  </si>
  <si>
    <t>لميس الحايك</t>
  </si>
  <si>
    <t>ليلى حقوق</t>
  </si>
  <si>
    <t>نور الدهر</t>
  </si>
  <si>
    <t>القاهره</t>
  </si>
  <si>
    <t>ماري خزعل</t>
  </si>
  <si>
    <t>ماري روز امين الثلاج</t>
  </si>
  <si>
    <t>ماسا قتوت</t>
  </si>
  <si>
    <t>مجد سعيدان</t>
  </si>
  <si>
    <t>مجيب زاهد</t>
  </si>
  <si>
    <t>محمد خالد الدالاتي</t>
  </si>
  <si>
    <t>محمد سلمان مظلوم</t>
  </si>
  <si>
    <t>غسانه</t>
  </si>
  <si>
    <t>محمد علي البدوي</t>
  </si>
  <si>
    <t>محمد مهند سالم</t>
  </si>
  <si>
    <t>محمد نوري زرزور</t>
  </si>
  <si>
    <t>مريم مدور</t>
  </si>
  <si>
    <t>ميرفت الخوري</t>
  </si>
  <si>
    <t>حبسه</t>
  </si>
  <si>
    <t>نور عابده</t>
  </si>
  <si>
    <t>نورهان الموصلي</t>
  </si>
  <si>
    <t>هاله ديب</t>
  </si>
  <si>
    <t>سركس</t>
  </si>
  <si>
    <t>هدى دنو</t>
  </si>
  <si>
    <t>هدير كيوان</t>
  </si>
  <si>
    <t>وطفا</t>
  </si>
  <si>
    <t>هزار الحجار</t>
  </si>
  <si>
    <t>هيلين شعبان</t>
  </si>
  <si>
    <t>وليم الخالد</t>
  </si>
  <si>
    <t>المزيرعه</t>
  </si>
  <si>
    <t>ياسمين عابدين حيدر</t>
  </si>
  <si>
    <t>الاء الموسى</t>
  </si>
  <si>
    <t>اماني الترك</t>
  </si>
  <si>
    <t>امل الطالب</t>
  </si>
  <si>
    <t>رشا المطر</t>
  </si>
  <si>
    <t>عدنان شقحبي</t>
  </si>
  <si>
    <t>معلا عبد الرحمن</t>
  </si>
  <si>
    <t>هاني دحدل</t>
  </si>
  <si>
    <t>هيا مدور</t>
  </si>
  <si>
    <t>وعد الحمود</t>
  </si>
  <si>
    <t xml:space="preserve">براغيدي </t>
  </si>
  <si>
    <t>الهام برانبو</t>
  </si>
  <si>
    <t>محمد معن</t>
  </si>
  <si>
    <t>ايمان البلبوص</t>
  </si>
  <si>
    <t>حسناء حماده</t>
  </si>
  <si>
    <t>سومر عبد الرزاق</t>
  </si>
  <si>
    <t>عبد الكريم السيد</t>
  </si>
  <si>
    <t>حاكم</t>
  </si>
  <si>
    <t>باشه</t>
  </si>
  <si>
    <t>علا ابراهيم</t>
  </si>
  <si>
    <t>علاء مخلوف</t>
  </si>
  <si>
    <t>غفران العكله</t>
  </si>
  <si>
    <t>فارس حاج فارس</t>
  </si>
  <si>
    <t>ليلاس خولي</t>
  </si>
  <si>
    <t>مالدا الزيات</t>
  </si>
  <si>
    <t>راويه</t>
  </si>
  <si>
    <t>عصمان</t>
  </si>
  <si>
    <t>منهل عبد اللطيف</t>
  </si>
  <si>
    <t>وسام االعواد</t>
  </si>
  <si>
    <t>درزية</t>
  </si>
  <si>
    <t>احمد شاهين</t>
  </si>
  <si>
    <t>اريج العشعوش</t>
  </si>
  <si>
    <t>الرباب محمد</t>
  </si>
  <si>
    <t>أمجد القنطار</t>
  </si>
  <si>
    <t>أيمن الياسين</t>
  </si>
  <si>
    <t>أمينة</t>
  </si>
  <si>
    <t>بسيم سليمان</t>
  </si>
  <si>
    <t>متعب</t>
  </si>
  <si>
    <t>تميم سلمون</t>
  </si>
  <si>
    <t>خيرت مطر</t>
  </si>
  <si>
    <t>زينب الزير</t>
  </si>
  <si>
    <t>سلوى شمالي</t>
  </si>
  <si>
    <t>سمر الشيخ محمد</t>
  </si>
  <si>
    <t>شروق السيد</t>
  </si>
  <si>
    <t>عمران السيد حسين</t>
  </si>
  <si>
    <t>فاطمه الحاج محمد</t>
  </si>
  <si>
    <t>نباتة كبيرة</t>
  </si>
  <si>
    <t>محمد صيدناوي</t>
  </si>
  <si>
    <t>مهدى</t>
  </si>
  <si>
    <t>محمد معلا</t>
  </si>
  <si>
    <t>مرام الدعبل</t>
  </si>
  <si>
    <t>مريم ونوسه</t>
  </si>
  <si>
    <t>مصطفى المصطفى العبدو</t>
  </si>
  <si>
    <t>غرور</t>
  </si>
  <si>
    <t>مؤيد شبيب</t>
  </si>
  <si>
    <t>نعيم أمانة</t>
  </si>
  <si>
    <t>عبدالجليل</t>
  </si>
  <si>
    <t xml:space="preserve">المعضمية  </t>
  </si>
  <si>
    <t>نورالدين البارودي</t>
  </si>
  <si>
    <t>لوزيه</t>
  </si>
  <si>
    <t>هدى رجب</t>
  </si>
  <si>
    <t>ولاء عشماوي</t>
  </si>
  <si>
    <t>ولاء محمود</t>
  </si>
  <si>
    <t>يامن بدريه</t>
  </si>
  <si>
    <t>حمزه الصالح</t>
  </si>
  <si>
    <t>علاء الحوشان</t>
  </si>
  <si>
    <t>فردوس الرمضان</t>
  </si>
  <si>
    <t>بتول الفارس</t>
  </si>
  <si>
    <t>تهاني جوبان</t>
  </si>
  <si>
    <t>الميدان</t>
  </si>
  <si>
    <t>سهام طقيقة</t>
  </si>
  <si>
    <t>محمد الحبل</t>
  </si>
  <si>
    <t>محمد الحسن البغا</t>
  </si>
  <si>
    <t>محمد حموش</t>
  </si>
  <si>
    <t>منذر رباح</t>
  </si>
  <si>
    <t>باسل شهيب</t>
  </si>
  <si>
    <t xml:space="preserve">محمد رشيد </t>
  </si>
  <si>
    <t>نمر ديب</t>
  </si>
  <si>
    <t>ماريا</t>
  </si>
  <si>
    <t>حسن جعفر</t>
  </si>
  <si>
    <t>عين سليمو</t>
  </si>
  <si>
    <t>اسراء نزال</t>
  </si>
  <si>
    <t>اليس الحمد</t>
  </si>
  <si>
    <t>بدر الدين الاخرس</t>
  </si>
  <si>
    <t>بسام اشريفة</t>
  </si>
  <si>
    <t>بشار اسعد</t>
  </si>
  <si>
    <t>بيان كيوان</t>
  </si>
  <si>
    <t>تامر صالح</t>
  </si>
  <si>
    <t>حسام الأحمد</t>
  </si>
  <si>
    <t>حسين محي الدين</t>
  </si>
  <si>
    <t>ديانه الصمادي</t>
  </si>
  <si>
    <t>رانية البني</t>
  </si>
  <si>
    <t>سهاد الأحمر</t>
  </si>
  <si>
    <t>ربى الطواشي</t>
  </si>
  <si>
    <t>رشا بدر</t>
  </si>
  <si>
    <t>رنا كيوان</t>
  </si>
  <si>
    <t>رهام مستوكرديه</t>
  </si>
  <si>
    <t>رهام نكد</t>
  </si>
  <si>
    <t>متروك</t>
  </si>
  <si>
    <t>روان البريجاوي</t>
  </si>
  <si>
    <t>زكيه صالح</t>
  </si>
  <si>
    <t>زياد الصفدي</t>
  </si>
  <si>
    <t>زينب النعسان</t>
  </si>
  <si>
    <t>سلمان زعرور</t>
  </si>
  <si>
    <t>سمر فنده</t>
  </si>
  <si>
    <t>شهزر الأديب</t>
  </si>
  <si>
    <t>صهيب</t>
  </si>
  <si>
    <t>صفاء كنعان</t>
  </si>
  <si>
    <t>طه الطحان</t>
  </si>
  <si>
    <t>عبدالرزاق فناش العمر</t>
  </si>
  <si>
    <t>عصام علي</t>
  </si>
  <si>
    <t>تالين</t>
  </si>
  <si>
    <t>عفراء كنوني عمروش</t>
  </si>
  <si>
    <t>غصون منون</t>
  </si>
  <si>
    <t>عفيفه</t>
  </si>
  <si>
    <t>روضة الوعر</t>
  </si>
  <si>
    <t>فاتنه الراعي</t>
  </si>
  <si>
    <t>فادي فاخره</t>
  </si>
  <si>
    <t>فايز ناصر</t>
  </si>
  <si>
    <t>فهميه كلاليب العشابي</t>
  </si>
  <si>
    <t>قمر الزيبق</t>
  </si>
  <si>
    <t>محمد زعبوط</t>
  </si>
  <si>
    <t>مرام محمد</t>
  </si>
  <si>
    <t>مناس علوش</t>
  </si>
  <si>
    <t xml:space="preserve">رحيبه </t>
  </si>
  <si>
    <t>منتهى صبري</t>
  </si>
  <si>
    <t>عبدالباقي</t>
  </si>
  <si>
    <t>لمعه</t>
  </si>
  <si>
    <t>هلالية</t>
  </si>
  <si>
    <t>نوره صبح</t>
  </si>
  <si>
    <t>هبه الحسن</t>
  </si>
  <si>
    <t>ياسمين موهباني</t>
  </si>
  <si>
    <t>أكارم عساف</t>
  </si>
  <si>
    <t>بهجة</t>
  </si>
  <si>
    <t>حسان زنبق</t>
  </si>
  <si>
    <t>رهف جلول</t>
  </si>
  <si>
    <t>ريما الزبدي</t>
  </si>
  <si>
    <t>علي الجوجي</t>
  </si>
  <si>
    <t>حطيبه</t>
  </si>
  <si>
    <t>محمد صبحي القاضي</t>
  </si>
  <si>
    <t>هريرة</t>
  </si>
  <si>
    <t>نهى النجيب</t>
  </si>
  <si>
    <t>ولاء حسن</t>
  </si>
  <si>
    <t>يحيى مهنا</t>
  </si>
  <si>
    <t>احمد التركماني</t>
  </si>
  <si>
    <t>اكرم حبش</t>
  </si>
  <si>
    <t>رهام المشرف</t>
  </si>
  <si>
    <t>مراد شدود</t>
  </si>
  <si>
    <t>نور الدين رجب</t>
  </si>
  <si>
    <t>نور الدين عزيزيه</t>
  </si>
  <si>
    <t>بتول سرميني</t>
  </si>
  <si>
    <t>علي نور الدين</t>
  </si>
  <si>
    <t>حطانيه</t>
  </si>
  <si>
    <t>محمد رضوان السويداني</t>
  </si>
  <si>
    <t>وضاح الحسين النايف</t>
  </si>
  <si>
    <t>سيناء</t>
  </si>
  <si>
    <t xml:space="preserve">اميرة خلوف </t>
  </si>
  <si>
    <t xml:space="preserve">فخريه </t>
  </si>
  <si>
    <t xml:space="preserve">بيان كلثوم </t>
  </si>
  <si>
    <t xml:space="preserve">تهاني سقور </t>
  </si>
  <si>
    <t>سرسكيه</t>
  </si>
  <si>
    <t xml:space="preserve">ايهم عزيمه </t>
  </si>
  <si>
    <t xml:space="preserve">سماح </t>
  </si>
  <si>
    <t xml:space="preserve">بشائر التركاوي </t>
  </si>
  <si>
    <t xml:space="preserve">تمام </t>
  </si>
  <si>
    <t xml:space="preserve">روعة </t>
  </si>
  <si>
    <t xml:space="preserve">نقولا بدر </t>
  </si>
  <si>
    <t xml:space="preserve">راغدة </t>
  </si>
  <si>
    <t xml:space="preserve">النزهة </t>
  </si>
  <si>
    <t xml:space="preserve">ندى الساجر </t>
  </si>
  <si>
    <t>هره</t>
  </si>
  <si>
    <t>الانبار</t>
  </si>
  <si>
    <t>ديالا الحكيم</t>
  </si>
  <si>
    <t>سلفانا نحيلي</t>
  </si>
  <si>
    <t>احمد الناطور</t>
  </si>
  <si>
    <t>مهند علي</t>
  </si>
  <si>
    <t>فؤاد بوز</t>
  </si>
  <si>
    <t>ربيع صقر</t>
  </si>
  <si>
    <t>احمد القدسي</t>
  </si>
  <si>
    <t>تمام عيسى</t>
  </si>
  <si>
    <t>عبير مكارم</t>
  </si>
  <si>
    <t>عطا الفارس</t>
  </si>
  <si>
    <t>فضة أبو سرحان</t>
  </si>
  <si>
    <t>قصي اسكندراني</t>
  </si>
  <si>
    <t>شذى الحصني</t>
  </si>
  <si>
    <t>مصطفى جنيد</t>
  </si>
  <si>
    <t>وعد الضيا</t>
  </si>
  <si>
    <t>عبد الله زهوه</t>
  </si>
  <si>
    <t>وصفه</t>
  </si>
  <si>
    <t>موثبين</t>
  </si>
  <si>
    <t>ولاء الجاسم</t>
  </si>
  <si>
    <t>زياد اسبر</t>
  </si>
  <si>
    <t>سليمان احمد</t>
  </si>
  <si>
    <t>جمانا عدره</t>
  </si>
  <si>
    <t>احمد العميان</t>
  </si>
  <si>
    <t>عبد العزيز الرداد</t>
  </si>
  <si>
    <t>غايده</t>
  </si>
  <si>
    <t>الكالطه</t>
  </si>
  <si>
    <t>عبد الغني حموده</t>
  </si>
  <si>
    <t>عاطفة</t>
  </si>
  <si>
    <t>عمر روميه</t>
  </si>
  <si>
    <t>قاسم الصيص</t>
  </si>
  <si>
    <t>محمد حاكمه</t>
  </si>
  <si>
    <t>يمان السعيد الخلف</t>
  </si>
  <si>
    <t>نجوا</t>
  </si>
  <si>
    <t>فداء الحبالتي</t>
  </si>
  <si>
    <t>هاله جراح</t>
  </si>
  <si>
    <t>احمد كوسه</t>
  </si>
  <si>
    <t>زين العابدين البرباري</t>
  </si>
  <si>
    <t>نداء جوهر</t>
  </si>
  <si>
    <t>افلين شقير</t>
  </si>
  <si>
    <t xml:space="preserve">ام رواق </t>
  </si>
  <si>
    <t>ايناس كيلاني</t>
  </si>
  <si>
    <t>عربي</t>
  </si>
  <si>
    <t>لما دوفش</t>
  </si>
  <si>
    <t>محمد سمور</t>
  </si>
  <si>
    <t>ناصر شيحا</t>
  </si>
  <si>
    <t xml:space="preserve">يحيى </t>
  </si>
  <si>
    <t xml:space="preserve">زينات </t>
  </si>
  <si>
    <t>محمد فوزي ليلا</t>
  </si>
  <si>
    <t>الاء حبش</t>
  </si>
  <si>
    <t>ديما الكفري</t>
  </si>
  <si>
    <t>ايهم السوسي</t>
  </si>
  <si>
    <t>عماد قباط الشهابي</t>
  </si>
  <si>
    <t>فادي المحمد</t>
  </si>
  <si>
    <t>كوثر محمد</t>
  </si>
  <si>
    <t>ادهم كاسوحه</t>
  </si>
  <si>
    <t>وسيم القصيباتي</t>
  </si>
  <si>
    <t>ثريا كنينه</t>
  </si>
  <si>
    <t>ديانا زعرور</t>
  </si>
  <si>
    <t>عبير قريش</t>
  </si>
  <si>
    <t>علاء رستم</t>
  </si>
  <si>
    <t>ابراهيم علي</t>
  </si>
  <si>
    <t>حنين فروج</t>
  </si>
  <si>
    <t>عزيزه عبد العال</t>
  </si>
  <si>
    <t>ريم الاطرش</t>
  </si>
  <si>
    <t>نور الهدى شباط</t>
  </si>
  <si>
    <t>بيان راشد</t>
  </si>
  <si>
    <t>امبره</t>
  </si>
  <si>
    <t>احمد غصن</t>
  </si>
  <si>
    <t>المى سلهب</t>
  </si>
  <si>
    <t>انصاف شيحة</t>
  </si>
  <si>
    <t>قلمون</t>
  </si>
  <si>
    <t>ايناس العدوج</t>
  </si>
  <si>
    <t>جمال حسن</t>
  </si>
  <si>
    <t>حبيب سليمان</t>
  </si>
  <si>
    <t>رنا رشيد</t>
  </si>
  <si>
    <t>رنيم دعبول</t>
  </si>
  <si>
    <t>رواد الزير</t>
  </si>
  <si>
    <t>سماح حطيني</t>
  </si>
  <si>
    <t>برموك</t>
  </si>
  <si>
    <t>سهاد صافي</t>
  </si>
  <si>
    <t>فهدي</t>
  </si>
  <si>
    <t>عروه كيوان</t>
  </si>
  <si>
    <t>عمر فاروسي</t>
  </si>
  <si>
    <t>غدير زلفو</t>
  </si>
  <si>
    <t>فادي الصباح</t>
  </si>
  <si>
    <t>لين شبيرو</t>
  </si>
  <si>
    <t>محمد قزيز</t>
  </si>
  <si>
    <t>محمد قسوم</t>
  </si>
  <si>
    <t>مرح عثمان</t>
  </si>
  <si>
    <t>احمد البدوي</t>
  </si>
  <si>
    <t>مصعب الحمدان</t>
  </si>
  <si>
    <t>ناجي قسام</t>
  </si>
  <si>
    <t>نور بكر</t>
  </si>
  <si>
    <t>نور كيوان</t>
  </si>
  <si>
    <t>هبه خان شيخون</t>
  </si>
  <si>
    <t>يوسف ياسين</t>
  </si>
  <si>
    <t>نور العبد الله العبد الرحمن</t>
  </si>
  <si>
    <t>ماريه الحجار</t>
  </si>
  <si>
    <t>مجدولين مصطفى</t>
  </si>
  <si>
    <t>محمد القصير</t>
  </si>
  <si>
    <t>معاذ الحمصي</t>
  </si>
  <si>
    <t>محمود سروجي</t>
  </si>
  <si>
    <t xml:space="preserve">محمد سليم </t>
  </si>
  <si>
    <t>امير جاويش</t>
  </si>
  <si>
    <t>اميره الباشا</t>
  </si>
  <si>
    <t>بدور العلي</t>
  </si>
  <si>
    <t>الطيانة</t>
  </si>
  <si>
    <t>جمال الهنيدي</t>
  </si>
  <si>
    <t xml:space="preserve">رشيد </t>
  </si>
  <si>
    <t>جهان كلا</t>
  </si>
  <si>
    <t>الماريه</t>
  </si>
  <si>
    <t>حمزه الدبس</t>
  </si>
  <si>
    <t>حمزه فواز</t>
  </si>
  <si>
    <t>خالد بدير</t>
  </si>
  <si>
    <t>ربيع سليمان</t>
  </si>
  <si>
    <t>رغده الحجي</t>
  </si>
  <si>
    <t>ميثة</t>
  </si>
  <si>
    <t>الكوم</t>
  </si>
  <si>
    <t>رنيم ضاهر</t>
  </si>
  <si>
    <t>ريم اومري</t>
  </si>
  <si>
    <t>سعد الدين سلامه</t>
  </si>
  <si>
    <t>نديده</t>
  </si>
  <si>
    <t xml:space="preserve">جباب </t>
  </si>
  <si>
    <t>طارق النعسان</t>
  </si>
  <si>
    <t>عائشه سرجاوي</t>
  </si>
  <si>
    <t>كفرحايا</t>
  </si>
  <si>
    <t>عبد الله ابو هلال</t>
  </si>
  <si>
    <t>عبد الهادي ياسين</t>
  </si>
  <si>
    <t>غفران الطويل</t>
  </si>
  <si>
    <t>محمد عبد الكريم</t>
  </si>
  <si>
    <t>فاطمه ذيب</t>
  </si>
  <si>
    <t>رباب</t>
  </si>
  <si>
    <t>قيس طه</t>
  </si>
  <si>
    <t>لانا بيروتي</t>
  </si>
  <si>
    <t>لينا كلثوم</t>
  </si>
  <si>
    <t>محمد رامز سبيناتي</t>
  </si>
  <si>
    <t>محمد محفوظ</t>
  </si>
  <si>
    <t>مروه الغصين</t>
  </si>
  <si>
    <t>مقداد فياض</t>
  </si>
  <si>
    <t>مؤيد عوض</t>
  </si>
  <si>
    <t xml:space="preserve">الروضة </t>
  </si>
  <si>
    <t>نجلاء عجي</t>
  </si>
  <si>
    <t>نيفين الهرن</t>
  </si>
  <si>
    <t>هاديه الذياب</t>
  </si>
  <si>
    <t>هبه زبيدي</t>
  </si>
  <si>
    <t>هديل الجباعي</t>
  </si>
  <si>
    <t>هديل غرز الدين</t>
  </si>
  <si>
    <t>هنادي محمد</t>
  </si>
  <si>
    <t>وعد ابو صالحه</t>
  </si>
  <si>
    <t>تبارك دلة</t>
  </si>
  <si>
    <t>جمعه الشتيوي</t>
  </si>
  <si>
    <t>مرزوق</t>
  </si>
  <si>
    <t>البحدليه</t>
  </si>
  <si>
    <t>عمر الحسون</t>
  </si>
  <si>
    <t>محمد فراس حمود</t>
  </si>
  <si>
    <t>ناهد الحمد</t>
  </si>
  <si>
    <t>هبه شحاده</t>
  </si>
  <si>
    <t>الصور</t>
  </si>
  <si>
    <t>وسام ابراهيم اغا</t>
  </si>
  <si>
    <t>بهاء ابو ذياب</t>
  </si>
  <si>
    <t>خالد خير الدين</t>
  </si>
  <si>
    <t>عبادة طقش</t>
  </si>
  <si>
    <t>ترمالين</t>
  </si>
  <si>
    <t>عبد الكريم العلي</t>
  </si>
  <si>
    <t>ندى الحنش</t>
  </si>
  <si>
    <t>نزار حسن</t>
  </si>
  <si>
    <t>غاده الصارم</t>
  </si>
  <si>
    <t>الكرامة</t>
  </si>
  <si>
    <t>الاء الحسن</t>
  </si>
  <si>
    <t>الاء الفهد</t>
  </si>
  <si>
    <t>بشار الحداد</t>
  </si>
  <si>
    <t>تمام حلوم</t>
  </si>
  <si>
    <t>حليم</t>
  </si>
  <si>
    <t>رشا الطراد</t>
  </si>
  <si>
    <t>ريما البني</t>
  </si>
  <si>
    <t>سمير عوده</t>
  </si>
  <si>
    <t>سهى الشحاده</t>
  </si>
  <si>
    <t>عقبه ابواللبن</t>
  </si>
  <si>
    <t>محمد بالوش</t>
  </si>
  <si>
    <t>مرام شيخاني</t>
  </si>
  <si>
    <t>وسام الحسن</t>
  </si>
  <si>
    <t>ولاء الحموي</t>
  </si>
  <si>
    <t>تلقطا</t>
  </si>
  <si>
    <t>سامر صالح</t>
  </si>
  <si>
    <t>ابراهيم العمار</t>
  </si>
  <si>
    <t>اسما الزعبي</t>
  </si>
  <si>
    <t>ايفانا النجم</t>
  </si>
  <si>
    <t>ايهم اسعد</t>
  </si>
  <si>
    <t>أيهم محمد</t>
  </si>
  <si>
    <t>آلاء مراد</t>
  </si>
  <si>
    <t>محمدتيسير</t>
  </si>
  <si>
    <t>بشرى الشام</t>
  </si>
  <si>
    <t>فاطم</t>
  </si>
  <si>
    <t>جوى جديد</t>
  </si>
  <si>
    <t>حسام الصالح</t>
  </si>
  <si>
    <t>حسين فروخ</t>
  </si>
  <si>
    <t>حلا العبود</t>
  </si>
  <si>
    <t>مخرم فوقاني</t>
  </si>
  <si>
    <t>خوله نجمه</t>
  </si>
  <si>
    <t>دانيا الطويل</t>
  </si>
  <si>
    <t>دعاء الشوحه</t>
  </si>
  <si>
    <t>محمد اياد</t>
  </si>
  <si>
    <t>رانيا العكله</t>
  </si>
  <si>
    <t>رزان حوش</t>
  </si>
  <si>
    <t>محمد تحسين</t>
  </si>
  <si>
    <t>رشا سليمان</t>
  </si>
  <si>
    <t>جاهده</t>
  </si>
  <si>
    <t>رهام كرادو</t>
  </si>
  <si>
    <t>زينو بشبش</t>
  </si>
  <si>
    <t>ديرعطيه</t>
  </si>
  <si>
    <t>سلوى صالح</t>
  </si>
  <si>
    <t>سوريه دره</t>
  </si>
  <si>
    <t>عبدالعال عيطة</t>
  </si>
  <si>
    <t>عزيزه سعيد</t>
  </si>
  <si>
    <t>روزه المنصور</t>
  </si>
  <si>
    <t>الخنساء</t>
  </si>
  <si>
    <t>علا ونوس</t>
  </si>
  <si>
    <t>علي عليان</t>
  </si>
  <si>
    <t>عمر نصار</t>
  </si>
  <si>
    <t>عيدة عرعور</t>
  </si>
  <si>
    <t>غسان مطر</t>
  </si>
  <si>
    <t>القطيلبية</t>
  </si>
  <si>
    <t>فاديا الزعبي</t>
  </si>
  <si>
    <t>فاضل يسوف</t>
  </si>
  <si>
    <t>فراس الجوماني</t>
  </si>
  <si>
    <t>قمر مصري</t>
  </si>
  <si>
    <t>لور برصه</t>
  </si>
  <si>
    <t>روز</t>
  </si>
  <si>
    <t>لؤي رضوان</t>
  </si>
  <si>
    <t>محمد زهير الهابط</t>
  </si>
  <si>
    <t>محمد غسان الزلق</t>
  </si>
  <si>
    <t>محمدعزالدين حصوه</t>
  </si>
  <si>
    <t>مروه ابودرهمين</t>
  </si>
  <si>
    <t>مروه النعسان</t>
  </si>
  <si>
    <t>مريم كسيري</t>
  </si>
  <si>
    <t>نور حمدي</t>
  </si>
  <si>
    <t>نورا ناصر</t>
  </si>
  <si>
    <t>نيرمين يوسف</t>
  </si>
  <si>
    <t>هبه البدوي</t>
  </si>
  <si>
    <t>هبه السليمان</t>
  </si>
  <si>
    <t>هبى ابورايد</t>
  </si>
  <si>
    <t>نوفليه</t>
  </si>
  <si>
    <t>هشام عبدالكريم</t>
  </si>
  <si>
    <t>هلا نعيم</t>
  </si>
  <si>
    <t>هيا درويش</t>
  </si>
  <si>
    <t>كرناز</t>
  </si>
  <si>
    <t>يزن بلال</t>
  </si>
  <si>
    <t>يوسف العيد</t>
  </si>
  <si>
    <t>إثراء شبيب</t>
  </si>
  <si>
    <t>بتول زيادة</t>
  </si>
  <si>
    <t>بهاء الدين محمود</t>
  </si>
  <si>
    <t>جمان مشوح</t>
  </si>
  <si>
    <t>حامد محرز</t>
  </si>
  <si>
    <t>زينة خضيرة</t>
  </si>
  <si>
    <t>سليمان عتال</t>
  </si>
  <si>
    <t>ملك تللو</t>
  </si>
  <si>
    <t>ميسره الشيبي</t>
  </si>
  <si>
    <t>نور الورع</t>
  </si>
  <si>
    <t>نيرمين السعيد</t>
  </si>
  <si>
    <t>محمد وئام درويش</t>
  </si>
  <si>
    <t>رهف البيطار</t>
  </si>
  <si>
    <t>سلهب</t>
  </si>
  <si>
    <t>نور الهدى العسه</t>
  </si>
  <si>
    <t>وسيم كركزتلي</t>
  </si>
  <si>
    <t>زهراء كرمانشاهي نو</t>
  </si>
  <si>
    <t>اراء حيدر</t>
  </si>
  <si>
    <t>صعيد</t>
  </si>
  <si>
    <t>اروى الرحيل</t>
  </si>
  <si>
    <t xml:space="preserve">جب الصفا </t>
  </si>
  <si>
    <t>الاء ملي</t>
  </si>
  <si>
    <t>ايات محمد</t>
  </si>
  <si>
    <t xml:space="preserve">محمد وليد </t>
  </si>
  <si>
    <t>ايهم ديوب</t>
  </si>
  <si>
    <t>باسل عبد الله</t>
  </si>
  <si>
    <t>باسل قاسم</t>
  </si>
  <si>
    <t>بشرى ديب</t>
  </si>
  <si>
    <t>بنان الصيداوي</t>
  </si>
  <si>
    <t>حسام رجب</t>
  </si>
  <si>
    <t xml:space="preserve">دارين جريدي </t>
  </si>
  <si>
    <t>دينا</t>
  </si>
  <si>
    <t xml:space="preserve">عبير </t>
  </si>
  <si>
    <t xml:space="preserve">رهف سيد احمد </t>
  </si>
  <si>
    <t xml:space="preserve">سعود </t>
  </si>
  <si>
    <t>روان محسن</t>
  </si>
  <si>
    <t>عاهده</t>
  </si>
  <si>
    <t xml:space="preserve">سلسبيل الكريم </t>
  </si>
  <si>
    <t>سهام الاحمد</t>
  </si>
  <si>
    <t>شذى قاسم</t>
  </si>
  <si>
    <t>عيسى عبد الله</t>
  </si>
  <si>
    <t>غدق صوفاناتي</t>
  </si>
  <si>
    <t>فاديا حسون</t>
  </si>
  <si>
    <t>جويز</t>
  </si>
  <si>
    <t>كاترين حسن</t>
  </si>
  <si>
    <t>كفاح زين الدين</t>
  </si>
  <si>
    <t>لقاء صقر</t>
  </si>
  <si>
    <t>لينا فطوم</t>
  </si>
  <si>
    <t>ماجده ابراهيم</t>
  </si>
  <si>
    <t>ماري محمد</t>
  </si>
  <si>
    <t>محمد الندى</t>
  </si>
  <si>
    <t>هيلة</t>
  </si>
  <si>
    <t>سويسة</t>
  </si>
  <si>
    <t xml:space="preserve">منى يوسف </t>
  </si>
  <si>
    <t>اصيله</t>
  </si>
  <si>
    <t>المصلخه</t>
  </si>
  <si>
    <t>نسرين شوقل</t>
  </si>
  <si>
    <t>يعرب القباقلي</t>
  </si>
  <si>
    <t>ثوريا</t>
  </si>
  <si>
    <t>ثائر الحاج محمد</t>
  </si>
  <si>
    <t xml:space="preserve">دعاء الخطيب </t>
  </si>
  <si>
    <t xml:space="preserve">صفوات </t>
  </si>
  <si>
    <t xml:space="preserve">دنيا </t>
  </si>
  <si>
    <t xml:space="preserve">علي الرحيه </t>
  </si>
  <si>
    <t>فراس يونس</t>
  </si>
  <si>
    <t xml:space="preserve">صالحة </t>
  </si>
  <si>
    <t>نهلة الاحمد</t>
  </si>
  <si>
    <t>ولاء المصري</t>
  </si>
  <si>
    <t>زياد القاضي</t>
  </si>
  <si>
    <t>جاسم حسين</t>
  </si>
  <si>
    <t>شاه</t>
  </si>
  <si>
    <t>هديل الحلبي</t>
  </si>
  <si>
    <t>نور الهدى عياد</t>
  </si>
  <si>
    <t>احمد نمر</t>
  </si>
  <si>
    <t>هاني عبد الحميد</t>
  </si>
  <si>
    <t xml:space="preserve">بيت الشيخ يونس </t>
  </si>
  <si>
    <t>محمود حمادة</t>
  </si>
  <si>
    <t>حسن السيد</t>
  </si>
  <si>
    <t xml:space="preserve">أدبي </t>
  </si>
  <si>
    <t xml:space="preserve">وفاء العلو </t>
  </si>
  <si>
    <t>مجدولين البيضه</t>
  </si>
  <si>
    <t>رانيا الحميدي</t>
  </si>
  <si>
    <t>ساره الباش</t>
  </si>
  <si>
    <t>محمد العكام</t>
  </si>
  <si>
    <t>علاء الدين عيد</t>
  </si>
  <si>
    <t>منار المحمد</t>
  </si>
  <si>
    <t>ديمه الصالح المغير</t>
  </si>
  <si>
    <t>م</t>
  </si>
  <si>
    <t>فصل ثاني 2021-2022</t>
  </si>
  <si>
    <t>فصل أول 2022-2023</t>
  </si>
  <si>
    <t>فصل ثاني 2022-2023</t>
  </si>
  <si>
    <t>DAMASCUS</t>
  </si>
  <si>
    <t>Damascus</t>
  </si>
  <si>
    <t>damas</t>
  </si>
  <si>
    <t xml:space="preserve">DAMASCOUS </t>
  </si>
  <si>
    <t>HAMA</t>
  </si>
  <si>
    <t>DAMAS SUBRUB</t>
  </si>
  <si>
    <t>damascous</t>
  </si>
  <si>
    <t>LATTAKIA</t>
  </si>
  <si>
    <t>RIF DAMASCUS</t>
  </si>
  <si>
    <t>NAHLA</t>
  </si>
  <si>
    <t>aldaksha</t>
  </si>
  <si>
    <t>Dummar</t>
  </si>
  <si>
    <t>في حال وجود أي خطأ البيانات يمكنك التعديل من هنا</t>
  </si>
  <si>
    <t>شريعة</t>
  </si>
  <si>
    <t>الفصل الأول 2022-2023</t>
  </si>
  <si>
    <t>الفصل الثاني 2022-2023</t>
  </si>
  <si>
    <t>الفصل الثاني 2021-2022</t>
  </si>
  <si>
    <t>مستنفذ بنتيجة امتحانات الفصل الثاني للعام 2022-2023</t>
  </si>
  <si>
    <t>ضعف الرسوم</t>
  </si>
  <si>
    <t>اعادة ارتباط من ف1 2023</t>
  </si>
  <si>
    <t>اعادة ارتباط من ف1 2022-2023</t>
  </si>
  <si>
    <t>اعادة ارتباط ف1 2023</t>
  </si>
  <si>
    <t>مستنفذ بنتيجة الفصل الثاني للعام 2020-2021</t>
  </si>
  <si>
    <t>مستنفذ بنتيجة الفصل الأول للعام 2021-2022</t>
  </si>
  <si>
    <t>مستنفذ بنتيجة الفصل الأول للعام 2022-2023</t>
  </si>
  <si>
    <t>مستنفذ بنتيجة الفصل الثاني للعام 2021-2022</t>
  </si>
  <si>
    <t>اعادة ارتباط الفصل الأول 2023-2024</t>
  </si>
  <si>
    <t>إعادة ارتباط فصل أول 2023-2024</t>
  </si>
  <si>
    <t>سدره السروجي</t>
  </si>
  <si>
    <t>منهل الخضر</t>
  </si>
  <si>
    <t>شادي اسماعيل</t>
  </si>
  <si>
    <t>أحمد دعبول</t>
  </si>
  <si>
    <t>غفران أبو عباس</t>
  </si>
  <si>
    <t>حلا المعجل</t>
  </si>
  <si>
    <t>ديما هيلمية</t>
  </si>
  <si>
    <t>امجد الخطيب</t>
  </si>
  <si>
    <t>باسل الخضر</t>
  </si>
  <si>
    <t>مجدي شقير</t>
  </si>
  <si>
    <t>مهند هواش</t>
  </si>
  <si>
    <t>خلدون سلامه</t>
  </si>
  <si>
    <t>صفوح</t>
  </si>
  <si>
    <t>أحمد الكناوي</t>
  </si>
  <si>
    <t>طلال خطيب</t>
  </si>
  <si>
    <t>وائل ياغي</t>
  </si>
  <si>
    <t>ملك طباع</t>
  </si>
  <si>
    <t>حمزه العبد الله</t>
  </si>
  <si>
    <t>هنادي مكارم</t>
  </si>
  <si>
    <t>مونس</t>
  </si>
  <si>
    <t>عيسى النابلسي</t>
  </si>
  <si>
    <t>ادريسي</t>
  </si>
  <si>
    <t>لطيفه بلول</t>
  </si>
  <si>
    <t>محمود صادق</t>
  </si>
  <si>
    <t>محمد صافي</t>
  </si>
  <si>
    <t>مراد الحاج محمد اليونس</t>
  </si>
  <si>
    <t>عامر بشارة</t>
  </si>
  <si>
    <t>شهد الأسعد البكري</t>
  </si>
  <si>
    <t>خالد القصار</t>
  </si>
  <si>
    <t>كرم السلامه</t>
  </si>
  <si>
    <t>شادي عبد الكريم</t>
  </si>
  <si>
    <t>عبد الباسط النعمات</t>
  </si>
  <si>
    <t>رزم عيسى</t>
  </si>
  <si>
    <t xml:space="preserve">جومانا </t>
  </si>
  <si>
    <t>زياد محمد</t>
  </si>
  <si>
    <t>اسمهان حماده</t>
  </si>
  <si>
    <t>ياسين الطحان</t>
  </si>
  <si>
    <t>طحان</t>
  </si>
  <si>
    <t>ميادة كركر</t>
  </si>
  <si>
    <t>منال البقاعي</t>
  </si>
  <si>
    <t>مصطفى نجار</t>
  </si>
  <si>
    <t>محمود الزعبي</t>
  </si>
  <si>
    <t>محمد صدر</t>
  </si>
  <si>
    <t>محمد سلمان</t>
  </si>
  <si>
    <t>رحاب عباس</t>
  </si>
  <si>
    <t>مايا سبيناتي</t>
  </si>
  <si>
    <t>ماجد العليوي</t>
  </si>
  <si>
    <t>عمار زيتون</t>
  </si>
  <si>
    <t>عليا زيتون</t>
  </si>
  <si>
    <t>علياء مسرابي</t>
  </si>
  <si>
    <t>علي  درويش</t>
  </si>
  <si>
    <t>صلاح الدين الحموي</t>
  </si>
  <si>
    <t>شادي شريف</t>
  </si>
  <si>
    <t>نجاح سليمون</t>
  </si>
  <si>
    <t>رابح اتمت</t>
  </si>
  <si>
    <t>رؤى عباس</t>
  </si>
  <si>
    <t>حيدر سرحان</t>
  </si>
  <si>
    <t>تفاحة</t>
  </si>
  <si>
    <t>بشرا عنيزة</t>
  </si>
  <si>
    <t>باسل المحمد</t>
  </si>
  <si>
    <t>باسل الاسدي</t>
  </si>
  <si>
    <t>باسل إبراهيم</t>
  </si>
  <si>
    <t>ايمان كايد</t>
  </si>
  <si>
    <t>ايفلين اسعد</t>
  </si>
  <si>
    <t>انيسه الحراكي</t>
  </si>
  <si>
    <t>احسان كنفاني</t>
  </si>
  <si>
    <t>نبيلية</t>
  </si>
  <si>
    <t>تمرة</t>
  </si>
  <si>
    <t>دريد علان</t>
  </si>
  <si>
    <t>تميم المقداد</t>
  </si>
  <si>
    <t>فصل أول 2023-2024</t>
  </si>
  <si>
    <t>الفصل الأول 2023-2024</t>
  </si>
  <si>
    <t>مستنفذ بنتيجة امتحانات الفصل الأول 2023-2024</t>
  </si>
  <si>
    <t>تدقيق</t>
  </si>
  <si>
    <t>مستنفذ فصل أول 2022-2023</t>
  </si>
  <si>
    <t>فصل ثاني 2023-2024</t>
  </si>
  <si>
    <t>الفصل الثاني 2023-2024</t>
  </si>
  <si>
    <t>إرسال ملف الإستمارة (Excel ) عبر البريد الإلكتروني إلى العنوان التالي :
log.ol@hotmail.com 
ويجب أن يكون موضوع الإيميل هو الرقم الامتحاني للطالب</t>
  </si>
  <si>
    <t xml:space="preserve">ثم تسليم استمارة التسجيل مع إيصال المصرف إلى شؤون طلاب الدراسات القانونية - كلية الحقوق - الطابق الثاني خلال مدة أقصاها أسبوع من تاريخ إرسال الإيميل .
</t>
  </si>
  <si>
    <t>القانون الجزائي دولي</t>
  </si>
  <si>
    <t>محمد شحادة</t>
  </si>
  <si>
    <t>أوائل</t>
  </si>
  <si>
    <t>ذوي الشهداء والجرحى</t>
  </si>
  <si>
    <t>فصل أول 2024-2025</t>
  </si>
  <si>
    <t>مستنفذ بنتيجة امتحانات الفصل الثاني 2022-2023</t>
  </si>
  <si>
    <t>أولى</t>
  </si>
  <si>
    <t>الاولى</t>
  </si>
  <si>
    <t>اعادة ارتباط من ف12023</t>
  </si>
  <si>
    <t>اعادة ارتباط خدمة علم  مبرر</t>
  </si>
  <si>
    <t>مبرر خدمة</t>
  </si>
  <si>
    <t>حرمان دورتين امتحانيتين - ف2 -22-23</t>
  </si>
  <si>
    <t>ضابط لحين احضار الموافقة</t>
  </si>
  <si>
    <t>الأولى حديث</t>
  </si>
  <si>
    <t>احمد هابيل</t>
  </si>
  <si>
    <t>رفعت</t>
  </si>
  <si>
    <t>امجد الجنادي</t>
  </si>
  <si>
    <t>انا الحديدي</t>
  </si>
  <si>
    <t>ايمن الاشقر</t>
  </si>
  <si>
    <t>ايناس نابلسي</t>
  </si>
  <si>
    <t>بهاء الجندي</t>
  </si>
  <si>
    <t>جبران مراد</t>
  </si>
  <si>
    <t>جميل حاطوم</t>
  </si>
  <si>
    <t>مهاني</t>
  </si>
  <si>
    <t>حازم رفول</t>
  </si>
  <si>
    <t>حسن الحسن</t>
  </si>
  <si>
    <t>خيرية</t>
  </si>
  <si>
    <t>حسين الساعور</t>
  </si>
  <si>
    <t>خالد طعمة</t>
  </si>
  <si>
    <t>خلدون الخطيب</t>
  </si>
  <si>
    <t>ديما منصور</t>
  </si>
  <si>
    <t>انطانيوس</t>
  </si>
  <si>
    <t>رافت البديوي</t>
  </si>
  <si>
    <t>ربي عدره</t>
  </si>
  <si>
    <t>سفيرة</t>
  </si>
  <si>
    <t>رنا سرحيل</t>
  </si>
  <si>
    <t>نجدت</t>
  </si>
  <si>
    <t>رواد فلحوط</t>
  </si>
  <si>
    <t>سامر ديوب</t>
  </si>
  <si>
    <t>توفيقه</t>
  </si>
  <si>
    <t>سمر فلاحة</t>
  </si>
  <si>
    <t>شادي عبد الله</t>
  </si>
  <si>
    <t>صبا عواد</t>
  </si>
  <si>
    <t>طارق</t>
  </si>
  <si>
    <t>ضياء القجه</t>
  </si>
  <si>
    <t>عبد الحسين</t>
  </si>
  <si>
    <t>واجد</t>
  </si>
  <si>
    <t>عصام إبراهيم</t>
  </si>
  <si>
    <t>عفاف صالح</t>
  </si>
  <si>
    <t>علاء حيدر</t>
  </si>
  <si>
    <t>علي عطية</t>
  </si>
  <si>
    <t>اسبر</t>
  </si>
  <si>
    <t>عمر طويل</t>
  </si>
  <si>
    <t>فاطر عجمية</t>
  </si>
  <si>
    <t>جهيدة</t>
  </si>
  <si>
    <t>قاسم الفشتكي</t>
  </si>
  <si>
    <t>كفاح المناشد</t>
  </si>
  <si>
    <t>غازية</t>
  </si>
  <si>
    <t>كنده ابازيد</t>
  </si>
  <si>
    <t>كيناز نبكي</t>
  </si>
  <si>
    <t>مازن الحسن</t>
  </si>
  <si>
    <t>مجد بركات</t>
  </si>
  <si>
    <t>مجد سلمان</t>
  </si>
  <si>
    <t>محمد الابراهيم</t>
  </si>
  <si>
    <t>محمدعصام نخله</t>
  </si>
  <si>
    <t>محمد قندقجي</t>
  </si>
  <si>
    <t>محمد وائل الزين</t>
  </si>
  <si>
    <t>مشهور البردان</t>
  </si>
  <si>
    <t>فندي</t>
  </si>
  <si>
    <t>ممدوح الحاج علي</t>
  </si>
  <si>
    <t>منار الركاد</t>
  </si>
  <si>
    <t>وضحى</t>
  </si>
  <si>
    <t>منار الشوفي</t>
  </si>
  <si>
    <t>منال النقطه</t>
  </si>
  <si>
    <t>ضياء السحار</t>
  </si>
  <si>
    <t>مهران جبلي</t>
  </si>
  <si>
    <t>ذكية</t>
  </si>
  <si>
    <t>مهند معروف</t>
  </si>
  <si>
    <t>مهى هلال</t>
  </si>
  <si>
    <t>سلومية</t>
  </si>
  <si>
    <t>نور سلوم</t>
  </si>
  <si>
    <t>فريدة</t>
  </si>
  <si>
    <t>نورس الشيخ خليل</t>
  </si>
  <si>
    <t>هيثم عوض</t>
  </si>
  <si>
    <t>وسام خصروف</t>
  </si>
  <si>
    <t>وسيم دحدل</t>
  </si>
  <si>
    <t>ناجي</t>
  </si>
  <si>
    <t>وليم بشور</t>
  </si>
  <si>
    <t>يوسف المصري</t>
  </si>
  <si>
    <t>يوسف خريوش</t>
  </si>
  <si>
    <t>كاين</t>
  </si>
  <si>
    <t>فضة</t>
  </si>
  <si>
    <t>ابراهيم النجار</t>
  </si>
  <si>
    <t>احمد الاسعد</t>
  </si>
  <si>
    <t>احمد الاقرع المصري</t>
  </si>
  <si>
    <t>يسرى السكفوني</t>
  </si>
  <si>
    <t>احمد الحمادة</t>
  </si>
  <si>
    <t>أحمد الحمصي</t>
  </si>
  <si>
    <t>احمد الخولاني</t>
  </si>
  <si>
    <t>احمد السهو</t>
  </si>
  <si>
    <t>أحمد الطالب</t>
  </si>
  <si>
    <t>احمد العتمه</t>
  </si>
  <si>
    <t>احمد الكور</t>
  </si>
  <si>
    <t>احمد خاطر</t>
  </si>
  <si>
    <t>احمد ضاهر</t>
  </si>
  <si>
    <t>احمد عمران</t>
  </si>
  <si>
    <t>احمد فندة</t>
  </si>
  <si>
    <t>احمد ملوك</t>
  </si>
  <si>
    <t>عبد المعين</t>
  </si>
  <si>
    <t>احمد وسوف</t>
  </si>
  <si>
    <t>ادال العلي</t>
  </si>
  <si>
    <t>منيب</t>
  </si>
  <si>
    <t>سريه</t>
  </si>
  <si>
    <t>ادهم عدرة</t>
  </si>
  <si>
    <t>اسامة الجناطي</t>
  </si>
  <si>
    <t>طلعت</t>
  </si>
  <si>
    <t>اسامة الخضر</t>
  </si>
  <si>
    <t>اسامة العلي</t>
  </si>
  <si>
    <t>اسامة الميداني</t>
  </si>
  <si>
    <t>اسامه زاهر</t>
  </si>
  <si>
    <t>غنيجه</t>
  </si>
  <si>
    <t>اسامة فرحة</t>
  </si>
  <si>
    <t>اسراء الترك</t>
  </si>
  <si>
    <t>اسعد مصطفى</t>
  </si>
  <si>
    <t>قرن حليه</t>
  </si>
  <si>
    <t>اشرف عزام</t>
  </si>
  <si>
    <t>مشاري</t>
  </si>
  <si>
    <t>اغا عبد الرحمن الحمصي</t>
  </si>
  <si>
    <t>اغيد المهنا</t>
  </si>
  <si>
    <t>اكرم البريدي</t>
  </si>
  <si>
    <t>الاء كيكي</t>
  </si>
  <si>
    <t>المؤمن بالله مزاحم</t>
  </si>
  <si>
    <t>اماني الكيلاني</t>
  </si>
  <si>
    <t>أمجد النداف</t>
  </si>
  <si>
    <t>امجد حمودي</t>
  </si>
  <si>
    <t>امجد ديوب</t>
  </si>
  <si>
    <t>امجد كرديه</t>
  </si>
  <si>
    <t>امل شاهين</t>
  </si>
  <si>
    <t>امنة الخالد</t>
  </si>
  <si>
    <t>امين العويد الخضر</t>
  </si>
  <si>
    <t>امين المر</t>
  </si>
  <si>
    <t>امين خبايتي</t>
  </si>
  <si>
    <t>انس البرشه</t>
  </si>
  <si>
    <t>انس حسون</t>
  </si>
  <si>
    <t>انس قطيط</t>
  </si>
  <si>
    <t>اياد  سالم</t>
  </si>
  <si>
    <t>منيف</t>
  </si>
  <si>
    <t>هنى</t>
  </si>
  <si>
    <t>اياد علي كردي</t>
  </si>
  <si>
    <t>ايليان دحدل</t>
  </si>
  <si>
    <t>ايمان جاموس</t>
  </si>
  <si>
    <t>ايمن السعيقان</t>
  </si>
  <si>
    <t>ايمن المرار</t>
  </si>
  <si>
    <t>ايمن المقداد</t>
  </si>
  <si>
    <t>ايمن علوش</t>
  </si>
  <si>
    <t>ختمه</t>
  </si>
  <si>
    <t>ايمن علي</t>
  </si>
  <si>
    <t>ايناس سرحان</t>
  </si>
  <si>
    <t>محمد ناصر الدين</t>
  </si>
  <si>
    <t>ايناس عباس</t>
  </si>
  <si>
    <t>ايهم الأحمد</t>
  </si>
  <si>
    <t>رنده دعبول</t>
  </si>
  <si>
    <t>ايهم الربداوي</t>
  </si>
  <si>
    <t>ايهم حمامه</t>
  </si>
  <si>
    <t>رتيب</t>
  </si>
  <si>
    <t>ايهم حموية</t>
  </si>
  <si>
    <t>آياث حمدان</t>
  </si>
  <si>
    <t>باسل ابو شعر</t>
  </si>
  <si>
    <t>ليلاس</t>
  </si>
  <si>
    <t>شعيب</t>
  </si>
  <si>
    <t>باسل البازو</t>
  </si>
  <si>
    <t>باسل الفياض حرفوش</t>
  </si>
  <si>
    <t>باسل ملوك</t>
  </si>
  <si>
    <t>باسل ميهوب</t>
  </si>
  <si>
    <t>باسل نعيم</t>
  </si>
  <si>
    <t>بردقان</t>
  </si>
  <si>
    <t>باسم الحراكي</t>
  </si>
  <si>
    <t>روزه</t>
  </si>
  <si>
    <t>المليحة الغربية</t>
  </si>
  <si>
    <t>باسم الخاروف</t>
  </si>
  <si>
    <t>روش</t>
  </si>
  <si>
    <t xml:space="preserve">باسم الدلول </t>
  </si>
  <si>
    <t>بتول عزاوي</t>
  </si>
  <si>
    <t>وصيا</t>
  </si>
  <si>
    <t>بدر عدنان سعده</t>
  </si>
  <si>
    <t>ابراهيم السكران</t>
  </si>
  <si>
    <t>بسام شحود</t>
  </si>
  <si>
    <t>بسام شعبان</t>
  </si>
  <si>
    <t>حليمة</t>
  </si>
  <si>
    <t>بشار صارم</t>
  </si>
  <si>
    <t>بشار نخله</t>
  </si>
  <si>
    <t>بطرس</t>
  </si>
  <si>
    <t>بشرى زيدان</t>
  </si>
  <si>
    <t>بشير الاحمد</t>
  </si>
  <si>
    <t>محمد مرعي</t>
  </si>
  <si>
    <t>بشير دمشقي</t>
  </si>
  <si>
    <t>بشير شوربجي</t>
  </si>
  <si>
    <t>بلال العثمان اركي</t>
  </si>
  <si>
    <t>بلال عثمان</t>
  </si>
  <si>
    <t>بنان زهره</t>
  </si>
  <si>
    <t>بنان غنام</t>
  </si>
  <si>
    <t>ب انياس</t>
  </si>
  <si>
    <t>بيير غزال</t>
  </si>
  <si>
    <t>تامر حيدر</t>
  </si>
  <si>
    <t>تمام الحسين</t>
  </si>
  <si>
    <t>تمام مصطفى</t>
  </si>
  <si>
    <t>توفيق قاسم</t>
  </si>
  <si>
    <t>ثائر ابو صعب</t>
  </si>
  <si>
    <t>ثائر غنوج</t>
  </si>
  <si>
    <t>جعفر عباس</t>
  </si>
  <si>
    <t>جمال بيلوني</t>
  </si>
  <si>
    <t>جمال جميل</t>
  </si>
  <si>
    <t>محمد رضا</t>
  </si>
  <si>
    <t>جمانا برهان</t>
  </si>
  <si>
    <t>جمانة اسعد</t>
  </si>
  <si>
    <t>جهاد حديفه</t>
  </si>
  <si>
    <t>رحاب الشغري</t>
  </si>
  <si>
    <t>جوجانا فردي</t>
  </si>
  <si>
    <t>كلارا</t>
  </si>
  <si>
    <t>جوزيف سلامه</t>
  </si>
  <si>
    <t>جوليانو السلوم</t>
  </si>
  <si>
    <t>حاتم عريضه</t>
  </si>
  <si>
    <t>حازم الباكير</t>
  </si>
  <si>
    <t>عساف</t>
  </si>
  <si>
    <t>ربيحه</t>
  </si>
  <si>
    <t>حازم عامر</t>
  </si>
  <si>
    <t>حازم علي</t>
  </si>
  <si>
    <t>حسام الاحمد</t>
  </si>
  <si>
    <t>حسام الدين داود</t>
  </si>
  <si>
    <t>حجة</t>
  </si>
  <si>
    <t>حسام الدين مهنا</t>
  </si>
  <si>
    <t>حسام بركات</t>
  </si>
  <si>
    <t>بركات</t>
  </si>
  <si>
    <t>دير سلمان</t>
  </si>
  <si>
    <t>حسام سليمان</t>
  </si>
  <si>
    <t>كفا</t>
  </si>
  <si>
    <t>حسام غيبور</t>
  </si>
  <si>
    <t>فاطمه المحمد</t>
  </si>
  <si>
    <t>العشارنه</t>
  </si>
  <si>
    <t>حسان طهبوب</t>
  </si>
  <si>
    <t>حسن ابو حسون</t>
  </si>
  <si>
    <t>حسن الشايب</t>
  </si>
  <si>
    <t>الجوادية</t>
  </si>
  <si>
    <t>حسن درويش</t>
  </si>
  <si>
    <t>حسن سليمان</t>
  </si>
  <si>
    <t>حسن ضعون</t>
  </si>
  <si>
    <t>حسين الزعبي</t>
  </si>
  <si>
    <t>حسين العرفي</t>
  </si>
  <si>
    <t>حسين العلي</t>
  </si>
  <si>
    <t>معيوفه</t>
  </si>
  <si>
    <t>الخميسيه</t>
  </si>
  <si>
    <t>حسين الكيلاني</t>
  </si>
  <si>
    <t>حوا</t>
  </si>
  <si>
    <t>حسين سعد</t>
  </si>
  <si>
    <t>حسين مرة</t>
  </si>
  <si>
    <t>حكمت الظاهر</t>
  </si>
  <si>
    <t>نخله</t>
  </si>
  <si>
    <t>حكمت منيني</t>
  </si>
  <si>
    <t>حلا عيد</t>
  </si>
  <si>
    <t>منوخ</t>
  </si>
  <si>
    <t>رشده الغزالي</t>
  </si>
  <si>
    <t>حلى ناصيف</t>
  </si>
  <si>
    <t>زلفه</t>
  </si>
  <si>
    <t>حنان حمويه</t>
  </si>
  <si>
    <t>حنان مكي مسرابي</t>
  </si>
  <si>
    <t>حنين رستم</t>
  </si>
  <si>
    <t>خالد الشايب</t>
  </si>
  <si>
    <t>خالد حسيان</t>
  </si>
  <si>
    <t>خالد خطيب</t>
  </si>
  <si>
    <t>خالد عيد عامر</t>
  </si>
  <si>
    <t>هد ية</t>
  </si>
  <si>
    <t>خلدون حموي</t>
  </si>
  <si>
    <t>محمد حازم</t>
  </si>
  <si>
    <t>داليه القدور</t>
  </si>
  <si>
    <t>دانه السيروان</t>
  </si>
  <si>
    <t>دريد احمد</t>
  </si>
  <si>
    <t>دعاء هيكل</t>
  </si>
  <si>
    <t>ديما رجوب</t>
  </si>
  <si>
    <t>ملكة</t>
  </si>
  <si>
    <t>رائد ناصر</t>
  </si>
  <si>
    <t>رامز صالح</t>
  </si>
  <si>
    <t>رامز عباس</t>
  </si>
  <si>
    <t>رامز عمر</t>
  </si>
  <si>
    <t>رامي الحريري</t>
  </si>
  <si>
    <t>رامي المخول</t>
  </si>
  <si>
    <t>رامي جوهر</t>
  </si>
  <si>
    <t>رامي حمدان</t>
  </si>
  <si>
    <t>ثنيا</t>
  </si>
  <si>
    <t>رامي سطيح</t>
  </si>
  <si>
    <t>رامي طويل</t>
  </si>
  <si>
    <t>راميا منصورة</t>
  </si>
  <si>
    <t>راني زينب</t>
  </si>
  <si>
    <t>رانيا حمادي</t>
  </si>
  <si>
    <t>رانيا زين الدين</t>
  </si>
  <si>
    <t>زين الدين</t>
  </si>
  <si>
    <t>زهر الهيل</t>
  </si>
  <si>
    <t>رانيه بك</t>
  </si>
  <si>
    <t>محمد لطيف</t>
  </si>
  <si>
    <t>فكريه</t>
  </si>
  <si>
    <t>رايا افغاني</t>
  </si>
  <si>
    <t>رأفت الرفاعي</t>
  </si>
  <si>
    <t>ربا اللحام</t>
  </si>
  <si>
    <t>رأفت</t>
  </si>
  <si>
    <t>ربى حجازيه</t>
  </si>
  <si>
    <t>ربى حسين</t>
  </si>
  <si>
    <t>رزان حسن</t>
  </si>
  <si>
    <t>رشا الجبان</t>
  </si>
  <si>
    <t>رشا عامر</t>
  </si>
  <si>
    <t>رشا مرعي</t>
  </si>
  <si>
    <t>رغدا العيسى</t>
  </si>
  <si>
    <t>هندا</t>
  </si>
  <si>
    <t>رفيد الشيحاوي</t>
  </si>
  <si>
    <t>رنا غريب</t>
  </si>
  <si>
    <t>دلعونه</t>
  </si>
  <si>
    <t>رنا مهنا</t>
  </si>
  <si>
    <t>رهف اللبن</t>
  </si>
  <si>
    <t>رواد الورهاني</t>
  </si>
  <si>
    <t>روان قزيز</t>
  </si>
  <si>
    <t>روزبه يوسف</t>
  </si>
  <si>
    <t>راسم</t>
  </si>
  <si>
    <t>سويسره</t>
  </si>
  <si>
    <t>رولا ابراهيم</t>
  </si>
  <si>
    <t>رافيا السبع</t>
  </si>
  <si>
    <t>روله اليوسف</t>
  </si>
  <si>
    <t>سمعان</t>
  </si>
  <si>
    <t>رويده جابر</t>
  </si>
  <si>
    <t>ساجدة</t>
  </si>
  <si>
    <t>رياض البشوات</t>
  </si>
  <si>
    <t>رياض الحمود</t>
  </si>
  <si>
    <t>عقل</t>
  </si>
  <si>
    <t>ريم ابو حمد</t>
  </si>
  <si>
    <t>عطا الله</t>
  </si>
  <si>
    <t>ريم الحرش</t>
  </si>
  <si>
    <t>اسيمه</t>
  </si>
  <si>
    <t>ريم المسوتي</t>
  </si>
  <si>
    <t>محمد فايز</t>
  </si>
  <si>
    <t>ريم شيبان</t>
  </si>
  <si>
    <t>محمدياسر</t>
  </si>
  <si>
    <t>ريم لطيفة</t>
  </si>
  <si>
    <t>ريمه علي</t>
  </si>
  <si>
    <t>زاهر قتلان</t>
  </si>
  <si>
    <t>عد نان</t>
  </si>
  <si>
    <t>دلال عبد الجواد</t>
  </si>
  <si>
    <t>زعيلة الهذال</t>
  </si>
  <si>
    <t>غثوان</t>
  </si>
  <si>
    <t>جوزة</t>
  </si>
  <si>
    <t>زكوان كنفاني</t>
  </si>
  <si>
    <t>نصوح</t>
  </si>
  <si>
    <t>خالدة</t>
  </si>
  <si>
    <t>زهير زين</t>
  </si>
  <si>
    <t>زهير طراف</t>
  </si>
  <si>
    <t>زهيرة كرامة</t>
  </si>
  <si>
    <t>زياد ابراهيم</t>
  </si>
  <si>
    <t>زياد الزعبي</t>
  </si>
  <si>
    <t>زياد بركات</t>
  </si>
  <si>
    <t>زيدون القنطار</t>
  </si>
  <si>
    <t>زينه قاسم</t>
  </si>
  <si>
    <t>عثمان</t>
  </si>
  <si>
    <t>سارة عزي</t>
  </si>
  <si>
    <t>سامر الحسين</t>
  </si>
  <si>
    <t>خلاد</t>
  </si>
  <si>
    <t>سامر السكران</t>
  </si>
  <si>
    <t>كرمه</t>
  </si>
  <si>
    <t>سامر جلا قنصل</t>
  </si>
  <si>
    <t>سامر شاهين</t>
  </si>
  <si>
    <t>سامر قدور</t>
  </si>
  <si>
    <t>نهرو</t>
  </si>
  <si>
    <t>سامر منصور</t>
  </si>
  <si>
    <t>سامي السامية</t>
  </si>
  <si>
    <t>سامي سليمان</t>
  </si>
  <si>
    <t>سالي طيلوني</t>
  </si>
  <si>
    <t>سعيد سليمان</t>
  </si>
  <si>
    <t>سعيد كنعان</t>
  </si>
  <si>
    <t>شهير</t>
  </si>
  <si>
    <t>سليم اسبر</t>
  </si>
  <si>
    <t>سليمان الخضور</t>
  </si>
  <si>
    <t>افتخار</t>
  </si>
  <si>
    <t>سليمان ديب</t>
  </si>
  <si>
    <t>سليمان سبوع</t>
  </si>
  <si>
    <t>سليمان عنتر</t>
  </si>
  <si>
    <t>سماح الاديب</t>
  </si>
  <si>
    <t>صفا</t>
  </si>
  <si>
    <t>سمر الخوام</t>
  </si>
  <si>
    <t>اوديليا</t>
  </si>
  <si>
    <t>دبي</t>
  </si>
  <si>
    <t>سمر عثمان</t>
  </si>
  <si>
    <t>سمير الناطور</t>
  </si>
  <si>
    <t>سمير دولي</t>
  </si>
  <si>
    <t>سمير عبد النبي</t>
  </si>
  <si>
    <t>سها ريشة</t>
  </si>
  <si>
    <t>زللو</t>
  </si>
  <si>
    <t>سهاد كعدان</t>
  </si>
  <si>
    <t>محمدبسام</t>
  </si>
  <si>
    <t>سهى سياف</t>
  </si>
  <si>
    <t>ماجدة</t>
  </si>
  <si>
    <t>سهير الخطيب</t>
  </si>
  <si>
    <t>شريفة</t>
  </si>
  <si>
    <t>سهير الميالة</t>
  </si>
  <si>
    <t>سهير عزام</t>
  </si>
  <si>
    <t>سهيل وسوف</t>
  </si>
  <si>
    <t>سهيلا الريحاوي</t>
  </si>
  <si>
    <t>محمد وصفي</t>
  </si>
  <si>
    <t>سوزان مطامير</t>
  </si>
  <si>
    <t>سوسن بدر الدين</t>
  </si>
  <si>
    <t>سكينه</t>
  </si>
  <si>
    <t>سومر الاسعد</t>
  </si>
  <si>
    <t>سومر غانم</t>
  </si>
  <si>
    <t>مكزون</t>
  </si>
  <si>
    <t>سومر كمال الدين</t>
  </si>
  <si>
    <t>احمد مفيد</t>
  </si>
  <si>
    <t>سومر موسى</t>
  </si>
  <si>
    <t>سيرين صلوحة</t>
  </si>
  <si>
    <t>محمد رافت</t>
  </si>
  <si>
    <t>سيف الدين العيسى</t>
  </si>
  <si>
    <t>شادي الخطيب</t>
  </si>
  <si>
    <t>شادي جمول</t>
  </si>
  <si>
    <t>صلخد</t>
  </si>
  <si>
    <t>شادي شكوحي</t>
  </si>
  <si>
    <t>بهية</t>
  </si>
  <si>
    <t>شادي عرفات</t>
  </si>
  <si>
    <t>شاديه الرزمك</t>
  </si>
  <si>
    <t>شبيب الغصين</t>
  </si>
  <si>
    <t>شفاء سيد رباح</t>
  </si>
  <si>
    <t>شيرين الكوسى</t>
  </si>
  <si>
    <t>شيرين قاسو</t>
  </si>
  <si>
    <t>صالح خلوف</t>
  </si>
  <si>
    <t>صخر القنطار</t>
  </si>
  <si>
    <t>صفاء صوان</t>
  </si>
  <si>
    <t>صهيب ادريس</t>
  </si>
  <si>
    <t>صهيب اسعد</t>
  </si>
  <si>
    <t>عمريه</t>
  </si>
  <si>
    <t>ضرار الفياض</t>
  </si>
  <si>
    <t>ضرار دياب</t>
  </si>
  <si>
    <t>ضياء الدين الدخيل</t>
  </si>
  <si>
    <t>طارق حمود</t>
  </si>
  <si>
    <t>طارق الحلبي</t>
  </si>
  <si>
    <t>طارق الفريج</t>
  </si>
  <si>
    <t>طارق جاجان</t>
  </si>
  <si>
    <t>ابرونيه</t>
  </si>
  <si>
    <t>طارق حمدان</t>
  </si>
  <si>
    <t>طارق يوسف</t>
  </si>
  <si>
    <t>طالب عكله</t>
  </si>
  <si>
    <t xml:space="preserve">فرحان </t>
  </si>
  <si>
    <t>طلال سالم</t>
  </si>
  <si>
    <t>طلعت صدقي</t>
  </si>
  <si>
    <t>طه البكرية</t>
  </si>
  <si>
    <t>عائشه الصفدي</t>
  </si>
  <si>
    <t>عاتكي العاتكي</t>
  </si>
  <si>
    <t>عاصم اسماعيل</t>
  </si>
  <si>
    <t>عاصم الدبعي</t>
  </si>
  <si>
    <t>ميشيل</t>
  </si>
  <si>
    <t>عامر سبعاوي</t>
  </si>
  <si>
    <t>عامر عيسى</t>
  </si>
  <si>
    <t>هيوم</t>
  </si>
  <si>
    <t>عباس ناصيف</t>
  </si>
  <si>
    <t>جامع</t>
  </si>
  <si>
    <t>عبد الا له مربيه</t>
  </si>
  <si>
    <t>عبد الباسط غنام</t>
  </si>
  <si>
    <t>عبد الحكيم حمود</t>
  </si>
  <si>
    <t>عبد الحميد حسو</t>
  </si>
  <si>
    <t>عبد الرحمن الزعبي</t>
  </si>
  <si>
    <t>عبد الرحمن خليل</t>
  </si>
  <si>
    <t>عبد الرحيم حسن</t>
  </si>
  <si>
    <t>عيوش</t>
  </si>
  <si>
    <t>عبد الرحيم قشبري</t>
  </si>
  <si>
    <t>عبد الرزاق الجنيد</t>
  </si>
  <si>
    <t>وزنه</t>
  </si>
  <si>
    <t>عبد الكريم سلوم</t>
  </si>
  <si>
    <t>عبد الله الاسد</t>
  </si>
  <si>
    <t>عبد الله ليلا</t>
  </si>
  <si>
    <t>عبد المجيد بري</t>
  </si>
  <si>
    <t>عبيده عباس</t>
  </si>
  <si>
    <t xml:space="preserve">فطوم </t>
  </si>
  <si>
    <t>عبيده مشوح</t>
  </si>
  <si>
    <t>عبير العمله</t>
  </si>
  <si>
    <t>عبير المر</t>
  </si>
  <si>
    <t>عبير علي</t>
  </si>
  <si>
    <t>عدنان قصيباتي</t>
  </si>
  <si>
    <t>عزام الفيل</t>
  </si>
  <si>
    <t>عساف نزهة</t>
  </si>
  <si>
    <t>احمد بشار</t>
  </si>
  <si>
    <t>اسمه</t>
  </si>
  <si>
    <t>عصام الجراقي</t>
  </si>
  <si>
    <t>محمد صلاح</t>
  </si>
  <si>
    <t>عقل رزوق</t>
  </si>
  <si>
    <t>شفيقة</t>
  </si>
  <si>
    <t>قطينة</t>
  </si>
  <si>
    <t>علا زحلان</t>
  </si>
  <si>
    <t>فيزة</t>
  </si>
  <si>
    <t>علا طه</t>
  </si>
  <si>
    <t>علا عثمان</t>
  </si>
  <si>
    <t>علاء الحسين</t>
  </si>
  <si>
    <t>علاء الدين البدوي</t>
  </si>
  <si>
    <t>علاء الدين طه</t>
  </si>
  <si>
    <t>علاء الدين عرفات</t>
  </si>
  <si>
    <t>علاء النعمات</t>
  </si>
  <si>
    <t>علاء سلطان</t>
  </si>
  <si>
    <t>علاء عباس</t>
  </si>
  <si>
    <t>علاء عليوي</t>
  </si>
  <si>
    <t>فريزه حمود</t>
  </si>
  <si>
    <t>علاء محمد</t>
  </si>
  <si>
    <t>علاء الخطيب</t>
  </si>
  <si>
    <t>طيبة لامام</t>
  </si>
  <si>
    <t>علي ابراهيم</t>
  </si>
  <si>
    <t>علي اسماعيل</t>
  </si>
  <si>
    <t>علي الساميه</t>
  </si>
  <si>
    <t>علي السلامة</t>
  </si>
  <si>
    <t>نجو</t>
  </si>
  <si>
    <t>علي الضاهر</t>
  </si>
  <si>
    <t>علي تلجه</t>
  </si>
  <si>
    <t>علي جبل</t>
  </si>
  <si>
    <t>علي حربا</t>
  </si>
  <si>
    <t>علي حرفوش</t>
  </si>
  <si>
    <t>وهيب</t>
  </si>
  <si>
    <t>علي حنبلاس</t>
  </si>
  <si>
    <t>علي خير بك</t>
  </si>
  <si>
    <t>الهيشة</t>
  </si>
  <si>
    <t>علي صبح</t>
  </si>
  <si>
    <t>معروف</t>
  </si>
  <si>
    <t>علي ضامن</t>
  </si>
  <si>
    <t>زعيم</t>
  </si>
  <si>
    <t>رحيمة</t>
  </si>
  <si>
    <t>علي غالي</t>
  </si>
  <si>
    <t>علي محمد المشرقي</t>
  </si>
  <si>
    <t>علي مصطفى</t>
  </si>
  <si>
    <t>علياء القدسي</t>
  </si>
  <si>
    <t>علياء محمد</t>
  </si>
  <si>
    <t>خد يجه</t>
  </si>
  <si>
    <t>عماد الدين الشرع</t>
  </si>
  <si>
    <t>عمار احمد</t>
  </si>
  <si>
    <t>عمار زايد</t>
  </si>
  <si>
    <t>عمار مصطفى</t>
  </si>
  <si>
    <t>صديقه</t>
  </si>
  <si>
    <t>عمر ابو حوا</t>
  </si>
  <si>
    <t>عمر الحمادة</t>
  </si>
  <si>
    <t>عمر العمر</t>
  </si>
  <si>
    <t>عمر القديمي</t>
  </si>
  <si>
    <t>سعدون</t>
  </si>
  <si>
    <t>عمر بايزيد</t>
  </si>
  <si>
    <t>بايزيد</t>
  </si>
  <si>
    <t>عمر خلف</t>
  </si>
  <si>
    <t>عمر شريف سوار</t>
  </si>
  <si>
    <t>عمرو افغاني</t>
  </si>
  <si>
    <t>عهد السيد</t>
  </si>
  <si>
    <t>عوض أبو صافي</t>
  </si>
  <si>
    <t>منتها</t>
  </si>
  <si>
    <t>عيسى يوسف</t>
  </si>
  <si>
    <t>غادة زودة</t>
  </si>
  <si>
    <t>غالب عامر</t>
  </si>
  <si>
    <t>غالب ورده</t>
  </si>
  <si>
    <t>مرضيه</t>
  </si>
  <si>
    <t>غاليا النصر</t>
  </si>
  <si>
    <t>غانا سعيد</t>
  </si>
  <si>
    <t>غاندي منصور</t>
  </si>
  <si>
    <t>غاندي وسوف</t>
  </si>
  <si>
    <t>فدوا</t>
  </si>
  <si>
    <t>غسان الصالح</t>
  </si>
  <si>
    <t>لميع</t>
  </si>
  <si>
    <t>غسان سعدية</t>
  </si>
  <si>
    <t>غنوة طعمة</t>
  </si>
  <si>
    <t>غيث القاسم</t>
  </si>
  <si>
    <t>مزنه</t>
  </si>
  <si>
    <t>غيث النقري</t>
  </si>
  <si>
    <t>زريفه</t>
  </si>
  <si>
    <t>فاتن باره</t>
  </si>
  <si>
    <t>ريتا</t>
  </si>
  <si>
    <t>فاتن عامر</t>
  </si>
  <si>
    <t>فادي بلة</t>
  </si>
  <si>
    <t>فادي سليمان</t>
  </si>
  <si>
    <t>ضهر المحشلة</t>
  </si>
  <si>
    <t>فادي عثمان</t>
  </si>
  <si>
    <t>فادي مرين</t>
  </si>
  <si>
    <t>رابيه</t>
  </si>
  <si>
    <t>فاديا العيد</t>
  </si>
  <si>
    <t>فاديا المصري</t>
  </si>
  <si>
    <t>فاديا محمود</t>
  </si>
  <si>
    <t>فارس فهمي</t>
  </si>
  <si>
    <t>فاطمة داود</t>
  </si>
  <si>
    <t>فاطمه عثمان يوسف</t>
  </si>
  <si>
    <t>زهيده</t>
  </si>
  <si>
    <t>فايزة حاتم</t>
  </si>
  <si>
    <t>فراس الفقير</t>
  </si>
  <si>
    <t>فراس المنادي</t>
  </si>
  <si>
    <t>فراس شراق اللبن بزازة</t>
  </si>
  <si>
    <t>فراس شلش</t>
  </si>
  <si>
    <t>مسعاف</t>
  </si>
  <si>
    <t>سعدة</t>
  </si>
  <si>
    <t>فراس عثمان</t>
  </si>
  <si>
    <t>فراس ملا حمود</t>
  </si>
  <si>
    <t>فرح رافع</t>
  </si>
  <si>
    <t>فرحان حجازي</t>
  </si>
  <si>
    <t>نعسان</t>
  </si>
  <si>
    <t>فواز ملا محمد</t>
  </si>
  <si>
    <t>محمد نور</t>
  </si>
  <si>
    <t>فيروز الموصللي</t>
  </si>
  <si>
    <t>فيصل الطويل</t>
  </si>
  <si>
    <t>فيكتوريا دلول</t>
  </si>
  <si>
    <t>قتيبة اللحام</t>
  </si>
  <si>
    <t>قتيبه الكردي الباراوي</t>
  </si>
  <si>
    <t>قحطان المياح</t>
  </si>
  <si>
    <t>قدور عباس</t>
  </si>
  <si>
    <t>سكر</t>
  </si>
  <si>
    <t>قصي هاشم</t>
  </si>
  <si>
    <t>اشواق</t>
  </si>
  <si>
    <t>قيصر حموي</t>
  </si>
  <si>
    <t>كارولين علقم</t>
  </si>
  <si>
    <t>كاظم سليمان</t>
  </si>
  <si>
    <t>كامل محمد</t>
  </si>
  <si>
    <t>كفاح مصه</t>
  </si>
  <si>
    <t>كميل بشارة</t>
  </si>
  <si>
    <t>جرجس</t>
  </si>
  <si>
    <t>كنان التيناوي</t>
  </si>
  <si>
    <t>لؤي الكراد</t>
  </si>
  <si>
    <t>لؤي خربوط</t>
  </si>
  <si>
    <t>أسد</t>
  </si>
  <si>
    <t>لما سلطان</t>
  </si>
  <si>
    <t>لميا بصل</t>
  </si>
  <si>
    <t>لمياء عقيل</t>
  </si>
  <si>
    <t>لورنس صافي</t>
  </si>
  <si>
    <t>هدى مصطفى</t>
  </si>
  <si>
    <t>ليلا صندوق</t>
  </si>
  <si>
    <t>ليلى دليقان</t>
  </si>
  <si>
    <t>لينا الخلف</t>
  </si>
  <si>
    <t>قناه حسن الحمود</t>
  </si>
  <si>
    <t>لينا العطار</t>
  </si>
  <si>
    <t>لينا راضي</t>
  </si>
  <si>
    <t>لينا زين الدين</t>
  </si>
  <si>
    <t>عزالدين</t>
  </si>
  <si>
    <t>ليندا شلالو</t>
  </si>
  <si>
    <t>مؤيد الحسن</t>
  </si>
  <si>
    <t>مؤيد الفارس</t>
  </si>
  <si>
    <t>ماجد العاسمي</t>
  </si>
  <si>
    <t>مارلين جبارة</t>
  </si>
  <si>
    <t xml:space="preserve">أسعد </t>
  </si>
  <si>
    <t>مازن الحاج</t>
  </si>
  <si>
    <t>مازن حسن السرحان</t>
  </si>
  <si>
    <t>مازن علي</t>
  </si>
  <si>
    <t>مازن عون</t>
  </si>
  <si>
    <t>نظيرة</t>
  </si>
  <si>
    <t>ماسه المبيض</t>
  </si>
  <si>
    <t>مالك السموري</t>
  </si>
  <si>
    <t>عدله</t>
  </si>
  <si>
    <t>ماهر الحايك</t>
  </si>
  <si>
    <t>مايا حورانيه</t>
  </si>
  <si>
    <t>مأمون الاطرش</t>
  </si>
  <si>
    <t>صلاح الدين</t>
  </si>
  <si>
    <t>مأمون الجابر</t>
  </si>
  <si>
    <t>مجد الحلو</t>
  </si>
  <si>
    <t>جبرائيل</t>
  </si>
  <si>
    <t>مجد الشاعر</t>
  </si>
  <si>
    <t>مجد ربعوني</t>
  </si>
  <si>
    <t>مجد عسقول</t>
  </si>
  <si>
    <t>مجد لين صالح</t>
  </si>
  <si>
    <t>سكيبه</t>
  </si>
  <si>
    <t>مجدولين البابا</t>
  </si>
  <si>
    <t>محمد احمد الصيوان</t>
  </si>
  <si>
    <t>محمد الاحمد</t>
  </si>
  <si>
    <t>وفاء المشهداني</t>
  </si>
  <si>
    <t>محمد الارغى</t>
  </si>
  <si>
    <t>نحله</t>
  </si>
  <si>
    <t>محمد البظم</t>
  </si>
  <si>
    <t>فريهان</t>
  </si>
  <si>
    <t>محمد الجندي</t>
  </si>
  <si>
    <t>عبد ربه</t>
  </si>
  <si>
    <t>زعبية</t>
  </si>
  <si>
    <t>محمد الحسن</t>
  </si>
  <si>
    <t>محمد الحو</t>
  </si>
  <si>
    <t>محمد الدندشي</t>
  </si>
  <si>
    <t>وعد</t>
  </si>
  <si>
    <t>محمد الرفاعي</t>
  </si>
  <si>
    <t>زاهره</t>
  </si>
  <si>
    <t>محمد الشدود</t>
  </si>
  <si>
    <t>محمد العجاج</t>
  </si>
  <si>
    <t>كفا المحمد</t>
  </si>
  <si>
    <t>طلفاح</t>
  </si>
  <si>
    <t>محمد القاضي</t>
  </si>
  <si>
    <t>محمد المدني</t>
  </si>
  <si>
    <t>محمد المطلق</t>
  </si>
  <si>
    <t>محمد الهيمد</t>
  </si>
  <si>
    <t>محمد اليوسف</t>
  </si>
  <si>
    <t>محمد ايمن الزحيلي</t>
  </si>
  <si>
    <t>محمد برازي</t>
  </si>
  <si>
    <t>محمد برتاوي</t>
  </si>
  <si>
    <t>محمد بكر</t>
  </si>
  <si>
    <t>محمد حبيب</t>
  </si>
  <si>
    <t>محمد حجي</t>
  </si>
  <si>
    <t>هويدة</t>
  </si>
  <si>
    <t>محمد حميدان</t>
  </si>
  <si>
    <t>فهمي</t>
  </si>
  <si>
    <t>محمد د مراني</t>
  </si>
  <si>
    <t>محمد راكان درويش</t>
  </si>
  <si>
    <t>محمد نصير</t>
  </si>
  <si>
    <t>محمد رامي كعيكاتي</t>
  </si>
  <si>
    <t>مظهر</t>
  </si>
  <si>
    <t>محمد ربيع قويدر</t>
  </si>
  <si>
    <t>محمد  ياسين</t>
  </si>
  <si>
    <t>محمد رضا دره</t>
  </si>
  <si>
    <t>مسير</t>
  </si>
  <si>
    <t>محمد سبور</t>
  </si>
  <si>
    <t>محمد سوركي</t>
  </si>
  <si>
    <t>محمد شيخ محمد علي</t>
  </si>
  <si>
    <t>جمول</t>
  </si>
  <si>
    <t>محمد شيخ محمود</t>
  </si>
  <si>
    <t>محمد طجميه</t>
  </si>
  <si>
    <t>محمد ظافر سليم</t>
  </si>
  <si>
    <t>مجد الدين</t>
  </si>
  <si>
    <t>ام كلثوم</t>
  </si>
  <si>
    <t>محمد عز الدين كديمي</t>
  </si>
  <si>
    <t>محمد علي رسلان</t>
  </si>
  <si>
    <t>انشراح</t>
  </si>
  <si>
    <t>محمد علي عباس</t>
  </si>
  <si>
    <t>محمد عمر الفتوحي الجندي</t>
  </si>
  <si>
    <t>محمد منير</t>
  </si>
  <si>
    <t>محمد غازي صواف</t>
  </si>
  <si>
    <t>محمد فرح</t>
  </si>
  <si>
    <t>محمد كرم الكلاس</t>
  </si>
  <si>
    <t>محمد محي الدين مدور</t>
  </si>
  <si>
    <t>محمد منصور</t>
  </si>
  <si>
    <t>مسره الحبوب</t>
  </si>
  <si>
    <t>محمد ميا</t>
  </si>
  <si>
    <t xml:space="preserve">ناريمان </t>
  </si>
  <si>
    <t>محمد ميار الغميان</t>
  </si>
  <si>
    <t>محمد ميرى</t>
  </si>
  <si>
    <t>فاطمة المسوتي</t>
  </si>
  <si>
    <t>محمد نصار</t>
  </si>
  <si>
    <t>محمد نوزت ورده</t>
  </si>
  <si>
    <t>ابراهيم ادهم</t>
  </si>
  <si>
    <t>محمد هاشم شويكاني</t>
  </si>
  <si>
    <t>محمد وادي</t>
  </si>
  <si>
    <t>محمد وسام الضبع</t>
  </si>
  <si>
    <t>محمد وفا</t>
  </si>
  <si>
    <t>محمد وليد ابو قش</t>
  </si>
  <si>
    <t>محمد ياسين دردر</t>
  </si>
  <si>
    <t>محمود الاحمد</t>
  </si>
  <si>
    <t>محمود زين</t>
  </si>
  <si>
    <t>محمود كحيل</t>
  </si>
  <si>
    <t>مروان مظلوم</t>
  </si>
  <si>
    <t>مريم العباس</t>
  </si>
  <si>
    <t>شهلة</t>
  </si>
  <si>
    <t>مريم برنيك</t>
  </si>
  <si>
    <t>مريم زكريا</t>
  </si>
  <si>
    <t>مسلم كحيل</t>
  </si>
  <si>
    <t>مصطفى العلي المصطو</t>
  </si>
  <si>
    <t>مصعب ديب</t>
  </si>
  <si>
    <t>مضر جد يد</t>
  </si>
  <si>
    <t>مضر حسن</t>
  </si>
  <si>
    <t>منيعة</t>
  </si>
  <si>
    <t>مضر ريشة</t>
  </si>
  <si>
    <t>مضر فتنه</t>
  </si>
  <si>
    <t>معتز النداف</t>
  </si>
  <si>
    <t>معتز مسعود</t>
  </si>
  <si>
    <t>معتصم جمال</t>
  </si>
  <si>
    <t>ثنيه جمال</t>
  </si>
  <si>
    <t>معروف الحناوي</t>
  </si>
  <si>
    <t>منتجب احمد</t>
  </si>
  <si>
    <t>منهل احمد</t>
  </si>
  <si>
    <t>منى ادريس</t>
  </si>
  <si>
    <t>شهاب</t>
  </si>
  <si>
    <t>منيار الجرماني</t>
  </si>
  <si>
    <t>منير الحسين</t>
  </si>
  <si>
    <t>صبوحة</t>
  </si>
  <si>
    <t>مها سليمان</t>
  </si>
  <si>
    <t>مهند الصعيدى</t>
  </si>
  <si>
    <t>مهند العلي</t>
  </si>
  <si>
    <t>مهند عجميه</t>
  </si>
  <si>
    <t>مي البابا</t>
  </si>
  <si>
    <t>مياسه البسنلي</t>
  </si>
  <si>
    <t>ميرفت الجمال</t>
  </si>
  <si>
    <t>ميرنا الخوري</t>
  </si>
  <si>
    <t>ميخائيل</t>
  </si>
  <si>
    <t>ميزر العسود</t>
  </si>
  <si>
    <t>ميس احمد</t>
  </si>
  <si>
    <t>صبا</t>
  </si>
  <si>
    <t>ميس الغبن</t>
  </si>
  <si>
    <t>ميساء الرباعي</t>
  </si>
  <si>
    <t>ميشيل ديب</t>
  </si>
  <si>
    <t>ميلاد حداد</t>
  </si>
  <si>
    <t>ناجي عبد الله</t>
  </si>
  <si>
    <t>ناديا حجازي</t>
  </si>
  <si>
    <t xml:space="preserve">انعام </t>
  </si>
  <si>
    <t>ناهد الحلبي</t>
  </si>
  <si>
    <t>زهرية</t>
  </si>
  <si>
    <t>نايف المصطفى</t>
  </si>
  <si>
    <t>اعتماد</t>
  </si>
  <si>
    <t>نبال مصا</t>
  </si>
  <si>
    <t>نبراس خيربك</t>
  </si>
  <si>
    <t>جومانه</t>
  </si>
  <si>
    <t>نبيل الشفري</t>
  </si>
  <si>
    <t>نجوان هبره</t>
  </si>
  <si>
    <t>نجيب حداد</t>
  </si>
  <si>
    <t>لوزه</t>
  </si>
  <si>
    <t>ندى الزين</t>
  </si>
  <si>
    <t>ندى عبد اللطيف</t>
  </si>
  <si>
    <t>نديم درويش</t>
  </si>
  <si>
    <t>نديم محسن</t>
  </si>
  <si>
    <t>نذير المقصوص</t>
  </si>
  <si>
    <t>نزيه شحاده</t>
  </si>
  <si>
    <t>نسرين شاهين</t>
  </si>
  <si>
    <t>نسرين محمد</t>
  </si>
  <si>
    <t>نسيم الجرابعة</t>
  </si>
  <si>
    <t>نسيم عقل</t>
  </si>
  <si>
    <t>نضال الجوابره</t>
  </si>
  <si>
    <t>نضال هزيم</t>
  </si>
  <si>
    <t>نعيم زيدان</t>
  </si>
  <si>
    <t>نمر ونوس</t>
  </si>
  <si>
    <t>نهله الخلف</t>
  </si>
  <si>
    <t>سعديه الشريده</t>
  </si>
  <si>
    <t>نهيل الباشا</t>
  </si>
  <si>
    <t>نوار دليله</t>
  </si>
  <si>
    <t>نور البدي</t>
  </si>
  <si>
    <t>نور الدين سحتوت</t>
  </si>
  <si>
    <t>محمد يونس</t>
  </si>
  <si>
    <t>نور الدين محنايه</t>
  </si>
  <si>
    <t>نور الدين نور الدين</t>
  </si>
  <si>
    <t>نور الساعاتي</t>
  </si>
  <si>
    <t>نور رسول</t>
  </si>
  <si>
    <t>نور عبد الرؤوف</t>
  </si>
  <si>
    <t>نور مرعي</t>
  </si>
  <si>
    <t>نورا عمر</t>
  </si>
  <si>
    <t>نورس محسنه</t>
  </si>
  <si>
    <t>مضصطفى</t>
  </si>
  <si>
    <t>نوره قبلان</t>
  </si>
  <si>
    <t>نيرمين افندر</t>
  </si>
  <si>
    <t>نيروز علوش</t>
  </si>
  <si>
    <t>هادي عجي</t>
  </si>
  <si>
    <t xml:space="preserve">هادي نصور </t>
  </si>
  <si>
    <t>نزيهه</t>
  </si>
  <si>
    <t>هالة الحموي</t>
  </si>
  <si>
    <t>هاني الحايك</t>
  </si>
  <si>
    <t>هايل الحاج علي</t>
  </si>
  <si>
    <t>حمزه</t>
  </si>
  <si>
    <t>هدى الترجمان</t>
  </si>
  <si>
    <t>العوان بلجرش</t>
  </si>
  <si>
    <t>هدى خدوج</t>
  </si>
  <si>
    <t>هدى موسى</t>
  </si>
  <si>
    <t>جميله الذياب</t>
  </si>
  <si>
    <t>هديه دباس</t>
  </si>
  <si>
    <t>هشام حاتم</t>
  </si>
  <si>
    <t>هشام فياض</t>
  </si>
  <si>
    <t>هلال معروف</t>
  </si>
  <si>
    <t>همام بدر</t>
  </si>
  <si>
    <t>هنادى القزاز</t>
  </si>
  <si>
    <t>هنادي نايف</t>
  </si>
  <si>
    <t>هيثم عبد الباقي</t>
  </si>
  <si>
    <t>هيثم عكو</t>
  </si>
  <si>
    <t>وئام اسماعيل</t>
  </si>
  <si>
    <t>وئام ورده</t>
  </si>
  <si>
    <t>غانا</t>
  </si>
  <si>
    <t>وائل الاثيم</t>
  </si>
  <si>
    <t>وائل المحمد</t>
  </si>
  <si>
    <t>وائل النعسو</t>
  </si>
  <si>
    <t>وائل عدره</t>
  </si>
  <si>
    <t>ظافر</t>
  </si>
  <si>
    <t>زبيدة</t>
  </si>
  <si>
    <t>وائل محمد</t>
  </si>
  <si>
    <t>توفيقة</t>
  </si>
  <si>
    <t>وجد اسبر</t>
  </si>
  <si>
    <t>وجيه قطيش</t>
  </si>
  <si>
    <t>وردان دهيمش</t>
  </si>
  <si>
    <t>وسام البلخي</t>
  </si>
  <si>
    <t>وسيم الجوابرة</t>
  </si>
  <si>
    <t>وسيم الشماط</t>
  </si>
  <si>
    <t>وسيم المحاميد</t>
  </si>
  <si>
    <t>وسيم درويش</t>
  </si>
  <si>
    <t>وسيم صندوق</t>
  </si>
  <si>
    <t>وسيم عباس</t>
  </si>
  <si>
    <t>سميع</t>
  </si>
  <si>
    <t>وفاء بنوح</t>
  </si>
  <si>
    <t>وفاء قلعه جي</t>
  </si>
  <si>
    <t>ولاء الجمعه</t>
  </si>
  <si>
    <t>وليعه ابو الريش</t>
  </si>
  <si>
    <t>يارا لطيفه</t>
  </si>
  <si>
    <t>ياسر الكلاس</t>
  </si>
  <si>
    <t>ياسر هواش</t>
  </si>
  <si>
    <t>ياسمين بلول</t>
  </si>
  <si>
    <t>يحيى سليمان</t>
  </si>
  <si>
    <t>يحيى مصطفى</t>
  </si>
  <si>
    <t>يزن الحسين</t>
  </si>
  <si>
    <t>يسار الحمصي</t>
  </si>
  <si>
    <t>يوسف حلاق</t>
  </si>
  <si>
    <t>عروبة</t>
  </si>
  <si>
    <t>هدايه يوسف</t>
  </si>
  <si>
    <t>خناصر</t>
  </si>
  <si>
    <t>بشار علي</t>
  </si>
  <si>
    <t>سليمان ابراهيم</t>
  </si>
  <si>
    <t>عبد الرحيم الاشقر</t>
  </si>
  <si>
    <t>علي سلوم</t>
  </si>
  <si>
    <t>الثالثة حديث</t>
  </si>
  <si>
    <t>علي معلا</t>
  </si>
  <si>
    <t>نور الدين الخطيب</t>
  </si>
  <si>
    <t>نورس الحلبي</t>
  </si>
  <si>
    <t>فؤاد عودة الله</t>
  </si>
  <si>
    <t>ثائر الحمد</t>
  </si>
  <si>
    <t>نورس صقر</t>
  </si>
  <si>
    <t>سهلا</t>
  </si>
  <si>
    <t>أنس الداهوك</t>
  </si>
  <si>
    <t>مفلح</t>
  </si>
  <si>
    <t>خديجه عيسى</t>
  </si>
  <si>
    <t>ميزر النعمات النعيمي</t>
  </si>
  <si>
    <t>تمام خليفة</t>
  </si>
  <si>
    <t>جهاد حلاق</t>
  </si>
  <si>
    <t>محمد كنعان</t>
  </si>
  <si>
    <t>فاطمة كنعان</t>
  </si>
  <si>
    <t>موسى الزعبي</t>
  </si>
  <si>
    <t>زطام</t>
  </si>
  <si>
    <t>اباء سليمان</t>
  </si>
  <si>
    <t>ابراهيم حاج خليل</t>
  </si>
  <si>
    <t>احمد ياقوت جمعة</t>
  </si>
  <si>
    <t>اسامه عمر</t>
  </si>
  <si>
    <t>امجد الضاهر</t>
  </si>
  <si>
    <t>أيمن تامر</t>
  </si>
  <si>
    <t>باسل السليمان</t>
  </si>
  <si>
    <t>باسل شاهين</t>
  </si>
  <si>
    <t>بتول علي الشيخ</t>
  </si>
  <si>
    <t>حسام علي</t>
  </si>
  <si>
    <t>حسان سلوم</t>
  </si>
  <si>
    <t>خليل الزكلي</t>
  </si>
  <si>
    <t>دارلين دارب نصر</t>
  </si>
  <si>
    <t>رأفت الشعار</t>
  </si>
  <si>
    <t>رنا الخولاني</t>
  </si>
  <si>
    <t>عبد المهدي</t>
  </si>
  <si>
    <t>رنا العناني</t>
  </si>
  <si>
    <t>بوران</t>
  </si>
  <si>
    <t>خالد المتني</t>
  </si>
  <si>
    <t>رائد العلي</t>
  </si>
  <si>
    <t>علي حسامو</t>
  </si>
  <si>
    <t>نسرين الشعار</t>
  </si>
  <si>
    <t>محاكم</t>
  </si>
  <si>
    <t>ادهم قطيني</t>
  </si>
  <si>
    <t>انس الحميد</t>
  </si>
  <si>
    <t>نورى</t>
  </si>
  <si>
    <t>عفره</t>
  </si>
  <si>
    <t>كلال العبد الله</t>
  </si>
  <si>
    <t>مازن رمضان</t>
  </si>
  <si>
    <t>اصف سلطان</t>
  </si>
  <si>
    <t>حسين زهرة</t>
  </si>
  <si>
    <t>حمود هندي</t>
  </si>
  <si>
    <t>صالح قشقوش</t>
  </si>
  <si>
    <t>شامان</t>
  </si>
  <si>
    <t>طارق محمد</t>
  </si>
  <si>
    <t>مايا جرجس</t>
  </si>
  <si>
    <t>داؤد</t>
  </si>
  <si>
    <t>عنود</t>
  </si>
  <si>
    <t>خالديه</t>
  </si>
  <si>
    <t>محمود شعشع</t>
  </si>
  <si>
    <t>يولند سعيد</t>
  </si>
  <si>
    <t>ياسر حب الرمان</t>
  </si>
  <si>
    <t>رسلان</t>
  </si>
  <si>
    <t>حسن البريدي</t>
  </si>
  <si>
    <t>خلود الاسود</t>
  </si>
  <si>
    <t>دانيه البزره</t>
  </si>
  <si>
    <t>احمد مختار</t>
  </si>
  <si>
    <t>رانية الدوه جي</t>
  </si>
  <si>
    <t>ريفان حسام الدين</t>
  </si>
  <si>
    <t>بسام شوكت</t>
  </si>
  <si>
    <t>حسام سعود</t>
  </si>
  <si>
    <t>عصام المسالمه</t>
  </si>
  <si>
    <t>نظمي</t>
  </si>
  <si>
    <t>فادي المصري</t>
  </si>
  <si>
    <t>نورة</t>
  </si>
  <si>
    <t>حسن حشمة</t>
  </si>
  <si>
    <t>تركي</t>
  </si>
  <si>
    <t>فهيدة</t>
  </si>
  <si>
    <t>رياض حمود</t>
  </si>
  <si>
    <t>عبد العظيم الحمادي</t>
  </si>
  <si>
    <t xml:space="preserve">علما </t>
  </si>
  <si>
    <t>جمال الحنيش</t>
  </si>
  <si>
    <t>محمد نجيب</t>
  </si>
  <si>
    <t>جهيده جديد</t>
  </si>
  <si>
    <t>رائده عمار</t>
  </si>
  <si>
    <t>مريم علوش</t>
  </si>
  <si>
    <t>قتيبة محي الدين</t>
  </si>
  <si>
    <t>سميه الأحمر</t>
  </si>
  <si>
    <t>شادي غناج</t>
  </si>
  <si>
    <t>عبد الرحمن التركماني</t>
  </si>
  <si>
    <t>علي بمبوق</t>
  </si>
  <si>
    <t>علي دليله</t>
  </si>
  <si>
    <t>وفيق</t>
  </si>
  <si>
    <t>علي مسعود</t>
  </si>
  <si>
    <t>غيث يونس</t>
  </si>
  <si>
    <t>اوراس</t>
  </si>
  <si>
    <t>قمر عجم</t>
  </si>
  <si>
    <t>كفاح خلوف</t>
  </si>
  <si>
    <t>كنان الشاويش</t>
  </si>
  <si>
    <t>نعيما</t>
  </si>
  <si>
    <t>حيالين</t>
  </si>
  <si>
    <t>محمد التكلة</t>
  </si>
  <si>
    <t>محمد الحمد</t>
  </si>
  <si>
    <t>محمد عليان</t>
  </si>
  <si>
    <t>محمد ظافر</t>
  </si>
  <si>
    <t>نسمات</t>
  </si>
  <si>
    <t>محمد مارديني</t>
  </si>
  <si>
    <t>محمد شريف</t>
  </si>
  <si>
    <t>محمد مخلوف</t>
  </si>
  <si>
    <t>محمد ميلاد دركشلي</t>
  </si>
  <si>
    <t>نادين عباس</t>
  </si>
  <si>
    <t>نجود سلامه</t>
  </si>
  <si>
    <t>نجوى محروم</t>
  </si>
  <si>
    <t>وحيدة</t>
  </si>
  <si>
    <t>نغم علي</t>
  </si>
  <si>
    <t>هبه حميدوش</t>
  </si>
  <si>
    <t>الهام يوسف</t>
  </si>
  <si>
    <t>فطيفة</t>
  </si>
  <si>
    <t>هبه خدوج</t>
  </si>
  <si>
    <t>هلا سيف الدين</t>
  </si>
  <si>
    <t>همام سعيد</t>
  </si>
  <si>
    <t>رولا طراف</t>
  </si>
  <si>
    <t>ثابت</t>
  </si>
  <si>
    <t>محمد ملندي</t>
  </si>
  <si>
    <t>مريانامحمد</t>
  </si>
  <si>
    <t>الاء الزركلي</t>
  </si>
  <si>
    <t>نضال الزعبي</t>
  </si>
  <si>
    <t>احمد الشيخ</t>
  </si>
  <si>
    <t>حسين العمري</t>
  </si>
  <si>
    <t>ريم اليونس</t>
  </si>
  <si>
    <t>طارق الزعبي</t>
  </si>
  <si>
    <t>مدحت</t>
  </si>
  <si>
    <t>علوان الحوير</t>
  </si>
  <si>
    <t>لجين العلي</t>
  </si>
  <si>
    <t>لين صالح</t>
  </si>
  <si>
    <t>محمد حسن الطحان</t>
  </si>
  <si>
    <t>محمد كنان اورفه لي</t>
  </si>
  <si>
    <t>اشرف</t>
  </si>
  <si>
    <t>مفيد النايف</t>
  </si>
  <si>
    <t>ملهم اسماعيل</t>
  </si>
  <si>
    <t>هشام اوطه باشي</t>
  </si>
  <si>
    <t>هنادي هاشم</t>
  </si>
  <si>
    <t>يارا سليمان</t>
  </si>
  <si>
    <t>ابراهيم خلوف</t>
  </si>
  <si>
    <t>احمد الابرص</t>
  </si>
  <si>
    <t>احمد البكاوي</t>
  </si>
  <si>
    <t>احمد الخوالده</t>
  </si>
  <si>
    <t>احمد العقله</t>
  </si>
  <si>
    <t>احمد الفرحان</t>
  </si>
  <si>
    <t>احمد القصاب</t>
  </si>
  <si>
    <t>عبد الحليم</t>
  </si>
  <si>
    <t>احمد شعبان</t>
  </si>
  <si>
    <t>عدره حامد</t>
  </si>
  <si>
    <t>ادهم ابو فخر</t>
  </si>
  <si>
    <t>الاء دواليبي</t>
  </si>
  <si>
    <t>ايمان خوجه زاده</t>
  </si>
  <si>
    <t>ايمن مخلوف</t>
  </si>
  <si>
    <t>باسل العطار</t>
  </si>
  <si>
    <t>المتونه</t>
  </si>
  <si>
    <t>بثينه الدخيل</t>
  </si>
  <si>
    <t>صخريه</t>
  </si>
  <si>
    <t>بشار التوما البشاره</t>
  </si>
  <si>
    <t>فرحه</t>
  </si>
  <si>
    <t>جعفر احمد</t>
  </si>
  <si>
    <t>حسن حسينو</t>
  </si>
  <si>
    <t>حسين المحيمد</t>
  </si>
  <si>
    <t>حسين المسرح</t>
  </si>
  <si>
    <t>حسين مكيه</t>
  </si>
  <si>
    <t xml:space="preserve">ديب </t>
  </si>
  <si>
    <t xml:space="preserve">خديجة </t>
  </si>
  <si>
    <t>حمزه البيطار</t>
  </si>
  <si>
    <t>خلدون بصبوص</t>
  </si>
  <si>
    <t>داليه كحل</t>
  </si>
  <si>
    <t>ديالا علي</t>
  </si>
  <si>
    <t>رندى علي</t>
  </si>
  <si>
    <t>روان عزيز</t>
  </si>
  <si>
    <t>سماهر حوريه</t>
  </si>
  <si>
    <t>سمر ادريس</t>
  </si>
  <si>
    <t>سها العبد</t>
  </si>
  <si>
    <t>سهير فرج</t>
  </si>
  <si>
    <t>سهيرالدعبول</t>
  </si>
  <si>
    <t>سونيا ونوس</t>
  </si>
  <si>
    <t>شذى رزق</t>
  </si>
  <si>
    <t>زعروره</t>
  </si>
  <si>
    <t>طارق عبد الرحيم الرفاعي</t>
  </si>
  <si>
    <t>عامر صقر</t>
  </si>
  <si>
    <t>مجيدة يوسف</t>
  </si>
  <si>
    <t>عامر مثلج</t>
  </si>
  <si>
    <t>عبد الكريم صالح</t>
  </si>
  <si>
    <t>عبدالهادي العياش</t>
  </si>
  <si>
    <t xml:space="preserve"> عبدالرحيم</t>
  </si>
  <si>
    <t>عدي محمود</t>
  </si>
  <si>
    <t xml:space="preserve">الريحانية </t>
  </si>
  <si>
    <t>عصام صوان</t>
  </si>
  <si>
    <t>علاء سعاده</t>
  </si>
  <si>
    <t>سعاده</t>
  </si>
  <si>
    <t>علي الزيدان</t>
  </si>
  <si>
    <t>حلوم</t>
  </si>
  <si>
    <t>علي السكاف</t>
  </si>
  <si>
    <t>نجم الدين</t>
  </si>
  <si>
    <t>ميلو</t>
  </si>
  <si>
    <t>علي بكداش</t>
  </si>
  <si>
    <t>غيث</t>
  </si>
  <si>
    <t>علي جبر</t>
  </si>
  <si>
    <t>خديجه محمد</t>
  </si>
  <si>
    <t>رأس الخشوفه</t>
  </si>
  <si>
    <t>فاضل عبد العزيز الحاج علي</t>
  </si>
  <si>
    <t>فاطمة ابو علي</t>
  </si>
  <si>
    <t>كنان سليمون</t>
  </si>
  <si>
    <t>لؤي البدور</t>
  </si>
  <si>
    <t>جودات</t>
  </si>
  <si>
    <t>ماهر سلمى</t>
  </si>
  <si>
    <t>صديق</t>
  </si>
  <si>
    <t>مجد العلى درويش</t>
  </si>
  <si>
    <t>مجد حمدان</t>
  </si>
  <si>
    <t>ماريه</t>
  </si>
  <si>
    <t>مجد عتمه</t>
  </si>
  <si>
    <t>محمد اسماعيل</t>
  </si>
  <si>
    <t>محمد الحشيش</t>
  </si>
  <si>
    <t>محمد الخالد</t>
  </si>
  <si>
    <t>محمد حمزه عبد الرسول</t>
  </si>
  <si>
    <t>احمد رفعت</t>
  </si>
  <si>
    <t>محمد خير احمد</t>
  </si>
  <si>
    <t>محمد سامر المسوتي</t>
  </si>
  <si>
    <t>محمد شن علي</t>
  </si>
  <si>
    <t>محمد فرهوده</t>
  </si>
  <si>
    <t>محمد فطين يوسفان</t>
  </si>
  <si>
    <t>محمد محمود</t>
  </si>
  <si>
    <t>مروه الصراه</t>
  </si>
  <si>
    <t>كويت</t>
  </si>
  <si>
    <t>مصطفى ترسيسي</t>
  </si>
  <si>
    <t>ممدوح هزاع</t>
  </si>
  <si>
    <t>مهند ابوخشريف</t>
  </si>
  <si>
    <t>ميناس العالول</t>
  </si>
  <si>
    <t>ناجي الحوشان</t>
  </si>
  <si>
    <t>نادر عطا</t>
  </si>
  <si>
    <t>ناهد الكحيل</t>
  </si>
  <si>
    <t>محمد مهدي</t>
  </si>
  <si>
    <t>نورس مليح</t>
  </si>
  <si>
    <t>هاني عويد</t>
  </si>
  <si>
    <t>شعلان</t>
  </si>
  <si>
    <t>منسيه</t>
  </si>
  <si>
    <t>هبه الامير</t>
  </si>
  <si>
    <t>هزار الجميل</t>
  </si>
  <si>
    <t>هبا محمد</t>
  </si>
  <si>
    <t>هيفاء مهنا</t>
  </si>
  <si>
    <t>وائل اسبر</t>
  </si>
  <si>
    <t>وسيم باروده</t>
  </si>
  <si>
    <t>وصال العلان</t>
  </si>
  <si>
    <t>صناح</t>
  </si>
  <si>
    <t>وليم الخليل</t>
  </si>
  <si>
    <t>ليديه</t>
  </si>
  <si>
    <t>تمارة الاسعد</t>
  </si>
  <si>
    <t>لورنس الشيخ</t>
  </si>
  <si>
    <t>ثورة</t>
  </si>
  <si>
    <t>نصار القهوجي</t>
  </si>
  <si>
    <t>حليمة حديد</t>
  </si>
  <si>
    <t>سامر شمالي</t>
  </si>
  <si>
    <t>طارق رضوان</t>
  </si>
  <si>
    <t>شكيب</t>
  </si>
  <si>
    <t>لمى عساف</t>
  </si>
  <si>
    <t>دباح</t>
  </si>
  <si>
    <t>محمد الابوحمد</t>
  </si>
  <si>
    <t>مهيار</t>
  </si>
  <si>
    <t>ناهل الخضر</t>
  </si>
  <si>
    <t>وئام كلول</t>
  </si>
  <si>
    <t>احمد الحاج امرير</t>
  </si>
  <si>
    <t>عبيد</t>
  </si>
  <si>
    <t>احمد العباس</t>
  </si>
  <si>
    <t>تامر</t>
  </si>
  <si>
    <t>احمد القزة</t>
  </si>
  <si>
    <t>احمد دعاس</t>
  </si>
  <si>
    <t>اسامة وطفه</t>
  </si>
  <si>
    <t>الياس ثابت</t>
  </si>
  <si>
    <t>غطاس</t>
  </si>
  <si>
    <t>اماني سليمه</t>
  </si>
  <si>
    <t>انس الديك</t>
  </si>
  <si>
    <t>شامل</t>
  </si>
  <si>
    <t>انس كيوان</t>
  </si>
  <si>
    <t>حسيفه</t>
  </si>
  <si>
    <t>ايفلين رزق</t>
  </si>
  <si>
    <t>بتول فرج</t>
  </si>
  <si>
    <t>ثائر سليمان</t>
  </si>
  <si>
    <t>جهيده حميده</t>
  </si>
  <si>
    <t>حسين سليمان</t>
  </si>
  <si>
    <t>حنين المظلوم</t>
  </si>
  <si>
    <t>رامي موسى</t>
  </si>
  <si>
    <t>سارية حاجي نائف</t>
  </si>
  <si>
    <t>سامر الاحمر</t>
  </si>
  <si>
    <t>سامر الصالح</t>
  </si>
  <si>
    <t>هنديه</t>
  </si>
  <si>
    <t>سليم عبيد</t>
  </si>
  <si>
    <t>سوسن عساف</t>
  </si>
  <si>
    <t>صالح الجعدان</t>
  </si>
  <si>
    <t>صلاح صالح</t>
  </si>
  <si>
    <t>طارق حميدي</t>
  </si>
  <si>
    <t>ذياب</t>
  </si>
  <si>
    <t>طارق شحاده</t>
  </si>
  <si>
    <t>طارق مريود</t>
  </si>
  <si>
    <t>طعان علوش</t>
  </si>
  <si>
    <t>عبد الرحمن الشحاده</t>
  </si>
  <si>
    <t>حمدو</t>
  </si>
  <si>
    <t>عبد الرحمن دردر</t>
  </si>
  <si>
    <t>عبد الكريم محمد</t>
  </si>
  <si>
    <t>عصام العباس</t>
  </si>
  <si>
    <t>حلويه</t>
  </si>
  <si>
    <t>علاء الدين الجباوي</t>
  </si>
  <si>
    <t>ضياء الدين</t>
  </si>
  <si>
    <t>علي اسبر</t>
  </si>
  <si>
    <t>علي الخضر</t>
  </si>
  <si>
    <t>علي المياح</t>
  </si>
  <si>
    <t>خلفه سليم</t>
  </si>
  <si>
    <t>عمر خضره</t>
  </si>
  <si>
    <t>غازي السبيعي</t>
  </si>
  <si>
    <t>غزوه النبعوني</t>
  </si>
  <si>
    <t>فؤاد العليوي</t>
  </si>
  <si>
    <t>فاديه مروح</t>
  </si>
  <si>
    <t>محمد وجيه</t>
  </si>
  <si>
    <t>بشيرة</t>
  </si>
  <si>
    <t>فراس حافظ</t>
  </si>
  <si>
    <t>كمال شحرور</t>
  </si>
  <si>
    <t>لؤي الحمادي</t>
  </si>
  <si>
    <t>لؤي علي</t>
  </si>
  <si>
    <t>لوليا المجذوب</t>
  </si>
  <si>
    <t>ليدا سكيكر</t>
  </si>
  <si>
    <t>فياض</t>
  </si>
  <si>
    <t>ماهر موسى</t>
  </si>
  <si>
    <t>مجدولين السيد</t>
  </si>
  <si>
    <t>محمد الغضبان</t>
  </si>
  <si>
    <t>محمد عبد اللطيف</t>
  </si>
  <si>
    <t>فريال الفهد</t>
  </si>
  <si>
    <t>محمود البقاعي</t>
  </si>
  <si>
    <t>مراد عبود</t>
  </si>
  <si>
    <t>معاويه الحامض</t>
  </si>
  <si>
    <t>معن ابو خلف</t>
  </si>
  <si>
    <t>ملك حمد</t>
  </si>
  <si>
    <t>ميسا داود</t>
  </si>
  <si>
    <t>نور الدين الحسن العواد</t>
  </si>
  <si>
    <t>ثريه</t>
  </si>
  <si>
    <t>نور السلام</t>
  </si>
  <si>
    <t>هلا الشومري</t>
  </si>
  <si>
    <t>معذى</t>
  </si>
  <si>
    <t>دلع الرفاعي</t>
  </si>
  <si>
    <t>وليد ملاعب</t>
  </si>
  <si>
    <t>يامن بريش</t>
  </si>
  <si>
    <t>يحيى الجديع</t>
  </si>
  <si>
    <t xml:space="preserve">ابتسام </t>
  </si>
  <si>
    <t>الشرائع</t>
  </si>
  <si>
    <t>حسان المهدي</t>
  </si>
  <si>
    <t>احمد المقداد</t>
  </si>
  <si>
    <t>سوريا</t>
  </si>
  <si>
    <t>مصعب جريدة</t>
  </si>
  <si>
    <t>حليمه عيسى</t>
  </si>
  <si>
    <t>امجد محمد</t>
  </si>
  <si>
    <t>محفوض</t>
  </si>
  <si>
    <t>عبد الرزاق سلوم</t>
  </si>
  <si>
    <t>غياث كشكول</t>
  </si>
  <si>
    <t>منى كشكول</t>
  </si>
  <si>
    <t>فارس المحيسن</t>
  </si>
  <si>
    <t>نادره محمود</t>
  </si>
  <si>
    <t>وسيم الوكاع</t>
  </si>
  <si>
    <t>يعرب النصار</t>
  </si>
  <si>
    <t>زين الدين قصيري</t>
  </si>
  <si>
    <t>خمائل</t>
  </si>
  <si>
    <t>سوسن علي</t>
  </si>
  <si>
    <t>عصمت سيف الدولة</t>
  </si>
  <si>
    <t>عمر الخير الله</t>
  </si>
  <si>
    <t>خزنة</t>
  </si>
  <si>
    <t>مجدولين عيسى</t>
  </si>
  <si>
    <t>مياسه عيسى</t>
  </si>
  <si>
    <t>بدران الغدا</t>
  </si>
  <si>
    <t>براءه الاغا</t>
  </si>
  <si>
    <t>هاشم</t>
  </si>
  <si>
    <t>حازم عيسى</t>
  </si>
  <si>
    <t>رزان عباس</t>
  </si>
  <si>
    <t>رولا دياب</t>
  </si>
  <si>
    <t>شادي شاهين</t>
  </si>
  <si>
    <t>صفيه</t>
  </si>
  <si>
    <t>علام العلي</t>
  </si>
  <si>
    <t>ضحوى</t>
  </si>
  <si>
    <t>غيث حماده</t>
  </si>
  <si>
    <t>فادي برشين</t>
  </si>
  <si>
    <t>فاطمة حسين</t>
  </si>
  <si>
    <t>فراس السعيد</t>
  </si>
  <si>
    <t>لينا سفر</t>
  </si>
  <si>
    <t>محمود الطويل</t>
  </si>
  <si>
    <t>منال يحلم جزائرلي</t>
  </si>
  <si>
    <t>هيا العناد</t>
  </si>
  <si>
    <t>حجاب</t>
  </si>
  <si>
    <t>احمد الحسين</t>
  </si>
  <si>
    <t>احمد الرفاعي</t>
  </si>
  <si>
    <t>احمد المجاريش</t>
  </si>
  <si>
    <t>احمد صالح</t>
  </si>
  <si>
    <t>احمد عباس</t>
  </si>
  <si>
    <t>كاف الحبش</t>
  </si>
  <si>
    <t>احمد عموري</t>
  </si>
  <si>
    <t>أحمد قنطار</t>
  </si>
  <si>
    <t>ادهم الحجي</t>
  </si>
  <si>
    <t>ادهم عكوان</t>
  </si>
  <si>
    <t>اسماعيل جنود</t>
  </si>
  <si>
    <t>اميره العيفان الحريري</t>
  </si>
  <si>
    <t>انس السليمان</t>
  </si>
  <si>
    <t>ايات اللحام</t>
  </si>
  <si>
    <t>ايلين سليمان</t>
  </si>
  <si>
    <t xml:space="preserve">وفاء </t>
  </si>
  <si>
    <t>ايهاب اسماعيل</t>
  </si>
  <si>
    <t>ايهم ابو لطيف</t>
  </si>
  <si>
    <t>ايهم طه</t>
  </si>
  <si>
    <t>أحمد كزابر</t>
  </si>
  <si>
    <t>باسل قطرميز</t>
  </si>
  <si>
    <t>باسم عيسى</t>
  </si>
  <si>
    <t>بدور الاسطه</t>
  </si>
  <si>
    <t>بدور فوال</t>
  </si>
  <si>
    <t>بشار رجب</t>
  </si>
  <si>
    <t>بشار موسى</t>
  </si>
  <si>
    <t>بشار غازي</t>
  </si>
  <si>
    <t>علي احسان</t>
  </si>
  <si>
    <t>جعفر خنسه</t>
  </si>
  <si>
    <t>جعفر صقر</t>
  </si>
  <si>
    <t>جميل البيوش</t>
  </si>
  <si>
    <t>حمزه الزعبي</t>
  </si>
  <si>
    <t>خالد الشاش</t>
  </si>
  <si>
    <t>خلدون اسماعيل</t>
  </si>
  <si>
    <t>همام</t>
  </si>
  <si>
    <t>ربيع حمامه</t>
  </si>
  <si>
    <t>رشا ابو الذهب</t>
  </si>
  <si>
    <t>رهف الملقي</t>
  </si>
  <si>
    <t>رهف درويش</t>
  </si>
  <si>
    <t>رولا محمد</t>
  </si>
  <si>
    <t>رياض السعدي</t>
  </si>
  <si>
    <t>محمد نور الدين</t>
  </si>
  <si>
    <t>ريم محمود</t>
  </si>
  <si>
    <t>سفير نصور</t>
  </si>
  <si>
    <t>سلافى حمود</t>
  </si>
  <si>
    <t>سلوى معتوق</t>
  </si>
  <si>
    <t>سميحه الخطيب</t>
  </si>
  <si>
    <t>سمير عبده</t>
  </si>
  <si>
    <t>سميرة تقالة</t>
  </si>
  <si>
    <t>سهير سماك</t>
  </si>
  <si>
    <t>طلحه القصيبان</t>
  </si>
  <si>
    <t>عائشه المشعوت</t>
  </si>
  <si>
    <t>حياة الرز</t>
  </si>
  <si>
    <t>عامر الخنسه</t>
  </si>
  <si>
    <t>صمنديل</t>
  </si>
  <si>
    <t>عبده صالح</t>
  </si>
  <si>
    <t>علاء سلهب</t>
  </si>
  <si>
    <t xml:space="preserve">علاء طالب </t>
  </si>
  <si>
    <t>علي الحسن</t>
  </si>
  <si>
    <t>علي اليازجي</t>
  </si>
  <si>
    <t>عمار الحكواتي</t>
  </si>
  <si>
    <t>محمد تامر</t>
  </si>
  <si>
    <t>عمرو الكسم</t>
  </si>
  <si>
    <t>غناء درويش</t>
  </si>
  <si>
    <t>غيداء زوده</t>
  </si>
  <si>
    <t>فاديه سليم</t>
  </si>
  <si>
    <t>فراس محمد درويش</t>
  </si>
  <si>
    <t>قمر الجوجو</t>
  </si>
  <si>
    <t>كوثر محيش</t>
  </si>
  <si>
    <t>لمى الشبلي</t>
  </si>
  <si>
    <t>ليث الحاجي جاسم</t>
  </si>
  <si>
    <t>ليلى الصالح</t>
  </si>
  <si>
    <t>لين العوا</t>
  </si>
  <si>
    <t>محمد رضوان</t>
  </si>
  <si>
    <t>مؤمنه صالح</t>
  </si>
  <si>
    <t xml:space="preserve">بشيرة </t>
  </si>
  <si>
    <t>مازن التقي</t>
  </si>
  <si>
    <t>مجد رسوق</t>
  </si>
  <si>
    <t>محمد اسود</t>
  </si>
  <si>
    <t xml:space="preserve">محمد الحاج طحطوح </t>
  </si>
  <si>
    <t>محمد النهار</t>
  </si>
  <si>
    <t>محمد ربيع جزار</t>
  </si>
  <si>
    <t>محمد عبد الباسط</t>
  </si>
  <si>
    <t>محمد طلعت</t>
  </si>
  <si>
    <t>عوني</t>
  </si>
  <si>
    <t>محمد عبد العزيز</t>
  </si>
  <si>
    <t>منار زيتون</t>
  </si>
  <si>
    <t>منيره حلال</t>
  </si>
  <si>
    <t>مها سفاف</t>
  </si>
  <si>
    <t>ابتسام العطواني</t>
  </si>
  <si>
    <t>موده المصري</t>
  </si>
  <si>
    <t>عقله</t>
  </si>
  <si>
    <t>ميسره النموس</t>
  </si>
  <si>
    <t>خير الدين</t>
  </si>
  <si>
    <t>ندى كجو</t>
  </si>
  <si>
    <t>نور القطان</t>
  </si>
  <si>
    <t>همام الرملي</t>
  </si>
  <si>
    <t>وائل الشمالي</t>
  </si>
  <si>
    <t>وضاح السليمان</t>
  </si>
  <si>
    <t>وليم ابو لوح</t>
  </si>
  <si>
    <t>يزن نصر</t>
  </si>
  <si>
    <t>محمد الراجح</t>
  </si>
  <si>
    <t>مياس سليمان</t>
  </si>
  <si>
    <t>عمار شديد</t>
  </si>
  <si>
    <t>لؤي الحسن</t>
  </si>
  <si>
    <t>غانم</t>
  </si>
  <si>
    <t>مجد محرز</t>
  </si>
  <si>
    <t>مراد زهيره</t>
  </si>
  <si>
    <t>وسيم المسالمه</t>
  </si>
  <si>
    <t>جاسم الابراهيم</t>
  </si>
  <si>
    <t>حنان فرحه</t>
  </si>
  <si>
    <t>خلدون البطرس</t>
  </si>
  <si>
    <t>ذو الفقار غزال</t>
  </si>
  <si>
    <t>فضل</t>
  </si>
  <si>
    <t>سمية</t>
  </si>
  <si>
    <t>رامز زيود</t>
  </si>
  <si>
    <t>ريم الخضر</t>
  </si>
  <si>
    <t>وسيلا</t>
  </si>
  <si>
    <t>طارق الاحمد</t>
  </si>
  <si>
    <t>طارق علي</t>
  </si>
  <si>
    <t>عمران ابو زيد</t>
  </si>
  <si>
    <t>عوض المحاميد</t>
  </si>
  <si>
    <t>لبنى الحاج</t>
  </si>
  <si>
    <t>محمد بلعوص</t>
  </si>
  <si>
    <t>نورا عيد</t>
  </si>
  <si>
    <t>هشام وسوف</t>
  </si>
  <si>
    <t>ياسر محمد</t>
  </si>
  <si>
    <t>ابرار شباره</t>
  </si>
  <si>
    <t>ابراهيم الخطيب</t>
  </si>
  <si>
    <t>ابراهيم العسلي</t>
  </si>
  <si>
    <t>احمد ابو عيوش</t>
  </si>
  <si>
    <t>احمد الراجح</t>
  </si>
  <si>
    <t>عبد الخالق</t>
  </si>
  <si>
    <t>احمد الزعبي</t>
  </si>
  <si>
    <t>براءه</t>
  </si>
  <si>
    <t>احمد السليم</t>
  </si>
  <si>
    <t>احمد الشلبي</t>
  </si>
  <si>
    <t>احمد العيد</t>
  </si>
  <si>
    <t>احمد بسطاطي</t>
  </si>
  <si>
    <t>احمد بسمه</t>
  </si>
  <si>
    <t>محمد صباح</t>
  </si>
  <si>
    <t>هادية</t>
  </si>
  <si>
    <t>احمد بسيكي</t>
  </si>
  <si>
    <t>احمد ديب</t>
  </si>
  <si>
    <t>كايد</t>
  </si>
  <si>
    <t>احمد شكري</t>
  </si>
  <si>
    <t>احمد عبد الوهاب</t>
  </si>
  <si>
    <t>احمد علي</t>
  </si>
  <si>
    <t>تعيبه</t>
  </si>
  <si>
    <t>احمد معطي</t>
  </si>
  <si>
    <t>احمد هزيمه</t>
  </si>
  <si>
    <t>احمد يوسف</t>
  </si>
  <si>
    <t>ادهم ابو شاش</t>
  </si>
  <si>
    <t>اريج الشلي</t>
  </si>
  <si>
    <t>اسامه حمود</t>
  </si>
  <si>
    <t>اغيد البلخي</t>
  </si>
  <si>
    <t>وليده</t>
  </si>
  <si>
    <t>الاء الشاغوري</t>
  </si>
  <si>
    <t>طريف</t>
  </si>
  <si>
    <t>المثنى قريش</t>
  </si>
  <si>
    <t>المعتصم بالله العبد الله</t>
  </si>
  <si>
    <t>الهام العلي</t>
  </si>
  <si>
    <t>صبحيه الفندي</t>
  </si>
  <si>
    <t>مساكن دوما</t>
  </si>
  <si>
    <t>اماني اسماعيل</t>
  </si>
  <si>
    <t>امجد الجردي</t>
  </si>
  <si>
    <t xml:space="preserve">نظيره </t>
  </si>
  <si>
    <t>امجد المحمد</t>
  </si>
  <si>
    <t>قدسيه</t>
  </si>
  <si>
    <t>امجد بربهان</t>
  </si>
  <si>
    <t>غطفان</t>
  </si>
  <si>
    <t>امجد عبود</t>
  </si>
  <si>
    <t>امل علي</t>
  </si>
  <si>
    <t>اميمه عيسى</t>
  </si>
  <si>
    <t>تمينه</t>
  </si>
  <si>
    <t>امين ابو خشريف</t>
  </si>
  <si>
    <t>أنس عامر</t>
  </si>
  <si>
    <t>انس علي</t>
  </si>
  <si>
    <t>خزعل</t>
  </si>
  <si>
    <t>انعام احمد</t>
  </si>
  <si>
    <t>نزير</t>
  </si>
  <si>
    <t>انور الخواجه</t>
  </si>
  <si>
    <t>اياد الربداوي</t>
  </si>
  <si>
    <t>ايفلين الزين</t>
  </si>
  <si>
    <t>ايمان حريدين</t>
  </si>
  <si>
    <t>ايمان شباره</t>
  </si>
  <si>
    <t>ايمن الحشيش</t>
  </si>
  <si>
    <t>ايمن الزامل</t>
  </si>
  <si>
    <t>ايهاب الحلبي</t>
  </si>
  <si>
    <t>ايهاب بستوني</t>
  </si>
  <si>
    <t>ايهاب زخور</t>
  </si>
  <si>
    <t>ايهاب صالح</t>
  </si>
  <si>
    <t>ايهم الحوشان</t>
  </si>
  <si>
    <t>ايهم الشريحي</t>
  </si>
  <si>
    <t>ايهم زين الدين</t>
  </si>
  <si>
    <t>ايهم نعيم</t>
  </si>
  <si>
    <t>أحمد برهوم</t>
  </si>
  <si>
    <t>أغيد مارديني</t>
  </si>
  <si>
    <t>باسل جوهره</t>
  </si>
  <si>
    <t>جوهرة</t>
  </si>
  <si>
    <t>باسل سلمان</t>
  </si>
  <si>
    <t>باسل قضماني</t>
  </si>
  <si>
    <t>باسل مرعي</t>
  </si>
  <si>
    <t>باميلا الهزيم</t>
  </si>
  <si>
    <t>ميرنا</t>
  </si>
  <si>
    <t>بدر الدين جاموس</t>
  </si>
  <si>
    <t>بشر الفلاح</t>
  </si>
  <si>
    <t>بشرى رجوح</t>
  </si>
  <si>
    <t>نايا عبد الرحمن</t>
  </si>
  <si>
    <t>بلال العبيد</t>
  </si>
  <si>
    <t>بلال العلوش</t>
  </si>
  <si>
    <t>بيان الحسين</t>
  </si>
  <si>
    <t>بيان الفراج</t>
  </si>
  <si>
    <t>تيسير الغز</t>
  </si>
  <si>
    <t>ثائر الذياب</t>
  </si>
  <si>
    <t>جعفر محرز</t>
  </si>
  <si>
    <t>جلال علي</t>
  </si>
  <si>
    <t>جميل الاشهب</t>
  </si>
  <si>
    <t>جانيت</t>
  </si>
  <si>
    <t>جميل محمد</t>
  </si>
  <si>
    <t>جورج حبيب</t>
  </si>
  <si>
    <t>ديبه</t>
  </si>
  <si>
    <t>حازم حسن</t>
  </si>
  <si>
    <t>أمل معلا</t>
  </si>
  <si>
    <t>حازم شاهين</t>
  </si>
  <si>
    <t>حازم شيخ محمد</t>
  </si>
  <si>
    <t>حسان ايبو</t>
  </si>
  <si>
    <t>محمد شاهر</t>
  </si>
  <si>
    <t>حسن الزلزله</t>
  </si>
  <si>
    <t>حسن المشرقي</t>
  </si>
  <si>
    <t>حسن صلوح</t>
  </si>
  <si>
    <t>نجيب</t>
  </si>
  <si>
    <t>حسنا حمود</t>
  </si>
  <si>
    <t>حسين فضال</t>
  </si>
  <si>
    <t>حسين نعيسي</t>
  </si>
  <si>
    <t>حلا العلي</t>
  </si>
  <si>
    <t>حمزه الجمعه الذياب</t>
  </si>
  <si>
    <t>حنان جمول</t>
  </si>
  <si>
    <t>حيدر السالم</t>
  </si>
  <si>
    <t>حيدره الرعيدي</t>
  </si>
  <si>
    <t>مها بركات</t>
  </si>
  <si>
    <t>خالد ابراهيم</t>
  </si>
  <si>
    <t>خالد الحشيش</t>
  </si>
  <si>
    <t>خالد شعبان</t>
  </si>
  <si>
    <t>راكان</t>
  </si>
  <si>
    <t>خلدون الغفري</t>
  </si>
  <si>
    <t>خلود سليمان</t>
  </si>
  <si>
    <t xml:space="preserve">خيرو لطوف </t>
  </si>
  <si>
    <t xml:space="preserve">معينة </t>
  </si>
  <si>
    <t>دانا ناصر</t>
  </si>
  <si>
    <t>تحسين</t>
  </si>
  <si>
    <t>دانيا جسري</t>
  </si>
  <si>
    <t>دعاء الصالح</t>
  </si>
  <si>
    <t>دعاء العنزاوي</t>
  </si>
  <si>
    <t>دعي دياب</t>
  </si>
  <si>
    <t>ديمه حمزه</t>
  </si>
  <si>
    <t>صابر</t>
  </si>
  <si>
    <t>رائد البعيني</t>
  </si>
  <si>
    <t>مشير</t>
  </si>
  <si>
    <t>راما الشامي</t>
  </si>
  <si>
    <t>كبرنيل</t>
  </si>
  <si>
    <t>راما ريحاوي</t>
  </si>
  <si>
    <t>راما منصور</t>
  </si>
  <si>
    <t>ربعو</t>
  </si>
  <si>
    <t>رامي ابو قاسم</t>
  </si>
  <si>
    <t>رامي شحوبر</t>
  </si>
  <si>
    <t>رامي مصطفى</t>
  </si>
  <si>
    <t>رأفت الفهد</t>
  </si>
  <si>
    <t>ربيع حامد</t>
  </si>
  <si>
    <t>رنا الحسيان</t>
  </si>
  <si>
    <t>اسحاق</t>
  </si>
  <si>
    <t>رواد ديب</t>
  </si>
  <si>
    <t>روان شلبي</t>
  </si>
  <si>
    <t>روشان الحلبي</t>
  </si>
  <si>
    <t>ريم الحمصي</t>
  </si>
  <si>
    <t>ريما لبابيدي</t>
  </si>
  <si>
    <t>ريمه لطفي</t>
  </si>
  <si>
    <t>زكريا الغزاوي</t>
  </si>
  <si>
    <t>زينه الحوراني</t>
  </si>
  <si>
    <t>دمعه الحمود</t>
  </si>
  <si>
    <t>سائده العفلق</t>
  </si>
  <si>
    <t>محسنه</t>
  </si>
  <si>
    <t>ساره مخلوف</t>
  </si>
  <si>
    <t>سامر مولانا</t>
  </si>
  <si>
    <t>سامر ناصر</t>
  </si>
  <si>
    <t>سعد الدين دياب</t>
  </si>
  <si>
    <t>سلمى سكيكر</t>
  </si>
  <si>
    <t>سليمان حمود</t>
  </si>
  <si>
    <t>سهام علي</t>
  </si>
  <si>
    <t>ضياء الدين مزعل</t>
  </si>
  <si>
    <t>ضياء صبحيه</t>
  </si>
  <si>
    <t>طارق سطام</t>
  </si>
  <si>
    <t>طارق عبد الرؤوف</t>
  </si>
  <si>
    <t>طارق غرز الدين</t>
  </si>
  <si>
    <t>عاصم الفوارس</t>
  </si>
  <si>
    <t>عباده حمشو</t>
  </si>
  <si>
    <t>عبد الحليم الزعبي</t>
  </si>
  <si>
    <t>عبد الرحمن الازهري</t>
  </si>
  <si>
    <t>اسلام</t>
  </si>
  <si>
    <t>عبد الرحمن الحمود</t>
  </si>
  <si>
    <t>عبد الرحمن الحناوي</t>
  </si>
  <si>
    <t>عبد الرحمن النوفلي</t>
  </si>
  <si>
    <t>عبد العزيز العميان</t>
  </si>
  <si>
    <t>عبد القادر سعيد</t>
  </si>
  <si>
    <t>عبد الكريم الفروح</t>
  </si>
  <si>
    <t>عبد المولى الاحمر</t>
  </si>
  <si>
    <t>زهيره</t>
  </si>
  <si>
    <t>عبد الناصر ابو طوق</t>
  </si>
  <si>
    <t>عبد الله داود</t>
  </si>
  <si>
    <t>بصرامه</t>
  </si>
  <si>
    <t>عتاب ابو علي مهنا</t>
  </si>
  <si>
    <t>ادال</t>
  </si>
  <si>
    <t>عثمان ويحه</t>
  </si>
  <si>
    <t>عدنان زيدان</t>
  </si>
  <si>
    <t>عدي رقيه</t>
  </si>
  <si>
    <t>عدي نومان</t>
  </si>
  <si>
    <t>عصام عيسى</t>
  </si>
  <si>
    <t>عصام مرعي</t>
  </si>
  <si>
    <t>عقبه حسن</t>
  </si>
  <si>
    <t>علا الشمعه</t>
  </si>
  <si>
    <t>علاء الدين الباشا</t>
  </si>
  <si>
    <t>علاء الدين الرفاعي</t>
  </si>
  <si>
    <t>علاء الدين صهيون</t>
  </si>
  <si>
    <t>علاء نصره</t>
  </si>
  <si>
    <t>علي الزعبي</t>
  </si>
  <si>
    <t xml:space="preserve">خربة غزالة </t>
  </si>
  <si>
    <t>علي الصياصنه</t>
  </si>
  <si>
    <t>علي المصري</t>
  </si>
  <si>
    <t>علي شاهين</t>
  </si>
  <si>
    <t>علي صالحة</t>
  </si>
  <si>
    <t>علي عباس</t>
  </si>
  <si>
    <t>علي عمران</t>
  </si>
  <si>
    <t>علي كنعان</t>
  </si>
  <si>
    <t>علي محرز</t>
  </si>
  <si>
    <t>علياء مظلوم</t>
  </si>
  <si>
    <t>غزاله خيزران</t>
  </si>
  <si>
    <t>عماد الحسن</t>
  </si>
  <si>
    <t>عماد الخميس</t>
  </si>
  <si>
    <t>عمار الحراكي</t>
  </si>
  <si>
    <t>صفاء البقاعي</t>
  </si>
  <si>
    <t>عمار الحمادي</t>
  </si>
  <si>
    <t>عمار الفارس</t>
  </si>
  <si>
    <t>عمار المعلا</t>
  </si>
  <si>
    <t>عمار سره</t>
  </si>
  <si>
    <t>عمار سلوم</t>
  </si>
  <si>
    <t>عمر الدغلي الشهير بالدغري</t>
  </si>
  <si>
    <t>عمر عامر</t>
  </si>
  <si>
    <t>عمران الجهماني</t>
  </si>
  <si>
    <t>عمران أبو حامد</t>
  </si>
  <si>
    <t>شحاذه</t>
  </si>
  <si>
    <t>عين الشعره</t>
  </si>
  <si>
    <t>عمرو البريجي</t>
  </si>
  <si>
    <t>عيسى شبشول</t>
  </si>
  <si>
    <t>مخائيل</t>
  </si>
  <si>
    <t>غفران سنوبر</t>
  </si>
  <si>
    <t>غنوم منصور</t>
  </si>
  <si>
    <t>غيث الموصللي</t>
  </si>
  <si>
    <t>غيدق ديب</t>
  </si>
  <si>
    <t>فادي الاسعد</t>
  </si>
  <si>
    <t>فادي العقله</t>
  </si>
  <si>
    <t>فادي قطيش</t>
  </si>
  <si>
    <t>فارس الفارس</t>
  </si>
  <si>
    <t>فارس المهون</t>
  </si>
  <si>
    <t>فايز مقصود</t>
  </si>
  <si>
    <t>فراس الكعدي</t>
  </si>
  <si>
    <t>فكرت</t>
  </si>
  <si>
    <t>فراس دمشقي</t>
  </si>
  <si>
    <t>فراس نصر الدين</t>
  </si>
  <si>
    <t>فرح الابراهيم</t>
  </si>
  <si>
    <t>قاسم رمضان</t>
  </si>
  <si>
    <t>قصي مرعي</t>
  </si>
  <si>
    <t>إبراهيم</t>
  </si>
  <si>
    <t>بجنة بقعو</t>
  </si>
  <si>
    <t>كاترين ابراهيم</t>
  </si>
  <si>
    <t>كرم جمول</t>
  </si>
  <si>
    <t>كريم صعبيه</t>
  </si>
  <si>
    <t>كلود ابو جراب</t>
  </si>
  <si>
    <t>كنان يوسف</t>
  </si>
  <si>
    <t>لؤي الحوراني</t>
  </si>
  <si>
    <t>لؤي العلان</t>
  </si>
  <si>
    <t>لبانه السمان</t>
  </si>
  <si>
    <t>لبنى يونس</t>
  </si>
  <si>
    <t>ليلى الخيمي</t>
  </si>
  <si>
    <t>محمد مطاع</t>
  </si>
  <si>
    <t>ليلى القدسي</t>
  </si>
  <si>
    <t>لين الفرحان</t>
  </si>
  <si>
    <t>لينا يوسف</t>
  </si>
  <si>
    <t>مؤيد الصعيدي</t>
  </si>
  <si>
    <t>مؤيد القبعاني</t>
  </si>
  <si>
    <t>شقحه</t>
  </si>
  <si>
    <t>ماجد الحريري</t>
  </si>
  <si>
    <t>ماجد القصار</t>
  </si>
  <si>
    <t>ماجد الكرم</t>
  </si>
  <si>
    <t>ماريا الريس</t>
  </si>
  <si>
    <t>بديعة</t>
  </si>
  <si>
    <t>مازن خليفه</t>
  </si>
  <si>
    <t>محمد وحيد</t>
  </si>
  <si>
    <t>مالك شاهين</t>
  </si>
  <si>
    <t>مجبل المجبل</t>
  </si>
  <si>
    <t>مجد الدين الرهبان</t>
  </si>
  <si>
    <t>مجد الدين الفارس</t>
  </si>
  <si>
    <t>مجد باره</t>
  </si>
  <si>
    <t>مجد صبح</t>
  </si>
  <si>
    <t>مجد صقر</t>
  </si>
  <si>
    <t>لبيب</t>
  </si>
  <si>
    <t>محمد ابراهيم الرواس</t>
  </si>
  <si>
    <t>محمد ابراهيم بلال</t>
  </si>
  <si>
    <t>محمد ابو حوى</t>
  </si>
  <si>
    <t>محمد اشرف طه</t>
  </si>
  <si>
    <t>محمد البولاد</t>
  </si>
  <si>
    <t>ردينه</t>
  </si>
  <si>
    <t>محمد الخراش السند</t>
  </si>
  <si>
    <t>محمد الخطيب الجشي</t>
  </si>
  <si>
    <t>محمد السهلي</t>
  </si>
  <si>
    <t>محمد السواح</t>
  </si>
  <si>
    <t>محمد الشحاده</t>
  </si>
  <si>
    <t>محمد الشرع</t>
  </si>
  <si>
    <t>محمد الشقه</t>
  </si>
  <si>
    <t>محمد العبد العزيز</t>
  </si>
  <si>
    <t>محمد العنان</t>
  </si>
  <si>
    <t>محمد الفاعوري</t>
  </si>
  <si>
    <t>محمد اللباد</t>
  </si>
  <si>
    <t>محمد المشاكل</t>
  </si>
  <si>
    <t>محمد المقداد</t>
  </si>
  <si>
    <t>محمد المقطرن</t>
  </si>
  <si>
    <t>محمد المنتصر العلي</t>
  </si>
  <si>
    <t>ردعا</t>
  </si>
  <si>
    <t>محمد انس العقاد</t>
  </si>
  <si>
    <t>محمد جمال الحسن</t>
  </si>
  <si>
    <t>عبد الجبار</t>
  </si>
  <si>
    <t>محمد حباب</t>
  </si>
  <si>
    <t>محمد حسام الطحان</t>
  </si>
  <si>
    <t>محمد حمزه المرعشلي</t>
  </si>
  <si>
    <t>محمد خير المفعلاني</t>
  </si>
  <si>
    <t>قسيم</t>
  </si>
  <si>
    <t>محمد دالي</t>
  </si>
  <si>
    <t>فخري</t>
  </si>
  <si>
    <t>محمد رحمه</t>
  </si>
  <si>
    <t>محمد رضا الرفاعي</t>
  </si>
  <si>
    <t>محمد ريا</t>
  </si>
  <si>
    <t>محمد سامي حمدان</t>
  </si>
  <si>
    <t>محمد سعيد الوتار</t>
  </si>
  <si>
    <t>محمد سليم المارديني</t>
  </si>
  <si>
    <t>محمد سمير برنبو</t>
  </si>
  <si>
    <t>محمد صالح زيدان</t>
  </si>
  <si>
    <t>ظريفة زيدان</t>
  </si>
  <si>
    <t>محمد صبح</t>
  </si>
  <si>
    <t>محمد صلوح</t>
  </si>
  <si>
    <t>محمد طارق نحاس</t>
  </si>
  <si>
    <t>محمد عبدو زاهده</t>
  </si>
  <si>
    <t>محمد عجاج</t>
  </si>
  <si>
    <t>محمد عمار</t>
  </si>
  <si>
    <t>محمد فاروق الايوبي</t>
  </si>
  <si>
    <t>محمد لؤي ابو حرب</t>
  </si>
  <si>
    <t>سعديه</t>
  </si>
  <si>
    <t>محمد وسام رحال</t>
  </si>
  <si>
    <t>محمد وسيم شرفه</t>
  </si>
  <si>
    <t>محمد ياسر الأحمر</t>
  </si>
  <si>
    <t>محمود ابو نبوت</t>
  </si>
  <si>
    <t>محمود الحسن</t>
  </si>
  <si>
    <t>محمود الطحان النعيمي</t>
  </si>
  <si>
    <t>محمود الفروح</t>
  </si>
  <si>
    <t>محمود جمعة</t>
  </si>
  <si>
    <t>محمود حمدان</t>
  </si>
  <si>
    <t>مرهف ابو شقره</t>
  </si>
  <si>
    <t>رضا</t>
  </si>
  <si>
    <t>مروه  الفيغاوي الجزائرلي</t>
  </si>
  <si>
    <t>مريم سلامه</t>
  </si>
  <si>
    <t>مريم مرعي</t>
  </si>
  <si>
    <t>همسه</t>
  </si>
  <si>
    <t>مصطفى سعيد</t>
  </si>
  <si>
    <t>مصطفى عاقور</t>
  </si>
  <si>
    <t>حين</t>
  </si>
  <si>
    <t>مصعب الزعبي</t>
  </si>
  <si>
    <t>مضر الجباعي</t>
  </si>
  <si>
    <t>نصار</t>
  </si>
  <si>
    <t>مضر الحمصي</t>
  </si>
  <si>
    <t>مطيعة البدوي</t>
  </si>
  <si>
    <t>معاذ المحمود</t>
  </si>
  <si>
    <t>معتز شبلي</t>
  </si>
  <si>
    <t>معتز كعدان الشالاتي</t>
  </si>
  <si>
    <t>معتصم اسبر</t>
  </si>
  <si>
    <t>ملهم هلال</t>
  </si>
  <si>
    <t>منار حديفه</t>
  </si>
  <si>
    <t>منال البلعا</t>
  </si>
  <si>
    <t>منال خطاب</t>
  </si>
  <si>
    <t>محمد عصام</t>
  </si>
  <si>
    <t>منتجب خضور</t>
  </si>
  <si>
    <t>منتصر ورده</t>
  </si>
  <si>
    <t>منذر ابو كحله</t>
  </si>
  <si>
    <t>منصور المقداد</t>
  </si>
  <si>
    <t>منى ابراهيم</t>
  </si>
  <si>
    <t>حكومه</t>
  </si>
  <si>
    <t>منير طه</t>
  </si>
  <si>
    <t>غاليه</t>
  </si>
  <si>
    <t>مها صليبي</t>
  </si>
  <si>
    <t>مهران سيف</t>
  </si>
  <si>
    <t>موسى حبيب</t>
  </si>
  <si>
    <t>مي سعيد</t>
  </si>
  <si>
    <t>ميس ادم</t>
  </si>
  <si>
    <t>ميساء العلان</t>
  </si>
  <si>
    <t>ميسم اسماعيل</t>
  </si>
  <si>
    <t>ميسم الابراهيم</t>
  </si>
  <si>
    <t>نادر العطا الله</t>
  </si>
  <si>
    <t>خرفان</t>
  </si>
  <si>
    <t>ناصر ناصر</t>
  </si>
  <si>
    <t>نانسي الصالح</t>
  </si>
  <si>
    <t>نانسي مرتضى</t>
  </si>
  <si>
    <t>نبال فاهمه</t>
  </si>
  <si>
    <t>نبيله العك</t>
  </si>
  <si>
    <t>نجاة حبيب</t>
  </si>
  <si>
    <t>ندى الفريجات</t>
  </si>
  <si>
    <t>منجد</t>
  </si>
  <si>
    <t>غريسه</t>
  </si>
  <si>
    <t>نسرين ابراهيم</t>
  </si>
  <si>
    <t>نسرين عبد الرؤوف</t>
  </si>
  <si>
    <t>نسيبه موسى</t>
  </si>
  <si>
    <t>عمشه</t>
  </si>
  <si>
    <t>نور الحنبلي المقدسي</t>
  </si>
  <si>
    <t>نور الدين المحمد</t>
  </si>
  <si>
    <t>نور الكلش</t>
  </si>
  <si>
    <t>هاشم الجمعات</t>
  </si>
  <si>
    <t>بنيا</t>
  </si>
  <si>
    <t>هاني اسطفان</t>
  </si>
  <si>
    <t>أدوار</t>
  </si>
  <si>
    <t>هبا الكاتب</t>
  </si>
  <si>
    <t>النشابية</t>
  </si>
  <si>
    <t>هبة المدني</t>
  </si>
  <si>
    <t>هبه العلي</t>
  </si>
  <si>
    <t>هبه الوسي</t>
  </si>
  <si>
    <t>كامران</t>
  </si>
  <si>
    <t>هبه خليل</t>
  </si>
  <si>
    <t>هزار علي</t>
  </si>
  <si>
    <t>هشام الغزالي</t>
  </si>
  <si>
    <t>هناء الزيات</t>
  </si>
  <si>
    <t>محمد فرزت</t>
  </si>
  <si>
    <t>هنادا دندش</t>
  </si>
  <si>
    <t>رسيم</t>
  </si>
  <si>
    <t>هيام الطحان النعيمي</t>
  </si>
  <si>
    <t>شومه</t>
  </si>
  <si>
    <t>كودنه</t>
  </si>
  <si>
    <t>هيثم ورده</t>
  </si>
  <si>
    <t>وجدي كشيك</t>
  </si>
  <si>
    <t>واصف</t>
  </si>
  <si>
    <t>وديع اكعيبر</t>
  </si>
  <si>
    <t>وسام خليفة</t>
  </si>
  <si>
    <t>وسام صالح</t>
  </si>
  <si>
    <t>سكره</t>
  </si>
  <si>
    <t>وسام عقل</t>
  </si>
  <si>
    <t>خشفه</t>
  </si>
  <si>
    <t>وسام مسعود</t>
  </si>
  <si>
    <t>وسام نمر</t>
  </si>
  <si>
    <t>وعد غرز الدين</t>
  </si>
  <si>
    <t>وعد مغمومه</t>
  </si>
  <si>
    <t>وفاء فالح</t>
  </si>
  <si>
    <t>عبد المولى</t>
  </si>
  <si>
    <t>وليم بوعساف</t>
  </si>
  <si>
    <t>ياسر الشواف</t>
  </si>
  <si>
    <t>ياسر جزار</t>
  </si>
  <si>
    <t>ياسر ماجد</t>
  </si>
  <si>
    <t>يامن الفاعوري</t>
  </si>
  <si>
    <t>يزن حبيب</t>
  </si>
  <si>
    <t>يمام حمود</t>
  </si>
  <si>
    <t>عبد الامير</t>
  </si>
  <si>
    <t>يوسف الجزماتي</t>
  </si>
  <si>
    <t>يوسف العلان</t>
  </si>
  <si>
    <t>ادهم السعيد</t>
  </si>
  <si>
    <t>حسان حسامو</t>
  </si>
  <si>
    <t>مديحة</t>
  </si>
  <si>
    <t>غروب اسبر</t>
  </si>
  <si>
    <t>مهيبة</t>
  </si>
  <si>
    <t>ملهم دارب نصر</t>
  </si>
  <si>
    <t>عمار حمدان</t>
  </si>
  <si>
    <t>علي عفيف</t>
  </si>
  <si>
    <t>امجد صقر</t>
  </si>
  <si>
    <t>ولاء ابو طيفور العسه</t>
  </si>
  <si>
    <t>محمد أيمن</t>
  </si>
  <si>
    <t>ضياء البكيرية</t>
  </si>
  <si>
    <t>عاشة</t>
  </si>
  <si>
    <t>حسن الإبراهيم</t>
  </si>
  <si>
    <t>خالد عليوي</t>
  </si>
  <si>
    <t>أجود</t>
  </si>
  <si>
    <t>ربيع احمد</t>
  </si>
  <si>
    <t>ساميه الحلبي</t>
  </si>
  <si>
    <t>بنيه</t>
  </si>
  <si>
    <t>علاء الدين معطي</t>
  </si>
  <si>
    <t>خالد الآغا</t>
  </si>
  <si>
    <t>علاء الدين</t>
  </si>
  <si>
    <t>محمد علي يوسف</t>
  </si>
  <si>
    <t>ابراهيم الجلفه</t>
  </si>
  <si>
    <t>احمد الحمد</t>
  </si>
  <si>
    <t>احمد العطرات</t>
  </si>
  <si>
    <t>احمد زهوه</t>
  </si>
  <si>
    <t>اروى عليشه</t>
  </si>
  <si>
    <t>الهامه</t>
  </si>
  <si>
    <t>أسامة الشتيوي</t>
  </si>
  <si>
    <t>اسماعيل المهاجر</t>
  </si>
  <si>
    <t>الاء الكجك</t>
  </si>
  <si>
    <t>رابعة</t>
  </si>
  <si>
    <t>الاء المسالخي</t>
  </si>
  <si>
    <t>امال الصالح</t>
  </si>
  <si>
    <t>فيظه</t>
  </si>
  <si>
    <t>امير صالح</t>
  </si>
  <si>
    <t>اميرة نمر</t>
  </si>
  <si>
    <t>انس عبيد</t>
  </si>
  <si>
    <t>ايسر البديوي</t>
  </si>
  <si>
    <t>ايهم حرب</t>
  </si>
  <si>
    <t>باسل العيسى</t>
  </si>
  <si>
    <t>براءه العلي</t>
  </si>
  <si>
    <t>بسمه طبش</t>
  </si>
  <si>
    <t>بلال ابو بكر</t>
  </si>
  <si>
    <t>بلال السعيد</t>
  </si>
  <si>
    <t>بلال المقداد</t>
  </si>
  <si>
    <t>تماضر احمد</t>
  </si>
  <si>
    <t>تمام الخطيب</t>
  </si>
  <si>
    <t>طعمه</t>
  </si>
  <si>
    <t>جميل عزالدين</t>
  </si>
  <si>
    <t>جوهرة برازي</t>
  </si>
  <si>
    <t>حسام شعبو</t>
  </si>
  <si>
    <t>حسن محمد</t>
  </si>
  <si>
    <t>حسين الراجح</t>
  </si>
  <si>
    <t>حسين الزاهر</t>
  </si>
  <si>
    <t>حسين العبود الحمادي</t>
  </si>
  <si>
    <t>سعد</t>
  </si>
  <si>
    <t>حسين سلوم</t>
  </si>
  <si>
    <t>حسين قويدر</t>
  </si>
  <si>
    <t>حلا احمد علي</t>
  </si>
  <si>
    <t>حيدر حمود</t>
  </si>
  <si>
    <t>خديجه المنصور</t>
  </si>
  <si>
    <t>خضر محمد</t>
  </si>
  <si>
    <t>دعاء محمد</t>
  </si>
  <si>
    <t>ديالا الزين</t>
  </si>
  <si>
    <t>رائده الفندي</t>
  </si>
  <si>
    <t>راما الشعار</t>
  </si>
  <si>
    <t>برازي</t>
  </si>
  <si>
    <t>كلود</t>
  </si>
  <si>
    <t>ربا بازرباشي</t>
  </si>
  <si>
    <t>رزان الحموي</t>
  </si>
  <si>
    <t>رنا حواصلي</t>
  </si>
  <si>
    <t>رهف علوش</t>
  </si>
  <si>
    <t>روز شمعون</t>
  </si>
  <si>
    <t>صليبا</t>
  </si>
  <si>
    <t>ريتا كيوان</t>
  </si>
  <si>
    <t>ريم الخطيب</t>
  </si>
  <si>
    <t>ريما صبح</t>
  </si>
  <si>
    <t>الغاريه</t>
  </si>
  <si>
    <t>زانه القزحلي</t>
  </si>
  <si>
    <t>زهير ابو زيدان</t>
  </si>
  <si>
    <t>ساره نمر</t>
  </si>
  <si>
    <t>سالي السعدي</t>
  </si>
  <si>
    <t>منى عبدالخالق</t>
  </si>
  <si>
    <t>سلطان الخوري</t>
  </si>
  <si>
    <t>حنا</t>
  </si>
  <si>
    <t>سلمان محمد</t>
  </si>
  <si>
    <t>سميره برمو</t>
  </si>
  <si>
    <t>سهام برهوم</t>
  </si>
  <si>
    <t>سهى علي</t>
  </si>
  <si>
    <t>شفان كلش</t>
  </si>
  <si>
    <t>شيخ مصطفى شيخ صالح</t>
  </si>
  <si>
    <t>كمينه</t>
  </si>
  <si>
    <t>شيرين رمضان</t>
  </si>
  <si>
    <t>صفيناز شلاش</t>
  </si>
  <si>
    <t>مروان فايق</t>
  </si>
  <si>
    <t>ضياء نور الدين</t>
  </si>
  <si>
    <t>عائشه حمد</t>
  </si>
  <si>
    <t>نمره الحسن</t>
  </si>
  <si>
    <t>عبد الباسط علي</t>
  </si>
  <si>
    <t>عبد الرحمن الجاموس</t>
  </si>
  <si>
    <t>عبد الرحيم دياب</t>
  </si>
  <si>
    <t>عبد السلام الزعبي</t>
  </si>
  <si>
    <t>عبد العزيز العبد الله</t>
  </si>
  <si>
    <t>عبد الغني النهار</t>
  </si>
  <si>
    <t>عبد الكريم كنعان</t>
  </si>
  <si>
    <t>عبد اللطيف احمد</t>
  </si>
  <si>
    <t>عبد الله جوجه</t>
  </si>
  <si>
    <t>عرابي وهبه</t>
  </si>
  <si>
    <t>عز الدين مراد</t>
  </si>
  <si>
    <t>علاء الدين الحسين</t>
  </si>
  <si>
    <t>علاء علامه</t>
  </si>
  <si>
    <t>علي الطعاني</t>
  </si>
  <si>
    <t>علي ذيب</t>
  </si>
  <si>
    <t>عمار الحسان</t>
  </si>
  <si>
    <t>عمار جديد</t>
  </si>
  <si>
    <t>عمار عرموش</t>
  </si>
  <si>
    <t>عمار موسى</t>
  </si>
  <si>
    <t>عمر قلايه</t>
  </si>
  <si>
    <t>غاده حمود</t>
  </si>
  <si>
    <t>غسان فرج</t>
  </si>
  <si>
    <t>غصون نجيب</t>
  </si>
  <si>
    <t>فاطمة باكير</t>
  </si>
  <si>
    <t>فايزالكعيد</t>
  </si>
  <si>
    <t>فراس قبلاوي</t>
  </si>
  <si>
    <t>فراس محمد</t>
  </si>
  <si>
    <t>فرج حمدان</t>
  </si>
  <si>
    <t>قاسم الخضر</t>
  </si>
  <si>
    <t>مطر</t>
  </si>
  <si>
    <t>قصي الاحمد</t>
  </si>
  <si>
    <t>لؤي الطعمه</t>
  </si>
  <si>
    <t>لبنى القضماني</t>
  </si>
  <si>
    <t>لمى يوسف</t>
  </si>
  <si>
    <t>لونا المارديني</t>
  </si>
  <si>
    <t>احمد عبد الله</t>
  </si>
  <si>
    <t>مالك الخميس</t>
  </si>
  <si>
    <t>ماهر هوانه</t>
  </si>
  <si>
    <t>مجد الحميدي</t>
  </si>
  <si>
    <t>مجد خليل</t>
  </si>
  <si>
    <t>محمد ابو ليل</t>
  </si>
  <si>
    <t>محمد الباخوخ</t>
  </si>
  <si>
    <t>محمد الجهماني</t>
  </si>
  <si>
    <t>محمد الفشتكي</t>
  </si>
  <si>
    <t>محمد الهمس</t>
  </si>
  <si>
    <t>أمين الحجازي</t>
  </si>
  <si>
    <t>محمد جمال الشلبي</t>
  </si>
  <si>
    <t>محمد خير الاكراد</t>
  </si>
  <si>
    <t>محمد عباده</t>
  </si>
  <si>
    <t>محمد عباس</t>
  </si>
  <si>
    <t>محمد فادي القحف</t>
  </si>
  <si>
    <t>محمد لؤي نضر</t>
  </si>
  <si>
    <t>محمد محسن</t>
  </si>
  <si>
    <t>محمد وسيم فخري</t>
  </si>
  <si>
    <t>محمود فياض</t>
  </si>
  <si>
    <t>عقيد</t>
  </si>
  <si>
    <t>مخلد عيد</t>
  </si>
  <si>
    <t>مضر سلمان</t>
  </si>
  <si>
    <t>منتصر بالله ابو نقطه</t>
  </si>
  <si>
    <t>منهل سليمان</t>
  </si>
  <si>
    <t>منى الدمني</t>
  </si>
  <si>
    <t>مراد</t>
  </si>
  <si>
    <t>مكيه</t>
  </si>
  <si>
    <t>منى مثقال</t>
  </si>
  <si>
    <t>زاهية</t>
  </si>
  <si>
    <t>منير حمدان</t>
  </si>
  <si>
    <t>موسى العضيب</t>
  </si>
  <si>
    <t>ميادة ناصيف</t>
  </si>
  <si>
    <t>مياده ساطور</t>
  </si>
  <si>
    <t>ناريمان عبد الواحد</t>
  </si>
  <si>
    <t>منيا</t>
  </si>
  <si>
    <t>نجاة الدندن</t>
  </si>
  <si>
    <t>رسمية</t>
  </si>
  <si>
    <t>نرمين دبو</t>
  </si>
  <si>
    <t>مرشد</t>
  </si>
  <si>
    <t>نسرين خضر</t>
  </si>
  <si>
    <t>سمر مهنا</t>
  </si>
  <si>
    <t>نور العقاد</t>
  </si>
  <si>
    <t>هبه ابو حمدان</t>
  </si>
  <si>
    <t>هبه الابراهيم</t>
  </si>
  <si>
    <t>هبه بكري</t>
  </si>
  <si>
    <t>عهد</t>
  </si>
  <si>
    <t>هلا البيطار</t>
  </si>
  <si>
    <t>هلا الحلبي</t>
  </si>
  <si>
    <t>احمد مجيد</t>
  </si>
  <si>
    <t>هيا مصطفى</t>
  </si>
  <si>
    <t>وائل الهندي</t>
  </si>
  <si>
    <t>وسام اللحام</t>
  </si>
  <si>
    <t>وسيم ضو</t>
  </si>
  <si>
    <t>ولاء الزعبي</t>
  </si>
  <si>
    <t>يارا دهام</t>
  </si>
  <si>
    <t>كارمل</t>
  </si>
  <si>
    <t>ياسمين الفرج</t>
  </si>
  <si>
    <t>شبنم</t>
  </si>
  <si>
    <t>منذر جريدة</t>
  </si>
  <si>
    <t>أمين</t>
  </si>
  <si>
    <t>أنس مواس</t>
  </si>
  <si>
    <t>رجب العواد</t>
  </si>
  <si>
    <t>اماني الحاج</t>
  </si>
  <si>
    <t>قيس الدكاك</t>
  </si>
  <si>
    <t>خزامى</t>
  </si>
  <si>
    <t>طارق الفرج</t>
  </si>
  <si>
    <t>منى العكلة</t>
  </si>
  <si>
    <t>سامر عبد الحسيب</t>
  </si>
  <si>
    <t>اميمة</t>
  </si>
  <si>
    <t>شادي سعيد</t>
  </si>
  <si>
    <t>علا سكريه</t>
  </si>
  <si>
    <t>مجد الضعضي</t>
  </si>
  <si>
    <t>ابراهيم حسين</t>
  </si>
  <si>
    <t>ابراهيم سلطان</t>
  </si>
  <si>
    <t>احمد الخضر</t>
  </si>
  <si>
    <t>احمد العمر</t>
  </si>
  <si>
    <t>احمد حاج فارس</t>
  </si>
  <si>
    <t>احمد خير عبد الله</t>
  </si>
  <si>
    <t>احمد سامح الصبيح المحاميد</t>
  </si>
  <si>
    <t>أحمد معتز العلي</t>
  </si>
  <si>
    <t>احمد اليوسف</t>
  </si>
  <si>
    <t>جمالي</t>
  </si>
  <si>
    <t>اسراء دندوش</t>
  </si>
  <si>
    <t>اسماعيل فروخ</t>
  </si>
  <si>
    <t>اشرف يوسف</t>
  </si>
  <si>
    <t>امعان هناوي</t>
  </si>
  <si>
    <t>تادر</t>
  </si>
  <si>
    <t>انس الفندي غانم</t>
  </si>
  <si>
    <t>انس قاسم</t>
  </si>
  <si>
    <t>اية ابو غزالة</t>
  </si>
  <si>
    <t>نيفين</t>
  </si>
  <si>
    <t>ايمان الداهوك</t>
  </si>
  <si>
    <t>باسمه ديب</t>
  </si>
  <si>
    <t>باسمه عبد الله</t>
  </si>
  <si>
    <t>بتول عثمان</t>
  </si>
  <si>
    <t>بثينه دواره</t>
  </si>
  <si>
    <t>شروق ابراهيم</t>
  </si>
  <si>
    <t>برلينتي</t>
  </si>
  <si>
    <t>بسمان العموري</t>
  </si>
  <si>
    <t>بشرى زياده</t>
  </si>
  <si>
    <t>بيان قضماني</t>
  </si>
  <si>
    <t>تمام الصالح الشوفي</t>
  </si>
  <si>
    <t>ريف دمشق - صحنايا - داريا</t>
  </si>
  <si>
    <t>تمام صالحه</t>
  </si>
  <si>
    <t>الرضيمة الشرقية</t>
  </si>
  <si>
    <t>ثابت اليونس</t>
  </si>
  <si>
    <t>عزه</t>
  </si>
  <si>
    <t>ثلجه الحسن</t>
  </si>
  <si>
    <t>دنيا</t>
  </si>
  <si>
    <t>جاد عبد الله فريد ريك الجزائري</t>
  </si>
  <si>
    <t>نيكول</t>
  </si>
  <si>
    <t>جرناس الشوفي</t>
  </si>
  <si>
    <t>جنان حمدان</t>
  </si>
  <si>
    <t>عبد الكافي</t>
  </si>
  <si>
    <t>حسام زرزور</t>
  </si>
  <si>
    <t xml:space="preserve">حسان الرميلة </t>
  </si>
  <si>
    <t xml:space="preserve">تعيبة </t>
  </si>
  <si>
    <t>حسين الحسين</t>
  </si>
  <si>
    <t>ابتسام بدر</t>
  </si>
  <si>
    <t>خالد الحرح</t>
  </si>
  <si>
    <t>خالد عامر</t>
  </si>
  <si>
    <t>خيرو ورده</t>
  </si>
  <si>
    <t>دريد شلهوم</t>
  </si>
  <si>
    <t>نسب</t>
  </si>
  <si>
    <t>دعاء الاوس</t>
  </si>
  <si>
    <t>دعاء الجعفري</t>
  </si>
  <si>
    <t>دعاء اليوسف</t>
  </si>
  <si>
    <t>دعاء فهيد</t>
  </si>
  <si>
    <t>ديمه المغربي</t>
  </si>
  <si>
    <t>امجد</t>
  </si>
  <si>
    <t>راتب الحلبي</t>
  </si>
  <si>
    <t>راما ططري</t>
  </si>
  <si>
    <t>رائد جبه</t>
  </si>
  <si>
    <t>ربا سويد</t>
  </si>
  <si>
    <t>رزان حوريه</t>
  </si>
  <si>
    <t>رشا طحان</t>
  </si>
  <si>
    <t>رغدة سعيد</t>
  </si>
  <si>
    <t>رفعت فياض</t>
  </si>
  <si>
    <t>رمزي سلماوي</t>
  </si>
  <si>
    <t>رنا العلي</t>
  </si>
  <si>
    <t>رنا هنيدي</t>
  </si>
  <si>
    <t>رنيم القيم</t>
  </si>
  <si>
    <t>رهام صقر</t>
  </si>
  <si>
    <t>رهف حمدون</t>
  </si>
  <si>
    <t>روان ابو سمره</t>
  </si>
  <si>
    <t>روان ادريس</t>
  </si>
  <si>
    <t>مباركية</t>
  </si>
  <si>
    <t>روشان ياغي</t>
  </si>
  <si>
    <t>رولا عزام</t>
  </si>
  <si>
    <t>رويده عبود</t>
  </si>
  <si>
    <t>رؤى الدبوسي</t>
  </si>
  <si>
    <t>محمد نزار</t>
  </si>
  <si>
    <t>ريم الحرفي</t>
  </si>
  <si>
    <t>ريم حمدان</t>
  </si>
  <si>
    <t>ريم كساب</t>
  </si>
  <si>
    <t>زينب الحايك</t>
  </si>
  <si>
    <t>زينة اصفري</t>
  </si>
  <si>
    <t>هائل</t>
  </si>
  <si>
    <t>سامر المعطي</t>
  </si>
  <si>
    <t>سماح ابو بكر</t>
  </si>
  <si>
    <t>سمر جوماني</t>
  </si>
  <si>
    <t>رغيبة</t>
  </si>
  <si>
    <t>سمر عدله</t>
  </si>
  <si>
    <t>سمير عرموش</t>
  </si>
  <si>
    <t>سناء البيضه</t>
  </si>
  <si>
    <t>سوزان العبد الله</t>
  </si>
  <si>
    <t>سومر عيسى</t>
  </si>
  <si>
    <t>رابحة</t>
  </si>
  <si>
    <t>شادي صالح</t>
  </si>
  <si>
    <t>شذا عرار</t>
  </si>
  <si>
    <t>شفيق حجازي</t>
  </si>
  <si>
    <t>صفاء السمكري</t>
  </si>
  <si>
    <t>طارق نجار</t>
  </si>
  <si>
    <t>طالب ديوب</t>
  </si>
  <si>
    <t>طلال رفاعي</t>
  </si>
  <si>
    <t>عامر احمد</t>
  </si>
  <si>
    <t>عائشه موسى</t>
  </si>
  <si>
    <t>غيداء</t>
  </si>
  <si>
    <t>عائشه هيشان</t>
  </si>
  <si>
    <t>عبد الرحمن جهيم</t>
  </si>
  <si>
    <t>عبد العظيم الخلف الحماده</t>
  </si>
  <si>
    <t>عبد الله طحيني</t>
  </si>
  <si>
    <t>باتبو</t>
  </si>
  <si>
    <t>عبد الوهاب العفيش</t>
  </si>
  <si>
    <t>عبيدة محمد</t>
  </si>
  <si>
    <t>عبير جري</t>
  </si>
  <si>
    <t>علي ابو دله</t>
  </si>
  <si>
    <t>علي حبيب</t>
  </si>
  <si>
    <t>علي سعد</t>
  </si>
  <si>
    <t>علي قشة</t>
  </si>
  <si>
    <t>نيسانه</t>
  </si>
  <si>
    <t>عماد الدين السقا</t>
  </si>
  <si>
    <t>انديره</t>
  </si>
  <si>
    <t>عمار حشمه</t>
  </si>
  <si>
    <t>عمار شاهين</t>
  </si>
  <si>
    <t xml:space="preserve">وجد </t>
  </si>
  <si>
    <t xml:space="preserve">يمنا </t>
  </si>
  <si>
    <t xml:space="preserve">حرف الساري </t>
  </si>
  <si>
    <t>عمار يونس</t>
  </si>
  <si>
    <t>عمر العساف</t>
  </si>
  <si>
    <t>بنين</t>
  </si>
  <si>
    <t>عنان تركماني</t>
  </si>
  <si>
    <t>عهد البطمان</t>
  </si>
  <si>
    <t>عيسى حسن</t>
  </si>
  <si>
    <t>كرتو</t>
  </si>
  <si>
    <t>عيسى حوا</t>
  </si>
  <si>
    <t>غيث قتوت</t>
  </si>
  <si>
    <t>فاطمه النابلسي</t>
  </si>
  <si>
    <t>فاطمه زيتون</t>
  </si>
  <si>
    <t>محسن عباس</t>
  </si>
  <si>
    <t>فداء الممساني</t>
  </si>
  <si>
    <t>كميله</t>
  </si>
  <si>
    <t>لاهثة</t>
  </si>
  <si>
    <t>فداء سليمان</t>
  </si>
  <si>
    <t>فراس بو صبح</t>
  </si>
  <si>
    <t>فريد خيربك</t>
  </si>
  <si>
    <t>شهيده</t>
  </si>
  <si>
    <t>قتيبة الزعبي</t>
  </si>
  <si>
    <t>قصي الجغامي</t>
  </si>
  <si>
    <t>كارول محفوض</t>
  </si>
  <si>
    <t>غيثاء</t>
  </si>
  <si>
    <t>كميت ديوب</t>
  </si>
  <si>
    <t>وئام</t>
  </si>
  <si>
    <t>كنان العرنجي</t>
  </si>
  <si>
    <t>لجين جراده</t>
  </si>
  <si>
    <t>لجين صوان</t>
  </si>
  <si>
    <t>لمى سعسعاني</t>
  </si>
  <si>
    <t>ليلى ابو ديكار</t>
  </si>
  <si>
    <t>ليلى الطحان</t>
  </si>
  <si>
    <t>مادلين المهلوبي</t>
  </si>
  <si>
    <t>ماري انطوانيت عيسى</t>
  </si>
  <si>
    <t>جريس</t>
  </si>
  <si>
    <t>مايا نقار</t>
  </si>
  <si>
    <t>مجد البائع</t>
  </si>
  <si>
    <t>محمد ابو ضاهر</t>
  </si>
  <si>
    <t>محمد الجرو</t>
  </si>
  <si>
    <t>محمد الحيجي</t>
  </si>
  <si>
    <t>محمد الرز</t>
  </si>
  <si>
    <t>محمد السلطي</t>
  </si>
  <si>
    <t>محمد الصليبي</t>
  </si>
  <si>
    <t>محمد اليونس</t>
  </si>
  <si>
    <t>محمد اياد العدس</t>
  </si>
  <si>
    <t>محمد بدير</t>
  </si>
  <si>
    <t>محمد حلوه</t>
  </si>
  <si>
    <t>محمد خير زرزور</t>
  </si>
  <si>
    <t xml:space="preserve">كرم </t>
  </si>
  <si>
    <t>محمد دامرجي</t>
  </si>
  <si>
    <t>صادق</t>
  </si>
  <si>
    <t>سلافه</t>
  </si>
  <si>
    <t>محمد دياب</t>
  </si>
  <si>
    <t>محمد شهاب</t>
  </si>
  <si>
    <t>محمد صلاح زركي</t>
  </si>
  <si>
    <t>محمد طارق هواري</t>
  </si>
  <si>
    <t>محمد علي العكاوي</t>
  </si>
  <si>
    <t>محمد عيسى</t>
  </si>
  <si>
    <t>محمد غصة</t>
  </si>
  <si>
    <t>محمد غيث الرحيم</t>
  </si>
  <si>
    <t>محمد غياث خضره</t>
  </si>
  <si>
    <t>محمد فهد قسطي</t>
  </si>
  <si>
    <t>محمد قولي</t>
  </si>
  <si>
    <t>سوريه</t>
  </si>
  <si>
    <t>محمد نور سماق</t>
  </si>
  <si>
    <t>مدين فارس</t>
  </si>
  <si>
    <t>نوري</t>
  </si>
  <si>
    <t>مروى مغربيه</t>
  </si>
  <si>
    <t>مريم زيدان</t>
  </si>
  <si>
    <t>مصطفى محمد</t>
  </si>
  <si>
    <t>مصعب الجرابعه</t>
  </si>
  <si>
    <t>معن شن علي</t>
  </si>
  <si>
    <t>ملاك عربي</t>
  </si>
  <si>
    <t>منال العبو</t>
  </si>
  <si>
    <t>منال عز الدين</t>
  </si>
  <si>
    <t>منال قابيل</t>
  </si>
  <si>
    <t>منذر الفحصي</t>
  </si>
  <si>
    <t>منى النعسان</t>
  </si>
  <si>
    <t>سماح ضاهر</t>
  </si>
  <si>
    <t>غزوى</t>
  </si>
  <si>
    <t>مهنا الخلف</t>
  </si>
  <si>
    <t>مهند خرسه</t>
  </si>
  <si>
    <t>مهند طه</t>
  </si>
  <si>
    <t>مؤمن مسلماني</t>
  </si>
  <si>
    <t>ميرنا عيسى</t>
  </si>
  <si>
    <t>ميسون المبارك</t>
  </si>
  <si>
    <t>ميسون ميهوب</t>
  </si>
  <si>
    <t>ميناس ابراهيم</t>
  </si>
  <si>
    <t>ناصر ابراهيم</t>
  </si>
  <si>
    <t>نتلي السنوسي</t>
  </si>
  <si>
    <t>نحوى اليونس</t>
  </si>
  <si>
    <t>ندى وهبي</t>
  </si>
  <si>
    <t>نزيه المحمد</t>
  </si>
  <si>
    <t>نضال البدوي</t>
  </si>
  <si>
    <t>أنعام</t>
  </si>
  <si>
    <t>نهاد عبد العزيز</t>
  </si>
  <si>
    <t>رسول</t>
  </si>
  <si>
    <t>نور الدين الوادي</t>
  </si>
  <si>
    <t>نور داوؤد</t>
  </si>
  <si>
    <t>الهام عساف</t>
  </si>
  <si>
    <t>نور شوربه</t>
  </si>
  <si>
    <t>نور ضرغام</t>
  </si>
  <si>
    <t>نيفين ملا حسين شيخاني</t>
  </si>
  <si>
    <t xml:space="preserve">هنا </t>
  </si>
  <si>
    <t>هبه ديبه</t>
  </si>
  <si>
    <t>همام المحمد</t>
  </si>
  <si>
    <t>هند الباشا</t>
  </si>
  <si>
    <t>وسام الخطيب</t>
  </si>
  <si>
    <t>وسام العواصي</t>
  </si>
  <si>
    <t>وسيم عساف</t>
  </si>
  <si>
    <t>ولاء الخطيب</t>
  </si>
  <si>
    <t>رامي الداود</t>
  </si>
  <si>
    <t>ايمان طربيه</t>
  </si>
  <si>
    <t>ولاء خواشقي</t>
  </si>
  <si>
    <t>فادي القاضي</t>
  </si>
  <si>
    <t>هزار الدالاتي</t>
  </si>
  <si>
    <t>اياد طقش</t>
  </si>
  <si>
    <t xml:space="preserve">ابراهيم </t>
  </si>
  <si>
    <t>ماهر صقر</t>
  </si>
  <si>
    <t>ريدان</t>
  </si>
  <si>
    <t>دعاء يونس</t>
  </si>
  <si>
    <t>كرازييلا لقطينة</t>
  </si>
  <si>
    <t>مأمون شومان</t>
  </si>
  <si>
    <t>حسن مربية</t>
  </si>
  <si>
    <t>فيصل غنيم</t>
  </si>
  <si>
    <t>احلام زرزور</t>
  </si>
  <si>
    <t>ايات فتوح</t>
  </si>
  <si>
    <t>ثناء ملحم</t>
  </si>
  <si>
    <t>حمام واصل</t>
  </si>
  <si>
    <t>رجب المحمود</t>
  </si>
  <si>
    <t>رنا عروس</t>
  </si>
  <si>
    <t>طليعه</t>
  </si>
  <si>
    <t>ريم شريده</t>
  </si>
  <si>
    <t>شوقي</t>
  </si>
  <si>
    <t>رحيبه</t>
  </si>
  <si>
    <t>سمر احمد</t>
  </si>
  <si>
    <t>جنه</t>
  </si>
  <si>
    <t>سميه برغش</t>
  </si>
  <si>
    <t>عبد الحفيظ ثابت سنجاب</t>
  </si>
  <si>
    <t>علا ولاء عنبر</t>
  </si>
  <si>
    <t>علي عنيز</t>
  </si>
  <si>
    <t>ليلاس سعد الدين</t>
  </si>
  <si>
    <t>مروى حاج علي</t>
  </si>
  <si>
    <t>مناف الشاعر</t>
  </si>
  <si>
    <t>هادي</t>
  </si>
  <si>
    <t>مها طحيطح</t>
  </si>
  <si>
    <t>رده</t>
  </si>
  <si>
    <t>مؤمنه الاطرش</t>
  </si>
  <si>
    <t>ميرفت جمعه</t>
  </si>
  <si>
    <t>ميلاد دنبر</t>
  </si>
  <si>
    <t>وائل سلامة</t>
  </si>
  <si>
    <t>مهيب</t>
  </si>
  <si>
    <t>لينا البحري</t>
  </si>
  <si>
    <t>بشار ابراهيم</t>
  </si>
  <si>
    <t>وسام اسماعيل</t>
  </si>
  <si>
    <t>سليمان اسماعيل مراد</t>
  </si>
  <si>
    <t>ربا تللو</t>
  </si>
  <si>
    <t>محمد أكرم</t>
  </si>
  <si>
    <t>رانيا دباس</t>
  </si>
  <si>
    <t>لمى الخضري</t>
  </si>
  <si>
    <t>نيروز حسن</t>
  </si>
  <si>
    <t>الاء الحلبي</t>
  </si>
  <si>
    <t>محمد جعفر زيتون</t>
  </si>
  <si>
    <t>الجبه</t>
  </si>
  <si>
    <t>معاذ عرفات</t>
  </si>
  <si>
    <t>هايل</t>
  </si>
  <si>
    <t>ميادة موسى</t>
  </si>
  <si>
    <t>هشام فاتح</t>
  </si>
  <si>
    <t>وعد عز الدين</t>
  </si>
  <si>
    <t>محمود الحاج عبدالله</t>
  </si>
  <si>
    <t>فطومه العواد</t>
  </si>
  <si>
    <t>رامز دلا</t>
  </si>
  <si>
    <t>ابراهيم موعد</t>
  </si>
  <si>
    <t>احمد ابو خشريف</t>
  </si>
  <si>
    <t>أحمد الأشكي</t>
  </si>
  <si>
    <t>احمد المطر</t>
  </si>
  <si>
    <t>احمد سلطان</t>
  </si>
  <si>
    <t>بدره</t>
  </si>
  <si>
    <t>احمد محمد الاحدب</t>
  </si>
  <si>
    <t>كلجبرين</t>
  </si>
  <si>
    <t>اعتدال شعبان</t>
  </si>
  <si>
    <t>الاء حبشية</t>
  </si>
  <si>
    <t>اماني عفا الرفاعي</t>
  </si>
  <si>
    <t>امجد حاتم</t>
  </si>
  <si>
    <t>عطرشان</t>
  </si>
  <si>
    <t>امل حج باقو</t>
  </si>
  <si>
    <t>انطون دحدوح</t>
  </si>
  <si>
    <t>انعام الشهوان</t>
  </si>
  <si>
    <t>زغير</t>
  </si>
  <si>
    <t>ايمن ديراني</t>
  </si>
  <si>
    <t>ايناس اسحق</t>
  </si>
  <si>
    <t>ايهاب الدوماني</t>
  </si>
  <si>
    <t>ايهاب محمد</t>
  </si>
  <si>
    <t>ايهم الحمصي العطار</t>
  </si>
  <si>
    <t>ايهم قوقس</t>
  </si>
  <si>
    <t>أحمد اسكندر</t>
  </si>
  <si>
    <t>أحمد المسلم</t>
  </si>
  <si>
    <t>أمجد الحسين</t>
  </si>
  <si>
    <t>باسل المعروف</t>
  </si>
  <si>
    <t>باسل سراي الدين</t>
  </si>
  <si>
    <t>براءة يوسف</t>
  </si>
  <si>
    <t>بسام عجين</t>
  </si>
  <si>
    <t>بشار السلام</t>
  </si>
  <si>
    <t>بشار مصطفى</t>
  </si>
  <si>
    <t>جليله رباح</t>
  </si>
  <si>
    <t>بشار مكاكي</t>
  </si>
  <si>
    <t>امية</t>
  </si>
  <si>
    <t>بشرى علوان القاضي</t>
  </si>
  <si>
    <t>بلال اوفاي</t>
  </si>
  <si>
    <t>تامر جمعة</t>
  </si>
  <si>
    <t>تغريد حسون</t>
  </si>
  <si>
    <t>جميل صقر</t>
  </si>
  <si>
    <t>جورج يبرودي</t>
  </si>
  <si>
    <t>حسن اسكندر خليل</t>
  </si>
  <si>
    <t>حسن الرفاعي</t>
  </si>
  <si>
    <t>حسن الصياح</t>
  </si>
  <si>
    <t>حسن القاعود</t>
  </si>
  <si>
    <t>حسن سلهب</t>
  </si>
  <si>
    <t>هانيه</t>
  </si>
  <si>
    <t>حسن شحادة</t>
  </si>
  <si>
    <t>حسين عيسى</t>
  </si>
  <si>
    <t>بسم</t>
  </si>
  <si>
    <t>حكمت عثمان رائف</t>
  </si>
  <si>
    <t>حنان ابو الندى</t>
  </si>
  <si>
    <t>حويشان الحاجي</t>
  </si>
  <si>
    <t>خالد خليل</t>
  </si>
  <si>
    <t>خليل سلعس</t>
  </si>
  <si>
    <t>دانا الرفاعي</t>
  </si>
  <si>
    <t>محمد بدر الدين</t>
  </si>
  <si>
    <t>ديانا شموط</t>
  </si>
  <si>
    <t>ديمه جاموس</t>
  </si>
  <si>
    <t>دينا عبد الله</t>
  </si>
  <si>
    <t>دينا نجار</t>
  </si>
  <si>
    <t xml:space="preserve">فيصل </t>
  </si>
  <si>
    <t>راما الحوراني</t>
  </si>
  <si>
    <t>رشه</t>
  </si>
  <si>
    <t>راما الريحاوي</t>
  </si>
  <si>
    <t>راما حمزه</t>
  </si>
  <si>
    <t>راما فوزي</t>
  </si>
  <si>
    <t>رامي السليمان</t>
  </si>
  <si>
    <t>محمد خير الله</t>
  </si>
  <si>
    <t>رانيه المجاهد</t>
  </si>
  <si>
    <t>رائد مرعي</t>
  </si>
  <si>
    <t>رائد سهو</t>
  </si>
  <si>
    <t>رويحه</t>
  </si>
  <si>
    <t>كشكش زيانات</t>
  </si>
  <si>
    <t>رأفت رزوق</t>
  </si>
  <si>
    <t>ربيع الدره</t>
  </si>
  <si>
    <t>رزان الخجا</t>
  </si>
  <si>
    <t>رزان الدالي</t>
  </si>
  <si>
    <t>رشا فخر الدين الشعراني</t>
  </si>
  <si>
    <t>سمراء</t>
  </si>
  <si>
    <t>رضوان هدلا</t>
  </si>
  <si>
    <t>ربيعة</t>
  </si>
  <si>
    <t>رنيم الحاج سعيد</t>
  </si>
  <si>
    <t>رنيم الصباغ الحجلي</t>
  </si>
  <si>
    <t>رنيم سكرية</t>
  </si>
  <si>
    <t>محمد طارق</t>
  </si>
  <si>
    <t>رنيم عرفة</t>
  </si>
  <si>
    <t>رنين ديوب</t>
  </si>
  <si>
    <t>رهام دوابه</t>
  </si>
  <si>
    <t>رهف السيوفي</t>
  </si>
  <si>
    <t>رهف قاري</t>
  </si>
  <si>
    <t>محمدهشام</t>
  </si>
  <si>
    <t>رهف نور الدين</t>
  </si>
  <si>
    <t>روان الحوراني</t>
  </si>
  <si>
    <t>رولاصهيون</t>
  </si>
  <si>
    <t>فرهندا</t>
  </si>
  <si>
    <t>ريما اليسقي</t>
  </si>
  <si>
    <t>زين العابدين اسماعيل</t>
  </si>
  <si>
    <t>ابتهاج</t>
  </si>
  <si>
    <t>زين رابعه</t>
  </si>
  <si>
    <t>سامح نصار</t>
  </si>
  <si>
    <t>سامي الجاسم المحمد</t>
  </si>
  <si>
    <t>مفيدة</t>
  </si>
  <si>
    <t>سعاد خرماشو</t>
  </si>
  <si>
    <t>سعيده عوده</t>
  </si>
  <si>
    <t>سلام السراقبي</t>
  </si>
  <si>
    <t>سلام فاهمه</t>
  </si>
  <si>
    <t>سلام ناصر</t>
  </si>
  <si>
    <t>سلوى صافي</t>
  </si>
  <si>
    <t>سليمان حسان</t>
  </si>
  <si>
    <t>سهاد الاغواني</t>
  </si>
  <si>
    <t>شادي السلامة</t>
  </si>
  <si>
    <t>شحادة شهاب</t>
  </si>
  <si>
    <t>مجبل</t>
  </si>
  <si>
    <t>شفاء البيرقدار</t>
  </si>
  <si>
    <t>غراس</t>
  </si>
  <si>
    <t>شفيقه الخطيب</t>
  </si>
  <si>
    <t>ملحم</t>
  </si>
  <si>
    <t>صفوان سعيد</t>
  </si>
  <si>
    <t>صقر البدين</t>
  </si>
  <si>
    <t>ضحى رحال</t>
  </si>
  <si>
    <t>ضياء الدين الطحان</t>
  </si>
  <si>
    <t>طارق ابراهيم</t>
  </si>
  <si>
    <t>طارق الكرتلي</t>
  </si>
  <si>
    <t>طارق سلمان</t>
  </si>
  <si>
    <t>طارق قسام</t>
  </si>
  <si>
    <t xml:space="preserve">فاتن </t>
  </si>
  <si>
    <t>طارق يلجروقه</t>
  </si>
  <si>
    <t>وصفي</t>
  </si>
  <si>
    <t>طالب عوض</t>
  </si>
  <si>
    <t>عامر المرعي</t>
  </si>
  <si>
    <t>عامر صافي العسلي</t>
  </si>
  <si>
    <t>عبد الرحمن اشمر</t>
  </si>
  <si>
    <t>عبد الرحمن الشعبو العبدنش</t>
  </si>
  <si>
    <t>فطوم كردي</t>
  </si>
  <si>
    <t>قباسين</t>
  </si>
  <si>
    <t>عبد الرحمن خطاب</t>
  </si>
  <si>
    <t>عبد الرحمن سرحان</t>
  </si>
  <si>
    <t>عبد الرحمن عباس</t>
  </si>
  <si>
    <t>عبد الرحمن عقل</t>
  </si>
  <si>
    <t>عبد الرحمن علوان</t>
  </si>
  <si>
    <t>عبد الله المنصور النعيمي</t>
  </si>
  <si>
    <t>عبد الله شربجي</t>
  </si>
  <si>
    <t>عبد الله مارديني</t>
  </si>
  <si>
    <t>عبد المالك الفواز</t>
  </si>
  <si>
    <t>عبد الهادي سميسم</t>
  </si>
  <si>
    <t>عصام شالاتي</t>
  </si>
  <si>
    <t>علاء شرشار</t>
  </si>
  <si>
    <t>علي اسعد</t>
  </si>
  <si>
    <t>خزامه</t>
  </si>
  <si>
    <t>علي الجندي</t>
  </si>
  <si>
    <t>علي الخليفة الأشرم</t>
  </si>
  <si>
    <t>علي الدبس</t>
  </si>
  <si>
    <t>علي الطويل</t>
  </si>
  <si>
    <t>ريفق</t>
  </si>
  <si>
    <t>عرنه</t>
  </si>
  <si>
    <t>علي برهوم</t>
  </si>
  <si>
    <t>علي حسن</t>
  </si>
  <si>
    <t>علي صقور</t>
  </si>
  <si>
    <t>علي عثمان</t>
  </si>
  <si>
    <t>لوريت</t>
  </si>
  <si>
    <t>سعدا</t>
  </si>
  <si>
    <t>علي نضر</t>
  </si>
  <si>
    <t>هامة</t>
  </si>
  <si>
    <t>عمر صافي</t>
  </si>
  <si>
    <t>عمر عمرة</t>
  </si>
  <si>
    <t>عمر قطيش</t>
  </si>
  <si>
    <t>فارع</t>
  </si>
  <si>
    <t>فارعة</t>
  </si>
  <si>
    <t>عمران خليلو</t>
  </si>
  <si>
    <t>عهد حيدر</t>
  </si>
  <si>
    <t>عوض عيد</t>
  </si>
  <si>
    <t>غصون شرف</t>
  </si>
  <si>
    <t>غفران غازي الوقاف</t>
  </si>
  <si>
    <t>غياث عز الدين</t>
  </si>
  <si>
    <t>غيداء عمر</t>
  </si>
  <si>
    <t>غيداء يوسف</t>
  </si>
  <si>
    <t>فاتن الحمدان</t>
  </si>
  <si>
    <t>فادي سمسمية</t>
  </si>
  <si>
    <t>فارس بكيره</t>
  </si>
  <si>
    <t>فاطمة الشويكي</t>
  </si>
  <si>
    <t>محمد خير الدين</t>
  </si>
  <si>
    <t>فاطمة العربينية</t>
  </si>
  <si>
    <t>فاطمة رمضان</t>
  </si>
  <si>
    <t>فاطمة طه</t>
  </si>
  <si>
    <t>فاطمة محي الدين</t>
  </si>
  <si>
    <t>فاطمه نايف</t>
  </si>
  <si>
    <t>فتحيه هاشم</t>
  </si>
  <si>
    <t>فراس حجه</t>
  </si>
  <si>
    <t>آصف</t>
  </si>
  <si>
    <t>فضل الله عمر</t>
  </si>
  <si>
    <t>فهد الابير</t>
  </si>
  <si>
    <t>قتيبه العوض</t>
  </si>
  <si>
    <t>قصي محمود</t>
  </si>
  <si>
    <t>كاميليا فرح</t>
  </si>
  <si>
    <t>كرستين الخوري</t>
  </si>
  <si>
    <t>صيدنايا</t>
  </si>
  <si>
    <t>كمال احمد</t>
  </si>
  <si>
    <t>فكرية</t>
  </si>
  <si>
    <t>كنان القاق</t>
  </si>
  <si>
    <t>كنان علي</t>
  </si>
  <si>
    <t>كنده الصباح</t>
  </si>
  <si>
    <t>كوثر حمدوش</t>
  </si>
  <si>
    <t>رضية</t>
  </si>
  <si>
    <t>لجين ابراهيم</t>
  </si>
  <si>
    <t>لياس</t>
  </si>
  <si>
    <t>لميا الحسين</t>
  </si>
  <si>
    <t>علا</t>
  </si>
  <si>
    <t>لميس أسعد</t>
  </si>
  <si>
    <t>ابو كليفون</t>
  </si>
  <si>
    <t>ليث ابو عساف</t>
  </si>
  <si>
    <t>ليث حسن</t>
  </si>
  <si>
    <t>لين المصري</t>
  </si>
  <si>
    <t>لينا صبح</t>
  </si>
  <si>
    <t>مرهج</t>
  </si>
  <si>
    <t>ماجد ابراهيم</t>
  </si>
  <si>
    <t>ماهر شاميه</t>
  </si>
  <si>
    <t>مايا الشلبي</t>
  </si>
  <si>
    <t>مجد الدين عبد السلام</t>
  </si>
  <si>
    <t>مجد كامل</t>
  </si>
  <si>
    <t>محروس عمر</t>
  </si>
  <si>
    <t>محسن خضور</t>
  </si>
  <si>
    <t>محمد اسامة خولاني</t>
  </si>
  <si>
    <t>طوليلى</t>
  </si>
  <si>
    <t>محمد البكور</t>
  </si>
  <si>
    <t>ميادة</t>
  </si>
  <si>
    <t>محمد الجمو</t>
  </si>
  <si>
    <t>محمد الحاج مصطفى</t>
  </si>
  <si>
    <t>محمد السماره</t>
  </si>
  <si>
    <t>محمد الشبعاني</t>
  </si>
  <si>
    <t>محمد الفهيد</t>
  </si>
  <si>
    <t>محمد المخيبر</t>
  </si>
  <si>
    <t>خليف</t>
  </si>
  <si>
    <t>برشه</t>
  </si>
  <si>
    <t>محمد المملوك</t>
  </si>
  <si>
    <t>احمد نضال</t>
  </si>
  <si>
    <t>محمد اياد الايون الدباغ</t>
  </si>
  <si>
    <t>محمد بشار الشيخ</t>
  </si>
  <si>
    <t>محمد حميد</t>
  </si>
  <si>
    <t>محمد سامر سعده</t>
  </si>
  <si>
    <t>محمد شبلي</t>
  </si>
  <si>
    <t>كمال الدين</t>
  </si>
  <si>
    <t>محمد طاهر شعيب</t>
  </si>
  <si>
    <t>محمد طلال فزع</t>
  </si>
  <si>
    <t>فزع</t>
  </si>
  <si>
    <t>محمد عبد الرحمن الرفاعي</t>
  </si>
  <si>
    <t>محمد عبد الرحمن عيد</t>
  </si>
  <si>
    <t>محمد عبد الرحمن نشاوي</t>
  </si>
  <si>
    <t>محمد علاء القادري</t>
  </si>
  <si>
    <t>رندة</t>
  </si>
  <si>
    <t>محمد علوش</t>
  </si>
  <si>
    <t>محمد علي الطيان</t>
  </si>
  <si>
    <t>محمد علي ريمه</t>
  </si>
  <si>
    <t>محمد عماد ابو العيال</t>
  </si>
  <si>
    <t>محمد عمار وكيل</t>
  </si>
  <si>
    <t>محمد غسان الشلبي</t>
  </si>
  <si>
    <t>محمد غيث زرزر</t>
  </si>
  <si>
    <t>محمد فوزي قسومه</t>
  </si>
  <si>
    <t>محمد مراد الطحان</t>
  </si>
  <si>
    <t>محمود موسى العش</t>
  </si>
  <si>
    <t>محمد نفيس</t>
  </si>
  <si>
    <t>محمد هادي عبود</t>
  </si>
  <si>
    <t>محمد فاضل</t>
  </si>
  <si>
    <t>أسماء</t>
  </si>
  <si>
    <t>محمد هاشم مجاهد</t>
  </si>
  <si>
    <t>محمد وائل سكاف</t>
  </si>
  <si>
    <t>محمد سميح</t>
  </si>
  <si>
    <t>محمد ياسر حبو</t>
  </si>
  <si>
    <t>محمد بدر</t>
  </si>
  <si>
    <t>محمد ياسر طرحها</t>
  </si>
  <si>
    <t>محمود الخطاب</t>
  </si>
  <si>
    <t>محمود سعد</t>
  </si>
  <si>
    <t>محمود شاكر</t>
  </si>
  <si>
    <t>مروة قرعيش</t>
  </si>
  <si>
    <t>مريم المحارب</t>
  </si>
  <si>
    <t>طرده</t>
  </si>
  <si>
    <t>رضيمه اللواء</t>
  </si>
  <si>
    <t>مريم عصفور</t>
  </si>
  <si>
    <t>مسعود الفلاح</t>
  </si>
  <si>
    <t>رحاب الفلاح</t>
  </si>
  <si>
    <t>مصطفى كوسا</t>
  </si>
  <si>
    <t>مضر خير</t>
  </si>
  <si>
    <t>معاذ المشعان العلي</t>
  </si>
  <si>
    <t>معاذ حسن</t>
  </si>
  <si>
    <t>ديل</t>
  </si>
  <si>
    <t>معمر الجباوي</t>
  </si>
  <si>
    <t>منى غصن</t>
  </si>
  <si>
    <t>مهند ابو سمرة</t>
  </si>
  <si>
    <t>مؤمن محمود</t>
  </si>
  <si>
    <t>ميرفت موسى</t>
  </si>
  <si>
    <t>ميرنا ابو رسلان</t>
  </si>
  <si>
    <t>ميرنا علي</t>
  </si>
  <si>
    <t>زاما</t>
  </si>
  <si>
    <t>ميسون شباط</t>
  </si>
  <si>
    <t>نانسي النجار</t>
  </si>
  <si>
    <t>ناهد صالحاني المعط</t>
  </si>
  <si>
    <t>نبراس الفريح</t>
  </si>
  <si>
    <t>شجاع</t>
  </si>
  <si>
    <t>نجوى سكيكر</t>
  </si>
  <si>
    <t>معتصم بالله</t>
  </si>
  <si>
    <t>نسرين الرفاعي الكيالي</t>
  </si>
  <si>
    <t>نسرين الشيخة</t>
  </si>
  <si>
    <t>نضال الرماوي</t>
  </si>
  <si>
    <t>بدران</t>
  </si>
  <si>
    <t>نوال حميدوش</t>
  </si>
  <si>
    <t>نور الهدى محمد</t>
  </si>
  <si>
    <t>نور بدر الدين</t>
  </si>
  <si>
    <t>نور حوراني</t>
  </si>
  <si>
    <t>هلا محمد</t>
  </si>
  <si>
    <t>نورا السكاف</t>
  </si>
  <si>
    <t>نورا الغراوي</t>
  </si>
  <si>
    <t>نورشان الطحان</t>
  </si>
  <si>
    <t>نورهان عواطه</t>
  </si>
  <si>
    <t xml:space="preserve">منال </t>
  </si>
  <si>
    <t>نيرمين الخجا</t>
  </si>
  <si>
    <t>هاديه عرار</t>
  </si>
  <si>
    <t>هدى الحربي</t>
  </si>
  <si>
    <t>هديل الحايك</t>
  </si>
  <si>
    <t>هشام الصالحاني الملقب بالمغربيه</t>
  </si>
  <si>
    <t>هيثم زين</t>
  </si>
  <si>
    <t>هيلين ملا خليل</t>
  </si>
  <si>
    <t>اراس</t>
  </si>
  <si>
    <t>وائل السمان</t>
  </si>
  <si>
    <t>وجدي خزامه</t>
  </si>
  <si>
    <t>وداد الشنبور</t>
  </si>
  <si>
    <t>حي القزاز</t>
  </si>
  <si>
    <t>وديع سعاده</t>
  </si>
  <si>
    <t>وسيم السحلي</t>
  </si>
  <si>
    <t>محمدجمال</t>
  </si>
  <si>
    <t>وسيم تامر</t>
  </si>
  <si>
    <t>مرتضى</t>
  </si>
  <si>
    <t>وسيم تمر</t>
  </si>
  <si>
    <t>اسمى</t>
  </si>
  <si>
    <t>وفيقة النبهان</t>
  </si>
  <si>
    <t>ولاء اللحام</t>
  </si>
  <si>
    <t>جديده الجرش</t>
  </si>
  <si>
    <t>ياسر الطواشي</t>
  </si>
  <si>
    <t>ياسر بقوش</t>
  </si>
  <si>
    <t>ياسمين الحماده</t>
  </si>
  <si>
    <t>يزن عمران</t>
  </si>
  <si>
    <t>يمان حوجك</t>
  </si>
  <si>
    <t>زبير</t>
  </si>
  <si>
    <t>اية شيخ نعمه</t>
  </si>
  <si>
    <t>فريح</t>
  </si>
  <si>
    <t>رهام عاصي</t>
  </si>
  <si>
    <t>روعه البني</t>
  </si>
  <si>
    <t>عفراء جمرك</t>
  </si>
  <si>
    <t>قصي الحمادي</t>
  </si>
  <si>
    <t>كرما عزام</t>
  </si>
  <si>
    <t>محمد يوسف</t>
  </si>
  <si>
    <t>عبير حمد</t>
  </si>
  <si>
    <t>مهند فهد</t>
  </si>
  <si>
    <t>نمر الحسين</t>
  </si>
  <si>
    <t>هبة منصور</t>
  </si>
  <si>
    <t>غياث الفاعوري</t>
  </si>
  <si>
    <t>عبد العزيز المحمد</t>
  </si>
  <si>
    <t>محمد عهد عاقل</t>
  </si>
  <si>
    <t>ميس جنبلاط</t>
  </si>
  <si>
    <t>علاء الدين البرتاوي</t>
  </si>
  <si>
    <t>عيد المحمد</t>
  </si>
  <si>
    <t>فاضيلة</t>
  </si>
  <si>
    <t>صبحي نجار</t>
  </si>
  <si>
    <t>راما بازرباشي</t>
  </si>
  <si>
    <t>مرح الحمصي</t>
  </si>
  <si>
    <t>الثانية حديث</t>
  </si>
  <si>
    <t>ايمان الحمادة</t>
  </si>
  <si>
    <t>ريهام سري الدين</t>
  </si>
  <si>
    <t>عترين</t>
  </si>
  <si>
    <t>هدى حجيج</t>
  </si>
  <si>
    <t>محمد نجار</t>
  </si>
  <si>
    <t>انوار محمد</t>
  </si>
  <si>
    <t>نصر عطايا</t>
  </si>
  <si>
    <t>سلمان ياغي</t>
  </si>
  <si>
    <t>طوني غصن</t>
  </si>
  <si>
    <t>أدهم السعيفان</t>
  </si>
  <si>
    <t>علي حمود</t>
  </si>
  <si>
    <t>علاء الدين عباس</t>
  </si>
  <si>
    <t>زكريا ثليجان</t>
  </si>
  <si>
    <t>حيدره مهنا</t>
  </si>
  <si>
    <t>رهف اسماعيل</t>
  </si>
  <si>
    <t>ريداح</t>
  </si>
  <si>
    <t>عائشه جاسم</t>
  </si>
  <si>
    <t>دارين حمدان</t>
  </si>
  <si>
    <t>محمدسيف الدين شغليل</t>
  </si>
  <si>
    <t>محمدناهد</t>
  </si>
  <si>
    <t>علي ديوب</t>
  </si>
  <si>
    <t>حسن العجي</t>
  </si>
  <si>
    <t>روجين ظاظا</t>
  </si>
  <si>
    <t>ابراهيم رشيد ابازيد</t>
  </si>
  <si>
    <t>مرعي جاسم</t>
  </si>
  <si>
    <t>الاء حمدان</t>
  </si>
  <si>
    <t>بحري الحسن</t>
  </si>
  <si>
    <t>امنة عبد الله</t>
  </si>
  <si>
    <t>دعاء حربا</t>
  </si>
  <si>
    <t>مروان مزاحم</t>
  </si>
  <si>
    <t>ناصح الاحمر</t>
  </si>
  <si>
    <t>مجد قزاز</t>
  </si>
  <si>
    <t>نتالي الشحاف</t>
  </si>
  <si>
    <t>خير الله</t>
  </si>
  <si>
    <t>تولين رحيمه</t>
  </si>
  <si>
    <t>بتول كريزان</t>
  </si>
  <si>
    <t>شيماء المصري</t>
  </si>
  <si>
    <t>اسراء الخياط</t>
  </si>
  <si>
    <t>رزان معروف</t>
  </si>
  <si>
    <t>مروه بزره</t>
  </si>
  <si>
    <t>منال العلاو</t>
  </si>
  <si>
    <t>عفراء العيد</t>
  </si>
  <si>
    <t>ساندرا ثابت</t>
  </si>
  <si>
    <t>علي درغام</t>
  </si>
  <si>
    <t>رامي علي</t>
  </si>
  <si>
    <t>جب العاصي</t>
  </si>
  <si>
    <t>علي حسون</t>
  </si>
  <si>
    <t>سنان الصدر</t>
  </si>
  <si>
    <t>ميساء شيخ خليل</t>
  </si>
  <si>
    <t>محروس</t>
  </si>
  <si>
    <t>يارا نصره</t>
  </si>
  <si>
    <t>اياس دياب</t>
  </si>
  <si>
    <t>اخلاص حميدي</t>
  </si>
  <si>
    <t>جماسة عديات</t>
  </si>
  <si>
    <t>مروه عليان</t>
  </si>
  <si>
    <t>سميره زانه</t>
  </si>
  <si>
    <t>يعرب عليا</t>
  </si>
  <si>
    <t>ساميه العاقل</t>
  </si>
  <si>
    <t>برجس</t>
  </si>
  <si>
    <t>نهى عبد الواحد</t>
  </si>
  <si>
    <t>وسام القدور</t>
  </si>
  <si>
    <t>ارام ضعون</t>
  </si>
  <si>
    <t>سهام الابراهيم</t>
  </si>
  <si>
    <t>سعيد سعيد</t>
  </si>
  <si>
    <t>محمد حسام مملوك</t>
  </si>
  <si>
    <t>ناصر نجم</t>
  </si>
  <si>
    <t>محمد فاروق الجلده</t>
  </si>
  <si>
    <t>نتصار</t>
  </si>
  <si>
    <t>اسامه قطيني</t>
  </si>
  <si>
    <t>محمود الطه</t>
  </si>
  <si>
    <t>ابراهيم عيسى</t>
  </si>
  <si>
    <t xml:space="preserve">المحروسة </t>
  </si>
  <si>
    <t>عمر نجم</t>
  </si>
  <si>
    <t>رنيم الخاني</t>
  </si>
  <si>
    <t>عبد المجيد البدوي</t>
  </si>
  <si>
    <t>راما بركات</t>
  </si>
  <si>
    <t>ميساء حمشو</t>
  </si>
  <si>
    <t>دعاء سليمان اغا</t>
  </si>
  <si>
    <t>محمد صعيدي</t>
  </si>
  <si>
    <t>محمد غياث</t>
  </si>
  <si>
    <t>عبد اللطيف حسينو</t>
  </si>
  <si>
    <t>رحمون</t>
  </si>
  <si>
    <t>امل ناصر الدين</t>
  </si>
  <si>
    <t>شام شربجي</t>
  </si>
  <si>
    <t>فرح شلش</t>
  </si>
  <si>
    <t>موريس</t>
  </si>
  <si>
    <t>رلا</t>
  </si>
  <si>
    <t>ميلاد الحلو</t>
  </si>
  <si>
    <t>مارون</t>
  </si>
  <si>
    <t>محمد الغدير</t>
  </si>
  <si>
    <t>طارق الحسين</t>
  </si>
  <si>
    <t>خيارة</t>
  </si>
  <si>
    <t>نورما محمود</t>
  </si>
  <si>
    <t>غالب الابراهيم</t>
  </si>
  <si>
    <t>درباسية</t>
  </si>
  <si>
    <t>احمد كمون</t>
  </si>
  <si>
    <t>محمد علاء المعصراني</t>
  </si>
  <si>
    <t>اسماء بوز العسل</t>
  </si>
  <si>
    <t>محمد علاء عرموش</t>
  </si>
  <si>
    <t>حسين الابراهيم</t>
  </si>
  <si>
    <t>محمد عبد الرحمن زليخه</t>
  </si>
  <si>
    <t>محمد المحمد الجلعوط</t>
  </si>
  <si>
    <t>الكوبت</t>
  </si>
  <si>
    <t>لانا البلبيسي</t>
  </si>
  <si>
    <t>مجد شحود</t>
  </si>
  <si>
    <t>ساره نعمه</t>
  </si>
  <si>
    <t>محمد شادي بواب</t>
  </si>
  <si>
    <t>محمد همام الحلبي</t>
  </si>
  <si>
    <t>رولى</t>
  </si>
  <si>
    <t>سومر عباس</t>
  </si>
  <si>
    <t>احمد حبيب</t>
  </si>
  <si>
    <t>كاتوم</t>
  </si>
  <si>
    <t>حنان المحيميد</t>
  </si>
  <si>
    <t>اضحية</t>
  </si>
  <si>
    <t>عدنان علي</t>
  </si>
  <si>
    <t>محمد طالب</t>
  </si>
  <si>
    <t>نور الدين العقاد</t>
  </si>
  <si>
    <t>علي ابو عيد</t>
  </si>
  <si>
    <t>فتون سليمان</t>
  </si>
  <si>
    <t>مجد حسن</t>
  </si>
  <si>
    <t>احمد صقر</t>
  </si>
  <si>
    <t>يارا اليوسف</t>
  </si>
  <si>
    <t>نور الكيلاني</t>
  </si>
  <si>
    <t>علي المحمد</t>
  </si>
  <si>
    <t>علاء فرج</t>
  </si>
  <si>
    <t>محمد باسل</t>
  </si>
  <si>
    <t>احمد ملاح</t>
  </si>
  <si>
    <t>محمد ايهم زركي</t>
  </si>
  <si>
    <t>هيا بعاج</t>
  </si>
  <si>
    <t>نجاح الحاج خليفه</t>
  </si>
  <si>
    <t>محمد فؤاد شحاده</t>
  </si>
  <si>
    <t>محمد الخليفة</t>
  </si>
  <si>
    <t>يوسف نصر</t>
  </si>
  <si>
    <t>ميشيل محفوظ</t>
  </si>
  <si>
    <t>فاهمه</t>
  </si>
  <si>
    <t>احمد عمر</t>
  </si>
  <si>
    <t>باسل درويش</t>
  </si>
  <si>
    <t>امتسال</t>
  </si>
  <si>
    <t>بيطارية</t>
  </si>
  <si>
    <t>الاء الحمصي</t>
  </si>
  <si>
    <t>مزين</t>
  </si>
  <si>
    <t>مروه ابو زيدان</t>
  </si>
  <si>
    <t>رامي ميرخان</t>
  </si>
  <si>
    <t>شهناز جمعه</t>
  </si>
  <si>
    <t>نعيمه جمعه</t>
  </si>
  <si>
    <t>خالد شحاده</t>
  </si>
  <si>
    <t>رامي ويس</t>
  </si>
  <si>
    <t>دانيال</t>
  </si>
  <si>
    <t>مياس الحرش</t>
  </si>
  <si>
    <t>اماني بايزيد</t>
  </si>
  <si>
    <t>دير العصافير</t>
  </si>
  <si>
    <t>رهف الحسن</t>
  </si>
  <si>
    <t>مجد سلوم</t>
  </si>
  <si>
    <t>ضياء محمود</t>
  </si>
  <si>
    <t>حسان العلي</t>
  </si>
  <si>
    <t>احمد بشاره</t>
  </si>
  <si>
    <t>احمد خضره</t>
  </si>
  <si>
    <t>مياس جري</t>
  </si>
  <si>
    <t>كلماخو</t>
  </si>
  <si>
    <t>منيره باسمه السوقي</t>
  </si>
  <si>
    <t>غاده يوسف</t>
  </si>
  <si>
    <t>انس أبو طافش</t>
  </si>
  <si>
    <t>ياسمين داهوك</t>
  </si>
  <si>
    <t>مايا العلبي</t>
  </si>
  <si>
    <t>احلام المصطفى</t>
  </si>
  <si>
    <t>زكريا حيدر</t>
  </si>
  <si>
    <t>حسين حسين</t>
  </si>
  <si>
    <t>مرح نصر</t>
  </si>
  <si>
    <t>رغدا صالح</t>
  </si>
  <si>
    <t>ساميه النجار</t>
  </si>
  <si>
    <t>محمد فؤاد</t>
  </si>
  <si>
    <t>علاء الدين سحلول</t>
  </si>
  <si>
    <t>زويا أباظه</t>
  </si>
  <si>
    <t>نوار قنو</t>
  </si>
  <si>
    <t>اسماء جمعه</t>
  </si>
  <si>
    <t>وئام شرف الدين</t>
  </si>
  <si>
    <t>امان بسطاطي</t>
  </si>
  <si>
    <t>كارين ابو نمر</t>
  </si>
  <si>
    <t>ربيع مخلوف</t>
  </si>
  <si>
    <t>فراس عز الدين العقباني</t>
  </si>
  <si>
    <t>محمد عماد الدين دكاك</t>
  </si>
  <si>
    <t>زكريا الحسين</t>
  </si>
  <si>
    <t>مشفى تشرين العسكري</t>
  </si>
  <si>
    <t>لمك حمود</t>
  </si>
  <si>
    <t>احمد عوض</t>
  </si>
  <si>
    <t>عبد الهادي كمال الدين</t>
  </si>
  <si>
    <t>عبد الرحمن ابو ذراع</t>
  </si>
  <si>
    <t>عمار البيطار</t>
  </si>
  <si>
    <t>ايمن الشاملي</t>
  </si>
  <si>
    <t>عبد الرحمن ناجي</t>
  </si>
  <si>
    <t>مجد صالح</t>
  </si>
  <si>
    <t>يارا بدور</t>
  </si>
  <si>
    <t>بتول خليل</t>
  </si>
  <si>
    <t>غزوه</t>
  </si>
  <si>
    <t>عبد الله الكيلاني</t>
  </si>
  <si>
    <t>ديما غرز الدين</t>
  </si>
  <si>
    <t xml:space="preserve">قطنا </t>
  </si>
  <si>
    <t>حسن شيخ حسين</t>
  </si>
  <si>
    <t>حلب - صرين شمالي</t>
  </si>
  <si>
    <t>محمد حسين طنطه</t>
  </si>
  <si>
    <t>احمد الصياد</t>
  </si>
  <si>
    <t>حسين طعمه</t>
  </si>
  <si>
    <t>اسامه شوفان</t>
  </si>
  <si>
    <t>غالب عوض</t>
  </si>
  <si>
    <t>مروه شندوبه</t>
  </si>
  <si>
    <t>باسل الرشيد</t>
  </si>
  <si>
    <t>مهند قاسم</t>
  </si>
  <si>
    <t>مصطفى حسين</t>
  </si>
  <si>
    <t>نور المبيض</t>
  </si>
  <si>
    <t>محمد المرادي</t>
  </si>
  <si>
    <t>عطا الرفاعي</t>
  </si>
  <si>
    <t>عبد الرحمن الرفاعي</t>
  </si>
  <si>
    <t>محمد خضور</t>
  </si>
  <si>
    <t>حسين ابو نجم</t>
  </si>
  <si>
    <t>حيان يوسف</t>
  </si>
  <si>
    <t>محمد خالد حجيج</t>
  </si>
  <si>
    <t>اشرف السوسي</t>
  </si>
  <si>
    <t>محمد درويش</t>
  </si>
  <si>
    <t>معاذ الدياب</t>
  </si>
  <si>
    <t>قمر سماق</t>
  </si>
  <si>
    <t>جنيه</t>
  </si>
  <si>
    <t>رانيا حجازي</t>
  </si>
  <si>
    <t>دنيا ايوب</t>
  </si>
  <si>
    <t>انس حيدر</t>
  </si>
  <si>
    <t>صقر عليشه</t>
  </si>
  <si>
    <t>سوهام</t>
  </si>
  <si>
    <t>محمد معاذ فرواتي</t>
  </si>
  <si>
    <t>راما المصري</t>
  </si>
  <si>
    <t>نسرين يوسف</t>
  </si>
  <si>
    <t>ناريمان سلام</t>
  </si>
  <si>
    <t>فرح البقاعي</t>
  </si>
  <si>
    <t>مفوض</t>
  </si>
  <si>
    <t>دعاء عيسى</t>
  </si>
  <si>
    <t>لبنى الحبال</t>
  </si>
  <si>
    <t>رزان عثمان</t>
  </si>
  <si>
    <t>علي جعفره حمود</t>
  </si>
  <si>
    <t>محمد الناصيف</t>
  </si>
  <si>
    <t>عبير السرحان</t>
  </si>
  <si>
    <t>نظميه</t>
  </si>
  <si>
    <t>عمر القباني</t>
  </si>
  <si>
    <t>دبلان</t>
  </si>
  <si>
    <t>نور الياسين</t>
  </si>
  <si>
    <t>الثعلة</t>
  </si>
  <si>
    <t>فريال الطوطو</t>
  </si>
  <si>
    <t>فطوم غانم</t>
  </si>
  <si>
    <t>محمود الدركزنلي</t>
  </si>
  <si>
    <t>ضفاف احمد</t>
  </si>
  <si>
    <t>سدره الخالد</t>
  </si>
  <si>
    <t>يارا اللوص</t>
  </si>
  <si>
    <t xml:space="preserve">عطا </t>
  </si>
  <si>
    <t>محمد طرفه</t>
  </si>
  <si>
    <t>دعاء الخالدي</t>
  </si>
  <si>
    <t>محمد سرحان</t>
  </si>
  <si>
    <t>نورما الحلبي</t>
  </si>
  <si>
    <t>امل صيموعه</t>
  </si>
  <si>
    <t>محمد عدنان الحلاق</t>
  </si>
  <si>
    <t>محمد لاذقاني</t>
  </si>
  <si>
    <t>عمار عبد الخالق</t>
  </si>
  <si>
    <t>محمد طاهر البيك</t>
  </si>
  <si>
    <t>قاسم المحمد</t>
  </si>
  <si>
    <t>لوريا شديد</t>
  </si>
  <si>
    <t>ميلاد</t>
  </si>
  <si>
    <t>غصم</t>
  </si>
  <si>
    <t>فاطمه سليمان</t>
  </si>
  <si>
    <t>ايه العلبي</t>
  </si>
  <si>
    <t>يحيى اسماعيل</t>
  </si>
  <si>
    <t>بشار البخيتان</t>
  </si>
  <si>
    <t>زهره زين الدين</t>
  </si>
  <si>
    <t>نور كفتارو</t>
  </si>
  <si>
    <t>عمار الاغبر</t>
  </si>
  <si>
    <t>لمى الصبح</t>
  </si>
  <si>
    <t>سندس سيروان</t>
  </si>
  <si>
    <t>محمد الشريحي</t>
  </si>
  <si>
    <t>نور قره بولاد</t>
  </si>
  <si>
    <t>اياد عامر</t>
  </si>
  <si>
    <t>دارين القزحلي</t>
  </si>
  <si>
    <t>محمد سراج الحسين</t>
  </si>
  <si>
    <t>بشرى ابو عرابي</t>
  </si>
  <si>
    <t>محمد ياسين</t>
  </si>
  <si>
    <t>ايهم موسى</t>
  </si>
  <si>
    <t>ليندا الجاويش</t>
  </si>
  <si>
    <t>فاطمه البيطار</t>
  </si>
  <si>
    <t>منار عبد البواب</t>
  </si>
  <si>
    <t>محمد معاذ الابيض</t>
  </si>
  <si>
    <t>وائل ابراهيم</t>
  </si>
  <si>
    <t>سليمان ابو نظام</t>
  </si>
  <si>
    <t>فرناس بوز العسل</t>
  </si>
  <si>
    <t>محمد زاهر</t>
  </si>
  <si>
    <t>فادي سهو</t>
  </si>
  <si>
    <t>ساره عبد الله</t>
  </si>
  <si>
    <t>براءه عفيف</t>
  </si>
  <si>
    <t>علي الشيخ</t>
  </si>
  <si>
    <t>رشا نصره</t>
  </si>
  <si>
    <t>الاء الجلاب</t>
  </si>
  <si>
    <t>محمد ربيع</t>
  </si>
  <si>
    <t>نور الهدى ديركي</t>
  </si>
  <si>
    <t>هزار الكردي</t>
  </si>
  <si>
    <t>هبه حديد</t>
  </si>
  <si>
    <t>علاء الزعل</t>
  </si>
  <si>
    <t>ايه المصري</t>
  </si>
  <si>
    <t>محمد عنيز</t>
  </si>
  <si>
    <t>لميس احدب</t>
  </si>
  <si>
    <t>محمد القاسم</t>
  </si>
  <si>
    <t>مرح تقوى</t>
  </si>
  <si>
    <t>علي صافي</t>
  </si>
  <si>
    <t>محمد رفيق</t>
  </si>
  <si>
    <t>رائد الأحمد</t>
  </si>
  <si>
    <t>ضحى حافظ</t>
  </si>
  <si>
    <t>حمزه سلمان</t>
  </si>
  <si>
    <t>ريهام الرمضان العقله</t>
  </si>
  <si>
    <t>تسنيم زرزور</t>
  </si>
  <si>
    <t>منى اطلي</t>
  </si>
  <si>
    <t>عبد الرحمن الجد</t>
  </si>
  <si>
    <t>ميثاء</t>
  </si>
  <si>
    <t>جابر نصر</t>
  </si>
  <si>
    <t>محمد سعيد كريم</t>
  </si>
  <si>
    <t>محمد صائب</t>
  </si>
  <si>
    <t>محمد عماد الديري</t>
  </si>
  <si>
    <t>علي الهوا</t>
  </si>
  <si>
    <t>عفراء صالح</t>
  </si>
  <si>
    <t>الاء الحنبرجي</t>
  </si>
  <si>
    <t>روان حمشو</t>
  </si>
  <si>
    <t>علي بيطار</t>
  </si>
  <si>
    <t>ابتسام المحيسن</t>
  </si>
  <si>
    <t>عبد السلام محمد</t>
  </si>
  <si>
    <t>محمد سامر غزال</t>
  </si>
  <si>
    <t>عنان</t>
  </si>
  <si>
    <t>ايهم هواري</t>
  </si>
  <si>
    <t>فرح رمضان</t>
  </si>
  <si>
    <t>جالا</t>
  </si>
  <si>
    <t>محمد الاغا</t>
  </si>
  <si>
    <t>الاء المصري</t>
  </si>
  <si>
    <t>مجد توهان</t>
  </si>
  <si>
    <t>انعام الحسن</t>
  </si>
  <si>
    <t>محمد نعيم سكريه</t>
  </si>
  <si>
    <t>فهد باطيه</t>
  </si>
  <si>
    <t>وائل الدهان</t>
  </si>
  <si>
    <t>نور العوده</t>
  </si>
  <si>
    <t>محمد طبنجه</t>
  </si>
  <si>
    <t>الحسين شميس</t>
  </si>
  <si>
    <t>نعيمه حلبوني</t>
  </si>
  <si>
    <t>محمد روميه</t>
  </si>
  <si>
    <t>وائل احمد</t>
  </si>
  <si>
    <t>راما المحروس</t>
  </si>
  <si>
    <t>راما اورفه</t>
  </si>
  <si>
    <t>ماريانه عبد الخالق</t>
  </si>
  <si>
    <t>احمد كوجك</t>
  </si>
  <si>
    <t>وفاء عدس</t>
  </si>
  <si>
    <t>عفراء الشيخ علي</t>
  </si>
  <si>
    <t>يارا الضاهر عزام</t>
  </si>
  <si>
    <t>يزن الملاح</t>
  </si>
  <si>
    <t>رغيد</t>
  </si>
  <si>
    <t>نهاد العليوي</t>
  </si>
  <si>
    <t>مبارك</t>
  </si>
  <si>
    <t>رهف السرحان</t>
  </si>
  <si>
    <t>وسام خير الله</t>
  </si>
  <si>
    <t>محمد نور دكاك</t>
  </si>
  <si>
    <t>بتول الغبره</t>
  </si>
  <si>
    <t>رهف شنار</t>
  </si>
  <si>
    <t>فهد الطحان</t>
  </si>
  <si>
    <t>ماجده الجلاد</t>
  </si>
  <si>
    <t>ادهم عرفات</t>
  </si>
  <si>
    <t>محمد الاغواني</t>
  </si>
  <si>
    <t>محمد جلال</t>
  </si>
  <si>
    <t>عباده ابو هلال</t>
  </si>
  <si>
    <t>محمد شالاتي</t>
  </si>
  <si>
    <t>محمود رسلان</t>
  </si>
  <si>
    <t>نبال عبد المعطي</t>
  </si>
  <si>
    <t>ياسين النشواتي</t>
  </si>
  <si>
    <t>ظاهر ابراهيم</t>
  </si>
  <si>
    <t>بسام الحلو</t>
  </si>
  <si>
    <t>مها الحسين</t>
  </si>
  <si>
    <t>وسيم فزع</t>
  </si>
  <si>
    <t>اسراء القزحلي</t>
  </si>
  <si>
    <t>ياسمين تيزاني</t>
  </si>
  <si>
    <t>سويس</t>
  </si>
  <si>
    <t>عامر عبد العال</t>
  </si>
  <si>
    <t>محمد علي الحمصي</t>
  </si>
  <si>
    <t>هديه سعده</t>
  </si>
  <si>
    <t>مائده</t>
  </si>
  <si>
    <t>محمد امين العيسى علم</t>
  </si>
  <si>
    <t>سميح قزموز</t>
  </si>
  <si>
    <t>هبه الامعري</t>
  </si>
  <si>
    <t>احمد درويش</t>
  </si>
  <si>
    <t>مهند بدريه</t>
  </si>
  <si>
    <t>محمد خير مراد</t>
  </si>
  <si>
    <t>اسامه قارصلي</t>
  </si>
  <si>
    <t>دعاء ضبيان</t>
  </si>
  <si>
    <t>محمد تمام باكير</t>
  </si>
  <si>
    <t>باكير</t>
  </si>
  <si>
    <t>رهام الغزي</t>
  </si>
  <si>
    <t>مروه الزهوري</t>
  </si>
  <si>
    <t>رتيبه</t>
  </si>
  <si>
    <t>نوار العيد</t>
  </si>
  <si>
    <t>ميلاد علي</t>
  </si>
  <si>
    <t>مؤيد</t>
  </si>
  <si>
    <t>نجله</t>
  </si>
  <si>
    <t>احمد جواد</t>
  </si>
  <si>
    <t>محمد هشام الحمصي</t>
  </si>
  <si>
    <t>نور ناربي</t>
  </si>
  <si>
    <t>محمد يحيى ابراهيم</t>
  </si>
  <si>
    <t>عبد الكريم الحسن</t>
  </si>
  <si>
    <t>سوسن خليف</t>
  </si>
  <si>
    <t>ايهم عماد</t>
  </si>
  <si>
    <t>الاء عكل</t>
  </si>
  <si>
    <t>مجد العقله</t>
  </si>
  <si>
    <t>تفاحه</t>
  </si>
  <si>
    <t>فاطمه زادى</t>
  </si>
  <si>
    <t>ست البنات</t>
  </si>
  <si>
    <t>اسماعيل عبد الله</t>
  </si>
  <si>
    <t>لين المصري الشهير بسكر</t>
  </si>
  <si>
    <t>رشا أو جيب</t>
  </si>
  <si>
    <t>هله</t>
  </si>
  <si>
    <t>انس المصري</t>
  </si>
  <si>
    <t>بشرى حسن</t>
  </si>
  <si>
    <t>فاطمه عباس</t>
  </si>
  <si>
    <t>ابراهيم السيد</t>
  </si>
  <si>
    <t>مهند حسامو</t>
  </si>
  <si>
    <t>رافت عثمان</t>
  </si>
  <si>
    <t>غدير الجيرودي</t>
  </si>
  <si>
    <t>مها الزنبركجي</t>
  </si>
  <si>
    <t>رزان داود</t>
  </si>
  <si>
    <t>محمد عاطف</t>
  </si>
  <si>
    <t>حنان جحه</t>
  </si>
  <si>
    <t>حسين عباس</t>
  </si>
  <si>
    <t xml:space="preserve">رائدة </t>
  </si>
  <si>
    <t>سليم عوده</t>
  </si>
  <si>
    <t>محمد نادر</t>
  </si>
  <si>
    <t>شيرين حبش</t>
  </si>
  <si>
    <t>قوله</t>
  </si>
  <si>
    <t>HASAKA</t>
  </si>
  <si>
    <t xml:space="preserve">أمل </t>
  </si>
  <si>
    <t>دانيه الجاجه</t>
  </si>
  <si>
    <t>خالده غزال</t>
  </si>
  <si>
    <t>ريم مطر</t>
  </si>
  <si>
    <t>جمعه الملاح</t>
  </si>
  <si>
    <t>عوش</t>
  </si>
  <si>
    <t>يزن الحمصي</t>
  </si>
  <si>
    <t>ايهاب الخطيب</t>
  </si>
  <si>
    <t>اماني جنيات</t>
  </si>
  <si>
    <t>فاتن الترك</t>
  </si>
  <si>
    <t>علا رمضان</t>
  </si>
  <si>
    <t>لينا نطفجي</t>
  </si>
  <si>
    <t>محمد رجاء</t>
  </si>
  <si>
    <t>كرم محمد</t>
  </si>
  <si>
    <t>نور العساف</t>
  </si>
  <si>
    <t>محمد علي الشلق</t>
  </si>
  <si>
    <t>أماني</t>
  </si>
  <si>
    <t>دارين شيخه</t>
  </si>
  <si>
    <t>نور الحايك</t>
  </si>
  <si>
    <t>علي سعود</t>
  </si>
  <si>
    <t>محمد وائل مشهدي</t>
  </si>
  <si>
    <t>محمد زكريا</t>
  </si>
  <si>
    <t>نور زلفو</t>
  </si>
  <si>
    <t>نسيبه العنيد</t>
  </si>
  <si>
    <t>محمد مهند الخباز</t>
  </si>
  <si>
    <t>ايات قدوره</t>
  </si>
  <si>
    <t>محمد سعد شلبي</t>
  </si>
  <si>
    <t>ماهر زيدان</t>
  </si>
  <si>
    <t>مهند سعد</t>
  </si>
  <si>
    <t>هاني فارس</t>
  </si>
  <si>
    <t>دريه</t>
  </si>
  <si>
    <t>الياس شليويط</t>
  </si>
  <si>
    <t>معاذ شلهوب</t>
  </si>
  <si>
    <t>عيسى حاج سليم</t>
  </si>
  <si>
    <t>عبد المنيف</t>
  </si>
  <si>
    <t>باهيه</t>
  </si>
  <si>
    <t>ساندرا تواتي</t>
  </si>
  <si>
    <t>احمد عبد الناصر</t>
  </si>
  <si>
    <t>غيداء الغنيم</t>
  </si>
  <si>
    <t>موسى سلوم العبد</t>
  </si>
  <si>
    <t>حازم</t>
  </si>
  <si>
    <t>ضياء</t>
  </si>
  <si>
    <t>خالد الشرع</t>
  </si>
  <si>
    <t>يوسف العمار</t>
  </si>
  <si>
    <t>اسماعيل المذيب</t>
  </si>
  <si>
    <t>عبد الرحمن نجار</t>
  </si>
  <si>
    <t>هاجر السعدي</t>
  </si>
  <si>
    <t xml:space="preserve">عليا </t>
  </si>
  <si>
    <t xml:space="preserve">قيطه </t>
  </si>
  <si>
    <t>امل عوض</t>
  </si>
  <si>
    <t>طارق الشبعان</t>
  </si>
  <si>
    <t>ايناس تنبكجي</t>
  </si>
  <si>
    <t>راما نجمه</t>
  </si>
  <si>
    <t>ارتزاق</t>
  </si>
  <si>
    <t>محمد شريف السكاف</t>
  </si>
  <si>
    <t>فادي العبد الله</t>
  </si>
  <si>
    <t>رفيقه الملا</t>
  </si>
  <si>
    <t>محمود اسعد</t>
  </si>
  <si>
    <t>محمد معاذ نقاوه ابو ناصر</t>
  </si>
  <si>
    <t>ليلاس حجازي كيلاني</t>
  </si>
  <si>
    <t>بشار عبيد</t>
  </si>
  <si>
    <t>ظهيره</t>
  </si>
  <si>
    <t>انس تقي</t>
  </si>
  <si>
    <t>ليث العبد الله</t>
  </si>
  <si>
    <t>مرح الدبش</t>
  </si>
  <si>
    <t>عائشه محمود</t>
  </si>
  <si>
    <t>سليمان حموي</t>
  </si>
  <si>
    <t>روان عبد القادر</t>
  </si>
  <si>
    <t>محمد خليل الامعري</t>
  </si>
  <si>
    <t>محمد خليل</t>
  </si>
  <si>
    <t>عبد الله حسون</t>
  </si>
  <si>
    <t>احمد خطاب</t>
  </si>
  <si>
    <t>غنوه هبيان</t>
  </si>
  <si>
    <t>نسيم كرموت</t>
  </si>
  <si>
    <t>كمال الدين قويدر</t>
  </si>
  <si>
    <t>طارق سعد الدين</t>
  </si>
  <si>
    <t>نور الدين قويدر</t>
  </si>
  <si>
    <t>محمد حسام عبد الله</t>
  </si>
  <si>
    <t>الاء عكوري</t>
  </si>
  <si>
    <t>علي الخليل</t>
  </si>
  <si>
    <t>ياسر السموري</t>
  </si>
  <si>
    <t>علا شمس الدين</t>
  </si>
  <si>
    <t>عدلي</t>
  </si>
  <si>
    <t>باسكال نجيب</t>
  </si>
  <si>
    <t>طارق موزه</t>
  </si>
  <si>
    <t>تبارك بيطار</t>
  </si>
  <si>
    <t>محمد باسل النابلسي</t>
  </si>
  <si>
    <t>الاء النابلسي</t>
  </si>
  <si>
    <t>اريج عمر</t>
  </si>
  <si>
    <t>فاطر الاحمد</t>
  </si>
  <si>
    <t>منذر العمر</t>
  </si>
  <si>
    <t>سومر محمود</t>
  </si>
  <si>
    <t>شعيب رمضان</t>
  </si>
  <si>
    <t>الاء الخوام</t>
  </si>
  <si>
    <t>فاطمه الفلاح</t>
  </si>
  <si>
    <t>ساميه الصياد</t>
  </si>
  <si>
    <t>منار الجاسم</t>
  </si>
  <si>
    <t>عبد الحميد البيروتي</t>
  </si>
  <si>
    <t>محمد جمال الدين</t>
  </si>
  <si>
    <t>قمر عبيد</t>
  </si>
  <si>
    <t>فؤاد دبور</t>
  </si>
  <si>
    <t>محمد منذر العنيني</t>
  </si>
  <si>
    <t>ضحى نصله</t>
  </si>
  <si>
    <t xml:space="preserve">حرستا </t>
  </si>
  <si>
    <t>علي قاسم</t>
  </si>
  <si>
    <t>محمد مرهف بدير</t>
  </si>
  <si>
    <t>خالد محمد</t>
  </si>
  <si>
    <t>رانيا الصباغ</t>
  </si>
  <si>
    <t>ايمن الفندي</t>
  </si>
  <si>
    <t>ملكه ياسين</t>
  </si>
  <si>
    <t>حنان لباده</t>
  </si>
  <si>
    <t>هولا</t>
  </si>
  <si>
    <t>غدير الضاهر</t>
  </si>
  <si>
    <t>رنيفه</t>
  </si>
  <si>
    <t>محمد حوريه</t>
  </si>
  <si>
    <t>زعانيف</t>
  </si>
  <si>
    <t>سعيد العاقوص</t>
  </si>
  <si>
    <t>رهف البيروتي</t>
  </si>
  <si>
    <t>علم الدين</t>
  </si>
  <si>
    <t>خالد اليونس</t>
  </si>
  <si>
    <t>نجاح البقاعي</t>
  </si>
  <si>
    <t>احمد بدر</t>
  </si>
  <si>
    <t>نبال</t>
  </si>
  <si>
    <t>محمد نور محمد</t>
  </si>
  <si>
    <t>بسمه جنبلاط</t>
  </si>
  <si>
    <t>سلام السحار</t>
  </si>
  <si>
    <t>احمد الجاسم</t>
  </si>
  <si>
    <t>ميساء السيد</t>
  </si>
  <si>
    <t>عمار حمود</t>
  </si>
  <si>
    <t>زين العابدين حسين</t>
  </si>
  <si>
    <t>شوكات</t>
  </si>
  <si>
    <t>فراس غزال</t>
  </si>
  <si>
    <t>رزينه عرابي</t>
  </si>
  <si>
    <t>حسنا فياض</t>
  </si>
  <si>
    <t>لقاء حاج حسن</t>
  </si>
  <si>
    <t>رنا ناربي</t>
  </si>
  <si>
    <t>روعه السويد</t>
  </si>
  <si>
    <t>بشار حماد</t>
  </si>
  <si>
    <t>سيف الدين الخرس</t>
  </si>
  <si>
    <t>فاديه العلي</t>
  </si>
  <si>
    <t>قصي العقال</t>
  </si>
  <si>
    <t>بشيره ابو كيف</t>
  </si>
  <si>
    <t>محمد صياح</t>
  </si>
  <si>
    <t>وفاء الصفدي</t>
  </si>
  <si>
    <t>حسام عبدو</t>
  </si>
  <si>
    <t>اماني ابو حجيله</t>
  </si>
  <si>
    <t xml:space="preserve">صياح </t>
  </si>
  <si>
    <t>مهند القطيش</t>
  </si>
  <si>
    <t>قصي الحمد</t>
  </si>
  <si>
    <t>صايل</t>
  </si>
  <si>
    <t>همام العلي</t>
  </si>
  <si>
    <t>ثناء الحراكي</t>
  </si>
  <si>
    <t>نور الدين نجيبه</t>
  </si>
  <si>
    <t>محمد طارق قولي</t>
  </si>
  <si>
    <t>محمد رياض عمار</t>
  </si>
  <si>
    <t>سليمان قرطاس</t>
  </si>
  <si>
    <t>مجد نصر</t>
  </si>
  <si>
    <t>ميسون نفره</t>
  </si>
  <si>
    <t>عفراء معروف</t>
  </si>
  <si>
    <t>وئام ايزولي</t>
  </si>
  <si>
    <t>هيلين</t>
  </si>
  <si>
    <t>نها عقله</t>
  </si>
  <si>
    <t>ريما الطويل</t>
  </si>
  <si>
    <t>حشيم</t>
  </si>
  <si>
    <t>نزار المعروف</t>
  </si>
  <si>
    <t>عدويه</t>
  </si>
  <si>
    <t>عادل الباشا</t>
  </si>
  <si>
    <t>داني طنوس</t>
  </si>
  <si>
    <t>ريتا الفرح</t>
  </si>
  <si>
    <t>جوليت</t>
  </si>
  <si>
    <t>محمد رمضان شحرور</t>
  </si>
  <si>
    <t>محمد نبيه كنفاني</t>
  </si>
  <si>
    <t>وائل الحسين</t>
  </si>
  <si>
    <t>وليد ابو غانم</t>
  </si>
  <si>
    <t>هبه اللحام</t>
  </si>
  <si>
    <t>حفصه</t>
  </si>
  <si>
    <t>احمد امريج</t>
  </si>
  <si>
    <t>حذيفه مروه</t>
  </si>
  <si>
    <t>علاء القبعاني</t>
  </si>
  <si>
    <t>ايوب</t>
  </si>
  <si>
    <t>بلال المقبل</t>
  </si>
  <si>
    <t>نزله</t>
  </si>
  <si>
    <t>منار عوض</t>
  </si>
  <si>
    <t>بيان العيسى</t>
  </si>
  <si>
    <t>اشعله</t>
  </si>
  <si>
    <t>الحسن قعير</t>
  </si>
  <si>
    <t>لمى شربجي عمرين</t>
  </si>
  <si>
    <t>منى صالحاني</t>
  </si>
  <si>
    <t>روان قاسو</t>
  </si>
  <si>
    <t>نور صبحه الغليون</t>
  </si>
  <si>
    <t>غياث زعيتر</t>
  </si>
  <si>
    <t>طارق القباني</t>
  </si>
  <si>
    <t>ولاء الدالي</t>
  </si>
  <si>
    <t>فارس الحسين</t>
  </si>
  <si>
    <t>مريوم</t>
  </si>
  <si>
    <t>الزكاه</t>
  </si>
  <si>
    <t>فاروق شحاده</t>
  </si>
  <si>
    <t>هشام ركاب</t>
  </si>
  <si>
    <t>محمد كريم عدره</t>
  </si>
  <si>
    <t>ولاء سواس</t>
  </si>
  <si>
    <t>يامن علي</t>
  </si>
  <si>
    <t>فداء الشناعه</t>
  </si>
  <si>
    <t>مطانس</t>
  </si>
  <si>
    <t>محمد رامز الاكرمي</t>
  </si>
  <si>
    <t>علاء الحميدات</t>
  </si>
  <si>
    <t>محمود بمبوق</t>
  </si>
  <si>
    <t>بشار الشريف</t>
  </si>
  <si>
    <t>يوسف اسمندر</t>
  </si>
  <si>
    <t>احمد الترك</t>
  </si>
  <si>
    <t>سدره شعبان</t>
  </si>
  <si>
    <t>وسيم زمزم</t>
  </si>
  <si>
    <t>ضعون</t>
  </si>
  <si>
    <t>عمار بلطه</t>
  </si>
  <si>
    <t>ريمان منور</t>
  </si>
  <si>
    <t>خالده</t>
  </si>
  <si>
    <t>اسامه محمد</t>
  </si>
  <si>
    <t>عمار حميدي</t>
  </si>
  <si>
    <t>اللذقية</t>
  </si>
  <si>
    <t>مجد اليحيى</t>
  </si>
  <si>
    <t>غرام العبسي</t>
  </si>
  <si>
    <t>احمد غبور</t>
  </si>
  <si>
    <t>عبد المجيد زرلي</t>
  </si>
  <si>
    <t>بدر بلال</t>
  </si>
  <si>
    <t>دينا طاطيش</t>
  </si>
  <si>
    <t>رغد قاسم</t>
  </si>
  <si>
    <t>مهاب حليمه</t>
  </si>
  <si>
    <t>مرام دادا</t>
  </si>
  <si>
    <t>محمد النمر</t>
  </si>
  <si>
    <t>غادا</t>
  </si>
  <si>
    <t>محمد مازن ابو لبده</t>
  </si>
  <si>
    <t>محمد يزن البج</t>
  </si>
  <si>
    <t>وسام علي</t>
  </si>
  <si>
    <t>حلوه</t>
  </si>
  <si>
    <t>مشيره العلي</t>
  </si>
  <si>
    <t>نور شربجي</t>
  </si>
  <si>
    <t>منال الزهره</t>
  </si>
  <si>
    <t>امين ساري</t>
  </si>
  <si>
    <t>سلمى ادلبي</t>
  </si>
  <si>
    <t>هبه النجار</t>
  </si>
  <si>
    <t>انس حمزه</t>
  </si>
  <si>
    <t>شانيه</t>
  </si>
  <si>
    <t>محمد حسام الفوال</t>
  </si>
  <si>
    <t>احمد الخطيب</t>
  </si>
  <si>
    <t>محمود دندل</t>
  </si>
  <si>
    <t>اعزاز</t>
  </si>
  <si>
    <t>ابراهيم العبد الله</t>
  </si>
  <si>
    <t>محمود قزح</t>
  </si>
  <si>
    <t>غياث مزاحم</t>
  </si>
  <si>
    <t>حنين جمول</t>
  </si>
  <si>
    <t>محمد هيثم المدني</t>
  </si>
  <si>
    <t>ماجد التلي</t>
  </si>
  <si>
    <t>سيماف الحسيني</t>
  </si>
  <si>
    <t>دانه الحمصي</t>
  </si>
  <si>
    <t>هزار</t>
  </si>
  <si>
    <t>زكريا بدر</t>
  </si>
  <si>
    <t>راجي</t>
  </si>
  <si>
    <t>المصيص</t>
  </si>
  <si>
    <t>مروه جاويش</t>
  </si>
  <si>
    <t>سهى العاقل</t>
  </si>
  <si>
    <t>علي الدو</t>
  </si>
  <si>
    <t>محمد العبد الرحمن</t>
  </si>
  <si>
    <t>ريم خساره</t>
  </si>
  <si>
    <t>علي عبد الرحمن</t>
  </si>
  <si>
    <t>ناجح</t>
  </si>
  <si>
    <t>وائل كرزي</t>
  </si>
  <si>
    <t>معرة النعمان</t>
  </si>
  <si>
    <t>كنان الشيباني</t>
  </si>
  <si>
    <t>سوهيلا</t>
  </si>
  <si>
    <t>نور الدين غانم</t>
  </si>
  <si>
    <t>عمر هزاع</t>
  </si>
  <si>
    <t>زين العابدين جركس</t>
  </si>
  <si>
    <t>محمد حلبي</t>
  </si>
  <si>
    <t>رولا الحلح</t>
  </si>
  <si>
    <t xml:space="preserve">نشأة </t>
  </si>
  <si>
    <t>لجينة عبود</t>
  </si>
  <si>
    <t>حسام الدين صوان</t>
  </si>
  <si>
    <t>اخلاص قبلان</t>
  </si>
  <si>
    <t>محمد الحمام</t>
  </si>
  <si>
    <t>لجين ديب</t>
  </si>
  <si>
    <t>مهند مهنا</t>
  </si>
  <si>
    <t xml:space="preserve">القنيطرة </t>
  </si>
  <si>
    <t>عذاري شومان</t>
  </si>
  <si>
    <t>محمد ابو سعيفان</t>
  </si>
  <si>
    <t>سيرين نقشبندي</t>
  </si>
  <si>
    <t>محمد رامز</t>
  </si>
  <si>
    <t>كاتيا الشماس</t>
  </si>
  <si>
    <t>مجد ديوب</t>
  </si>
  <si>
    <t>غاندي حداد</t>
  </si>
  <si>
    <t>غدير ديب</t>
  </si>
  <si>
    <t>اذدهار</t>
  </si>
  <si>
    <t>دانيال الذياب</t>
  </si>
  <si>
    <t>عمر جابر</t>
  </si>
  <si>
    <t>يسرى يونس</t>
  </si>
  <si>
    <t>ابراهيم المرار</t>
  </si>
  <si>
    <t>سناء طراف</t>
  </si>
  <si>
    <t>دانيا قارح</t>
  </si>
  <si>
    <t>ندوى</t>
  </si>
  <si>
    <t>سماح سمور</t>
  </si>
  <si>
    <t>محفوظ</t>
  </si>
  <si>
    <t>لين ابو سكه</t>
  </si>
  <si>
    <t>زينب حيدو</t>
  </si>
  <si>
    <t>ايهم رمضان</t>
  </si>
  <si>
    <t>الاء داده</t>
  </si>
  <si>
    <t>محمد داود</t>
  </si>
  <si>
    <t>محمد كبور</t>
  </si>
  <si>
    <t>ربا دحدل</t>
  </si>
  <si>
    <t>سولين علي</t>
  </si>
  <si>
    <t>يزن قطيني</t>
  </si>
  <si>
    <t>شاديا</t>
  </si>
  <si>
    <t>غيث زين الدين</t>
  </si>
  <si>
    <t>عبد الرزاق ادريس</t>
  </si>
  <si>
    <t>باديه</t>
  </si>
  <si>
    <t>نايف خلوف</t>
  </si>
  <si>
    <t>عمار ايبو</t>
  </si>
  <si>
    <t>زعبيه</t>
  </si>
  <si>
    <t>لمياء سعيد</t>
  </si>
  <si>
    <t>ليلا سكر</t>
  </si>
  <si>
    <t>نورهان شيخ البساتنه</t>
  </si>
  <si>
    <t>نور بوسنه لي</t>
  </si>
  <si>
    <t>محمد عامر</t>
  </si>
  <si>
    <t>اكرم عثمان</t>
  </si>
  <si>
    <t>محمد خليفه</t>
  </si>
  <si>
    <t>ساره السعدي</t>
  </si>
  <si>
    <t>سلمان ديب</t>
  </si>
  <si>
    <t>علاء عثمان</t>
  </si>
  <si>
    <t>ايهم هرموش</t>
  </si>
  <si>
    <t>ريم صيوح</t>
  </si>
  <si>
    <t>هلا قاسم</t>
  </si>
  <si>
    <t>دعاء القصار بني المرجه</t>
  </si>
  <si>
    <t>علي صلوح</t>
  </si>
  <si>
    <t xml:space="preserve">حسنة </t>
  </si>
  <si>
    <t>مجد جزماتي</t>
  </si>
  <si>
    <t>وسام النابلسي</t>
  </si>
  <si>
    <t>علي شيخ حسين</t>
  </si>
  <si>
    <t>قاسم حصاوي</t>
  </si>
  <si>
    <t>نور شعبان</t>
  </si>
  <si>
    <t>جمانه جاويش</t>
  </si>
  <si>
    <t>لما رجب</t>
  </si>
  <si>
    <t>ناديه الحوراني</t>
  </si>
  <si>
    <t>يوسف اسماعيل</t>
  </si>
  <si>
    <t>مريم السكري</t>
  </si>
  <si>
    <t>الاء سكريه</t>
  </si>
  <si>
    <t>راما كرنبه</t>
  </si>
  <si>
    <t>محمد محروس</t>
  </si>
  <si>
    <t>راما القنطار</t>
  </si>
  <si>
    <t>لارا ابراهيم</t>
  </si>
  <si>
    <t>محمد الزعوري</t>
  </si>
  <si>
    <t>مؤيد حبقه</t>
  </si>
  <si>
    <t>تبارك</t>
  </si>
  <si>
    <t>يزن السلامات</t>
  </si>
  <si>
    <t>اكرام الصالح</t>
  </si>
  <si>
    <t>عبد الرحمن المطرود</t>
  </si>
  <si>
    <t>زهره حسن</t>
  </si>
  <si>
    <t>نعيم غريب</t>
  </si>
  <si>
    <t>طلال زمار</t>
  </si>
  <si>
    <t>نيبال</t>
  </si>
  <si>
    <t>هادي البطنا</t>
  </si>
  <si>
    <t>معاذ السويسي</t>
  </si>
  <si>
    <t>هند عقيل</t>
  </si>
  <si>
    <t>شام مولي</t>
  </si>
  <si>
    <t>دانيال بعريني</t>
  </si>
  <si>
    <t>ياسمين ابو حمدان</t>
  </si>
  <si>
    <t>اشرف ابو سريه</t>
  </si>
  <si>
    <t>دعاء اسعيد</t>
  </si>
  <si>
    <t>هبه ظاظا</t>
  </si>
  <si>
    <t>شذى عيسى درويش</t>
  </si>
  <si>
    <t>عفراء مرعي</t>
  </si>
  <si>
    <t>عبد المطلب</t>
  </si>
  <si>
    <t>رزان برنبو</t>
  </si>
  <si>
    <t>ضحى ابو ذراع</t>
  </si>
  <si>
    <t>حمزه الجاسم</t>
  </si>
  <si>
    <t>مطره</t>
  </si>
  <si>
    <t>محمد عرموش</t>
  </si>
  <si>
    <t>احمد سرحان</t>
  </si>
  <si>
    <t>محمد اديب النوري</t>
  </si>
  <si>
    <t>انس العوض</t>
  </si>
  <si>
    <t>حسين دياب</t>
  </si>
  <si>
    <t>الناصرية</t>
  </si>
  <si>
    <t>ايلين بولس</t>
  </si>
  <si>
    <t>الفريد</t>
  </si>
  <si>
    <t>هبا جنيد</t>
  </si>
  <si>
    <t>محمد وائل الخطيب</t>
  </si>
  <si>
    <t>محمد نديم</t>
  </si>
  <si>
    <t>رشا عمران</t>
  </si>
  <si>
    <t>وسيم العلي</t>
  </si>
  <si>
    <t>جاد</t>
  </si>
  <si>
    <t>ريم خضر</t>
  </si>
  <si>
    <t>هبه المطر</t>
  </si>
  <si>
    <t>غيث الخبي</t>
  </si>
  <si>
    <t>مجد غزال</t>
  </si>
  <si>
    <t>شقراء</t>
  </si>
  <si>
    <t>غزل نعمو</t>
  </si>
  <si>
    <t>منى عنطوز</t>
  </si>
  <si>
    <t>كامله عليان</t>
  </si>
  <si>
    <t>قابون</t>
  </si>
  <si>
    <t>عبد الاله حلاق</t>
  </si>
  <si>
    <t>محمد طاهر ابو شكر</t>
  </si>
  <si>
    <t>علي ديب</t>
  </si>
  <si>
    <t>حيدر علي</t>
  </si>
  <si>
    <t xml:space="preserve">زينب </t>
  </si>
  <si>
    <t xml:space="preserve">حوش الصالحية </t>
  </si>
  <si>
    <t>اماني عميره</t>
  </si>
  <si>
    <t>محمد سيف الدين</t>
  </si>
  <si>
    <t>لارا رزق</t>
  </si>
  <si>
    <t>هبه محمدين</t>
  </si>
  <si>
    <t>رغد الغندور</t>
  </si>
  <si>
    <t>عمار عارفه</t>
  </si>
  <si>
    <t>فارس الزيلع</t>
  </si>
  <si>
    <t>نور شقيره</t>
  </si>
  <si>
    <t>محمد رياض</t>
  </si>
  <si>
    <t>محمد السرحان</t>
  </si>
  <si>
    <t>خزنه</t>
  </si>
  <si>
    <t>بشار الرصيفي</t>
  </si>
  <si>
    <t>براق</t>
  </si>
  <si>
    <t>لين نور الدين</t>
  </si>
  <si>
    <t>دعاء قلعجي</t>
  </si>
  <si>
    <t>مروه الشنواني</t>
  </si>
  <si>
    <t>عائشه الخطيب</t>
  </si>
  <si>
    <t>وعد شرف الدين</t>
  </si>
  <si>
    <t>رامي ابو فخر</t>
  </si>
  <si>
    <t>خليل علي</t>
  </si>
  <si>
    <t>فاطمه خشانه</t>
  </si>
  <si>
    <t>رغد بدير</t>
  </si>
  <si>
    <t>مها محمد</t>
  </si>
  <si>
    <t>عيبد اللطيف</t>
  </si>
  <si>
    <t>ياسمين العبد الله</t>
  </si>
  <si>
    <t>اسماء الغريب</t>
  </si>
  <si>
    <t>شيراز ناصر</t>
  </si>
  <si>
    <t>فراس يعقوب</t>
  </si>
  <si>
    <t>جواد ابو راس</t>
  </si>
  <si>
    <t>تفاحه ابو درهمين</t>
  </si>
  <si>
    <t>الاء ريحاوي</t>
  </si>
  <si>
    <t>عباده خدام</t>
  </si>
  <si>
    <t>وضحه</t>
  </si>
  <si>
    <t>نجوى الفارس</t>
  </si>
  <si>
    <t>عمار راجحه الشهير بالكلاوي</t>
  </si>
  <si>
    <t>ايمن حجازي</t>
  </si>
  <si>
    <t>الخنساء المصطفى</t>
  </si>
  <si>
    <t>عبد الله القوادري</t>
  </si>
  <si>
    <t>سعد المزهر</t>
  </si>
  <si>
    <t>ابرهيم</t>
  </si>
  <si>
    <t xml:space="preserve">خربة البغل </t>
  </si>
  <si>
    <t>دانيه الحايك</t>
  </si>
  <si>
    <t>امجد المنقل</t>
  </si>
  <si>
    <t>منيره الفرواتي</t>
  </si>
  <si>
    <t>الشارقه</t>
  </si>
  <si>
    <t>رنا الخطيب</t>
  </si>
  <si>
    <t>ريف دمشق- حفير فوقا</t>
  </si>
  <si>
    <t>فراس قشقوش</t>
  </si>
  <si>
    <t>ريم شدود</t>
  </si>
  <si>
    <t>عوج</t>
  </si>
  <si>
    <t>مروى قضيب البان</t>
  </si>
  <si>
    <t>امينه ماردينلي</t>
  </si>
  <si>
    <t>ولاء مدني</t>
  </si>
  <si>
    <t>سعد الدين</t>
  </si>
  <si>
    <t>رضا ساري</t>
  </si>
  <si>
    <t>باسل قصاب</t>
  </si>
  <si>
    <t>ساره العبد</t>
  </si>
  <si>
    <t>رياض عوض</t>
  </si>
  <si>
    <t>امنه زيتون</t>
  </si>
  <si>
    <t>يارا موصللي</t>
  </si>
  <si>
    <t>محمد غياث فطيمه</t>
  </si>
  <si>
    <t>لؤي جعفر</t>
  </si>
  <si>
    <t>ماهر شوري</t>
  </si>
  <si>
    <t>محمد كامل</t>
  </si>
  <si>
    <t>موسى احمد</t>
  </si>
  <si>
    <t>بلوزة</t>
  </si>
  <si>
    <t>صفيه حسن</t>
  </si>
  <si>
    <t>محمد ابو كتف</t>
  </si>
  <si>
    <t>ماجدولين</t>
  </si>
  <si>
    <t>صلاح ابراهيم</t>
  </si>
  <si>
    <t>مهند المنقل</t>
  </si>
  <si>
    <t>ام القيوين</t>
  </si>
  <si>
    <t>لما حمود</t>
  </si>
  <si>
    <t>لبنى شرف</t>
  </si>
  <si>
    <t>سونيا</t>
  </si>
  <si>
    <t>نادر سليمان</t>
  </si>
  <si>
    <t>سامر مسلم</t>
  </si>
  <si>
    <t>اللاذقية جبلة راس العين 100</t>
  </si>
  <si>
    <t>ماهر محمد</t>
  </si>
  <si>
    <t>محمد الصفتي</t>
  </si>
  <si>
    <t>رائد ساري</t>
  </si>
  <si>
    <t>غيث عبده</t>
  </si>
  <si>
    <t>عبدالمولى</t>
  </si>
  <si>
    <t>مسره ايمان كولو</t>
  </si>
  <si>
    <t>قاسم العبد</t>
  </si>
  <si>
    <t>اسماء الجباوي</t>
  </si>
  <si>
    <t>آمنه سكاوي</t>
  </si>
  <si>
    <t>محمد اغيد روميه</t>
  </si>
  <si>
    <t>عمر العبيدان</t>
  </si>
  <si>
    <t>محمد خير الخولي</t>
  </si>
  <si>
    <t>ولاء الحمود الخليف</t>
  </si>
  <si>
    <t>وداد زريق</t>
  </si>
  <si>
    <t>محمد راتب عنتر</t>
  </si>
  <si>
    <t>عماد الصالحاني</t>
  </si>
  <si>
    <t>مهند سليمان</t>
  </si>
  <si>
    <t>خديجه جواد</t>
  </si>
  <si>
    <t>الاء عرفه</t>
  </si>
  <si>
    <t>ابراهيم عبد الكريم</t>
  </si>
  <si>
    <t>تغريد ابو النادي</t>
  </si>
  <si>
    <t>سليم الشوفي</t>
  </si>
  <si>
    <t>شبيب</t>
  </si>
  <si>
    <t>سماح بدر</t>
  </si>
  <si>
    <t>سوها موصللي</t>
  </si>
  <si>
    <t>بهاء القزحلي</t>
  </si>
  <si>
    <t>يارا المؤيد</t>
  </si>
  <si>
    <t>ريم سنجقدار</t>
  </si>
  <si>
    <t>محمد اياد نصار</t>
  </si>
  <si>
    <t>اسراء ابو سمير</t>
  </si>
  <si>
    <t>نور الشيخ عمر</t>
  </si>
  <si>
    <t>نورعبد الباقي</t>
  </si>
  <si>
    <t>نعمة الله صفدي</t>
  </si>
  <si>
    <t>ريم العلان</t>
  </si>
  <si>
    <t>هاديا ملحم</t>
  </si>
  <si>
    <t>علاء بركات</t>
  </si>
  <si>
    <t>لين الوسوف</t>
  </si>
  <si>
    <t>نور برنبو</t>
  </si>
  <si>
    <t>محمود الجدا</t>
  </si>
  <si>
    <t>بتول حرب</t>
  </si>
  <si>
    <t>روعة كعيكاتي</t>
  </si>
  <si>
    <t>منال بازرباشي</t>
  </si>
  <si>
    <t>يائل البشلاوي</t>
  </si>
  <si>
    <t>حميدة</t>
  </si>
  <si>
    <t>ولاء العمري</t>
  </si>
  <si>
    <t>قيس محمد</t>
  </si>
  <si>
    <t>أمير</t>
  </si>
  <si>
    <t>ملهم علي</t>
  </si>
  <si>
    <t>كوثر شلالو</t>
  </si>
  <si>
    <t>جودة</t>
  </si>
  <si>
    <t>روضة حلاوة</t>
  </si>
  <si>
    <t xml:space="preserve">رياض </t>
  </si>
  <si>
    <t>حسين يوسف</t>
  </si>
  <si>
    <t>عين حفاض</t>
  </si>
  <si>
    <t>ايناس كشور</t>
  </si>
  <si>
    <t>عامر الابراهيم</t>
  </si>
  <si>
    <t>ياسمين بركات</t>
  </si>
  <si>
    <t>انس وجوخ</t>
  </si>
  <si>
    <t>عبير المحايري</t>
  </si>
  <si>
    <t>فهمية المصري</t>
  </si>
  <si>
    <t>علا الشيخ</t>
  </si>
  <si>
    <t>محمد يزن ياسمينة</t>
  </si>
  <si>
    <t>عرنا صالح</t>
  </si>
  <si>
    <t>ايمان المجاور</t>
  </si>
  <si>
    <t>حقله</t>
  </si>
  <si>
    <t>ليما سودان</t>
  </si>
  <si>
    <t>كنانة كرجوسلي</t>
  </si>
  <si>
    <t>سارة محمد</t>
  </si>
  <si>
    <t>ميناس الرمضان</t>
  </si>
  <si>
    <t>احمد سعيد الخياط</t>
  </si>
  <si>
    <t>رنيم الابراهيم</t>
  </si>
  <si>
    <t>لما زين العابدين</t>
  </si>
  <si>
    <t>لينا اسكندر</t>
  </si>
  <si>
    <t>غفران صلاح</t>
  </si>
  <si>
    <t>محمد دباس</t>
  </si>
  <si>
    <t>طيبة</t>
  </si>
  <si>
    <t>غالية السعدي</t>
  </si>
  <si>
    <t>رهف قزيز</t>
  </si>
  <si>
    <t>محمد صادق</t>
  </si>
  <si>
    <t>ساره الناشف</t>
  </si>
  <si>
    <t>احمد مطاع</t>
  </si>
  <si>
    <t xml:space="preserve">قمر </t>
  </si>
  <si>
    <t>هيفاء المجذوب</t>
  </si>
  <si>
    <t>نويره ابو الريش</t>
  </si>
  <si>
    <t>غفران خادم الجامع</t>
  </si>
  <si>
    <t>سليمان سليم</t>
  </si>
  <si>
    <t>حبوب</t>
  </si>
  <si>
    <t>رانيا بكر</t>
  </si>
  <si>
    <t>نسرين موسى</t>
  </si>
  <si>
    <t>ديمة عتمه</t>
  </si>
  <si>
    <t>مروة الخرقي</t>
  </si>
  <si>
    <t>رهف قاسم</t>
  </si>
  <si>
    <t>نور المزيك</t>
  </si>
  <si>
    <t>محمد نزهت</t>
  </si>
  <si>
    <t>علياء طرف</t>
  </si>
  <si>
    <t>محمد اديب</t>
  </si>
  <si>
    <t>ايناس منصور</t>
  </si>
  <si>
    <t>منى نعمو</t>
  </si>
  <si>
    <t>محمد شدهان</t>
  </si>
  <si>
    <t>مروة مرشد</t>
  </si>
  <si>
    <t>حران</t>
  </si>
  <si>
    <t>أماني الكشك</t>
  </si>
  <si>
    <t>الاء الزين</t>
  </si>
  <si>
    <t>خلف العبد الله</t>
  </si>
  <si>
    <t xml:space="preserve">سليلوه كناكر </t>
  </si>
  <si>
    <t>مالك اليوسف</t>
  </si>
  <si>
    <t>محمد كحيل</t>
  </si>
  <si>
    <t>روان العبد الله</t>
  </si>
  <si>
    <t>أمجد البورصلي</t>
  </si>
  <si>
    <t>يوسف عمر علي عبيد</t>
  </si>
  <si>
    <t>كلي</t>
  </si>
  <si>
    <t>دارة تعزة</t>
  </si>
  <si>
    <t>محمد ابو عساف</t>
  </si>
  <si>
    <t>رازان النسر</t>
  </si>
  <si>
    <t xml:space="preserve">صفيه </t>
  </si>
  <si>
    <t>لارا سعد</t>
  </si>
  <si>
    <t>رامز المصري</t>
  </si>
  <si>
    <t>سامر السليمان</t>
  </si>
  <si>
    <t>زينب الرماح</t>
  </si>
  <si>
    <t>رنيم حمدو</t>
  </si>
  <si>
    <t>سمير منلا كيالي</t>
  </si>
  <si>
    <t>سامر حاج مسعود</t>
  </si>
  <si>
    <t>علا البريحي</t>
  </si>
  <si>
    <t>مؤمنة دخان</t>
  </si>
  <si>
    <t>نادين قاسم</t>
  </si>
  <si>
    <t>علياء ضاهر</t>
  </si>
  <si>
    <t>علاء علي</t>
  </si>
  <si>
    <t>ثائر الخلف</t>
  </si>
  <si>
    <t>لين حسن</t>
  </si>
  <si>
    <t>ميهوب</t>
  </si>
  <si>
    <t>أحمد العلي</t>
  </si>
  <si>
    <t>نعيم حاتم</t>
  </si>
  <si>
    <t>محمد الشائب</t>
  </si>
  <si>
    <t>محمد الشاعر</t>
  </si>
  <si>
    <t>بلسم</t>
  </si>
  <si>
    <t>مايا دعدوش</t>
  </si>
  <si>
    <t>محمد رشيد عياش</t>
  </si>
  <si>
    <t>بيان زيود</t>
  </si>
  <si>
    <t>ناديا الشماط</t>
  </si>
  <si>
    <t>روان منقار</t>
  </si>
  <si>
    <t>محمد شيخ البساتنه</t>
  </si>
  <si>
    <t>حسين علي</t>
  </si>
  <si>
    <t>دانا بكري</t>
  </si>
  <si>
    <t>محمد اويس</t>
  </si>
  <si>
    <t>ديما الكسواني</t>
  </si>
  <si>
    <t>دعاء جليلاتي</t>
  </si>
  <si>
    <t>محمد مخلص ابراهيم</t>
  </si>
  <si>
    <t>فخر الدين</t>
  </si>
  <si>
    <t>بشار ضوا</t>
  </si>
  <si>
    <t>ضحى حمود</t>
  </si>
  <si>
    <t>وهاد</t>
  </si>
  <si>
    <t>ياسمين الجندي</t>
  </si>
  <si>
    <t>رباح شداد</t>
  </si>
  <si>
    <t>ابراهيم ابو راشد</t>
  </si>
  <si>
    <t>ابراهيم المحسن</t>
  </si>
  <si>
    <t>ابراهيم الزعبي</t>
  </si>
  <si>
    <t>ابراهيم المعراوي</t>
  </si>
  <si>
    <t>ابراهيم جحجاح</t>
  </si>
  <si>
    <t>عبدالقادر</t>
  </si>
  <si>
    <t>ابراهيم غانم</t>
  </si>
  <si>
    <t>ابراهيم يوسف</t>
  </si>
  <si>
    <t>اثراء محمد</t>
  </si>
  <si>
    <t xml:space="preserve">منار </t>
  </si>
  <si>
    <t xml:space="preserve">جبله </t>
  </si>
  <si>
    <t>احمد ابو عساف</t>
  </si>
  <si>
    <t>احمد الابراهيم</t>
  </si>
  <si>
    <t>احمد التقي</t>
  </si>
  <si>
    <t>احمد الجمال</t>
  </si>
  <si>
    <t>احمد الحمادي</t>
  </si>
  <si>
    <t>وهيبه</t>
  </si>
  <si>
    <t>احمد الشقران</t>
  </si>
  <si>
    <t>احمد العربيني</t>
  </si>
  <si>
    <t>احمد الغزالي</t>
  </si>
  <si>
    <t>احمد الفيومي</t>
  </si>
  <si>
    <t>هيفه</t>
  </si>
  <si>
    <t>احمد المسوتي</t>
  </si>
  <si>
    <t>احمد المنطلب</t>
  </si>
  <si>
    <t>احمد النن</t>
  </si>
  <si>
    <t>احمد بطحه</t>
  </si>
  <si>
    <t>احمد حسو</t>
  </si>
  <si>
    <t>احمد دقاق</t>
  </si>
  <si>
    <t xml:space="preserve">مروان </t>
  </si>
  <si>
    <t>احمد الزهنون</t>
  </si>
  <si>
    <t>هوله</t>
  </si>
  <si>
    <t>احمد سبيناتي</t>
  </si>
  <si>
    <t>احمد سلوم</t>
  </si>
  <si>
    <t>أحمد ضميريه</t>
  </si>
  <si>
    <t>نوال ضميريه</t>
  </si>
  <si>
    <t>احمد عبد الرحمن</t>
  </si>
  <si>
    <t>محمد ناجي</t>
  </si>
  <si>
    <t>احمد كيكي</t>
  </si>
  <si>
    <t>احمد مقبوع</t>
  </si>
  <si>
    <t>اخلاص الحافظ</t>
  </si>
  <si>
    <t>ادهم زعبوط</t>
  </si>
  <si>
    <t>اريج المسالمه</t>
  </si>
  <si>
    <t>اريج حميدان</t>
  </si>
  <si>
    <t>اسامه اسبر</t>
  </si>
  <si>
    <t>اسامه الحمداوي</t>
  </si>
  <si>
    <t>اسامه الرشيد الحديد</t>
  </si>
  <si>
    <t>اسامه العلي</t>
  </si>
  <si>
    <t>اسامة تمساح</t>
  </si>
  <si>
    <t>عيشة ريحان</t>
  </si>
  <si>
    <t>اسامه حميدي</t>
  </si>
  <si>
    <t>اسامه زيدان</t>
  </si>
  <si>
    <t>منصوره زيدان</t>
  </si>
  <si>
    <t>اسراء سعود</t>
  </si>
  <si>
    <t>اسراء شرف</t>
  </si>
  <si>
    <t>اسراء ضاهر</t>
  </si>
  <si>
    <t>اسما يونس</t>
  </si>
  <si>
    <t>اسماء الرفاعي</t>
  </si>
  <si>
    <t>اسماء شبيب</t>
  </si>
  <si>
    <t>اغيد ابو ثمره</t>
  </si>
  <si>
    <t>اغيد الطويل</t>
  </si>
  <si>
    <t xml:space="preserve">سمية </t>
  </si>
  <si>
    <t>اكرم الشمري</t>
  </si>
  <si>
    <t>الاء حب الله</t>
  </si>
  <si>
    <t>الاء حجازي</t>
  </si>
  <si>
    <t>الاء عترو</t>
  </si>
  <si>
    <t>الاء عثمان</t>
  </si>
  <si>
    <t>الاء عجاج</t>
  </si>
  <si>
    <t>الاء علواني</t>
  </si>
  <si>
    <t xml:space="preserve">بسام </t>
  </si>
  <si>
    <t xml:space="preserve">هنادي </t>
  </si>
  <si>
    <t>الاء عمر</t>
  </si>
  <si>
    <t>الاميره شام الجاسم</t>
  </si>
  <si>
    <t>الزهراء بركات</t>
  </si>
  <si>
    <t>اماره دقو</t>
  </si>
  <si>
    <t>اماني حاصباني</t>
  </si>
  <si>
    <t>اماني علوش</t>
  </si>
  <si>
    <t>امجد ابو لبده</t>
  </si>
  <si>
    <t>امجد دياب</t>
  </si>
  <si>
    <t>منهل</t>
  </si>
  <si>
    <t>مشايخ</t>
  </si>
  <si>
    <t>امين العبدالله</t>
  </si>
  <si>
    <t>انس الابراهيم</t>
  </si>
  <si>
    <t>انس الحوراني</t>
  </si>
  <si>
    <t>انس محمد</t>
  </si>
  <si>
    <t>كشكول</t>
  </si>
  <si>
    <t>انعام الفرواتي</t>
  </si>
  <si>
    <t>ايمان بكري</t>
  </si>
  <si>
    <t>ايمن جوهر</t>
  </si>
  <si>
    <t>ايناس سلام</t>
  </si>
  <si>
    <t>نبيه</t>
  </si>
  <si>
    <t>ايه الحمصي</t>
  </si>
  <si>
    <t>ايه الشكر</t>
  </si>
  <si>
    <t>ايه حماد</t>
  </si>
  <si>
    <t>ايه دهيمش</t>
  </si>
  <si>
    <t>ايه صافي</t>
  </si>
  <si>
    <t>ايه كيلاني</t>
  </si>
  <si>
    <t>ايهاب صقر</t>
  </si>
  <si>
    <t>جوليا</t>
  </si>
  <si>
    <t>ايهم ابراهيم</t>
  </si>
  <si>
    <t>ايهم الحناوي</t>
  </si>
  <si>
    <t>ميسون شهاب الدين</t>
  </si>
  <si>
    <t>ايهم بدوي</t>
  </si>
  <si>
    <t>أيهم طه</t>
  </si>
  <si>
    <t>ايهم منذر</t>
  </si>
  <si>
    <t>إناس جندل الصفدي</t>
  </si>
  <si>
    <t>باديه اسعد</t>
  </si>
  <si>
    <t>بارعه وهاب</t>
  </si>
  <si>
    <t>باسل بكوره</t>
  </si>
  <si>
    <t>باسل طلاع</t>
  </si>
  <si>
    <t>باسل عبود</t>
  </si>
  <si>
    <t>باسل محمد</t>
  </si>
  <si>
    <t>كرزين</t>
  </si>
  <si>
    <t>بتول كلش</t>
  </si>
  <si>
    <t>بحري المحمد القبلان</t>
  </si>
  <si>
    <t>علاوي</t>
  </si>
  <si>
    <t>حما كبيره</t>
  </si>
  <si>
    <t>بدر الدين الادلبي</t>
  </si>
  <si>
    <t>بدر الدين السوقي</t>
  </si>
  <si>
    <t>بديع شبلي</t>
  </si>
  <si>
    <t>براء المحمد</t>
  </si>
  <si>
    <t>بهاء</t>
  </si>
  <si>
    <t>براءه القداح</t>
  </si>
  <si>
    <t>براءه سكاوي</t>
  </si>
  <si>
    <t>بسام مطلق</t>
  </si>
  <si>
    <t>بسمه ركاب</t>
  </si>
  <si>
    <t>بشار صبره</t>
  </si>
  <si>
    <t>بشار قهوه جي</t>
  </si>
  <si>
    <t>محمد زين</t>
  </si>
  <si>
    <t>بشار نعمه</t>
  </si>
  <si>
    <t>بشرى حنانا</t>
  </si>
  <si>
    <t>محمد ناظم</t>
  </si>
  <si>
    <t>بشرى عيسى</t>
  </si>
  <si>
    <t>بشرى قنايه</t>
  </si>
  <si>
    <t>الاسكندرية</t>
  </si>
  <si>
    <t>بلال الحجازي</t>
  </si>
  <si>
    <t>زينب العطناوي</t>
  </si>
  <si>
    <t>بلال الكردي</t>
  </si>
  <si>
    <t>يمن</t>
  </si>
  <si>
    <t>بهاء الدين شموط</t>
  </si>
  <si>
    <t>رهف</t>
  </si>
  <si>
    <t>بيان الاشرم</t>
  </si>
  <si>
    <t>بيان القصيباتي</t>
  </si>
  <si>
    <t>خيري</t>
  </si>
  <si>
    <t>بيان الواوي</t>
  </si>
  <si>
    <t>بيتر العبدوش</t>
  </si>
  <si>
    <t>انطوان</t>
  </si>
  <si>
    <t>رلى</t>
  </si>
  <si>
    <t>تامر البلخي</t>
  </si>
  <si>
    <t>تسنيم تلي</t>
  </si>
  <si>
    <t>محمد عادل</t>
  </si>
  <si>
    <t>تغريد الذياب</t>
  </si>
  <si>
    <t>تمام الشاطر</t>
  </si>
  <si>
    <t>تهامه صقور</t>
  </si>
  <si>
    <t>تيسير ايزولي</t>
  </si>
  <si>
    <t>تيماء التركاوي</t>
  </si>
  <si>
    <t>تيماء روميه</t>
  </si>
  <si>
    <t>ثائر يوسف</t>
  </si>
  <si>
    <t>غزه</t>
  </si>
  <si>
    <t>جاكلين حسن</t>
  </si>
  <si>
    <t>جعفر اسماعيل</t>
  </si>
  <si>
    <t>جعفر فاضل</t>
  </si>
  <si>
    <t>جمال حسون</t>
  </si>
  <si>
    <t>جمعه محمد</t>
  </si>
  <si>
    <t>جرابلس</t>
  </si>
  <si>
    <t>جهان عبد الكريم</t>
  </si>
  <si>
    <t>جوان شيخو</t>
  </si>
  <si>
    <t>روشين</t>
  </si>
  <si>
    <t>جود فاعور</t>
  </si>
  <si>
    <t>جودت جندي</t>
  </si>
  <si>
    <t>جودي صندوق</t>
  </si>
  <si>
    <t>جورج البابا</t>
  </si>
  <si>
    <t>جيهان الناصر</t>
  </si>
  <si>
    <t>حازم شقير</t>
  </si>
  <si>
    <t>حسام الدين عبده</t>
  </si>
  <si>
    <t>حسان القادري</t>
  </si>
  <si>
    <t>حسان الهلال</t>
  </si>
  <si>
    <t>حسان برهوم</t>
  </si>
  <si>
    <t>حسن الرطل</t>
  </si>
  <si>
    <t>حسن الطاس</t>
  </si>
  <si>
    <t>حسن القداح</t>
  </si>
  <si>
    <t xml:space="preserve">الحراك </t>
  </si>
  <si>
    <t>حسن اليوسف</t>
  </si>
  <si>
    <t xml:space="preserve">حجيرة </t>
  </si>
  <si>
    <t>حسن تقوى</t>
  </si>
  <si>
    <t>حسن خربوطلي</t>
  </si>
  <si>
    <t>حسن خشه</t>
  </si>
  <si>
    <t>حسن شحاده</t>
  </si>
  <si>
    <t>حسن ياسين</t>
  </si>
  <si>
    <t>حسين العبود</t>
  </si>
  <si>
    <t>عبد السميع</t>
  </si>
  <si>
    <t>حسين طه</t>
  </si>
  <si>
    <t>عبدالاله</t>
  </si>
  <si>
    <t>حسين مصا</t>
  </si>
  <si>
    <t>جعفر البشلاوي</t>
  </si>
  <si>
    <t>سراء</t>
  </si>
  <si>
    <t>حلا ابو عفان</t>
  </si>
  <si>
    <t>حلا الصباح</t>
  </si>
  <si>
    <t>الحجر الأسود</t>
  </si>
  <si>
    <t>حمزه مسرابي</t>
  </si>
  <si>
    <t>حميده عمار</t>
  </si>
  <si>
    <t>عنينيزة</t>
  </si>
  <si>
    <t>حنا الجنيدي</t>
  </si>
  <si>
    <t>مدالله</t>
  </si>
  <si>
    <t>حنان الجباوي</t>
  </si>
  <si>
    <t>حنان الطويل</t>
  </si>
  <si>
    <t>منيره البربور</t>
  </si>
  <si>
    <t>حنان برغود</t>
  </si>
  <si>
    <t>رشيده</t>
  </si>
  <si>
    <t>حنان مكيه</t>
  </si>
  <si>
    <t>حنظل ابو فخر</t>
  </si>
  <si>
    <t>حياه المحمد العقله</t>
  </si>
  <si>
    <t>حياه كرم</t>
  </si>
  <si>
    <t>حيدر سليمان</t>
  </si>
  <si>
    <t>حيدر يونس</t>
  </si>
  <si>
    <t>خالد الشعار</t>
  </si>
  <si>
    <t>خالد الموسى</t>
  </si>
  <si>
    <t>خالد ناصر</t>
  </si>
  <si>
    <t>شمخه</t>
  </si>
  <si>
    <t>خلود بركات</t>
  </si>
  <si>
    <t>خلود حسن</t>
  </si>
  <si>
    <t>كنعان</t>
  </si>
  <si>
    <t>كولونيا</t>
  </si>
  <si>
    <t>خليل ابراهيم</t>
  </si>
  <si>
    <t>داليه معيكه</t>
  </si>
  <si>
    <t>دانيه بعلبكي</t>
  </si>
  <si>
    <t>دانيه سكر</t>
  </si>
  <si>
    <t>دعاء الخطيب</t>
  </si>
  <si>
    <t>دعاء الملاح</t>
  </si>
  <si>
    <t>دعاء جوخدار</t>
  </si>
  <si>
    <t>دونا الفحل</t>
  </si>
  <si>
    <t>راقيه</t>
  </si>
  <si>
    <t>ديانا النجم</t>
  </si>
  <si>
    <t>اميه</t>
  </si>
  <si>
    <t>ديما التكريتي</t>
  </si>
  <si>
    <t>ديما رمضان</t>
  </si>
  <si>
    <t>دينا يعقوب اسماعيل</t>
  </si>
  <si>
    <t>كوشان</t>
  </si>
  <si>
    <t>ذو الفقار الابراهيم</t>
  </si>
  <si>
    <t xml:space="preserve">تميم </t>
  </si>
  <si>
    <t xml:space="preserve">بطيحة النازحين </t>
  </si>
  <si>
    <t>ذو الفقار حسن</t>
  </si>
  <si>
    <t>راقي عبيدو</t>
  </si>
  <si>
    <t>راما الحمصي</t>
  </si>
  <si>
    <t>راما الزعيم</t>
  </si>
  <si>
    <t>محمد كاسم</t>
  </si>
  <si>
    <t>رامي السلامه</t>
  </si>
  <si>
    <t>رامي زيود</t>
  </si>
  <si>
    <t>رامي منصور</t>
  </si>
  <si>
    <t>جاكلين</t>
  </si>
  <si>
    <t>راني الدبس</t>
  </si>
  <si>
    <t>رانيا متيني</t>
  </si>
  <si>
    <t xml:space="preserve">عماد </t>
  </si>
  <si>
    <t>راويه غرز الدين</t>
  </si>
  <si>
    <t>نسيب</t>
  </si>
  <si>
    <t>رائد درويش</t>
  </si>
  <si>
    <t>ربا مسعود</t>
  </si>
  <si>
    <t>ربى احمد</t>
  </si>
  <si>
    <t>ربيع شاهين</t>
  </si>
  <si>
    <t>اماسل</t>
  </si>
  <si>
    <t>رسل الغصين</t>
  </si>
  <si>
    <t>رسميه شعبان</t>
  </si>
  <si>
    <t xml:space="preserve">بيت سوى </t>
  </si>
  <si>
    <t>رشا حيدر</t>
  </si>
  <si>
    <t>رشا عبود</t>
  </si>
  <si>
    <t>رشا قنبر</t>
  </si>
  <si>
    <t>رضوه</t>
  </si>
  <si>
    <t>رشا كشيك</t>
  </si>
  <si>
    <t>ضميا</t>
  </si>
  <si>
    <t>رشا مشك</t>
  </si>
  <si>
    <t>رشا يونس</t>
  </si>
  <si>
    <t>الربوة</t>
  </si>
  <si>
    <t>رضوان الحساني</t>
  </si>
  <si>
    <t>رضوان زيدان</t>
  </si>
  <si>
    <t>رغد القصير</t>
  </si>
  <si>
    <t>غصون السيروان</t>
  </si>
  <si>
    <t>رغد خطاب</t>
  </si>
  <si>
    <t>رلى ملاحويش</t>
  </si>
  <si>
    <t>احمد حازم</t>
  </si>
  <si>
    <t>وحده</t>
  </si>
  <si>
    <t>رماح ابو حمره</t>
  </si>
  <si>
    <t>رمزي الرفاعي</t>
  </si>
  <si>
    <t>رنا العباس</t>
  </si>
  <si>
    <t>رنا شحاده</t>
  </si>
  <si>
    <t>رنا محمد</t>
  </si>
  <si>
    <t>رنيم باسوس</t>
  </si>
  <si>
    <t>رنيم خلوف</t>
  </si>
  <si>
    <t>رنيم قشاش</t>
  </si>
  <si>
    <t>رهام بدور</t>
  </si>
  <si>
    <t>رهام سليمان</t>
  </si>
  <si>
    <t>رهام شريف</t>
  </si>
  <si>
    <t>رهف العكاري</t>
  </si>
  <si>
    <t>رهيف اللبابيدي</t>
  </si>
  <si>
    <t>ضحوك</t>
  </si>
  <si>
    <t>رهف حسن</t>
  </si>
  <si>
    <t>رهف رجب</t>
  </si>
  <si>
    <t>رهف زيتون</t>
  </si>
  <si>
    <t>رهف سكر</t>
  </si>
  <si>
    <t>رهف سليمان</t>
  </si>
  <si>
    <t>رهف صديق</t>
  </si>
  <si>
    <t>رهف مارديني</t>
  </si>
  <si>
    <t>روان العلي</t>
  </si>
  <si>
    <t>محيا</t>
  </si>
  <si>
    <t>دمشق -المزة</t>
  </si>
  <si>
    <t>روان دللول</t>
  </si>
  <si>
    <t>محمد لطفي</t>
  </si>
  <si>
    <t>روان عرمان</t>
  </si>
  <si>
    <t>روان محفوظ</t>
  </si>
  <si>
    <t>روان مقداد</t>
  </si>
  <si>
    <t>معاذ</t>
  </si>
  <si>
    <t>روعه المصري</t>
  </si>
  <si>
    <t>رولا الفاعوري</t>
  </si>
  <si>
    <t>رولا القاضي</t>
  </si>
  <si>
    <t>جلال الدين</t>
  </si>
  <si>
    <t>رولا عليان</t>
  </si>
  <si>
    <t>رؤى المصري</t>
  </si>
  <si>
    <t>احمد فايز</t>
  </si>
  <si>
    <t>رؤى غزال</t>
  </si>
  <si>
    <t>هبه</t>
  </si>
  <si>
    <t>ريم الامعري</t>
  </si>
  <si>
    <t>ريم جديني</t>
  </si>
  <si>
    <t>ريم سلمون</t>
  </si>
  <si>
    <t>ريما عويضه</t>
  </si>
  <si>
    <t>ريمه موسى</t>
  </si>
  <si>
    <t>زاهر فرح</t>
  </si>
  <si>
    <t>زايد الحمد</t>
  </si>
  <si>
    <t>زكي شوربه</t>
  </si>
  <si>
    <t>زين العابدين حمود</t>
  </si>
  <si>
    <t>عطره</t>
  </si>
  <si>
    <t>زين العابدين صقر</t>
  </si>
  <si>
    <t>زينب العبد</t>
  </si>
  <si>
    <t>رنجس</t>
  </si>
  <si>
    <t>زينب حمدان</t>
  </si>
  <si>
    <t>زينب فلاح</t>
  </si>
  <si>
    <t>سالم ادريس</t>
  </si>
  <si>
    <t>سالي المقداد</t>
  </si>
  <si>
    <t>سامر الدسوقي</t>
  </si>
  <si>
    <t>سامر سكر</t>
  </si>
  <si>
    <t>مكرومه</t>
  </si>
  <si>
    <t>سحر شتيوي</t>
  </si>
  <si>
    <t>سعاد الطهراني</t>
  </si>
  <si>
    <t>سكاريت سعيد</t>
  </si>
  <si>
    <t>سلاف هنيدي</t>
  </si>
  <si>
    <t>المجدل</t>
  </si>
  <si>
    <t>سلمى حلاق</t>
  </si>
  <si>
    <t>موزه</t>
  </si>
  <si>
    <t>سليم اسعد</t>
  </si>
  <si>
    <t>سليم حسن دنيا</t>
  </si>
  <si>
    <t>سليمان رزق</t>
  </si>
  <si>
    <t>سليمان عبدالله</t>
  </si>
  <si>
    <t>سليمان عبيد</t>
  </si>
  <si>
    <t>سماح الابرص الشهير بالاشقر</t>
  </si>
  <si>
    <t>سماح رستم</t>
  </si>
  <si>
    <t xml:space="preserve">فؤاد </t>
  </si>
  <si>
    <t xml:space="preserve">سعده </t>
  </si>
  <si>
    <t>سماح طعمينا</t>
  </si>
  <si>
    <t>سماح عطايا</t>
  </si>
  <si>
    <t>سميره تركماني</t>
  </si>
  <si>
    <t>سندرا حريز</t>
  </si>
  <si>
    <t>سندس الحراكي</t>
  </si>
  <si>
    <t>سهى عبدالباري</t>
  </si>
  <si>
    <t>سوار حسن</t>
  </si>
  <si>
    <t>سوزان ابو دبوسه</t>
  </si>
  <si>
    <t>سوزان خلوف</t>
  </si>
  <si>
    <t>سومر سلامه</t>
  </si>
  <si>
    <t>سيف الدين الهادي</t>
  </si>
  <si>
    <t>سيما الفيل</t>
  </si>
  <si>
    <t>سيمون سعد</t>
  </si>
  <si>
    <t>برنديت</t>
  </si>
  <si>
    <t>شادي احمد</t>
  </si>
  <si>
    <t>شادي رابعه</t>
  </si>
  <si>
    <t>شام سرور</t>
  </si>
  <si>
    <t>شام ماردين</t>
  </si>
  <si>
    <t>صابرين الغاوي</t>
  </si>
  <si>
    <t>صبحي الاحمد</t>
  </si>
  <si>
    <t>صفاء ابراهيم</t>
  </si>
  <si>
    <t>صفاء اسماعيل</t>
  </si>
  <si>
    <t>صفاء بردويل</t>
  </si>
  <si>
    <t>صفوان القضماني</t>
  </si>
  <si>
    <t>على زين الدين</t>
  </si>
  <si>
    <t>ضياء اليوسف</t>
  </si>
  <si>
    <t>طارق اسعد</t>
  </si>
  <si>
    <t>طارق الحماده</t>
  </si>
  <si>
    <t>طارق صقر</t>
  </si>
  <si>
    <t>طارق عيسى</t>
  </si>
  <si>
    <t>طارق كريم</t>
  </si>
  <si>
    <t>طالب الشقا</t>
  </si>
  <si>
    <t>طراد شحاده</t>
  </si>
  <si>
    <t>طلال السليمه</t>
  </si>
  <si>
    <t>صخيه</t>
  </si>
  <si>
    <t>طلال شلغين</t>
  </si>
  <si>
    <t>عابدين محمد</t>
  </si>
  <si>
    <t>بلنك</t>
  </si>
  <si>
    <t>سوليه</t>
  </si>
  <si>
    <t>عادل دعمش</t>
  </si>
  <si>
    <t>عامر غنام</t>
  </si>
  <si>
    <t>عبد الرحمن الحكيم</t>
  </si>
  <si>
    <t>عبد الرحمن المصطفى</t>
  </si>
  <si>
    <t>عبد الرحمن داهوك</t>
  </si>
  <si>
    <t>عبد الرحمن مراد</t>
  </si>
  <si>
    <t>عبد الرحمن منصور</t>
  </si>
  <si>
    <t>عبد الرزاق السعدي</t>
  </si>
  <si>
    <t>عبد الرؤوف عثمان</t>
  </si>
  <si>
    <t>عبد الفتاح النويلاتي</t>
  </si>
  <si>
    <t>عبد القادر اليوسف</t>
  </si>
  <si>
    <t>عبد القادر حميد الحسن</t>
  </si>
  <si>
    <t>عبد الكريم الهندي</t>
  </si>
  <si>
    <t>عبد اللطيف اسبر</t>
  </si>
  <si>
    <t>عبد الله المرعشلي</t>
  </si>
  <si>
    <t>عبد الله المطلق</t>
  </si>
  <si>
    <t>عبد الهادي طيان</t>
  </si>
  <si>
    <t>عبدالقادر جزائري</t>
  </si>
  <si>
    <t>عبدالله ابو بكر الخطيب</t>
  </si>
  <si>
    <t>عبدالله قاقا</t>
  </si>
  <si>
    <t>عبدالمعين البيضه</t>
  </si>
  <si>
    <t>عبده رمضان</t>
  </si>
  <si>
    <t>عبير المغربي</t>
  </si>
  <si>
    <t>عبير حيدر</t>
  </si>
  <si>
    <t>عبير زرزر</t>
  </si>
  <si>
    <t>عتبه قصاب</t>
  </si>
  <si>
    <t xml:space="preserve">معارة الاخوان </t>
  </si>
  <si>
    <t>عدله جمعه</t>
  </si>
  <si>
    <t>عدنان الشجيف</t>
  </si>
  <si>
    <t>حاوي</t>
  </si>
  <si>
    <t>عدنان حسن</t>
  </si>
  <si>
    <t>اليفه</t>
  </si>
  <si>
    <t>عدي محمد</t>
  </si>
  <si>
    <t>عز الدين النبكي</t>
  </si>
  <si>
    <t>علا الدرويش</t>
  </si>
  <si>
    <t>سنان</t>
  </si>
  <si>
    <t>علا العثمان</t>
  </si>
  <si>
    <t>علا تتني</t>
  </si>
  <si>
    <t>علا عكاش</t>
  </si>
  <si>
    <t>ريف دمشق - عربين</t>
  </si>
  <si>
    <t>علاء احمد</t>
  </si>
  <si>
    <t>علاء اسعد</t>
  </si>
  <si>
    <t>علاء رمضان</t>
  </si>
  <si>
    <t>علي ابو ليل</t>
  </si>
  <si>
    <t>علي الاشقر</t>
  </si>
  <si>
    <t>علي الحرز</t>
  </si>
  <si>
    <t>علي الحسن الاحمد</t>
  </si>
  <si>
    <t>علي الراس</t>
  </si>
  <si>
    <t>علي العبود</t>
  </si>
  <si>
    <t>علي القاضي</t>
  </si>
  <si>
    <t>ميساء ابو ذراع</t>
  </si>
  <si>
    <t>علي المناكد</t>
  </si>
  <si>
    <t>علي جديد</t>
  </si>
  <si>
    <t>علي جلول</t>
  </si>
  <si>
    <t>علي حسين</t>
  </si>
  <si>
    <t>ايلظا</t>
  </si>
  <si>
    <t>علي رحال</t>
  </si>
  <si>
    <t>ربى</t>
  </si>
  <si>
    <t>علي رمضان</t>
  </si>
  <si>
    <t>علي ريما</t>
  </si>
  <si>
    <t>علي شحود</t>
  </si>
  <si>
    <t>علي شوقي</t>
  </si>
  <si>
    <t>علي صوفان</t>
  </si>
  <si>
    <t>بعرين</t>
  </si>
  <si>
    <t>علي عيده</t>
  </si>
  <si>
    <t>علي مرعي</t>
  </si>
  <si>
    <t>طراف</t>
  </si>
  <si>
    <t>علي نجمه</t>
  </si>
  <si>
    <t>علي هاجر</t>
  </si>
  <si>
    <t>عماد عمر باشا</t>
  </si>
  <si>
    <t>عماد محفوض</t>
  </si>
  <si>
    <t>عمار الحماد</t>
  </si>
  <si>
    <t>عمار العوده</t>
  </si>
  <si>
    <t>عمار بسيوني</t>
  </si>
  <si>
    <t>عمار سعدو</t>
  </si>
  <si>
    <t>عمار محمود</t>
  </si>
  <si>
    <t>مهنا</t>
  </si>
  <si>
    <t>عمر السويس</t>
  </si>
  <si>
    <t>عمر العطا الله</t>
  </si>
  <si>
    <t>عمر المشلب</t>
  </si>
  <si>
    <t>مفضي</t>
  </si>
  <si>
    <t>عنده</t>
  </si>
  <si>
    <t>الزباري</t>
  </si>
  <si>
    <t>عمر علويه</t>
  </si>
  <si>
    <t>عمر علي عمر</t>
  </si>
  <si>
    <t>عمران ابو كلام</t>
  </si>
  <si>
    <t>عمران عيسى</t>
  </si>
  <si>
    <t>عمران محمد</t>
  </si>
  <si>
    <t>ناديا الحميدي</t>
  </si>
  <si>
    <t>عمرو الطباع</t>
  </si>
  <si>
    <t>ديما</t>
  </si>
  <si>
    <t>عهد اسماعيل</t>
  </si>
  <si>
    <t>عهد مشوح</t>
  </si>
  <si>
    <t>عيسى الغنام</t>
  </si>
  <si>
    <t>هيلانه</t>
  </si>
  <si>
    <t>غدير سليمان</t>
  </si>
  <si>
    <t>غزل العمادي</t>
  </si>
  <si>
    <t>غزل العواني</t>
  </si>
  <si>
    <t>غزل عسه</t>
  </si>
  <si>
    <t>هنادا</t>
  </si>
  <si>
    <t>غزلان القادر</t>
  </si>
  <si>
    <t>غسان حمود</t>
  </si>
  <si>
    <t>غسان سليمان</t>
  </si>
  <si>
    <t>غفران صبح</t>
  </si>
  <si>
    <t>غفران عبد الجواد</t>
  </si>
  <si>
    <t>غيث الرعواني</t>
  </si>
  <si>
    <t>نوفل</t>
  </si>
  <si>
    <t>فاتنه عيسى</t>
  </si>
  <si>
    <t>فادي الحربات</t>
  </si>
  <si>
    <t>فادي المخيبر</t>
  </si>
  <si>
    <t>فاديه داود</t>
  </si>
  <si>
    <t>فاطر غانم</t>
  </si>
  <si>
    <t>نظام الدين</t>
  </si>
  <si>
    <t>فاطمه الجاعور</t>
  </si>
  <si>
    <t xml:space="preserve">القصير </t>
  </si>
  <si>
    <t>فاطمه الرمضان</t>
  </si>
  <si>
    <t>فاطمه الصالح</t>
  </si>
  <si>
    <t>فاطمه سويدان</t>
  </si>
  <si>
    <t>فاطمه شرف</t>
  </si>
  <si>
    <t>فاطمه عبد الغني</t>
  </si>
  <si>
    <t>فاطمه عرفات</t>
  </si>
  <si>
    <t>فراس السعدي</t>
  </si>
  <si>
    <t>فراس مسلماني</t>
  </si>
  <si>
    <t>فراس هاشم</t>
  </si>
  <si>
    <t>احمد سمير</t>
  </si>
  <si>
    <t>فرح الاحمد</t>
  </si>
  <si>
    <t>اشتيوي</t>
  </si>
  <si>
    <t>فرح شبلخ</t>
  </si>
  <si>
    <t>فرح قويدر</t>
  </si>
  <si>
    <t>عصمات</t>
  </si>
  <si>
    <t>فرحان العوض</t>
  </si>
  <si>
    <t>فريد سعد</t>
  </si>
  <si>
    <t>فريد عيسى</t>
  </si>
  <si>
    <t>فضيله الخطيب</t>
  </si>
  <si>
    <t>قاسم ابو الشالات</t>
  </si>
  <si>
    <t>قاسم دياب</t>
  </si>
  <si>
    <t>قتاده العيسى</t>
  </si>
  <si>
    <t>قتيبه عوض</t>
  </si>
  <si>
    <t>قحطان حسن</t>
  </si>
  <si>
    <t>قصي اسماعيل</t>
  </si>
  <si>
    <t>قصي الددو</t>
  </si>
  <si>
    <t>كفر عويد</t>
  </si>
  <si>
    <t>قصي الدللي</t>
  </si>
  <si>
    <t>قصي موسى</t>
  </si>
  <si>
    <t>قمر حمود</t>
  </si>
  <si>
    <t>قيس غيبه</t>
  </si>
  <si>
    <t>كاتيا قاظان</t>
  </si>
  <si>
    <t>كامل سلامه</t>
  </si>
  <si>
    <t>رئيد</t>
  </si>
  <si>
    <t>كفاء الزيدان</t>
  </si>
  <si>
    <t>زلخه</t>
  </si>
  <si>
    <t>كلدار سلو</t>
  </si>
  <si>
    <t>مولوده</t>
  </si>
  <si>
    <t>كمال رابعه</t>
  </si>
  <si>
    <t>مدنيه</t>
  </si>
  <si>
    <t>كنان عميره</t>
  </si>
  <si>
    <t>كندا كرباج</t>
  </si>
  <si>
    <t>ام الزيتون</t>
  </si>
  <si>
    <t>كوثر باتر</t>
  </si>
  <si>
    <t>كوكب ناصر</t>
  </si>
  <si>
    <t>معارة الاخوان</t>
  </si>
  <si>
    <t>كيناز رمضان</t>
  </si>
  <si>
    <t>هيندا</t>
  </si>
  <si>
    <t>لانا اومري</t>
  </si>
  <si>
    <t>لبنى طناطرة</t>
  </si>
  <si>
    <t>لبيبه فتحي</t>
  </si>
  <si>
    <t>لما فاعور</t>
  </si>
  <si>
    <t>لمى الصغير</t>
  </si>
  <si>
    <t>هدى الصغير</t>
  </si>
  <si>
    <t>لميس حاج هاشم</t>
  </si>
  <si>
    <t>نضيره</t>
  </si>
  <si>
    <t>لور المحصل</t>
  </si>
  <si>
    <t>لؤي سريوي</t>
  </si>
  <si>
    <t>ليث المهايني</t>
  </si>
  <si>
    <t>محمد مصباح</t>
  </si>
  <si>
    <t>ليلى ابو الفتوح</t>
  </si>
  <si>
    <t>محمد اكرم</t>
  </si>
  <si>
    <t>لين جمول</t>
  </si>
  <si>
    <t>لين عبد الرحمن</t>
  </si>
  <si>
    <t>لين عبد الواحد</t>
  </si>
  <si>
    <t>محمد رجب</t>
  </si>
  <si>
    <t>ماجد العقله</t>
  </si>
  <si>
    <t>مالك الشربجي</t>
  </si>
  <si>
    <t>مالك القلعي</t>
  </si>
  <si>
    <t>ماهر تقوى</t>
  </si>
  <si>
    <t>ماهر حلاوه</t>
  </si>
  <si>
    <t>يسر</t>
  </si>
  <si>
    <t>ماهر منعم</t>
  </si>
  <si>
    <t>مايا شديد</t>
  </si>
  <si>
    <t>مجد الاطرش</t>
  </si>
  <si>
    <t>مجد بعيون</t>
  </si>
  <si>
    <t>مجد حاطوم</t>
  </si>
  <si>
    <t>مجد عبد الحي</t>
  </si>
  <si>
    <t>مجدي خداج</t>
  </si>
  <si>
    <t>محسن ديب</t>
  </si>
  <si>
    <t>قنافذ</t>
  </si>
  <si>
    <t>محمد ادهم الجاموس</t>
  </si>
  <si>
    <t>محمد اكثم طيبه</t>
  </si>
  <si>
    <t>محمد الاشقر</t>
  </si>
  <si>
    <t>محمد الجرف</t>
  </si>
  <si>
    <t>محمد الجزائري المغربي</t>
  </si>
  <si>
    <t>محمد الخطيب</t>
  </si>
  <si>
    <t>محمد الزوكاني</t>
  </si>
  <si>
    <t>محمد السبسبي</t>
  </si>
  <si>
    <t>محمد السلوم</t>
  </si>
  <si>
    <t>محمد السليم</t>
  </si>
  <si>
    <t>محمد الشهاب</t>
  </si>
  <si>
    <t>بشرى عدس</t>
  </si>
  <si>
    <t>حرجلة</t>
  </si>
  <si>
    <t>محمد العابد</t>
  </si>
  <si>
    <t>محمد العبد</t>
  </si>
  <si>
    <t>محمد العبدالله</t>
  </si>
  <si>
    <t>محمد العثمان</t>
  </si>
  <si>
    <t>محمد العلبي</t>
  </si>
  <si>
    <t>محمد العمر</t>
  </si>
  <si>
    <t>محمد العمور</t>
  </si>
  <si>
    <t>ميسور</t>
  </si>
  <si>
    <t>رندى</t>
  </si>
  <si>
    <t>محمد الغوطاني</t>
  </si>
  <si>
    <t>محمد المحمد</t>
  </si>
  <si>
    <t xml:space="preserve">مشفى درعا </t>
  </si>
  <si>
    <t>محمد المعلم</t>
  </si>
  <si>
    <t>محمد الملك</t>
  </si>
  <si>
    <t>محمد نشات</t>
  </si>
  <si>
    <t>محمد الهزاع</t>
  </si>
  <si>
    <t>ميسر</t>
  </si>
  <si>
    <t>رعاف</t>
  </si>
  <si>
    <t>محمد امجد الشحاده</t>
  </si>
  <si>
    <t>محمد انس بغجاتي</t>
  </si>
  <si>
    <t>محمد ايمن القصاب</t>
  </si>
  <si>
    <t>محمد ايوب</t>
  </si>
  <si>
    <t>محمد أمير الذهبي</t>
  </si>
  <si>
    <t>محمد براء البني</t>
  </si>
  <si>
    <t>محمد بلال المصري</t>
  </si>
  <si>
    <t>محمد جمعه جمعه</t>
  </si>
  <si>
    <t>محمد جمعه شاوي</t>
  </si>
  <si>
    <t>محمد جوهر</t>
  </si>
  <si>
    <t>محمد حاج ياسين</t>
  </si>
  <si>
    <t>محمد حسين قرباش</t>
  </si>
  <si>
    <t>محمد حمزه كريم</t>
  </si>
  <si>
    <t>محمد حيدر</t>
  </si>
  <si>
    <t>محمد خانكان</t>
  </si>
  <si>
    <t>محمد مامون</t>
  </si>
  <si>
    <t>محمد خليل ابو عدله</t>
  </si>
  <si>
    <t>محمد خير هزاع</t>
  </si>
  <si>
    <t>محمد راتب معاني</t>
  </si>
  <si>
    <t>محمد رسلان</t>
  </si>
  <si>
    <t>محمد رضوان غفير الشهير بالمصري</t>
  </si>
  <si>
    <t>محمد زاهد</t>
  </si>
  <si>
    <t>محمد زكريا موشلي</t>
  </si>
  <si>
    <t>محمود زهره</t>
  </si>
  <si>
    <t>محمد ساريه طباع</t>
  </si>
  <si>
    <t>محمد سالم درويش</t>
  </si>
  <si>
    <t>محمد سامر الحلبي</t>
  </si>
  <si>
    <t>محمد شغري</t>
  </si>
  <si>
    <t>كفرسوسة</t>
  </si>
  <si>
    <t>محمد صقر</t>
  </si>
  <si>
    <t>محمد صهيون</t>
  </si>
  <si>
    <t>محمد طهماز</t>
  </si>
  <si>
    <t>محمد طياره</t>
  </si>
  <si>
    <t>محمد عباده جنيد</t>
  </si>
  <si>
    <t>محمد عبد اللطيف كويفاتي</t>
  </si>
  <si>
    <t>محمد عبد الهادي داوود</t>
  </si>
  <si>
    <t>محمد عبود</t>
  </si>
  <si>
    <t>مروح</t>
  </si>
  <si>
    <t>محمد عصام مسالمه</t>
  </si>
  <si>
    <t>محمد علاء الدين حوش</t>
  </si>
  <si>
    <t>محمد علاء الدين فخر الدين</t>
  </si>
  <si>
    <t>محمد علي عيسى</t>
  </si>
  <si>
    <t>محمد علي الحايك</t>
  </si>
  <si>
    <t>محمد علي الشبلي</t>
  </si>
  <si>
    <t>بندر</t>
  </si>
  <si>
    <t>محمد علي قاسم</t>
  </si>
  <si>
    <t>محمد عماد اندوره</t>
  </si>
  <si>
    <t>محمد عمر البوشي</t>
  </si>
  <si>
    <t>سنيه</t>
  </si>
  <si>
    <t>الدوحه</t>
  </si>
  <si>
    <t>محمد عمرو العجلوني</t>
  </si>
  <si>
    <t>محمد عيد اللحام كركي</t>
  </si>
  <si>
    <t>محمد غزال</t>
  </si>
  <si>
    <t>محمد فراس شوربجي</t>
  </si>
  <si>
    <t>محمد فرج حربا</t>
  </si>
  <si>
    <t>محمد قاسم</t>
  </si>
  <si>
    <t>محمد كرم بلال</t>
  </si>
  <si>
    <t>محمد كريدي</t>
  </si>
  <si>
    <t>زويا</t>
  </si>
  <si>
    <t>محمد لؤي الموحد</t>
  </si>
  <si>
    <t>محمد مازن الجد</t>
  </si>
  <si>
    <t>محمد ماهر حفار</t>
  </si>
  <si>
    <t>كويا</t>
  </si>
  <si>
    <t>محمد مرزوق</t>
  </si>
  <si>
    <t>مايز</t>
  </si>
  <si>
    <t>محمد معطي</t>
  </si>
  <si>
    <t>محمد ملحم</t>
  </si>
  <si>
    <t>محمد ملهم تقي</t>
  </si>
  <si>
    <t>محمد مؤمن الحداد</t>
  </si>
  <si>
    <t>رفيف</t>
  </si>
  <si>
    <t>محمد نادر عثمان</t>
  </si>
  <si>
    <t>محمد مضر كيشي</t>
  </si>
  <si>
    <t>نسمه</t>
  </si>
  <si>
    <t>محمد نور الصياد</t>
  </si>
  <si>
    <t>محمد هاشم المسوتي</t>
  </si>
  <si>
    <t>محمد وليد زمريق</t>
  </si>
  <si>
    <t>محمد وليد غتمه</t>
  </si>
  <si>
    <t>محمد ياسر المشعل</t>
  </si>
  <si>
    <t>محمد يمان حمداني الحلبي</t>
  </si>
  <si>
    <t>محمود احمد</t>
  </si>
  <si>
    <t>محمود العثمان</t>
  </si>
  <si>
    <t>عادليه</t>
  </si>
  <si>
    <t>محمود الميكائيل</t>
  </si>
  <si>
    <t xml:space="preserve">ترياق </t>
  </si>
  <si>
    <t>محمود بزنكو</t>
  </si>
  <si>
    <t>محمود صالح</t>
  </si>
  <si>
    <t>محمود طماشي</t>
  </si>
  <si>
    <t>محمود قاسم</t>
  </si>
  <si>
    <t>محمود قويقه</t>
  </si>
  <si>
    <t>عبدالحليم</t>
  </si>
  <si>
    <t>محي الدين نعنوس</t>
  </si>
  <si>
    <t>مرام خليل</t>
  </si>
  <si>
    <t>مرجان مرجان</t>
  </si>
  <si>
    <t>مرح الحجه</t>
  </si>
  <si>
    <t>مرح شحاده</t>
  </si>
  <si>
    <t>ردينا</t>
  </si>
  <si>
    <t>مرح غانم</t>
  </si>
  <si>
    <t>مروه الطحان الشهير بالعدس</t>
  </si>
  <si>
    <t>مروه الفريج</t>
  </si>
  <si>
    <t>مروه خورشيد</t>
  </si>
  <si>
    <t>مروه دءدء</t>
  </si>
  <si>
    <t>مروه لطفي</t>
  </si>
  <si>
    <t>مريانا غانم</t>
  </si>
  <si>
    <t>مريم الحسن</t>
  </si>
  <si>
    <t>مريم الزغبي</t>
  </si>
  <si>
    <t>مريم قلاع</t>
  </si>
  <si>
    <t>مصطفى السقا</t>
  </si>
  <si>
    <t>مصطفى درويش</t>
  </si>
  <si>
    <t>مضر سليمان</t>
  </si>
  <si>
    <t>فكتوريا</t>
  </si>
  <si>
    <t>معتصم العرابي</t>
  </si>
  <si>
    <t>معمر كمال</t>
  </si>
  <si>
    <t>هاديه</t>
  </si>
  <si>
    <t>ملاذ الفيومي</t>
  </si>
  <si>
    <t>ملك ناصر</t>
  </si>
  <si>
    <t>ملكي الحسن</t>
  </si>
  <si>
    <t>ملهم الدبش</t>
  </si>
  <si>
    <t>منار الحاج حسين</t>
  </si>
  <si>
    <t>مرح</t>
  </si>
  <si>
    <t>منال الدركزللي</t>
  </si>
  <si>
    <t>منال السعيد</t>
  </si>
  <si>
    <t>منال النحلاوي</t>
  </si>
  <si>
    <t>مهران العلي</t>
  </si>
  <si>
    <t>موده الجيوش</t>
  </si>
  <si>
    <t>موسى ديوب</t>
  </si>
  <si>
    <t>موفق ملص</t>
  </si>
  <si>
    <t>مؤيد الحاج حمود</t>
  </si>
  <si>
    <t>مؤيد الصالح</t>
  </si>
  <si>
    <t>مؤيد الطباع</t>
  </si>
  <si>
    <t>مؤيد المصري</t>
  </si>
  <si>
    <t>مؤيد زعبوب</t>
  </si>
  <si>
    <t>ميس حسين</t>
  </si>
  <si>
    <t>ميس وسوف</t>
  </si>
  <si>
    <t>ميساء محميمد</t>
  </si>
  <si>
    <t>ميشلين جبلي</t>
  </si>
  <si>
    <t>ميشيل الصيداوي</t>
  </si>
  <si>
    <t>ميلاد العبدو</t>
  </si>
  <si>
    <t>ميمون جحجاح</t>
  </si>
  <si>
    <t>ناديه ساعور</t>
  </si>
  <si>
    <t>ناريمان اسماعيل</t>
  </si>
  <si>
    <t>ناصر علي</t>
  </si>
  <si>
    <t>نبيل حتويك</t>
  </si>
  <si>
    <t>نبيل حليمه</t>
  </si>
  <si>
    <t>رندله</t>
  </si>
  <si>
    <t>نجيب الرفاعي</t>
  </si>
  <si>
    <t>ندى الحسين</t>
  </si>
  <si>
    <t>ندى رضوان</t>
  </si>
  <si>
    <t>امتياز</t>
  </si>
  <si>
    <t>ندى عبود</t>
  </si>
  <si>
    <t>نرمين التركماني</t>
  </si>
  <si>
    <t>نريمان عايد</t>
  </si>
  <si>
    <t>نسرين الابراهيم</t>
  </si>
  <si>
    <t>نسرين البردان</t>
  </si>
  <si>
    <t>نسرين الزعل</t>
  </si>
  <si>
    <t>السويمرة</t>
  </si>
  <si>
    <t>نسرين درويش</t>
  </si>
  <si>
    <t>نضال محمد</t>
  </si>
  <si>
    <t>نعيم جابره</t>
  </si>
  <si>
    <t>نهال الشحمه</t>
  </si>
  <si>
    <t>نوار حسن</t>
  </si>
  <si>
    <t>نوار قاسم</t>
  </si>
  <si>
    <t>جومانا</t>
  </si>
  <si>
    <t>نوال علي</t>
  </si>
  <si>
    <t>نور ابراهيم</t>
  </si>
  <si>
    <t>نور الشلق</t>
  </si>
  <si>
    <t>احمد غازي</t>
  </si>
  <si>
    <t>نور الشيخ عثمان</t>
  </si>
  <si>
    <t>نور الصباغ</t>
  </si>
  <si>
    <t>نور الهدى اجرزوا</t>
  </si>
  <si>
    <t>نور الهدى الترزي</t>
  </si>
  <si>
    <t>نور الهدى امسون جزائرلي</t>
  </si>
  <si>
    <t>نور عيسى</t>
  </si>
  <si>
    <t>نوران منلا كيالي</t>
  </si>
  <si>
    <t>نورس مسره</t>
  </si>
  <si>
    <t>نوره غصن</t>
  </si>
  <si>
    <t>نيروز شهابي</t>
  </si>
  <si>
    <t>هاجر قنبر</t>
  </si>
  <si>
    <t>هادي زيتون</t>
  </si>
  <si>
    <t>هاني كناكري</t>
  </si>
  <si>
    <t xml:space="preserve">الرقه </t>
  </si>
  <si>
    <t>هاني منصور</t>
  </si>
  <si>
    <t>نورهان</t>
  </si>
  <si>
    <t>ساقية نجم</t>
  </si>
  <si>
    <t>هبا مسعود</t>
  </si>
  <si>
    <t>هبه الشيخ بكري</t>
  </si>
  <si>
    <t>هبه العوض</t>
  </si>
  <si>
    <t>هبه الله كلزي</t>
  </si>
  <si>
    <t>هبه برغله</t>
  </si>
  <si>
    <t>هبه كيالي</t>
  </si>
  <si>
    <t>هدى السيد</t>
  </si>
  <si>
    <t>هدى ملاك</t>
  </si>
  <si>
    <t>هدى ميمونه</t>
  </si>
  <si>
    <t>هدير النهر</t>
  </si>
  <si>
    <t>حسكه</t>
  </si>
  <si>
    <t>هديل العقاد</t>
  </si>
  <si>
    <t>هديل عثمان</t>
  </si>
  <si>
    <t>هشام البستاني</t>
  </si>
  <si>
    <t>هلال خليف</t>
  </si>
  <si>
    <t>بيجه</t>
  </si>
  <si>
    <t>همسه بكوره</t>
  </si>
  <si>
    <t>هند مرعي</t>
  </si>
  <si>
    <t>هيا الجلاب</t>
  </si>
  <si>
    <t>عتبه</t>
  </si>
  <si>
    <t>هيا الحريري</t>
  </si>
  <si>
    <t>رشاد</t>
  </si>
  <si>
    <t>هيفاء بصل</t>
  </si>
  <si>
    <t>اماثل</t>
  </si>
  <si>
    <t>وائل حسون</t>
  </si>
  <si>
    <t>محمدطه</t>
  </si>
  <si>
    <t>ورد خضور</t>
  </si>
  <si>
    <t>كليمه</t>
  </si>
  <si>
    <t>ورود المظلوم</t>
  </si>
  <si>
    <t>وسام اسعد</t>
  </si>
  <si>
    <t>وسام البخيت</t>
  </si>
  <si>
    <t>وسام قريطم</t>
  </si>
  <si>
    <t>وضاح ابو اسماعيل</t>
  </si>
  <si>
    <t>ولاء الفارس</t>
  </si>
  <si>
    <t>ولاء زهراوي</t>
  </si>
  <si>
    <t>ولاء عثمان</t>
  </si>
  <si>
    <t>ولاء ناصر</t>
  </si>
  <si>
    <t>ولاء وسوف</t>
  </si>
  <si>
    <t>الطواحين</t>
  </si>
  <si>
    <t>وليام العاتقي</t>
  </si>
  <si>
    <t>يارا احمد</t>
  </si>
  <si>
    <t>يارا الابراهيم</t>
  </si>
  <si>
    <t>يارا خنسه</t>
  </si>
  <si>
    <t>ياسر القندح</t>
  </si>
  <si>
    <t>ياسر حجازي</t>
  </si>
  <si>
    <t>ياسر عوض</t>
  </si>
  <si>
    <t>ياسمين خذها</t>
  </si>
  <si>
    <t>الاء</t>
  </si>
  <si>
    <t>ياسين الرفاعي</t>
  </si>
  <si>
    <t>يامن سلمى</t>
  </si>
  <si>
    <t>خبيره</t>
  </si>
  <si>
    <t>يزن البوشي</t>
  </si>
  <si>
    <t>يزن سليمان</t>
  </si>
  <si>
    <t>يسار عباس</t>
  </si>
  <si>
    <t>يسرى الصمادي</t>
  </si>
  <si>
    <t>يسرى طعمه</t>
  </si>
  <si>
    <t>يعرب مذكور</t>
  </si>
  <si>
    <t>يعقوب المرعي</t>
  </si>
  <si>
    <t>يمان هبا</t>
  </si>
  <si>
    <t>يمانه لاذقاني</t>
  </si>
  <si>
    <t>يوسف ابو الغول</t>
  </si>
  <si>
    <t>يوسف دعدوش</t>
  </si>
  <si>
    <t>كروان</t>
  </si>
  <si>
    <t>يوسف شحرور</t>
  </si>
  <si>
    <t>يوسف يوسف</t>
  </si>
  <si>
    <t>ابراهيم القضماني</t>
  </si>
  <si>
    <t>اشرف الطحان</t>
  </si>
  <si>
    <t>اشرف عقل</t>
  </si>
  <si>
    <t>امجد ابو الريش</t>
  </si>
  <si>
    <t>اية بركات</t>
  </si>
  <si>
    <t>ايهم خدام</t>
  </si>
  <si>
    <t>أية الصادق</t>
  </si>
  <si>
    <t>باسل عفان</t>
  </si>
  <si>
    <t>بتول المعلم</t>
  </si>
  <si>
    <t>بشار المحمد الشيخ رسلان</t>
  </si>
  <si>
    <t>بنان زريع</t>
  </si>
  <si>
    <t>بسمة</t>
  </si>
  <si>
    <t>رشا عويد</t>
  </si>
  <si>
    <t>روان عرابي</t>
  </si>
  <si>
    <t>روشان طوبر</t>
  </si>
  <si>
    <t>الرصيف</t>
  </si>
  <si>
    <t>رولا مدنية</t>
  </si>
  <si>
    <t>رؤى الرفاعي</t>
  </si>
  <si>
    <t>سعيد الضللي</t>
  </si>
  <si>
    <t>ساره زكريا</t>
  </si>
  <si>
    <t>سوزان ماركوسيان</t>
  </si>
  <si>
    <t>بوغوص</t>
  </si>
  <si>
    <t>سوسن النص</t>
  </si>
  <si>
    <t>عبد الرؤوف التلي</t>
  </si>
  <si>
    <t>عبير المش</t>
  </si>
  <si>
    <t>عثمان الحسان</t>
  </si>
  <si>
    <t>الاهداف</t>
  </si>
  <si>
    <t>عروة ساتر</t>
  </si>
  <si>
    <t>عنان الزركي</t>
  </si>
  <si>
    <t>غيث ابو سعد</t>
  </si>
  <si>
    <t>زيان</t>
  </si>
  <si>
    <t>فاتن ديك</t>
  </si>
  <si>
    <t>فهمية دامرجي</t>
  </si>
  <si>
    <t>طلحه</t>
  </si>
  <si>
    <t>قتيبة الادريس</t>
  </si>
  <si>
    <t>كاسترو سليمان</t>
  </si>
  <si>
    <t>سجيره</t>
  </si>
  <si>
    <t>لمى السبيني</t>
  </si>
  <si>
    <t>لؤي النصر الله السعدي</t>
  </si>
  <si>
    <t>لينا تقي</t>
  </si>
  <si>
    <t>Hama</t>
  </si>
  <si>
    <t>محمد امير الشميساتي</t>
  </si>
  <si>
    <t>محمد تمام الخجا</t>
  </si>
  <si>
    <t>رعد</t>
  </si>
  <si>
    <t>محمد فهد الرفاعي</t>
  </si>
  <si>
    <t>محمد حسام</t>
  </si>
  <si>
    <t>مروة دلة</t>
  </si>
  <si>
    <t>مريم النجم</t>
  </si>
  <si>
    <t>نعيم حسحس</t>
  </si>
  <si>
    <t>دونا</t>
  </si>
  <si>
    <t>نوار ديوب</t>
  </si>
  <si>
    <t>نور الجاسم</t>
  </si>
  <si>
    <t>نبيلا</t>
  </si>
  <si>
    <t>نورس الخالدي</t>
  </si>
  <si>
    <t xml:space="preserve">عدنان </t>
  </si>
  <si>
    <t>نور الدين السيد</t>
  </si>
  <si>
    <t>نور الله القطان</t>
  </si>
  <si>
    <t>بانا</t>
  </si>
  <si>
    <t>نوريس شاهين</t>
  </si>
  <si>
    <t>ولاء الحصري</t>
  </si>
  <si>
    <t>ياسر زعرور</t>
  </si>
  <si>
    <t>يوسف حرب</t>
  </si>
  <si>
    <t>يوسف شبارة</t>
  </si>
  <si>
    <t>أحمد الصبيح</t>
  </si>
  <si>
    <t>احمد اسلام الزيات</t>
  </si>
  <si>
    <t>احمد خليل</t>
  </si>
  <si>
    <t>احمد موسى</t>
  </si>
  <si>
    <t>اكابر الحمدان</t>
  </si>
  <si>
    <t>واكد</t>
  </si>
  <si>
    <t>الاء جحى</t>
  </si>
  <si>
    <t>ايات شيخ الجبل</t>
  </si>
  <si>
    <t>أحمد المنجد</t>
  </si>
  <si>
    <t>أغيد المدني</t>
  </si>
  <si>
    <t>حسام شحادة</t>
  </si>
  <si>
    <t>حسن الراعي</t>
  </si>
  <si>
    <t>حمدي قاسم الخضري</t>
  </si>
  <si>
    <t>رام علي ديب</t>
  </si>
  <si>
    <t>صونيا</t>
  </si>
  <si>
    <t>راما حمامة كمرجي</t>
  </si>
  <si>
    <t>راما عمار</t>
  </si>
  <si>
    <t>رغده أله رشي</t>
  </si>
  <si>
    <t>زينب موسى</t>
  </si>
  <si>
    <t>سارة السكري</t>
  </si>
  <si>
    <t>سارة مارديني</t>
  </si>
  <si>
    <t>سالي جمعة</t>
  </si>
  <si>
    <t>صفاء تلجة</t>
  </si>
  <si>
    <t>عبد الرحمن اللبابيدي الطرابيشي</t>
  </si>
  <si>
    <t>علا ملكه</t>
  </si>
  <si>
    <t>عيسى عيسى</t>
  </si>
  <si>
    <t>رموز</t>
  </si>
  <si>
    <t>غصون الشيخ</t>
  </si>
  <si>
    <t>غياث السيد</t>
  </si>
  <si>
    <t xml:space="preserve">اميره </t>
  </si>
  <si>
    <t>فهد محمود</t>
  </si>
  <si>
    <t>فينوس الضاهر</t>
  </si>
  <si>
    <t>قصي معلا</t>
  </si>
  <si>
    <t>محمد العمر الابراهيم</t>
  </si>
  <si>
    <t>محمد خير الحمود</t>
  </si>
  <si>
    <t>جورية</t>
  </si>
  <si>
    <t>محمد ريحانة</t>
  </si>
  <si>
    <t>محمد سودان</t>
  </si>
  <si>
    <t>محمد شبعاني</t>
  </si>
  <si>
    <t>محمد هاني حيدر</t>
  </si>
  <si>
    <t>محمد هاني فتوح</t>
  </si>
  <si>
    <t>محمود علي</t>
  </si>
  <si>
    <t>محمودالنخال</t>
  </si>
  <si>
    <t>مروة المرابط</t>
  </si>
  <si>
    <t>مريم النجار</t>
  </si>
  <si>
    <t>منيرة نقشبندي</t>
  </si>
  <si>
    <t>مهند طبيخ</t>
  </si>
  <si>
    <t>محمد بدوي</t>
  </si>
  <si>
    <t>ميريانا صالح</t>
  </si>
  <si>
    <t>نقولا جبلي</t>
  </si>
  <si>
    <t>نور العرموش</t>
  </si>
  <si>
    <t>نور بحبوح</t>
  </si>
  <si>
    <t>نور سقباني</t>
  </si>
  <si>
    <t>هبا قشعور</t>
  </si>
  <si>
    <t>هبة الحلبوني</t>
  </si>
  <si>
    <t>وسام محمد</t>
  </si>
  <si>
    <t>يارا حسان</t>
  </si>
  <si>
    <t>نورز</t>
  </si>
  <si>
    <t>ياسمين مزيان</t>
  </si>
  <si>
    <t>ياسين افغاني</t>
  </si>
  <si>
    <t>ياسين الحوشان</t>
  </si>
  <si>
    <t>فاتن حزام</t>
  </si>
  <si>
    <t>محمود ابو العلا</t>
  </si>
  <si>
    <t>نسرين ديبو</t>
  </si>
  <si>
    <t>ياسر السكاف</t>
  </si>
  <si>
    <t>سنان ابراهيم</t>
  </si>
  <si>
    <t>قاسم قاسم</t>
  </si>
  <si>
    <t>بتول درويش بابلي</t>
  </si>
  <si>
    <t>مجد سليمان</t>
  </si>
  <si>
    <t>فراس محفوض</t>
  </si>
  <si>
    <t>جاد البشارة</t>
  </si>
  <si>
    <t>ياسمين المحمد</t>
  </si>
  <si>
    <t>دانيا</t>
  </si>
  <si>
    <t>الاء قتلان</t>
  </si>
  <si>
    <t>خمائل حاجي عمر</t>
  </si>
  <si>
    <t>هنادي حبيب</t>
  </si>
  <si>
    <t>سارة السيد</t>
  </si>
  <si>
    <t>جمانا</t>
  </si>
  <si>
    <t>ريم الاسماعيل</t>
  </si>
  <si>
    <t>بيان عامر</t>
  </si>
  <si>
    <t>نزيها العلي</t>
  </si>
  <si>
    <t>محمد السيد</t>
  </si>
  <si>
    <t>محمد غصن</t>
  </si>
  <si>
    <t>امجد ضو</t>
  </si>
  <si>
    <t>خالد الاسد</t>
  </si>
  <si>
    <t>عبير سلوم</t>
  </si>
  <si>
    <t>مزاحم طه</t>
  </si>
  <si>
    <t>ريما ابو الفضل</t>
  </si>
  <si>
    <t>صالح شعلان</t>
  </si>
  <si>
    <t>يزن قاسم</t>
  </si>
  <si>
    <t>هدى ابو راس</t>
  </si>
  <si>
    <t>سيطان</t>
  </si>
  <si>
    <t>محمد العبد الله</t>
  </si>
  <si>
    <t>خولة غية</t>
  </si>
  <si>
    <t xml:space="preserve">مصطفى </t>
  </si>
  <si>
    <t xml:space="preserve">حلبون </t>
  </si>
  <si>
    <t>ابتسام الحباس المستت</t>
  </si>
  <si>
    <t>ابراهيم السوطري</t>
  </si>
  <si>
    <t>نايله</t>
  </si>
  <si>
    <t>ابراهيم زينو</t>
  </si>
  <si>
    <t>المعضمية</t>
  </si>
  <si>
    <t>ابراهيم كحيلة</t>
  </si>
  <si>
    <t>رنه</t>
  </si>
  <si>
    <t>ابراهيم محمد</t>
  </si>
  <si>
    <t>ابراهيم مرجان</t>
  </si>
  <si>
    <t>احلام القاسم العاشور</t>
  </si>
  <si>
    <t>احلام مقداد</t>
  </si>
  <si>
    <t>فطمه</t>
  </si>
  <si>
    <t>احمد ابو طاره</t>
  </si>
  <si>
    <t>احمد اصلان</t>
  </si>
  <si>
    <t>احمد البرازي</t>
  </si>
  <si>
    <t>محمد نسيب</t>
  </si>
  <si>
    <t>احمد الحريري</t>
  </si>
  <si>
    <t>علما</t>
  </si>
  <si>
    <t>احمد الحوراني</t>
  </si>
  <si>
    <t>احمد الشرتح</t>
  </si>
  <si>
    <t>احمد العرايشي</t>
  </si>
  <si>
    <t>احمد الكيلاني</t>
  </si>
  <si>
    <t>احمد المخيبر</t>
  </si>
  <si>
    <t>احمد حرب</t>
  </si>
  <si>
    <t>احمد خزامه</t>
  </si>
  <si>
    <t>احمد خضر</t>
  </si>
  <si>
    <t>احمد دركل</t>
  </si>
  <si>
    <t>عمان مسقط</t>
  </si>
  <si>
    <t>احمد راتب طبنج</t>
  </si>
  <si>
    <t>احمد رجب</t>
  </si>
  <si>
    <t>غيراث</t>
  </si>
  <si>
    <t>احمد رضا بزرة</t>
  </si>
  <si>
    <t>رنا الحبش</t>
  </si>
  <si>
    <t>احمد زغبي</t>
  </si>
  <si>
    <t>احمد سامي طلس</t>
  </si>
  <si>
    <t>احمد شربجي</t>
  </si>
  <si>
    <t xml:space="preserve">بسيمة </t>
  </si>
  <si>
    <t>احمد عجمي</t>
  </si>
  <si>
    <t>احمد علوان</t>
  </si>
  <si>
    <t>رفاعيه</t>
  </si>
  <si>
    <t>احمد قنبر</t>
  </si>
  <si>
    <t>احمد كبريتي</t>
  </si>
  <si>
    <t>نجاح الطويل</t>
  </si>
  <si>
    <t>احمد مرعي</t>
  </si>
  <si>
    <t>احمد معتوق</t>
  </si>
  <si>
    <t>احمد نجيب حسين</t>
  </si>
  <si>
    <t>احمد نور البكور</t>
  </si>
  <si>
    <t>احمد ورد</t>
  </si>
  <si>
    <t>احمد ياسين</t>
  </si>
  <si>
    <t>ادهم العلي</t>
  </si>
  <si>
    <t>ارشالوس جولجيان</t>
  </si>
  <si>
    <t>سركيس</t>
  </si>
  <si>
    <t>اروى دقاق</t>
  </si>
  <si>
    <t>اريج الحمود</t>
  </si>
  <si>
    <t>ازدشير ساطور</t>
  </si>
  <si>
    <t>ازدهار الهبل</t>
  </si>
  <si>
    <t>اسامه ابو احمد</t>
  </si>
  <si>
    <t>اسراء الصياد</t>
  </si>
  <si>
    <t>اسراء الموسى</t>
  </si>
  <si>
    <t>فرج الله</t>
  </si>
  <si>
    <t>اسلام خليل</t>
  </si>
  <si>
    <t>اسماء الكريدي</t>
  </si>
  <si>
    <t>اسماء فندي</t>
  </si>
  <si>
    <t xml:space="preserve">غسان </t>
  </si>
  <si>
    <t>اسماء محجوب</t>
  </si>
  <si>
    <t>اسماعيل العيسى</t>
  </si>
  <si>
    <t>اسيا عربش</t>
  </si>
  <si>
    <t>محمد اسامه</t>
  </si>
  <si>
    <t>اشرف شريفه</t>
  </si>
  <si>
    <t>اشرف موسى</t>
  </si>
  <si>
    <t>وجدي</t>
  </si>
  <si>
    <t>اشواق حسن</t>
  </si>
  <si>
    <t>اصاله عليشه</t>
  </si>
  <si>
    <t>طفيل</t>
  </si>
  <si>
    <t>اغيد قنوع</t>
  </si>
  <si>
    <t>افنان عياش</t>
  </si>
  <si>
    <t>الاء الحسين</t>
  </si>
  <si>
    <t>الاء الشغري</t>
  </si>
  <si>
    <t>الاء العلي</t>
  </si>
  <si>
    <t>الاء سوار</t>
  </si>
  <si>
    <t>الاء غيلانه</t>
  </si>
  <si>
    <t>معربا</t>
  </si>
  <si>
    <t>الاء قاسم</t>
  </si>
  <si>
    <t>الاء قنبازو</t>
  </si>
  <si>
    <t>الطاف العباس</t>
  </si>
  <si>
    <t>الفت الشحف</t>
  </si>
  <si>
    <t>الوليد السلامه</t>
  </si>
  <si>
    <t>الياس شاهين</t>
  </si>
  <si>
    <t>مشعل</t>
  </si>
  <si>
    <t>الياس عرموش</t>
  </si>
  <si>
    <t>الماسه</t>
  </si>
  <si>
    <t>الياس نصار</t>
  </si>
  <si>
    <t>اماني العامر</t>
  </si>
  <si>
    <t>امجد ابو ديه</t>
  </si>
  <si>
    <t>امجد السقا اميني</t>
  </si>
  <si>
    <t>امجد القدور</t>
  </si>
  <si>
    <t>امجد نصر</t>
  </si>
  <si>
    <t>امل بشار</t>
  </si>
  <si>
    <t>امنه الزعبي</t>
  </si>
  <si>
    <t>امنه الصالح</t>
  </si>
  <si>
    <t>ذيبه</t>
  </si>
  <si>
    <t>امير عقيل</t>
  </si>
  <si>
    <t>اميمه قسطي</t>
  </si>
  <si>
    <t>محمد علاء الدين</t>
  </si>
  <si>
    <t>اناس بكه</t>
  </si>
  <si>
    <t>انجي الهواري</t>
  </si>
  <si>
    <t>اندر حريدين</t>
  </si>
  <si>
    <t>حربية</t>
  </si>
  <si>
    <t>انس الجبر</t>
  </si>
  <si>
    <t>انس الفيومي</t>
  </si>
  <si>
    <t>انس بيطار</t>
  </si>
  <si>
    <t>انصاف القاسم</t>
  </si>
  <si>
    <t>انعام خطيب</t>
  </si>
  <si>
    <t>اواب فرفراوي</t>
  </si>
  <si>
    <t>اوريشان حسون</t>
  </si>
  <si>
    <t>ايات ابو احمد</t>
  </si>
  <si>
    <t>بيت سابر</t>
  </si>
  <si>
    <t>ايات الترك</t>
  </si>
  <si>
    <t>ايات الرفاعي</t>
  </si>
  <si>
    <t>ايات علاء الدين</t>
  </si>
  <si>
    <t>ايفان مصطفى</t>
  </si>
  <si>
    <t>ايمان شافعي</t>
  </si>
  <si>
    <t>ايمان محمد</t>
  </si>
  <si>
    <t>ايه الدالاتي</t>
  </si>
  <si>
    <t>ايه القزاز</t>
  </si>
  <si>
    <t>محمد رشدي</t>
  </si>
  <si>
    <t>ايه المحمد</t>
  </si>
  <si>
    <t>ايه الملاح</t>
  </si>
  <si>
    <t>ايه سميطه</t>
  </si>
  <si>
    <t>ايهاب جزان</t>
  </si>
  <si>
    <t>قنوات</t>
  </si>
  <si>
    <t>ايهاب كاخي</t>
  </si>
  <si>
    <t>ايهاب ناجي</t>
  </si>
  <si>
    <t>ممتاز</t>
  </si>
  <si>
    <t>ايهم الحميد</t>
  </si>
  <si>
    <t>ايهم ربيع</t>
  </si>
  <si>
    <t>عندليب</t>
  </si>
  <si>
    <t>باسل الصغير</t>
  </si>
  <si>
    <t>باسل النعسون</t>
  </si>
  <si>
    <t>باسل قاسو</t>
  </si>
  <si>
    <t>بتول العمر</t>
  </si>
  <si>
    <t>بتول العوض</t>
  </si>
  <si>
    <t>بتول روماني</t>
  </si>
  <si>
    <t>نتيله</t>
  </si>
  <si>
    <t>براء الترك</t>
  </si>
  <si>
    <t>براءه احمد</t>
  </si>
  <si>
    <t>براءه السيد</t>
  </si>
  <si>
    <t>بسام عيسى</t>
  </si>
  <si>
    <t>بشار ابو عساف</t>
  </si>
  <si>
    <t>بشار المكي الجزائري</t>
  </si>
  <si>
    <t>بشار رضوان</t>
  </si>
  <si>
    <t>فوز</t>
  </si>
  <si>
    <t>بشرى شاميه</t>
  </si>
  <si>
    <t>بشرى صبح</t>
  </si>
  <si>
    <t>وزال</t>
  </si>
  <si>
    <t>بشيره السحيل</t>
  </si>
  <si>
    <t>بلال البيضه</t>
  </si>
  <si>
    <t>بلال الكرن</t>
  </si>
  <si>
    <t>بلال الموالي</t>
  </si>
  <si>
    <t>بلال تنن</t>
  </si>
  <si>
    <t>بلال خلوف</t>
  </si>
  <si>
    <t>بلال صعوبي</t>
  </si>
  <si>
    <t>بلال ملوك</t>
  </si>
  <si>
    <t>بيان البابا</t>
  </si>
  <si>
    <t>بيان الشعبي</t>
  </si>
  <si>
    <t>بيان الكيلاني</t>
  </si>
  <si>
    <t>بيان سعيد</t>
  </si>
  <si>
    <t>بيان محمد</t>
  </si>
  <si>
    <t>بيداء محمد</t>
  </si>
  <si>
    <t>تسنيم اوطه باشي</t>
  </si>
  <si>
    <t>تسنيم محايري</t>
  </si>
  <si>
    <t>تمام ابو بكر</t>
  </si>
  <si>
    <t>تهامه الجندي</t>
  </si>
  <si>
    <t>تيماء كاتبه</t>
  </si>
  <si>
    <t>جابر فران</t>
  </si>
  <si>
    <t>جانيت علي</t>
  </si>
  <si>
    <t>جبران الطحان</t>
  </si>
  <si>
    <t>دلع</t>
  </si>
  <si>
    <t>جعفر شعبان</t>
  </si>
  <si>
    <t>جعفر ميه</t>
  </si>
  <si>
    <t>جميله الرحل</t>
  </si>
  <si>
    <t>جنان رزق</t>
  </si>
  <si>
    <t>جورج اسطانم</t>
  </si>
  <si>
    <t>جورج حنا</t>
  </si>
  <si>
    <t>كريم</t>
  </si>
  <si>
    <t>جورج سلوم</t>
  </si>
  <si>
    <t>جورج مقدسي</t>
  </si>
  <si>
    <t>زهيه</t>
  </si>
  <si>
    <t>جيان شيخموس</t>
  </si>
  <si>
    <t>شيخ موس</t>
  </si>
  <si>
    <t>حسام العساف</t>
  </si>
  <si>
    <t>دولامه</t>
  </si>
  <si>
    <t>حسام ناصيف</t>
  </si>
  <si>
    <t>تلكلخ</t>
  </si>
  <si>
    <t>حسان معتوق</t>
  </si>
  <si>
    <t>حسن الرباح</t>
  </si>
  <si>
    <t>حسن السعدي</t>
  </si>
  <si>
    <t>حسن صديق</t>
  </si>
  <si>
    <t>حسن عبد الله</t>
  </si>
  <si>
    <t>حسن عواد</t>
  </si>
  <si>
    <t>القطعة</t>
  </si>
  <si>
    <t>حسن موسى</t>
  </si>
  <si>
    <t>حسنه مصطفى</t>
  </si>
  <si>
    <t>فاطمه المصطفى</t>
  </si>
  <si>
    <t>حسين الاحمد</t>
  </si>
  <si>
    <t>حسين الحميد</t>
  </si>
  <si>
    <t>حسين حيدر</t>
  </si>
  <si>
    <t>حسين عبد القادر</t>
  </si>
  <si>
    <t>حسين قسام</t>
  </si>
  <si>
    <t>حفيظه الخطيب</t>
  </si>
  <si>
    <t>المراح</t>
  </si>
  <si>
    <t>حلا العرسالي</t>
  </si>
  <si>
    <t>حلا علي</t>
  </si>
  <si>
    <t>حسينة</t>
  </si>
  <si>
    <t>حلا فجر</t>
  </si>
  <si>
    <t>حكيمه</t>
  </si>
  <si>
    <t>حمد الموسى</t>
  </si>
  <si>
    <t>حمدي أنق</t>
  </si>
  <si>
    <t>حمزه هواش</t>
  </si>
  <si>
    <t>حنان الحوراني</t>
  </si>
  <si>
    <t>حنان الناصر</t>
  </si>
  <si>
    <t>حنين عرفه</t>
  </si>
  <si>
    <t>حنين عزام</t>
  </si>
  <si>
    <t>اميل</t>
  </si>
  <si>
    <t>ملح</t>
  </si>
  <si>
    <t>حيان السعيفان</t>
  </si>
  <si>
    <t>حياه غنام</t>
  </si>
  <si>
    <t>حيدر عساف</t>
  </si>
  <si>
    <t>خالد الشحاده</t>
  </si>
  <si>
    <t>خالد الواوي</t>
  </si>
  <si>
    <t>خالد جوخدار</t>
  </si>
  <si>
    <t>خالد سبعاوي</t>
  </si>
  <si>
    <t>خالد عواد</t>
  </si>
  <si>
    <t>خالد مطلق</t>
  </si>
  <si>
    <t>خلود جزان</t>
  </si>
  <si>
    <t>خلود صالح</t>
  </si>
  <si>
    <t>خلود قصيباتي</t>
  </si>
  <si>
    <t>دارين شلغين</t>
  </si>
  <si>
    <t>دارين علي</t>
  </si>
  <si>
    <t>داليا اسماعيل</t>
  </si>
  <si>
    <t>دالين الكردي</t>
  </si>
  <si>
    <t>داليه حربي</t>
  </si>
  <si>
    <t xml:space="preserve">قاسميه </t>
  </si>
  <si>
    <t>دانه الخطيب</t>
  </si>
  <si>
    <t>داني عبد الولي</t>
  </si>
  <si>
    <t>دانيا سواح</t>
  </si>
  <si>
    <t>دانيا طه الخباز</t>
  </si>
  <si>
    <t>دانيال سلام</t>
  </si>
  <si>
    <t>دمعه</t>
  </si>
  <si>
    <t>دانيال سلامه</t>
  </si>
  <si>
    <t>دانيال عبد الولي</t>
  </si>
  <si>
    <t>دجانه محمد الخليل</t>
  </si>
  <si>
    <t>دعاء ابو العيال</t>
  </si>
  <si>
    <t>دعاء الرحيباني</t>
  </si>
  <si>
    <t>دعاء الشيخ سليمان</t>
  </si>
  <si>
    <t>مرهفه</t>
  </si>
  <si>
    <t>دعاء حسين</t>
  </si>
  <si>
    <t>نظميه بسيوني</t>
  </si>
  <si>
    <t>دعاء عوده</t>
  </si>
  <si>
    <t>دعاء مصطفى</t>
  </si>
  <si>
    <t>حميدي</t>
  </si>
  <si>
    <t>ديالا دياب</t>
  </si>
  <si>
    <t>نجيه</t>
  </si>
  <si>
    <t>ديالا غزال</t>
  </si>
  <si>
    <t>غزوان</t>
  </si>
  <si>
    <t>ديانا ابراهيم</t>
  </si>
  <si>
    <t>ديانا الحكيم</t>
  </si>
  <si>
    <t>ديما بنيات</t>
  </si>
  <si>
    <t>ديما ريحاوي</t>
  </si>
  <si>
    <t>احمد عيد</t>
  </si>
  <si>
    <t>ديمه السمان</t>
  </si>
  <si>
    <t>بدى</t>
  </si>
  <si>
    <t>ديمه العجمي</t>
  </si>
  <si>
    <t>ذو الفقار ابو غبرا</t>
  </si>
  <si>
    <t>ذو الفقار عيسى</t>
  </si>
  <si>
    <t>اسكندره</t>
  </si>
  <si>
    <t>ذو الهمه الموصلي</t>
  </si>
  <si>
    <t>راجي عبد الله</t>
  </si>
  <si>
    <t>رادا ناصيف</t>
  </si>
  <si>
    <t xml:space="preserve">شهبا </t>
  </si>
  <si>
    <t>راما الجراقي</t>
  </si>
  <si>
    <t>راما الخباز</t>
  </si>
  <si>
    <t>راما الخطيب</t>
  </si>
  <si>
    <t>راما القسيم</t>
  </si>
  <si>
    <t>راما المعصراني</t>
  </si>
  <si>
    <t>راما المؤذن</t>
  </si>
  <si>
    <t>راما النعسان</t>
  </si>
  <si>
    <t>راما اوطه باشي</t>
  </si>
  <si>
    <t>راما شبلي</t>
  </si>
  <si>
    <t>راما عليط</t>
  </si>
  <si>
    <t>راما محو</t>
  </si>
  <si>
    <t>رامز عيسى</t>
  </si>
  <si>
    <t xml:space="preserve">جهاد </t>
  </si>
  <si>
    <t>رامي الزراعنه</t>
  </si>
  <si>
    <t>رامي حسين</t>
  </si>
  <si>
    <t>رامي سلامي</t>
  </si>
  <si>
    <t>رامي سليمان</t>
  </si>
  <si>
    <t>رانيا الحو</t>
  </si>
  <si>
    <t>رائد الحوران</t>
  </si>
  <si>
    <t>ربا الرفاعي</t>
  </si>
  <si>
    <t>ربا الفاضل</t>
  </si>
  <si>
    <t>ربا طربوش</t>
  </si>
  <si>
    <t>ربا يوسف</t>
  </si>
  <si>
    <t>ربى ابو غزال</t>
  </si>
  <si>
    <t>ربى الحلاق</t>
  </si>
  <si>
    <t>ربيع درويش</t>
  </si>
  <si>
    <t>رحاب ابراهيم اغا</t>
  </si>
  <si>
    <t>رحاب الباشا</t>
  </si>
  <si>
    <t>ردينه الشعار</t>
  </si>
  <si>
    <t>ردينه زكريا</t>
  </si>
  <si>
    <t>رزان الحمصي</t>
  </si>
  <si>
    <t>رستم اسعد</t>
  </si>
  <si>
    <t>رشا احمد</t>
  </si>
  <si>
    <t>رشا المدني</t>
  </si>
  <si>
    <t>رشا حسن</t>
  </si>
  <si>
    <t>رشا رشيد</t>
  </si>
  <si>
    <t>رشا عباس</t>
  </si>
  <si>
    <t>رشا علي</t>
  </si>
  <si>
    <t xml:space="preserve">المعيصرة </t>
  </si>
  <si>
    <t>رضا حمادي المطر</t>
  </si>
  <si>
    <t>تركان</t>
  </si>
  <si>
    <t>رغد الشبعان</t>
  </si>
  <si>
    <t>رغد الصوفي</t>
  </si>
  <si>
    <t>رغد حربي</t>
  </si>
  <si>
    <t>رغده عاشور</t>
  </si>
  <si>
    <t>رفعت هابيل</t>
  </si>
  <si>
    <t>رقيه السكافي</t>
  </si>
  <si>
    <t>رقيه محمد</t>
  </si>
  <si>
    <t>رماح رعد</t>
  </si>
  <si>
    <t>أدهم</t>
  </si>
  <si>
    <t>شكريه الاعوج</t>
  </si>
  <si>
    <t>ذيبين</t>
  </si>
  <si>
    <t>رنا السليمان</t>
  </si>
  <si>
    <t>رنا محي الدين</t>
  </si>
  <si>
    <t>رائده برخش</t>
  </si>
  <si>
    <t>رنده العيد</t>
  </si>
  <si>
    <t>رنيم الترك</t>
  </si>
  <si>
    <t>راليا</t>
  </si>
  <si>
    <t>REF DAMASCUS</t>
  </si>
  <si>
    <t>رنيم المؤيد</t>
  </si>
  <si>
    <t>نورا</t>
  </si>
  <si>
    <t>رنيم ايوبي</t>
  </si>
  <si>
    <t>رنيم مرعي</t>
  </si>
  <si>
    <t>رهام اسعد</t>
  </si>
  <si>
    <t>رهام الكيلاني</t>
  </si>
  <si>
    <t>رهف ذيب</t>
  </si>
  <si>
    <t>رهف شلبي</t>
  </si>
  <si>
    <t>رهف عبد الله</t>
  </si>
  <si>
    <t>رهف ناصيف</t>
  </si>
  <si>
    <t>كتيبه</t>
  </si>
  <si>
    <t>رهف نداف</t>
  </si>
  <si>
    <t>رهف نعيم</t>
  </si>
  <si>
    <t>روان الدوامنه</t>
  </si>
  <si>
    <t>روان الصغير</t>
  </si>
  <si>
    <t>هوئده</t>
  </si>
  <si>
    <t>روان النديوي</t>
  </si>
  <si>
    <t>روان جزماتي</t>
  </si>
  <si>
    <t>روان خليل</t>
  </si>
  <si>
    <t>روان رشيد</t>
  </si>
  <si>
    <t>روعةالسوادي</t>
  </si>
  <si>
    <t>روعه مكيه</t>
  </si>
  <si>
    <t>روفيده سعيد</t>
  </si>
  <si>
    <t>رولا سالم</t>
  </si>
  <si>
    <t>رولى دحدل</t>
  </si>
  <si>
    <t>بصرى الشامم</t>
  </si>
  <si>
    <t>رؤوف ابو دقه</t>
  </si>
  <si>
    <t>رؤوف خيوي</t>
  </si>
  <si>
    <t>سروه</t>
  </si>
  <si>
    <t>ناعور جورين</t>
  </si>
  <si>
    <t>رؤى تكريتي</t>
  </si>
  <si>
    <t>رؤى جوهرة</t>
  </si>
  <si>
    <t>رؤى صبورة</t>
  </si>
  <si>
    <t>رؤى ضاهر</t>
  </si>
  <si>
    <t>ريتا الجندي</t>
  </si>
  <si>
    <t>ريم العيسمي</t>
  </si>
  <si>
    <t>ريم ثابت</t>
  </si>
  <si>
    <t>ريم ديبو</t>
  </si>
  <si>
    <t>بهيجة</t>
  </si>
  <si>
    <t>ريم محسن</t>
  </si>
  <si>
    <t>ريم محفوض</t>
  </si>
  <si>
    <t>ريم مطيط</t>
  </si>
  <si>
    <t>ريم معروف</t>
  </si>
  <si>
    <t>ريما دياب</t>
  </si>
  <si>
    <t>ريما قوجه</t>
  </si>
  <si>
    <t>زاهر الجاسم</t>
  </si>
  <si>
    <t>زاهر ترو</t>
  </si>
  <si>
    <t>زهير ابو علوش</t>
  </si>
  <si>
    <t>زياد غزالي</t>
  </si>
  <si>
    <t>نايل</t>
  </si>
  <si>
    <t>زين الدين سلمان</t>
  </si>
  <si>
    <t>كندا</t>
  </si>
  <si>
    <t>زين العابدين حميشه</t>
  </si>
  <si>
    <t>هالا</t>
  </si>
  <si>
    <t>زين العابدين سلامه</t>
  </si>
  <si>
    <t>زين العابدين محمد</t>
  </si>
  <si>
    <t>زينب المحمد المعقوري</t>
  </si>
  <si>
    <t>زينب عباس</t>
  </si>
  <si>
    <t>زينب عرقسوسي</t>
  </si>
  <si>
    <t>زينب علي</t>
  </si>
  <si>
    <t>زينب مصري</t>
  </si>
  <si>
    <t>زينب ناصيف</t>
  </si>
  <si>
    <t>وداع</t>
  </si>
  <si>
    <t>جبلايه</t>
  </si>
  <si>
    <t>زينه الدرا</t>
  </si>
  <si>
    <t>ساجده علي</t>
  </si>
  <si>
    <t>تامنه</t>
  </si>
  <si>
    <t>ساره الاشقر</t>
  </si>
  <si>
    <t>ساره العلي</t>
  </si>
  <si>
    <t>ساره مظلوم</t>
  </si>
  <si>
    <t>ساره هابيل</t>
  </si>
  <si>
    <t>ساريه قاسم</t>
  </si>
  <si>
    <t>سالي سمور</t>
  </si>
  <si>
    <t>سامر ابو كرم</t>
  </si>
  <si>
    <t>جوهينا</t>
  </si>
  <si>
    <t>سامي بلال</t>
  </si>
  <si>
    <t>سجى دلي</t>
  </si>
  <si>
    <t>سجى فرحان</t>
  </si>
  <si>
    <t>الكرك</t>
  </si>
  <si>
    <t>سعاد طلي</t>
  </si>
  <si>
    <t>سعد الله الحاج</t>
  </si>
  <si>
    <t>سعد جيروديه</t>
  </si>
  <si>
    <t>سفانه العسكر</t>
  </si>
  <si>
    <t>سفيان هلال</t>
  </si>
  <si>
    <t>سلسبيلا ابو بكر قسيمي</t>
  </si>
  <si>
    <t>سلوان اللحام</t>
  </si>
  <si>
    <t>فادي</t>
  </si>
  <si>
    <t>سلوى طلاع</t>
  </si>
  <si>
    <t xml:space="preserve">عبد الرزاق </t>
  </si>
  <si>
    <t>سليم عنبر</t>
  </si>
  <si>
    <t>سليمان القاضي</t>
  </si>
  <si>
    <t>سماح عبد العال</t>
  </si>
  <si>
    <t>سماح علي</t>
  </si>
  <si>
    <t>سمير قاروط</t>
  </si>
  <si>
    <t>عميد</t>
  </si>
  <si>
    <t>سناء التكلة</t>
  </si>
  <si>
    <t xml:space="preserve">مسرابا </t>
  </si>
  <si>
    <t>سناء الخضور</t>
  </si>
  <si>
    <t>سندس حلواني</t>
  </si>
  <si>
    <t>سوسن الحسين</t>
  </si>
  <si>
    <t>سومر حبيب</t>
  </si>
  <si>
    <t>شادي الصحناوي</t>
  </si>
  <si>
    <t>شادي بدوي</t>
  </si>
  <si>
    <t>شادي جمعه داود</t>
  </si>
  <si>
    <t>شادي حمره</t>
  </si>
  <si>
    <t>فهيم</t>
  </si>
  <si>
    <t>لينه</t>
  </si>
  <si>
    <t>شاكر الحسن</t>
  </si>
  <si>
    <t>شام سليمان</t>
  </si>
  <si>
    <t>دارين</t>
  </si>
  <si>
    <t>شذا ريمه</t>
  </si>
  <si>
    <t>شذى ادريس</t>
  </si>
  <si>
    <t>شذى الفتيح</t>
  </si>
  <si>
    <t>شريهان دياب</t>
  </si>
  <si>
    <t>شهد ابو حطب</t>
  </si>
  <si>
    <t>صبا رستم</t>
  </si>
  <si>
    <t>صباح زغبي</t>
  </si>
  <si>
    <t>خبصه</t>
  </si>
  <si>
    <t>صفاء سعود</t>
  </si>
  <si>
    <t>صفاء علي</t>
  </si>
  <si>
    <t>صلاح خير</t>
  </si>
  <si>
    <t>لينه ابومغضب</t>
  </si>
  <si>
    <t>ضحى عدوان</t>
  </si>
  <si>
    <t>ضحى ملا انت</t>
  </si>
  <si>
    <t>طارق العربي</t>
  </si>
  <si>
    <t>طلال ابو حلا</t>
  </si>
  <si>
    <t>طيف الصليب</t>
  </si>
  <si>
    <t>عامر الخطيب</t>
  </si>
  <si>
    <t>عامر الزغلول</t>
  </si>
  <si>
    <t>مها زغلول</t>
  </si>
  <si>
    <t>عامر القباني</t>
  </si>
  <si>
    <t>عبير المصري</t>
  </si>
  <si>
    <t>عامر ياسمينه</t>
  </si>
  <si>
    <t>عب اللطيف الاحمر</t>
  </si>
  <si>
    <t>عباده زيتونه</t>
  </si>
  <si>
    <t>عبد الرحمن ابو التوت</t>
  </si>
  <si>
    <t>عبد الرحمن العبد</t>
  </si>
  <si>
    <t xml:space="preserve">منور </t>
  </si>
  <si>
    <t>عبد الرحمن العطري</t>
  </si>
  <si>
    <t>عبد الرحمن الكيلاني</t>
  </si>
  <si>
    <t>عبد الرحمن المبخر</t>
  </si>
  <si>
    <t>عبد الرحمن المصري</t>
  </si>
  <si>
    <t>عبد الرحمن المنجد</t>
  </si>
  <si>
    <t>عبد الرحمن قطيفاني</t>
  </si>
  <si>
    <t>عبد الرحمن متيش</t>
  </si>
  <si>
    <t>عبد الرزاق العش</t>
  </si>
  <si>
    <t>عبد العزيز الحلقي</t>
  </si>
  <si>
    <t>عبد القادر عبد القادر</t>
  </si>
  <si>
    <t>عبد الكريم العموري</t>
  </si>
  <si>
    <t>روعة</t>
  </si>
  <si>
    <t>عبد الكريم خلف</t>
  </si>
  <si>
    <t>عبد الكريم عبد الحق</t>
  </si>
  <si>
    <t>عبد العليم</t>
  </si>
  <si>
    <t>عبد اللطيف الشيخ</t>
  </si>
  <si>
    <t>عبد الله العوض</t>
  </si>
  <si>
    <t>عبد الله الغزاوي</t>
  </si>
  <si>
    <t>عبد الله حسين</t>
  </si>
  <si>
    <t>ماجد عبد الله</t>
  </si>
  <si>
    <t>عبد المولى غره</t>
  </si>
  <si>
    <t>محمد فخري</t>
  </si>
  <si>
    <t>ساجده</t>
  </si>
  <si>
    <t xml:space="preserve">جيرود </t>
  </si>
  <si>
    <t>عبد الهادي المرشد</t>
  </si>
  <si>
    <t>عبد الهادي خالوصي</t>
  </si>
  <si>
    <t>عبدو عبود</t>
  </si>
  <si>
    <t>عبدو نصر</t>
  </si>
  <si>
    <t>عبير الحمد</t>
  </si>
  <si>
    <t>عبير الخطيب</t>
  </si>
  <si>
    <t>عبير المحاميد</t>
  </si>
  <si>
    <t>عبير سعسعاني</t>
  </si>
  <si>
    <t>عبد لوهاب</t>
  </si>
  <si>
    <t>عبير طرابيه</t>
  </si>
  <si>
    <t>عدنان الدخيل</t>
  </si>
  <si>
    <t>عدنان شعبان</t>
  </si>
  <si>
    <t>عدنان قنديل</t>
  </si>
  <si>
    <t>اياس</t>
  </si>
  <si>
    <t>ميشلين</t>
  </si>
  <si>
    <t>عدي اسعد</t>
  </si>
  <si>
    <t>عدي الحمادي</t>
  </si>
  <si>
    <t>عزه خلوف</t>
  </si>
  <si>
    <t>عفراء الجدي</t>
  </si>
  <si>
    <t>عفراء المصري</t>
  </si>
  <si>
    <t>عفراء مطلق</t>
  </si>
  <si>
    <t>عفيف الشحف</t>
  </si>
  <si>
    <t>علا جريدة</t>
  </si>
  <si>
    <t>مميز</t>
  </si>
  <si>
    <t>علا شبلي</t>
  </si>
  <si>
    <t>علا عمر</t>
  </si>
  <si>
    <t>علا قاسم</t>
  </si>
  <si>
    <t>عابده</t>
  </si>
  <si>
    <t>علاء الدين الحمصي</t>
  </si>
  <si>
    <t>علاء الدين ايوبي</t>
  </si>
  <si>
    <t>علاء السحاري</t>
  </si>
  <si>
    <t>شاهرة</t>
  </si>
  <si>
    <t>بويضان</t>
  </si>
  <si>
    <t>علاء غزالي</t>
  </si>
  <si>
    <t>علاء يوسف</t>
  </si>
  <si>
    <t>علي اصطيله</t>
  </si>
  <si>
    <t>علي الحبيب</t>
  </si>
  <si>
    <t>علي الدندح</t>
  </si>
  <si>
    <t>علي العبيد</t>
  </si>
  <si>
    <t>علي المحيثاوي</t>
  </si>
  <si>
    <t>مواهب</t>
  </si>
  <si>
    <t>علي المزعل</t>
  </si>
  <si>
    <t>علي النجار</t>
  </si>
  <si>
    <t>علي جمعه</t>
  </si>
  <si>
    <t>علي حربه</t>
  </si>
  <si>
    <t>علي حليبيه</t>
  </si>
  <si>
    <t>علي حويجه</t>
  </si>
  <si>
    <t>علي خليل</t>
  </si>
  <si>
    <t>علي شحاده</t>
  </si>
  <si>
    <t>علي متيني</t>
  </si>
  <si>
    <t>علي نصر</t>
  </si>
  <si>
    <t>علي يونس</t>
  </si>
  <si>
    <t>عليا عوض</t>
  </si>
  <si>
    <t>وزيره شعبان</t>
  </si>
  <si>
    <t>يادوده</t>
  </si>
  <si>
    <t>عماد الدين العطار</t>
  </si>
  <si>
    <t>عماد الدين الشنواني</t>
  </si>
  <si>
    <t>عماد الريس</t>
  </si>
  <si>
    <t>عماد سالم</t>
  </si>
  <si>
    <t>عمار ابو راشد</t>
  </si>
  <si>
    <t>عمار جبارين</t>
  </si>
  <si>
    <t>عمار مظلوم</t>
  </si>
  <si>
    <t>عمر خلوف</t>
  </si>
  <si>
    <t>عمران عمران</t>
  </si>
  <si>
    <t>عمرو اسيل</t>
  </si>
  <si>
    <t>قمره</t>
  </si>
  <si>
    <t>عهد الدقي</t>
  </si>
  <si>
    <t>خليل الحسين</t>
  </si>
  <si>
    <t>عيسى الاحمد</t>
  </si>
  <si>
    <t>عيسى زاهر</t>
  </si>
  <si>
    <t>غاليه الخضري</t>
  </si>
  <si>
    <t xml:space="preserve">فواز </t>
  </si>
  <si>
    <t xml:space="preserve">روضه </t>
  </si>
  <si>
    <t>غاليه الريس</t>
  </si>
  <si>
    <t>غاليه خطاب</t>
  </si>
  <si>
    <t>غاليه فراوي</t>
  </si>
  <si>
    <t>غانم غانم</t>
  </si>
  <si>
    <t>غدير اسماعيل</t>
  </si>
  <si>
    <t>غدير درويش</t>
  </si>
  <si>
    <t>غدير غندور</t>
  </si>
  <si>
    <t>غزل اوطه باشي</t>
  </si>
  <si>
    <t>ندا</t>
  </si>
  <si>
    <t>غسان سلامه</t>
  </si>
  <si>
    <t>نسيبة</t>
  </si>
  <si>
    <t>غسان عبويني</t>
  </si>
  <si>
    <t>غفران الابراهيم</t>
  </si>
  <si>
    <t>غفران حتاحت</t>
  </si>
  <si>
    <t>غنى عبد الهادي</t>
  </si>
  <si>
    <t>غياث ابراهيم</t>
  </si>
  <si>
    <t>غياث علوش</t>
  </si>
  <si>
    <t>غيث احمد</t>
  </si>
  <si>
    <t>امامه</t>
  </si>
  <si>
    <t>غيدا مدني</t>
  </si>
  <si>
    <t>فرح</t>
  </si>
  <si>
    <t>فاتنه العلان</t>
  </si>
  <si>
    <t>فادي علي</t>
  </si>
  <si>
    <t>ليديا</t>
  </si>
  <si>
    <t>فادي فرح</t>
  </si>
  <si>
    <t>فاطمه الحمود العكله</t>
  </si>
  <si>
    <t>خود</t>
  </si>
  <si>
    <t>السبخه</t>
  </si>
  <si>
    <t>فاطمه الزهراء البكري</t>
  </si>
  <si>
    <t>هايدي الفياض</t>
  </si>
  <si>
    <t>فاطمه شحاده</t>
  </si>
  <si>
    <t>فاطمه عاشور</t>
  </si>
  <si>
    <t>فاطمه محمد</t>
  </si>
  <si>
    <t>فاطمه محيميد</t>
  </si>
  <si>
    <t>مشرفه قرب خفسه</t>
  </si>
  <si>
    <t>فايز المشرقي</t>
  </si>
  <si>
    <t>فائزه شبلي</t>
  </si>
  <si>
    <t>فداء شلغين</t>
  </si>
  <si>
    <t>فراس زيني</t>
  </si>
  <si>
    <t>منيفه</t>
  </si>
  <si>
    <t>فراس قسام</t>
  </si>
  <si>
    <t>فرح الرحيه</t>
  </si>
  <si>
    <t>فرح العلي</t>
  </si>
  <si>
    <t>فرح اليوسف</t>
  </si>
  <si>
    <t>فريال شنور</t>
  </si>
  <si>
    <t>فريحه الرفاعي</t>
  </si>
  <si>
    <t>فطوم سمور</t>
  </si>
  <si>
    <t>فهد العليوي</t>
  </si>
  <si>
    <t>فهد عياش العلي</t>
  </si>
  <si>
    <t>فوزي سلام</t>
  </si>
  <si>
    <t>حسايف</t>
  </si>
  <si>
    <t>فياض الحسن</t>
  </si>
  <si>
    <t>فيصل الجفال</t>
  </si>
  <si>
    <t>خيل</t>
  </si>
  <si>
    <t>فضيه</t>
  </si>
  <si>
    <t>قتيبه الشمالي</t>
  </si>
  <si>
    <t>قصي الحسين</t>
  </si>
  <si>
    <t>قصي باطيه</t>
  </si>
  <si>
    <t>قصي قصيص</t>
  </si>
  <si>
    <t>قمر حناوي</t>
  </si>
  <si>
    <t>كاترين صواف</t>
  </si>
  <si>
    <t>مخلص</t>
  </si>
  <si>
    <t>كامل فضه</t>
  </si>
  <si>
    <t>كرم حمزه</t>
  </si>
  <si>
    <t>كرم نجيب</t>
  </si>
  <si>
    <t>كفاح مزهر</t>
  </si>
  <si>
    <t>كلستان معمو</t>
  </si>
  <si>
    <t>اومان</t>
  </si>
  <si>
    <t>شيخ الحديد</t>
  </si>
  <si>
    <t>كمي الشوفي</t>
  </si>
  <si>
    <t>ذات</t>
  </si>
  <si>
    <t>كناز عبد ربه</t>
  </si>
  <si>
    <t>كنان جمول</t>
  </si>
  <si>
    <t>كنانه البيبي</t>
  </si>
  <si>
    <t>لارا عباس</t>
  </si>
  <si>
    <t>لانه الافندي</t>
  </si>
  <si>
    <t>نجاح ناظر</t>
  </si>
  <si>
    <t>لجين الدوس</t>
  </si>
  <si>
    <t>لما عبد النبي</t>
  </si>
  <si>
    <t>عبد النبي</t>
  </si>
  <si>
    <t>لمى الحاج عبد الله</t>
  </si>
  <si>
    <t>لمى محرز</t>
  </si>
  <si>
    <t>لميس ضاهر</t>
  </si>
  <si>
    <t>لؤي ابو شقير</t>
  </si>
  <si>
    <t>لؤي احمد</t>
  </si>
  <si>
    <t>لؤي البشاره</t>
  </si>
  <si>
    <t>ليث خليفة</t>
  </si>
  <si>
    <t>ايناس قدورة</t>
  </si>
  <si>
    <t>ليزا حامد</t>
  </si>
  <si>
    <t>ابي</t>
  </si>
  <si>
    <t>ليلاس الاظن</t>
  </si>
  <si>
    <t>ليلاس ورده</t>
  </si>
  <si>
    <t>ليلى السلامه الصغير</t>
  </si>
  <si>
    <t>ليلى زيدان</t>
  </si>
  <si>
    <t>افكار</t>
  </si>
  <si>
    <t>لينا المتني</t>
  </si>
  <si>
    <t>لينا مستو</t>
  </si>
  <si>
    <t>ليندا درويش</t>
  </si>
  <si>
    <t>رواء</t>
  </si>
  <si>
    <t>ماجد المبارك</t>
  </si>
  <si>
    <t>ماجد حلاويك</t>
  </si>
  <si>
    <t>سائد</t>
  </si>
  <si>
    <t>ماسه هاشم</t>
  </si>
  <si>
    <t>ماهر الصفدي</t>
  </si>
  <si>
    <t>ماهر علي</t>
  </si>
  <si>
    <t>مايا خير بك</t>
  </si>
  <si>
    <t>مأمون اسعد</t>
  </si>
  <si>
    <t>مأيد العريضي</t>
  </si>
  <si>
    <t>مثنى العبد السلامه</t>
  </si>
  <si>
    <t>اسراء</t>
  </si>
  <si>
    <t>مجد ابو شلحه</t>
  </si>
  <si>
    <t>سليمى</t>
  </si>
  <si>
    <t>مجد اسبر</t>
  </si>
  <si>
    <t>مجد اسماعيل</t>
  </si>
  <si>
    <t>احمد وديع</t>
  </si>
  <si>
    <t>نهوند</t>
  </si>
  <si>
    <t>مجد الدين الحمصي</t>
  </si>
  <si>
    <t>مجد الدين اللحام</t>
  </si>
  <si>
    <t>مجد الرفاعي</t>
  </si>
  <si>
    <t>مجد السوادي</t>
  </si>
  <si>
    <t>مجد السيد المحمود</t>
  </si>
  <si>
    <t>مجد جمعه</t>
  </si>
  <si>
    <t>مجد علي</t>
  </si>
  <si>
    <t>مجد عيسى</t>
  </si>
  <si>
    <t>مجد كرم</t>
  </si>
  <si>
    <t>مجدي ضاهر</t>
  </si>
  <si>
    <t>محمد ابو جباره</t>
  </si>
  <si>
    <t>محمد ابو حشيش</t>
  </si>
  <si>
    <t>اوميمه</t>
  </si>
  <si>
    <t>محمد ابو طبيخ</t>
  </si>
  <si>
    <t>سائده</t>
  </si>
  <si>
    <t>محمد البقاعي</t>
  </si>
  <si>
    <t>محمد الحته</t>
  </si>
  <si>
    <t>محمد الحسيان</t>
  </si>
  <si>
    <t>محمد الدالي</t>
  </si>
  <si>
    <t>محمد الدوبه</t>
  </si>
  <si>
    <t>محمد الدوس</t>
  </si>
  <si>
    <t>محمد الزيد</t>
  </si>
  <si>
    <t>محمد الشاهين</t>
  </si>
  <si>
    <t xml:space="preserve">عبد الكريم </t>
  </si>
  <si>
    <t>غبنه</t>
  </si>
  <si>
    <t>كفرنبل</t>
  </si>
  <si>
    <t>محمد الشهابي</t>
  </si>
  <si>
    <t>مناضل</t>
  </si>
  <si>
    <t>محمد العلا</t>
  </si>
  <si>
    <t>محمد المحمود</t>
  </si>
  <si>
    <t>محمود المطاوع</t>
  </si>
  <si>
    <t>محمد المكاوي</t>
  </si>
  <si>
    <t>محمد المنصور</t>
  </si>
  <si>
    <t>محمد امير النمر</t>
  </si>
  <si>
    <t>محمد امين اللو</t>
  </si>
  <si>
    <t>محمد امين رشيد</t>
  </si>
  <si>
    <t>محمد انس الصديق</t>
  </si>
  <si>
    <t>محمد باسل خضور</t>
  </si>
  <si>
    <t>محمد بركات</t>
  </si>
  <si>
    <t>محمد بشير عيطه</t>
  </si>
  <si>
    <t>محمد بكري</t>
  </si>
  <si>
    <t>رايده</t>
  </si>
  <si>
    <t>محمد تمام الصليبي</t>
  </si>
  <si>
    <t>محمد جميل</t>
  </si>
  <si>
    <t>دير قانون</t>
  </si>
  <si>
    <t>محمد ثابت صالحاني</t>
  </si>
  <si>
    <t>محمد جابر</t>
  </si>
  <si>
    <t>دايم</t>
  </si>
  <si>
    <t>محمد حازم الاورفه لي</t>
  </si>
  <si>
    <t>محمد حجي حسين</t>
  </si>
  <si>
    <t>محمد حراق الحشيش</t>
  </si>
  <si>
    <t>محمد حسين مرعي</t>
  </si>
  <si>
    <t>رفعات</t>
  </si>
  <si>
    <t>محمد حليمه</t>
  </si>
  <si>
    <t>عدنان خليل</t>
  </si>
  <si>
    <t>محمد حمزه محمد</t>
  </si>
  <si>
    <t>محمد خالد رشواني</t>
  </si>
  <si>
    <t>محمد خطاب</t>
  </si>
  <si>
    <t>حجيرة</t>
  </si>
  <si>
    <t>محمد خير الحريري</t>
  </si>
  <si>
    <t>محمد خير الطراد</t>
  </si>
  <si>
    <t>محمد خير العجه</t>
  </si>
  <si>
    <t>محمد خير حنو</t>
  </si>
  <si>
    <t>خميس</t>
  </si>
  <si>
    <t>نجدات</t>
  </si>
  <si>
    <t>محمد دقماق</t>
  </si>
  <si>
    <t>محمد راجح</t>
  </si>
  <si>
    <t xml:space="preserve">محمد يامن كريم </t>
  </si>
  <si>
    <t xml:space="preserve">محمد باسل </t>
  </si>
  <si>
    <t>محمد رضوان احدب</t>
  </si>
  <si>
    <t>محمد رمضان</t>
  </si>
  <si>
    <t>محمد رياض كشكه</t>
  </si>
  <si>
    <t>محمد زهير محفوض</t>
  </si>
  <si>
    <t>محمد زينو</t>
  </si>
  <si>
    <t>ماويه</t>
  </si>
  <si>
    <t>محمد ساري سنوبر</t>
  </si>
  <si>
    <t>محمد سامر جوهر</t>
  </si>
  <si>
    <t>محمد سامي قلا عواد</t>
  </si>
  <si>
    <t>محمد طلال</t>
  </si>
  <si>
    <t>محمد شادي درويش</t>
  </si>
  <si>
    <t>محمد ضاهد</t>
  </si>
  <si>
    <t>محمد شباره</t>
  </si>
  <si>
    <t>محمد شعيب الاحمد</t>
  </si>
  <si>
    <t>محمد صالح المحمد</t>
  </si>
  <si>
    <t>محمد صالح حجار</t>
  </si>
  <si>
    <t>رودينه</t>
  </si>
  <si>
    <t>محمد صوان</t>
  </si>
  <si>
    <t>محمد طارق جنبكلي</t>
  </si>
  <si>
    <t>محمد طلال الطفيلي</t>
  </si>
  <si>
    <t>محمد عبد الرحيم محمد</t>
  </si>
  <si>
    <t>محمد عبد الغني</t>
  </si>
  <si>
    <t>محمد عبد النبي</t>
  </si>
  <si>
    <t>معصوم</t>
  </si>
  <si>
    <t>محمد عرفان شله</t>
  </si>
  <si>
    <t>جيداء</t>
  </si>
  <si>
    <t>محمد عز الدين</t>
  </si>
  <si>
    <t>محمد عقلة</t>
  </si>
  <si>
    <t>محمد علاء حاحاي</t>
  </si>
  <si>
    <t>درويش</t>
  </si>
  <si>
    <t>محمد علي الغلاييني</t>
  </si>
  <si>
    <t>محمد عماد شيخو</t>
  </si>
  <si>
    <t>محمد عمار سيوده</t>
  </si>
  <si>
    <t>محمد عمر جعفر</t>
  </si>
  <si>
    <t>شذ</t>
  </si>
  <si>
    <t>محمد عمر ريحان</t>
  </si>
  <si>
    <t>محمد عمر كوجك</t>
  </si>
  <si>
    <t>محمد نضال</t>
  </si>
  <si>
    <t>محمد عمران عنقود</t>
  </si>
  <si>
    <t>محمد غياث حبو</t>
  </si>
  <si>
    <t>محمد غيث زكريا</t>
  </si>
  <si>
    <t>محمد فارس ادلبي</t>
  </si>
  <si>
    <t>لوده</t>
  </si>
  <si>
    <t>محمد قبلان</t>
  </si>
  <si>
    <t>محمد قرمزي</t>
  </si>
  <si>
    <t>محمد كولله</t>
  </si>
  <si>
    <t>محمد لؤي سنطير</t>
  </si>
  <si>
    <t>محمد ليلا</t>
  </si>
  <si>
    <t>محمد مبيرق</t>
  </si>
  <si>
    <t>محمد مروان دياتي</t>
  </si>
  <si>
    <t>محمد مسلم زغلول</t>
  </si>
  <si>
    <t>هدى النصار</t>
  </si>
  <si>
    <t>محمد معري</t>
  </si>
  <si>
    <t xml:space="preserve">محمد مؤيد شيبان </t>
  </si>
  <si>
    <t>محمد نزار القزاز</t>
  </si>
  <si>
    <t>محمد نزهت دامرجي</t>
  </si>
  <si>
    <t>صفوة</t>
  </si>
  <si>
    <t>محمد نشواتي</t>
  </si>
  <si>
    <t>محمد نور قلعجي</t>
  </si>
  <si>
    <t>محمد هلال سويد</t>
  </si>
  <si>
    <t>محمد وسيم القصيباتي</t>
  </si>
  <si>
    <t>محمد ياسر دعبول</t>
  </si>
  <si>
    <t>محمد يزن شهاب</t>
  </si>
  <si>
    <t>محمد يزن غرير</t>
  </si>
  <si>
    <t>محمود الخميس</t>
  </si>
  <si>
    <t xml:space="preserve">رانيا </t>
  </si>
  <si>
    <t>محمود الصليبي</t>
  </si>
  <si>
    <t>محمود حمود</t>
  </si>
  <si>
    <t>محمود شلبي</t>
  </si>
  <si>
    <t>محمود صقر</t>
  </si>
  <si>
    <t>مرام فياض</t>
  </si>
  <si>
    <t>مرح كوكش</t>
  </si>
  <si>
    <t>مرح نفاع</t>
  </si>
  <si>
    <t>مرهف عبيد</t>
  </si>
  <si>
    <t>مروه الزوبي</t>
  </si>
  <si>
    <t>مروه الشافعي</t>
  </si>
  <si>
    <t>مروه الغربي</t>
  </si>
  <si>
    <t>مروه شاطوحه</t>
  </si>
  <si>
    <t>مروه يونس</t>
  </si>
  <si>
    <t>مريم الرحمون</t>
  </si>
  <si>
    <t>صطوف</t>
  </si>
  <si>
    <t>مريم خضير</t>
  </si>
  <si>
    <t>مريم طالب</t>
  </si>
  <si>
    <t>محمد كمال الدين</t>
  </si>
  <si>
    <t>مزينه الموصلي</t>
  </si>
  <si>
    <t>مصطفى احمد</t>
  </si>
  <si>
    <t>مصطفى البداح</t>
  </si>
  <si>
    <t>مصطفى الحمصي</t>
  </si>
  <si>
    <t>مصطفى الحمود</t>
  </si>
  <si>
    <t>عواش</t>
  </si>
  <si>
    <t>مصطفى حبقه</t>
  </si>
  <si>
    <t>نذيره</t>
  </si>
  <si>
    <t>مصطفى عتمه</t>
  </si>
  <si>
    <t>معاذ شديد</t>
  </si>
  <si>
    <t>معاذ فضل الله</t>
  </si>
  <si>
    <t>معتصم سره</t>
  </si>
  <si>
    <t>رحاب عبار</t>
  </si>
  <si>
    <t>معن القرح</t>
  </si>
  <si>
    <t>معين اتمت</t>
  </si>
  <si>
    <t>اشتياق</t>
  </si>
  <si>
    <t>ملهم سلمان</t>
  </si>
  <si>
    <t>منار يوسف</t>
  </si>
  <si>
    <t>منال العبيد</t>
  </si>
  <si>
    <t>الشجيل</t>
  </si>
  <si>
    <t>منال المهرجي</t>
  </si>
  <si>
    <t>منال عطايا</t>
  </si>
  <si>
    <t>منتصر الحيناني</t>
  </si>
  <si>
    <t>منذر الجاسم</t>
  </si>
  <si>
    <t>منذر النويلاتي</t>
  </si>
  <si>
    <t>منهية الدويش</t>
  </si>
  <si>
    <t>جازي</t>
  </si>
  <si>
    <t>جربوعه</t>
  </si>
  <si>
    <t>جبل العمور</t>
  </si>
  <si>
    <t>منى شكور</t>
  </si>
  <si>
    <t>منير نصره</t>
  </si>
  <si>
    <t>مها اسعد</t>
  </si>
  <si>
    <t>مها الكيوف</t>
  </si>
  <si>
    <t>سبها</t>
  </si>
  <si>
    <t>مهران مستو</t>
  </si>
  <si>
    <t>مهلائيل خازم</t>
  </si>
  <si>
    <t>مهند الشحاده</t>
  </si>
  <si>
    <t>مهند القدور</t>
  </si>
  <si>
    <t>مهند رشق</t>
  </si>
  <si>
    <t>موسى ابو عقل</t>
  </si>
  <si>
    <t>موسى العوده</t>
  </si>
  <si>
    <t>مؤمنه عوض</t>
  </si>
  <si>
    <t>مؤيد بلحس</t>
  </si>
  <si>
    <t>حلفظ</t>
  </si>
  <si>
    <t>مؤيد جبور</t>
  </si>
  <si>
    <t>مؤيد صفو</t>
  </si>
  <si>
    <t>احمد جميل</t>
  </si>
  <si>
    <t>مي الدباك</t>
  </si>
  <si>
    <t>مي شهاب</t>
  </si>
  <si>
    <t>ميار الناصر</t>
  </si>
  <si>
    <t>بصير</t>
  </si>
  <si>
    <t>ميار راضي</t>
  </si>
  <si>
    <t>ميرفت عربي</t>
  </si>
  <si>
    <t>جمانه قطيني</t>
  </si>
  <si>
    <t>ميرنا الياس</t>
  </si>
  <si>
    <t>ميس الريم الغانم</t>
  </si>
  <si>
    <t>ميسون ابو عبيد</t>
  </si>
  <si>
    <t>ميشيل كاسوحه</t>
  </si>
  <si>
    <t>ناديا فرعون</t>
  </si>
  <si>
    <t>نادين الشيخ</t>
  </si>
  <si>
    <t>نارت محمد</t>
  </si>
  <si>
    <t>ناريمان زغيبي</t>
  </si>
  <si>
    <t>ناريمان شما</t>
  </si>
  <si>
    <t>ناهد فتاش</t>
  </si>
  <si>
    <t>نبيل المحمود</t>
  </si>
  <si>
    <t>نبيله فتاش</t>
  </si>
  <si>
    <t>نجاح كلتا</t>
  </si>
  <si>
    <t>نجد عبود</t>
  </si>
  <si>
    <t>جناد</t>
  </si>
  <si>
    <t>نجم الدين كرمان</t>
  </si>
  <si>
    <t>نديم بليق</t>
  </si>
  <si>
    <t>نرجس الضويحي</t>
  </si>
  <si>
    <t>نسرين البغدادي الدركزللي</t>
  </si>
  <si>
    <t>نسرين عبد الخالق</t>
  </si>
  <si>
    <t xml:space="preserve">نضال </t>
  </si>
  <si>
    <t>نسرين عليجية</t>
  </si>
  <si>
    <t>نضال دحله</t>
  </si>
  <si>
    <t>نضال صالح</t>
  </si>
  <si>
    <t>نغم ابراهيم</t>
  </si>
  <si>
    <t>نغم الشعار</t>
  </si>
  <si>
    <t>نغم سبسوب</t>
  </si>
  <si>
    <t>نقولا الخوري</t>
  </si>
  <si>
    <t>نمر عليا</t>
  </si>
  <si>
    <t>نهله شله</t>
  </si>
  <si>
    <t>نهى حجازي</t>
  </si>
  <si>
    <t>نور ابراهيم اغا</t>
  </si>
  <si>
    <t>نور ابوشاش</t>
  </si>
  <si>
    <t>نور الدوله</t>
  </si>
  <si>
    <t>نور الدين سليمان</t>
  </si>
  <si>
    <t>عتاب</t>
  </si>
  <si>
    <t>نور الدين علي</t>
  </si>
  <si>
    <t>نور الطيب</t>
  </si>
  <si>
    <t>الطيب</t>
  </si>
  <si>
    <t>نور الفقيه</t>
  </si>
  <si>
    <t>نور النمر</t>
  </si>
  <si>
    <t>نور تركيه</t>
  </si>
  <si>
    <t>بارعه</t>
  </si>
  <si>
    <t>نور يزبك</t>
  </si>
  <si>
    <t>نورهان البراقي</t>
  </si>
  <si>
    <t>نيرمين الشيخ</t>
  </si>
  <si>
    <t>فضال</t>
  </si>
  <si>
    <t>deer alzour</t>
  </si>
  <si>
    <t>نيفين حيدر</t>
  </si>
  <si>
    <t>ايهم</t>
  </si>
  <si>
    <t>هاني العتيج</t>
  </si>
  <si>
    <t>مسعف</t>
  </si>
  <si>
    <t>هبه الباش</t>
  </si>
  <si>
    <t>هبه الشعبي</t>
  </si>
  <si>
    <t>هبه المحمد</t>
  </si>
  <si>
    <t>هبه المدني</t>
  </si>
  <si>
    <t>هبه جاموس</t>
  </si>
  <si>
    <t>هبه خشفه</t>
  </si>
  <si>
    <t>هبه دياب</t>
  </si>
  <si>
    <t>هبه مرعي</t>
  </si>
  <si>
    <t>هدى ابو طه</t>
  </si>
  <si>
    <t>هدى افليس</t>
  </si>
  <si>
    <t>رشوان</t>
  </si>
  <si>
    <t>هدى مهره</t>
  </si>
  <si>
    <t>هديات عاشور</t>
  </si>
  <si>
    <t>هديل الديك</t>
  </si>
  <si>
    <t>سولاف</t>
  </si>
  <si>
    <t>صرمان</t>
  </si>
  <si>
    <t>هديل الشيخه</t>
  </si>
  <si>
    <t>هديل القرعوش</t>
  </si>
  <si>
    <t>هشام الحلاق</t>
  </si>
  <si>
    <t>هشام قويدر</t>
  </si>
  <si>
    <t>هلا محفوض</t>
  </si>
  <si>
    <t>همام يوسف</t>
  </si>
  <si>
    <t>همسه حمزه</t>
  </si>
  <si>
    <t>صونيه</t>
  </si>
  <si>
    <t>هنادي الديراني</t>
  </si>
  <si>
    <t>هنادي حمزه</t>
  </si>
  <si>
    <t>سيطه</t>
  </si>
  <si>
    <t>هنادي طلي</t>
  </si>
  <si>
    <t>هيا عمران</t>
  </si>
  <si>
    <t>ليلى شيحه</t>
  </si>
  <si>
    <t>هيثم الاغواني</t>
  </si>
  <si>
    <t>هيثم العفنان</t>
  </si>
  <si>
    <t>وائل الحربلي</t>
  </si>
  <si>
    <t>احمد رضا</t>
  </si>
  <si>
    <t>وائل الطربوش</t>
  </si>
  <si>
    <t>وداد الحسين الجباره</t>
  </si>
  <si>
    <t>وداد الخالد</t>
  </si>
  <si>
    <t>ورد مكارم</t>
  </si>
  <si>
    <t>لوريان</t>
  </si>
  <si>
    <t>وسام الجهني</t>
  </si>
  <si>
    <t>ايفون</t>
  </si>
  <si>
    <t>وسام العلي</t>
  </si>
  <si>
    <t>وسيم عاصي</t>
  </si>
  <si>
    <t>ميسم</t>
  </si>
  <si>
    <t>وصفيه الفرج</t>
  </si>
  <si>
    <t>وفاء حميدان</t>
  </si>
  <si>
    <t>وفاء رجب</t>
  </si>
  <si>
    <t>ولاء الاحمد</t>
  </si>
  <si>
    <t>ولاء الفرحان</t>
  </si>
  <si>
    <t>ولاء القيم</t>
  </si>
  <si>
    <t>ولاء عرابي</t>
  </si>
  <si>
    <t>جومنا</t>
  </si>
  <si>
    <t>ولاء عطا</t>
  </si>
  <si>
    <t>وليد سيف الدين</t>
  </si>
  <si>
    <t>وليد يوسف</t>
  </si>
  <si>
    <t>وئام سلوم</t>
  </si>
  <si>
    <t>يارا حجازي</t>
  </si>
  <si>
    <t>ياسمين الحلو</t>
  </si>
  <si>
    <t>ياسمين الدرويش</t>
  </si>
  <si>
    <t>ياسمين صيرفي</t>
  </si>
  <si>
    <t>ياسمين محرز</t>
  </si>
  <si>
    <t>بيصين</t>
  </si>
  <si>
    <t>يامن ملقط</t>
  </si>
  <si>
    <t>يحيى القرصه</t>
  </si>
  <si>
    <t>يحيى النجار</t>
  </si>
  <si>
    <t>يزن ابو خالد</t>
  </si>
  <si>
    <t>جبا</t>
  </si>
  <si>
    <t>يزن الحلاق</t>
  </si>
  <si>
    <t>عاليه</t>
  </si>
  <si>
    <t>يزن الغريب</t>
  </si>
  <si>
    <t>يزن المذيب</t>
  </si>
  <si>
    <t>يزن المر عي</t>
  </si>
  <si>
    <t>يزن توتيه</t>
  </si>
  <si>
    <t>يزن كلتوم</t>
  </si>
  <si>
    <t>يزن هلال</t>
  </si>
  <si>
    <t>يمنى حسين</t>
  </si>
  <si>
    <t>يمنى رجب فواز</t>
  </si>
  <si>
    <t>يوسف عنقيرة</t>
  </si>
  <si>
    <t>يوسف فياض</t>
  </si>
  <si>
    <t>يوسف مهنا</t>
  </si>
  <si>
    <t>جعفر</t>
  </si>
  <si>
    <t>احمد ديوب</t>
  </si>
  <si>
    <t>اريج ايوب</t>
  </si>
  <si>
    <t>الماظ</t>
  </si>
  <si>
    <t>اسامه المحمد</t>
  </si>
  <si>
    <t>اسراء حسن</t>
  </si>
  <si>
    <t>اسراء داؤد</t>
  </si>
  <si>
    <t>جوهر</t>
  </si>
  <si>
    <t>اسما القباني</t>
  </si>
  <si>
    <t>اناس سمني</t>
  </si>
  <si>
    <t>انوار موسى</t>
  </si>
  <si>
    <t>اية ابو شقرة</t>
  </si>
  <si>
    <t>اية هاشم</t>
  </si>
  <si>
    <t>ايمان المحسن</t>
  </si>
  <si>
    <t>خان ارنبه</t>
  </si>
  <si>
    <t>أريج عثمان رائف</t>
  </si>
  <si>
    <t>أنس الخالد</t>
  </si>
  <si>
    <t>آيات جبري</t>
  </si>
  <si>
    <t>بشرى المجارحي</t>
  </si>
  <si>
    <t>بيان مصطفى</t>
  </si>
  <si>
    <t>تيماء فرهود</t>
  </si>
  <si>
    <t>جلال البيش</t>
  </si>
  <si>
    <t>جهاد الدوير</t>
  </si>
  <si>
    <t>حسام معطي</t>
  </si>
  <si>
    <t>حسن الجوراني</t>
  </si>
  <si>
    <t>انديرا</t>
  </si>
  <si>
    <t>حيدر احمد</t>
  </si>
  <si>
    <t>خالد شهابي</t>
  </si>
  <si>
    <t>خضر احمد</t>
  </si>
  <si>
    <t>رئيسه</t>
  </si>
  <si>
    <t>خليل الصباغ</t>
  </si>
  <si>
    <t>ديما الكردي</t>
  </si>
  <si>
    <t>راما المنير</t>
  </si>
  <si>
    <t>رزان ملا</t>
  </si>
  <si>
    <t>رغد الطحان</t>
  </si>
  <si>
    <t>رنا العظم</t>
  </si>
  <si>
    <t>رنده داوودي</t>
  </si>
  <si>
    <t>رندى ابراهيم</t>
  </si>
  <si>
    <t>رنيم دركزلي</t>
  </si>
  <si>
    <t>رهام القطامي</t>
  </si>
  <si>
    <t>رهام المهايني</t>
  </si>
  <si>
    <t>رهف الجباصيني</t>
  </si>
  <si>
    <t>ريم الحوشان</t>
  </si>
  <si>
    <t>ريما المحمد</t>
  </si>
  <si>
    <t>زينه ابراهيم</t>
  </si>
  <si>
    <t>محمدصالح</t>
  </si>
  <si>
    <t>شمسه حسي</t>
  </si>
  <si>
    <t>عاموده</t>
  </si>
  <si>
    <t>شادي كلزي</t>
  </si>
  <si>
    <t>شام ظريفه</t>
  </si>
  <si>
    <t>شذى نوفل</t>
  </si>
  <si>
    <t>بسما</t>
  </si>
  <si>
    <t>عامر عرفه</t>
  </si>
  <si>
    <t xml:space="preserve">سهيل </t>
  </si>
  <si>
    <t>عبد الرحمن الحوراني</t>
  </si>
  <si>
    <t>عبير الترك</t>
  </si>
  <si>
    <t>ايمان سرحان</t>
  </si>
  <si>
    <t>عبير العبد الله</t>
  </si>
  <si>
    <t>زوفه</t>
  </si>
  <si>
    <t>بريديج</t>
  </si>
  <si>
    <t>عبير عبد القادر</t>
  </si>
  <si>
    <t>عدي حجار</t>
  </si>
  <si>
    <t>عزيزه الزيبق</t>
  </si>
  <si>
    <t xml:space="preserve">محمد بسام </t>
  </si>
  <si>
    <t xml:space="preserve">خولة </t>
  </si>
  <si>
    <t>عظمي الياس</t>
  </si>
  <si>
    <t>فيفيان</t>
  </si>
  <si>
    <t>فرح الشليان</t>
  </si>
  <si>
    <t>فرح زينو</t>
  </si>
  <si>
    <t xml:space="preserve">محمد رضوان </t>
  </si>
  <si>
    <t>لبانه رفاعه</t>
  </si>
  <si>
    <t>لجين كليب</t>
  </si>
  <si>
    <t>لميس قنبر</t>
  </si>
  <si>
    <t>لؤي معروف</t>
  </si>
  <si>
    <t>لين الاسدي</t>
  </si>
  <si>
    <t>مازن غزال</t>
  </si>
  <si>
    <t>مالك الاحمد</t>
  </si>
  <si>
    <t>مجد شحادات</t>
  </si>
  <si>
    <t>محمد العوده</t>
  </si>
  <si>
    <t>محمد الفارس</t>
  </si>
  <si>
    <t>محمد زهير محبوب الحارة</t>
  </si>
  <si>
    <t>محمد صقير</t>
  </si>
  <si>
    <t>محمد عبد القادر</t>
  </si>
  <si>
    <t>محمد غانم</t>
  </si>
  <si>
    <t>محمد نزار المسلماني</t>
  </si>
  <si>
    <t>محمد نور قندقلي</t>
  </si>
  <si>
    <t>محمد هادي باكير</t>
  </si>
  <si>
    <t>هالا باكير</t>
  </si>
  <si>
    <t>محمد ياسر الحلبي</t>
  </si>
  <si>
    <t>مرح ثمينه</t>
  </si>
  <si>
    <t>مرهف صباغ</t>
  </si>
  <si>
    <t>مروان حسن</t>
  </si>
  <si>
    <t>مروة دياب</t>
  </si>
  <si>
    <t>مروه العيسى</t>
  </si>
  <si>
    <t>مروه حمشو</t>
  </si>
  <si>
    <t>معد عبد العال</t>
  </si>
  <si>
    <t>منور خضره</t>
  </si>
  <si>
    <t>ميادة النابلسي</t>
  </si>
  <si>
    <t>ميرفت ناجي</t>
  </si>
  <si>
    <t>ميسر الشنوان</t>
  </si>
  <si>
    <t>نرمين مصمص</t>
  </si>
  <si>
    <t>نسيبة الحاج أسعد</t>
  </si>
  <si>
    <t>نغم نصر</t>
  </si>
  <si>
    <t>نور البخاري</t>
  </si>
  <si>
    <t>نور الصباح عرفه</t>
  </si>
  <si>
    <t>نور حلاسه السباعي</t>
  </si>
  <si>
    <t>نورس احمد</t>
  </si>
  <si>
    <t>وفيقه فياض</t>
  </si>
  <si>
    <t>هادية شمس الدين الصغير</t>
  </si>
  <si>
    <t>هنا المبارك العلي</t>
  </si>
  <si>
    <t>هيا حسن</t>
  </si>
  <si>
    <t>ورود خلف</t>
  </si>
  <si>
    <t>عبد الغفار</t>
  </si>
  <si>
    <t>ياسمين صوان</t>
  </si>
  <si>
    <t>ياسمين ضاوي</t>
  </si>
  <si>
    <t>يزن صقر</t>
  </si>
  <si>
    <t>ابراهيم قرقورا</t>
  </si>
  <si>
    <t>احمد مصطفى</t>
  </si>
  <si>
    <t>ايمان زعرور</t>
  </si>
  <si>
    <t>ايمان شبارق</t>
  </si>
  <si>
    <t>محمد صبري</t>
  </si>
  <si>
    <t>ايمن زيدان</t>
  </si>
  <si>
    <t>نويه</t>
  </si>
  <si>
    <t>أحمد الديب</t>
  </si>
  <si>
    <t>ألين القادري</t>
  </si>
  <si>
    <t>أنس بارودي</t>
  </si>
  <si>
    <t>بدر الدين خورشيد</t>
  </si>
  <si>
    <t>براءة عبدالله</t>
  </si>
  <si>
    <t>حيفا</t>
  </si>
  <si>
    <t>بيان الشوا</t>
  </si>
  <si>
    <t>تقى علي الصالح</t>
  </si>
  <si>
    <t>ثريا شامو</t>
  </si>
  <si>
    <t>جمال بوحسن</t>
  </si>
  <si>
    <t>جواد زين الدين</t>
  </si>
  <si>
    <t>حسين مرعي</t>
  </si>
  <si>
    <t>توجا</t>
  </si>
  <si>
    <t xml:space="preserve">عين حور </t>
  </si>
  <si>
    <t>حنين الخطيب</t>
  </si>
  <si>
    <t>دعاء عوض</t>
  </si>
  <si>
    <t>راما خوجه</t>
  </si>
  <si>
    <t>ربا اسبر</t>
  </si>
  <si>
    <t>ربى شيخ رشيد</t>
  </si>
  <si>
    <t>معينة</t>
  </si>
  <si>
    <t>رغد نويدر</t>
  </si>
  <si>
    <t>رهام العبد الرجب</t>
  </si>
  <si>
    <t>روجيتا سمعان</t>
  </si>
  <si>
    <t>ريما خولي</t>
  </si>
  <si>
    <t>ساره التيناوي</t>
  </si>
  <si>
    <t>سالي شبقجي</t>
  </si>
  <si>
    <t>ضحى الغزالي</t>
  </si>
  <si>
    <t>طارق الشعراوي</t>
  </si>
  <si>
    <t>محمد طاهر</t>
  </si>
  <si>
    <t>عادل الحساني</t>
  </si>
  <si>
    <t>عبد الرحمن السمكري</t>
  </si>
  <si>
    <t>عبد الكريم حمود</t>
  </si>
  <si>
    <t>عدنان النجم عزام</t>
  </si>
  <si>
    <t>رخيصه</t>
  </si>
  <si>
    <t>علا الطويل</t>
  </si>
  <si>
    <t>محمد بلال</t>
  </si>
  <si>
    <t>علياء شكو</t>
  </si>
  <si>
    <t>علياء عثمان</t>
  </si>
  <si>
    <t>عمر خضر</t>
  </si>
  <si>
    <t>عواطف فياض</t>
  </si>
  <si>
    <t>غنى سليلاتي</t>
  </si>
  <si>
    <t xml:space="preserve">سامر </t>
  </si>
  <si>
    <t xml:space="preserve">سمر </t>
  </si>
  <si>
    <t>غيث العباس</t>
  </si>
  <si>
    <t>اكتسار</t>
  </si>
  <si>
    <t>فادي زيدان</t>
  </si>
  <si>
    <t>فاطمه جمعه</t>
  </si>
  <si>
    <t>فراس اسماعيل</t>
  </si>
  <si>
    <t>فرحان عيسى</t>
  </si>
  <si>
    <t>فاطمه الفلاحه</t>
  </si>
  <si>
    <t>امونه</t>
  </si>
  <si>
    <t>لمى الافيوني</t>
  </si>
  <si>
    <t>ليث نحاس</t>
  </si>
  <si>
    <t>صونا</t>
  </si>
  <si>
    <t>ليدا مخلوف</t>
  </si>
  <si>
    <t>رمال</t>
  </si>
  <si>
    <t>لين العظمه</t>
  </si>
  <si>
    <t>مازن الخرسه</t>
  </si>
  <si>
    <t>محمد الحمدان</t>
  </si>
  <si>
    <t>سنده</t>
  </si>
  <si>
    <t>ميثه</t>
  </si>
  <si>
    <t>جب الصفا</t>
  </si>
  <si>
    <t>محمد السبيناتي</t>
  </si>
  <si>
    <t>محمد العقله</t>
  </si>
  <si>
    <t>محمد الهادي</t>
  </si>
  <si>
    <t>عويد</t>
  </si>
  <si>
    <t>محمد اياد كببي</t>
  </si>
  <si>
    <t>محمد حسن مهاجر</t>
  </si>
  <si>
    <t>محمد خير نقشبندي</t>
  </si>
  <si>
    <t>محمد سليمان صلاح</t>
  </si>
  <si>
    <t>محمد طارق كنعان</t>
  </si>
  <si>
    <t>محمد طالب زيدان</t>
  </si>
  <si>
    <t>محمد عامر وائلي</t>
  </si>
  <si>
    <t>إبمان</t>
  </si>
  <si>
    <t>محمد عزاره</t>
  </si>
  <si>
    <t>محمد عزو رحيباتي</t>
  </si>
  <si>
    <t>محمد عليا</t>
  </si>
  <si>
    <t>محموده كبول</t>
  </si>
  <si>
    <t>خزاعي</t>
  </si>
  <si>
    <t>الريمة</t>
  </si>
  <si>
    <t>مدين مصطفى</t>
  </si>
  <si>
    <t>عفيفة</t>
  </si>
  <si>
    <t>مرام مربيه</t>
  </si>
  <si>
    <t>محمد غنيم</t>
  </si>
  <si>
    <t>مرح ابراهيم</t>
  </si>
  <si>
    <t>الفاخورة</t>
  </si>
  <si>
    <t>مرح الوتار</t>
  </si>
  <si>
    <t>مروة الزغبي</t>
  </si>
  <si>
    <t>مروه الحج</t>
  </si>
  <si>
    <t>مروه شيخ ابراهيم</t>
  </si>
  <si>
    <t xml:space="preserve">الرياض </t>
  </si>
  <si>
    <t>مريم سليمان</t>
  </si>
  <si>
    <t>الحجر</t>
  </si>
  <si>
    <t>مصطفى عوض</t>
  </si>
  <si>
    <t>منتجب الخالد</t>
  </si>
  <si>
    <t>منى الحلاق</t>
  </si>
  <si>
    <t>محمد مظفر</t>
  </si>
  <si>
    <t>مي الشيخ ابراهيم</t>
  </si>
  <si>
    <t>ندى الدعدع</t>
  </si>
  <si>
    <t>هفاف</t>
  </si>
  <si>
    <t>نضار علي</t>
  </si>
  <si>
    <t>نور المحمود</t>
  </si>
  <si>
    <t>نور الهدى دخل الله</t>
  </si>
  <si>
    <t>نور خادم الجامع</t>
  </si>
  <si>
    <t>اصلاح</t>
  </si>
  <si>
    <t>نور نجم السيد</t>
  </si>
  <si>
    <t>هاجر كاكا</t>
  </si>
  <si>
    <t>هلا البلعوط</t>
  </si>
  <si>
    <t>وائل عنيز</t>
  </si>
  <si>
    <t>وائل معضماني</t>
  </si>
  <si>
    <t>ورد نحاس</t>
  </si>
  <si>
    <t>انعام الحمصي</t>
  </si>
  <si>
    <t>وضاح بو صلاح</t>
  </si>
  <si>
    <t>ولاء تنوكي</t>
  </si>
  <si>
    <t>ولاء محمد</t>
  </si>
  <si>
    <t>ياسر عاصي</t>
  </si>
  <si>
    <t>سوزان احمد</t>
  </si>
  <si>
    <t>عبد الله المالكي</t>
  </si>
  <si>
    <t>محمد نصر</t>
  </si>
  <si>
    <t>حسن عطيه</t>
  </si>
  <si>
    <t>مهند طنوس</t>
  </si>
  <si>
    <t>صفاء داودي</t>
  </si>
  <si>
    <t>شذى النجار</t>
  </si>
  <si>
    <t>محمد ضاهر</t>
  </si>
  <si>
    <t>محمد ماهر الخباز</t>
  </si>
  <si>
    <t>اريج ونوس</t>
  </si>
  <si>
    <t>ابراهيم الرومي</t>
  </si>
  <si>
    <t>مها الابراهيم</t>
  </si>
  <si>
    <t>محمد قصار</t>
  </si>
  <si>
    <t>مريم هلال</t>
  </si>
  <si>
    <t>عائشة العبود</t>
  </si>
  <si>
    <t>اسعد جرعتلي</t>
  </si>
  <si>
    <t>مريم نجم</t>
  </si>
  <si>
    <t>خان شيخون</t>
  </si>
  <si>
    <t>ملهم بستوني</t>
  </si>
  <si>
    <t>حازم الطوقي</t>
  </si>
  <si>
    <t>مرمر ريمه</t>
  </si>
  <si>
    <t>Mohamad almohamad</t>
  </si>
  <si>
    <t>khadiga</t>
  </si>
  <si>
    <t>نضال الجابر</t>
  </si>
  <si>
    <t>علاء السلوم</t>
  </si>
  <si>
    <t>ضحيا</t>
  </si>
  <si>
    <t>محمد علبي</t>
  </si>
  <si>
    <t>ياسر طحان</t>
  </si>
  <si>
    <t>حلا اسعد</t>
  </si>
  <si>
    <t>فاطمة برهوم</t>
  </si>
  <si>
    <t>عبد الله مهنا</t>
  </si>
  <si>
    <t>كاترين حمود</t>
  </si>
  <si>
    <t>مروان الحلواني</t>
  </si>
  <si>
    <t>ماهر العلي</t>
  </si>
  <si>
    <t>علي الديبو</t>
  </si>
  <si>
    <t>محمود عوده</t>
  </si>
  <si>
    <t>محسن ريا</t>
  </si>
  <si>
    <t>اباء قضماني</t>
  </si>
  <si>
    <t>هزار ابو حامد</t>
  </si>
  <si>
    <t>شاهر المحمد</t>
  </si>
  <si>
    <t>شوقة</t>
  </si>
  <si>
    <t>محمد حمشو</t>
  </si>
  <si>
    <t>همام الرهبان</t>
  </si>
  <si>
    <t>رائد الجاسم</t>
  </si>
  <si>
    <t>سامر زحلط</t>
  </si>
  <si>
    <t>اماني المجذوب</t>
  </si>
  <si>
    <t>نجيب المحاميد</t>
  </si>
  <si>
    <t>ربا العبد</t>
  </si>
  <si>
    <t>سلفانا عزام</t>
  </si>
  <si>
    <t>سلمان الخطيب</t>
  </si>
  <si>
    <t>سميره صالح</t>
  </si>
  <si>
    <t>صفاء زيتون</t>
  </si>
  <si>
    <t>مرام عبدالله</t>
  </si>
  <si>
    <t>ابراهيم الحسن</t>
  </si>
  <si>
    <t>عقيلة</t>
  </si>
  <si>
    <t>احمد اسبر</t>
  </si>
  <si>
    <t>جازية</t>
  </si>
  <si>
    <t>احمد الحاري</t>
  </si>
  <si>
    <t>احمد الديب</t>
  </si>
  <si>
    <t>احمد الشيخ صالح</t>
  </si>
  <si>
    <t>احمد الصويص</t>
  </si>
  <si>
    <t>قاهره</t>
  </si>
  <si>
    <t>احمد العبدالله</t>
  </si>
  <si>
    <t>احمد المعماري</t>
  </si>
  <si>
    <t>احمد النحاس</t>
  </si>
  <si>
    <t>برلنت</t>
  </si>
  <si>
    <t>احمد الوادي</t>
  </si>
  <si>
    <t>احمد تركي</t>
  </si>
  <si>
    <t>احمد جباره</t>
  </si>
  <si>
    <t>احمد جوريه</t>
  </si>
  <si>
    <t>احمد دعدوش</t>
  </si>
  <si>
    <t>محمدفوزي</t>
  </si>
  <si>
    <t>احمد رشيد</t>
  </si>
  <si>
    <t>احمد زين الدين</t>
  </si>
  <si>
    <t>احمد سليمان</t>
  </si>
  <si>
    <t>احمد صارم</t>
  </si>
  <si>
    <t>احمد طلاع</t>
  </si>
  <si>
    <t>احمد غراء</t>
  </si>
  <si>
    <t>اخلاص خضر</t>
  </si>
  <si>
    <t>ادهم عبدالعزيز</t>
  </si>
  <si>
    <t>ازدهار الجباعي</t>
  </si>
  <si>
    <t>اجود</t>
  </si>
  <si>
    <t>سمره</t>
  </si>
  <si>
    <t>اسامة منصور</t>
  </si>
  <si>
    <t>اسامه بكور</t>
  </si>
  <si>
    <t>اسراء ابوسرور</t>
  </si>
  <si>
    <t>محمداويس</t>
  </si>
  <si>
    <t>اسراء المحمد العبد الله</t>
  </si>
  <si>
    <t>شيحان</t>
  </si>
  <si>
    <t>اسراء قاسم</t>
  </si>
  <si>
    <t>اسعد ملحم</t>
  </si>
  <si>
    <t>السقيلبيه</t>
  </si>
  <si>
    <t>اسماء شهاب</t>
  </si>
  <si>
    <t>اشرف شحاده</t>
  </si>
  <si>
    <t>اعتدال رزمه</t>
  </si>
  <si>
    <t>اكرام رمضان</t>
  </si>
  <si>
    <t>سوهاد</t>
  </si>
  <si>
    <t>اكرم شحرور</t>
  </si>
  <si>
    <t>الاء الامعري</t>
  </si>
  <si>
    <t>محمدعدنان عبدالرؤوف</t>
  </si>
  <si>
    <t>الاء شبيب</t>
  </si>
  <si>
    <t>ذرار</t>
  </si>
  <si>
    <t>الامير مصطفى رسلان</t>
  </si>
  <si>
    <t>الاميره ساره حناوي</t>
  </si>
  <si>
    <t>محمدبشار</t>
  </si>
  <si>
    <t>الحارث نعمان</t>
  </si>
  <si>
    <t>الحسن صالح</t>
  </si>
  <si>
    <t>ناصرالدين</t>
  </si>
  <si>
    <t>الصفا قره جاويش</t>
  </si>
  <si>
    <t>الهام المحمد العلي</t>
  </si>
  <si>
    <t>اليس علان</t>
  </si>
  <si>
    <t>مزدانه</t>
  </si>
  <si>
    <t>اماني الرحال</t>
  </si>
  <si>
    <t>اماني السكاف</t>
  </si>
  <si>
    <t>اماني العطاالله</t>
  </si>
  <si>
    <t>امجد الحسين</t>
  </si>
  <si>
    <t>امجد بكداش</t>
  </si>
  <si>
    <t>امجد عثمان</t>
  </si>
  <si>
    <t>امجد عديره</t>
  </si>
  <si>
    <t>امل الجباوي</t>
  </si>
  <si>
    <t>امل قدور</t>
  </si>
  <si>
    <t>امنه ظليطو</t>
  </si>
  <si>
    <t>اميره آغا</t>
  </si>
  <si>
    <t>الطبقة</t>
  </si>
  <si>
    <t>اميمه حبال</t>
  </si>
  <si>
    <t>اناغيم سلوم</t>
  </si>
  <si>
    <t>انس العبود</t>
  </si>
  <si>
    <t>روله</t>
  </si>
  <si>
    <t>انس العميش</t>
  </si>
  <si>
    <t>انعام غانم</t>
  </si>
  <si>
    <t>زعيله</t>
  </si>
  <si>
    <t>اياد فارس</t>
  </si>
  <si>
    <t>ايمان حسين</t>
  </si>
  <si>
    <t>ايمان علي</t>
  </si>
  <si>
    <t>ايمان غريبي</t>
  </si>
  <si>
    <t>ايمان محاسن</t>
  </si>
  <si>
    <t>ايمن صمادي</t>
  </si>
  <si>
    <t xml:space="preserve">داريا </t>
  </si>
  <si>
    <t>ايهاب الدين الحمود</t>
  </si>
  <si>
    <t>واثق</t>
  </si>
  <si>
    <t>ايهاب الوقيه</t>
  </si>
  <si>
    <t>ايهم الاحمد</t>
  </si>
  <si>
    <t>فلكه</t>
  </si>
  <si>
    <t>ايهم الحلبي</t>
  </si>
  <si>
    <t>ايهم سلامه</t>
  </si>
  <si>
    <t>إباء علي</t>
  </si>
  <si>
    <t>إبراهيم العواد</t>
  </si>
  <si>
    <t>إبراهيم النبوتي</t>
  </si>
  <si>
    <t>إبراهيم عوير</t>
  </si>
  <si>
    <t>إبراهيم عيسى</t>
  </si>
  <si>
    <t>إينال شعبان</t>
  </si>
  <si>
    <t>شذا</t>
  </si>
  <si>
    <t>أحمد الخطيب</t>
  </si>
  <si>
    <t>أحمد الخليل</t>
  </si>
  <si>
    <t>برائه</t>
  </si>
  <si>
    <t>أحمد السرحان</t>
  </si>
  <si>
    <t>أحمد خلف</t>
  </si>
  <si>
    <t>أحمد زريقه</t>
  </si>
  <si>
    <t>أحمد طيجون</t>
  </si>
  <si>
    <t>أحمد عثمان</t>
  </si>
  <si>
    <t>أحمد علي</t>
  </si>
  <si>
    <t>أحمد فرسخ</t>
  </si>
  <si>
    <t>أسامة الحموي</t>
  </si>
  <si>
    <t>أسامة رحمون</t>
  </si>
  <si>
    <t xml:space="preserve">هناء </t>
  </si>
  <si>
    <t>أسامه قنبر</t>
  </si>
  <si>
    <t>أغيد عدس</t>
  </si>
  <si>
    <t>ألاء امانو</t>
  </si>
  <si>
    <t>أماني الخضر</t>
  </si>
  <si>
    <t>أمجد الطويل</t>
  </si>
  <si>
    <t>أنس ضميريه</t>
  </si>
  <si>
    <t>انمار قدور</t>
  </si>
  <si>
    <t>نهرو قدور</t>
  </si>
  <si>
    <t>مريم قدور</t>
  </si>
  <si>
    <t>أيمن سلوم</t>
  </si>
  <si>
    <t>آلاء البظنا</t>
  </si>
  <si>
    <t>محمدغالب</t>
  </si>
  <si>
    <t>آلاء الحكيم</t>
  </si>
  <si>
    <t>مريم الرملي</t>
  </si>
  <si>
    <t>آلاء الرمضان</t>
  </si>
  <si>
    <t>حلوة</t>
  </si>
  <si>
    <t>آلاء القصار</t>
  </si>
  <si>
    <t>أديبة</t>
  </si>
  <si>
    <t>آلاء بعلي</t>
  </si>
  <si>
    <t>آلاء بلال</t>
  </si>
  <si>
    <t>آلاء جوهر</t>
  </si>
  <si>
    <t>آلاء شاشيط</t>
  </si>
  <si>
    <t>آلاء مديك</t>
  </si>
  <si>
    <t>آلاء ياغي</t>
  </si>
  <si>
    <t>آيات رضوان</t>
  </si>
  <si>
    <t>آيات عجيل</t>
  </si>
  <si>
    <t>باديا صافي</t>
  </si>
  <si>
    <t>باسل الخليف</t>
  </si>
  <si>
    <t>منجيه</t>
  </si>
  <si>
    <t>باسل العكاري</t>
  </si>
  <si>
    <t>باسل خليل</t>
  </si>
  <si>
    <t>باسل صالحه</t>
  </si>
  <si>
    <t>كريمي</t>
  </si>
  <si>
    <t>باسل عزام</t>
  </si>
  <si>
    <t>بتول الحسن</t>
  </si>
  <si>
    <t>براء كحلوس</t>
  </si>
  <si>
    <t>براءه الحسن</t>
  </si>
  <si>
    <t>فاعور</t>
  </si>
  <si>
    <t>براءه الهادي</t>
  </si>
  <si>
    <t>براءه غانم</t>
  </si>
  <si>
    <t>بشار الزيتونى</t>
  </si>
  <si>
    <t>حياة القصيبان</t>
  </si>
  <si>
    <t>بشرى السيد</t>
  </si>
  <si>
    <t>بشرى الطويل</t>
  </si>
  <si>
    <t>ناهي</t>
  </si>
  <si>
    <t>بشرى حمود</t>
  </si>
  <si>
    <t>بشرى علي</t>
  </si>
  <si>
    <t>بكو خلف</t>
  </si>
  <si>
    <t>بوجاق</t>
  </si>
  <si>
    <t>بلال اسعد</t>
  </si>
  <si>
    <t>بلال المطلق</t>
  </si>
  <si>
    <t>بلسم مبارك</t>
  </si>
  <si>
    <t>بهاء الدين المصطفى</t>
  </si>
  <si>
    <t>بيان الحزوم</t>
  </si>
  <si>
    <t>بيشمرك اختيار</t>
  </si>
  <si>
    <t>شيخ محمد</t>
  </si>
  <si>
    <t>تسنيم العبد الحميد</t>
  </si>
  <si>
    <t>تمام صالح</t>
  </si>
  <si>
    <t>توجان كريم</t>
  </si>
  <si>
    <t>محمد أديب</t>
  </si>
  <si>
    <t>ثائر الحوشان</t>
  </si>
  <si>
    <t>ثائر بكور</t>
  </si>
  <si>
    <t>ثائر صعيدي</t>
  </si>
  <si>
    <t>ثراء الكريدي</t>
  </si>
  <si>
    <t>جدن سلطان</t>
  </si>
  <si>
    <t>طهران</t>
  </si>
  <si>
    <t>جعفر حمود</t>
  </si>
  <si>
    <t>سقيلبة</t>
  </si>
  <si>
    <t>جعفر عبدالله</t>
  </si>
  <si>
    <t xml:space="preserve">مالك </t>
  </si>
  <si>
    <t>حتان</t>
  </si>
  <si>
    <t>جعفر ميهوب</t>
  </si>
  <si>
    <t>جمال اسعد</t>
  </si>
  <si>
    <t>جمال عثوان</t>
  </si>
  <si>
    <t>جمانة المحمد</t>
  </si>
  <si>
    <t>مهيدى</t>
  </si>
  <si>
    <t>جميل منصور</t>
  </si>
  <si>
    <t>جميله العيدالسليمان</t>
  </si>
  <si>
    <t>جهاد احمد علي</t>
  </si>
  <si>
    <t>جهاد شله</t>
  </si>
  <si>
    <t>جوسلين دحدل</t>
  </si>
  <si>
    <t>جولي سلامة</t>
  </si>
  <si>
    <t>جوليا العباس</t>
  </si>
  <si>
    <t>مزيده</t>
  </si>
  <si>
    <t>جيانا العبد</t>
  </si>
  <si>
    <t>جيسيكا عبيد</t>
  </si>
  <si>
    <t>مارسيل</t>
  </si>
  <si>
    <t>جيني حلوم</t>
  </si>
  <si>
    <t>جيهان العايش</t>
  </si>
  <si>
    <t>جيهان محمود</t>
  </si>
  <si>
    <t xml:space="preserve">العفيفة </t>
  </si>
  <si>
    <t>حاتم المحمد</t>
  </si>
  <si>
    <t>حازم فندي</t>
  </si>
  <si>
    <t>قنيعه</t>
  </si>
  <si>
    <t>حافظ السلموني</t>
  </si>
  <si>
    <t>حامد محمد</t>
  </si>
  <si>
    <t>حذيفة محمد</t>
  </si>
  <si>
    <t>بتوغ</t>
  </si>
  <si>
    <t>حسام حيدر</t>
  </si>
  <si>
    <t>سلامي</t>
  </si>
  <si>
    <t>حسام خريبه</t>
  </si>
  <si>
    <t>حسن الحاج حسن</t>
  </si>
  <si>
    <t>زين العابدين</t>
  </si>
  <si>
    <t>حسن الحوامده</t>
  </si>
  <si>
    <t>خربه الشياب</t>
  </si>
  <si>
    <t>حسن جاويش</t>
  </si>
  <si>
    <t>حسن خضور</t>
  </si>
  <si>
    <t>حسن ملاحسن</t>
  </si>
  <si>
    <t>امل خليل</t>
  </si>
  <si>
    <t>حسين الشمر</t>
  </si>
  <si>
    <t>حسين شلهوم</t>
  </si>
  <si>
    <t>حسين عبود</t>
  </si>
  <si>
    <t>حسين محمد</t>
  </si>
  <si>
    <t>حلا الهزاع</t>
  </si>
  <si>
    <t>حلا طنطه</t>
  </si>
  <si>
    <t>حليمة شحادة</t>
  </si>
  <si>
    <t>حماده سليمان</t>
  </si>
  <si>
    <t>حمد عبيد</t>
  </si>
  <si>
    <t>بلهاء</t>
  </si>
  <si>
    <t>حمزه الحسياني</t>
  </si>
  <si>
    <t>سته</t>
  </si>
  <si>
    <t>حنان حاج عدنان</t>
  </si>
  <si>
    <t>حنان سعد الدين</t>
  </si>
  <si>
    <t>حنان سليمان</t>
  </si>
  <si>
    <t>حيدر برجيه</t>
  </si>
  <si>
    <t>رونق</t>
  </si>
  <si>
    <t>حيدر خليل</t>
  </si>
  <si>
    <t>حيدر محمد</t>
  </si>
  <si>
    <t>عدال</t>
  </si>
  <si>
    <t>خالد العبد</t>
  </si>
  <si>
    <t>عكاشه</t>
  </si>
  <si>
    <t>خالد العبيد</t>
  </si>
  <si>
    <t>خالد العثمان</t>
  </si>
  <si>
    <t>خالد العطيوي</t>
  </si>
  <si>
    <t>خالد النقلان</t>
  </si>
  <si>
    <t>مدلول</t>
  </si>
  <si>
    <t>خالد برخش</t>
  </si>
  <si>
    <t>خالد جبران</t>
  </si>
  <si>
    <t>خالد درويش</t>
  </si>
  <si>
    <t>خالد مصطفى</t>
  </si>
  <si>
    <t>خديجه العويد</t>
  </si>
  <si>
    <t>رقيا</t>
  </si>
  <si>
    <t>خزامه صبح</t>
  </si>
  <si>
    <t>اجفان</t>
  </si>
  <si>
    <t>خضر شميس</t>
  </si>
  <si>
    <t>خضر عباس</t>
  </si>
  <si>
    <t>خلدون الوادي</t>
  </si>
  <si>
    <t>خلود الزعبي</t>
  </si>
  <si>
    <t>خلود حبي</t>
  </si>
  <si>
    <t>محمدراتب</t>
  </si>
  <si>
    <t>خليل الخضر</t>
  </si>
  <si>
    <t>حجر اسود</t>
  </si>
  <si>
    <t>دارين الجحجاح</t>
  </si>
  <si>
    <t>درنه</t>
  </si>
  <si>
    <t>دارين حمود</t>
  </si>
  <si>
    <t>دارين سلوم</t>
  </si>
  <si>
    <t>دارين طراف</t>
  </si>
  <si>
    <t>سهام بري</t>
  </si>
  <si>
    <t>دارين عبدالله</t>
  </si>
  <si>
    <t>داليا احمد</t>
  </si>
  <si>
    <t>داليا رفاعيه</t>
  </si>
  <si>
    <t>داليه الحامد</t>
  </si>
  <si>
    <t>دانا شوكه</t>
  </si>
  <si>
    <t>داني ميلانه</t>
  </si>
  <si>
    <t>دريد الكردي</t>
  </si>
  <si>
    <t>دعاء الحلبي</t>
  </si>
  <si>
    <t>دعاء الزعبي</t>
  </si>
  <si>
    <t>دعاء المحمدالمعقوري</t>
  </si>
  <si>
    <t>دعاء دنحاوي</t>
  </si>
  <si>
    <t>دعاء زين الدين</t>
  </si>
  <si>
    <t>السيدة زيب</t>
  </si>
  <si>
    <t>دهام العلي</t>
  </si>
  <si>
    <t>دياب حيدر</t>
  </si>
  <si>
    <t>ديالا عمران</t>
  </si>
  <si>
    <t>ديانا مصطفى</t>
  </si>
  <si>
    <t>ديما عده</t>
  </si>
  <si>
    <t>دينه الضاهر</t>
  </si>
  <si>
    <t>راتب الشيخ حسن</t>
  </si>
  <si>
    <t>راغده المحمد</t>
  </si>
  <si>
    <t>راما ابو علوان</t>
  </si>
  <si>
    <t>راما الذياب</t>
  </si>
  <si>
    <t>راما الشحادات</t>
  </si>
  <si>
    <t>رامي عزالدين</t>
  </si>
  <si>
    <t>رامي عقل</t>
  </si>
  <si>
    <t>رانيا الديبان</t>
  </si>
  <si>
    <t>ثمينه</t>
  </si>
  <si>
    <t>رانيا المفلح</t>
  </si>
  <si>
    <t>رأفت ابو عساف</t>
  </si>
  <si>
    <t>رأفت صافي</t>
  </si>
  <si>
    <t>ربى يونس</t>
  </si>
  <si>
    <t>رجب علي</t>
  </si>
  <si>
    <t>رحاب ناصر</t>
  </si>
  <si>
    <t>رزان سعدالدين</t>
  </si>
  <si>
    <t>رزان عليا</t>
  </si>
  <si>
    <t>رزق رزق</t>
  </si>
  <si>
    <t>تركمان</t>
  </si>
  <si>
    <t xml:space="preserve">صيدنايا </t>
  </si>
  <si>
    <t>رشا الجبر</t>
  </si>
  <si>
    <t>الزاوية ليبيا</t>
  </si>
  <si>
    <t>رشا العبدالغفور</t>
  </si>
  <si>
    <t>خالصه</t>
  </si>
  <si>
    <t>رشا حميد</t>
  </si>
  <si>
    <t>جمالية</t>
  </si>
  <si>
    <t>رشا خالد</t>
  </si>
  <si>
    <t>رشا هيفا</t>
  </si>
  <si>
    <t>رضوان الاحمد</t>
  </si>
  <si>
    <t>رضوان وفا</t>
  </si>
  <si>
    <t xml:space="preserve">سليم </t>
  </si>
  <si>
    <t xml:space="preserve">هديه </t>
  </si>
  <si>
    <t xml:space="preserve">الضمير </t>
  </si>
  <si>
    <t>رغد ابوالسل</t>
  </si>
  <si>
    <t>رفيق العرب</t>
  </si>
  <si>
    <t>عرب</t>
  </si>
  <si>
    <t>رقيه الرفاعي</t>
  </si>
  <si>
    <t>رمزه علي</t>
  </si>
  <si>
    <t>رنا الحلواني</t>
  </si>
  <si>
    <t>رنيم الحمصي</t>
  </si>
  <si>
    <t>رنيم عليان</t>
  </si>
  <si>
    <t>رهام العمار</t>
  </si>
  <si>
    <t>رهام بجبوج</t>
  </si>
  <si>
    <t>رهف البيبي</t>
  </si>
  <si>
    <t xml:space="preserve">محمد امين </t>
  </si>
  <si>
    <t>رهف الشعار</t>
  </si>
  <si>
    <t>عبدالناصر</t>
  </si>
  <si>
    <t>رهف المصيطف</t>
  </si>
  <si>
    <t>رهف المعاني</t>
  </si>
  <si>
    <t>رهف بوزالعسل</t>
  </si>
  <si>
    <t>محمدغسان</t>
  </si>
  <si>
    <t>رهف خليل</t>
  </si>
  <si>
    <t>رهف سحلول</t>
  </si>
  <si>
    <t>رهف شبيب</t>
  </si>
  <si>
    <t>رهف عبدالله</t>
  </si>
  <si>
    <t>رهف ناصر</t>
  </si>
  <si>
    <t>رهفه السكري</t>
  </si>
  <si>
    <t>رواء الشقه</t>
  </si>
  <si>
    <t>روان افيوني</t>
  </si>
  <si>
    <t>روان الصحناوي</t>
  </si>
  <si>
    <t>روان دواره</t>
  </si>
  <si>
    <t>روجينا العلي</t>
  </si>
  <si>
    <t>رود الحسيبي</t>
  </si>
  <si>
    <t>محمداغيد</t>
  </si>
  <si>
    <t>رودينه الحجل</t>
  </si>
  <si>
    <t>روشفا يوسف</t>
  </si>
  <si>
    <t>ناجده</t>
  </si>
  <si>
    <t>روضة خبية</t>
  </si>
  <si>
    <t>روعه علوش</t>
  </si>
  <si>
    <t>رولا حسين</t>
  </si>
  <si>
    <t>رويده بوفاعور</t>
  </si>
  <si>
    <t>عقاب</t>
  </si>
  <si>
    <t>رويده شليبي</t>
  </si>
  <si>
    <t>رياض الحليبي</t>
  </si>
  <si>
    <t>ريام اللحام</t>
  </si>
  <si>
    <t>ريم الحسن</t>
  </si>
  <si>
    <t>ريم الحميدي</t>
  </si>
  <si>
    <t>ريم الفايز</t>
  </si>
  <si>
    <t>ريم المحمد</t>
  </si>
  <si>
    <t>ريم كحيل</t>
  </si>
  <si>
    <t>ريما طيفور</t>
  </si>
  <si>
    <t>زاهر النحاس</t>
  </si>
  <si>
    <t>تبوك</t>
  </si>
  <si>
    <t>زكية حمدان</t>
  </si>
  <si>
    <t>حسيبة</t>
  </si>
  <si>
    <t>زهراء بلبل</t>
  </si>
  <si>
    <t>زهره العلى عيده</t>
  </si>
  <si>
    <t>زهره كوسا</t>
  </si>
  <si>
    <t>فاطر</t>
  </si>
  <si>
    <t>زهور حبيب</t>
  </si>
  <si>
    <t>عين البيضه</t>
  </si>
  <si>
    <t>زهيره مراد</t>
  </si>
  <si>
    <t>زياد الاحمدالطعمه</t>
  </si>
  <si>
    <t>عطاالله</t>
  </si>
  <si>
    <t>زين محفوض</t>
  </si>
  <si>
    <t>زينب زيود</t>
  </si>
  <si>
    <t>زينب عادله</t>
  </si>
  <si>
    <t>غزواء</t>
  </si>
  <si>
    <t>زينب عوده</t>
  </si>
  <si>
    <t>زينب محمد</t>
  </si>
  <si>
    <t>الرقمه</t>
  </si>
  <si>
    <t>زينب يزبك</t>
  </si>
  <si>
    <t>زينه ديب</t>
  </si>
  <si>
    <t>زينه نادر</t>
  </si>
  <si>
    <t>سارينا محمد</t>
  </si>
  <si>
    <t>سامر الحسن</t>
  </si>
  <si>
    <t>صالح الشيني</t>
  </si>
  <si>
    <t>نيوف</t>
  </si>
  <si>
    <t>سامر ظاهر</t>
  </si>
  <si>
    <t>ساهره حسن</t>
  </si>
  <si>
    <t>سحر الحسين</t>
  </si>
  <si>
    <t>سعد الغصين</t>
  </si>
  <si>
    <t>سعده نعمان الداحوري</t>
  </si>
  <si>
    <t>سعدو غره</t>
  </si>
  <si>
    <t>سعيد الحكيم</t>
  </si>
  <si>
    <t>سعيد الشرع</t>
  </si>
  <si>
    <t>سلام عثمان</t>
  </si>
  <si>
    <t>سلمان سكر</t>
  </si>
  <si>
    <t>سلوى سليم</t>
  </si>
  <si>
    <t>ظاهر</t>
  </si>
  <si>
    <t>هشمه</t>
  </si>
  <si>
    <t>سليم هلال</t>
  </si>
  <si>
    <t>سليمان عبدالرحمن</t>
  </si>
  <si>
    <t>سماح اسماعيل</t>
  </si>
  <si>
    <t>سمر دبا</t>
  </si>
  <si>
    <t>مصباح</t>
  </si>
  <si>
    <t>سمر ميا</t>
  </si>
  <si>
    <t>سمير الطويل</t>
  </si>
  <si>
    <t>سمير خلف</t>
  </si>
  <si>
    <t>سناء ابو جبل</t>
  </si>
  <si>
    <t>سناء نادر</t>
  </si>
  <si>
    <t>سندس الصالح</t>
  </si>
  <si>
    <t>سوزان محلا</t>
  </si>
  <si>
    <t>سيف الدين المحمد</t>
  </si>
  <si>
    <t>سيلدا سليمان</t>
  </si>
  <si>
    <t>سيمون عبود</t>
  </si>
  <si>
    <t>شادي ديوب</t>
  </si>
  <si>
    <t>شادي ابورشيد</t>
  </si>
  <si>
    <t>شادي الخليل</t>
  </si>
  <si>
    <t>شادي النبواني</t>
  </si>
  <si>
    <t>فدوه</t>
  </si>
  <si>
    <t>شادي مصطفى</t>
  </si>
  <si>
    <t>رداح</t>
  </si>
  <si>
    <t>شذى سلامه</t>
  </si>
  <si>
    <t>شروق الزهنان</t>
  </si>
  <si>
    <t>شفيقه الحسين</t>
  </si>
  <si>
    <t>شكري السليمان</t>
  </si>
  <si>
    <t>اسود</t>
  </si>
  <si>
    <t>ماشخ</t>
  </si>
  <si>
    <t>شهد ادريبي</t>
  </si>
  <si>
    <t>شهد حيدر</t>
  </si>
  <si>
    <t>شيرين الخضرالمحمد</t>
  </si>
  <si>
    <t>هنوده</t>
  </si>
  <si>
    <t>صالح يوسف</t>
  </si>
  <si>
    <t>صبحي نورو</t>
  </si>
  <si>
    <t>صخر العيسى</t>
  </si>
  <si>
    <t>نوريه</t>
  </si>
  <si>
    <t>صفاء الحنا</t>
  </si>
  <si>
    <t>صفاء الريس</t>
  </si>
  <si>
    <t>صفاء جاسم</t>
  </si>
  <si>
    <t>صفاء دياب</t>
  </si>
  <si>
    <t>صفاء صيداوي</t>
  </si>
  <si>
    <t>صلاح الحميدالعبدالله</t>
  </si>
  <si>
    <t>شنينه</t>
  </si>
  <si>
    <t>ضاهر ابو ضاهر</t>
  </si>
  <si>
    <t>ضياء العقيلي</t>
  </si>
  <si>
    <t>طارق الجهماني</t>
  </si>
  <si>
    <t>طارق الصواف</t>
  </si>
  <si>
    <t>طه الشنتوت</t>
  </si>
  <si>
    <t>عاصم الصفدي</t>
  </si>
  <si>
    <t>عامر عماشه</t>
  </si>
  <si>
    <t>ارجوان</t>
  </si>
  <si>
    <t>مجادل</t>
  </si>
  <si>
    <t>عامر ملص</t>
  </si>
  <si>
    <t>عائشة الحمود</t>
  </si>
  <si>
    <t>عبد الباسط الحريري</t>
  </si>
  <si>
    <t>عبد الرحمن خربوطلي</t>
  </si>
  <si>
    <t>عبد الرحمن عبود</t>
  </si>
  <si>
    <t>عبد الله الذياب</t>
  </si>
  <si>
    <t>عبد الله هابيل</t>
  </si>
  <si>
    <t>عبد الهادي طياره</t>
  </si>
  <si>
    <t>عبدالباسط حيدر</t>
  </si>
  <si>
    <t>عبدالحكيم هللوالجابر</t>
  </si>
  <si>
    <t>مروش</t>
  </si>
  <si>
    <t>عبدالرحمن اسعد</t>
  </si>
  <si>
    <t>عبدالقادر المنفوش</t>
  </si>
  <si>
    <t>عبدالله الحسن</t>
  </si>
  <si>
    <t>عبدالله الياسين</t>
  </si>
  <si>
    <t>عبدالمجيد شودب</t>
  </si>
  <si>
    <t>عبدالهادي سعيد</t>
  </si>
  <si>
    <t>عبيده البواب</t>
  </si>
  <si>
    <t>عتاب عليوي</t>
  </si>
  <si>
    <t xml:space="preserve">باب الخير </t>
  </si>
  <si>
    <t>عدنان السلوم</t>
  </si>
  <si>
    <t>عدنان بكور</t>
  </si>
  <si>
    <t>عدنان دومان</t>
  </si>
  <si>
    <t>عدى درب</t>
  </si>
  <si>
    <t>عروه عباس</t>
  </si>
  <si>
    <t>عزالدين الحميدي</t>
  </si>
  <si>
    <t>عزه سلوم</t>
  </si>
  <si>
    <t>عزيزه حمود</t>
  </si>
  <si>
    <t>زريقه</t>
  </si>
  <si>
    <t>علا محايري</t>
  </si>
  <si>
    <t>علا الاشقر</t>
  </si>
  <si>
    <t>علا الخليل</t>
  </si>
  <si>
    <t>علا المدرس</t>
  </si>
  <si>
    <t>علا بلاوني</t>
  </si>
  <si>
    <t>علا عتوق</t>
  </si>
  <si>
    <t>علا عدره</t>
  </si>
  <si>
    <t>علا عيدو</t>
  </si>
  <si>
    <t>علاء الدين القدور</t>
  </si>
  <si>
    <t>عطشان</t>
  </si>
  <si>
    <t>علاء خازم</t>
  </si>
  <si>
    <t>ثاقب</t>
  </si>
  <si>
    <t>مجيره</t>
  </si>
  <si>
    <t>علاء خرفان</t>
  </si>
  <si>
    <t>علاء ملحم</t>
  </si>
  <si>
    <t>علاء نادر</t>
  </si>
  <si>
    <t>سهال</t>
  </si>
  <si>
    <t xml:space="preserve">منين </t>
  </si>
  <si>
    <t>علاء هبود</t>
  </si>
  <si>
    <t>علي الحنيت</t>
  </si>
  <si>
    <t>علي الحياوي</t>
  </si>
  <si>
    <t>مريفه</t>
  </si>
  <si>
    <t>علي العبد الله</t>
  </si>
  <si>
    <t>علي الفروي</t>
  </si>
  <si>
    <t>علي الونوس</t>
  </si>
  <si>
    <t>دليله</t>
  </si>
  <si>
    <t>علي بركات</t>
  </si>
  <si>
    <t>علي حشمه</t>
  </si>
  <si>
    <t>دمسف</t>
  </si>
  <si>
    <t>كاترين</t>
  </si>
  <si>
    <t>علي حميده</t>
  </si>
  <si>
    <t>نرجس</t>
  </si>
  <si>
    <t>علوه</t>
  </si>
  <si>
    <t>علي عبد المالك</t>
  </si>
  <si>
    <t>علي عبود</t>
  </si>
  <si>
    <t>علي عمر</t>
  </si>
  <si>
    <t>علي غصون</t>
  </si>
  <si>
    <t>كفر بني</t>
  </si>
  <si>
    <t>علي فرج</t>
  </si>
  <si>
    <t>عفرين</t>
  </si>
  <si>
    <t>علي مرهج</t>
  </si>
  <si>
    <t>علي ناصر</t>
  </si>
  <si>
    <t>عماد الحماد</t>
  </si>
  <si>
    <t>عماد الخليل</t>
  </si>
  <si>
    <t>فنديه</t>
  </si>
  <si>
    <t>عماد الدين السالم</t>
  </si>
  <si>
    <t>عماد الشيخ عمر</t>
  </si>
  <si>
    <t>عماد عسكر</t>
  </si>
  <si>
    <t>رفيقة</t>
  </si>
  <si>
    <t>عماد مرعي</t>
  </si>
  <si>
    <t>كوسر</t>
  </si>
  <si>
    <t>عمار الحسن</t>
  </si>
  <si>
    <t>راجحه</t>
  </si>
  <si>
    <t>عمار صيوح</t>
  </si>
  <si>
    <t>عمر الخصواني</t>
  </si>
  <si>
    <t>عمر المصطفى</t>
  </si>
  <si>
    <t>عفتان</t>
  </si>
  <si>
    <t>عايشه</t>
  </si>
  <si>
    <t>عمر الهلال</t>
  </si>
  <si>
    <t>عمر حسان</t>
  </si>
  <si>
    <t>محمدصفوان</t>
  </si>
  <si>
    <t>عمر حمزه</t>
  </si>
  <si>
    <t>عمرالعامر</t>
  </si>
  <si>
    <t>عمران حميداش</t>
  </si>
  <si>
    <t>عهد رمضان</t>
  </si>
  <si>
    <t>أجفان</t>
  </si>
  <si>
    <t>غاده أبوسمره</t>
  </si>
  <si>
    <t>محمدطارق</t>
  </si>
  <si>
    <t>غاليه ترو</t>
  </si>
  <si>
    <t>أديب</t>
  </si>
  <si>
    <t>غدير حمود</t>
  </si>
  <si>
    <t>غدير سعيد</t>
  </si>
  <si>
    <t>غدير شرف الدين</t>
  </si>
  <si>
    <t>غرام جبل</t>
  </si>
  <si>
    <t>غزل الخصواني</t>
  </si>
  <si>
    <t>غفران الحسن</t>
  </si>
  <si>
    <t>غفران الشامي</t>
  </si>
  <si>
    <t>غونار كورجي</t>
  </si>
  <si>
    <t>زولفيا</t>
  </si>
  <si>
    <t>عشقباد تركمانستان</t>
  </si>
  <si>
    <t>غوى اليوسف</t>
  </si>
  <si>
    <t>غيث كوجك</t>
  </si>
  <si>
    <t>غيداء زيتون</t>
  </si>
  <si>
    <t>فاتن السهوي</t>
  </si>
  <si>
    <t>فادي البصار</t>
  </si>
  <si>
    <t>فادي الحماده</t>
  </si>
  <si>
    <t>فادي حسين</t>
  </si>
  <si>
    <t>فادي شاهين</t>
  </si>
  <si>
    <t>فادي شحود</t>
  </si>
  <si>
    <t>فادي عطاالله</t>
  </si>
  <si>
    <t>فاديا السليمان</t>
  </si>
  <si>
    <t>فاديه هلال</t>
  </si>
  <si>
    <t>فارس الاسود</t>
  </si>
  <si>
    <t>فاطمة حسن</t>
  </si>
  <si>
    <t>فاطمة صائغ</t>
  </si>
  <si>
    <t>فاطمة صوان</t>
  </si>
  <si>
    <t>صبحية تباب</t>
  </si>
  <si>
    <t>فاطمة علوان</t>
  </si>
  <si>
    <t>فاطمة عليان</t>
  </si>
  <si>
    <t>فاطمه الزعيم</t>
  </si>
  <si>
    <t>فاطمه الشامي</t>
  </si>
  <si>
    <t>فاطمه القدرو</t>
  </si>
  <si>
    <t>فاطمه عمرصالح</t>
  </si>
  <si>
    <t>فائز الكدروالحماده</t>
  </si>
  <si>
    <t>فراس الحيناني</t>
  </si>
  <si>
    <t>فراس حيدر</t>
  </si>
  <si>
    <t>هديه حيدر</t>
  </si>
  <si>
    <t>فراس شبيرو</t>
  </si>
  <si>
    <t>فراس عنقا</t>
  </si>
  <si>
    <t>فراس لونتش</t>
  </si>
  <si>
    <t>فرح الجهجاه</t>
  </si>
  <si>
    <t>فرح سعيد</t>
  </si>
  <si>
    <t>فردوس كوردي</t>
  </si>
  <si>
    <t>فريد الجركس</t>
  </si>
  <si>
    <t>فصل العلي</t>
  </si>
  <si>
    <t>رقيبه</t>
  </si>
  <si>
    <t>فيصل العبود</t>
  </si>
  <si>
    <t>قاسم السليمان</t>
  </si>
  <si>
    <t>قصي شعبان</t>
  </si>
  <si>
    <t>قمر الحمودالعبيد</t>
  </si>
  <si>
    <t>خلد</t>
  </si>
  <si>
    <t>قيس وهيبه</t>
  </si>
  <si>
    <t>كاترين الجوفاني</t>
  </si>
  <si>
    <t>كاظم الفرج</t>
  </si>
  <si>
    <t>كامل اتمت</t>
  </si>
  <si>
    <t>سواح</t>
  </si>
  <si>
    <t>كرم حيدر</t>
  </si>
  <si>
    <t>كناز حسن</t>
  </si>
  <si>
    <t>كنان حاحي</t>
  </si>
  <si>
    <t>كندة يعقوب</t>
  </si>
  <si>
    <t>كوثر الطحان</t>
  </si>
  <si>
    <t>كوثر العبيد</t>
  </si>
  <si>
    <t>الحصين</t>
  </si>
  <si>
    <t>كوثر الهيبي</t>
  </si>
  <si>
    <t>لارا الحاج</t>
  </si>
  <si>
    <t>لانا عوض</t>
  </si>
  <si>
    <t>لبانه شنان</t>
  </si>
  <si>
    <t>انوار</t>
  </si>
  <si>
    <t>لجين ديوب</t>
  </si>
  <si>
    <t>اسمهان ديوب</t>
  </si>
  <si>
    <t>لما النجم</t>
  </si>
  <si>
    <t>عبدالمعين</t>
  </si>
  <si>
    <t>لما عجاج</t>
  </si>
  <si>
    <t>سحم الجولان</t>
  </si>
  <si>
    <t>لما مراد</t>
  </si>
  <si>
    <t>حزرما</t>
  </si>
  <si>
    <t>لمى ايوب</t>
  </si>
  <si>
    <t>لمى كحيل</t>
  </si>
  <si>
    <t>لورنس حسن</t>
  </si>
  <si>
    <t>لونا صالح</t>
  </si>
  <si>
    <t>لؤي الحمد الخلف</t>
  </si>
  <si>
    <t>لؤي الغزي</t>
  </si>
  <si>
    <t>لؤي عاشور</t>
  </si>
  <si>
    <t>ليال درويش</t>
  </si>
  <si>
    <t>لين صقر</t>
  </si>
  <si>
    <t>لين عيسى</t>
  </si>
  <si>
    <t>لينا حميدان</t>
  </si>
  <si>
    <t>لينا معروف</t>
  </si>
  <si>
    <t>ماجد الصفدي</t>
  </si>
  <si>
    <t>رجا</t>
  </si>
  <si>
    <t>ماجد مستو</t>
  </si>
  <si>
    <t>ماجده حيدر</t>
  </si>
  <si>
    <t>خيرالله</t>
  </si>
  <si>
    <t>مالك الكريان</t>
  </si>
  <si>
    <t>ماهر ابراهيم</t>
  </si>
  <si>
    <t>ماوية المحمد</t>
  </si>
  <si>
    <t>محمدوليد</t>
  </si>
  <si>
    <t>مايا رزق</t>
  </si>
  <si>
    <t>مأمون إفليس</t>
  </si>
  <si>
    <t>زهوة</t>
  </si>
  <si>
    <t>مجد اسديه</t>
  </si>
  <si>
    <t>محمدفريز</t>
  </si>
  <si>
    <t>محار دره</t>
  </si>
  <si>
    <t>محاسن الحسين</t>
  </si>
  <si>
    <t>محفوظ انيس</t>
  </si>
  <si>
    <t>ربيعه انيس</t>
  </si>
  <si>
    <t>عزو</t>
  </si>
  <si>
    <t>محمد ابوخشبه</t>
  </si>
  <si>
    <t>محمد البغدادي</t>
  </si>
  <si>
    <t>عائشة الديب</t>
  </si>
  <si>
    <t>حلا</t>
  </si>
  <si>
    <t>محمد الجبه جي</t>
  </si>
  <si>
    <t>محمد الحصبه</t>
  </si>
  <si>
    <t>محمد الحفيان</t>
  </si>
  <si>
    <t>محمد الخضر</t>
  </si>
  <si>
    <t>محمد الدلول</t>
  </si>
  <si>
    <t>محمد الذياب</t>
  </si>
  <si>
    <t>محمد الزعبي</t>
  </si>
  <si>
    <t>محمد السبيتان</t>
  </si>
  <si>
    <t>محمد الشلبي</t>
  </si>
  <si>
    <t>محمد الشمر</t>
  </si>
  <si>
    <t>محمد الصدير</t>
  </si>
  <si>
    <t>شامية</t>
  </si>
  <si>
    <t>محمد العبدالقهار</t>
  </si>
  <si>
    <t>محمد العسكر</t>
  </si>
  <si>
    <t>محمد أديب قسوات</t>
  </si>
  <si>
    <t>محمد حجازي</t>
  </si>
  <si>
    <t xml:space="preserve">نوري </t>
  </si>
  <si>
    <t xml:space="preserve">نورا </t>
  </si>
  <si>
    <t>محمد حسني الصيادي</t>
  </si>
  <si>
    <t>محمد حسون</t>
  </si>
  <si>
    <t>محمد خضر الحسو</t>
  </si>
  <si>
    <t>محمد دعبول</t>
  </si>
  <si>
    <t>رافع</t>
  </si>
  <si>
    <t>عطنه</t>
  </si>
  <si>
    <t>محمد ديبة</t>
  </si>
  <si>
    <t>محمد ريحان</t>
  </si>
  <si>
    <t>محمد زعتر</t>
  </si>
  <si>
    <t>محمد زيدان</t>
  </si>
  <si>
    <t>سبال</t>
  </si>
  <si>
    <t>محمد شحاده</t>
  </si>
  <si>
    <t>محمد صياح زباد</t>
  </si>
  <si>
    <t>عقيل</t>
  </si>
  <si>
    <t>محمد عاشور</t>
  </si>
  <si>
    <t>محمد عبدالغني</t>
  </si>
  <si>
    <t>محمد علي حيدر</t>
  </si>
  <si>
    <t>محمد فراس دباس</t>
  </si>
  <si>
    <t>محمد فنصه</t>
  </si>
  <si>
    <t>محمد كوكش</t>
  </si>
  <si>
    <t>محمد مازن رزوق</t>
  </si>
  <si>
    <t>محمد مرتضى</t>
  </si>
  <si>
    <t>نظام</t>
  </si>
  <si>
    <t>عبيده</t>
  </si>
  <si>
    <t>محمد مؤمن الملاح</t>
  </si>
  <si>
    <t>محمد نجيب سعيفان</t>
  </si>
  <si>
    <t>محمد نكاش</t>
  </si>
  <si>
    <t>محمدسمير</t>
  </si>
  <si>
    <t>محمد ياغي</t>
  </si>
  <si>
    <t>محمد ينال ابو خروب</t>
  </si>
  <si>
    <t xml:space="preserve">قرداحه </t>
  </si>
  <si>
    <t>محمداسامة عجيبه</t>
  </si>
  <si>
    <t>محمدجعفر الأطرش</t>
  </si>
  <si>
    <t>محمدحسين دقوري</t>
  </si>
  <si>
    <t>محمدسالم الزبيبي</t>
  </si>
  <si>
    <t>محمدصادق العباس</t>
  </si>
  <si>
    <t>محمدعوض نورالدين</t>
  </si>
  <si>
    <t>دير خيبة</t>
  </si>
  <si>
    <t>محمدماهر بارافي</t>
  </si>
  <si>
    <t>محمدمعاذ دكاك</t>
  </si>
  <si>
    <t>محمود السعدي</t>
  </si>
  <si>
    <t>محمود الشرع</t>
  </si>
  <si>
    <t>محمود بدران</t>
  </si>
  <si>
    <t>محمود حمداش</t>
  </si>
  <si>
    <t>نورية</t>
  </si>
  <si>
    <t>محمود فاتو</t>
  </si>
  <si>
    <t>محمود هزيمه</t>
  </si>
  <si>
    <t>مدحت جديد</t>
  </si>
  <si>
    <t>مرام حبيب</t>
  </si>
  <si>
    <t>مرام يحيى</t>
  </si>
  <si>
    <t>مرح التيم</t>
  </si>
  <si>
    <t>حربيه</t>
  </si>
  <si>
    <t>مرح الحاجي خلف</t>
  </si>
  <si>
    <t>مرح الزراد</t>
  </si>
  <si>
    <t>عبدالفتاح</t>
  </si>
  <si>
    <t>مرح اللو</t>
  </si>
  <si>
    <t>مرح شحود</t>
  </si>
  <si>
    <t>مرفت الاشقر</t>
  </si>
  <si>
    <t>مرهف حسن</t>
  </si>
  <si>
    <t>مروان الحماده</t>
  </si>
  <si>
    <t>مويلح</t>
  </si>
  <si>
    <t>مروان قريش</t>
  </si>
  <si>
    <t>مروج الرحال</t>
  </si>
  <si>
    <t>مروه ابوحمدان</t>
  </si>
  <si>
    <t>مروه الحجلي</t>
  </si>
  <si>
    <t>مجلي</t>
  </si>
  <si>
    <t>مروه حكيمه ابو فخر</t>
  </si>
  <si>
    <t>مروه سليمان</t>
  </si>
  <si>
    <t>مروى رقيه</t>
  </si>
  <si>
    <t>مريم الشويله</t>
  </si>
  <si>
    <t>مريم عوض</t>
  </si>
  <si>
    <t>مريم فارس</t>
  </si>
  <si>
    <t>مسلم عبيد</t>
  </si>
  <si>
    <t>مشهور ياسمينه</t>
  </si>
  <si>
    <t>مصطفى حامد</t>
  </si>
  <si>
    <t>مصطفى حسينو</t>
  </si>
  <si>
    <t>مصعب ديوب</t>
  </si>
  <si>
    <t>مضر عرابي</t>
  </si>
  <si>
    <t>مطيعه صديق</t>
  </si>
  <si>
    <t>معاذ السمير</t>
  </si>
  <si>
    <t>هايس</t>
  </si>
  <si>
    <t>معاذ شعبان</t>
  </si>
  <si>
    <t>معاذ مرسي</t>
  </si>
  <si>
    <t>معتز صالح</t>
  </si>
  <si>
    <t>معتصم بالله الياسين</t>
  </si>
  <si>
    <t>معد العباس</t>
  </si>
  <si>
    <t>ملاذ حيدر</t>
  </si>
  <si>
    <t>ملاذ دقاق</t>
  </si>
  <si>
    <t>ملك البلال</t>
  </si>
  <si>
    <t>ملك علي</t>
  </si>
  <si>
    <t>ممدوح الكيال</t>
  </si>
  <si>
    <t>منار احمد</t>
  </si>
  <si>
    <t>منار ريا</t>
  </si>
  <si>
    <t>عين قيطه</t>
  </si>
  <si>
    <t>منار زركي</t>
  </si>
  <si>
    <t>محمدفايز</t>
  </si>
  <si>
    <t>مناف عليان</t>
  </si>
  <si>
    <t>منال سرور</t>
  </si>
  <si>
    <t>منال علو</t>
  </si>
  <si>
    <t>منى الأحمد</t>
  </si>
  <si>
    <t>منى بريز</t>
  </si>
  <si>
    <t>منى حيدر</t>
  </si>
  <si>
    <t>مها عبدو</t>
  </si>
  <si>
    <t>مهند المبيض</t>
  </si>
  <si>
    <t>ماجده اللحام</t>
  </si>
  <si>
    <t>مهند داغر</t>
  </si>
  <si>
    <t>مؤمن السيوفي</t>
  </si>
  <si>
    <t>مؤمنه فندي</t>
  </si>
  <si>
    <t>مؤيد الخليل</t>
  </si>
  <si>
    <t>ميرفت الطعاني</t>
  </si>
  <si>
    <t>ميرفت العايد</t>
  </si>
  <si>
    <t>ميرنا احمد</t>
  </si>
  <si>
    <t>ميسره حيدر</t>
  </si>
  <si>
    <t>ميسوره السطام</t>
  </si>
  <si>
    <t>ميسون دابله</t>
  </si>
  <si>
    <t>ميشلين قزما</t>
  </si>
  <si>
    <t>ميناس الشمالي</t>
  </si>
  <si>
    <t>ناريمان مبيض</t>
  </si>
  <si>
    <t>ناريمان مصطو</t>
  </si>
  <si>
    <t>الماس</t>
  </si>
  <si>
    <t>نانسي ابوعيسى</t>
  </si>
  <si>
    <t>ناهد برتاوي</t>
  </si>
  <si>
    <t>فاطمه برتاوي</t>
  </si>
  <si>
    <t>ناهد سمور</t>
  </si>
  <si>
    <t>ناهد يوسف</t>
  </si>
  <si>
    <t>نايفه الفهاد</t>
  </si>
  <si>
    <t>نبال العفاش</t>
  </si>
  <si>
    <t>ندى علي</t>
  </si>
  <si>
    <t>صيطه</t>
  </si>
  <si>
    <t>نزار سكيف</t>
  </si>
  <si>
    <t>نسرين السعود</t>
  </si>
  <si>
    <t>نسرين حسن</t>
  </si>
  <si>
    <t>نصرة شريف</t>
  </si>
  <si>
    <t>أسرار</t>
  </si>
  <si>
    <t>كفتين</t>
  </si>
  <si>
    <t>نغم اسبر</t>
  </si>
  <si>
    <t>علمه</t>
  </si>
  <si>
    <t>نغم الاطرش</t>
  </si>
  <si>
    <t>نهده غريزي</t>
  </si>
  <si>
    <t>نهير ناعسه</t>
  </si>
  <si>
    <t>محمدأمير</t>
  </si>
  <si>
    <t>نور الهدى ضوي</t>
  </si>
  <si>
    <t>نور بيازيد</t>
  </si>
  <si>
    <t>نور تميم</t>
  </si>
  <si>
    <t>نور دعيبس</t>
  </si>
  <si>
    <t>نور سلامةالمحمد</t>
  </si>
  <si>
    <t>نور شلغين</t>
  </si>
  <si>
    <t>نور صادق</t>
  </si>
  <si>
    <t>نور عبد الله</t>
  </si>
  <si>
    <t>نورا الحافي</t>
  </si>
  <si>
    <t>نورة الجزماتي</t>
  </si>
  <si>
    <t>معنز</t>
  </si>
  <si>
    <t>نورس المفلح</t>
  </si>
  <si>
    <t>نورشان الحجي</t>
  </si>
  <si>
    <t>نورهان باكير</t>
  </si>
  <si>
    <t>هارون حسن</t>
  </si>
  <si>
    <t>هاني خطيب</t>
  </si>
  <si>
    <t>هاني رمضان</t>
  </si>
  <si>
    <t>هبا سنديان</t>
  </si>
  <si>
    <t>هبه اللـه زغبي</t>
  </si>
  <si>
    <t>كورين</t>
  </si>
  <si>
    <t>هبه الله عاصي</t>
  </si>
  <si>
    <t>هبه النداف</t>
  </si>
  <si>
    <t>هبه بشير عبد الملك</t>
  </si>
  <si>
    <t>هدى القدور</t>
  </si>
  <si>
    <t>هديل البني</t>
  </si>
  <si>
    <t>هديل الرضوان</t>
  </si>
  <si>
    <t>هديل الغزي</t>
  </si>
  <si>
    <t>محمدهيثم</t>
  </si>
  <si>
    <t>هديل دباس</t>
  </si>
  <si>
    <t>هديل روبه</t>
  </si>
  <si>
    <t>هديل عرابي</t>
  </si>
  <si>
    <t>هزار عيسى</t>
  </si>
  <si>
    <t>هلا الحسن</t>
  </si>
  <si>
    <t>فجر</t>
  </si>
  <si>
    <t>مهجه</t>
  </si>
  <si>
    <t>هلا النمر</t>
  </si>
  <si>
    <t>همام عثمان</t>
  </si>
  <si>
    <t>همسه السمان</t>
  </si>
  <si>
    <t>اميره المتني</t>
  </si>
  <si>
    <t>هنا نصري</t>
  </si>
  <si>
    <t>هناء الدرويش</t>
  </si>
  <si>
    <t>هناء الشريده</t>
  </si>
  <si>
    <t>هناء غنام</t>
  </si>
  <si>
    <t>هنادي حميدوش</t>
  </si>
  <si>
    <t>هند الأشقر</t>
  </si>
  <si>
    <t>هند زيتون</t>
  </si>
  <si>
    <t>هيا الحوراني</t>
  </si>
  <si>
    <t>هيام نجار</t>
  </si>
  <si>
    <t>هيفاء هلال</t>
  </si>
  <si>
    <t>هيلانا زين</t>
  </si>
  <si>
    <t>وائل العيسى</t>
  </si>
  <si>
    <t>وائل جمعه</t>
  </si>
  <si>
    <t>وجدي الرفاعي</t>
  </si>
  <si>
    <t>وسام خلوف</t>
  </si>
  <si>
    <t>وسام محرز</t>
  </si>
  <si>
    <t>وعد دحدل</t>
  </si>
  <si>
    <t>وعد رمضان</t>
  </si>
  <si>
    <t>وفاء سلمان</t>
  </si>
  <si>
    <t>ولاء حج حشيش</t>
  </si>
  <si>
    <t>زايد</t>
  </si>
  <si>
    <t>ولاء حجيج</t>
  </si>
  <si>
    <t>ولاء سيف الدين</t>
  </si>
  <si>
    <t>ولاء كيوان</t>
  </si>
  <si>
    <t>جوليه</t>
  </si>
  <si>
    <t>وليد شبرق</t>
  </si>
  <si>
    <t>حفير الفوقا</t>
  </si>
  <si>
    <t>وئام الخضر</t>
  </si>
  <si>
    <t>عسكر</t>
  </si>
  <si>
    <t xml:space="preserve">نوى </t>
  </si>
  <si>
    <t>يارا ابراهيم</t>
  </si>
  <si>
    <t xml:space="preserve">اكرم </t>
  </si>
  <si>
    <t xml:space="preserve">عوج </t>
  </si>
  <si>
    <t>يارا ابوعساف</t>
  </si>
  <si>
    <t>يارا العلي</t>
  </si>
  <si>
    <t xml:space="preserve">ريما </t>
  </si>
  <si>
    <t>يارا عجيب</t>
  </si>
  <si>
    <t>ياسر الذياب</t>
  </si>
  <si>
    <t>ياسر عفيف</t>
  </si>
  <si>
    <t>ياسمين القاسم</t>
  </si>
  <si>
    <t>ياسمين عباس</t>
  </si>
  <si>
    <t>الجروية</t>
  </si>
  <si>
    <t>ياسمين محمد</t>
  </si>
  <si>
    <t>سمعه</t>
  </si>
  <si>
    <t>ياسمين محمود</t>
  </si>
  <si>
    <t>خربة غزالة</t>
  </si>
  <si>
    <t>يامن حائماف</t>
  </si>
  <si>
    <t>يحيى المالح</t>
  </si>
  <si>
    <t>يحيى بزي</t>
  </si>
  <si>
    <t>يزن شمالي</t>
  </si>
  <si>
    <t>يزن عدره</t>
  </si>
  <si>
    <t>يزن محمد</t>
  </si>
  <si>
    <t xml:space="preserve">دمشفق </t>
  </si>
  <si>
    <t>ينال ابو علي مهنا</t>
  </si>
  <si>
    <t>نلمى</t>
  </si>
  <si>
    <t>يوسف ورده</t>
  </si>
  <si>
    <t>يولا احمد</t>
  </si>
  <si>
    <t>عنازة</t>
  </si>
  <si>
    <t>يولا علي</t>
  </si>
  <si>
    <t>ابراهيم السماعيل</t>
  </si>
  <si>
    <t>احمد الحسون</t>
  </si>
  <si>
    <t>ربوعه</t>
  </si>
  <si>
    <t>احمد دهام</t>
  </si>
  <si>
    <t>احمد دياب</t>
  </si>
  <si>
    <t>انجي شحاده</t>
  </si>
  <si>
    <t>آيه شمندور</t>
  </si>
  <si>
    <t>رانيا الرفاعي</t>
  </si>
  <si>
    <t>بتول الزعوري</t>
  </si>
  <si>
    <t>تاله الشيخ</t>
  </si>
  <si>
    <t>جعفر محمد</t>
  </si>
  <si>
    <t>حسن عثمان</t>
  </si>
  <si>
    <t>خلود شرف</t>
  </si>
  <si>
    <t>داود حسين</t>
  </si>
  <si>
    <t>أديبه</t>
  </si>
  <si>
    <t>دعاء شاويش</t>
  </si>
  <si>
    <t>رامز غندور</t>
  </si>
  <si>
    <t>رشا فتنة</t>
  </si>
  <si>
    <t>رنيم بنور</t>
  </si>
  <si>
    <t>زينب احمد</t>
  </si>
  <si>
    <t>شذا شاهين</t>
  </si>
  <si>
    <t>ضياء الدين الخلف</t>
  </si>
  <si>
    <t>عبد الرحمن شحود</t>
  </si>
  <si>
    <t>عبد القادر الاسدي</t>
  </si>
  <si>
    <t>عبد الله الحماده</t>
  </si>
  <si>
    <t>الخميسية</t>
  </si>
  <si>
    <t>علي الزبع</t>
  </si>
  <si>
    <t>علي خضر</t>
  </si>
  <si>
    <t>عماد حنيفه</t>
  </si>
  <si>
    <t>غنى الحلبي</t>
  </si>
  <si>
    <t>كنان الفاعوري</t>
  </si>
  <si>
    <t>لجين عنطاوي</t>
  </si>
  <si>
    <t>لما عروس</t>
  </si>
  <si>
    <t>مادلين الحلبي</t>
  </si>
  <si>
    <t>زهر</t>
  </si>
  <si>
    <t>محمد انس بدران</t>
  </si>
  <si>
    <t>محمد شريف درويش</t>
  </si>
  <si>
    <t>مدين شرف</t>
  </si>
  <si>
    <t>مصطفى الطرشان</t>
  </si>
  <si>
    <t>نايف الاحمد</t>
  </si>
  <si>
    <t>قدرية</t>
  </si>
  <si>
    <t>نور الفاحلي</t>
  </si>
  <si>
    <t>نيرمين الملك</t>
  </si>
  <si>
    <t>هيام المشنتف</t>
  </si>
  <si>
    <t>ولاء سوار</t>
  </si>
  <si>
    <t>ولاء ياسين</t>
  </si>
  <si>
    <t>ابي اسماعيل الخليل</t>
  </si>
  <si>
    <t>أدريس يوسف</t>
  </si>
  <si>
    <t>أنس الحمود الياسين</t>
  </si>
  <si>
    <t>جعفر مندو</t>
  </si>
  <si>
    <t>جون برو</t>
  </si>
  <si>
    <t>عبد الاحد</t>
  </si>
  <si>
    <t>حسام سعد</t>
  </si>
  <si>
    <t>حسن عمر</t>
  </si>
  <si>
    <t>حمزة حمزة</t>
  </si>
  <si>
    <t>حنان رحمه</t>
  </si>
  <si>
    <t>احمد وفيق</t>
  </si>
  <si>
    <t>خلدون حاتم</t>
  </si>
  <si>
    <t>ذو الفقار علي</t>
  </si>
  <si>
    <t>رشيد الحجي</t>
  </si>
  <si>
    <t>وردي</t>
  </si>
  <si>
    <t>رهف سواح</t>
  </si>
  <si>
    <t>رهف صادقه</t>
  </si>
  <si>
    <t>ريم السالم</t>
  </si>
  <si>
    <t>زين صالح</t>
  </si>
  <si>
    <t>فداء الدين</t>
  </si>
  <si>
    <t>سامر شعيب</t>
  </si>
  <si>
    <t>سليم عفيف</t>
  </si>
  <si>
    <t>شادي اليوسف</t>
  </si>
  <si>
    <t>شاهيناز بزبوز</t>
  </si>
  <si>
    <t>صخر اسد</t>
  </si>
  <si>
    <t>عبد الرحمن حياتلة</t>
  </si>
  <si>
    <t>عدي ملوك</t>
  </si>
  <si>
    <t>علا الحايك</t>
  </si>
  <si>
    <t>علي الوف</t>
  </si>
  <si>
    <t>غفراء سعد الدين</t>
  </si>
  <si>
    <t>غنوه حسن</t>
  </si>
  <si>
    <t>عميده</t>
  </si>
  <si>
    <t>غنى حموي</t>
  </si>
  <si>
    <t>فرح نويلاتي</t>
  </si>
  <si>
    <t>كامل عبيد</t>
  </si>
  <si>
    <t>سورية</t>
  </si>
  <si>
    <t>لين قويدر</t>
  </si>
  <si>
    <t>محمد خير المزين</t>
  </si>
  <si>
    <t>محمد زيني</t>
  </si>
  <si>
    <t>محمد فخر الدين</t>
  </si>
  <si>
    <t>محمد نور الاحمد</t>
  </si>
  <si>
    <t>محمود زيتون</t>
  </si>
  <si>
    <t>درغام</t>
  </si>
  <si>
    <t>كبريه</t>
  </si>
  <si>
    <t>مروة جريده</t>
  </si>
  <si>
    <t>ملهم كرابيلي</t>
  </si>
  <si>
    <t>منار العبدالله</t>
  </si>
  <si>
    <t>ميري ميدع</t>
  </si>
  <si>
    <t>ميدع</t>
  </si>
  <si>
    <t>ميريام طه</t>
  </si>
  <si>
    <t>نذير رنكوسي</t>
  </si>
  <si>
    <t>نرمين عشي</t>
  </si>
  <si>
    <t>نواف العلي</t>
  </si>
  <si>
    <t>هبه عكله</t>
  </si>
  <si>
    <t>ناظره</t>
  </si>
  <si>
    <t>هزار مشمش</t>
  </si>
  <si>
    <t>محمد صلاح الدين</t>
  </si>
  <si>
    <t>وجدي محمد</t>
  </si>
  <si>
    <t>وصفيه الشاعر</t>
  </si>
  <si>
    <t>عابد</t>
  </si>
  <si>
    <t>بوسان</t>
  </si>
  <si>
    <t>ولاء قاديش</t>
  </si>
  <si>
    <t>يوسف الجوفاني</t>
  </si>
  <si>
    <t>اماني ابو عون</t>
  </si>
  <si>
    <t>أمل الحسين</t>
  </si>
  <si>
    <t>حسان بايرلي</t>
  </si>
  <si>
    <t>محمد نبيه سلطان</t>
  </si>
  <si>
    <t>هناء احمد</t>
  </si>
  <si>
    <t>يزن محفوض</t>
  </si>
  <si>
    <t>محمد امام النصيرات</t>
  </si>
  <si>
    <t>عهود</t>
  </si>
  <si>
    <t>ماهر الحموي</t>
  </si>
  <si>
    <t>اسد محمد علي حسن</t>
  </si>
  <si>
    <t>علاء الحاج خالد</t>
  </si>
  <si>
    <t>شروق خليل</t>
  </si>
  <si>
    <t>علا القبعاني</t>
  </si>
  <si>
    <t>يوسف الاسدي</t>
  </si>
  <si>
    <t>محمد الحنش</t>
  </si>
  <si>
    <t>علا النجار</t>
  </si>
  <si>
    <t>حامد الميس</t>
  </si>
  <si>
    <t>نبيل الخطيب</t>
  </si>
  <si>
    <t>محمد حلو</t>
  </si>
  <si>
    <t>الاء الطواشي</t>
  </si>
  <si>
    <t>بشار الشاتوري</t>
  </si>
  <si>
    <t>فهميا</t>
  </si>
  <si>
    <t>خالد صفية</t>
  </si>
  <si>
    <t>رانية النقطه</t>
  </si>
  <si>
    <t>احمد المفرج</t>
  </si>
  <si>
    <t>انس بيرقدار</t>
  </si>
  <si>
    <t>أحمد نبيل</t>
  </si>
  <si>
    <t>على الراضي</t>
  </si>
  <si>
    <t>مصلح</t>
  </si>
  <si>
    <t>عايشة</t>
  </si>
  <si>
    <t>نورس ديروان</t>
  </si>
  <si>
    <t>مضر زكريا</t>
  </si>
  <si>
    <t>ليلى القاسم</t>
  </si>
  <si>
    <t>مازن راجح</t>
  </si>
  <si>
    <t>بدا</t>
  </si>
  <si>
    <t>فراس المملوك</t>
  </si>
  <si>
    <t>محمود بيطار</t>
  </si>
  <si>
    <t>محمد العلي الكاطع</t>
  </si>
  <si>
    <t>لدين</t>
  </si>
  <si>
    <t>ماجد جريوة</t>
  </si>
  <si>
    <t>مهران مرشد</t>
  </si>
  <si>
    <t>نجاح أبو حامد</t>
  </si>
  <si>
    <t>الدمام السعوديه</t>
  </si>
  <si>
    <t>عوض العبيد</t>
  </si>
  <si>
    <t>محي الدين الخطبا</t>
  </si>
  <si>
    <t>عفراء سعد الدين</t>
  </si>
  <si>
    <t>ناجي الحمد</t>
  </si>
  <si>
    <t>محجة</t>
  </si>
  <si>
    <t>محمد جبور</t>
  </si>
  <si>
    <t>فراس الدحدوح</t>
  </si>
  <si>
    <t>يوسف ابراهيم</t>
  </si>
  <si>
    <t>رامي عسكر</t>
  </si>
  <si>
    <t>زهير اسماعيل</t>
  </si>
  <si>
    <t>ربيع ربيع</t>
  </si>
  <si>
    <t>ابراهيم ابراهيم</t>
  </si>
  <si>
    <t>يولا</t>
  </si>
  <si>
    <t>ابراهيم الاحمد</t>
  </si>
  <si>
    <t>ابراهيم الاشقر</t>
  </si>
  <si>
    <t>ابراهيم البيطار</t>
  </si>
  <si>
    <t>ابراهيم الحمد</t>
  </si>
  <si>
    <t>ابراهيم عجميه</t>
  </si>
  <si>
    <t>ابراهيم غزال</t>
  </si>
  <si>
    <t>ابراهيم نوفلي</t>
  </si>
  <si>
    <t>احسان مرتضى</t>
  </si>
  <si>
    <t>احلام الاشقر</t>
  </si>
  <si>
    <t>احلام حسن</t>
  </si>
  <si>
    <t>احمد ابوحويه</t>
  </si>
  <si>
    <t>احمد احمد</t>
  </si>
  <si>
    <t>احمد اسعد</t>
  </si>
  <si>
    <t>احمد الجلم</t>
  </si>
  <si>
    <t>احمد الحاج</t>
  </si>
  <si>
    <t>عبدالعظيم</t>
  </si>
  <si>
    <t>احمد الخاوندي</t>
  </si>
  <si>
    <t>احمد الزايد</t>
  </si>
  <si>
    <t>دهله</t>
  </si>
  <si>
    <t>احمد السبع</t>
  </si>
  <si>
    <t>احمد السيد</t>
  </si>
  <si>
    <t>احمد الشريفي</t>
  </si>
  <si>
    <t>احمد العايد</t>
  </si>
  <si>
    <t>احمد العبد الله</t>
  </si>
  <si>
    <t>احمد الكحيص</t>
  </si>
  <si>
    <t>اضحيه</t>
  </si>
  <si>
    <t>القطعه</t>
  </si>
  <si>
    <t>احمد المرعي</t>
  </si>
  <si>
    <t>عبدالمنعم</t>
  </si>
  <si>
    <t>بسينة</t>
  </si>
  <si>
    <t>معر تماتر</t>
  </si>
  <si>
    <t>احمد الموسى</t>
  </si>
  <si>
    <t>احمد دردر</t>
  </si>
  <si>
    <t>نائلة</t>
  </si>
  <si>
    <t>احمد سلطان ناصر</t>
  </si>
  <si>
    <t>براء</t>
  </si>
  <si>
    <t>احمد شفيع</t>
  </si>
  <si>
    <t>الصبورة</t>
  </si>
  <si>
    <t>احمد طه</t>
  </si>
  <si>
    <t>احمد عبدالخالق</t>
  </si>
  <si>
    <t>احمد عبدالقادر</t>
  </si>
  <si>
    <t>احمد علوش</t>
  </si>
  <si>
    <t>احمد محفوض</t>
  </si>
  <si>
    <t>احمد ملاك</t>
  </si>
  <si>
    <t>احمد موعد</t>
  </si>
  <si>
    <t>احمديزن الادلبي</t>
  </si>
  <si>
    <t>ادهم خلف</t>
  </si>
  <si>
    <t>اسامه الدولتلي</t>
  </si>
  <si>
    <t>عليا خليفه</t>
  </si>
  <si>
    <t>اسامه الصالح</t>
  </si>
  <si>
    <t xml:space="preserve">نعيمه </t>
  </si>
  <si>
    <t>اسامه خيو</t>
  </si>
  <si>
    <t>رضيمة اللواء</t>
  </si>
  <si>
    <t>اسامه مروه</t>
  </si>
  <si>
    <t>فاطمه مروه</t>
  </si>
  <si>
    <t>مكه المكرمه</t>
  </si>
  <si>
    <t>اسراء العداي</t>
  </si>
  <si>
    <t>مليكة</t>
  </si>
  <si>
    <t>اسراء رهبان</t>
  </si>
  <si>
    <t>اسعد قزح</t>
  </si>
  <si>
    <t>اسلام المصري</t>
  </si>
  <si>
    <t>اسماء الفنيش</t>
  </si>
  <si>
    <t>النافله</t>
  </si>
  <si>
    <t>اسماء المحمد العبد الله</t>
  </si>
  <si>
    <t xml:space="preserve">شيحان </t>
  </si>
  <si>
    <t xml:space="preserve">ذبيان </t>
  </si>
  <si>
    <t>اسماء طه</t>
  </si>
  <si>
    <t xml:space="preserve">بدر الدين </t>
  </si>
  <si>
    <t xml:space="preserve">اعتدال </t>
  </si>
  <si>
    <t>اسماعيل اسماعيل</t>
  </si>
  <si>
    <t>اسماعيل داؤد</t>
  </si>
  <si>
    <t>اسماعيل معاون</t>
  </si>
  <si>
    <t>اسمى الصحناوى</t>
  </si>
  <si>
    <t>زواره</t>
  </si>
  <si>
    <t>اسيا هاشم</t>
  </si>
  <si>
    <t>اسيل صالح</t>
  </si>
  <si>
    <t>العراق</t>
  </si>
  <si>
    <t>اشرف الدركزللي</t>
  </si>
  <si>
    <t>انسام</t>
  </si>
  <si>
    <t>اغيد الشحاده</t>
  </si>
  <si>
    <t>اكرم القادري</t>
  </si>
  <si>
    <t>اكليل ادريس</t>
  </si>
  <si>
    <t>عين عرفتي</t>
  </si>
  <si>
    <t>الاء خلف</t>
  </si>
  <si>
    <t>الاء سلامانه</t>
  </si>
  <si>
    <t xml:space="preserve">يمن </t>
  </si>
  <si>
    <t>آلاء شكاس</t>
  </si>
  <si>
    <t>مسيكه</t>
  </si>
  <si>
    <t>الاء شهاب</t>
  </si>
  <si>
    <t>الليث جركس</t>
  </si>
  <si>
    <t>الليث فياض</t>
  </si>
  <si>
    <t>مغلة كبيرة</t>
  </si>
  <si>
    <t>اماني غادر</t>
  </si>
  <si>
    <t>امجد الفياض</t>
  </si>
  <si>
    <t>فندية</t>
  </si>
  <si>
    <t>امل اسكندر</t>
  </si>
  <si>
    <t>غزاله عباس</t>
  </si>
  <si>
    <t>امل الحصان</t>
  </si>
  <si>
    <t>امل حيدر</t>
  </si>
  <si>
    <t>امنه الهبول</t>
  </si>
  <si>
    <t>اميره ابوعيشه</t>
  </si>
  <si>
    <t>امين عيسى</t>
  </si>
  <si>
    <t>امينة النعيمي</t>
  </si>
  <si>
    <t>حنيفة</t>
  </si>
  <si>
    <t>انتصار البهلول</t>
  </si>
  <si>
    <t>انتصار السلمان</t>
  </si>
  <si>
    <t>انتصار اليوسف</t>
  </si>
  <si>
    <t>نوفه فندي</t>
  </si>
  <si>
    <t>انس الحرفوش</t>
  </si>
  <si>
    <t>انس العقال</t>
  </si>
  <si>
    <t>انغام الاحمد</t>
  </si>
  <si>
    <t>انوار الأطرش</t>
  </si>
  <si>
    <t>فلوريدا</t>
  </si>
  <si>
    <t>اوس جحة</t>
  </si>
  <si>
    <t>ايات سلامة</t>
  </si>
  <si>
    <t>اياد ابراهيم</t>
  </si>
  <si>
    <t>أمنه</t>
  </si>
  <si>
    <t>اياد الجبارين</t>
  </si>
  <si>
    <t>اياد حميده</t>
  </si>
  <si>
    <t>اياد سلامه</t>
  </si>
  <si>
    <t>اياد عبدالله</t>
  </si>
  <si>
    <t>سعدو</t>
  </si>
  <si>
    <t>لوسيه</t>
  </si>
  <si>
    <t>اياد قسام</t>
  </si>
  <si>
    <t>ايمان الحساني</t>
  </si>
  <si>
    <t>ابتسام السلامه</t>
  </si>
  <si>
    <t>ايمان حموده</t>
  </si>
  <si>
    <t>ايمان سيف</t>
  </si>
  <si>
    <t>ايمان شله</t>
  </si>
  <si>
    <t>ايمان لالا</t>
  </si>
  <si>
    <t>محمدحسن</t>
  </si>
  <si>
    <t>ايمن السليمان</t>
  </si>
  <si>
    <t>ايمن حيدر</t>
  </si>
  <si>
    <t>ايه العفاش</t>
  </si>
  <si>
    <t>ايه نصر</t>
  </si>
  <si>
    <t>تاج</t>
  </si>
  <si>
    <t>ايهاب ابو عليلة</t>
  </si>
  <si>
    <t>غادة عثمان</t>
  </si>
  <si>
    <t>ايهم شقره</t>
  </si>
  <si>
    <t>ايهم هلال</t>
  </si>
  <si>
    <t>إسعاف عبدالرزاق</t>
  </si>
  <si>
    <t>مرضي</t>
  </si>
  <si>
    <t>إيلاف بدليس</t>
  </si>
  <si>
    <t>صفيناز</t>
  </si>
  <si>
    <t>أبي قرعيش</t>
  </si>
  <si>
    <t>أحلام المقداد</t>
  </si>
  <si>
    <t>أفراح</t>
  </si>
  <si>
    <t>بصرى</t>
  </si>
  <si>
    <t>أحمد الأحمد</t>
  </si>
  <si>
    <t>أحمد البيطار</t>
  </si>
  <si>
    <t>نوف</t>
  </si>
  <si>
    <t>أحمد الحسن</t>
  </si>
  <si>
    <t>أحمد الهابط</t>
  </si>
  <si>
    <t xml:space="preserve">عربين </t>
  </si>
  <si>
    <t>أحمد اليونس</t>
  </si>
  <si>
    <t>أحمد شهاب الدين</t>
  </si>
  <si>
    <t>أحمد صالح</t>
  </si>
  <si>
    <t>أحمد قرطل</t>
  </si>
  <si>
    <t>وطفه قرطل</t>
  </si>
  <si>
    <t>دارتعزه</t>
  </si>
  <si>
    <t>أحمد مالك</t>
  </si>
  <si>
    <t>وطفة</t>
  </si>
  <si>
    <t>أحمد محمد</t>
  </si>
  <si>
    <t>أحمد نور المصري</t>
  </si>
  <si>
    <t>أديب الحلبي</t>
  </si>
  <si>
    <t>السويدا ملح</t>
  </si>
  <si>
    <t>أريج القرعان</t>
  </si>
  <si>
    <t>أسامه اتمت</t>
  </si>
  <si>
    <t>أسامه نصار</t>
  </si>
  <si>
    <t>تقوى</t>
  </si>
  <si>
    <t>أشرف شوباصي</t>
  </si>
  <si>
    <t>أغيد زعرور</t>
  </si>
  <si>
    <t>أفرديت شعبان</t>
  </si>
  <si>
    <t>كامله شعبان</t>
  </si>
  <si>
    <t>كاف الجاع</t>
  </si>
  <si>
    <t>أفين الكردي</t>
  </si>
  <si>
    <t>أكرم نوفل</t>
  </si>
  <si>
    <t>ألاء صفر</t>
  </si>
  <si>
    <t xml:space="preserve">جمال </t>
  </si>
  <si>
    <t>متلده</t>
  </si>
  <si>
    <t>زاكية</t>
  </si>
  <si>
    <t>أليسار زنبوعه</t>
  </si>
  <si>
    <t>أماني الجاجان</t>
  </si>
  <si>
    <t>أماني الراعي</t>
  </si>
  <si>
    <t>أماني عامر</t>
  </si>
  <si>
    <t>جدعان</t>
  </si>
  <si>
    <t>أمجد الصباغ</t>
  </si>
  <si>
    <t>ناجية</t>
  </si>
  <si>
    <t>أمجد بلال</t>
  </si>
  <si>
    <t>أمجد جديد</t>
  </si>
  <si>
    <t>أمجد رفاعه</t>
  </si>
  <si>
    <t>أمجد علي</t>
  </si>
  <si>
    <t>أمل احمد</t>
  </si>
  <si>
    <t>أمل الخطيب</t>
  </si>
  <si>
    <t>وهوب</t>
  </si>
  <si>
    <t>أمل ناصر</t>
  </si>
  <si>
    <t>أمير عوض</t>
  </si>
  <si>
    <t>أنس العر</t>
  </si>
  <si>
    <t>أنوار محلول</t>
  </si>
  <si>
    <t>أوس جابر</t>
  </si>
  <si>
    <t>أيمن عاشور</t>
  </si>
  <si>
    <t>أيهم الحسن</t>
  </si>
  <si>
    <t>أيهم كاسو</t>
  </si>
  <si>
    <t>أيهم مهنا</t>
  </si>
  <si>
    <t>آلاء الجرف</t>
  </si>
  <si>
    <t>سحر سيفو</t>
  </si>
  <si>
    <t>آلاء الخاني</t>
  </si>
  <si>
    <t>صفية</t>
  </si>
  <si>
    <t>آلاء عبدللي</t>
  </si>
  <si>
    <t>محمدخلدون</t>
  </si>
  <si>
    <t>آلاء ملحم</t>
  </si>
  <si>
    <t>آلاء يوسف</t>
  </si>
  <si>
    <t>آمنة النعسان</t>
  </si>
  <si>
    <t>آمنة أبوضاهر</t>
  </si>
  <si>
    <t>آية الأحمد</t>
  </si>
  <si>
    <t>آية وانلي</t>
  </si>
  <si>
    <t>محمدخضر</t>
  </si>
  <si>
    <t>آيه حمزه</t>
  </si>
  <si>
    <t>آيه خنيسه</t>
  </si>
  <si>
    <t>آيه رطل</t>
  </si>
  <si>
    <t>باسل الحمد</t>
  </si>
  <si>
    <t>عشاير</t>
  </si>
  <si>
    <t>باسل خلف</t>
  </si>
  <si>
    <t>هزاع</t>
  </si>
  <si>
    <t>باسل كريشو</t>
  </si>
  <si>
    <t>الزاهراء</t>
  </si>
  <si>
    <t>باسم عاشور</t>
  </si>
  <si>
    <t>باسمه عباس</t>
  </si>
  <si>
    <t>باسمه محفوض</t>
  </si>
  <si>
    <t>بتول الابرص الشهيربالاشقر</t>
  </si>
  <si>
    <t>بتول الناصير</t>
  </si>
  <si>
    <t>بتول اليوسف</t>
  </si>
  <si>
    <t>بتول حسن</t>
  </si>
  <si>
    <t>بتول حيمود</t>
  </si>
  <si>
    <t>قنيطرة</t>
  </si>
  <si>
    <t>بثينه خليل</t>
  </si>
  <si>
    <t>بدر الشيخ</t>
  </si>
  <si>
    <t>براء النجار</t>
  </si>
  <si>
    <t>براءه الحساني</t>
  </si>
  <si>
    <t>براءه العداي</t>
  </si>
  <si>
    <t>مليكه</t>
  </si>
  <si>
    <t>براءه مال</t>
  </si>
  <si>
    <t>بسام العلي</t>
  </si>
  <si>
    <t>بسامه عباس</t>
  </si>
  <si>
    <t>بسمه العوني</t>
  </si>
  <si>
    <t>بشار خير</t>
  </si>
  <si>
    <t>بشار سليمان</t>
  </si>
  <si>
    <t>بشار صقر</t>
  </si>
  <si>
    <t>علوية</t>
  </si>
  <si>
    <t>بشار فضه</t>
  </si>
  <si>
    <t>بشار معلا</t>
  </si>
  <si>
    <t>رامح</t>
  </si>
  <si>
    <t>بشرى العبد الفرج</t>
  </si>
  <si>
    <t>اليعربيه</t>
  </si>
  <si>
    <t>بشرى دبين</t>
  </si>
  <si>
    <t xml:space="preserve">النشابيه </t>
  </si>
  <si>
    <t>بشرى صافي</t>
  </si>
  <si>
    <t>بشرى طه</t>
  </si>
  <si>
    <t>بشرى عنوز</t>
  </si>
  <si>
    <t>بشير الجبه جي</t>
  </si>
  <si>
    <t>بلال تيرو</t>
  </si>
  <si>
    <t>بلال حجازي</t>
  </si>
  <si>
    <t>بهاء الدين دحو</t>
  </si>
  <si>
    <t>بهار يسكان</t>
  </si>
  <si>
    <t>حبيبه</t>
  </si>
  <si>
    <t>بهيج احمد</t>
  </si>
  <si>
    <t>بيان ادريس</t>
  </si>
  <si>
    <t>بيان الحسن</t>
  </si>
  <si>
    <t>بسقلا</t>
  </si>
  <si>
    <t>بيان محفوض</t>
  </si>
  <si>
    <t>بيان مقدح</t>
  </si>
  <si>
    <t>بيداء شاهين</t>
  </si>
  <si>
    <t>بيداء عباس</t>
  </si>
  <si>
    <t>تسنيم القصاص</t>
  </si>
  <si>
    <t>تسنيم وهيبه</t>
  </si>
  <si>
    <t>تغريد ابراهيم</t>
  </si>
  <si>
    <t>قطلبه</t>
  </si>
  <si>
    <t>تغريد الطحان</t>
  </si>
  <si>
    <t>تغريد حجازي كيلاني</t>
  </si>
  <si>
    <t>تغريد محمد</t>
  </si>
  <si>
    <t>تفاحة صالح</t>
  </si>
  <si>
    <t>زعل</t>
  </si>
  <si>
    <t>تفاني شعار</t>
  </si>
  <si>
    <t xml:space="preserve">اريحا </t>
  </si>
  <si>
    <t>تمارا سعيد</t>
  </si>
  <si>
    <t>تماره دواره</t>
  </si>
  <si>
    <t>شكيبه</t>
  </si>
  <si>
    <t>تماضر نتوف</t>
  </si>
  <si>
    <t>تمام ناصر</t>
  </si>
  <si>
    <t>تميم السعيد</t>
  </si>
  <si>
    <t>توجان كنجو</t>
  </si>
  <si>
    <t>محمدنوري</t>
  </si>
  <si>
    <t>ثامر محمد</t>
  </si>
  <si>
    <t>ثائر العلي</t>
  </si>
  <si>
    <t>الطيانه</t>
  </si>
  <si>
    <t>ثائره صالح</t>
  </si>
  <si>
    <t>جاده صالح</t>
  </si>
  <si>
    <t>Kader</t>
  </si>
  <si>
    <t>ايفت</t>
  </si>
  <si>
    <t>جاك الجرجس</t>
  </si>
  <si>
    <t>سوهير</t>
  </si>
  <si>
    <t>جانيت كيسيني</t>
  </si>
  <si>
    <t>جحجاح شحود</t>
  </si>
  <si>
    <t>جعفر الحسين</t>
  </si>
  <si>
    <t>بيكه</t>
  </si>
  <si>
    <t>جعفر حمدان</t>
  </si>
  <si>
    <t>منتجب</t>
  </si>
  <si>
    <t>جعفر ناصر</t>
  </si>
  <si>
    <t>جلنار المنصور</t>
  </si>
  <si>
    <t>جمال الدين الاسعد</t>
  </si>
  <si>
    <t>جمال المهاوش</t>
  </si>
  <si>
    <t>جمال حيدر</t>
  </si>
  <si>
    <t>جمال نصار</t>
  </si>
  <si>
    <t>جمانه الأشهب</t>
  </si>
  <si>
    <t>جهاد عبدالغني</t>
  </si>
  <si>
    <t>عبدالغني</t>
  </si>
  <si>
    <t>جهان ضبه</t>
  </si>
  <si>
    <t>علاءالدين</t>
  </si>
  <si>
    <t>جورج جرموش</t>
  </si>
  <si>
    <t>مطانيوس</t>
  </si>
  <si>
    <t>لويسه</t>
  </si>
  <si>
    <t>جورج كسواني</t>
  </si>
  <si>
    <t>جوزيف شلش</t>
  </si>
  <si>
    <t>جيهان العلبي</t>
  </si>
  <si>
    <t>حازم السمان</t>
  </si>
  <si>
    <t>مازينا</t>
  </si>
  <si>
    <t>حازم عتعت</t>
  </si>
  <si>
    <t>حافظ اسماعيل</t>
  </si>
  <si>
    <t>ضهر مطرو</t>
  </si>
  <si>
    <t>حسام العنيزان</t>
  </si>
  <si>
    <t>حسام محمدسعيد</t>
  </si>
  <si>
    <t>حسام محمود</t>
  </si>
  <si>
    <t>محمدرضوان</t>
  </si>
  <si>
    <t>حسان شلهوم</t>
  </si>
  <si>
    <t>حسن البليخ</t>
  </si>
  <si>
    <t>حسن الشيخ علي</t>
  </si>
  <si>
    <t>حسن الطواح</t>
  </si>
  <si>
    <t>حسن العدل</t>
  </si>
  <si>
    <t>حسن جغل</t>
  </si>
  <si>
    <t>غنيمه</t>
  </si>
  <si>
    <t>حسن حسين</t>
  </si>
  <si>
    <t>حسن داود</t>
  </si>
  <si>
    <t>محمدنصر</t>
  </si>
  <si>
    <t>رابية</t>
  </si>
  <si>
    <t>حسن سلمان</t>
  </si>
  <si>
    <t>حسن شاوي</t>
  </si>
  <si>
    <t>حسن صالحه</t>
  </si>
  <si>
    <t>غصنه</t>
  </si>
  <si>
    <t>حسن علي</t>
  </si>
  <si>
    <t>حسن كيرط</t>
  </si>
  <si>
    <t>حسن معلا</t>
  </si>
  <si>
    <t>حسيان الحسين</t>
  </si>
  <si>
    <t>حسين الأحمد</t>
  </si>
  <si>
    <t>حسين الياسين</t>
  </si>
  <si>
    <t>حسين عبد الله</t>
  </si>
  <si>
    <t>وزيرا</t>
  </si>
  <si>
    <t>حسين عوض</t>
  </si>
  <si>
    <t>عزيه</t>
  </si>
  <si>
    <t>حسين محمود</t>
  </si>
  <si>
    <t>حليمة العدل</t>
  </si>
  <si>
    <t>فطيري</t>
  </si>
  <si>
    <t>حمزه الشحاده</t>
  </si>
  <si>
    <t>حمزه العكش</t>
  </si>
  <si>
    <t>حمزه عباس</t>
  </si>
  <si>
    <t>محمد رجائي</t>
  </si>
  <si>
    <t>حمزه وهبه</t>
  </si>
  <si>
    <t>حنا السمارة</t>
  </si>
  <si>
    <t>انطون</t>
  </si>
  <si>
    <t>حنان أمون</t>
  </si>
  <si>
    <t>حنان عبدالرحمن</t>
  </si>
  <si>
    <t>طرفة</t>
  </si>
  <si>
    <t>حنين اسماعيل</t>
  </si>
  <si>
    <t>حنين الكردي</t>
  </si>
  <si>
    <t>حنين ناصيف</t>
  </si>
  <si>
    <t>قطف</t>
  </si>
  <si>
    <t>حواس الحساني</t>
  </si>
  <si>
    <t>حسكة</t>
  </si>
  <si>
    <t>حوريه سليمان</t>
  </si>
  <si>
    <t>حيان عاصي</t>
  </si>
  <si>
    <t>حيدر المهندس</t>
  </si>
  <si>
    <t>حيدر محمود</t>
  </si>
  <si>
    <t>حيدر يوسف</t>
  </si>
  <si>
    <t>خالد الأحمد</t>
  </si>
  <si>
    <t>درزيه</t>
  </si>
  <si>
    <t>خالد البليلي</t>
  </si>
  <si>
    <t>سيلمان</t>
  </si>
  <si>
    <t>الطيحة</t>
  </si>
  <si>
    <t>خالد السوادي</t>
  </si>
  <si>
    <t>خالد بكر</t>
  </si>
  <si>
    <t>خالد دعبول</t>
  </si>
  <si>
    <t>خالد عيد</t>
  </si>
  <si>
    <t>خالد فرهود</t>
  </si>
  <si>
    <t>خالد نبعه</t>
  </si>
  <si>
    <t>خالديه بخو</t>
  </si>
  <si>
    <t>خديجة الفروان</t>
  </si>
  <si>
    <t>ضرار</t>
  </si>
  <si>
    <t>خلدون الزوري</t>
  </si>
  <si>
    <t>خلود الصالح</t>
  </si>
  <si>
    <t>خلود الغاوي</t>
  </si>
  <si>
    <t>دام الهنا</t>
  </si>
  <si>
    <t>خليل ايبو</t>
  </si>
  <si>
    <t>خليل حسون</t>
  </si>
  <si>
    <t>صالحه علو</t>
  </si>
  <si>
    <t>خليل وفا</t>
  </si>
  <si>
    <t>داليا ابراهيم</t>
  </si>
  <si>
    <t>داليا الدالاتي</t>
  </si>
  <si>
    <t>دانيا سليمان</t>
  </si>
  <si>
    <t>دانيا عامر</t>
  </si>
  <si>
    <t>دانيه شلهوم</t>
  </si>
  <si>
    <t>دعاء الخياط</t>
  </si>
  <si>
    <t>دعاء الرفاعي</t>
  </si>
  <si>
    <t>دعاء حميد</t>
  </si>
  <si>
    <t>بطيحة</t>
  </si>
  <si>
    <t>دعاء خربوطلي</t>
  </si>
  <si>
    <t>دعاء خشمان</t>
  </si>
  <si>
    <t>ثائرة</t>
  </si>
  <si>
    <t>دعاء رحال</t>
  </si>
  <si>
    <t>محمدحسام</t>
  </si>
  <si>
    <t>دعاء طعمه</t>
  </si>
  <si>
    <t>دلال السعيد</t>
  </si>
  <si>
    <t>الحمراء الجديدة</t>
  </si>
  <si>
    <t>دوشير اوسكوتكو</t>
  </si>
  <si>
    <t>فهيمه</t>
  </si>
  <si>
    <t>ديالا بكر</t>
  </si>
  <si>
    <t>ديالا ربوع</t>
  </si>
  <si>
    <t>ديانا سمره</t>
  </si>
  <si>
    <t>سيبال</t>
  </si>
  <si>
    <t>ديما اسماعيل</t>
  </si>
  <si>
    <t>ديمه يوسف</t>
  </si>
  <si>
    <t>ذوالفقار جركس</t>
  </si>
  <si>
    <t>راشد أتمت</t>
  </si>
  <si>
    <t>راغب شباط</t>
  </si>
  <si>
    <t>راما الحمد</t>
  </si>
  <si>
    <t>راما محمد</t>
  </si>
  <si>
    <t>ختام حسن</t>
  </si>
  <si>
    <t>رامه الحمصي</t>
  </si>
  <si>
    <t>رامي الكلش</t>
  </si>
  <si>
    <t>جليله</t>
  </si>
  <si>
    <t>رامي حسن</t>
  </si>
  <si>
    <t>راميا الاشقر</t>
  </si>
  <si>
    <t>رالدا</t>
  </si>
  <si>
    <t>راني عبيد</t>
  </si>
  <si>
    <t>حارم</t>
  </si>
  <si>
    <t>زهرالهيل</t>
  </si>
  <si>
    <t>رانية سعود</t>
  </si>
  <si>
    <t>دركوش</t>
  </si>
  <si>
    <t>رانيه تقلا</t>
  </si>
  <si>
    <t>شحيده</t>
  </si>
  <si>
    <t>عليا يوسف</t>
  </si>
  <si>
    <t>راويه الصالح الشوفي</t>
  </si>
  <si>
    <t>أمرية</t>
  </si>
  <si>
    <t>رائد حرب</t>
  </si>
  <si>
    <t>ربا الحسن</t>
  </si>
  <si>
    <t>ربا الشقران</t>
  </si>
  <si>
    <t>تنهه</t>
  </si>
  <si>
    <t>ربا أحمد</t>
  </si>
  <si>
    <t>قصق قبلي</t>
  </si>
  <si>
    <t>ربا طراف</t>
  </si>
  <si>
    <t>رباب مبارك</t>
  </si>
  <si>
    <t>ربى الحمش</t>
  </si>
  <si>
    <t>بحريه عساف</t>
  </si>
  <si>
    <t>ربيع فلحوط</t>
  </si>
  <si>
    <t>رجا عباس</t>
  </si>
  <si>
    <t>رجاء ابو زور</t>
  </si>
  <si>
    <t>عنبريه</t>
  </si>
  <si>
    <t>رجاء الحسن</t>
  </si>
  <si>
    <t>رجاء شعبان</t>
  </si>
  <si>
    <t>اميره بلال</t>
  </si>
  <si>
    <t>طيرو</t>
  </si>
  <si>
    <t>رجاء نورالدين</t>
  </si>
  <si>
    <t>رجب قناعة</t>
  </si>
  <si>
    <t>رحاب البني</t>
  </si>
  <si>
    <t>رحاب حسني</t>
  </si>
  <si>
    <t>رحمه الصالح</t>
  </si>
  <si>
    <t>رحمه الصطوف</t>
  </si>
  <si>
    <t>جقل صغير</t>
  </si>
  <si>
    <t>رزان زرقه</t>
  </si>
  <si>
    <t>رزان زريقات</t>
  </si>
  <si>
    <t>رزان ياسين</t>
  </si>
  <si>
    <t>رستم الغزالي</t>
  </si>
  <si>
    <t>رشا اسحق</t>
  </si>
  <si>
    <t>رشا الحلو</t>
  </si>
  <si>
    <t>نهر البارد</t>
  </si>
  <si>
    <t>رشا الصفدي</t>
  </si>
  <si>
    <t>رشا العيسى</t>
  </si>
  <si>
    <t>رشا خليفتي</t>
  </si>
  <si>
    <t>محمدمخلص</t>
  </si>
  <si>
    <t>رصين هيفه</t>
  </si>
  <si>
    <t>رضوان الخليل</t>
  </si>
  <si>
    <t>رعد الطويل</t>
  </si>
  <si>
    <t>رغد الغزاوي</t>
  </si>
  <si>
    <t>رغد بكور</t>
  </si>
  <si>
    <t>رغده الشغري</t>
  </si>
  <si>
    <t>رفاه الخير</t>
  </si>
  <si>
    <t>رفعت سليمان</t>
  </si>
  <si>
    <t>رقيه البكر</t>
  </si>
  <si>
    <t>رقيه الحايك</t>
  </si>
  <si>
    <t>رقيه الحمود التركي</t>
  </si>
  <si>
    <t>حجيه</t>
  </si>
  <si>
    <t>رقيه العليوي</t>
  </si>
  <si>
    <t>جوزه</t>
  </si>
  <si>
    <t>رقيه العواد الملحم</t>
  </si>
  <si>
    <t>ميادين وسط</t>
  </si>
  <si>
    <t>رقيه علي</t>
  </si>
  <si>
    <t>رمزي ابومغضب</t>
  </si>
  <si>
    <t>رنا الاحمد حمده</t>
  </si>
  <si>
    <t>خيريه الولي</t>
  </si>
  <si>
    <t>رنا الحاج</t>
  </si>
  <si>
    <t>رنا الذياب</t>
  </si>
  <si>
    <t>رنا الزعبي</t>
  </si>
  <si>
    <t>رنا الشوفي</t>
  </si>
  <si>
    <t>رنا زيدان</t>
  </si>
  <si>
    <t>رنا لاطة</t>
  </si>
  <si>
    <t>رند غانم</t>
  </si>
  <si>
    <t>رنده محمدالاحمد</t>
  </si>
  <si>
    <t>رنده يوسف</t>
  </si>
  <si>
    <t>رنيم جبولي</t>
  </si>
  <si>
    <t>رنيم قيس</t>
  </si>
  <si>
    <t>رنيم ميهوب</t>
  </si>
  <si>
    <t>رهام اللطيف</t>
  </si>
  <si>
    <t>رهام بدر</t>
  </si>
  <si>
    <t>رهام سنجاب</t>
  </si>
  <si>
    <t>رهام عليان</t>
  </si>
  <si>
    <t>رهف الشايب</t>
  </si>
  <si>
    <t>رهف القصاربني المرجه</t>
  </si>
  <si>
    <t>صافيناز</t>
  </si>
  <si>
    <t>رهف بكور</t>
  </si>
  <si>
    <t>رهف جمول</t>
  </si>
  <si>
    <t>رهف عباس</t>
  </si>
  <si>
    <t>رهف عثمان</t>
  </si>
  <si>
    <t>رهف عيسى</t>
  </si>
  <si>
    <t>طائف</t>
  </si>
  <si>
    <t>رهف موسى</t>
  </si>
  <si>
    <t xml:space="preserve">المجدليه </t>
  </si>
  <si>
    <t>روان الشديدي</t>
  </si>
  <si>
    <t>روان دوخي</t>
  </si>
  <si>
    <t>روان طراف</t>
  </si>
  <si>
    <t>روان عقيل</t>
  </si>
  <si>
    <t>روزان نصر</t>
  </si>
  <si>
    <t>روضه الحنفي</t>
  </si>
  <si>
    <t>رولا تجور</t>
  </si>
  <si>
    <t>رولا جديد</t>
  </si>
  <si>
    <t>رولان يوسف</t>
  </si>
  <si>
    <t>رويدة الغضبان</t>
  </si>
  <si>
    <t>كبيس</t>
  </si>
  <si>
    <t>رؤى ابوخير</t>
  </si>
  <si>
    <t>رؤى الصياد</t>
  </si>
  <si>
    <t>رؤى الغنام</t>
  </si>
  <si>
    <t>رؤى حسن</t>
  </si>
  <si>
    <t>رؤى حميض</t>
  </si>
  <si>
    <t>رياض المحمد</t>
  </si>
  <si>
    <t>طلو</t>
  </si>
  <si>
    <t>ريم الراعي</t>
  </si>
  <si>
    <t>ريم النبهان</t>
  </si>
  <si>
    <t>ريم دانية</t>
  </si>
  <si>
    <t>ريم دياب</t>
  </si>
  <si>
    <t>ريم سليمان</t>
  </si>
  <si>
    <t>ريم صالح</t>
  </si>
  <si>
    <t>ريم محلا</t>
  </si>
  <si>
    <t>رابحه</t>
  </si>
  <si>
    <t>ريما الدرويش</t>
  </si>
  <si>
    <t>مجاهد</t>
  </si>
  <si>
    <t>ريما حاتم</t>
  </si>
  <si>
    <t>ريما عيسى</t>
  </si>
  <si>
    <t>ريما ماشفج</t>
  </si>
  <si>
    <t>ريمان صقر</t>
  </si>
  <si>
    <t>ريمة عيدو</t>
  </si>
  <si>
    <t>محيى</t>
  </si>
  <si>
    <t xml:space="preserve">رسم الحرمل الامام </t>
  </si>
  <si>
    <t>ريمه مسعود</t>
  </si>
  <si>
    <t>ريهام الحسين</t>
  </si>
  <si>
    <t xml:space="preserve">رويده </t>
  </si>
  <si>
    <t>زبيده عثمان</t>
  </si>
  <si>
    <t>زهير الزين</t>
  </si>
  <si>
    <t>زهير الشامي</t>
  </si>
  <si>
    <t>مليحة</t>
  </si>
  <si>
    <t>زياد الصالح</t>
  </si>
  <si>
    <t>طراد</t>
  </si>
  <si>
    <t>زياد المشعان</t>
  </si>
  <si>
    <t>زيد الغزاوي</t>
  </si>
  <si>
    <t>زين اسماعيل</t>
  </si>
  <si>
    <t>زين الحسين</t>
  </si>
  <si>
    <t>سلمه</t>
  </si>
  <si>
    <t>زين العابدين ديوب</t>
  </si>
  <si>
    <t>زينب ابراهيم</t>
  </si>
  <si>
    <t>ساره الخطيب</t>
  </si>
  <si>
    <t>ساري الجريده</t>
  </si>
  <si>
    <t>ساري زيود</t>
  </si>
  <si>
    <t>سامر ابراهيم</t>
  </si>
  <si>
    <t>سامر العبدالفرج</t>
  </si>
  <si>
    <t>سامر العبدالله</t>
  </si>
  <si>
    <t>سامي ابراهيم</t>
  </si>
  <si>
    <t>المال</t>
  </si>
  <si>
    <t>ساميا بوسنه لي</t>
  </si>
  <si>
    <t>سامية بكار</t>
  </si>
  <si>
    <t>ساندريلا محمد الفارس</t>
  </si>
  <si>
    <t>مشتى الحلو</t>
  </si>
  <si>
    <t>سائر خليل</t>
  </si>
  <si>
    <t>سجا سعد الدين</t>
  </si>
  <si>
    <t xml:space="preserve">حامر </t>
  </si>
  <si>
    <t>سراب عباس</t>
  </si>
  <si>
    <t>سعاد التجار</t>
  </si>
  <si>
    <t>سعد الشحود</t>
  </si>
  <si>
    <t>سعيد الديري</t>
  </si>
  <si>
    <t>ثنيه</t>
  </si>
  <si>
    <t>سعيد كيخيا</t>
  </si>
  <si>
    <t>سكينه السليمان</t>
  </si>
  <si>
    <t>سلافه علي</t>
  </si>
  <si>
    <t>سلام القيش</t>
  </si>
  <si>
    <t>نهاد بحصاص</t>
  </si>
  <si>
    <t>سلام حمود</t>
  </si>
  <si>
    <t>سلسبيل العنيسي</t>
  </si>
  <si>
    <t>قادريه</t>
  </si>
  <si>
    <t>سلسل السعد</t>
  </si>
  <si>
    <t>سلمان وسوف</t>
  </si>
  <si>
    <t>سلمى خطيب</t>
  </si>
  <si>
    <t>سلوى دندوش</t>
  </si>
  <si>
    <t>سليم ابواسماعيل</t>
  </si>
  <si>
    <t>سليمان دلا</t>
  </si>
  <si>
    <t>سليمان شعبان</t>
  </si>
  <si>
    <t>بخيته</t>
  </si>
  <si>
    <t>سليمان نعامه</t>
  </si>
  <si>
    <t>سليمه موسى</t>
  </si>
  <si>
    <t>سماح حنتوش</t>
  </si>
  <si>
    <t xml:space="preserve">جسر الشغور </t>
  </si>
  <si>
    <t>سمر اسماعيل</t>
  </si>
  <si>
    <t>سمير شبول</t>
  </si>
  <si>
    <t>سميه الشيخ</t>
  </si>
  <si>
    <t>سميه محمد</t>
  </si>
  <si>
    <t>سناء البيطار</t>
  </si>
  <si>
    <t>سناء حوريه</t>
  </si>
  <si>
    <t>سناء سلطان</t>
  </si>
  <si>
    <t>سناء سودان</t>
  </si>
  <si>
    <t>سناء علي</t>
  </si>
  <si>
    <t>سندس الزعوقي</t>
  </si>
  <si>
    <t>انخل</t>
  </si>
  <si>
    <t>سها العيود</t>
  </si>
  <si>
    <t>سهام رمضان</t>
  </si>
  <si>
    <t>سهام عكوان</t>
  </si>
  <si>
    <t>سهام غانم</t>
  </si>
  <si>
    <t>سهام قسيس</t>
  </si>
  <si>
    <t>سوزان المعاز</t>
  </si>
  <si>
    <t>سوزان رحال</t>
  </si>
  <si>
    <t>سوزان عبود</t>
  </si>
  <si>
    <t>سوسن مخلوف</t>
  </si>
  <si>
    <t>سومر ابوزيد</t>
  </si>
  <si>
    <t>سومر الاحمد</t>
  </si>
  <si>
    <t>سومر الطربوش</t>
  </si>
  <si>
    <t>سومر حسن</t>
  </si>
  <si>
    <t>سونيا خيزران</t>
  </si>
  <si>
    <t>الجوف</t>
  </si>
  <si>
    <t>سيدرا يوسف</t>
  </si>
  <si>
    <t>سيف الدين الاحمد</t>
  </si>
  <si>
    <t>معارة</t>
  </si>
  <si>
    <t>سيف الدين عبدالرزاق</t>
  </si>
  <si>
    <t>شادي الحاج</t>
  </si>
  <si>
    <t>شادي الشحاده</t>
  </si>
  <si>
    <t>شادي حاطوري</t>
  </si>
  <si>
    <t>شامل الخطيب</t>
  </si>
  <si>
    <t>عبدي</t>
  </si>
  <si>
    <t>شذا السحلي</t>
  </si>
  <si>
    <t>شذى الغضبان عنزه</t>
  </si>
  <si>
    <t>شروق الخالد</t>
  </si>
  <si>
    <t>شروق مرعي</t>
  </si>
  <si>
    <t>شريف ابو عيسى</t>
  </si>
  <si>
    <t>شوقي صفر</t>
  </si>
  <si>
    <t>شوقي ملقط</t>
  </si>
  <si>
    <t>شيرين الخلف</t>
  </si>
  <si>
    <t>شيرين العوض</t>
  </si>
  <si>
    <t>محمدعلي</t>
  </si>
  <si>
    <t>شيرين باير</t>
  </si>
  <si>
    <t>شيرين حمدان</t>
  </si>
  <si>
    <t>صابرين ضاهر</t>
  </si>
  <si>
    <t>ضاهر</t>
  </si>
  <si>
    <t>صادق النوفل</t>
  </si>
  <si>
    <t>صالح الجاسم</t>
  </si>
  <si>
    <t>هنفه</t>
  </si>
  <si>
    <t>صالح ديوب</t>
  </si>
  <si>
    <t>صالح عباس</t>
  </si>
  <si>
    <t>صالح عبدو</t>
  </si>
  <si>
    <t>جلنار</t>
  </si>
  <si>
    <t>صالح هدله</t>
  </si>
  <si>
    <t>صائب الحاج</t>
  </si>
  <si>
    <t>صباح العرسان</t>
  </si>
  <si>
    <t>صعب صعب</t>
  </si>
  <si>
    <t>صفا الحسين</t>
  </si>
  <si>
    <t>الصمدانيه</t>
  </si>
  <si>
    <t>صفاء العبدالله</t>
  </si>
  <si>
    <t>صفاء النمر</t>
  </si>
  <si>
    <t>كفركيلا</t>
  </si>
  <si>
    <t>صفاء جركس</t>
  </si>
  <si>
    <t>صفاء حمزه</t>
  </si>
  <si>
    <t xml:space="preserve">صلخد </t>
  </si>
  <si>
    <t>صفاء مصطفى</t>
  </si>
  <si>
    <t>صفوان حمود</t>
  </si>
  <si>
    <t>سريره</t>
  </si>
  <si>
    <t>صفيه سعدالدين</t>
  </si>
  <si>
    <t>صفيه كحلوس</t>
  </si>
  <si>
    <t>صلاح الدين المحمد العبود الصالح</t>
  </si>
  <si>
    <t>صلاح صلاح</t>
  </si>
  <si>
    <t>مخيم السبينه</t>
  </si>
  <si>
    <t>ضامن الصفدي</t>
  </si>
  <si>
    <t>ضحى اتمت</t>
  </si>
  <si>
    <t>ضحى الحسين</t>
  </si>
  <si>
    <t>ضحى السيد</t>
  </si>
  <si>
    <t>ضياء علوش</t>
  </si>
  <si>
    <t>ضياء علي</t>
  </si>
  <si>
    <t>ضياء قطان</t>
  </si>
  <si>
    <t>طارق الماهر</t>
  </si>
  <si>
    <t>طارق عبد القادر</t>
  </si>
  <si>
    <t>طارق عبدالرحمن</t>
  </si>
  <si>
    <t>طالب خضور</t>
  </si>
  <si>
    <t>طلعت المقداد</t>
  </si>
  <si>
    <t>طه الحريري</t>
  </si>
  <si>
    <t>عادل شيخو</t>
  </si>
  <si>
    <t>صباح حج موسى</t>
  </si>
  <si>
    <t>عارف عيطه</t>
  </si>
  <si>
    <t>عامر ريمي</t>
  </si>
  <si>
    <t>عامر زيتون</t>
  </si>
  <si>
    <t>عامر محمد</t>
  </si>
  <si>
    <t>عايده الشتيوي</t>
  </si>
  <si>
    <t>عائشة عكاري</t>
  </si>
  <si>
    <t>أحمدتوفيق</t>
  </si>
  <si>
    <t>الجسر</t>
  </si>
  <si>
    <t>عائشه حمو</t>
  </si>
  <si>
    <t>عباس علي</t>
  </si>
  <si>
    <t>لبنا</t>
  </si>
  <si>
    <t>عبد الاله رجب</t>
  </si>
  <si>
    <t>عبد الحميد قصاب</t>
  </si>
  <si>
    <t>عبد الرحمن الحريري</t>
  </si>
  <si>
    <t xml:space="preserve">الشيخ مسكين </t>
  </si>
  <si>
    <t>عبد الرحمن كاظم</t>
  </si>
  <si>
    <t>مصطفى كمال</t>
  </si>
  <si>
    <t>عبد الرحيم الخبي</t>
  </si>
  <si>
    <t>عبد العزيز عمر</t>
  </si>
  <si>
    <t>هدى الاحمد</t>
  </si>
  <si>
    <t>عبد الله الأحمد</t>
  </si>
  <si>
    <t>عبد الله القليح</t>
  </si>
  <si>
    <t>عبد المالك الربيع</t>
  </si>
  <si>
    <t>عبد الناصر الابراهيم</t>
  </si>
  <si>
    <t>رامي</t>
  </si>
  <si>
    <t>عبدالحميد الحسين</t>
  </si>
  <si>
    <t>ابديوي</t>
  </si>
  <si>
    <t>محكان</t>
  </si>
  <si>
    <t>عبدالرحمن الطويل</t>
  </si>
  <si>
    <t>عبدالسلام الحمود</t>
  </si>
  <si>
    <t>عبدالسلام فالح</t>
  </si>
  <si>
    <t>عبدالعزيز الحجيري</t>
  </si>
  <si>
    <t>عبدالكريم البخيت</t>
  </si>
  <si>
    <t>عبدالكريم الحسين</t>
  </si>
  <si>
    <t>عبدالكريم نادر</t>
  </si>
  <si>
    <t>عبدالله الخصا</t>
  </si>
  <si>
    <t>جدة</t>
  </si>
  <si>
    <t>عبدالله المطر</t>
  </si>
  <si>
    <t>عبدالله بكر</t>
  </si>
  <si>
    <t>عبدالله خطيب</t>
  </si>
  <si>
    <t>عبدالله عليا</t>
  </si>
  <si>
    <t>سريا</t>
  </si>
  <si>
    <t>عبدالله ليلا</t>
  </si>
  <si>
    <t>بكريه</t>
  </si>
  <si>
    <t>عبدالمجيد القطيني</t>
  </si>
  <si>
    <t>عبدالمعين فاعور</t>
  </si>
  <si>
    <t>jisr alshgour</t>
  </si>
  <si>
    <t>عبدالملك تينه</t>
  </si>
  <si>
    <t>عبدالمنعم العيد</t>
  </si>
  <si>
    <t>عبدو الخليل</t>
  </si>
  <si>
    <t>عبود الموسى</t>
  </si>
  <si>
    <t>عبيده الرحال</t>
  </si>
  <si>
    <t>عبير السيداحمد</t>
  </si>
  <si>
    <t>عبير حسنه</t>
  </si>
  <si>
    <t>روفيده</t>
  </si>
  <si>
    <t>عبير خضير</t>
  </si>
  <si>
    <t>اوصاف</t>
  </si>
  <si>
    <t>عبير ديب</t>
  </si>
  <si>
    <t>هنية</t>
  </si>
  <si>
    <t>عبير لطفي</t>
  </si>
  <si>
    <t>عثمان بكور</t>
  </si>
  <si>
    <t>عدنان رسلان</t>
  </si>
  <si>
    <t>جبلة بيت حجيرة</t>
  </si>
  <si>
    <t>عدنان مرجان</t>
  </si>
  <si>
    <t>عدي العيسى</t>
  </si>
  <si>
    <t>القنيطر ة</t>
  </si>
  <si>
    <t>عدي خابوري</t>
  </si>
  <si>
    <t>عروبة حمود</t>
  </si>
  <si>
    <t>عزالدين الصبيخان</t>
  </si>
  <si>
    <t xml:space="preserve">سوريه </t>
  </si>
  <si>
    <t xml:space="preserve">هجين </t>
  </si>
  <si>
    <t>عزام محمد</t>
  </si>
  <si>
    <t xml:space="preserve">منيف </t>
  </si>
  <si>
    <t>سهى</t>
  </si>
  <si>
    <t>عزو عز الدين</t>
  </si>
  <si>
    <t>عزيز ديوب</t>
  </si>
  <si>
    <t>عزيزه برغله</t>
  </si>
  <si>
    <t>محمدنايف</t>
  </si>
  <si>
    <t>عصام خدام الجامع</t>
  </si>
  <si>
    <t>عفاف صباغ</t>
  </si>
  <si>
    <t>عفراء اسعد</t>
  </si>
  <si>
    <t>عفراء العيفان</t>
  </si>
  <si>
    <t>عفراء خصر</t>
  </si>
  <si>
    <t>علا الجمال</t>
  </si>
  <si>
    <t>زهنيه</t>
  </si>
  <si>
    <t>علا الحسن</t>
  </si>
  <si>
    <t>علا الشديدي</t>
  </si>
  <si>
    <t>علا المعاز</t>
  </si>
  <si>
    <t>علا النبكي</t>
  </si>
  <si>
    <t>علا بكري</t>
  </si>
  <si>
    <t>علا زيتون</t>
  </si>
  <si>
    <t>محمبل</t>
  </si>
  <si>
    <t>علا عبدو</t>
  </si>
  <si>
    <t>علا ياسمينه</t>
  </si>
  <si>
    <t>محمدباسل</t>
  </si>
  <si>
    <t>علاء ابو خالد</t>
  </si>
  <si>
    <t>علاء الدين شماشان</t>
  </si>
  <si>
    <t>علاء الشيخ</t>
  </si>
  <si>
    <t>العتيبة</t>
  </si>
  <si>
    <t>علاء بدور</t>
  </si>
  <si>
    <t>علاء درويش</t>
  </si>
  <si>
    <t>علاء ديوب</t>
  </si>
  <si>
    <t>علاء سعيدان</t>
  </si>
  <si>
    <t>علاء سودي</t>
  </si>
  <si>
    <t>غصاب</t>
  </si>
  <si>
    <t>علاء فروج</t>
  </si>
  <si>
    <t>ناصره</t>
  </si>
  <si>
    <t>علاء محفوظ</t>
  </si>
  <si>
    <t>ميار</t>
  </si>
  <si>
    <t>علاء نعمة</t>
  </si>
  <si>
    <t xml:space="preserve">الباب </t>
  </si>
  <si>
    <t>علاءالدين الفريج</t>
  </si>
  <si>
    <t>علاءالدين المحمد</t>
  </si>
  <si>
    <t>امباطنه</t>
  </si>
  <si>
    <t>علاءالدين جوبان</t>
  </si>
  <si>
    <t>علي الحاج أحمد</t>
  </si>
  <si>
    <t>علي الحمود</t>
  </si>
  <si>
    <t>علي الرحوم</t>
  </si>
  <si>
    <t>علي الرعيدي</t>
  </si>
  <si>
    <t>علي حرب</t>
  </si>
  <si>
    <t xml:space="preserve">دير قانون </t>
  </si>
  <si>
    <t>علي درداري</t>
  </si>
  <si>
    <t>ابتهال</t>
  </si>
  <si>
    <t>علي رزق</t>
  </si>
  <si>
    <t>مولود</t>
  </si>
  <si>
    <t>الخندق الغربي</t>
  </si>
  <si>
    <t>علي زيدان</t>
  </si>
  <si>
    <t>علي زين الرفاعي</t>
  </si>
  <si>
    <t>علي زينه</t>
  </si>
  <si>
    <t>علي صالحه</t>
  </si>
  <si>
    <t>قطيلبيه</t>
  </si>
  <si>
    <t>علي ضاهر</t>
  </si>
  <si>
    <t>علي عبدالله علي</t>
  </si>
  <si>
    <t>علي علوش</t>
  </si>
  <si>
    <t>علي غره</t>
  </si>
  <si>
    <t>علي ليلى</t>
  </si>
  <si>
    <t>علي مراد</t>
  </si>
  <si>
    <t>علي هرموش</t>
  </si>
  <si>
    <t>عليا موسى باشا</t>
  </si>
  <si>
    <t>عماد الحلبي</t>
  </si>
  <si>
    <t>محمدحسان</t>
  </si>
  <si>
    <t>عماد عوض</t>
  </si>
  <si>
    <t>عمار السلوم</t>
  </si>
  <si>
    <t>عمار العبيد</t>
  </si>
  <si>
    <t>عمار محمود الجنيد</t>
  </si>
  <si>
    <t>عمار مرعي</t>
  </si>
  <si>
    <t>عمار نادر</t>
  </si>
  <si>
    <t>الغارية</t>
  </si>
  <si>
    <t>عمر البعاج</t>
  </si>
  <si>
    <t>عمر العلي</t>
  </si>
  <si>
    <t>عمر حبوب</t>
  </si>
  <si>
    <t>سارة</t>
  </si>
  <si>
    <t>عمر دمعه</t>
  </si>
  <si>
    <t>أسامة</t>
  </si>
  <si>
    <t>عمر شاميه</t>
  </si>
  <si>
    <t>عمر عباده</t>
  </si>
  <si>
    <t>عمر كباره</t>
  </si>
  <si>
    <t>عمر نصر الله</t>
  </si>
  <si>
    <t>عمران المبارك</t>
  </si>
  <si>
    <t>غدينه</t>
  </si>
  <si>
    <t>عمرو الشيخ علي</t>
  </si>
  <si>
    <t xml:space="preserve">السوق </t>
  </si>
  <si>
    <t>عناد الشعبان</t>
  </si>
  <si>
    <t>عهد ديب</t>
  </si>
  <si>
    <t>عيسى ياسمين</t>
  </si>
  <si>
    <t>غادة عبود</t>
  </si>
  <si>
    <t>نظمية</t>
  </si>
  <si>
    <t>الصفصافه</t>
  </si>
  <si>
    <t>غاده يمين</t>
  </si>
  <si>
    <t>افدوك</t>
  </si>
  <si>
    <t>غالب حاج خليل</t>
  </si>
  <si>
    <t>غاليه شبعانيه</t>
  </si>
  <si>
    <t>غاليه نصري</t>
  </si>
  <si>
    <t>غدير ابراهيم</t>
  </si>
  <si>
    <t>غيساء</t>
  </si>
  <si>
    <t>غدير ديوب</t>
  </si>
  <si>
    <t>غدير صلاحي الاصبحي</t>
  </si>
  <si>
    <t>غدير هندي</t>
  </si>
  <si>
    <t>غرام ابراهيم</t>
  </si>
  <si>
    <t>غزالة المحمود</t>
  </si>
  <si>
    <t>القورية</t>
  </si>
  <si>
    <t>غسان العك</t>
  </si>
  <si>
    <t>غفران الجهماني</t>
  </si>
  <si>
    <t>غفران العبيد</t>
  </si>
  <si>
    <t>غفران حمدان</t>
  </si>
  <si>
    <t>غفران حيدر</t>
  </si>
  <si>
    <t>غفران عوض</t>
  </si>
  <si>
    <t>غياث خضور</t>
  </si>
  <si>
    <t>غيث زركلي</t>
  </si>
  <si>
    <t>فاتن الباشا</t>
  </si>
  <si>
    <t>فاتن زريقة</t>
  </si>
  <si>
    <t>جهينا</t>
  </si>
  <si>
    <t>فاتن سرحان</t>
  </si>
  <si>
    <t>فاتن سعد</t>
  </si>
  <si>
    <t xml:space="preserve">الصنمين </t>
  </si>
  <si>
    <t>فادي ابراهيم</t>
  </si>
  <si>
    <t>حبوس</t>
  </si>
  <si>
    <t>فادي الطويل</t>
  </si>
  <si>
    <t>فادي سيف</t>
  </si>
  <si>
    <t>فادي عباس</t>
  </si>
  <si>
    <t>فادي معيوف</t>
  </si>
  <si>
    <t>فاديه المسوتي</t>
  </si>
  <si>
    <t>أنفال</t>
  </si>
  <si>
    <t>فارس صالح</t>
  </si>
  <si>
    <t>فارس قناه</t>
  </si>
  <si>
    <t>فاطر صبح</t>
  </si>
  <si>
    <t>فاطمة كاتبه</t>
  </si>
  <si>
    <t>فاطمه بكران</t>
  </si>
  <si>
    <t>إمتثال</t>
  </si>
  <si>
    <t>فاطمه صلان</t>
  </si>
  <si>
    <t>فايز منصور</t>
  </si>
  <si>
    <t>فتحيه عباس</t>
  </si>
  <si>
    <t>تفيده</t>
  </si>
  <si>
    <t>فتون عيسى</t>
  </si>
  <si>
    <t>فداء يونس</t>
  </si>
  <si>
    <t>عبدالحكيم</t>
  </si>
  <si>
    <t>فدوى يحيى</t>
  </si>
  <si>
    <t>فرات الهوشي</t>
  </si>
  <si>
    <t>فراس البزره</t>
  </si>
  <si>
    <t>فراس الزعيل</t>
  </si>
  <si>
    <t>فراس الشاطر</t>
  </si>
  <si>
    <t>فراس سالم</t>
  </si>
  <si>
    <t>فرح ابوخضر</t>
  </si>
  <si>
    <t>فريال محمد</t>
  </si>
  <si>
    <t>فضل الديوب</t>
  </si>
  <si>
    <t>فواز الخطيب</t>
  </si>
  <si>
    <t>فوازه الحمد</t>
  </si>
  <si>
    <t>فؤاد شيخوني</t>
  </si>
  <si>
    <t>فؤاد محفوض</t>
  </si>
  <si>
    <t>فيصل الخلف</t>
  </si>
  <si>
    <t>فيصل العابد</t>
  </si>
  <si>
    <t>خلايق</t>
  </si>
  <si>
    <t>قاسم السالم</t>
  </si>
  <si>
    <t>قاسم العريب</t>
  </si>
  <si>
    <t>شادن</t>
  </si>
  <si>
    <t>قاسم المعضماني</t>
  </si>
  <si>
    <t>قصي الأسعد الخازم</t>
  </si>
  <si>
    <t>مسعدة القلع</t>
  </si>
  <si>
    <t>قصي الرفاعي</t>
  </si>
  <si>
    <t>قصي محمد</t>
  </si>
  <si>
    <t>قصي نصر</t>
  </si>
  <si>
    <t>قمر ناجي</t>
  </si>
  <si>
    <t>قيس أسعد</t>
  </si>
  <si>
    <t>ريعان</t>
  </si>
  <si>
    <t>كمال جمعه</t>
  </si>
  <si>
    <t>كمال ركاب</t>
  </si>
  <si>
    <t>كميل الصحناوي</t>
  </si>
  <si>
    <t>كنان سرحان</t>
  </si>
  <si>
    <t>أملين</t>
  </si>
  <si>
    <t>كنان طه الخباز</t>
  </si>
  <si>
    <t>محمدنادر</t>
  </si>
  <si>
    <t>كنان مراد</t>
  </si>
  <si>
    <t>فطين</t>
  </si>
  <si>
    <t>كنانه طراف</t>
  </si>
  <si>
    <t>نادا</t>
  </si>
  <si>
    <t>كنده سليمان</t>
  </si>
  <si>
    <t>كنده يوسف</t>
  </si>
  <si>
    <t>كوثر حسين</t>
  </si>
  <si>
    <t>كوكب الخلف</t>
  </si>
  <si>
    <t>لارا الحسن المحمدالجاسم</t>
  </si>
  <si>
    <t>ليلاء</t>
  </si>
  <si>
    <t>لامه نعمان</t>
  </si>
  <si>
    <t>خزنا</t>
  </si>
  <si>
    <t>لانا سقا اميني</t>
  </si>
  <si>
    <t>لبابه حتري</t>
  </si>
  <si>
    <t>لبابه رابح</t>
  </si>
  <si>
    <t>سوزانا</t>
  </si>
  <si>
    <t>لبانه ميهوب</t>
  </si>
  <si>
    <t>لبنه خميس</t>
  </si>
  <si>
    <t>لبنى جزار</t>
  </si>
  <si>
    <t>لجين الياس</t>
  </si>
  <si>
    <t>لجين هلال</t>
  </si>
  <si>
    <t xml:space="preserve">رامز </t>
  </si>
  <si>
    <t xml:space="preserve">يسرى </t>
  </si>
  <si>
    <t>لجينه هومان</t>
  </si>
  <si>
    <t>لقاء عبدو</t>
  </si>
  <si>
    <t>لما رشيد</t>
  </si>
  <si>
    <t>لمى أمون</t>
  </si>
  <si>
    <t>زهراءالبتول</t>
  </si>
  <si>
    <t>لمى درغام</t>
  </si>
  <si>
    <t>لمى سليمان</t>
  </si>
  <si>
    <t>لمى عظمه</t>
  </si>
  <si>
    <t xml:space="preserve">ايمن </t>
  </si>
  <si>
    <t>لمى ملوك</t>
  </si>
  <si>
    <t>لمى نابوتي</t>
  </si>
  <si>
    <t>لميس يوسف</t>
  </si>
  <si>
    <t>لولوه المطيط</t>
  </si>
  <si>
    <t>محمدنذير</t>
  </si>
  <si>
    <t>عدلى</t>
  </si>
  <si>
    <t>لؤي اشرفاني</t>
  </si>
  <si>
    <t>لؤي الشحاده الخطيب</t>
  </si>
  <si>
    <t>لؤي جريره</t>
  </si>
  <si>
    <t>دمعة</t>
  </si>
  <si>
    <t>ليث الرعيدي</t>
  </si>
  <si>
    <t>ليلاس ادلبي</t>
  </si>
  <si>
    <t>محمدفراس</t>
  </si>
  <si>
    <t>ليلاس سليمان</t>
  </si>
  <si>
    <t>ليلى الدالي علي</t>
  </si>
  <si>
    <t>ليلى الزامل</t>
  </si>
  <si>
    <t>ليلى السماك</t>
  </si>
  <si>
    <t>ليلى عثمان</t>
  </si>
  <si>
    <t>ليليان القاضي</t>
  </si>
  <si>
    <t>لين الجرادي</t>
  </si>
  <si>
    <t>لين الحايك السمان</t>
  </si>
  <si>
    <t>لين سلامه</t>
  </si>
  <si>
    <t>لينا الجاسم</t>
  </si>
  <si>
    <t>لينا الخليل</t>
  </si>
  <si>
    <t>لينا الصفدي</t>
  </si>
  <si>
    <t>لينا حسن</t>
  </si>
  <si>
    <t>لينا ديوب</t>
  </si>
  <si>
    <t>لينا عمران</t>
  </si>
  <si>
    <t>لينا محمود</t>
  </si>
  <si>
    <t>ماجدة عمره</t>
  </si>
  <si>
    <t>شحادة</t>
  </si>
  <si>
    <t>ماريا الناقولا</t>
  </si>
  <si>
    <t>ماريا جريكوس</t>
  </si>
  <si>
    <t>نظمة</t>
  </si>
  <si>
    <t>مارين هرموش</t>
  </si>
  <si>
    <t>شهنار</t>
  </si>
  <si>
    <t>مازن الشاوي</t>
  </si>
  <si>
    <t>مازن سيرغاني</t>
  </si>
  <si>
    <t>مالك حوري</t>
  </si>
  <si>
    <t xml:space="preserve">نبيها </t>
  </si>
  <si>
    <t xml:space="preserve">جرمانا </t>
  </si>
  <si>
    <t>سربيون</t>
  </si>
  <si>
    <t>ماهر العسافين</t>
  </si>
  <si>
    <t>ماهر الهايس</t>
  </si>
  <si>
    <t>ماهر بعيون</t>
  </si>
  <si>
    <t>هدله</t>
  </si>
  <si>
    <t>ماهر قاتول</t>
  </si>
  <si>
    <t>انتصاف</t>
  </si>
  <si>
    <t>ماهر نور الدين</t>
  </si>
  <si>
    <t>مايا حبيب</t>
  </si>
  <si>
    <t>مثنى العيسى</t>
  </si>
  <si>
    <t>مجتبى الخضر</t>
  </si>
  <si>
    <t>مجد الدين الرمضان</t>
  </si>
  <si>
    <t>مجد السقر</t>
  </si>
  <si>
    <t>مجد القدرو</t>
  </si>
  <si>
    <t>مجد بلال</t>
  </si>
  <si>
    <t>مجد حسين</t>
  </si>
  <si>
    <t>مجد دحدل</t>
  </si>
  <si>
    <t>شامه</t>
  </si>
  <si>
    <t>مجد فاتح</t>
  </si>
  <si>
    <t>مجد قاتول</t>
  </si>
  <si>
    <t>صبوره</t>
  </si>
  <si>
    <t>مجد مكيدوش</t>
  </si>
  <si>
    <t>مجدي العزام</t>
  </si>
  <si>
    <t>محاسن المحمد المعقوري</t>
  </si>
  <si>
    <t>محاسن عيسى</t>
  </si>
  <si>
    <t>تمره</t>
  </si>
  <si>
    <t>محسن سلامه</t>
  </si>
  <si>
    <t>محمد ابوذهب</t>
  </si>
  <si>
    <t>محمد اسماعيل القدور</t>
  </si>
  <si>
    <t>محمد البدر</t>
  </si>
  <si>
    <t>محمد البدور</t>
  </si>
  <si>
    <t>محمد الجباوي</t>
  </si>
  <si>
    <t>ارقيه</t>
  </si>
  <si>
    <t>محمد الجعيدي</t>
  </si>
  <si>
    <t>محمد الحلاق</t>
  </si>
  <si>
    <t>محمد الحلقي</t>
  </si>
  <si>
    <t>محمد الخشارفه</t>
  </si>
  <si>
    <t>محمد الدرع</t>
  </si>
  <si>
    <t>محمد السلامه</t>
  </si>
  <si>
    <t>محمد الشمالي</t>
  </si>
  <si>
    <t>محمد الشيخ نجيب</t>
  </si>
  <si>
    <t>محمد الصعيدي</t>
  </si>
  <si>
    <t>نجات</t>
  </si>
  <si>
    <t>محمد العلوش</t>
  </si>
  <si>
    <t>محمد الفيه</t>
  </si>
  <si>
    <t>محمد القبعاني</t>
  </si>
  <si>
    <t>محمد القدرو</t>
  </si>
  <si>
    <t>محمد المحاميد</t>
  </si>
  <si>
    <t>محمد المطرود</t>
  </si>
  <si>
    <t>محمد الناصر</t>
  </si>
  <si>
    <t>محمد النصار</t>
  </si>
  <si>
    <t>محمد اليعقوب</t>
  </si>
  <si>
    <t>محمد إبراهيم</t>
  </si>
  <si>
    <t>جيهان</t>
  </si>
  <si>
    <t>محمد حديد</t>
  </si>
  <si>
    <t xml:space="preserve">مرج الزهور </t>
  </si>
  <si>
    <t>محمد حلاق</t>
  </si>
  <si>
    <t xml:space="preserve">رأس المعرة </t>
  </si>
  <si>
    <t>محمد خابوري</t>
  </si>
  <si>
    <t>محمد خالد جحا</t>
  </si>
  <si>
    <t>محمد خير الخلف</t>
  </si>
  <si>
    <t>محمد خير السعيد</t>
  </si>
  <si>
    <t>محمد خير الهرش</t>
  </si>
  <si>
    <t>محمد شريده</t>
  </si>
  <si>
    <t>محمد عبد الكريم الحسن</t>
  </si>
  <si>
    <t>محمد عبدال</t>
  </si>
  <si>
    <t>كلى</t>
  </si>
  <si>
    <t>محمد عبدالرحمن</t>
  </si>
  <si>
    <t>محمد عبدالله</t>
  </si>
  <si>
    <t>حواس</t>
  </si>
  <si>
    <t>محمد علي حسين</t>
  </si>
  <si>
    <t>كفرقوق</t>
  </si>
  <si>
    <t>بسامه</t>
  </si>
  <si>
    <t>محمد عموش</t>
  </si>
  <si>
    <t>محمد عنوز</t>
  </si>
  <si>
    <t>نداء</t>
  </si>
  <si>
    <t>محمد فادي الآروشلي</t>
  </si>
  <si>
    <t>محمد فياض</t>
  </si>
  <si>
    <t>محمد قديح</t>
  </si>
  <si>
    <t>ثانيه</t>
  </si>
  <si>
    <t>محمد قرش</t>
  </si>
  <si>
    <t>محمد كربوج</t>
  </si>
  <si>
    <t>محمد كرم الاحمد</t>
  </si>
  <si>
    <t>محمد كريم</t>
  </si>
  <si>
    <t>محمد كريم جحا</t>
  </si>
  <si>
    <t>محمد ماجد بكر</t>
  </si>
  <si>
    <t>maraba</t>
  </si>
  <si>
    <t>محمد مجد مظفر</t>
  </si>
  <si>
    <t>محمد مرهج</t>
  </si>
  <si>
    <t>محمد مشوح</t>
  </si>
  <si>
    <t>محمد موفق الزبداني</t>
  </si>
  <si>
    <t>محمد مؤمن الفرا</t>
  </si>
  <si>
    <t>محمد ميهوب</t>
  </si>
  <si>
    <t>حمص 1988</t>
  </si>
  <si>
    <t>محمد نبعه</t>
  </si>
  <si>
    <t>محمد نجم السيد</t>
  </si>
  <si>
    <t>محمد نور الحروب</t>
  </si>
  <si>
    <t>محمد نور شيبان</t>
  </si>
  <si>
    <t>محمد نور فارس</t>
  </si>
  <si>
    <t>محمد يزن مرعي</t>
  </si>
  <si>
    <t>محمداسامه الحمامي</t>
  </si>
  <si>
    <t>محمدايهم مهره</t>
  </si>
  <si>
    <t xml:space="preserve">جمرايا </t>
  </si>
  <si>
    <t>محمدأكرم الجبان</t>
  </si>
  <si>
    <t>محمدبهاء الشرع</t>
  </si>
  <si>
    <t>محمدخير السليم</t>
  </si>
  <si>
    <t>نمره</t>
  </si>
  <si>
    <t>محمدخير العبد</t>
  </si>
  <si>
    <t>محمدخير عسلية</t>
  </si>
  <si>
    <t xml:space="preserve">محمد رفعت </t>
  </si>
  <si>
    <t xml:space="preserve">راضيه </t>
  </si>
  <si>
    <t>محمدسعيد الحسين</t>
  </si>
  <si>
    <t>محمدسوار الشديدي</t>
  </si>
  <si>
    <t>محمدصابر شحاده</t>
  </si>
  <si>
    <t>محمدعلي الحمصي</t>
  </si>
  <si>
    <t>محمدعمر الديري</t>
  </si>
  <si>
    <t>محمدغياث دياب</t>
  </si>
  <si>
    <t>محمدفايز الحلواني الرفاعي</t>
  </si>
  <si>
    <t>محمدفايز جليدان</t>
  </si>
  <si>
    <t>محمدقاسم التكريتي</t>
  </si>
  <si>
    <t>محمدكامل قبلاوي</t>
  </si>
  <si>
    <t>خير</t>
  </si>
  <si>
    <t>امونة</t>
  </si>
  <si>
    <t>محمدمجدي احمد</t>
  </si>
  <si>
    <t>محمدمسلم النعيمي</t>
  </si>
  <si>
    <t>محمدمنير خوام</t>
  </si>
  <si>
    <t>محمديامن الفقير</t>
  </si>
  <si>
    <t>محمديزن حبشيه</t>
  </si>
  <si>
    <t>بشران</t>
  </si>
  <si>
    <t>محمود ابوزيد</t>
  </si>
  <si>
    <t>محمود الرياحي</t>
  </si>
  <si>
    <t>محمود الزين</t>
  </si>
  <si>
    <t>محمود الصالح</t>
  </si>
  <si>
    <t>محمود العبود</t>
  </si>
  <si>
    <t>فطيم مصطفى</t>
  </si>
  <si>
    <t>محمود المشيعل</t>
  </si>
  <si>
    <t>سعيفان</t>
  </si>
  <si>
    <t>محمود بكري</t>
  </si>
  <si>
    <t>محمود شاميه</t>
  </si>
  <si>
    <t>محمود صوان</t>
  </si>
  <si>
    <t>محمود علوش</t>
  </si>
  <si>
    <t>محمود عموش</t>
  </si>
  <si>
    <t>محمود مخزوم</t>
  </si>
  <si>
    <t>مخلص السلامات</t>
  </si>
  <si>
    <t>مدحت النديوي</t>
  </si>
  <si>
    <t>مديحه السالم</t>
  </si>
  <si>
    <t>مراد مشاعل</t>
  </si>
  <si>
    <t>مرام العرنوس</t>
  </si>
  <si>
    <t>مرام عدى</t>
  </si>
  <si>
    <t>مران اوشر</t>
  </si>
  <si>
    <t>مرتضى أحمد</t>
  </si>
  <si>
    <t>مرح الخضور</t>
  </si>
  <si>
    <t>مرح جمول</t>
  </si>
  <si>
    <t>مرح حسون</t>
  </si>
  <si>
    <t>مرح حميشه</t>
  </si>
  <si>
    <t>مرح سلوم</t>
  </si>
  <si>
    <t>مرح طيفور</t>
  </si>
  <si>
    <t>مرهف الخطيب</t>
  </si>
  <si>
    <t>مرهف حجازي</t>
  </si>
  <si>
    <t>مروان المصري</t>
  </si>
  <si>
    <t>مروه السلامه</t>
  </si>
  <si>
    <t>مروه السيوري</t>
  </si>
  <si>
    <t>مروى مذكور</t>
  </si>
  <si>
    <t>مريم الخلف</t>
  </si>
  <si>
    <t>سعدية</t>
  </si>
  <si>
    <t>مريم الشيخ</t>
  </si>
  <si>
    <t>مريم صندوق</t>
  </si>
  <si>
    <t>مريم محمد</t>
  </si>
  <si>
    <t>مسلم المحمد</t>
  </si>
  <si>
    <t>مشاعل الاحرش</t>
  </si>
  <si>
    <t xml:space="preserve">الطواطحة </t>
  </si>
  <si>
    <t>مشيره عثمان</t>
  </si>
  <si>
    <t>مصطفى ابوحوى</t>
  </si>
  <si>
    <t>مصطفى الحميدي</t>
  </si>
  <si>
    <t>مصطفى القاسم</t>
  </si>
  <si>
    <t>مصطفى بكور</t>
  </si>
  <si>
    <t>مصطفى سفلو</t>
  </si>
  <si>
    <t>مصطفى شعبان</t>
  </si>
  <si>
    <t>خضيره</t>
  </si>
  <si>
    <t>مصطفى عبد الرحمن</t>
  </si>
  <si>
    <t>مصطفى لطوف</t>
  </si>
  <si>
    <t>مصعب الصوان</t>
  </si>
  <si>
    <t>مصعب رجب</t>
  </si>
  <si>
    <t>مضر طراف</t>
  </si>
  <si>
    <t>مطيعة التيناوي</t>
  </si>
  <si>
    <t>معاذ كريم</t>
  </si>
  <si>
    <t>معتز ديوب</t>
  </si>
  <si>
    <t>معتصم العيشات</t>
  </si>
  <si>
    <t>معتصم الغوطاني</t>
  </si>
  <si>
    <t>معيد محفوض</t>
  </si>
  <si>
    <t>سجيعه</t>
  </si>
  <si>
    <t>مفيدة السلامة</t>
  </si>
  <si>
    <t>مقداد النقري</t>
  </si>
  <si>
    <t>مقداد حبيب</t>
  </si>
  <si>
    <t>ملكانا احمد</t>
  </si>
  <si>
    <t>ملكه حيدر</t>
  </si>
  <si>
    <t>محمد ذيب</t>
  </si>
  <si>
    <t>ناصرية</t>
  </si>
  <si>
    <t>منار الخطيب ابوفخر</t>
  </si>
  <si>
    <t>منال الجاسر</t>
  </si>
  <si>
    <t>منال الحاج علي</t>
  </si>
  <si>
    <t>منال الحسين حرب</t>
  </si>
  <si>
    <t>جولا</t>
  </si>
  <si>
    <t>منال الرفاعي</t>
  </si>
  <si>
    <t>منال سكريه</t>
  </si>
  <si>
    <t>منتجب منصور</t>
  </si>
  <si>
    <t>منعم خليل</t>
  </si>
  <si>
    <t>منهل ساطور</t>
  </si>
  <si>
    <t>منى الشهاب</t>
  </si>
  <si>
    <t>منى كامل</t>
  </si>
  <si>
    <t>جروان</t>
  </si>
  <si>
    <t>منى ويحه</t>
  </si>
  <si>
    <t>منير ابراهيم</t>
  </si>
  <si>
    <t>منير الخبي</t>
  </si>
  <si>
    <t>منير شرف الدين</t>
  </si>
  <si>
    <t>منيرفا مخيص</t>
  </si>
  <si>
    <t>منيرفا مرعي</t>
  </si>
  <si>
    <t>مها الفياض</t>
  </si>
  <si>
    <t>محمدامين</t>
  </si>
  <si>
    <t>مها ساره</t>
  </si>
  <si>
    <t>لورا</t>
  </si>
  <si>
    <t>مهران خواشقي</t>
  </si>
  <si>
    <t>مهران ديوب</t>
  </si>
  <si>
    <t>مهند الخضر</t>
  </si>
  <si>
    <t>رائق</t>
  </si>
  <si>
    <t>مهند ديب</t>
  </si>
  <si>
    <t>مهند غنيم</t>
  </si>
  <si>
    <t>مهيدي صالح</t>
  </si>
  <si>
    <t>موريس الخلف</t>
  </si>
  <si>
    <t>سرت</t>
  </si>
  <si>
    <t>موسى الدالي</t>
  </si>
  <si>
    <t>مؤيد الطحلو</t>
  </si>
  <si>
    <t>القحطانية</t>
  </si>
  <si>
    <t>مؤيد صقر</t>
  </si>
  <si>
    <t>شكرية</t>
  </si>
  <si>
    <t>ميرنا حمد عزام</t>
  </si>
  <si>
    <t>ميزر الرحال</t>
  </si>
  <si>
    <t>ميساء سليمان</t>
  </si>
  <si>
    <t xml:space="preserve">المعضمية </t>
  </si>
  <si>
    <t>ميساء عدره</t>
  </si>
  <si>
    <t>ميسم صبح</t>
  </si>
  <si>
    <t>ميسم ونوس</t>
  </si>
  <si>
    <t>ميسون البلخي</t>
  </si>
  <si>
    <t xml:space="preserve">فوزات </t>
  </si>
  <si>
    <t>ميشال ضاهر</t>
  </si>
  <si>
    <t>القاع</t>
  </si>
  <si>
    <t>ميلاد الابراهيم</t>
  </si>
  <si>
    <t>ميلاد ديب</t>
  </si>
  <si>
    <t>ميناس القنطار</t>
  </si>
  <si>
    <t>نادر الشايطه</t>
  </si>
  <si>
    <t>ناديا ابوعجيب</t>
  </si>
  <si>
    <t>ناديا راضي</t>
  </si>
  <si>
    <t>نارت سطاس</t>
  </si>
  <si>
    <t>بيبرس</t>
  </si>
  <si>
    <t>ناريمان شمس الدين</t>
  </si>
  <si>
    <t>ناصح سيداحمد</t>
  </si>
  <si>
    <t>ناصر المفلح</t>
  </si>
  <si>
    <t>ناهد ديبه</t>
  </si>
  <si>
    <t>ناهده البربور</t>
  </si>
  <si>
    <t>الهويا</t>
  </si>
  <si>
    <t>نايف الملحم</t>
  </si>
  <si>
    <t>نبال كوكه</t>
  </si>
  <si>
    <t>نبيل عبيد</t>
  </si>
  <si>
    <t>نبيل فروج</t>
  </si>
  <si>
    <t>نتاشا علي</t>
  </si>
  <si>
    <t>نجلا الذيب هنيدي</t>
  </si>
  <si>
    <t>نجم العطواني</t>
  </si>
  <si>
    <t>خلود العبدالله</t>
  </si>
  <si>
    <t>نجوى الشيخ</t>
  </si>
  <si>
    <t>نجوى حمود</t>
  </si>
  <si>
    <t>نداء السمان</t>
  </si>
  <si>
    <t>ندى الحبال</t>
  </si>
  <si>
    <t>نديم صقر</t>
  </si>
  <si>
    <t>نرفه خضر</t>
  </si>
  <si>
    <t>روسيا</t>
  </si>
  <si>
    <t>شلوح</t>
  </si>
  <si>
    <t>نرمين حسون</t>
  </si>
  <si>
    <t>حسون</t>
  </si>
  <si>
    <t>تشايع</t>
  </si>
  <si>
    <t>نرمين عيسى</t>
  </si>
  <si>
    <t>نزار الحطاب</t>
  </si>
  <si>
    <t>نزار العيسى</t>
  </si>
  <si>
    <t>نزيه خليل</t>
  </si>
  <si>
    <t>نسرين الحمود</t>
  </si>
  <si>
    <t>نسرين الرومللي</t>
  </si>
  <si>
    <t>محمدفائز</t>
  </si>
  <si>
    <t>نسرين عيسى</t>
  </si>
  <si>
    <t>نسرين كاسندرا غزال</t>
  </si>
  <si>
    <t>ميريلا</t>
  </si>
  <si>
    <t xml:space="preserve">بخارست  القطاع </t>
  </si>
  <si>
    <t>نسرين مظلوم</t>
  </si>
  <si>
    <t>نسرين هيفا</t>
  </si>
  <si>
    <t>نصرالحق الدبوس</t>
  </si>
  <si>
    <t>اجياس</t>
  </si>
  <si>
    <t>نعيم فرواتي</t>
  </si>
  <si>
    <t>نغم الخطيب</t>
  </si>
  <si>
    <t>روحي</t>
  </si>
  <si>
    <t>نغم الفلاح</t>
  </si>
  <si>
    <t>نغم حسن</t>
  </si>
  <si>
    <t>نغم غرز الدين</t>
  </si>
  <si>
    <t>الزاوية</t>
  </si>
  <si>
    <t>نقولا بغدان</t>
  </si>
  <si>
    <t>نهاد كشيك</t>
  </si>
  <si>
    <t>زوريده</t>
  </si>
  <si>
    <t>نهى اللكود</t>
  </si>
  <si>
    <t>نهيدى حمود</t>
  </si>
  <si>
    <t>نور الدين الابراهيم</t>
  </si>
  <si>
    <t>نور الدين محي الدين</t>
  </si>
  <si>
    <t>نور السلوم</t>
  </si>
  <si>
    <t>نور السيف</t>
  </si>
  <si>
    <t xml:space="preserve">الكسوة </t>
  </si>
  <si>
    <t>نور العلي</t>
  </si>
  <si>
    <t>نور الغزالي</t>
  </si>
  <si>
    <t>ثائره</t>
  </si>
  <si>
    <t>نور الغزي</t>
  </si>
  <si>
    <t>نور الكنا</t>
  </si>
  <si>
    <t>نور الموسى</t>
  </si>
  <si>
    <t>نور الهجر</t>
  </si>
  <si>
    <t>نور الهدى المغربي</t>
  </si>
  <si>
    <t>نور حسين</t>
  </si>
  <si>
    <t>روفيده الحفه</t>
  </si>
  <si>
    <t>قصيه</t>
  </si>
  <si>
    <t>نور سقااميني</t>
  </si>
  <si>
    <t>نور كربوج</t>
  </si>
  <si>
    <t>نور مالك</t>
  </si>
  <si>
    <t>نور محمد</t>
  </si>
  <si>
    <t>نور مصطفى</t>
  </si>
  <si>
    <t>نورالهدى الايوبي</t>
  </si>
  <si>
    <t>محمدشفيق</t>
  </si>
  <si>
    <t>نورالهدى حيدر</t>
  </si>
  <si>
    <t>نورس ابراهيم</t>
  </si>
  <si>
    <t>لمعه نصره</t>
  </si>
  <si>
    <t>نورس اسعيد</t>
  </si>
  <si>
    <t>نورس خطاب</t>
  </si>
  <si>
    <t>نوره الصواف</t>
  </si>
  <si>
    <t>نورهان ابو خضر</t>
  </si>
  <si>
    <t>نورهان المصطفى</t>
  </si>
  <si>
    <t>نيرمين البالوع</t>
  </si>
  <si>
    <t>المسميه</t>
  </si>
  <si>
    <t>نيرمين القداح</t>
  </si>
  <si>
    <t>هاجر الصالح</t>
  </si>
  <si>
    <t>اميه الخطيب</t>
  </si>
  <si>
    <t>مزده</t>
  </si>
  <si>
    <t>هاجر ضاهر</t>
  </si>
  <si>
    <t>هاديا العبيد</t>
  </si>
  <si>
    <t>احمدرياض</t>
  </si>
  <si>
    <t>هادية فريدالعش</t>
  </si>
  <si>
    <t>هاله شحادة</t>
  </si>
  <si>
    <t>هاني زاهده</t>
  </si>
  <si>
    <t>هاني مرين</t>
  </si>
  <si>
    <t>هبا سوس</t>
  </si>
  <si>
    <t>هبه السرحان</t>
  </si>
  <si>
    <t>هبه المحيمد</t>
  </si>
  <si>
    <t>هبه المذيب</t>
  </si>
  <si>
    <t>هبه برو</t>
  </si>
  <si>
    <t>هبه حسن</t>
  </si>
  <si>
    <t>هبه ريحان</t>
  </si>
  <si>
    <t>هبه علامه</t>
  </si>
  <si>
    <t>هيلا</t>
  </si>
  <si>
    <t>هدى القويدر</t>
  </si>
  <si>
    <t>هدى حماد</t>
  </si>
  <si>
    <t>هدى سليمان</t>
  </si>
  <si>
    <t>هدى كوللي</t>
  </si>
  <si>
    <t>هدى مسعود</t>
  </si>
  <si>
    <t>هديل الطحان</t>
  </si>
  <si>
    <t xml:space="preserve">صلاح </t>
  </si>
  <si>
    <t>هديه الرفاعي</t>
  </si>
  <si>
    <t>هزار خشيفاتي</t>
  </si>
  <si>
    <t>هزار ديوب</t>
  </si>
  <si>
    <t>هزار فهيم</t>
  </si>
  <si>
    <t>محمدنزيه</t>
  </si>
  <si>
    <t>همام الرجب</t>
  </si>
  <si>
    <t>هناء العبيد</t>
  </si>
  <si>
    <t>مهاء العبيد</t>
  </si>
  <si>
    <t>هنادى شحادة</t>
  </si>
  <si>
    <t>هنادي ناجي</t>
  </si>
  <si>
    <t>أميه</t>
  </si>
  <si>
    <t>هند بوغازي</t>
  </si>
  <si>
    <t>العفينة</t>
  </si>
  <si>
    <t>هيا البلخي</t>
  </si>
  <si>
    <t>محجه</t>
  </si>
  <si>
    <t>هيا خضور</t>
  </si>
  <si>
    <t>هيا زعيتر</t>
  </si>
  <si>
    <t>شذه</t>
  </si>
  <si>
    <t>هيام السيداحمد</t>
  </si>
  <si>
    <t>هيام حسن</t>
  </si>
  <si>
    <t>هيفاء زهرا</t>
  </si>
  <si>
    <t>وائل الخلف</t>
  </si>
  <si>
    <t>وائل القديمي</t>
  </si>
  <si>
    <t>وائل حكيمة</t>
  </si>
  <si>
    <t>وائل طه</t>
  </si>
  <si>
    <t>وجدان السويداني</t>
  </si>
  <si>
    <t>وداع دبو</t>
  </si>
  <si>
    <t>وديع حمدان</t>
  </si>
  <si>
    <t>ارزى</t>
  </si>
  <si>
    <t>ورد أحمد</t>
  </si>
  <si>
    <t>وسام الدين كايد</t>
  </si>
  <si>
    <t>وسام حسن</t>
  </si>
  <si>
    <t>وسام خضور</t>
  </si>
  <si>
    <t>وسام نصر</t>
  </si>
  <si>
    <t>هيا</t>
  </si>
  <si>
    <t>وسيم العقباني</t>
  </si>
  <si>
    <t>روبا</t>
  </si>
  <si>
    <t>وسيم حسن</t>
  </si>
  <si>
    <t>وسيم كحله</t>
  </si>
  <si>
    <t>وسيم ياسين</t>
  </si>
  <si>
    <t>وضاح موسى</t>
  </si>
  <si>
    <t>وعد الحلاق</t>
  </si>
  <si>
    <t>وعد الصوص</t>
  </si>
  <si>
    <t>وعد المشعل الصياح</t>
  </si>
  <si>
    <t>شنوف</t>
  </si>
  <si>
    <t>وعد الياسين</t>
  </si>
  <si>
    <t>وعد ذبيان</t>
  </si>
  <si>
    <t>وعد زيد</t>
  </si>
  <si>
    <t>وعد طاهر</t>
  </si>
  <si>
    <t>وعد عقيل</t>
  </si>
  <si>
    <t>وعد قريش</t>
  </si>
  <si>
    <t>وفاء الزامل</t>
  </si>
  <si>
    <t>وفاء دومان</t>
  </si>
  <si>
    <t xml:space="preserve">ام العمد </t>
  </si>
  <si>
    <t>وفاء مصطفى</t>
  </si>
  <si>
    <t>عفت</t>
  </si>
  <si>
    <t>ولاء الحسين</t>
  </si>
  <si>
    <t>زهديه</t>
  </si>
  <si>
    <t>ولاء العبد</t>
  </si>
  <si>
    <t>ولاء خولاني</t>
  </si>
  <si>
    <t>ولاء دحدوح</t>
  </si>
  <si>
    <t>ولاء عكر</t>
  </si>
  <si>
    <t>ولاء كوركلي</t>
  </si>
  <si>
    <t>محمدعماد</t>
  </si>
  <si>
    <t>ولاء مصطفى</t>
  </si>
  <si>
    <t>وليد القادري الشهير بالخطيب</t>
  </si>
  <si>
    <t>وليم جوني</t>
  </si>
  <si>
    <t>وليم رسلان</t>
  </si>
  <si>
    <t>وهيب الجنيد</t>
  </si>
  <si>
    <t>وئام عبدو</t>
  </si>
  <si>
    <t>القبو</t>
  </si>
  <si>
    <t>يارا فتنه</t>
  </si>
  <si>
    <t>يارا مرعي</t>
  </si>
  <si>
    <t>ياسر الرحال</t>
  </si>
  <si>
    <t>ياسر العمر</t>
  </si>
  <si>
    <t xml:space="preserve">ياسر </t>
  </si>
  <si>
    <t xml:space="preserve">صبحه </t>
  </si>
  <si>
    <t xml:space="preserve">قطيفة </t>
  </si>
  <si>
    <t>ياسر حسن</t>
  </si>
  <si>
    <t>ياسر ناصر</t>
  </si>
  <si>
    <t>طلاع</t>
  </si>
  <si>
    <t>ياسمين العربيد</t>
  </si>
  <si>
    <t>مدلله</t>
  </si>
  <si>
    <t>ياسمين المصري</t>
  </si>
  <si>
    <t>ياسمين الهمام</t>
  </si>
  <si>
    <t>فطومة</t>
  </si>
  <si>
    <t>يامن صليبي</t>
  </si>
  <si>
    <t>يامن عنجاري</t>
  </si>
  <si>
    <t>يحيى الحموي</t>
  </si>
  <si>
    <t>يحيى حليمة</t>
  </si>
  <si>
    <t>يزن الكويفي</t>
  </si>
  <si>
    <t>يسرى السرحان</t>
  </si>
  <si>
    <t>يسرى شاميه</t>
  </si>
  <si>
    <t>يسرى عرعور</t>
  </si>
  <si>
    <t>يسرى علي</t>
  </si>
  <si>
    <t>يعرب عباس</t>
  </si>
  <si>
    <t>عاندة</t>
  </si>
  <si>
    <t>طرطوس صافيتا</t>
  </si>
  <si>
    <t>يعرب علي</t>
  </si>
  <si>
    <t>روزيت</t>
  </si>
  <si>
    <t>يمان الصالح</t>
  </si>
  <si>
    <t>يوسف الحمداوي</t>
  </si>
  <si>
    <t>17/2/52025</t>
  </si>
  <si>
    <t>يوسف الكلسلي</t>
  </si>
  <si>
    <t>يوسف حمدوش</t>
  </si>
  <si>
    <t>يوسف خنصر</t>
  </si>
  <si>
    <t>يولا عيسى</t>
  </si>
  <si>
    <t>ابراهيم احمد</t>
  </si>
  <si>
    <t>ابراهيم الريحاوي</t>
  </si>
  <si>
    <t>ابراهيم مصطفى عمر</t>
  </si>
  <si>
    <t>احمد ابو قوره</t>
  </si>
  <si>
    <t>ضميمة</t>
  </si>
  <si>
    <t>احمد اصفهاني</t>
  </si>
  <si>
    <t>احمد الدره</t>
  </si>
  <si>
    <t xml:space="preserve">عامر </t>
  </si>
  <si>
    <t xml:space="preserve">تغريد </t>
  </si>
  <si>
    <t xml:space="preserve">معربا </t>
  </si>
  <si>
    <t>احمد الزعيم</t>
  </si>
  <si>
    <t>الرحيبة</t>
  </si>
  <si>
    <t>احمد العجيل</t>
  </si>
  <si>
    <t>احمد القاضي الحمزة</t>
  </si>
  <si>
    <t>احمد كنين</t>
  </si>
  <si>
    <t>جمعة</t>
  </si>
  <si>
    <t>ادهم عجمية</t>
  </si>
  <si>
    <t>اريج القادري</t>
  </si>
  <si>
    <t>اسامه العويدات</t>
  </si>
  <si>
    <t>اسامه سلوم</t>
  </si>
  <si>
    <t>بدري</t>
  </si>
  <si>
    <t xml:space="preserve">مجدلبعنا </t>
  </si>
  <si>
    <t>اسراء الزين</t>
  </si>
  <si>
    <t>اسراء صديق</t>
  </si>
  <si>
    <t>مريم صديق</t>
  </si>
  <si>
    <t>اسعد البشير</t>
  </si>
  <si>
    <t>حوايج ذياب</t>
  </si>
  <si>
    <t>المنتصر بالله القصير</t>
  </si>
  <si>
    <t>امجد رزوق</t>
  </si>
  <si>
    <t>امجد قاسم</t>
  </si>
  <si>
    <t>امينه الهويت</t>
  </si>
  <si>
    <t>عموشه</t>
  </si>
  <si>
    <t>ايه الاصفر</t>
  </si>
  <si>
    <t>إيهاب خضر</t>
  </si>
  <si>
    <t>أماني كري</t>
  </si>
  <si>
    <t>أمل زركلي</t>
  </si>
  <si>
    <t>أنس تقوى</t>
  </si>
  <si>
    <t>آلاء رزق</t>
  </si>
  <si>
    <t>باسل شعبان</t>
  </si>
  <si>
    <t>ثناء عثمان</t>
  </si>
  <si>
    <t>بتول الحمصي</t>
  </si>
  <si>
    <t>بتول منقاش</t>
  </si>
  <si>
    <t>براء حموي</t>
  </si>
  <si>
    <t>بشار رحيم</t>
  </si>
  <si>
    <t>هامه</t>
  </si>
  <si>
    <t>بيان سرحان</t>
  </si>
  <si>
    <t>معاويه</t>
  </si>
  <si>
    <t>بيمان محمد</t>
  </si>
  <si>
    <t>ثامر العزاوي</t>
  </si>
  <si>
    <t>جاد الموسى قدور</t>
  </si>
  <si>
    <t>جلال غصون</t>
  </si>
  <si>
    <t>جمعه الرميله</t>
  </si>
  <si>
    <t>جميل حليمة</t>
  </si>
  <si>
    <t>ريا حمود</t>
  </si>
  <si>
    <t>كفيريبوس</t>
  </si>
  <si>
    <t>جيمي الشماس</t>
  </si>
  <si>
    <t>حكمت سفر</t>
  </si>
  <si>
    <t>حلا ابو ليل</t>
  </si>
  <si>
    <t>حميد المعروف</t>
  </si>
  <si>
    <t>اسية</t>
  </si>
  <si>
    <t>حوراء الحلو</t>
  </si>
  <si>
    <t>بتول</t>
  </si>
  <si>
    <t>حيدر طه</t>
  </si>
  <si>
    <t>داني غصن</t>
  </si>
  <si>
    <t>داوود عرنوس</t>
  </si>
  <si>
    <t>شادية</t>
  </si>
  <si>
    <t>دعاء الخواجه</t>
  </si>
  <si>
    <t>دلال جمعه</t>
  </si>
  <si>
    <t>راضيه محمد علي</t>
  </si>
  <si>
    <t>راما اجرودي</t>
  </si>
  <si>
    <t>راما الخرفان</t>
  </si>
  <si>
    <t>راما النوري</t>
  </si>
  <si>
    <t>رامي زيتون</t>
  </si>
  <si>
    <t>رامي عبود</t>
  </si>
  <si>
    <t>رانيا ابراهيم</t>
  </si>
  <si>
    <t>رائعة البغدادي</t>
  </si>
  <si>
    <t>رضوه الرحال</t>
  </si>
  <si>
    <t>روان قصيباتي</t>
  </si>
  <si>
    <t>رولا شنيني</t>
  </si>
  <si>
    <t>ريم جيروديه</t>
  </si>
  <si>
    <t>زيد الطويل</t>
  </si>
  <si>
    <t>زينه المزعل</t>
  </si>
  <si>
    <t>ايلدا</t>
  </si>
  <si>
    <t>سامي العمر</t>
  </si>
  <si>
    <t>سائر السلامة</t>
  </si>
  <si>
    <t>سلافه رضوان</t>
  </si>
  <si>
    <t>سلمان حشمه</t>
  </si>
  <si>
    <t xml:space="preserve">دير ماما </t>
  </si>
  <si>
    <t>سلوم الجاعد</t>
  </si>
  <si>
    <t>سليم شاهين</t>
  </si>
  <si>
    <t>حوش الحريمه</t>
  </si>
  <si>
    <t>سيزار الحسين</t>
  </si>
  <si>
    <t>شامل النوفل</t>
  </si>
  <si>
    <t>شعبان رمضان</t>
  </si>
  <si>
    <t>دروشا</t>
  </si>
  <si>
    <t>شيرين شاهين</t>
  </si>
  <si>
    <t>صفا عنبره</t>
  </si>
  <si>
    <t>صلاح الدين كيكي</t>
  </si>
  <si>
    <t>طارق مريم</t>
  </si>
  <si>
    <t>عامر عساف</t>
  </si>
  <si>
    <t>عبد الرحمن صلان</t>
  </si>
  <si>
    <t>عبد الرحمن عوده</t>
  </si>
  <si>
    <t>عبد الرزاق غويش</t>
  </si>
  <si>
    <t>كاتبه</t>
  </si>
  <si>
    <t>عبد الله كوجان</t>
  </si>
  <si>
    <t>عبدالله زيتون</t>
  </si>
  <si>
    <t>كفر شلاية</t>
  </si>
  <si>
    <t>عبير تيناوي</t>
  </si>
  <si>
    <t>غانيه</t>
  </si>
  <si>
    <t xml:space="preserve">وعد منصور </t>
  </si>
  <si>
    <t>ديرحسان</t>
  </si>
  <si>
    <t>عفراء العبد</t>
  </si>
  <si>
    <t>علا منصور</t>
  </si>
  <si>
    <t>علي ضوا</t>
  </si>
  <si>
    <t>علي ضويحي</t>
  </si>
  <si>
    <t>علي عيود</t>
  </si>
  <si>
    <t>علي عون</t>
  </si>
  <si>
    <t>مائسه</t>
  </si>
  <si>
    <t>علي مستو</t>
  </si>
  <si>
    <t>سلوه</t>
  </si>
  <si>
    <t>عمار الطرزي</t>
  </si>
  <si>
    <t>عمر الصالح</t>
  </si>
  <si>
    <t>عمر العمري</t>
  </si>
  <si>
    <t>لبنى</t>
  </si>
  <si>
    <t>عمر فطيمه</t>
  </si>
  <si>
    <t>عوض عبد الرحيم</t>
  </si>
  <si>
    <t>فاتن النقار</t>
  </si>
  <si>
    <t>فادي محمد</t>
  </si>
  <si>
    <t>فادية شعبان</t>
  </si>
  <si>
    <t>فتون فستق</t>
  </si>
  <si>
    <t>فرح محمود</t>
  </si>
  <si>
    <t>قاسم جحى</t>
  </si>
  <si>
    <t xml:space="preserve">جوبر </t>
  </si>
  <si>
    <t>قمر تلو نشواتي</t>
  </si>
  <si>
    <t>كريمة فشفش</t>
  </si>
  <si>
    <t>كلثوم عوض</t>
  </si>
  <si>
    <t>لارا بركسيه</t>
  </si>
  <si>
    <t>عبد العلي</t>
  </si>
  <si>
    <t>عدبه</t>
  </si>
  <si>
    <t>دير عطية</t>
  </si>
  <si>
    <t>لانا الحاج</t>
  </si>
  <si>
    <t>لؤي النابلسي</t>
  </si>
  <si>
    <t>ليان صليبي</t>
  </si>
  <si>
    <t>لين الدالاتي</t>
  </si>
  <si>
    <t>مامون حيفاوي</t>
  </si>
  <si>
    <t>ماهر القراعزة</t>
  </si>
  <si>
    <t>ماهر جدور</t>
  </si>
  <si>
    <t>مايا الحموي</t>
  </si>
  <si>
    <t>مايا عاقل</t>
  </si>
  <si>
    <t>محمد الشنواني</t>
  </si>
  <si>
    <t>محمد الشيخ عبدو</t>
  </si>
  <si>
    <t>محمد العايد</t>
  </si>
  <si>
    <t>محمد الكوره</t>
  </si>
  <si>
    <t>محمد ترجمان</t>
  </si>
  <si>
    <t>محمد جزائري</t>
  </si>
  <si>
    <t>محمد حاتم الشريف</t>
  </si>
  <si>
    <t>محمد نجم الدين</t>
  </si>
  <si>
    <t>سلاف</t>
  </si>
  <si>
    <t>محمد خطيب</t>
  </si>
  <si>
    <t>ذيابية</t>
  </si>
  <si>
    <t>محمد دسوقي</t>
  </si>
  <si>
    <t>عبير طقطق</t>
  </si>
  <si>
    <t>أرمناز</t>
  </si>
  <si>
    <t>محمد رامي عياش</t>
  </si>
  <si>
    <t>محمد رعد ماردين</t>
  </si>
  <si>
    <t>محمد زياد الحمامي</t>
  </si>
  <si>
    <t>محمد سلهب</t>
  </si>
  <si>
    <t>غاده جعفر</t>
  </si>
  <si>
    <t>محمد ماهر المنقل</t>
  </si>
  <si>
    <t>محمد ضياء الموات</t>
  </si>
  <si>
    <t>محمد عبد العظيم موزة</t>
  </si>
  <si>
    <t>محمد عبد الواحد</t>
  </si>
  <si>
    <t>محمد عزت قباني</t>
  </si>
  <si>
    <t>محمد علي ابو طبيخ</t>
  </si>
  <si>
    <t>محمد عوده</t>
  </si>
  <si>
    <t>مزيريت</t>
  </si>
  <si>
    <t>محمد غنام</t>
  </si>
  <si>
    <t>محمد غيث سليمان</t>
  </si>
  <si>
    <t>محمد قليح</t>
  </si>
  <si>
    <t>ميس</t>
  </si>
  <si>
    <t>محمد نور الخلف</t>
  </si>
  <si>
    <t xml:space="preserve">هزاع </t>
  </si>
  <si>
    <t xml:space="preserve">الاصبح </t>
  </si>
  <si>
    <t>محمد نور الدين الملحان</t>
  </si>
  <si>
    <t>مزرعة النفور</t>
  </si>
  <si>
    <t>محمد هيثم البوش</t>
  </si>
  <si>
    <t>قبرالست</t>
  </si>
  <si>
    <t>محمد وفيق المبيض</t>
  </si>
  <si>
    <t>محمود العبدو</t>
  </si>
  <si>
    <t>محي الدين رمضان</t>
  </si>
  <si>
    <t xml:space="preserve">غزلانية </t>
  </si>
  <si>
    <t>مروه علي</t>
  </si>
  <si>
    <t>معاذ الطويل</t>
  </si>
  <si>
    <t>معتز كناكريه</t>
  </si>
  <si>
    <t>منة الله يونس</t>
  </si>
  <si>
    <t>مها سعيد</t>
  </si>
  <si>
    <t>مهاب قيسي</t>
  </si>
  <si>
    <t>مهند طباع</t>
  </si>
  <si>
    <t>مهند قيصر</t>
  </si>
  <si>
    <t>مؤمن حماد</t>
  </si>
  <si>
    <t>ميرنا شاهين</t>
  </si>
  <si>
    <t>وجنات</t>
  </si>
  <si>
    <t>ناديا زغلول</t>
  </si>
  <si>
    <t>ناريمان دركل</t>
  </si>
  <si>
    <t>نايا ارتين</t>
  </si>
  <si>
    <t>ندى الاحمد</t>
  </si>
  <si>
    <t>نصر الله محسن</t>
  </si>
  <si>
    <t>الفوعة</t>
  </si>
  <si>
    <t>نصوح خطاب</t>
  </si>
  <si>
    <t>نغم عرجاوي</t>
  </si>
  <si>
    <t>نفين عثمان</t>
  </si>
  <si>
    <t>نوار زاهر</t>
  </si>
  <si>
    <t>نور الدين حسن</t>
  </si>
  <si>
    <t>نورس عبد الله</t>
  </si>
  <si>
    <t>ذوبه</t>
  </si>
  <si>
    <t>نيرمين الحاطوم</t>
  </si>
  <si>
    <t>هاجر الراشد</t>
  </si>
  <si>
    <t>هادي الشقا</t>
  </si>
  <si>
    <t>هبه الزلزله</t>
  </si>
  <si>
    <t>همام بدران</t>
  </si>
  <si>
    <t>هيام حماده</t>
  </si>
  <si>
    <t>وسام الجوفي</t>
  </si>
  <si>
    <t>وسيم زعتري</t>
  </si>
  <si>
    <t>ميدان</t>
  </si>
  <si>
    <t>وسيم كلثوم</t>
  </si>
  <si>
    <t>ولاء الهلال</t>
  </si>
  <si>
    <t>ياسين الشيخ</t>
  </si>
  <si>
    <t>يحيى شدود</t>
  </si>
  <si>
    <t>يزن اللمداني</t>
  </si>
  <si>
    <t>ندى خطاب</t>
  </si>
  <si>
    <t>يزن عوده</t>
  </si>
  <si>
    <t>وفاء عوده</t>
  </si>
  <si>
    <t>يزن غزال</t>
  </si>
  <si>
    <t>يمان الخطاب</t>
  </si>
  <si>
    <t>عاطفه</t>
  </si>
  <si>
    <t>يمان ملا</t>
  </si>
  <si>
    <t>وسام الفياض</t>
  </si>
  <si>
    <t>احمد الخباز</t>
  </si>
  <si>
    <t>احمد الصباغ</t>
  </si>
  <si>
    <t>احمد شحاده</t>
  </si>
  <si>
    <t xml:space="preserve">اسماعيل السماعيل </t>
  </si>
  <si>
    <t>الاء الخطيب</t>
  </si>
  <si>
    <t>باسل شنو</t>
  </si>
  <si>
    <t>بتول فارس</t>
  </si>
  <si>
    <t>بدران شاهين</t>
  </si>
  <si>
    <t>ثائر المحمد</t>
  </si>
  <si>
    <t>حسن الحريري</t>
  </si>
  <si>
    <t>حياة اللحام</t>
  </si>
  <si>
    <t>ختام السعيد</t>
  </si>
  <si>
    <t>المشيرفه</t>
  </si>
  <si>
    <t xml:space="preserve">ختام كنعان </t>
  </si>
  <si>
    <t>بحمرة</t>
  </si>
  <si>
    <t>دانيال ابو خير</t>
  </si>
  <si>
    <t>دانيه البقاعي</t>
  </si>
  <si>
    <t>دانيه الحمامي</t>
  </si>
  <si>
    <t>داود ابو زين الدين عزام</t>
  </si>
  <si>
    <t>دعاء زيدان</t>
  </si>
  <si>
    <t>رافت زهر الدين</t>
  </si>
  <si>
    <t>يزبك</t>
  </si>
  <si>
    <t>راما صالح</t>
  </si>
  <si>
    <t xml:space="preserve">نزيه </t>
  </si>
  <si>
    <t>ربا المرزوقي</t>
  </si>
  <si>
    <t>رغد الصيرفي</t>
  </si>
  <si>
    <t>ريما يونس</t>
  </si>
  <si>
    <t>زين علي</t>
  </si>
  <si>
    <t>سلام عباس</t>
  </si>
  <si>
    <t>سلمان عز الدين</t>
  </si>
  <si>
    <t>صبا العلي الرجب</t>
  </si>
  <si>
    <t>لمعاء</t>
  </si>
  <si>
    <t>صلاح الحميد</t>
  </si>
  <si>
    <t>بطحة</t>
  </si>
  <si>
    <t>طارق العريضي</t>
  </si>
  <si>
    <t>طارق ملحم</t>
  </si>
  <si>
    <t>ابو الكمال</t>
  </si>
  <si>
    <t>طعمه طعمه</t>
  </si>
  <si>
    <t>المشيرفة</t>
  </si>
  <si>
    <t>عبد الرزاق الخطيب</t>
  </si>
  <si>
    <t>عبد الله رفاعي</t>
  </si>
  <si>
    <t>عدنان عبد الله</t>
  </si>
  <si>
    <t>مهيدي</t>
  </si>
  <si>
    <t>عدي سلطان</t>
  </si>
  <si>
    <t>حماد</t>
  </si>
  <si>
    <t>علاء العش</t>
  </si>
  <si>
    <t>علاء بلال</t>
  </si>
  <si>
    <t>علي كمال الدين</t>
  </si>
  <si>
    <t>عمر عمر</t>
  </si>
  <si>
    <t>عمر نابلسي</t>
  </si>
  <si>
    <t>محمد فتاح</t>
  </si>
  <si>
    <t>عمران الاعوج</t>
  </si>
  <si>
    <t>عمران حافظ</t>
  </si>
  <si>
    <t>عمران نمر</t>
  </si>
  <si>
    <t>عمركريدي</t>
  </si>
  <si>
    <t>ناتاليا</t>
  </si>
  <si>
    <t>فاطمه ناصيف</t>
  </si>
  <si>
    <t>ليلى جميل</t>
  </si>
  <si>
    <t>محمد ابو عسلي</t>
  </si>
  <si>
    <t>محمد اشرف دحدوح</t>
  </si>
  <si>
    <t>محمد اطنه لي</t>
  </si>
  <si>
    <t>محمد الاحمر</t>
  </si>
  <si>
    <t>محمد الرحيم</t>
  </si>
  <si>
    <t>محمد بوز العسل</t>
  </si>
  <si>
    <t>محمد حسام عبد الرحيم</t>
  </si>
  <si>
    <t>محمد حسان سيف</t>
  </si>
  <si>
    <t>محمد حسن جمعة</t>
  </si>
  <si>
    <t>صافيتا</t>
  </si>
  <si>
    <t>محمد عبد الرحمن</t>
  </si>
  <si>
    <t>منهى</t>
  </si>
  <si>
    <t>محمد علي شمام</t>
  </si>
  <si>
    <t>محمد علي عاجي</t>
  </si>
  <si>
    <t>محمد عمار عباس</t>
  </si>
  <si>
    <t>محمود دعاس</t>
  </si>
  <si>
    <t>مروان فارس</t>
  </si>
  <si>
    <t>مضر ابراهيم</t>
  </si>
  <si>
    <t>معن قشلان</t>
  </si>
  <si>
    <t>مي زياده</t>
  </si>
  <si>
    <t>مياده الزعبي</t>
  </si>
  <si>
    <t>مياس الفلاح</t>
  </si>
  <si>
    <t>ميرفت القاضي</t>
  </si>
  <si>
    <t>ناظك</t>
  </si>
  <si>
    <t>ناديا الدرويش</t>
  </si>
  <si>
    <t>ناصر الأيوب</t>
  </si>
  <si>
    <t>عكل</t>
  </si>
  <si>
    <t>نجدية</t>
  </si>
  <si>
    <t>ناهي حيدر</t>
  </si>
  <si>
    <t>نبيها عساني</t>
  </si>
  <si>
    <t>نور ابو جويد</t>
  </si>
  <si>
    <t>نور قطيط</t>
  </si>
  <si>
    <t>هايل الاعور</t>
  </si>
  <si>
    <t>هبه فرهود</t>
  </si>
  <si>
    <t>وائل اشحاده</t>
  </si>
  <si>
    <t xml:space="preserve">محمد فرج </t>
  </si>
  <si>
    <t>يزن ادريس</t>
  </si>
  <si>
    <t>يزن حميدو</t>
  </si>
  <si>
    <t>حسام ابو حسون</t>
  </si>
  <si>
    <t>خالد نصره</t>
  </si>
  <si>
    <t>خلود الرشدان</t>
  </si>
  <si>
    <t>رواد رحال</t>
  </si>
  <si>
    <t>علي محلا</t>
  </si>
  <si>
    <t>فادي ديوب</t>
  </si>
  <si>
    <t>مجد خضور</t>
  </si>
  <si>
    <t>هنيا</t>
  </si>
  <si>
    <t>محمد فلاح</t>
  </si>
  <si>
    <t>موسى خميس</t>
  </si>
  <si>
    <t>ياسر الحفري</t>
  </si>
  <si>
    <t>ياسر راشد</t>
  </si>
  <si>
    <t>امريه</t>
  </si>
  <si>
    <t>سهام الطحان</t>
  </si>
  <si>
    <t>احمد خاروفه</t>
  </si>
  <si>
    <t>عمران المصري</t>
  </si>
  <si>
    <t>هاني السليمان</t>
  </si>
  <si>
    <t>طارق سبع الدير</t>
  </si>
  <si>
    <t>احلام بناوي</t>
  </si>
  <si>
    <t>سوريا جمول</t>
  </si>
  <si>
    <t>محمد مالك زباد</t>
  </si>
  <si>
    <t>ادريس جمعه</t>
  </si>
  <si>
    <t>قيسا</t>
  </si>
  <si>
    <t>سهيل المحيثاوي</t>
  </si>
  <si>
    <t>موسى الحماده</t>
  </si>
  <si>
    <t>لمى مهنا</t>
  </si>
  <si>
    <t>ناجح سليمان</t>
  </si>
  <si>
    <t>مايا العجلاني</t>
  </si>
  <si>
    <t>جمان</t>
  </si>
  <si>
    <t>زياد الاحمد</t>
  </si>
  <si>
    <t>غدير حسن</t>
  </si>
  <si>
    <t>اسماء رواشدة</t>
  </si>
  <si>
    <t>احمد حداقي</t>
  </si>
  <si>
    <t>محمد هاني عبيدو</t>
  </si>
  <si>
    <t>محمد بلول</t>
  </si>
  <si>
    <t>شين</t>
  </si>
  <si>
    <t>سناء الحناوي</t>
  </si>
  <si>
    <t>محمود حمامي</t>
  </si>
  <si>
    <t>عبدو ديب</t>
  </si>
  <si>
    <t>نعيم ملحم</t>
  </si>
  <si>
    <t>فاطمه غزال</t>
  </si>
  <si>
    <t>هناء اليوسف</t>
  </si>
  <si>
    <t>عبد الواحد</t>
  </si>
  <si>
    <t>بلال الجاسم</t>
  </si>
  <si>
    <t>باشا الاحمد</t>
  </si>
  <si>
    <t>حصه</t>
  </si>
  <si>
    <t>عبد الله المفتي</t>
  </si>
  <si>
    <t>محمد نصوح</t>
  </si>
  <si>
    <t>هنادي خليفه</t>
  </si>
  <si>
    <t>مياسه غانم</t>
  </si>
  <si>
    <t>مفعله</t>
  </si>
  <si>
    <t>محمد عمايري</t>
  </si>
  <si>
    <t>حميدي حمود الحمد</t>
  </si>
  <si>
    <t>ملاك الجاموس</t>
  </si>
  <si>
    <t>شفيق ملوخية</t>
  </si>
  <si>
    <t>وسيم عكاش</t>
  </si>
  <si>
    <t>رولا ياسين الادلبي</t>
  </si>
  <si>
    <t>أحمد شريفة</t>
  </si>
  <si>
    <t>سوزان ناصيف اسعد</t>
  </si>
  <si>
    <t>كفر تخاريم</t>
  </si>
  <si>
    <t>ايمان الاحمو</t>
  </si>
  <si>
    <t>احمد رفاعي</t>
  </si>
  <si>
    <t>ايهاب سماره</t>
  </si>
  <si>
    <t>عبير الرز</t>
  </si>
  <si>
    <t>وصفي المهنا</t>
  </si>
  <si>
    <t>انفصال</t>
  </si>
  <si>
    <t>محمد الامين الفياض</t>
  </si>
  <si>
    <t>رضوان السليمان الحسين</t>
  </si>
  <si>
    <t>عبد الله جمعه</t>
  </si>
  <si>
    <t>صادق عسيلا</t>
  </si>
  <si>
    <t>مأمون الشريف</t>
  </si>
  <si>
    <t>أريج الحماده</t>
  </si>
  <si>
    <t>يوسف معيري</t>
  </si>
  <si>
    <t>عبد الجبار قاسم</t>
  </si>
  <si>
    <t>فهد سماحة</t>
  </si>
  <si>
    <t>الزبداني</t>
  </si>
  <si>
    <t>غيث علي</t>
  </si>
  <si>
    <t>سامي الجواد الحسيني</t>
  </si>
  <si>
    <t>رأفت الجباعي</t>
  </si>
  <si>
    <t>بادي النهار</t>
  </si>
  <si>
    <t>محمود جاسر</t>
  </si>
  <si>
    <t>سلام عواد</t>
  </si>
  <si>
    <t>مازن وهبي</t>
  </si>
  <si>
    <t>نغم عزام</t>
  </si>
  <si>
    <t>محمود العيد</t>
  </si>
  <si>
    <t>مضر مخلوف</t>
  </si>
  <si>
    <t>صخر الشلي</t>
  </si>
  <si>
    <t>ملك الابراهيم</t>
  </si>
  <si>
    <t>لوذة العثمان</t>
  </si>
  <si>
    <t>فرات العبد العزيز</t>
  </si>
  <si>
    <t>رهام قيران</t>
  </si>
  <si>
    <t>مجد حتاحت</t>
  </si>
  <si>
    <t>علا مفندف</t>
  </si>
  <si>
    <t>عمار سعيد</t>
  </si>
  <si>
    <t>حيدرة محمود</t>
  </si>
  <si>
    <t>بلال النجار</t>
  </si>
  <si>
    <t>عبد الهادي الجعيداني</t>
  </si>
  <si>
    <t>ابراهيم ابو اللبن</t>
  </si>
  <si>
    <t>ابراهيم الغزالي</t>
  </si>
  <si>
    <t>اثار العكش</t>
  </si>
  <si>
    <t>احلام عايد</t>
  </si>
  <si>
    <t>احمد الحجو</t>
  </si>
  <si>
    <t>احمد الخريوش</t>
  </si>
  <si>
    <t>احمد الخلف</t>
  </si>
  <si>
    <t>عيدان</t>
  </si>
  <si>
    <t>النزازة</t>
  </si>
  <si>
    <t>احمد الشيخ ديب النميلي</t>
  </si>
  <si>
    <t>احمد الهيشان</t>
  </si>
  <si>
    <t>زهدانه</t>
  </si>
  <si>
    <t>احمد بربر</t>
  </si>
  <si>
    <t>احمد جمال</t>
  </si>
  <si>
    <t>حلفايا</t>
  </si>
  <si>
    <t>احمد زيدان</t>
  </si>
  <si>
    <t xml:space="preserve">الادقية </t>
  </si>
  <si>
    <t>احمد عز الدين</t>
  </si>
  <si>
    <t>احمد عشماوي</t>
  </si>
  <si>
    <t>احمد ناصر</t>
  </si>
  <si>
    <t>سجاع</t>
  </si>
  <si>
    <t>احمد هنديه</t>
  </si>
  <si>
    <t>ادريس المهنه</t>
  </si>
  <si>
    <t>هتيمي</t>
  </si>
  <si>
    <t>اديب الهزاع</t>
  </si>
  <si>
    <t xml:space="preserve">الناعم </t>
  </si>
  <si>
    <t>اروى بلول</t>
  </si>
  <si>
    <t>اريج احمد</t>
  </si>
  <si>
    <t>فاخر</t>
  </si>
  <si>
    <t>اريج السلوم</t>
  </si>
  <si>
    <t>اريج راجح</t>
  </si>
  <si>
    <t>نهاد المصري</t>
  </si>
  <si>
    <t>اريج زيود</t>
  </si>
  <si>
    <t>ازهار المرعي</t>
  </si>
  <si>
    <t>اسامه الزين</t>
  </si>
  <si>
    <t>رجاء شاهين</t>
  </si>
  <si>
    <t>الكريم</t>
  </si>
  <si>
    <t>اسامه عوض</t>
  </si>
  <si>
    <t>اسراء السليمان</t>
  </si>
  <si>
    <t>عصرية</t>
  </si>
  <si>
    <t>اسماء المصري</t>
  </si>
  <si>
    <t>اسماء توامي</t>
  </si>
  <si>
    <t>اسماعيل سعد</t>
  </si>
  <si>
    <t>اغيد رسول</t>
  </si>
  <si>
    <t>اكرام جريوه</t>
  </si>
  <si>
    <t>الاء الحاج محمد</t>
  </si>
  <si>
    <t>الاء السيد</t>
  </si>
  <si>
    <t>الاء ياسين</t>
  </si>
  <si>
    <t>السار الحاج كنامه</t>
  </si>
  <si>
    <t>نافع</t>
  </si>
  <si>
    <t>الفت استنبولي</t>
  </si>
  <si>
    <t>وهب</t>
  </si>
  <si>
    <t>الهام زينو</t>
  </si>
  <si>
    <t>اليان الخوري</t>
  </si>
  <si>
    <t>ام البنين سلمان</t>
  </si>
  <si>
    <t>امال البني</t>
  </si>
  <si>
    <t>اماني زاهر</t>
  </si>
  <si>
    <t>امجد تقلا</t>
  </si>
  <si>
    <t>امنه معلا</t>
  </si>
  <si>
    <t>امين الديب</t>
  </si>
  <si>
    <t>امينه الشلبي</t>
  </si>
  <si>
    <t>انس الفاعوري</t>
  </si>
  <si>
    <t>انعام خميس</t>
  </si>
  <si>
    <t>انوار الشيخ قويدر</t>
  </si>
  <si>
    <t>ايات نصار</t>
  </si>
  <si>
    <t>اياد حرفوش</t>
  </si>
  <si>
    <t>ايفيان البطرس</t>
  </si>
  <si>
    <t>ايلي القطامي</t>
  </si>
  <si>
    <t>خربا</t>
  </si>
  <si>
    <t>ايمان احمد</t>
  </si>
  <si>
    <t>ايمان الدروبي</t>
  </si>
  <si>
    <t>ايمان القدور</t>
  </si>
  <si>
    <t>ايمان المصري</t>
  </si>
  <si>
    <t>ايمان خليل</t>
  </si>
  <si>
    <t>ايمان رمضان</t>
  </si>
  <si>
    <t>ايمان شنوان</t>
  </si>
  <si>
    <t>القدم</t>
  </si>
  <si>
    <t>ايمن سلامه</t>
  </si>
  <si>
    <t>ايناس رباح</t>
  </si>
  <si>
    <t>ايه الغضبان</t>
  </si>
  <si>
    <t>باسكال العلوش</t>
  </si>
  <si>
    <t>باسل بدران</t>
  </si>
  <si>
    <t>باسم قبقلي</t>
  </si>
  <si>
    <t>ريحانه</t>
  </si>
  <si>
    <t>بتول الحميد</t>
  </si>
  <si>
    <t>بتول الناطور</t>
  </si>
  <si>
    <t>بدرية جواد</t>
  </si>
  <si>
    <t>صفية جواد</t>
  </si>
  <si>
    <t>بروق العلي</t>
  </si>
  <si>
    <t>أبو عيسى</t>
  </si>
  <si>
    <t>بشار محمد</t>
  </si>
  <si>
    <t>بشرى الحجاج</t>
  </si>
  <si>
    <t>أسيه</t>
  </si>
  <si>
    <t xml:space="preserve">بشرى القحف </t>
  </si>
  <si>
    <t xml:space="preserve">بشار </t>
  </si>
  <si>
    <t>بشرى حيدر</t>
  </si>
  <si>
    <t>والدتهاعزيزه</t>
  </si>
  <si>
    <t>بشرى صافتلي</t>
  </si>
  <si>
    <t>كفايه</t>
  </si>
  <si>
    <t>بشير المقداد</t>
  </si>
  <si>
    <t>بلال السويلم</t>
  </si>
  <si>
    <t>تغريد المجاريش</t>
  </si>
  <si>
    <t>عصام الدين</t>
  </si>
  <si>
    <t>وفاء العسالي</t>
  </si>
  <si>
    <t>تغريد حاتم</t>
  </si>
  <si>
    <t>تغريد حمزه</t>
  </si>
  <si>
    <t>تماره الصالحاني</t>
  </si>
  <si>
    <t>فضيله الفندي</t>
  </si>
  <si>
    <t>تمام معلا</t>
  </si>
  <si>
    <t>تهاني الابراهيم</t>
  </si>
  <si>
    <t>تهاني العبد الله</t>
  </si>
  <si>
    <t>تيماء صقر</t>
  </si>
  <si>
    <t>شكوى</t>
  </si>
  <si>
    <t>ثائر النمر</t>
  </si>
  <si>
    <t>ثائره خالد</t>
  </si>
  <si>
    <t>ثراء شايب</t>
  </si>
  <si>
    <t>ثريا ابراهيم</t>
  </si>
  <si>
    <t>ثناء الاحمد</t>
  </si>
  <si>
    <t>جابر عيسى</t>
  </si>
  <si>
    <t>أسما</t>
  </si>
  <si>
    <t>جازيه العايد</t>
  </si>
  <si>
    <t>مريم طلال</t>
  </si>
  <si>
    <t>الطف</t>
  </si>
  <si>
    <t>جعفر علي</t>
  </si>
  <si>
    <t>جعفر مخلوف</t>
  </si>
  <si>
    <t>شيحة</t>
  </si>
  <si>
    <t>جعفر هزيم</t>
  </si>
  <si>
    <t>جلنار العلي</t>
  </si>
  <si>
    <t>جلنار عنقا</t>
  </si>
  <si>
    <t xml:space="preserve">صقر </t>
  </si>
  <si>
    <t>جمال البودي</t>
  </si>
  <si>
    <t>جمال محمد</t>
  </si>
  <si>
    <t>بشيلي</t>
  </si>
  <si>
    <t>جمانه عثمان</t>
  </si>
  <si>
    <t>جهاد الفندي</t>
  </si>
  <si>
    <t>جهاد المصري</t>
  </si>
  <si>
    <t>رئاس</t>
  </si>
  <si>
    <t>جهان قسام</t>
  </si>
  <si>
    <t>جودي شيخ ورق</t>
  </si>
  <si>
    <t>جورج الطويل</t>
  </si>
  <si>
    <t>جوزيف ابراهيم</t>
  </si>
  <si>
    <t>جيانه حرب</t>
  </si>
  <si>
    <t>يحيا</t>
  </si>
  <si>
    <t>عراجة</t>
  </si>
  <si>
    <t>جيهان الغزاوي</t>
  </si>
  <si>
    <t xml:space="preserve">شمسكين </t>
  </si>
  <si>
    <t>حازم الهايس</t>
  </si>
  <si>
    <t>قطعه</t>
  </si>
  <si>
    <t>حسام ابراهيم</t>
  </si>
  <si>
    <t>حسام ابو علان</t>
  </si>
  <si>
    <t>بيلي</t>
  </si>
  <si>
    <t>حسام الحداد</t>
  </si>
  <si>
    <t>حسام الحمد الفريح</t>
  </si>
  <si>
    <t>حسام حمود</t>
  </si>
  <si>
    <t>غتوه</t>
  </si>
  <si>
    <t>حماة كفر كمرة114</t>
  </si>
  <si>
    <t>حسام خروب</t>
  </si>
  <si>
    <t>آيات</t>
  </si>
  <si>
    <t>حسان الزهراوي</t>
  </si>
  <si>
    <t xml:space="preserve">حسن البراقي </t>
  </si>
  <si>
    <t xml:space="preserve">انور </t>
  </si>
  <si>
    <t xml:space="preserve">حوريه </t>
  </si>
  <si>
    <t>حسن الخضر</t>
  </si>
  <si>
    <t>حسن السلوم</t>
  </si>
  <si>
    <t>حسن المحمد</t>
  </si>
  <si>
    <t>حسن جاسم</t>
  </si>
  <si>
    <t>شيخ</t>
  </si>
  <si>
    <t>الحميرة</t>
  </si>
  <si>
    <t>حسن دويبه</t>
  </si>
  <si>
    <t>حسن شهاب الدين</t>
  </si>
  <si>
    <t>حسين الرزج</t>
  </si>
  <si>
    <t>نصيره</t>
  </si>
  <si>
    <t>حسين المظلوم</t>
  </si>
  <si>
    <t>ايمان المظلوم</t>
  </si>
  <si>
    <t>حسين المعيدي</t>
  </si>
  <si>
    <t>حسين سقر</t>
  </si>
  <si>
    <t>الطليعي</t>
  </si>
  <si>
    <t>حلا جيروديه</t>
  </si>
  <si>
    <t>حمد الحمد</t>
  </si>
  <si>
    <t xml:space="preserve">زيدان </t>
  </si>
  <si>
    <t xml:space="preserve">حسرات </t>
  </si>
  <si>
    <t>حمزة اسد</t>
  </si>
  <si>
    <t>سوعاد</t>
  </si>
  <si>
    <t>دلابوز</t>
  </si>
  <si>
    <t>حنان بدوي</t>
  </si>
  <si>
    <t xml:space="preserve">سعيد </t>
  </si>
  <si>
    <t>غدنه</t>
  </si>
  <si>
    <t>حوريه نور الدين</t>
  </si>
  <si>
    <t>حياة داؤد</t>
  </si>
  <si>
    <t xml:space="preserve">القصيبية </t>
  </si>
  <si>
    <t>حيان ابراهيم</t>
  </si>
  <si>
    <t>تلترمس</t>
  </si>
  <si>
    <t>حيدر رضوان</t>
  </si>
  <si>
    <t>حيدر منصور</t>
  </si>
  <si>
    <t>الهام القطعان</t>
  </si>
  <si>
    <t>حيدرة خليل</t>
  </si>
  <si>
    <t>حيدره خيربك</t>
  </si>
  <si>
    <t>خالد الحسين</t>
  </si>
  <si>
    <t>نعمة</t>
  </si>
  <si>
    <t>خالد طبش</t>
  </si>
  <si>
    <t>خالد عبد الرزاق</t>
  </si>
  <si>
    <t>خالد عبد الغني</t>
  </si>
  <si>
    <t>خالد علوش</t>
  </si>
  <si>
    <t>خلود حمصي</t>
  </si>
  <si>
    <t>خلود عجاج</t>
  </si>
  <si>
    <t>خليل العكل</t>
  </si>
  <si>
    <t>خليل الفطايري</t>
  </si>
  <si>
    <t>غيدا</t>
  </si>
  <si>
    <t>خوله محسن</t>
  </si>
  <si>
    <t>خوله ناصر الدين</t>
  </si>
  <si>
    <t>دارين اسماعيل</t>
  </si>
  <si>
    <t>داني البركات</t>
  </si>
  <si>
    <t>هنيه</t>
  </si>
  <si>
    <t>داني كسيري</t>
  </si>
  <si>
    <t>درغام مستو</t>
  </si>
  <si>
    <t>بكي</t>
  </si>
  <si>
    <t>دعاء الدندل</t>
  </si>
  <si>
    <t>درع</t>
  </si>
  <si>
    <t xml:space="preserve">البوكمال </t>
  </si>
  <si>
    <t>دعاء الطرشان</t>
  </si>
  <si>
    <t>سحر حجازي</t>
  </si>
  <si>
    <t>الطيبه</t>
  </si>
  <si>
    <t>دعاء دويعر</t>
  </si>
  <si>
    <t>دعاء علوش</t>
  </si>
  <si>
    <t>دنيا ابو شقير</t>
  </si>
  <si>
    <t>ليلى شقير</t>
  </si>
  <si>
    <t>دهام الهادي</t>
  </si>
  <si>
    <t>ديب ابو زيد</t>
  </si>
  <si>
    <t>ديما حسن</t>
  </si>
  <si>
    <t>ديما فخور</t>
  </si>
  <si>
    <t>ديمه قبلان</t>
  </si>
  <si>
    <t>جمال قبلان</t>
  </si>
  <si>
    <t xml:space="preserve">رافت خليف </t>
  </si>
  <si>
    <t>رافت عيد</t>
  </si>
  <si>
    <t>معرتمصرين</t>
  </si>
  <si>
    <t>راما عبد الوهاب</t>
  </si>
  <si>
    <t>راما علما</t>
  </si>
  <si>
    <t>رامز بدور</t>
  </si>
  <si>
    <t>فهيما</t>
  </si>
  <si>
    <t>مركيه</t>
  </si>
  <si>
    <t>رامي الحمصي</t>
  </si>
  <si>
    <t>رامي مقلد</t>
  </si>
  <si>
    <t>رانيه الحلبي</t>
  </si>
  <si>
    <t>رائد الجدوع</t>
  </si>
  <si>
    <t>ربا السليمان</t>
  </si>
  <si>
    <t>والدتهاابتسام</t>
  </si>
  <si>
    <t>ربا حديد</t>
  </si>
  <si>
    <t>ميثا</t>
  </si>
  <si>
    <t>ربا حسين</t>
  </si>
  <si>
    <t>ربال النقار</t>
  </si>
  <si>
    <t>نبيبله</t>
  </si>
  <si>
    <t>ربى الحسن</t>
  </si>
  <si>
    <t>ربيع حمدان</t>
  </si>
  <si>
    <t>ميامين</t>
  </si>
  <si>
    <t>رزان اسماعيل</t>
  </si>
  <si>
    <t>كليمة</t>
  </si>
  <si>
    <t>رسلان الهاشمي</t>
  </si>
  <si>
    <t>رشا حصرم</t>
  </si>
  <si>
    <t>الرامي</t>
  </si>
  <si>
    <t>رضوان الكجو</t>
  </si>
  <si>
    <t>عقبه</t>
  </si>
  <si>
    <t>رغد العلوي</t>
  </si>
  <si>
    <t>نريمان</t>
  </si>
  <si>
    <t xml:space="preserve">رغد فهد الحناوي </t>
  </si>
  <si>
    <t xml:space="preserve">ظافر </t>
  </si>
  <si>
    <t>رغيد البسيط</t>
  </si>
  <si>
    <t>رفعت حامد</t>
  </si>
  <si>
    <t>رماح جوبان</t>
  </si>
  <si>
    <t>رنا عيسى</t>
  </si>
  <si>
    <t>رنيم شاهين</t>
  </si>
  <si>
    <t>رهام الخنيفس</t>
  </si>
  <si>
    <t>رهام الزعبي</t>
  </si>
  <si>
    <t>رهام العجق</t>
  </si>
  <si>
    <t>رهام زينو</t>
  </si>
  <si>
    <t xml:space="preserve">سلمية </t>
  </si>
  <si>
    <t>رهام مصطفى</t>
  </si>
  <si>
    <t>آسيه</t>
  </si>
  <si>
    <t>رهف احمد</t>
  </si>
  <si>
    <t>مريم الاحمد</t>
  </si>
  <si>
    <t>رهف النابلسي</t>
  </si>
  <si>
    <t>رواد زاعور</t>
  </si>
  <si>
    <t>روان عسقول</t>
  </si>
  <si>
    <t>روان مصطفى</t>
  </si>
  <si>
    <t>روضه المصطفى</t>
  </si>
  <si>
    <t>مدحه</t>
  </si>
  <si>
    <t>سلوك</t>
  </si>
  <si>
    <t>روضه عباس</t>
  </si>
  <si>
    <t>روعه الرفاعي</t>
  </si>
  <si>
    <t xml:space="preserve">فائز </t>
  </si>
  <si>
    <t>رويده علبه</t>
  </si>
  <si>
    <t>ريجينا حويجه</t>
  </si>
  <si>
    <t>ريم  خواشقي</t>
  </si>
  <si>
    <t>والدتهاسعدة</t>
  </si>
  <si>
    <t>ريم البلعوس</t>
  </si>
  <si>
    <t>ريم الحسين الشاهر</t>
  </si>
  <si>
    <t>ريم الخياط</t>
  </si>
  <si>
    <t>سلوى الابراهيم</t>
  </si>
  <si>
    <t>ريم حليمه الدالاتي</t>
  </si>
  <si>
    <t>سائر</t>
  </si>
  <si>
    <t>هدى صالح</t>
  </si>
  <si>
    <t>ريم صعب</t>
  </si>
  <si>
    <t>ندي</t>
  </si>
  <si>
    <t>عريقة</t>
  </si>
  <si>
    <t>ريم علي</t>
  </si>
  <si>
    <t>ريم هلال</t>
  </si>
  <si>
    <t>ريم يوسف</t>
  </si>
  <si>
    <t>ريما مطر</t>
  </si>
  <si>
    <t>ريمة الحمود</t>
  </si>
  <si>
    <t>معرتماتر</t>
  </si>
  <si>
    <t>رينيت فضه</t>
  </si>
  <si>
    <t>زاهر الحمصي</t>
  </si>
  <si>
    <t>زبيدة زريق</t>
  </si>
  <si>
    <t>زهور المحيمد الحسن</t>
  </si>
  <si>
    <t xml:space="preserve">سويدان جزيرة </t>
  </si>
  <si>
    <t>زياد سليمان</t>
  </si>
  <si>
    <t>نعماة</t>
  </si>
  <si>
    <t>زينة الكزبري</t>
  </si>
  <si>
    <t>سارة العواني</t>
  </si>
  <si>
    <t>سارة سرور</t>
  </si>
  <si>
    <t>سارة عبد الله</t>
  </si>
  <si>
    <t xml:space="preserve">ساره الفرخ </t>
  </si>
  <si>
    <t xml:space="preserve">خليل </t>
  </si>
  <si>
    <t>سارة حامد</t>
  </si>
  <si>
    <t>مشفىدوما</t>
  </si>
  <si>
    <t>ساره سوسي</t>
  </si>
  <si>
    <t>سامر برغل حلو</t>
  </si>
  <si>
    <t>ساميه الحشيش</t>
  </si>
  <si>
    <t>ساميه عماد</t>
  </si>
  <si>
    <t>هنده</t>
  </si>
  <si>
    <t>سائر الرمضان</t>
  </si>
  <si>
    <t>سدره بكاري</t>
  </si>
  <si>
    <t>سعاد ابوطافش</t>
  </si>
  <si>
    <t>ليلى فخرالدين الشعراني</t>
  </si>
  <si>
    <t>سعاد الخن</t>
  </si>
  <si>
    <t>سعاد خليل</t>
  </si>
  <si>
    <t>سعد الحاج</t>
  </si>
  <si>
    <t>سعيد الجباوي</t>
  </si>
  <si>
    <t>امتسال ابراهيم</t>
  </si>
  <si>
    <t>كفركمره</t>
  </si>
  <si>
    <t>سلام ابراهيم</t>
  </si>
  <si>
    <t>سلام الدالاتي</t>
  </si>
  <si>
    <t>سلام سليمان</t>
  </si>
  <si>
    <t>جمانه محرز</t>
  </si>
  <si>
    <t>تل حويري</t>
  </si>
  <si>
    <t>سلام صالح</t>
  </si>
  <si>
    <t>سلمان عيسى</t>
  </si>
  <si>
    <t>سلمى ابراهيم</t>
  </si>
  <si>
    <t>سلمى بكر</t>
  </si>
  <si>
    <t>سليمان الحداد</t>
  </si>
  <si>
    <t>رزان الرز</t>
  </si>
  <si>
    <t>بيروت</t>
  </si>
  <si>
    <t>سماح احمدسليمان اغا</t>
  </si>
  <si>
    <t>نبهت</t>
  </si>
  <si>
    <t>سماح الشيحاوي</t>
  </si>
  <si>
    <t>والدتهافتنة</t>
  </si>
  <si>
    <t>سمر الحسين</t>
  </si>
  <si>
    <t>سمر داود</t>
  </si>
  <si>
    <t>مجدلين</t>
  </si>
  <si>
    <t>سميره الريني</t>
  </si>
  <si>
    <t>فزه</t>
  </si>
  <si>
    <t>سهاد جولاق</t>
  </si>
  <si>
    <t>سهى احمد</t>
  </si>
  <si>
    <t>هيفا</t>
  </si>
  <si>
    <t>سهيله الدولتلي</t>
  </si>
  <si>
    <t>سوزان رعيدي</t>
  </si>
  <si>
    <t>بديعه حسين</t>
  </si>
  <si>
    <t>سوزان سلامه</t>
  </si>
  <si>
    <t>ريف حماة</t>
  </si>
  <si>
    <t>سوزان هلال</t>
  </si>
  <si>
    <t>سومر حاتم</t>
  </si>
  <si>
    <t>لميعه</t>
  </si>
  <si>
    <t>سومر محمد</t>
  </si>
  <si>
    <t>العروس</t>
  </si>
  <si>
    <t>شادي عطيه</t>
  </si>
  <si>
    <t>حرب</t>
  </si>
  <si>
    <t>شادي غالي</t>
  </si>
  <si>
    <t>شادي نعمان</t>
  </si>
  <si>
    <t>نعمان</t>
  </si>
  <si>
    <t>شحاده برجاس</t>
  </si>
  <si>
    <t>شذى طراف</t>
  </si>
  <si>
    <t>شروق عباس</t>
  </si>
  <si>
    <t>سنديانه الشعار</t>
  </si>
  <si>
    <t>شيرين معلا</t>
  </si>
  <si>
    <t>سكيره</t>
  </si>
  <si>
    <t>شيرين نصر</t>
  </si>
  <si>
    <t>صبا مهنا</t>
  </si>
  <si>
    <t>صباح الجمعه</t>
  </si>
  <si>
    <t>صفاء الحلبي</t>
  </si>
  <si>
    <t>صفاء المحمد</t>
  </si>
  <si>
    <t>صفاء حسن</t>
  </si>
  <si>
    <t>صفاء حموريه</t>
  </si>
  <si>
    <t>احمدراغب</t>
  </si>
  <si>
    <t>صفاء خلف</t>
  </si>
  <si>
    <t>صفاء طالب</t>
  </si>
  <si>
    <t>بشيرا</t>
  </si>
  <si>
    <t>طارق عباس</t>
  </si>
  <si>
    <t>المليحه</t>
  </si>
  <si>
    <t>طلال طويل</t>
  </si>
  <si>
    <t>عائشه الشاملي</t>
  </si>
  <si>
    <t>عباس الشمالي</t>
  </si>
  <si>
    <t>عبد الاله مرعي</t>
  </si>
  <si>
    <t>عبد الرحمن الحاج يوسف</t>
  </si>
  <si>
    <t>محمدصباح</t>
  </si>
  <si>
    <t>عبد الرحمن الحسن</t>
  </si>
  <si>
    <t>عبد الرحمن سرور</t>
  </si>
  <si>
    <t>سرور</t>
  </si>
  <si>
    <t>زين الدار</t>
  </si>
  <si>
    <t>عبد الرحمن عبدو</t>
  </si>
  <si>
    <t>عبد الرحيم رحال</t>
  </si>
  <si>
    <t>عبد الستار العابد</t>
  </si>
  <si>
    <t>خياره</t>
  </si>
  <si>
    <t>عبد السلام حجازي</t>
  </si>
  <si>
    <t>عبد القادر يحيى</t>
  </si>
  <si>
    <t>عبد الله السلوم</t>
  </si>
  <si>
    <t>عبد الله الصمادي</t>
  </si>
  <si>
    <t>عبد الله عمار</t>
  </si>
  <si>
    <t>ليلى المصري</t>
  </si>
  <si>
    <t>عبدو العمر</t>
  </si>
  <si>
    <t>معردس</t>
  </si>
  <si>
    <t>عبيده عبد الحق</t>
  </si>
  <si>
    <t>عبير ابو رشيد</t>
  </si>
  <si>
    <t>عبير رسلان</t>
  </si>
  <si>
    <t>عبير رمضان</t>
  </si>
  <si>
    <t>عتابا ابراهيم</t>
  </si>
  <si>
    <t>عدي العبود</t>
  </si>
  <si>
    <t>سراب السلموني</t>
  </si>
  <si>
    <t>عدي تقلا</t>
  </si>
  <si>
    <t>امل معروف</t>
  </si>
  <si>
    <t>عصام الكريان</t>
  </si>
  <si>
    <t>سويسه</t>
  </si>
  <si>
    <t>عطاء فلوح</t>
  </si>
  <si>
    <t>عقيل الديبو</t>
  </si>
  <si>
    <t>علا الاسد</t>
  </si>
  <si>
    <t>علا الشقيري</t>
  </si>
  <si>
    <t>علا عباس</t>
  </si>
  <si>
    <t>علا عبد الرحمن</t>
  </si>
  <si>
    <t>خرصه</t>
  </si>
  <si>
    <t>علاء جاويش</t>
  </si>
  <si>
    <t>علاء دخيل</t>
  </si>
  <si>
    <t>علاء ناصيف</t>
  </si>
  <si>
    <t>برج عرب</t>
  </si>
  <si>
    <t>علي الطوطو</t>
  </si>
  <si>
    <t>علي الغفاري</t>
  </si>
  <si>
    <t>علي المحمد الحيد</t>
  </si>
  <si>
    <t>علي تجور</t>
  </si>
  <si>
    <t>علي خواشقي</t>
  </si>
  <si>
    <t>علي ديرقانوني</t>
  </si>
  <si>
    <t>علي سرور</t>
  </si>
  <si>
    <t>هدول</t>
  </si>
  <si>
    <t>علي سوار</t>
  </si>
  <si>
    <t>علي شبلي</t>
  </si>
  <si>
    <t>القصير</t>
  </si>
  <si>
    <t>علي شدود</t>
  </si>
  <si>
    <t>علي شمالي</t>
  </si>
  <si>
    <t>علي صارم</t>
  </si>
  <si>
    <t>علي طراف</t>
  </si>
  <si>
    <t>علي عطايا</t>
  </si>
  <si>
    <t>شهيدة</t>
  </si>
  <si>
    <t>علي عمار</t>
  </si>
  <si>
    <t>مثيله</t>
  </si>
  <si>
    <t>علي ونوس</t>
  </si>
  <si>
    <t>عليا عقله</t>
  </si>
  <si>
    <t>عمار الايوبي</t>
  </si>
  <si>
    <t>عمار الجبر</t>
  </si>
  <si>
    <t>عمار مهنا</t>
  </si>
  <si>
    <t>عمر الجوهر</t>
  </si>
  <si>
    <t>عمر المزعل</t>
  </si>
  <si>
    <t>عمران ابو محمود</t>
  </si>
  <si>
    <t>عميرة العرسالي</t>
  </si>
  <si>
    <t>عهد الجاجان</t>
  </si>
  <si>
    <t>عيسى طنوس</t>
  </si>
  <si>
    <t>غدي الحسن</t>
  </si>
  <si>
    <t>غدير البريدي</t>
  </si>
  <si>
    <t>غدير حرفوش</t>
  </si>
  <si>
    <t>غدير ضاهر</t>
  </si>
  <si>
    <t>كهرب</t>
  </si>
  <si>
    <t>غدير عبد الحميد</t>
  </si>
  <si>
    <t>غزل حسن</t>
  </si>
  <si>
    <t>غزل فرواتي</t>
  </si>
  <si>
    <t>غزل قيس</t>
  </si>
  <si>
    <t>غزوان الطويل</t>
  </si>
  <si>
    <t>غسان عثمان</t>
  </si>
  <si>
    <t>طرطوس دريكيش</t>
  </si>
  <si>
    <t>غفران اليونس</t>
  </si>
  <si>
    <t>غفران منصور</t>
  </si>
  <si>
    <t>غناء كريزان</t>
  </si>
  <si>
    <t>نادره حماده</t>
  </si>
  <si>
    <t>غياث حيدر</t>
  </si>
  <si>
    <t>غياث شحاده</t>
  </si>
  <si>
    <t>غياد علوش</t>
  </si>
  <si>
    <t>فادي النفره</t>
  </si>
  <si>
    <t>فادي محمود</t>
  </si>
  <si>
    <t>فاديه الحسين</t>
  </si>
  <si>
    <t>فاديه القاضي</t>
  </si>
  <si>
    <t>فاطمه الشهاب</t>
  </si>
  <si>
    <t>فاطمه رزق</t>
  </si>
  <si>
    <t>فاطمه محب الدين</t>
  </si>
  <si>
    <t>فايز الشعار</t>
  </si>
  <si>
    <t>فتحية الصياح</t>
  </si>
  <si>
    <t>فطيم ضراد</t>
  </si>
  <si>
    <t>فداء شاهين</t>
  </si>
  <si>
    <t>فداء عبد المعطي</t>
  </si>
  <si>
    <t>فرح جاويش المصري</t>
  </si>
  <si>
    <t>فرح فتوح</t>
  </si>
  <si>
    <t>فريد الغزاوي</t>
  </si>
  <si>
    <t>قاسم السفيره</t>
  </si>
  <si>
    <t>ثنوه</t>
  </si>
  <si>
    <t>قصي الحجي</t>
  </si>
  <si>
    <t>قصي حمد</t>
  </si>
  <si>
    <t>كاترين خضور</t>
  </si>
  <si>
    <t>كاترين نوفل</t>
  </si>
  <si>
    <t>كرم سقر</t>
  </si>
  <si>
    <t>كمال شلهوب</t>
  </si>
  <si>
    <t>كناز عبيد</t>
  </si>
  <si>
    <t>كنان سلمان</t>
  </si>
  <si>
    <t xml:space="preserve">كنانه شيخ الارض </t>
  </si>
  <si>
    <t xml:space="preserve">غياث </t>
  </si>
  <si>
    <t>لارا محمد</t>
  </si>
  <si>
    <t>لجين حويجه</t>
  </si>
  <si>
    <t>لما الصفدي</t>
  </si>
  <si>
    <t>لميس المحمد</t>
  </si>
  <si>
    <t>غاده ابو عليقه</t>
  </si>
  <si>
    <t>لوجين بركات</t>
  </si>
  <si>
    <t>المعتز</t>
  </si>
  <si>
    <t>لورين ضاهر</t>
  </si>
  <si>
    <t>ليان وانلي</t>
  </si>
  <si>
    <t>ساما</t>
  </si>
  <si>
    <t xml:space="preserve">ليدي الخليل </t>
  </si>
  <si>
    <t xml:space="preserve">عبدو </t>
  </si>
  <si>
    <t xml:space="preserve">ثراء </t>
  </si>
  <si>
    <t>ليلى ابراهيم</t>
  </si>
  <si>
    <t>ليلى بدران</t>
  </si>
  <si>
    <t>اشرفية الوادي</t>
  </si>
  <si>
    <t>لين جعفر</t>
  </si>
  <si>
    <t>لينا طيفور</t>
  </si>
  <si>
    <t>لينا عليا</t>
  </si>
  <si>
    <t xml:space="preserve">كفر الزيت </t>
  </si>
  <si>
    <t>لينا كرداس</t>
  </si>
  <si>
    <t>ليندا السيدرباح</t>
  </si>
  <si>
    <t>والدتهاغزوه</t>
  </si>
  <si>
    <t>ماجد النادر</t>
  </si>
  <si>
    <t>مادلين حسن</t>
  </si>
  <si>
    <t>مادلين داود</t>
  </si>
  <si>
    <t>بخضرمو</t>
  </si>
  <si>
    <t>مارلين الحسيان</t>
  </si>
  <si>
    <t>مازن صافي</t>
  </si>
  <si>
    <t>مالك الاطرش</t>
  </si>
  <si>
    <t>مالك الخيوتي</t>
  </si>
  <si>
    <t>ماهر المليحان</t>
  </si>
  <si>
    <t>شاووش</t>
  </si>
  <si>
    <t>فوازة</t>
  </si>
  <si>
    <t>ماهر زعزع</t>
  </si>
  <si>
    <t>مايا ساسين</t>
  </si>
  <si>
    <t>بيت زهره</t>
  </si>
  <si>
    <t>مجد العفين</t>
  </si>
  <si>
    <t>مجدولين السبسبي</t>
  </si>
  <si>
    <t>محار موسى</t>
  </si>
  <si>
    <t xml:space="preserve">أحمد </t>
  </si>
  <si>
    <t>شيخا</t>
  </si>
  <si>
    <t>محمد الخضور</t>
  </si>
  <si>
    <t>محمد الدنيفات</t>
  </si>
  <si>
    <t>محمد السخني</t>
  </si>
  <si>
    <t>ابطع</t>
  </si>
  <si>
    <t>محمد العباس</t>
  </si>
  <si>
    <t>ميه</t>
  </si>
  <si>
    <t>محمد الكيلاني</t>
  </si>
  <si>
    <t>محمد امين العودة الله</t>
  </si>
  <si>
    <t>محمد تاج الفاضل</t>
  </si>
  <si>
    <t>محمد حماده</t>
  </si>
  <si>
    <t xml:space="preserve">جبالا </t>
  </si>
  <si>
    <t>محمد خازم</t>
  </si>
  <si>
    <t xml:space="preserve">طلال </t>
  </si>
  <si>
    <t xml:space="preserve">وادي العيون </t>
  </si>
  <si>
    <t>محمد خير الشولي</t>
  </si>
  <si>
    <t>محمد زاهر رفاعية</t>
  </si>
  <si>
    <t>حلبون</t>
  </si>
  <si>
    <t>محمد سامي علي</t>
  </si>
  <si>
    <t>حكمية</t>
  </si>
  <si>
    <t>محمد سعيد الصليبي</t>
  </si>
  <si>
    <t>محمد شعبان</t>
  </si>
  <si>
    <t xml:space="preserve">اليرموك </t>
  </si>
  <si>
    <t>محمد علي خطاب</t>
  </si>
  <si>
    <t>هيام فياض</t>
  </si>
  <si>
    <t>محمد علي شما</t>
  </si>
  <si>
    <t>محمد عموري</t>
  </si>
  <si>
    <t>موليه</t>
  </si>
  <si>
    <t>تل الصفا</t>
  </si>
  <si>
    <t>زمزم</t>
  </si>
  <si>
    <t>زينات</t>
  </si>
  <si>
    <t>محمد كنجو</t>
  </si>
  <si>
    <t>كرجيه</t>
  </si>
  <si>
    <t>محمد ماهر دباس</t>
  </si>
  <si>
    <t>بويتات</t>
  </si>
  <si>
    <t>محمد مظلوم</t>
  </si>
  <si>
    <t>محمد ملحه</t>
  </si>
  <si>
    <t>محمد ناظم الحاج علي</t>
  </si>
  <si>
    <t>محمد هيثم شحرور</t>
  </si>
  <si>
    <t>homs</t>
  </si>
  <si>
    <t>محمد وسيم المسوتي</t>
  </si>
  <si>
    <t>محمود ابراهيم</t>
  </si>
  <si>
    <t>محمود الخرج</t>
  </si>
  <si>
    <t>محمود القاضي</t>
  </si>
  <si>
    <t>كريمة</t>
  </si>
  <si>
    <t>محمود حمش</t>
  </si>
  <si>
    <t>محمود درويش</t>
  </si>
  <si>
    <t>محمود دياب</t>
  </si>
  <si>
    <t>نجلة</t>
  </si>
  <si>
    <t>محمود زاهده</t>
  </si>
  <si>
    <t>محمود عبد الجواد</t>
  </si>
  <si>
    <t>محمود مسعود</t>
  </si>
  <si>
    <t>عرني</t>
  </si>
  <si>
    <t>مرام بيطار</t>
  </si>
  <si>
    <t>مرام ميا</t>
  </si>
  <si>
    <t xml:space="preserve">قطيلبية </t>
  </si>
  <si>
    <t>مرهف رباح</t>
  </si>
  <si>
    <t>مروة الترزي</t>
  </si>
  <si>
    <t>مروه العسراوي</t>
  </si>
  <si>
    <t>مروه صلاح</t>
  </si>
  <si>
    <t>مريم البرجس</t>
  </si>
  <si>
    <t>نفين</t>
  </si>
  <si>
    <t>مريم بعلة</t>
  </si>
  <si>
    <t>مريم حسن</t>
  </si>
  <si>
    <t>مريم عبد الحي</t>
  </si>
  <si>
    <t>مصطفى اشريفه</t>
  </si>
  <si>
    <t>مصطفى السوعان</t>
  </si>
  <si>
    <t>جدوع</t>
  </si>
  <si>
    <t>مضر الشمندى</t>
  </si>
  <si>
    <t>مضر عفيف</t>
  </si>
  <si>
    <t>ازدهار يوسف</t>
  </si>
  <si>
    <t>مظفر الخوالده</t>
  </si>
  <si>
    <t xml:space="preserve">عائشة </t>
  </si>
  <si>
    <t>ملاذ المحمود</t>
  </si>
  <si>
    <t>منا العقاد</t>
  </si>
  <si>
    <t>منا عباس</t>
  </si>
  <si>
    <t>نوره مهجه</t>
  </si>
  <si>
    <t>منار عيسى</t>
  </si>
  <si>
    <t>منور السلوم</t>
  </si>
  <si>
    <t xml:space="preserve">منى ابريق </t>
  </si>
  <si>
    <t>منى صالح</t>
  </si>
  <si>
    <t>دمشق يرموك</t>
  </si>
  <si>
    <t>منيره خضره</t>
  </si>
  <si>
    <t>احمدفؤاد</t>
  </si>
  <si>
    <t>منيفه ابو صبح</t>
  </si>
  <si>
    <t>مها المقادمه</t>
  </si>
  <si>
    <t>مليحه</t>
  </si>
  <si>
    <t>مها جديد</t>
  </si>
  <si>
    <t>مهاب خرفان</t>
  </si>
  <si>
    <t>اميمه سلمان</t>
  </si>
  <si>
    <t>بيطاريه</t>
  </si>
  <si>
    <t>مهاب سلوم</t>
  </si>
  <si>
    <t>منتهى خضور</t>
  </si>
  <si>
    <t>مهران الجنادي</t>
  </si>
  <si>
    <t>مهران ضاهر</t>
  </si>
  <si>
    <t>خرما</t>
  </si>
  <si>
    <t>مهند عبد الغني</t>
  </si>
  <si>
    <t>مهند غبره</t>
  </si>
  <si>
    <t>مهند كعدان الشالاتي</t>
  </si>
  <si>
    <t>موفق الفريح</t>
  </si>
  <si>
    <t>ترفة</t>
  </si>
  <si>
    <t>مؤيد زعزوع</t>
  </si>
  <si>
    <t>مؤيد قطيمش</t>
  </si>
  <si>
    <t>لبابة</t>
  </si>
  <si>
    <t>مي غانم</t>
  </si>
  <si>
    <t>مي يوسف</t>
  </si>
  <si>
    <t>ميادة الديري</t>
  </si>
  <si>
    <t>احمدراتب</t>
  </si>
  <si>
    <t>والدتهااميرة</t>
  </si>
  <si>
    <t>مياده الاسطه</t>
  </si>
  <si>
    <t xml:space="preserve">ميريانا سعيد </t>
  </si>
  <si>
    <t>ميس الابراهيم</t>
  </si>
  <si>
    <t xml:space="preserve">بويضة ريحانية </t>
  </si>
  <si>
    <t>ميساء كشورة</t>
  </si>
  <si>
    <t>ميسر الخطيب</t>
  </si>
  <si>
    <t>فاطمه الخطيب</t>
  </si>
  <si>
    <t>ميسون بدران</t>
  </si>
  <si>
    <t>ميسون شحرور</t>
  </si>
  <si>
    <t>بيان شحرور</t>
  </si>
  <si>
    <t>ميلاد البشاره</t>
  </si>
  <si>
    <t>ميناس الشلي</t>
  </si>
  <si>
    <t>نادين حسن</t>
  </si>
  <si>
    <t>صيدا</t>
  </si>
  <si>
    <t>ناريمان عبد الهادي</t>
  </si>
  <si>
    <t>فرجه</t>
  </si>
  <si>
    <t>ناصر الدين جنيدي</t>
  </si>
  <si>
    <t>كفا احمد</t>
  </si>
  <si>
    <t>المنصورة</t>
  </si>
  <si>
    <t>ناصر زطام</t>
  </si>
  <si>
    <t>عذره</t>
  </si>
  <si>
    <t>نانسي زيد</t>
  </si>
  <si>
    <t>جباغ</t>
  </si>
  <si>
    <t>ناهده ابو شومر</t>
  </si>
  <si>
    <t>نائلة الحريري الشوالي</t>
  </si>
  <si>
    <t>نجاة ناصر</t>
  </si>
  <si>
    <t>المزيرعة</t>
  </si>
  <si>
    <t>نجاه العلي</t>
  </si>
  <si>
    <t>نجلاء جوهره</t>
  </si>
  <si>
    <t>طيرجمله</t>
  </si>
  <si>
    <t>نجم الدين احمد</t>
  </si>
  <si>
    <t>nabe al taib</t>
  </si>
  <si>
    <t>نجم الدين الطوطو</t>
  </si>
  <si>
    <t>نجمه سلامه</t>
  </si>
  <si>
    <t>نجود الحسين</t>
  </si>
  <si>
    <t>امنه حاج احمد حساني</t>
  </si>
  <si>
    <t>نجوى الحسن</t>
  </si>
  <si>
    <t>ندى سيداحمد</t>
  </si>
  <si>
    <t>جديده عرطوز</t>
  </si>
  <si>
    <t>ندى عيسى</t>
  </si>
  <si>
    <t>منى هبش</t>
  </si>
  <si>
    <t>نرمين داؤد</t>
  </si>
  <si>
    <t>نسرين الاحمد</t>
  </si>
  <si>
    <t>عطور</t>
  </si>
  <si>
    <t>نسرين منصور</t>
  </si>
  <si>
    <t>نضال اسعد</t>
  </si>
  <si>
    <t>نعسان الناصر</t>
  </si>
  <si>
    <t>نغم العلان</t>
  </si>
  <si>
    <t>نها العجم</t>
  </si>
  <si>
    <t>والدتهامريم</t>
  </si>
  <si>
    <t>نوار سليمان</t>
  </si>
  <si>
    <t>فرات عيسى</t>
  </si>
  <si>
    <t>نوار سويدان</t>
  </si>
  <si>
    <t>نوار عيسى</t>
  </si>
  <si>
    <t>نوال الجعار</t>
  </si>
  <si>
    <t xml:space="preserve">النزازه </t>
  </si>
  <si>
    <t>نور الحلبوني</t>
  </si>
  <si>
    <t>نور الخضور</t>
  </si>
  <si>
    <t>وفاء مخلوف</t>
  </si>
  <si>
    <t>نور سليمان</t>
  </si>
  <si>
    <t>نور شامي</t>
  </si>
  <si>
    <t>ارزيلا</t>
  </si>
  <si>
    <t>نور عجاج</t>
  </si>
  <si>
    <t>نورس ابو سعيد</t>
  </si>
  <si>
    <t>محمد فوزي</t>
  </si>
  <si>
    <t>نوره عنقا</t>
  </si>
  <si>
    <t xml:space="preserve">ديماس </t>
  </si>
  <si>
    <t>هالة عبود</t>
  </si>
  <si>
    <t>هاني الحنبرجي</t>
  </si>
  <si>
    <t>هاني شاكر</t>
  </si>
  <si>
    <t>غرناطه</t>
  </si>
  <si>
    <t>هاني صبحه</t>
  </si>
  <si>
    <t>هبه عثمان</t>
  </si>
  <si>
    <t>غطروف</t>
  </si>
  <si>
    <t>هبه مخلوف</t>
  </si>
  <si>
    <t>هدى جيرودي</t>
  </si>
  <si>
    <t>هدى غرز الدين</t>
  </si>
  <si>
    <t>الزاويه</t>
  </si>
  <si>
    <t>هديل خلوف</t>
  </si>
  <si>
    <t>نوخه</t>
  </si>
  <si>
    <t>هديل عبد الخالق</t>
  </si>
  <si>
    <t>هديل عبد الله</t>
  </si>
  <si>
    <t>هزار الشرارة</t>
  </si>
  <si>
    <t>محمد زين الدين</t>
  </si>
  <si>
    <t>هشام ريا</t>
  </si>
  <si>
    <t xml:space="preserve">اللاذقسة </t>
  </si>
  <si>
    <t>همام جعفر</t>
  </si>
  <si>
    <t>مرداش</t>
  </si>
  <si>
    <t>هناء الحسين</t>
  </si>
  <si>
    <t>براك</t>
  </si>
  <si>
    <t>هوازن الحساني</t>
  </si>
  <si>
    <t>هيا فاضل</t>
  </si>
  <si>
    <t>هيام بناوي</t>
  </si>
  <si>
    <t>هيام حمود</t>
  </si>
  <si>
    <t>سعاد القاضي</t>
  </si>
  <si>
    <t>هيثم الخولة</t>
  </si>
  <si>
    <t>هيثم قبلاوي</t>
  </si>
  <si>
    <t>وائل اسماعيل</t>
  </si>
  <si>
    <t>وديان حسن</t>
  </si>
  <si>
    <t>وديع حمود</t>
  </si>
  <si>
    <t>وسيم المرارالغزالي</t>
  </si>
  <si>
    <t>وصال ديبره</t>
  </si>
  <si>
    <t>وعد ابو حمره</t>
  </si>
  <si>
    <t>وعد العساف</t>
  </si>
  <si>
    <t>المتينيه</t>
  </si>
  <si>
    <t>وعد حسين</t>
  </si>
  <si>
    <t>وعد حمزه</t>
  </si>
  <si>
    <t>وفاء الاغا</t>
  </si>
  <si>
    <t>وفاء صلوح</t>
  </si>
  <si>
    <t>ولاء العوده الله</t>
  </si>
  <si>
    <t>ولاء الفلاح</t>
  </si>
  <si>
    <t>ولاء حمزه</t>
  </si>
  <si>
    <t>ولاء حمود</t>
  </si>
  <si>
    <t>عبدالحسين</t>
  </si>
  <si>
    <t>دويلعه</t>
  </si>
  <si>
    <t>reef damascos</t>
  </si>
  <si>
    <t>ولاء خضر</t>
  </si>
  <si>
    <t>ولاء عبد السلام</t>
  </si>
  <si>
    <t>ولاء قرضاب</t>
  </si>
  <si>
    <t xml:space="preserve">وهيب </t>
  </si>
  <si>
    <t>وهاد فرحه</t>
  </si>
  <si>
    <t>وئام بكور</t>
  </si>
  <si>
    <t>وئام حرح</t>
  </si>
  <si>
    <t>محمد عصمت</t>
  </si>
  <si>
    <t>يارا الداغستاني</t>
  </si>
  <si>
    <t>يارا عبود</t>
  </si>
  <si>
    <t>ياسر ادريس</t>
  </si>
  <si>
    <t>ياسمين علي</t>
  </si>
  <si>
    <t>ياسمين ناصر</t>
  </si>
  <si>
    <t>أمينة ناصر</t>
  </si>
  <si>
    <t>ياسين عباس</t>
  </si>
  <si>
    <t>يحيى عوض</t>
  </si>
  <si>
    <t>يحيى محمد</t>
  </si>
  <si>
    <t>يزن اسماعيل</t>
  </si>
  <si>
    <t>يزن سعد</t>
  </si>
  <si>
    <t>يسر روميه</t>
  </si>
  <si>
    <t>يعرب صبح</t>
  </si>
  <si>
    <t>يمان الشيخ</t>
  </si>
  <si>
    <t>يوسف الخالد</t>
  </si>
  <si>
    <t>يوسف باغوض</t>
  </si>
  <si>
    <t>يوسف سليمان</t>
  </si>
  <si>
    <t xml:space="preserve">          وفاء احمد</t>
  </si>
  <si>
    <t xml:space="preserve">الخضر يوسف </t>
  </si>
  <si>
    <t xml:space="preserve">ايات النجار </t>
  </si>
  <si>
    <t xml:space="preserve">آرام سيفو </t>
  </si>
  <si>
    <t xml:space="preserve">تاج الدين </t>
  </si>
  <si>
    <t xml:space="preserve">ديالا الجراح </t>
  </si>
  <si>
    <t xml:space="preserve">منذر </t>
  </si>
  <si>
    <t xml:space="preserve">هيفاء </t>
  </si>
  <si>
    <t xml:space="preserve">سارة الابراهيم </t>
  </si>
  <si>
    <t>مقبوله ابوزر المللي الكردي</t>
  </si>
  <si>
    <t xml:space="preserve">سلام حسين </t>
  </si>
  <si>
    <t xml:space="preserve">اسماء </t>
  </si>
  <si>
    <t>سيف الدين عباس</t>
  </si>
  <si>
    <t xml:space="preserve">صبحي </t>
  </si>
  <si>
    <t xml:space="preserve">غرام </t>
  </si>
  <si>
    <t>شاديه لقطينه</t>
  </si>
  <si>
    <t xml:space="preserve">صالح سالم </t>
  </si>
  <si>
    <t xml:space="preserve">محمد سميح </t>
  </si>
  <si>
    <t xml:space="preserve">ام البنين </t>
  </si>
  <si>
    <t xml:space="preserve">علي حسن </t>
  </si>
  <si>
    <t>السنديانية</t>
  </si>
  <si>
    <t xml:space="preserve">علي ديوب </t>
  </si>
  <si>
    <t xml:space="preserve">حسنه </t>
  </si>
  <si>
    <t xml:space="preserve">غرود الحسيني </t>
  </si>
  <si>
    <t xml:space="preserve">خليفه </t>
  </si>
  <si>
    <t xml:space="preserve">قمر الوتار </t>
  </si>
  <si>
    <t xml:space="preserve">لاميه </t>
  </si>
  <si>
    <t xml:space="preserve">مالك البيضة </t>
  </si>
  <si>
    <t xml:space="preserve">حسين </t>
  </si>
  <si>
    <t xml:space="preserve">شمسه </t>
  </si>
  <si>
    <t>محمد اسطاس</t>
  </si>
  <si>
    <t xml:space="preserve">رجب </t>
  </si>
  <si>
    <t xml:space="preserve">محمد الحمود </t>
  </si>
  <si>
    <t xml:space="preserve">ربيع </t>
  </si>
  <si>
    <t>محمد الفاتح حموش</t>
  </si>
  <si>
    <t xml:space="preserve">منتها </t>
  </si>
  <si>
    <t>بيت سحم</t>
  </si>
  <si>
    <t xml:space="preserve">محمد اياد الموصللي </t>
  </si>
  <si>
    <t xml:space="preserve">محمد عيد طوبجي </t>
  </si>
  <si>
    <t xml:space="preserve">محمد غسان </t>
  </si>
  <si>
    <t xml:space="preserve">ايمان </t>
  </si>
  <si>
    <t xml:space="preserve">محمد موسى </t>
  </si>
  <si>
    <t xml:space="preserve">ماجد </t>
  </si>
  <si>
    <t xml:space="preserve">محمد ناصر </t>
  </si>
  <si>
    <t xml:space="preserve">محمود عبد القادر </t>
  </si>
  <si>
    <t xml:space="preserve">عبد الحكيم </t>
  </si>
  <si>
    <t xml:space="preserve">امينه </t>
  </si>
  <si>
    <t xml:space="preserve">مرتضى الهمة </t>
  </si>
  <si>
    <t xml:space="preserve">فداء </t>
  </si>
  <si>
    <t xml:space="preserve">ممدوح الحسين العلي </t>
  </si>
  <si>
    <t xml:space="preserve">مهات حسين </t>
  </si>
  <si>
    <t xml:space="preserve">عزيزه </t>
  </si>
  <si>
    <t xml:space="preserve">نانسي رزق </t>
  </si>
  <si>
    <t xml:space="preserve">فادي </t>
  </si>
  <si>
    <t>نصر الحق الدبوس</t>
  </si>
  <si>
    <t xml:space="preserve">مصلح </t>
  </si>
  <si>
    <t xml:space="preserve">نور الهدى المشوط </t>
  </si>
  <si>
    <t xml:space="preserve">باسم </t>
  </si>
  <si>
    <t xml:space="preserve">اماني </t>
  </si>
  <si>
    <t xml:space="preserve">وائل حسن </t>
  </si>
  <si>
    <t xml:space="preserve">ختام </t>
  </si>
  <si>
    <t xml:space="preserve">ابتسام مرهج </t>
  </si>
  <si>
    <t xml:space="preserve">ابراهيم الرثيع </t>
  </si>
  <si>
    <t xml:space="preserve">خلف </t>
  </si>
  <si>
    <t xml:space="preserve">ترفه </t>
  </si>
  <si>
    <t xml:space="preserve">احمد العدس </t>
  </si>
  <si>
    <t xml:space="preserve">مسلم ناصر </t>
  </si>
  <si>
    <t xml:space="preserve">كوثر </t>
  </si>
  <si>
    <t xml:space="preserve">احمد طهماز </t>
  </si>
  <si>
    <t xml:space="preserve">حورية </t>
  </si>
  <si>
    <t>امير سواح</t>
  </si>
  <si>
    <t xml:space="preserve">معتز </t>
  </si>
  <si>
    <t xml:space="preserve">اناس </t>
  </si>
  <si>
    <t xml:space="preserve">اياد خضور </t>
  </si>
  <si>
    <t xml:space="preserve">منيب </t>
  </si>
  <si>
    <t xml:space="preserve">شاديا </t>
  </si>
  <si>
    <t>ايمن العبد الله</t>
  </si>
  <si>
    <t>حسان المطر</t>
  </si>
  <si>
    <t xml:space="preserve">خلود حيدر </t>
  </si>
  <si>
    <t xml:space="preserve">دعاء النجار </t>
  </si>
  <si>
    <t xml:space="preserve">روان بلان </t>
  </si>
  <si>
    <t xml:space="preserve">سماح اللحام </t>
  </si>
  <si>
    <t xml:space="preserve">صبا المصطفى </t>
  </si>
  <si>
    <t>غزيله</t>
  </si>
  <si>
    <t xml:space="preserve">عفاف الاحمد </t>
  </si>
  <si>
    <t xml:space="preserve">فتحية </t>
  </si>
  <si>
    <t xml:space="preserve">علاء خميس </t>
  </si>
  <si>
    <t xml:space="preserve">كوكب </t>
  </si>
  <si>
    <t xml:space="preserve">علي الحسين </t>
  </si>
  <si>
    <t xml:space="preserve">مهدي </t>
  </si>
  <si>
    <t xml:space="preserve">علي مرضعة </t>
  </si>
  <si>
    <t xml:space="preserve">سراء </t>
  </si>
  <si>
    <t>قمر سليمان</t>
  </si>
  <si>
    <t xml:space="preserve">مشاعل </t>
  </si>
  <si>
    <t xml:space="preserve">مالك يونس </t>
  </si>
  <si>
    <t xml:space="preserve">حياة </t>
  </si>
  <si>
    <t xml:space="preserve">محمد ابو سمرة </t>
  </si>
  <si>
    <t xml:space="preserve">فوزي </t>
  </si>
  <si>
    <t xml:space="preserve">محمد الاحمد </t>
  </si>
  <si>
    <t xml:space="preserve">رمضان </t>
  </si>
  <si>
    <t xml:space="preserve">زهرة </t>
  </si>
  <si>
    <t xml:space="preserve">محمد الحوراني </t>
  </si>
  <si>
    <t xml:space="preserve">محمد سعيد البيرقدار </t>
  </si>
  <si>
    <t xml:space="preserve">عمار </t>
  </si>
  <si>
    <t xml:space="preserve">لينه </t>
  </si>
  <si>
    <t xml:space="preserve">محمد علي عربي كاتبي </t>
  </si>
  <si>
    <t>محمد غايرلي</t>
  </si>
  <si>
    <t>يسرى الحسين</t>
  </si>
  <si>
    <t>نهاد القاري</t>
  </si>
  <si>
    <t>وائل رمضان</t>
  </si>
  <si>
    <t xml:space="preserve">يونس فياض </t>
  </si>
  <si>
    <t xml:space="preserve">مقداد </t>
  </si>
  <si>
    <t xml:space="preserve">احمد العوض </t>
  </si>
  <si>
    <t xml:space="preserve">رشاد </t>
  </si>
  <si>
    <t>خالد العلان</t>
  </si>
  <si>
    <t>وهبه المرشد</t>
  </si>
  <si>
    <t>سحر النصار</t>
  </si>
  <si>
    <t>زينب حمود</t>
  </si>
  <si>
    <t>حلوايه الحسن</t>
  </si>
  <si>
    <t>كفاءة</t>
  </si>
  <si>
    <t>عبد الهادي حسن</t>
  </si>
  <si>
    <t>صالح مقصوص</t>
  </si>
  <si>
    <t>ريم مسعود</t>
  </si>
  <si>
    <t>ليال الشيخ</t>
  </si>
  <si>
    <t>اماني مصطفى</t>
  </si>
  <si>
    <t>طارق احمد</t>
  </si>
  <si>
    <t>باسل فانوس</t>
  </si>
  <si>
    <t xml:space="preserve">نايف </t>
  </si>
  <si>
    <t xml:space="preserve">ايفلين </t>
  </si>
  <si>
    <t>هبه عبد ربه</t>
  </si>
  <si>
    <t>فريد خلوف</t>
  </si>
  <si>
    <t>بعث</t>
  </si>
  <si>
    <t>رشا رامحمداني</t>
  </si>
  <si>
    <t>عدناد</t>
  </si>
  <si>
    <t>ولاء حموده</t>
  </si>
  <si>
    <t>رشا بوز الجدي</t>
  </si>
  <si>
    <t>محمد عربي</t>
  </si>
  <si>
    <t>جهاد مجبل</t>
  </si>
  <si>
    <t>اسماء كحله</t>
  </si>
  <si>
    <t>ميسم شويحنه</t>
  </si>
  <si>
    <t>محمد فريد</t>
  </si>
  <si>
    <t>حمزة جري</t>
  </si>
  <si>
    <t>تميم المهنا</t>
  </si>
  <si>
    <t>زهدي</t>
  </si>
  <si>
    <t>عبد الحميد المحمد</t>
  </si>
  <si>
    <t>تلحدية</t>
  </si>
  <si>
    <t>يزن الفياض</t>
  </si>
  <si>
    <t>الشجرة</t>
  </si>
  <si>
    <t>ماجدولين الخطيب</t>
  </si>
  <si>
    <t xml:space="preserve">لبنى الغبرة </t>
  </si>
  <si>
    <t>سامر لاوند</t>
  </si>
  <si>
    <t>صبرين صبح</t>
  </si>
  <si>
    <t>عبد العزيز يوسف</t>
  </si>
  <si>
    <t>ليلى نصار</t>
  </si>
  <si>
    <t>احمد العدوي</t>
  </si>
  <si>
    <t>رأفت شقير</t>
  </si>
  <si>
    <t>دعاء حديفه</t>
  </si>
  <si>
    <t xml:space="preserve">مجد محسن </t>
  </si>
  <si>
    <t>رلا الاحمد</t>
  </si>
  <si>
    <t>مختار المنجد</t>
  </si>
  <si>
    <t>مالا بلبل</t>
  </si>
  <si>
    <t>فاطر عبود</t>
  </si>
  <si>
    <t>محمد عيد زريق</t>
  </si>
  <si>
    <t>طريفه</t>
  </si>
  <si>
    <t>احمد جمعه</t>
  </si>
  <si>
    <t>احمد حج صادق</t>
  </si>
  <si>
    <t>محمد سهيل</t>
  </si>
  <si>
    <t>بقراقه</t>
  </si>
  <si>
    <t>احمد سركه</t>
  </si>
  <si>
    <t>احمد شلحاوى</t>
  </si>
  <si>
    <t>ادهم الصليبي</t>
  </si>
  <si>
    <t>ادهم الفرحان</t>
  </si>
  <si>
    <t>اريج سلامه</t>
  </si>
  <si>
    <t>حيمر جيس</t>
  </si>
  <si>
    <t>اسامه شام</t>
  </si>
  <si>
    <t>اسماء الجزائري</t>
  </si>
  <si>
    <t>اسماء حسن</t>
  </si>
  <si>
    <t>اشرف علي</t>
  </si>
  <si>
    <t>الاء الشهاب</t>
  </si>
  <si>
    <t>الحسن المارديني</t>
  </si>
  <si>
    <t>محمدحسين</t>
  </si>
  <si>
    <t>الي سار جبيلي</t>
  </si>
  <si>
    <t>اليسار حسين</t>
  </si>
  <si>
    <t>اليمامه عبد الله</t>
  </si>
  <si>
    <t>ادم</t>
  </si>
  <si>
    <t xml:space="preserve">نبع الطيب </t>
  </si>
  <si>
    <t>اماني الشريدي</t>
  </si>
  <si>
    <t>امل العبد</t>
  </si>
  <si>
    <t>هجين</t>
  </si>
  <si>
    <t>امل جرماشي</t>
  </si>
  <si>
    <t>الفريكه</t>
  </si>
  <si>
    <t>امير حسن</t>
  </si>
  <si>
    <t>اميمه الاحمد</t>
  </si>
  <si>
    <t>راس العين</t>
  </si>
  <si>
    <t>انعام عمران</t>
  </si>
  <si>
    <t>ايمان المسوتي</t>
  </si>
  <si>
    <t>انفال</t>
  </si>
  <si>
    <t>إيفلين رستم</t>
  </si>
  <si>
    <t>رستم</t>
  </si>
  <si>
    <t>فقرو</t>
  </si>
  <si>
    <t>أحمد الابراهيم</t>
  </si>
  <si>
    <t xml:space="preserve">حمص الحراكي </t>
  </si>
  <si>
    <t>أحمد الشماط</t>
  </si>
  <si>
    <t>أحمد الكسيري</t>
  </si>
  <si>
    <t>أحمد آله رشي</t>
  </si>
  <si>
    <t>رتيبة</t>
  </si>
  <si>
    <t>أسما حيدر</t>
  </si>
  <si>
    <t>أمانة البرنوطي</t>
  </si>
  <si>
    <t>شهدة</t>
  </si>
  <si>
    <t>أماني المانع الخليفة</t>
  </si>
  <si>
    <t>أمجد عجيب</t>
  </si>
  <si>
    <t>أيهم حسن</t>
  </si>
  <si>
    <t xml:space="preserve">جديدة عرطوز </t>
  </si>
  <si>
    <t>آلاء بكر</t>
  </si>
  <si>
    <t>آمال جربوع</t>
  </si>
  <si>
    <t>آية طالب</t>
  </si>
  <si>
    <t>يسير</t>
  </si>
  <si>
    <t>الحيدرية</t>
  </si>
  <si>
    <t>بتول العلي</t>
  </si>
  <si>
    <t>بتول علي</t>
  </si>
  <si>
    <t>بتول نصور</t>
  </si>
  <si>
    <t>براء الخزندار</t>
  </si>
  <si>
    <t>بشار حسن</t>
  </si>
  <si>
    <t>بشرى الشيخ عمر</t>
  </si>
  <si>
    <t>ناصريه</t>
  </si>
  <si>
    <t>بهيه بنبوك</t>
  </si>
  <si>
    <t>ادلب سلقين</t>
  </si>
  <si>
    <t>تمام زيفه</t>
  </si>
  <si>
    <t>تهاني شرهان</t>
  </si>
  <si>
    <t>ثريا الغاوي</t>
  </si>
  <si>
    <t>جاك وهبه</t>
  </si>
  <si>
    <t>برناديت</t>
  </si>
  <si>
    <t>جمال تجور</t>
  </si>
  <si>
    <t>جنى سعيد</t>
  </si>
  <si>
    <t>جهان عبدالله</t>
  </si>
  <si>
    <t>جهان عثمان</t>
  </si>
  <si>
    <t>جولي ابراهيم</t>
  </si>
  <si>
    <t>حسن احمدحجي شحادة</t>
  </si>
  <si>
    <t>حسن أحمد</t>
  </si>
  <si>
    <t>حسن دياب</t>
  </si>
  <si>
    <t>حسن منصور</t>
  </si>
  <si>
    <t>حسين السليمان</t>
  </si>
  <si>
    <t>حنان ادريس</t>
  </si>
  <si>
    <t>حنان الفرا</t>
  </si>
  <si>
    <t>خضر حيدر</t>
  </si>
  <si>
    <t>خليفه مصطفى</t>
  </si>
  <si>
    <t>دارين ابراهيم</t>
  </si>
  <si>
    <t>المران</t>
  </si>
  <si>
    <t>دانه نقور</t>
  </si>
  <si>
    <t>دجا الجوجو</t>
  </si>
  <si>
    <t>دعاء الحاج علي الخالد</t>
  </si>
  <si>
    <t>عبدالمجيد</t>
  </si>
  <si>
    <t>دعاء حرب</t>
  </si>
  <si>
    <t>راما طاغلي</t>
  </si>
  <si>
    <t>عبدالمعطي</t>
  </si>
  <si>
    <t>بداما</t>
  </si>
  <si>
    <t>راميا حسن</t>
  </si>
  <si>
    <t>ضهر البياطرة</t>
  </si>
  <si>
    <t>رانيا غزال</t>
  </si>
  <si>
    <t>رائده برابو</t>
  </si>
  <si>
    <t>رائده عباس</t>
  </si>
  <si>
    <t>صويري</t>
  </si>
  <si>
    <t>ربا المحمد</t>
  </si>
  <si>
    <t>رسم المسطاحة</t>
  </si>
  <si>
    <t>ربا عموره</t>
  </si>
  <si>
    <t>ربا مهنا</t>
  </si>
  <si>
    <t>رجاء الحوامده</t>
  </si>
  <si>
    <t>خربة الشياب</t>
  </si>
  <si>
    <t>رشا عكاشه</t>
  </si>
  <si>
    <t>رغد ديوب</t>
  </si>
  <si>
    <t>رغده زرقان الفرخ</t>
  </si>
  <si>
    <t>رقية الكليب</t>
  </si>
  <si>
    <t xml:space="preserve">القطعه </t>
  </si>
  <si>
    <t>رلى مصطفى</t>
  </si>
  <si>
    <t>الداليه</t>
  </si>
  <si>
    <t>رنا عكة</t>
  </si>
  <si>
    <t>رنده غره</t>
  </si>
  <si>
    <t xml:space="preserve">الديرونة </t>
  </si>
  <si>
    <t>رنيم الحمود</t>
  </si>
  <si>
    <t>رهام محمود</t>
  </si>
  <si>
    <t xml:space="preserve">بدرية </t>
  </si>
  <si>
    <t>روزا الموعد</t>
  </si>
  <si>
    <t>روعه سلوم محمد</t>
  </si>
  <si>
    <t>حمص باب السباع</t>
  </si>
  <si>
    <t>ريم الشاعر</t>
  </si>
  <si>
    <t>ريما عمار</t>
  </si>
  <si>
    <t>القدموس</t>
  </si>
  <si>
    <t>ريمان ابوراشد</t>
  </si>
  <si>
    <t>زكريا مهنا</t>
  </si>
  <si>
    <t>زينب الربيعان</t>
  </si>
  <si>
    <t>ارض شهبا</t>
  </si>
  <si>
    <t>زينه منصور</t>
  </si>
  <si>
    <t>ساره منديل</t>
  </si>
  <si>
    <t>سامر الغزي</t>
  </si>
  <si>
    <t>سامر حماد</t>
  </si>
  <si>
    <t>سامر دعيس</t>
  </si>
  <si>
    <t>سامي حوراني عجاج</t>
  </si>
  <si>
    <t>سامي سعيد</t>
  </si>
  <si>
    <t>سعاد حمود</t>
  </si>
  <si>
    <t>سعد الخلف</t>
  </si>
  <si>
    <t>سلوى احمد</t>
  </si>
  <si>
    <t>دير ماما</t>
  </si>
  <si>
    <t>سلوى المحمود</t>
  </si>
  <si>
    <t>درعا المخيم</t>
  </si>
  <si>
    <t>سمر صقر</t>
  </si>
  <si>
    <t>سمر عباس</t>
  </si>
  <si>
    <t xml:space="preserve">بصيرة </t>
  </si>
  <si>
    <t>الجزائر</t>
  </si>
  <si>
    <t>سميه الفياض</t>
  </si>
  <si>
    <t xml:space="preserve">بشرى </t>
  </si>
  <si>
    <t>سناء حسن</t>
  </si>
  <si>
    <t>سهام محمد</t>
  </si>
  <si>
    <t>قوملق</t>
  </si>
  <si>
    <t>سهى عيسى</t>
  </si>
  <si>
    <t xml:space="preserve">الحريف </t>
  </si>
  <si>
    <t>سوسن سلهب</t>
  </si>
  <si>
    <t>ميسرة</t>
  </si>
  <si>
    <t>شادي العزو</t>
  </si>
  <si>
    <t>نهود</t>
  </si>
  <si>
    <t>حر بنفسة</t>
  </si>
  <si>
    <t>شادي حسن</t>
  </si>
  <si>
    <t>عين غليم</t>
  </si>
  <si>
    <t>شادي عساف</t>
  </si>
  <si>
    <t>شمس ابراهيم</t>
  </si>
  <si>
    <t>قدور</t>
  </si>
  <si>
    <t>شهم عباس</t>
  </si>
  <si>
    <t>شيماء النابلسي</t>
  </si>
  <si>
    <t>صباح رباح</t>
  </si>
  <si>
    <t>صفاء الاوتاني</t>
  </si>
  <si>
    <t>صفاء خلوف</t>
  </si>
  <si>
    <t>السنديانة</t>
  </si>
  <si>
    <t>صفاء مريم</t>
  </si>
  <si>
    <t>صافيه</t>
  </si>
  <si>
    <t xml:space="preserve">هريرة </t>
  </si>
  <si>
    <t>صلاح عيسى</t>
  </si>
  <si>
    <t xml:space="preserve">المعيصرة  </t>
  </si>
  <si>
    <t>ضرار زيدان</t>
  </si>
  <si>
    <t>طارق حصوه</t>
  </si>
  <si>
    <t>طارق غره</t>
  </si>
  <si>
    <t>ديرونه</t>
  </si>
  <si>
    <t>طالب الابراهيم</t>
  </si>
  <si>
    <t>عادل ميرو</t>
  </si>
  <si>
    <t>عائشه الدرويش</t>
  </si>
  <si>
    <t>عباده المنير</t>
  </si>
  <si>
    <t>عبد الستار العمر</t>
  </si>
  <si>
    <t xml:space="preserve">صالحه </t>
  </si>
  <si>
    <t>عبد الله الخضر</t>
  </si>
  <si>
    <t>عبد الله عبد الرحمن</t>
  </si>
  <si>
    <t>عبد المحمد</t>
  </si>
  <si>
    <t>عبدالباسط سلوم</t>
  </si>
  <si>
    <t>التمانعة</t>
  </si>
  <si>
    <t>عبدالرحمن محمد</t>
  </si>
  <si>
    <t>سيدو</t>
  </si>
  <si>
    <t>عبدالصمد طالب</t>
  </si>
  <si>
    <t>شهزنان</t>
  </si>
  <si>
    <t>عبدالله النابلسي</t>
  </si>
  <si>
    <t>عبدالمالك شاميه</t>
  </si>
  <si>
    <t>عبدالنور داوود</t>
  </si>
  <si>
    <t>عبير القحف</t>
  </si>
  <si>
    <t>عبير عياش العلي</t>
  </si>
  <si>
    <t>عدنان موسى</t>
  </si>
  <si>
    <t>دمشق زاهرة</t>
  </si>
  <si>
    <t>عزة عيسى</t>
  </si>
  <si>
    <t>عصام حمدان</t>
  </si>
  <si>
    <t>الفريكة</t>
  </si>
  <si>
    <t>عصام سعيدي</t>
  </si>
  <si>
    <t>عقاب البشر</t>
  </si>
  <si>
    <t>محمدنافع</t>
  </si>
  <si>
    <t>والدتهاملكه</t>
  </si>
  <si>
    <t>علا ابوشله</t>
  </si>
  <si>
    <t>علي الأبرص</t>
  </si>
  <si>
    <t>علي العوده</t>
  </si>
  <si>
    <t>كفر عقيد</t>
  </si>
  <si>
    <t>علي سرديني</t>
  </si>
  <si>
    <t>علي عليا</t>
  </si>
  <si>
    <t>تعنيتا</t>
  </si>
  <si>
    <t>عمار العلي الديب</t>
  </si>
  <si>
    <t>عمار القوزي</t>
  </si>
  <si>
    <t>عمار المنصور</t>
  </si>
  <si>
    <t>عمار صالح</t>
  </si>
  <si>
    <t>عمر سلوم</t>
  </si>
  <si>
    <t>سلوم</t>
  </si>
  <si>
    <t>تمانعة</t>
  </si>
  <si>
    <t>عيسى حاويه</t>
  </si>
  <si>
    <t xml:space="preserve">حماه - الخندق الغربي </t>
  </si>
  <si>
    <t>عيسى ناصر</t>
  </si>
  <si>
    <t>غدير محمود</t>
  </si>
  <si>
    <t>غفران الالاجاتي</t>
  </si>
  <si>
    <t>فاتن برغله</t>
  </si>
  <si>
    <t>فادي عبدالحميد</t>
  </si>
  <si>
    <t>فادي قرو</t>
  </si>
  <si>
    <t>فاطمة المحمد</t>
  </si>
  <si>
    <t>فاطمه حموده</t>
  </si>
  <si>
    <t>محمد مطيع</t>
  </si>
  <si>
    <t>فراس عودة</t>
  </si>
  <si>
    <t>شعاع</t>
  </si>
  <si>
    <t>فواز صقر</t>
  </si>
  <si>
    <t>دمشق - اليرموك</t>
  </si>
  <si>
    <t>فيروز اللابد</t>
  </si>
  <si>
    <t>قاسم سلوم</t>
  </si>
  <si>
    <t>جب رملة</t>
  </si>
  <si>
    <t>قتيبه العقيلي</t>
  </si>
  <si>
    <t>قصي صافي</t>
  </si>
  <si>
    <t>كاترين أسعد</t>
  </si>
  <si>
    <t>مسكنه</t>
  </si>
  <si>
    <t>كنان السيد</t>
  </si>
  <si>
    <t xml:space="preserve">خان ارنبة </t>
  </si>
  <si>
    <t>كنانه مارديني</t>
  </si>
  <si>
    <t>نيزك</t>
  </si>
  <si>
    <t>كندا اسماعيل</t>
  </si>
  <si>
    <t>لارا حمود</t>
  </si>
  <si>
    <t>بيت عانا</t>
  </si>
  <si>
    <t>لما جديد</t>
  </si>
  <si>
    <t>أليفه</t>
  </si>
  <si>
    <t>لميس المحاميد</t>
  </si>
  <si>
    <t>لؤي العمر</t>
  </si>
  <si>
    <t>لؤي عيسى</t>
  </si>
  <si>
    <t>ليال سليطين</t>
  </si>
  <si>
    <t>ليث احمد</t>
  </si>
  <si>
    <t>المحفورة</t>
  </si>
  <si>
    <t>ليلى العوض</t>
  </si>
  <si>
    <t>لين ديب</t>
  </si>
  <si>
    <t>لين مقعبري</t>
  </si>
  <si>
    <t>لينا عرابي</t>
  </si>
  <si>
    <t>غندف</t>
  </si>
  <si>
    <t>ليندا محمد</t>
  </si>
  <si>
    <t>اوراس رجوح</t>
  </si>
  <si>
    <t>مادلين عون</t>
  </si>
  <si>
    <t>أنيسة</t>
  </si>
  <si>
    <t>مازن الحماده</t>
  </si>
  <si>
    <t>مازن السيد</t>
  </si>
  <si>
    <t>مالك الخطيب</t>
  </si>
  <si>
    <t>محمديحيى</t>
  </si>
  <si>
    <t>ماهر سلمان</t>
  </si>
  <si>
    <t>مجد ناصر</t>
  </si>
  <si>
    <t>مجد وسوف</t>
  </si>
  <si>
    <t>محاسن شاهين</t>
  </si>
  <si>
    <t>صبحة</t>
  </si>
  <si>
    <t>محمد زرزر</t>
  </si>
  <si>
    <t>محمد فارس كنعان</t>
  </si>
  <si>
    <t>بانيه</t>
  </si>
  <si>
    <t>محمد وئام البقاعي</t>
  </si>
  <si>
    <t>محمدعلي السلامه</t>
  </si>
  <si>
    <t>محمدغيث الرمضان</t>
  </si>
  <si>
    <t>محمدلطفي هنديه عطش</t>
  </si>
  <si>
    <t>كفير الزيت</t>
  </si>
  <si>
    <t>محمود الهلال</t>
  </si>
  <si>
    <t>محمود ذكرى</t>
  </si>
  <si>
    <t>محمود سلامه</t>
  </si>
  <si>
    <t>جومانة</t>
  </si>
  <si>
    <t xml:space="preserve">الهامة </t>
  </si>
  <si>
    <t>محمود سلامي</t>
  </si>
  <si>
    <t>مرام حمشو</t>
  </si>
  <si>
    <t>مرح المحمد المبارك</t>
  </si>
  <si>
    <t>مرح صالح</t>
  </si>
  <si>
    <t>مرح هيشان</t>
  </si>
  <si>
    <t xml:space="preserve">البكرية </t>
  </si>
  <si>
    <t>مروان الاحمه</t>
  </si>
  <si>
    <t>مروه القادري</t>
  </si>
  <si>
    <t>مريم سلطان</t>
  </si>
  <si>
    <t>معاذ الحاج محمد</t>
  </si>
  <si>
    <t>مقداد الرعيدي</t>
  </si>
  <si>
    <t>ملك حسن</t>
  </si>
  <si>
    <t>منار اللقيس</t>
  </si>
  <si>
    <t>منى صقر</t>
  </si>
  <si>
    <t>والدتهاشهيره</t>
  </si>
  <si>
    <t>منير البردقاني</t>
  </si>
  <si>
    <t>موسى الخطيب</t>
  </si>
  <si>
    <t>أمنة</t>
  </si>
  <si>
    <t>موفق القادري</t>
  </si>
  <si>
    <t>احمدفاتح</t>
  </si>
  <si>
    <t>مي خالد</t>
  </si>
  <si>
    <t xml:space="preserve">سلحب </t>
  </si>
  <si>
    <t>ميس ساري</t>
  </si>
  <si>
    <t>ميساء الكريان</t>
  </si>
  <si>
    <t xml:space="preserve">سويسه </t>
  </si>
  <si>
    <t>ناجي مقداد</t>
  </si>
  <si>
    <t>نادين منصور</t>
  </si>
  <si>
    <t>نجوى الطويل</t>
  </si>
  <si>
    <t>نبره</t>
  </si>
  <si>
    <t>نزار العلي</t>
  </si>
  <si>
    <t>نزور سلامه</t>
  </si>
  <si>
    <t xml:space="preserve">بطحانية </t>
  </si>
  <si>
    <t>نسرين محمود</t>
  </si>
  <si>
    <t>نمير اسعد</t>
  </si>
  <si>
    <t>نهيدا</t>
  </si>
  <si>
    <t>نها الاحمدالعلي</t>
  </si>
  <si>
    <t>نور اسعد</t>
  </si>
  <si>
    <t>نور الدين المحمود</t>
  </si>
  <si>
    <t xml:space="preserve">تدمر </t>
  </si>
  <si>
    <t>نور العالول</t>
  </si>
  <si>
    <t>نور سلمان</t>
  </si>
  <si>
    <t>جبلايا</t>
  </si>
  <si>
    <t>نور شيخ محمود</t>
  </si>
  <si>
    <t>نور علي</t>
  </si>
  <si>
    <t>نورالهدى عبدربه</t>
  </si>
  <si>
    <t>نورشان عبيدالسلامه</t>
  </si>
  <si>
    <t>نورما أسعد</t>
  </si>
  <si>
    <t>هادي طه</t>
  </si>
  <si>
    <t>جنينات</t>
  </si>
  <si>
    <t>هبه ابوفوده</t>
  </si>
  <si>
    <t>هبه الحاج خالد</t>
  </si>
  <si>
    <t>هديل محمد</t>
  </si>
  <si>
    <t>هلا الأحمد</t>
  </si>
  <si>
    <t>هلا السلوم</t>
  </si>
  <si>
    <t>هلا مشاعل</t>
  </si>
  <si>
    <t>هلال أحمد</t>
  </si>
  <si>
    <t xml:space="preserve">جب الغار </t>
  </si>
  <si>
    <t>همام صالح</t>
  </si>
  <si>
    <t>هنا مارديني</t>
  </si>
  <si>
    <t>هناء البشير</t>
  </si>
  <si>
    <t xml:space="preserve">تلاجينة </t>
  </si>
  <si>
    <t>هناء الشلبي</t>
  </si>
  <si>
    <t>هناء حسن</t>
  </si>
  <si>
    <t>هنادى زينب</t>
  </si>
  <si>
    <t>هيام الحاج صطوف</t>
  </si>
  <si>
    <t>جبالا</t>
  </si>
  <si>
    <t>هيما شاهين</t>
  </si>
  <si>
    <t>وائل المقداد</t>
  </si>
  <si>
    <t>محمدصلاح الدين</t>
  </si>
  <si>
    <t>وائل حمزه</t>
  </si>
  <si>
    <t>وائل عيسى</t>
  </si>
  <si>
    <t xml:space="preserve"> عكاكير</t>
  </si>
  <si>
    <t>وسام ابوالسل</t>
  </si>
  <si>
    <t>وسيم سعيد</t>
  </si>
  <si>
    <t>بدرية درويش</t>
  </si>
  <si>
    <t>وعد اسبر</t>
  </si>
  <si>
    <t>وفاء العباس</t>
  </si>
  <si>
    <t>وفاء النظامي</t>
  </si>
  <si>
    <t>شتوه</t>
  </si>
  <si>
    <t>ولاء خلف</t>
  </si>
  <si>
    <t>ولاء علي</t>
  </si>
  <si>
    <t>ولاء هواري</t>
  </si>
  <si>
    <t>وليد ابوكحله</t>
  </si>
  <si>
    <t>يارا محسن</t>
  </si>
  <si>
    <t>يارا يوسف</t>
  </si>
  <si>
    <t>مشفى العبيسي</t>
  </si>
  <si>
    <t>يامن عبدالرحيم</t>
  </si>
  <si>
    <t>عيشة</t>
  </si>
  <si>
    <t>يزن صافي</t>
  </si>
  <si>
    <t>يزن محمود</t>
  </si>
  <si>
    <t>يسرى خليل</t>
  </si>
  <si>
    <t>يوسف شحادة</t>
  </si>
  <si>
    <t>احمد حسين</t>
  </si>
  <si>
    <t>جعفر مشاعل</t>
  </si>
  <si>
    <t>جنيت</t>
  </si>
  <si>
    <t>فاطمة الفياض</t>
  </si>
  <si>
    <t xml:space="preserve">القريتين </t>
  </si>
  <si>
    <t>صفوك الجاسم</t>
  </si>
  <si>
    <t>كوليمة</t>
  </si>
  <si>
    <t>مزكينة محمود</t>
  </si>
  <si>
    <t>محمد سليمان بودر</t>
  </si>
  <si>
    <t>معن الاعور</t>
  </si>
  <si>
    <t xml:space="preserve">كريم </t>
  </si>
  <si>
    <t>فراس وردة</t>
  </si>
  <si>
    <t>فريال سعود</t>
  </si>
  <si>
    <t>علي جوهره</t>
  </si>
  <si>
    <t>عبد الرحمن السوادي</t>
  </si>
  <si>
    <t>جباري</t>
  </si>
  <si>
    <t>أبو حمام</t>
  </si>
  <si>
    <t>أشرف حسين</t>
  </si>
  <si>
    <t>حلوانيه</t>
  </si>
  <si>
    <t>شفيق السلامة</t>
  </si>
  <si>
    <t>رهف امين</t>
  </si>
  <si>
    <t>دارة عزة</t>
  </si>
  <si>
    <t>آية العظمة</t>
  </si>
  <si>
    <t>حسان الراعي</t>
  </si>
  <si>
    <t xml:space="preserve">مطيعه </t>
  </si>
  <si>
    <t>خالد جمعه</t>
  </si>
  <si>
    <t>فهده</t>
  </si>
  <si>
    <t>اكراد</t>
  </si>
  <si>
    <t>دعاء كلاوي</t>
  </si>
  <si>
    <t>ديالا سمعول</t>
  </si>
  <si>
    <t>مرادش</t>
  </si>
  <si>
    <t>ديما الموصللي</t>
  </si>
  <si>
    <t xml:space="preserve">ثناء البحرة </t>
  </si>
  <si>
    <t>رشا رفاعي</t>
  </si>
  <si>
    <t>رغد العلي</t>
  </si>
  <si>
    <t>الصياده</t>
  </si>
  <si>
    <t>رغد قنوص</t>
  </si>
  <si>
    <t>رهف حوريه</t>
  </si>
  <si>
    <t>رود المحمود</t>
  </si>
  <si>
    <t>روزان حمزة</t>
  </si>
  <si>
    <t>حوسام</t>
  </si>
  <si>
    <t>ريعان الشوفي</t>
  </si>
  <si>
    <t xml:space="preserve">جاد الله </t>
  </si>
  <si>
    <t>بندريه</t>
  </si>
  <si>
    <t>ساره الحمامي</t>
  </si>
  <si>
    <t>محمد غازي</t>
  </si>
  <si>
    <t>سمر السيد</t>
  </si>
  <si>
    <t xml:space="preserve">مأمون </t>
  </si>
  <si>
    <t>سناء الفرج</t>
  </si>
  <si>
    <t>العشارة</t>
  </si>
  <si>
    <t xml:space="preserve">شادي عون </t>
  </si>
  <si>
    <t xml:space="preserve">ماري ابو عقل </t>
  </si>
  <si>
    <t>شذى القادري</t>
  </si>
  <si>
    <t>عدي سليمان</t>
  </si>
  <si>
    <t>فريقة</t>
  </si>
  <si>
    <t>غالية الجارح</t>
  </si>
  <si>
    <t>مايا اسود</t>
  </si>
  <si>
    <t>دجينه</t>
  </si>
  <si>
    <t>محمد الخلف</t>
  </si>
  <si>
    <t xml:space="preserve">سارة </t>
  </si>
  <si>
    <t>محمد رجب هدلا</t>
  </si>
  <si>
    <t>محمد طلال شرف</t>
  </si>
  <si>
    <t>محمد عامر الأسد</t>
  </si>
  <si>
    <t xml:space="preserve">محمد طالب </t>
  </si>
  <si>
    <t>مريم الياسين</t>
  </si>
  <si>
    <t>معرشورين</t>
  </si>
  <si>
    <t>منى الشايب</t>
  </si>
  <si>
    <t>مياسي جابر</t>
  </si>
  <si>
    <t>استهام</t>
  </si>
  <si>
    <t xml:space="preserve">لاهثه </t>
  </si>
  <si>
    <t>ميرنا ادريس</t>
  </si>
  <si>
    <t>نورة أبو ماضي</t>
  </si>
  <si>
    <t>وليد ساريج مغربي</t>
  </si>
  <si>
    <t>ياسر لا لا</t>
  </si>
  <si>
    <t>سنابر</t>
  </si>
  <si>
    <t>اندريا خدام</t>
  </si>
  <si>
    <t xml:space="preserve">حسان </t>
  </si>
  <si>
    <t>اما</t>
  </si>
  <si>
    <t>ايهم الحسين</t>
  </si>
  <si>
    <t>حيان السبع</t>
  </si>
  <si>
    <t xml:space="preserve">وديع </t>
  </si>
  <si>
    <t xml:space="preserve">شفيقة </t>
  </si>
  <si>
    <t xml:space="preserve">المشنف </t>
  </si>
  <si>
    <t>عمار شرف الدين</t>
  </si>
  <si>
    <t>منوى</t>
  </si>
  <si>
    <t xml:space="preserve">بهيج </t>
  </si>
  <si>
    <t>كنانه نقاشه</t>
  </si>
  <si>
    <t>ماهر سعيد</t>
  </si>
  <si>
    <t xml:space="preserve">جدعان </t>
  </si>
  <si>
    <t>حجلي</t>
  </si>
  <si>
    <t xml:space="preserve">عبد اللطيف </t>
  </si>
  <si>
    <t>محمد ناعوره</t>
  </si>
  <si>
    <t>معاذ عبد الوهاب</t>
  </si>
  <si>
    <t>مناف صافي</t>
  </si>
  <si>
    <t>منير العلي</t>
  </si>
  <si>
    <t>ميادة ابو سويد</t>
  </si>
  <si>
    <t>ناديا فليون</t>
  </si>
  <si>
    <t>هبة صهيون</t>
  </si>
  <si>
    <t>ولاء بكار</t>
  </si>
  <si>
    <t>كنده صارم</t>
  </si>
  <si>
    <t>الخميله</t>
  </si>
  <si>
    <t>ولاء طعمه</t>
  </si>
  <si>
    <t>حمورة</t>
  </si>
  <si>
    <t>مها العبد</t>
  </si>
  <si>
    <t>نصر الله المقداد</t>
  </si>
  <si>
    <t>شذى مرشحة</t>
  </si>
  <si>
    <t>ايمان بغجاتي</t>
  </si>
  <si>
    <t>أحلام النمر</t>
  </si>
  <si>
    <t xml:space="preserve">محمود مصطفى </t>
  </si>
  <si>
    <t xml:space="preserve">كفر لاتة </t>
  </si>
  <si>
    <t>أشرف نظام</t>
  </si>
  <si>
    <t>آلاء الريس</t>
  </si>
  <si>
    <t>آمال بلبل</t>
  </si>
  <si>
    <t>محمدقاسم</t>
  </si>
  <si>
    <t>حسين عدره</t>
  </si>
  <si>
    <t>بشرية</t>
  </si>
  <si>
    <t>خلود زينو</t>
  </si>
  <si>
    <t>كفربطنا</t>
  </si>
  <si>
    <t>شيراز المصري</t>
  </si>
  <si>
    <t>لمى نعيسي</t>
  </si>
  <si>
    <t>ندى حمود</t>
  </si>
  <si>
    <t>هبه الشحاف</t>
  </si>
  <si>
    <t>هاشم ابومهدي</t>
  </si>
  <si>
    <t>عدي الخليل العمر</t>
  </si>
  <si>
    <t>حيان الحسن</t>
  </si>
  <si>
    <t>ايسر</t>
  </si>
  <si>
    <t>آلاء جباوي</t>
  </si>
  <si>
    <t>رزان شيخ عيسى</t>
  </si>
  <si>
    <t>حسام الدين فاسي</t>
  </si>
  <si>
    <t>احمد بظاظ</t>
  </si>
  <si>
    <t>مشتى محفوض</t>
  </si>
  <si>
    <t xml:space="preserve">علي نعمو الكردي </t>
  </si>
  <si>
    <t>ابراهيم السرور</t>
  </si>
  <si>
    <t>الصالحية</t>
  </si>
  <si>
    <t>ابراهيم الثامر</t>
  </si>
  <si>
    <t>ابراهيم الشو</t>
  </si>
  <si>
    <t>خس هبال</t>
  </si>
  <si>
    <t>ابراهيم النوفل</t>
  </si>
  <si>
    <t>ابراهيم رمضان</t>
  </si>
  <si>
    <t>ابراهيم عرسالي</t>
  </si>
  <si>
    <t>ابي حمادي</t>
  </si>
  <si>
    <t>احلام قاسم</t>
  </si>
  <si>
    <t>احمد الحاج علي</t>
  </si>
  <si>
    <t>احمد الرحيل</t>
  </si>
  <si>
    <t>احمد العجلوني</t>
  </si>
  <si>
    <t>احمد المصري</t>
  </si>
  <si>
    <t>احمد الملحم</t>
  </si>
  <si>
    <t>احمد الهاني</t>
  </si>
  <si>
    <t>احمد جوهره</t>
  </si>
  <si>
    <t>احمد سليم</t>
  </si>
  <si>
    <t>شرموخ كبير</t>
  </si>
  <si>
    <t>احمد صنديد</t>
  </si>
  <si>
    <t>احمد عاش</t>
  </si>
  <si>
    <t>حتيته التركمان</t>
  </si>
  <si>
    <t>عين قيطة</t>
  </si>
  <si>
    <t>احمد قيروز</t>
  </si>
  <si>
    <t>كفرتخاريم</t>
  </si>
  <si>
    <t>ادهم بلال</t>
  </si>
  <si>
    <t>منيعه</t>
  </si>
  <si>
    <t>جفتلك</t>
  </si>
  <si>
    <t>اريج سعيد</t>
  </si>
  <si>
    <t>اسامه الخضر</t>
  </si>
  <si>
    <t>اسراء الاسعد</t>
  </si>
  <si>
    <t>مسيفره</t>
  </si>
  <si>
    <t>اسراء محمد هشام سلامه</t>
  </si>
  <si>
    <t>اسلام فندي</t>
  </si>
  <si>
    <t>غاده صوفي</t>
  </si>
  <si>
    <t>اسماء هدله</t>
  </si>
  <si>
    <t>اسماعيل الحاج محمدعلي</t>
  </si>
  <si>
    <t>اسماعيل جناد</t>
  </si>
  <si>
    <t>إيفا</t>
  </si>
  <si>
    <t>اسماعيل صلوح</t>
  </si>
  <si>
    <t>اسيل ابو قاسم</t>
  </si>
  <si>
    <t>اشراق مرعي</t>
  </si>
  <si>
    <t>افتكار الرومي</t>
  </si>
  <si>
    <t>الاء بيتموني</t>
  </si>
  <si>
    <t>الاء علي</t>
  </si>
  <si>
    <t xml:space="preserve">المشرفة </t>
  </si>
  <si>
    <t>البتول صالح</t>
  </si>
  <si>
    <t>اماني ركاب</t>
  </si>
  <si>
    <t xml:space="preserve">حضر </t>
  </si>
  <si>
    <t>امجد الفاكياني</t>
  </si>
  <si>
    <t>امل العوام</t>
  </si>
  <si>
    <t>معذه</t>
  </si>
  <si>
    <t>امل حلوم</t>
  </si>
  <si>
    <t>امل ونوس</t>
  </si>
  <si>
    <t>المحروسه</t>
  </si>
  <si>
    <t>امنه النسر</t>
  </si>
  <si>
    <t>اميمه حسن</t>
  </si>
  <si>
    <t>اناغيم الحداد</t>
  </si>
  <si>
    <t>انس الديرشوي</t>
  </si>
  <si>
    <t>منيبه عبد الحكيم</t>
  </si>
  <si>
    <t>غير سوري</t>
  </si>
  <si>
    <t>انوار الخريوش</t>
  </si>
  <si>
    <t>انور ابو جبه</t>
  </si>
  <si>
    <t>ايات ذياب</t>
  </si>
  <si>
    <t>رويحينه</t>
  </si>
  <si>
    <t>ايات شهاب</t>
  </si>
  <si>
    <t>ايات علاءالدين</t>
  </si>
  <si>
    <t>ايفون حربا</t>
  </si>
  <si>
    <t>ايلين حنا</t>
  </si>
  <si>
    <t>فيليب</t>
  </si>
  <si>
    <t>عناز</t>
  </si>
  <si>
    <t>ايمان ابو داود</t>
  </si>
  <si>
    <t>ايمان البغدادي</t>
  </si>
  <si>
    <t>منتها بعلبكي</t>
  </si>
  <si>
    <t>ايمان عيسى</t>
  </si>
  <si>
    <t xml:space="preserve">ايمان يوسف </t>
  </si>
  <si>
    <t>ايناس الحجله</t>
  </si>
  <si>
    <t>ايناس كنعان</t>
  </si>
  <si>
    <t>قربن</t>
  </si>
  <si>
    <t>ايه غريب</t>
  </si>
  <si>
    <t>إناس قصار</t>
  </si>
  <si>
    <t>إيلاف العص</t>
  </si>
  <si>
    <t>إيهاب عدلة</t>
  </si>
  <si>
    <t>أحمد العيد</t>
  </si>
  <si>
    <t>أحمد حمد</t>
  </si>
  <si>
    <t>أحمد مظلوم</t>
  </si>
  <si>
    <t>أحمد نخله</t>
  </si>
  <si>
    <t>أسماء الضعيف</t>
  </si>
  <si>
    <t>أسماء صالح</t>
  </si>
  <si>
    <t>أسماء صلاح</t>
  </si>
  <si>
    <t>أسماء عثمان</t>
  </si>
  <si>
    <t>أليسار خلوف</t>
  </si>
  <si>
    <t>أماني المصري</t>
  </si>
  <si>
    <t>أمنه شاميه</t>
  </si>
  <si>
    <t>أنور القدومي</t>
  </si>
  <si>
    <t>محمدمازن</t>
  </si>
  <si>
    <t>آلاء الكحيل</t>
  </si>
  <si>
    <t>سعدالدين</t>
  </si>
  <si>
    <t>آلاء عبدو</t>
  </si>
  <si>
    <t>آلاء موسى</t>
  </si>
  <si>
    <t>ماديانا</t>
  </si>
  <si>
    <t>الشيحة</t>
  </si>
  <si>
    <t>آيه الدهان</t>
  </si>
  <si>
    <t>آيه جديد</t>
  </si>
  <si>
    <t>سيلفا</t>
  </si>
  <si>
    <t>باسل دياب</t>
  </si>
  <si>
    <t>باسم فتوح</t>
  </si>
  <si>
    <t>بتول ابراهيم</t>
  </si>
  <si>
    <t>وضاح</t>
  </si>
  <si>
    <t>بتول السعدي</t>
  </si>
  <si>
    <t>بتول جاسم الطائي</t>
  </si>
  <si>
    <t>بتول زاهده</t>
  </si>
  <si>
    <t>كنوز</t>
  </si>
  <si>
    <t>الحسينية</t>
  </si>
  <si>
    <t>بتول فرحان</t>
  </si>
  <si>
    <t>حسنية</t>
  </si>
  <si>
    <t xml:space="preserve">الحسينية </t>
  </si>
  <si>
    <t>بسمه الدعاس</t>
  </si>
  <si>
    <t xml:space="preserve">جبا </t>
  </si>
  <si>
    <t>بسمه المويل</t>
  </si>
  <si>
    <t>بشار سعيد علي</t>
  </si>
  <si>
    <t>كوكب يوسف</t>
  </si>
  <si>
    <t>الحوائق</t>
  </si>
  <si>
    <t>محموده</t>
  </si>
  <si>
    <t>بشر الشيخ</t>
  </si>
  <si>
    <t>بشرى الصالح</t>
  </si>
  <si>
    <t>بشرى زهيره</t>
  </si>
  <si>
    <t>بشرى عرمان</t>
  </si>
  <si>
    <t>لمعات</t>
  </si>
  <si>
    <t xml:space="preserve">بشرى عمار </t>
  </si>
  <si>
    <t>عنز</t>
  </si>
  <si>
    <t>بشرى فنده</t>
  </si>
  <si>
    <t>بكر الحمود</t>
  </si>
  <si>
    <t>بلال العيسى</t>
  </si>
  <si>
    <t>بلال مريم</t>
  </si>
  <si>
    <t>هلريره</t>
  </si>
  <si>
    <t>بيسان الاسعد</t>
  </si>
  <si>
    <t xml:space="preserve">بيسان ملا </t>
  </si>
  <si>
    <t>بيلسان شيتي</t>
  </si>
  <si>
    <t>روزان</t>
  </si>
  <si>
    <t>تالا النجار</t>
  </si>
  <si>
    <t>تغريد الاحمد</t>
  </si>
  <si>
    <t>تغريد عرابي</t>
  </si>
  <si>
    <t>ثريا حسن</t>
  </si>
  <si>
    <t>جاد الرواس</t>
  </si>
  <si>
    <t>جاسم سيد حوران</t>
  </si>
  <si>
    <t>عمشة</t>
  </si>
  <si>
    <t>حسرات</t>
  </si>
  <si>
    <t>جبر قسام</t>
  </si>
  <si>
    <t>زينة</t>
  </si>
  <si>
    <t>جعفر بدران</t>
  </si>
  <si>
    <t>جعفر ونوس</t>
  </si>
  <si>
    <t>جميل السليمان</t>
  </si>
  <si>
    <t>فركيا</t>
  </si>
  <si>
    <t>جنا ديب</t>
  </si>
  <si>
    <t>رغيده</t>
  </si>
  <si>
    <t>جودي قطاش</t>
  </si>
  <si>
    <t>حازم مهنا</t>
  </si>
  <si>
    <t>حسان جزر</t>
  </si>
  <si>
    <t>الصمنين</t>
  </si>
  <si>
    <t>حسان سعود</t>
  </si>
  <si>
    <t>حسن حماد</t>
  </si>
  <si>
    <t>حسن خليل</t>
  </si>
  <si>
    <t>المسعوديه</t>
  </si>
  <si>
    <t>حسنه الساطي</t>
  </si>
  <si>
    <t>حسين جاموس</t>
  </si>
  <si>
    <t>حسين خطاب</t>
  </si>
  <si>
    <t>حلا ونوس</t>
  </si>
  <si>
    <t>حمده الرجب</t>
  </si>
  <si>
    <t>حماده</t>
  </si>
  <si>
    <t>عمارات تحتاني</t>
  </si>
  <si>
    <t>حنان الاحمد</t>
  </si>
  <si>
    <t>حنين البربور</t>
  </si>
  <si>
    <t>ام الرمان</t>
  </si>
  <si>
    <t>حياة الناشف</t>
  </si>
  <si>
    <t>حيدر حسن</t>
  </si>
  <si>
    <t>اللاذقية-جبلايا</t>
  </si>
  <si>
    <t>حيدر وسوف</t>
  </si>
  <si>
    <t>ازدشير</t>
  </si>
  <si>
    <t>قطنة</t>
  </si>
  <si>
    <t>سلافة</t>
  </si>
  <si>
    <t>قرفيص</t>
  </si>
  <si>
    <t>حيدره صافي</t>
  </si>
  <si>
    <t>خالد العدل</t>
  </si>
  <si>
    <t>الفطيري</t>
  </si>
  <si>
    <t>خالد العسس</t>
  </si>
  <si>
    <t>خالد مربيه</t>
  </si>
  <si>
    <t>خضر العلي الضاهر</t>
  </si>
  <si>
    <t>الربيعه</t>
  </si>
  <si>
    <t>خلدون البرهومي</t>
  </si>
  <si>
    <t>ساكت</t>
  </si>
  <si>
    <t>خير الدين الجيرودي</t>
  </si>
  <si>
    <t xml:space="preserve">غباغب </t>
  </si>
  <si>
    <t>دارين صالح</t>
  </si>
  <si>
    <t>داليا يوسف</t>
  </si>
  <si>
    <t>بيت خميس</t>
  </si>
  <si>
    <t>دالية كوجر</t>
  </si>
  <si>
    <t>دانيا العقر</t>
  </si>
  <si>
    <t>دعاء ابراهيم</t>
  </si>
  <si>
    <t>دعاء الشعراوي</t>
  </si>
  <si>
    <t>دعاء الفارس</t>
  </si>
  <si>
    <t>دعاء عبد الله</t>
  </si>
  <si>
    <t>دلال الخبي</t>
  </si>
  <si>
    <t>دلال جعباص</t>
  </si>
  <si>
    <t>دنيا الزعبي</t>
  </si>
  <si>
    <t>كاسم</t>
  </si>
  <si>
    <t>مخيم اليروك</t>
  </si>
  <si>
    <t>ديانا الصوطري</t>
  </si>
  <si>
    <t>ديمه بدر</t>
  </si>
  <si>
    <t>والدتهانهله</t>
  </si>
  <si>
    <t>ذياب العباوي</t>
  </si>
  <si>
    <t>وطتيه</t>
  </si>
  <si>
    <t>اليعربية</t>
  </si>
  <si>
    <t>رابيا عباس</t>
  </si>
  <si>
    <t xml:space="preserve">مجبر </t>
  </si>
  <si>
    <t>رامي الفتيح</t>
  </si>
  <si>
    <t>رامي عكلة</t>
  </si>
  <si>
    <t>رانيا بجبوج</t>
  </si>
  <si>
    <t>رانيا صطوف</t>
  </si>
  <si>
    <t>رانيه الجاجه</t>
  </si>
  <si>
    <t>رائد خضور</t>
  </si>
  <si>
    <t xml:space="preserve">رائدة البيطار </t>
  </si>
  <si>
    <t>ربيع شعبان</t>
  </si>
  <si>
    <t>ربيع صالح</t>
  </si>
  <si>
    <t>ربيعه جادالله</t>
  </si>
  <si>
    <t>البوير</t>
  </si>
  <si>
    <t>ردينة العمر الاسعد</t>
  </si>
  <si>
    <t>العبد</t>
  </si>
  <si>
    <t>رزان زوديه</t>
  </si>
  <si>
    <t>رزان شوشان</t>
  </si>
  <si>
    <t>عين ترما</t>
  </si>
  <si>
    <t>رشا دهيمش</t>
  </si>
  <si>
    <t>رشا علوش</t>
  </si>
  <si>
    <t>قنيه</t>
  </si>
  <si>
    <t>رضوان خوجه</t>
  </si>
  <si>
    <t>رغد علي</t>
  </si>
  <si>
    <t>البيره</t>
  </si>
  <si>
    <t>رغيد يوسف</t>
  </si>
  <si>
    <t>ظريفة</t>
  </si>
  <si>
    <t>رنا الخاني</t>
  </si>
  <si>
    <t>رند أسود</t>
  </si>
  <si>
    <t>رند كشيك</t>
  </si>
  <si>
    <t>رندة سعد الدين</t>
  </si>
  <si>
    <t>رنيم حمداش</t>
  </si>
  <si>
    <t>أورم الجوز</t>
  </si>
  <si>
    <t>رنيم درغام</t>
  </si>
  <si>
    <t>القزاز</t>
  </si>
  <si>
    <t>رنيم قطناني التقي</t>
  </si>
  <si>
    <t>رنيم ملاعب</t>
  </si>
  <si>
    <t>رنيم نقار</t>
  </si>
  <si>
    <t>رهام حاج عدنان</t>
  </si>
  <si>
    <t>رهام شقو</t>
  </si>
  <si>
    <t>نصرالدين</t>
  </si>
  <si>
    <t>رهام كعدان الشالاتي</t>
  </si>
  <si>
    <t>روان الموسى</t>
  </si>
  <si>
    <t>مخيم جرمانا</t>
  </si>
  <si>
    <t>روان حسن</t>
  </si>
  <si>
    <t>روان دبوس</t>
  </si>
  <si>
    <t>روان عمار</t>
  </si>
  <si>
    <t>رودينه مخلوف</t>
  </si>
  <si>
    <t>روشان الحته</t>
  </si>
  <si>
    <t>رولا احمد</t>
  </si>
  <si>
    <t xml:space="preserve">الخياره </t>
  </si>
  <si>
    <t>رولا كوجر</t>
  </si>
  <si>
    <t>روني محرداوي</t>
  </si>
  <si>
    <t>لورنس</t>
  </si>
  <si>
    <t>ريتا عثمان</t>
  </si>
  <si>
    <t>ريم الحريري</t>
  </si>
  <si>
    <t>الصورة</t>
  </si>
  <si>
    <t>ريم الشايب</t>
  </si>
  <si>
    <t>ريم العاقوص</t>
  </si>
  <si>
    <t>ريم الفارس</t>
  </si>
  <si>
    <t>ريم حبيب</t>
  </si>
  <si>
    <t>ريم رحمه</t>
  </si>
  <si>
    <t>ريم عيسى</t>
  </si>
  <si>
    <t>سيف</t>
  </si>
  <si>
    <t>الحريف</t>
  </si>
  <si>
    <t>ريم هنديه</t>
  </si>
  <si>
    <t>ريما يوسف</t>
  </si>
  <si>
    <t>ريمان اللبابيدي</t>
  </si>
  <si>
    <t>دمش</t>
  </si>
  <si>
    <t>زكي روميه</t>
  </si>
  <si>
    <t>زمزم العبسه</t>
  </si>
  <si>
    <t>زين العابدين يسين</t>
  </si>
  <si>
    <t>أمون</t>
  </si>
  <si>
    <t>زينب العنعوني</t>
  </si>
  <si>
    <t>محمدعيد</t>
  </si>
  <si>
    <t>زينب داود</t>
  </si>
  <si>
    <t>زينب دوبا</t>
  </si>
  <si>
    <t>نعيمه الجمعه</t>
  </si>
  <si>
    <t>سارة العذبة</t>
  </si>
  <si>
    <t>سارة الكنج</t>
  </si>
  <si>
    <t xml:space="preserve">التمانعة </t>
  </si>
  <si>
    <t>سارة فهد</t>
  </si>
  <si>
    <t>ساره سليمان</t>
  </si>
  <si>
    <t>سامر الغصين</t>
  </si>
  <si>
    <t>ساميا حسن</t>
  </si>
  <si>
    <t>نياس</t>
  </si>
  <si>
    <t>ساهر العثمان</t>
  </si>
  <si>
    <t>ساهير جلب</t>
  </si>
  <si>
    <t>سدره موسى العش</t>
  </si>
  <si>
    <t>سعاد قريان</t>
  </si>
  <si>
    <t>سعود السعود</t>
  </si>
  <si>
    <t>معدان الجديد</t>
  </si>
  <si>
    <t>سلام العتمه</t>
  </si>
  <si>
    <t>سلام ضاهر</t>
  </si>
  <si>
    <t>سلوى برغله</t>
  </si>
  <si>
    <t>سليمان الاحمد</t>
  </si>
  <si>
    <t>سماء ابراهيم</t>
  </si>
  <si>
    <t>سماح السودي</t>
  </si>
  <si>
    <t>سماح المليحان</t>
  </si>
  <si>
    <t>سمر العوف</t>
  </si>
  <si>
    <t>سميه عمار</t>
  </si>
  <si>
    <t>سناء حديد</t>
  </si>
  <si>
    <t>والدتهانجديه</t>
  </si>
  <si>
    <t>سها المحيسن</t>
  </si>
  <si>
    <t>سوده</t>
  </si>
  <si>
    <t>سها عثمان</t>
  </si>
  <si>
    <t>ضهر الدوير</t>
  </si>
  <si>
    <t>سوسن الجمله</t>
  </si>
  <si>
    <t>محمدمأمون</t>
  </si>
  <si>
    <t>سوسن العبدالله</t>
  </si>
  <si>
    <t>العانات</t>
  </si>
  <si>
    <t>سوسن مصطفى</t>
  </si>
  <si>
    <t>حطانية</t>
  </si>
  <si>
    <t>سومر عياش</t>
  </si>
  <si>
    <t>سيدرا صائمه</t>
  </si>
  <si>
    <t>شام العبد</t>
  </si>
  <si>
    <t>شذا العمري</t>
  </si>
  <si>
    <t>عين الفيجة</t>
  </si>
  <si>
    <t>شذا خليل</t>
  </si>
  <si>
    <t>اميرا</t>
  </si>
  <si>
    <t>شذى السليمان</t>
  </si>
  <si>
    <t>شفاء بلشه</t>
  </si>
  <si>
    <t>شهد الكاشف</t>
  </si>
  <si>
    <t>شيث منصور</t>
  </si>
  <si>
    <t>غيثه</t>
  </si>
  <si>
    <t>شيرين البنا</t>
  </si>
  <si>
    <t>شيرين الغاشي</t>
  </si>
  <si>
    <t>المنتزه</t>
  </si>
  <si>
    <t>القطريه</t>
  </si>
  <si>
    <t>صافيه سلطان</t>
  </si>
  <si>
    <t>غنجه</t>
  </si>
  <si>
    <t>صالح اسماعيل</t>
  </si>
  <si>
    <t>صباح الصليبي</t>
  </si>
  <si>
    <t xml:space="preserve">مزرعة بيت جن </t>
  </si>
  <si>
    <t>ضحى الجمعه</t>
  </si>
  <si>
    <t>طارق العايد</t>
  </si>
  <si>
    <t xml:space="preserve">طارق عمر </t>
  </si>
  <si>
    <t xml:space="preserve">عباس </t>
  </si>
  <si>
    <t xml:space="preserve">طارق نعيم </t>
  </si>
  <si>
    <t>طه المصطفى</t>
  </si>
  <si>
    <t>عادل خليل</t>
  </si>
  <si>
    <t>عامر الجدي</t>
  </si>
  <si>
    <t>هلاليه</t>
  </si>
  <si>
    <t xml:space="preserve">حسكة </t>
  </si>
  <si>
    <t>عامر الحسن</t>
  </si>
  <si>
    <t>نهيلة</t>
  </si>
  <si>
    <t>عبد الحكيم العيسى الحمادة</t>
  </si>
  <si>
    <t>عبد الرحيم كمال الدين</t>
  </si>
  <si>
    <t>عبد الرؤوف الخطيب</t>
  </si>
  <si>
    <t>عبد الرؤوف المهدي</t>
  </si>
  <si>
    <t>عبد العزيز الضميري</t>
  </si>
  <si>
    <t>حفير تحتا</t>
  </si>
  <si>
    <t>عبد الله تركماني</t>
  </si>
  <si>
    <t>عبد الهادي احمد</t>
  </si>
  <si>
    <t>عبدالحميد النزاع</t>
  </si>
  <si>
    <t>البصره</t>
  </si>
  <si>
    <t>عبدالرحمن الحمد</t>
  </si>
  <si>
    <t>غيفار</t>
  </si>
  <si>
    <t>عبدالغني درويش</t>
  </si>
  <si>
    <t>غنوم</t>
  </si>
  <si>
    <t>عبدالقادر العوض</t>
  </si>
  <si>
    <t>عبدالقادر يحيى</t>
  </si>
  <si>
    <t>عبدالله النقشي</t>
  </si>
  <si>
    <t>عبله الحسن</t>
  </si>
  <si>
    <t>طليوش</t>
  </si>
  <si>
    <t>كتبه</t>
  </si>
  <si>
    <t>البيان</t>
  </si>
  <si>
    <t>عبير بدوي</t>
  </si>
  <si>
    <t>عدله برو</t>
  </si>
  <si>
    <t>محمدديب</t>
  </si>
  <si>
    <t>عدي الهادي</t>
  </si>
  <si>
    <t>رقة</t>
  </si>
  <si>
    <t>عدي وسوف</t>
  </si>
  <si>
    <t>عرب حمدان</t>
  </si>
  <si>
    <t>محمدلؤي</t>
  </si>
  <si>
    <t>الرستن</t>
  </si>
  <si>
    <t>عزام قصاب</t>
  </si>
  <si>
    <t>عصماء حلاوة</t>
  </si>
  <si>
    <t>عفاف ديب</t>
  </si>
  <si>
    <t>ثمانيه</t>
  </si>
  <si>
    <t>التاعونه</t>
  </si>
  <si>
    <t>علا المظلوم</t>
  </si>
  <si>
    <t>علا زامتلي</t>
  </si>
  <si>
    <t>علاء الدين الشيخ علي</t>
  </si>
  <si>
    <t>علاء الفندي</t>
  </si>
  <si>
    <t>علاء ديب</t>
  </si>
  <si>
    <t>علاء صالح</t>
  </si>
  <si>
    <t>علاء عواطه</t>
  </si>
  <si>
    <t>علاء عيسى</t>
  </si>
  <si>
    <t>حبوبه</t>
  </si>
  <si>
    <t>علاء ناصر</t>
  </si>
  <si>
    <t>نظمت</t>
  </si>
  <si>
    <t>ديروتان</t>
  </si>
  <si>
    <t>علي المطرود</t>
  </si>
  <si>
    <t>جبابة</t>
  </si>
  <si>
    <t>علي جحجاح</t>
  </si>
  <si>
    <t>علي خازم</t>
  </si>
  <si>
    <t>علي سايس</t>
  </si>
  <si>
    <t xml:space="preserve">فاحل </t>
  </si>
  <si>
    <t xml:space="preserve">علي سعد </t>
  </si>
  <si>
    <t>علي سلمانو</t>
  </si>
  <si>
    <t>هدوب</t>
  </si>
  <si>
    <t>الغندورة</t>
  </si>
  <si>
    <t xml:space="preserve">عين  حور </t>
  </si>
  <si>
    <t>علي مبارك</t>
  </si>
  <si>
    <t>عماد الاحمد العبد العزيز</t>
  </si>
  <si>
    <t>عمار ابو كحله</t>
  </si>
  <si>
    <t>عمر عز الدين</t>
  </si>
  <si>
    <t>عنود الشمام</t>
  </si>
  <si>
    <t>عيسى المحمد</t>
  </si>
  <si>
    <t>غاده الشرابي</t>
  </si>
  <si>
    <t>غاليه القنطار</t>
  </si>
  <si>
    <t>غدير عيسى</t>
  </si>
  <si>
    <t>ظهير</t>
  </si>
  <si>
    <t>نايلة</t>
  </si>
  <si>
    <t>غسان اللحام</t>
  </si>
  <si>
    <t>غمار سلمان</t>
  </si>
  <si>
    <t>غيث أسعد</t>
  </si>
  <si>
    <t>كفريبوس</t>
  </si>
  <si>
    <t>غيد أحمد</t>
  </si>
  <si>
    <t>الحيدريه</t>
  </si>
  <si>
    <t>فاتن الشيخ عمر</t>
  </si>
  <si>
    <t>فاديا السيد</t>
  </si>
  <si>
    <t>فاديه ديب</t>
  </si>
  <si>
    <t>بهيرة</t>
  </si>
  <si>
    <t>فاضل احمد</t>
  </si>
  <si>
    <t>فاطمة السبيعي</t>
  </si>
  <si>
    <t>محمدياسين</t>
  </si>
  <si>
    <t>فتحية سواس</t>
  </si>
  <si>
    <t>فدوى احمد</t>
  </si>
  <si>
    <t>والدتهاحسيبه</t>
  </si>
  <si>
    <t xml:space="preserve"> دمشق </t>
  </si>
  <si>
    <t>فرح القاسم</t>
  </si>
  <si>
    <t>فرح دانه</t>
  </si>
  <si>
    <t>فردوس حوريه</t>
  </si>
  <si>
    <t>فريال الباكير</t>
  </si>
  <si>
    <t>فيصل بايزيد</t>
  </si>
  <si>
    <t>احمدعمار</t>
  </si>
  <si>
    <t>قسوره الحلبي</t>
  </si>
  <si>
    <t>قصي القنطار</t>
  </si>
  <si>
    <t>قصي حسن</t>
  </si>
  <si>
    <t>قيس هاشم</t>
  </si>
  <si>
    <t>كاترين علي</t>
  </si>
  <si>
    <t>كاسندرا الداود</t>
  </si>
  <si>
    <t>كرم بدران</t>
  </si>
  <si>
    <t>بثينة</t>
  </si>
  <si>
    <t>كرم حمدان</t>
  </si>
  <si>
    <t>كنان الخضور</t>
  </si>
  <si>
    <t>كوثر كمون</t>
  </si>
  <si>
    <t>كيندا خطاب</t>
  </si>
  <si>
    <t>لجين شاهين</t>
  </si>
  <si>
    <t>لورنسه العلي</t>
  </si>
  <si>
    <t>القلمون</t>
  </si>
  <si>
    <t>لؤي الحمود</t>
  </si>
  <si>
    <t>تمره سلوم</t>
  </si>
  <si>
    <t>ليث ابو قاسم</t>
  </si>
  <si>
    <t>ليث واصل</t>
  </si>
  <si>
    <t>ليلى الشبلي</t>
  </si>
  <si>
    <t>السويداء / عريقه</t>
  </si>
  <si>
    <t>ليما الخلفه</t>
  </si>
  <si>
    <t>لين عزيزي</t>
  </si>
  <si>
    <t>محمد امجد</t>
  </si>
  <si>
    <t>مارلين المسوتي</t>
  </si>
  <si>
    <t xml:space="preserve">تواني </t>
  </si>
  <si>
    <t>ماريا زاهده</t>
  </si>
  <si>
    <t>ماريا شباط</t>
  </si>
  <si>
    <t>احمد فادي</t>
  </si>
  <si>
    <t>ماريه عمار</t>
  </si>
  <si>
    <t>مانيا عزيز</t>
  </si>
  <si>
    <t>ماهر الطفيليه</t>
  </si>
  <si>
    <t>مثقال محسن</t>
  </si>
  <si>
    <t>مجد الخليل</t>
  </si>
  <si>
    <t>مجد خضر</t>
  </si>
  <si>
    <t>محمد اسامه السبيني</t>
  </si>
  <si>
    <t>خمص</t>
  </si>
  <si>
    <t>بتعله</t>
  </si>
  <si>
    <t>محمد الاسد</t>
  </si>
  <si>
    <t>طيفور</t>
  </si>
  <si>
    <t>محمد الجبن</t>
  </si>
  <si>
    <t>محمد الحباب</t>
  </si>
  <si>
    <t>ارنبة</t>
  </si>
  <si>
    <t>كفر عبيد</t>
  </si>
  <si>
    <t>محمد الحماده</t>
  </si>
  <si>
    <t>فطيمه</t>
  </si>
  <si>
    <t>مغربتين</t>
  </si>
  <si>
    <t>ثلج</t>
  </si>
  <si>
    <t>مراط</t>
  </si>
  <si>
    <t>محمد بغدادي</t>
  </si>
  <si>
    <t>عبدالملك</t>
  </si>
  <si>
    <t>محمد جبر</t>
  </si>
  <si>
    <t>محمد حامد</t>
  </si>
  <si>
    <t>محمد حمزه جاويش المصري</t>
  </si>
  <si>
    <t>محمد رشق</t>
  </si>
  <si>
    <t>مجد البستان</t>
  </si>
  <si>
    <t>محمد عادل اليونس</t>
  </si>
  <si>
    <t>محمد عائشه</t>
  </si>
  <si>
    <t>محمد عبدالحليم</t>
  </si>
  <si>
    <t>محمد عطايا</t>
  </si>
  <si>
    <t>محمد علاوي</t>
  </si>
  <si>
    <t>محمد غصه</t>
  </si>
  <si>
    <t>محمد غنطشلي</t>
  </si>
  <si>
    <t>محمد فراس دامر</t>
  </si>
  <si>
    <t>خربة غزال</t>
  </si>
  <si>
    <t>محمد نعيم المصري</t>
  </si>
  <si>
    <t>محمد نور الصالح</t>
  </si>
  <si>
    <t>دوله</t>
  </si>
  <si>
    <t>محمدجهاد طراش</t>
  </si>
  <si>
    <t>ضياءالدين</t>
  </si>
  <si>
    <t>محمدخير الحاج عبدالله</t>
  </si>
  <si>
    <t>موحسن77</t>
  </si>
  <si>
    <t>محمود الخطيب</t>
  </si>
  <si>
    <t>محمود الفاعوري</t>
  </si>
  <si>
    <t>محمود ليلا</t>
  </si>
  <si>
    <t>مدين حسن</t>
  </si>
  <si>
    <t>مراد دياب</t>
  </si>
  <si>
    <t>مرتضى محفوظ</t>
  </si>
  <si>
    <t>اللاذقية-القرداحة- جوبة برغال</t>
  </si>
  <si>
    <t>مرح المحرز</t>
  </si>
  <si>
    <t>غانه</t>
  </si>
  <si>
    <t>مرح حسن</t>
  </si>
  <si>
    <t>مروه جعاره</t>
  </si>
  <si>
    <t>فرج</t>
  </si>
  <si>
    <t>مروه دركشلي</t>
  </si>
  <si>
    <t>مروه دياب</t>
  </si>
  <si>
    <t>مروى العوض</t>
  </si>
  <si>
    <t>مريم الذياب</t>
  </si>
  <si>
    <t>مريم الغزالي</t>
  </si>
  <si>
    <t>مريم رجب</t>
  </si>
  <si>
    <t>مصطفى حلاويك</t>
  </si>
  <si>
    <t>مصطفى سيران</t>
  </si>
  <si>
    <t>مصطفى مظلوم</t>
  </si>
  <si>
    <t xml:space="preserve">مصطفى نجار </t>
  </si>
  <si>
    <t>معالي حرفوش</t>
  </si>
  <si>
    <t>معن علوش</t>
  </si>
  <si>
    <t>مقداد الشيخ</t>
  </si>
  <si>
    <t>ملكة مقصود</t>
  </si>
  <si>
    <t>منار الشياح</t>
  </si>
  <si>
    <t>منال الأحمد</t>
  </si>
  <si>
    <t xml:space="preserve">منال الحوثري </t>
  </si>
  <si>
    <t>منال جمعة</t>
  </si>
  <si>
    <t>منال يونس</t>
  </si>
  <si>
    <t>رئيس</t>
  </si>
  <si>
    <t>منهل خزام</t>
  </si>
  <si>
    <t>بودي</t>
  </si>
  <si>
    <t>منهل وسوف</t>
  </si>
  <si>
    <t>مها ستيتي</t>
  </si>
  <si>
    <t>مهدي الدبل</t>
  </si>
  <si>
    <t xml:space="preserve">أيران </t>
  </si>
  <si>
    <t>مهند الحلوي</t>
  </si>
  <si>
    <t>مؤيد سلمان</t>
  </si>
  <si>
    <t>مي اسبر</t>
  </si>
  <si>
    <t>مي محسن</t>
  </si>
  <si>
    <t>ميار خضر</t>
  </si>
  <si>
    <t>اسامة</t>
  </si>
  <si>
    <t>ميرال الحموي</t>
  </si>
  <si>
    <t>ميرفت القسطي</t>
  </si>
  <si>
    <t>ميرنا عثمان</t>
  </si>
  <si>
    <t>ميس الطوخي</t>
  </si>
  <si>
    <t>ميس عابدين</t>
  </si>
  <si>
    <t>ميساء عبدالله</t>
  </si>
  <si>
    <t>ميساء محمد</t>
  </si>
  <si>
    <t>ميسون عبار</t>
  </si>
  <si>
    <t>ميلاد فندي</t>
  </si>
  <si>
    <t>نبال حبيب</t>
  </si>
  <si>
    <t>نخلة سلام</t>
  </si>
  <si>
    <t>الشريحي</t>
  </si>
  <si>
    <t>نزار احبش</t>
  </si>
  <si>
    <t>نزار حداد</t>
  </si>
  <si>
    <t>نزهه معتوق</t>
  </si>
  <si>
    <t>نسرين ابوعليقه</t>
  </si>
  <si>
    <t>ضاحي</t>
  </si>
  <si>
    <t>نسرين حسون</t>
  </si>
  <si>
    <t>نعيمه شعبان</t>
  </si>
  <si>
    <t>نغم سليمان</t>
  </si>
  <si>
    <t>ينال</t>
  </si>
  <si>
    <t>نهال الأسعد</t>
  </si>
  <si>
    <t>البطيحة للنازحين</t>
  </si>
  <si>
    <t>نهله الاحمد</t>
  </si>
  <si>
    <t>ثلجه</t>
  </si>
  <si>
    <t>نهى عيسى</t>
  </si>
  <si>
    <t>نور الدين مطلق</t>
  </si>
  <si>
    <t>نور الصيص</t>
  </si>
  <si>
    <t>نور العجلوني</t>
  </si>
  <si>
    <t>نور صالح</t>
  </si>
  <si>
    <t>حمص الزهراء</t>
  </si>
  <si>
    <t>نور ميرو</t>
  </si>
  <si>
    <t>نور نونو</t>
  </si>
  <si>
    <t>نورا الديبان</t>
  </si>
  <si>
    <t>فراز</t>
  </si>
  <si>
    <t>نورا زهوة</t>
  </si>
  <si>
    <t>اولفا</t>
  </si>
  <si>
    <t>نورس الدعاس</t>
  </si>
  <si>
    <t>محمدسعيد</t>
  </si>
  <si>
    <t>نورشان الخطيب</t>
  </si>
  <si>
    <t>الشرفة</t>
  </si>
  <si>
    <t>نوره شقير</t>
  </si>
  <si>
    <t>نوفل منصور</t>
  </si>
  <si>
    <t>هاجر جوهر</t>
  </si>
  <si>
    <t>هاديا الحايك</t>
  </si>
  <si>
    <t>هادية مرعي</t>
  </si>
  <si>
    <t>محمد نزار شريف</t>
  </si>
  <si>
    <t>هارون ابو السل</t>
  </si>
  <si>
    <t>هارون افندر</t>
  </si>
  <si>
    <t>هاني محمد</t>
  </si>
  <si>
    <t>هبة الخلف</t>
  </si>
  <si>
    <t xml:space="preserve">الميادين </t>
  </si>
  <si>
    <t>هبه الحطاب</t>
  </si>
  <si>
    <t>هبه الكريز</t>
  </si>
  <si>
    <t>هبه المعرباني</t>
  </si>
  <si>
    <t>هبه عيسى</t>
  </si>
  <si>
    <t>هدايه الغوثاني</t>
  </si>
  <si>
    <t>هدى بكري</t>
  </si>
  <si>
    <t>هدى حاجي عيسى</t>
  </si>
  <si>
    <t>هدى سلامه</t>
  </si>
  <si>
    <t>خضور</t>
  </si>
  <si>
    <t>هدى شاميه</t>
  </si>
  <si>
    <t>هديل الخبي</t>
  </si>
  <si>
    <t>منار القاسم</t>
  </si>
  <si>
    <t>هديل الموسى</t>
  </si>
  <si>
    <t>هديل رضوان</t>
  </si>
  <si>
    <t>هزار العبار</t>
  </si>
  <si>
    <t>هلا اسعيد</t>
  </si>
  <si>
    <t>هدير</t>
  </si>
  <si>
    <t>هلا الصليب</t>
  </si>
  <si>
    <t>همام الصالح</t>
  </si>
  <si>
    <t>هناء الصوطري</t>
  </si>
  <si>
    <t>هنادى حسن</t>
  </si>
  <si>
    <t>هنادي تقي</t>
  </si>
  <si>
    <t>نور الغرام</t>
  </si>
  <si>
    <t>وائل الحكيم</t>
  </si>
  <si>
    <t>وائل صافي</t>
  </si>
  <si>
    <t>وسام زبيدي</t>
  </si>
  <si>
    <t>وسيم الديب</t>
  </si>
  <si>
    <t>وسيم مهنا</t>
  </si>
  <si>
    <t>وصال الخليل</t>
  </si>
  <si>
    <t>سيف الدوله</t>
  </si>
  <si>
    <t>ولاء القواريط</t>
  </si>
  <si>
    <t>الحاره</t>
  </si>
  <si>
    <t>ولاء دياب</t>
  </si>
  <si>
    <t>ولاء شحاده</t>
  </si>
  <si>
    <t>الهيجانة</t>
  </si>
  <si>
    <t>ولاء نصر</t>
  </si>
  <si>
    <t>وئام السالم</t>
  </si>
  <si>
    <t>يارا بدريه</t>
  </si>
  <si>
    <t>يارا نحلاوي</t>
  </si>
  <si>
    <t>ياسر العمارين</t>
  </si>
  <si>
    <t>المليحة</t>
  </si>
  <si>
    <t>ياسين دياب</t>
  </si>
  <si>
    <t>ياسين شرتح</t>
  </si>
  <si>
    <t>البارة</t>
  </si>
  <si>
    <t>يحيى الطه</t>
  </si>
  <si>
    <t>يسرة الجوراني</t>
  </si>
  <si>
    <t>خلفه</t>
  </si>
  <si>
    <t>يسرى حمادة</t>
  </si>
  <si>
    <t>يعرب عيد</t>
  </si>
  <si>
    <t>ضهر مظهرو</t>
  </si>
  <si>
    <t>يعرب ناصر</t>
  </si>
  <si>
    <t>يعقوب حبيب</t>
  </si>
  <si>
    <t>يوسف الصاغرجي</t>
  </si>
  <si>
    <t>يوسف عيسى</t>
  </si>
  <si>
    <t>عمار طرفة</t>
  </si>
  <si>
    <t xml:space="preserve">الاذقية </t>
  </si>
  <si>
    <t>علا ديوب</t>
  </si>
  <si>
    <t>يانا</t>
  </si>
  <si>
    <t>الخندق الشرقي</t>
  </si>
  <si>
    <t>سوزان الخليف</t>
  </si>
  <si>
    <t>شايش</t>
  </si>
  <si>
    <t>رزان جعاره</t>
  </si>
  <si>
    <t>دعاء اليونس</t>
  </si>
  <si>
    <t>آيه الدرار</t>
  </si>
  <si>
    <t>نهال نور الدين</t>
  </si>
  <si>
    <t>محمود شعبان</t>
  </si>
  <si>
    <t>سامي منصور</t>
  </si>
  <si>
    <t>علاء الدين مصطفى</t>
  </si>
  <si>
    <t>راحيل جبور</t>
  </si>
  <si>
    <t>معد</t>
  </si>
  <si>
    <t>حسن مسلم حاج موسى</t>
  </si>
  <si>
    <t>روضه الخن</t>
  </si>
  <si>
    <t>مزيد الخضر</t>
  </si>
  <si>
    <t>ميس الوف</t>
  </si>
  <si>
    <t>تهاويد</t>
  </si>
  <si>
    <t>علي ريا</t>
  </si>
  <si>
    <t>لارا</t>
  </si>
  <si>
    <t>وسيم مغربي</t>
  </si>
  <si>
    <t>ابراهيم الطلاع</t>
  </si>
  <si>
    <t>لمى حبيب</t>
  </si>
  <si>
    <t>ميادا</t>
  </si>
  <si>
    <t>خالد الواجع</t>
  </si>
  <si>
    <t>عذبه</t>
  </si>
  <si>
    <t>اسراء مرعي</t>
  </si>
  <si>
    <t>خلود عجيب</t>
  </si>
  <si>
    <t>رنا قسو</t>
  </si>
  <si>
    <t>آلاء العمر</t>
  </si>
  <si>
    <t>محمد العتمه</t>
  </si>
  <si>
    <t>شادي جاسم</t>
  </si>
  <si>
    <t>قيس زرقا</t>
  </si>
  <si>
    <t>مالك قطان</t>
  </si>
  <si>
    <t>مرام صالحاني</t>
  </si>
  <si>
    <t>كريم قلعه جي</t>
  </si>
  <si>
    <t>فراس العكاشة</t>
  </si>
  <si>
    <t>رشا فياض</t>
  </si>
  <si>
    <t>نقير</t>
  </si>
  <si>
    <t>جمال عمر الشراد الشريف</t>
  </si>
  <si>
    <t>الجينه</t>
  </si>
  <si>
    <t>اخلاص عبد الله</t>
  </si>
  <si>
    <t>هبه الله العيو</t>
  </si>
  <si>
    <t>احمدطارق</t>
  </si>
  <si>
    <t>رفعت الاحمد</t>
  </si>
  <si>
    <t>ابراهيم الطه</t>
  </si>
  <si>
    <t>محمد الحجو</t>
  </si>
  <si>
    <t>نده</t>
  </si>
  <si>
    <t>مجد محمد</t>
  </si>
  <si>
    <t>محمد سعيد حيدر</t>
  </si>
  <si>
    <t>شفيق المشوح</t>
  </si>
  <si>
    <t>هدى البيضه</t>
  </si>
  <si>
    <t>احمد حجازي كيلاني</t>
  </si>
  <si>
    <t>فراس عرموش</t>
  </si>
  <si>
    <t>اكابر</t>
  </si>
  <si>
    <t>روان غازي</t>
  </si>
  <si>
    <t>محمد الحميد</t>
  </si>
  <si>
    <t>ابتسام حسين</t>
  </si>
  <si>
    <t>ابراهيم عواد</t>
  </si>
  <si>
    <t>احمد ابو سرور</t>
  </si>
  <si>
    <t>احمد ابو صبحة</t>
  </si>
  <si>
    <t>احمد الحميد</t>
  </si>
  <si>
    <t>احمد الخليل اغا</t>
  </si>
  <si>
    <t>بهاءالدين</t>
  </si>
  <si>
    <t>احمد العيطان</t>
  </si>
  <si>
    <t>احمد المالح</t>
  </si>
  <si>
    <t>احمد خلف</t>
  </si>
  <si>
    <t>احمد سعيد سعيدحجازي</t>
  </si>
  <si>
    <t>احمد سلامه</t>
  </si>
  <si>
    <t>اريج درويش</t>
  </si>
  <si>
    <t>اسامه علي</t>
  </si>
  <si>
    <t>اسراء الطير</t>
  </si>
  <si>
    <t>اسماء الحسين</t>
  </si>
  <si>
    <t>اسماعيل جمعه</t>
  </si>
  <si>
    <t>اسيا خليل</t>
  </si>
  <si>
    <t>وظيف</t>
  </si>
  <si>
    <t>الاء وهبه</t>
  </si>
  <si>
    <t>الاء يحيى</t>
  </si>
  <si>
    <t>اماني الحبل</t>
  </si>
  <si>
    <t>امل السمير</t>
  </si>
  <si>
    <t>امل النابلسي</t>
  </si>
  <si>
    <t>اياد خلوف</t>
  </si>
  <si>
    <t>ايمان يونس</t>
  </si>
  <si>
    <t>ايمن احمدو</t>
  </si>
  <si>
    <t>وليدة</t>
  </si>
  <si>
    <t>ايمن فدغم</t>
  </si>
  <si>
    <t>ايهاب احمديه</t>
  </si>
  <si>
    <t>إسماعيل شالاتي</t>
  </si>
  <si>
    <t>إيهاب سليمان</t>
  </si>
  <si>
    <t>أحلام العكاري</t>
  </si>
  <si>
    <t>أحمد الديري</t>
  </si>
  <si>
    <t>أحمد الكنج</t>
  </si>
  <si>
    <t>عقاد</t>
  </si>
  <si>
    <t>أحمد المصطفى الدالاتي</t>
  </si>
  <si>
    <t>أحمد حسن</t>
  </si>
  <si>
    <t>أحمد سبيني</t>
  </si>
  <si>
    <t>ألاء المصري</t>
  </si>
  <si>
    <t>أمجاد ضحى</t>
  </si>
  <si>
    <t>أمل خشانه</t>
  </si>
  <si>
    <t>أمل نصر</t>
  </si>
  <si>
    <t>أنس عزالدين</t>
  </si>
  <si>
    <t>أنس معروف</t>
  </si>
  <si>
    <t>أوريس أبو فخر</t>
  </si>
  <si>
    <t>منه</t>
  </si>
  <si>
    <t>آسمهان نعمه</t>
  </si>
  <si>
    <t>ميره</t>
  </si>
  <si>
    <t>آصف حمود</t>
  </si>
  <si>
    <t>محرز</t>
  </si>
  <si>
    <t>آلاء الشيخ محمد</t>
  </si>
  <si>
    <t>آية الحسيان</t>
  </si>
  <si>
    <t>آية يحيى</t>
  </si>
  <si>
    <t>آيه اسماعيل</t>
  </si>
  <si>
    <t>آيه العز</t>
  </si>
  <si>
    <t>آيه جودي رقيه</t>
  </si>
  <si>
    <t>بتول الحسين</t>
  </si>
  <si>
    <t>بتول الحناوي</t>
  </si>
  <si>
    <t>بتول غيا</t>
  </si>
  <si>
    <t>بتول كريز</t>
  </si>
  <si>
    <t>فاطمة اخرس</t>
  </si>
  <si>
    <t>بثينة سلطان</t>
  </si>
  <si>
    <t>بثينه عمران</t>
  </si>
  <si>
    <t>بدر المزيد</t>
  </si>
  <si>
    <t>سراي</t>
  </si>
  <si>
    <t>بدرية الموسى</t>
  </si>
  <si>
    <t>عرنة</t>
  </si>
  <si>
    <t>بدريه اسماعيل</t>
  </si>
  <si>
    <t>براءه الملبنجي</t>
  </si>
  <si>
    <t>بسمه خيطو</t>
  </si>
  <si>
    <t>بشار حسين</t>
  </si>
  <si>
    <t>بشار شداد</t>
  </si>
  <si>
    <t>بشرى العويدات</t>
  </si>
  <si>
    <t>بشرى المحمد</t>
  </si>
  <si>
    <t>بشرى المحمدالعصفر</t>
  </si>
  <si>
    <t>بشرى رفاعي</t>
  </si>
  <si>
    <t>بلال حربه</t>
  </si>
  <si>
    <t>بلال مصطفى</t>
  </si>
  <si>
    <t>بلقيس اشريفه</t>
  </si>
  <si>
    <t>بهاء المقداد</t>
  </si>
  <si>
    <t>بهاءالدين المحمد</t>
  </si>
  <si>
    <t>سودي</t>
  </si>
  <si>
    <t>بيان الحاج فرج</t>
  </si>
  <si>
    <t>بيان حسن</t>
  </si>
  <si>
    <t>تبارك خنيفس</t>
  </si>
  <si>
    <t>تسنيم الخليل</t>
  </si>
  <si>
    <t>تسنيم الطباع</t>
  </si>
  <si>
    <t>تقوى كربوج</t>
  </si>
  <si>
    <t>تهاني العسكر</t>
  </si>
  <si>
    <t>تهاني الكلش</t>
  </si>
  <si>
    <t>افطيم</t>
  </si>
  <si>
    <t>توجان الحمودالصالح</t>
  </si>
  <si>
    <t>رشده</t>
  </si>
  <si>
    <t>جعفر القوزي</t>
  </si>
  <si>
    <t>جعفر برهوم</t>
  </si>
  <si>
    <t>جعفر سليمان</t>
  </si>
  <si>
    <t>جمالات السمور</t>
  </si>
  <si>
    <t>جمعه المصطفى</t>
  </si>
  <si>
    <t>جميل ابراهيم</t>
  </si>
  <si>
    <t>جوارستانا بعريني</t>
  </si>
  <si>
    <t>والدتهاسميحه</t>
  </si>
  <si>
    <t>جودت ابراهيم</t>
  </si>
  <si>
    <t>جودي الحمصي</t>
  </si>
  <si>
    <t>جودي معلا</t>
  </si>
  <si>
    <t>جوليان القنطار</t>
  </si>
  <si>
    <t>جويل الابراهيم</t>
  </si>
  <si>
    <t>حاتم خطيب</t>
  </si>
  <si>
    <t>حسام أبوالخير</t>
  </si>
  <si>
    <t>بدور</t>
  </si>
  <si>
    <t>حسام دياب</t>
  </si>
  <si>
    <t>حسان طيبه</t>
  </si>
  <si>
    <t>حسن احمد</t>
  </si>
  <si>
    <t>حسن إبراهيم الحسن</t>
  </si>
  <si>
    <t>حسين الحاطوم</t>
  </si>
  <si>
    <t>حسين زمام</t>
  </si>
  <si>
    <t>أحمدامين</t>
  </si>
  <si>
    <t>حسين فندي</t>
  </si>
  <si>
    <t>حلا المحمدالشوحان</t>
  </si>
  <si>
    <t>حلا ديوب</t>
  </si>
  <si>
    <t>حلا عماد</t>
  </si>
  <si>
    <t>حلا غاليه</t>
  </si>
  <si>
    <t>حمزه بدري</t>
  </si>
  <si>
    <t>حمزه منصور</t>
  </si>
  <si>
    <t>حوريه المبلط</t>
  </si>
  <si>
    <t>حياة صوفان</t>
  </si>
  <si>
    <t>حيدر ابراهيم</t>
  </si>
  <si>
    <t>حيدره الخطيب</t>
  </si>
  <si>
    <t>خالد المصري</t>
  </si>
  <si>
    <t>كرام</t>
  </si>
  <si>
    <t>خالد بكار</t>
  </si>
  <si>
    <t>خالد خليفه العيسمي</t>
  </si>
  <si>
    <t>خالد منصور</t>
  </si>
  <si>
    <t>دريد</t>
  </si>
  <si>
    <t>زوده</t>
  </si>
  <si>
    <t>خالده حيدر</t>
  </si>
  <si>
    <t>خديجه قطان</t>
  </si>
  <si>
    <t>خلود القبلان</t>
  </si>
  <si>
    <t>خلود خضره</t>
  </si>
  <si>
    <t>خلود محي الدين</t>
  </si>
  <si>
    <t>خوله علوش</t>
  </si>
  <si>
    <t>دارين ريحانه</t>
  </si>
  <si>
    <t>والدتهااميره</t>
  </si>
  <si>
    <t>داليا بشير</t>
  </si>
  <si>
    <t>دانيا المحاميد</t>
  </si>
  <si>
    <t>دانيه السوادي</t>
  </si>
  <si>
    <t>دجانه الراس</t>
  </si>
  <si>
    <t>دعاء رضوان</t>
  </si>
  <si>
    <t>دلع ديوب</t>
  </si>
  <si>
    <t>دلع معصراني</t>
  </si>
  <si>
    <t>ديما الذياب</t>
  </si>
  <si>
    <t>ديما شوكه</t>
  </si>
  <si>
    <t>ديمة رزق</t>
  </si>
  <si>
    <t>والدتهامنهل</t>
  </si>
  <si>
    <t>ذوالفقار سليمان</t>
  </si>
  <si>
    <t>رابعه شهاب الدين</t>
  </si>
  <si>
    <t>راغب البراك</t>
  </si>
  <si>
    <t>بطه</t>
  </si>
  <si>
    <t>راما استنبولي</t>
  </si>
  <si>
    <t>راما امين</t>
  </si>
  <si>
    <t>رامي العقله</t>
  </si>
  <si>
    <t>روزا</t>
  </si>
  <si>
    <t>رانيا حسون</t>
  </si>
  <si>
    <t>رائده ابراهيم</t>
  </si>
  <si>
    <t>رائده ابوزيدان</t>
  </si>
  <si>
    <t>مشارى</t>
  </si>
  <si>
    <t>والدتهاغضيه</t>
  </si>
  <si>
    <t>رائده الحصان</t>
  </si>
  <si>
    <t>رائده سوار</t>
  </si>
  <si>
    <t>ربا العابد</t>
  </si>
  <si>
    <t>ربا صباغ</t>
  </si>
  <si>
    <t>ربا ضاهر</t>
  </si>
  <si>
    <t>رجاء الحلبي</t>
  </si>
  <si>
    <t>رحمه الفياض</t>
  </si>
  <si>
    <t>رزان حميره</t>
  </si>
  <si>
    <t>رشا فاعور</t>
  </si>
  <si>
    <t>رشا محفوض</t>
  </si>
  <si>
    <t>رغد اليونس</t>
  </si>
  <si>
    <t>رغد طرابيشي</t>
  </si>
  <si>
    <t>رغد عمر</t>
  </si>
  <si>
    <t>رغداء زعيتر</t>
  </si>
  <si>
    <t>سليمة</t>
  </si>
  <si>
    <t>رغداء سليمان</t>
  </si>
  <si>
    <t>رقيه عبد و الاحمد</t>
  </si>
  <si>
    <t>رنا اسعد</t>
  </si>
  <si>
    <t>رنا الخضور</t>
  </si>
  <si>
    <t>رنا المصري</t>
  </si>
  <si>
    <t>رنا حسين</t>
  </si>
  <si>
    <t>رنا خضيره</t>
  </si>
  <si>
    <t>رنا سليم</t>
  </si>
  <si>
    <t>علي صائم</t>
  </si>
  <si>
    <t>رند محمد</t>
  </si>
  <si>
    <t>رهام حيدر</t>
  </si>
  <si>
    <t>رماح</t>
  </si>
  <si>
    <t>رهان محمد</t>
  </si>
  <si>
    <t>غانده</t>
  </si>
  <si>
    <t>رهف الجبين</t>
  </si>
  <si>
    <t>روان اسبر</t>
  </si>
  <si>
    <t>روان الحموي</t>
  </si>
  <si>
    <t xml:space="preserve">تجسين </t>
  </si>
  <si>
    <t>روان القاضي</t>
  </si>
  <si>
    <t>روان عليا</t>
  </si>
  <si>
    <t>روبا عبد العال</t>
  </si>
  <si>
    <t>روبير بيطار</t>
  </si>
  <si>
    <t>رود المحمد</t>
  </si>
  <si>
    <t>روز إسماعيل</t>
  </si>
  <si>
    <t>زوزان يوسف</t>
  </si>
  <si>
    <t>شهدية</t>
  </si>
  <si>
    <t>روشان ابو جديد</t>
  </si>
  <si>
    <t>روعه الاحدب</t>
  </si>
  <si>
    <t>فطمة</t>
  </si>
  <si>
    <t>روكن حسن</t>
  </si>
  <si>
    <t>روجين</t>
  </si>
  <si>
    <t>رولا الدياب</t>
  </si>
  <si>
    <t>بيداء</t>
  </si>
  <si>
    <t>رؤى ابراهيم</t>
  </si>
  <si>
    <t>رؤى الحرستاني</t>
  </si>
  <si>
    <t>رؤى المحمد</t>
  </si>
  <si>
    <t>رؤى المحمد الحاج نايف</t>
  </si>
  <si>
    <t>ريم امين</t>
  </si>
  <si>
    <t>ريم حيدر</t>
  </si>
  <si>
    <t>ريم خرمندي</t>
  </si>
  <si>
    <t>ريم مجد لاوية</t>
  </si>
  <si>
    <t>ريم مرهج</t>
  </si>
  <si>
    <t>ريمه الغصين</t>
  </si>
  <si>
    <t>جدعه</t>
  </si>
  <si>
    <t>ريمون حربا</t>
  </si>
  <si>
    <t>زاهر حديدي</t>
  </si>
  <si>
    <t>ريم الحداد</t>
  </si>
  <si>
    <t>زبيده حمزه</t>
  </si>
  <si>
    <t>زكريا الطويل</t>
  </si>
  <si>
    <t>زكريا المصري</t>
  </si>
  <si>
    <t>زياد الحسن</t>
  </si>
  <si>
    <t>زينب الطعمه</t>
  </si>
  <si>
    <t>زينب سلهب</t>
  </si>
  <si>
    <t>زينه البغدادي</t>
  </si>
  <si>
    <t>سارة خفاجة</t>
  </si>
  <si>
    <t>ساره عياش</t>
  </si>
  <si>
    <t>سالم دياب</t>
  </si>
  <si>
    <t>سالي المحمود</t>
  </si>
  <si>
    <t>فاطمه المحمود</t>
  </si>
  <si>
    <t>سالي محمد ديب</t>
  </si>
  <si>
    <t>سدره خضر</t>
  </si>
  <si>
    <t>سدين عبد الفتاح</t>
  </si>
  <si>
    <t>أحمد ساري</t>
  </si>
  <si>
    <t>سلاف فيلي</t>
  </si>
  <si>
    <t>سلام الحماده</t>
  </si>
  <si>
    <t>سلام شودب</t>
  </si>
  <si>
    <t>سلوى طرفه</t>
  </si>
  <si>
    <t>سليمان الجمال</t>
  </si>
  <si>
    <t>سماح ابراهيم</t>
  </si>
  <si>
    <t>مدحة</t>
  </si>
  <si>
    <t>سمر محمد</t>
  </si>
  <si>
    <t>سميره ابوزلفه</t>
  </si>
  <si>
    <t>سناء الفريج</t>
  </si>
  <si>
    <t>سندس عميش</t>
  </si>
  <si>
    <t>سوزان العقله</t>
  </si>
  <si>
    <t>سوزان ريمان</t>
  </si>
  <si>
    <t>سوسن القسيم</t>
  </si>
  <si>
    <t>سيدرا موسى</t>
  </si>
  <si>
    <t>سيلفا معلوف</t>
  </si>
  <si>
    <t>سيمازا الطحان</t>
  </si>
  <si>
    <t>شادي المحمد</t>
  </si>
  <si>
    <t>شام الاطرش</t>
  </si>
  <si>
    <t>شاها ادنوف</t>
  </si>
  <si>
    <t>زهوه</t>
  </si>
  <si>
    <t>شاهر صايل</t>
  </si>
  <si>
    <t>شذا نجم</t>
  </si>
  <si>
    <t>شروق الابراهيم</t>
  </si>
  <si>
    <t>شهد الصباغ</t>
  </si>
  <si>
    <t>دانيه</t>
  </si>
  <si>
    <t>شهد مصطفى</t>
  </si>
  <si>
    <t>صبا جدله</t>
  </si>
  <si>
    <t>صبا حمدان</t>
  </si>
  <si>
    <t>جهاده</t>
  </si>
  <si>
    <t>صفا عفين</t>
  </si>
  <si>
    <t>ضحى محفوض</t>
  </si>
  <si>
    <t>طارق حليطه</t>
  </si>
  <si>
    <t>عادل حسن</t>
  </si>
  <si>
    <t>عاليه المزيد</t>
  </si>
  <si>
    <t>عاليه دياب</t>
  </si>
  <si>
    <t>عائده محمود</t>
  </si>
  <si>
    <t>عائشه شوقل</t>
  </si>
  <si>
    <t>عبد الرحمن الغصين</t>
  </si>
  <si>
    <t>عبد الرحمن الناصر</t>
  </si>
  <si>
    <t>عبد العزيز الخصا</t>
  </si>
  <si>
    <t>عبد العزيز المحيميد</t>
  </si>
  <si>
    <t>عبد العزيز علي</t>
  </si>
  <si>
    <t>عبد الغني الاحمد</t>
  </si>
  <si>
    <t>هواري</t>
  </si>
  <si>
    <t>عبد القادر كيلاني</t>
  </si>
  <si>
    <t>محمدمظهر</t>
  </si>
  <si>
    <t>عبدالقادر العسس</t>
  </si>
  <si>
    <t>عبدالله ابراهيم</t>
  </si>
  <si>
    <t>عبدالله الحروش</t>
  </si>
  <si>
    <t>عدي الكوسا</t>
  </si>
  <si>
    <t>فرات</t>
  </si>
  <si>
    <t>عدي نعنوع</t>
  </si>
  <si>
    <t>عزالدين الغنام</t>
  </si>
  <si>
    <t>عزام الشلي</t>
  </si>
  <si>
    <t>عزيز يوسف</t>
  </si>
  <si>
    <t>منوا</t>
  </si>
  <si>
    <t>عزيزه زهوة</t>
  </si>
  <si>
    <t>عصام زريق</t>
  </si>
  <si>
    <t>عصماء عدي</t>
  </si>
  <si>
    <t>علا ظريفة</t>
  </si>
  <si>
    <t>علاء حموش</t>
  </si>
  <si>
    <t>علي إبراهيم</t>
  </si>
  <si>
    <t>ركينه</t>
  </si>
  <si>
    <t>علي كنجو</t>
  </si>
  <si>
    <t>علي هنديه</t>
  </si>
  <si>
    <t>علياء جباره</t>
  </si>
  <si>
    <t>علياء سالم</t>
  </si>
  <si>
    <t>عمار تينه</t>
  </si>
  <si>
    <t>عمر المشعل</t>
  </si>
  <si>
    <t>عمر غانم</t>
  </si>
  <si>
    <t>عمران ادريس</t>
  </si>
  <si>
    <t>عيسى العمر</t>
  </si>
  <si>
    <t>غدير حمدان</t>
  </si>
  <si>
    <t>غفران الجلده</t>
  </si>
  <si>
    <t>غيث السليمان</t>
  </si>
  <si>
    <t>غيثاء موسى</t>
  </si>
  <si>
    <t>غيداء الحسن</t>
  </si>
  <si>
    <t>فاتن الطحان</t>
  </si>
  <si>
    <t>فادي شندوخ</t>
  </si>
  <si>
    <t>فارس الموصللي</t>
  </si>
  <si>
    <t>فاضل العلي المحمد</t>
  </si>
  <si>
    <t>فاطمة السلوم</t>
  </si>
  <si>
    <t>فاطمه الاحمد</t>
  </si>
  <si>
    <t>فاطمه جولاق</t>
  </si>
  <si>
    <t>فتون دوالي</t>
  </si>
  <si>
    <t>فداء الشندي</t>
  </si>
  <si>
    <t>فداء حوراني</t>
  </si>
  <si>
    <t>فرح عليا</t>
  </si>
  <si>
    <t>فردوس محمد</t>
  </si>
  <si>
    <t>فهد المحمد العز الدين</t>
  </si>
  <si>
    <t>علد العزيز</t>
  </si>
  <si>
    <t>فهد ناجي</t>
  </si>
  <si>
    <t>فيصل سلو</t>
  </si>
  <si>
    <t>قاسم الرفاعي</t>
  </si>
  <si>
    <t>قصي السوطري</t>
  </si>
  <si>
    <t>كمال اللحام</t>
  </si>
  <si>
    <t>كنان فلوح</t>
  </si>
  <si>
    <t>عاقله</t>
  </si>
  <si>
    <t>كوثر الحاج فرج</t>
  </si>
  <si>
    <t>لارا تللو</t>
  </si>
  <si>
    <t>لبنه قعدان</t>
  </si>
  <si>
    <t>لما الحيدر</t>
  </si>
  <si>
    <t>لمى اسبر</t>
  </si>
  <si>
    <t>لندا طحان</t>
  </si>
  <si>
    <t>ليث المصطفى</t>
  </si>
  <si>
    <t>شواخ</t>
  </si>
  <si>
    <t>ليث حداد</t>
  </si>
  <si>
    <t>لين قباني</t>
  </si>
  <si>
    <t>لينا عيسى</t>
  </si>
  <si>
    <t>مادلين عوده</t>
  </si>
  <si>
    <t>ماري زخم</t>
  </si>
  <si>
    <t>مازن ملحم</t>
  </si>
  <si>
    <t>عيسويه</t>
  </si>
  <si>
    <t>ماسه جحه</t>
  </si>
  <si>
    <t>ماسه سعد الدين</t>
  </si>
  <si>
    <t>ماهر ياسمينه</t>
  </si>
  <si>
    <t>مايا شكري</t>
  </si>
  <si>
    <t>مايا معلا</t>
  </si>
  <si>
    <t>مأمون عبد العزيز</t>
  </si>
  <si>
    <t xml:space="preserve">راتب </t>
  </si>
  <si>
    <t>مجد ابو دله</t>
  </si>
  <si>
    <t>مجد الحبيب</t>
  </si>
  <si>
    <t>مجد عثمان</t>
  </si>
  <si>
    <t>مبروك</t>
  </si>
  <si>
    <t>مجدي الشبعاني</t>
  </si>
  <si>
    <t>محسن جنيدي</t>
  </si>
  <si>
    <t xml:space="preserve"> احمد لؤي</t>
  </si>
  <si>
    <t>محمد الجاسم</t>
  </si>
  <si>
    <t>محمد الجلاد</t>
  </si>
  <si>
    <t>أكمل</t>
  </si>
  <si>
    <t>اماليا</t>
  </si>
  <si>
    <t>محمد الحاج عبد الله</t>
  </si>
  <si>
    <t>محمد الحلواني</t>
  </si>
  <si>
    <t>محمدمهدي</t>
  </si>
  <si>
    <t>محمد الرحمون</t>
  </si>
  <si>
    <t>محمد العماري</t>
  </si>
  <si>
    <t>محمد حراجلي</t>
  </si>
  <si>
    <t>محمد حسيان</t>
  </si>
  <si>
    <t>محمد حمد</t>
  </si>
  <si>
    <t>محمد خربوطلي</t>
  </si>
  <si>
    <t>محمد خير العبد الله</t>
  </si>
  <si>
    <t>محمد سكاف</t>
  </si>
  <si>
    <t>محمد صطوف الشيخ</t>
  </si>
  <si>
    <t>فاصيحة</t>
  </si>
  <si>
    <t>محمد عمرو القواص</t>
  </si>
  <si>
    <t>فوزيه الصبره</t>
  </si>
  <si>
    <t>بسام حسن</t>
  </si>
  <si>
    <t>رشا حبيب</t>
  </si>
  <si>
    <t>منيعا</t>
  </si>
  <si>
    <t>محمد مجد غنام</t>
  </si>
  <si>
    <t>محمد انس</t>
  </si>
  <si>
    <t>محمد نبيل المولوي</t>
  </si>
  <si>
    <t>محمدابراهيم بركه</t>
  </si>
  <si>
    <t>محمود ابورافع</t>
  </si>
  <si>
    <t>محمود الحاج حمود</t>
  </si>
  <si>
    <t>محمود الرفاعي</t>
  </si>
  <si>
    <t>محمود النحلاوي</t>
  </si>
  <si>
    <t>محمدرياض</t>
  </si>
  <si>
    <t>محمود دره</t>
  </si>
  <si>
    <t>محمود رشيد</t>
  </si>
  <si>
    <t>محمود سايس</t>
  </si>
  <si>
    <t>مرام اللحام</t>
  </si>
  <si>
    <t>مرام نور الدين</t>
  </si>
  <si>
    <t>مرح العرقسوسي</t>
  </si>
  <si>
    <t>محمدفهد</t>
  </si>
  <si>
    <t>مروى المصري</t>
  </si>
  <si>
    <t>مريم الجريدة</t>
  </si>
  <si>
    <t>مريم الرحية</t>
  </si>
  <si>
    <t>مريم عوده</t>
  </si>
  <si>
    <t>عبدالحسيب</t>
  </si>
  <si>
    <t>مريم عيسى</t>
  </si>
  <si>
    <t>مسلم مصري</t>
  </si>
  <si>
    <t>مصطفى مرعي</t>
  </si>
  <si>
    <t>مظهر جديع</t>
  </si>
  <si>
    <t>مجيدة</t>
  </si>
  <si>
    <t>معاذ الجبر</t>
  </si>
  <si>
    <t>معتز الحاج محمد</t>
  </si>
  <si>
    <t>مفيدة يوسف</t>
  </si>
  <si>
    <t>مقداد يوسف</t>
  </si>
  <si>
    <t>مكيه الشامي</t>
  </si>
  <si>
    <t>ملك التاجي</t>
  </si>
  <si>
    <t>ملك جمعه</t>
  </si>
  <si>
    <t>منال بركات</t>
  </si>
  <si>
    <t>منال حسن</t>
  </si>
  <si>
    <t>كتيبا</t>
  </si>
  <si>
    <t>منال درويش</t>
  </si>
  <si>
    <t>منتجب خليفه</t>
  </si>
  <si>
    <t>شاره</t>
  </si>
  <si>
    <t>منى اسماعيل</t>
  </si>
  <si>
    <t>وضحا</t>
  </si>
  <si>
    <t>منى عليوي</t>
  </si>
  <si>
    <t>منى نيساني</t>
  </si>
  <si>
    <t>مها برهوم</t>
  </si>
  <si>
    <t>مهنا سرور</t>
  </si>
  <si>
    <t>موسى عرموش</t>
  </si>
  <si>
    <t>مؤيد خليل</t>
  </si>
  <si>
    <t>مؤيد عيسى</t>
  </si>
  <si>
    <t>غريبه</t>
  </si>
  <si>
    <t>ميار وسوف</t>
  </si>
  <si>
    <t>ميس عباس</t>
  </si>
  <si>
    <t>والدتهااسمهان</t>
  </si>
  <si>
    <t>ميساء العبدالله</t>
  </si>
  <si>
    <t>ميساء اللافي</t>
  </si>
  <si>
    <t>ميساء عثمان</t>
  </si>
  <si>
    <t>ميناس العلي</t>
  </si>
  <si>
    <t>نادين عوده</t>
  </si>
  <si>
    <t>نايف مسعود</t>
  </si>
  <si>
    <t>نائله دباس</t>
  </si>
  <si>
    <t>نبيله الحمود</t>
  </si>
  <si>
    <t>ندى الرفاعي</t>
  </si>
  <si>
    <t>نرمين احمد</t>
  </si>
  <si>
    <t>نرمين الزغت</t>
  </si>
  <si>
    <t>نزار عجيب</t>
  </si>
  <si>
    <t>نسيبه الكسواني</t>
  </si>
  <si>
    <t>عياض</t>
  </si>
  <si>
    <t>نغم داوود</t>
  </si>
  <si>
    <t>نغم عليا</t>
  </si>
  <si>
    <t>نفن الاحمد</t>
  </si>
  <si>
    <t>نمير حسن</t>
  </si>
  <si>
    <t>نهال ريحاوي جلب</t>
  </si>
  <si>
    <t>نهى سوار</t>
  </si>
  <si>
    <t>نور خالد</t>
  </si>
  <si>
    <t>نور سنير</t>
  </si>
  <si>
    <t>نور سودي</t>
  </si>
  <si>
    <t>نور ضاهر</t>
  </si>
  <si>
    <t>نوران دياب</t>
  </si>
  <si>
    <t>نورهان كردي</t>
  </si>
  <si>
    <t>هاديا افندي</t>
  </si>
  <si>
    <t>هاني برهوم</t>
  </si>
  <si>
    <t>هبا زغلوله</t>
  </si>
  <si>
    <t>هبة شاقول</t>
  </si>
  <si>
    <t>هبةالله شاكوش</t>
  </si>
  <si>
    <t>هبه نموره</t>
  </si>
  <si>
    <t>هديل علي</t>
  </si>
  <si>
    <t>هديه الشيخ عمر</t>
  </si>
  <si>
    <t>محمدعصام</t>
  </si>
  <si>
    <t>هناء الحسنه</t>
  </si>
  <si>
    <t>هناء الدخيل</t>
  </si>
  <si>
    <t>هناء الكردوش</t>
  </si>
  <si>
    <t>هناء بالوش</t>
  </si>
  <si>
    <t>هنادي الشتيوي</t>
  </si>
  <si>
    <t>هنادي شاهين</t>
  </si>
  <si>
    <t>هند الخطيب</t>
  </si>
  <si>
    <t>هيا القرطان</t>
  </si>
  <si>
    <t>هيا جليدان</t>
  </si>
  <si>
    <t>لونا</t>
  </si>
  <si>
    <t>هيا خلف</t>
  </si>
  <si>
    <t>هيثم الخطيب ابو فخر</t>
  </si>
  <si>
    <t>هيثم نصر</t>
  </si>
  <si>
    <t>هيفاء شاغوري</t>
  </si>
  <si>
    <t>وائل الوتار</t>
  </si>
  <si>
    <t>وائل عمر</t>
  </si>
  <si>
    <t>حوريه صعب</t>
  </si>
  <si>
    <t>ورده عربش</t>
  </si>
  <si>
    <t>وسام نوفل</t>
  </si>
  <si>
    <t>ماجدلين</t>
  </si>
  <si>
    <t>وسيم قادرو</t>
  </si>
  <si>
    <t>وفيق اسعد</t>
  </si>
  <si>
    <t>ثمينة</t>
  </si>
  <si>
    <t>ولاء السلوم</t>
  </si>
  <si>
    <t>ولاء العيسمي</t>
  </si>
  <si>
    <t>ولاء صوان</t>
  </si>
  <si>
    <t>ولاء مرعي</t>
  </si>
  <si>
    <t>عبدالمطلب</t>
  </si>
  <si>
    <t>وئام ابراهيم</t>
  </si>
  <si>
    <t>ياسمين العبدالله</t>
  </si>
  <si>
    <t>يزن حموده</t>
  </si>
  <si>
    <t>يزن زيتون</t>
  </si>
  <si>
    <t>يزن علي</t>
  </si>
  <si>
    <t>يوسف الحاج علي</t>
  </si>
  <si>
    <t>يوسف مامدو</t>
  </si>
  <si>
    <t>ماريا دوبا</t>
  </si>
  <si>
    <t>عادل لوحو</t>
  </si>
  <si>
    <t>جمال سليمان</t>
  </si>
  <si>
    <t>مؤمن صالح</t>
  </si>
  <si>
    <t>ميلاد يوسف</t>
  </si>
  <si>
    <t>حلا دهام</t>
  </si>
  <si>
    <t xml:space="preserve">ناجي </t>
  </si>
  <si>
    <t>لجين حسن</t>
  </si>
  <si>
    <t>انيسه الحاج عطوان</t>
  </si>
  <si>
    <t>يارا علي</t>
  </si>
  <si>
    <t>مرح مرعي</t>
  </si>
  <si>
    <t>عزيز شحاده</t>
  </si>
  <si>
    <t>عزات عرابي</t>
  </si>
  <si>
    <t>لارا نقول</t>
  </si>
  <si>
    <t>إيليا</t>
  </si>
  <si>
    <t>صفاء المشكاوي</t>
  </si>
  <si>
    <t>أحمد المزين</t>
  </si>
  <si>
    <t>رهام جديد</t>
  </si>
  <si>
    <t>رهام شعبان</t>
  </si>
  <si>
    <t>ياسر شرف</t>
  </si>
  <si>
    <t>ميمونة الفتال</t>
  </si>
  <si>
    <t>خلود الغثوان</t>
  </si>
  <si>
    <t>يحيى العلي</t>
  </si>
  <si>
    <t>احمد اغواني</t>
  </si>
  <si>
    <t>احمد القصير</t>
  </si>
  <si>
    <t>احمد رعد</t>
  </si>
  <si>
    <t>اخلاص يوسف</t>
  </si>
  <si>
    <t>اسامه الذياب</t>
  </si>
  <si>
    <t>اعتدال الحلبي</t>
  </si>
  <si>
    <t>ايمان الحلاق</t>
  </si>
  <si>
    <t>ايه البوشي</t>
  </si>
  <si>
    <t>ايه النادر</t>
  </si>
  <si>
    <t>أناس غانم</t>
  </si>
  <si>
    <t>جابر الأحمد</t>
  </si>
  <si>
    <t>جمال الهرايسي</t>
  </si>
  <si>
    <t>حنين الرشراش</t>
  </si>
  <si>
    <t>حيدره سليمان</t>
  </si>
  <si>
    <t>خزامى موسى</t>
  </si>
  <si>
    <t>خلود مرعي</t>
  </si>
  <si>
    <t>دانا مرعشلي</t>
  </si>
  <si>
    <t>عماد  الدين</t>
  </si>
  <si>
    <t>دلال شبلي</t>
  </si>
  <si>
    <t>ديالا حمامي</t>
  </si>
  <si>
    <t>رحاب حلاس</t>
  </si>
  <si>
    <t>رحمة محمد</t>
  </si>
  <si>
    <t>عيداوي</t>
  </si>
  <si>
    <t>رغد ضحى</t>
  </si>
  <si>
    <t>رقية الهفل</t>
  </si>
  <si>
    <t>رنا العلان</t>
  </si>
  <si>
    <t>رنا النابلسي</t>
  </si>
  <si>
    <t>رنيم المهاوش</t>
  </si>
  <si>
    <t>ريم العلي</t>
  </si>
  <si>
    <t>ريهام حافظ</t>
  </si>
  <si>
    <t>زياد طياره</t>
  </si>
  <si>
    <t>ساهير حجازي</t>
  </si>
  <si>
    <t>سلوى عنظوز</t>
  </si>
  <si>
    <t>سليم العبد</t>
  </si>
  <si>
    <t>سماره بولات</t>
  </si>
  <si>
    <t>محمد قاص</t>
  </si>
  <si>
    <t>شيراز العسكر</t>
  </si>
  <si>
    <t>علا احمد</t>
  </si>
  <si>
    <t>علي العز الدين</t>
  </si>
  <si>
    <t>غرام حماده</t>
  </si>
  <si>
    <t>غفران الاغواني</t>
  </si>
  <si>
    <t>فاطمة الخلف</t>
  </si>
  <si>
    <t>فاطمة جحجاح</t>
  </si>
  <si>
    <t>فاطمة علي</t>
  </si>
  <si>
    <t>فاطمه الخليفه</t>
  </si>
  <si>
    <t>فاطمه حسون</t>
  </si>
  <si>
    <t>فراس الكريان</t>
  </si>
  <si>
    <t>لميس الخلف</t>
  </si>
  <si>
    <t>ليلاس عرقسوسي</t>
  </si>
  <si>
    <t xml:space="preserve">محمد حسن </t>
  </si>
  <si>
    <t>لين الخضر</t>
  </si>
  <si>
    <t xml:space="preserve">محمد ويس </t>
  </si>
  <si>
    <t>لينا البيات</t>
  </si>
  <si>
    <t>لينا المحمو</t>
  </si>
  <si>
    <t>مايا نصر</t>
  </si>
  <si>
    <t>محمد ادريس</t>
  </si>
  <si>
    <t>محمد المطر</t>
  </si>
  <si>
    <t>محمد دهمان</t>
  </si>
  <si>
    <t>عميره</t>
  </si>
  <si>
    <t>محمد ربيع شعبان</t>
  </si>
  <si>
    <t xml:space="preserve">اديب </t>
  </si>
  <si>
    <t>محمد عزيز عقاد</t>
  </si>
  <si>
    <t>محمد عمار السمان</t>
  </si>
  <si>
    <t>محمد معاذ حمود</t>
  </si>
  <si>
    <t>مروه الببيلي</t>
  </si>
  <si>
    <t>معاذ بردان</t>
  </si>
  <si>
    <t>منال أبو عاصي</t>
  </si>
  <si>
    <t>مي وسوف</t>
  </si>
  <si>
    <t>روزين</t>
  </si>
  <si>
    <t>نور حمود</t>
  </si>
  <si>
    <t>وائل النجاد</t>
  </si>
  <si>
    <t>وجدي زيدان</t>
  </si>
  <si>
    <t>شاهينه</t>
  </si>
  <si>
    <t>وسام دياب الحمصي</t>
  </si>
  <si>
    <t>ولاء شوربا</t>
  </si>
  <si>
    <t>ياسمين الصباغ</t>
  </si>
  <si>
    <t>يوسف الحجي</t>
  </si>
  <si>
    <t>يوسف سروجي</t>
  </si>
  <si>
    <t xml:space="preserve"> انس عرموش</t>
  </si>
  <si>
    <t>ابراهيم حبوش</t>
  </si>
  <si>
    <t>احمد كوكش</t>
  </si>
  <si>
    <t>اسراء السلامه</t>
  </si>
  <si>
    <t>اسراء سنون</t>
  </si>
  <si>
    <t>الاء العوض</t>
  </si>
  <si>
    <t>الزبير الاحمد</t>
  </si>
  <si>
    <t>اهتداء علوش</t>
  </si>
  <si>
    <t>ايمان الجوير</t>
  </si>
  <si>
    <t>حمادي</t>
  </si>
  <si>
    <t>ايمن عبدالعال</t>
  </si>
  <si>
    <t>أحمد دندوش</t>
  </si>
  <si>
    <t>إكتمال</t>
  </si>
  <si>
    <t>أحمد رمضان</t>
  </si>
  <si>
    <t>أحمد عبيد</t>
  </si>
  <si>
    <t>محمدالبري</t>
  </si>
  <si>
    <t>أسماء الحماده</t>
  </si>
  <si>
    <t>أسماء بزازة</t>
  </si>
  <si>
    <t>أكرم غصن</t>
  </si>
  <si>
    <t>أمنيه الصفرة</t>
  </si>
  <si>
    <t>آيات القاضي</t>
  </si>
  <si>
    <t>آيه الببيلي</t>
  </si>
  <si>
    <t>باسل عثمان</t>
  </si>
  <si>
    <t>باقر محمدالحاضر</t>
  </si>
  <si>
    <t>بتول الاشقر</t>
  </si>
  <si>
    <t>بتول فريجة</t>
  </si>
  <si>
    <t>صبرية</t>
  </si>
  <si>
    <t>بدر ابو السل</t>
  </si>
  <si>
    <t>بدوعه اسماعيل</t>
  </si>
  <si>
    <t>براء العجيل</t>
  </si>
  <si>
    <t>تسنيم جمعه</t>
  </si>
  <si>
    <t>جلنار الشيخ علي</t>
  </si>
  <si>
    <t>جلنار جمعه</t>
  </si>
  <si>
    <t>لمية</t>
  </si>
  <si>
    <t>جودي تمر آغا</t>
  </si>
  <si>
    <t>حسام المقداد</t>
  </si>
  <si>
    <t>حسن الدرويش</t>
  </si>
  <si>
    <t>ناصف</t>
  </si>
  <si>
    <t>حسين ميا</t>
  </si>
  <si>
    <t>حمزه رمضان</t>
  </si>
  <si>
    <t>حمزه ياغي</t>
  </si>
  <si>
    <t>حميد حمبطله</t>
  </si>
  <si>
    <t>حنان الطحان</t>
  </si>
  <si>
    <t>ختام العبيد</t>
  </si>
  <si>
    <t>خديجه السيد</t>
  </si>
  <si>
    <t>خلود نقرش</t>
  </si>
  <si>
    <t>دعاء الالو</t>
  </si>
  <si>
    <t>دياله عبدالكريم</t>
  </si>
  <si>
    <t>ديانا مرعي</t>
  </si>
  <si>
    <t>ديما عبدالكريم</t>
  </si>
  <si>
    <t>ذوالفقار يوسف</t>
  </si>
  <si>
    <t>عقيلا</t>
  </si>
  <si>
    <t>راويه عامر</t>
  </si>
  <si>
    <t>رباب دعبول</t>
  </si>
  <si>
    <t>رزان رمضان</t>
  </si>
  <si>
    <t>رغد البيضه</t>
  </si>
  <si>
    <t>رنا ابراهيم</t>
  </si>
  <si>
    <t>رنيم شكو</t>
  </si>
  <si>
    <t>رهام الشيخ حسن</t>
  </si>
  <si>
    <t>رولا عثمان</t>
  </si>
  <si>
    <t>رولا مطر</t>
  </si>
  <si>
    <t>ريتا احمد</t>
  </si>
  <si>
    <t>سيمون</t>
  </si>
  <si>
    <t>ريم سلمان</t>
  </si>
  <si>
    <t>ريهام السيد</t>
  </si>
  <si>
    <t>زكريا الغزالي</t>
  </si>
  <si>
    <t>محمدبدرالدين</t>
  </si>
  <si>
    <t>زهير عاصي</t>
  </si>
  <si>
    <t>زينه اسود</t>
  </si>
  <si>
    <t>سعاد الجنيد الشيخ</t>
  </si>
  <si>
    <t>جازيه</t>
  </si>
  <si>
    <t>سلام الحسين</t>
  </si>
  <si>
    <t>سلمان ميهوب</t>
  </si>
  <si>
    <t>عدره</t>
  </si>
  <si>
    <t>سلوى الحمدان</t>
  </si>
  <si>
    <t>آسيا</t>
  </si>
  <si>
    <t>سهير غانم</t>
  </si>
  <si>
    <t>سهيل المحسن</t>
  </si>
  <si>
    <t>شام العمادي</t>
  </si>
  <si>
    <t>شهد حطيني</t>
  </si>
  <si>
    <t>صفاء مطرود</t>
  </si>
  <si>
    <t>عائشه عادل</t>
  </si>
  <si>
    <t>عبد السلام رفاعي</t>
  </si>
  <si>
    <t>عبد الكريم الحمزاوي</t>
  </si>
  <si>
    <t>نهى الحلبي</t>
  </si>
  <si>
    <t>عبد الكريم الدسوقي</t>
  </si>
  <si>
    <t>عبد الله المحمد</t>
  </si>
  <si>
    <t>عبدالله المحمد</t>
  </si>
  <si>
    <t>عدي ذيبان</t>
  </si>
  <si>
    <t>عفراء احمد</t>
  </si>
  <si>
    <t>عفراء ديب</t>
  </si>
  <si>
    <t>علا حمود</t>
  </si>
  <si>
    <t>علا موسى</t>
  </si>
  <si>
    <t>علاء الدين بني المرجه</t>
  </si>
  <si>
    <t>علي الشاعر</t>
  </si>
  <si>
    <t>علي الصليبي</t>
  </si>
  <si>
    <t>علي عبادى</t>
  </si>
  <si>
    <t>خيرو</t>
  </si>
  <si>
    <t>عمار الفحل</t>
  </si>
  <si>
    <t>عمر خليفه</t>
  </si>
  <si>
    <t>غياث بنيان</t>
  </si>
  <si>
    <t>غيداء حبيب</t>
  </si>
  <si>
    <t>فاطمه الجالود</t>
  </si>
  <si>
    <t>فائق الدين شالاتي</t>
  </si>
  <si>
    <t>فداء المحيميد</t>
  </si>
  <si>
    <t>فداء زعرور</t>
  </si>
  <si>
    <t>فرحان الحمد</t>
  </si>
  <si>
    <t>فينوس الحسن</t>
  </si>
  <si>
    <t>قيس حمزه</t>
  </si>
  <si>
    <t>كناز عيسى</t>
  </si>
  <si>
    <t>كنده الاحمد</t>
  </si>
  <si>
    <t>لما سليمان</t>
  </si>
  <si>
    <t>لمى ددش</t>
  </si>
  <si>
    <t>لوديسيا حمزه</t>
  </si>
  <si>
    <t>مادلين عزام</t>
  </si>
  <si>
    <t>مارلين سلطان</t>
  </si>
  <si>
    <t>ماهر الجبل</t>
  </si>
  <si>
    <t>مجدي توفيق</t>
  </si>
  <si>
    <t>عاصم</t>
  </si>
  <si>
    <t>هولة</t>
  </si>
  <si>
    <t>محمد سيف الدين الغزي</t>
  </si>
  <si>
    <t>محمد يعقوبي</t>
  </si>
  <si>
    <t>محمدزين مطر</t>
  </si>
  <si>
    <t>بشائر</t>
  </si>
  <si>
    <t>محمدفيصل زياده</t>
  </si>
  <si>
    <t>محمدنايف محمد</t>
  </si>
  <si>
    <t>محمود المقداد</t>
  </si>
  <si>
    <t>مرام كرباج</t>
  </si>
  <si>
    <t>مروة محمد</t>
  </si>
  <si>
    <t>مروه بصل</t>
  </si>
  <si>
    <t>مريم الخطيب</t>
  </si>
  <si>
    <t>منار اسعد</t>
  </si>
  <si>
    <t>مهند عبدان</t>
  </si>
  <si>
    <t>موفق رحمون علي</t>
  </si>
  <si>
    <t>مياده الهرباوي</t>
  </si>
  <si>
    <t>بدرالدين</t>
  </si>
  <si>
    <t>ميرنا المصري</t>
  </si>
  <si>
    <t>شاها</t>
  </si>
  <si>
    <t>ميناس البحش</t>
  </si>
  <si>
    <t>ناريمان سابق</t>
  </si>
  <si>
    <t>نبيله البدر</t>
  </si>
  <si>
    <t>ندى معروف</t>
  </si>
  <si>
    <t>ندى منذر</t>
  </si>
  <si>
    <t>نسرين جمعه</t>
  </si>
  <si>
    <t>عبدالكافي</t>
  </si>
  <si>
    <t>نضال سعدو</t>
  </si>
  <si>
    <t>نور الحريري</t>
  </si>
  <si>
    <t>نورا سعيد</t>
  </si>
  <si>
    <t>هبا حميدان</t>
  </si>
  <si>
    <t>هدى المحمود</t>
  </si>
  <si>
    <t>هزار العبدالله</t>
  </si>
  <si>
    <t>هند بوعساف</t>
  </si>
  <si>
    <t>زهوى</t>
  </si>
  <si>
    <t>وسام سيف</t>
  </si>
  <si>
    <t>وصال ابراهيم</t>
  </si>
  <si>
    <t>وعد العلي</t>
  </si>
  <si>
    <t>وليد عمر</t>
  </si>
  <si>
    <t>ياسين الحمدان</t>
  </si>
  <si>
    <t>يوسف محمود</t>
  </si>
  <si>
    <t>يوشع سلمان</t>
  </si>
  <si>
    <t>إبراهيم المبيض</t>
  </si>
  <si>
    <t>حسام احمد</t>
  </si>
  <si>
    <t>وجيدة</t>
  </si>
  <si>
    <t>حنين حلاوه</t>
  </si>
  <si>
    <t>بدور الكراد</t>
  </si>
  <si>
    <t>فكري الحناوي</t>
  </si>
  <si>
    <t>سيدرا أبو حمره</t>
  </si>
  <si>
    <t>شحاذي</t>
  </si>
  <si>
    <t>رناد</t>
  </si>
  <si>
    <t>ميس العاني</t>
  </si>
  <si>
    <t>رؤى ميمونه</t>
  </si>
  <si>
    <t>سدره خلف</t>
  </si>
  <si>
    <t>ولاء شمس</t>
  </si>
  <si>
    <t>بتول جباره</t>
  </si>
  <si>
    <t>خالد غصن</t>
  </si>
  <si>
    <t>مريم حياني</t>
  </si>
  <si>
    <t>الفصل الأول 2024-2025</t>
  </si>
  <si>
    <t>خديجه جاووش</t>
  </si>
  <si>
    <t>ر</t>
  </si>
  <si>
    <t>قائمة أحمد</t>
  </si>
  <si>
    <t>ت</t>
  </si>
  <si>
    <t>اعادة ارتباط من 2019-2020</t>
  </si>
  <si>
    <t>اعادة ارتباط ف2 2021-2022</t>
  </si>
  <si>
    <t xml:space="preserve">ضعف الرسوم </t>
  </si>
  <si>
    <t>اعادة ارتباط ف1 2021-2022</t>
  </si>
  <si>
    <t>أعادة تسجيل</t>
  </si>
  <si>
    <t>اعادة تسجيل ف1 2023</t>
  </si>
  <si>
    <t>اعادة ارتباط من ف2 2020-2021</t>
  </si>
  <si>
    <t>اعادة ارتباط الفصل الأول 2022-2023</t>
  </si>
  <si>
    <t>اعادة تسجيل من ف1 2022</t>
  </si>
  <si>
    <t>اعادة تسجيل من ف1 2023</t>
  </si>
  <si>
    <t>حرمان  4 دورات من ف2 2021-2022</t>
  </si>
  <si>
    <t>حرمان دورتين امتحانيتين - ف1 -22-23</t>
  </si>
  <si>
    <t>مستنفذ بنتجية امتحانات الفصل الأول 2023-2024</t>
  </si>
  <si>
    <t>اعادة ارتباط من ف 1 2021-2022</t>
  </si>
  <si>
    <t>إعادة تسجيل</t>
  </si>
  <si>
    <t>مستنفذ بنتيجة الفصل الاول للعام 2021-2022</t>
  </si>
  <si>
    <t>اعادة قيد من ف1 2023</t>
  </si>
  <si>
    <t>مستنفذ بنتيجة الفصل الاول 2022-2023</t>
  </si>
  <si>
    <t>اعادة ارتباط من ف2 2021-2022</t>
  </si>
  <si>
    <t>حرمان ثلاث دورات امتحانية - ف1 -22-23</t>
  </si>
  <si>
    <t>حرمان 4 دورات من ف2 201   2022</t>
  </si>
  <si>
    <t>اعادة تسجيل بعد فصل نهائي من ف1 2023</t>
  </si>
  <si>
    <t>إعادة تسجيل من الفصل الأول 22-23</t>
  </si>
  <si>
    <t>مستنفذ بنتيجة الفصل الثاني للعام 2022-2023</t>
  </si>
  <si>
    <t>حرمان 3 دورات من الفصل الثاني 2021-2022</t>
  </si>
  <si>
    <t>مراجعة لبيان الايقاف وصحته</t>
  </si>
  <si>
    <t>مستنفذ فصل أول 2023-2024</t>
  </si>
  <si>
    <t xml:space="preserve">مستنفذ </t>
  </si>
  <si>
    <t>اعادة اتسجيل ف2 من 2023</t>
  </si>
  <si>
    <t>حرمان دورة امتحانية واحدة - ف1 -22-23</t>
  </si>
  <si>
    <t xml:space="preserve">ضابط لحين احضار الموافقة </t>
  </si>
  <si>
    <t>نقل من التعليم العام (مستنفذ)</t>
  </si>
  <si>
    <t>مستنفذ 2024-2025 - ف2</t>
  </si>
  <si>
    <t>kkk</t>
  </si>
  <si>
    <t>hhh</t>
  </si>
  <si>
    <t>الاستمارة الخاصة بتسجيل طلاب برنامج الدراسات القانونية في الفصل الثاني للعام الدراسي 2025/2024</t>
  </si>
  <si>
    <t xml:space="preserve">                                                       المقررات المسجلة في الفصل الثاني للعام الدراسي 2024/ 2025
ملاحظة 1:تقع اختيار جميع هذه المقررات على مسؤولية الطالب.
ملاحظة 2 :لا تعدل هذه المقررات أو يضاف تسجيل أي مقرر بعد تسديد الرسوم وتثبيت التسجيل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</si>
</sst>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010000]yyyy/mm/dd;@"/>
    <numFmt numFmtId="165" formatCode="#,##0\ &quot;ل.س.‏&quot;"/>
  </numFmts>
  <fonts count="86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8"/>
      <scheme val="minor"/>
    </font>
    <font>
      <b/>
      <sz val="12"/>
      <name val="Arial"/>
      <family val="2"/>
    </font>
    <font>
      <b/>
      <sz val="12"/>
      <name val="Sakkal Majalla"/>
    </font>
    <font>
      <b/>
      <sz val="11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0"/>
      <name val="Traditional Arabic"/>
      <family val="1"/>
    </font>
    <font>
      <sz val="11"/>
      <color theme="0"/>
      <name val="Arial"/>
      <family val="2"/>
      <scheme val="minor"/>
    </font>
    <font>
      <u/>
      <sz val="10"/>
      <color theme="10"/>
      <name val="Arial"/>
      <family val="2"/>
    </font>
    <font>
      <sz val="11"/>
      <color rgb="FFFF0000"/>
      <name val="Arial"/>
      <family val="2"/>
      <scheme val="minor"/>
    </font>
    <font>
      <b/>
      <sz val="12"/>
      <color rgb="FFFF0000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color theme="1"/>
      <name val="Sakkal Majalla"/>
    </font>
    <font>
      <b/>
      <sz val="16"/>
      <color theme="0"/>
      <name val="Arial"/>
      <family val="2"/>
    </font>
    <font>
      <b/>
      <sz val="11"/>
      <name val="Arial"/>
      <family val="2"/>
      <scheme val="minor"/>
    </font>
    <font>
      <b/>
      <sz val="14"/>
      <color theme="0"/>
      <name val="Arial"/>
      <family val="2"/>
      <scheme val="minor"/>
    </font>
    <font>
      <b/>
      <sz val="14"/>
      <color theme="8" tint="-0.249977111117893"/>
      <name val="Arial"/>
      <family val="2"/>
      <scheme val="minor"/>
    </font>
    <font>
      <b/>
      <sz val="14"/>
      <name val="Arial"/>
      <family val="2"/>
      <scheme val="minor"/>
    </font>
    <font>
      <b/>
      <sz val="12"/>
      <color theme="0"/>
      <name val="Arial"/>
      <family val="2"/>
    </font>
    <font>
      <b/>
      <sz val="16"/>
      <color theme="0"/>
      <name val="Arial"/>
      <family val="2"/>
      <scheme val="minor"/>
    </font>
    <font>
      <b/>
      <sz val="10"/>
      <color theme="0"/>
      <name val="Arial"/>
      <family val="2"/>
    </font>
    <font>
      <b/>
      <sz val="14"/>
      <color theme="1"/>
      <name val="Sakkal Majalla"/>
    </font>
    <font>
      <sz val="11"/>
      <color theme="1"/>
      <name val="Sakkal Majalla"/>
    </font>
    <font>
      <b/>
      <sz val="18"/>
      <color theme="1"/>
      <name val="Sakkal Majalla"/>
    </font>
    <font>
      <b/>
      <sz val="14"/>
      <color rgb="FFFF0000"/>
      <name val="Sakkal Majalla"/>
    </font>
    <font>
      <b/>
      <sz val="18"/>
      <color rgb="FFFF0000"/>
      <name val="Sakkal Majalla"/>
    </font>
    <font>
      <b/>
      <sz val="14"/>
      <color theme="0"/>
      <name val="Sakkal Majalla"/>
    </font>
    <font>
      <b/>
      <u/>
      <sz val="14"/>
      <color theme="0"/>
      <name val="Sakkal Majalla"/>
    </font>
    <font>
      <sz val="14"/>
      <color theme="0"/>
      <name val="Sakkal Majalla"/>
    </font>
    <font>
      <sz val="11"/>
      <color theme="0"/>
      <name val="Sakkal Majalla"/>
    </font>
    <font>
      <sz val="14"/>
      <color theme="1"/>
      <name val="Sakkal Majalla"/>
    </font>
    <font>
      <b/>
      <u/>
      <sz val="16"/>
      <color theme="0"/>
      <name val="Sakkal Majalla"/>
    </font>
    <font>
      <b/>
      <sz val="16"/>
      <color rgb="FFFF0000"/>
      <name val="Sakkal Majalla"/>
    </font>
    <font>
      <b/>
      <u/>
      <sz val="12"/>
      <color theme="10"/>
      <name val="Sakkal Majalla"/>
    </font>
    <font>
      <b/>
      <sz val="16"/>
      <color rgb="FF0070C0"/>
      <name val="Sakkal Majalla"/>
    </font>
    <font>
      <b/>
      <u/>
      <sz val="12"/>
      <name val="Arial"/>
      <family val="2"/>
    </font>
    <font>
      <sz val="11"/>
      <color theme="1"/>
      <name val="Arial"/>
      <family val="2"/>
      <scheme val="minor"/>
    </font>
    <font>
      <sz val="8"/>
      <name val="Arial"/>
      <family val="2"/>
      <scheme val="minor"/>
    </font>
    <font>
      <b/>
      <u/>
      <sz val="12"/>
      <color theme="0"/>
      <name val="Arial"/>
      <family val="2"/>
    </font>
    <font>
      <sz val="14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  <scheme val="minor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u/>
      <sz val="1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sz val="14"/>
      <color rgb="FF002060"/>
      <name val="Arial"/>
      <family val="2"/>
    </font>
    <font>
      <sz val="11"/>
      <name val="Arial"/>
      <family val="2"/>
      <scheme val="minor"/>
    </font>
    <font>
      <b/>
      <sz val="10"/>
      <color rgb="FFFF0000"/>
      <name val="Arial"/>
      <family val="2"/>
    </font>
    <font>
      <b/>
      <sz val="14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8"/>
      <color theme="0"/>
      <name val="Arial"/>
      <family val="2"/>
    </font>
    <font>
      <sz val="11"/>
      <name val="Arial"/>
      <family val="2"/>
    </font>
    <font>
      <sz val="8"/>
      <color theme="0"/>
      <name val="Arial"/>
      <family val="2"/>
    </font>
    <font>
      <b/>
      <sz val="12"/>
      <color rgb="FF002060"/>
      <name val="Arial"/>
      <family val="2"/>
    </font>
    <font>
      <sz val="10"/>
      <color theme="0"/>
      <name val="Arial"/>
      <family val="2"/>
    </font>
    <font>
      <sz val="12"/>
      <color rgb="FF002060"/>
      <name val="Arial"/>
      <family val="2"/>
    </font>
    <font>
      <b/>
      <sz val="18"/>
      <color rgb="FFFF0000"/>
      <name val="Arial"/>
      <family val="2"/>
    </font>
    <font>
      <b/>
      <sz val="14"/>
      <color theme="7" tint="0.79998168889431442"/>
      <name val="Arial"/>
      <family val="2"/>
      <scheme val="minor"/>
    </font>
    <font>
      <b/>
      <sz val="16"/>
      <color theme="0"/>
      <name val="Sakkal Majalla"/>
    </font>
    <font>
      <sz val="14"/>
      <name val="Sakkal Majalla"/>
    </font>
    <font>
      <sz val="14"/>
      <color rgb="FFFF0000"/>
      <name val="Sakkal Majalla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002060"/>
      <name val="Arial"/>
      <family val="2"/>
    </font>
    <font>
      <b/>
      <sz val="16"/>
      <color theme="1"/>
      <name val="Arial"/>
      <family val="2"/>
    </font>
    <font>
      <sz val="20"/>
      <color theme="1"/>
      <name val="Arial"/>
      <family val="2"/>
    </font>
    <font>
      <b/>
      <sz val="11"/>
      <color rgb="FFFF0000"/>
      <name val="Arial"/>
      <family val="2"/>
      <scheme val="minor"/>
    </font>
    <font>
      <b/>
      <sz val="11"/>
      <color theme="0"/>
      <name val="Sakkal Majalla"/>
    </font>
    <font>
      <sz val="12"/>
      <color rgb="FFFF0000"/>
      <name val="Arial"/>
      <family val="2"/>
      <scheme val="minor"/>
    </font>
    <font>
      <sz val="16"/>
      <color theme="1"/>
      <name val="Sakkal Majalla"/>
    </font>
    <font>
      <sz val="11"/>
      <name val="Sakkal Majalla"/>
    </font>
    <font>
      <sz val="11"/>
      <color rgb="FF0070C0"/>
      <name val="Sakkal Majalla"/>
    </font>
    <font>
      <b/>
      <sz val="16"/>
      <name val="Sakkal Majalla"/>
    </font>
    <font>
      <sz val="12"/>
      <color rgb="FFFF0000"/>
      <name val="Arial"/>
      <family val="2"/>
    </font>
    <font>
      <b/>
      <sz val="16"/>
      <color rgb="FFFF0000"/>
      <name val="Arial"/>
      <family val="2"/>
    </font>
    <font>
      <sz val="8"/>
      <color theme="1"/>
      <name val="Arial"/>
      <family val="2"/>
    </font>
    <font>
      <sz val="12"/>
      <color theme="1"/>
      <name val="Sakkal Majalla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3855A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54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thick">
        <color theme="0"/>
      </bottom>
      <diagonal/>
    </border>
    <border>
      <left/>
      <right style="dashDot">
        <color theme="0"/>
      </right>
      <top/>
      <bottom/>
      <diagonal/>
    </border>
    <border>
      <left style="dashDot">
        <color theme="0"/>
      </left>
      <right style="dashDot">
        <color theme="0"/>
      </right>
      <top/>
      <bottom/>
      <diagonal/>
    </border>
    <border>
      <left style="dashDotDot">
        <color theme="0"/>
      </left>
      <right style="dashDotDot">
        <color theme="0"/>
      </right>
      <top style="thin">
        <color theme="0"/>
      </top>
      <bottom style="thin">
        <color theme="0"/>
      </bottom>
      <diagonal/>
    </border>
    <border>
      <left style="dashDotDot">
        <color theme="0"/>
      </left>
      <right style="double">
        <color indexed="64"/>
      </right>
      <top style="thin">
        <color theme="0"/>
      </top>
      <bottom style="thin">
        <color theme="0"/>
      </bottom>
      <diagonal/>
    </border>
    <border>
      <left style="double">
        <color indexed="64"/>
      </left>
      <right style="dashDotDot">
        <color theme="0"/>
      </right>
      <top style="thin">
        <color theme="0"/>
      </top>
      <bottom style="thin">
        <color theme="0"/>
      </bottom>
      <diagonal/>
    </border>
    <border>
      <left style="dashDot">
        <color theme="0"/>
      </left>
      <right style="dashDot">
        <color theme="0"/>
      </right>
      <top/>
      <bottom style="medium">
        <color theme="0"/>
      </bottom>
      <diagonal/>
    </border>
    <border>
      <left style="dashDot">
        <color theme="0"/>
      </left>
      <right/>
      <top/>
      <bottom/>
      <diagonal/>
    </border>
    <border>
      <left style="dashDot">
        <color theme="0"/>
      </left>
      <right/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dashDotDot">
        <color theme="0"/>
      </left>
      <right/>
      <top style="thin">
        <color theme="0"/>
      </top>
      <bottom style="thin">
        <color theme="0"/>
      </bottom>
      <diagonal/>
    </border>
    <border>
      <left style="double">
        <color auto="1"/>
      </left>
      <right style="mediumDashDot">
        <color auto="1"/>
      </right>
      <top style="thin">
        <color auto="1"/>
      </top>
      <bottom style="medium">
        <color auto="1"/>
      </bottom>
      <diagonal/>
    </border>
    <border>
      <left style="mediumDashDot">
        <color auto="1"/>
      </left>
      <right style="mediumDashDot">
        <color auto="1"/>
      </right>
      <top style="thin">
        <color auto="1"/>
      </top>
      <bottom style="medium">
        <color auto="1"/>
      </bottom>
      <diagonal/>
    </border>
    <border>
      <left style="mediumDashDot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DashDot">
        <color auto="1"/>
      </right>
      <top style="medium">
        <color auto="1"/>
      </top>
      <bottom style="medium">
        <color auto="1"/>
      </bottom>
      <diagonal/>
    </border>
    <border>
      <left style="mediumDashDot">
        <color auto="1"/>
      </left>
      <right style="mediumDashDot">
        <color auto="1"/>
      </right>
      <top style="medium">
        <color auto="1"/>
      </top>
      <bottom style="medium">
        <color auto="1"/>
      </bottom>
      <diagonal/>
    </border>
    <border>
      <left style="mediumDashDot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mediumDashDot">
        <color auto="1"/>
      </left>
      <right style="mediumDashDot">
        <color auto="1"/>
      </right>
      <top style="thin">
        <color auto="1"/>
      </top>
      <bottom/>
      <diagonal/>
    </border>
    <border>
      <left style="mediumDashDot">
        <color auto="1"/>
      </left>
      <right style="mediumDashDot">
        <color auto="1"/>
      </right>
      <top/>
      <bottom/>
      <diagonal/>
    </border>
    <border>
      <left style="mediumDashDot">
        <color auto="1"/>
      </left>
      <right style="mediumDashDot">
        <color auto="1"/>
      </right>
      <top/>
      <bottom style="medium">
        <color auto="1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/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thin">
        <color theme="0"/>
      </right>
      <top style="medium">
        <color theme="0"/>
      </top>
      <bottom style="dashed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dashed">
        <color theme="0"/>
      </bottom>
      <diagonal/>
    </border>
    <border>
      <left style="thin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dashed">
        <color theme="0"/>
      </top>
      <bottom style="dashed">
        <color theme="0"/>
      </bottom>
      <diagonal/>
    </border>
    <border>
      <left style="thin">
        <color theme="0"/>
      </left>
      <right style="thin">
        <color theme="0"/>
      </right>
      <top style="dashed">
        <color theme="0"/>
      </top>
      <bottom style="dashed">
        <color theme="0"/>
      </bottom>
      <diagonal/>
    </border>
    <border>
      <left style="thin">
        <color theme="0"/>
      </left>
      <right/>
      <top/>
      <bottom style="dashed">
        <color theme="0"/>
      </bottom>
      <diagonal/>
    </border>
    <border>
      <left/>
      <right style="medium">
        <color theme="0"/>
      </right>
      <top/>
      <bottom style="dashed">
        <color theme="0"/>
      </bottom>
      <diagonal/>
    </border>
    <border>
      <left style="medium">
        <color indexed="64"/>
      </left>
      <right/>
      <top style="medium">
        <color theme="0"/>
      </top>
      <bottom style="medium">
        <color theme="0"/>
      </bottom>
      <diagonal/>
    </border>
    <border>
      <left/>
      <right style="medium">
        <color indexed="64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dashed">
        <color theme="0"/>
      </top>
      <bottom style="dashed">
        <color theme="0"/>
      </bottom>
      <diagonal/>
    </border>
    <border>
      <left/>
      <right/>
      <top style="dashed">
        <color theme="0"/>
      </top>
      <bottom style="dashed">
        <color theme="0"/>
      </bottom>
      <diagonal/>
    </border>
    <border>
      <left/>
      <right style="thin">
        <color theme="0"/>
      </right>
      <top style="dashed">
        <color theme="0"/>
      </top>
      <bottom style="dashed">
        <color theme="0"/>
      </bottom>
      <diagonal/>
    </border>
    <border>
      <left style="thin">
        <color theme="0"/>
      </left>
      <right style="medium">
        <color theme="0"/>
      </right>
      <top style="dashed">
        <color theme="0"/>
      </top>
      <bottom style="dashed">
        <color theme="0"/>
      </bottom>
      <diagonal/>
    </border>
    <border>
      <left style="medium">
        <color theme="0"/>
      </left>
      <right/>
      <top style="dashed">
        <color theme="0"/>
      </top>
      <bottom style="medium">
        <color theme="0"/>
      </bottom>
      <diagonal/>
    </border>
    <border>
      <left/>
      <right/>
      <top style="dashed">
        <color theme="0"/>
      </top>
      <bottom style="medium">
        <color theme="0"/>
      </bottom>
      <diagonal/>
    </border>
    <border>
      <left/>
      <right style="thin">
        <color theme="0"/>
      </right>
      <top style="dashed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dashed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dashed">
        <color theme="0"/>
      </top>
      <bottom style="medium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ashed">
        <color theme="0"/>
      </right>
      <top style="thin">
        <color theme="0"/>
      </top>
      <bottom style="thin">
        <color theme="0"/>
      </bottom>
      <diagonal/>
    </border>
    <border>
      <left style="dashed">
        <color theme="0"/>
      </left>
      <right style="dashed">
        <color theme="0"/>
      </right>
      <top style="thin">
        <color theme="0"/>
      </top>
      <bottom style="thin">
        <color theme="0"/>
      </bottom>
      <diagonal/>
    </border>
    <border>
      <left style="dashed">
        <color theme="0"/>
      </left>
      <right style="double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double">
        <color auto="1"/>
      </left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dashed">
        <color theme="0"/>
      </right>
      <top style="double">
        <color auto="1"/>
      </top>
      <bottom style="thin">
        <color theme="0"/>
      </bottom>
      <diagonal/>
    </border>
    <border>
      <left style="dashed">
        <color theme="0"/>
      </left>
      <right/>
      <top style="double">
        <color auto="1"/>
      </top>
      <bottom style="thin">
        <color theme="0"/>
      </bottom>
      <diagonal/>
    </border>
    <border>
      <left/>
      <right style="double">
        <color auto="1"/>
      </right>
      <top style="double">
        <color auto="1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dashed">
        <color theme="0"/>
      </right>
      <top style="thin">
        <color theme="0"/>
      </top>
      <bottom style="double">
        <color indexed="64"/>
      </bottom>
      <diagonal/>
    </border>
    <border>
      <left style="dashed">
        <color theme="0"/>
      </left>
      <right style="dashed">
        <color theme="0"/>
      </right>
      <top style="thin">
        <color theme="0"/>
      </top>
      <bottom style="double">
        <color indexed="64"/>
      </bottom>
      <diagonal/>
    </border>
    <border>
      <left style="dashed">
        <color theme="0"/>
      </left>
      <right style="double">
        <color auto="1"/>
      </right>
      <top style="thin">
        <color theme="0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theme="0"/>
      </top>
      <bottom style="thin">
        <color theme="0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3855A6"/>
      </left>
      <right/>
      <top style="thick">
        <color rgb="FF3855A6"/>
      </top>
      <bottom/>
      <diagonal/>
    </border>
    <border>
      <left/>
      <right/>
      <top style="thick">
        <color rgb="FF3855A6"/>
      </top>
      <bottom/>
      <diagonal/>
    </border>
    <border>
      <left/>
      <right style="thick">
        <color rgb="FF3855A6"/>
      </right>
      <top style="thick">
        <color rgb="FF3855A6"/>
      </top>
      <bottom/>
      <diagonal/>
    </border>
    <border>
      <left style="thick">
        <color rgb="FF3855A6"/>
      </left>
      <right/>
      <top/>
      <bottom style="thick">
        <color rgb="FF3855A6"/>
      </bottom>
      <diagonal/>
    </border>
    <border>
      <left/>
      <right/>
      <top/>
      <bottom style="thick">
        <color rgb="FF3855A6"/>
      </bottom>
      <diagonal/>
    </border>
    <border>
      <left/>
      <right style="thick">
        <color rgb="FF3855A6"/>
      </right>
      <top/>
      <bottom style="thick">
        <color rgb="FF3855A6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theme="0"/>
      </top>
      <bottom style="thin">
        <color theme="0"/>
      </bottom>
      <diagonal/>
    </border>
    <border>
      <left/>
      <right/>
      <top style="double">
        <color theme="0"/>
      </top>
      <bottom style="thin">
        <color theme="0"/>
      </bottom>
      <diagonal/>
    </border>
    <border>
      <left/>
      <right style="double">
        <color auto="1"/>
      </right>
      <top style="double">
        <color theme="0"/>
      </top>
      <bottom style="thin">
        <color theme="0"/>
      </bottom>
      <diagonal/>
    </border>
    <border>
      <left style="double">
        <color indexed="64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medium">
        <color auto="1"/>
      </right>
      <top style="thin">
        <color theme="0"/>
      </top>
      <bottom style="thin">
        <color indexed="64"/>
      </bottom>
      <diagonal/>
    </border>
    <border>
      <left/>
      <right style="double">
        <color auto="1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medium">
        <color auto="1"/>
      </bottom>
      <diagonal/>
    </border>
    <border>
      <left/>
      <right style="medium">
        <color auto="1"/>
      </right>
      <top style="thin">
        <color theme="0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double">
        <color indexed="64"/>
      </right>
      <top/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</borders>
  <cellStyleXfs count="7">
    <xf numFmtId="0" fontId="0" fillId="0" borderId="0"/>
    <xf numFmtId="0" fontId="10" fillId="0" borderId="0" applyNumberFormat="0" applyFill="0" applyBorder="0" applyAlignment="0" applyProtection="0"/>
    <xf numFmtId="0" fontId="7" fillId="0" borderId="0"/>
    <xf numFmtId="0" fontId="8" fillId="0" borderId="0"/>
    <xf numFmtId="0" fontId="7" fillId="0" borderId="0"/>
    <xf numFmtId="0" fontId="40" fillId="0" borderId="0"/>
    <xf numFmtId="0" fontId="1" fillId="0" borderId="0"/>
  </cellStyleXfs>
  <cellXfs count="534">
    <xf numFmtId="0" fontId="0" fillId="0" borderId="0" xfId="0"/>
    <xf numFmtId="0" fontId="0" fillId="0" borderId="0" xfId="0" applyProtection="1">
      <protection hidden="1"/>
    </xf>
    <xf numFmtId="0" fontId="9" fillId="0" borderId="0" xfId="0" applyFont="1"/>
    <xf numFmtId="49" fontId="0" fillId="0" borderId="0" xfId="0" applyNumberFormat="1"/>
    <xf numFmtId="0" fontId="18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vertical="center" shrinkToFit="1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20" fillId="9" borderId="15" xfId="0" applyFont="1" applyFill="1" applyBorder="1" applyAlignment="1" applyProtection="1">
      <alignment horizontal="center" vertical="center"/>
      <protection hidden="1"/>
    </xf>
    <xf numFmtId="0" fontId="20" fillId="9" borderId="16" xfId="0" applyFont="1" applyFill="1" applyBorder="1" applyAlignment="1" applyProtection="1">
      <alignment horizontal="center" vertical="center"/>
      <protection hidden="1"/>
    </xf>
    <xf numFmtId="14" fontId="20" fillId="9" borderId="16" xfId="0" applyNumberFormat="1" applyFont="1" applyFill="1" applyBorder="1" applyAlignment="1" applyProtection="1">
      <alignment horizontal="center" vertical="center"/>
      <protection hidden="1"/>
    </xf>
    <xf numFmtId="14" fontId="0" fillId="0" borderId="0" xfId="0" applyNumberFormat="1" applyProtection="1">
      <protection hidden="1"/>
    </xf>
    <xf numFmtId="0" fontId="0" fillId="0" borderId="0" xfId="0" applyAlignment="1">
      <alignment wrapText="1"/>
    </xf>
    <xf numFmtId="0" fontId="26" fillId="0" borderId="0" xfId="0" applyFont="1"/>
    <xf numFmtId="0" fontId="25" fillId="0" borderId="0" xfId="0" applyFont="1" applyAlignment="1">
      <alignment horizontal="center"/>
    </xf>
    <xf numFmtId="0" fontId="25" fillId="0" borderId="0" xfId="0" applyFont="1"/>
    <xf numFmtId="0" fontId="31" fillId="9" borderId="53" xfId="1" applyFont="1" applyFill="1" applyBorder="1"/>
    <xf numFmtId="0" fontId="34" fillId="0" borderId="0" xfId="0" applyFont="1"/>
    <xf numFmtId="0" fontId="34" fillId="0" borderId="0" xfId="0" applyFont="1" applyAlignment="1">
      <alignment horizontal="center"/>
    </xf>
    <xf numFmtId="0" fontId="37" fillId="0" borderId="0" xfId="1" applyFont="1" applyFill="1" applyBorder="1" applyAlignment="1">
      <alignment vertical="center" wrapText="1"/>
    </xf>
    <xf numFmtId="0" fontId="37" fillId="0" borderId="0" xfId="1" applyFont="1" applyFill="1" applyAlignment="1"/>
    <xf numFmtId="0" fontId="17" fillId="0" borderId="0" xfId="0" applyFont="1" applyAlignment="1" applyProtection="1">
      <alignment vertical="center"/>
      <protection hidden="1"/>
    </xf>
    <xf numFmtId="0" fontId="22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vertical="top" wrapText="1"/>
      <protection hidden="1"/>
    </xf>
    <xf numFmtId="0" fontId="22" fillId="0" borderId="0" xfId="0" applyFont="1" applyAlignment="1" applyProtection="1">
      <alignment vertical="center" shrinkToFit="1"/>
      <protection hidden="1"/>
    </xf>
    <xf numFmtId="0" fontId="22" fillId="0" borderId="0" xfId="0" applyFont="1" applyProtection="1">
      <protection hidden="1"/>
    </xf>
    <xf numFmtId="0" fontId="46" fillId="0" borderId="0" xfId="0" applyFont="1" applyAlignment="1" applyProtection="1">
      <alignment vertical="center"/>
      <protection hidden="1"/>
    </xf>
    <xf numFmtId="0" fontId="42" fillId="0" borderId="0" xfId="1" applyFont="1" applyFill="1" applyBorder="1" applyAlignment="1" applyProtection="1">
      <alignment vertical="center"/>
      <protection hidden="1"/>
    </xf>
    <xf numFmtId="0" fontId="42" fillId="0" borderId="0" xfId="1" applyFont="1" applyFill="1" applyBorder="1" applyAlignment="1" applyProtection="1">
      <alignment vertical="center" wrapText="1"/>
      <protection hidden="1"/>
    </xf>
    <xf numFmtId="0" fontId="43" fillId="0" borderId="0" xfId="1" applyFont="1" applyFill="1" applyBorder="1" applyAlignment="1" applyProtection="1">
      <alignment vertical="center" wrapText="1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24" fillId="0" borderId="0" xfId="0" applyFont="1" applyProtection="1">
      <protection hidden="1"/>
    </xf>
    <xf numFmtId="0" fontId="22" fillId="0" borderId="0" xfId="0" applyFont="1" applyAlignment="1" applyProtection="1">
      <alignment vertical="center" textRotation="90"/>
      <protection hidden="1"/>
    </xf>
    <xf numFmtId="0" fontId="24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vertical="center" wrapText="1"/>
      <protection hidden="1"/>
    </xf>
    <xf numFmtId="0" fontId="47" fillId="0" borderId="0" xfId="0" applyFont="1" applyAlignment="1" applyProtection="1">
      <alignment vertical="center"/>
      <protection hidden="1"/>
    </xf>
    <xf numFmtId="0" fontId="47" fillId="0" borderId="0" xfId="0" applyFont="1" applyAlignment="1" applyProtection="1">
      <alignment horizontal="right" vertical="center"/>
      <protection hidden="1"/>
    </xf>
    <xf numFmtId="0" fontId="48" fillId="0" borderId="0" xfId="1" applyFont="1" applyFill="1" applyBorder="1" applyProtection="1">
      <protection hidden="1"/>
    </xf>
    <xf numFmtId="0" fontId="24" fillId="0" borderId="0" xfId="0" applyFont="1" applyAlignment="1" applyProtection="1">
      <alignment horizontal="center" vertical="center" wrapText="1"/>
      <protection hidden="1"/>
    </xf>
    <xf numFmtId="0" fontId="44" fillId="0" borderId="0" xfId="0" applyFont="1" applyAlignment="1" applyProtection="1">
      <alignment shrinkToFit="1"/>
      <protection hidden="1"/>
    </xf>
    <xf numFmtId="0" fontId="49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 shrinkToFit="1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horizontal="right"/>
      <protection hidden="1"/>
    </xf>
    <xf numFmtId="0" fontId="17" fillId="0" borderId="0" xfId="0" applyFont="1" applyAlignment="1" applyProtection="1">
      <alignment horizontal="center"/>
      <protection hidden="1"/>
    </xf>
    <xf numFmtId="0" fontId="50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right"/>
      <protection hidden="1"/>
    </xf>
    <xf numFmtId="0" fontId="51" fillId="0" borderId="0" xfId="1" applyFont="1" applyFill="1" applyBorder="1" applyAlignment="1" applyProtection="1">
      <alignment vertical="center" wrapText="1"/>
      <protection hidden="1"/>
    </xf>
    <xf numFmtId="0" fontId="2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vertical="center"/>
      <protection hidden="1"/>
    </xf>
    <xf numFmtId="0" fontId="22" fillId="0" borderId="14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5" fillId="4" borderId="2" xfId="0" applyFont="1" applyFill="1" applyBorder="1" applyAlignment="1" applyProtection="1">
      <alignment horizontal="center" vertical="center"/>
      <protection hidden="1"/>
    </xf>
    <xf numFmtId="0" fontId="55" fillId="0" borderId="0" xfId="0" applyFont="1" applyProtection="1">
      <protection hidden="1"/>
    </xf>
    <xf numFmtId="0" fontId="49" fillId="0" borderId="0" xfId="0" applyFont="1" applyProtection="1">
      <protection hidden="1"/>
    </xf>
    <xf numFmtId="0" fontId="58" fillId="0" borderId="0" xfId="0" applyFont="1" applyProtection="1">
      <protection hidden="1"/>
    </xf>
    <xf numFmtId="0" fontId="60" fillId="0" borderId="0" xfId="0" applyFont="1" applyProtection="1">
      <protection hidden="1"/>
    </xf>
    <xf numFmtId="0" fontId="59" fillId="0" borderId="0" xfId="0" applyFont="1" applyProtection="1">
      <protection hidden="1"/>
    </xf>
    <xf numFmtId="0" fontId="59" fillId="0" borderId="0" xfId="0" applyFont="1" applyAlignment="1" applyProtection="1">
      <alignment shrinkToFit="1"/>
      <protection hidden="1"/>
    </xf>
    <xf numFmtId="0" fontId="61" fillId="0" borderId="0" xfId="0" applyFont="1" applyProtection="1"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0" fillId="15" borderId="0" xfId="0" applyFill="1" applyProtection="1">
      <protection hidden="1"/>
    </xf>
    <xf numFmtId="0" fontId="0" fillId="15" borderId="0" xfId="0" applyFill="1" applyAlignment="1" applyProtection="1">
      <alignment horizontal="center" vertical="center"/>
      <protection hidden="1"/>
    </xf>
    <xf numFmtId="0" fontId="0" fillId="15" borderId="0" xfId="0" applyFill="1" applyAlignment="1" applyProtection="1">
      <alignment horizontal="center" vertical="center" wrapText="1"/>
      <protection hidden="1"/>
    </xf>
    <xf numFmtId="0" fontId="71" fillId="0" borderId="0" xfId="0" applyFont="1" applyAlignment="1" applyProtection="1">
      <alignment horizontal="center" vertical="center" shrinkToFit="1"/>
      <protection hidden="1"/>
    </xf>
    <xf numFmtId="0" fontId="70" fillId="0" borderId="72" xfId="0" applyFont="1" applyBorder="1" applyAlignment="1" applyProtection="1">
      <alignment horizontal="center" vertical="center" shrinkToFit="1"/>
      <protection hidden="1"/>
    </xf>
    <xf numFmtId="0" fontId="70" fillId="2" borderId="0" xfId="0" applyFont="1" applyFill="1" applyAlignment="1" applyProtection="1">
      <alignment horizontal="center" vertical="center" shrinkToFit="1"/>
      <protection hidden="1"/>
    </xf>
    <xf numFmtId="0" fontId="61" fillId="0" borderId="0" xfId="0" applyFont="1" applyAlignment="1" applyProtection="1">
      <alignment horizontal="center" vertical="center" shrinkToFit="1"/>
      <protection hidden="1"/>
    </xf>
    <xf numFmtId="0" fontId="70" fillId="0" borderId="69" xfId="0" applyFont="1" applyBorder="1" applyAlignment="1" applyProtection="1">
      <alignment horizontal="center" vertical="center" shrinkToFit="1"/>
      <protection hidden="1"/>
    </xf>
    <xf numFmtId="0" fontId="71" fillId="0" borderId="11" xfId="0" applyFont="1" applyBorder="1" applyAlignment="1" applyProtection="1">
      <alignment horizontal="center" vertical="center" shrinkToFit="1"/>
      <protection hidden="1"/>
    </xf>
    <xf numFmtId="0" fontId="71" fillId="0" borderId="71" xfId="0" applyFont="1" applyBorder="1" applyAlignment="1" applyProtection="1">
      <alignment horizontal="center" vertical="center" shrinkToFit="1"/>
      <protection hidden="1"/>
    </xf>
    <xf numFmtId="0" fontId="71" fillId="0" borderId="70" xfId="0" applyFont="1" applyBorder="1" applyAlignment="1" applyProtection="1">
      <alignment horizontal="center" vertical="center" shrinkToFit="1"/>
      <protection hidden="1"/>
    </xf>
    <xf numFmtId="0" fontId="7" fillId="0" borderId="6" xfId="0" applyFont="1" applyBorder="1" applyAlignment="1" applyProtection="1">
      <alignment vertical="center" shrinkToFit="1"/>
      <protection hidden="1"/>
    </xf>
    <xf numFmtId="0" fontId="71" fillId="0" borderId="0" xfId="0" applyFont="1" applyAlignment="1" applyProtection="1">
      <alignment shrinkToFit="1"/>
      <protection hidden="1"/>
    </xf>
    <xf numFmtId="0" fontId="71" fillId="3" borderId="6" xfId="0" applyFont="1" applyFill="1" applyBorder="1" applyAlignment="1" applyProtection="1">
      <alignment vertical="center" shrinkToFit="1"/>
      <protection hidden="1"/>
    </xf>
    <xf numFmtId="0" fontId="71" fillId="3" borderId="95" xfId="0" applyFont="1" applyFill="1" applyBorder="1" applyAlignment="1" applyProtection="1">
      <alignment vertical="center" shrinkToFit="1"/>
      <protection hidden="1"/>
    </xf>
    <xf numFmtId="0" fontId="69" fillId="16" borderId="0" xfId="0" applyFont="1" applyFill="1" applyAlignment="1" applyProtection="1">
      <alignment horizontal="center" vertical="center" shrinkToFit="1"/>
      <protection hidden="1"/>
    </xf>
    <xf numFmtId="165" fontId="69" fillId="16" borderId="0" xfId="0" applyNumberFormat="1" applyFont="1" applyFill="1" applyAlignment="1" applyProtection="1">
      <alignment horizontal="center" vertical="center" shrinkToFit="1"/>
      <protection hidden="1"/>
    </xf>
    <xf numFmtId="165" fontId="69" fillId="16" borderId="97" xfId="0" applyNumberFormat="1" applyFont="1" applyFill="1" applyBorder="1" applyAlignment="1" applyProtection="1">
      <alignment horizontal="center" vertical="center" shrinkToFit="1"/>
      <protection hidden="1"/>
    </xf>
    <xf numFmtId="0" fontId="72" fillId="6" borderId="98" xfId="0" applyFont="1" applyFill="1" applyBorder="1" applyAlignment="1" applyProtection="1">
      <alignment horizontal="center" vertical="center" shrinkToFit="1"/>
      <protection hidden="1"/>
    </xf>
    <xf numFmtId="0" fontId="70" fillId="0" borderId="35" xfId="0" applyFont="1" applyBorder="1" applyAlignment="1" applyProtection="1">
      <alignment vertical="center" textRotation="90" shrinkToFit="1"/>
      <protection hidden="1"/>
    </xf>
    <xf numFmtId="0" fontId="71" fillId="0" borderId="35" xfId="0" applyFont="1" applyBorder="1" applyAlignment="1" applyProtection="1">
      <alignment horizontal="center" vertical="center" shrinkToFit="1"/>
      <protection hidden="1"/>
    </xf>
    <xf numFmtId="0" fontId="70" fillId="0" borderId="36" xfId="0" applyFont="1" applyBorder="1" applyAlignment="1" applyProtection="1">
      <alignment vertical="center" textRotation="90" shrinkToFit="1"/>
      <protection hidden="1"/>
    </xf>
    <xf numFmtId="0" fontId="71" fillId="0" borderId="36" xfId="0" applyFont="1" applyBorder="1" applyAlignment="1" applyProtection="1">
      <alignment horizontal="center" vertical="center" shrinkToFit="1"/>
      <protection hidden="1"/>
    </xf>
    <xf numFmtId="0" fontId="71" fillId="0" borderId="0" xfId="0" applyFont="1" applyProtection="1">
      <protection hidden="1"/>
    </xf>
    <xf numFmtId="0" fontId="71" fillId="0" borderId="102" xfId="0" applyFont="1" applyBorder="1" applyProtection="1">
      <protection hidden="1"/>
    </xf>
    <xf numFmtId="0" fontId="74" fillId="0" borderId="39" xfId="0" applyFont="1" applyBorder="1" applyAlignment="1">
      <alignment horizontal="center" vertical="center"/>
    </xf>
    <xf numFmtId="0" fontId="72" fillId="6" borderId="5" xfId="0" applyFont="1" applyFill="1" applyBorder="1" applyAlignment="1" applyProtection="1">
      <alignment horizontal="center" vertical="center" shrinkToFit="1"/>
      <protection hidden="1"/>
    </xf>
    <xf numFmtId="0" fontId="7" fillId="3" borderId="6" xfId="0" applyFont="1" applyFill="1" applyBorder="1" applyAlignment="1" applyProtection="1">
      <alignment horizontal="center" vertical="center" shrinkToFit="1"/>
      <protection hidden="1"/>
    </xf>
    <xf numFmtId="0" fontId="71" fillId="0" borderId="6" xfId="0" applyFont="1" applyBorder="1" applyAlignment="1" applyProtection="1">
      <alignment horizontal="center" vertical="center" shrinkToFit="1"/>
      <protection hidden="1"/>
    </xf>
    <xf numFmtId="0" fontId="70" fillId="0" borderId="0" xfId="0" applyFont="1" applyAlignment="1" applyProtection="1">
      <alignment horizontal="center" vertical="center" shrinkToFit="1"/>
      <protection hidden="1"/>
    </xf>
    <xf numFmtId="0" fontId="70" fillId="0" borderId="35" xfId="0" applyFont="1" applyBorder="1" applyAlignment="1" applyProtection="1">
      <alignment horizontal="center" vertical="top" shrinkToFit="1"/>
      <protection hidden="1"/>
    </xf>
    <xf numFmtId="0" fontId="70" fillId="0" borderId="36" xfId="0" applyFont="1" applyBorder="1" applyAlignment="1" applyProtection="1">
      <alignment horizontal="center" vertical="top" shrinkToFit="1"/>
      <protection hidden="1"/>
    </xf>
    <xf numFmtId="0" fontId="74" fillId="5" borderId="10" xfId="0" applyFont="1" applyFill="1" applyBorder="1" applyAlignment="1" applyProtection="1">
      <alignment horizontal="center" vertical="center" wrapText="1"/>
      <protection locked="0"/>
    </xf>
    <xf numFmtId="0" fontId="68" fillId="0" borderId="0" xfId="0" applyFont="1" applyAlignment="1">
      <alignment shrinkToFit="1"/>
    </xf>
    <xf numFmtId="49" fontId="68" fillId="0" borderId="0" xfId="0" applyNumberFormat="1" applyFont="1" applyAlignment="1">
      <alignment shrinkToFit="1"/>
    </xf>
    <xf numFmtId="0" fontId="15" fillId="0" borderId="0" xfId="0" applyFont="1" applyAlignment="1">
      <alignment vertical="center"/>
    </xf>
    <xf numFmtId="0" fontId="19" fillId="9" borderId="15" xfId="0" applyFont="1" applyFill="1" applyBorder="1" applyAlignment="1">
      <alignment horizontal="center" vertical="center"/>
    </xf>
    <xf numFmtId="0" fontId="19" fillId="9" borderId="16" xfId="0" applyFont="1" applyFill="1" applyBorder="1" applyAlignment="1">
      <alignment horizontal="center" vertical="center"/>
    </xf>
    <xf numFmtId="14" fontId="19" fillId="9" borderId="16" xfId="0" applyNumberFormat="1" applyFont="1" applyFill="1" applyBorder="1" applyAlignment="1">
      <alignment horizontal="center" vertical="center"/>
    </xf>
    <xf numFmtId="49" fontId="19" fillId="9" borderId="16" xfId="0" applyNumberFormat="1" applyFont="1" applyFill="1" applyBorder="1" applyAlignment="1">
      <alignment horizontal="center" vertical="center"/>
    </xf>
    <xf numFmtId="0" fontId="66" fillId="16" borderId="17" xfId="0" applyFont="1" applyFill="1" applyBorder="1" applyAlignment="1">
      <alignment horizontal="center"/>
    </xf>
    <xf numFmtId="164" fontId="66" fillId="16" borderId="17" xfId="0" applyNumberFormat="1" applyFont="1" applyFill="1" applyBorder="1" applyAlignment="1">
      <alignment horizontal="center"/>
    </xf>
    <xf numFmtId="49" fontId="66" fillId="16" borderId="17" xfId="0" applyNumberFormat="1" applyFont="1" applyFill="1" applyBorder="1" applyAlignment="1">
      <alignment horizontal="center"/>
    </xf>
    <xf numFmtId="0" fontId="66" fillId="16" borderId="18" xfId="0" applyFont="1" applyFill="1" applyBorder="1" applyAlignment="1">
      <alignment horizontal="center"/>
    </xf>
    <xf numFmtId="0" fontId="66" fillId="16" borderId="24" xfId="0" applyFont="1" applyFill="1" applyBorder="1" applyAlignment="1">
      <alignment horizontal="center"/>
    </xf>
    <xf numFmtId="0" fontId="66" fillId="16" borderId="19" xfId="0" applyFont="1" applyFill="1" applyBorder="1" applyAlignment="1">
      <alignment horizontal="center"/>
    </xf>
    <xf numFmtId="0" fontId="66" fillId="16" borderId="112" xfId="0" applyFont="1" applyFill="1" applyBorder="1" applyAlignment="1">
      <alignment horizontal="center"/>
    </xf>
    <xf numFmtId="0" fontId="52" fillId="0" borderId="0" xfId="0" applyFont="1"/>
    <xf numFmtId="0" fontId="66" fillId="3" borderId="108" xfId="0" applyFont="1" applyFill="1" applyBorder="1" applyAlignment="1">
      <alignment horizontal="center" vertical="center"/>
    </xf>
    <xf numFmtId="0" fontId="66" fillId="3" borderId="10" xfId="0" applyFont="1" applyFill="1" applyBorder="1" applyAlignment="1">
      <alignment horizontal="center" vertical="center"/>
    </xf>
    <xf numFmtId="1" fontId="66" fillId="3" borderId="109" xfId="0" applyNumberFormat="1" applyFont="1" applyFill="1" applyBorder="1" applyAlignment="1">
      <alignment horizontal="center"/>
    </xf>
    <xf numFmtId="0" fontId="66" fillId="3" borderId="109" xfId="0" applyFont="1" applyFill="1" applyBorder="1" applyAlignment="1">
      <alignment horizontal="center"/>
    </xf>
    <xf numFmtId="0" fontId="66" fillId="3" borderId="108" xfId="0" applyFont="1" applyFill="1" applyBorder="1" applyAlignment="1">
      <alignment horizontal="center"/>
    </xf>
    <xf numFmtId="0" fontId="66" fillId="3" borderId="10" xfId="0" applyFont="1" applyFill="1" applyBorder="1" applyAlignment="1">
      <alignment horizontal="center"/>
    </xf>
    <xf numFmtId="0" fontId="67" fillId="3" borderId="10" xfId="0" applyFont="1" applyFill="1" applyBorder="1" applyAlignment="1">
      <alignment horizontal="center"/>
    </xf>
    <xf numFmtId="0" fontId="66" fillId="3" borderId="10" xfId="0" applyFont="1" applyFill="1" applyBorder="1"/>
    <xf numFmtId="0" fontId="66" fillId="3" borderId="109" xfId="0" applyFont="1" applyFill="1" applyBorder="1" applyAlignment="1">
      <alignment horizontal="center" vertical="center"/>
    </xf>
    <xf numFmtId="0" fontId="11" fillId="0" borderId="0" xfId="0" applyFont="1"/>
    <xf numFmtId="14" fontId="0" fillId="0" borderId="0" xfId="0" applyNumberFormat="1"/>
    <xf numFmtId="0" fontId="0" fillId="15" borderId="115" xfId="0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" fillId="22" borderId="0" xfId="0" applyFont="1" applyFill="1" applyAlignment="1" applyProtection="1">
      <alignment horizontal="center" vertical="center"/>
      <protection hidden="1"/>
    </xf>
    <xf numFmtId="0" fontId="4" fillId="22" borderId="0" xfId="0" applyFont="1" applyFill="1" applyAlignment="1" applyProtection="1">
      <alignment horizontal="center" vertical="center"/>
      <protection hidden="1"/>
    </xf>
    <xf numFmtId="0" fontId="58" fillId="22" borderId="0" xfId="0" applyFont="1" applyFill="1" applyProtection="1">
      <protection hidden="1"/>
    </xf>
    <xf numFmtId="0" fontId="12" fillId="0" borderId="14" xfId="0" applyFont="1" applyBorder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0" fontId="75" fillId="0" borderId="0" xfId="0" applyFont="1" applyAlignment="1" applyProtection="1">
      <alignment vertical="center"/>
      <protection hidden="1"/>
    </xf>
    <xf numFmtId="0" fontId="75" fillId="0" borderId="0" xfId="0" applyFont="1" applyAlignment="1" applyProtection="1">
      <alignment vertical="center" shrinkToFit="1"/>
      <protection hidden="1"/>
    </xf>
    <xf numFmtId="0" fontId="75" fillId="0" borderId="0" xfId="0" applyFont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vertical="center" textRotation="90" shrinkToFit="1"/>
      <protection hidden="1"/>
    </xf>
    <xf numFmtId="0" fontId="49" fillId="0" borderId="0" xfId="0" applyFont="1" applyAlignment="1" applyProtection="1">
      <alignment shrinkToFit="1"/>
      <protection hidden="1"/>
    </xf>
    <xf numFmtId="0" fontId="24" fillId="0" borderId="0" xfId="0" applyFont="1" applyAlignment="1" applyProtection="1">
      <alignment horizontal="center" vertical="center" shrinkToFit="1"/>
      <protection hidden="1"/>
    </xf>
    <xf numFmtId="0" fontId="24" fillId="0" borderId="0" xfId="0" applyFont="1" applyAlignment="1" applyProtection="1">
      <alignment shrinkToFit="1"/>
      <protection hidden="1"/>
    </xf>
    <xf numFmtId="0" fontId="22" fillId="0" borderId="0" xfId="0" applyFont="1" applyAlignment="1" applyProtection="1">
      <alignment shrinkToFit="1"/>
      <protection hidden="1"/>
    </xf>
    <xf numFmtId="0" fontId="11" fillId="15" borderId="0" xfId="0" applyFont="1" applyFill="1" applyAlignment="1" applyProtection="1">
      <alignment horizontal="center" vertical="center"/>
      <protection hidden="1"/>
    </xf>
    <xf numFmtId="0" fontId="11" fillId="15" borderId="0" xfId="0" applyFont="1" applyFill="1" applyProtection="1">
      <protection hidden="1"/>
    </xf>
    <xf numFmtId="0" fontId="28" fillId="21" borderId="113" xfId="0" applyFont="1" applyFill="1" applyBorder="1" applyAlignment="1">
      <alignment horizontal="center" vertical="center" shrinkToFit="1"/>
    </xf>
    <xf numFmtId="0" fontId="66" fillId="7" borderId="10" xfId="0" applyFont="1" applyFill="1" applyBorder="1" applyAlignment="1">
      <alignment horizontal="center" vertical="center" shrinkToFit="1"/>
    </xf>
    <xf numFmtId="0" fontId="62" fillId="14" borderId="66" xfId="0" applyFont="1" applyFill="1" applyBorder="1" applyAlignment="1" applyProtection="1">
      <alignment horizontal="center" vertical="center" shrinkToFit="1"/>
      <protection hidden="1"/>
    </xf>
    <xf numFmtId="0" fontId="62" fillId="14" borderId="64" xfId="0" applyFont="1" applyFill="1" applyBorder="1" applyAlignment="1" applyProtection="1">
      <alignment horizontal="center" vertical="center" shrinkToFit="1"/>
      <protection hidden="1"/>
    </xf>
    <xf numFmtId="0" fontId="62" fillId="16" borderId="64" xfId="0" applyFont="1" applyFill="1" applyBorder="1" applyAlignment="1" applyProtection="1">
      <alignment horizontal="center" vertical="center" shrinkToFit="1"/>
      <protection locked="0" hidden="1"/>
    </xf>
    <xf numFmtId="0" fontId="22" fillId="19" borderId="0" xfId="0" applyFont="1" applyFill="1" applyAlignment="1" applyProtection="1">
      <alignment horizontal="center" vertical="center" shrinkToFit="1"/>
      <protection hidden="1"/>
    </xf>
    <xf numFmtId="0" fontId="60" fillId="14" borderId="66" xfId="0" applyFont="1" applyFill="1" applyBorder="1" applyAlignment="1" applyProtection="1">
      <alignment horizontal="center" vertical="center" shrinkToFit="1"/>
      <protection hidden="1"/>
    </xf>
    <xf numFmtId="0" fontId="60" fillId="14" borderId="64" xfId="0" applyFont="1" applyFill="1" applyBorder="1" applyAlignment="1" applyProtection="1">
      <alignment horizontal="center" vertical="center" shrinkToFit="1"/>
      <protection hidden="1"/>
    </xf>
    <xf numFmtId="0" fontId="60" fillId="16" borderId="64" xfId="0" applyFont="1" applyFill="1" applyBorder="1" applyAlignment="1" applyProtection="1">
      <alignment horizontal="center" vertical="center" shrinkToFit="1"/>
      <protection hidden="1"/>
    </xf>
    <xf numFmtId="0" fontId="60" fillId="16" borderId="64" xfId="0" applyFont="1" applyFill="1" applyBorder="1" applyAlignment="1" applyProtection="1">
      <alignment horizontal="center" vertical="center" shrinkToFit="1"/>
      <protection locked="0" hidden="1"/>
    </xf>
    <xf numFmtId="0" fontId="2" fillId="0" borderId="0" xfId="0" applyFont="1" applyAlignment="1" applyProtection="1">
      <alignment vertical="center" textRotation="90" shrinkToFit="1"/>
      <protection hidden="1"/>
    </xf>
    <xf numFmtId="0" fontId="58" fillId="0" borderId="0" xfId="0" applyFont="1" applyAlignment="1" applyProtection="1">
      <alignment shrinkToFit="1"/>
      <protection hidden="1"/>
    </xf>
    <xf numFmtId="0" fontId="44" fillId="3" borderId="0" xfId="0" applyFont="1" applyFill="1" applyAlignment="1" applyProtection="1">
      <alignment vertical="center" shrinkToFit="1"/>
      <protection hidden="1"/>
    </xf>
    <xf numFmtId="0" fontId="22" fillId="3" borderId="0" xfId="0" applyFont="1" applyFill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52" fillId="0" borderId="0" xfId="0" applyFont="1" applyAlignment="1" applyProtection="1">
      <alignment horizontal="center" vertical="center"/>
      <protection hidden="1"/>
    </xf>
    <xf numFmtId="0" fontId="16" fillId="7" borderId="142" xfId="0" applyFont="1" applyFill="1" applyBorder="1" applyAlignment="1" applyProtection="1">
      <alignment horizontal="center" vertical="center"/>
      <protection hidden="1"/>
    </xf>
    <xf numFmtId="49" fontId="16" fillId="7" borderId="142" xfId="0" applyNumberFormat="1" applyFont="1" applyFill="1" applyBorder="1" applyAlignment="1" applyProtection="1">
      <alignment horizontal="center" vertical="center"/>
      <protection hidden="1"/>
    </xf>
    <xf numFmtId="0" fontId="16" fillId="7" borderId="143" xfId="0" applyFont="1" applyFill="1" applyBorder="1" applyAlignment="1" applyProtection="1">
      <alignment horizontal="center" vertical="center"/>
      <protection hidden="1"/>
    </xf>
    <xf numFmtId="49" fontId="77" fillId="5" borderId="144" xfId="0" applyNumberFormat="1" applyFont="1" applyFill="1" applyBorder="1" applyAlignment="1" applyProtection="1">
      <alignment horizontal="center" vertical="center" shrinkToFit="1"/>
      <protection locked="0" hidden="1"/>
    </xf>
    <xf numFmtId="0" fontId="77" fillId="5" borderId="144" xfId="0" applyFont="1" applyFill="1" applyBorder="1" applyAlignment="1" applyProtection="1">
      <alignment horizontal="center" vertical="center" shrinkToFit="1"/>
      <protection locked="0" hidden="1"/>
    </xf>
    <xf numFmtId="0" fontId="77" fillId="5" borderId="145" xfId="0" applyFont="1" applyFill="1" applyBorder="1" applyAlignment="1" applyProtection="1">
      <alignment horizontal="center" vertical="center" shrinkToFit="1"/>
      <protection locked="0" hidden="1"/>
    </xf>
    <xf numFmtId="0" fontId="16" fillId="7" borderId="146" xfId="0" applyFont="1" applyFill="1" applyBorder="1" applyAlignment="1" applyProtection="1">
      <alignment horizontal="center" vertical="center"/>
      <protection hidden="1"/>
    </xf>
    <xf numFmtId="0" fontId="16" fillId="7" borderId="147" xfId="0" applyFont="1" applyFill="1" applyBorder="1" applyAlignment="1" applyProtection="1">
      <alignment horizontal="center" vertical="center"/>
      <protection hidden="1"/>
    </xf>
    <xf numFmtId="0" fontId="16" fillId="7" borderId="148" xfId="0" applyFont="1" applyFill="1" applyBorder="1" applyAlignment="1" applyProtection="1">
      <alignment horizontal="center" vertical="center"/>
      <protection hidden="1"/>
    </xf>
    <xf numFmtId="0" fontId="77" fillId="5" borderId="149" xfId="0" applyFont="1" applyFill="1" applyBorder="1" applyAlignment="1" applyProtection="1">
      <alignment horizontal="center" vertical="center" shrinkToFit="1"/>
      <protection hidden="1"/>
    </xf>
    <xf numFmtId="0" fontId="77" fillId="5" borderId="150" xfId="0" applyFont="1" applyFill="1" applyBorder="1" applyAlignment="1" applyProtection="1">
      <alignment horizontal="center" vertical="center" shrinkToFit="1"/>
      <protection hidden="1"/>
    </xf>
    <xf numFmtId="0" fontId="77" fillId="5" borderId="151" xfId="0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wrapText="1"/>
      <protection hidden="1"/>
    </xf>
    <xf numFmtId="0" fontId="77" fillId="5" borderId="152" xfId="0" applyFont="1" applyFill="1" applyBorder="1" applyAlignment="1" applyProtection="1">
      <alignment horizontal="center" vertical="center" shrinkToFit="1"/>
      <protection locked="0" hidden="1"/>
    </xf>
    <xf numFmtId="0" fontId="16" fillId="7" borderId="153" xfId="0" applyFont="1" applyFill="1" applyBorder="1" applyAlignment="1" applyProtection="1">
      <alignment horizontal="center" vertical="center"/>
      <protection hidden="1"/>
    </xf>
    <xf numFmtId="164" fontId="77" fillId="5" borderId="149" xfId="0" applyNumberFormat="1" applyFont="1" applyFill="1" applyBorder="1" applyAlignment="1" applyProtection="1">
      <alignment horizontal="center" vertical="center" shrinkToFit="1"/>
      <protection hidden="1"/>
    </xf>
    <xf numFmtId="164" fontId="77" fillId="5" borderId="152" xfId="0" applyNumberFormat="1" applyFont="1" applyFill="1" applyBorder="1" applyAlignment="1" applyProtection="1">
      <alignment horizontal="center" vertical="center" shrinkToFit="1"/>
      <protection locked="0" hidden="1"/>
    </xf>
    <xf numFmtId="0" fontId="78" fillId="0" borderId="0" xfId="0" applyFont="1" applyAlignment="1" applyProtection="1">
      <alignment vertical="center"/>
      <protection hidden="1"/>
    </xf>
    <xf numFmtId="49" fontId="66" fillId="16" borderId="24" xfId="0" applyNumberFormat="1" applyFont="1" applyFill="1" applyBorder="1" applyAlignment="1">
      <alignment horizontal="center"/>
    </xf>
    <xf numFmtId="0" fontId="12" fillId="0" borderId="0" xfId="0" applyFont="1" applyAlignment="1" applyProtection="1">
      <alignment vertical="center" shrinkToFit="1"/>
      <protection hidden="1"/>
    </xf>
    <xf numFmtId="0" fontId="49" fillId="0" borderId="0" xfId="0" applyFont="1"/>
    <xf numFmtId="0" fontId="43" fillId="0" borderId="0" xfId="0" applyFont="1" applyAlignment="1" applyProtection="1">
      <alignment vertical="center"/>
      <protection hidden="1"/>
    </xf>
    <xf numFmtId="0" fontId="82" fillId="0" borderId="0" xfId="0" applyFont="1" applyAlignment="1" applyProtection="1">
      <alignment shrinkToFit="1"/>
      <protection hidden="1"/>
    </xf>
    <xf numFmtId="0" fontId="55" fillId="0" borderId="0" xfId="0" applyFont="1" applyAlignment="1" applyProtection="1">
      <alignment vertical="center"/>
      <protection hidden="1"/>
    </xf>
    <xf numFmtId="0" fontId="83" fillId="0" borderId="0" xfId="0" applyFont="1" applyAlignment="1" applyProtection="1">
      <alignment vertical="center"/>
      <protection hidden="1"/>
    </xf>
    <xf numFmtId="0" fontId="83" fillId="0" borderId="0" xfId="0" applyFont="1" applyAlignment="1" applyProtection="1">
      <alignment vertical="center" shrinkToFit="1"/>
      <protection hidden="1"/>
    </xf>
    <xf numFmtId="0" fontId="83" fillId="0" borderId="0" xfId="0" applyFont="1" applyProtection="1">
      <protection hidden="1"/>
    </xf>
    <xf numFmtId="0" fontId="83" fillId="0" borderId="0" xfId="0" applyFont="1" applyAlignment="1" applyProtection="1">
      <alignment horizontal="right"/>
      <protection hidden="1"/>
    </xf>
    <xf numFmtId="9" fontId="32" fillId="0" borderId="49" xfId="0" applyNumberFormat="1" applyFont="1" applyBorder="1" applyAlignment="1">
      <alignment vertical="center" wrapText="1"/>
    </xf>
    <xf numFmtId="0" fontId="32" fillId="0" borderId="57" xfId="0" applyFont="1" applyBorder="1" applyAlignment="1">
      <alignment vertical="center" wrapText="1"/>
    </xf>
    <xf numFmtId="0" fontId="32" fillId="0" borderId="58" xfId="0" applyFont="1" applyBorder="1" applyAlignment="1">
      <alignment vertical="center"/>
    </xf>
    <xf numFmtId="0" fontId="32" fillId="0" borderId="59" xfId="0" applyFont="1" applyBorder="1" applyAlignment="1">
      <alignment vertical="center"/>
    </xf>
    <xf numFmtId="0" fontId="32" fillId="0" borderId="60" xfId="0" applyFont="1" applyBorder="1" applyAlignment="1">
      <alignment vertical="center"/>
    </xf>
    <xf numFmtId="9" fontId="32" fillId="0" borderId="61" xfId="0" applyNumberFormat="1" applyFont="1" applyBorder="1" applyAlignment="1">
      <alignment vertical="center"/>
    </xf>
    <xf numFmtId="0" fontId="32" fillId="0" borderId="62" xfId="0" applyFont="1" applyBorder="1" applyAlignment="1">
      <alignment vertical="center"/>
    </xf>
    <xf numFmtId="0" fontId="36" fillId="0" borderId="0" xfId="0" applyFont="1" applyAlignment="1">
      <alignment vertical="center" wrapText="1"/>
    </xf>
    <xf numFmtId="0" fontId="36" fillId="0" borderId="0" xfId="0" applyFont="1" applyAlignment="1">
      <alignment vertical="center"/>
    </xf>
    <xf numFmtId="0" fontId="28" fillId="0" borderId="0" xfId="0" applyFont="1" applyAlignment="1">
      <alignment vertical="center" wrapText="1"/>
    </xf>
    <xf numFmtId="0" fontId="28" fillId="0" borderId="0" xfId="0" applyFont="1"/>
    <xf numFmtId="0" fontId="32" fillId="0" borderId="54" xfId="0" applyFont="1" applyBorder="1"/>
    <xf numFmtId="0" fontId="32" fillId="0" borderId="55" xfId="0" applyFont="1" applyBorder="1"/>
    <xf numFmtId="0" fontId="32" fillId="0" borderId="56" xfId="0" applyFont="1" applyBorder="1"/>
    <xf numFmtId="9" fontId="32" fillId="0" borderId="49" xfId="0" applyNumberFormat="1" applyFont="1" applyBorder="1" applyAlignment="1">
      <alignment vertical="center"/>
    </xf>
    <xf numFmtId="0" fontId="32" fillId="0" borderId="57" xfId="0" applyFont="1" applyBorder="1" applyAlignment="1">
      <alignment vertical="center"/>
    </xf>
    <xf numFmtId="0" fontId="32" fillId="0" borderId="48" xfId="0" applyFont="1" applyBorder="1" applyAlignment="1">
      <alignment vertical="center" wrapText="1"/>
    </xf>
    <xf numFmtId="0" fontId="32" fillId="0" borderId="49" xfId="0" applyFont="1" applyBorder="1" applyAlignment="1">
      <alignment vertical="center" wrapText="1"/>
    </xf>
    <xf numFmtId="9" fontId="32" fillId="0" borderId="49" xfId="0" applyNumberFormat="1" applyFont="1" applyBorder="1"/>
    <xf numFmtId="0" fontId="32" fillId="0" borderId="57" xfId="0" applyFont="1" applyBorder="1"/>
    <xf numFmtId="0" fontId="32" fillId="0" borderId="49" xfId="0" applyFont="1" applyBorder="1"/>
    <xf numFmtId="0" fontId="32" fillId="0" borderId="54" xfId="0" applyFont="1" applyBorder="1" applyAlignment="1">
      <alignment vertical="center"/>
    </xf>
    <xf numFmtId="0" fontId="32" fillId="0" borderId="55" xfId="0" applyFont="1" applyBorder="1" applyAlignment="1">
      <alignment vertical="center"/>
    </xf>
    <xf numFmtId="0" fontId="32" fillId="0" borderId="56" xfId="0" applyFont="1" applyBorder="1" applyAlignment="1">
      <alignment vertical="center"/>
    </xf>
    <xf numFmtId="0" fontId="32" fillId="0" borderId="48" xfId="0" applyFont="1" applyBorder="1" applyAlignment="1">
      <alignment vertical="center"/>
    </xf>
    <xf numFmtId="0" fontId="32" fillId="0" borderId="49" xfId="0" applyFont="1" applyBorder="1" applyAlignment="1">
      <alignment vertical="center"/>
    </xf>
    <xf numFmtId="9" fontId="32" fillId="0" borderId="49" xfId="1" applyNumberFormat="1" applyFont="1" applyFill="1" applyBorder="1" applyAlignment="1">
      <alignment vertical="center"/>
    </xf>
    <xf numFmtId="0" fontId="32" fillId="0" borderId="57" xfId="1" applyFont="1" applyFill="1" applyBorder="1" applyAlignment="1">
      <alignment vertical="center"/>
    </xf>
    <xf numFmtId="0" fontId="33" fillId="0" borderId="49" xfId="0" applyFont="1" applyBorder="1" applyAlignment="1">
      <alignment vertical="center"/>
    </xf>
    <xf numFmtId="0" fontId="33" fillId="0" borderId="57" xfId="0" applyFont="1" applyBorder="1" applyAlignment="1">
      <alignment vertical="center"/>
    </xf>
    <xf numFmtId="0" fontId="29" fillId="0" borderId="41" xfId="0" applyFont="1" applyBorder="1" applyAlignment="1">
      <alignment vertical="center"/>
    </xf>
    <xf numFmtId="0" fontId="30" fillId="0" borderId="42" xfId="0" applyFont="1" applyBorder="1" applyAlignment="1">
      <alignment vertical="center"/>
    </xf>
    <xf numFmtId="0" fontId="30" fillId="0" borderId="48" xfId="0" applyFont="1" applyBorder="1" applyAlignment="1">
      <alignment vertical="center"/>
    </xf>
    <xf numFmtId="0" fontId="30" fillId="0" borderId="49" xfId="0" applyFont="1" applyBorder="1" applyAlignment="1">
      <alignment vertical="center"/>
    </xf>
    <xf numFmtId="0" fontId="30" fillId="0" borderId="43" xfId="0" applyFont="1" applyBorder="1" applyAlignment="1">
      <alignment vertical="center"/>
    </xf>
    <xf numFmtId="0" fontId="30" fillId="0" borderId="44" xfId="0" applyFont="1" applyBorder="1" applyAlignment="1">
      <alignment vertical="center"/>
    </xf>
    <xf numFmtId="0" fontId="30" fillId="0" borderId="50" xfId="0" applyFont="1" applyBorder="1" applyAlignment="1">
      <alignment vertical="center"/>
    </xf>
    <xf numFmtId="0" fontId="30" fillId="0" borderId="51" xfId="0" applyFont="1" applyBorder="1" applyAlignment="1">
      <alignment vertical="center"/>
    </xf>
    <xf numFmtId="0" fontId="38" fillId="0" borderId="0" xfId="0" applyFont="1" applyAlignment="1">
      <alignment wrapText="1"/>
    </xf>
    <xf numFmtId="0" fontId="27" fillId="0" borderId="0" xfId="0" applyFont="1"/>
    <xf numFmtId="0" fontId="68" fillId="0" borderId="0" xfId="0" applyFont="1" applyProtection="1">
      <protection hidden="1"/>
    </xf>
    <xf numFmtId="0" fontId="84" fillId="0" borderId="0" xfId="0" applyFont="1" applyProtection="1">
      <protection hidden="1"/>
    </xf>
    <xf numFmtId="0" fontId="0" fillId="23" borderId="0" xfId="0" applyFill="1"/>
    <xf numFmtId="0" fontId="52" fillId="24" borderId="0" xfId="0" applyFont="1" applyFill="1"/>
    <xf numFmtId="0" fontId="0" fillId="24" borderId="0" xfId="0" applyFill="1"/>
    <xf numFmtId="0" fontId="16" fillId="0" borderId="0" xfId="0" applyFont="1" applyAlignment="1">
      <alignment horizontal="center" vertical="center" shrinkToFit="1"/>
    </xf>
    <xf numFmtId="0" fontId="85" fillId="0" borderId="0" xfId="0" applyFont="1" applyAlignment="1">
      <alignment horizontal="center" vertical="center" shrinkToFit="1"/>
    </xf>
    <xf numFmtId="14" fontId="52" fillId="0" borderId="0" xfId="0" applyNumberFormat="1" applyFont="1"/>
    <xf numFmtId="0" fontId="16" fillId="25" borderId="0" xfId="0" applyFont="1" applyFill="1" applyAlignment="1">
      <alignment horizontal="center" vertical="center" shrinkToFit="1"/>
    </xf>
    <xf numFmtId="0" fontId="0" fillId="25" borderId="0" xfId="0" applyFill="1"/>
    <xf numFmtId="14" fontId="0" fillId="25" borderId="0" xfId="0" applyNumberFormat="1" applyFill="1"/>
    <xf numFmtId="0" fontId="85" fillId="25" borderId="0" xfId="0" applyFont="1" applyFill="1" applyAlignment="1">
      <alignment horizontal="center" vertical="center" shrinkToFit="1"/>
    </xf>
    <xf numFmtId="0" fontId="52" fillId="25" borderId="0" xfId="0" applyFont="1" applyFill="1"/>
    <xf numFmtId="0" fontId="52" fillId="0" borderId="131" xfId="0" applyFont="1" applyBorder="1"/>
    <xf numFmtId="0" fontId="52" fillId="0" borderId="11" xfId="0" applyFont="1" applyBorder="1"/>
    <xf numFmtId="0" fontId="52" fillId="0" borderId="134" xfId="0" applyFont="1" applyBorder="1"/>
    <xf numFmtId="0" fontId="0" fillId="0" borderId="131" xfId="0" applyBorder="1"/>
    <xf numFmtId="0" fontId="0" fillId="0" borderId="11" xfId="0" applyBorder="1"/>
    <xf numFmtId="0" fontId="0" fillId="0" borderId="134" xfId="0" applyBorder="1"/>
    <xf numFmtId="0" fontId="16" fillId="0" borderId="131" xfId="0" applyFont="1" applyBorder="1" applyAlignment="1">
      <alignment horizontal="center" vertical="center" shrinkToFit="1"/>
    </xf>
    <xf numFmtId="0" fontId="16" fillId="0" borderId="11" xfId="0" applyFont="1" applyBorder="1" applyAlignment="1">
      <alignment horizontal="center" vertical="center" shrinkToFit="1"/>
    </xf>
    <xf numFmtId="0" fontId="16" fillId="0" borderId="134" xfId="0" applyFont="1" applyBorder="1" applyAlignment="1">
      <alignment horizontal="center" vertical="center" shrinkToFit="1"/>
    </xf>
    <xf numFmtId="0" fontId="85" fillId="0" borderId="134" xfId="0" applyFont="1" applyBorder="1" applyAlignment="1">
      <alignment horizontal="center" vertical="center" shrinkToFit="1"/>
    </xf>
    <xf numFmtId="0" fontId="85" fillId="0" borderId="11" xfId="0" applyFont="1" applyBorder="1" applyAlignment="1">
      <alignment horizontal="center" vertical="center" shrinkToFit="1"/>
    </xf>
    <xf numFmtId="0" fontId="16" fillId="25" borderId="131" xfId="0" applyFont="1" applyFill="1" applyBorder="1" applyAlignment="1">
      <alignment horizontal="center" vertical="center" shrinkToFit="1"/>
    </xf>
    <xf numFmtId="0" fontId="16" fillId="25" borderId="11" xfId="0" applyFont="1" applyFill="1" applyBorder="1" applyAlignment="1">
      <alignment horizontal="center" vertical="center" shrinkToFit="1"/>
    </xf>
    <xf numFmtId="0" fontId="16" fillId="25" borderId="134" xfId="0" applyFont="1" applyFill="1" applyBorder="1" applyAlignment="1">
      <alignment horizontal="center" vertical="center" shrinkToFit="1"/>
    </xf>
    <xf numFmtId="0" fontId="85" fillId="25" borderId="134" xfId="0" applyFont="1" applyFill="1" applyBorder="1" applyAlignment="1">
      <alignment horizontal="center" vertical="center" shrinkToFit="1"/>
    </xf>
    <xf numFmtId="0" fontId="85" fillId="25" borderId="11" xfId="0" applyFont="1" applyFill="1" applyBorder="1" applyAlignment="1">
      <alignment horizontal="center" vertical="center" shrinkToFit="1"/>
    </xf>
    <xf numFmtId="0" fontId="52" fillId="26" borderId="0" xfId="0" applyFont="1" applyFill="1"/>
    <xf numFmtId="0" fontId="0" fillId="26" borderId="0" xfId="0" applyFill="1"/>
    <xf numFmtId="0" fontId="11" fillId="26" borderId="0" xfId="0" applyFont="1" applyFill="1"/>
    <xf numFmtId="0" fontId="32" fillId="9" borderId="52" xfId="0" applyFont="1" applyFill="1" applyBorder="1" applyAlignment="1">
      <alignment horizontal="right" wrapText="1"/>
    </xf>
    <xf numFmtId="0" fontId="32" fillId="9" borderId="23" xfId="0" applyFont="1" applyFill="1" applyBorder="1" applyAlignment="1">
      <alignment horizontal="right" wrapText="1"/>
    </xf>
    <xf numFmtId="0" fontId="32" fillId="9" borderId="53" xfId="0" applyFont="1" applyFill="1" applyBorder="1" applyAlignment="1">
      <alignment horizontal="right" wrapText="1"/>
    </xf>
    <xf numFmtId="0" fontId="32" fillId="9" borderId="40" xfId="0" applyFont="1" applyFill="1" applyBorder="1" applyAlignment="1">
      <alignment horizontal="right" wrapText="1"/>
    </xf>
    <xf numFmtId="0" fontId="32" fillId="9" borderId="0" xfId="0" applyFont="1" applyFill="1" applyAlignment="1">
      <alignment horizontal="right" wrapText="1"/>
    </xf>
    <xf numFmtId="0" fontId="32" fillId="9" borderId="4" xfId="0" applyFont="1" applyFill="1" applyBorder="1" applyAlignment="1">
      <alignment horizontal="right" wrapText="1"/>
    </xf>
    <xf numFmtId="0" fontId="32" fillId="9" borderId="52" xfId="0" applyFont="1" applyFill="1" applyBorder="1" applyAlignment="1">
      <alignment horizontal="center"/>
    </xf>
    <xf numFmtId="0" fontId="32" fillId="9" borderId="23" xfId="0" applyFont="1" applyFill="1" applyBorder="1" applyAlignment="1">
      <alignment horizontal="center"/>
    </xf>
    <xf numFmtId="0" fontId="35" fillId="9" borderId="23" xfId="1" applyFont="1" applyFill="1" applyBorder="1" applyAlignment="1">
      <alignment horizontal="center"/>
    </xf>
    <xf numFmtId="0" fontId="35" fillId="9" borderId="53" xfId="1" applyFont="1" applyFill="1" applyBorder="1" applyAlignment="1">
      <alignment horizontal="center"/>
    </xf>
    <xf numFmtId="0" fontId="32" fillId="9" borderId="40" xfId="0" applyFont="1" applyFill="1" applyBorder="1" applyAlignment="1">
      <alignment horizontal="center" vertical="center" wrapText="1"/>
    </xf>
    <xf numFmtId="0" fontId="32" fillId="9" borderId="0" xfId="0" applyFont="1" applyFill="1" applyAlignment="1">
      <alignment horizontal="center" vertical="center" wrapText="1"/>
    </xf>
    <xf numFmtId="0" fontId="32" fillId="9" borderId="37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32" fillId="9" borderId="52" xfId="0" applyFont="1" applyFill="1" applyBorder="1" applyAlignment="1">
      <alignment horizontal="right"/>
    </xf>
    <xf numFmtId="0" fontId="32" fillId="9" borderId="23" xfId="0" applyFont="1" applyFill="1" applyBorder="1" applyAlignment="1">
      <alignment horizontal="right"/>
    </xf>
    <xf numFmtId="0" fontId="32" fillId="9" borderId="53" xfId="0" applyFont="1" applyFill="1" applyBorder="1" applyAlignment="1">
      <alignment horizontal="right"/>
    </xf>
    <xf numFmtId="0" fontId="31" fillId="9" borderId="52" xfId="1" applyFont="1" applyFill="1" applyBorder="1" applyAlignment="1">
      <alignment horizontal="right"/>
    </xf>
    <xf numFmtId="0" fontId="31" fillId="9" borderId="23" xfId="1" applyFont="1" applyFill="1" applyBorder="1" applyAlignment="1">
      <alignment horizontal="right"/>
    </xf>
    <xf numFmtId="0" fontId="31" fillId="9" borderId="53" xfId="1" applyFont="1" applyFill="1" applyBorder="1" applyAlignment="1">
      <alignment horizontal="right"/>
    </xf>
    <xf numFmtId="0" fontId="28" fillId="0" borderId="4" xfId="0" applyFont="1" applyBorder="1" applyAlignment="1">
      <alignment horizontal="right"/>
    </xf>
    <xf numFmtId="0" fontId="31" fillId="9" borderId="45" xfId="1" applyFont="1" applyFill="1" applyBorder="1" applyAlignment="1">
      <alignment horizontal="right"/>
    </xf>
    <xf numFmtId="0" fontId="31" fillId="9" borderId="46" xfId="1" applyFont="1" applyFill="1" applyBorder="1" applyAlignment="1">
      <alignment horizontal="right"/>
    </xf>
    <xf numFmtId="0" fontId="31" fillId="9" borderId="47" xfId="1" applyFont="1" applyFill="1" applyBorder="1" applyAlignment="1">
      <alignment horizontal="right"/>
    </xf>
    <xf numFmtId="0" fontId="73" fillId="14" borderId="0" xfId="0" applyFont="1" applyFill="1" applyAlignment="1">
      <alignment horizontal="right" vertical="center"/>
    </xf>
    <xf numFmtId="0" fontId="6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3" fillId="20" borderId="0" xfId="0" applyFont="1" applyFill="1" applyAlignment="1" applyProtection="1">
      <alignment horizontal="center"/>
      <protection hidden="1"/>
    </xf>
    <xf numFmtId="0" fontId="5" fillId="3" borderId="65" xfId="1" applyFont="1" applyFill="1" applyBorder="1" applyAlignment="1" applyProtection="1">
      <alignment horizontal="center" vertical="center" shrinkToFit="1"/>
      <protection hidden="1"/>
    </xf>
    <xf numFmtId="0" fontId="5" fillId="3" borderId="63" xfId="1" applyFont="1" applyFill="1" applyBorder="1" applyAlignment="1" applyProtection="1">
      <alignment horizontal="center" vertical="center" shrinkToFit="1"/>
      <protection hidden="1"/>
    </xf>
    <xf numFmtId="0" fontId="5" fillId="3" borderId="66" xfId="1" applyFont="1" applyFill="1" applyBorder="1" applyAlignment="1" applyProtection="1">
      <alignment horizontal="center" vertical="center" shrinkToFit="1"/>
      <protection hidden="1"/>
    </xf>
    <xf numFmtId="0" fontId="22" fillId="15" borderId="64" xfId="0" applyFont="1" applyFill="1" applyBorder="1" applyAlignment="1" applyProtection="1">
      <alignment horizontal="center" vertical="center" shrinkToFit="1"/>
      <protection hidden="1"/>
    </xf>
    <xf numFmtId="0" fontId="47" fillId="19" borderId="0" xfId="0" applyFont="1" applyFill="1" applyAlignment="1" applyProtection="1">
      <alignment horizontal="center" vertical="center" shrinkToFit="1"/>
      <protection hidden="1"/>
    </xf>
    <xf numFmtId="0" fontId="46" fillId="8" borderId="0" xfId="0" applyFont="1" applyFill="1" applyAlignment="1" applyProtection="1">
      <alignment horizontal="center" vertical="center" shrinkToFit="1"/>
      <protection locked="0" hidden="1"/>
    </xf>
    <xf numFmtId="0" fontId="22" fillId="8" borderId="65" xfId="0" applyFont="1" applyFill="1" applyBorder="1" applyAlignment="1" applyProtection="1">
      <alignment horizontal="center" vertical="center" shrinkToFit="1"/>
      <protection hidden="1"/>
    </xf>
    <xf numFmtId="0" fontId="22" fillId="8" borderId="63" xfId="0" applyFont="1" applyFill="1" applyBorder="1" applyAlignment="1" applyProtection="1">
      <alignment horizontal="center" vertical="center" shrinkToFit="1"/>
      <protection hidden="1"/>
    </xf>
    <xf numFmtId="0" fontId="22" fillId="8" borderId="66" xfId="0" applyFont="1" applyFill="1" applyBorder="1" applyAlignment="1" applyProtection="1">
      <alignment horizontal="center" vertical="center" shrinkToFit="1"/>
      <protection hidden="1"/>
    </xf>
    <xf numFmtId="0" fontId="22" fillId="8" borderId="64" xfId="0" applyFont="1" applyFill="1" applyBorder="1" applyAlignment="1" applyProtection="1">
      <alignment horizontal="center" vertical="center" shrinkToFit="1"/>
      <protection hidden="1"/>
    </xf>
    <xf numFmtId="0" fontId="5" fillId="3" borderId="93" xfId="1" applyFont="1" applyFill="1" applyBorder="1" applyAlignment="1" applyProtection="1">
      <alignment horizontal="center" vertical="center" shrinkToFit="1"/>
      <protection hidden="1"/>
    </xf>
    <xf numFmtId="0" fontId="5" fillId="3" borderId="0" xfId="1" applyFont="1" applyFill="1" applyBorder="1" applyAlignment="1" applyProtection="1">
      <alignment horizontal="center" vertical="center" shrinkToFit="1"/>
      <protection hidden="1"/>
    </xf>
    <xf numFmtId="0" fontId="5" fillId="3" borderId="64" xfId="1" applyFont="1" applyFill="1" applyBorder="1" applyAlignment="1" applyProtection="1">
      <alignment horizontal="center" vertical="center" shrinkToFit="1"/>
      <protection hidden="1"/>
    </xf>
    <xf numFmtId="164" fontId="5" fillId="3" borderId="64" xfId="1" applyNumberFormat="1" applyFont="1" applyFill="1" applyBorder="1" applyAlignment="1" applyProtection="1">
      <alignment horizontal="center" vertical="center" shrinkToFit="1"/>
      <protection hidden="1"/>
    </xf>
    <xf numFmtId="0" fontId="5" fillId="3" borderId="64" xfId="0" applyFont="1" applyFill="1" applyBorder="1" applyAlignment="1" applyProtection="1">
      <alignment horizontal="center" vertical="center" shrinkToFit="1"/>
      <protection hidden="1"/>
    </xf>
    <xf numFmtId="49" fontId="5" fillId="3" borderId="82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82" xfId="0" applyFont="1" applyFill="1" applyBorder="1" applyAlignment="1" applyProtection="1">
      <alignment horizontal="center" vertical="center" shrinkToFit="1"/>
      <protection hidden="1"/>
    </xf>
    <xf numFmtId="0" fontId="22" fillId="15" borderId="82" xfId="0" applyFont="1" applyFill="1" applyBorder="1" applyAlignment="1" applyProtection="1">
      <alignment horizontal="center" vertical="center" shrinkToFit="1"/>
      <protection hidden="1"/>
    </xf>
    <xf numFmtId="164" fontId="5" fillId="3" borderId="82" xfId="0" applyNumberFormat="1" applyFont="1" applyFill="1" applyBorder="1" applyAlignment="1" applyProtection="1">
      <alignment horizontal="center" vertical="center" shrinkToFit="1"/>
      <protection hidden="1"/>
    </xf>
    <xf numFmtId="0" fontId="39" fillId="3" borderId="0" xfId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0" xfId="0" applyFont="1" applyFill="1" applyAlignment="1" applyProtection="1">
      <alignment horizontal="center" vertical="center" shrinkToFit="1"/>
      <protection hidden="1"/>
    </xf>
    <xf numFmtId="0" fontId="22" fillId="18" borderId="68" xfId="0" applyFont="1" applyFill="1" applyBorder="1" applyAlignment="1" applyProtection="1">
      <alignment horizontal="center" vertical="center" shrinkToFit="1"/>
      <protection hidden="1"/>
    </xf>
    <xf numFmtId="0" fontId="22" fillId="18" borderId="0" xfId="0" applyFont="1" applyFill="1" applyAlignment="1" applyProtection="1">
      <alignment horizontal="center" vertical="center" shrinkToFit="1"/>
      <protection hidden="1"/>
    </xf>
    <xf numFmtId="0" fontId="22" fillId="18" borderId="83" xfId="0" applyFont="1" applyFill="1" applyBorder="1" applyAlignment="1" applyProtection="1">
      <alignment horizontal="center" vertical="center" shrinkToFit="1"/>
      <protection hidden="1"/>
    </xf>
    <xf numFmtId="0" fontId="6" fillId="3" borderId="64" xfId="1" applyFont="1" applyFill="1" applyBorder="1" applyAlignment="1" applyProtection="1">
      <alignment horizontal="center" vertical="center" shrinkToFit="1"/>
      <protection hidden="1"/>
    </xf>
    <xf numFmtId="0" fontId="5" fillId="3" borderId="82" xfId="1" applyFont="1" applyFill="1" applyBorder="1" applyAlignment="1" applyProtection="1">
      <alignment horizontal="center" vertical="center" shrinkToFit="1"/>
      <protection hidden="1"/>
    </xf>
    <xf numFmtId="0" fontId="39" fillId="3" borderId="64" xfId="1" applyFont="1" applyFill="1" applyBorder="1" applyAlignment="1" applyProtection="1">
      <alignment horizontal="center" vertical="center" wrapText="1" shrinkToFit="1"/>
      <protection hidden="1"/>
    </xf>
    <xf numFmtId="0" fontId="39" fillId="3" borderId="64" xfId="1" applyFont="1" applyFill="1" applyBorder="1" applyAlignment="1" applyProtection="1">
      <alignment horizontal="center" vertical="center" shrinkToFit="1"/>
      <protection hidden="1"/>
    </xf>
    <xf numFmtId="0" fontId="2" fillId="3" borderId="64" xfId="1" applyFont="1" applyFill="1" applyBorder="1" applyAlignment="1" applyProtection="1">
      <alignment horizontal="center" vertical="center" shrinkToFit="1"/>
      <protection hidden="1"/>
    </xf>
    <xf numFmtId="0" fontId="5" fillId="3" borderId="90" xfId="1" applyFont="1" applyFill="1" applyBorder="1" applyAlignment="1" applyProtection="1">
      <alignment horizontal="center" vertical="center" shrinkToFit="1"/>
      <protection locked="0" hidden="1"/>
    </xf>
    <xf numFmtId="0" fontId="5" fillId="3" borderId="91" xfId="1" applyFont="1" applyFill="1" applyBorder="1" applyAlignment="1" applyProtection="1">
      <alignment horizontal="center" vertical="center" shrinkToFit="1"/>
      <protection locked="0" hidden="1"/>
    </xf>
    <xf numFmtId="0" fontId="5" fillId="3" borderId="92" xfId="1" applyFont="1" applyFill="1" applyBorder="1" applyAlignment="1" applyProtection="1">
      <alignment horizontal="center" vertical="center" shrinkToFit="1"/>
      <protection locked="0" hidden="1"/>
    </xf>
    <xf numFmtId="0" fontId="63" fillId="0" borderId="0" xfId="0" applyFont="1" applyAlignment="1" applyProtection="1">
      <alignment horizontal="center"/>
      <protection hidden="1"/>
    </xf>
    <xf numFmtId="0" fontId="22" fillId="19" borderId="67" xfId="0" applyFont="1" applyFill="1" applyBorder="1" applyAlignment="1" applyProtection="1">
      <alignment horizontal="center" vertical="center" shrinkToFit="1"/>
      <protection hidden="1"/>
    </xf>
    <xf numFmtId="0" fontId="62" fillId="17" borderId="79" xfId="0" applyFont="1" applyFill="1" applyBorder="1" applyAlignment="1" applyProtection="1">
      <alignment horizontal="center" shrinkToFit="1"/>
      <protection hidden="1"/>
    </xf>
    <xf numFmtId="0" fontId="62" fillId="17" borderId="80" xfId="0" applyFont="1" applyFill="1" applyBorder="1" applyAlignment="1" applyProtection="1">
      <alignment horizontal="center" shrinkToFit="1"/>
      <protection hidden="1"/>
    </xf>
    <xf numFmtId="0" fontId="47" fillId="19" borderId="0" xfId="0" applyFont="1" applyFill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center"/>
      <protection hidden="1"/>
    </xf>
    <xf numFmtId="0" fontId="51" fillId="10" borderId="80" xfId="0" applyFont="1" applyFill="1" applyBorder="1" applyAlignment="1" applyProtection="1">
      <alignment horizontal="center"/>
      <protection hidden="1"/>
    </xf>
    <xf numFmtId="0" fontId="51" fillId="10" borderId="81" xfId="0" applyFont="1" applyFill="1" applyBorder="1" applyAlignment="1" applyProtection="1">
      <alignment horizontal="center"/>
      <protection hidden="1"/>
    </xf>
    <xf numFmtId="0" fontId="62" fillId="17" borderId="84" xfId="0" applyFont="1" applyFill="1" applyBorder="1" applyAlignment="1" applyProtection="1">
      <alignment horizontal="center" shrinkToFit="1"/>
      <protection hidden="1"/>
    </xf>
    <xf numFmtId="0" fontId="62" fillId="17" borderId="85" xfId="0" applyFont="1" applyFill="1" applyBorder="1" applyAlignment="1" applyProtection="1">
      <alignment horizontal="center" shrinkToFit="1"/>
      <protection hidden="1"/>
    </xf>
    <xf numFmtId="0" fontId="62" fillId="17" borderId="86" xfId="0" applyFont="1" applyFill="1" applyBorder="1" applyAlignment="1" applyProtection="1">
      <alignment horizontal="center" shrinkToFit="1"/>
      <protection hidden="1"/>
    </xf>
    <xf numFmtId="0" fontId="51" fillId="10" borderId="87" xfId="0" applyFont="1" applyFill="1" applyBorder="1" applyAlignment="1" applyProtection="1">
      <alignment horizontal="center"/>
      <protection hidden="1"/>
    </xf>
    <xf numFmtId="0" fontId="51" fillId="10" borderId="85" xfId="0" applyFont="1" applyFill="1" applyBorder="1" applyAlignment="1" applyProtection="1">
      <alignment horizontal="center"/>
      <protection hidden="1"/>
    </xf>
    <xf numFmtId="0" fontId="51" fillId="10" borderId="88" xfId="0" applyFont="1" applyFill="1" applyBorder="1" applyAlignment="1" applyProtection="1">
      <alignment horizontal="center"/>
      <protection hidden="1"/>
    </xf>
    <xf numFmtId="0" fontId="58" fillId="0" borderId="91" xfId="0" applyFont="1" applyBorder="1" applyAlignment="1" applyProtection="1">
      <alignment horizontal="center" shrinkToFit="1"/>
      <protection hidden="1"/>
    </xf>
    <xf numFmtId="0" fontId="55" fillId="0" borderId="120" xfId="0" applyFont="1" applyBorder="1" applyAlignment="1" applyProtection="1">
      <alignment horizontal="center" shrinkToFit="1"/>
      <protection hidden="1"/>
    </xf>
    <xf numFmtId="0" fontId="51" fillId="10" borderId="80" xfId="0" applyFont="1" applyFill="1" applyBorder="1" applyAlignment="1" applyProtection="1">
      <alignment horizontal="center"/>
      <protection locked="0" hidden="1"/>
    </xf>
    <xf numFmtId="0" fontId="51" fillId="10" borderId="81" xfId="0" applyFont="1" applyFill="1" applyBorder="1" applyAlignment="1" applyProtection="1">
      <alignment horizontal="center"/>
      <protection locked="0" hidden="1"/>
    </xf>
    <xf numFmtId="0" fontId="62" fillId="17" borderId="99" xfId="0" applyFont="1" applyFill="1" applyBorder="1" applyAlignment="1" applyProtection="1">
      <alignment horizontal="center" shrinkToFit="1"/>
      <protection hidden="1"/>
    </xf>
    <xf numFmtId="0" fontId="62" fillId="17" borderId="100" xfId="0" applyFont="1" applyFill="1" applyBorder="1" applyAlignment="1" applyProtection="1">
      <alignment horizontal="center" shrinkToFit="1"/>
      <protection hidden="1"/>
    </xf>
    <xf numFmtId="0" fontId="51" fillId="10" borderId="100" xfId="0" applyFont="1" applyFill="1" applyBorder="1" applyAlignment="1" applyProtection="1">
      <alignment horizontal="center"/>
      <protection hidden="1"/>
    </xf>
    <xf numFmtId="0" fontId="51" fillId="10" borderId="101" xfId="0" applyFont="1" applyFill="1" applyBorder="1" applyAlignment="1" applyProtection="1">
      <alignment horizontal="center"/>
      <protection hidden="1"/>
    </xf>
    <xf numFmtId="0" fontId="44" fillId="8" borderId="65" xfId="0" applyFont="1" applyFill="1" applyBorder="1" applyAlignment="1" applyProtection="1">
      <alignment horizontal="center" vertical="center" shrinkToFit="1"/>
      <protection hidden="1"/>
    </xf>
    <xf numFmtId="0" fontId="44" fillId="8" borderId="63" xfId="0" applyFont="1" applyFill="1" applyBorder="1" applyAlignment="1" applyProtection="1">
      <alignment horizontal="center" vertical="center" shrinkToFit="1"/>
      <protection hidden="1"/>
    </xf>
    <xf numFmtId="0" fontId="44" fillId="8" borderId="66" xfId="0" applyFont="1" applyFill="1" applyBorder="1" applyAlignment="1" applyProtection="1">
      <alignment horizontal="center" vertical="center" shrinkToFit="1"/>
      <protection hidden="1"/>
    </xf>
    <xf numFmtId="0" fontId="57" fillId="8" borderId="0" xfId="0" applyFont="1" applyFill="1" applyAlignment="1" applyProtection="1">
      <alignment horizontal="center" vertical="center"/>
      <protection locked="0" hidden="1"/>
    </xf>
    <xf numFmtId="0" fontId="0" fillId="15" borderId="115" xfId="0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 shrinkToFit="1"/>
      <protection hidden="1"/>
    </xf>
    <xf numFmtId="0" fontId="79" fillId="3" borderId="63" xfId="0" applyFont="1" applyFill="1" applyBorder="1" applyAlignment="1" applyProtection="1">
      <alignment horizontal="center" vertical="center" shrinkToFit="1"/>
      <protection hidden="1"/>
    </xf>
    <xf numFmtId="0" fontId="79" fillId="3" borderId="137" xfId="0" applyFont="1" applyFill="1" applyBorder="1" applyAlignment="1" applyProtection="1">
      <alignment horizontal="center" vertical="center" shrinkToFit="1"/>
      <protection hidden="1"/>
    </xf>
    <xf numFmtId="0" fontId="79" fillId="3" borderId="138" xfId="0" applyFont="1" applyFill="1" applyBorder="1" applyAlignment="1" applyProtection="1">
      <alignment horizontal="center" vertical="center" shrinkToFit="1"/>
      <protection hidden="1"/>
    </xf>
    <xf numFmtId="0" fontId="79" fillId="3" borderId="139" xfId="0" applyFont="1" applyFill="1" applyBorder="1" applyAlignment="1" applyProtection="1">
      <alignment horizontal="center" vertical="center" shrinkToFit="1"/>
      <protection hidden="1"/>
    </xf>
    <xf numFmtId="0" fontId="79" fillId="0" borderId="8" xfId="0" applyFont="1" applyBorder="1" applyAlignment="1" applyProtection="1">
      <alignment horizontal="center" vertical="center" shrinkToFit="1"/>
      <protection hidden="1"/>
    </xf>
    <xf numFmtId="0" fontId="79" fillId="0" borderId="6" xfId="0" applyFont="1" applyBorder="1" applyAlignment="1" applyProtection="1">
      <alignment horizontal="center" vertical="center" shrinkToFit="1"/>
      <protection hidden="1"/>
    </xf>
    <xf numFmtId="0" fontId="79" fillId="0" borderId="141" xfId="0" applyFont="1" applyBorder="1" applyAlignment="1" applyProtection="1">
      <alignment horizontal="center" vertical="center" shrinkToFit="1"/>
      <protection hidden="1"/>
    </xf>
    <xf numFmtId="0" fontId="81" fillId="3" borderId="135" xfId="0" applyFont="1" applyFill="1" applyBorder="1" applyAlignment="1" applyProtection="1">
      <alignment horizontal="center" vertical="center" shrinkToFit="1"/>
      <protection hidden="1"/>
    </xf>
    <xf numFmtId="0" fontId="81" fillId="3" borderId="136" xfId="0" applyFont="1" applyFill="1" applyBorder="1" applyAlignment="1" applyProtection="1">
      <alignment horizontal="center" vertical="center" shrinkToFit="1"/>
      <protection hidden="1"/>
    </xf>
    <xf numFmtId="0" fontId="38" fillId="3" borderId="135" xfId="1" applyNumberFormat="1" applyFont="1" applyFill="1" applyBorder="1" applyAlignment="1" applyProtection="1">
      <alignment horizontal="center" vertical="center" shrinkToFit="1"/>
      <protection hidden="1"/>
    </xf>
    <xf numFmtId="0" fontId="80" fillId="3" borderId="63" xfId="1" applyNumberFormat="1" applyFont="1" applyFill="1" applyBorder="1" applyAlignment="1" applyProtection="1">
      <alignment horizontal="center" vertical="center" shrinkToFit="1"/>
      <protection hidden="1"/>
    </xf>
    <xf numFmtId="49" fontId="80" fillId="3" borderId="63" xfId="1" applyNumberFormat="1" applyFont="1" applyFill="1" applyBorder="1" applyAlignment="1" applyProtection="1">
      <alignment horizontal="center" vertical="center" shrinkToFit="1"/>
      <protection hidden="1"/>
    </xf>
    <xf numFmtId="0" fontId="80" fillId="3" borderId="138" xfId="1" applyNumberFormat="1" applyFont="1" applyFill="1" applyBorder="1" applyAlignment="1" applyProtection="1">
      <alignment horizontal="center" vertical="center" shrinkToFit="1"/>
      <protection hidden="1"/>
    </xf>
    <xf numFmtId="0" fontId="79" fillId="0" borderId="77" xfId="0" applyFont="1" applyBorder="1" applyAlignment="1" applyProtection="1">
      <alignment horizontal="center" vertical="center" shrinkToFit="1"/>
      <protection hidden="1"/>
    </xf>
    <xf numFmtId="0" fontId="79" fillId="0" borderId="140" xfId="0" applyFont="1" applyBorder="1" applyAlignment="1" applyProtection="1">
      <alignment horizontal="center" vertical="center" shrinkToFit="1"/>
      <protection hidden="1"/>
    </xf>
    <xf numFmtId="164" fontId="80" fillId="3" borderId="63" xfId="1" applyNumberFormat="1" applyFont="1" applyFill="1" applyBorder="1" applyAlignment="1" applyProtection="1">
      <alignment horizontal="center" vertical="center" shrinkToFit="1"/>
      <protection hidden="1"/>
    </xf>
    <xf numFmtId="0" fontId="72" fillId="6" borderId="1" xfId="0" applyFont="1" applyFill="1" applyBorder="1" applyAlignment="1" applyProtection="1">
      <alignment horizontal="center" vertical="center" shrinkToFit="1"/>
      <protection hidden="1"/>
    </xf>
    <xf numFmtId="0" fontId="72" fillId="6" borderId="5" xfId="0" applyFont="1" applyFill="1" applyBorder="1" applyAlignment="1" applyProtection="1">
      <alignment horizontal="center" vertical="center" shrinkToFit="1"/>
      <protection hidden="1"/>
    </xf>
    <xf numFmtId="0" fontId="71" fillId="0" borderId="7" xfId="0" applyFont="1" applyBorder="1" applyAlignment="1" applyProtection="1">
      <alignment horizontal="center" vertical="center" shrinkToFit="1"/>
      <protection hidden="1"/>
    </xf>
    <xf numFmtId="0" fontId="71" fillId="0" borderId="0" xfId="0" applyFont="1" applyAlignment="1" applyProtection="1">
      <alignment horizontal="center" vertical="center" shrinkToFit="1"/>
      <protection hidden="1"/>
    </xf>
    <xf numFmtId="0" fontId="71" fillId="0" borderId="5" xfId="0" applyFont="1" applyBorder="1" applyAlignment="1" applyProtection="1">
      <alignment horizontal="center" vertical="center" shrinkToFit="1"/>
      <protection hidden="1"/>
    </xf>
    <xf numFmtId="0" fontId="71" fillId="0" borderId="94" xfId="0" applyFont="1" applyBorder="1" applyAlignment="1" applyProtection="1">
      <alignment horizontal="center" vertical="center" shrinkToFit="1"/>
      <protection hidden="1"/>
    </xf>
    <xf numFmtId="0" fontId="71" fillId="0" borderId="97" xfId="0" applyFont="1" applyBorder="1" applyAlignment="1" applyProtection="1">
      <alignment horizontal="center" vertical="center" shrinkToFit="1"/>
      <protection hidden="1"/>
    </xf>
    <xf numFmtId="0" fontId="71" fillId="0" borderId="98" xfId="0" applyFont="1" applyBorder="1" applyAlignment="1" applyProtection="1">
      <alignment horizontal="center" vertical="center" shrinkToFit="1"/>
      <protection hidden="1"/>
    </xf>
    <xf numFmtId="0" fontId="69" fillId="0" borderId="4" xfId="0" applyFont="1" applyBorder="1" applyAlignment="1" applyProtection="1">
      <alignment horizontal="center" vertical="center" shrinkToFit="1" readingOrder="2"/>
      <protection hidden="1"/>
    </xf>
    <xf numFmtId="0" fontId="71" fillId="0" borderId="96" xfId="0" applyFont="1" applyBorder="1" applyAlignment="1" applyProtection="1">
      <alignment horizontal="center" vertical="center" shrinkToFit="1"/>
      <protection hidden="1"/>
    </xf>
    <xf numFmtId="0" fontId="71" fillId="0" borderId="39" xfId="0" applyFont="1" applyBorder="1" applyAlignment="1" applyProtection="1">
      <alignment horizontal="center" vertical="center" shrinkToFit="1"/>
      <protection hidden="1"/>
    </xf>
    <xf numFmtId="0" fontId="71" fillId="0" borderId="1" xfId="0" applyFont="1" applyBorder="1" applyAlignment="1" applyProtection="1">
      <alignment horizontal="center" vertical="center" shrinkToFit="1"/>
      <protection hidden="1"/>
    </xf>
    <xf numFmtId="165" fontId="7" fillId="3" borderId="7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94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0" xfId="0" applyNumberFormat="1" applyFont="1" applyFill="1" applyAlignment="1" applyProtection="1">
      <alignment horizontal="center" vertical="center" shrinkToFit="1"/>
      <protection hidden="1"/>
    </xf>
    <xf numFmtId="165" fontId="7" fillId="3" borderId="97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5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98" xfId="0" applyNumberFormat="1" applyFont="1" applyFill="1" applyBorder="1" applyAlignment="1" applyProtection="1">
      <alignment horizontal="center" vertical="center" shrinkToFit="1"/>
      <protection hidden="1"/>
    </xf>
    <xf numFmtId="0" fontId="7" fillId="3" borderId="6" xfId="0" applyFont="1" applyFill="1" applyBorder="1" applyAlignment="1" applyProtection="1">
      <alignment horizontal="center" vertical="center" shrinkToFit="1"/>
      <protection hidden="1"/>
    </xf>
    <xf numFmtId="0" fontId="7" fillId="3" borderId="95" xfId="0" applyFont="1" applyFill="1" applyBorder="1" applyAlignment="1" applyProtection="1">
      <alignment horizontal="center" vertical="center" shrinkToFit="1"/>
      <protection hidden="1"/>
    </xf>
    <xf numFmtId="0" fontId="70" fillId="0" borderId="70" xfId="0" applyFont="1" applyBorder="1" applyAlignment="1" applyProtection="1">
      <alignment horizontal="center" vertical="center" shrinkToFit="1"/>
      <protection hidden="1"/>
    </xf>
    <xf numFmtId="0" fontId="7" fillId="0" borderId="89" xfId="0" applyFont="1" applyBorder="1" applyAlignment="1" applyProtection="1">
      <alignment horizontal="right" vertical="center" shrinkToFit="1"/>
      <protection hidden="1"/>
    </xf>
    <xf numFmtId="0" fontId="7" fillId="0" borderId="6" xfId="0" applyFont="1" applyBorder="1" applyAlignment="1" applyProtection="1">
      <alignment horizontal="right" vertical="center" shrinkToFit="1"/>
      <protection hidden="1"/>
    </xf>
    <xf numFmtId="0" fontId="69" fillId="3" borderId="6" xfId="0" applyFont="1" applyFill="1" applyBorder="1" applyAlignment="1" applyProtection="1">
      <alignment horizontal="right" vertical="center" shrinkToFit="1"/>
      <protection hidden="1"/>
    </xf>
    <xf numFmtId="0" fontId="69" fillId="3" borderId="95" xfId="0" applyFont="1" applyFill="1" applyBorder="1" applyAlignment="1" applyProtection="1">
      <alignment horizontal="right" vertical="center" shrinkToFit="1"/>
      <protection hidden="1"/>
    </xf>
    <xf numFmtId="0" fontId="71" fillId="3" borderId="6" xfId="0" applyFont="1" applyFill="1" applyBorder="1" applyAlignment="1" applyProtection="1">
      <alignment horizontal="center" vertical="center" shrinkToFit="1"/>
      <protection hidden="1"/>
    </xf>
    <xf numFmtId="164" fontId="71" fillId="3" borderId="6" xfId="0" applyNumberFormat="1" applyFont="1" applyFill="1" applyBorder="1" applyAlignment="1" applyProtection="1">
      <alignment horizontal="center" vertical="center" shrinkToFit="1"/>
      <protection hidden="1"/>
    </xf>
    <xf numFmtId="0" fontId="7" fillId="0" borderId="89" xfId="0" applyFont="1" applyBorder="1" applyAlignment="1" applyProtection="1">
      <alignment horizontal="center" vertical="center" shrinkToFit="1"/>
      <protection hidden="1"/>
    </xf>
    <xf numFmtId="0" fontId="7" fillId="0" borderId="6" xfId="0" applyFont="1" applyBorder="1" applyAlignment="1" applyProtection="1">
      <alignment horizontal="center" vertical="center" shrinkToFit="1"/>
      <protection hidden="1"/>
    </xf>
    <xf numFmtId="0" fontId="69" fillId="16" borderId="89" xfId="0" applyFont="1" applyFill="1" applyBorder="1" applyAlignment="1" applyProtection="1">
      <alignment horizontal="center" vertical="center" shrinkToFit="1"/>
      <protection hidden="1"/>
    </xf>
    <xf numFmtId="0" fontId="69" fillId="16" borderId="6" xfId="0" applyFont="1" applyFill="1" applyBorder="1" applyAlignment="1" applyProtection="1">
      <alignment horizontal="center" vertical="center" shrinkToFit="1"/>
      <protection hidden="1"/>
    </xf>
    <xf numFmtId="0" fontId="71" fillId="0" borderId="96" xfId="0" applyFont="1" applyBorder="1" applyAlignment="1" applyProtection="1">
      <alignment horizontal="right" vertical="center" shrinkToFit="1"/>
      <protection hidden="1"/>
    </xf>
    <xf numFmtId="0" fontId="71" fillId="0" borderId="7" xfId="0" applyFont="1" applyBorder="1" applyAlignment="1" applyProtection="1">
      <alignment horizontal="right" vertical="center" shrinkToFit="1"/>
      <protection hidden="1"/>
    </xf>
    <xf numFmtId="165" fontId="71" fillId="3" borderId="7" xfId="0" applyNumberFormat="1" applyFont="1" applyFill="1" applyBorder="1" applyAlignment="1" applyProtection="1">
      <alignment horizontal="right" vertical="center" shrinkToFit="1"/>
      <protection hidden="1"/>
    </xf>
    <xf numFmtId="165" fontId="71" fillId="3" borderId="94" xfId="0" applyNumberFormat="1" applyFont="1" applyFill="1" applyBorder="1" applyAlignment="1" applyProtection="1">
      <alignment horizontal="right" vertical="center" shrinkToFit="1"/>
      <protection hidden="1"/>
    </xf>
    <xf numFmtId="0" fontId="71" fillId="0" borderId="89" xfId="0" applyFont="1" applyBorder="1" applyAlignment="1" applyProtection="1">
      <alignment horizontal="right" vertical="center" shrinkToFit="1"/>
      <protection hidden="1"/>
    </xf>
    <xf numFmtId="0" fontId="71" fillId="0" borderId="6" xfId="0" applyFont="1" applyBorder="1" applyAlignment="1" applyProtection="1">
      <alignment horizontal="right" vertical="center" shrinkToFit="1"/>
      <protection hidden="1"/>
    </xf>
    <xf numFmtId="0" fontId="7" fillId="0" borderId="0" xfId="0" applyFont="1" applyAlignment="1" applyProtection="1">
      <alignment horizontal="center" shrinkToFit="1"/>
      <protection hidden="1"/>
    </xf>
    <xf numFmtId="0" fontId="0" fillId="15" borderId="114" xfId="0" applyFill="1" applyBorder="1" applyAlignment="1" applyProtection="1">
      <alignment horizontal="right" vertical="center" wrapText="1"/>
      <protection hidden="1"/>
    </xf>
    <xf numFmtId="0" fontId="0" fillId="15" borderId="115" xfId="0" applyFill="1" applyBorder="1" applyAlignment="1" applyProtection="1">
      <alignment horizontal="right" vertical="center" wrapText="1"/>
      <protection hidden="1"/>
    </xf>
    <xf numFmtId="0" fontId="0" fillId="15" borderId="116" xfId="0" applyFill="1" applyBorder="1" applyAlignment="1" applyProtection="1">
      <alignment horizontal="right" vertical="center" wrapText="1"/>
      <protection hidden="1"/>
    </xf>
    <xf numFmtId="0" fontId="0" fillId="15" borderId="117" xfId="0" applyFill="1" applyBorder="1" applyAlignment="1" applyProtection="1">
      <alignment horizontal="right" vertical="center" wrapText="1"/>
      <protection hidden="1"/>
    </xf>
    <xf numFmtId="0" fontId="0" fillId="15" borderId="118" xfId="0" applyFill="1" applyBorder="1" applyAlignment="1" applyProtection="1">
      <alignment horizontal="right" vertical="center" wrapText="1"/>
      <protection hidden="1"/>
    </xf>
    <xf numFmtId="0" fontId="0" fillId="15" borderId="119" xfId="0" applyFill="1" applyBorder="1" applyAlignment="1" applyProtection="1">
      <alignment horizontal="right" vertical="center" wrapText="1"/>
      <protection hidden="1"/>
    </xf>
    <xf numFmtId="0" fontId="0" fillId="15" borderId="0" xfId="0" applyFill="1" applyAlignment="1" applyProtection="1">
      <alignment horizontal="center" vertical="center"/>
      <protection hidden="1"/>
    </xf>
    <xf numFmtId="0" fontId="71" fillId="0" borderId="89" xfId="0" applyFont="1" applyBorder="1" applyAlignment="1" applyProtection="1">
      <alignment horizontal="center" vertical="center" shrinkToFit="1"/>
      <protection hidden="1"/>
    </xf>
    <xf numFmtId="0" fontId="71" fillId="0" borderId="6" xfId="0" applyFont="1" applyBorder="1" applyAlignment="1" applyProtection="1">
      <alignment horizontal="center" vertical="center" shrinkToFit="1"/>
      <protection hidden="1"/>
    </xf>
    <xf numFmtId="0" fontId="70" fillId="0" borderId="0" xfId="0" applyFont="1" applyAlignment="1" applyProtection="1">
      <alignment horizontal="center" shrinkToFit="1"/>
      <protection hidden="1"/>
    </xf>
    <xf numFmtId="0" fontId="70" fillId="0" borderId="7" xfId="0" applyFont="1" applyBorder="1" applyAlignment="1" applyProtection="1">
      <alignment horizontal="center" vertical="center" shrinkToFit="1"/>
      <protection hidden="1"/>
    </xf>
    <xf numFmtId="0" fontId="70" fillId="0" borderId="0" xfId="0" applyFont="1" applyAlignment="1" applyProtection="1">
      <alignment horizontal="center" vertical="center" shrinkToFit="1"/>
      <protection hidden="1"/>
    </xf>
    <xf numFmtId="0" fontId="71" fillId="0" borderId="5" xfId="0" applyFont="1" applyBorder="1" applyAlignment="1" applyProtection="1">
      <alignment horizontal="center" shrinkToFit="1"/>
      <protection hidden="1"/>
    </xf>
    <xf numFmtId="0" fontId="70" fillId="0" borderId="35" xfId="0" applyFont="1" applyBorder="1" applyAlignment="1" applyProtection="1">
      <alignment horizontal="center" vertical="top" shrinkToFit="1"/>
      <protection hidden="1"/>
    </xf>
    <xf numFmtId="0" fontId="70" fillId="0" borderId="36" xfId="0" applyFont="1" applyBorder="1" applyAlignment="1" applyProtection="1">
      <alignment horizontal="center" vertical="top" shrinkToFit="1"/>
      <protection hidden="1"/>
    </xf>
    <xf numFmtId="0" fontId="70" fillId="0" borderId="1" xfId="0" applyFont="1" applyBorder="1" applyAlignment="1" applyProtection="1">
      <alignment horizontal="right" vertical="center" shrinkToFit="1"/>
      <protection hidden="1"/>
    </xf>
    <xf numFmtId="0" fontId="70" fillId="0" borderId="5" xfId="0" applyFont="1" applyBorder="1" applyAlignment="1" applyProtection="1">
      <alignment horizontal="right" vertical="center" shrinkToFit="1"/>
      <protection hidden="1"/>
    </xf>
    <xf numFmtId="0" fontId="70" fillId="0" borderId="98" xfId="0" applyFont="1" applyBorder="1" applyAlignment="1" applyProtection="1">
      <alignment horizontal="right" vertical="center" shrinkToFit="1"/>
      <protection hidden="1"/>
    </xf>
    <xf numFmtId="0" fontId="70" fillId="0" borderId="0" xfId="0" applyFont="1" applyAlignment="1" applyProtection="1">
      <alignment horizontal="right" vertical="center" shrinkToFit="1"/>
      <protection hidden="1"/>
    </xf>
    <xf numFmtId="165" fontId="71" fillId="3" borderId="6" xfId="0" applyNumberFormat="1" applyFont="1" applyFill="1" applyBorder="1" applyAlignment="1" applyProtection="1">
      <alignment horizontal="right" shrinkToFit="1"/>
      <protection hidden="1"/>
    </xf>
    <xf numFmtId="165" fontId="71" fillId="3" borderId="95" xfId="0" applyNumberFormat="1" applyFont="1" applyFill="1" applyBorder="1" applyAlignment="1" applyProtection="1">
      <alignment horizontal="right" shrinkToFit="1"/>
      <protection hidden="1"/>
    </xf>
    <xf numFmtId="165" fontId="71" fillId="3" borderId="6" xfId="0" applyNumberFormat="1" applyFont="1" applyFill="1" applyBorder="1" applyAlignment="1" applyProtection="1">
      <alignment horizontal="right" vertical="center" shrinkToFit="1"/>
      <protection hidden="1"/>
    </xf>
    <xf numFmtId="165" fontId="71" fillId="3" borderId="95" xfId="0" applyNumberFormat="1" applyFont="1" applyFill="1" applyBorder="1" applyAlignment="1" applyProtection="1">
      <alignment horizontal="right" vertical="center" shrinkToFit="1"/>
      <protection hidden="1"/>
    </xf>
    <xf numFmtId="0" fontId="53" fillId="0" borderId="0" xfId="0" applyFont="1" applyAlignment="1" applyProtection="1">
      <alignment horizontal="right" vertical="center" wrapText="1" shrinkToFit="1"/>
      <protection hidden="1"/>
    </xf>
    <xf numFmtId="0" fontId="53" fillId="0" borderId="5" xfId="0" applyFont="1" applyBorder="1" applyAlignment="1" applyProtection="1">
      <alignment horizontal="right" vertical="center" wrapText="1" shrinkToFit="1"/>
      <protection hidden="1"/>
    </xf>
    <xf numFmtId="0" fontId="72" fillId="6" borderId="96" xfId="0" applyFont="1" applyFill="1" applyBorder="1" applyAlignment="1" applyProtection="1">
      <alignment horizontal="center" shrinkToFit="1"/>
      <protection hidden="1"/>
    </xf>
    <xf numFmtId="0" fontId="72" fillId="6" borderId="7" xfId="0" applyFont="1" applyFill="1" applyBorder="1" applyAlignment="1" applyProtection="1">
      <alignment horizontal="center" shrinkToFit="1"/>
      <protection hidden="1"/>
    </xf>
    <xf numFmtId="0" fontId="72" fillId="6" borderId="94" xfId="0" applyFont="1" applyFill="1" applyBorder="1" applyAlignment="1" applyProtection="1">
      <alignment horizontal="center" shrinkToFit="1"/>
      <protection hidden="1"/>
    </xf>
    <xf numFmtId="0" fontId="72" fillId="6" borderId="39" xfId="0" applyFont="1" applyFill="1" applyBorder="1" applyAlignment="1" applyProtection="1">
      <alignment horizontal="center" vertical="center" shrinkToFit="1"/>
      <protection hidden="1"/>
    </xf>
    <xf numFmtId="0" fontId="72" fillId="6" borderId="0" xfId="0" applyFont="1" applyFill="1" applyAlignment="1" applyProtection="1">
      <alignment horizontal="center" vertical="center" shrinkToFit="1"/>
      <protection hidden="1"/>
    </xf>
    <xf numFmtId="0" fontId="72" fillId="6" borderId="97" xfId="0" applyFont="1" applyFill="1" applyBorder="1" applyAlignment="1" applyProtection="1">
      <alignment horizontal="center" vertical="center" shrinkToFit="1"/>
      <protection hidden="1"/>
    </xf>
    <xf numFmtId="165" fontId="69" fillId="16" borderId="6" xfId="0" applyNumberFormat="1" applyFont="1" applyFill="1" applyBorder="1" applyAlignment="1" applyProtection="1">
      <alignment horizontal="center" vertical="center" shrinkToFit="1"/>
      <protection hidden="1"/>
    </xf>
    <xf numFmtId="22" fontId="69" fillId="0" borderId="0" xfId="0" applyNumberFormat="1" applyFont="1" applyAlignment="1" applyProtection="1">
      <alignment horizontal="center" vertical="center" shrinkToFit="1" readingOrder="2"/>
      <protection hidden="1"/>
    </xf>
    <xf numFmtId="0" fontId="79" fillId="0" borderId="76" xfId="0" applyFont="1" applyBorder="1" applyAlignment="1" applyProtection="1">
      <alignment horizontal="center" vertical="center" shrinkToFit="1"/>
      <protection hidden="1"/>
    </xf>
    <xf numFmtId="0" fontId="54" fillId="11" borderId="3" xfId="0" applyFont="1" applyFill="1" applyBorder="1" applyAlignment="1" applyProtection="1">
      <alignment horizontal="center" vertical="center" wrapText="1" shrinkToFit="1"/>
      <protection hidden="1"/>
    </xf>
    <xf numFmtId="0" fontId="54" fillId="11" borderId="0" xfId="0" applyFont="1" applyFill="1" applyAlignment="1" applyProtection="1">
      <alignment horizontal="center" vertical="center" wrapText="1" shrinkToFit="1"/>
      <protection hidden="1"/>
    </xf>
    <xf numFmtId="0" fontId="70" fillId="0" borderId="73" xfId="0" applyFont="1" applyBorder="1" applyAlignment="1" applyProtection="1">
      <alignment horizontal="center" vertical="center" shrinkToFit="1"/>
      <protection hidden="1"/>
    </xf>
    <xf numFmtId="0" fontId="70" fillId="0" borderId="74" xfId="0" applyFont="1" applyBorder="1" applyAlignment="1" applyProtection="1">
      <alignment horizontal="center" vertical="center" shrinkToFit="1"/>
      <protection hidden="1"/>
    </xf>
    <xf numFmtId="0" fontId="70" fillId="0" borderId="75" xfId="0" applyFont="1" applyBorder="1" applyAlignment="1" applyProtection="1">
      <alignment horizontal="center" vertical="center" shrinkToFit="1"/>
      <protection hidden="1"/>
    </xf>
    <xf numFmtId="0" fontId="3" fillId="7" borderId="131" xfId="0" applyFont="1" applyFill="1" applyBorder="1" applyAlignment="1">
      <alignment horizontal="center" vertical="center" textRotation="90" wrapText="1"/>
    </xf>
    <xf numFmtId="0" fontId="3" fillId="7" borderId="132" xfId="0" applyFont="1" applyFill="1" applyBorder="1" applyAlignment="1">
      <alignment horizontal="center" vertical="center" textRotation="90" wrapText="1"/>
    </xf>
    <xf numFmtId="0" fontId="3" fillId="7" borderId="34" xfId="0" applyFont="1" applyFill="1" applyBorder="1" applyAlignment="1">
      <alignment horizontal="center" vertical="center" textRotation="90" wrapText="1"/>
    </xf>
    <xf numFmtId="0" fontId="3" fillId="7" borderId="133" xfId="0" applyFont="1" applyFill="1" applyBorder="1" applyAlignment="1">
      <alignment horizontal="center" vertical="center" textRotation="90" wrapText="1"/>
    </xf>
    <xf numFmtId="0" fontId="3" fillId="7" borderId="122" xfId="0" applyFont="1" applyFill="1" applyBorder="1" applyAlignment="1">
      <alignment horizontal="center" vertical="center" textRotation="90" wrapText="1"/>
    </xf>
    <xf numFmtId="0" fontId="3" fillId="7" borderId="131" xfId="0" applyFont="1" applyFill="1" applyBorder="1" applyAlignment="1">
      <alignment horizontal="center" vertical="center"/>
    </xf>
    <xf numFmtId="0" fontId="3" fillId="7" borderId="132" xfId="0" applyFont="1" applyFill="1" applyBorder="1" applyAlignment="1">
      <alignment horizontal="center" vertical="center"/>
    </xf>
    <xf numFmtId="0" fontId="3" fillId="7" borderId="34" xfId="0" applyFont="1" applyFill="1" applyBorder="1" applyAlignment="1">
      <alignment horizontal="center" vertical="center"/>
    </xf>
    <xf numFmtId="0" fontId="3" fillId="7" borderId="133" xfId="0" applyFont="1" applyFill="1" applyBorder="1" applyAlignment="1">
      <alignment horizontal="center" vertical="center"/>
    </xf>
    <xf numFmtId="0" fontId="3" fillId="7" borderId="89" xfId="0" applyFont="1" applyFill="1" applyBorder="1" applyAlignment="1">
      <alignment horizontal="center" vertical="center"/>
    </xf>
    <xf numFmtId="0" fontId="3" fillId="7" borderId="123" xfId="0" applyFont="1" applyFill="1" applyBorder="1" applyAlignment="1">
      <alignment horizontal="center" vertical="center"/>
    </xf>
    <xf numFmtId="0" fontId="76" fillId="9" borderId="77" xfId="0" applyFont="1" applyFill="1" applyBorder="1" applyAlignment="1" applyProtection="1">
      <alignment horizontal="center" vertical="center"/>
      <protection hidden="1"/>
    </xf>
    <xf numFmtId="0" fontId="76" fillId="9" borderId="6" xfId="0" applyFont="1" applyFill="1" applyBorder="1" applyAlignment="1" applyProtection="1">
      <alignment horizontal="center" vertical="center"/>
      <protection hidden="1"/>
    </xf>
    <xf numFmtId="0" fontId="76" fillId="9" borderId="123" xfId="0" applyFont="1" applyFill="1" applyBorder="1" applyAlignment="1" applyProtection="1">
      <alignment horizontal="center" vertical="center"/>
      <protection hidden="1"/>
    </xf>
    <xf numFmtId="0" fontId="76" fillId="9" borderId="124" xfId="0" applyFont="1" applyFill="1" applyBorder="1" applyAlignment="1" applyProtection="1">
      <alignment horizontal="center" vertical="center"/>
      <protection hidden="1"/>
    </xf>
    <xf numFmtId="0" fontId="76" fillId="9" borderId="125" xfId="0" applyFont="1" applyFill="1" applyBorder="1" applyAlignment="1" applyProtection="1">
      <alignment horizontal="center" vertical="center"/>
      <protection hidden="1"/>
    </xf>
    <xf numFmtId="0" fontId="76" fillId="9" borderId="126" xfId="0" applyFont="1" applyFill="1" applyBorder="1" applyAlignment="1" applyProtection="1">
      <alignment horizontal="center" vertical="center"/>
      <protection hidden="1"/>
    </xf>
    <xf numFmtId="0" fontId="76" fillId="9" borderId="78" xfId="0" applyFont="1" applyFill="1" applyBorder="1" applyAlignment="1" applyProtection="1">
      <alignment horizontal="center" vertical="center"/>
      <protection hidden="1"/>
    </xf>
    <xf numFmtId="0" fontId="76" fillId="9" borderId="127" xfId="0" applyFont="1" applyFill="1" applyBorder="1" applyAlignment="1" applyProtection="1">
      <alignment horizontal="center" vertical="center"/>
      <protection hidden="1"/>
    </xf>
    <xf numFmtId="0" fontId="76" fillId="9" borderId="128" xfId="0" applyFont="1" applyFill="1" applyBorder="1" applyAlignment="1" applyProtection="1">
      <alignment horizontal="center" vertical="center"/>
      <protection hidden="1"/>
    </xf>
    <xf numFmtId="0" fontId="76" fillId="9" borderId="129" xfId="0" applyFont="1" applyFill="1" applyBorder="1" applyAlignment="1" applyProtection="1">
      <alignment horizontal="center" vertical="center"/>
      <protection hidden="1"/>
    </xf>
    <xf numFmtId="0" fontId="76" fillId="9" borderId="130" xfId="0" applyFont="1" applyFill="1" applyBorder="1" applyAlignment="1" applyProtection="1">
      <alignment horizontal="center" vertical="center"/>
      <protection hidden="1"/>
    </xf>
    <xf numFmtId="0" fontId="6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03" xfId="0" applyFont="1" applyBorder="1" applyAlignment="1">
      <alignment horizontal="center" vertical="center"/>
    </xf>
    <xf numFmtId="0" fontId="15" fillId="0" borderId="104" xfId="0" applyFont="1" applyBorder="1" applyAlignment="1">
      <alignment horizontal="center" vertical="center"/>
    </xf>
    <xf numFmtId="0" fontId="15" fillId="0" borderId="105" xfId="0" applyFont="1" applyBorder="1" applyAlignment="1">
      <alignment horizontal="center" vertical="center"/>
    </xf>
    <xf numFmtId="0" fontId="15" fillId="0" borderId="108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09" xfId="0" applyFont="1" applyBorder="1" applyAlignment="1">
      <alignment horizontal="center" vertical="center"/>
    </xf>
    <xf numFmtId="0" fontId="15" fillId="0" borderId="105" xfId="0" applyFont="1" applyBorder="1" applyAlignment="1" applyProtection="1">
      <alignment horizontal="center" vertical="center"/>
      <protection hidden="1"/>
    </xf>
    <xf numFmtId="0" fontId="15" fillId="0" borderId="109" xfId="0" applyFont="1" applyBorder="1" applyAlignment="1" applyProtection="1">
      <alignment horizontal="center" vertical="center"/>
      <protection hidden="1"/>
    </xf>
    <xf numFmtId="0" fontId="15" fillId="0" borderId="106" xfId="0" applyFont="1" applyBorder="1" applyAlignment="1" applyProtection="1">
      <alignment horizontal="center" vertical="center"/>
      <protection hidden="1"/>
    </xf>
    <xf numFmtId="0" fontId="15" fillId="0" borderId="38" xfId="0" applyFont="1" applyBorder="1" applyAlignment="1" applyProtection="1">
      <alignment horizontal="center" vertical="center"/>
      <protection hidden="1"/>
    </xf>
    <xf numFmtId="0" fontId="15" fillId="0" borderId="108" xfId="0" applyFont="1" applyBorder="1" applyAlignment="1" applyProtection="1">
      <alignment horizontal="center" vertical="center"/>
      <protection hidden="1"/>
    </xf>
    <xf numFmtId="0" fontId="15" fillId="0" borderId="10" xfId="0" applyFont="1" applyBorder="1" applyAlignment="1" applyProtection="1">
      <alignment horizontal="center" vertical="center"/>
      <protection hidden="1"/>
    </xf>
    <xf numFmtId="0" fontId="15" fillId="0" borderId="106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0" fontId="15" fillId="0" borderId="107" xfId="0" applyFont="1" applyBorder="1" applyAlignment="1">
      <alignment horizontal="center" vertical="center"/>
    </xf>
    <xf numFmtId="0" fontId="21" fillId="4" borderId="26" xfId="0" applyFont="1" applyFill="1" applyBorder="1" applyAlignment="1" applyProtection="1">
      <alignment horizontal="center" vertical="center"/>
      <protection hidden="1"/>
    </xf>
    <xf numFmtId="0" fontId="21" fillId="4" borderId="29" xfId="0" applyFont="1" applyFill="1" applyBorder="1" applyAlignment="1" applyProtection="1">
      <alignment horizontal="center" vertical="center"/>
      <protection hidden="1"/>
    </xf>
    <xf numFmtId="0" fontId="15" fillId="13" borderId="16" xfId="0" applyFont="1" applyFill="1" applyBorder="1" applyAlignment="1" applyProtection="1">
      <alignment horizontal="center" vertical="center"/>
      <protection hidden="1"/>
    </xf>
    <xf numFmtId="0" fontId="15" fillId="13" borderId="20" xfId="0" applyFont="1" applyFill="1" applyBorder="1" applyAlignment="1" applyProtection="1">
      <alignment horizontal="center" vertical="center"/>
      <protection hidden="1"/>
    </xf>
    <xf numFmtId="0" fontId="19" fillId="12" borderId="0" xfId="0" applyFont="1" applyFill="1" applyAlignment="1" applyProtection="1">
      <alignment horizontal="center" vertical="center"/>
      <protection hidden="1"/>
    </xf>
    <xf numFmtId="0" fontId="19" fillId="12" borderId="14" xfId="0" applyFont="1" applyFill="1" applyBorder="1" applyAlignment="1" applyProtection="1">
      <alignment horizontal="center" vertical="center"/>
      <protection hidden="1"/>
    </xf>
    <xf numFmtId="0" fontId="21" fillId="4" borderId="31" xfId="0" applyFont="1" applyFill="1" applyBorder="1" applyAlignment="1" applyProtection="1">
      <alignment horizontal="center" vertical="center"/>
      <protection hidden="1"/>
    </xf>
    <xf numFmtId="0" fontId="21" fillId="4" borderId="32" xfId="0" applyFont="1" applyFill="1" applyBorder="1" applyAlignment="1" applyProtection="1">
      <alignment horizontal="center" vertical="center"/>
      <protection hidden="1"/>
    </xf>
    <xf numFmtId="0" fontId="21" fillId="4" borderId="33" xfId="0" applyFont="1" applyFill="1" applyBorder="1" applyAlignment="1" applyProtection="1">
      <alignment horizontal="center" vertical="center"/>
      <protection hidden="1"/>
    </xf>
    <xf numFmtId="0" fontId="21" fillId="4" borderId="27" xfId="0" applyFont="1" applyFill="1" applyBorder="1" applyAlignment="1" applyProtection="1">
      <alignment horizontal="center" vertical="center"/>
      <protection hidden="1"/>
    </xf>
    <xf numFmtId="0" fontId="21" fillId="4" borderId="30" xfId="0" applyFont="1" applyFill="1" applyBorder="1" applyAlignment="1" applyProtection="1">
      <alignment horizontal="center" vertical="center"/>
      <protection hidden="1"/>
    </xf>
    <xf numFmtId="0" fontId="15" fillId="13" borderId="21" xfId="0" applyFont="1" applyFill="1" applyBorder="1" applyAlignment="1" applyProtection="1">
      <alignment horizontal="center" vertical="center"/>
      <protection hidden="1"/>
    </xf>
    <xf numFmtId="0" fontId="15" fillId="13" borderId="22" xfId="0" applyFont="1" applyFill="1" applyBorder="1" applyAlignment="1" applyProtection="1">
      <alignment horizontal="center" vertical="center"/>
      <protection hidden="1"/>
    </xf>
    <xf numFmtId="0" fontId="3" fillId="7" borderId="134" xfId="0" applyFont="1" applyFill="1" applyBorder="1" applyAlignment="1">
      <alignment horizontal="center" vertical="center" textRotation="90" wrapText="1"/>
    </xf>
    <xf numFmtId="0" fontId="15" fillId="0" borderId="13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22" fillId="20" borderId="10" xfId="0" applyFont="1" applyFill="1" applyBorder="1" applyAlignment="1">
      <alignment horizontal="center" vertical="center"/>
    </xf>
    <xf numFmtId="0" fontId="3" fillId="7" borderId="134" xfId="0" applyFont="1" applyFill="1" applyBorder="1" applyAlignment="1">
      <alignment horizontal="center" vertical="center"/>
    </xf>
    <xf numFmtId="0" fontId="3" fillId="17" borderId="89" xfId="0" applyFont="1" applyFill="1" applyBorder="1" applyAlignment="1">
      <alignment horizontal="center" vertical="center"/>
    </xf>
    <xf numFmtId="0" fontId="3" fillId="17" borderId="123" xfId="0" applyFont="1" applyFill="1" applyBorder="1" applyAlignment="1">
      <alignment horizontal="center" vertical="center"/>
    </xf>
    <xf numFmtId="0" fontId="3" fillId="7" borderId="121" xfId="0" applyFont="1" applyFill="1" applyBorder="1" applyAlignment="1">
      <alignment horizontal="center" vertical="center"/>
    </xf>
    <xf numFmtId="0" fontId="3" fillId="7" borderId="11" xfId="0" applyFont="1" applyFill="1" applyBorder="1" applyAlignment="1">
      <alignment horizontal="center" vertical="center" textRotation="90" wrapText="1"/>
    </xf>
    <xf numFmtId="0" fontId="65" fillId="20" borderId="111" xfId="0" applyFont="1" applyFill="1" applyBorder="1" applyAlignment="1">
      <alignment horizontal="center" vertical="center"/>
    </xf>
    <xf numFmtId="0" fontId="65" fillId="20" borderId="107" xfId="0" applyFont="1" applyFill="1" applyBorder="1" applyAlignment="1">
      <alignment horizontal="center" vertical="center"/>
    </xf>
    <xf numFmtId="0" fontId="22" fillId="20" borderId="111" xfId="0" applyFont="1" applyFill="1" applyBorder="1" applyAlignment="1" applyProtection="1">
      <alignment horizontal="center" vertical="center" wrapText="1"/>
      <protection hidden="1"/>
    </xf>
    <xf numFmtId="0" fontId="22" fillId="20" borderId="107" xfId="0" applyFont="1" applyFill="1" applyBorder="1" applyAlignment="1" applyProtection="1">
      <alignment horizontal="center" vertical="center" wrapText="1"/>
      <protection hidden="1"/>
    </xf>
    <xf numFmtId="0" fontId="45" fillId="20" borderId="10" xfId="0" applyFont="1" applyFill="1" applyBorder="1" applyAlignment="1">
      <alignment horizontal="center" vertical="center"/>
    </xf>
    <xf numFmtId="0" fontId="65" fillId="20" borderId="110" xfId="0" applyFont="1" applyFill="1" applyBorder="1" applyAlignment="1">
      <alignment horizontal="center" vertical="center"/>
    </xf>
    <xf numFmtId="0" fontId="65" fillId="20" borderId="106" xfId="0" applyFont="1" applyFill="1" applyBorder="1" applyAlignment="1">
      <alignment horizontal="center" vertical="center"/>
    </xf>
    <xf numFmtId="0" fontId="3" fillId="7" borderId="121" xfId="0" applyFont="1" applyFill="1" applyBorder="1" applyAlignment="1">
      <alignment horizontal="center" vertical="center" textRotation="90" wrapText="1"/>
    </xf>
    <xf numFmtId="0" fontId="22" fillId="20" borderId="108" xfId="0" applyFont="1" applyFill="1" applyBorder="1" applyAlignment="1" applyProtection="1">
      <alignment horizontal="center" vertical="center" wrapText="1"/>
      <protection hidden="1"/>
    </xf>
    <xf numFmtId="0" fontId="45" fillId="20" borderId="9" xfId="0" applyFont="1" applyFill="1" applyBorder="1" applyAlignment="1">
      <alignment horizontal="center" vertical="center" textRotation="90" wrapText="1"/>
    </xf>
    <xf numFmtId="0" fontId="45" fillId="20" borderId="38" xfId="0" applyFont="1" applyFill="1" applyBorder="1" applyAlignment="1">
      <alignment horizontal="center" vertical="center" textRotation="90" wrapText="1"/>
    </xf>
    <xf numFmtId="0" fontId="22" fillId="20" borderId="111" xfId="0" applyFont="1" applyFill="1" applyBorder="1" applyAlignment="1">
      <alignment horizontal="center" vertical="center" wrapText="1"/>
    </xf>
    <xf numFmtId="0" fontId="22" fillId="20" borderId="107" xfId="0" applyFont="1" applyFill="1" applyBorder="1" applyAlignment="1">
      <alignment horizontal="center" vertical="center" wrapText="1"/>
    </xf>
    <xf numFmtId="0" fontId="45" fillId="20" borderId="10" xfId="0" applyFont="1" applyFill="1" applyBorder="1" applyAlignment="1">
      <alignment horizontal="center" vertical="center" wrapText="1"/>
    </xf>
    <xf numFmtId="0" fontId="45" fillId="20" borderId="110" xfId="0" applyFont="1" applyFill="1" applyBorder="1" applyAlignment="1">
      <alignment horizontal="center" vertical="center" textRotation="90"/>
    </xf>
    <xf numFmtId="0" fontId="45" fillId="20" borderId="106" xfId="0" applyFont="1" applyFill="1" applyBorder="1" applyAlignment="1">
      <alignment horizontal="center" vertical="center" textRotation="90"/>
    </xf>
    <xf numFmtId="0" fontId="14" fillId="0" borderId="9" xfId="0" applyFont="1" applyBorder="1" applyAlignment="1" applyProtection="1">
      <alignment horizontal="center" vertical="center" textRotation="90"/>
      <protection hidden="1"/>
    </xf>
    <xf numFmtId="0" fontId="14" fillId="0" borderId="38" xfId="0" applyFont="1" applyBorder="1" applyAlignment="1" applyProtection="1">
      <alignment horizontal="center" vertical="center" textRotation="90"/>
      <protection hidden="1"/>
    </xf>
    <xf numFmtId="0" fontId="65" fillId="20" borderId="9" xfId="0" applyFont="1" applyFill="1" applyBorder="1" applyAlignment="1">
      <alignment horizontal="center" vertical="center"/>
    </xf>
    <xf numFmtId="0" fontId="65" fillId="20" borderId="38" xfId="0" applyFont="1" applyFill="1" applyBorder="1" applyAlignment="1">
      <alignment horizontal="center" vertical="center"/>
    </xf>
    <xf numFmtId="0" fontId="21" fillId="4" borderId="25" xfId="0" applyFont="1" applyFill="1" applyBorder="1" applyAlignment="1" applyProtection="1">
      <alignment horizontal="center" vertical="center"/>
      <protection hidden="1"/>
    </xf>
    <xf numFmtId="0" fontId="21" fillId="4" borderId="28" xfId="0" applyFont="1" applyFill="1" applyBorder="1" applyAlignment="1" applyProtection="1">
      <alignment horizontal="center" vertical="center"/>
      <protection hidden="1"/>
    </xf>
    <xf numFmtId="0" fontId="45" fillId="20" borderId="111" xfId="0" applyFont="1" applyFill="1" applyBorder="1" applyAlignment="1">
      <alignment horizontal="center" vertical="center" textRotation="90" wrapText="1"/>
    </xf>
    <xf numFmtId="0" fontId="45" fillId="20" borderId="107" xfId="0" applyFont="1" applyFill="1" applyBorder="1" applyAlignment="1">
      <alignment horizontal="center" vertical="center" textRotation="90" wrapText="1"/>
    </xf>
    <xf numFmtId="0" fontId="22" fillId="20" borderId="9" xfId="0" applyFont="1" applyFill="1" applyBorder="1" applyAlignment="1">
      <alignment horizontal="center" vertical="center" wrapText="1"/>
    </xf>
    <xf numFmtId="0" fontId="22" fillId="20" borderId="38" xfId="0" applyFont="1" applyFill="1" applyBorder="1" applyAlignment="1">
      <alignment horizontal="center" vertical="center" wrapText="1"/>
    </xf>
    <xf numFmtId="0" fontId="22" fillId="20" borderId="110" xfId="0" applyFont="1" applyFill="1" applyBorder="1" applyAlignment="1">
      <alignment horizontal="center" vertical="center" wrapText="1"/>
    </xf>
    <xf numFmtId="0" fontId="22" fillId="20" borderId="106" xfId="0" applyFont="1" applyFill="1" applyBorder="1" applyAlignment="1">
      <alignment horizontal="center" vertical="center" wrapText="1"/>
    </xf>
  </cellXfs>
  <cellStyles count="7">
    <cellStyle name="Normal 2" xfId="2" xr:uid="{00000000-0005-0000-0000-000002000000}"/>
    <cellStyle name="Normal 2 2" xfId="3" xr:uid="{00000000-0005-0000-0000-000003000000}"/>
    <cellStyle name="Normal 4" xfId="4" xr:uid="{00000000-0005-0000-0000-000004000000}"/>
    <cellStyle name="ارتباط تشعبي" xfId="1" builtinId="8"/>
    <cellStyle name="عادي" xfId="0" builtinId="0"/>
    <cellStyle name="عادي 2" xfId="5" xr:uid="{00000000-0005-0000-0000-000005000000}"/>
    <cellStyle name="عادي 2 2" xfId="6" xr:uid="{00000000-0005-0000-0000-000006000000}"/>
  </cellStyles>
  <dxfs count="48">
    <dxf>
      <font>
        <b/>
        <i/>
        <color theme="0"/>
      </font>
      <fill>
        <patternFill>
          <bgColor rgb="FF7030A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206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strike/>
        <u val="double"/>
      </font>
      <fill>
        <patternFill>
          <bgColor rgb="FF00206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>
          <bgColor theme="8" tint="-0.499984740745262"/>
        </patternFill>
      </fill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theme="8" tint="-0.499984740745262"/>
        </patternFill>
      </fill>
      <border>
        <left/>
        <right/>
        <top style="thin">
          <color theme="0"/>
        </top>
        <bottom style="thin">
          <color theme="0"/>
        </bottom>
      </border>
    </dxf>
  </dxfs>
  <tableStyles count="0" defaultTableStyle="TableStyleMedium2" defaultPivotStyle="PivotStyleLight16"/>
  <colors>
    <mruColors>
      <color rgb="FF3855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693420</xdr:colOff>
      <xdr:row>0</xdr:row>
      <xdr:rowOff>60960</xdr:rowOff>
    </xdr:from>
    <xdr:to>
      <xdr:col>1</xdr:col>
      <xdr:colOff>1264920</xdr:colOff>
      <xdr:row>0</xdr:row>
      <xdr:rowOff>320040</xdr:rowOff>
    </xdr:to>
    <xdr:sp macro="" textlink="">
      <xdr:nvSpPr>
        <xdr:cNvPr id="2" name="سهم: لليسار 1">
          <a:extLst>
            <a:ext uri="{FF2B5EF4-FFF2-40B4-BE49-F238E27FC236}">
              <a16:creationId xmlns:a16="http://schemas.microsoft.com/office/drawing/2014/main" id="{8BB206E7-BF58-478C-B8B6-3EC9FD23543F}"/>
            </a:ext>
          </a:extLst>
        </xdr:cNvPr>
        <xdr:cNvSpPr/>
      </xdr:nvSpPr>
      <xdr:spPr>
        <a:xfrm>
          <a:off x="10121150700" y="60960"/>
          <a:ext cx="571500" cy="25908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1043940</xdr:colOff>
      <xdr:row>7</xdr:row>
      <xdr:rowOff>106680</xdr:rowOff>
    </xdr:from>
    <xdr:to>
      <xdr:col>8</xdr:col>
      <xdr:colOff>76200</xdr:colOff>
      <xdr:row>7</xdr:row>
      <xdr:rowOff>365760</xdr:rowOff>
    </xdr:to>
    <xdr:sp macro="" textlink="">
      <xdr:nvSpPr>
        <xdr:cNvPr id="3" name="سهم: لليسار 2">
          <a:extLst>
            <a:ext uri="{FF2B5EF4-FFF2-40B4-BE49-F238E27FC236}">
              <a16:creationId xmlns:a16="http://schemas.microsoft.com/office/drawing/2014/main" id="{586E0036-FB7B-4D61-8220-7A67C0839176}"/>
            </a:ext>
          </a:extLst>
        </xdr:cNvPr>
        <xdr:cNvSpPr/>
      </xdr:nvSpPr>
      <xdr:spPr>
        <a:xfrm rot="10800000">
          <a:off x="11235255660" y="2560320"/>
          <a:ext cx="739140" cy="25908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twoCellAnchor>
  <xdr:twoCellAnchor>
    <xdr:from>
      <xdr:col>7</xdr:col>
      <xdr:colOff>175260</xdr:colOff>
      <xdr:row>10</xdr:row>
      <xdr:rowOff>175260</xdr:rowOff>
    </xdr:from>
    <xdr:to>
      <xdr:col>9</xdr:col>
      <xdr:colOff>342900</xdr:colOff>
      <xdr:row>11</xdr:row>
      <xdr:rowOff>7620</xdr:rowOff>
    </xdr:to>
    <xdr:sp macro="" textlink="">
      <xdr:nvSpPr>
        <xdr:cNvPr id="4" name="سهم: لليسار 3">
          <a:extLst>
            <a:ext uri="{FF2B5EF4-FFF2-40B4-BE49-F238E27FC236}">
              <a16:creationId xmlns:a16="http://schemas.microsoft.com/office/drawing/2014/main" id="{F5587180-01B7-CF95-BE73-055B94301554}"/>
            </a:ext>
          </a:extLst>
        </xdr:cNvPr>
        <xdr:cNvSpPr/>
      </xdr:nvSpPr>
      <xdr:spPr>
        <a:xfrm rot="10800000">
          <a:off x="11234745120" y="3771900"/>
          <a:ext cx="739140" cy="25908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47</xdr:row>
      <xdr:rowOff>211454</xdr:rowOff>
    </xdr:from>
    <xdr:to>
      <xdr:col>16</xdr:col>
      <xdr:colOff>38100</xdr:colOff>
      <xdr:row>49</xdr:row>
      <xdr:rowOff>66674</xdr:rowOff>
    </xdr:to>
    <xdr:sp macro="" textlink="">
      <xdr:nvSpPr>
        <xdr:cNvPr id="2" name="مربع نص 1">
          <a:extLst>
            <a:ext uri="{FF2B5EF4-FFF2-40B4-BE49-F238E27FC236}">
              <a16:creationId xmlns:a16="http://schemas.microsoft.com/office/drawing/2014/main" id="{8C37488C-6F18-4ADC-AF49-2D9C2E9CD5FF}"/>
            </a:ext>
          </a:extLst>
        </xdr:cNvPr>
        <xdr:cNvSpPr txBox="1"/>
      </xdr:nvSpPr>
      <xdr:spPr>
        <a:xfrm>
          <a:off x="9972118740" y="10102214"/>
          <a:ext cx="6113145" cy="3581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ar-SY" sz="1600" b="0">
              <a:latin typeface="Sakkal Majalla" pitchFamily="2" charset="-78"/>
              <a:cs typeface="Sakkal Majalla" pitchFamily="2" charset="-78"/>
            </a:rPr>
            <a:t>عنوان </a:t>
          </a:r>
          <a:r>
            <a:rPr lang="ar-SA" sz="1600" b="0">
              <a:latin typeface="Sakkal Majalla" pitchFamily="2" charset="-78"/>
              <a:cs typeface="Sakkal Majalla" pitchFamily="2" charset="-78"/>
            </a:rPr>
            <a:t>مركز</a:t>
          </a:r>
          <a:r>
            <a:rPr lang="ar-SA" sz="1600" b="0" baseline="0">
              <a:latin typeface="Sakkal Majalla" pitchFamily="2" charset="-78"/>
              <a:cs typeface="Sakkal Majalla" pitchFamily="2" charset="-78"/>
            </a:rPr>
            <a:t> التعليم المفتوح : دمشق - المزة - جانب المدينة الجامعية  | ص.ب /</a:t>
          </a:r>
          <a:r>
            <a:rPr lang="en-US" sz="1600" b="0" baseline="0">
              <a:latin typeface="Sakkal Majalla" pitchFamily="2" charset="-78"/>
              <a:cs typeface="Sakkal Majalla" pitchFamily="2" charset="-78"/>
            </a:rPr>
            <a:t>35063</a:t>
          </a:r>
          <a:r>
            <a:rPr lang="ar-SA" sz="1600" b="0" baseline="0">
              <a:latin typeface="Sakkal Majalla" pitchFamily="2" charset="-78"/>
              <a:cs typeface="Sakkal Majalla" pitchFamily="2" charset="-78"/>
            </a:rPr>
            <a:t>/</a:t>
          </a:r>
          <a:endParaRPr lang="ar-SY" sz="1600" b="0">
            <a:latin typeface="Sakkal Majalla" pitchFamily="2" charset="-78"/>
            <a:cs typeface="Sakkal Majalla" pitchFamily="2" charset="-78"/>
          </a:endParaRPr>
        </a:p>
      </xdr:txBody>
    </xdr:sp>
    <xdr:clientData/>
  </xdr:twoCellAnchor>
  <xdr:twoCellAnchor>
    <xdr:from>
      <xdr:col>1</xdr:col>
      <xdr:colOff>19050</xdr:colOff>
      <xdr:row>48</xdr:row>
      <xdr:rowOff>180976</xdr:rowOff>
    </xdr:from>
    <xdr:to>
      <xdr:col>15</xdr:col>
      <xdr:colOff>300990</xdr:colOff>
      <xdr:row>51</xdr:row>
      <xdr:rowOff>1906</xdr:rowOff>
    </xdr:to>
    <xdr:sp macro="" textlink="">
      <xdr:nvSpPr>
        <xdr:cNvPr id="3" name="مربع نص 2">
          <a:extLst>
            <a:ext uri="{FF2B5EF4-FFF2-40B4-BE49-F238E27FC236}">
              <a16:creationId xmlns:a16="http://schemas.microsoft.com/office/drawing/2014/main" id="{471CDA3A-6E09-401E-8568-1A006B43F4E8}"/>
            </a:ext>
          </a:extLst>
        </xdr:cNvPr>
        <xdr:cNvSpPr txBox="1"/>
      </xdr:nvSpPr>
      <xdr:spPr>
        <a:xfrm>
          <a:off x="9972160650" y="10285096"/>
          <a:ext cx="6118860" cy="544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en-US" sz="1600" b="0" u="none">
              <a:latin typeface="Sakkal Majalla" panose="02000000000000000000" pitchFamily="2" charset="-78"/>
              <a:cs typeface="Sakkal Majalla" panose="02000000000000000000" pitchFamily="2" charset="-78"/>
            </a:rPr>
            <a:t>www.damascusuniversity.edu.sy/ol     |          damascusuniversity.ol</a:t>
          </a:r>
          <a:r>
            <a:rPr lang="en-US" sz="1600" b="0" u="none" baseline="0">
              <a:latin typeface="Sakkal Majalla" panose="02000000000000000000" pitchFamily="2" charset="-78"/>
              <a:cs typeface="Sakkal Majalla" panose="02000000000000000000" pitchFamily="2" charset="-78"/>
            </a:rPr>
            <a:t>     </a:t>
          </a:r>
          <a:r>
            <a:rPr lang="en-US" sz="1600" b="0" u="none">
              <a:latin typeface="Sakkal Majalla" panose="02000000000000000000" pitchFamily="2" charset="-78"/>
              <a:cs typeface="Sakkal Majalla" panose="02000000000000000000" pitchFamily="2" charset="-78"/>
            </a:rPr>
            <a:t>|          </a:t>
          </a:r>
          <a:r>
            <a:rPr lang="en-US" sz="1600" b="0" u="none">
              <a:solidFill>
                <a:schemeClr val="dk1"/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rPr>
            <a:t>damascusuniversity_ol   </a:t>
          </a:r>
        </a:p>
      </xdr:txBody>
    </xdr:sp>
    <xdr:clientData/>
  </xdr:twoCellAnchor>
  <xdr:twoCellAnchor editAs="oneCell">
    <xdr:from>
      <xdr:col>4</xdr:col>
      <xdr:colOff>376767</xdr:colOff>
      <xdr:row>48</xdr:row>
      <xdr:rowOff>230717</xdr:rowOff>
    </xdr:from>
    <xdr:to>
      <xdr:col>5</xdr:col>
      <xdr:colOff>218652</xdr:colOff>
      <xdr:row>50</xdr:row>
      <xdr:rowOff>71205</xdr:rowOff>
    </xdr:to>
    <xdr:pic>
      <xdr:nvPicPr>
        <xdr:cNvPr id="4" name="صورة 3">
          <a:extLst>
            <a:ext uri="{FF2B5EF4-FFF2-40B4-BE49-F238E27FC236}">
              <a16:creationId xmlns:a16="http://schemas.microsoft.com/office/drawing/2014/main" id="{58204598-18B8-4051-A55A-C27B5DF6E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812681" y="10424584"/>
          <a:ext cx="273685" cy="272288"/>
        </a:xfrm>
        <a:prstGeom prst="rect">
          <a:avLst/>
        </a:prstGeom>
      </xdr:spPr>
    </xdr:pic>
    <xdr:clientData/>
  </xdr:twoCellAnchor>
  <xdr:twoCellAnchor editAs="oneCell">
    <xdr:from>
      <xdr:col>9</xdr:col>
      <xdr:colOff>120933</xdr:colOff>
      <xdr:row>48</xdr:row>
      <xdr:rowOff>244193</xdr:rowOff>
    </xdr:from>
    <xdr:to>
      <xdr:col>9</xdr:col>
      <xdr:colOff>344592</xdr:colOff>
      <xdr:row>50</xdr:row>
      <xdr:rowOff>31466</xdr:rowOff>
    </xdr:to>
    <xdr:pic>
      <xdr:nvPicPr>
        <xdr:cNvPr id="5" name="صورة 4">
          <a:extLst>
            <a:ext uri="{FF2B5EF4-FFF2-40B4-BE49-F238E27FC236}">
              <a16:creationId xmlns:a16="http://schemas.microsoft.com/office/drawing/2014/main" id="{5B68B9F7-3DCF-4ECF-9BF9-744557013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5959541" y="10438060"/>
          <a:ext cx="223659" cy="2190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602;&#1608;&#1575;&#1574;&#1605;%20&#1575;&#1604;&#1578;&#1587;&#1580;&#1610;&#1604;%20&#1604;&#1604;&#1588;&#1572;&#1608;&#1606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602;&#1608;&#1575;&#1574;&#1605;%20&#1575;&#1604;&#1605;&#1606;&#1602;&#1591;&#1593;&#1610;&#1606;%20&#1576;&#1587;&#1576;&#1576;%20&#1575;&#1604;&#1579;&#1608;&#1585;&#15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ورقة6"/>
      <sheetName val="ثالثة"/>
    </sheetNames>
    <sheetDataSet>
      <sheetData sheetId="0">
        <row r="2">
          <cell r="A2">
            <v>300301</v>
          </cell>
        </row>
        <row r="3">
          <cell r="A3">
            <v>300345</v>
          </cell>
        </row>
        <row r="4">
          <cell r="A4">
            <v>300398</v>
          </cell>
        </row>
        <row r="5">
          <cell r="A5">
            <v>300464</v>
          </cell>
        </row>
        <row r="6">
          <cell r="A6">
            <v>300594</v>
          </cell>
        </row>
        <row r="7">
          <cell r="A7">
            <v>300714</v>
          </cell>
        </row>
        <row r="8">
          <cell r="A8">
            <v>300766</v>
          </cell>
        </row>
        <row r="9">
          <cell r="A9">
            <v>300815</v>
          </cell>
        </row>
        <row r="10">
          <cell r="A10">
            <v>300904</v>
          </cell>
        </row>
        <row r="11">
          <cell r="A11">
            <v>301091</v>
          </cell>
        </row>
        <row r="12">
          <cell r="A12">
            <v>301176</v>
          </cell>
        </row>
        <row r="13">
          <cell r="A13">
            <v>301205</v>
          </cell>
        </row>
        <row r="14">
          <cell r="A14">
            <v>301233</v>
          </cell>
        </row>
        <row r="15">
          <cell r="A15">
            <v>301326</v>
          </cell>
        </row>
        <row r="16">
          <cell r="A16">
            <v>301327</v>
          </cell>
        </row>
        <row r="17">
          <cell r="A17">
            <v>301483</v>
          </cell>
        </row>
        <row r="18">
          <cell r="A18">
            <v>301571</v>
          </cell>
        </row>
        <row r="19">
          <cell r="A19">
            <v>301602</v>
          </cell>
        </row>
        <row r="20">
          <cell r="A20">
            <v>301711</v>
          </cell>
        </row>
        <row r="21">
          <cell r="A21">
            <v>301735</v>
          </cell>
        </row>
        <row r="22">
          <cell r="A22">
            <v>301749</v>
          </cell>
        </row>
        <row r="23">
          <cell r="A23">
            <v>301814</v>
          </cell>
        </row>
        <row r="24">
          <cell r="A24">
            <v>301945</v>
          </cell>
        </row>
        <row r="25">
          <cell r="A25">
            <v>302172</v>
          </cell>
        </row>
        <row r="26">
          <cell r="A26">
            <v>302396</v>
          </cell>
        </row>
        <row r="27">
          <cell r="A27">
            <v>302430</v>
          </cell>
        </row>
        <row r="28">
          <cell r="A28">
            <v>302477</v>
          </cell>
        </row>
        <row r="29">
          <cell r="A29">
            <v>302505</v>
          </cell>
        </row>
        <row r="30">
          <cell r="A30">
            <v>302628</v>
          </cell>
        </row>
        <row r="31">
          <cell r="A31">
            <v>302744</v>
          </cell>
        </row>
        <row r="32">
          <cell r="A32">
            <v>302779</v>
          </cell>
        </row>
        <row r="33">
          <cell r="A33">
            <v>302822</v>
          </cell>
        </row>
        <row r="34">
          <cell r="A34">
            <v>302877</v>
          </cell>
        </row>
        <row r="35">
          <cell r="A35">
            <v>302917</v>
          </cell>
        </row>
        <row r="36">
          <cell r="A36">
            <v>302938</v>
          </cell>
        </row>
        <row r="37">
          <cell r="A37">
            <v>303055</v>
          </cell>
        </row>
        <row r="38">
          <cell r="A38">
            <v>303122</v>
          </cell>
        </row>
        <row r="39">
          <cell r="A39">
            <v>303273</v>
          </cell>
        </row>
        <row r="40">
          <cell r="A40">
            <v>303403</v>
          </cell>
        </row>
        <row r="41">
          <cell r="A41">
            <v>303428</v>
          </cell>
        </row>
        <row r="42">
          <cell r="A42">
            <v>303664</v>
          </cell>
        </row>
        <row r="43">
          <cell r="A43">
            <v>303919</v>
          </cell>
        </row>
        <row r="44">
          <cell r="A44">
            <v>303969</v>
          </cell>
        </row>
        <row r="45">
          <cell r="A45">
            <v>304256</v>
          </cell>
        </row>
        <row r="46">
          <cell r="A46">
            <v>304264</v>
          </cell>
        </row>
        <row r="47">
          <cell r="A47">
            <v>304370</v>
          </cell>
        </row>
        <row r="48">
          <cell r="A48">
            <v>304372</v>
          </cell>
        </row>
        <row r="49">
          <cell r="A49">
            <v>304516</v>
          </cell>
        </row>
        <row r="50">
          <cell r="A50">
            <v>304591</v>
          </cell>
        </row>
        <row r="51">
          <cell r="A51">
            <v>304613</v>
          </cell>
        </row>
        <row r="52">
          <cell r="A52">
            <v>304793</v>
          </cell>
        </row>
        <row r="53">
          <cell r="A53">
            <v>304798</v>
          </cell>
        </row>
        <row r="54">
          <cell r="A54">
            <v>304822</v>
          </cell>
        </row>
        <row r="55">
          <cell r="A55">
            <v>304960</v>
          </cell>
        </row>
        <row r="56">
          <cell r="A56">
            <v>305040</v>
          </cell>
        </row>
        <row r="57">
          <cell r="A57">
            <v>305400</v>
          </cell>
        </row>
        <row r="58">
          <cell r="A58">
            <v>305510</v>
          </cell>
        </row>
        <row r="59">
          <cell r="A59">
            <v>305654</v>
          </cell>
        </row>
        <row r="60">
          <cell r="A60">
            <v>305658</v>
          </cell>
        </row>
        <row r="61">
          <cell r="A61">
            <v>305702</v>
          </cell>
        </row>
        <row r="62">
          <cell r="A62">
            <v>305739</v>
          </cell>
        </row>
        <row r="63">
          <cell r="A63">
            <v>305740</v>
          </cell>
        </row>
        <row r="64">
          <cell r="A64">
            <v>306045</v>
          </cell>
        </row>
        <row r="65">
          <cell r="A65">
            <v>306069</v>
          </cell>
        </row>
        <row r="66">
          <cell r="A66">
            <v>306116</v>
          </cell>
        </row>
        <row r="67">
          <cell r="A67">
            <v>306232</v>
          </cell>
        </row>
        <row r="68">
          <cell r="A68">
            <v>306277</v>
          </cell>
        </row>
        <row r="69">
          <cell r="A69">
            <v>306302</v>
          </cell>
        </row>
        <row r="70">
          <cell r="A70">
            <v>306402</v>
          </cell>
        </row>
        <row r="71">
          <cell r="A71">
            <v>306410</v>
          </cell>
        </row>
        <row r="72">
          <cell r="A72">
            <v>306416</v>
          </cell>
        </row>
        <row r="73">
          <cell r="A73">
            <v>306529</v>
          </cell>
        </row>
        <row r="74">
          <cell r="A74">
            <v>306543</v>
          </cell>
        </row>
        <row r="75">
          <cell r="A75">
            <v>306614</v>
          </cell>
        </row>
        <row r="76">
          <cell r="A76">
            <v>306667</v>
          </cell>
        </row>
        <row r="77">
          <cell r="A77">
            <v>306684</v>
          </cell>
        </row>
        <row r="78">
          <cell r="A78">
            <v>306777</v>
          </cell>
        </row>
        <row r="79">
          <cell r="A79">
            <v>306910</v>
          </cell>
        </row>
        <row r="80">
          <cell r="A80">
            <v>307083</v>
          </cell>
        </row>
        <row r="81">
          <cell r="A81">
            <v>307254</v>
          </cell>
        </row>
        <row r="82">
          <cell r="A82">
            <v>307383</v>
          </cell>
        </row>
        <row r="83">
          <cell r="A83">
            <v>307404</v>
          </cell>
        </row>
        <row r="84">
          <cell r="A84">
            <v>307444</v>
          </cell>
        </row>
        <row r="85">
          <cell r="A85">
            <v>307474</v>
          </cell>
        </row>
        <row r="86">
          <cell r="A86">
            <v>307596</v>
          </cell>
        </row>
        <row r="87">
          <cell r="A87">
            <v>307601</v>
          </cell>
        </row>
        <row r="88">
          <cell r="A88">
            <v>307630</v>
          </cell>
        </row>
        <row r="89">
          <cell r="A89">
            <v>307850</v>
          </cell>
        </row>
        <row r="90">
          <cell r="A90">
            <v>307947</v>
          </cell>
        </row>
        <row r="91">
          <cell r="A91">
            <v>308002</v>
          </cell>
        </row>
        <row r="92">
          <cell r="A92">
            <v>308140</v>
          </cell>
        </row>
        <row r="93">
          <cell r="A93">
            <v>308178</v>
          </cell>
        </row>
        <row r="94">
          <cell r="A94">
            <v>308299</v>
          </cell>
        </row>
        <row r="95">
          <cell r="A95">
            <v>308302</v>
          </cell>
        </row>
        <row r="96">
          <cell r="A96">
            <v>308461</v>
          </cell>
        </row>
        <row r="97">
          <cell r="A97">
            <v>308528</v>
          </cell>
        </row>
        <row r="98">
          <cell r="A98">
            <v>308536</v>
          </cell>
        </row>
        <row r="99">
          <cell r="A99">
            <v>308574</v>
          </cell>
        </row>
        <row r="100">
          <cell r="A100">
            <v>308669</v>
          </cell>
        </row>
        <row r="101">
          <cell r="A101">
            <v>308766</v>
          </cell>
        </row>
        <row r="102">
          <cell r="A102">
            <v>308862</v>
          </cell>
        </row>
        <row r="103">
          <cell r="A103">
            <v>308983</v>
          </cell>
        </row>
        <row r="104">
          <cell r="A104">
            <v>309024</v>
          </cell>
        </row>
        <row r="105">
          <cell r="A105">
            <v>309034</v>
          </cell>
        </row>
        <row r="106">
          <cell r="A106">
            <v>309043</v>
          </cell>
        </row>
        <row r="107">
          <cell r="A107">
            <v>309172</v>
          </cell>
        </row>
        <row r="108">
          <cell r="A108">
            <v>309210</v>
          </cell>
        </row>
        <row r="109">
          <cell r="A109">
            <v>309478</v>
          </cell>
        </row>
        <row r="110">
          <cell r="A110">
            <v>309664</v>
          </cell>
        </row>
        <row r="111">
          <cell r="A111">
            <v>309696</v>
          </cell>
        </row>
        <row r="112">
          <cell r="A112">
            <v>309699</v>
          </cell>
        </row>
        <row r="113">
          <cell r="A113">
            <v>309769</v>
          </cell>
        </row>
        <row r="114">
          <cell r="A114">
            <v>310006</v>
          </cell>
        </row>
        <row r="115">
          <cell r="A115">
            <v>310036</v>
          </cell>
        </row>
        <row r="116">
          <cell r="A116">
            <v>310048</v>
          </cell>
        </row>
        <row r="117">
          <cell r="A117">
            <v>310081</v>
          </cell>
        </row>
        <row r="118">
          <cell r="A118">
            <v>310458</v>
          </cell>
        </row>
        <row r="119">
          <cell r="A119">
            <v>310492</v>
          </cell>
        </row>
        <row r="120">
          <cell r="A120">
            <v>310527</v>
          </cell>
        </row>
        <row r="121">
          <cell r="A121">
            <v>310679</v>
          </cell>
        </row>
        <row r="122">
          <cell r="A122">
            <v>310879</v>
          </cell>
        </row>
        <row r="123">
          <cell r="A123">
            <v>310892</v>
          </cell>
        </row>
        <row r="124">
          <cell r="A124">
            <v>310944</v>
          </cell>
        </row>
        <row r="125">
          <cell r="A125">
            <v>310956</v>
          </cell>
        </row>
        <row r="126">
          <cell r="A126">
            <v>311038</v>
          </cell>
        </row>
        <row r="127">
          <cell r="A127">
            <v>311089</v>
          </cell>
        </row>
        <row r="128">
          <cell r="A128">
            <v>311168</v>
          </cell>
        </row>
        <row r="129">
          <cell r="A129">
            <v>311339</v>
          </cell>
        </row>
        <row r="130">
          <cell r="A130">
            <v>311341</v>
          </cell>
        </row>
        <row r="131">
          <cell r="A131">
            <v>311352</v>
          </cell>
        </row>
        <row r="132">
          <cell r="A132">
            <v>311374</v>
          </cell>
        </row>
        <row r="133">
          <cell r="A133">
            <v>311407</v>
          </cell>
        </row>
        <row r="134">
          <cell r="A134">
            <v>311575</v>
          </cell>
        </row>
        <row r="135">
          <cell r="A135">
            <v>311659</v>
          </cell>
        </row>
        <row r="136">
          <cell r="A136">
            <v>311929</v>
          </cell>
        </row>
        <row r="137">
          <cell r="A137">
            <v>312083</v>
          </cell>
        </row>
        <row r="138">
          <cell r="A138">
            <v>312092</v>
          </cell>
        </row>
        <row r="139">
          <cell r="A139">
            <v>312144</v>
          </cell>
        </row>
        <row r="140">
          <cell r="A140">
            <v>312165</v>
          </cell>
        </row>
        <row r="141">
          <cell r="A141">
            <v>312251</v>
          </cell>
        </row>
        <row r="142">
          <cell r="A142">
            <v>312452</v>
          </cell>
        </row>
        <row r="143">
          <cell r="A143">
            <v>312528</v>
          </cell>
        </row>
        <row r="144">
          <cell r="A144">
            <v>312550</v>
          </cell>
        </row>
        <row r="145">
          <cell r="A145">
            <v>312827</v>
          </cell>
        </row>
        <row r="146">
          <cell r="A146">
            <v>313059</v>
          </cell>
        </row>
        <row r="147">
          <cell r="A147">
            <v>313097</v>
          </cell>
        </row>
        <row r="148">
          <cell r="A148">
            <v>313103</v>
          </cell>
        </row>
        <row r="149">
          <cell r="A149">
            <v>313144</v>
          </cell>
        </row>
        <row r="150">
          <cell r="A150">
            <v>313226</v>
          </cell>
        </row>
        <row r="151">
          <cell r="A151">
            <v>313279</v>
          </cell>
        </row>
        <row r="152">
          <cell r="A152">
            <v>313431</v>
          </cell>
        </row>
        <row r="153">
          <cell r="A153">
            <v>313459</v>
          </cell>
        </row>
        <row r="154">
          <cell r="A154">
            <v>313572</v>
          </cell>
        </row>
        <row r="155">
          <cell r="A155">
            <v>313717</v>
          </cell>
        </row>
        <row r="156">
          <cell r="A156">
            <v>313724</v>
          </cell>
        </row>
        <row r="157">
          <cell r="A157">
            <v>313780</v>
          </cell>
        </row>
        <row r="158">
          <cell r="A158">
            <v>313807</v>
          </cell>
        </row>
        <row r="159">
          <cell r="A159">
            <v>313821</v>
          </cell>
        </row>
        <row r="160">
          <cell r="A160">
            <v>313850</v>
          </cell>
        </row>
        <row r="161">
          <cell r="A161">
            <v>313923</v>
          </cell>
        </row>
        <row r="162">
          <cell r="A162">
            <v>314081</v>
          </cell>
        </row>
        <row r="163">
          <cell r="A163">
            <v>314563</v>
          </cell>
        </row>
        <row r="164">
          <cell r="A164">
            <v>314643</v>
          </cell>
        </row>
        <row r="165">
          <cell r="A165">
            <v>314797</v>
          </cell>
        </row>
        <row r="166">
          <cell r="A166">
            <v>314802</v>
          </cell>
        </row>
        <row r="167">
          <cell r="A167">
            <v>315035</v>
          </cell>
        </row>
        <row r="168">
          <cell r="A168">
            <v>315038</v>
          </cell>
        </row>
        <row r="169">
          <cell r="A169">
            <v>315079</v>
          </cell>
        </row>
        <row r="170">
          <cell r="A170">
            <v>315095</v>
          </cell>
        </row>
        <row r="171">
          <cell r="A171">
            <v>315174</v>
          </cell>
        </row>
        <row r="172">
          <cell r="A172">
            <v>315175</v>
          </cell>
        </row>
        <row r="173">
          <cell r="A173">
            <v>315304</v>
          </cell>
        </row>
        <row r="174">
          <cell r="A174">
            <v>315416</v>
          </cell>
        </row>
        <row r="175">
          <cell r="A175">
            <v>315650</v>
          </cell>
        </row>
        <row r="176">
          <cell r="A176">
            <v>315654</v>
          </cell>
        </row>
        <row r="177">
          <cell r="A177">
            <v>315764</v>
          </cell>
        </row>
        <row r="178">
          <cell r="A178">
            <v>315791</v>
          </cell>
        </row>
        <row r="179">
          <cell r="A179">
            <v>315831</v>
          </cell>
        </row>
        <row r="180">
          <cell r="A180">
            <v>315944</v>
          </cell>
        </row>
        <row r="181">
          <cell r="A181">
            <v>315964</v>
          </cell>
        </row>
        <row r="182">
          <cell r="A182">
            <v>315994</v>
          </cell>
        </row>
        <row r="183">
          <cell r="A183">
            <v>316102</v>
          </cell>
        </row>
        <row r="184">
          <cell r="A184">
            <v>316106</v>
          </cell>
        </row>
        <row r="185">
          <cell r="A185">
            <v>316134</v>
          </cell>
        </row>
        <row r="186">
          <cell r="A186">
            <v>316137</v>
          </cell>
        </row>
        <row r="187">
          <cell r="A187">
            <v>316148</v>
          </cell>
        </row>
        <row r="188">
          <cell r="A188">
            <v>316172</v>
          </cell>
        </row>
        <row r="189">
          <cell r="A189">
            <v>316175</v>
          </cell>
        </row>
        <row r="190">
          <cell r="A190">
            <v>316217</v>
          </cell>
        </row>
        <row r="191">
          <cell r="A191">
            <v>316302</v>
          </cell>
        </row>
        <row r="192">
          <cell r="A192">
            <v>316383</v>
          </cell>
        </row>
        <row r="193">
          <cell r="A193">
            <v>316475</v>
          </cell>
        </row>
        <row r="194">
          <cell r="A194">
            <v>316479</v>
          </cell>
        </row>
        <row r="195">
          <cell r="A195">
            <v>316497</v>
          </cell>
        </row>
        <row r="196">
          <cell r="A196">
            <v>316551</v>
          </cell>
        </row>
        <row r="197">
          <cell r="A197">
            <v>316564</v>
          </cell>
        </row>
        <row r="198">
          <cell r="A198">
            <v>316667</v>
          </cell>
        </row>
        <row r="199">
          <cell r="A199">
            <v>316686</v>
          </cell>
        </row>
        <row r="200">
          <cell r="A200">
            <v>316737</v>
          </cell>
        </row>
        <row r="201">
          <cell r="A201">
            <v>316928</v>
          </cell>
        </row>
        <row r="202">
          <cell r="A202">
            <v>316941</v>
          </cell>
        </row>
        <row r="203">
          <cell r="A203">
            <v>316979</v>
          </cell>
        </row>
        <row r="204">
          <cell r="A204">
            <v>316990</v>
          </cell>
        </row>
        <row r="205">
          <cell r="A205">
            <v>317075</v>
          </cell>
        </row>
        <row r="206">
          <cell r="A206">
            <v>317149</v>
          </cell>
        </row>
        <row r="207">
          <cell r="A207">
            <v>317152</v>
          </cell>
        </row>
        <row r="208">
          <cell r="A208">
            <v>317153</v>
          </cell>
        </row>
        <row r="209">
          <cell r="A209">
            <v>317161</v>
          </cell>
        </row>
        <row r="210">
          <cell r="A210">
            <v>317312</v>
          </cell>
        </row>
        <row r="211">
          <cell r="A211">
            <v>317326</v>
          </cell>
        </row>
        <row r="212">
          <cell r="A212">
            <v>317386</v>
          </cell>
        </row>
        <row r="213">
          <cell r="A213">
            <v>317414</v>
          </cell>
        </row>
        <row r="214">
          <cell r="A214">
            <v>317415</v>
          </cell>
        </row>
        <row r="215">
          <cell r="A215">
            <v>317512</v>
          </cell>
        </row>
        <row r="216">
          <cell r="A216">
            <v>317537</v>
          </cell>
        </row>
        <row r="217">
          <cell r="A217">
            <v>317595</v>
          </cell>
        </row>
        <row r="218">
          <cell r="A218">
            <v>317621</v>
          </cell>
        </row>
        <row r="219">
          <cell r="A219">
            <v>317700</v>
          </cell>
        </row>
        <row r="220">
          <cell r="A220">
            <v>317828</v>
          </cell>
        </row>
        <row r="221">
          <cell r="A221">
            <v>317878</v>
          </cell>
        </row>
        <row r="222">
          <cell r="A222">
            <v>317902</v>
          </cell>
        </row>
        <row r="223">
          <cell r="A223">
            <v>317925</v>
          </cell>
        </row>
        <row r="224">
          <cell r="A224">
            <v>317970</v>
          </cell>
        </row>
        <row r="225">
          <cell r="A225">
            <v>318200</v>
          </cell>
        </row>
        <row r="226">
          <cell r="A226">
            <v>318258</v>
          </cell>
        </row>
        <row r="227">
          <cell r="A227">
            <v>318289</v>
          </cell>
        </row>
        <row r="228">
          <cell r="A228">
            <v>318342</v>
          </cell>
        </row>
        <row r="229">
          <cell r="A229">
            <v>318416</v>
          </cell>
        </row>
        <row r="230">
          <cell r="A230">
            <v>318459</v>
          </cell>
        </row>
        <row r="231">
          <cell r="A231">
            <v>318460</v>
          </cell>
        </row>
        <row r="232">
          <cell r="A232">
            <v>318486</v>
          </cell>
        </row>
        <row r="233">
          <cell r="A233">
            <v>318559</v>
          </cell>
        </row>
        <row r="234">
          <cell r="A234">
            <v>318575</v>
          </cell>
        </row>
        <row r="235">
          <cell r="A235">
            <v>318591</v>
          </cell>
        </row>
        <row r="236">
          <cell r="A236">
            <v>318593</v>
          </cell>
        </row>
        <row r="237">
          <cell r="A237">
            <v>318644</v>
          </cell>
        </row>
        <row r="238">
          <cell r="A238">
            <v>318706</v>
          </cell>
        </row>
        <row r="239">
          <cell r="A239">
            <v>318775</v>
          </cell>
        </row>
        <row r="240">
          <cell r="A240">
            <v>318778</v>
          </cell>
        </row>
        <row r="241">
          <cell r="A241">
            <v>318779</v>
          </cell>
        </row>
        <row r="242">
          <cell r="A242">
            <v>318796</v>
          </cell>
        </row>
        <row r="243">
          <cell r="A243">
            <v>318798</v>
          </cell>
        </row>
        <row r="244">
          <cell r="A244">
            <v>318918</v>
          </cell>
        </row>
        <row r="245">
          <cell r="A245">
            <v>318926</v>
          </cell>
        </row>
        <row r="246">
          <cell r="A246">
            <v>318970</v>
          </cell>
        </row>
        <row r="247">
          <cell r="A247">
            <v>318979</v>
          </cell>
        </row>
        <row r="248">
          <cell r="A248">
            <v>319016</v>
          </cell>
        </row>
        <row r="249">
          <cell r="A249">
            <v>319020</v>
          </cell>
        </row>
        <row r="250">
          <cell r="A250">
            <v>319048</v>
          </cell>
        </row>
        <row r="251">
          <cell r="A251">
            <v>319104</v>
          </cell>
        </row>
        <row r="252">
          <cell r="A252">
            <v>319139</v>
          </cell>
        </row>
        <row r="253">
          <cell r="A253">
            <v>319154</v>
          </cell>
        </row>
        <row r="254">
          <cell r="A254">
            <v>319193</v>
          </cell>
        </row>
        <row r="255">
          <cell r="A255">
            <v>319253</v>
          </cell>
        </row>
        <row r="256">
          <cell r="A256">
            <v>319337</v>
          </cell>
        </row>
        <row r="257">
          <cell r="A257">
            <v>319342</v>
          </cell>
        </row>
        <row r="258">
          <cell r="A258">
            <v>319343</v>
          </cell>
        </row>
        <row r="259">
          <cell r="A259">
            <v>319366</v>
          </cell>
        </row>
        <row r="260">
          <cell r="A260">
            <v>319438</v>
          </cell>
        </row>
        <row r="261">
          <cell r="A261">
            <v>319459</v>
          </cell>
        </row>
        <row r="262">
          <cell r="A262">
            <v>319462</v>
          </cell>
        </row>
        <row r="263">
          <cell r="A263">
            <v>319534</v>
          </cell>
        </row>
        <row r="264">
          <cell r="A264">
            <v>319541</v>
          </cell>
        </row>
        <row r="265">
          <cell r="A265">
            <v>319570</v>
          </cell>
        </row>
        <row r="266">
          <cell r="A266">
            <v>319586</v>
          </cell>
        </row>
        <row r="267">
          <cell r="A267">
            <v>319616</v>
          </cell>
        </row>
        <row r="268">
          <cell r="A268">
            <v>319645</v>
          </cell>
        </row>
        <row r="269">
          <cell r="A269">
            <v>319653</v>
          </cell>
        </row>
        <row r="270">
          <cell r="A270">
            <v>319659</v>
          </cell>
        </row>
        <row r="271">
          <cell r="A271">
            <v>319680</v>
          </cell>
        </row>
        <row r="272">
          <cell r="A272">
            <v>319684</v>
          </cell>
        </row>
        <row r="273">
          <cell r="A273">
            <v>319744</v>
          </cell>
        </row>
        <row r="274">
          <cell r="A274">
            <v>319748</v>
          </cell>
        </row>
        <row r="275">
          <cell r="A275">
            <v>319779</v>
          </cell>
        </row>
        <row r="276">
          <cell r="A276">
            <v>319781</v>
          </cell>
        </row>
        <row r="277">
          <cell r="A277">
            <v>319790</v>
          </cell>
        </row>
        <row r="278">
          <cell r="A278">
            <v>319835</v>
          </cell>
        </row>
        <row r="279">
          <cell r="A279">
            <v>319868</v>
          </cell>
        </row>
        <row r="280">
          <cell r="A280">
            <v>319879</v>
          </cell>
        </row>
        <row r="281">
          <cell r="A281">
            <v>319933</v>
          </cell>
        </row>
        <row r="282">
          <cell r="A282">
            <v>319934</v>
          </cell>
        </row>
        <row r="283">
          <cell r="A283">
            <v>320013</v>
          </cell>
        </row>
        <row r="284">
          <cell r="A284">
            <v>320030</v>
          </cell>
        </row>
        <row r="285">
          <cell r="A285">
            <v>320062</v>
          </cell>
        </row>
        <row r="286">
          <cell r="A286">
            <v>320143</v>
          </cell>
        </row>
        <row r="287">
          <cell r="A287">
            <v>320148</v>
          </cell>
        </row>
        <row r="288">
          <cell r="A288">
            <v>320153</v>
          </cell>
        </row>
        <row r="289">
          <cell r="A289">
            <v>320207</v>
          </cell>
        </row>
        <row r="290">
          <cell r="A290">
            <v>320213</v>
          </cell>
        </row>
        <row r="291">
          <cell r="A291">
            <v>320228</v>
          </cell>
        </row>
        <row r="292">
          <cell r="A292">
            <v>320244</v>
          </cell>
        </row>
        <row r="293">
          <cell r="A293">
            <v>320305</v>
          </cell>
        </row>
        <row r="294">
          <cell r="A294">
            <v>320327</v>
          </cell>
        </row>
        <row r="295">
          <cell r="A295">
            <v>320336</v>
          </cell>
        </row>
        <row r="296">
          <cell r="A296">
            <v>320349</v>
          </cell>
        </row>
        <row r="297">
          <cell r="A297">
            <v>320369</v>
          </cell>
        </row>
        <row r="298">
          <cell r="A298">
            <v>320386</v>
          </cell>
        </row>
        <row r="299">
          <cell r="A299">
            <v>320394</v>
          </cell>
        </row>
        <row r="300">
          <cell r="A300">
            <v>320394</v>
          </cell>
        </row>
        <row r="301">
          <cell r="A301">
            <v>320398</v>
          </cell>
        </row>
        <row r="302">
          <cell r="A302">
            <v>320403</v>
          </cell>
        </row>
        <row r="303">
          <cell r="A303">
            <v>320427</v>
          </cell>
        </row>
        <row r="304">
          <cell r="A304">
            <v>320427</v>
          </cell>
        </row>
        <row r="305">
          <cell r="A305">
            <v>320455</v>
          </cell>
        </row>
        <row r="306">
          <cell r="A306">
            <v>320470</v>
          </cell>
        </row>
        <row r="307">
          <cell r="A307">
            <v>320498</v>
          </cell>
        </row>
        <row r="308">
          <cell r="A308">
            <v>320563</v>
          </cell>
        </row>
        <row r="309">
          <cell r="A309">
            <v>320596</v>
          </cell>
        </row>
        <row r="310">
          <cell r="A310">
            <v>320617</v>
          </cell>
        </row>
        <row r="311">
          <cell r="A311">
            <v>320624</v>
          </cell>
        </row>
        <row r="312">
          <cell r="A312">
            <v>320641</v>
          </cell>
        </row>
        <row r="313">
          <cell r="A313">
            <v>320643</v>
          </cell>
        </row>
        <row r="314">
          <cell r="A314">
            <v>320710</v>
          </cell>
        </row>
        <row r="315">
          <cell r="A315">
            <v>320711</v>
          </cell>
        </row>
        <row r="316">
          <cell r="A316">
            <v>320728</v>
          </cell>
        </row>
        <row r="317">
          <cell r="A317">
            <v>320763</v>
          </cell>
        </row>
        <row r="318">
          <cell r="A318">
            <v>320794</v>
          </cell>
        </row>
        <row r="319">
          <cell r="A319">
            <v>320818</v>
          </cell>
        </row>
        <row r="320">
          <cell r="A320">
            <v>320850</v>
          </cell>
        </row>
        <row r="321">
          <cell r="A321">
            <v>320872</v>
          </cell>
        </row>
        <row r="322">
          <cell r="A322">
            <v>320894</v>
          </cell>
        </row>
        <row r="323">
          <cell r="A323">
            <v>320900</v>
          </cell>
        </row>
        <row r="324">
          <cell r="A324">
            <v>320903</v>
          </cell>
        </row>
        <row r="325">
          <cell r="A325">
            <v>320947</v>
          </cell>
        </row>
        <row r="326">
          <cell r="A326">
            <v>320964</v>
          </cell>
        </row>
        <row r="327">
          <cell r="A327">
            <v>320982</v>
          </cell>
        </row>
        <row r="328">
          <cell r="A328">
            <v>320995</v>
          </cell>
        </row>
        <row r="329">
          <cell r="A329">
            <v>321069</v>
          </cell>
        </row>
        <row r="330">
          <cell r="A330">
            <v>321160</v>
          </cell>
        </row>
        <row r="331">
          <cell r="A331">
            <v>321168</v>
          </cell>
        </row>
        <row r="332">
          <cell r="A332">
            <v>321178</v>
          </cell>
        </row>
        <row r="333">
          <cell r="A333">
            <v>321194</v>
          </cell>
        </row>
        <row r="334">
          <cell r="A334">
            <v>321204</v>
          </cell>
        </row>
        <row r="335">
          <cell r="A335">
            <v>321243</v>
          </cell>
        </row>
        <row r="336">
          <cell r="A336">
            <v>321247</v>
          </cell>
        </row>
        <row r="337">
          <cell r="A337">
            <v>321261</v>
          </cell>
        </row>
        <row r="338">
          <cell r="A338">
            <v>321265</v>
          </cell>
        </row>
        <row r="339">
          <cell r="A339">
            <v>321266</v>
          </cell>
        </row>
        <row r="340">
          <cell r="A340">
            <v>321275</v>
          </cell>
        </row>
        <row r="341">
          <cell r="A341">
            <v>321302</v>
          </cell>
        </row>
        <row r="342">
          <cell r="A342">
            <v>321303</v>
          </cell>
        </row>
        <row r="343">
          <cell r="A343">
            <v>321310</v>
          </cell>
        </row>
        <row r="344">
          <cell r="A344">
            <v>321430</v>
          </cell>
        </row>
        <row r="345">
          <cell r="A345">
            <v>321440</v>
          </cell>
        </row>
        <row r="346">
          <cell r="A346">
            <v>321444</v>
          </cell>
        </row>
        <row r="347">
          <cell r="A347">
            <v>321472</v>
          </cell>
        </row>
        <row r="348">
          <cell r="A348">
            <v>321476</v>
          </cell>
        </row>
        <row r="349">
          <cell r="A349">
            <v>321480</v>
          </cell>
        </row>
        <row r="350">
          <cell r="A350">
            <v>321502</v>
          </cell>
        </row>
        <row r="351">
          <cell r="A351">
            <v>321527</v>
          </cell>
        </row>
        <row r="352">
          <cell r="A352">
            <v>321535</v>
          </cell>
        </row>
        <row r="353">
          <cell r="A353">
            <v>321553</v>
          </cell>
        </row>
        <row r="354">
          <cell r="A354">
            <v>321565</v>
          </cell>
        </row>
        <row r="355">
          <cell r="A355">
            <v>321584</v>
          </cell>
        </row>
        <row r="356">
          <cell r="A356">
            <v>321596</v>
          </cell>
        </row>
        <row r="357">
          <cell r="A357">
            <v>321607</v>
          </cell>
        </row>
        <row r="358">
          <cell r="A358">
            <v>321632</v>
          </cell>
        </row>
        <row r="359">
          <cell r="A359">
            <v>321700</v>
          </cell>
        </row>
        <row r="360">
          <cell r="A360">
            <v>321711</v>
          </cell>
        </row>
        <row r="361">
          <cell r="A361">
            <v>321747</v>
          </cell>
        </row>
        <row r="362">
          <cell r="A362">
            <v>321806</v>
          </cell>
        </row>
        <row r="363">
          <cell r="A363">
            <v>321866</v>
          </cell>
        </row>
        <row r="364">
          <cell r="A364">
            <v>321935</v>
          </cell>
        </row>
        <row r="365">
          <cell r="A365">
            <v>321979</v>
          </cell>
        </row>
        <row r="366">
          <cell r="A366">
            <v>322059</v>
          </cell>
        </row>
        <row r="367">
          <cell r="A367">
            <v>322129</v>
          </cell>
        </row>
        <row r="368">
          <cell r="A368">
            <v>322146</v>
          </cell>
        </row>
        <row r="369">
          <cell r="A369">
            <v>322228</v>
          </cell>
        </row>
        <row r="370">
          <cell r="A370">
            <v>322244</v>
          </cell>
        </row>
        <row r="371">
          <cell r="A371">
            <v>322255</v>
          </cell>
        </row>
        <row r="372">
          <cell r="A372">
            <v>322271</v>
          </cell>
        </row>
        <row r="373">
          <cell r="A373">
            <v>322274</v>
          </cell>
        </row>
        <row r="374">
          <cell r="A374">
            <v>322304</v>
          </cell>
        </row>
        <row r="375">
          <cell r="A375">
            <v>322340</v>
          </cell>
        </row>
        <row r="376">
          <cell r="A376">
            <v>322387</v>
          </cell>
        </row>
        <row r="377">
          <cell r="A377">
            <v>322420</v>
          </cell>
        </row>
        <row r="378">
          <cell r="A378">
            <v>322429</v>
          </cell>
        </row>
        <row r="379">
          <cell r="A379">
            <v>322436</v>
          </cell>
        </row>
        <row r="380">
          <cell r="A380">
            <v>322484</v>
          </cell>
        </row>
        <row r="381">
          <cell r="A381">
            <v>322501</v>
          </cell>
        </row>
        <row r="382">
          <cell r="A382">
            <v>322522</v>
          </cell>
        </row>
        <row r="383">
          <cell r="A383">
            <v>322537</v>
          </cell>
        </row>
        <row r="384">
          <cell r="A384">
            <v>322540</v>
          </cell>
        </row>
        <row r="385">
          <cell r="A385">
            <v>322542</v>
          </cell>
        </row>
        <row r="386">
          <cell r="A386">
            <v>322546</v>
          </cell>
        </row>
        <row r="387">
          <cell r="A387">
            <v>322558</v>
          </cell>
        </row>
        <row r="388">
          <cell r="A388">
            <v>322669</v>
          </cell>
        </row>
        <row r="389">
          <cell r="A389">
            <v>322697</v>
          </cell>
        </row>
        <row r="390">
          <cell r="A390">
            <v>322736</v>
          </cell>
        </row>
        <row r="391">
          <cell r="A391">
            <v>322737</v>
          </cell>
        </row>
        <row r="392">
          <cell r="A392">
            <v>322785</v>
          </cell>
        </row>
        <row r="393">
          <cell r="A393">
            <v>322790</v>
          </cell>
        </row>
        <row r="394">
          <cell r="A394">
            <v>322854</v>
          </cell>
        </row>
        <row r="395">
          <cell r="A395">
            <v>322866</v>
          </cell>
        </row>
        <row r="396">
          <cell r="A396">
            <v>322871</v>
          </cell>
        </row>
        <row r="397">
          <cell r="A397">
            <v>322937</v>
          </cell>
        </row>
        <row r="398">
          <cell r="A398">
            <v>322953</v>
          </cell>
        </row>
        <row r="399">
          <cell r="A399">
            <v>322972</v>
          </cell>
        </row>
        <row r="400">
          <cell r="A400">
            <v>323002</v>
          </cell>
        </row>
        <row r="401">
          <cell r="A401">
            <v>323013</v>
          </cell>
        </row>
        <row r="402">
          <cell r="A402">
            <v>323077</v>
          </cell>
        </row>
        <row r="403">
          <cell r="A403">
            <v>323101</v>
          </cell>
        </row>
        <row r="404">
          <cell r="A404">
            <v>323105</v>
          </cell>
        </row>
        <row r="405">
          <cell r="A405">
            <v>323110</v>
          </cell>
        </row>
        <row r="406">
          <cell r="A406">
            <v>323112</v>
          </cell>
        </row>
        <row r="407">
          <cell r="A407">
            <v>323119</v>
          </cell>
        </row>
        <row r="408">
          <cell r="A408">
            <v>323140</v>
          </cell>
        </row>
        <row r="409">
          <cell r="A409">
            <v>323156</v>
          </cell>
        </row>
        <row r="410">
          <cell r="A410">
            <v>323176</v>
          </cell>
        </row>
        <row r="411">
          <cell r="A411">
            <v>323178</v>
          </cell>
        </row>
        <row r="412">
          <cell r="A412">
            <v>323215</v>
          </cell>
        </row>
        <row r="413">
          <cell r="A413">
            <v>323224</v>
          </cell>
        </row>
        <row r="414">
          <cell r="A414">
            <v>323235</v>
          </cell>
        </row>
        <row r="415">
          <cell r="A415">
            <v>323258</v>
          </cell>
        </row>
        <row r="416">
          <cell r="A416">
            <v>323303</v>
          </cell>
        </row>
        <row r="417">
          <cell r="A417">
            <v>323305</v>
          </cell>
        </row>
        <row r="418">
          <cell r="A418">
            <v>323309</v>
          </cell>
        </row>
        <row r="419">
          <cell r="A419">
            <v>323325</v>
          </cell>
        </row>
        <row r="420">
          <cell r="A420">
            <v>323363</v>
          </cell>
        </row>
        <row r="421">
          <cell r="A421">
            <v>323369</v>
          </cell>
        </row>
        <row r="422">
          <cell r="A422">
            <v>323375</v>
          </cell>
        </row>
        <row r="423">
          <cell r="A423">
            <v>323395</v>
          </cell>
        </row>
        <row r="424">
          <cell r="A424">
            <v>323402</v>
          </cell>
        </row>
        <row r="425">
          <cell r="A425">
            <v>323452</v>
          </cell>
        </row>
        <row r="426">
          <cell r="A426">
            <v>323493</v>
          </cell>
        </row>
        <row r="427">
          <cell r="A427">
            <v>323515</v>
          </cell>
        </row>
        <row r="428">
          <cell r="A428">
            <v>323561</v>
          </cell>
        </row>
        <row r="429">
          <cell r="A429">
            <v>323667</v>
          </cell>
        </row>
        <row r="430">
          <cell r="A430">
            <v>323710</v>
          </cell>
        </row>
        <row r="431">
          <cell r="A431">
            <v>323744</v>
          </cell>
        </row>
        <row r="432">
          <cell r="A432">
            <v>323750</v>
          </cell>
        </row>
        <row r="433">
          <cell r="A433">
            <v>323757</v>
          </cell>
        </row>
        <row r="434">
          <cell r="A434">
            <v>323844</v>
          </cell>
        </row>
        <row r="435">
          <cell r="A435">
            <v>323848</v>
          </cell>
        </row>
        <row r="436">
          <cell r="A436">
            <v>323912</v>
          </cell>
        </row>
        <row r="437">
          <cell r="A437">
            <v>323915</v>
          </cell>
        </row>
        <row r="438">
          <cell r="A438">
            <v>323923</v>
          </cell>
        </row>
        <row r="439">
          <cell r="A439">
            <v>323965</v>
          </cell>
        </row>
        <row r="440">
          <cell r="A440">
            <v>323992</v>
          </cell>
        </row>
        <row r="441">
          <cell r="A441">
            <v>323997</v>
          </cell>
        </row>
        <row r="442">
          <cell r="A442">
            <v>324015</v>
          </cell>
        </row>
        <row r="443">
          <cell r="A443">
            <v>324034</v>
          </cell>
        </row>
        <row r="444">
          <cell r="A444">
            <v>324043</v>
          </cell>
        </row>
        <row r="445">
          <cell r="A445">
            <v>324051</v>
          </cell>
        </row>
        <row r="446">
          <cell r="A446">
            <v>324092</v>
          </cell>
        </row>
        <row r="447">
          <cell r="A447">
            <v>324107</v>
          </cell>
        </row>
        <row r="448">
          <cell r="A448">
            <v>324159</v>
          </cell>
        </row>
        <row r="449">
          <cell r="A449">
            <v>324185</v>
          </cell>
        </row>
        <row r="450">
          <cell r="A450">
            <v>324199</v>
          </cell>
        </row>
        <row r="451">
          <cell r="A451">
            <v>324209</v>
          </cell>
        </row>
        <row r="452">
          <cell r="A452">
            <v>324215</v>
          </cell>
        </row>
        <row r="453">
          <cell r="A453">
            <v>324231</v>
          </cell>
        </row>
        <row r="454">
          <cell r="A454">
            <v>324255</v>
          </cell>
        </row>
        <row r="455">
          <cell r="A455">
            <v>324323</v>
          </cell>
        </row>
        <row r="456">
          <cell r="A456">
            <v>324360</v>
          </cell>
        </row>
        <row r="457">
          <cell r="A457">
            <v>324376</v>
          </cell>
        </row>
        <row r="458">
          <cell r="A458">
            <v>324399</v>
          </cell>
        </row>
        <row r="459">
          <cell r="A459">
            <v>324451</v>
          </cell>
        </row>
        <row r="460">
          <cell r="A460">
            <v>324484</v>
          </cell>
        </row>
        <row r="461">
          <cell r="A461">
            <v>324494</v>
          </cell>
        </row>
        <row r="462">
          <cell r="A462">
            <v>324509</v>
          </cell>
        </row>
        <row r="463">
          <cell r="A463">
            <v>324519</v>
          </cell>
        </row>
        <row r="464">
          <cell r="A464">
            <v>324522</v>
          </cell>
        </row>
        <row r="465">
          <cell r="A465">
            <v>324529</v>
          </cell>
        </row>
        <row r="466">
          <cell r="A466">
            <v>324540</v>
          </cell>
        </row>
        <row r="467">
          <cell r="A467">
            <v>324548</v>
          </cell>
        </row>
        <row r="468">
          <cell r="A468">
            <v>324589</v>
          </cell>
        </row>
        <row r="469">
          <cell r="A469">
            <v>324593</v>
          </cell>
        </row>
        <row r="470">
          <cell r="A470">
            <v>324624</v>
          </cell>
        </row>
        <row r="471">
          <cell r="A471">
            <v>324655</v>
          </cell>
        </row>
        <row r="472">
          <cell r="A472">
            <v>324670</v>
          </cell>
        </row>
        <row r="473">
          <cell r="A473">
            <v>324707</v>
          </cell>
        </row>
        <row r="474">
          <cell r="A474">
            <v>324744</v>
          </cell>
        </row>
        <row r="475">
          <cell r="A475">
            <v>324756</v>
          </cell>
        </row>
        <row r="476">
          <cell r="A476">
            <v>324820</v>
          </cell>
        </row>
        <row r="477">
          <cell r="A477">
            <v>324854</v>
          </cell>
        </row>
        <row r="478">
          <cell r="A478">
            <v>324881</v>
          </cell>
        </row>
        <row r="479">
          <cell r="A479">
            <v>324927</v>
          </cell>
        </row>
        <row r="480">
          <cell r="A480">
            <v>324953</v>
          </cell>
        </row>
        <row r="481">
          <cell r="A481">
            <v>324954</v>
          </cell>
        </row>
        <row r="482">
          <cell r="A482">
            <v>324966</v>
          </cell>
        </row>
        <row r="483">
          <cell r="A483">
            <v>324982</v>
          </cell>
        </row>
        <row r="484">
          <cell r="A484">
            <v>324998</v>
          </cell>
        </row>
        <row r="485">
          <cell r="A485">
            <v>325023</v>
          </cell>
        </row>
        <row r="486">
          <cell r="A486">
            <v>325031</v>
          </cell>
        </row>
        <row r="487">
          <cell r="A487">
            <v>325069</v>
          </cell>
        </row>
        <row r="488">
          <cell r="A488">
            <v>325073</v>
          </cell>
        </row>
        <row r="489">
          <cell r="A489">
            <v>325085</v>
          </cell>
        </row>
        <row r="490">
          <cell r="A490">
            <v>325135</v>
          </cell>
        </row>
        <row r="491">
          <cell r="A491">
            <v>325164</v>
          </cell>
        </row>
        <row r="492">
          <cell r="A492">
            <v>325195</v>
          </cell>
        </row>
        <row r="493">
          <cell r="A493">
            <v>325207</v>
          </cell>
        </row>
        <row r="494">
          <cell r="A494">
            <v>325216</v>
          </cell>
        </row>
        <row r="495">
          <cell r="A495">
            <v>325312</v>
          </cell>
        </row>
        <row r="496">
          <cell r="A496">
            <v>325362</v>
          </cell>
        </row>
        <row r="497">
          <cell r="A497">
            <v>325365</v>
          </cell>
        </row>
        <row r="498">
          <cell r="A498">
            <v>325370</v>
          </cell>
        </row>
        <row r="499">
          <cell r="A499">
            <v>325380</v>
          </cell>
        </row>
        <row r="500">
          <cell r="A500">
            <v>325382</v>
          </cell>
        </row>
        <row r="501">
          <cell r="A501">
            <v>325467</v>
          </cell>
        </row>
        <row r="502">
          <cell r="A502">
            <v>325490</v>
          </cell>
        </row>
        <row r="503">
          <cell r="A503">
            <v>325506</v>
          </cell>
        </row>
        <row r="504">
          <cell r="A504">
            <v>325516</v>
          </cell>
        </row>
        <row r="505">
          <cell r="A505">
            <v>325518</v>
          </cell>
        </row>
        <row r="506">
          <cell r="A506">
            <v>325525</v>
          </cell>
        </row>
        <row r="507">
          <cell r="A507">
            <v>325550</v>
          </cell>
        </row>
        <row r="508">
          <cell r="A508">
            <v>325567</v>
          </cell>
        </row>
        <row r="509">
          <cell r="A509">
            <v>325593</v>
          </cell>
        </row>
        <row r="510">
          <cell r="A510">
            <v>325645</v>
          </cell>
        </row>
        <row r="511">
          <cell r="A511">
            <v>325652</v>
          </cell>
        </row>
        <row r="512">
          <cell r="A512">
            <v>325680</v>
          </cell>
        </row>
        <row r="513">
          <cell r="A513">
            <v>325722</v>
          </cell>
        </row>
        <row r="514">
          <cell r="A514">
            <v>325725</v>
          </cell>
        </row>
        <row r="515">
          <cell r="A515">
            <v>325793</v>
          </cell>
        </row>
        <row r="516">
          <cell r="A516">
            <v>325807</v>
          </cell>
        </row>
        <row r="517">
          <cell r="A517">
            <v>325821</v>
          </cell>
        </row>
        <row r="518">
          <cell r="A518">
            <v>325825</v>
          </cell>
        </row>
        <row r="519">
          <cell r="A519">
            <v>325840</v>
          </cell>
        </row>
        <row r="520">
          <cell r="A520">
            <v>325845</v>
          </cell>
        </row>
        <row r="521">
          <cell r="A521">
            <v>325861</v>
          </cell>
        </row>
        <row r="522">
          <cell r="A522">
            <v>325878</v>
          </cell>
        </row>
        <row r="523">
          <cell r="A523">
            <v>325887</v>
          </cell>
        </row>
        <row r="524">
          <cell r="A524">
            <v>325890</v>
          </cell>
        </row>
        <row r="525">
          <cell r="A525">
            <v>325923</v>
          </cell>
        </row>
        <row r="526">
          <cell r="A526">
            <v>325949</v>
          </cell>
        </row>
        <row r="527">
          <cell r="A527">
            <v>325956</v>
          </cell>
        </row>
        <row r="528">
          <cell r="A528">
            <v>325969</v>
          </cell>
        </row>
        <row r="529">
          <cell r="A529">
            <v>325982</v>
          </cell>
        </row>
        <row r="530">
          <cell r="A530">
            <v>325983</v>
          </cell>
        </row>
        <row r="531">
          <cell r="A531">
            <v>325986</v>
          </cell>
        </row>
        <row r="532">
          <cell r="A532">
            <v>325989</v>
          </cell>
        </row>
        <row r="533">
          <cell r="A533">
            <v>325999</v>
          </cell>
        </row>
        <row r="534">
          <cell r="A534">
            <v>326037</v>
          </cell>
        </row>
        <row r="535">
          <cell r="A535">
            <v>326048</v>
          </cell>
        </row>
        <row r="536">
          <cell r="A536">
            <v>326059</v>
          </cell>
        </row>
        <row r="537">
          <cell r="A537">
            <v>326077</v>
          </cell>
        </row>
        <row r="538">
          <cell r="A538">
            <v>326086</v>
          </cell>
        </row>
        <row r="539">
          <cell r="A539">
            <v>326115</v>
          </cell>
        </row>
        <row r="540">
          <cell r="A540">
            <v>326117</v>
          </cell>
        </row>
        <row r="541">
          <cell r="A541">
            <v>326138</v>
          </cell>
        </row>
        <row r="542">
          <cell r="A542">
            <v>326153</v>
          </cell>
        </row>
        <row r="543">
          <cell r="A543">
            <v>326187</v>
          </cell>
        </row>
        <row r="544">
          <cell r="A544">
            <v>326197</v>
          </cell>
        </row>
        <row r="545">
          <cell r="A545">
            <v>326202</v>
          </cell>
        </row>
        <row r="546">
          <cell r="A546">
            <v>326207</v>
          </cell>
        </row>
        <row r="547">
          <cell r="A547">
            <v>326210</v>
          </cell>
        </row>
        <row r="548">
          <cell r="A548">
            <v>326223</v>
          </cell>
        </row>
        <row r="549">
          <cell r="A549">
            <v>326237</v>
          </cell>
        </row>
        <row r="550">
          <cell r="A550">
            <v>326247</v>
          </cell>
        </row>
        <row r="551">
          <cell r="A551">
            <v>326253</v>
          </cell>
        </row>
        <row r="552">
          <cell r="A552">
            <v>326289</v>
          </cell>
        </row>
        <row r="553">
          <cell r="A553">
            <v>326302</v>
          </cell>
        </row>
        <row r="554">
          <cell r="A554">
            <v>326306</v>
          </cell>
        </row>
        <row r="555">
          <cell r="A555">
            <v>326311</v>
          </cell>
        </row>
        <row r="556">
          <cell r="A556">
            <v>326315</v>
          </cell>
        </row>
        <row r="557">
          <cell r="A557">
            <v>326324</v>
          </cell>
        </row>
        <row r="558">
          <cell r="A558">
            <v>326325</v>
          </cell>
        </row>
        <row r="559">
          <cell r="A559">
            <v>326329</v>
          </cell>
        </row>
        <row r="560">
          <cell r="A560">
            <v>326331</v>
          </cell>
        </row>
        <row r="561">
          <cell r="A561">
            <v>326344</v>
          </cell>
        </row>
        <row r="562">
          <cell r="A562">
            <v>326360</v>
          </cell>
        </row>
        <row r="563">
          <cell r="A563">
            <v>326361</v>
          </cell>
        </row>
        <row r="564">
          <cell r="A564">
            <v>326367</v>
          </cell>
        </row>
        <row r="565">
          <cell r="A565">
            <v>326375</v>
          </cell>
        </row>
        <row r="566">
          <cell r="A566">
            <v>326380</v>
          </cell>
        </row>
        <row r="567">
          <cell r="A567">
            <v>326388</v>
          </cell>
        </row>
        <row r="568">
          <cell r="A568">
            <v>326409</v>
          </cell>
        </row>
        <row r="569">
          <cell r="A569">
            <v>326411</v>
          </cell>
        </row>
        <row r="570">
          <cell r="A570">
            <v>326412</v>
          </cell>
        </row>
        <row r="571">
          <cell r="A571">
            <v>326425</v>
          </cell>
        </row>
        <row r="572">
          <cell r="A572">
            <v>326428</v>
          </cell>
        </row>
        <row r="573">
          <cell r="A573">
            <v>326434</v>
          </cell>
        </row>
        <row r="574">
          <cell r="A574">
            <v>326437</v>
          </cell>
        </row>
        <row r="575">
          <cell r="A575">
            <v>326449</v>
          </cell>
        </row>
        <row r="576">
          <cell r="A576">
            <v>326516</v>
          </cell>
        </row>
        <row r="577">
          <cell r="A577">
            <v>326526</v>
          </cell>
        </row>
        <row r="578">
          <cell r="A578">
            <v>326535</v>
          </cell>
        </row>
        <row r="579">
          <cell r="A579">
            <v>326539</v>
          </cell>
        </row>
        <row r="580">
          <cell r="A580">
            <v>326545</v>
          </cell>
        </row>
        <row r="581">
          <cell r="A581">
            <v>326546</v>
          </cell>
        </row>
        <row r="582">
          <cell r="A582">
            <v>326556</v>
          </cell>
        </row>
        <row r="583">
          <cell r="A583">
            <v>326558</v>
          </cell>
        </row>
        <row r="584">
          <cell r="A584">
            <v>326569</v>
          </cell>
        </row>
        <row r="585">
          <cell r="A585">
            <v>326598</v>
          </cell>
        </row>
        <row r="586">
          <cell r="A586">
            <v>326601</v>
          </cell>
        </row>
        <row r="587">
          <cell r="A587">
            <v>326618</v>
          </cell>
        </row>
        <row r="588">
          <cell r="A588">
            <v>326638</v>
          </cell>
        </row>
        <row r="589">
          <cell r="A589">
            <v>326654</v>
          </cell>
        </row>
        <row r="590">
          <cell r="A590">
            <v>326662</v>
          </cell>
        </row>
        <row r="591">
          <cell r="A591">
            <v>326670</v>
          </cell>
        </row>
        <row r="592">
          <cell r="A592">
            <v>326674</v>
          </cell>
        </row>
        <row r="593">
          <cell r="A593">
            <v>326679</v>
          </cell>
        </row>
        <row r="594">
          <cell r="A594">
            <v>326690</v>
          </cell>
        </row>
        <row r="595">
          <cell r="A595">
            <v>326710</v>
          </cell>
        </row>
        <row r="596">
          <cell r="A596">
            <v>326740</v>
          </cell>
        </row>
        <row r="597">
          <cell r="A597">
            <v>326756</v>
          </cell>
        </row>
        <row r="598">
          <cell r="A598">
            <v>326769</v>
          </cell>
        </row>
        <row r="599">
          <cell r="A599">
            <v>326786</v>
          </cell>
        </row>
        <row r="600">
          <cell r="A600">
            <v>326802</v>
          </cell>
        </row>
        <row r="601">
          <cell r="A601">
            <v>326812</v>
          </cell>
        </row>
        <row r="602">
          <cell r="A602">
            <v>326831</v>
          </cell>
        </row>
        <row r="603">
          <cell r="A603">
            <v>326850</v>
          </cell>
        </row>
        <row r="604">
          <cell r="A604">
            <v>326856</v>
          </cell>
        </row>
        <row r="605">
          <cell r="A605">
            <v>326857</v>
          </cell>
        </row>
        <row r="606">
          <cell r="A606">
            <v>326862</v>
          </cell>
        </row>
        <row r="607">
          <cell r="A607">
            <v>326872</v>
          </cell>
        </row>
        <row r="608">
          <cell r="A608">
            <v>326875</v>
          </cell>
        </row>
        <row r="609">
          <cell r="A609">
            <v>326878</v>
          </cell>
        </row>
        <row r="610">
          <cell r="A610">
            <v>326901</v>
          </cell>
        </row>
        <row r="611">
          <cell r="A611">
            <v>326910</v>
          </cell>
        </row>
        <row r="612">
          <cell r="A612">
            <v>326916</v>
          </cell>
        </row>
        <row r="613">
          <cell r="A613">
            <v>326921</v>
          </cell>
        </row>
        <row r="614">
          <cell r="A614">
            <v>326933</v>
          </cell>
        </row>
        <row r="615">
          <cell r="A615">
            <v>326938</v>
          </cell>
        </row>
        <row r="616">
          <cell r="A616">
            <v>326942</v>
          </cell>
        </row>
        <row r="617">
          <cell r="A617">
            <v>326952</v>
          </cell>
        </row>
        <row r="618">
          <cell r="A618">
            <v>326978</v>
          </cell>
        </row>
        <row r="619">
          <cell r="A619">
            <v>326991</v>
          </cell>
        </row>
        <row r="620">
          <cell r="A620">
            <v>326997</v>
          </cell>
        </row>
        <row r="621">
          <cell r="A621">
            <v>327014</v>
          </cell>
        </row>
        <row r="622">
          <cell r="A622">
            <v>327034</v>
          </cell>
        </row>
        <row r="623">
          <cell r="A623">
            <v>327036</v>
          </cell>
        </row>
        <row r="624">
          <cell r="A624">
            <v>327042</v>
          </cell>
        </row>
        <row r="625">
          <cell r="A625">
            <v>327043</v>
          </cell>
        </row>
        <row r="626">
          <cell r="A626">
            <v>327045</v>
          </cell>
        </row>
        <row r="627">
          <cell r="A627">
            <v>327057</v>
          </cell>
        </row>
        <row r="628">
          <cell r="A628">
            <v>327071</v>
          </cell>
        </row>
        <row r="629">
          <cell r="A629">
            <v>327075</v>
          </cell>
        </row>
        <row r="630">
          <cell r="A630">
            <v>327082</v>
          </cell>
        </row>
        <row r="631">
          <cell r="A631">
            <v>327093</v>
          </cell>
        </row>
        <row r="632">
          <cell r="A632">
            <v>327098</v>
          </cell>
        </row>
        <row r="633">
          <cell r="A633">
            <v>327108</v>
          </cell>
        </row>
        <row r="634">
          <cell r="A634">
            <v>327116</v>
          </cell>
        </row>
        <row r="635">
          <cell r="A635">
            <v>327124</v>
          </cell>
        </row>
        <row r="636">
          <cell r="A636">
            <v>327132</v>
          </cell>
        </row>
        <row r="637">
          <cell r="A637">
            <v>327133</v>
          </cell>
        </row>
        <row r="638">
          <cell r="A638">
            <v>327178</v>
          </cell>
        </row>
        <row r="639">
          <cell r="A639">
            <v>327180</v>
          </cell>
        </row>
        <row r="640">
          <cell r="A640">
            <v>327181</v>
          </cell>
        </row>
        <row r="641">
          <cell r="A641">
            <v>327198</v>
          </cell>
        </row>
        <row r="642">
          <cell r="A642">
            <v>327221</v>
          </cell>
        </row>
        <row r="643">
          <cell r="A643">
            <v>327246</v>
          </cell>
        </row>
        <row r="644">
          <cell r="A644">
            <v>327248</v>
          </cell>
        </row>
        <row r="645">
          <cell r="A645">
            <v>327251</v>
          </cell>
        </row>
        <row r="646">
          <cell r="A646">
            <v>327269</v>
          </cell>
        </row>
        <row r="647">
          <cell r="A647">
            <v>327274</v>
          </cell>
        </row>
        <row r="648">
          <cell r="A648">
            <v>327283</v>
          </cell>
        </row>
        <row r="649">
          <cell r="A649">
            <v>327302</v>
          </cell>
        </row>
        <row r="650">
          <cell r="A650">
            <v>327307</v>
          </cell>
        </row>
        <row r="651">
          <cell r="A651">
            <v>327308</v>
          </cell>
        </row>
        <row r="652">
          <cell r="A652">
            <v>327321</v>
          </cell>
        </row>
        <row r="653">
          <cell r="A653">
            <v>327334</v>
          </cell>
        </row>
        <row r="654">
          <cell r="A654">
            <v>327341</v>
          </cell>
        </row>
        <row r="655">
          <cell r="A655">
            <v>327348</v>
          </cell>
        </row>
        <row r="656">
          <cell r="A656">
            <v>327349</v>
          </cell>
        </row>
        <row r="657">
          <cell r="A657">
            <v>327352</v>
          </cell>
        </row>
        <row r="658">
          <cell r="A658">
            <v>327380</v>
          </cell>
        </row>
        <row r="659">
          <cell r="A659">
            <v>327388</v>
          </cell>
        </row>
        <row r="660">
          <cell r="A660">
            <v>327394</v>
          </cell>
        </row>
        <row r="661">
          <cell r="A661">
            <v>327400</v>
          </cell>
        </row>
        <row r="662">
          <cell r="A662">
            <v>327403</v>
          </cell>
        </row>
        <row r="663">
          <cell r="A663">
            <v>327407</v>
          </cell>
        </row>
        <row r="664">
          <cell r="A664">
            <v>327408</v>
          </cell>
        </row>
        <row r="665">
          <cell r="A665">
            <v>327417</v>
          </cell>
        </row>
        <row r="666">
          <cell r="A666">
            <v>327430</v>
          </cell>
        </row>
        <row r="667">
          <cell r="A667">
            <v>327455</v>
          </cell>
        </row>
        <row r="668">
          <cell r="A668">
            <v>327457</v>
          </cell>
        </row>
        <row r="669">
          <cell r="A669">
            <v>327473</v>
          </cell>
        </row>
        <row r="670">
          <cell r="A670">
            <v>327521</v>
          </cell>
        </row>
        <row r="671">
          <cell r="A671">
            <v>327528</v>
          </cell>
        </row>
        <row r="672">
          <cell r="A672">
            <v>327535</v>
          </cell>
        </row>
        <row r="673">
          <cell r="A673">
            <v>327540</v>
          </cell>
        </row>
        <row r="674">
          <cell r="A674">
            <v>327561</v>
          </cell>
        </row>
        <row r="675">
          <cell r="A675">
            <v>327564</v>
          </cell>
        </row>
        <row r="676">
          <cell r="A676">
            <v>327566</v>
          </cell>
        </row>
        <row r="677">
          <cell r="A677">
            <v>327571</v>
          </cell>
        </row>
        <row r="678">
          <cell r="A678">
            <v>327587</v>
          </cell>
        </row>
        <row r="679">
          <cell r="A679">
            <v>327589</v>
          </cell>
        </row>
        <row r="680">
          <cell r="A680">
            <v>327594</v>
          </cell>
        </row>
        <row r="681">
          <cell r="A681">
            <v>327624</v>
          </cell>
        </row>
        <row r="682">
          <cell r="A682">
            <v>327625</v>
          </cell>
        </row>
        <row r="683">
          <cell r="A683">
            <v>327631</v>
          </cell>
        </row>
        <row r="684">
          <cell r="A684">
            <v>327646</v>
          </cell>
        </row>
        <row r="685">
          <cell r="A685">
            <v>327656</v>
          </cell>
        </row>
        <row r="686">
          <cell r="A686">
            <v>327715</v>
          </cell>
        </row>
        <row r="687">
          <cell r="A687">
            <v>327736</v>
          </cell>
        </row>
        <row r="688">
          <cell r="A688">
            <v>327771</v>
          </cell>
        </row>
        <row r="689">
          <cell r="A689">
            <v>327776</v>
          </cell>
        </row>
        <row r="690">
          <cell r="A690">
            <v>327783</v>
          </cell>
        </row>
        <row r="691">
          <cell r="A691">
            <v>327790</v>
          </cell>
        </row>
        <row r="692">
          <cell r="A692">
            <v>327810</v>
          </cell>
        </row>
        <row r="693">
          <cell r="A693">
            <v>327836</v>
          </cell>
        </row>
        <row r="694">
          <cell r="A694">
            <v>327838</v>
          </cell>
        </row>
        <row r="695">
          <cell r="A695">
            <v>327842</v>
          </cell>
        </row>
        <row r="696">
          <cell r="A696">
            <v>327850</v>
          </cell>
        </row>
        <row r="697">
          <cell r="A697">
            <v>327876</v>
          </cell>
        </row>
        <row r="698">
          <cell r="A698">
            <v>327885</v>
          </cell>
        </row>
        <row r="699">
          <cell r="A699">
            <v>327900</v>
          </cell>
        </row>
        <row r="700">
          <cell r="A700">
            <v>327907</v>
          </cell>
        </row>
        <row r="701">
          <cell r="A701">
            <v>327914</v>
          </cell>
        </row>
        <row r="702">
          <cell r="A702">
            <v>327916</v>
          </cell>
        </row>
        <row r="703">
          <cell r="A703">
            <v>327919</v>
          </cell>
        </row>
        <row r="704">
          <cell r="A704">
            <v>327924</v>
          </cell>
        </row>
        <row r="705">
          <cell r="A705">
            <v>327956</v>
          </cell>
        </row>
        <row r="706">
          <cell r="A706">
            <v>327959</v>
          </cell>
        </row>
        <row r="707">
          <cell r="A707">
            <v>327963</v>
          </cell>
        </row>
        <row r="708">
          <cell r="A708">
            <v>328002</v>
          </cell>
        </row>
        <row r="709">
          <cell r="A709">
            <v>328005</v>
          </cell>
        </row>
        <row r="710">
          <cell r="A710">
            <v>328012</v>
          </cell>
        </row>
        <row r="711">
          <cell r="A711">
            <v>328014</v>
          </cell>
        </row>
        <row r="712">
          <cell r="A712">
            <v>328027</v>
          </cell>
        </row>
        <row r="713">
          <cell r="A713">
            <v>328061</v>
          </cell>
        </row>
        <row r="714">
          <cell r="A714">
            <v>328078</v>
          </cell>
        </row>
        <row r="715">
          <cell r="A715">
            <v>328085</v>
          </cell>
        </row>
        <row r="716">
          <cell r="A716">
            <v>328087</v>
          </cell>
        </row>
        <row r="717">
          <cell r="A717">
            <v>328090</v>
          </cell>
        </row>
        <row r="718">
          <cell r="A718">
            <v>328092</v>
          </cell>
        </row>
        <row r="719">
          <cell r="A719">
            <v>328094</v>
          </cell>
        </row>
        <row r="720">
          <cell r="A720">
            <v>328126</v>
          </cell>
        </row>
        <row r="721">
          <cell r="A721">
            <v>328129</v>
          </cell>
        </row>
        <row r="722">
          <cell r="A722">
            <v>328147</v>
          </cell>
        </row>
        <row r="723">
          <cell r="A723">
            <v>328152</v>
          </cell>
        </row>
        <row r="724">
          <cell r="A724">
            <v>328169</v>
          </cell>
        </row>
        <row r="725">
          <cell r="A725">
            <v>328172</v>
          </cell>
        </row>
        <row r="726">
          <cell r="A726">
            <v>328175</v>
          </cell>
        </row>
        <row r="727">
          <cell r="A727">
            <v>328176</v>
          </cell>
        </row>
        <row r="728">
          <cell r="A728">
            <v>328184</v>
          </cell>
        </row>
        <row r="729">
          <cell r="A729">
            <v>328219</v>
          </cell>
        </row>
        <row r="730">
          <cell r="A730">
            <v>328236</v>
          </cell>
        </row>
        <row r="731">
          <cell r="A731">
            <v>328252</v>
          </cell>
        </row>
        <row r="732">
          <cell r="A732">
            <v>328259</v>
          </cell>
        </row>
        <row r="733">
          <cell r="A733">
            <v>328267</v>
          </cell>
        </row>
        <row r="734">
          <cell r="A734">
            <v>328270</v>
          </cell>
        </row>
        <row r="735">
          <cell r="A735">
            <v>328279</v>
          </cell>
        </row>
        <row r="736">
          <cell r="A736">
            <v>328284</v>
          </cell>
        </row>
        <row r="737">
          <cell r="A737">
            <v>328285</v>
          </cell>
        </row>
        <row r="738">
          <cell r="A738">
            <v>328289</v>
          </cell>
        </row>
        <row r="739">
          <cell r="A739">
            <v>328310</v>
          </cell>
        </row>
        <row r="740">
          <cell r="A740">
            <v>328312</v>
          </cell>
        </row>
        <row r="741">
          <cell r="A741">
            <v>328316</v>
          </cell>
        </row>
        <row r="742">
          <cell r="A742">
            <v>328317</v>
          </cell>
        </row>
        <row r="743">
          <cell r="A743">
            <v>328328</v>
          </cell>
        </row>
        <row r="744">
          <cell r="A744">
            <v>328336</v>
          </cell>
        </row>
        <row r="745">
          <cell r="A745">
            <v>328353</v>
          </cell>
        </row>
        <row r="746">
          <cell r="A746">
            <v>328365</v>
          </cell>
        </row>
        <row r="747">
          <cell r="A747">
            <v>328371</v>
          </cell>
        </row>
        <row r="748">
          <cell r="A748">
            <v>328381</v>
          </cell>
        </row>
        <row r="749">
          <cell r="A749">
            <v>328385</v>
          </cell>
        </row>
        <row r="750">
          <cell r="A750">
            <v>328387</v>
          </cell>
        </row>
        <row r="751">
          <cell r="A751">
            <v>328411</v>
          </cell>
        </row>
        <row r="752">
          <cell r="A752">
            <v>328426</v>
          </cell>
        </row>
        <row r="753">
          <cell r="A753">
            <v>328446</v>
          </cell>
        </row>
        <row r="754">
          <cell r="A754">
            <v>328448</v>
          </cell>
        </row>
        <row r="755">
          <cell r="A755">
            <v>328459</v>
          </cell>
        </row>
        <row r="756">
          <cell r="A756">
            <v>328462</v>
          </cell>
        </row>
        <row r="757">
          <cell r="A757">
            <v>328464</v>
          </cell>
        </row>
        <row r="758">
          <cell r="A758">
            <v>328481</v>
          </cell>
        </row>
        <row r="759">
          <cell r="A759">
            <v>328512</v>
          </cell>
        </row>
        <row r="760">
          <cell r="A760">
            <v>328527</v>
          </cell>
        </row>
        <row r="761">
          <cell r="A761">
            <v>328533</v>
          </cell>
        </row>
        <row r="762">
          <cell r="A762">
            <v>328554</v>
          </cell>
        </row>
        <row r="763">
          <cell r="A763">
            <v>328564</v>
          </cell>
        </row>
        <row r="764">
          <cell r="A764">
            <v>328575</v>
          </cell>
        </row>
        <row r="765">
          <cell r="A765">
            <v>328590</v>
          </cell>
        </row>
        <row r="766">
          <cell r="A766">
            <v>328594</v>
          </cell>
        </row>
        <row r="767">
          <cell r="A767">
            <v>328597</v>
          </cell>
        </row>
        <row r="768">
          <cell r="A768">
            <v>328600</v>
          </cell>
        </row>
        <row r="769">
          <cell r="A769">
            <v>328609</v>
          </cell>
        </row>
        <row r="770">
          <cell r="A770">
            <v>328622</v>
          </cell>
        </row>
        <row r="771">
          <cell r="A771">
            <v>328635</v>
          </cell>
        </row>
        <row r="772">
          <cell r="A772">
            <v>328640</v>
          </cell>
        </row>
        <row r="773">
          <cell r="A773">
            <v>328644</v>
          </cell>
        </row>
        <row r="774">
          <cell r="A774">
            <v>328645</v>
          </cell>
        </row>
        <row r="775">
          <cell r="A775">
            <v>328648</v>
          </cell>
        </row>
        <row r="776">
          <cell r="A776">
            <v>328655</v>
          </cell>
        </row>
        <row r="777">
          <cell r="A777">
            <v>328667</v>
          </cell>
        </row>
        <row r="778">
          <cell r="A778">
            <v>328672</v>
          </cell>
        </row>
        <row r="779">
          <cell r="A779">
            <v>328673</v>
          </cell>
        </row>
        <row r="780">
          <cell r="A780">
            <v>328674</v>
          </cell>
        </row>
        <row r="781">
          <cell r="A781">
            <v>328681</v>
          </cell>
        </row>
        <row r="782">
          <cell r="A782">
            <v>328682</v>
          </cell>
        </row>
        <row r="783">
          <cell r="A783">
            <v>328687</v>
          </cell>
        </row>
        <row r="784">
          <cell r="A784">
            <v>328689</v>
          </cell>
        </row>
        <row r="785">
          <cell r="A785">
            <v>328712</v>
          </cell>
        </row>
        <row r="786">
          <cell r="A786">
            <v>328730</v>
          </cell>
        </row>
        <row r="787">
          <cell r="A787">
            <v>328745</v>
          </cell>
        </row>
        <row r="788">
          <cell r="A788">
            <v>328750</v>
          </cell>
        </row>
        <row r="789">
          <cell r="A789">
            <v>328758</v>
          </cell>
        </row>
        <row r="790">
          <cell r="A790">
            <v>328762</v>
          </cell>
        </row>
        <row r="791">
          <cell r="A791">
            <v>328764</v>
          </cell>
        </row>
        <row r="792">
          <cell r="A792">
            <v>328783</v>
          </cell>
        </row>
        <row r="793">
          <cell r="A793">
            <v>328794</v>
          </cell>
        </row>
        <row r="794">
          <cell r="A794">
            <v>328805</v>
          </cell>
        </row>
        <row r="795">
          <cell r="A795">
            <v>328808</v>
          </cell>
        </row>
        <row r="796">
          <cell r="A796">
            <v>328815</v>
          </cell>
        </row>
        <row r="797">
          <cell r="A797">
            <v>328828</v>
          </cell>
        </row>
        <row r="798">
          <cell r="A798">
            <v>328847</v>
          </cell>
        </row>
        <row r="799">
          <cell r="A799">
            <v>328866</v>
          </cell>
        </row>
        <row r="800">
          <cell r="A800">
            <v>328878</v>
          </cell>
        </row>
        <row r="801">
          <cell r="A801">
            <v>328887</v>
          </cell>
        </row>
        <row r="802">
          <cell r="A802">
            <v>328888</v>
          </cell>
        </row>
        <row r="803">
          <cell r="A803">
            <v>328890</v>
          </cell>
        </row>
        <row r="804">
          <cell r="A804">
            <v>328896</v>
          </cell>
        </row>
        <row r="805">
          <cell r="A805">
            <v>328909</v>
          </cell>
        </row>
        <row r="806">
          <cell r="A806">
            <v>328922</v>
          </cell>
        </row>
        <row r="807">
          <cell r="A807">
            <v>328930</v>
          </cell>
        </row>
        <row r="808">
          <cell r="A808">
            <v>328965</v>
          </cell>
        </row>
        <row r="809">
          <cell r="A809">
            <v>329016</v>
          </cell>
        </row>
        <row r="810">
          <cell r="A810">
            <v>329025</v>
          </cell>
        </row>
        <row r="811">
          <cell r="A811">
            <v>329034</v>
          </cell>
        </row>
        <row r="812">
          <cell r="A812">
            <v>329038</v>
          </cell>
        </row>
        <row r="813">
          <cell r="A813">
            <v>329039</v>
          </cell>
        </row>
        <row r="814">
          <cell r="A814">
            <v>329059</v>
          </cell>
        </row>
        <row r="815">
          <cell r="A815">
            <v>329086</v>
          </cell>
        </row>
        <row r="816">
          <cell r="A816">
            <v>329088</v>
          </cell>
        </row>
        <row r="817">
          <cell r="A817">
            <v>329096</v>
          </cell>
        </row>
        <row r="818">
          <cell r="A818">
            <v>329097</v>
          </cell>
        </row>
        <row r="819">
          <cell r="A819">
            <v>329100</v>
          </cell>
        </row>
        <row r="820">
          <cell r="A820">
            <v>329118</v>
          </cell>
        </row>
        <row r="821">
          <cell r="A821">
            <v>329140</v>
          </cell>
        </row>
        <row r="822">
          <cell r="A822">
            <v>329158</v>
          </cell>
        </row>
        <row r="823">
          <cell r="A823">
            <v>329170</v>
          </cell>
        </row>
        <row r="824">
          <cell r="A824">
            <v>329182</v>
          </cell>
        </row>
        <row r="825">
          <cell r="A825">
            <v>329189</v>
          </cell>
        </row>
        <row r="826">
          <cell r="A826">
            <v>329200</v>
          </cell>
        </row>
        <row r="827">
          <cell r="A827">
            <v>329201</v>
          </cell>
        </row>
        <row r="828">
          <cell r="A828">
            <v>329215</v>
          </cell>
        </row>
        <row r="829">
          <cell r="A829">
            <v>329222</v>
          </cell>
        </row>
        <row r="830">
          <cell r="A830">
            <v>329227</v>
          </cell>
        </row>
        <row r="831">
          <cell r="A831">
            <v>329228</v>
          </cell>
        </row>
        <row r="832">
          <cell r="A832">
            <v>329235</v>
          </cell>
        </row>
        <row r="833">
          <cell r="A833">
            <v>329243</v>
          </cell>
        </row>
        <row r="834">
          <cell r="A834">
            <v>329244</v>
          </cell>
        </row>
        <row r="835">
          <cell r="A835">
            <v>329258</v>
          </cell>
        </row>
        <row r="836">
          <cell r="A836">
            <v>329263</v>
          </cell>
        </row>
        <row r="837">
          <cell r="A837">
            <v>329270</v>
          </cell>
        </row>
        <row r="838">
          <cell r="A838">
            <v>329272</v>
          </cell>
        </row>
        <row r="839">
          <cell r="A839">
            <v>329277</v>
          </cell>
        </row>
        <row r="840">
          <cell r="A840">
            <v>329301</v>
          </cell>
        </row>
        <row r="841">
          <cell r="A841">
            <v>329305</v>
          </cell>
        </row>
        <row r="842">
          <cell r="A842">
            <v>329308</v>
          </cell>
        </row>
        <row r="843">
          <cell r="A843">
            <v>329316</v>
          </cell>
        </row>
        <row r="844">
          <cell r="A844">
            <v>329334</v>
          </cell>
        </row>
        <row r="845">
          <cell r="A845">
            <v>329337</v>
          </cell>
        </row>
        <row r="846">
          <cell r="A846">
            <v>329339</v>
          </cell>
        </row>
        <row r="847">
          <cell r="A847">
            <v>329345</v>
          </cell>
        </row>
        <row r="848">
          <cell r="A848">
            <v>329357</v>
          </cell>
        </row>
        <row r="849">
          <cell r="A849">
            <v>329359</v>
          </cell>
        </row>
        <row r="850">
          <cell r="A850">
            <v>329363</v>
          </cell>
        </row>
        <row r="851">
          <cell r="A851">
            <v>329366</v>
          </cell>
        </row>
        <row r="852">
          <cell r="A852">
            <v>329368</v>
          </cell>
        </row>
        <row r="853">
          <cell r="A853">
            <v>329369</v>
          </cell>
        </row>
        <row r="854">
          <cell r="A854">
            <v>329393</v>
          </cell>
        </row>
        <row r="855">
          <cell r="A855">
            <v>329396</v>
          </cell>
        </row>
        <row r="856">
          <cell r="A856">
            <v>329404</v>
          </cell>
        </row>
        <row r="857">
          <cell r="A857">
            <v>329409</v>
          </cell>
        </row>
        <row r="858">
          <cell r="A858">
            <v>329427</v>
          </cell>
        </row>
        <row r="859">
          <cell r="A859">
            <v>329431</v>
          </cell>
        </row>
        <row r="860">
          <cell r="A860">
            <v>329432</v>
          </cell>
        </row>
        <row r="861">
          <cell r="A861">
            <v>329460</v>
          </cell>
        </row>
        <row r="862">
          <cell r="A862">
            <v>329503</v>
          </cell>
        </row>
        <row r="863">
          <cell r="A863">
            <v>329506</v>
          </cell>
        </row>
        <row r="864">
          <cell r="A864">
            <v>329525</v>
          </cell>
        </row>
        <row r="865">
          <cell r="A865">
            <v>329527</v>
          </cell>
        </row>
        <row r="866">
          <cell r="A866">
            <v>329531</v>
          </cell>
        </row>
        <row r="867">
          <cell r="A867">
            <v>329534</v>
          </cell>
        </row>
        <row r="868">
          <cell r="A868">
            <v>329542</v>
          </cell>
        </row>
        <row r="869">
          <cell r="A869">
            <v>329546</v>
          </cell>
        </row>
        <row r="870">
          <cell r="A870">
            <v>329567</v>
          </cell>
        </row>
        <row r="871">
          <cell r="A871">
            <v>329569</v>
          </cell>
        </row>
        <row r="872">
          <cell r="A872">
            <v>329583</v>
          </cell>
        </row>
        <row r="873">
          <cell r="A873">
            <v>329593</v>
          </cell>
        </row>
        <row r="874">
          <cell r="A874">
            <v>329595</v>
          </cell>
        </row>
        <row r="875">
          <cell r="A875">
            <v>329597</v>
          </cell>
        </row>
        <row r="876">
          <cell r="A876">
            <v>329603</v>
          </cell>
        </row>
        <row r="877">
          <cell r="A877">
            <v>329632</v>
          </cell>
        </row>
        <row r="878">
          <cell r="A878">
            <v>329636</v>
          </cell>
        </row>
        <row r="879">
          <cell r="A879">
            <v>329642</v>
          </cell>
        </row>
        <row r="880">
          <cell r="A880">
            <v>329661</v>
          </cell>
        </row>
        <row r="881">
          <cell r="A881">
            <v>329668</v>
          </cell>
        </row>
        <row r="882">
          <cell r="A882">
            <v>329677</v>
          </cell>
        </row>
        <row r="883">
          <cell r="A883">
            <v>329693</v>
          </cell>
        </row>
        <row r="884">
          <cell r="A884">
            <v>329697</v>
          </cell>
        </row>
        <row r="885">
          <cell r="A885">
            <v>329700</v>
          </cell>
        </row>
        <row r="886">
          <cell r="A886">
            <v>329701</v>
          </cell>
        </row>
        <row r="887">
          <cell r="A887">
            <v>329705</v>
          </cell>
        </row>
        <row r="888">
          <cell r="A888">
            <v>329710</v>
          </cell>
        </row>
        <row r="889">
          <cell r="A889">
            <v>329714</v>
          </cell>
        </row>
        <row r="890">
          <cell r="A890">
            <v>329715</v>
          </cell>
        </row>
        <row r="891">
          <cell r="A891">
            <v>329716</v>
          </cell>
        </row>
        <row r="892">
          <cell r="A892">
            <v>329732</v>
          </cell>
        </row>
        <row r="893">
          <cell r="A893">
            <v>329735</v>
          </cell>
        </row>
        <row r="894">
          <cell r="A894">
            <v>329736</v>
          </cell>
        </row>
        <row r="895">
          <cell r="A895">
            <v>329738</v>
          </cell>
        </row>
        <row r="896">
          <cell r="A896">
            <v>329741</v>
          </cell>
        </row>
        <row r="897">
          <cell r="A897">
            <v>329743</v>
          </cell>
        </row>
        <row r="898">
          <cell r="A898">
            <v>329748</v>
          </cell>
        </row>
        <row r="899">
          <cell r="A899">
            <v>329752</v>
          </cell>
        </row>
        <row r="900">
          <cell r="A900">
            <v>329755</v>
          </cell>
        </row>
        <row r="901">
          <cell r="A901">
            <v>329773</v>
          </cell>
        </row>
        <row r="902">
          <cell r="A902">
            <v>329777</v>
          </cell>
        </row>
        <row r="903">
          <cell r="A903">
            <v>329781</v>
          </cell>
        </row>
        <row r="904">
          <cell r="A904">
            <v>329785</v>
          </cell>
        </row>
        <row r="905">
          <cell r="A905">
            <v>329802</v>
          </cell>
        </row>
        <row r="906">
          <cell r="A906">
            <v>329805</v>
          </cell>
        </row>
        <row r="907">
          <cell r="A907">
            <v>329815</v>
          </cell>
        </row>
        <row r="908">
          <cell r="A908">
            <v>329819</v>
          </cell>
        </row>
        <row r="909">
          <cell r="A909">
            <v>329831</v>
          </cell>
        </row>
        <row r="910">
          <cell r="A910">
            <v>329862</v>
          </cell>
        </row>
        <row r="911">
          <cell r="A911">
            <v>329891</v>
          </cell>
        </row>
        <row r="912">
          <cell r="A912">
            <v>329893</v>
          </cell>
        </row>
        <row r="913">
          <cell r="A913">
            <v>329900</v>
          </cell>
        </row>
        <row r="914">
          <cell r="A914">
            <v>329916</v>
          </cell>
        </row>
        <row r="915">
          <cell r="A915">
            <v>329928</v>
          </cell>
        </row>
        <row r="916">
          <cell r="A916">
            <v>329963</v>
          </cell>
        </row>
        <row r="917">
          <cell r="A917">
            <v>329970</v>
          </cell>
        </row>
        <row r="918">
          <cell r="A918">
            <v>329972</v>
          </cell>
        </row>
        <row r="919">
          <cell r="A919">
            <v>329976</v>
          </cell>
        </row>
        <row r="920">
          <cell r="A920">
            <v>329988</v>
          </cell>
        </row>
        <row r="921">
          <cell r="A921">
            <v>329991</v>
          </cell>
        </row>
        <row r="922">
          <cell r="A922">
            <v>330018</v>
          </cell>
        </row>
        <row r="923">
          <cell r="A923">
            <v>330020</v>
          </cell>
        </row>
        <row r="924">
          <cell r="A924">
            <v>330024</v>
          </cell>
        </row>
        <row r="925">
          <cell r="A925">
            <v>330026</v>
          </cell>
        </row>
        <row r="926">
          <cell r="A926">
            <v>330031</v>
          </cell>
        </row>
        <row r="927">
          <cell r="A927">
            <v>330044</v>
          </cell>
        </row>
        <row r="928">
          <cell r="A928">
            <v>330048</v>
          </cell>
        </row>
        <row r="929">
          <cell r="A929">
            <v>330049</v>
          </cell>
        </row>
        <row r="930">
          <cell r="A930">
            <v>330056</v>
          </cell>
        </row>
        <row r="931">
          <cell r="A931">
            <v>330059</v>
          </cell>
        </row>
        <row r="932">
          <cell r="A932">
            <v>330060</v>
          </cell>
        </row>
        <row r="933">
          <cell r="A933">
            <v>330077</v>
          </cell>
        </row>
        <row r="934">
          <cell r="A934">
            <v>330088</v>
          </cell>
        </row>
        <row r="935">
          <cell r="A935">
            <v>330104</v>
          </cell>
        </row>
        <row r="936">
          <cell r="A936">
            <v>330106</v>
          </cell>
        </row>
        <row r="937">
          <cell r="A937">
            <v>330109</v>
          </cell>
        </row>
        <row r="938">
          <cell r="A938">
            <v>330114</v>
          </cell>
        </row>
        <row r="939">
          <cell r="A939">
            <v>330117</v>
          </cell>
        </row>
        <row r="940">
          <cell r="A940">
            <v>330120</v>
          </cell>
        </row>
        <row r="941">
          <cell r="A941">
            <v>330127</v>
          </cell>
        </row>
        <row r="942">
          <cell r="A942">
            <v>330135</v>
          </cell>
        </row>
        <row r="943">
          <cell r="A943">
            <v>330145</v>
          </cell>
        </row>
        <row r="944">
          <cell r="A944">
            <v>330150</v>
          </cell>
        </row>
        <row r="945">
          <cell r="A945">
            <v>330157</v>
          </cell>
        </row>
        <row r="946">
          <cell r="A946">
            <v>330160</v>
          </cell>
        </row>
        <row r="947">
          <cell r="A947">
            <v>330162</v>
          </cell>
        </row>
        <row r="948">
          <cell r="A948">
            <v>330168</v>
          </cell>
        </row>
        <row r="949">
          <cell r="A949">
            <v>330177</v>
          </cell>
        </row>
        <row r="950">
          <cell r="A950">
            <v>330213</v>
          </cell>
        </row>
        <row r="951">
          <cell r="A951">
            <v>330221</v>
          </cell>
        </row>
        <row r="952">
          <cell r="A952">
            <v>330230</v>
          </cell>
        </row>
        <row r="953">
          <cell r="A953">
            <v>330239</v>
          </cell>
        </row>
        <row r="954">
          <cell r="A954">
            <v>330284</v>
          </cell>
        </row>
        <row r="955">
          <cell r="A955">
            <v>330288</v>
          </cell>
        </row>
        <row r="956">
          <cell r="A956">
            <v>330303</v>
          </cell>
        </row>
        <row r="957">
          <cell r="A957">
            <v>330304</v>
          </cell>
        </row>
        <row r="958">
          <cell r="A958">
            <v>330310</v>
          </cell>
        </row>
        <row r="959">
          <cell r="A959">
            <v>330337</v>
          </cell>
        </row>
        <row r="960">
          <cell r="A960">
            <v>330338</v>
          </cell>
        </row>
        <row r="961">
          <cell r="A961">
            <v>330339</v>
          </cell>
        </row>
        <row r="962">
          <cell r="A962">
            <v>330348</v>
          </cell>
        </row>
        <row r="963">
          <cell r="A963">
            <v>330357</v>
          </cell>
        </row>
        <row r="964">
          <cell r="A964">
            <v>330358</v>
          </cell>
        </row>
        <row r="965">
          <cell r="A965">
            <v>330370</v>
          </cell>
        </row>
        <row r="966">
          <cell r="A966">
            <v>330384</v>
          </cell>
        </row>
        <row r="967">
          <cell r="A967">
            <v>330401</v>
          </cell>
        </row>
        <row r="968">
          <cell r="A968">
            <v>330407</v>
          </cell>
        </row>
        <row r="969">
          <cell r="A969">
            <v>330411</v>
          </cell>
        </row>
        <row r="970">
          <cell r="A970">
            <v>330413</v>
          </cell>
        </row>
        <row r="971">
          <cell r="A971">
            <v>330415</v>
          </cell>
        </row>
        <row r="972">
          <cell r="A972">
            <v>330426</v>
          </cell>
        </row>
        <row r="973">
          <cell r="A973">
            <v>330432</v>
          </cell>
        </row>
        <row r="974">
          <cell r="A974">
            <v>330476</v>
          </cell>
        </row>
        <row r="975">
          <cell r="A975">
            <v>330492</v>
          </cell>
        </row>
        <row r="976">
          <cell r="A976">
            <v>330499</v>
          </cell>
        </row>
        <row r="977">
          <cell r="A977">
            <v>330505</v>
          </cell>
        </row>
        <row r="978">
          <cell r="A978">
            <v>330507</v>
          </cell>
        </row>
        <row r="979">
          <cell r="A979">
            <v>330509</v>
          </cell>
        </row>
        <row r="980">
          <cell r="A980">
            <v>330521</v>
          </cell>
        </row>
        <row r="981">
          <cell r="A981">
            <v>330522</v>
          </cell>
        </row>
        <row r="982">
          <cell r="A982">
            <v>330524</v>
          </cell>
        </row>
        <row r="983">
          <cell r="A983">
            <v>330530</v>
          </cell>
        </row>
        <row r="984">
          <cell r="A984">
            <v>330531</v>
          </cell>
        </row>
        <row r="985">
          <cell r="A985">
            <v>330537</v>
          </cell>
        </row>
        <row r="986">
          <cell r="A986">
            <v>330555</v>
          </cell>
        </row>
        <row r="987">
          <cell r="A987">
            <v>330559</v>
          </cell>
        </row>
        <row r="988">
          <cell r="A988">
            <v>330568</v>
          </cell>
        </row>
        <row r="989">
          <cell r="A989">
            <v>330571</v>
          </cell>
        </row>
        <row r="990">
          <cell r="A990">
            <v>330575</v>
          </cell>
        </row>
        <row r="991">
          <cell r="A991">
            <v>330586</v>
          </cell>
        </row>
        <row r="992">
          <cell r="A992">
            <v>330614</v>
          </cell>
        </row>
        <row r="993">
          <cell r="A993">
            <v>330615</v>
          </cell>
        </row>
        <row r="994">
          <cell r="A994">
            <v>330617</v>
          </cell>
        </row>
        <row r="995">
          <cell r="A995">
            <v>330646</v>
          </cell>
        </row>
        <row r="996">
          <cell r="A996">
            <v>330660</v>
          </cell>
        </row>
        <row r="997">
          <cell r="A997">
            <v>330664</v>
          </cell>
        </row>
        <row r="998">
          <cell r="A998">
            <v>330675</v>
          </cell>
        </row>
        <row r="999">
          <cell r="A999">
            <v>330681</v>
          </cell>
        </row>
        <row r="1000">
          <cell r="A1000">
            <v>330707</v>
          </cell>
        </row>
        <row r="1001">
          <cell r="A1001">
            <v>330714</v>
          </cell>
        </row>
        <row r="1002">
          <cell r="A1002">
            <v>330716</v>
          </cell>
        </row>
        <row r="1003">
          <cell r="A1003">
            <v>330727</v>
          </cell>
        </row>
        <row r="1004">
          <cell r="A1004">
            <v>330750</v>
          </cell>
        </row>
        <row r="1005">
          <cell r="A1005">
            <v>330751</v>
          </cell>
        </row>
        <row r="1006">
          <cell r="A1006">
            <v>330757</v>
          </cell>
        </row>
        <row r="1007">
          <cell r="A1007">
            <v>330764</v>
          </cell>
        </row>
        <row r="1008">
          <cell r="A1008">
            <v>330796</v>
          </cell>
        </row>
        <row r="1009">
          <cell r="A1009">
            <v>330799</v>
          </cell>
        </row>
        <row r="1010">
          <cell r="A1010">
            <v>330807</v>
          </cell>
        </row>
        <row r="1011">
          <cell r="A1011">
            <v>330830</v>
          </cell>
        </row>
        <row r="1012">
          <cell r="A1012">
            <v>330832</v>
          </cell>
        </row>
        <row r="1013">
          <cell r="A1013">
            <v>330835</v>
          </cell>
        </row>
        <row r="1014">
          <cell r="A1014">
            <v>330839</v>
          </cell>
        </row>
        <row r="1015">
          <cell r="A1015">
            <v>330846</v>
          </cell>
        </row>
        <row r="1016">
          <cell r="A1016">
            <v>330861</v>
          </cell>
        </row>
        <row r="1017">
          <cell r="A1017">
            <v>330876</v>
          </cell>
        </row>
        <row r="1018">
          <cell r="A1018">
            <v>330880</v>
          </cell>
        </row>
        <row r="1019">
          <cell r="A1019">
            <v>330891</v>
          </cell>
        </row>
        <row r="1020">
          <cell r="A1020">
            <v>330903</v>
          </cell>
        </row>
        <row r="1021">
          <cell r="A1021">
            <v>330910</v>
          </cell>
        </row>
        <row r="1022">
          <cell r="A1022">
            <v>330911</v>
          </cell>
        </row>
        <row r="1023">
          <cell r="A1023">
            <v>330923</v>
          </cell>
        </row>
        <row r="1024">
          <cell r="A1024">
            <v>330925</v>
          </cell>
        </row>
        <row r="1025">
          <cell r="A1025">
            <v>330928</v>
          </cell>
        </row>
        <row r="1026">
          <cell r="A1026">
            <v>330938</v>
          </cell>
        </row>
        <row r="1027">
          <cell r="A1027">
            <v>330950</v>
          </cell>
        </row>
        <row r="1028">
          <cell r="A1028">
            <v>330968</v>
          </cell>
        </row>
        <row r="1029">
          <cell r="A1029">
            <v>330972</v>
          </cell>
        </row>
        <row r="1030">
          <cell r="A1030">
            <v>330987</v>
          </cell>
        </row>
        <row r="1031">
          <cell r="A1031">
            <v>330999</v>
          </cell>
        </row>
        <row r="1032">
          <cell r="A1032">
            <v>331002</v>
          </cell>
        </row>
        <row r="1033">
          <cell r="A1033">
            <v>331010</v>
          </cell>
        </row>
        <row r="1034">
          <cell r="A1034">
            <v>331013</v>
          </cell>
        </row>
        <row r="1035">
          <cell r="A1035">
            <v>331014</v>
          </cell>
        </row>
        <row r="1036">
          <cell r="A1036">
            <v>331018</v>
          </cell>
        </row>
        <row r="1037">
          <cell r="A1037">
            <v>331027</v>
          </cell>
        </row>
        <row r="1038">
          <cell r="A1038">
            <v>331030</v>
          </cell>
        </row>
        <row r="1039">
          <cell r="A1039">
            <v>331038</v>
          </cell>
        </row>
        <row r="1040">
          <cell r="A1040">
            <v>331043</v>
          </cell>
        </row>
        <row r="1041">
          <cell r="A1041">
            <v>331044</v>
          </cell>
        </row>
        <row r="1042">
          <cell r="A1042">
            <v>331061</v>
          </cell>
        </row>
        <row r="1043">
          <cell r="A1043">
            <v>331073</v>
          </cell>
        </row>
        <row r="1044">
          <cell r="A1044">
            <v>331076</v>
          </cell>
        </row>
        <row r="1045">
          <cell r="A1045">
            <v>331086</v>
          </cell>
        </row>
        <row r="1046">
          <cell r="A1046">
            <v>331087</v>
          </cell>
        </row>
        <row r="1047">
          <cell r="A1047">
            <v>331090</v>
          </cell>
        </row>
        <row r="1048">
          <cell r="A1048">
            <v>331097</v>
          </cell>
        </row>
        <row r="1049">
          <cell r="A1049">
            <v>331104</v>
          </cell>
        </row>
        <row r="1050">
          <cell r="A1050">
            <v>331106</v>
          </cell>
        </row>
        <row r="1051">
          <cell r="A1051">
            <v>331107</v>
          </cell>
        </row>
        <row r="1052">
          <cell r="A1052">
            <v>331110</v>
          </cell>
        </row>
        <row r="1053">
          <cell r="A1053">
            <v>331116</v>
          </cell>
        </row>
        <row r="1054">
          <cell r="A1054">
            <v>331118</v>
          </cell>
        </row>
        <row r="1055">
          <cell r="A1055">
            <v>331119</v>
          </cell>
        </row>
        <row r="1056">
          <cell r="A1056">
            <v>331122</v>
          </cell>
        </row>
        <row r="1057">
          <cell r="A1057">
            <v>331136</v>
          </cell>
        </row>
        <row r="1058">
          <cell r="A1058">
            <v>331138</v>
          </cell>
        </row>
        <row r="1059">
          <cell r="A1059">
            <v>331141</v>
          </cell>
        </row>
        <row r="1060">
          <cell r="A1060">
            <v>331147</v>
          </cell>
        </row>
        <row r="1061">
          <cell r="A1061">
            <v>331162</v>
          </cell>
        </row>
        <row r="1062">
          <cell r="A1062">
            <v>331178</v>
          </cell>
        </row>
        <row r="1063">
          <cell r="A1063">
            <v>331185</v>
          </cell>
        </row>
        <row r="1064">
          <cell r="A1064">
            <v>331187</v>
          </cell>
        </row>
        <row r="1065">
          <cell r="A1065">
            <v>331193</v>
          </cell>
        </row>
        <row r="1066">
          <cell r="A1066">
            <v>331203</v>
          </cell>
        </row>
        <row r="1067">
          <cell r="A1067">
            <v>331204</v>
          </cell>
        </row>
        <row r="1068">
          <cell r="A1068">
            <v>331205</v>
          </cell>
        </row>
        <row r="1069">
          <cell r="A1069">
            <v>331209</v>
          </cell>
        </row>
        <row r="1070">
          <cell r="A1070">
            <v>331220</v>
          </cell>
        </row>
        <row r="1071">
          <cell r="A1071">
            <v>331222</v>
          </cell>
        </row>
        <row r="1072">
          <cell r="A1072">
            <v>331235</v>
          </cell>
        </row>
        <row r="1073">
          <cell r="A1073">
            <v>331242</v>
          </cell>
        </row>
        <row r="1074">
          <cell r="A1074">
            <v>331245</v>
          </cell>
        </row>
        <row r="1075">
          <cell r="A1075">
            <v>331255</v>
          </cell>
        </row>
        <row r="1076">
          <cell r="A1076">
            <v>331258</v>
          </cell>
        </row>
        <row r="1077">
          <cell r="A1077">
            <v>331259</v>
          </cell>
        </row>
        <row r="1078">
          <cell r="A1078">
            <v>331270</v>
          </cell>
        </row>
        <row r="1079">
          <cell r="A1079">
            <v>331306</v>
          </cell>
        </row>
        <row r="1080">
          <cell r="A1080">
            <v>331316</v>
          </cell>
        </row>
        <row r="1081">
          <cell r="A1081">
            <v>331335</v>
          </cell>
        </row>
        <row r="1082">
          <cell r="A1082">
            <v>331342</v>
          </cell>
        </row>
        <row r="1083">
          <cell r="A1083">
            <v>331354</v>
          </cell>
        </row>
        <row r="1084">
          <cell r="A1084">
            <v>331371</v>
          </cell>
        </row>
        <row r="1085">
          <cell r="A1085">
            <v>331373</v>
          </cell>
        </row>
        <row r="1086">
          <cell r="A1086">
            <v>331377</v>
          </cell>
        </row>
        <row r="1087">
          <cell r="A1087">
            <v>331394</v>
          </cell>
        </row>
        <row r="1088">
          <cell r="A1088">
            <v>331398</v>
          </cell>
        </row>
        <row r="1089">
          <cell r="A1089">
            <v>331401</v>
          </cell>
        </row>
        <row r="1090">
          <cell r="A1090">
            <v>331403</v>
          </cell>
        </row>
        <row r="1091">
          <cell r="A1091">
            <v>331405</v>
          </cell>
        </row>
        <row r="1092">
          <cell r="A1092">
            <v>331418</v>
          </cell>
        </row>
        <row r="1093">
          <cell r="A1093">
            <v>331422</v>
          </cell>
        </row>
        <row r="1094">
          <cell r="A1094">
            <v>331429</v>
          </cell>
        </row>
        <row r="1095">
          <cell r="A1095">
            <v>331443</v>
          </cell>
        </row>
        <row r="1096">
          <cell r="A1096">
            <v>331447</v>
          </cell>
        </row>
        <row r="1097">
          <cell r="A1097">
            <v>331448</v>
          </cell>
        </row>
        <row r="1098">
          <cell r="A1098">
            <v>331450</v>
          </cell>
        </row>
        <row r="1099">
          <cell r="A1099">
            <v>331457</v>
          </cell>
        </row>
        <row r="1100">
          <cell r="A1100">
            <v>331460</v>
          </cell>
        </row>
        <row r="1101">
          <cell r="A1101">
            <v>331494</v>
          </cell>
        </row>
        <row r="1102">
          <cell r="A1102">
            <v>331502</v>
          </cell>
        </row>
        <row r="1103">
          <cell r="A1103">
            <v>331515</v>
          </cell>
        </row>
        <row r="1104">
          <cell r="A1104">
            <v>331533</v>
          </cell>
        </row>
        <row r="1105">
          <cell r="A1105">
            <v>331534</v>
          </cell>
        </row>
        <row r="1106">
          <cell r="A1106">
            <v>331536</v>
          </cell>
        </row>
        <row r="1107">
          <cell r="A1107">
            <v>331538</v>
          </cell>
        </row>
        <row r="1108">
          <cell r="A1108">
            <v>331539</v>
          </cell>
        </row>
        <row r="1109">
          <cell r="A1109">
            <v>331547</v>
          </cell>
        </row>
        <row r="1110">
          <cell r="A1110">
            <v>331562</v>
          </cell>
        </row>
        <row r="1111">
          <cell r="A1111">
            <v>331568</v>
          </cell>
        </row>
        <row r="1112">
          <cell r="A1112">
            <v>331586</v>
          </cell>
        </row>
        <row r="1113">
          <cell r="A1113">
            <v>331590</v>
          </cell>
        </row>
        <row r="1114">
          <cell r="A1114">
            <v>331601</v>
          </cell>
        </row>
        <row r="1115">
          <cell r="A1115">
            <v>331609</v>
          </cell>
        </row>
        <row r="1116">
          <cell r="A1116">
            <v>331611</v>
          </cell>
        </row>
        <row r="1117">
          <cell r="A1117">
            <v>331621</v>
          </cell>
        </row>
        <row r="1118">
          <cell r="A1118">
            <v>331630</v>
          </cell>
        </row>
        <row r="1119">
          <cell r="A1119">
            <v>331632</v>
          </cell>
        </row>
        <row r="1120">
          <cell r="A1120">
            <v>331633</v>
          </cell>
        </row>
        <row r="1121">
          <cell r="A1121">
            <v>331650</v>
          </cell>
        </row>
        <row r="1122">
          <cell r="A1122">
            <v>331655</v>
          </cell>
        </row>
        <row r="1123">
          <cell r="A1123">
            <v>331663</v>
          </cell>
        </row>
        <row r="1124">
          <cell r="A1124">
            <v>331664</v>
          </cell>
        </row>
        <row r="1125">
          <cell r="A1125">
            <v>331670</v>
          </cell>
        </row>
        <row r="1126">
          <cell r="A1126">
            <v>331673</v>
          </cell>
        </row>
        <row r="1127">
          <cell r="A1127">
            <v>331674</v>
          </cell>
        </row>
        <row r="1128">
          <cell r="A1128">
            <v>331676</v>
          </cell>
        </row>
        <row r="1129">
          <cell r="A1129">
            <v>331678</v>
          </cell>
        </row>
        <row r="1130">
          <cell r="A1130">
            <v>331680</v>
          </cell>
        </row>
        <row r="1131">
          <cell r="A1131">
            <v>331685</v>
          </cell>
        </row>
        <row r="1132">
          <cell r="A1132">
            <v>331688</v>
          </cell>
        </row>
        <row r="1133">
          <cell r="A1133">
            <v>331690</v>
          </cell>
        </row>
        <row r="1134">
          <cell r="A1134">
            <v>331694</v>
          </cell>
        </row>
        <row r="1135">
          <cell r="A1135">
            <v>331695</v>
          </cell>
        </row>
        <row r="1136">
          <cell r="A1136">
            <v>331701</v>
          </cell>
        </row>
        <row r="1137">
          <cell r="A1137">
            <v>331702</v>
          </cell>
        </row>
        <row r="1138">
          <cell r="A1138">
            <v>331707</v>
          </cell>
        </row>
        <row r="1139">
          <cell r="A1139">
            <v>331710</v>
          </cell>
        </row>
        <row r="1140">
          <cell r="A1140">
            <v>331712</v>
          </cell>
        </row>
        <row r="1141">
          <cell r="A1141">
            <v>331720</v>
          </cell>
        </row>
        <row r="1142">
          <cell r="A1142">
            <v>331740</v>
          </cell>
        </row>
        <row r="1143">
          <cell r="A1143">
            <v>331747</v>
          </cell>
        </row>
        <row r="1144">
          <cell r="A1144">
            <v>331750</v>
          </cell>
        </row>
        <row r="1145">
          <cell r="A1145">
            <v>331758</v>
          </cell>
        </row>
        <row r="1146">
          <cell r="A1146">
            <v>331762</v>
          </cell>
        </row>
        <row r="1147">
          <cell r="A1147">
            <v>331771</v>
          </cell>
        </row>
        <row r="1148">
          <cell r="A1148">
            <v>331784</v>
          </cell>
        </row>
        <row r="1149">
          <cell r="A1149">
            <v>331785</v>
          </cell>
        </row>
        <row r="1150">
          <cell r="A1150">
            <v>331800</v>
          </cell>
        </row>
        <row r="1151">
          <cell r="A1151">
            <v>331802</v>
          </cell>
        </row>
        <row r="1152">
          <cell r="A1152">
            <v>331806</v>
          </cell>
        </row>
        <row r="1153">
          <cell r="A1153">
            <v>331807</v>
          </cell>
        </row>
        <row r="1154">
          <cell r="A1154">
            <v>331817</v>
          </cell>
        </row>
        <row r="1155">
          <cell r="A1155">
            <v>331826</v>
          </cell>
        </row>
        <row r="1156">
          <cell r="A1156">
            <v>331829</v>
          </cell>
        </row>
        <row r="1157">
          <cell r="A1157">
            <v>331835</v>
          </cell>
        </row>
        <row r="1158">
          <cell r="A1158">
            <v>331838</v>
          </cell>
        </row>
        <row r="1159">
          <cell r="A1159">
            <v>331881</v>
          </cell>
        </row>
        <row r="1160">
          <cell r="A1160">
            <v>331885</v>
          </cell>
        </row>
        <row r="1161">
          <cell r="A1161">
            <v>331886</v>
          </cell>
        </row>
        <row r="1162">
          <cell r="A1162">
            <v>331891</v>
          </cell>
        </row>
        <row r="1163">
          <cell r="A1163">
            <v>331893</v>
          </cell>
        </row>
        <row r="1164">
          <cell r="A1164">
            <v>331902</v>
          </cell>
        </row>
        <row r="1165">
          <cell r="A1165">
            <v>331903</v>
          </cell>
        </row>
        <row r="1166">
          <cell r="A1166">
            <v>331909</v>
          </cell>
        </row>
        <row r="1167">
          <cell r="A1167">
            <v>331920</v>
          </cell>
        </row>
        <row r="1168">
          <cell r="A1168">
            <v>331924</v>
          </cell>
        </row>
        <row r="1169">
          <cell r="A1169">
            <v>331932</v>
          </cell>
        </row>
        <row r="1170">
          <cell r="A1170">
            <v>331936</v>
          </cell>
        </row>
        <row r="1171">
          <cell r="A1171">
            <v>331942</v>
          </cell>
        </row>
        <row r="1172">
          <cell r="A1172">
            <v>331943</v>
          </cell>
        </row>
        <row r="1173">
          <cell r="A1173">
            <v>331958</v>
          </cell>
        </row>
        <row r="1174">
          <cell r="A1174">
            <v>331959</v>
          </cell>
        </row>
        <row r="1175">
          <cell r="A1175">
            <v>331966</v>
          </cell>
        </row>
        <row r="1176">
          <cell r="A1176">
            <v>331969</v>
          </cell>
        </row>
        <row r="1177">
          <cell r="A1177">
            <v>331974</v>
          </cell>
        </row>
        <row r="1178">
          <cell r="A1178">
            <v>331979</v>
          </cell>
        </row>
        <row r="1179">
          <cell r="A1179">
            <v>331985</v>
          </cell>
        </row>
        <row r="1180">
          <cell r="A1180">
            <v>332001</v>
          </cell>
        </row>
        <row r="1181">
          <cell r="A1181">
            <v>332031</v>
          </cell>
        </row>
        <row r="1182">
          <cell r="A1182">
            <v>332034</v>
          </cell>
        </row>
        <row r="1183">
          <cell r="A1183">
            <v>332045</v>
          </cell>
        </row>
        <row r="1184">
          <cell r="A1184">
            <v>332049</v>
          </cell>
        </row>
        <row r="1185">
          <cell r="A1185">
            <v>332051</v>
          </cell>
        </row>
        <row r="1186">
          <cell r="A1186">
            <v>332065</v>
          </cell>
        </row>
        <row r="1187">
          <cell r="A1187">
            <v>332068</v>
          </cell>
        </row>
        <row r="1188">
          <cell r="A1188">
            <v>332070</v>
          </cell>
        </row>
        <row r="1189">
          <cell r="A1189">
            <v>332078</v>
          </cell>
        </row>
        <row r="1190">
          <cell r="A1190">
            <v>332079</v>
          </cell>
        </row>
        <row r="1191">
          <cell r="A1191">
            <v>332084</v>
          </cell>
        </row>
        <row r="1192">
          <cell r="A1192">
            <v>332086</v>
          </cell>
        </row>
        <row r="1193">
          <cell r="A1193">
            <v>332095</v>
          </cell>
        </row>
        <row r="1194">
          <cell r="A1194">
            <v>332100</v>
          </cell>
        </row>
        <row r="1195">
          <cell r="A1195">
            <v>332106</v>
          </cell>
        </row>
        <row r="1196">
          <cell r="A1196">
            <v>332107</v>
          </cell>
        </row>
        <row r="1197">
          <cell r="A1197">
            <v>332110</v>
          </cell>
        </row>
        <row r="1198">
          <cell r="A1198">
            <v>332141</v>
          </cell>
        </row>
        <row r="1199">
          <cell r="A1199">
            <v>332142</v>
          </cell>
        </row>
        <row r="1200">
          <cell r="A1200">
            <v>332162</v>
          </cell>
        </row>
        <row r="1201">
          <cell r="A1201">
            <v>332164</v>
          </cell>
        </row>
        <row r="1202">
          <cell r="A1202">
            <v>332173</v>
          </cell>
        </row>
        <row r="1203">
          <cell r="A1203">
            <v>332196</v>
          </cell>
        </row>
        <row r="1204">
          <cell r="A1204">
            <v>332202</v>
          </cell>
        </row>
        <row r="1205">
          <cell r="A1205">
            <v>332205</v>
          </cell>
        </row>
        <row r="1206">
          <cell r="A1206">
            <v>332206</v>
          </cell>
        </row>
        <row r="1207">
          <cell r="A1207">
            <v>332209</v>
          </cell>
        </row>
        <row r="1208">
          <cell r="A1208">
            <v>332225</v>
          </cell>
        </row>
        <row r="1209">
          <cell r="A1209">
            <v>332226</v>
          </cell>
        </row>
        <row r="1210">
          <cell r="A1210">
            <v>332229</v>
          </cell>
        </row>
        <row r="1211">
          <cell r="A1211">
            <v>332233</v>
          </cell>
        </row>
        <row r="1212">
          <cell r="A1212">
            <v>332238</v>
          </cell>
        </row>
        <row r="1213">
          <cell r="A1213">
            <v>332244</v>
          </cell>
        </row>
        <row r="1214">
          <cell r="A1214">
            <v>332250</v>
          </cell>
        </row>
        <row r="1215">
          <cell r="A1215">
            <v>332254</v>
          </cell>
        </row>
        <row r="1216">
          <cell r="A1216">
            <v>332260</v>
          </cell>
        </row>
        <row r="1217">
          <cell r="A1217">
            <v>332264</v>
          </cell>
        </row>
        <row r="1218">
          <cell r="A1218">
            <v>332267</v>
          </cell>
        </row>
        <row r="1219">
          <cell r="A1219">
            <v>332274</v>
          </cell>
        </row>
        <row r="1220">
          <cell r="A1220">
            <v>332281</v>
          </cell>
        </row>
        <row r="1221">
          <cell r="A1221">
            <v>332284</v>
          </cell>
        </row>
        <row r="1222">
          <cell r="A1222">
            <v>332285</v>
          </cell>
        </row>
        <row r="1223">
          <cell r="A1223">
            <v>332292</v>
          </cell>
        </row>
        <row r="1224">
          <cell r="A1224">
            <v>332308</v>
          </cell>
        </row>
        <row r="1225">
          <cell r="A1225">
            <v>332312</v>
          </cell>
        </row>
        <row r="1226">
          <cell r="A1226">
            <v>332328</v>
          </cell>
        </row>
        <row r="1227">
          <cell r="A1227">
            <v>332330</v>
          </cell>
        </row>
        <row r="1228">
          <cell r="A1228">
            <v>332332</v>
          </cell>
        </row>
        <row r="1229">
          <cell r="A1229">
            <v>332336</v>
          </cell>
        </row>
        <row r="1230">
          <cell r="A1230">
            <v>332342</v>
          </cell>
        </row>
        <row r="1231">
          <cell r="A1231">
            <v>332348</v>
          </cell>
        </row>
        <row r="1232">
          <cell r="A1232">
            <v>332352</v>
          </cell>
        </row>
        <row r="1233">
          <cell r="A1233">
            <v>332361</v>
          </cell>
        </row>
        <row r="1234">
          <cell r="A1234">
            <v>332365</v>
          </cell>
        </row>
        <row r="1235">
          <cell r="A1235">
            <v>332369</v>
          </cell>
        </row>
        <row r="1236">
          <cell r="A1236">
            <v>332378</v>
          </cell>
        </row>
        <row r="1237">
          <cell r="A1237">
            <v>332382</v>
          </cell>
        </row>
        <row r="1238">
          <cell r="A1238">
            <v>332402</v>
          </cell>
        </row>
        <row r="1239">
          <cell r="A1239">
            <v>332403</v>
          </cell>
        </row>
        <row r="1240">
          <cell r="A1240">
            <v>332404</v>
          </cell>
        </row>
        <row r="1241">
          <cell r="A1241">
            <v>332406</v>
          </cell>
        </row>
        <row r="1242">
          <cell r="A1242">
            <v>332408</v>
          </cell>
        </row>
        <row r="1243">
          <cell r="A1243">
            <v>332426</v>
          </cell>
        </row>
        <row r="1244">
          <cell r="A1244">
            <v>332434</v>
          </cell>
        </row>
        <row r="1245">
          <cell r="A1245">
            <v>332443</v>
          </cell>
        </row>
        <row r="1246">
          <cell r="A1246">
            <v>332444</v>
          </cell>
        </row>
        <row r="1247">
          <cell r="A1247">
            <v>332472</v>
          </cell>
        </row>
        <row r="1248">
          <cell r="A1248">
            <v>332473</v>
          </cell>
        </row>
        <row r="1249">
          <cell r="A1249">
            <v>332480</v>
          </cell>
        </row>
        <row r="1250">
          <cell r="A1250">
            <v>332484</v>
          </cell>
        </row>
        <row r="1251">
          <cell r="A1251">
            <v>332488</v>
          </cell>
        </row>
        <row r="1252">
          <cell r="A1252">
            <v>332493</v>
          </cell>
        </row>
        <row r="1253">
          <cell r="A1253">
            <v>332500</v>
          </cell>
        </row>
        <row r="1254">
          <cell r="A1254">
            <v>332509</v>
          </cell>
        </row>
        <row r="1255">
          <cell r="A1255">
            <v>332535</v>
          </cell>
        </row>
        <row r="1256">
          <cell r="A1256">
            <v>332538</v>
          </cell>
        </row>
        <row r="1257">
          <cell r="A1257">
            <v>332544</v>
          </cell>
        </row>
        <row r="1258">
          <cell r="A1258">
            <v>332548</v>
          </cell>
        </row>
        <row r="1259">
          <cell r="A1259">
            <v>332553</v>
          </cell>
        </row>
        <row r="1260">
          <cell r="A1260">
            <v>332555</v>
          </cell>
        </row>
        <row r="1261">
          <cell r="A1261">
            <v>332557</v>
          </cell>
        </row>
        <row r="1262">
          <cell r="A1262">
            <v>332563</v>
          </cell>
        </row>
        <row r="1263">
          <cell r="A1263">
            <v>332570</v>
          </cell>
        </row>
        <row r="1264">
          <cell r="A1264">
            <v>332572</v>
          </cell>
        </row>
        <row r="1265">
          <cell r="A1265">
            <v>332573</v>
          </cell>
        </row>
        <row r="1266">
          <cell r="A1266">
            <v>332585</v>
          </cell>
        </row>
        <row r="1267">
          <cell r="A1267">
            <v>332588</v>
          </cell>
        </row>
        <row r="1268">
          <cell r="A1268">
            <v>332590</v>
          </cell>
        </row>
        <row r="1269">
          <cell r="A1269">
            <v>332594</v>
          </cell>
        </row>
        <row r="1270">
          <cell r="A1270">
            <v>332595</v>
          </cell>
        </row>
        <row r="1271">
          <cell r="A1271">
            <v>332598</v>
          </cell>
        </row>
        <row r="1272">
          <cell r="A1272">
            <v>332607</v>
          </cell>
        </row>
        <row r="1273">
          <cell r="A1273">
            <v>332608</v>
          </cell>
        </row>
        <row r="1274">
          <cell r="A1274">
            <v>332614</v>
          </cell>
        </row>
        <row r="1275">
          <cell r="A1275">
            <v>332624</v>
          </cell>
        </row>
        <row r="1276">
          <cell r="A1276">
            <v>332631</v>
          </cell>
        </row>
        <row r="1277">
          <cell r="A1277">
            <v>332642</v>
          </cell>
        </row>
        <row r="1278">
          <cell r="A1278">
            <v>332643</v>
          </cell>
        </row>
        <row r="1279">
          <cell r="A1279">
            <v>332648</v>
          </cell>
        </row>
        <row r="1280">
          <cell r="A1280">
            <v>332655</v>
          </cell>
        </row>
        <row r="1281">
          <cell r="A1281">
            <v>332668</v>
          </cell>
        </row>
        <row r="1282">
          <cell r="A1282">
            <v>332671</v>
          </cell>
        </row>
        <row r="1283">
          <cell r="A1283">
            <v>332674</v>
          </cell>
        </row>
        <row r="1284">
          <cell r="A1284">
            <v>332678</v>
          </cell>
        </row>
        <row r="1285">
          <cell r="A1285">
            <v>332698</v>
          </cell>
        </row>
        <row r="1286">
          <cell r="A1286">
            <v>332720</v>
          </cell>
        </row>
        <row r="1287">
          <cell r="A1287">
            <v>332723</v>
          </cell>
        </row>
        <row r="1288">
          <cell r="A1288">
            <v>332730</v>
          </cell>
        </row>
        <row r="1289">
          <cell r="A1289">
            <v>332731</v>
          </cell>
        </row>
        <row r="1290">
          <cell r="A1290">
            <v>332738</v>
          </cell>
        </row>
        <row r="1291">
          <cell r="A1291">
            <v>332741</v>
          </cell>
        </row>
        <row r="1292">
          <cell r="A1292">
            <v>332756</v>
          </cell>
        </row>
        <row r="1293">
          <cell r="A1293">
            <v>332764</v>
          </cell>
        </row>
        <row r="1294">
          <cell r="A1294">
            <v>332799</v>
          </cell>
        </row>
        <row r="1295">
          <cell r="A1295">
            <v>332804</v>
          </cell>
        </row>
        <row r="1296">
          <cell r="A1296">
            <v>332811</v>
          </cell>
        </row>
        <row r="1297">
          <cell r="A1297">
            <v>332816</v>
          </cell>
        </row>
        <row r="1298">
          <cell r="A1298">
            <v>332830</v>
          </cell>
        </row>
        <row r="1299">
          <cell r="A1299">
            <v>332833</v>
          </cell>
        </row>
        <row r="1300">
          <cell r="A1300">
            <v>332834</v>
          </cell>
        </row>
        <row r="1301">
          <cell r="A1301">
            <v>332836</v>
          </cell>
        </row>
        <row r="1302">
          <cell r="A1302">
            <v>332839</v>
          </cell>
        </row>
        <row r="1303">
          <cell r="A1303">
            <v>332850</v>
          </cell>
        </row>
        <row r="1304">
          <cell r="A1304">
            <v>332858</v>
          </cell>
        </row>
        <row r="1305">
          <cell r="A1305">
            <v>332869</v>
          </cell>
        </row>
        <row r="1306">
          <cell r="A1306">
            <v>332880</v>
          </cell>
        </row>
        <row r="1307">
          <cell r="A1307">
            <v>332887</v>
          </cell>
        </row>
        <row r="1308">
          <cell r="A1308">
            <v>332892</v>
          </cell>
        </row>
        <row r="1309">
          <cell r="A1309">
            <v>332893</v>
          </cell>
        </row>
        <row r="1310">
          <cell r="A1310">
            <v>332894</v>
          </cell>
        </row>
        <row r="1311">
          <cell r="A1311">
            <v>332907</v>
          </cell>
        </row>
        <row r="1312">
          <cell r="A1312">
            <v>332910</v>
          </cell>
        </row>
        <row r="1313">
          <cell r="A1313">
            <v>332911</v>
          </cell>
        </row>
        <row r="1314">
          <cell r="A1314">
            <v>332924</v>
          </cell>
        </row>
        <row r="1315">
          <cell r="A1315">
            <v>332936</v>
          </cell>
        </row>
        <row r="1316">
          <cell r="A1316">
            <v>332953</v>
          </cell>
        </row>
        <row r="1317">
          <cell r="A1317">
            <v>332956</v>
          </cell>
        </row>
        <row r="1318">
          <cell r="A1318">
            <v>332967</v>
          </cell>
        </row>
        <row r="1319">
          <cell r="A1319">
            <v>332968</v>
          </cell>
        </row>
        <row r="1320">
          <cell r="A1320">
            <v>332972</v>
          </cell>
        </row>
        <row r="1321">
          <cell r="A1321">
            <v>332980</v>
          </cell>
        </row>
        <row r="1322">
          <cell r="A1322">
            <v>332984</v>
          </cell>
        </row>
        <row r="1323">
          <cell r="A1323">
            <v>332991</v>
          </cell>
        </row>
        <row r="1324">
          <cell r="A1324">
            <v>333000</v>
          </cell>
        </row>
        <row r="1325">
          <cell r="A1325">
            <v>333013</v>
          </cell>
        </row>
        <row r="1326">
          <cell r="A1326">
            <v>333054</v>
          </cell>
        </row>
        <row r="1327">
          <cell r="A1327">
            <v>333067</v>
          </cell>
        </row>
        <row r="1328">
          <cell r="A1328">
            <v>333069</v>
          </cell>
        </row>
        <row r="1329">
          <cell r="A1329">
            <v>333074</v>
          </cell>
        </row>
        <row r="1330">
          <cell r="A1330">
            <v>333080</v>
          </cell>
        </row>
        <row r="1331">
          <cell r="A1331">
            <v>333091</v>
          </cell>
        </row>
        <row r="1332">
          <cell r="A1332">
            <v>333094</v>
          </cell>
        </row>
        <row r="1333">
          <cell r="A1333">
            <v>333096</v>
          </cell>
        </row>
        <row r="1334">
          <cell r="A1334">
            <v>333106</v>
          </cell>
        </row>
        <row r="1335">
          <cell r="A1335">
            <v>333110</v>
          </cell>
        </row>
        <row r="1336">
          <cell r="A1336">
            <v>333112</v>
          </cell>
        </row>
        <row r="1337">
          <cell r="A1337">
            <v>333115</v>
          </cell>
        </row>
        <row r="1338">
          <cell r="A1338">
            <v>333116</v>
          </cell>
        </row>
        <row r="1339">
          <cell r="A1339">
            <v>333119</v>
          </cell>
        </row>
        <row r="1340">
          <cell r="A1340">
            <v>333126</v>
          </cell>
        </row>
        <row r="1341">
          <cell r="A1341">
            <v>333133</v>
          </cell>
        </row>
        <row r="1342">
          <cell r="A1342">
            <v>333137</v>
          </cell>
        </row>
        <row r="1343">
          <cell r="A1343">
            <v>333140</v>
          </cell>
        </row>
        <row r="1344">
          <cell r="A1344">
            <v>333144</v>
          </cell>
        </row>
        <row r="1345">
          <cell r="A1345">
            <v>333163</v>
          </cell>
        </row>
        <row r="1346">
          <cell r="A1346">
            <v>333169</v>
          </cell>
        </row>
        <row r="1347">
          <cell r="A1347">
            <v>333172</v>
          </cell>
        </row>
        <row r="1348">
          <cell r="A1348">
            <v>333173</v>
          </cell>
        </row>
        <row r="1349">
          <cell r="A1349">
            <v>333177</v>
          </cell>
        </row>
        <row r="1350">
          <cell r="A1350">
            <v>333184</v>
          </cell>
        </row>
        <row r="1351">
          <cell r="A1351">
            <v>333196</v>
          </cell>
        </row>
        <row r="1352">
          <cell r="A1352">
            <v>333203</v>
          </cell>
        </row>
        <row r="1353">
          <cell r="A1353">
            <v>333206</v>
          </cell>
        </row>
        <row r="1354">
          <cell r="A1354">
            <v>333217</v>
          </cell>
        </row>
        <row r="1355">
          <cell r="A1355">
            <v>333224</v>
          </cell>
        </row>
        <row r="1356">
          <cell r="A1356">
            <v>333232</v>
          </cell>
        </row>
        <row r="1357">
          <cell r="A1357">
            <v>333238</v>
          </cell>
        </row>
        <row r="1358">
          <cell r="A1358">
            <v>333239</v>
          </cell>
        </row>
        <row r="1359">
          <cell r="A1359">
            <v>333240</v>
          </cell>
        </row>
        <row r="1360">
          <cell r="A1360">
            <v>333246</v>
          </cell>
        </row>
        <row r="1361">
          <cell r="A1361">
            <v>333253</v>
          </cell>
        </row>
        <row r="1362">
          <cell r="A1362">
            <v>333258</v>
          </cell>
        </row>
        <row r="1363">
          <cell r="A1363">
            <v>333262</v>
          </cell>
        </row>
        <row r="1364">
          <cell r="A1364">
            <v>333264</v>
          </cell>
        </row>
        <row r="1365">
          <cell r="A1365">
            <v>333269</v>
          </cell>
        </row>
        <row r="1366">
          <cell r="A1366">
            <v>333272</v>
          </cell>
        </row>
        <row r="1367">
          <cell r="A1367">
            <v>333275</v>
          </cell>
        </row>
        <row r="1368">
          <cell r="A1368">
            <v>333280</v>
          </cell>
        </row>
        <row r="1369">
          <cell r="A1369">
            <v>333281</v>
          </cell>
        </row>
        <row r="1370">
          <cell r="A1370">
            <v>333285</v>
          </cell>
        </row>
        <row r="1371">
          <cell r="A1371">
            <v>333289</v>
          </cell>
        </row>
        <row r="1372">
          <cell r="A1372">
            <v>333290</v>
          </cell>
        </row>
        <row r="1373">
          <cell r="A1373">
            <v>333294</v>
          </cell>
        </row>
        <row r="1374">
          <cell r="A1374">
            <v>333301</v>
          </cell>
        </row>
        <row r="1375">
          <cell r="A1375">
            <v>333305</v>
          </cell>
        </row>
        <row r="1376">
          <cell r="A1376">
            <v>333306</v>
          </cell>
        </row>
        <row r="1377">
          <cell r="A1377">
            <v>333307</v>
          </cell>
        </row>
        <row r="1378">
          <cell r="A1378">
            <v>333309</v>
          </cell>
        </row>
        <row r="1379">
          <cell r="A1379">
            <v>333312</v>
          </cell>
        </row>
        <row r="1380">
          <cell r="A1380">
            <v>333318</v>
          </cell>
        </row>
        <row r="1381">
          <cell r="A1381">
            <v>333325</v>
          </cell>
        </row>
        <row r="1382">
          <cell r="A1382">
            <v>333326</v>
          </cell>
        </row>
        <row r="1383">
          <cell r="A1383">
            <v>333329</v>
          </cell>
        </row>
        <row r="1384">
          <cell r="A1384">
            <v>333332</v>
          </cell>
        </row>
        <row r="1385">
          <cell r="A1385">
            <v>333337</v>
          </cell>
        </row>
        <row r="1386">
          <cell r="A1386">
            <v>333348</v>
          </cell>
        </row>
        <row r="1387">
          <cell r="A1387">
            <v>333351</v>
          </cell>
        </row>
        <row r="1388">
          <cell r="A1388">
            <v>333354</v>
          </cell>
        </row>
        <row r="1389">
          <cell r="A1389">
            <v>333369</v>
          </cell>
        </row>
        <row r="1390">
          <cell r="A1390">
            <v>333375</v>
          </cell>
        </row>
        <row r="1391">
          <cell r="A1391">
            <v>333378</v>
          </cell>
        </row>
        <row r="1392">
          <cell r="A1392">
            <v>333381</v>
          </cell>
        </row>
        <row r="1393">
          <cell r="A1393">
            <v>333382</v>
          </cell>
        </row>
        <row r="1394">
          <cell r="A1394">
            <v>333384</v>
          </cell>
        </row>
        <row r="1395">
          <cell r="A1395">
            <v>333388</v>
          </cell>
        </row>
        <row r="1396">
          <cell r="A1396">
            <v>333391</v>
          </cell>
        </row>
        <row r="1397">
          <cell r="A1397">
            <v>333393</v>
          </cell>
        </row>
        <row r="1398">
          <cell r="A1398">
            <v>333394</v>
          </cell>
        </row>
        <row r="1399">
          <cell r="A1399">
            <v>333401</v>
          </cell>
        </row>
        <row r="1400">
          <cell r="A1400">
            <v>333404</v>
          </cell>
        </row>
        <row r="1401">
          <cell r="A1401">
            <v>333407</v>
          </cell>
        </row>
        <row r="1402">
          <cell r="A1402">
            <v>333408</v>
          </cell>
        </row>
        <row r="1403">
          <cell r="A1403">
            <v>333409</v>
          </cell>
        </row>
        <row r="1404">
          <cell r="A1404">
            <v>333413</v>
          </cell>
        </row>
        <row r="1405">
          <cell r="A1405">
            <v>333416</v>
          </cell>
        </row>
        <row r="1406">
          <cell r="A1406">
            <v>333417</v>
          </cell>
        </row>
        <row r="1407">
          <cell r="A1407">
            <v>333421</v>
          </cell>
        </row>
        <row r="1408">
          <cell r="A1408">
            <v>333428</v>
          </cell>
        </row>
        <row r="1409">
          <cell r="A1409">
            <v>333429</v>
          </cell>
        </row>
        <row r="1410">
          <cell r="A1410">
            <v>333432</v>
          </cell>
        </row>
        <row r="1411">
          <cell r="A1411">
            <v>333437</v>
          </cell>
        </row>
        <row r="1412">
          <cell r="A1412">
            <v>333440</v>
          </cell>
        </row>
        <row r="1413">
          <cell r="A1413">
            <v>333443</v>
          </cell>
        </row>
        <row r="1414">
          <cell r="A1414">
            <v>333444</v>
          </cell>
        </row>
        <row r="1415">
          <cell r="A1415">
            <v>333448</v>
          </cell>
        </row>
        <row r="1416">
          <cell r="A1416">
            <v>333452</v>
          </cell>
        </row>
        <row r="1417">
          <cell r="A1417">
            <v>333455</v>
          </cell>
        </row>
        <row r="1418">
          <cell r="A1418">
            <v>333462</v>
          </cell>
        </row>
        <row r="1419">
          <cell r="A1419">
            <v>333463</v>
          </cell>
        </row>
        <row r="1420">
          <cell r="A1420">
            <v>333466</v>
          </cell>
        </row>
        <row r="1421">
          <cell r="A1421">
            <v>333480</v>
          </cell>
        </row>
        <row r="1422">
          <cell r="A1422">
            <v>333483</v>
          </cell>
        </row>
        <row r="1423">
          <cell r="A1423">
            <v>333484</v>
          </cell>
        </row>
        <row r="1424">
          <cell r="A1424">
            <v>333494</v>
          </cell>
        </row>
        <row r="1425">
          <cell r="A1425">
            <v>333499</v>
          </cell>
        </row>
        <row r="1426">
          <cell r="A1426">
            <v>333502</v>
          </cell>
        </row>
        <row r="1427">
          <cell r="A1427">
            <v>333503</v>
          </cell>
        </row>
        <row r="1428">
          <cell r="A1428">
            <v>333505</v>
          </cell>
        </row>
        <row r="1429">
          <cell r="A1429">
            <v>333508</v>
          </cell>
        </row>
        <row r="1430">
          <cell r="A1430">
            <v>333509</v>
          </cell>
        </row>
        <row r="1431">
          <cell r="A1431">
            <v>333511</v>
          </cell>
        </row>
        <row r="1432">
          <cell r="A1432">
            <v>333519</v>
          </cell>
        </row>
        <row r="1433">
          <cell r="A1433">
            <v>333523</v>
          </cell>
        </row>
        <row r="1434">
          <cell r="A1434">
            <v>333535</v>
          </cell>
        </row>
        <row r="1435">
          <cell r="A1435">
            <v>333538</v>
          </cell>
        </row>
        <row r="1436">
          <cell r="A1436">
            <v>333541</v>
          </cell>
        </row>
        <row r="1437">
          <cell r="A1437">
            <v>333551</v>
          </cell>
        </row>
        <row r="1438">
          <cell r="A1438">
            <v>333564</v>
          </cell>
        </row>
        <row r="1439">
          <cell r="A1439">
            <v>333569</v>
          </cell>
        </row>
        <row r="1440">
          <cell r="A1440">
            <v>333572</v>
          </cell>
        </row>
        <row r="1441">
          <cell r="A1441">
            <v>333577</v>
          </cell>
        </row>
        <row r="1442">
          <cell r="A1442">
            <v>333585</v>
          </cell>
        </row>
        <row r="1443">
          <cell r="A1443">
            <v>333590</v>
          </cell>
        </row>
        <row r="1444">
          <cell r="A1444">
            <v>333592</v>
          </cell>
        </row>
        <row r="1445">
          <cell r="A1445">
            <v>333594</v>
          </cell>
        </row>
        <row r="1446">
          <cell r="A1446">
            <v>333596</v>
          </cell>
        </row>
        <row r="1447">
          <cell r="A1447">
            <v>333613</v>
          </cell>
        </row>
        <row r="1448">
          <cell r="A1448">
            <v>333615</v>
          </cell>
        </row>
        <row r="1449">
          <cell r="A1449">
            <v>333618</v>
          </cell>
        </row>
        <row r="1450">
          <cell r="A1450">
            <v>333620</v>
          </cell>
        </row>
        <row r="1451">
          <cell r="A1451">
            <v>333625</v>
          </cell>
        </row>
        <row r="1452">
          <cell r="A1452">
            <v>333650</v>
          </cell>
        </row>
        <row r="1453">
          <cell r="A1453">
            <v>333656</v>
          </cell>
        </row>
        <row r="1454">
          <cell r="A1454">
            <v>333662</v>
          </cell>
        </row>
        <row r="1455">
          <cell r="A1455">
            <v>333663</v>
          </cell>
        </row>
        <row r="1456">
          <cell r="A1456">
            <v>333665</v>
          </cell>
        </row>
        <row r="1457">
          <cell r="A1457">
            <v>333675</v>
          </cell>
        </row>
        <row r="1458">
          <cell r="A1458">
            <v>333700</v>
          </cell>
        </row>
        <row r="1459">
          <cell r="A1459">
            <v>333701</v>
          </cell>
        </row>
        <row r="1460">
          <cell r="A1460">
            <v>333708</v>
          </cell>
        </row>
        <row r="1461">
          <cell r="A1461">
            <v>333776</v>
          </cell>
        </row>
        <row r="1462">
          <cell r="A1462">
            <v>333783</v>
          </cell>
        </row>
        <row r="1463">
          <cell r="A1463">
            <v>333786</v>
          </cell>
        </row>
        <row r="1464">
          <cell r="A1464">
            <v>333791</v>
          </cell>
        </row>
        <row r="1465">
          <cell r="A1465">
            <v>333796</v>
          </cell>
        </row>
        <row r="1466">
          <cell r="A1466">
            <v>333800</v>
          </cell>
        </row>
        <row r="1467">
          <cell r="A1467">
            <v>333802</v>
          </cell>
        </row>
        <row r="1468">
          <cell r="A1468">
            <v>333809</v>
          </cell>
        </row>
        <row r="1469">
          <cell r="A1469">
            <v>333810</v>
          </cell>
        </row>
        <row r="1470">
          <cell r="A1470">
            <v>333815</v>
          </cell>
        </row>
        <row r="1471">
          <cell r="A1471">
            <v>333817</v>
          </cell>
        </row>
        <row r="1472">
          <cell r="A1472">
            <v>333830</v>
          </cell>
        </row>
        <row r="1473">
          <cell r="A1473">
            <v>333832</v>
          </cell>
        </row>
        <row r="1474">
          <cell r="A1474">
            <v>333856</v>
          </cell>
        </row>
        <row r="1475">
          <cell r="A1475">
            <v>333870</v>
          </cell>
        </row>
        <row r="1476">
          <cell r="A1476">
            <v>333876</v>
          </cell>
        </row>
        <row r="1477">
          <cell r="A1477">
            <v>333880</v>
          </cell>
        </row>
        <row r="1478">
          <cell r="A1478">
            <v>333882</v>
          </cell>
        </row>
        <row r="1479">
          <cell r="A1479">
            <v>333885</v>
          </cell>
        </row>
        <row r="1480">
          <cell r="A1480">
            <v>333891</v>
          </cell>
        </row>
        <row r="1481">
          <cell r="A1481">
            <v>333897</v>
          </cell>
        </row>
        <row r="1482">
          <cell r="A1482">
            <v>333916</v>
          </cell>
        </row>
        <row r="1483">
          <cell r="A1483">
            <v>333919</v>
          </cell>
        </row>
        <row r="1484">
          <cell r="A1484">
            <v>333920</v>
          </cell>
        </row>
        <row r="1485">
          <cell r="A1485">
            <v>333927</v>
          </cell>
        </row>
        <row r="1486">
          <cell r="A1486">
            <v>333936</v>
          </cell>
        </row>
        <row r="1487">
          <cell r="A1487">
            <v>333938</v>
          </cell>
        </row>
        <row r="1488">
          <cell r="A1488">
            <v>333940</v>
          </cell>
        </row>
        <row r="1489">
          <cell r="A1489">
            <v>333949</v>
          </cell>
        </row>
        <row r="1490">
          <cell r="A1490">
            <v>333965</v>
          </cell>
        </row>
        <row r="1491">
          <cell r="A1491">
            <v>333970</v>
          </cell>
        </row>
        <row r="1492">
          <cell r="A1492">
            <v>333980</v>
          </cell>
        </row>
        <row r="1493">
          <cell r="A1493">
            <v>334003</v>
          </cell>
        </row>
        <row r="1494">
          <cell r="A1494">
            <v>334012</v>
          </cell>
        </row>
        <row r="1495">
          <cell r="A1495">
            <v>334022</v>
          </cell>
        </row>
        <row r="1496">
          <cell r="A1496">
            <v>334024</v>
          </cell>
        </row>
        <row r="1497">
          <cell r="A1497">
            <v>334027</v>
          </cell>
        </row>
        <row r="1498">
          <cell r="A1498">
            <v>334045</v>
          </cell>
        </row>
        <row r="1499">
          <cell r="A1499">
            <v>334050</v>
          </cell>
        </row>
        <row r="1500">
          <cell r="A1500">
            <v>334061</v>
          </cell>
        </row>
        <row r="1501">
          <cell r="A1501">
            <v>334084</v>
          </cell>
        </row>
        <row r="1502">
          <cell r="A1502">
            <v>334085</v>
          </cell>
        </row>
        <row r="1503">
          <cell r="A1503">
            <v>334086</v>
          </cell>
        </row>
        <row r="1504">
          <cell r="A1504">
            <v>334106</v>
          </cell>
        </row>
        <row r="1505">
          <cell r="A1505">
            <v>334114</v>
          </cell>
        </row>
        <row r="1506">
          <cell r="A1506">
            <v>334116</v>
          </cell>
        </row>
        <row r="1507">
          <cell r="A1507">
            <v>334146</v>
          </cell>
        </row>
        <row r="1508">
          <cell r="A1508">
            <v>334149</v>
          </cell>
        </row>
        <row r="1509">
          <cell r="A1509">
            <v>334150</v>
          </cell>
        </row>
        <row r="1510">
          <cell r="A1510">
            <v>334153</v>
          </cell>
        </row>
        <row r="1511">
          <cell r="A1511">
            <v>334180</v>
          </cell>
        </row>
        <row r="1512">
          <cell r="A1512">
            <v>334188</v>
          </cell>
        </row>
        <row r="1513">
          <cell r="A1513">
            <v>334194</v>
          </cell>
        </row>
        <row r="1514">
          <cell r="A1514">
            <v>334196</v>
          </cell>
        </row>
        <row r="1515">
          <cell r="A1515">
            <v>334197</v>
          </cell>
        </row>
        <row r="1516">
          <cell r="A1516">
            <v>334198</v>
          </cell>
        </row>
        <row r="1517">
          <cell r="A1517">
            <v>334202</v>
          </cell>
        </row>
        <row r="1518">
          <cell r="A1518">
            <v>334208</v>
          </cell>
        </row>
        <row r="1519">
          <cell r="A1519">
            <v>334212</v>
          </cell>
        </row>
        <row r="1520">
          <cell r="A1520">
            <v>334213</v>
          </cell>
        </row>
        <row r="1521">
          <cell r="A1521">
            <v>334225</v>
          </cell>
        </row>
        <row r="1522">
          <cell r="A1522">
            <v>334242</v>
          </cell>
        </row>
        <row r="1523">
          <cell r="A1523">
            <v>334287</v>
          </cell>
        </row>
        <row r="1524">
          <cell r="A1524">
            <v>334297</v>
          </cell>
        </row>
        <row r="1525">
          <cell r="A1525">
            <v>334302</v>
          </cell>
        </row>
        <row r="1526">
          <cell r="A1526">
            <v>334304</v>
          </cell>
        </row>
        <row r="1527">
          <cell r="A1527">
            <v>334310</v>
          </cell>
        </row>
        <row r="1528">
          <cell r="A1528">
            <v>334319</v>
          </cell>
        </row>
        <row r="1529">
          <cell r="A1529">
            <v>334323</v>
          </cell>
        </row>
        <row r="1530">
          <cell r="A1530">
            <v>334327</v>
          </cell>
        </row>
        <row r="1531">
          <cell r="A1531">
            <v>334361</v>
          </cell>
        </row>
        <row r="1532">
          <cell r="A1532">
            <v>334372</v>
          </cell>
        </row>
        <row r="1533">
          <cell r="A1533">
            <v>334378</v>
          </cell>
        </row>
        <row r="1534">
          <cell r="A1534">
            <v>334381</v>
          </cell>
        </row>
        <row r="1535">
          <cell r="A1535">
            <v>334402</v>
          </cell>
        </row>
        <row r="1536">
          <cell r="A1536">
            <v>334415</v>
          </cell>
        </row>
        <row r="1537">
          <cell r="A1537">
            <v>334425</v>
          </cell>
        </row>
        <row r="1538">
          <cell r="A1538">
            <v>334438</v>
          </cell>
        </row>
        <row r="1539">
          <cell r="A1539">
            <v>334441</v>
          </cell>
        </row>
        <row r="1540">
          <cell r="A1540">
            <v>334450</v>
          </cell>
        </row>
        <row r="1541">
          <cell r="A1541">
            <v>334454</v>
          </cell>
        </row>
        <row r="1542">
          <cell r="A1542">
            <v>334463</v>
          </cell>
        </row>
        <row r="1543">
          <cell r="A1543">
            <v>334472</v>
          </cell>
        </row>
        <row r="1544">
          <cell r="A1544">
            <v>334474</v>
          </cell>
        </row>
        <row r="1545">
          <cell r="A1545">
            <v>334477</v>
          </cell>
        </row>
        <row r="1546">
          <cell r="A1546">
            <v>334493</v>
          </cell>
        </row>
        <row r="1547">
          <cell r="A1547">
            <v>334508</v>
          </cell>
        </row>
        <row r="1548">
          <cell r="A1548">
            <v>334511</v>
          </cell>
        </row>
        <row r="1549">
          <cell r="A1549">
            <v>334513</v>
          </cell>
        </row>
        <row r="1550">
          <cell r="A1550">
            <v>334516</v>
          </cell>
        </row>
        <row r="1551">
          <cell r="A1551">
            <v>334518</v>
          </cell>
        </row>
        <row r="1552">
          <cell r="A1552">
            <v>334520</v>
          </cell>
        </row>
        <row r="1553">
          <cell r="A1553">
            <v>334522</v>
          </cell>
        </row>
        <row r="1554">
          <cell r="A1554">
            <v>334528</v>
          </cell>
        </row>
        <row r="1555">
          <cell r="A1555">
            <v>334556</v>
          </cell>
        </row>
        <row r="1556">
          <cell r="A1556">
            <v>334559</v>
          </cell>
        </row>
        <row r="1557">
          <cell r="A1557">
            <v>334568</v>
          </cell>
        </row>
        <row r="1558">
          <cell r="A1558">
            <v>334572</v>
          </cell>
        </row>
        <row r="1559">
          <cell r="A1559">
            <v>334573</v>
          </cell>
        </row>
        <row r="1560">
          <cell r="A1560">
            <v>334584</v>
          </cell>
        </row>
        <row r="1561">
          <cell r="A1561">
            <v>334585</v>
          </cell>
        </row>
        <row r="1562">
          <cell r="A1562">
            <v>334588</v>
          </cell>
        </row>
        <row r="1563">
          <cell r="A1563">
            <v>334617</v>
          </cell>
        </row>
        <row r="1564">
          <cell r="A1564">
            <v>334626</v>
          </cell>
        </row>
        <row r="1565">
          <cell r="A1565">
            <v>334630</v>
          </cell>
        </row>
        <row r="1566">
          <cell r="A1566">
            <v>334641</v>
          </cell>
        </row>
        <row r="1567">
          <cell r="A1567">
            <v>334646</v>
          </cell>
        </row>
        <row r="1568">
          <cell r="A1568">
            <v>334653</v>
          </cell>
        </row>
        <row r="1569">
          <cell r="A1569">
            <v>334655</v>
          </cell>
        </row>
        <row r="1570">
          <cell r="A1570">
            <v>334667</v>
          </cell>
        </row>
        <row r="1571">
          <cell r="A1571">
            <v>334668</v>
          </cell>
        </row>
        <row r="1572">
          <cell r="A1572">
            <v>334673</v>
          </cell>
        </row>
        <row r="1573">
          <cell r="A1573">
            <v>334676</v>
          </cell>
        </row>
        <row r="1574">
          <cell r="A1574">
            <v>334683</v>
          </cell>
        </row>
        <row r="1575">
          <cell r="A1575">
            <v>334687</v>
          </cell>
        </row>
        <row r="1576">
          <cell r="A1576">
            <v>334696</v>
          </cell>
        </row>
        <row r="1577">
          <cell r="A1577">
            <v>334703</v>
          </cell>
        </row>
        <row r="1578">
          <cell r="A1578">
            <v>334708</v>
          </cell>
        </row>
        <row r="1579">
          <cell r="A1579">
            <v>334715</v>
          </cell>
        </row>
        <row r="1580">
          <cell r="A1580">
            <v>334722</v>
          </cell>
        </row>
        <row r="1581">
          <cell r="A1581">
            <v>334731</v>
          </cell>
        </row>
        <row r="1582">
          <cell r="A1582">
            <v>334737</v>
          </cell>
        </row>
        <row r="1583">
          <cell r="A1583">
            <v>334738</v>
          </cell>
        </row>
        <row r="1584">
          <cell r="A1584">
            <v>334741</v>
          </cell>
        </row>
        <row r="1585">
          <cell r="A1585">
            <v>334750</v>
          </cell>
        </row>
        <row r="1586">
          <cell r="A1586">
            <v>334756</v>
          </cell>
        </row>
        <row r="1587">
          <cell r="A1587">
            <v>334764</v>
          </cell>
        </row>
        <row r="1588">
          <cell r="A1588">
            <v>334766</v>
          </cell>
        </row>
        <row r="1589">
          <cell r="A1589">
            <v>334783</v>
          </cell>
        </row>
        <row r="1590">
          <cell r="A1590">
            <v>334790</v>
          </cell>
        </row>
        <row r="1591">
          <cell r="A1591">
            <v>334797</v>
          </cell>
        </row>
        <row r="1592">
          <cell r="A1592">
            <v>334803</v>
          </cell>
        </row>
        <row r="1593">
          <cell r="A1593">
            <v>334808</v>
          </cell>
        </row>
        <row r="1594">
          <cell r="A1594">
            <v>334809</v>
          </cell>
        </row>
        <row r="1595">
          <cell r="A1595">
            <v>334815</v>
          </cell>
        </row>
        <row r="1596">
          <cell r="A1596">
            <v>334822</v>
          </cell>
        </row>
        <row r="1597">
          <cell r="A1597">
            <v>334834</v>
          </cell>
        </row>
        <row r="1598">
          <cell r="A1598">
            <v>334838</v>
          </cell>
        </row>
        <row r="1599">
          <cell r="A1599">
            <v>334843</v>
          </cell>
        </row>
        <row r="1600">
          <cell r="A1600">
            <v>334844</v>
          </cell>
        </row>
        <row r="1601">
          <cell r="A1601">
            <v>334849</v>
          </cell>
        </row>
        <row r="1602">
          <cell r="A1602">
            <v>334855</v>
          </cell>
        </row>
        <row r="1603">
          <cell r="A1603">
            <v>334860</v>
          </cell>
        </row>
        <row r="1604">
          <cell r="A1604">
            <v>334865</v>
          </cell>
        </row>
        <row r="1605">
          <cell r="A1605">
            <v>334880</v>
          </cell>
        </row>
        <row r="1606">
          <cell r="A1606">
            <v>334881</v>
          </cell>
        </row>
        <row r="1607">
          <cell r="A1607">
            <v>334884</v>
          </cell>
        </row>
        <row r="1608">
          <cell r="A1608">
            <v>334887</v>
          </cell>
        </row>
        <row r="1609">
          <cell r="A1609">
            <v>334894</v>
          </cell>
        </row>
        <row r="1610">
          <cell r="A1610">
            <v>334898</v>
          </cell>
        </row>
        <row r="1611">
          <cell r="A1611">
            <v>334904</v>
          </cell>
        </row>
        <row r="1612">
          <cell r="A1612">
            <v>334905</v>
          </cell>
        </row>
        <row r="1613">
          <cell r="A1613">
            <v>334915</v>
          </cell>
        </row>
        <row r="1614">
          <cell r="A1614">
            <v>334929</v>
          </cell>
        </row>
        <row r="1615">
          <cell r="A1615">
            <v>334932</v>
          </cell>
        </row>
        <row r="1616">
          <cell r="A1616">
            <v>334934</v>
          </cell>
        </row>
        <row r="1617">
          <cell r="A1617">
            <v>334945</v>
          </cell>
        </row>
        <row r="1618">
          <cell r="A1618">
            <v>334952</v>
          </cell>
        </row>
        <row r="1619">
          <cell r="A1619">
            <v>334955</v>
          </cell>
        </row>
        <row r="1620">
          <cell r="A1620">
            <v>334963</v>
          </cell>
        </row>
        <row r="1621">
          <cell r="A1621">
            <v>334969</v>
          </cell>
        </row>
        <row r="1622">
          <cell r="A1622">
            <v>334973</v>
          </cell>
        </row>
        <row r="1623">
          <cell r="A1623">
            <v>334975</v>
          </cell>
        </row>
        <row r="1624">
          <cell r="A1624">
            <v>334978</v>
          </cell>
        </row>
        <row r="1625">
          <cell r="A1625">
            <v>334980</v>
          </cell>
        </row>
        <row r="1626">
          <cell r="A1626">
            <v>334984</v>
          </cell>
        </row>
        <row r="1627">
          <cell r="A1627">
            <v>334985</v>
          </cell>
        </row>
        <row r="1628">
          <cell r="A1628">
            <v>334990</v>
          </cell>
        </row>
        <row r="1629">
          <cell r="A1629">
            <v>334992</v>
          </cell>
        </row>
        <row r="1630">
          <cell r="A1630">
            <v>334995</v>
          </cell>
        </row>
        <row r="1631">
          <cell r="A1631">
            <v>334997</v>
          </cell>
        </row>
        <row r="1632">
          <cell r="A1632">
            <v>334999</v>
          </cell>
        </row>
        <row r="1633">
          <cell r="A1633">
            <v>335035</v>
          </cell>
        </row>
        <row r="1634">
          <cell r="A1634">
            <v>335037</v>
          </cell>
        </row>
        <row r="1635">
          <cell r="A1635">
            <v>335040</v>
          </cell>
        </row>
        <row r="1636">
          <cell r="A1636">
            <v>335045</v>
          </cell>
        </row>
        <row r="1637">
          <cell r="A1637">
            <v>335060</v>
          </cell>
        </row>
        <row r="1638">
          <cell r="A1638">
            <v>335067</v>
          </cell>
        </row>
        <row r="1639">
          <cell r="A1639">
            <v>335069</v>
          </cell>
        </row>
        <row r="1640">
          <cell r="A1640">
            <v>335080</v>
          </cell>
        </row>
        <row r="1641">
          <cell r="A1641">
            <v>335083</v>
          </cell>
        </row>
        <row r="1642">
          <cell r="A1642">
            <v>335090</v>
          </cell>
        </row>
        <row r="1643">
          <cell r="A1643">
            <v>335094</v>
          </cell>
        </row>
        <row r="1644">
          <cell r="A1644">
            <v>335095</v>
          </cell>
        </row>
        <row r="1645">
          <cell r="A1645">
            <v>335101</v>
          </cell>
        </row>
        <row r="1646">
          <cell r="A1646">
            <v>335106</v>
          </cell>
        </row>
        <row r="1647">
          <cell r="A1647">
            <v>335107</v>
          </cell>
        </row>
        <row r="1648">
          <cell r="A1648">
            <v>335110</v>
          </cell>
        </row>
        <row r="1649">
          <cell r="A1649">
            <v>335118</v>
          </cell>
        </row>
        <row r="1650">
          <cell r="A1650">
            <v>335124</v>
          </cell>
        </row>
        <row r="1651">
          <cell r="A1651">
            <v>335127</v>
          </cell>
        </row>
        <row r="1652">
          <cell r="A1652">
            <v>335130</v>
          </cell>
        </row>
        <row r="1653">
          <cell r="A1653">
            <v>335131</v>
          </cell>
        </row>
        <row r="1654">
          <cell r="A1654">
            <v>335132</v>
          </cell>
        </row>
        <row r="1655">
          <cell r="A1655">
            <v>335137</v>
          </cell>
        </row>
        <row r="1656">
          <cell r="A1656">
            <v>335140</v>
          </cell>
        </row>
        <row r="1657">
          <cell r="A1657">
            <v>335148</v>
          </cell>
        </row>
        <row r="1658">
          <cell r="A1658">
            <v>335150</v>
          </cell>
        </row>
        <row r="1659">
          <cell r="A1659">
            <v>335152</v>
          </cell>
        </row>
        <row r="1660">
          <cell r="A1660">
            <v>335154</v>
          </cell>
        </row>
        <row r="1661">
          <cell r="A1661">
            <v>335161</v>
          </cell>
        </row>
        <row r="1662">
          <cell r="A1662">
            <v>335172</v>
          </cell>
        </row>
        <row r="1663">
          <cell r="A1663">
            <v>335181</v>
          </cell>
        </row>
        <row r="1664">
          <cell r="A1664">
            <v>335188</v>
          </cell>
        </row>
        <row r="1665">
          <cell r="A1665">
            <v>335200</v>
          </cell>
        </row>
        <row r="1666">
          <cell r="A1666">
            <v>335207</v>
          </cell>
        </row>
        <row r="1667">
          <cell r="A1667">
            <v>335214</v>
          </cell>
        </row>
        <row r="1668">
          <cell r="A1668">
            <v>335216</v>
          </cell>
        </row>
        <row r="1669">
          <cell r="A1669">
            <v>335218</v>
          </cell>
        </row>
        <row r="1670">
          <cell r="A1670">
            <v>335221</v>
          </cell>
        </row>
        <row r="1671">
          <cell r="A1671">
            <v>335222</v>
          </cell>
        </row>
        <row r="1672">
          <cell r="A1672">
            <v>335237</v>
          </cell>
        </row>
        <row r="1673">
          <cell r="A1673">
            <v>335242</v>
          </cell>
        </row>
        <row r="1674">
          <cell r="A1674">
            <v>335245</v>
          </cell>
        </row>
        <row r="1675">
          <cell r="A1675">
            <v>335249</v>
          </cell>
        </row>
        <row r="1676">
          <cell r="A1676">
            <v>335254</v>
          </cell>
        </row>
        <row r="1677">
          <cell r="A1677">
            <v>335260</v>
          </cell>
        </row>
        <row r="1678">
          <cell r="A1678">
            <v>335261</v>
          </cell>
        </row>
        <row r="1679">
          <cell r="A1679">
            <v>335276</v>
          </cell>
        </row>
        <row r="1680">
          <cell r="A1680">
            <v>335281</v>
          </cell>
        </row>
        <row r="1681">
          <cell r="A1681">
            <v>335284</v>
          </cell>
        </row>
        <row r="1682">
          <cell r="A1682">
            <v>335285</v>
          </cell>
        </row>
        <row r="1683">
          <cell r="A1683">
            <v>335288</v>
          </cell>
        </row>
        <row r="1684">
          <cell r="A1684">
            <v>335295</v>
          </cell>
        </row>
        <row r="1685">
          <cell r="A1685">
            <v>335296</v>
          </cell>
        </row>
        <row r="1686">
          <cell r="A1686">
            <v>335297</v>
          </cell>
        </row>
        <row r="1687">
          <cell r="A1687">
            <v>335303</v>
          </cell>
        </row>
        <row r="1688">
          <cell r="A1688">
            <v>335306</v>
          </cell>
        </row>
        <row r="1689">
          <cell r="A1689">
            <v>335313</v>
          </cell>
        </row>
        <row r="1690">
          <cell r="A1690">
            <v>335314</v>
          </cell>
        </row>
        <row r="1691">
          <cell r="A1691">
            <v>335316</v>
          </cell>
        </row>
        <row r="1692">
          <cell r="A1692">
            <v>335320</v>
          </cell>
        </row>
        <row r="1693">
          <cell r="A1693">
            <v>335323</v>
          </cell>
        </row>
        <row r="1694">
          <cell r="A1694">
            <v>335324</v>
          </cell>
        </row>
        <row r="1695">
          <cell r="A1695">
            <v>335329</v>
          </cell>
        </row>
        <row r="1696">
          <cell r="A1696">
            <v>335341</v>
          </cell>
        </row>
        <row r="1697">
          <cell r="A1697">
            <v>335344</v>
          </cell>
        </row>
        <row r="1698">
          <cell r="A1698">
            <v>335345</v>
          </cell>
        </row>
        <row r="1699">
          <cell r="A1699">
            <v>335350</v>
          </cell>
        </row>
        <row r="1700">
          <cell r="A1700">
            <v>335356</v>
          </cell>
        </row>
        <row r="1701">
          <cell r="A1701">
            <v>335367</v>
          </cell>
        </row>
        <row r="1702">
          <cell r="A1702">
            <v>335373</v>
          </cell>
        </row>
        <row r="1703">
          <cell r="A1703">
            <v>335377</v>
          </cell>
        </row>
        <row r="1704">
          <cell r="A1704">
            <v>335390</v>
          </cell>
        </row>
        <row r="1705">
          <cell r="A1705">
            <v>335401</v>
          </cell>
        </row>
        <row r="1706">
          <cell r="A1706">
            <v>335403</v>
          </cell>
        </row>
        <row r="1707">
          <cell r="A1707">
            <v>335405</v>
          </cell>
        </row>
        <row r="1708">
          <cell r="A1708">
            <v>335406</v>
          </cell>
        </row>
        <row r="1709">
          <cell r="A1709">
            <v>335408</v>
          </cell>
        </row>
        <row r="1710">
          <cell r="A1710">
            <v>335413</v>
          </cell>
        </row>
        <row r="1711">
          <cell r="A1711">
            <v>335416</v>
          </cell>
        </row>
        <row r="1712">
          <cell r="A1712">
            <v>335421</v>
          </cell>
        </row>
        <row r="1713">
          <cell r="A1713">
            <v>335429</v>
          </cell>
        </row>
        <row r="1714">
          <cell r="A1714">
            <v>335430</v>
          </cell>
        </row>
        <row r="1715">
          <cell r="A1715">
            <v>335433</v>
          </cell>
        </row>
        <row r="1716">
          <cell r="A1716">
            <v>335442</v>
          </cell>
        </row>
        <row r="1717">
          <cell r="A1717">
            <v>335453</v>
          </cell>
        </row>
        <row r="1718">
          <cell r="A1718">
            <v>335456</v>
          </cell>
        </row>
        <row r="1719">
          <cell r="A1719">
            <v>335457</v>
          </cell>
        </row>
        <row r="1720">
          <cell r="A1720">
            <v>335464</v>
          </cell>
        </row>
        <row r="1721">
          <cell r="A1721">
            <v>335465</v>
          </cell>
        </row>
        <row r="1722">
          <cell r="A1722">
            <v>335470</v>
          </cell>
        </row>
        <row r="1723">
          <cell r="A1723">
            <v>335474</v>
          </cell>
        </row>
        <row r="1724">
          <cell r="A1724">
            <v>335476</v>
          </cell>
        </row>
        <row r="1725">
          <cell r="A1725">
            <v>335480</v>
          </cell>
        </row>
        <row r="1726">
          <cell r="A1726">
            <v>335484</v>
          </cell>
        </row>
        <row r="1727">
          <cell r="A1727">
            <v>335502</v>
          </cell>
        </row>
        <row r="1728">
          <cell r="A1728">
            <v>335505</v>
          </cell>
        </row>
        <row r="1729">
          <cell r="A1729">
            <v>335506</v>
          </cell>
        </row>
        <row r="1730">
          <cell r="A1730">
            <v>335517</v>
          </cell>
        </row>
        <row r="1731">
          <cell r="A1731">
            <v>335518</v>
          </cell>
        </row>
        <row r="1732">
          <cell r="A1732">
            <v>335529</v>
          </cell>
        </row>
        <row r="1733">
          <cell r="A1733">
            <v>335530</v>
          </cell>
        </row>
        <row r="1734">
          <cell r="A1734">
            <v>335531</v>
          </cell>
        </row>
        <row r="1735">
          <cell r="A1735">
            <v>335532</v>
          </cell>
        </row>
        <row r="1736">
          <cell r="A1736">
            <v>335540</v>
          </cell>
        </row>
        <row r="1737">
          <cell r="A1737">
            <v>335542</v>
          </cell>
        </row>
        <row r="1738">
          <cell r="A1738">
            <v>335546</v>
          </cell>
        </row>
        <row r="1739">
          <cell r="A1739">
            <v>335576</v>
          </cell>
        </row>
        <row r="1740">
          <cell r="A1740">
            <v>335577</v>
          </cell>
        </row>
        <row r="1741">
          <cell r="A1741">
            <v>335584</v>
          </cell>
        </row>
        <row r="1742">
          <cell r="A1742">
            <v>335587</v>
          </cell>
        </row>
        <row r="1743">
          <cell r="A1743">
            <v>335589</v>
          </cell>
        </row>
        <row r="1744">
          <cell r="A1744">
            <v>335593</v>
          </cell>
        </row>
        <row r="1745">
          <cell r="A1745">
            <v>335595</v>
          </cell>
        </row>
        <row r="1746">
          <cell r="A1746">
            <v>335596</v>
          </cell>
        </row>
        <row r="1747">
          <cell r="A1747">
            <v>335611</v>
          </cell>
        </row>
        <row r="1748">
          <cell r="A1748">
            <v>335635</v>
          </cell>
        </row>
        <row r="1749">
          <cell r="A1749">
            <v>335643</v>
          </cell>
        </row>
        <row r="1750">
          <cell r="A1750">
            <v>335644</v>
          </cell>
        </row>
        <row r="1751">
          <cell r="A1751">
            <v>335645</v>
          </cell>
        </row>
        <row r="1752">
          <cell r="A1752">
            <v>335649</v>
          </cell>
        </row>
        <row r="1753">
          <cell r="A1753">
            <v>335663</v>
          </cell>
        </row>
        <row r="1754">
          <cell r="A1754">
            <v>335664</v>
          </cell>
        </row>
        <row r="1755">
          <cell r="A1755">
            <v>335665</v>
          </cell>
        </row>
        <row r="1756">
          <cell r="A1756">
            <v>335670</v>
          </cell>
        </row>
        <row r="1757">
          <cell r="A1757">
            <v>335673</v>
          </cell>
        </row>
        <row r="1758">
          <cell r="A1758">
            <v>335677</v>
          </cell>
        </row>
        <row r="1759">
          <cell r="A1759">
            <v>335679</v>
          </cell>
        </row>
        <row r="1760">
          <cell r="A1760">
            <v>335683</v>
          </cell>
        </row>
        <row r="1761">
          <cell r="A1761">
            <v>335688</v>
          </cell>
        </row>
        <row r="1762">
          <cell r="A1762">
            <v>335689</v>
          </cell>
        </row>
        <row r="1763">
          <cell r="A1763">
            <v>335697</v>
          </cell>
        </row>
        <row r="1764">
          <cell r="A1764">
            <v>335700</v>
          </cell>
        </row>
        <row r="1765">
          <cell r="A1765">
            <v>335703</v>
          </cell>
        </row>
        <row r="1766">
          <cell r="A1766">
            <v>335705</v>
          </cell>
        </row>
        <row r="1767">
          <cell r="A1767">
            <v>335707</v>
          </cell>
        </row>
        <row r="1768">
          <cell r="A1768">
            <v>335708</v>
          </cell>
        </row>
        <row r="1769">
          <cell r="A1769">
            <v>335709</v>
          </cell>
        </row>
        <row r="1770">
          <cell r="A1770">
            <v>335711</v>
          </cell>
        </row>
        <row r="1771">
          <cell r="A1771">
            <v>335716</v>
          </cell>
        </row>
        <row r="1772">
          <cell r="A1772">
            <v>335719</v>
          </cell>
        </row>
        <row r="1773">
          <cell r="A1773">
            <v>335720</v>
          </cell>
        </row>
        <row r="1774">
          <cell r="A1774">
            <v>335723</v>
          </cell>
        </row>
        <row r="1775">
          <cell r="A1775">
            <v>335734</v>
          </cell>
        </row>
        <row r="1776">
          <cell r="A1776">
            <v>335739</v>
          </cell>
        </row>
        <row r="1777">
          <cell r="A1777">
            <v>335749</v>
          </cell>
        </row>
        <row r="1778">
          <cell r="A1778">
            <v>335750</v>
          </cell>
        </row>
        <row r="1779">
          <cell r="A1779">
            <v>335751</v>
          </cell>
        </row>
        <row r="1780">
          <cell r="A1780">
            <v>335753</v>
          </cell>
        </row>
        <row r="1781">
          <cell r="A1781">
            <v>335757</v>
          </cell>
        </row>
        <row r="1782">
          <cell r="A1782">
            <v>335760</v>
          </cell>
        </row>
        <row r="1783">
          <cell r="A1783">
            <v>335764</v>
          </cell>
        </row>
        <row r="1784">
          <cell r="A1784">
            <v>335765</v>
          </cell>
        </row>
        <row r="1785">
          <cell r="A1785">
            <v>335773</v>
          </cell>
        </row>
        <row r="1786">
          <cell r="A1786">
            <v>335776</v>
          </cell>
        </row>
        <row r="1787">
          <cell r="A1787">
            <v>335779</v>
          </cell>
        </row>
        <row r="1788">
          <cell r="A1788">
            <v>335788</v>
          </cell>
        </row>
        <row r="1789">
          <cell r="A1789">
            <v>335793</v>
          </cell>
        </row>
        <row r="1790">
          <cell r="A1790">
            <v>335794</v>
          </cell>
        </row>
        <row r="1791">
          <cell r="A1791">
            <v>335798</v>
          </cell>
        </row>
        <row r="1792">
          <cell r="A1792">
            <v>335801</v>
          </cell>
        </row>
        <row r="1793">
          <cell r="A1793">
            <v>335803</v>
          </cell>
        </row>
        <row r="1794">
          <cell r="A1794">
            <v>335804</v>
          </cell>
        </row>
        <row r="1795">
          <cell r="A1795">
            <v>335807</v>
          </cell>
        </row>
        <row r="1796">
          <cell r="A1796">
            <v>335808</v>
          </cell>
        </row>
        <row r="1797">
          <cell r="A1797">
            <v>335819</v>
          </cell>
        </row>
        <row r="1798">
          <cell r="A1798">
            <v>335831</v>
          </cell>
        </row>
        <row r="1799">
          <cell r="A1799">
            <v>335832</v>
          </cell>
        </row>
        <row r="1800">
          <cell r="A1800">
            <v>335833</v>
          </cell>
        </row>
        <row r="1801">
          <cell r="A1801">
            <v>335835</v>
          </cell>
        </row>
        <row r="1802">
          <cell r="A1802">
            <v>335846</v>
          </cell>
        </row>
        <row r="1803">
          <cell r="A1803">
            <v>335851</v>
          </cell>
        </row>
        <row r="1804">
          <cell r="A1804">
            <v>335855</v>
          </cell>
        </row>
        <row r="1805">
          <cell r="A1805">
            <v>335858</v>
          </cell>
        </row>
        <row r="1806">
          <cell r="A1806">
            <v>335862</v>
          </cell>
        </row>
        <row r="1807">
          <cell r="A1807">
            <v>335867</v>
          </cell>
        </row>
        <row r="1808">
          <cell r="A1808">
            <v>335890</v>
          </cell>
        </row>
        <row r="1809">
          <cell r="A1809">
            <v>335892</v>
          </cell>
        </row>
        <row r="1810">
          <cell r="A1810">
            <v>335894</v>
          </cell>
        </row>
        <row r="1811">
          <cell r="A1811">
            <v>335896</v>
          </cell>
        </row>
        <row r="1812">
          <cell r="A1812">
            <v>335900</v>
          </cell>
        </row>
        <row r="1813">
          <cell r="A1813">
            <v>335904</v>
          </cell>
        </row>
        <row r="1814">
          <cell r="A1814">
            <v>335905</v>
          </cell>
        </row>
        <row r="1815">
          <cell r="A1815">
            <v>335907</v>
          </cell>
        </row>
        <row r="1816">
          <cell r="A1816">
            <v>335912</v>
          </cell>
        </row>
        <row r="1817">
          <cell r="A1817">
            <v>335914</v>
          </cell>
        </row>
        <row r="1818">
          <cell r="A1818">
            <v>335918</v>
          </cell>
        </row>
        <row r="1819">
          <cell r="A1819">
            <v>335920</v>
          </cell>
        </row>
        <row r="1820">
          <cell r="A1820">
            <v>335922</v>
          </cell>
        </row>
        <row r="1821">
          <cell r="A1821">
            <v>335923</v>
          </cell>
        </row>
        <row r="1822">
          <cell r="A1822">
            <v>335933</v>
          </cell>
        </row>
        <row r="1823">
          <cell r="A1823">
            <v>335939</v>
          </cell>
        </row>
        <row r="1824">
          <cell r="A1824">
            <v>335945</v>
          </cell>
        </row>
        <row r="1825">
          <cell r="A1825">
            <v>335947</v>
          </cell>
        </row>
        <row r="1826">
          <cell r="A1826">
            <v>335951</v>
          </cell>
        </row>
        <row r="1827">
          <cell r="A1827">
            <v>335952</v>
          </cell>
        </row>
        <row r="1828">
          <cell r="A1828">
            <v>335954</v>
          </cell>
        </row>
        <row r="1829">
          <cell r="A1829">
            <v>335956</v>
          </cell>
        </row>
        <row r="1830">
          <cell r="A1830">
            <v>335967</v>
          </cell>
        </row>
        <row r="1831">
          <cell r="A1831">
            <v>335974</v>
          </cell>
        </row>
        <row r="1832">
          <cell r="A1832">
            <v>335975</v>
          </cell>
        </row>
        <row r="1833">
          <cell r="A1833">
            <v>335977</v>
          </cell>
        </row>
        <row r="1834">
          <cell r="A1834">
            <v>335978</v>
          </cell>
        </row>
        <row r="1835">
          <cell r="A1835">
            <v>335979</v>
          </cell>
        </row>
        <row r="1836">
          <cell r="A1836">
            <v>335983</v>
          </cell>
        </row>
        <row r="1837">
          <cell r="A1837">
            <v>335984</v>
          </cell>
        </row>
        <row r="1838">
          <cell r="A1838">
            <v>335992</v>
          </cell>
        </row>
        <row r="1839">
          <cell r="A1839">
            <v>336006</v>
          </cell>
        </row>
        <row r="1840">
          <cell r="A1840">
            <v>336009</v>
          </cell>
        </row>
        <row r="1841">
          <cell r="A1841">
            <v>336012</v>
          </cell>
        </row>
        <row r="1842">
          <cell r="A1842">
            <v>336016</v>
          </cell>
        </row>
        <row r="1843">
          <cell r="A1843">
            <v>336033</v>
          </cell>
        </row>
        <row r="1844">
          <cell r="A1844">
            <v>336034</v>
          </cell>
        </row>
        <row r="1845">
          <cell r="A1845">
            <v>336036</v>
          </cell>
        </row>
        <row r="1846">
          <cell r="A1846">
            <v>336045</v>
          </cell>
        </row>
        <row r="1847">
          <cell r="A1847">
            <v>336051</v>
          </cell>
        </row>
        <row r="1848">
          <cell r="A1848">
            <v>336057</v>
          </cell>
        </row>
        <row r="1849">
          <cell r="A1849">
            <v>336059</v>
          </cell>
        </row>
        <row r="1850">
          <cell r="A1850">
            <v>336064</v>
          </cell>
        </row>
        <row r="1851">
          <cell r="A1851">
            <v>336072</v>
          </cell>
        </row>
        <row r="1852">
          <cell r="A1852">
            <v>336075</v>
          </cell>
        </row>
        <row r="1853">
          <cell r="A1853">
            <v>336076</v>
          </cell>
        </row>
        <row r="1854">
          <cell r="A1854">
            <v>336078</v>
          </cell>
        </row>
        <row r="1855">
          <cell r="A1855">
            <v>336080</v>
          </cell>
        </row>
        <row r="1856">
          <cell r="A1856">
            <v>336083</v>
          </cell>
        </row>
        <row r="1857">
          <cell r="A1857">
            <v>336086</v>
          </cell>
        </row>
        <row r="1858">
          <cell r="A1858">
            <v>336092</v>
          </cell>
        </row>
        <row r="1859">
          <cell r="A1859">
            <v>336093</v>
          </cell>
        </row>
        <row r="1860">
          <cell r="A1860">
            <v>336095</v>
          </cell>
        </row>
        <row r="1861">
          <cell r="A1861">
            <v>336108</v>
          </cell>
        </row>
        <row r="1862">
          <cell r="A1862">
            <v>336112</v>
          </cell>
        </row>
        <row r="1863">
          <cell r="A1863">
            <v>336115</v>
          </cell>
        </row>
        <row r="1864">
          <cell r="A1864">
            <v>336136</v>
          </cell>
        </row>
        <row r="1865">
          <cell r="A1865">
            <v>336150</v>
          </cell>
        </row>
        <row r="1866">
          <cell r="A1866">
            <v>336151</v>
          </cell>
        </row>
        <row r="1867">
          <cell r="A1867">
            <v>336156</v>
          </cell>
        </row>
        <row r="1868">
          <cell r="A1868">
            <v>336162</v>
          </cell>
        </row>
        <row r="1869">
          <cell r="A1869">
            <v>336165</v>
          </cell>
        </row>
        <row r="1870">
          <cell r="A1870">
            <v>336184</v>
          </cell>
        </row>
        <row r="1871">
          <cell r="A1871">
            <v>336207</v>
          </cell>
        </row>
        <row r="1872">
          <cell r="A1872">
            <v>336225</v>
          </cell>
        </row>
        <row r="1873">
          <cell r="A1873">
            <v>336226</v>
          </cell>
        </row>
        <row r="1874">
          <cell r="A1874">
            <v>336227</v>
          </cell>
        </row>
        <row r="1875">
          <cell r="A1875">
            <v>336229</v>
          </cell>
        </row>
        <row r="1876">
          <cell r="A1876">
            <v>336231</v>
          </cell>
        </row>
        <row r="1877">
          <cell r="A1877">
            <v>336242</v>
          </cell>
        </row>
        <row r="1878">
          <cell r="A1878">
            <v>336275</v>
          </cell>
        </row>
        <row r="1879">
          <cell r="A1879">
            <v>336276</v>
          </cell>
        </row>
        <row r="1880">
          <cell r="A1880">
            <v>336279</v>
          </cell>
        </row>
        <row r="1881">
          <cell r="A1881">
            <v>336285</v>
          </cell>
        </row>
        <row r="1882">
          <cell r="A1882">
            <v>336291</v>
          </cell>
        </row>
        <row r="1883">
          <cell r="A1883">
            <v>336295</v>
          </cell>
        </row>
        <row r="1884">
          <cell r="A1884">
            <v>336296</v>
          </cell>
        </row>
        <row r="1885">
          <cell r="A1885">
            <v>336299</v>
          </cell>
        </row>
        <row r="1886">
          <cell r="A1886">
            <v>336301</v>
          </cell>
        </row>
        <row r="1887">
          <cell r="A1887">
            <v>336311</v>
          </cell>
        </row>
        <row r="1888">
          <cell r="A1888">
            <v>336314</v>
          </cell>
        </row>
        <row r="1889">
          <cell r="A1889">
            <v>336322</v>
          </cell>
        </row>
        <row r="1890">
          <cell r="A1890">
            <v>336329</v>
          </cell>
        </row>
        <row r="1891">
          <cell r="A1891">
            <v>336332</v>
          </cell>
        </row>
        <row r="1892">
          <cell r="A1892">
            <v>336334</v>
          </cell>
        </row>
        <row r="1893">
          <cell r="A1893">
            <v>336335</v>
          </cell>
        </row>
        <row r="1894">
          <cell r="A1894">
            <v>336337</v>
          </cell>
        </row>
        <row r="1895">
          <cell r="A1895">
            <v>336341</v>
          </cell>
        </row>
        <row r="1896">
          <cell r="A1896">
            <v>336351</v>
          </cell>
        </row>
        <row r="1897">
          <cell r="A1897">
            <v>336353</v>
          </cell>
        </row>
        <row r="1898">
          <cell r="A1898">
            <v>336360</v>
          </cell>
        </row>
        <row r="1899">
          <cell r="A1899">
            <v>336376</v>
          </cell>
        </row>
        <row r="1900">
          <cell r="A1900">
            <v>336384</v>
          </cell>
        </row>
        <row r="1901">
          <cell r="A1901">
            <v>336386</v>
          </cell>
        </row>
        <row r="1902">
          <cell r="A1902">
            <v>336389</v>
          </cell>
        </row>
        <row r="1903">
          <cell r="A1903">
            <v>336391</v>
          </cell>
        </row>
        <row r="1904">
          <cell r="A1904">
            <v>336396</v>
          </cell>
        </row>
        <row r="1905">
          <cell r="A1905">
            <v>336407</v>
          </cell>
        </row>
        <row r="1906">
          <cell r="A1906">
            <v>336410</v>
          </cell>
        </row>
        <row r="1907">
          <cell r="A1907">
            <v>336415</v>
          </cell>
        </row>
        <row r="1908">
          <cell r="A1908">
            <v>336426</v>
          </cell>
        </row>
        <row r="1909">
          <cell r="A1909">
            <v>336428</v>
          </cell>
        </row>
        <row r="1910">
          <cell r="A1910">
            <v>336430</v>
          </cell>
        </row>
        <row r="1911">
          <cell r="A1911">
            <v>336431</v>
          </cell>
        </row>
        <row r="1912">
          <cell r="A1912">
            <v>336433</v>
          </cell>
        </row>
        <row r="1913">
          <cell r="A1913">
            <v>336440</v>
          </cell>
        </row>
        <row r="1914">
          <cell r="A1914">
            <v>336450</v>
          </cell>
        </row>
        <row r="1915">
          <cell r="A1915">
            <v>336456</v>
          </cell>
        </row>
        <row r="1916">
          <cell r="A1916">
            <v>336475</v>
          </cell>
        </row>
        <row r="1917">
          <cell r="A1917">
            <v>336488</v>
          </cell>
        </row>
        <row r="1918">
          <cell r="A1918">
            <v>336489</v>
          </cell>
        </row>
        <row r="1919">
          <cell r="A1919">
            <v>336518</v>
          </cell>
        </row>
        <row r="1920">
          <cell r="A1920">
            <v>336526</v>
          </cell>
        </row>
        <row r="1921">
          <cell r="A1921">
            <v>336530</v>
          </cell>
        </row>
        <row r="1922">
          <cell r="A1922">
            <v>336532</v>
          </cell>
        </row>
        <row r="1923">
          <cell r="A1923">
            <v>336536</v>
          </cell>
        </row>
        <row r="1924">
          <cell r="A1924">
            <v>336538</v>
          </cell>
        </row>
        <row r="1925">
          <cell r="A1925">
            <v>336540</v>
          </cell>
        </row>
        <row r="1926">
          <cell r="A1926">
            <v>336543</v>
          </cell>
        </row>
        <row r="1927">
          <cell r="A1927">
            <v>336546</v>
          </cell>
        </row>
        <row r="1928">
          <cell r="A1928">
            <v>336551</v>
          </cell>
        </row>
        <row r="1929">
          <cell r="A1929">
            <v>336552</v>
          </cell>
        </row>
        <row r="1930">
          <cell r="A1930">
            <v>336553</v>
          </cell>
        </row>
        <row r="1931">
          <cell r="A1931">
            <v>336555</v>
          </cell>
        </row>
        <row r="1932">
          <cell r="A1932">
            <v>336556</v>
          </cell>
        </row>
        <row r="1933">
          <cell r="A1933">
            <v>336557</v>
          </cell>
        </row>
        <row r="1934">
          <cell r="A1934">
            <v>336562</v>
          </cell>
        </row>
        <row r="1935">
          <cell r="A1935">
            <v>336568</v>
          </cell>
        </row>
        <row r="1936">
          <cell r="A1936">
            <v>336569</v>
          </cell>
        </row>
        <row r="1937">
          <cell r="A1937">
            <v>336570</v>
          </cell>
        </row>
        <row r="1938">
          <cell r="A1938">
            <v>336573</v>
          </cell>
        </row>
        <row r="1939">
          <cell r="A1939">
            <v>336574</v>
          </cell>
        </row>
        <row r="1940">
          <cell r="A1940">
            <v>336576</v>
          </cell>
        </row>
        <row r="1941">
          <cell r="A1941">
            <v>336577</v>
          </cell>
        </row>
        <row r="1942">
          <cell r="A1942">
            <v>336584</v>
          </cell>
        </row>
        <row r="1943">
          <cell r="A1943">
            <v>336589</v>
          </cell>
        </row>
        <row r="1944">
          <cell r="A1944">
            <v>336590</v>
          </cell>
        </row>
        <row r="1945">
          <cell r="A1945">
            <v>336592</v>
          </cell>
        </row>
        <row r="1946">
          <cell r="A1946">
            <v>336593</v>
          </cell>
        </row>
        <row r="1947">
          <cell r="A1947">
            <v>336595</v>
          </cell>
        </row>
        <row r="1948">
          <cell r="A1948">
            <v>336598</v>
          </cell>
        </row>
        <row r="1949">
          <cell r="A1949">
            <v>336602</v>
          </cell>
        </row>
        <row r="1950">
          <cell r="A1950">
            <v>336606</v>
          </cell>
        </row>
        <row r="1951">
          <cell r="A1951">
            <v>336611</v>
          </cell>
        </row>
        <row r="1952">
          <cell r="A1952">
            <v>336614</v>
          </cell>
        </row>
        <row r="1953">
          <cell r="A1953">
            <v>336615</v>
          </cell>
        </row>
        <row r="1954">
          <cell r="A1954">
            <v>336619</v>
          </cell>
        </row>
        <row r="1955">
          <cell r="A1955">
            <v>336621</v>
          </cell>
        </row>
        <row r="1956">
          <cell r="A1956">
            <v>336622</v>
          </cell>
        </row>
        <row r="1957">
          <cell r="A1957">
            <v>336629</v>
          </cell>
        </row>
        <row r="1958">
          <cell r="A1958">
            <v>336631</v>
          </cell>
        </row>
        <row r="1959">
          <cell r="A1959">
            <v>336636</v>
          </cell>
        </row>
        <row r="1960">
          <cell r="A1960">
            <v>336644</v>
          </cell>
        </row>
        <row r="1961">
          <cell r="A1961">
            <v>336661</v>
          </cell>
        </row>
        <row r="1962">
          <cell r="A1962">
            <v>336663</v>
          </cell>
        </row>
        <row r="1963">
          <cell r="A1963">
            <v>336664</v>
          </cell>
        </row>
        <row r="1964">
          <cell r="A1964">
            <v>336666</v>
          </cell>
        </row>
        <row r="1965">
          <cell r="A1965">
            <v>336668</v>
          </cell>
        </row>
        <row r="1966">
          <cell r="A1966">
            <v>336671</v>
          </cell>
        </row>
        <row r="1967">
          <cell r="A1967">
            <v>336675</v>
          </cell>
        </row>
        <row r="1968">
          <cell r="A1968">
            <v>336676</v>
          </cell>
        </row>
        <row r="1969">
          <cell r="A1969">
            <v>336681</v>
          </cell>
        </row>
        <row r="1970">
          <cell r="A1970">
            <v>336686</v>
          </cell>
        </row>
        <row r="1971">
          <cell r="A1971">
            <v>336689</v>
          </cell>
        </row>
        <row r="1972">
          <cell r="A1972">
            <v>336702</v>
          </cell>
        </row>
        <row r="1973">
          <cell r="A1973">
            <v>336707</v>
          </cell>
        </row>
        <row r="1974">
          <cell r="A1974">
            <v>336709</v>
          </cell>
        </row>
        <row r="1975">
          <cell r="A1975">
            <v>336724</v>
          </cell>
        </row>
        <row r="1976">
          <cell r="A1976">
            <v>336725</v>
          </cell>
        </row>
        <row r="1977">
          <cell r="A1977">
            <v>336732</v>
          </cell>
        </row>
        <row r="1978">
          <cell r="A1978">
            <v>336735</v>
          </cell>
        </row>
        <row r="1979">
          <cell r="A1979">
            <v>336736</v>
          </cell>
        </row>
        <row r="1980">
          <cell r="A1980">
            <v>336746</v>
          </cell>
        </row>
        <row r="1981">
          <cell r="A1981">
            <v>336749</v>
          </cell>
        </row>
        <row r="1982">
          <cell r="A1982">
            <v>336751</v>
          </cell>
        </row>
        <row r="1983">
          <cell r="A1983">
            <v>336752</v>
          </cell>
        </row>
        <row r="1984">
          <cell r="A1984">
            <v>336754</v>
          </cell>
        </row>
        <row r="1985">
          <cell r="A1985">
            <v>336755</v>
          </cell>
        </row>
        <row r="1986">
          <cell r="A1986">
            <v>336757</v>
          </cell>
        </row>
        <row r="1987">
          <cell r="A1987">
            <v>336768</v>
          </cell>
        </row>
        <row r="1988">
          <cell r="A1988">
            <v>336770</v>
          </cell>
        </row>
        <row r="1989">
          <cell r="A1989">
            <v>336772</v>
          </cell>
        </row>
        <row r="1990">
          <cell r="A1990">
            <v>336774</v>
          </cell>
        </row>
        <row r="1991">
          <cell r="A1991">
            <v>336776</v>
          </cell>
        </row>
        <row r="1992">
          <cell r="A1992">
            <v>336777</v>
          </cell>
        </row>
        <row r="1993">
          <cell r="A1993">
            <v>336778</v>
          </cell>
        </row>
        <row r="1994">
          <cell r="A1994">
            <v>336781</v>
          </cell>
        </row>
        <row r="1995">
          <cell r="A1995">
            <v>336785</v>
          </cell>
        </row>
        <row r="1996">
          <cell r="A1996">
            <v>336788</v>
          </cell>
        </row>
        <row r="1997">
          <cell r="A1997">
            <v>336790</v>
          </cell>
        </row>
        <row r="1998">
          <cell r="A1998">
            <v>336795</v>
          </cell>
        </row>
        <row r="1999">
          <cell r="A1999">
            <v>336797</v>
          </cell>
        </row>
        <row r="2000">
          <cell r="A2000">
            <v>336800</v>
          </cell>
        </row>
        <row r="2001">
          <cell r="A2001">
            <v>336809</v>
          </cell>
        </row>
        <row r="2002">
          <cell r="A2002">
            <v>336815</v>
          </cell>
        </row>
        <row r="2003">
          <cell r="A2003">
            <v>336816</v>
          </cell>
        </row>
        <row r="2004">
          <cell r="A2004">
            <v>336818</v>
          </cell>
        </row>
        <row r="2005">
          <cell r="A2005">
            <v>336821</v>
          </cell>
        </row>
        <row r="2006">
          <cell r="A2006">
            <v>336825</v>
          </cell>
        </row>
        <row r="2007">
          <cell r="A2007">
            <v>336827</v>
          </cell>
        </row>
        <row r="2008">
          <cell r="A2008">
            <v>336829</v>
          </cell>
        </row>
        <row r="2009">
          <cell r="A2009">
            <v>336832</v>
          </cell>
        </row>
        <row r="2010">
          <cell r="A2010">
            <v>336835</v>
          </cell>
        </row>
        <row r="2011">
          <cell r="A2011">
            <v>336837</v>
          </cell>
        </row>
        <row r="2012">
          <cell r="A2012">
            <v>336845</v>
          </cell>
        </row>
        <row r="2013">
          <cell r="A2013">
            <v>336854</v>
          </cell>
        </row>
        <row r="2014">
          <cell r="A2014">
            <v>336856</v>
          </cell>
        </row>
        <row r="2015">
          <cell r="A2015">
            <v>336862</v>
          </cell>
        </row>
        <row r="2016">
          <cell r="A2016">
            <v>336863</v>
          </cell>
        </row>
        <row r="2017">
          <cell r="A2017">
            <v>336865</v>
          </cell>
        </row>
        <row r="2018">
          <cell r="A2018">
            <v>336866</v>
          </cell>
        </row>
        <row r="2019">
          <cell r="A2019">
            <v>336868</v>
          </cell>
        </row>
        <row r="2020">
          <cell r="A2020">
            <v>336869</v>
          </cell>
        </row>
        <row r="2021">
          <cell r="A2021">
            <v>336870</v>
          </cell>
        </row>
        <row r="2022">
          <cell r="A2022">
            <v>336872</v>
          </cell>
        </row>
        <row r="2023">
          <cell r="A2023">
            <v>336873</v>
          </cell>
        </row>
        <row r="2024">
          <cell r="A2024">
            <v>336875</v>
          </cell>
        </row>
        <row r="2025">
          <cell r="A2025">
            <v>336880</v>
          </cell>
        </row>
        <row r="2026">
          <cell r="A2026">
            <v>336881</v>
          </cell>
        </row>
        <row r="2027">
          <cell r="A2027">
            <v>336884</v>
          </cell>
        </row>
        <row r="2028">
          <cell r="A2028">
            <v>336889</v>
          </cell>
        </row>
        <row r="2029">
          <cell r="A2029">
            <v>336891</v>
          </cell>
        </row>
        <row r="2030">
          <cell r="A2030">
            <v>336895</v>
          </cell>
        </row>
        <row r="2031">
          <cell r="A2031">
            <v>336898</v>
          </cell>
        </row>
        <row r="2032">
          <cell r="A2032">
            <v>336905</v>
          </cell>
        </row>
        <row r="2033">
          <cell r="A2033">
            <v>336907</v>
          </cell>
        </row>
        <row r="2034">
          <cell r="A2034">
            <v>336912</v>
          </cell>
        </row>
        <row r="2035">
          <cell r="A2035">
            <v>336913</v>
          </cell>
        </row>
        <row r="2036">
          <cell r="A2036">
            <v>336918</v>
          </cell>
        </row>
        <row r="2037">
          <cell r="A2037">
            <v>336921</v>
          </cell>
        </row>
        <row r="2038">
          <cell r="A2038">
            <v>336924</v>
          </cell>
        </row>
        <row r="2039">
          <cell r="A2039">
            <v>336925</v>
          </cell>
        </row>
        <row r="2040">
          <cell r="A2040">
            <v>336929</v>
          </cell>
        </row>
        <row r="2041">
          <cell r="A2041">
            <v>336934</v>
          </cell>
        </row>
        <row r="2042">
          <cell r="A2042">
            <v>336936</v>
          </cell>
        </row>
        <row r="2043">
          <cell r="A2043">
            <v>336937</v>
          </cell>
        </row>
        <row r="2044">
          <cell r="A2044">
            <v>336941</v>
          </cell>
        </row>
        <row r="2045">
          <cell r="A2045">
            <v>336944</v>
          </cell>
        </row>
        <row r="2046">
          <cell r="A2046">
            <v>336947</v>
          </cell>
        </row>
        <row r="2047">
          <cell r="A2047">
            <v>336958</v>
          </cell>
        </row>
        <row r="2048">
          <cell r="A2048">
            <v>336959</v>
          </cell>
        </row>
        <row r="2049">
          <cell r="A2049">
            <v>336962</v>
          </cell>
        </row>
        <row r="2050">
          <cell r="A2050">
            <v>336963</v>
          </cell>
        </row>
        <row r="2051">
          <cell r="A2051">
            <v>336964</v>
          </cell>
        </row>
        <row r="2052">
          <cell r="A2052">
            <v>336966</v>
          </cell>
        </row>
        <row r="2053">
          <cell r="A2053">
            <v>336970</v>
          </cell>
        </row>
        <row r="2054">
          <cell r="A2054">
            <v>336978</v>
          </cell>
        </row>
        <row r="2055">
          <cell r="A2055">
            <v>336980</v>
          </cell>
        </row>
        <row r="2056">
          <cell r="A2056">
            <v>336982</v>
          </cell>
        </row>
        <row r="2057">
          <cell r="A2057">
            <v>336987</v>
          </cell>
        </row>
        <row r="2058">
          <cell r="A2058">
            <v>336989</v>
          </cell>
        </row>
        <row r="2059">
          <cell r="A2059">
            <v>336991</v>
          </cell>
        </row>
        <row r="2060">
          <cell r="A2060">
            <v>336992</v>
          </cell>
        </row>
        <row r="2061">
          <cell r="A2061">
            <v>336997</v>
          </cell>
        </row>
        <row r="2062">
          <cell r="A2062">
            <v>337001</v>
          </cell>
        </row>
        <row r="2063">
          <cell r="A2063">
            <v>337002</v>
          </cell>
        </row>
        <row r="2064">
          <cell r="A2064">
            <v>337010</v>
          </cell>
        </row>
        <row r="2065">
          <cell r="A2065">
            <v>337011</v>
          </cell>
        </row>
        <row r="2066">
          <cell r="A2066">
            <v>337014</v>
          </cell>
        </row>
        <row r="2067">
          <cell r="A2067">
            <v>337019</v>
          </cell>
        </row>
        <row r="2068">
          <cell r="A2068">
            <v>337020</v>
          </cell>
        </row>
        <row r="2069">
          <cell r="A2069">
            <v>337022</v>
          </cell>
        </row>
        <row r="2070">
          <cell r="A2070">
            <v>337034</v>
          </cell>
        </row>
        <row r="2071">
          <cell r="A2071">
            <v>337037</v>
          </cell>
        </row>
        <row r="2072">
          <cell r="A2072">
            <v>337064</v>
          </cell>
        </row>
        <row r="2073">
          <cell r="A2073">
            <v>337072</v>
          </cell>
        </row>
        <row r="2074">
          <cell r="A2074">
            <v>337086</v>
          </cell>
        </row>
        <row r="2075">
          <cell r="A2075">
            <v>337090</v>
          </cell>
        </row>
        <row r="2076">
          <cell r="A2076">
            <v>337096</v>
          </cell>
        </row>
        <row r="2077">
          <cell r="A2077">
            <v>337102</v>
          </cell>
        </row>
        <row r="2078">
          <cell r="A2078">
            <v>337109</v>
          </cell>
        </row>
        <row r="2079">
          <cell r="A2079">
            <v>337115</v>
          </cell>
        </row>
        <row r="2080">
          <cell r="A2080">
            <v>337116</v>
          </cell>
        </row>
        <row r="2081">
          <cell r="A2081">
            <v>337124</v>
          </cell>
        </row>
        <row r="2082">
          <cell r="A2082">
            <v>337125</v>
          </cell>
        </row>
        <row r="2083">
          <cell r="A2083">
            <v>337127</v>
          </cell>
        </row>
        <row r="2084">
          <cell r="A2084">
            <v>337128</v>
          </cell>
        </row>
        <row r="2085">
          <cell r="A2085">
            <v>337132</v>
          </cell>
        </row>
        <row r="2086">
          <cell r="A2086">
            <v>337142</v>
          </cell>
        </row>
        <row r="2087">
          <cell r="A2087">
            <v>337144</v>
          </cell>
        </row>
        <row r="2088">
          <cell r="A2088">
            <v>337145</v>
          </cell>
        </row>
        <row r="2089">
          <cell r="A2089">
            <v>337146</v>
          </cell>
        </row>
        <row r="2090">
          <cell r="A2090">
            <v>337160</v>
          </cell>
        </row>
        <row r="2091">
          <cell r="A2091">
            <v>337169</v>
          </cell>
        </row>
        <row r="2092">
          <cell r="A2092">
            <v>337177</v>
          </cell>
        </row>
        <row r="2093">
          <cell r="A2093">
            <v>337180</v>
          </cell>
        </row>
        <row r="2094">
          <cell r="A2094">
            <v>337183</v>
          </cell>
        </row>
        <row r="2095">
          <cell r="A2095">
            <v>337198</v>
          </cell>
        </row>
        <row r="2096">
          <cell r="A2096">
            <v>337200</v>
          </cell>
        </row>
        <row r="2097">
          <cell r="A2097">
            <v>337214</v>
          </cell>
        </row>
        <row r="2098">
          <cell r="A2098">
            <v>337219</v>
          </cell>
        </row>
        <row r="2099">
          <cell r="A2099">
            <v>337231</v>
          </cell>
        </row>
        <row r="2100">
          <cell r="A2100">
            <v>337232</v>
          </cell>
        </row>
        <row r="2101">
          <cell r="A2101">
            <v>337233</v>
          </cell>
        </row>
        <row r="2102">
          <cell r="A2102">
            <v>337240</v>
          </cell>
        </row>
        <row r="2103">
          <cell r="A2103">
            <v>337244</v>
          </cell>
        </row>
        <row r="2104">
          <cell r="A2104">
            <v>337249</v>
          </cell>
        </row>
        <row r="2105">
          <cell r="A2105">
            <v>337250</v>
          </cell>
        </row>
        <row r="2106">
          <cell r="A2106">
            <v>337258</v>
          </cell>
        </row>
        <row r="2107">
          <cell r="A2107">
            <v>337262</v>
          </cell>
        </row>
        <row r="2108">
          <cell r="A2108">
            <v>337266</v>
          </cell>
        </row>
        <row r="2109">
          <cell r="A2109">
            <v>337268</v>
          </cell>
        </row>
        <row r="2110">
          <cell r="A2110">
            <v>337281</v>
          </cell>
        </row>
        <row r="2111">
          <cell r="A2111">
            <v>337286</v>
          </cell>
        </row>
        <row r="2112">
          <cell r="A2112">
            <v>337297</v>
          </cell>
        </row>
        <row r="2113">
          <cell r="A2113">
            <v>337299</v>
          </cell>
        </row>
        <row r="2114">
          <cell r="A2114">
            <v>337309</v>
          </cell>
        </row>
        <row r="2115">
          <cell r="A2115">
            <v>337312</v>
          </cell>
        </row>
        <row r="2116">
          <cell r="A2116">
            <v>337313</v>
          </cell>
        </row>
        <row r="2117">
          <cell r="A2117">
            <v>337314</v>
          </cell>
        </row>
        <row r="2118">
          <cell r="A2118">
            <v>337318</v>
          </cell>
        </row>
        <row r="2119">
          <cell r="A2119">
            <v>337319</v>
          </cell>
        </row>
        <row r="2120">
          <cell r="A2120">
            <v>337320</v>
          </cell>
        </row>
        <row r="2121">
          <cell r="A2121">
            <v>337323</v>
          </cell>
        </row>
        <row r="2122">
          <cell r="A2122">
            <v>337324</v>
          </cell>
        </row>
        <row r="2123">
          <cell r="A2123">
            <v>337328</v>
          </cell>
        </row>
        <row r="2124">
          <cell r="A2124">
            <v>337332</v>
          </cell>
        </row>
        <row r="2125">
          <cell r="A2125">
            <v>337334</v>
          </cell>
        </row>
        <row r="2126">
          <cell r="A2126">
            <v>337335</v>
          </cell>
        </row>
        <row r="2127">
          <cell r="A2127">
            <v>337336</v>
          </cell>
        </row>
        <row r="2128">
          <cell r="A2128">
            <v>337337</v>
          </cell>
        </row>
        <row r="2129">
          <cell r="A2129">
            <v>337351</v>
          </cell>
        </row>
        <row r="2130">
          <cell r="A2130">
            <v>337352</v>
          </cell>
        </row>
        <row r="2131">
          <cell r="A2131">
            <v>337360</v>
          </cell>
        </row>
        <row r="2132">
          <cell r="A2132">
            <v>337362</v>
          </cell>
        </row>
        <row r="2133">
          <cell r="A2133">
            <v>337364</v>
          </cell>
        </row>
        <row r="2134">
          <cell r="A2134">
            <v>337365</v>
          </cell>
        </row>
        <row r="2135">
          <cell r="A2135">
            <v>337369</v>
          </cell>
        </row>
        <row r="2136">
          <cell r="A2136">
            <v>337371</v>
          </cell>
        </row>
        <row r="2137">
          <cell r="A2137">
            <v>337372</v>
          </cell>
        </row>
        <row r="2138">
          <cell r="A2138">
            <v>337377</v>
          </cell>
        </row>
        <row r="2139">
          <cell r="A2139">
            <v>337378</v>
          </cell>
        </row>
        <row r="2140">
          <cell r="A2140">
            <v>337380</v>
          </cell>
        </row>
        <row r="2141">
          <cell r="A2141">
            <v>337382</v>
          </cell>
        </row>
        <row r="2142">
          <cell r="A2142">
            <v>337390</v>
          </cell>
        </row>
        <row r="2143">
          <cell r="A2143">
            <v>337392</v>
          </cell>
        </row>
        <row r="2144">
          <cell r="A2144">
            <v>337394</v>
          </cell>
        </row>
        <row r="2145">
          <cell r="A2145">
            <v>337403</v>
          </cell>
        </row>
        <row r="2146">
          <cell r="A2146">
            <v>337405</v>
          </cell>
        </row>
        <row r="2147">
          <cell r="A2147">
            <v>337410</v>
          </cell>
        </row>
        <row r="2148">
          <cell r="A2148">
            <v>337412</v>
          </cell>
        </row>
        <row r="2149">
          <cell r="A2149">
            <v>337418</v>
          </cell>
        </row>
        <row r="2150">
          <cell r="A2150">
            <v>337419</v>
          </cell>
        </row>
        <row r="2151">
          <cell r="A2151">
            <v>337420</v>
          </cell>
        </row>
        <row r="2152">
          <cell r="A2152">
            <v>337421</v>
          </cell>
        </row>
        <row r="2153">
          <cell r="A2153">
            <v>337427</v>
          </cell>
        </row>
        <row r="2154">
          <cell r="A2154">
            <v>337433</v>
          </cell>
        </row>
        <row r="2155">
          <cell r="A2155">
            <v>337435</v>
          </cell>
        </row>
        <row r="2156">
          <cell r="A2156">
            <v>337439</v>
          </cell>
        </row>
        <row r="2157">
          <cell r="A2157">
            <v>337441</v>
          </cell>
        </row>
        <row r="2158">
          <cell r="A2158">
            <v>337447</v>
          </cell>
        </row>
        <row r="2159">
          <cell r="A2159">
            <v>337450</v>
          </cell>
        </row>
        <row r="2160">
          <cell r="A2160">
            <v>337457</v>
          </cell>
        </row>
        <row r="2161">
          <cell r="A2161">
            <v>337459</v>
          </cell>
        </row>
        <row r="2162">
          <cell r="A2162">
            <v>337462</v>
          </cell>
        </row>
        <row r="2163">
          <cell r="A2163">
            <v>337470</v>
          </cell>
        </row>
        <row r="2164">
          <cell r="A2164">
            <v>337477</v>
          </cell>
        </row>
        <row r="2165">
          <cell r="A2165">
            <v>337478</v>
          </cell>
        </row>
        <row r="2166">
          <cell r="A2166">
            <v>337483</v>
          </cell>
        </row>
        <row r="2167">
          <cell r="A2167">
            <v>337488</v>
          </cell>
        </row>
        <row r="2168">
          <cell r="A2168">
            <v>337489</v>
          </cell>
        </row>
        <row r="2169">
          <cell r="A2169">
            <v>337495</v>
          </cell>
        </row>
        <row r="2170">
          <cell r="A2170">
            <v>337496</v>
          </cell>
        </row>
        <row r="2171">
          <cell r="A2171">
            <v>337500</v>
          </cell>
        </row>
        <row r="2172">
          <cell r="A2172">
            <v>337514</v>
          </cell>
        </row>
        <row r="2173">
          <cell r="A2173">
            <v>337520</v>
          </cell>
        </row>
        <row r="2174">
          <cell r="A2174">
            <v>337523</v>
          </cell>
        </row>
        <row r="2175">
          <cell r="A2175">
            <v>337526</v>
          </cell>
        </row>
        <row r="2176">
          <cell r="A2176">
            <v>337529</v>
          </cell>
        </row>
        <row r="2177">
          <cell r="A2177">
            <v>337531</v>
          </cell>
        </row>
        <row r="2178">
          <cell r="A2178">
            <v>337532</v>
          </cell>
        </row>
        <row r="2179">
          <cell r="A2179">
            <v>337534</v>
          </cell>
        </row>
        <row r="2180">
          <cell r="A2180">
            <v>337539</v>
          </cell>
        </row>
        <row r="2181">
          <cell r="A2181">
            <v>337543</v>
          </cell>
        </row>
        <row r="2182">
          <cell r="A2182">
            <v>337545</v>
          </cell>
        </row>
        <row r="2183">
          <cell r="A2183">
            <v>337551</v>
          </cell>
        </row>
        <row r="2184">
          <cell r="A2184">
            <v>337552</v>
          </cell>
        </row>
        <row r="2185">
          <cell r="A2185">
            <v>337559</v>
          </cell>
        </row>
        <row r="2186">
          <cell r="A2186">
            <v>337565</v>
          </cell>
        </row>
        <row r="2187">
          <cell r="A2187">
            <v>337567</v>
          </cell>
        </row>
        <row r="2188">
          <cell r="A2188">
            <v>337568</v>
          </cell>
        </row>
        <row r="2189">
          <cell r="A2189">
            <v>337571</v>
          </cell>
        </row>
        <row r="2190">
          <cell r="A2190">
            <v>337572</v>
          </cell>
        </row>
        <row r="2191">
          <cell r="A2191">
            <v>337573</v>
          </cell>
        </row>
        <row r="2192">
          <cell r="A2192">
            <v>337574</v>
          </cell>
        </row>
        <row r="2193">
          <cell r="A2193">
            <v>337575</v>
          </cell>
        </row>
        <row r="2194">
          <cell r="A2194">
            <v>337577</v>
          </cell>
        </row>
        <row r="2195">
          <cell r="A2195">
            <v>337579</v>
          </cell>
        </row>
        <row r="2196">
          <cell r="A2196">
            <v>337586</v>
          </cell>
        </row>
        <row r="2197">
          <cell r="A2197">
            <v>337588</v>
          </cell>
        </row>
        <row r="2198">
          <cell r="A2198">
            <v>337592</v>
          </cell>
        </row>
        <row r="2199">
          <cell r="A2199">
            <v>337593</v>
          </cell>
        </row>
        <row r="2200">
          <cell r="A2200">
            <v>337596</v>
          </cell>
        </row>
        <row r="2201">
          <cell r="A2201">
            <v>337604</v>
          </cell>
        </row>
        <row r="2202">
          <cell r="A2202">
            <v>337605</v>
          </cell>
        </row>
        <row r="2203">
          <cell r="A2203">
            <v>337607</v>
          </cell>
        </row>
        <row r="2204">
          <cell r="A2204">
            <v>337609</v>
          </cell>
        </row>
        <row r="2205">
          <cell r="A2205">
            <v>337610</v>
          </cell>
        </row>
        <row r="2206">
          <cell r="A2206">
            <v>337612</v>
          </cell>
        </row>
        <row r="2207">
          <cell r="A2207">
            <v>337617</v>
          </cell>
        </row>
        <row r="2208">
          <cell r="A2208">
            <v>337618</v>
          </cell>
        </row>
        <row r="2209">
          <cell r="A2209">
            <v>337621</v>
          </cell>
        </row>
        <row r="2210">
          <cell r="A2210">
            <v>337623</v>
          </cell>
        </row>
        <row r="2211">
          <cell r="A2211">
            <v>337626</v>
          </cell>
        </row>
        <row r="2212">
          <cell r="A2212">
            <v>337627</v>
          </cell>
        </row>
        <row r="2213">
          <cell r="A2213">
            <v>337632</v>
          </cell>
        </row>
        <row r="2214">
          <cell r="A2214">
            <v>337633</v>
          </cell>
        </row>
        <row r="2215">
          <cell r="A2215">
            <v>337638</v>
          </cell>
        </row>
        <row r="2216">
          <cell r="A2216">
            <v>337640</v>
          </cell>
        </row>
        <row r="2217">
          <cell r="A2217">
            <v>337642</v>
          </cell>
        </row>
        <row r="2218">
          <cell r="A2218">
            <v>337644</v>
          </cell>
        </row>
        <row r="2219">
          <cell r="A2219">
            <v>337651</v>
          </cell>
        </row>
        <row r="2220">
          <cell r="A2220">
            <v>337660</v>
          </cell>
        </row>
        <row r="2221">
          <cell r="A2221">
            <v>337661</v>
          </cell>
        </row>
        <row r="2222">
          <cell r="A2222">
            <v>337662</v>
          </cell>
        </row>
        <row r="2223">
          <cell r="A2223">
            <v>337690</v>
          </cell>
        </row>
        <row r="2224">
          <cell r="A2224">
            <v>337693</v>
          </cell>
        </row>
        <row r="2225">
          <cell r="A2225">
            <v>337695</v>
          </cell>
        </row>
        <row r="2226">
          <cell r="A2226">
            <v>337697</v>
          </cell>
        </row>
        <row r="2227">
          <cell r="A2227">
            <v>337700</v>
          </cell>
        </row>
        <row r="2228">
          <cell r="A2228">
            <v>337704</v>
          </cell>
        </row>
        <row r="2229">
          <cell r="A2229">
            <v>337709</v>
          </cell>
        </row>
        <row r="2230">
          <cell r="A2230">
            <v>337714</v>
          </cell>
        </row>
        <row r="2231">
          <cell r="A2231">
            <v>337717</v>
          </cell>
        </row>
        <row r="2232">
          <cell r="A2232">
            <v>337719</v>
          </cell>
        </row>
        <row r="2233">
          <cell r="A2233">
            <v>337721</v>
          </cell>
        </row>
        <row r="2234">
          <cell r="A2234">
            <v>337722</v>
          </cell>
        </row>
        <row r="2235">
          <cell r="A2235">
            <v>337733</v>
          </cell>
        </row>
        <row r="2236">
          <cell r="A2236">
            <v>337748</v>
          </cell>
        </row>
        <row r="2237">
          <cell r="A2237">
            <v>337753</v>
          </cell>
        </row>
        <row r="2238">
          <cell r="A2238">
            <v>337755</v>
          </cell>
        </row>
        <row r="2239">
          <cell r="A2239">
            <v>337756</v>
          </cell>
        </row>
        <row r="2240">
          <cell r="A2240">
            <v>337762</v>
          </cell>
        </row>
        <row r="2241">
          <cell r="A2241">
            <v>337766</v>
          </cell>
        </row>
        <row r="2242">
          <cell r="A2242">
            <v>337771</v>
          </cell>
        </row>
        <row r="2243">
          <cell r="A2243">
            <v>337773</v>
          </cell>
        </row>
        <row r="2244">
          <cell r="A2244">
            <v>337778</v>
          </cell>
        </row>
        <row r="2245">
          <cell r="A2245">
            <v>337781</v>
          </cell>
        </row>
        <row r="2246">
          <cell r="A2246">
            <v>337783</v>
          </cell>
        </row>
        <row r="2247">
          <cell r="A2247">
            <v>337797</v>
          </cell>
        </row>
        <row r="2248">
          <cell r="A2248">
            <v>337800</v>
          </cell>
        </row>
        <row r="2249">
          <cell r="A2249">
            <v>337805</v>
          </cell>
        </row>
        <row r="2250">
          <cell r="A2250">
            <v>337807</v>
          </cell>
        </row>
        <row r="2251">
          <cell r="A2251">
            <v>337809</v>
          </cell>
        </row>
        <row r="2252">
          <cell r="A2252">
            <v>337813</v>
          </cell>
        </row>
        <row r="2253">
          <cell r="A2253">
            <v>337816</v>
          </cell>
        </row>
        <row r="2254">
          <cell r="A2254">
            <v>337822</v>
          </cell>
        </row>
        <row r="2255">
          <cell r="A2255">
            <v>337825</v>
          </cell>
        </row>
        <row r="2256">
          <cell r="A2256">
            <v>337827</v>
          </cell>
        </row>
        <row r="2257">
          <cell r="A2257">
            <v>337828</v>
          </cell>
        </row>
        <row r="2258">
          <cell r="A2258">
            <v>337830</v>
          </cell>
        </row>
        <row r="2259">
          <cell r="A2259">
            <v>337831</v>
          </cell>
        </row>
        <row r="2260">
          <cell r="A2260">
            <v>337839</v>
          </cell>
        </row>
        <row r="2261">
          <cell r="A2261">
            <v>337840</v>
          </cell>
        </row>
        <row r="2262">
          <cell r="A2262">
            <v>337844</v>
          </cell>
        </row>
        <row r="2263">
          <cell r="A2263">
            <v>337851</v>
          </cell>
        </row>
        <row r="2264">
          <cell r="A2264">
            <v>337852</v>
          </cell>
        </row>
        <row r="2265">
          <cell r="A2265">
            <v>337858</v>
          </cell>
        </row>
        <row r="2266">
          <cell r="A2266">
            <v>337860</v>
          </cell>
        </row>
        <row r="2267">
          <cell r="A2267">
            <v>337881</v>
          </cell>
        </row>
        <row r="2268">
          <cell r="A2268">
            <v>337885</v>
          </cell>
        </row>
        <row r="2269">
          <cell r="A2269">
            <v>337888</v>
          </cell>
        </row>
        <row r="2270">
          <cell r="A2270">
            <v>337890</v>
          </cell>
        </row>
        <row r="2271">
          <cell r="A2271">
            <v>337895</v>
          </cell>
        </row>
        <row r="2272">
          <cell r="A2272">
            <v>337898</v>
          </cell>
        </row>
        <row r="2273">
          <cell r="A2273">
            <v>337900</v>
          </cell>
        </row>
        <row r="2274">
          <cell r="A2274">
            <v>337901</v>
          </cell>
        </row>
        <row r="2275">
          <cell r="A2275">
            <v>337907</v>
          </cell>
        </row>
        <row r="2276">
          <cell r="A2276">
            <v>337911</v>
          </cell>
        </row>
        <row r="2277">
          <cell r="A2277">
            <v>337914</v>
          </cell>
        </row>
        <row r="2278">
          <cell r="A2278">
            <v>337915</v>
          </cell>
        </row>
        <row r="2279">
          <cell r="A2279">
            <v>337919</v>
          </cell>
        </row>
        <row r="2280">
          <cell r="A2280">
            <v>337920</v>
          </cell>
        </row>
        <row r="2281">
          <cell r="A2281">
            <v>337922</v>
          </cell>
        </row>
        <row r="2282">
          <cell r="A2282">
            <v>337924</v>
          </cell>
        </row>
        <row r="2283">
          <cell r="A2283">
            <v>337928</v>
          </cell>
        </row>
        <row r="2284">
          <cell r="A2284">
            <v>337932</v>
          </cell>
        </row>
        <row r="2285">
          <cell r="A2285">
            <v>337937</v>
          </cell>
        </row>
        <row r="2286">
          <cell r="A2286">
            <v>337940</v>
          </cell>
        </row>
        <row r="2287">
          <cell r="A2287">
            <v>337947</v>
          </cell>
        </row>
        <row r="2288">
          <cell r="A2288">
            <v>337950</v>
          </cell>
        </row>
        <row r="2289">
          <cell r="A2289">
            <v>337951</v>
          </cell>
        </row>
        <row r="2290">
          <cell r="A2290">
            <v>337957</v>
          </cell>
        </row>
        <row r="2291">
          <cell r="A2291">
            <v>337959</v>
          </cell>
        </row>
        <row r="2292">
          <cell r="A2292">
            <v>337967</v>
          </cell>
        </row>
        <row r="2293">
          <cell r="A2293">
            <v>337969</v>
          </cell>
        </row>
        <row r="2294">
          <cell r="A2294">
            <v>337973</v>
          </cell>
        </row>
        <row r="2295">
          <cell r="A2295">
            <v>337978</v>
          </cell>
        </row>
        <row r="2296">
          <cell r="A2296">
            <v>337979</v>
          </cell>
        </row>
        <row r="2297">
          <cell r="A2297">
            <v>337980</v>
          </cell>
        </row>
        <row r="2298">
          <cell r="A2298">
            <v>337983</v>
          </cell>
        </row>
        <row r="2299">
          <cell r="A2299">
            <v>337987</v>
          </cell>
        </row>
        <row r="2300">
          <cell r="A2300">
            <v>337989</v>
          </cell>
        </row>
        <row r="2301">
          <cell r="A2301">
            <v>337990</v>
          </cell>
        </row>
        <row r="2302">
          <cell r="A2302">
            <v>337992</v>
          </cell>
        </row>
        <row r="2303">
          <cell r="A2303">
            <v>337999</v>
          </cell>
        </row>
        <row r="2304">
          <cell r="A2304">
            <v>338008</v>
          </cell>
        </row>
        <row r="2305">
          <cell r="A2305">
            <v>338010</v>
          </cell>
        </row>
        <row r="2306">
          <cell r="A2306">
            <v>338013</v>
          </cell>
        </row>
        <row r="2307">
          <cell r="A2307">
            <v>338015</v>
          </cell>
        </row>
        <row r="2308">
          <cell r="A2308">
            <v>338023</v>
          </cell>
        </row>
        <row r="2309">
          <cell r="A2309">
            <v>338029</v>
          </cell>
        </row>
        <row r="2310">
          <cell r="A2310">
            <v>338033</v>
          </cell>
        </row>
        <row r="2311">
          <cell r="A2311">
            <v>338039</v>
          </cell>
        </row>
        <row r="2312">
          <cell r="A2312">
            <v>338041</v>
          </cell>
        </row>
        <row r="2313">
          <cell r="A2313">
            <v>338042</v>
          </cell>
        </row>
        <row r="2314">
          <cell r="A2314">
            <v>338046</v>
          </cell>
        </row>
        <row r="2315">
          <cell r="A2315">
            <v>338047</v>
          </cell>
        </row>
        <row r="2316">
          <cell r="A2316">
            <v>338055</v>
          </cell>
        </row>
        <row r="2317">
          <cell r="A2317">
            <v>338060</v>
          </cell>
        </row>
        <row r="2318">
          <cell r="A2318">
            <v>338065</v>
          </cell>
        </row>
        <row r="2319">
          <cell r="A2319">
            <v>338067</v>
          </cell>
        </row>
        <row r="2320">
          <cell r="A2320">
            <v>338068</v>
          </cell>
        </row>
        <row r="2321">
          <cell r="A2321">
            <v>338071</v>
          </cell>
        </row>
        <row r="2322">
          <cell r="A2322">
            <v>338072</v>
          </cell>
        </row>
        <row r="2323">
          <cell r="A2323">
            <v>338073</v>
          </cell>
        </row>
        <row r="2324">
          <cell r="A2324">
            <v>338076</v>
          </cell>
        </row>
        <row r="2325">
          <cell r="A2325">
            <v>338078</v>
          </cell>
        </row>
        <row r="2326">
          <cell r="A2326">
            <v>338084</v>
          </cell>
        </row>
        <row r="2327">
          <cell r="A2327">
            <v>338088</v>
          </cell>
        </row>
        <row r="2328">
          <cell r="A2328">
            <v>338090</v>
          </cell>
        </row>
        <row r="2329">
          <cell r="A2329">
            <v>338101</v>
          </cell>
        </row>
        <row r="2330">
          <cell r="A2330">
            <v>338102</v>
          </cell>
        </row>
        <row r="2331">
          <cell r="A2331">
            <v>338105</v>
          </cell>
        </row>
        <row r="2332">
          <cell r="A2332">
            <v>338110</v>
          </cell>
        </row>
        <row r="2333">
          <cell r="A2333">
            <v>338112</v>
          </cell>
        </row>
        <row r="2334">
          <cell r="A2334">
            <v>338113</v>
          </cell>
        </row>
        <row r="2335">
          <cell r="A2335">
            <v>338115</v>
          </cell>
        </row>
        <row r="2336">
          <cell r="A2336">
            <v>338124</v>
          </cell>
        </row>
        <row r="2337">
          <cell r="A2337">
            <v>338128</v>
          </cell>
        </row>
        <row r="2338">
          <cell r="A2338">
            <v>338129</v>
          </cell>
        </row>
        <row r="2339">
          <cell r="A2339">
            <v>338131</v>
          </cell>
        </row>
        <row r="2340">
          <cell r="A2340">
            <v>338132</v>
          </cell>
        </row>
        <row r="2341">
          <cell r="A2341">
            <v>338133</v>
          </cell>
        </row>
        <row r="2342">
          <cell r="A2342">
            <v>338134</v>
          </cell>
        </row>
        <row r="2343">
          <cell r="A2343">
            <v>338135</v>
          </cell>
        </row>
        <row r="2344">
          <cell r="A2344">
            <v>338137</v>
          </cell>
        </row>
        <row r="2345">
          <cell r="A2345">
            <v>338138</v>
          </cell>
        </row>
        <row r="2346">
          <cell r="A2346">
            <v>338145</v>
          </cell>
        </row>
        <row r="2347">
          <cell r="A2347">
            <v>338146</v>
          </cell>
        </row>
        <row r="2348">
          <cell r="A2348">
            <v>338148</v>
          </cell>
        </row>
        <row r="2349">
          <cell r="A2349">
            <v>338149</v>
          </cell>
        </row>
        <row r="2350">
          <cell r="A2350">
            <v>338150</v>
          </cell>
        </row>
        <row r="2351">
          <cell r="A2351">
            <v>338153</v>
          </cell>
        </row>
        <row r="2352">
          <cell r="A2352">
            <v>338156</v>
          </cell>
        </row>
        <row r="2353">
          <cell r="A2353">
            <v>338158</v>
          </cell>
        </row>
        <row r="2354">
          <cell r="A2354">
            <v>338159</v>
          </cell>
        </row>
        <row r="2355">
          <cell r="A2355">
            <v>338164</v>
          </cell>
        </row>
        <row r="2356">
          <cell r="A2356">
            <v>338171</v>
          </cell>
        </row>
        <row r="2357">
          <cell r="A2357">
            <v>338173</v>
          </cell>
        </row>
        <row r="2358">
          <cell r="A2358">
            <v>338177</v>
          </cell>
        </row>
        <row r="2359">
          <cell r="A2359">
            <v>338193</v>
          </cell>
        </row>
        <row r="2360">
          <cell r="A2360">
            <v>338195</v>
          </cell>
        </row>
        <row r="2361">
          <cell r="A2361">
            <v>338196</v>
          </cell>
        </row>
        <row r="2362">
          <cell r="A2362">
            <v>338197</v>
          </cell>
        </row>
        <row r="2363">
          <cell r="A2363">
            <v>338208</v>
          </cell>
        </row>
        <row r="2364">
          <cell r="A2364">
            <v>338210</v>
          </cell>
        </row>
        <row r="2365">
          <cell r="A2365">
            <v>338213</v>
          </cell>
        </row>
        <row r="2366">
          <cell r="A2366">
            <v>338214</v>
          </cell>
        </row>
        <row r="2367">
          <cell r="A2367">
            <v>338219</v>
          </cell>
        </row>
        <row r="2368">
          <cell r="A2368">
            <v>338220</v>
          </cell>
        </row>
        <row r="2369">
          <cell r="A2369">
            <v>338221</v>
          </cell>
        </row>
        <row r="2370">
          <cell r="A2370">
            <v>338222</v>
          </cell>
        </row>
        <row r="2371">
          <cell r="A2371">
            <v>338223</v>
          </cell>
        </row>
        <row r="2372">
          <cell r="A2372">
            <v>338224</v>
          </cell>
        </row>
        <row r="2373">
          <cell r="A2373">
            <v>338227</v>
          </cell>
        </row>
        <row r="2374">
          <cell r="A2374">
            <v>338234</v>
          </cell>
        </row>
        <row r="2375">
          <cell r="A2375">
            <v>338235</v>
          </cell>
        </row>
        <row r="2376">
          <cell r="A2376">
            <v>338241</v>
          </cell>
        </row>
        <row r="2377">
          <cell r="A2377">
            <v>338242</v>
          </cell>
        </row>
        <row r="2378">
          <cell r="A2378">
            <v>338247</v>
          </cell>
        </row>
        <row r="2379">
          <cell r="A2379">
            <v>338248</v>
          </cell>
        </row>
        <row r="2380">
          <cell r="A2380">
            <v>338249</v>
          </cell>
        </row>
        <row r="2381">
          <cell r="A2381">
            <v>338260</v>
          </cell>
        </row>
        <row r="2382">
          <cell r="A2382">
            <v>338261</v>
          </cell>
        </row>
        <row r="2383">
          <cell r="A2383">
            <v>338263</v>
          </cell>
        </row>
        <row r="2384">
          <cell r="A2384">
            <v>338264</v>
          </cell>
        </row>
        <row r="2385">
          <cell r="A2385">
            <v>338265</v>
          </cell>
        </row>
        <row r="2386">
          <cell r="A2386">
            <v>338266</v>
          </cell>
        </row>
        <row r="2387">
          <cell r="A2387">
            <v>338267</v>
          </cell>
        </row>
        <row r="2388">
          <cell r="A2388">
            <v>338269</v>
          </cell>
        </row>
        <row r="2389">
          <cell r="A2389">
            <v>338271</v>
          </cell>
        </row>
        <row r="2390">
          <cell r="A2390">
            <v>338276</v>
          </cell>
        </row>
        <row r="2391">
          <cell r="A2391">
            <v>338277</v>
          </cell>
        </row>
        <row r="2392">
          <cell r="A2392">
            <v>338278</v>
          </cell>
        </row>
        <row r="2393">
          <cell r="A2393">
            <v>338280</v>
          </cell>
        </row>
        <row r="2394">
          <cell r="A2394">
            <v>338281</v>
          </cell>
        </row>
        <row r="2395">
          <cell r="A2395">
            <v>338282</v>
          </cell>
        </row>
        <row r="2396">
          <cell r="A2396">
            <v>338284</v>
          </cell>
        </row>
        <row r="2397">
          <cell r="A2397">
            <v>338293</v>
          </cell>
        </row>
        <row r="2398">
          <cell r="A2398">
            <v>338301</v>
          </cell>
        </row>
        <row r="2399">
          <cell r="A2399">
            <v>338304</v>
          </cell>
        </row>
        <row r="2400">
          <cell r="A2400">
            <v>338308</v>
          </cell>
        </row>
        <row r="2401">
          <cell r="A2401">
            <v>338310</v>
          </cell>
        </row>
        <row r="2402">
          <cell r="A2402">
            <v>338311</v>
          </cell>
        </row>
        <row r="2403">
          <cell r="A2403">
            <v>338314</v>
          </cell>
        </row>
        <row r="2404">
          <cell r="A2404">
            <v>338327</v>
          </cell>
        </row>
        <row r="2405">
          <cell r="A2405">
            <v>338329</v>
          </cell>
        </row>
        <row r="2406">
          <cell r="A2406">
            <v>338331</v>
          </cell>
        </row>
        <row r="2407">
          <cell r="A2407">
            <v>338333</v>
          </cell>
        </row>
        <row r="2408">
          <cell r="A2408">
            <v>338335</v>
          </cell>
        </row>
        <row r="2409">
          <cell r="A2409">
            <v>338336</v>
          </cell>
        </row>
        <row r="2410">
          <cell r="A2410">
            <v>338337</v>
          </cell>
        </row>
        <row r="2411">
          <cell r="A2411">
            <v>338342</v>
          </cell>
        </row>
        <row r="2412">
          <cell r="A2412">
            <v>338343</v>
          </cell>
        </row>
        <row r="2413">
          <cell r="A2413">
            <v>338345</v>
          </cell>
        </row>
        <row r="2414">
          <cell r="A2414">
            <v>338347</v>
          </cell>
        </row>
        <row r="2415">
          <cell r="A2415">
            <v>338449</v>
          </cell>
        </row>
        <row r="2416">
          <cell r="A2416">
            <v>338500</v>
          </cell>
        </row>
        <row r="2417">
          <cell r="A2417">
            <v>338501</v>
          </cell>
        </row>
        <row r="2418">
          <cell r="A2418">
            <v>338502</v>
          </cell>
        </row>
        <row r="2419">
          <cell r="A2419">
            <v>338505</v>
          </cell>
        </row>
        <row r="2420">
          <cell r="A2420">
            <v>338506</v>
          </cell>
        </row>
        <row r="2421">
          <cell r="A2421">
            <v>338507</v>
          </cell>
        </row>
        <row r="2422">
          <cell r="A2422">
            <v>338508</v>
          </cell>
        </row>
        <row r="2423">
          <cell r="A2423">
            <v>338509</v>
          </cell>
        </row>
        <row r="2424">
          <cell r="A2424">
            <v>338510</v>
          </cell>
        </row>
        <row r="2425">
          <cell r="A2425">
            <v>338511</v>
          </cell>
        </row>
        <row r="2426">
          <cell r="A2426">
            <v>338512</v>
          </cell>
        </row>
        <row r="2427">
          <cell r="A2427">
            <v>338514</v>
          </cell>
        </row>
        <row r="2428">
          <cell r="A2428">
            <v>338515</v>
          </cell>
        </row>
        <row r="2429">
          <cell r="A2429">
            <v>338516</v>
          </cell>
        </row>
        <row r="2430">
          <cell r="A2430">
            <v>338519</v>
          </cell>
        </row>
        <row r="2431">
          <cell r="A2431">
            <v>338520</v>
          </cell>
        </row>
        <row r="2432">
          <cell r="A2432">
            <v>338521</v>
          </cell>
        </row>
        <row r="2433">
          <cell r="A2433">
            <v>338523</v>
          </cell>
        </row>
        <row r="2434">
          <cell r="A2434">
            <v>338524</v>
          </cell>
        </row>
        <row r="2435">
          <cell r="A2435">
            <v>338525</v>
          </cell>
        </row>
        <row r="2436">
          <cell r="A2436">
            <v>338526</v>
          </cell>
        </row>
        <row r="2437">
          <cell r="A2437">
            <v>338527</v>
          </cell>
        </row>
        <row r="2438">
          <cell r="A2438">
            <v>338528</v>
          </cell>
        </row>
        <row r="2439">
          <cell r="A2439">
            <v>338529</v>
          </cell>
        </row>
        <row r="2440">
          <cell r="A2440">
            <v>338530</v>
          </cell>
        </row>
        <row r="2441">
          <cell r="A2441">
            <v>338531</v>
          </cell>
        </row>
        <row r="2442">
          <cell r="A2442">
            <v>338532</v>
          </cell>
        </row>
        <row r="2443">
          <cell r="A2443">
            <v>338533</v>
          </cell>
        </row>
        <row r="2444">
          <cell r="A2444">
            <v>338534</v>
          </cell>
        </row>
        <row r="2445">
          <cell r="A2445">
            <v>338535</v>
          </cell>
        </row>
        <row r="2446">
          <cell r="A2446">
            <v>338536</v>
          </cell>
        </row>
        <row r="2447">
          <cell r="A2447">
            <v>338537</v>
          </cell>
        </row>
        <row r="2448">
          <cell r="A2448">
            <v>338538</v>
          </cell>
        </row>
        <row r="2449">
          <cell r="A2449">
            <v>338539</v>
          </cell>
        </row>
        <row r="2450">
          <cell r="A2450">
            <v>338540</v>
          </cell>
        </row>
        <row r="2451">
          <cell r="A2451">
            <v>338541</v>
          </cell>
        </row>
        <row r="2452">
          <cell r="A2452">
            <v>338542</v>
          </cell>
        </row>
        <row r="2453">
          <cell r="A2453">
            <v>338543</v>
          </cell>
        </row>
        <row r="2454">
          <cell r="A2454">
            <v>338544</v>
          </cell>
        </row>
        <row r="2455">
          <cell r="A2455">
            <v>338545</v>
          </cell>
        </row>
        <row r="2456">
          <cell r="A2456">
            <v>338546</v>
          </cell>
        </row>
        <row r="2457">
          <cell r="A2457">
            <v>338547</v>
          </cell>
        </row>
        <row r="2458">
          <cell r="A2458">
            <v>338549</v>
          </cell>
        </row>
        <row r="2459">
          <cell r="A2459">
            <v>338550</v>
          </cell>
        </row>
        <row r="2460">
          <cell r="A2460">
            <v>338551</v>
          </cell>
        </row>
        <row r="2461">
          <cell r="A2461">
            <v>338553</v>
          </cell>
        </row>
        <row r="2462">
          <cell r="A2462">
            <v>338554</v>
          </cell>
        </row>
        <row r="2463">
          <cell r="A2463">
            <v>338555</v>
          </cell>
        </row>
        <row r="2464">
          <cell r="A2464">
            <v>338556</v>
          </cell>
        </row>
        <row r="2465">
          <cell r="A2465">
            <v>338557</v>
          </cell>
        </row>
        <row r="2466">
          <cell r="A2466">
            <v>338558</v>
          </cell>
        </row>
        <row r="2467">
          <cell r="A2467">
            <v>338559</v>
          </cell>
        </row>
        <row r="2468">
          <cell r="A2468">
            <v>338560</v>
          </cell>
        </row>
        <row r="2469">
          <cell r="A2469">
            <v>338561</v>
          </cell>
        </row>
        <row r="2470">
          <cell r="A2470">
            <v>338563</v>
          </cell>
        </row>
        <row r="2471">
          <cell r="A2471">
            <v>338564</v>
          </cell>
        </row>
        <row r="2472">
          <cell r="A2472">
            <v>338565</v>
          </cell>
        </row>
        <row r="2473">
          <cell r="A2473">
            <v>338566</v>
          </cell>
        </row>
        <row r="2474">
          <cell r="A2474">
            <v>338567</v>
          </cell>
        </row>
        <row r="2475">
          <cell r="A2475">
            <v>338568</v>
          </cell>
        </row>
        <row r="2476">
          <cell r="A2476">
            <v>338569</v>
          </cell>
        </row>
        <row r="2477">
          <cell r="A2477">
            <v>338570</v>
          </cell>
        </row>
        <row r="2478">
          <cell r="A2478">
            <v>338571</v>
          </cell>
        </row>
        <row r="2479">
          <cell r="A2479">
            <v>338572</v>
          </cell>
        </row>
        <row r="2480">
          <cell r="A2480">
            <v>338573</v>
          </cell>
        </row>
        <row r="2481">
          <cell r="A2481">
            <v>338574</v>
          </cell>
        </row>
        <row r="2482">
          <cell r="A2482">
            <v>338576</v>
          </cell>
        </row>
        <row r="2483">
          <cell r="A2483">
            <v>338577</v>
          </cell>
        </row>
        <row r="2484">
          <cell r="A2484">
            <v>338578</v>
          </cell>
        </row>
        <row r="2485">
          <cell r="A2485">
            <v>338579</v>
          </cell>
        </row>
        <row r="2486">
          <cell r="A2486">
            <v>338580</v>
          </cell>
        </row>
        <row r="2487">
          <cell r="A2487">
            <v>338581</v>
          </cell>
        </row>
        <row r="2488">
          <cell r="A2488">
            <v>338582</v>
          </cell>
        </row>
        <row r="2489">
          <cell r="A2489">
            <v>338584</v>
          </cell>
        </row>
        <row r="2490">
          <cell r="A2490">
            <v>338586</v>
          </cell>
        </row>
        <row r="2491">
          <cell r="A2491">
            <v>338588</v>
          </cell>
        </row>
        <row r="2492">
          <cell r="A2492">
            <v>338589</v>
          </cell>
        </row>
        <row r="2493">
          <cell r="A2493">
            <v>338590</v>
          </cell>
        </row>
        <row r="2494">
          <cell r="A2494">
            <v>338592</v>
          </cell>
        </row>
        <row r="2495">
          <cell r="A2495">
            <v>338594</v>
          </cell>
        </row>
        <row r="2496">
          <cell r="A2496">
            <v>338595</v>
          </cell>
        </row>
        <row r="2497">
          <cell r="A2497">
            <v>338596</v>
          </cell>
        </row>
        <row r="2498">
          <cell r="A2498">
            <v>338597</v>
          </cell>
        </row>
        <row r="2499">
          <cell r="A2499">
            <v>338600</v>
          </cell>
        </row>
        <row r="2500">
          <cell r="A2500">
            <v>338601</v>
          </cell>
        </row>
        <row r="2501">
          <cell r="A2501">
            <v>338603</v>
          </cell>
        </row>
        <row r="2502">
          <cell r="A2502">
            <v>338604</v>
          </cell>
        </row>
        <row r="2503">
          <cell r="A2503">
            <v>338605</v>
          </cell>
        </row>
        <row r="2504">
          <cell r="A2504">
            <v>338606</v>
          </cell>
        </row>
        <row r="2505">
          <cell r="A2505">
            <v>338607</v>
          </cell>
        </row>
        <row r="2506">
          <cell r="A2506">
            <v>338608</v>
          </cell>
        </row>
        <row r="2507">
          <cell r="A2507">
            <v>338609</v>
          </cell>
        </row>
        <row r="2508">
          <cell r="A2508">
            <v>338611</v>
          </cell>
        </row>
        <row r="2509">
          <cell r="A2509">
            <v>338613</v>
          </cell>
        </row>
        <row r="2510">
          <cell r="A2510">
            <v>338614</v>
          </cell>
        </row>
        <row r="2511">
          <cell r="A2511">
            <v>338616</v>
          </cell>
        </row>
        <row r="2512">
          <cell r="A2512">
            <v>338617</v>
          </cell>
        </row>
        <row r="2513">
          <cell r="A2513">
            <v>338618</v>
          </cell>
        </row>
        <row r="2514">
          <cell r="A2514">
            <v>338619</v>
          </cell>
        </row>
        <row r="2515">
          <cell r="A2515">
            <v>338621</v>
          </cell>
        </row>
        <row r="2516">
          <cell r="A2516">
            <v>338622</v>
          </cell>
        </row>
        <row r="2517">
          <cell r="A2517">
            <v>338625</v>
          </cell>
        </row>
        <row r="2518">
          <cell r="A2518">
            <v>338626</v>
          </cell>
        </row>
        <row r="2519">
          <cell r="A2519">
            <v>338627</v>
          </cell>
        </row>
        <row r="2520">
          <cell r="A2520">
            <v>338630</v>
          </cell>
        </row>
        <row r="2521">
          <cell r="A2521">
            <v>338632</v>
          </cell>
        </row>
        <row r="2522">
          <cell r="A2522">
            <v>338634</v>
          </cell>
        </row>
        <row r="2523">
          <cell r="A2523">
            <v>338636</v>
          </cell>
        </row>
        <row r="2524">
          <cell r="A2524">
            <v>338637</v>
          </cell>
        </row>
        <row r="2525">
          <cell r="A2525">
            <v>338638</v>
          </cell>
        </row>
        <row r="2526">
          <cell r="A2526">
            <v>338640</v>
          </cell>
        </row>
        <row r="2527">
          <cell r="A2527">
            <v>338641</v>
          </cell>
        </row>
        <row r="2528">
          <cell r="A2528">
            <v>338642</v>
          </cell>
        </row>
        <row r="2529">
          <cell r="A2529">
            <v>338643</v>
          </cell>
        </row>
        <row r="2530">
          <cell r="A2530">
            <v>338644</v>
          </cell>
        </row>
        <row r="2531">
          <cell r="A2531">
            <v>338645</v>
          </cell>
        </row>
        <row r="2532">
          <cell r="A2532">
            <v>338646</v>
          </cell>
        </row>
        <row r="2533">
          <cell r="A2533">
            <v>338647</v>
          </cell>
        </row>
        <row r="2534">
          <cell r="A2534">
            <v>338648</v>
          </cell>
        </row>
        <row r="2535">
          <cell r="A2535">
            <v>338649</v>
          </cell>
        </row>
        <row r="2536">
          <cell r="A2536">
            <v>338650</v>
          </cell>
        </row>
        <row r="2537">
          <cell r="A2537">
            <v>338652</v>
          </cell>
        </row>
        <row r="2538">
          <cell r="A2538">
            <v>338653</v>
          </cell>
        </row>
        <row r="2539">
          <cell r="A2539">
            <v>338654</v>
          </cell>
        </row>
        <row r="2540">
          <cell r="A2540">
            <v>338655</v>
          </cell>
        </row>
        <row r="2541">
          <cell r="A2541">
            <v>338657</v>
          </cell>
        </row>
        <row r="2542">
          <cell r="A2542">
            <v>338659</v>
          </cell>
        </row>
        <row r="2543">
          <cell r="A2543">
            <v>338660</v>
          </cell>
        </row>
        <row r="2544">
          <cell r="A2544">
            <v>338661</v>
          </cell>
        </row>
        <row r="2545">
          <cell r="A2545">
            <v>338662</v>
          </cell>
        </row>
        <row r="2546">
          <cell r="A2546">
            <v>338663</v>
          </cell>
        </row>
        <row r="2547">
          <cell r="A2547">
            <v>338665</v>
          </cell>
        </row>
        <row r="2548">
          <cell r="A2548">
            <v>338666</v>
          </cell>
        </row>
        <row r="2549">
          <cell r="A2549">
            <v>338667</v>
          </cell>
        </row>
        <row r="2550">
          <cell r="A2550">
            <v>338668</v>
          </cell>
        </row>
        <row r="2551">
          <cell r="A2551">
            <v>338669</v>
          </cell>
        </row>
        <row r="2552">
          <cell r="A2552">
            <v>338670</v>
          </cell>
        </row>
        <row r="2553">
          <cell r="A2553">
            <v>338671</v>
          </cell>
        </row>
        <row r="2554">
          <cell r="A2554">
            <v>338672</v>
          </cell>
        </row>
        <row r="2555">
          <cell r="A2555">
            <v>338673</v>
          </cell>
        </row>
        <row r="2556">
          <cell r="A2556">
            <v>338675</v>
          </cell>
        </row>
        <row r="2557">
          <cell r="A2557">
            <v>338676</v>
          </cell>
        </row>
        <row r="2558">
          <cell r="A2558">
            <v>338679</v>
          </cell>
        </row>
        <row r="2559">
          <cell r="A2559">
            <v>338680</v>
          </cell>
        </row>
        <row r="2560">
          <cell r="A2560">
            <v>338681</v>
          </cell>
        </row>
        <row r="2561">
          <cell r="A2561">
            <v>338682</v>
          </cell>
        </row>
        <row r="2562">
          <cell r="A2562">
            <v>338683</v>
          </cell>
        </row>
        <row r="2563">
          <cell r="A2563">
            <v>338684</v>
          </cell>
        </row>
        <row r="2564">
          <cell r="A2564">
            <v>338685</v>
          </cell>
        </row>
        <row r="2565">
          <cell r="A2565">
            <v>338686</v>
          </cell>
        </row>
        <row r="2566">
          <cell r="A2566">
            <v>338688</v>
          </cell>
        </row>
        <row r="2567">
          <cell r="A2567">
            <v>338689</v>
          </cell>
        </row>
        <row r="2568">
          <cell r="A2568">
            <v>338690</v>
          </cell>
        </row>
        <row r="2569">
          <cell r="A2569">
            <v>338691</v>
          </cell>
        </row>
        <row r="2570">
          <cell r="A2570">
            <v>338692</v>
          </cell>
        </row>
        <row r="2571">
          <cell r="A2571">
            <v>338693</v>
          </cell>
        </row>
        <row r="2572">
          <cell r="A2572">
            <v>338694</v>
          </cell>
        </row>
        <row r="2573">
          <cell r="A2573">
            <v>338698</v>
          </cell>
        </row>
        <row r="2574">
          <cell r="A2574">
            <v>338701</v>
          </cell>
        </row>
        <row r="2575">
          <cell r="A2575">
            <v>338703</v>
          </cell>
        </row>
        <row r="2576">
          <cell r="A2576">
            <v>338705</v>
          </cell>
        </row>
        <row r="2577">
          <cell r="A2577">
            <v>338706</v>
          </cell>
        </row>
        <row r="2578">
          <cell r="A2578">
            <v>338707</v>
          </cell>
        </row>
        <row r="2579">
          <cell r="A2579">
            <v>338709</v>
          </cell>
        </row>
        <row r="2580">
          <cell r="A2580">
            <v>338710</v>
          </cell>
        </row>
        <row r="2581">
          <cell r="A2581">
            <v>338712</v>
          </cell>
        </row>
        <row r="2582">
          <cell r="A2582">
            <v>338713</v>
          </cell>
        </row>
        <row r="2583">
          <cell r="A2583">
            <v>338715</v>
          </cell>
        </row>
        <row r="2584">
          <cell r="A2584">
            <v>338716</v>
          </cell>
        </row>
        <row r="2585">
          <cell r="A2585">
            <v>338717</v>
          </cell>
        </row>
        <row r="2586">
          <cell r="A2586">
            <v>338718</v>
          </cell>
        </row>
        <row r="2587">
          <cell r="A2587">
            <v>338721</v>
          </cell>
        </row>
        <row r="2588">
          <cell r="A2588">
            <v>338723</v>
          </cell>
        </row>
        <row r="2589">
          <cell r="A2589">
            <v>338725</v>
          </cell>
        </row>
        <row r="2590">
          <cell r="A2590">
            <v>338726</v>
          </cell>
        </row>
        <row r="2591">
          <cell r="A2591">
            <v>338727</v>
          </cell>
        </row>
        <row r="2592">
          <cell r="A2592">
            <v>338728</v>
          </cell>
        </row>
        <row r="2593">
          <cell r="A2593">
            <v>338730</v>
          </cell>
        </row>
        <row r="2594">
          <cell r="A2594">
            <v>338732</v>
          </cell>
        </row>
        <row r="2595">
          <cell r="A2595">
            <v>338733</v>
          </cell>
        </row>
        <row r="2596">
          <cell r="A2596">
            <v>338735</v>
          </cell>
        </row>
        <row r="2597">
          <cell r="A2597">
            <v>338736</v>
          </cell>
        </row>
        <row r="2598">
          <cell r="A2598">
            <v>338737</v>
          </cell>
        </row>
        <row r="2599">
          <cell r="A2599">
            <v>338738</v>
          </cell>
        </row>
        <row r="2600">
          <cell r="A2600">
            <v>338739</v>
          </cell>
        </row>
        <row r="2601">
          <cell r="A2601">
            <v>338740</v>
          </cell>
        </row>
        <row r="2602">
          <cell r="A2602">
            <v>338741</v>
          </cell>
        </row>
        <row r="2603">
          <cell r="A2603">
            <v>338742</v>
          </cell>
        </row>
        <row r="2604">
          <cell r="A2604">
            <v>338743</v>
          </cell>
        </row>
        <row r="2605">
          <cell r="A2605">
            <v>338744</v>
          </cell>
        </row>
        <row r="2606">
          <cell r="A2606">
            <v>338745</v>
          </cell>
        </row>
        <row r="2607">
          <cell r="A2607">
            <v>338746</v>
          </cell>
        </row>
        <row r="2608">
          <cell r="A2608">
            <v>338747</v>
          </cell>
        </row>
        <row r="2609">
          <cell r="A2609">
            <v>338748</v>
          </cell>
        </row>
        <row r="2610">
          <cell r="A2610">
            <v>338749</v>
          </cell>
        </row>
        <row r="2611">
          <cell r="A2611">
            <v>338750</v>
          </cell>
        </row>
        <row r="2612">
          <cell r="A2612">
            <v>338751</v>
          </cell>
        </row>
        <row r="2613">
          <cell r="A2613">
            <v>338752</v>
          </cell>
        </row>
        <row r="2614">
          <cell r="A2614">
            <v>338753</v>
          </cell>
        </row>
        <row r="2615">
          <cell r="A2615">
            <v>338754</v>
          </cell>
        </row>
        <row r="2616">
          <cell r="A2616">
            <v>338755</v>
          </cell>
        </row>
        <row r="2617">
          <cell r="A2617">
            <v>338757</v>
          </cell>
        </row>
        <row r="2618">
          <cell r="A2618">
            <v>338758</v>
          </cell>
        </row>
        <row r="2619">
          <cell r="A2619">
            <v>338759</v>
          </cell>
        </row>
        <row r="2620">
          <cell r="A2620">
            <v>338760</v>
          </cell>
        </row>
        <row r="2621">
          <cell r="A2621">
            <v>338761</v>
          </cell>
        </row>
        <row r="2622">
          <cell r="A2622">
            <v>338762</v>
          </cell>
        </row>
        <row r="2623">
          <cell r="A2623">
            <v>338763</v>
          </cell>
        </row>
        <row r="2624">
          <cell r="A2624">
            <v>338764</v>
          </cell>
        </row>
        <row r="2625">
          <cell r="A2625">
            <v>338765</v>
          </cell>
        </row>
        <row r="2626">
          <cell r="A2626">
            <v>338766</v>
          </cell>
        </row>
        <row r="2627">
          <cell r="A2627">
            <v>338768</v>
          </cell>
        </row>
        <row r="2628">
          <cell r="A2628">
            <v>338769</v>
          </cell>
        </row>
        <row r="2629">
          <cell r="A2629">
            <v>338773</v>
          </cell>
        </row>
        <row r="2630">
          <cell r="A2630">
            <v>338775</v>
          </cell>
        </row>
        <row r="2631">
          <cell r="A2631">
            <v>338776</v>
          </cell>
        </row>
        <row r="2632">
          <cell r="A2632">
            <v>338777</v>
          </cell>
        </row>
        <row r="2633">
          <cell r="A2633">
            <v>338778</v>
          </cell>
        </row>
        <row r="2634">
          <cell r="A2634">
            <v>338779</v>
          </cell>
        </row>
        <row r="2635">
          <cell r="A2635">
            <v>338780</v>
          </cell>
        </row>
        <row r="2636">
          <cell r="A2636">
            <v>338781</v>
          </cell>
        </row>
        <row r="2637">
          <cell r="A2637">
            <v>338782</v>
          </cell>
        </row>
        <row r="2638">
          <cell r="A2638">
            <v>338783</v>
          </cell>
        </row>
        <row r="2639">
          <cell r="A2639">
            <v>338784</v>
          </cell>
        </row>
        <row r="2640">
          <cell r="A2640">
            <v>338785</v>
          </cell>
        </row>
        <row r="2641">
          <cell r="A2641">
            <v>338786</v>
          </cell>
        </row>
        <row r="2642">
          <cell r="A2642">
            <v>338787</v>
          </cell>
        </row>
        <row r="2643">
          <cell r="A2643">
            <v>338788</v>
          </cell>
        </row>
        <row r="2644">
          <cell r="A2644">
            <v>338790</v>
          </cell>
        </row>
        <row r="2645">
          <cell r="A2645">
            <v>338791</v>
          </cell>
        </row>
        <row r="2646">
          <cell r="A2646">
            <v>338792</v>
          </cell>
        </row>
        <row r="2647">
          <cell r="A2647">
            <v>338793</v>
          </cell>
        </row>
        <row r="2648">
          <cell r="A2648">
            <v>338794</v>
          </cell>
        </row>
        <row r="2649">
          <cell r="A2649">
            <v>338796</v>
          </cell>
        </row>
        <row r="2650">
          <cell r="A2650">
            <v>338797</v>
          </cell>
        </row>
        <row r="2651">
          <cell r="A2651">
            <v>338798</v>
          </cell>
        </row>
        <row r="2652">
          <cell r="A2652">
            <v>338799</v>
          </cell>
        </row>
        <row r="2653">
          <cell r="A2653">
            <v>338800</v>
          </cell>
        </row>
        <row r="2654">
          <cell r="A2654">
            <v>338801</v>
          </cell>
        </row>
        <row r="2655">
          <cell r="A2655">
            <v>338802</v>
          </cell>
        </row>
        <row r="2656">
          <cell r="A2656">
            <v>338803</v>
          </cell>
        </row>
        <row r="2657">
          <cell r="A2657">
            <v>338804</v>
          </cell>
        </row>
        <row r="2658">
          <cell r="A2658">
            <v>338805</v>
          </cell>
        </row>
        <row r="2659">
          <cell r="A2659">
            <v>338806</v>
          </cell>
        </row>
        <row r="2660">
          <cell r="A2660">
            <v>338807</v>
          </cell>
        </row>
        <row r="2661">
          <cell r="A2661">
            <v>338808</v>
          </cell>
        </row>
        <row r="2662">
          <cell r="A2662">
            <v>338812</v>
          </cell>
        </row>
        <row r="2663">
          <cell r="A2663">
            <v>338814</v>
          </cell>
        </row>
        <row r="2664">
          <cell r="A2664">
            <v>338815</v>
          </cell>
        </row>
        <row r="2665">
          <cell r="A2665">
            <v>338816</v>
          </cell>
        </row>
        <row r="2666">
          <cell r="A2666">
            <v>338817</v>
          </cell>
        </row>
        <row r="2667">
          <cell r="A2667">
            <v>338818</v>
          </cell>
        </row>
        <row r="2668">
          <cell r="A2668">
            <v>338819</v>
          </cell>
        </row>
        <row r="2669">
          <cell r="A2669">
            <v>338820</v>
          </cell>
        </row>
        <row r="2670">
          <cell r="A2670">
            <v>338822</v>
          </cell>
        </row>
        <row r="2671">
          <cell r="A2671">
            <v>338823</v>
          </cell>
        </row>
        <row r="2672">
          <cell r="A2672">
            <v>338824</v>
          </cell>
        </row>
        <row r="2673">
          <cell r="A2673">
            <v>338825</v>
          </cell>
        </row>
        <row r="2674">
          <cell r="A2674">
            <v>338827</v>
          </cell>
        </row>
        <row r="2675">
          <cell r="A2675">
            <v>338828</v>
          </cell>
        </row>
        <row r="2676">
          <cell r="A2676">
            <v>338829</v>
          </cell>
        </row>
        <row r="2677">
          <cell r="A2677">
            <v>338830</v>
          </cell>
        </row>
        <row r="2678">
          <cell r="A2678">
            <v>338831</v>
          </cell>
        </row>
        <row r="2679">
          <cell r="A2679">
            <v>338832</v>
          </cell>
        </row>
        <row r="2680">
          <cell r="A2680">
            <v>338833</v>
          </cell>
        </row>
        <row r="2681">
          <cell r="A2681">
            <v>338835</v>
          </cell>
        </row>
        <row r="2682">
          <cell r="A2682">
            <v>338836</v>
          </cell>
        </row>
        <row r="2683">
          <cell r="A2683">
            <v>338838</v>
          </cell>
        </row>
        <row r="2684">
          <cell r="A2684">
            <v>338839</v>
          </cell>
        </row>
        <row r="2685">
          <cell r="A2685">
            <v>338840</v>
          </cell>
        </row>
        <row r="2686">
          <cell r="A2686">
            <v>338841</v>
          </cell>
        </row>
        <row r="2687">
          <cell r="A2687">
            <v>338842</v>
          </cell>
        </row>
        <row r="2688">
          <cell r="A2688">
            <v>338843</v>
          </cell>
        </row>
        <row r="2689">
          <cell r="A2689">
            <v>338844</v>
          </cell>
        </row>
        <row r="2690">
          <cell r="A2690">
            <v>338845</v>
          </cell>
        </row>
        <row r="2691">
          <cell r="A2691">
            <v>338846</v>
          </cell>
        </row>
        <row r="2692">
          <cell r="A2692">
            <v>338848</v>
          </cell>
        </row>
        <row r="2693">
          <cell r="A2693">
            <v>338849</v>
          </cell>
        </row>
        <row r="2694">
          <cell r="A2694">
            <v>338850</v>
          </cell>
        </row>
        <row r="2695">
          <cell r="A2695">
            <v>338851</v>
          </cell>
        </row>
        <row r="2696">
          <cell r="A2696">
            <v>338852</v>
          </cell>
        </row>
        <row r="2697">
          <cell r="A2697">
            <v>338853</v>
          </cell>
        </row>
        <row r="2698">
          <cell r="A2698">
            <v>338855</v>
          </cell>
        </row>
        <row r="2699">
          <cell r="A2699">
            <v>338856</v>
          </cell>
        </row>
        <row r="2700">
          <cell r="A2700">
            <v>338857</v>
          </cell>
        </row>
        <row r="2701">
          <cell r="A2701">
            <v>338859</v>
          </cell>
        </row>
        <row r="2702">
          <cell r="A2702">
            <v>338860</v>
          </cell>
        </row>
        <row r="2703">
          <cell r="A2703">
            <v>338861</v>
          </cell>
        </row>
        <row r="2704">
          <cell r="A2704">
            <v>338862</v>
          </cell>
        </row>
        <row r="2705">
          <cell r="A2705">
            <v>338863</v>
          </cell>
        </row>
        <row r="2706">
          <cell r="A2706">
            <v>338864</v>
          </cell>
        </row>
        <row r="2707">
          <cell r="A2707">
            <v>338865</v>
          </cell>
        </row>
        <row r="2708">
          <cell r="A2708">
            <v>338866</v>
          </cell>
        </row>
        <row r="2709">
          <cell r="A2709">
            <v>338867</v>
          </cell>
        </row>
        <row r="2710">
          <cell r="A2710">
            <v>338868</v>
          </cell>
        </row>
        <row r="2711">
          <cell r="A2711">
            <v>338869</v>
          </cell>
        </row>
        <row r="2712">
          <cell r="A2712">
            <v>338870</v>
          </cell>
        </row>
        <row r="2713">
          <cell r="A2713">
            <v>338871</v>
          </cell>
        </row>
        <row r="2714">
          <cell r="A2714">
            <v>338872</v>
          </cell>
        </row>
        <row r="2715">
          <cell r="A2715">
            <v>338873</v>
          </cell>
        </row>
        <row r="2716">
          <cell r="A2716">
            <v>338874</v>
          </cell>
        </row>
        <row r="2717">
          <cell r="A2717">
            <v>338875</v>
          </cell>
        </row>
        <row r="2718">
          <cell r="A2718">
            <v>338876</v>
          </cell>
        </row>
        <row r="2719">
          <cell r="A2719">
            <v>338877</v>
          </cell>
        </row>
        <row r="2720">
          <cell r="A2720">
            <v>338879</v>
          </cell>
        </row>
        <row r="2721">
          <cell r="A2721">
            <v>338881</v>
          </cell>
        </row>
        <row r="2722">
          <cell r="A2722">
            <v>338883</v>
          </cell>
        </row>
        <row r="2723">
          <cell r="A2723">
            <v>338884</v>
          </cell>
        </row>
        <row r="2724">
          <cell r="A2724">
            <v>338885</v>
          </cell>
        </row>
        <row r="2725">
          <cell r="A2725">
            <v>338888</v>
          </cell>
        </row>
        <row r="2726">
          <cell r="A2726">
            <v>338891</v>
          </cell>
        </row>
        <row r="2727">
          <cell r="A2727">
            <v>338893</v>
          </cell>
        </row>
        <row r="2728">
          <cell r="A2728">
            <v>338894</v>
          </cell>
        </row>
        <row r="2729">
          <cell r="A2729">
            <v>338895</v>
          </cell>
        </row>
        <row r="2730">
          <cell r="A2730">
            <v>338899</v>
          </cell>
        </row>
        <row r="2731">
          <cell r="A2731">
            <v>338903</v>
          </cell>
        </row>
        <row r="2732">
          <cell r="A2732">
            <v>338907</v>
          </cell>
        </row>
        <row r="2733">
          <cell r="A2733">
            <v>338908</v>
          </cell>
        </row>
        <row r="2734">
          <cell r="A2734">
            <v>338909</v>
          </cell>
        </row>
        <row r="2735">
          <cell r="A2735">
            <v>338912</v>
          </cell>
        </row>
        <row r="2736">
          <cell r="A2736">
            <v>338916</v>
          </cell>
        </row>
        <row r="2737">
          <cell r="A2737">
            <v>338918</v>
          </cell>
        </row>
        <row r="2738">
          <cell r="A2738">
            <v>338919</v>
          </cell>
        </row>
        <row r="2739">
          <cell r="A2739">
            <v>338922</v>
          </cell>
        </row>
        <row r="2740">
          <cell r="A2740">
            <v>338924</v>
          </cell>
        </row>
        <row r="2741">
          <cell r="A2741">
            <v>338926</v>
          </cell>
        </row>
        <row r="2742">
          <cell r="A2742">
            <v>338929</v>
          </cell>
        </row>
        <row r="2743">
          <cell r="A2743">
            <v>338930</v>
          </cell>
        </row>
        <row r="2744">
          <cell r="A2744">
            <v>338931</v>
          </cell>
        </row>
        <row r="2745">
          <cell r="A2745">
            <v>338933</v>
          </cell>
        </row>
        <row r="2746">
          <cell r="A2746">
            <v>338934</v>
          </cell>
        </row>
        <row r="2747">
          <cell r="A2747">
            <v>338935</v>
          </cell>
        </row>
        <row r="2748">
          <cell r="A2748">
            <v>338939</v>
          </cell>
        </row>
        <row r="2749">
          <cell r="A2749">
            <v>338941</v>
          </cell>
        </row>
        <row r="2750">
          <cell r="A2750">
            <v>338942</v>
          </cell>
        </row>
        <row r="2751">
          <cell r="A2751">
            <v>338943</v>
          </cell>
        </row>
        <row r="2752">
          <cell r="A2752">
            <v>338944</v>
          </cell>
        </row>
        <row r="2753">
          <cell r="A2753">
            <v>338945</v>
          </cell>
        </row>
        <row r="2754">
          <cell r="A2754">
            <v>338946</v>
          </cell>
        </row>
        <row r="2755">
          <cell r="A2755">
            <v>338948</v>
          </cell>
        </row>
        <row r="2756">
          <cell r="A2756">
            <v>338950</v>
          </cell>
        </row>
        <row r="2757">
          <cell r="A2757">
            <v>338955</v>
          </cell>
        </row>
        <row r="2758">
          <cell r="A2758">
            <v>338959</v>
          </cell>
        </row>
        <row r="2759">
          <cell r="A2759">
            <v>338960</v>
          </cell>
        </row>
        <row r="2760">
          <cell r="A2760">
            <v>338964</v>
          </cell>
        </row>
        <row r="2761">
          <cell r="A2761">
            <v>338965</v>
          </cell>
        </row>
        <row r="2762">
          <cell r="A2762">
            <v>338966</v>
          </cell>
        </row>
        <row r="2763">
          <cell r="A2763">
            <v>338968</v>
          </cell>
        </row>
        <row r="2764">
          <cell r="A2764">
            <v>338970</v>
          </cell>
        </row>
        <row r="2765">
          <cell r="A2765">
            <v>338971</v>
          </cell>
        </row>
        <row r="2766">
          <cell r="A2766">
            <v>338972</v>
          </cell>
        </row>
        <row r="2767">
          <cell r="A2767">
            <v>338974</v>
          </cell>
        </row>
        <row r="2768">
          <cell r="A2768">
            <v>338978</v>
          </cell>
        </row>
        <row r="2769">
          <cell r="A2769">
            <v>338979</v>
          </cell>
        </row>
        <row r="2770">
          <cell r="A2770">
            <v>338980</v>
          </cell>
        </row>
        <row r="2771">
          <cell r="A2771">
            <v>338981</v>
          </cell>
        </row>
        <row r="2772">
          <cell r="A2772">
            <v>338982</v>
          </cell>
        </row>
        <row r="2773">
          <cell r="A2773">
            <v>338983</v>
          </cell>
        </row>
        <row r="2774">
          <cell r="A2774">
            <v>338984</v>
          </cell>
        </row>
        <row r="2775">
          <cell r="A2775">
            <v>338986</v>
          </cell>
        </row>
        <row r="2776">
          <cell r="A2776">
            <v>338987</v>
          </cell>
        </row>
        <row r="2777">
          <cell r="A2777">
            <v>338990</v>
          </cell>
        </row>
        <row r="2778">
          <cell r="A2778">
            <v>338992</v>
          </cell>
        </row>
        <row r="2779">
          <cell r="A2779">
            <v>338993</v>
          </cell>
        </row>
        <row r="2780">
          <cell r="A2780">
            <v>338994</v>
          </cell>
        </row>
        <row r="2781">
          <cell r="A2781">
            <v>338995</v>
          </cell>
        </row>
        <row r="2782">
          <cell r="A2782">
            <v>338996</v>
          </cell>
        </row>
        <row r="2783">
          <cell r="A2783">
            <v>338999</v>
          </cell>
        </row>
        <row r="2784">
          <cell r="A2784">
            <v>339000</v>
          </cell>
        </row>
        <row r="2785">
          <cell r="A2785">
            <v>339001</v>
          </cell>
        </row>
        <row r="2786">
          <cell r="A2786">
            <v>339003</v>
          </cell>
        </row>
        <row r="2787">
          <cell r="A2787">
            <v>339005</v>
          </cell>
        </row>
        <row r="2788">
          <cell r="A2788">
            <v>339007</v>
          </cell>
        </row>
        <row r="2789">
          <cell r="A2789">
            <v>339008</v>
          </cell>
        </row>
        <row r="2790">
          <cell r="A2790">
            <v>339009</v>
          </cell>
        </row>
        <row r="2791">
          <cell r="A2791">
            <v>339011</v>
          </cell>
        </row>
        <row r="2792">
          <cell r="A2792">
            <v>339013</v>
          </cell>
        </row>
        <row r="2793">
          <cell r="A2793">
            <v>339014</v>
          </cell>
        </row>
        <row r="2794">
          <cell r="A2794">
            <v>339015</v>
          </cell>
        </row>
        <row r="2795">
          <cell r="A2795">
            <v>339016</v>
          </cell>
        </row>
        <row r="2796">
          <cell r="A2796">
            <v>339017</v>
          </cell>
        </row>
        <row r="2797">
          <cell r="A2797">
            <v>339018</v>
          </cell>
        </row>
        <row r="2798">
          <cell r="A2798">
            <v>339019</v>
          </cell>
        </row>
        <row r="2799">
          <cell r="A2799">
            <v>339020</v>
          </cell>
        </row>
        <row r="2800">
          <cell r="A2800">
            <v>339021</v>
          </cell>
        </row>
        <row r="2801">
          <cell r="A2801">
            <v>339023</v>
          </cell>
        </row>
        <row r="2802">
          <cell r="A2802">
            <v>339024</v>
          </cell>
        </row>
        <row r="2803">
          <cell r="A2803">
            <v>339025</v>
          </cell>
        </row>
        <row r="2804">
          <cell r="A2804">
            <v>339027</v>
          </cell>
        </row>
        <row r="2805">
          <cell r="A2805">
            <v>339028</v>
          </cell>
        </row>
        <row r="2806">
          <cell r="A2806">
            <v>339029</v>
          </cell>
        </row>
        <row r="2807">
          <cell r="A2807">
            <v>339030</v>
          </cell>
        </row>
        <row r="2808">
          <cell r="A2808">
            <v>339031</v>
          </cell>
        </row>
        <row r="2809">
          <cell r="A2809">
            <v>339032</v>
          </cell>
        </row>
        <row r="2810">
          <cell r="A2810">
            <v>339034</v>
          </cell>
        </row>
        <row r="2811">
          <cell r="A2811">
            <v>339035</v>
          </cell>
        </row>
        <row r="2812">
          <cell r="A2812">
            <v>339036</v>
          </cell>
        </row>
        <row r="2813">
          <cell r="A2813">
            <v>339037</v>
          </cell>
        </row>
        <row r="2814">
          <cell r="A2814">
            <v>339038</v>
          </cell>
        </row>
        <row r="2815">
          <cell r="A2815">
            <v>339039</v>
          </cell>
        </row>
        <row r="2816">
          <cell r="A2816">
            <v>339042</v>
          </cell>
        </row>
        <row r="2817">
          <cell r="A2817">
            <v>339043</v>
          </cell>
        </row>
        <row r="2818">
          <cell r="A2818">
            <v>339045</v>
          </cell>
        </row>
        <row r="2819">
          <cell r="A2819">
            <v>339047</v>
          </cell>
        </row>
        <row r="2820">
          <cell r="A2820">
            <v>339048</v>
          </cell>
        </row>
        <row r="2821">
          <cell r="A2821">
            <v>339049</v>
          </cell>
        </row>
        <row r="2822">
          <cell r="A2822">
            <v>339051</v>
          </cell>
        </row>
        <row r="2823">
          <cell r="A2823">
            <v>339052</v>
          </cell>
        </row>
        <row r="2824">
          <cell r="A2824">
            <v>339053</v>
          </cell>
        </row>
        <row r="2825">
          <cell r="A2825">
            <v>339054</v>
          </cell>
        </row>
        <row r="2826">
          <cell r="A2826">
            <v>339055</v>
          </cell>
        </row>
        <row r="2827">
          <cell r="A2827">
            <v>339056</v>
          </cell>
        </row>
        <row r="2828">
          <cell r="A2828">
            <v>339057</v>
          </cell>
        </row>
        <row r="2829">
          <cell r="A2829">
            <v>339059</v>
          </cell>
        </row>
        <row r="2830">
          <cell r="A2830">
            <v>339060</v>
          </cell>
        </row>
        <row r="2831">
          <cell r="A2831">
            <v>339063</v>
          </cell>
        </row>
        <row r="2832">
          <cell r="A2832">
            <v>339064</v>
          </cell>
        </row>
        <row r="2833">
          <cell r="A2833">
            <v>339065</v>
          </cell>
        </row>
        <row r="2834">
          <cell r="A2834">
            <v>339066</v>
          </cell>
        </row>
        <row r="2835">
          <cell r="A2835">
            <v>339067</v>
          </cell>
        </row>
        <row r="2836">
          <cell r="A2836">
            <v>339068</v>
          </cell>
        </row>
        <row r="2837">
          <cell r="A2837">
            <v>339069</v>
          </cell>
        </row>
        <row r="2838">
          <cell r="A2838">
            <v>339070</v>
          </cell>
        </row>
        <row r="2839">
          <cell r="A2839">
            <v>339071</v>
          </cell>
        </row>
        <row r="2840">
          <cell r="A2840">
            <v>339072</v>
          </cell>
        </row>
        <row r="2841">
          <cell r="A2841">
            <v>339076</v>
          </cell>
        </row>
        <row r="2842">
          <cell r="A2842">
            <v>339077</v>
          </cell>
        </row>
        <row r="2843">
          <cell r="A2843">
            <v>339078</v>
          </cell>
        </row>
        <row r="2844">
          <cell r="A2844">
            <v>339080</v>
          </cell>
        </row>
        <row r="2845">
          <cell r="A2845">
            <v>339081</v>
          </cell>
        </row>
        <row r="2846">
          <cell r="A2846">
            <v>339082</v>
          </cell>
        </row>
        <row r="2847">
          <cell r="A2847">
            <v>339083</v>
          </cell>
        </row>
        <row r="2848">
          <cell r="A2848">
            <v>339085</v>
          </cell>
        </row>
        <row r="2849">
          <cell r="A2849">
            <v>339086</v>
          </cell>
        </row>
        <row r="2850">
          <cell r="A2850">
            <v>339087</v>
          </cell>
        </row>
        <row r="2851">
          <cell r="A2851">
            <v>339088</v>
          </cell>
        </row>
        <row r="2852">
          <cell r="A2852">
            <v>339089</v>
          </cell>
        </row>
        <row r="2853">
          <cell r="A2853">
            <v>339091</v>
          </cell>
        </row>
        <row r="2854">
          <cell r="A2854">
            <v>339092</v>
          </cell>
        </row>
        <row r="2855">
          <cell r="A2855">
            <v>339093</v>
          </cell>
        </row>
        <row r="2856">
          <cell r="A2856">
            <v>339095</v>
          </cell>
        </row>
        <row r="2857">
          <cell r="A2857">
            <v>339097</v>
          </cell>
        </row>
        <row r="2858">
          <cell r="A2858">
            <v>339098</v>
          </cell>
        </row>
        <row r="2859">
          <cell r="A2859">
            <v>339099</v>
          </cell>
        </row>
        <row r="2860">
          <cell r="A2860">
            <v>339100</v>
          </cell>
        </row>
        <row r="2861">
          <cell r="A2861">
            <v>339102</v>
          </cell>
        </row>
        <row r="2862">
          <cell r="A2862">
            <v>339103</v>
          </cell>
        </row>
        <row r="2863">
          <cell r="A2863">
            <v>339104</v>
          </cell>
        </row>
        <row r="2864">
          <cell r="A2864">
            <v>339105</v>
          </cell>
        </row>
        <row r="2865">
          <cell r="A2865">
            <v>339106</v>
          </cell>
        </row>
        <row r="2866">
          <cell r="A2866">
            <v>339107</v>
          </cell>
        </row>
        <row r="2867">
          <cell r="A2867">
            <v>339110</v>
          </cell>
        </row>
        <row r="2868">
          <cell r="A2868">
            <v>339112</v>
          </cell>
        </row>
        <row r="2869">
          <cell r="A2869">
            <v>339113</v>
          </cell>
        </row>
        <row r="2870">
          <cell r="A2870">
            <v>339114</v>
          </cell>
        </row>
        <row r="2871">
          <cell r="A2871">
            <v>339116</v>
          </cell>
        </row>
        <row r="2872">
          <cell r="A2872">
            <v>339117</v>
          </cell>
        </row>
        <row r="2873">
          <cell r="A2873">
            <v>339121</v>
          </cell>
        </row>
        <row r="2874">
          <cell r="A2874">
            <v>339122</v>
          </cell>
        </row>
        <row r="2875">
          <cell r="A2875">
            <v>339123</v>
          </cell>
        </row>
        <row r="2876">
          <cell r="A2876">
            <v>339126</v>
          </cell>
        </row>
        <row r="2877">
          <cell r="A2877">
            <v>339127</v>
          </cell>
        </row>
        <row r="2878">
          <cell r="A2878">
            <v>339129</v>
          </cell>
        </row>
        <row r="2879">
          <cell r="A2879">
            <v>339133</v>
          </cell>
        </row>
        <row r="2880">
          <cell r="A2880">
            <v>339134</v>
          </cell>
        </row>
        <row r="2881">
          <cell r="A2881">
            <v>339137</v>
          </cell>
        </row>
        <row r="2882">
          <cell r="A2882">
            <v>339140</v>
          </cell>
        </row>
        <row r="2883">
          <cell r="A2883">
            <v>339142</v>
          </cell>
        </row>
        <row r="2884">
          <cell r="A2884">
            <v>339143</v>
          </cell>
        </row>
        <row r="2885">
          <cell r="A2885">
            <v>339144</v>
          </cell>
        </row>
        <row r="2886">
          <cell r="A2886">
            <v>339146</v>
          </cell>
        </row>
        <row r="2887">
          <cell r="A2887">
            <v>339147</v>
          </cell>
        </row>
        <row r="2888">
          <cell r="A2888">
            <v>339148</v>
          </cell>
        </row>
        <row r="2889">
          <cell r="A2889">
            <v>339150</v>
          </cell>
        </row>
        <row r="2890">
          <cell r="A2890">
            <v>339151</v>
          </cell>
        </row>
        <row r="2891">
          <cell r="A2891">
            <v>339155</v>
          </cell>
        </row>
        <row r="2892">
          <cell r="A2892">
            <v>339158</v>
          </cell>
        </row>
        <row r="2893">
          <cell r="A2893">
            <v>339159</v>
          </cell>
        </row>
        <row r="2894">
          <cell r="A2894">
            <v>339160</v>
          </cell>
        </row>
        <row r="2895">
          <cell r="A2895">
            <v>339161</v>
          </cell>
        </row>
        <row r="2896">
          <cell r="A2896">
            <v>339162</v>
          </cell>
        </row>
        <row r="2897">
          <cell r="A2897">
            <v>339164</v>
          </cell>
        </row>
        <row r="2898">
          <cell r="A2898">
            <v>339167</v>
          </cell>
        </row>
        <row r="2899">
          <cell r="A2899">
            <v>339168</v>
          </cell>
        </row>
        <row r="2900">
          <cell r="A2900">
            <v>339169</v>
          </cell>
        </row>
        <row r="2901">
          <cell r="A2901">
            <v>339171</v>
          </cell>
        </row>
        <row r="2902">
          <cell r="A2902">
            <v>339172</v>
          </cell>
        </row>
        <row r="2903">
          <cell r="A2903">
            <v>339174</v>
          </cell>
        </row>
        <row r="2904">
          <cell r="A2904">
            <v>339177</v>
          </cell>
        </row>
        <row r="2905">
          <cell r="A2905">
            <v>339178</v>
          </cell>
        </row>
        <row r="2906">
          <cell r="A2906">
            <v>339180</v>
          </cell>
        </row>
        <row r="2907">
          <cell r="A2907">
            <v>339181</v>
          </cell>
        </row>
        <row r="2908">
          <cell r="A2908">
            <v>339183</v>
          </cell>
        </row>
        <row r="2909">
          <cell r="A2909">
            <v>339184</v>
          </cell>
        </row>
        <row r="2910">
          <cell r="A2910">
            <v>339186</v>
          </cell>
        </row>
        <row r="2911">
          <cell r="A2911">
            <v>339187</v>
          </cell>
        </row>
        <row r="2912">
          <cell r="A2912">
            <v>339188</v>
          </cell>
        </row>
        <row r="2913">
          <cell r="A2913">
            <v>339190</v>
          </cell>
        </row>
        <row r="2914">
          <cell r="A2914">
            <v>339191</v>
          </cell>
        </row>
        <row r="2915">
          <cell r="A2915">
            <v>339192</v>
          </cell>
        </row>
        <row r="2916">
          <cell r="A2916">
            <v>339193</v>
          </cell>
        </row>
        <row r="2917">
          <cell r="A2917">
            <v>339196</v>
          </cell>
        </row>
        <row r="2918">
          <cell r="A2918">
            <v>339198</v>
          </cell>
        </row>
        <row r="2919">
          <cell r="A2919">
            <v>339199</v>
          </cell>
        </row>
        <row r="2920">
          <cell r="A2920">
            <v>339200</v>
          </cell>
        </row>
        <row r="2921">
          <cell r="A2921">
            <v>339201</v>
          </cell>
        </row>
        <row r="2922">
          <cell r="A2922">
            <v>339202</v>
          </cell>
        </row>
        <row r="2923">
          <cell r="A2923">
            <v>339206</v>
          </cell>
        </row>
        <row r="2924">
          <cell r="A2924">
            <v>339207</v>
          </cell>
        </row>
        <row r="2925">
          <cell r="A2925">
            <v>339208</v>
          </cell>
        </row>
        <row r="2926">
          <cell r="A2926">
            <v>339210</v>
          </cell>
        </row>
        <row r="2927">
          <cell r="A2927">
            <v>339211</v>
          </cell>
        </row>
        <row r="2928">
          <cell r="A2928">
            <v>339212</v>
          </cell>
        </row>
        <row r="2929">
          <cell r="A2929">
            <v>339214</v>
          </cell>
        </row>
        <row r="2930">
          <cell r="A2930">
            <v>339215</v>
          </cell>
        </row>
        <row r="2931">
          <cell r="A2931">
            <v>339216</v>
          </cell>
        </row>
        <row r="2932">
          <cell r="A2932">
            <v>339218</v>
          </cell>
        </row>
        <row r="2933">
          <cell r="A2933">
            <v>339219</v>
          </cell>
        </row>
        <row r="2934">
          <cell r="A2934">
            <v>339220</v>
          </cell>
        </row>
        <row r="2935">
          <cell r="A2935">
            <v>339221</v>
          </cell>
        </row>
        <row r="2936">
          <cell r="A2936">
            <v>339222</v>
          </cell>
        </row>
        <row r="2937">
          <cell r="A2937">
            <v>339223</v>
          </cell>
        </row>
        <row r="2938">
          <cell r="A2938">
            <v>339225</v>
          </cell>
        </row>
        <row r="2939">
          <cell r="A2939">
            <v>339226</v>
          </cell>
        </row>
        <row r="2940">
          <cell r="A2940">
            <v>339227</v>
          </cell>
        </row>
        <row r="2941">
          <cell r="A2941">
            <v>339229</v>
          </cell>
        </row>
        <row r="2942">
          <cell r="A2942">
            <v>339230</v>
          </cell>
        </row>
        <row r="2943">
          <cell r="A2943">
            <v>339233</v>
          </cell>
        </row>
        <row r="2944">
          <cell r="A2944">
            <v>339234</v>
          </cell>
        </row>
        <row r="2945">
          <cell r="A2945">
            <v>339235</v>
          </cell>
        </row>
        <row r="2946">
          <cell r="A2946">
            <v>339236</v>
          </cell>
        </row>
        <row r="2947">
          <cell r="A2947">
            <v>339237</v>
          </cell>
        </row>
        <row r="2948">
          <cell r="A2948">
            <v>339238</v>
          </cell>
        </row>
        <row r="2949">
          <cell r="A2949">
            <v>339239</v>
          </cell>
        </row>
        <row r="2950">
          <cell r="A2950">
            <v>339240</v>
          </cell>
        </row>
        <row r="2951">
          <cell r="A2951">
            <v>339243</v>
          </cell>
        </row>
        <row r="2952">
          <cell r="A2952">
            <v>339244</v>
          </cell>
        </row>
        <row r="2953">
          <cell r="A2953">
            <v>339246</v>
          </cell>
        </row>
        <row r="2954">
          <cell r="A2954">
            <v>339247</v>
          </cell>
        </row>
        <row r="2955">
          <cell r="A2955">
            <v>339248</v>
          </cell>
        </row>
        <row r="2956">
          <cell r="A2956">
            <v>339249</v>
          </cell>
        </row>
        <row r="2957">
          <cell r="A2957">
            <v>339250</v>
          </cell>
        </row>
        <row r="2958">
          <cell r="A2958">
            <v>339251</v>
          </cell>
        </row>
        <row r="2959">
          <cell r="A2959">
            <v>339253</v>
          </cell>
        </row>
        <row r="2960">
          <cell r="A2960">
            <v>339254</v>
          </cell>
        </row>
        <row r="2961">
          <cell r="A2961">
            <v>339255</v>
          </cell>
        </row>
        <row r="2962">
          <cell r="A2962">
            <v>339256</v>
          </cell>
        </row>
        <row r="2963">
          <cell r="A2963">
            <v>339257</v>
          </cell>
        </row>
        <row r="2964">
          <cell r="A2964">
            <v>339258</v>
          </cell>
        </row>
        <row r="2965">
          <cell r="A2965">
            <v>339260</v>
          </cell>
        </row>
        <row r="2966">
          <cell r="A2966">
            <v>339262</v>
          </cell>
        </row>
        <row r="2967">
          <cell r="A2967">
            <v>339263</v>
          </cell>
        </row>
        <row r="2968">
          <cell r="A2968">
            <v>339266</v>
          </cell>
        </row>
        <row r="2969">
          <cell r="A2969">
            <v>339267</v>
          </cell>
        </row>
        <row r="2970">
          <cell r="A2970">
            <v>339268</v>
          </cell>
        </row>
        <row r="2971">
          <cell r="A2971">
            <v>339269</v>
          </cell>
        </row>
        <row r="2972">
          <cell r="A2972">
            <v>339273</v>
          </cell>
        </row>
        <row r="2973">
          <cell r="A2973">
            <v>339275</v>
          </cell>
        </row>
        <row r="2974">
          <cell r="A2974">
            <v>339276</v>
          </cell>
        </row>
        <row r="2975">
          <cell r="A2975">
            <v>339277</v>
          </cell>
        </row>
        <row r="2976">
          <cell r="A2976">
            <v>339280</v>
          </cell>
        </row>
        <row r="2977">
          <cell r="A2977">
            <v>339282</v>
          </cell>
        </row>
        <row r="2978">
          <cell r="A2978">
            <v>339283</v>
          </cell>
        </row>
        <row r="2979">
          <cell r="A2979">
            <v>339285</v>
          </cell>
        </row>
        <row r="2980">
          <cell r="A2980">
            <v>339286</v>
          </cell>
        </row>
        <row r="2981">
          <cell r="A2981">
            <v>339288</v>
          </cell>
        </row>
        <row r="2982">
          <cell r="A2982">
            <v>339289</v>
          </cell>
        </row>
        <row r="2983">
          <cell r="A2983">
            <v>339290</v>
          </cell>
        </row>
        <row r="2984">
          <cell r="A2984">
            <v>339291</v>
          </cell>
        </row>
        <row r="2985">
          <cell r="A2985">
            <v>339292</v>
          </cell>
        </row>
        <row r="2986">
          <cell r="A2986">
            <v>339293</v>
          </cell>
        </row>
        <row r="2987">
          <cell r="A2987">
            <v>339294</v>
          </cell>
        </row>
        <row r="2988">
          <cell r="A2988">
            <v>339295</v>
          </cell>
        </row>
        <row r="2989">
          <cell r="A2989">
            <v>339297</v>
          </cell>
        </row>
        <row r="2990">
          <cell r="A2990">
            <v>339298</v>
          </cell>
        </row>
        <row r="2991">
          <cell r="A2991">
            <v>339299</v>
          </cell>
        </row>
        <row r="2992">
          <cell r="A2992">
            <v>339300</v>
          </cell>
        </row>
        <row r="2993">
          <cell r="A2993">
            <v>339301</v>
          </cell>
        </row>
        <row r="2994">
          <cell r="A2994">
            <v>339304</v>
          </cell>
        </row>
        <row r="2995">
          <cell r="A2995">
            <v>339305</v>
          </cell>
        </row>
        <row r="2996">
          <cell r="A2996">
            <v>339306</v>
          </cell>
        </row>
        <row r="2997">
          <cell r="A2997">
            <v>339307</v>
          </cell>
        </row>
        <row r="2998">
          <cell r="A2998">
            <v>339308</v>
          </cell>
        </row>
        <row r="2999">
          <cell r="A2999">
            <v>339309</v>
          </cell>
        </row>
        <row r="3000">
          <cell r="A3000">
            <v>339310</v>
          </cell>
        </row>
        <row r="3001">
          <cell r="A3001">
            <v>339311</v>
          </cell>
        </row>
        <row r="3002">
          <cell r="A3002">
            <v>339313</v>
          </cell>
        </row>
        <row r="3003">
          <cell r="A3003">
            <v>339314</v>
          </cell>
        </row>
        <row r="3004">
          <cell r="A3004">
            <v>339316</v>
          </cell>
        </row>
        <row r="3005">
          <cell r="A3005">
            <v>339317</v>
          </cell>
        </row>
        <row r="3006">
          <cell r="A3006">
            <v>339318</v>
          </cell>
        </row>
        <row r="3007">
          <cell r="A3007">
            <v>339319</v>
          </cell>
        </row>
        <row r="3008">
          <cell r="A3008">
            <v>339320</v>
          </cell>
        </row>
        <row r="3009">
          <cell r="A3009">
            <v>339321</v>
          </cell>
        </row>
        <row r="3010">
          <cell r="A3010">
            <v>339325</v>
          </cell>
        </row>
        <row r="3011">
          <cell r="A3011">
            <v>339327</v>
          </cell>
        </row>
        <row r="3012">
          <cell r="A3012">
            <v>339328</v>
          </cell>
        </row>
        <row r="3013">
          <cell r="A3013">
            <v>339329</v>
          </cell>
        </row>
        <row r="3014">
          <cell r="A3014">
            <v>339330</v>
          </cell>
        </row>
        <row r="3015">
          <cell r="A3015">
            <v>339332</v>
          </cell>
        </row>
        <row r="3016">
          <cell r="A3016">
            <v>339333</v>
          </cell>
        </row>
        <row r="3017">
          <cell r="A3017">
            <v>339335</v>
          </cell>
        </row>
        <row r="3018">
          <cell r="A3018">
            <v>339336</v>
          </cell>
        </row>
        <row r="3019">
          <cell r="A3019">
            <v>339339</v>
          </cell>
        </row>
        <row r="3020">
          <cell r="A3020">
            <v>339340</v>
          </cell>
        </row>
        <row r="3021">
          <cell r="A3021">
            <v>339341</v>
          </cell>
        </row>
        <row r="3022">
          <cell r="A3022">
            <v>339342</v>
          </cell>
        </row>
        <row r="3023">
          <cell r="A3023">
            <v>339344</v>
          </cell>
        </row>
        <row r="3024">
          <cell r="A3024">
            <v>339345</v>
          </cell>
        </row>
        <row r="3025">
          <cell r="A3025">
            <v>339348</v>
          </cell>
        </row>
        <row r="3026">
          <cell r="A3026">
            <v>339349</v>
          </cell>
        </row>
        <row r="3027">
          <cell r="A3027">
            <v>339350</v>
          </cell>
        </row>
        <row r="3028">
          <cell r="A3028">
            <v>339351</v>
          </cell>
        </row>
        <row r="3029">
          <cell r="A3029">
            <v>339353</v>
          </cell>
        </row>
        <row r="3030">
          <cell r="A3030">
            <v>339354</v>
          </cell>
        </row>
        <row r="3031">
          <cell r="A3031">
            <v>339355</v>
          </cell>
        </row>
        <row r="3032">
          <cell r="A3032">
            <v>339357</v>
          </cell>
        </row>
        <row r="3033">
          <cell r="A3033">
            <v>339360</v>
          </cell>
        </row>
        <row r="3034">
          <cell r="A3034">
            <v>339363</v>
          </cell>
        </row>
        <row r="3035">
          <cell r="A3035">
            <v>339364</v>
          </cell>
        </row>
        <row r="3036">
          <cell r="A3036">
            <v>339365</v>
          </cell>
        </row>
        <row r="3037">
          <cell r="A3037">
            <v>339366</v>
          </cell>
        </row>
        <row r="3038">
          <cell r="A3038">
            <v>339367</v>
          </cell>
        </row>
        <row r="3039">
          <cell r="A3039">
            <v>339368</v>
          </cell>
        </row>
        <row r="3040">
          <cell r="A3040">
            <v>339370</v>
          </cell>
        </row>
        <row r="3041">
          <cell r="A3041">
            <v>339371</v>
          </cell>
        </row>
        <row r="3042">
          <cell r="A3042">
            <v>339372</v>
          </cell>
        </row>
        <row r="3043">
          <cell r="A3043">
            <v>339374</v>
          </cell>
        </row>
        <row r="3044">
          <cell r="A3044">
            <v>339377</v>
          </cell>
        </row>
        <row r="3045">
          <cell r="A3045">
            <v>339378</v>
          </cell>
        </row>
        <row r="3046">
          <cell r="A3046">
            <v>339384</v>
          </cell>
        </row>
        <row r="3047">
          <cell r="A3047">
            <v>339385</v>
          </cell>
        </row>
        <row r="3048">
          <cell r="A3048">
            <v>339386</v>
          </cell>
        </row>
        <row r="3049">
          <cell r="A3049">
            <v>339387</v>
          </cell>
        </row>
        <row r="3050">
          <cell r="A3050">
            <v>339388</v>
          </cell>
        </row>
        <row r="3051">
          <cell r="A3051">
            <v>339389</v>
          </cell>
        </row>
        <row r="3052">
          <cell r="A3052">
            <v>339390</v>
          </cell>
        </row>
        <row r="3053">
          <cell r="A3053">
            <v>339391</v>
          </cell>
        </row>
        <row r="3054">
          <cell r="A3054">
            <v>339393</v>
          </cell>
        </row>
        <row r="3055">
          <cell r="A3055">
            <v>339394</v>
          </cell>
        </row>
        <row r="3056">
          <cell r="A3056">
            <v>339395</v>
          </cell>
        </row>
        <row r="3057">
          <cell r="A3057">
            <v>339396</v>
          </cell>
        </row>
        <row r="3058">
          <cell r="A3058">
            <v>339397</v>
          </cell>
        </row>
        <row r="3059">
          <cell r="A3059">
            <v>339398</v>
          </cell>
        </row>
        <row r="3060">
          <cell r="A3060">
            <v>339399</v>
          </cell>
        </row>
        <row r="3061">
          <cell r="A3061">
            <v>339400</v>
          </cell>
        </row>
        <row r="3062">
          <cell r="A3062">
            <v>339401</v>
          </cell>
        </row>
        <row r="3063">
          <cell r="A3063">
            <v>339402</v>
          </cell>
        </row>
        <row r="3064">
          <cell r="A3064">
            <v>339403</v>
          </cell>
        </row>
        <row r="3065">
          <cell r="A3065">
            <v>339404</v>
          </cell>
        </row>
        <row r="3066">
          <cell r="A3066">
            <v>339405</v>
          </cell>
        </row>
        <row r="3067">
          <cell r="A3067">
            <v>339408</v>
          </cell>
        </row>
        <row r="3068">
          <cell r="A3068">
            <v>339409</v>
          </cell>
        </row>
        <row r="3069">
          <cell r="A3069">
            <v>339410</v>
          </cell>
        </row>
        <row r="3070">
          <cell r="A3070">
            <v>339411</v>
          </cell>
        </row>
        <row r="3071">
          <cell r="A3071">
            <v>339412</v>
          </cell>
        </row>
        <row r="3072">
          <cell r="A3072">
            <v>339413</v>
          </cell>
        </row>
        <row r="3073">
          <cell r="A3073">
            <v>339416</v>
          </cell>
        </row>
        <row r="3074">
          <cell r="A3074">
            <v>339417</v>
          </cell>
        </row>
        <row r="3075">
          <cell r="A3075">
            <v>339418</v>
          </cell>
        </row>
        <row r="3076">
          <cell r="A3076">
            <v>339419</v>
          </cell>
        </row>
        <row r="3077">
          <cell r="A3077">
            <v>339420</v>
          </cell>
        </row>
        <row r="3078">
          <cell r="A3078">
            <v>339421</v>
          </cell>
        </row>
        <row r="3079">
          <cell r="A3079">
            <v>339424</v>
          </cell>
        </row>
        <row r="3080">
          <cell r="A3080">
            <v>339425</v>
          </cell>
        </row>
        <row r="3081">
          <cell r="A3081">
            <v>339426</v>
          </cell>
        </row>
        <row r="3082">
          <cell r="A3082">
            <v>339428</v>
          </cell>
        </row>
        <row r="3083">
          <cell r="A3083">
            <v>339429</v>
          </cell>
        </row>
        <row r="3084">
          <cell r="A3084">
            <v>339431</v>
          </cell>
        </row>
        <row r="3085">
          <cell r="A3085">
            <v>339432</v>
          </cell>
        </row>
        <row r="3086">
          <cell r="A3086">
            <v>339434</v>
          </cell>
        </row>
        <row r="3087">
          <cell r="A3087">
            <v>339435</v>
          </cell>
        </row>
        <row r="3088">
          <cell r="A3088">
            <v>339436</v>
          </cell>
        </row>
        <row r="3089">
          <cell r="A3089">
            <v>339439</v>
          </cell>
        </row>
        <row r="3090">
          <cell r="A3090">
            <v>339440</v>
          </cell>
        </row>
        <row r="3091">
          <cell r="A3091">
            <v>339441</v>
          </cell>
        </row>
        <row r="3092">
          <cell r="A3092">
            <v>339442</v>
          </cell>
        </row>
        <row r="3093">
          <cell r="A3093">
            <v>339443</v>
          </cell>
        </row>
        <row r="3094">
          <cell r="A3094">
            <v>339444</v>
          </cell>
        </row>
        <row r="3095">
          <cell r="A3095">
            <v>339446</v>
          </cell>
        </row>
        <row r="3096">
          <cell r="A3096">
            <v>339448</v>
          </cell>
        </row>
        <row r="3097">
          <cell r="A3097">
            <v>339449</v>
          </cell>
        </row>
        <row r="3098">
          <cell r="A3098">
            <v>339451</v>
          </cell>
        </row>
        <row r="3099">
          <cell r="A3099">
            <v>339453</v>
          </cell>
        </row>
        <row r="3100">
          <cell r="A3100">
            <v>339454</v>
          </cell>
        </row>
        <row r="3101">
          <cell r="A3101">
            <v>339455</v>
          </cell>
        </row>
        <row r="3102">
          <cell r="A3102">
            <v>339456</v>
          </cell>
        </row>
        <row r="3103">
          <cell r="A3103">
            <v>339457</v>
          </cell>
        </row>
        <row r="3104">
          <cell r="A3104">
            <v>339458</v>
          </cell>
        </row>
        <row r="3105">
          <cell r="A3105">
            <v>339463</v>
          </cell>
        </row>
        <row r="3106">
          <cell r="A3106">
            <v>339464</v>
          </cell>
        </row>
        <row r="3107">
          <cell r="A3107">
            <v>339465</v>
          </cell>
        </row>
        <row r="3108">
          <cell r="A3108">
            <v>339467</v>
          </cell>
        </row>
        <row r="3109">
          <cell r="A3109">
            <v>339468</v>
          </cell>
        </row>
        <row r="3110">
          <cell r="A3110">
            <v>339469</v>
          </cell>
        </row>
        <row r="3111">
          <cell r="A3111">
            <v>339470</v>
          </cell>
        </row>
        <row r="3112">
          <cell r="A3112">
            <v>339473</v>
          </cell>
        </row>
        <row r="3113">
          <cell r="A3113">
            <v>339474</v>
          </cell>
        </row>
        <row r="3114">
          <cell r="A3114">
            <v>339476</v>
          </cell>
        </row>
        <row r="3115">
          <cell r="A3115">
            <v>339478</v>
          </cell>
        </row>
        <row r="3116">
          <cell r="A3116">
            <v>339479</v>
          </cell>
        </row>
        <row r="3117">
          <cell r="A3117">
            <v>339481</v>
          </cell>
        </row>
        <row r="3118">
          <cell r="A3118">
            <v>339482</v>
          </cell>
        </row>
        <row r="3119">
          <cell r="A3119">
            <v>339488</v>
          </cell>
        </row>
        <row r="3120">
          <cell r="A3120">
            <v>339489</v>
          </cell>
        </row>
        <row r="3121">
          <cell r="A3121">
            <v>339490</v>
          </cell>
        </row>
        <row r="3122">
          <cell r="A3122">
            <v>339492</v>
          </cell>
        </row>
        <row r="3123">
          <cell r="A3123">
            <v>339493</v>
          </cell>
        </row>
        <row r="3124">
          <cell r="A3124">
            <v>339494</v>
          </cell>
        </row>
        <row r="3125">
          <cell r="A3125">
            <v>339497</v>
          </cell>
        </row>
        <row r="3126">
          <cell r="A3126">
            <v>339498</v>
          </cell>
        </row>
        <row r="3127">
          <cell r="A3127">
            <v>339499</v>
          </cell>
        </row>
        <row r="3128">
          <cell r="A3128">
            <v>339502</v>
          </cell>
        </row>
        <row r="3129">
          <cell r="A3129">
            <v>339503</v>
          </cell>
        </row>
        <row r="3130">
          <cell r="A3130">
            <v>339505</v>
          </cell>
        </row>
        <row r="3131">
          <cell r="A3131">
            <v>339506</v>
          </cell>
        </row>
        <row r="3132">
          <cell r="A3132">
            <v>339507</v>
          </cell>
        </row>
        <row r="3133">
          <cell r="A3133">
            <v>339509</v>
          </cell>
        </row>
        <row r="3134">
          <cell r="A3134">
            <v>339512</v>
          </cell>
        </row>
        <row r="3135">
          <cell r="A3135">
            <v>339513</v>
          </cell>
        </row>
        <row r="3136">
          <cell r="A3136">
            <v>339515</v>
          </cell>
        </row>
        <row r="3137">
          <cell r="A3137">
            <v>339517</v>
          </cell>
        </row>
        <row r="3138">
          <cell r="A3138">
            <v>339519</v>
          </cell>
        </row>
        <row r="3139">
          <cell r="A3139">
            <v>339520</v>
          </cell>
        </row>
        <row r="3140">
          <cell r="A3140">
            <v>339521</v>
          </cell>
        </row>
        <row r="3141">
          <cell r="A3141">
            <v>339522</v>
          </cell>
        </row>
        <row r="3142">
          <cell r="A3142">
            <v>339523</v>
          </cell>
        </row>
        <row r="3143">
          <cell r="A3143">
            <v>339524</v>
          </cell>
        </row>
        <row r="3144">
          <cell r="A3144">
            <v>339525</v>
          </cell>
        </row>
        <row r="3145">
          <cell r="A3145">
            <v>339528</v>
          </cell>
        </row>
        <row r="3146">
          <cell r="A3146">
            <v>339529</v>
          </cell>
        </row>
        <row r="3147">
          <cell r="A3147">
            <v>339530</v>
          </cell>
        </row>
        <row r="3148">
          <cell r="A3148">
            <v>339531</v>
          </cell>
        </row>
        <row r="3149">
          <cell r="A3149">
            <v>339532</v>
          </cell>
        </row>
        <row r="3150">
          <cell r="A3150">
            <v>339533</v>
          </cell>
        </row>
        <row r="3151">
          <cell r="A3151">
            <v>339535</v>
          </cell>
        </row>
        <row r="3152">
          <cell r="A3152">
            <v>339537</v>
          </cell>
        </row>
        <row r="3153">
          <cell r="A3153">
            <v>339538</v>
          </cell>
        </row>
        <row r="3154">
          <cell r="A3154">
            <v>339540</v>
          </cell>
        </row>
        <row r="3155">
          <cell r="A3155">
            <v>339542</v>
          </cell>
        </row>
        <row r="3156">
          <cell r="A3156">
            <v>339543</v>
          </cell>
        </row>
        <row r="3157">
          <cell r="A3157">
            <v>339546</v>
          </cell>
        </row>
        <row r="3158">
          <cell r="A3158">
            <v>339549</v>
          </cell>
        </row>
        <row r="3159">
          <cell r="A3159">
            <v>339550</v>
          </cell>
        </row>
        <row r="3160">
          <cell r="A3160">
            <v>339552</v>
          </cell>
        </row>
        <row r="3161">
          <cell r="A3161">
            <v>339553</v>
          </cell>
        </row>
        <row r="3162">
          <cell r="A3162">
            <v>339554</v>
          </cell>
        </row>
        <row r="3163">
          <cell r="A3163">
            <v>339555</v>
          </cell>
        </row>
        <row r="3164">
          <cell r="A3164">
            <v>339557</v>
          </cell>
        </row>
        <row r="3165">
          <cell r="A3165">
            <v>339558</v>
          </cell>
        </row>
        <row r="3166">
          <cell r="A3166">
            <v>339561</v>
          </cell>
        </row>
        <row r="3167">
          <cell r="A3167">
            <v>339562</v>
          </cell>
        </row>
        <row r="3168">
          <cell r="A3168">
            <v>339563</v>
          </cell>
        </row>
        <row r="3169">
          <cell r="A3169">
            <v>339564</v>
          </cell>
        </row>
        <row r="3170">
          <cell r="A3170">
            <v>339566</v>
          </cell>
        </row>
        <row r="3171">
          <cell r="A3171">
            <v>339567</v>
          </cell>
        </row>
        <row r="3172">
          <cell r="A3172">
            <v>339568</v>
          </cell>
        </row>
        <row r="3173">
          <cell r="A3173">
            <v>339569</v>
          </cell>
        </row>
        <row r="3174">
          <cell r="A3174">
            <v>339570</v>
          </cell>
        </row>
        <row r="3175">
          <cell r="A3175">
            <v>339571</v>
          </cell>
        </row>
        <row r="3176">
          <cell r="A3176">
            <v>339573</v>
          </cell>
        </row>
        <row r="3177">
          <cell r="A3177">
            <v>339574</v>
          </cell>
        </row>
        <row r="3178">
          <cell r="A3178">
            <v>339575</v>
          </cell>
        </row>
        <row r="3179">
          <cell r="A3179">
            <v>339576</v>
          </cell>
        </row>
        <row r="3180">
          <cell r="A3180">
            <v>339577</v>
          </cell>
        </row>
        <row r="3181">
          <cell r="A3181">
            <v>339578</v>
          </cell>
        </row>
        <row r="3182">
          <cell r="A3182">
            <v>339582</v>
          </cell>
        </row>
        <row r="3183">
          <cell r="A3183">
            <v>339583</v>
          </cell>
        </row>
        <row r="3184">
          <cell r="A3184">
            <v>339584</v>
          </cell>
        </row>
        <row r="3185">
          <cell r="A3185">
            <v>339586</v>
          </cell>
        </row>
        <row r="3186">
          <cell r="A3186">
            <v>339587</v>
          </cell>
        </row>
        <row r="3187">
          <cell r="A3187">
            <v>339589</v>
          </cell>
        </row>
        <row r="3188">
          <cell r="A3188">
            <v>339591</v>
          </cell>
        </row>
        <row r="3189">
          <cell r="A3189">
            <v>339593</v>
          </cell>
        </row>
        <row r="3190">
          <cell r="A3190">
            <v>339594</v>
          </cell>
        </row>
        <row r="3191">
          <cell r="A3191">
            <v>339595</v>
          </cell>
        </row>
        <row r="3192">
          <cell r="A3192">
            <v>339596</v>
          </cell>
        </row>
        <row r="3193">
          <cell r="A3193">
            <v>339597</v>
          </cell>
        </row>
        <row r="3194">
          <cell r="A3194">
            <v>339598</v>
          </cell>
        </row>
        <row r="3195">
          <cell r="A3195">
            <v>339601</v>
          </cell>
        </row>
        <row r="3196">
          <cell r="A3196">
            <v>339602</v>
          </cell>
        </row>
        <row r="3197">
          <cell r="A3197">
            <v>339606</v>
          </cell>
        </row>
        <row r="3198">
          <cell r="A3198">
            <v>339611</v>
          </cell>
        </row>
        <row r="3199">
          <cell r="A3199">
            <v>339612</v>
          </cell>
        </row>
        <row r="3200">
          <cell r="A3200">
            <v>339614</v>
          </cell>
        </row>
        <row r="3201">
          <cell r="A3201">
            <v>339616</v>
          </cell>
        </row>
        <row r="3202">
          <cell r="A3202">
            <v>339617</v>
          </cell>
        </row>
        <row r="3203">
          <cell r="A3203">
            <v>339618</v>
          </cell>
        </row>
        <row r="3204">
          <cell r="A3204">
            <v>339622</v>
          </cell>
        </row>
        <row r="3205">
          <cell r="A3205">
            <v>339623</v>
          </cell>
        </row>
        <row r="3206">
          <cell r="A3206">
            <v>339624</v>
          </cell>
        </row>
        <row r="3207">
          <cell r="A3207">
            <v>339625</v>
          </cell>
        </row>
        <row r="3208">
          <cell r="A3208">
            <v>339626</v>
          </cell>
        </row>
        <row r="3209">
          <cell r="A3209">
            <v>339627</v>
          </cell>
        </row>
        <row r="3210">
          <cell r="A3210">
            <v>339628</v>
          </cell>
        </row>
        <row r="3211">
          <cell r="A3211">
            <v>339629</v>
          </cell>
        </row>
        <row r="3212">
          <cell r="A3212">
            <v>339630</v>
          </cell>
        </row>
        <row r="3213">
          <cell r="A3213">
            <v>339631</v>
          </cell>
        </row>
        <row r="3214">
          <cell r="A3214">
            <v>339632</v>
          </cell>
        </row>
        <row r="3215">
          <cell r="A3215">
            <v>339633</v>
          </cell>
        </row>
        <row r="3216">
          <cell r="A3216">
            <v>339634</v>
          </cell>
        </row>
        <row r="3217">
          <cell r="A3217">
            <v>339635</v>
          </cell>
        </row>
        <row r="3218">
          <cell r="A3218">
            <v>339636</v>
          </cell>
        </row>
        <row r="3219">
          <cell r="A3219">
            <v>339637</v>
          </cell>
        </row>
        <row r="3220">
          <cell r="A3220">
            <v>339638</v>
          </cell>
        </row>
        <row r="3221">
          <cell r="A3221">
            <v>339639</v>
          </cell>
        </row>
        <row r="3222">
          <cell r="A3222">
            <v>339640</v>
          </cell>
        </row>
        <row r="3223">
          <cell r="A3223">
            <v>339641</v>
          </cell>
        </row>
        <row r="3224">
          <cell r="A3224">
            <v>339642</v>
          </cell>
        </row>
        <row r="3225">
          <cell r="A3225">
            <v>339643</v>
          </cell>
        </row>
        <row r="3226">
          <cell r="A3226">
            <v>339644</v>
          </cell>
        </row>
        <row r="3227">
          <cell r="A3227">
            <v>339645</v>
          </cell>
        </row>
        <row r="3228">
          <cell r="A3228">
            <v>339647</v>
          </cell>
        </row>
        <row r="3229">
          <cell r="A3229">
            <v>339648</v>
          </cell>
        </row>
        <row r="3230">
          <cell r="A3230">
            <v>339649</v>
          </cell>
        </row>
        <row r="3231">
          <cell r="A3231">
            <v>339650</v>
          </cell>
        </row>
        <row r="3232">
          <cell r="A3232">
            <v>339651</v>
          </cell>
        </row>
        <row r="3233">
          <cell r="A3233">
            <v>339653</v>
          </cell>
        </row>
        <row r="3234">
          <cell r="A3234">
            <v>339655</v>
          </cell>
        </row>
        <row r="3235">
          <cell r="A3235">
            <v>339656</v>
          </cell>
        </row>
        <row r="3236">
          <cell r="A3236">
            <v>339657</v>
          </cell>
        </row>
        <row r="3237">
          <cell r="A3237">
            <v>339658</v>
          </cell>
        </row>
        <row r="3238">
          <cell r="A3238">
            <v>339659</v>
          </cell>
        </row>
        <row r="3239">
          <cell r="A3239">
            <v>339660</v>
          </cell>
        </row>
        <row r="3240">
          <cell r="A3240">
            <v>339661</v>
          </cell>
        </row>
        <row r="3241">
          <cell r="A3241">
            <v>339662</v>
          </cell>
        </row>
        <row r="3242">
          <cell r="A3242">
            <v>339663</v>
          </cell>
        </row>
        <row r="3243">
          <cell r="A3243">
            <v>339664</v>
          </cell>
        </row>
        <row r="3244">
          <cell r="A3244">
            <v>339665</v>
          </cell>
        </row>
        <row r="3245">
          <cell r="A3245">
            <v>339666</v>
          </cell>
        </row>
        <row r="3246">
          <cell r="A3246">
            <v>339667</v>
          </cell>
        </row>
        <row r="3247">
          <cell r="A3247">
            <v>339668</v>
          </cell>
        </row>
        <row r="3248">
          <cell r="A3248">
            <v>339669</v>
          </cell>
        </row>
        <row r="3249">
          <cell r="A3249">
            <v>339670</v>
          </cell>
        </row>
        <row r="3250">
          <cell r="A3250">
            <v>339671</v>
          </cell>
        </row>
        <row r="3251">
          <cell r="A3251">
            <v>339672</v>
          </cell>
        </row>
        <row r="3252">
          <cell r="A3252">
            <v>339673</v>
          </cell>
        </row>
        <row r="3253">
          <cell r="A3253">
            <v>339674</v>
          </cell>
        </row>
        <row r="3254">
          <cell r="A3254">
            <v>339675</v>
          </cell>
        </row>
        <row r="3255">
          <cell r="A3255">
            <v>339676</v>
          </cell>
        </row>
        <row r="3256">
          <cell r="A3256">
            <v>339677</v>
          </cell>
        </row>
        <row r="3257">
          <cell r="A3257">
            <v>339678</v>
          </cell>
        </row>
        <row r="3258">
          <cell r="A3258">
            <v>339679</v>
          </cell>
        </row>
        <row r="3259">
          <cell r="A3259">
            <v>339680</v>
          </cell>
        </row>
        <row r="3260">
          <cell r="A3260">
            <v>339681</v>
          </cell>
        </row>
        <row r="3261">
          <cell r="A3261">
            <v>339682</v>
          </cell>
        </row>
        <row r="3262">
          <cell r="A3262">
            <v>339683</v>
          </cell>
        </row>
        <row r="3263">
          <cell r="A3263">
            <v>339684</v>
          </cell>
        </row>
        <row r="3264">
          <cell r="A3264">
            <v>339685</v>
          </cell>
        </row>
        <row r="3265">
          <cell r="A3265">
            <v>339686</v>
          </cell>
        </row>
        <row r="3266">
          <cell r="A3266">
            <v>339687</v>
          </cell>
        </row>
        <row r="3267">
          <cell r="A3267">
            <v>339688</v>
          </cell>
        </row>
        <row r="3268">
          <cell r="A3268">
            <v>339689</v>
          </cell>
        </row>
        <row r="3269">
          <cell r="A3269">
            <v>339690</v>
          </cell>
        </row>
        <row r="3270">
          <cell r="A3270">
            <v>339691</v>
          </cell>
        </row>
        <row r="3271">
          <cell r="A3271">
            <v>339692</v>
          </cell>
        </row>
        <row r="3272">
          <cell r="A3272">
            <v>339693</v>
          </cell>
        </row>
        <row r="3273">
          <cell r="A3273">
            <v>339694</v>
          </cell>
        </row>
        <row r="3274">
          <cell r="A3274">
            <v>339695</v>
          </cell>
        </row>
        <row r="3275">
          <cell r="A3275">
            <v>339696</v>
          </cell>
        </row>
        <row r="3276">
          <cell r="A3276">
            <v>339697</v>
          </cell>
        </row>
        <row r="3277">
          <cell r="A3277">
            <v>339698</v>
          </cell>
        </row>
        <row r="3278">
          <cell r="A3278">
            <v>339699</v>
          </cell>
        </row>
        <row r="3279">
          <cell r="A3279">
            <v>339701</v>
          </cell>
        </row>
        <row r="3280">
          <cell r="A3280">
            <v>339702</v>
          </cell>
        </row>
        <row r="3281">
          <cell r="A3281">
            <v>339703</v>
          </cell>
        </row>
        <row r="3282">
          <cell r="A3282">
            <v>339704</v>
          </cell>
        </row>
        <row r="3283">
          <cell r="A3283">
            <v>339706</v>
          </cell>
        </row>
        <row r="3284">
          <cell r="A3284">
            <v>339707</v>
          </cell>
        </row>
        <row r="3285">
          <cell r="A3285">
            <v>339708</v>
          </cell>
        </row>
        <row r="3286">
          <cell r="A3286">
            <v>339709</v>
          </cell>
        </row>
        <row r="3287">
          <cell r="A3287">
            <v>339710</v>
          </cell>
        </row>
        <row r="3288">
          <cell r="A3288">
            <v>339711</v>
          </cell>
        </row>
        <row r="3289">
          <cell r="A3289">
            <v>339712</v>
          </cell>
        </row>
        <row r="3290">
          <cell r="A3290">
            <v>339714</v>
          </cell>
        </row>
        <row r="3291">
          <cell r="A3291">
            <v>339715</v>
          </cell>
        </row>
        <row r="3292">
          <cell r="A3292">
            <v>339716</v>
          </cell>
        </row>
        <row r="3293">
          <cell r="A3293">
            <v>339717</v>
          </cell>
        </row>
        <row r="3294">
          <cell r="A3294">
            <v>339718</v>
          </cell>
        </row>
        <row r="3295">
          <cell r="A3295">
            <v>339719</v>
          </cell>
        </row>
        <row r="3296">
          <cell r="A3296">
            <v>339720</v>
          </cell>
        </row>
        <row r="3297">
          <cell r="A3297">
            <v>339721</v>
          </cell>
        </row>
        <row r="3298">
          <cell r="A3298">
            <v>339722</v>
          </cell>
        </row>
        <row r="3299">
          <cell r="A3299">
            <v>339723</v>
          </cell>
        </row>
        <row r="3300">
          <cell r="A3300">
            <v>339724</v>
          </cell>
        </row>
        <row r="3301">
          <cell r="A3301">
            <v>339725</v>
          </cell>
        </row>
        <row r="3302">
          <cell r="A3302">
            <v>339726</v>
          </cell>
        </row>
        <row r="3303">
          <cell r="A3303">
            <v>339727</v>
          </cell>
        </row>
        <row r="3304">
          <cell r="A3304">
            <v>339728</v>
          </cell>
        </row>
        <row r="3305">
          <cell r="A3305">
            <v>339729</v>
          </cell>
        </row>
        <row r="3306">
          <cell r="A3306">
            <v>339730</v>
          </cell>
        </row>
        <row r="3307">
          <cell r="A3307">
            <v>339731</v>
          </cell>
        </row>
        <row r="3308">
          <cell r="A3308">
            <v>339732</v>
          </cell>
        </row>
        <row r="3309">
          <cell r="A3309">
            <v>339733</v>
          </cell>
        </row>
        <row r="3310">
          <cell r="A3310">
            <v>339734</v>
          </cell>
        </row>
        <row r="3311">
          <cell r="A3311">
            <v>339735</v>
          </cell>
        </row>
        <row r="3312">
          <cell r="A3312">
            <v>339736</v>
          </cell>
        </row>
        <row r="3313">
          <cell r="A3313">
            <v>339737</v>
          </cell>
        </row>
        <row r="3314">
          <cell r="A3314">
            <v>339738</v>
          </cell>
        </row>
        <row r="3315">
          <cell r="A3315">
            <v>339739</v>
          </cell>
        </row>
        <row r="3316">
          <cell r="A3316">
            <v>339740</v>
          </cell>
        </row>
        <row r="3317">
          <cell r="A3317">
            <v>339741</v>
          </cell>
        </row>
        <row r="3318">
          <cell r="A3318">
            <v>339742</v>
          </cell>
        </row>
        <row r="3319">
          <cell r="A3319">
            <v>339743</v>
          </cell>
        </row>
        <row r="3320">
          <cell r="A3320">
            <v>339744</v>
          </cell>
        </row>
        <row r="3321">
          <cell r="A3321">
            <v>339745</v>
          </cell>
        </row>
        <row r="3322">
          <cell r="A3322">
            <v>339746</v>
          </cell>
        </row>
        <row r="3323">
          <cell r="A3323">
            <v>339747</v>
          </cell>
        </row>
        <row r="3324">
          <cell r="A3324">
            <v>339748</v>
          </cell>
        </row>
        <row r="3325">
          <cell r="A3325">
            <v>339749</v>
          </cell>
        </row>
        <row r="3326">
          <cell r="A3326">
            <v>339750</v>
          </cell>
        </row>
        <row r="3327">
          <cell r="A3327">
            <v>339751</v>
          </cell>
        </row>
        <row r="3328">
          <cell r="A3328">
            <v>339752</v>
          </cell>
        </row>
        <row r="3329">
          <cell r="A3329">
            <v>339753</v>
          </cell>
        </row>
        <row r="3330">
          <cell r="A3330">
            <v>339754</v>
          </cell>
        </row>
        <row r="3331">
          <cell r="A3331">
            <v>339755</v>
          </cell>
        </row>
        <row r="3332">
          <cell r="A3332">
            <v>339756</v>
          </cell>
        </row>
        <row r="3333">
          <cell r="A3333">
            <v>339757</v>
          </cell>
        </row>
        <row r="3334">
          <cell r="A3334">
            <v>339758</v>
          </cell>
        </row>
        <row r="3335">
          <cell r="A3335">
            <v>339759</v>
          </cell>
        </row>
        <row r="3336">
          <cell r="A3336">
            <v>339760</v>
          </cell>
        </row>
        <row r="3337">
          <cell r="A3337">
            <v>339761</v>
          </cell>
        </row>
        <row r="3338">
          <cell r="A3338">
            <v>339762</v>
          </cell>
        </row>
        <row r="3339">
          <cell r="A3339">
            <v>339763</v>
          </cell>
        </row>
        <row r="3340">
          <cell r="A3340">
            <v>339764</v>
          </cell>
        </row>
        <row r="3341">
          <cell r="A3341">
            <v>339765</v>
          </cell>
        </row>
        <row r="3342">
          <cell r="A3342">
            <v>339766</v>
          </cell>
        </row>
        <row r="3343">
          <cell r="A3343">
            <v>339767</v>
          </cell>
        </row>
        <row r="3344">
          <cell r="A3344">
            <v>339768</v>
          </cell>
        </row>
        <row r="3345">
          <cell r="A3345">
            <v>339769</v>
          </cell>
        </row>
        <row r="3346">
          <cell r="A3346">
            <v>339770</v>
          </cell>
        </row>
        <row r="3347">
          <cell r="A3347">
            <v>339771</v>
          </cell>
        </row>
        <row r="3348">
          <cell r="A3348">
            <v>339772</v>
          </cell>
        </row>
        <row r="3349">
          <cell r="A3349">
            <v>339773</v>
          </cell>
        </row>
        <row r="3350">
          <cell r="A3350">
            <v>339774</v>
          </cell>
        </row>
        <row r="3351">
          <cell r="A3351">
            <v>339776</v>
          </cell>
        </row>
        <row r="3352">
          <cell r="A3352">
            <v>339777</v>
          </cell>
        </row>
        <row r="3353">
          <cell r="A3353">
            <v>339778</v>
          </cell>
        </row>
        <row r="3354">
          <cell r="A3354">
            <v>339779</v>
          </cell>
        </row>
        <row r="3355">
          <cell r="A3355">
            <v>339780</v>
          </cell>
        </row>
        <row r="3356">
          <cell r="A3356">
            <v>339781</v>
          </cell>
        </row>
        <row r="3357">
          <cell r="A3357">
            <v>339782</v>
          </cell>
        </row>
        <row r="3358">
          <cell r="A3358">
            <v>339783</v>
          </cell>
        </row>
        <row r="3359">
          <cell r="A3359">
            <v>339784</v>
          </cell>
        </row>
        <row r="3360">
          <cell r="A3360">
            <v>339786</v>
          </cell>
        </row>
        <row r="3361">
          <cell r="A3361">
            <v>339788</v>
          </cell>
        </row>
        <row r="3362">
          <cell r="A3362">
            <v>339789</v>
          </cell>
        </row>
        <row r="3363">
          <cell r="A3363">
            <v>339791</v>
          </cell>
        </row>
        <row r="3364">
          <cell r="A3364">
            <v>339792</v>
          </cell>
        </row>
        <row r="3365">
          <cell r="A3365">
            <v>339793</v>
          </cell>
        </row>
        <row r="3366">
          <cell r="A3366">
            <v>339794</v>
          </cell>
        </row>
        <row r="3367">
          <cell r="A3367">
            <v>339795</v>
          </cell>
        </row>
        <row r="3368">
          <cell r="A3368">
            <v>339796</v>
          </cell>
        </row>
        <row r="3369">
          <cell r="A3369">
            <v>339797</v>
          </cell>
        </row>
        <row r="3370">
          <cell r="A3370">
            <v>339798</v>
          </cell>
        </row>
        <row r="3371">
          <cell r="A3371">
            <v>339800</v>
          </cell>
        </row>
        <row r="3372">
          <cell r="A3372">
            <v>339801</v>
          </cell>
        </row>
        <row r="3373">
          <cell r="A3373">
            <v>339803</v>
          </cell>
        </row>
        <row r="3374">
          <cell r="A3374">
            <v>339804</v>
          </cell>
        </row>
        <row r="3375">
          <cell r="A3375">
            <v>339805</v>
          </cell>
        </row>
        <row r="3376">
          <cell r="A3376">
            <v>339806</v>
          </cell>
        </row>
        <row r="3377">
          <cell r="A3377">
            <v>339807</v>
          </cell>
        </row>
        <row r="3378">
          <cell r="A3378">
            <v>339808</v>
          </cell>
        </row>
        <row r="3379">
          <cell r="A3379">
            <v>339810</v>
          </cell>
        </row>
        <row r="3380">
          <cell r="A3380">
            <v>339811</v>
          </cell>
        </row>
        <row r="3381">
          <cell r="A3381">
            <v>339812</v>
          </cell>
        </row>
        <row r="3382">
          <cell r="A3382">
            <v>339813</v>
          </cell>
        </row>
        <row r="3383">
          <cell r="A3383">
            <v>339814</v>
          </cell>
        </row>
        <row r="3384">
          <cell r="A3384">
            <v>339816</v>
          </cell>
        </row>
        <row r="3385">
          <cell r="A3385">
            <v>339817</v>
          </cell>
        </row>
        <row r="3386">
          <cell r="A3386">
            <v>339818</v>
          </cell>
        </row>
        <row r="3387">
          <cell r="A3387">
            <v>339819</v>
          </cell>
        </row>
        <row r="3388">
          <cell r="A3388">
            <v>339820</v>
          </cell>
        </row>
        <row r="3389">
          <cell r="A3389">
            <v>339822</v>
          </cell>
        </row>
        <row r="3390">
          <cell r="A3390">
            <v>339823</v>
          </cell>
        </row>
        <row r="3391">
          <cell r="A3391">
            <v>339824</v>
          </cell>
        </row>
        <row r="3392">
          <cell r="A3392">
            <v>339825</v>
          </cell>
        </row>
        <row r="3393">
          <cell r="A3393">
            <v>339826</v>
          </cell>
        </row>
        <row r="3394">
          <cell r="A3394">
            <v>339827</v>
          </cell>
        </row>
        <row r="3395">
          <cell r="A3395">
            <v>339828</v>
          </cell>
        </row>
        <row r="3396">
          <cell r="A3396">
            <v>339829</v>
          </cell>
        </row>
        <row r="3397">
          <cell r="A3397">
            <v>339831</v>
          </cell>
        </row>
        <row r="3398">
          <cell r="A3398">
            <v>339832</v>
          </cell>
        </row>
        <row r="3399">
          <cell r="A3399">
            <v>339833</v>
          </cell>
        </row>
        <row r="3400">
          <cell r="A3400">
            <v>339835</v>
          </cell>
        </row>
        <row r="3401">
          <cell r="A3401">
            <v>339837</v>
          </cell>
        </row>
        <row r="3402">
          <cell r="A3402">
            <v>339838</v>
          </cell>
        </row>
        <row r="3403">
          <cell r="A3403">
            <v>339839</v>
          </cell>
        </row>
        <row r="3404">
          <cell r="A3404">
            <v>339840</v>
          </cell>
        </row>
        <row r="3405">
          <cell r="A3405">
            <v>339841</v>
          </cell>
        </row>
        <row r="3406">
          <cell r="A3406">
            <v>339842</v>
          </cell>
        </row>
        <row r="3407">
          <cell r="A3407">
            <v>339843</v>
          </cell>
        </row>
        <row r="3408">
          <cell r="A3408">
            <v>339844</v>
          </cell>
        </row>
        <row r="3409">
          <cell r="A3409">
            <v>339845</v>
          </cell>
        </row>
        <row r="3410">
          <cell r="A3410">
            <v>339847</v>
          </cell>
        </row>
        <row r="3411">
          <cell r="A3411">
            <v>339848</v>
          </cell>
        </row>
        <row r="3412">
          <cell r="A3412">
            <v>339849</v>
          </cell>
        </row>
        <row r="3413">
          <cell r="A3413">
            <v>339850</v>
          </cell>
        </row>
        <row r="3414">
          <cell r="A3414">
            <v>339851</v>
          </cell>
        </row>
        <row r="3415">
          <cell r="A3415">
            <v>339852</v>
          </cell>
        </row>
        <row r="3416">
          <cell r="A3416">
            <v>339853</v>
          </cell>
        </row>
        <row r="3417">
          <cell r="A3417">
            <v>339854</v>
          </cell>
        </row>
        <row r="3418">
          <cell r="A3418">
            <v>339855</v>
          </cell>
        </row>
        <row r="3419">
          <cell r="A3419">
            <v>339856</v>
          </cell>
        </row>
        <row r="3420">
          <cell r="A3420">
            <v>339858</v>
          </cell>
        </row>
        <row r="3421">
          <cell r="A3421">
            <v>339859</v>
          </cell>
        </row>
        <row r="3422">
          <cell r="A3422">
            <v>339860</v>
          </cell>
        </row>
        <row r="3423">
          <cell r="A3423">
            <v>339861</v>
          </cell>
        </row>
        <row r="3424">
          <cell r="A3424">
            <v>339863</v>
          </cell>
        </row>
        <row r="3425">
          <cell r="A3425">
            <v>339864</v>
          </cell>
        </row>
        <row r="3426">
          <cell r="A3426">
            <v>339865</v>
          </cell>
        </row>
        <row r="3427">
          <cell r="A3427">
            <v>339866</v>
          </cell>
        </row>
        <row r="3428">
          <cell r="A3428">
            <v>339867</v>
          </cell>
        </row>
        <row r="3429">
          <cell r="A3429">
            <v>339868</v>
          </cell>
        </row>
        <row r="3430">
          <cell r="A3430">
            <v>339869</v>
          </cell>
        </row>
        <row r="3431">
          <cell r="A3431">
            <v>339870</v>
          </cell>
        </row>
        <row r="3432">
          <cell r="A3432">
            <v>339871</v>
          </cell>
        </row>
        <row r="3433">
          <cell r="A3433">
            <v>339873</v>
          </cell>
        </row>
        <row r="3434">
          <cell r="A3434">
            <v>339874</v>
          </cell>
        </row>
        <row r="3435">
          <cell r="A3435">
            <v>339876</v>
          </cell>
        </row>
        <row r="3436">
          <cell r="A3436">
            <v>339877</v>
          </cell>
        </row>
        <row r="3437">
          <cell r="A3437">
            <v>339878</v>
          </cell>
        </row>
        <row r="3438">
          <cell r="A3438">
            <v>339879</v>
          </cell>
        </row>
        <row r="3439">
          <cell r="A3439">
            <v>339880</v>
          </cell>
        </row>
        <row r="3440">
          <cell r="A3440">
            <v>339881</v>
          </cell>
        </row>
        <row r="3441">
          <cell r="A3441">
            <v>339882</v>
          </cell>
        </row>
        <row r="3442">
          <cell r="A3442">
            <v>339883</v>
          </cell>
        </row>
        <row r="3443">
          <cell r="A3443">
            <v>339884</v>
          </cell>
        </row>
        <row r="3444">
          <cell r="A3444">
            <v>339885</v>
          </cell>
        </row>
        <row r="3445">
          <cell r="A3445">
            <v>339886</v>
          </cell>
        </row>
        <row r="3446">
          <cell r="A3446">
            <v>339887</v>
          </cell>
        </row>
        <row r="3447">
          <cell r="A3447">
            <v>339888</v>
          </cell>
        </row>
        <row r="3448">
          <cell r="A3448">
            <v>339889</v>
          </cell>
        </row>
        <row r="3449">
          <cell r="A3449">
            <v>339890</v>
          </cell>
        </row>
        <row r="3450">
          <cell r="A3450">
            <v>339891</v>
          </cell>
        </row>
        <row r="3451">
          <cell r="A3451">
            <v>339892</v>
          </cell>
        </row>
        <row r="3452">
          <cell r="A3452">
            <v>339893</v>
          </cell>
        </row>
        <row r="3453">
          <cell r="A3453">
            <v>339894</v>
          </cell>
        </row>
        <row r="3454">
          <cell r="A3454">
            <v>339895</v>
          </cell>
        </row>
        <row r="3455">
          <cell r="A3455">
            <v>339896</v>
          </cell>
        </row>
        <row r="3456">
          <cell r="A3456">
            <v>339897</v>
          </cell>
        </row>
        <row r="3457">
          <cell r="A3457">
            <v>339898</v>
          </cell>
        </row>
        <row r="3458">
          <cell r="A3458">
            <v>339899</v>
          </cell>
        </row>
        <row r="3459">
          <cell r="A3459">
            <v>339900</v>
          </cell>
        </row>
        <row r="3460">
          <cell r="A3460">
            <v>339901</v>
          </cell>
        </row>
        <row r="3461">
          <cell r="A3461">
            <v>339903</v>
          </cell>
        </row>
        <row r="3462">
          <cell r="A3462">
            <v>339904</v>
          </cell>
        </row>
        <row r="3463">
          <cell r="A3463">
            <v>339905</v>
          </cell>
        </row>
        <row r="3464">
          <cell r="A3464">
            <v>339906</v>
          </cell>
        </row>
        <row r="3465">
          <cell r="A3465">
            <v>339908</v>
          </cell>
        </row>
        <row r="3466">
          <cell r="A3466">
            <v>339909</v>
          </cell>
        </row>
        <row r="3467">
          <cell r="A3467">
            <v>339910</v>
          </cell>
        </row>
        <row r="3468">
          <cell r="A3468">
            <v>339911</v>
          </cell>
        </row>
        <row r="3469">
          <cell r="A3469">
            <v>339912</v>
          </cell>
        </row>
        <row r="3470">
          <cell r="A3470">
            <v>339913</v>
          </cell>
        </row>
        <row r="3471">
          <cell r="A3471">
            <v>339914</v>
          </cell>
        </row>
        <row r="3472">
          <cell r="A3472">
            <v>339915</v>
          </cell>
        </row>
        <row r="3473">
          <cell r="A3473">
            <v>339916</v>
          </cell>
        </row>
        <row r="3474">
          <cell r="A3474">
            <v>339917</v>
          </cell>
        </row>
        <row r="3475">
          <cell r="A3475">
            <v>339918</v>
          </cell>
        </row>
        <row r="3476">
          <cell r="A3476">
            <v>339919</v>
          </cell>
        </row>
        <row r="3477">
          <cell r="A3477">
            <v>339920</v>
          </cell>
        </row>
        <row r="3478">
          <cell r="A3478">
            <v>339922</v>
          </cell>
        </row>
        <row r="3479">
          <cell r="A3479">
            <v>339923</v>
          </cell>
        </row>
        <row r="3480">
          <cell r="A3480">
            <v>339925</v>
          </cell>
        </row>
        <row r="3481">
          <cell r="A3481">
            <v>339927</v>
          </cell>
        </row>
        <row r="3482">
          <cell r="A3482">
            <v>339928</v>
          </cell>
        </row>
        <row r="3483">
          <cell r="A3483">
            <v>339929</v>
          </cell>
        </row>
        <row r="3484">
          <cell r="A3484">
            <v>339930</v>
          </cell>
        </row>
        <row r="3485">
          <cell r="A3485">
            <v>339931</v>
          </cell>
        </row>
        <row r="3486">
          <cell r="A3486">
            <v>339932</v>
          </cell>
        </row>
        <row r="3487">
          <cell r="A3487">
            <v>339933</v>
          </cell>
        </row>
        <row r="3488">
          <cell r="A3488">
            <v>339934</v>
          </cell>
        </row>
        <row r="3489">
          <cell r="A3489">
            <v>339935</v>
          </cell>
        </row>
        <row r="3490">
          <cell r="A3490">
            <v>339937</v>
          </cell>
        </row>
        <row r="3491">
          <cell r="A3491">
            <v>339938</v>
          </cell>
        </row>
        <row r="3492">
          <cell r="A3492">
            <v>339939</v>
          </cell>
        </row>
        <row r="3493">
          <cell r="A3493">
            <v>339940</v>
          </cell>
        </row>
        <row r="3494">
          <cell r="A3494">
            <v>339941</v>
          </cell>
        </row>
        <row r="3495">
          <cell r="A3495">
            <v>339943</v>
          </cell>
        </row>
        <row r="3496">
          <cell r="A3496">
            <v>339944</v>
          </cell>
        </row>
        <row r="3497">
          <cell r="A3497">
            <v>339945</v>
          </cell>
        </row>
        <row r="3498">
          <cell r="A3498">
            <v>339946</v>
          </cell>
        </row>
        <row r="3499">
          <cell r="A3499">
            <v>339947</v>
          </cell>
        </row>
        <row r="3500">
          <cell r="A3500">
            <v>339949</v>
          </cell>
        </row>
        <row r="3501">
          <cell r="A3501">
            <v>339950</v>
          </cell>
        </row>
        <row r="3502">
          <cell r="A3502">
            <v>339951</v>
          </cell>
        </row>
        <row r="3503">
          <cell r="A3503">
            <v>339952</v>
          </cell>
        </row>
        <row r="3504">
          <cell r="A3504">
            <v>339953</v>
          </cell>
        </row>
        <row r="3505">
          <cell r="A3505">
            <v>339954</v>
          </cell>
        </row>
        <row r="3506">
          <cell r="A3506">
            <v>339955</v>
          </cell>
        </row>
        <row r="3507">
          <cell r="A3507">
            <v>339956</v>
          </cell>
        </row>
        <row r="3508">
          <cell r="A3508">
            <v>339957</v>
          </cell>
        </row>
        <row r="3509">
          <cell r="A3509">
            <v>339958</v>
          </cell>
        </row>
        <row r="3510">
          <cell r="A3510">
            <v>339959</v>
          </cell>
        </row>
        <row r="3511">
          <cell r="A3511">
            <v>339960</v>
          </cell>
        </row>
        <row r="3512">
          <cell r="A3512">
            <v>339962</v>
          </cell>
        </row>
        <row r="3513">
          <cell r="A3513">
            <v>339963</v>
          </cell>
        </row>
        <row r="3514">
          <cell r="A3514">
            <v>339964</v>
          </cell>
        </row>
        <row r="3515">
          <cell r="A3515">
            <v>339965</v>
          </cell>
        </row>
        <row r="3516">
          <cell r="A3516">
            <v>339966</v>
          </cell>
        </row>
        <row r="3517">
          <cell r="A3517">
            <v>339967</v>
          </cell>
        </row>
        <row r="3518">
          <cell r="A3518">
            <v>339968</v>
          </cell>
        </row>
        <row r="3519">
          <cell r="A3519">
            <v>339969</v>
          </cell>
        </row>
        <row r="3520">
          <cell r="A3520">
            <v>339970</v>
          </cell>
        </row>
        <row r="3521">
          <cell r="A3521">
            <v>339971</v>
          </cell>
        </row>
        <row r="3522">
          <cell r="A3522">
            <v>339972</v>
          </cell>
        </row>
        <row r="3523">
          <cell r="A3523">
            <v>339973</v>
          </cell>
        </row>
        <row r="3524">
          <cell r="A3524">
            <v>339974</v>
          </cell>
        </row>
        <row r="3525">
          <cell r="A3525">
            <v>339975</v>
          </cell>
        </row>
        <row r="3526">
          <cell r="A3526">
            <v>339976</v>
          </cell>
        </row>
        <row r="3527">
          <cell r="A3527">
            <v>339977</v>
          </cell>
        </row>
        <row r="3528">
          <cell r="A3528">
            <v>339978</v>
          </cell>
        </row>
        <row r="3529">
          <cell r="A3529">
            <v>339979</v>
          </cell>
        </row>
        <row r="3530">
          <cell r="A3530">
            <v>339980</v>
          </cell>
        </row>
        <row r="3531">
          <cell r="A3531">
            <v>339981</v>
          </cell>
        </row>
        <row r="3532">
          <cell r="A3532">
            <v>339982</v>
          </cell>
        </row>
        <row r="3533">
          <cell r="A3533">
            <v>339983</v>
          </cell>
        </row>
        <row r="3534">
          <cell r="A3534">
            <v>339984</v>
          </cell>
        </row>
        <row r="3535">
          <cell r="A3535">
            <v>339985</v>
          </cell>
        </row>
        <row r="3536">
          <cell r="A3536">
            <v>339986</v>
          </cell>
        </row>
        <row r="3537">
          <cell r="A3537">
            <v>339987</v>
          </cell>
        </row>
        <row r="3538">
          <cell r="A3538">
            <v>339988</v>
          </cell>
        </row>
        <row r="3539">
          <cell r="A3539">
            <v>339989</v>
          </cell>
        </row>
        <row r="3540">
          <cell r="A3540">
            <v>339990</v>
          </cell>
        </row>
        <row r="3541">
          <cell r="A3541">
            <v>339992</v>
          </cell>
        </row>
        <row r="3542">
          <cell r="A3542">
            <v>339993</v>
          </cell>
        </row>
        <row r="3543">
          <cell r="A3543">
            <v>339995</v>
          </cell>
        </row>
        <row r="3544">
          <cell r="A3544">
            <v>339996</v>
          </cell>
        </row>
        <row r="3545">
          <cell r="A3545">
            <v>339998</v>
          </cell>
        </row>
        <row r="3546">
          <cell r="A3546">
            <v>339999</v>
          </cell>
        </row>
        <row r="3547">
          <cell r="A3547">
            <v>340000</v>
          </cell>
        </row>
        <row r="3548">
          <cell r="A3548">
            <v>340001</v>
          </cell>
        </row>
        <row r="3549">
          <cell r="A3549">
            <v>340002</v>
          </cell>
        </row>
        <row r="3550">
          <cell r="A3550">
            <v>340003</v>
          </cell>
        </row>
        <row r="3551">
          <cell r="A3551">
            <v>340004</v>
          </cell>
        </row>
        <row r="3552">
          <cell r="A3552">
            <v>340005</v>
          </cell>
        </row>
        <row r="3553">
          <cell r="A3553">
            <v>340006</v>
          </cell>
        </row>
        <row r="3554">
          <cell r="A3554">
            <v>340007</v>
          </cell>
        </row>
        <row r="3555">
          <cell r="A3555">
            <v>340008</v>
          </cell>
        </row>
        <row r="3556">
          <cell r="A3556">
            <v>340009</v>
          </cell>
        </row>
        <row r="3557">
          <cell r="A3557">
            <v>340010</v>
          </cell>
        </row>
        <row r="3558">
          <cell r="A3558">
            <v>340011</v>
          </cell>
        </row>
        <row r="3559">
          <cell r="A3559">
            <v>340012</v>
          </cell>
        </row>
        <row r="3560">
          <cell r="A3560">
            <v>340013</v>
          </cell>
        </row>
        <row r="3561">
          <cell r="A3561">
            <v>340014</v>
          </cell>
        </row>
        <row r="3562">
          <cell r="A3562">
            <v>340015</v>
          </cell>
        </row>
        <row r="3563">
          <cell r="A3563">
            <v>340016</v>
          </cell>
        </row>
        <row r="3564">
          <cell r="A3564">
            <v>340017</v>
          </cell>
        </row>
        <row r="3565">
          <cell r="A3565">
            <v>340018</v>
          </cell>
        </row>
        <row r="3566">
          <cell r="A3566">
            <v>340019</v>
          </cell>
        </row>
        <row r="3567">
          <cell r="A3567">
            <v>340020</v>
          </cell>
        </row>
        <row r="3568">
          <cell r="A3568">
            <v>340022</v>
          </cell>
        </row>
        <row r="3569">
          <cell r="A3569">
            <v>340023</v>
          </cell>
        </row>
        <row r="3570">
          <cell r="A3570">
            <v>340024</v>
          </cell>
        </row>
        <row r="3571">
          <cell r="A3571">
            <v>340025</v>
          </cell>
        </row>
        <row r="3572">
          <cell r="A3572">
            <v>340027</v>
          </cell>
        </row>
        <row r="3573">
          <cell r="A3573">
            <v>340028</v>
          </cell>
        </row>
        <row r="3574">
          <cell r="A3574">
            <v>340029</v>
          </cell>
        </row>
        <row r="3575">
          <cell r="A3575">
            <v>340030</v>
          </cell>
        </row>
        <row r="3576">
          <cell r="A3576">
            <v>340031</v>
          </cell>
        </row>
        <row r="3577">
          <cell r="A3577">
            <v>340032</v>
          </cell>
        </row>
        <row r="3578">
          <cell r="A3578">
            <v>340033</v>
          </cell>
        </row>
        <row r="3579">
          <cell r="A3579">
            <v>340034</v>
          </cell>
        </row>
        <row r="3580">
          <cell r="A3580">
            <v>340035</v>
          </cell>
        </row>
        <row r="3581">
          <cell r="A3581">
            <v>340036</v>
          </cell>
        </row>
        <row r="3582">
          <cell r="A3582">
            <v>340037</v>
          </cell>
        </row>
        <row r="3583">
          <cell r="A3583">
            <v>340038</v>
          </cell>
        </row>
        <row r="3584">
          <cell r="A3584">
            <v>340039</v>
          </cell>
        </row>
        <row r="3585">
          <cell r="A3585">
            <v>340040</v>
          </cell>
        </row>
        <row r="3586">
          <cell r="A3586">
            <v>340041</v>
          </cell>
        </row>
        <row r="3587">
          <cell r="A3587">
            <v>340042</v>
          </cell>
        </row>
        <row r="3588">
          <cell r="A3588">
            <v>340043</v>
          </cell>
        </row>
        <row r="3589">
          <cell r="A3589">
            <v>340044</v>
          </cell>
        </row>
        <row r="3590">
          <cell r="A3590">
            <v>340045</v>
          </cell>
        </row>
        <row r="3591">
          <cell r="A3591">
            <v>340046</v>
          </cell>
        </row>
        <row r="3592">
          <cell r="A3592">
            <v>340047</v>
          </cell>
        </row>
        <row r="3593">
          <cell r="A3593">
            <v>340048</v>
          </cell>
        </row>
        <row r="3594">
          <cell r="A3594">
            <v>340049</v>
          </cell>
        </row>
        <row r="3595">
          <cell r="A3595">
            <v>340050</v>
          </cell>
        </row>
        <row r="3596">
          <cell r="A3596">
            <v>340052</v>
          </cell>
        </row>
        <row r="3597">
          <cell r="A3597">
            <v>340053</v>
          </cell>
        </row>
        <row r="3598">
          <cell r="A3598">
            <v>340054</v>
          </cell>
        </row>
        <row r="3599">
          <cell r="A3599">
            <v>340055</v>
          </cell>
        </row>
        <row r="3600">
          <cell r="A3600">
            <v>340056</v>
          </cell>
        </row>
        <row r="3601">
          <cell r="A3601">
            <v>340057</v>
          </cell>
        </row>
        <row r="3602">
          <cell r="A3602">
            <v>340058</v>
          </cell>
        </row>
        <row r="3603">
          <cell r="A3603">
            <v>340059</v>
          </cell>
        </row>
        <row r="3604">
          <cell r="A3604">
            <v>340060</v>
          </cell>
        </row>
        <row r="3605">
          <cell r="A3605">
            <v>340061</v>
          </cell>
        </row>
        <row r="3606">
          <cell r="A3606">
            <v>340062</v>
          </cell>
        </row>
        <row r="3607">
          <cell r="A3607">
            <v>340063</v>
          </cell>
        </row>
        <row r="3608">
          <cell r="A3608">
            <v>340064</v>
          </cell>
        </row>
        <row r="3609">
          <cell r="A3609">
            <v>340065</v>
          </cell>
        </row>
        <row r="3610">
          <cell r="A3610">
            <v>340066</v>
          </cell>
        </row>
        <row r="3611">
          <cell r="A3611">
            <v>340067</v>
          </cell>
        </row>
        <row r="3612">
          <cell r="A3612">
            <v>340068</v>
          </cell>
        </row>
        <row r="3613">
          <cell r="A3613">
            <v>340069</v>
          </cell>
        </row>
        <row r="3614">
          <cell r="A3614">
            <v>340070</v>
          </cell>
        </row>
        <row r="3615">
          <cell r="A3615">
            <v>340071</v>
          </cell>
        </row>
        <row r="3616">
          <cell r="A3616">
            <v>340072</v>
          </cell>
        </row>
        <row r="3617">
          <cell r="A3617">
            <v>340073</v>
          </cell>
        </row>
        <row r="3618">
          <cell r="A3618">
            <v>340074</v>
          </cell>
        </row>
        <row r="3619">
          <cell r="A3619">
            <v>340075</v>
          </cell>
        </row>
        <row r="3620">
          <cell r="A3620">
            <v>340076</v>
          </cell>
        </row>
        <row r="3621">
          <cell r="A3621">
            <v>340077</v>
          </cell>
        </row>
        <row r="3622">
          <cell r="A3622">
            <v>340078</v>
          </cell>
        </row>
        <row r="3623">
          <cell r="A3623">
            <v>340079</v>
          </cell>
        </row>
        <row r="3624">
          <cell r="A3624">
            <v>340080</v>
          </cell>
        </row>
        <row r="3625">
          <cell r="A3625">
            <v>340081</v>
          </cell>
        </row>
        <row r="3626">
          <cell r="A3626">
            <v>340082</v>
          </cell>
        </row>
        <row r="3627">
          <cell r="A3627">
            <v>340084</v>
          </cell>
        </row>
        <row r="3628">
          <cell r="A3628">
            <v>340085</v>
          </cell>
        </row>
        <row r="3629">
          <cell r="A3629">
            <v>340086</v>
          </cell>
        </row>
        <row r="3630">
          <cell r="A3630">
            <v>340087</v>
          </cell>
        </row>
        <row r="3631">
          <cell r="A3631">
            <v>340088</v>
          </cell>
        </row>
        <row r="3632">
          <cell r="A3632">
            <v>340089</v>
          </cell>
        </row>
        <row r="3633">
          <cell r="A3633">
            <v>340090</v>
          </cell>
        </row>
        <row r="3634">
          <cell r="A3634">
            <v>340091</v>
          </cell>
        </row>
        <row r="3635">
          <cell r="A3635">
            <v>340092</v>
          </cell>
        </row>
        <row r="3636">
          <cell r="A3636">
            <v>340093</v>
          </cell>
        </row>
        <row r="3637">
          <cell r="A3637">
            <v>340094</v>
          </cell>
        </row>
        <row r="3638">
          <cell r="A3638">
            <v>340095</v>
          </cell>
        </row>
        <row r="3639">
          <cell r="A3639">
            <v>340096</v>
          </cell>
        </row>
        <row r="3640">
          <cell r="A3640">
            <v>340097</v>
          </cell>
        </row>
        <row r="3641">
          <cell r="A3641">
            <v>340098</v>
          </cell>
        </row>
        <row r="3642">
          <cell r="A3642">
            <v>340099</v>
          </cell>
        </row>
        <row r="3643">
          <cell r="A3643">
            <v>340100</v>
          </cell>
        </row>
        <row r="3644">
          <cell r="A3644">
            <v>340101</v>
          </cell>
        </row>
        <row r="3645">
          <cell r="A3645">
            <v>340102</v>
          </cell>
        </row>
        <row r="3646">
          <cell r="A3646">
            <v>340103</v>
          </cell>
        </row>
        <row r="3647">
          <cell r="A3647">
            <v>340104</v>
          </cell>
        </row>
        <row r="3648">
          <cell r="A3648">
            <v>340105</v>
          </cell>
        </row>
        <row r="3649">
          <cell r="A3649">
            <v>340106</v>
          </cell>
        </row>
        <row r="3650">
          <cell r="A3650">
            <v>340107</v>
          </cell>
        </row>
        <row r="3651">
          <cell r="A3651">
            <v>340108</v>
          </cell>
        </row>
        <row r="3652">
          <cell r="A3652">
            <v>340109</v>
          </cell>
        </row>
        <row r="3653">
          <cell r="A3653">
            <v>340110</v>
          </cell>
        </row>
        <row r="3654">
          <cell r="A3654">
            <v>340111</v>
          </cell>
        </row>
        <row r="3655">
          <cell r="A3655">
            <v>340112</v>
          </cell>
        </row>
        <row r="3656">
          <cell r="A3656">
            <v>340113</v>
          </cell>
        </row>
        <row r="3657">
          <cell r="A3657">
            <v>340114</v>
          </cell>
        </row>
        <row r="3658">
          <cell r="A3658">
            <v>340115</v>
          </cell>
        </row>
        <row r="3659">
          <cell r="A3659">
            <v>340116</v>
          </cell>
        </row>
        <row r="3660">
          <cell r="A3660">
            <v>340119</v>
          </cell>
        </row>
        <row r="3661">
          <cell r="A3661">
            <v>340120</v>
          </cell>
        </row>
        <row r="3662">
          <cell r="A3662">
            <v>340121</v>
          </cell>
        </row>
        <row r="3663">
          <cell r="A3663">
            <v>340122</v>
          </cell>
        </row>
        <row r="3664">
          <cell r="A3664">
            <v>340123</v>
          </cell>
        </row>
        <row r="3665">
          <cell r="A3665">
            <v>340125</v>
          </cell>
        </row>
        <row r="3666">
          <cell r="A3666">
            <v>340126</v>
          </cell>
        </row>
        <row r="3667">
          <cell r="A3667">
            <v>340127</v>
          </cell>
        </row>
        <row r="3668">
          <cell r="A3668">
            <v>340128</v>
          </cell>
        </row>
        <row r="3669">
          <cell r="A3669">
            <v>340129</v>
          </cell>
        </row>
        <row r="3670">
          <cell r="A3670">
            <v>340132</v>
          </cell>
        </row>
        <row r="3671">
          <cell r="A3671">
            <v>340133</v>
          </cell>
        </row>
        <row r="3672">
          <cell r="A3672">
            <v>340135</v>
          </cell>
        </row>
        <row r="3673">
          <cell r="A3673">
            <v>340136</v>
          </cell>
        </row>
        <row r="3674">
          <cell r="A3674">
            <v>340137</v>
          </cell>
        </row>
        <row r="3675">
          <cell r="A3675">
            <v>340138</v>
          </cell>
        </row>
        <row r="3676">
          <cell r="A3676">
            <v>340139</v>
          </cell>
        </row>
        <row r="3677">
          <cell r="A3677">
            <v>340140</v>
          </cell>
        </row>
        <row r="3678">
          <cell r="A3678">
            <v>340141</v>
          </cell>
        </row>
        <row r="3679">
          <cell r="A3679">
            <v>340142</v>
          </cell>
        </row>
        <row r="3680">
          <cell r="A3680">
            <v>340143</v>
          </cell>
        </row>
        <row r="3681">
          <cell r="A3681">
            <v>340144</v>
          </cell>
        </row>
        <row r="3682">
          <cell r="A3682">
            <v>340145</v>
          </cell>
        </row>
        <row r="3683">
          <cell r="A3683">
            <v>340146</v>
          </cell>
        </row>
        <row r="3684">
          <cell r="A3684">
            <v>340147</v>
          </cell>
        </row>
        <row r="3685">
          <cell r="A3685">
            <v>340148</v>
          </cell>
        </row>
        <row r="3686">
          <cell r="A3686">
            <v>340149</v>
          </cell>
        </row>
        <row r="3687">
          <cell r="A3687">
            <v>340150</v>
          </cell>
        </row>
        <row r="3688">
          <cell r="A3688">
            <v>340151</v>
          </cell>
        </row>
        <row r="3689">
          <cell r="A3689">
            <v>340152</v>
          </cell>
        </row>
        <row r="3690">
          <cell r="A3690">
            <v>340153</v>
          </cell>
        </row>
        <row r="3691">
          <cell r="A3691">
            <v>340154</v>
          </cell>
        </row>
        <row r="3692">
          <cell r="A3692">
            <v>340155</v>
          </cell>
        </row>
        <row r="3693">
          <cell r="A3693">
            <v>340157</v>
          </cell>
        </row>
        <row r="3694">
          <cell r="A3694">
            <v>340158</v>
          </cell>
        </row>
        <row r="3695">
          <cell r="A3695">
            <v>340159</v>
          </cell>
        </row>
        <row r="3696">
          <cell r="A3696">
            <v>340160</v>
          </cell>
        </row>
        <row r="3697">
          <cell r="A3697">
            <v>340161</v>
          </cell>
        </row>
        <row r="3698">
          <cell r="A3698">
            <v>340162</v>
          </cell>
        </row>
        <row r="3699">
          <cell r="A3699">
            <v>340163</v>
          </cell>
        </row>
        <row r="3700">
          <cell r="A3700">
            <v>340165</v>
          </cell>
        </row>
        <row r="3701">
          <cell r="A3701">
            <v>340166</v>
          </cell>
        </row>
        <row r="3702">
          <cell r="A3702">
            <v>340168</v>
          </cell>
        </row>
        <row r="3703">
          <cell r="A3703">
            <v>340169</v>
          </cell>
        </row>
        <row r="3704">
          <cell r="A3704">
            <v>340170</v>
          </cell>
        </row>
        <row r="3705">
          <cell r="A3705">
            <v>340171</v>
          </cell>
        </row>
        <row r="3706">
          <cell r="A3706">
            <v>340172</v>
          </cell>
        </row>
        <row r="3707">
          <cell r="A3707">
            <v>340173</v>
          </cell>
        </row>
        <row r="3708">
          <cell r="A3708">
            <v>340174</v>
          </cell>
        </row>
        <row r="3709">
          <cell r="A3709">
            <v>340175</v>
          </cell>
        </row>
        <row r="3710">
          <cell r="A3710">
            <v>340176</v>
          </cell>
        </row>
        <row r="3711">
          <cell r="A3711">
            <v>340177</v>
          </cell>
        </row>
        <row r="3712">
          <cell r="A3712">
            <v>340179</v>
          </cell>
        </row>
        <row r="3713">
          <cell r="A3713">
            <v>340180</v>
          </cell>
        </row>
        <row r="3714">
          <cell r="A3714">
            <v>340181</v>
          </cell>
        </row>
        <row r="3715">
          <cell r="A3715">
            <v>340182</v>
          </cell>
        </row>
        <row r="3716">
          <cell r="A3716">
            <v>340183</v>
          </cell>
        </row>
        <row r="3717">
          <cell r="A3717">
            <v>340184</v>
          </cell>
        </row>
        <row r="3718">
          <cell r="A3718">
            <v>340185</v>
          </cell>
        </row>
        <row r="3719">
          <cell r="A3719">
            <v>340186</v>
          </cell>
        </row>
        <row r="3720">
          <cell r="A3720">
            <v>340187</v>
          </cell>
        </row>
        <row r="3721">
          <cell r="A3721">
            <v>340189</v>
          </cell>
        </row>
        <row r="3722">
          <cell r="A3722">
            <v>340190</v>
          </cell>
        </row>
        <row r="3723">
          <cell r="A3723">
            <v>340191</v>
          </cell>
        </row>
        <row r="3724">
          <cell r="A3724">
            <v>340192</v>
          </cell>
        </row>
        <row r="3725">
          <cell r="A3725">
            <v>340193</v>
          </cell>
        </row>
        <row r="3726">
          <cell r="A3726">
            <v>340194</v>
          </cell>
        </row>
        <row r="3727">
          <cell r="A3727">
            <v>340195</v>
          </cell>
        </row>
        <row r="3728">
          <cell r="A3728">
            <v>340196</v>
          </cell>
        </row>
        <row r="3729">
          <cell r="A3729">
            <v>340197</v>
          </cell>
        </row>
        <row r="3730">
          <cell r="A3730">
            <v>340198</v>
          </cell>
        </row>
        <row r="3731">
          <cell r="A3731">
            <v>340199</v>
          </cell>
        </row>
        <row r="3732">
          <cell r="A3732">
            <v>340200</v>
          </cell>
        </row>
        <row r="3733">
          <cell r="A3733">
            <v>340203</v>
          </cell>
        </row>
        <row r="3734">
          <cell r="A3734">
            <v>340204</v>
          </cell>
        </row>
        <row r="3735">
          <cell r="A3735">
            <v>340205</v>
          </cell>
        </row>
        <row r="3736">
          <cell r="A3736">
            <v>340206</v>
          </cell>
        </row>
        <row r="3737">
          <cell r="A3737">
            <v>340207</v>
          </cell>
        </row>
        <row r="3738">
          <cell r="A3738">
            <v>340208</v>
          </cell>
        </row>
        <row r="3739">
          <cell r="A3739">
            <v>340209</v>
          </cell>
        </row>
        <row r="3740">
          <cell r="A3740">
            <v>340210</v>
          </cell>
        </row>
        <row r="3741">
          <cell r="A3741">
            <v>340211</v>
          </cell>
        </row>
        <row r="3742">
          <cell r="A3742">
            <v>340212</v>
          </cell>
        </row>
        <row r="3743">
          <cell r="A3743">
            <v>340213</v>
          </cell>
        </row>
        <row r="3744">
          <cell r="A3744">
            <v>340214</v>
          </cell>
        </row>
        <row r="3745">
          <cell r="A3745">
            <v>340215</v>
          </cell>
        </row>
        <row r="3746">
          <cell r="A3746">
            <v>340216</v>
          </cell>
        </row>
        <row r="3747">
          <cell r="A3747">
            <v>340217</v>
          </cell>
        </row>
        <row r="3748">
          <cell r="A3748">
            <v>340218</v>
          </cell>
        </row>
        <row r="3749">
          <cell r="A3749">
            <v>340219</v>
          </cell>
        </row>
        <row r="3750">
          <cell r="A3750">
            <v>340220</v>
          </cell>
        </row>
        <row r="3751">
          <cell r="A3751">
            <v>340221</v>
          </cell>
        </row>
        <row r="3752">
          <cell r="A3752">
            <v>340222</v>
          </cell>
        </row>
        <row r="3753">
          <cell r="A3753">
            <v>340223</v>
          </cell>
        </row>
        <row r="3754">
          <cell r="A3754">
            <v>340224</v>
          </cell>
        </row>
        <row r="3755">
          <cell r="A3755">
            <v>340225</v>
          </cell>
        </row>
        <row r="3756">
          <cell r="A3756">
            <v>340226</v>
          </cell>
        </row>
        <row r="3757">
          <cell r="A3757">
            <v>340227</v>
          </cell>
        </row>
        <row r="3758">
          <cell r="A3758">
            <v>340228</v>
          </cell>
        </row>
        <row r="3759">
          <cell r="A3759">
            <v>340229</v>
          </cell>
        </row>
        <row r="3760">
          <cell r="A3760">
            <v>340230</v>
          </cell>
        </row>
        <row r="3761">
          <cell r="A3761">
            <v>340231</v>
          </cell>
        </row>
        <row r="3762">
          <cell r="A3762">
            <v>340232</v>
          </cell>
        </row>
        <row r="3763">
          <cell r="A3763">
            <v>340233</v>
          </cell>
        </row>
        <row r="3764">
          <cell r="A3764">
            <v>340234</v>
          </cell>
        </row>
        <row r="3765">
          <cell r="A3765">
            <v>340235</v>
          </cell>
        </row>
        <row r="3766">
          <cell r="A3766">
            <v>340236</v>
          </cell>
        </row>
        <row r="3767">
          <cell r="A3767">
            <v>340237</v>
          </cell>
        </row>
        <row r="3768">
          <cell r="A3768">
            <v>340238</v>
          </cell>
        </row>
        <row r="3769">
          <cell r="A3769">
            <v>340239</v>
          </cell>
        </row>
        <row r="3770">
          <cell r="A3770">
            <v>340240</v>
          </cell>
        </row>
        <row r="3771">
          <cell r="A3771">
            <v>340241</v>
          </cell>
        </row>
        <row r="3772">
          <cell r="A3772">
            <v>340242</v>
          </cell>
        </row>
        <row r="3773">
          <cell r="A3773">
            <v>340243</v>
          </cell>
        </row>
        <row r="3774">
          <cell r="A3774">
            <v>340244</v>
          </cell>
        </row>
        <row r="3775">
          <cell r="A3775">
            <v>340245</v>
          </cell>
        </row>
        <row r="3776">
          <cell r="A3776">
            <v>340246</v>
          </cell>
        </row>
        <row r="3777">
          <cell r="A3777">
            <v>340247</v>
          </cell>
        </row>
        <row r="3778">
          <cell r="A3778">
            <v>340248</v>
          </cell>
        </row>
        <row r="3779">
          <cell r="A3779">
            <v>340249</v>
          </cell>
        </row>
        <row r="3780">
          <cell r="A3780">
            <v>340250</v>
          </cell>
        </row>
        <row r="3781">
          <cell r="A3781">
            <v>340251</v>
          </cell>
        </row>
        <row r="3782">
          <cell r="A3782">
            <v>340252</v>
          </cell>
        </row>
        <row r="3783">
          <cell r="A3783">
            <v>340253</v>
          </cell>
        </row>
        <row r="3784">
          <cell r="A3784">
            <v>340254</v>
          </cell>
        </row>
        <row r="3785">
          <cell r="A3785">
            <v>340255</v>
          </cell>
        </row>
        <row r="3786">
          <cell r="A3786">
            <v>340256</v>
          </cell>
        </row>
        <row r="3787">
          <cell r="A3787">
            <v>340257</v>
          </cell>
        </row>
        <row r="3788">
          <cell r="A3788">
            <v>340258</v>
          </cell>
        </row>
        <row r="3789">
          <cell r="A3789">
            <v>340259</v>
          </cell>
        </row>
        <row r="3790">
          <cell r="A3790">
            <v>340260</v>
          </cell>
        </row>
        <row r="3791">
          <cell r="A3791">
            <v>340261</v>
          </cell>
        </row>
        <row r="3792">
          <cell r="A3792">
            <v>340262</v>
          </cell>
        </row>
        <row r="3793">
          <cell r="A3793">
            <v>340263</v>
          </cell>
        </row>
        <row r="3794">
          <cell r="A3794">
            <v>340264</v>
          </cell>
        </row>
        <row r="3795">
          <cell r="A3795">
            <v>340265</v>
          </cell>
        </row>
        <row r="3796">
          <cell r="A3796">
            <v>340266</v>
          </cell>
        </row>
        <row r="3797">
          <cell r="A3797">
            <v>340267</v>
          </cell>
        </row>
        <row r="3798">
          <cell r="A3798">
            <v>340268</v>
          </cell>
        </row>
        <row r="3799">
          <cell r="A3799">
            <v>340269</v>
          </cell>
        </row>
        <row r="3800">
          <cell r="A3800">
            <v>340270</v>
          </cell>
        </row>
        <row r="3801">
          <cell r="A3801">
            <v>340271</v>
          </cell>
        </row>
        <row r="3802">
          <cell r="A3802">
            <v>340272</v>
          </cell>
        </row>
        <row r="3803">
          <cell r="A3803">
            <v>340273</v>
          </cell>
        </row>
        <row r="3804">
          <cell r="A3804">
            <v>340274</v>
          </cell>
        </row>
        <row r="3805">
          <cell r="A3805">
            <v>340275</v>
          </cell>
        </row>
        <row r="3806">
          <cell r="A3806">
            <v>340276</v>
          </cell>
        </row>
        <row r="3807">
          <cell r="A3807">
            <v>340277</v>
          </cell>
        </row>
        <row r="3808">
          <cell r="A3808">
            <v>340278</v>
          </cell>
        </row>
        <row r="3809">
          <cell r="A3809">
            <v>340279</v>
          </cell>
        </row>
        <row r="3810">
          <cell r="A3810">
            <v>340280</v>
          </cell>
        </row>
        <row r="3811">
          <cell r="A3811">
            <v>340281</v>
          </cell>
        </row>
        <row r="3812">
          <cell r="A3812">
            <v>340282</v>
          </cell>
        </row>
        <row r="3813">
          <cell r="A3813">
            <v>340283</v>
          </cell>
        </row>
        <row r="3814">
          <cell r="A3814">
            <v>340284</v>
          </cell>
        </row>
        <row r="3815">
          <cell r="A3815">
            <v>340285</v>
          </cell>
        </row>
        <row r="3816">
          <cell r="A3816">
            <v>340286</v>
          </cell>
        </row>
        <row r="3817">
          <cell r="A3817">
            <v>340287</v>
          </cell>
        </row>
        <row r="3818">
          <cell r="A3818">
            <v>340288</v>
          </cell>
        </row>
        <row r="3819">
          <cell r="A3819">
            <v>340289</v>
          </cell>
        </row>
        <row r="3820">
          <cell r="A3820">
            <v>340290</v>
          </cell>
        </row>
        <row r="3821">
          <cell r="A3821">
            <v>340291</v>
          </cell>
        </row>
        <row r="3822">
          <cell r="A3822">
            <v>340292</v>
          </cell>
        </row>
        <row r="3823">
          <cell r="A3823">
            <v>340293</v>
          </cell>
        </row>
        <row r="3824">
          <cell r="A3824">
            <v>340294</v>
          </cell>
        </row>
        <row r="3825">
          <cell r="A3825">
            <v>340295</v>
          </cell>
        </row>
        <row r="3826">
          <cell r="A3826">
            <v>340296</v>
          </cell>
        </row>
        <row r="3827">
          <cell r="A3827">
            <v>340297</v>
          </cell>
        </row>
        <row r="3828">
          <cell r="A3828">
            <v>340298</v>
          </cell>
        </row>
        <row r="3829">
          <cell r="A3829">
            <v>340299</v>
          </cell>
        </row>
        <row r="3830">
          <cell r="A3830">
            <v>340300</v>
          </cell>
        </row>
        <row r="3831">
          <cell r="A3831">
            <v>340301</v>
          </cell>
        </row>
        <row r="3832">
          <cell r="A3832">
            <v>340302</v>
          </cell>
        </row>
        <row r="3833">
          <cell r="A3833">
            <v>340303</v>
          </cell>
        </row>
        <row r="3834">
          <cell r="A3834">
            <v>340304</v>
          </cell>
        </row>
        <row r="3835">
          <cell r="A3835">
            <v>340305</v>
          </cell>
        </row>
        <row r="3836">
          <cell r="A3836">
            <v>340306</v>
          </cell>
        </row>
        <row r="3837">
          <cell r="A3837">
            <v>340307</v>
          </cell>
        </row>
        <row r="3838">
          <cell r="A3838">
            <v>340308</v>
          </cell>
        </row>
        <row r="3839">
          <cell r="A3839">
            <v>340309</v>
          </cell>
        </row>
        <row r="3840">
          <cell r="A3840">
            <v>340310</v>
          </cell>
        </row>
        <row r="3841">
          <cell r="A3841">
            <v>340311</v>
          </cell>
        </row>
        <row r="3842">
          <cell r="A3842">
            <v>340312</v>
          </cell>
        </row>
        <row r="3843">
          <cell r="A3843">
            <v>340313</v>
          </cell>
        </row>
        <row r="3844">
          <cell r="A3844">
            <v>340314</v>
          </cell>
        </row>
        <row r="3845">
          <cell r="A3845">
            <v>340315</v>
          </cell>
        </row>
        <row r="3846">
          <cell r="A3846">
            <v>340316</v>
          </cell>
        </row>
        <row r="3847">
          <cell r="A3847">
            <v>340317</v>
          </cell>
        </row>
        <row r="3848">
          <cell r="A3848">
            <v>340318</v>
          </cell>
        </row>
        <row r="3849">
          <cell r="A3849">
            <v>340319</v>
          </cell>
        </row>
        <row r="3850">
          <cell r="A3850">
            <v>340320</v>
          </cell>
        </row>
        <row r="3851">
          <cell r="A3851">
            <v>340321</v>
          </cell>
        </row>
        <row r="3852">
          <cell r="A3852">
            <v>340322</v>
          </cell>
        </row>
        <row r="3853">
          <cell r="A3853">
            <v>340323</v>
          </cell>
        </row>
        <row r="3854">
          <cell r="A3854">
            <v>340324</v>
          </cell>
        </row>
        <row r="3855">
          <cell r="A3855">
            <v>340325</v>
          </cell>
        </row>
        <row r="3856">
          <cell r="A3856">
            <v>340326</v>
          </cell>
        </row>
        <row r="3857">
          <cell r="A3857">
            <v>340327</v>
          </cell>
        </row>
        <row r="3858">
          <cell r="A3858">
            <v>340328</v>
          </cell>
        </row>
        <row r="3859">
          <cell r="A3859">
            <v>340329</v>
          </cell>
        </row>
        <row r="3860">
          <cell r="A3860">
            <v>340330</v>
          </cell>
        </row>
        <row r="3861">
          <cell r="A3861">
            <v>340331</v>
          </cell>
        </row>
        <row r="3862">
          <cell r="A3862">
            <v>340332</v>
          </cell>
        </row>
        <row r="3863">
          <cell r="A3863">
            <v>340333</v>
          </cell>
        </row>
        <row r="3864">
          <cell r="A3864">
            <v>340334</v>
          </cell>
        </row>
        <row r="3865">
          <cell r="A3865">
            <v>340335</v>
          </cell>
        </row>
        <row r="3866">
          <cell r="A3866">
            <v>340336</v>
          </cell>
        </row>
        <row r="3867">
          <cell r="A3867">
            <v>340337</v>
          </cell>
        </row>
        <row r="3868">
          <cell r="A3868">
            <v>340338</v>
          </cell>
        </row>
        <row r="3869">
          <cell r="A3869">
            <v>340339</v>
          </cell>
        </row>
        <row r="3870">
          <cell r="A3870">
            <v>340340</v>
          </cell>
        </row>
        <row r="3871">
          <cell r="A3871">
            <v>340341</v>
          </cell>
        </row>
        <row r="3872">
          <cell r="A3872">
            <v>340342</v>
          </cell>
        </row>
        <row r="3873">
          <cell r="A3873">
            <v>340343</v>
          </cell>
        </row>
        <row r="3874">
          <cell r="A3874">
            <v>340344</v>
          </cell>
        </row>
        <row r="3875">
          <cell r="A3875">
            <v>340345</v>
          </cell>
        </row>
        <row r="3876">
          <cell r="A3876">
            <v>340346</v>
          </cell>
        </row>
        <row r="3877">
          <cell r="A3877">
            <v>340347</v>
          </cell>
        </row>
        <row r="3878">
          <cell r="A3878">
            <v>340348</v>
          </cell>
        </row>
        <row r="3879">
          <cell r="A3879">
            <v>340349</v>
          </cell>
        </row>
        <row r="3880">
          <cell r="A3880">
            <v>340350</v>
          </cell>
        </row>
        <row r="3881">
          <cell r="A3881">
            <v>340351</v>
          </cell>
        </row>
        <row r="3882">
          <cell r="A3882">
            <v>340352</v>
          </cell>
        </row>
        <row r="3883">
          <cell r="A3883">
            <v>340353</v>
          </cell>
        </row>
        <row r="3884">
          <cell r="A3884">
            <v>340354</v>
          </cell>
        </row>
        <row r="3885">
          <cell r="A3885">
            <v>340355</v>
          </cell>
        </row>
        <row r="3886">
          <cell r="A3886">
            <v>340356</v>
          </cell>
        </row>
        <row r="3887">
          <cell r="A3887">
            <v>340357</v>
          </cell>
        </row>
        <row r="3888">
          <cell r="A3888">
            <v>340358</v>
          </cell>
        </row>
        <row r="3889">
          <cell r="A3889">
            <v>340359</v>
          </cell>
        </row>
        <row r="3890">
          <cell r="A3890">
            <v>340360</v>
          </cell>
        </row>
        <row r="3891">
          <cell r="A3891">
            <v>340361</v>
          </cell>
        </row>
        <row r="3892">
          <cell r="A3892">
            <v>340362</v>
          </cell>
        </row>
        <row r="3893">
          <cell r="A3893">
            <v>340363</v>
          </cell>
        </row>
        <row r="3894">
          <cell r="A3894">
            <v>340364</v>
          </cell>
        </row>
        <row r="3895">
          <cell r="A3895">
            <v>340365</v>
          </cell>
        </row>
        <row r="3896">
          <cell r="A3896">
            <v>340366</v>
          </cell>
        </row>
        <row r="3897">
          <cell r="A3897">
            <v>340367</v>
          </cell>
        </row>
        <row r="3898">
          <cell r="A3898">
            <v>340368</v>
          </cell>
        </row>
        <row r="3899">
          <cell r="A3899">
            <v>340369</v>
          </cell>
        </row>
        <row r="3900">
          <cell r="A3900">
            <v>340370</v>
          </cell>
        </row>
        <row r="3901">
          <cell r="A3901">
            <v>340371</v>
          </cell>
        </row>
        <row r="3902">
          <cell r="A3902">
            <v>340372</v>
          </cell>
        </row>
        <row r="3903">
          <cell r="A3903">
            <v>340373</v>
          </cell>
        </row>
        <row r="3904">
          <cell r="A3904">
            <v>340374</v>
          </cell>
        </row>
        <row r="3905">
          <cell r="A3905">
            <v>340375</v>
          </cell>
        </row>
        <row r="3906">
          <cell r="A3906">
            <v>340376</v>
          </cell>
        </row>
        <row r="3907">
          <cell r="A3907">
            <v>340377</v>
          </cell>
        </row>
        <row r="3908">
          <cell r="A3908">
            <v>340378</v>
          </cell>
        </row>
        <row r="3909">
          <cell r="A3909">
            <v>340379</v>
          </cell>
        </row>
        <row r="3910">
          <cell r="A3910">
            <v>340380</v>
          </cell>
        </row>
        <row r="3911">
          <cell r="A3911">
            <v>340382</v>
          </cell>
        </row>
        <row r="3912">
          <cell r="A3912">
            <v>340383</v>
          </cell>
        </row>
        <row r="3913">
          <cell r="A3913">
            <v>303279</v>
          </cell>
        </row>
        <row r="3914">
          <cell r="A3914">
            <v>304127</v>
          </cell>
        </row>
        <row r="3915">
          <cell r="A3915">
            <v>305058</v>
          </cell>
        </row>
        <row r="3916">
          <cell r="A3916">
            <v>305293</v>
          </cell>
        </row>
        <row r="3917">
          <cell r="A3917">
            <v>305482</v>
          </cell>
        </row>
        <row r="3918">
          <cell r="A3918">
            <v>306369</v>
          </cell>
        </row>
        <row r="3919">
          <cell r="A3919">
            <v>306690</v>
          </cell>
        </row>
        <row r="3920">
          <cell r="A3920">
            <v>306720</v>
          </cell>
        </row>
        <row r="3921">
          <cell r="A3921">
            <v>306973</v>
          </cell>
        </row>
        <row r="3922">
          <cell r="A3922">
            <v>309114</v>
          </cell>
        </row>
        <row r="3923">
          <cell r="A3923">
            <v>311744</v>
          </cell>
        </row>
        <row r="3924">
          <cell r="A3924">
            <v>312398</v>
          </cell>
        </row>
        <row r="3925">
          <cell r="A3925">
            <v>312641</v>
          </cell>
        </row>
        <row r="3926">
          <cell r="A3926">
            <v>312909</v>
          </cell>
        </row>
        <row r="3927">
          <cell r="A3927">
            <v>313484</v>
          </cell>
        </row>
        <row r="3928">
          <cell r="A3928">
            <v>313761</v>
          </cell>
        </row>
        <row r="3929">
          <cell r="A3929">
            <v>314215</v>
          </cell>
        </row>
        <row r="3930">
          <cell r="A3930">
            <v>314220</v>
          </cell>
        </row>
        <row r="3931">
          <cell r="A3931">
            <v>315272</v>
          </cell>
        </row>
        <row r="3932">
          <cell r="A3932">
            <v>316189</v>
          </cell>
        </row>
        <row r="3933">
          <cell r="A3933">
            <v>316465</v>
          </cell>
        </row>
        <row r="3934">
          <cell r="A3934">
            <v>317212</v>
          </cell>
        </row>
        <row r="3935">
          <cell r="A3935">
            <v>317235</v>
          </cell>
        </row>
        <row r="3936">
          <cell r="A3936">
            <v>317526</v>
          </cell>
        </row>
        <row r="3937">
          <cell r="A3937">
            <v>317567</v>
          </cell>
        </row>
        <row r="3938">
          <cell r="A3938">
            <v>318000</v>
          </cell>
        </row>
        <row r="3939">
          <cell r="A3939">
            <v>318268</v>
          </cell>
        </row>
        <row r="3940">
          <cell r="A3940">
            <v>318328</v>
          </cell>
        </row>
        <row r="3941">
          <cell r="A3941">
            <v>318377</v>
          </cell>
        </row>
        <row r="3942">
          <cell r="A3942">
            <v>319916</v>
          </cell>
        </row>
        <row r="3943">
          <cell r="A3943">
            <v>320682</v>
          </cell>
        </row>
        <row r="3944">
          <cell r="A3944">
            <v>320851</v>
          </cell>
        </row>
        <row r="3945">
          <cell r="A3945">
            <v>321364</v>
          </cell>
        </row>
        <row r="3946">
          <cell r="A3946">
            <v>321482</v>
          </cell>
        </row>
        <row r="3947">
          <cell r="A3947">
            <v>322312</v>
          </cell>
        </row>
        <row r="3948">
          <cell r="A3948">
            <v>323125</v>
          </cell>
        </row>
        <row r="3949">
          <cell r="A3949">
            <v>323226</v>
          </cell>
        </row>
        <row r="3950">
          <cell r="A3950">
            <v>323722</v>
          </cell>
        </row>
        <row r="3951">
          <cell r="A3951">
            <v>325106</v>
          </cell>
        </row>
        <row r="3952">
          <cell r="A3952">
            <v>325118</v>
          </cell>
        </row>
        <row r="3953">
          <cell r="A3953">
            <v>325443</v>
          </cell>
        </row>
        <row r="3954">
          <cell r="A3954">
            <v>325770</v>
          </cell>
        </row>
        <row r="3955">
          <cell r="A3955">
            <v>325959</v>
          </cell>
        </row>
        <row r="3956">
          <cell r="A3956">
            <v>326231</v>
          </cell>
        </row>
        <row r="3957">
          <cell r="A3957">
            <v>326454</v>
          </cell>
        </row>
        <row r="3958">
          <cell r="A3958">
            <v>326609</v>
          </cell>
        </row>
        <row r="3959">
          <cell r="A3959">
            <v>326863</v>
          </cell>
        </row>
        <row r="3960">
          <cell r="A3960">
            <v>326870</v>
          </cell>
        </row>
        <row r="3961">
          <cell r="A3961">
            <v>326904</v>
          </cell>
        </row>
        <row r="3962">
          <cell r="A3962">
            <v>326923</v>
          </cell>
        </row>
        <row r="3963">
          <cell r="A3963">
            <v>327048</v>
          </cell>
        </row>
        <row r="3964">
          <cell r="A3964">
            <v>327213</v>
          </cell>
        </row>
        <row r="3965">
          <cell r="A3965">
            <v>327386</v>
          </cell>
        </row>
        <row r="3966">
          <cell r="A3966">
            <v>327426</v>
          </cell>
        </row>
        <row r="3967">
          <cell r="A3967">
            <v>327486</v>
          </cell>
        </row>
        <row r="3968">
          <cell r="A3968">
            <v>327791</v>
          </cell>
        </row>
        <row r="3969">
          <cell r="A3969">
            <v>327954</v>
          </cell>
        </row>
        <row r="3970">
          <cell r="A3970">
            <v>328071</v>
          </cell>
        </row>
        <row r="3971">
          <cell r="A3971">
            <v>328151</v>
          </cell>
        </row>
        <row r="3972">
          <cell r="A3972">
            <v>328194</v>
          </cell>
        </row>
        <row r="3973">
          <cell r="A3973">
            <v>328416</v>
          </cell>
        </row>
        <row r="3974">
          <cell r="A3974">
            <v>328421</v>
          </cell>
        </row>
        <row r="3975">
          <cell r="A3975">
            <v>328442</v>
          </cell>
        </row>
        <row r="3976">
          <cell r="A3976">
            <v>328546</v>
          </cell>
        </row>
        <row r="3977">
          <cell r="A3977">
            <v>328599</v>
          </cell>
        </row>
        <row r="3978">
          <cell r="A3978">
            <v>328702</v>
          </cell>
        </row>
        <row r="3979">
          <cell r="A3979">
            <v>328763</v>
          </cell>
        </row>
        <row r="3980">
          <cell r="A3980">
            <v>328850</v>
          </cell>
        </row>
        <row r="3981">
          <cell r="A3981">
            <v>328931</v>
          </cell>
        </row>
        <row r="3982">
          <cell r="A3982">
            <v>329257</v>
          </cell>
        </row>
        <row r="3983">
          <cell r="A3983">
            <v>329259</v>
          </cell>
        </row>
        <row r="3984">
          <cell r="A3984">
            <v>329290</v>
          </cell>
        </row>
        <row r="3985">
          <cell r="A3985">
            <v>329448</v>
          </cell>
        </row>
        <row r="3986">
          <cell r="A3986">
            <v>329524</v>
          </cell>
        </row>
        <row r="3987">
          <cell r="A3987">
            <v>329565</v>
          </cell>
        </row>
        <row r="3988">
          <cell r="A3988">
            <v>329750</v>
          </cell>
        </row>
        <row r="3989">
          <cell r="A3989">
            <v>329839</v>
          </cell>
        </row>
        <row r="3990">
          <cell r="A3990">
            <v>330108</v>
          </cell>
        </row>
        <row r="3991">
          <cell r="A3991">
            <v>330250</v>
          </cell>
        </row>
        <row r="3992">
          <cell r="A3992">
            <v>330552</v>
          </cell>
        </row>
        <row r="3993">
          <cell r="A3993">
            <v>330699</v>
          </cell>
        </row>
        <row r="3994">
          <cell r="A3994">
            <v>330845</v>
          </cell>
        </row>
        <row r="3995">
          <cell r="A3995">
            <v>330991</v>
          </cell>
        </row>
        <row r="3996">
          <cell r="A3996">
            <v>331035</v>
          </cell>
        </row>
        <row r="3997">
          <cell r="A3997">
            <v>331191</v>
          </cell>
        </row>
        <row r="3998">
          <cell r="A3998">
            <v>331360</v>
          </cell>
        </row>
        <row r="3999">
          <cell r="A3999">
            <v>331386</v>
          </cell>
        </row>
        <row r="4000">
          <cell r="A4000">
            <v>331409</v>
          </cell>
        </row>
        <row r="4001">
          <cell r="A4001">
            <v>331421</v>
          </cell>
        </row>
        <row r="4002">
          <cell r="A4002">
            <v>331669</v>
          </cell>
        </row>
        <row r="4003">
          <cell r="A4003">
            <v>331764</v>
          </cell>
        </row>
        <row r="4004">
          <cell r="A4004">
            <v>331814</v>
          </cell>
        </row>
        <row r="4005">
          <cell r="A4005">
            <v>331854</v>
          </cell>
        </row>
        <row r="4006">
          <cell r="A4006">
            <v>331865</v>
          </cell>
        </row>
        <row r="4007">
          <cell r="A4007">
            <v>331938</v>
          </cell>
        </row>
        <row r="4008">
          <cell r="A4008">
            <v>331944</v>
          </cell>
        </row>
        <row r="4009">
          <cell r="A4009">
            <v>331954</v>
          </cell>
        </row>
        <row r="4010">
          <cell r="A4010">
            <v>331989</v>
          </cell>
        </row>
        <row r="4011">
          <cell r="A4011">
            <v>332073</v>
          </cell>
        </row>
        <row r="4012">
          <cell r="A4012">
            <v>332111</v>
          </cell>
        </row>
        <row r="4013">
          <cell r="A4013">
            <v>332131</v>
          </cell>
        </row>
        <row r="4014">
          <cell r="A4014">
            <v>332186</v>
          </cell>
        </row>
        <row r="4015">
          <cell r="A4015">
            <v>332204</v>
          </cell>
        </row>
        <row r="4016">
          <cell r="A4016">
            <v>332212</v>
          </cell>
        </row>
        <row r="4017">
          <cell r="A4017">
            <v>332271</v>
          </cell>
        </row>
        <row r="4018">
          <cell r="A4018">
            <v>332345</v>
          </cell>
        </row>
        <row r="4019">
          <cell r="A4019">
            <v>332464</v>
          </cell>
        </row>
        <row r="4020">
          <cell r="A4020">
            <v>332481</v>
          </cell>
        </row>
        <row r="4021">
          <cell r="A4021">
            <v>332502</v>
          </cell>
        </row>
        <row r="4022">
          <cell r="A4022">
            <v>332540</v>
          </cell>
        </row>
        <row r="4023">
          <cell r="A4023">
            <v>332623</v>
          </cell>
        </row>
        <row r="4024">
          <cell r="A4024">
            <v>332712</v>
          </cell>
        </row>
        <row r="4025">
          <cell r="A4025">
            <v>332766</v>
          </cell>
        </row>
        <row r="4026">
          <cell r="A4026">
            <v>332779</v>
          </cell>
        </row>
        <row r="4027">
          <cell r="A4027">
            <v>332969</v>
          </cell>
        </row>
        <row r="4028">
          <cell r="A4028">
            <v>333027</v>
          </cell>
        </row>
        <row r="4029">
          <cell r="A4029">
            <v>333044</v>
          </cell>
        </row>
        <row r="4030">
          <cell r="A4030">
            <v>333180</v>
          </cell>
        </row>
        <row r="4031">
          <cell r="A4031">
            <v>333191</v>
          </cell>
        </row>
        <row r="4032">
          <cell r="A4032">
            <v>333208</v>
          </cell>
        </row>
        <row r="4033">
          <cell r="A4033">
            <v>333320</v>
          </cell>
        </row>
        <row r="4034">
          <cell r="A4034">
            <v>333359</v>
          </cell>
        </row>
        <row r="4035">
          <cell r="A4035">
            <v>333398</v>
          </cell>
        </row>
        <row r="4036">
          <cell r="A4036">
            <v>333542</v>
          </cell>
        </row>
        <row r="4037">
          <cell r="A4037">
            <v>333751</v>
          </cell>
        </row>
        <row r="4038">
          <cell r="A4038">
            <v>333779</v>
          </cell>
        </row>
        <row r="4039">
          <cell r="A4039">
            <v>333820</v>
          </cell>
        </row>
        <row r="4040">
          <cell r="A4040">
            <v>333973</v>
          </cell>
        </row>
        <row r="4041">
          <cell r="A4041">
            <v>333979</v>
          </cell>
        </row>
        <row r="4042">
          <cell r="A4042">
            <v>333984</v>
          </cell>
        </row>
        <row r="4043">
          <cell r="A4043">
            <v>334000</v>
          </cell>
        </row>
        <row r="4044">
          <cell r="A4044">
            <v>334014</v>
          </cell>
        </row>
        <row r="4045">
          <cell r="A4045">
            <v>334154</v>
          </cell>
        </row>
        <row r="4046">
          <cell r="A4046">
            <v>334228</v>
          </cell>
        </row>
        <row r="4047">
          <cell r="A4047">
            <v>334240</v>
          </cell>
        </row>
        <row r="4048">
          <cell r="A4048">
            <v>334276</v>
          </cell>
        </row>
        <row r="4049">
          <cell r="A4049">
            <v>334379</v>
          </cell>
        </row>
        <row r="4050">
          <cell r="A4050">
            <v>334380</v>
          </cell>
        </row>
        <row r="4051">
          <cell r="A4051">
            <v>334403</v>
          </cell>
        </row>
        <row r="4052">
          <cell r="A4052">
            <v>334420</v>
          </cell>
        </row>
        <row r="4053">
          <cell r="A4053">
            <v>334433</v>
          </cell>
        </row>
        <row r="4054">
          <cell r="A4054">
            <v>334435</v>
          </cell>
        </row>
        <row r="4055">
          <cell r="A4055">
            <v>334570</v>
          </cell>
        </row>
        <row r="4056">
          <cell r="A4056">
            <v>334604</v>
          </cell>
        </row>
        <row r="4057">
          <cell r="A4057">
            <v>334644</v>
          </cell>
        </row>
        <row r="4058">
          <cell r="A4058">
            <v>334724</v>
          </cell>
        </row>
        <row r="4059">
          <cell r="A4059">
            <v>334730</v>
          </cell>
        </row>
        <row r="4060">
          <cell r="A4060">
            <v>334744</v>
          </cell>
        </row>
        <row r="4061">
          <cell r="A4061">
            <v>334772</v>
          </cell>
        </row>
        <row r="4062">
          <cell r="A4062">
            <v>334773</v>
          </cell>
        </row>
        <row r="4063">
          <cell r="A4063">
            <v>334817</v>
          </cell>
        </row>
        <row r="4064">
          <cell r="A4064">
            <v>335001</v>
          </cell>
        </row>
        <row r="4065">
          <cell r="A4065">
            <v>335079</v>
          </cell>
        </row>
        <row r="4066">
          <cell r="A4066">
            <v>335089</v>
          </cell>
        </row>
        <row r="4067">
          <cell r="A4067">
            <v>335093</v>
          </cell>
        </row>
        <row r="4068">
          <cell r="A4068">
            <v>335119</v>
          </cell>
        </row>
        <row r="4069">
          <cell r="A4069">
            <v>335133</v>
          </cell>
        </row>
        <row r="4070">
          <cell r="A4070">
            <v>335268</v>
          </cell>
        </row>
        <row r="4071">
          <cell r="A4071">
            <v>335389</v>
          </cell>
        </row>
        <row r="4072">
          <cell r="A4072">
            <v>335407</v>
          </cell>
        </row>
        <row r="4073">
          <cell r="A4073">
            <v>335424</v>
          </cell>
        </row>
        <row r="4074">
          <cell r="A4074">
            <v>335468</v>
          </cell>
        </row>
        <row r="4075">
          <cell r="A4075">
            <v>335545</v>
          </cell>
        </row>
        <row r="4076">
          <cell r="A4076">
            <v>335579</v>
          </cell>
        </row>
        <row r="4077">
          <cell r="A4077">
            <v>335701</v>
          </cell>
        </row>
        <row r="4078">
          <cell r="A4078">
            <v>335741</v>
          </cell>
        </row>
        <row r="4079">
          <cell r="A4079">
            <v>335762</v>
          </cell>
        </row>
        <row r="4080">
          <cell r="A4080">
            <v>335789</v>
          </cell>
        </row>
        <row r="4081">
          <cell r="A4081">
            <v>335981</v>
          </cell>
        </row>
        <row r="4082">
          <cell r="A4082">
            <v>336004</v>
          </cell>
        </row>
        <row r="4083">
          <cell r="A4083">
            <v>336032</v>
          </cell>
        </row>
        <row r="4084">
          <cell r="A4084">
            <v>336067</v>
          </cell>
        </row>
        <row r="4085">
          <cell r="A4085">
            <v>336071</v>
          </cell>
        </row>
        <row r="4086">
          <cell r="A4086">
            <v>336107</v>
          </cell>
        </row>
        <row r="4087">
          <cell r="A4087">
            <v>336167</v>
          </cell>
        </row>
        <row r="4088">
          <cell r="A4088">
            <v>336185</v>
          </cell>
        </row>
        <row r="4089">
          <cell r="A4089">
            <v>336210</v>
          </cell>
        </row>
        <row r="4090">
          <cell r="A4090">
            <v>336354</v>
          </cell>
        </row>
        <row r="4091">
          <cell r="A4091">
            <v>336366</v>
          </cell>
        </row>
        <row r="4092">
          <cell r="A4092">
            <v>336379</v>
          </cell>
        </row>
        <row r="4093">
          <cell r="A4093">
            <v>336406</v>
          </cell>
        </row>
        <row r="4094">
          <cell r="A4094">
            <v>336470</v>
          </cell>
        </row>
        <row r="4095">
          <cell r="A4095">
            <v>336627</v>
          </cell>
        </row>
        <row r="4096">
          <cell r="A4096">
            <v>336654</v>
          </cell>
        </row>
        <row r="4097">
          <cell r="A4097">
            <v>336672</v>
          </cell>
        </row>
        <row r="4098">
          <cell r="A4098">
            <v>336741</v>
          </cell>
        </row>
        <row r="4099">
          <cell r="A4099">
            <v>336745</v>
          </cell>
        </row>
        <row r="4100">
          <cell r="A4100">
            <v>336793</v>
          </cell>
        </row>
        <row r="4101">
          <cell r="A4101">
            <v>336807</v>
          </cell>
        </row>
        <row r="4102">
          <cell r="A4102">
            <v>336811</v>
          </cell>
        </row>
        <row r="4103">
          <cell r="A4103">
            <v>336853</v>
          </cell>
        </row>
        <row r="4104">
          <cell r="A4104">
            <v>336903</v>
          </cell>
        </row>
        <row r="4105">
          <cell r="A4105">
            <v>336911</v>
          </cell>
        </row>
        <row r="4106">
          <cell r="A4106">
            <v>336928</v>
          </cell>
        </row>
        <row r="4107">
          <cell r="A4107">
            <v>336988</v>
          </cell>
        </row>
        <row r="4108">
          <cell r="A4108">
            <v>336994</v>
          </cell>
        </row>
        <row r="4109">
          <cell r="A4109">
            <v>337032</v>
          </cell>
        </row>
        <row r="4110">
          <cell r="A4110">
            <v>337089</v>
          </cell>
        </row>
        <row r="4111">
          <cell r="A4111">
            <v>337103</v>
          </cell>
        </row>
        <row r="4112">
          <cell r="A4112">
            <v>337113</v>
          </cell>
        </row>
        <row r="4113">
          <cell r="A4113">
            <v>337126</v>
          </cell>
        </row>
        <row r="4114">
          <cell r="A4114">
            <v>337197</v>
          </cell>
        </row>
        <row r="4115">
          <cell r="A4115">
            <v>337217</v>
          </cell>
        </row>
        <row r="4116">
          <cell r="A4116">
            <v>337361</v>
          </cell>
        </row>
        <row r="4117">
          <cell r="A4117">
            <v>337389</v>
          </cell>
        </row>
        <row r="4118">
          <cell r="A4118">
            <v>337479</v>
          </cell>
        </row>
        <row r="4119">
          <cell r="A4119">
            <v>337491</v>
          </cell>
        </row>
        <row r="4120">
          <cell r="A4120">
            <v>337507</v>
          </cell>
        </row>
        <row r="4121">
          <cell r="A4121">
            <v>337580</v>
          </cell>
        </row>
        <row r="4122">
          <cell r="A4122">
            <v>337653</v>
          </cell>
        </row>
        <row r="4123">
          <cell r="A4123">
            <v>337727</v>
          </cell>
        </row>
        <row r="4124">
          <cell r="A4124">
            <v>337728</v>
          </cell>
        </row>
        <row r="4125">
          <cell r="A4125">
            <v>337821</v>
          </cell>
        </row>
        <row r="4126">
          <cell r="A4126">
            <v>337866</v>
          </cell>
        </row>
        <row r="4127">
          <cell r="A4127">
            <v>337912</v>
          </cell>
        </row>
        <row r="4128">
          <cell r="A4128">
            <v>338007</v>
          </cell>
        </row>
        <row r="4129">
          <cell r="A4129">
            <v>338018</v>
          </cell>
        </row>
        <row r="4130">
          <cell r="A4130">
            <v>338019</v>
          </cell>
        </row>
        <row r="4131">
          <cell r="A4131">
            <v>338154</v>
          </cell>
        </row>
        <row r="4132">
          <cell r="A4132">
            <v>338161</v>
          </cell>
        </row>
        <row r="4133">
          <cell r="A4133">
            <v>338191</v>
          </cell>
        </row>
        <row r="4134">
          <cell r="A4134">
            <v>338262</v>
          </cell>
        </row>
        <row r="4135">
          <cell r="A4135">
            <v>338275</v>
          </cell>
        </row>
        <row r="4136">
          <cell r="A4136">
            <v>338316</v>
          </cell>
        </row>
        <row r="4137">
          <cell r="A4137">
            <v>338517</v>
          </cell>
        </row>
        <row r="4138">
          <cell r="A4138">
            <v>338593</v>
          </cell>
        </row>
        <row r="4139">
          <cell r="A4139">
            <v>338615</v>
          </cell>
        </row>
        <row r="4140">
          <cell r="A4140">
            <v>338719</v>
          </cell>
        </row>
        <row r="4141">
          <cell r="A4141">
            <v>338720</v>
          </cell>
        </row>
        <row r="4142">
          <cell r="A4142">
            <v>338722</v>
          </cell>
        </row>
        <row r="4143">
          <cell r="A4143">
            <v>338729</v>
          </cell>
        </row>
        <row r="4144">
          <cell r="A4144">
            <v>338809</v>
          </cell>
        </row>
        <row r="4145">
          <cell r="A4145">
            <v>338911</v>
          </cell>
        </row>
        <row r="4146">
          <cell r="A4146">
            <v>338915</v>
          </cell>
        </row>
        <row r="4147">
          <cell r="A4147">
            <v>338923</v>
          </cell>
        </row>
        <row r="4148">
          <cell r="A4148">
            <v>338927</v>
          </cell>
        </row>
        <row r="4149">
          <cell r="A4149">
            <v>338937</v>
          </cell>
        </row>
        <row r="4150">
          <cell r="A4150">
            <v>338963</v>
          </cell>
        </row>
        <row r="4151">
          <cell r="A4151">
            <v>338967</v>
          </cell>
        </row>
        <row r="4152">
          <cell r="A4152">
            <v>338988</v>
          </cell>
        </row>
        <row r="4153">
          <cell r="A4153">
            <v>339157</v>
          </cell>
        </row>
        <row r="4154">
          <cell r="A4154">
            <v>339205</v>
          </cell>
        </row>
        <row r="4155">
          <cell r="A4155">
            <v>339541</v>
          </cell>
        </row>
        <row r="4156">
          <cell r="A4156">
            <v>339603</v>
          </cell>
        </row>
        <row r="4157">
          <cell r="A4157">
            <v>339607</v>
          </cell>
        </row>
        <row r="4158">
          <cell r="A4158">
            <v>339646</v>
          </cell>
        </row>
        <row r="4159">
          <cell r="A4159">
            <v>339961</v>
          </cell>
        </row>
        <row r="4160">
          <cell r="A4160">
            <v>339991</v>
          </cell>
        </row>
        <row r="4161">
          <cell r="A4161">
            <v>303320</v>
          </cell>
        </row>
        <row r="4162">
          <cell r="A4162">
            <v>303321</v>
          </cell>
        </row>
        <row r="4163">
          <cell r="A4163">
            <v>303462</v>
          </cell>
        </row>
        <row r="4164">
          <cell r="A4164">
            <v>303585</v>
          </cell>
        </row>
        <row r="4165">
          <cell r="A4165">
            <v>303642</v>
          </cell>
        </row>
        <row r="4166">
          <cell r="A4166">
            <v>303920</v>
          </cell>
        </row>
        <row r="4167">
          <cell r="A4167">
            <v>304099</v>
          </cell>
        </row>
        <row r="4168">
          <cell r="A4168">
            <v>304101</v>
          </cell>
        </row>
        <row r="4169">
          <cell r="A4169">
            <v>304158</v>
          </cell>
        </row>
        <row r="4170">
          <cell r="A4170">
            <v>304164</v>
          </cell>
        </row>
        <row r="4171">
          <cell r="A4171">
            <v>304303</v>
          </cell>
        </row>
        <row r="4172">
          <cell r="A4172">
            <v>304833</v>
          </cell>
        </row>
        <row r="4173">
          <cell r="A4173">
            <v>305315</v>
          </cell>
        </row>
        <row r="4174">
          <cell r="A4174">
            <v>305344</v>
          </cell>
        </row>
        <row r="4175">
          <cell r="A4175">
            <v>305596</v>
          </cell>
        </row>
        <row r="4176">
          <cell r="A4176">
            <v>306200</v>
          </cell>
        </row>
        <row r="4177">
          <cell r="A4177">
            <v>306219</v>
          </cell>
        </row>
        <row r="4178">
          <cell r="A4178">
            <v>306282</v>
          </cell>
        </row>
        <row r="4179">
          <cell r="A4179">
            <v>306498</v>
          </cell>
        </row>
        <row r="4180">
          <cell r="A4180">
            <v>306559</v>
          </cell>
        </row>
        <row r="4181">
          <cell r="A4181">
            <v>306580</v>
          </cell>
        </row>
        <row r="4182">
          <cell r="A4182">
            <v>306907</v>
          </cell>
        </row>
        <row r="4183">
          <cell r="A4183">
            <v>307129</v>
          </cell>
        </row>
        <row r="4184">
          <cell r="A4184">
            <v>307676</v>
          </cell>
        </row>
        <row r="4185">
          <cell r="A4185">
            <v>307845</v>
          </cell>
        </row>
        <row r="4186">
          <cell r="A4186">
            <v>307997</v>
          </cell>
        </row>
        <row r="4187">
          <cell r="A4187">
            <v>308167</v>
          </cell>
        </row>
        <row r="4188">
          <cell r="A4188">
            <v>308229</v>
          </cell>
        </row>
        <row r="4189">
          <cell r="A4189">
            <v>308237</v>
          </cell>
        </row>
        <row r="4190">
          <cell r="A4190">
            <v>308365</v>
          </cell>
        </row>
        <row r="4191">
          <cell r="A4191">
            <v>308409</v>
          </cell>
        </row>
        <row r="4192">
          <cell r="A4192">
            <v>308656</v>
          </cell>
        </row>
        <row r="4193">
          <cell r="A4193">
            <v>308852</v>
          </cell>
        </row>
        <row r="4194">
          <cell r="A4194">
            <v>309320</v>
          </cell>
        </row>
        <row r="4195">
          <cell r="A4195">
            <v>309341</v>
          </cell>
        </row>
        <row r="4196">
          <cell r="A4196">
            <v>309365</v>
          </cell>
        </row>
        <row r="4197">
          <cell r="A4197">
            <v>309380</v>
          </cell>
        </row>
        <row r="4198">
          <cell r="A4198">
            <v>309663</v>
          </cell>
        </row>
        <row r="4199">
          <cell r="A4199">
            <v>309707</v>
          </cell>
        </row>
        <row r="4200">
          <cell r="A4200">
            <v>310417</v>
          </cell>
        </row>
        <row r="4201">
          <cell r="A4201">
            <v>311477</v>
          </cell>
        </row>
        <row r="4202">
          <cell r="A4202">
            <v>312231</v>
          </cell>
        </row>
        <row r="4203">
          <cell r="A4203">
            <v>312344</v>
          </cell>
        </row>
        <row r="4204">
          <cell r="A4204">
            <v>312536</v>
          </cell>
        </row>
        <row r="4205">
          <cell r="A4205">
            <v>312580</v>
          </cell>
        </row>
        <row r="4206">
          <cell r="A4206">
            <v>312715</v>
          </cell>
        </row>
        <row r="4207">
          <cell r="A4207">
            <v>313321</v>
          </cell>
        </row>
        <row r="4208">
          <cell r="A4208">
            <v>313753</v>
          </cell>
        </row>
        <row r="4209">
          <cell r="A4209">
            <v>313802</v>
          </cell>
        </row>
        <row r="4210">
          <cell r="A4210">
            <v>313837</v>
          </cell>
        </row>
        <row r="4211">
          <cell r="A4211">
            <v>314791</v>
          </cell>
        </row>
        <row r="4212">
          <cell r="A4212">
            <v>315237</v>
          </cell>
        </row>
        <row r="4213">
          <cell r="A4213">
            <v>315314</v>
          </cell>
        </row>
        <row r="4214">
          <cell r="A4214">
            <v>315419</v>
          </cell>
        </row>
        <row r="4215">
          <cell r="A4215">
            <v>315610</v>
          </cell>
        </row>
        <row r="4216">
          <cell r="A4216">
            <v>315627</v>
          </cell>
        </row>
        <row r="4217">
          <cell r="A4217">
            <v>315735</v>
          </cell>
        </row>
        <row r="4218">
          <cell r="A4218">
            <v>315777</v>
          </cell>
        </row>
        <row r="4219">
          <cell r="A4219">
            <v>316107</v>
          </cell>
        </row>
        <row r="4220">
          <cell r="A4220">
            <v>316139</v>
          </cell>
        </row>
        <row r="4221">
          <cell r="A4221">
            <v>316246</v>
          </cell>
        </row>
        <row r="4222">
          <cell r="A4222">
            <v>316774</v>
          </cell>
        </row>
        <row r="4223">
          <cell r="A4223">
            <v>316866</v>
          </cell>
        </row>
        <row r="4224">
          <cell r="A4224">
            <v>317244</v>
          </cell>
        </row>
        <row r="4225">
          <cell r="A4225">
            <v>317585</v>
          </cell>
        </row>
        <row r="4226">
          <cell r="A4226">
            <v>317596</v>
          </cell>
        </row>
        <row r="4227">
          <cell r="A4227">
            <v>317872</v>
          </cell>
        </row>
        <row r="4228">
          <cell r="A4228">
            <v>317961</v>
          </cell>
        </row>
        <row r="4229">
          <cell r="A4229">
            <v>317993</v>
          </cell>
        </row>
        <row r="4230">
          <cell r="A4230">
            <v>317995</v>
          </cell>
        </row>
        <row r="4231">
          <cell r="A4231">
            <v>318088</v>
          </cell>
        </row>
        <row r="4232">
          <cell r="A4232">
            <v>318142</v>
          </cell>
        </row>
        <row r="4233">
          <cell r="A4233">
            <v>318168</v>
          </cell>
        </row>
        <row r="4234">
          <cell r="A4234">
            <v>318174</v>
          </cell>
        </row>
        <row r="4235">
          <cell r="A4235">
            <v>318451</v>
          </cell>
        </row>
        <row r="4236">
          <cell r="A4236">
            <v>318682</v>
          </cell>
        </row>
        <row r="4237">
          <cell r="A4237">
            <v>318691</v>
          </cell>
        </row>
        <row r="4238">
          <cell r="A4238">
            <v>318922</v>
          </cell>
        </row>
        <row r="4239">
          <cell r="A4239">
            <v>318925</v>
          </cell>
        </row>
        <row r="4240">
          <cell r="A4240">
            <v>319186</v>
          </cell>
        </row>
        <row r="4241">
          <cell r="A4241">
            <v>319202</v>
          </cell>
        </row>
        <row r="4242">
          <cell r="A4242">
            <v>319212</v>
          </cell>
        </row>
        <row r="4243">
          <cell r="A4243">
            <v>319400</v>
          </cell>
        </row>
        <row r="4244">
          <cell r="A4244">
            <v>320192</v>
          </cell>
        </row>
        <row r="4245">
          <cell r="A4245">
            <v>320297</v>
          </cell>
        </row>
        <row r="4246">
          <cell r="A4246">
            <v>320485</v>
          </cell>
        </row>
        <row r="4247">
          <cell r="A4247">
            <v>320521</v>
          </cell>
        </row>
        <row r="4248">
          <cell r="A4248">
            <v>320588</v>
          </cell>
        </row>
        <row r="4249">
          <cell r="A4249">
            <v>320868</v>
          </cell>
        </row>
        <row r="4250">
          <cell r="A4250">
            <v>320883</v>
          </cell>
        </row>
        <row r="4251">
          <cell r="A4251">
            <v>320985</v>
          </cell>
        </row>
        <row r="4252">
          <cell r="A4252">
            <v>321084</v>
          </cell>
        </row>
        <row r="4253">
          <cell r="A4253">
            <v>321124</v>
          </cell>
        </row>
        <row r="4254">
          <cell r="A4254">
            <v>321163</v>
          </cell>
        </row>
        <row r="4255">
          <cell r="A4255">
            <v>321245</v>
          </cell>
        </row>
        <row r="4256">
          <cell r="A4256">
            <v>321277</v>
          </cell>
        </row>
        <row r="4257">
          <cell r="A4257">
            <v>321346</v>
          </cell>
        </row>
        <row r="4258">
          <cell r="A4258">
            <v>321368</v>
          </cell>
        </row>
        <row r="4259">
          <cell r="A4259">
            <v>321407</v>
          </cell>
        </row>
        <row r="4260">
          <cell r="A4260">
            <v>321445</v>
          </cell>
        </row>
        <row r="4261">
          <cell r="A4261">
            <v>321550</v>
          </cell>
        </row>
        <row r="4262">
          <cell r="A4262">
            <v>321555</v>
          </cell>
        </row>
        <row r="4263">
          <cell r="A4263">
            <v>321604</v>
          </cell>
        </row>
        <row r="4264">
          <cell r="A4264">
            <v>321709</v>
          </cell>
        </row>
        <row r="4265">
          <cell r="A4265">
            <v>321846</v>
          </cell>
        </row>
        <row r="4266">
          <cell r="A4266">
            <v>321865</v>
          </cell>
        </row>
        <row r="4267">
          <cell r="A4267">
            <v>322024</v>
          </cell>
        </row>
        <row r="4268">
          <cell r="A4268">
            <v>322034</v>
          </cell>
        </row>
        <row r="4269">
          <cell r="A4269">
            <v>322100</v>
          </cell>
        </row>
        <row r="4270">
          <cell r="A4270">
            <v>322450</v>
          </cell>
        </row>
        <row r="4271">
          <cell r="A4271">
            <v>322461</v>
          </cell>
        </row>
        <row r="4272">
          <cell r="A4272">
            <v>322576</v>
          </cell>
        </row>
        <row r="4273">
          <cell r="A4273">
            <v>322641</v>
          </cell>
        </row>
        <row r="4274">
          <cell r="A4274">
            <v>322696</v>
          </cell>
        </row>
        <row r="4275">
          <cell r="A4275">
            <v>322961</v>
          </cell>
        </row>
        <row r="4276">
          <cell r="A4276">
            <v>323044</v>
          </cell>
        </row>
        <row r="4277">
          <cell r="A4277">
            <v>323090</v>
          </cell>
        </row>
        <row r="4278">
          <cell r="A4278">
            <v>323221</v>
          </cell>
        </row>
        <row r="4279">
          <cell r="A4279">
            <v>323237</v>
          </cell>
        </row>
        <row r="4280">
          <cell r="A4280">
            <v>323252</v>
          </cell>
        </row>
        <row r="4281">
          <cell r="A4281">
            <v>323283</v>
          </cell>
        </row>
        <row r="4282">
          <cell r="A4282">
            <v>323292</v>
          </cell>
        </row>
        <row r="4283">
          <cell r="A4283">
            <v>323350</v>
          </cell>
        </row>
        <row r="4284">
          <cell r="A4284">
            <v>323412</v>
          </cell>
        </row>
        <row r="4285">
          <cell r="A4285">
            <v>323455</v>
          </cell>
        </row>
        <row r="4286">
          <cell r="A4286">
            <v>323531</v>
          </cell>
        </row>
        <row r="4287">
          <cell r="A4287">
            <v>323578</v>
          </cell>
        </row>
        <row r="4288">
          <cell r="A4288">
            <v>323595</v>
          </cell>
        </row>
        <row r="4289">
          <cell r="A4289">
            <v>323662</v>
          </cell>
        </row>
        <row r="4290">
          <cell r="A4290">
            <v>323665</v>
          </cell>
        </row>
        <row r="4291">
          <cell r="A4291">
            <v>323846</v>
          </cell>
        </row>
        <row r="4292">
          <cell r="A4292">
            <v>323922</v>
          </cell>
        </row>
        <row r="4293">
          <cell r="A4293">
            <v>323950</v>
          </cell>
        </row>
        <row r="4294">
          <cell r="A4294">
            <v>323955</v>
          </cell>
        </row>
        <row r="4295">
          <cell r="A4295">
            <v>324035</v>
          </cell>
        </row>
        <row r="4296">
          <cell r="A4296">
            <v>324064</v>
          </cell>
        </row>
        <row r="4297">
          <cell r="A4297">
            <v>324151</v>
          </cell>
        </row>
        <row r="4298">
          <cell r="A4298">
            <v>324221</v>
          </cell>
        </row>
        <row r="4299">
          <cell r="A4299">
            <v>324291</v>
          </cell>
        </row>
        <row r="4300">
          <cell r="A4300">
            <v>324395</v>
          </cell>
        </row>
        <row r="4301">
          <cell r="A4301">
            <v>324440</v>
          </cell>
        </row>
        <row r="4302">
          <cell r="A4302">
            <v>324441</v>
          </cell>
        </row>
        <row r="4303">
          <cell r="A4303">
            <v>324499</v>
          </cell>
        </row>
        <row r="4304">
          <cell r="A4304">
            <v>324501</v>
          </cell>
        </row>
        <row r="4305">
          <cell r="A4305">
            <v>324594</v>
          </cell>
        </row>
        <row r="4306">
          <cell r="A4306">
            <v>324629</v>
          </cell>
        </row>
        <row r="4307">
          <cell r="A4307">
            <v>324782</v>
          </cell>
        </row>
        <row r="4308">
          <cell r="A4308">
            <v>324890</v>
          </cell>
        </row>
        <row r="4309">
          <cell r="A4309">
            <v>324906</v>
          </cell>
        </row>
        <row r="4310">
          <cell r="A4310">
            <v>325088</v>
          </cell>
        </row>
        <row r="4311">
          <cell r="A4311">
            <v>325193</v>
          </cell>
        </row>
        <row r="4312">
          <cell r="A4312">
            <v>325196</v>
          </cell>
        </row>
        <row r="4313">
          <cell r="A4313">
            <v>325287</v>
          </cell>
        </row>
        <row r="4314">
          <cell r="A4314">
            <v>325299</v>
          </cell>
        </row>
        <row r="4315">
          <cell r="A4315">
            <v>325315</v>
          </cell>
        </row>
        <row r="4316">
          <cell r="A4316">
            <v>325358</v>
          </cell>
        </row>
        <row r="4317">
          <cell r="A4317">
            <v>325381</v>
          </cell>
        </row>
        <row r="4318">
          <cell r="A4318">
            <v>325449</v>
          </cell>
        </row>
        <row r="4319">
          <cell r="A4319">
            <v>325533</v>
          </cell>
        </row>
        <row r="4320">
          <cell r="A4320">
            <v>325539</v>
          </cell>
        </row>
        <row r="4321">
          <cell r="A4321">
            <v>325710</v>
          </cell>
        </row>
        <row r="4322">
          <cell r="A4322">
            <v>325731</v>
          </cell>
        </row>
        <row r="4323">
          <cell r="A4323">
            <v>325746</v>
          </cell>
        </row>
        <row r="4324">
          <cell r="A4324">
            <v>325871</v>
          </cell>
        </row>
        <row r="4325">
          <cell r="A4325">
            <v>325898</v>
          </cell>
        </row>
        <row r="4326">
          <cell r="A4326">
            <v>325914</v>
          </cell>
        </row>
        <row r="4327">
          <cell r="A4327">
            <v>325990</v>
          </cell>
        </row>
        <row r="4328">
          <cell r="A4328">
            <v>326052</v>
          </cell>
        </row>
        <row r="4329">
          <cell r="A4329">
            <v>326057</v>
          </cell>
        </row>
        <row r="4330">
          <cell r="A4330">
            <v>326060</v>
          </cell>
        </row>
        <row r="4331">
          <cell r="A4331">
            <v>326068</v>
          </cell>
        </row>
        <row r="4332">
          <cell r="A4332">
            <v>326112</v>
          </cell>
        </row>
        <row r="4333">
          <cell r="A4333">
            <v>326128</v>
          </cell>
        </row>
        <row r="4334">
          <cell r="A4334">
            <v>326131</v>
          </cell>
        </row>
        <row r="4335">
          <cell r="A4335">
            <v>326133</v>
          </cell>
        </row>
        <row r="4336">
          <cell r="A4336">
            <v>326136</v>
          </cell>
        </row>
        <row r="4337">
          <cell r="A4337">
            <v>326142</v>
          </cell>
        </row>
        <row r="4338">
          <cell r="A4338">
            <v>326165</v>
          </cell>
        </row>
        <row r="4339">
          <cell r="A4339">
            <v>326167</v>
          </cell>
        </row>
        <row r="4340">
          <cell r="A4340">
            <v>326178</v>
          </cell>
        </row>
        <row r="4341">
          <cell r="A4341">
            <v>326178</v>
          </cell>
        </row>
        <row r="4342">
          <cell r="A4342">
            <v>326252</v>
          </cell>
        </row>
        <row r="4343">
          <cell r="A4343">
            <v>326286</v>
          </cell>
        </row>
        <row r="4344">
          <cell r="A4344">
            <v>326294</v>
          </cell>
        </row>
        <row r="4345">
          <cell r="A4345">
            <v>326364</v>
          </cell>
        </row>
        <row r="4346">
          <cell r="A4346">
            <v>326423</v>
          </cell>
        </row>
        <row r="4347">
          <cell r="A4347">
            <v>326475</v>
          </cell>
        </row>
        <row r="4348">
          <cell r="A4348">
            <v>326497</v>
          </cell>
        </row>
        <row r="4349">
          <cell r="A4349">
            <v>326510</v>
          </cell>
        </row>
        <row r="4350">
          <cell r="A4350">
            <v>326523</v>
          </cell>
        </row>
        <row r="4351">
          <cell r="A4351">
            <v>326530</v>
          </cell>
        </row>
        <row r="4352">
          <cell r="A4352">
            <v>326652</v>
          </cell>
        </row>
        <row r="4353">
          <cell r="A4353">
            <v>326676</v>
          </cell>
        </row>
        <row r="4354">
          <cell r="A4354">
            <v>326680</v>
          </cell>
        </row>
        <row r="4355">
          <cell r="A4355">
            <v>326699</v>
          </cell>
        </row>
        <row r="4356">
          <cell r="A4356">
            <v>326739</v>
          </cell>
        </row>
        <row r="4357">
          <cell r="A4357">
            <v>326750</v>
          </cell>
        </row>
        <row r="4358">
          <cell r="A4358">
            <v>326752</v>
          </cell>
        </row>
        <row r="4359">
          <cell r="A4359">
            <v>326824</v>
          </cell>
        </row>
        <row r="4360">
          <cell r="A4360">
            <v>326882</v>
          </cell>
        </row>
        <row r="4361">
          <cell r="A4361">
            <v>326929</v>
          </cell>
        </row>
        <row r="4362">
          <cell r="A4362">
            <v>326972</v>
          </cell>
        </row>
        <row r="4363">
          <cell r="A4363">
            <v>327016</v>
          </cell>
        </row>
        <row r="4364">
          <cell r="A4364">
            <v>327051</v>
          </cell>
        </row>
        <row r="4365">
          <cell r="A4365">
            <v>327052</v>
          </cell>
        </row>
        <row r="4366">
          <cell r="A4366">
            <v>327073</v>
          </cell>
        </row>
        <row r="4367">
          <cell r="A4367">
            <v>327076</v>
          </cell>
        </row>
        <row r="4368">
          <cell r="A4368">
            <v>327086</v>
          </cell>
        </row>
        <row r="4369">
          <cell r="A4369">
            <v>327088</v>
          </cell>
        </row>
        <row r="4370">
          <cell r="A4370">
            <v>327207</v>
          </cell>
        </row>
        <row r="4371">
          <cell r="A4371">
            <v>327212</v>
          </cell>
        </row>
        <row r="4372">
          <cell r="A4372">
            <v>327236</v>
          </cell>
        </row>
        <row r="4373">
          <cell r="A4373">
            <v>327242</v>
          </cell>
        </row>
        <row r="4374">
          <cell r="A4374">
            <v>327315</v>
          </cell>
        </row>
        <row r="4375">
          <cell r="A4375">
            <v>327364</v>
          </cell>
        </row>
        <row r="4376">
          <cell r="A4376">
            <v>327371</v>
          </cell>
        </row>
        <row r="4377">
          <cell r="A4377">
            <v>327375</v>
          </cell>
        </row>
        <row r="4378">
          <cell r="A4378">
            <v>327384</v>
          </cell>
        </row>
        <row r="4379">
          <cell r="A4379">
            <v>327443</v>
          </cell>
        </row>
        <row r="4380">
          <cell r="A4380">
            <v>327461</v>
          </cell>
        </row>
        <row r="4381">
          <cell r="A4381">
            <v>327474</v>
          </cell>
        </row>
        <row r="4382">
          <cell r="A4382">
            <v>327489</v>
          </cell>
        </row>
        <row r="4383">
          <cell r="A4383">
            <v>327565</v>
          </cell>
        </row>
        <row r="4384">
          <cell r="A4384">
            <v>327608</v>
          </cell>
        </row>
        <row r="4385">
          <cell r="A4385">
            <v>327662</v>
          </cell>
        </row>
        <row r="4386">
          <cell r="A4386">
            <v>327678</v>
          </cell>
        </row>
        <row r="4387">
          <cell r="A4387">
            <v>327683</v>
          </cell>
        </row>
        <row r="4388">
          <cell r="A4388">
            <v>327744</v>
          </cell>
        </row>
        <row r="4389">
          <cell r="A4389">
            <v>327762</v>
          </cell>
        </row>
        <row r="4390">
          <cell r="A4390">
            <v>327805</v>
          </cell>
        </row>
        <row r="4391">
          <cell r="A4391">
            <v>327823</v>
          </cell>
        </row>
        <row r="4392">
          <cell r="A4392">
            <v>327844</v>
          </cell>
        </row>
        <row r="4393">
          <cell r="A4393">
            <v>327906</v>
          </cell>
        </row>
        <row r="4394">
          <cell r="A4394">
            <v>327942</v>
          </cell>
        </row>
        <row r="4395">
          <cell r="A4395">
            <v>327946</v>
          </cell>
        </row>
        <row r="4396">
          <cell r="A4396">
            <v>327962</v>
          </cell>
        </row>
        <row r="4397">
          <cell r="A4397">
            <v>328001</v>
          </cell>
        </row>
        <row r="4398">
          <cell r="A4398">
            <v>328001</v>
          </cell>
        </row>
        <row r="4399">
          <cell r="A4399">
            <v>328008</v>
          </cell>
        </row>
        <row r="4400">
          <cell r="A4400">
            <v>328034</v>
          </cell>
        </row>
        <row r="4401">
          <cell r="A4401">
            <v>328053</v>
          </cell>
        </row>
        <row r="4402">
          <cell r="A4402">
            <v>328115</v>
          </cell>
        </row>
        <row r="4403">
          <cell r="A4403">
            <v>328124</v>
          </cell>
        </row>
        <row r="4404">
          <cell r="A4404">
            <v>328137</v>
          </cell>
        </row>
        <row r="4405">
          <cell r="A4405">
            <v>328141</v>
          </cell>
        </row>
        <row r="4406">
          <cell r="A4406">
            <v>328145</v>
          </cell>
        </row>
        <row r="4407">
          <cell r="A4407">
            <v>328174</v>
          </cell>
        </row>
        <row r="4408">
          <cell r="A4408">
            <v>328246</v>
          </cell>
        </row>
        <row r="4409">
          <cell r="A4409">
            <v>328296</v>
          </cell>
        </row>
        <row r="4410">
          <cell r="A4410">
            <v>328309</v>
          </cell>
        </row>
        <row r="4411">
          <cell r="A4411">
            <v>328315</v>
          </cell>
        </row>
        <row r="4412">
          <cell r="A4412">
            <v>328321</v>
          </cell>
        </row>
        <row r="4413">
          <cell r="A4413">
            <v>328370</v>
          </cell>
        </row>
        <row r="4414">
          <cell r="A4414">
            <v>328398</v>
          </cell>
        </row>
        <row r="4415">
          <cell r="A4415">
            <v>328402</v>
          </cell>
        </row>
        <row r="4416">
          <cell r="A4416">
            <v>328418</v>
          </cell>
        </row>
        <row r="4417">
          <cell r="A4417">
            <v>328437</v>
          </cell>
        </row>
        <row r="4418">
          <cell r="A4418">
            <v>328438</v>
          </cell>
        </row>
        <row r="4419">
          <cell r="A4419">
            <v>328447</v>
          </cell>
        </row>
        <row r="4420">
          <cell r="A4420">
            <v>328473</v>
          </cell>
        </row>
        <row r="4421">
          <cell r="A4421">
            <v>328491</v>
          </cell>
        </row>
        <row r="4422">
          <cell r="A4422">
            <v>328495</v>
          </cell>
        </row>
        <row r="4423">
          <cell r="A4423">
            <v>328496</v>
          </cell>
        </row>
        <row r="4424">
          <cell r="A4424">
            <v>328519</v>
          </cell>
        </row>
        <row r="4425">
          <cell r="A4425">
            <v>328565</v>
          </cell>
        </row>
        <row r="4426">
          <cell r="A4426">
            <v>328568</v>
          </cell>
        </row>
        <row r="4427">
          <cell r="A4427">
            <v>328573</v>
          </cell>
        </row>
        <row r="4428">
          <cell r="A4428">
            <v>328574</v>
          </cell>
        </row>
        <row r="4429">
          <cell r="A4429">
            <v>328666</v>
          </cell>
        </row>
        <row r="4430">
          <cell r="A4430">
            <v>328680</v>
          </cell>
        </row>
        <row r="4431">
          <cell r="A4431">
            <v>328755</v>
          </cell>
        </row>
        <row r="4432">
          <cell r="A4432">
            <v>328766</v>
          </cell>
        </row>
        <row r="4433">
          <cell r="A4433">
            <v>328918</v>
          </cell>
        </row>
        <row r="4434">
          <cell r="A4434">
            <v>329058</v>
          </cell>
        </row>
        <row r="4435">
          <cell r="A4435">
            <v>329078</v>
          </cell>
        </row>
        <row r="4436">
          <cell r="A4436">
            <v>329108</v>
          </cell>
        </row>
        <row r="4437">
          <cell r="A4437">
            <v>329129</v>
          </cell>
        </row>
        <row r="4438">
          <cell r="A4438">
            <v>329131</v>
          </cell>
        </row>
        <row r="4439">
          <cell r="A4439">
            <v>329144</v>
          </cell>
        </row>
        <row r="4440">
          <cell r="A4440">
            <v>329160</v>
          </cell>
        </row>
        <row r="4441">
          <cell r="A4441">
            <v>329171</v>
          </cell>
        </row>
        <row r="4442">
          <cell r="A4442">
            <v>329190</v>
          </cell>
        </row>
        <row r="4443">
          <cell r="A4443">
            <v>329278</v>
          </cell>
        </row>
        <row r="4444">
          <cell r="A4444">
            <v>329292</v>
          </cell>
        </row>
        <row r="4445">
          <cell r="A4445">
            <v>329302</v>
          </cell>
        </row>
        <row r="4446">
          <cell r="A4446">
            <v>329358</v>
          </cell>
        </row>
        <row r="4447">
          <cell r="A4447">
            <v>329380</v>
          </cell>
        </row>
        <row r="4448">
          <cell r="A4448">
            <v>329418</v>
          </cell>
        </row>
        <row r="4449">
          <cell r="A4449">
            <v>329459</v>
          </cell>
        </row>
        <row r="4450">
          <cell r="A4450">
            <v>329469</v>
          </cell>
        </row>
        <row r="4451">
          <cell r="A4451">
            <v>329526</v>
          </cell>
        </row>
        <row r="4452">
          <cell r="A4452">
            <v>329530</v>
          </cell>
        </row>
        <row r="4453">
          <cell r="A4453">
            <v>329554</v>
          </cell>
        </row>
        <row r="4454">
          <cell r="A4454">
            <v>329596</v>
          </cell>
        </row>
        <row r="4455">
          <cell r="A4455">
            <v>329610</v>
          </cell>
        </row>
        <row r="4456">
          <cell r="A4456">
            <v>329620</v>
          </cell>
        </row>
        <row r="4457">
          <cell r="A4457">
            <v>329635</v>
          </cell>
        </row>
        <row r="4458">
          <cell r="A4458">
            <v>329643</v>
          </cell>
        </row>
        <row r="4459">
          <cell r="A4459">
            <v>329664</v>
          </cell>
        </row>
        <row r="4460">
          <cell r="A4460">
            <v>329749</v>
          </cell>
        </row>
        <row r="4461">
          <cell r="A4461">
            <v>329832</v>
          </cell>
        </row>
        <row r="4462">
          <cell r="A4462">
            <v>329923</v>
          </cell>
        </row>
        <row r="4463">
          <cell r="A4463">
            <v>329949</v>
          </cell>
        </row>
        <row r="4464">
          <cell r="A4464">
            <v>329987</v>
          </cell>
        </row>
        <row r="4465">
          <cell r="A4465">
            <v>330032</v>
          </cell>
        </row>
        <row r="4466">
          <cell r="A4466">
            <v>330090</v>
          </cell>
        </row>
        <row r="4467">
          <cell r="A4467">
            <v>330204</v>
          </cell>
        </row>
        <row r="4468">
          <cell r="A4468">
            <v>330236</v>
          </cell>
        </row>
        <row r="4469">
          <cell r="A4469">
            <v>330247</v>
          </cell>
        </row>
        <row r="4470">
          <cell r="A4470">
            <v>330280</v>
          </cell>
        </row>
        <row r="4471">
          <cell r="A4471">
            <v>330287</v>
          </cell>
        </row>
        <row r="4472">
          <cell r="A4472">
            <v>330311</v>
          </cell>
        </row>
        <row r="4473">
          <cell r="A4473">
            <v>330336</v>
          </cell>
        </row>
        <row r="4474">
          <cell r="A4474">
            <v>330345</v>
          </cell>
        </row>
        <row r="4475">
          <cell r="A4475">
            <v>330351</v>
          </cell>
        </row>
        <row r="4476">
          <cell r="A4476">
            <v>330362</v>
          </cell>
        </row>
        <row r="4477">
          <cell r="A4477">
            <v>330363</v>
          </cell>
        </row>
        <row r="4478">
          <cell r="A4478">
            <v>330388</v>
          </cell>
        </row>
        <row r="4479">
          <cell r="A4479">
            <v>330389</v>
          </cell>
        </row>
        <row r="4480">
          <cell r="A4480">
            <v>330402</v>
          </cell>
        </row>
        <row r="4481">
          <cell r="A4481">
            <v>330479</v>
          </cell>
        </row>
        <row r="4482">
          <cell r="A4482">
            <v>330483</v>
          </cell>
        </row>
        <row r="4483">
          <cell r="A4483">
            <v>330496</v>
          </cell>
        </row>
        <row r="4484">
          <cell r="A4484">
            <v>330504</v>
          </cell>
        </row>
        <row r="4485">
          <cell r="A4485">
            <v>330533</v>
          </cell>
        </row>
        <row r="4486">
          <cell r="A4486">
            <v>330553</v>
          </cell>
        </row>
        <row r="4487">
          <cell r="A4487">
            <v>330572</v>
          </cell>
        </row>
        <row r="4488">
          <cell r="A4488">
            <v>330576</v>
          </cell>
        </row>
        <row r="4489">
          <cell r="A4489">
            <v>330579</v>
          </cell>
        </row>
        <row r="4490">
          <cell r="A4490">
            <v>330581</v>
          </cell>
        </row>
        <row r="4491">
          <cell r="A4491">
            <v>330603</v>
          </cell>
        </row>
        <row r="4492">
          <cell r="A4492">
            <v>330627</v>
          </cell>
        </row>
        <row r="4493">
          <cell r="A4493">
            <v>330658</v>
          </cell>
        </row>
        <row r="4494">
          <cell r="A4494">
            <v>330676</v>
          </cell>
        </row>
        <row r="4495">
          <cell r="A4495">
            <v>330696</v>
          </cell>
        </row>
        <row r="4496">
          <cell r="A4496">
            <v>330700</v>
          </cell>
        </row>
        <row r="4497">
          <cell r="A4497">
            <v>330722</v>
          </cell>
        </row>
        <row r="4498">
          <cell r="A4498">
            <v>330729</v>
          </cell>
        </row>
        <row r="4499">
          <cell r="A4499">
            <v>330755</v>
          </cell>
        </row>
        <row r="4500">
          <cell r="A4500">
            <v>330782</v>
          </cell>
        </row>
        <row r="4501">
          <cell r="A4501">
            <v>330805</v>
          </cell>
        </row>
        <row r="4502">
          <cell r="A4502">
            <v>330836</v>
          </cell>
        </row>
        <row r="4503">
          <cell r="A4503">
            <v>330841</v>
          </cell>
        </row>
        <row r="4504">
          <cell r="A4504">
            <v>330852</v>
          </cell>
        </row>
        <row r="4505">
          <cell r="A4505">
            <v>330853</v>
          </cell>
        </row>
        <row r="4506">
          <cell r="A4506">
            <v>330865</v>
          </cell>
        </row>
        <row r="4507">
          <cell r="A4507">
            <v>330878</v>
          </cell>
        </row>
        <row r="4508">
          <cell r="A4508">
            <v>330897</v>
          </cell>
        </row>
        <row r="4509">
          <cell r="A4509">
            <v>330898</v>
          </cell>
        </row>
        <row r="4510">
          <cell r="A4510">
            <v>330935</v>
          </cell>
        </row>
        <row r="4511">
          <cell r="A4511">
            <v>330958</v>
          </cell>
        </row>
        <row r="4512">
          <cell r="A4512">
            <v>330960</v>
          </cell>
        </row>
        <row r="4513">
          <cell r="A4513">
            <v>330970</v>
          </cell>
        </row>
        <row r="4514">
          <cell r="A4514">
            <v>331007</v>
          </cell>
        </row>
        <row r="4515">
          <cell r="A4515">
            <v>331015</v>
          </cell>
        </row>
        <row r="4516">
          <cell r="A4516">
            <v>331024</v>
          </cell>
        </row>
        <row r="4517">
          <cell r="A4517">
            <v>331034</v>
          </cell>
        </row>
        <row r="4518">
          <cell r="A4518">
            <v>331052</v>
          </cell>
        </row>
        <row r="4519">
          <cell r="A4519">
            <v>331071</v>
          </cell>
        </row>
        <row r="4520">
          <cell r="A4520">
            <v>331075</v>
          </cell>
        </row>
        <row r="4521">
          <cell r="A4521">
            <v>331085</v>
          </cell>
        </row>
        <row r="4522">
          <cell r="A4522">
            <v>331091</v>
          </cell>
        </row>
        <row r="4523">
          <cell r="A4523">
            <v>331150</v>
          </cell>
        </row>
        <row r="4524">
          <cell r="A4524">
            <v>331157</v>
          </cell>
        </row>
        <row r="4525">
          <cell r="A4525">
            <v>331169</v>
          </cell>
        </row>
        <row r="4526">
          <cell r="A4526">
            <v>331172</v>
          </cell>
        </row>
        <row r="4527">
          <cell r="A4527">
            <v>331192</v>
          </cell>
        </row>
        <row r="4528">
          <cell r="A4528">
            <v>331225</v>
          </cell>
        </row>
        <row r="4529">
          <cell r="A4529">
            <v>331227</v>
          </cell>
        </row>
        <row r="4530">
          <cell r="A4530">
            <v>331246</v>
          </cell>
        </row>
        <row r="4531">
          <cell r="A4531">
            <v>331257</v>
          </cell>
        </row>
        <row r="4532">
          <cell r="A4532">
            <v>331288</v>
          </cell>
        </row>
        <row r="4533">
          <cell r="A4533">
            <v>331290</v>
          </cell>
        </row>
        <row r="4534">
          <cell r="A4534">
            <v>331298</v>
          </cell>
        </row>
        <row r="4535">
          <cell r="A4535">
            <v>331301</v>
          </cell>
        </row>
        <row r="4536">
          <cell r="A4536">
            <v>331302</v>
          </cell>
        </row>
        <row r="4537">
          <cell r="A4537">
            <v>331308</v>
          </cell>
        </row>
        <row r="4538">
          <cell r="A4538">
            <v>331324</v>
          </cell>
        </row>
        <row r="4539">
          <cell r="A4539">
            <v>331372</v>
          </cell>
        </row>
        <row r="4540">
          <cell r="A4540">
            <v>331378</v>
          </cell>
        </row>
        <row r="4541">
          <cell r="A4541">
            <v>331410</v>
          </cell>
        </row>
        <row r="4542">
          <cell r="A4542">
            <v>331411</v>
          </cell>
        </row>
        <row r="4543">
          <cell r="A4543">
            <v>331437</v>
          </cell>
        </row>
        <row r="4544">
          <cell r="A4544">
            <v>331440</v>
          </cell>
        </row>
        <row r="4545">
          <cell r="A4545">
            <v>331487</v>
          </cell>
        </row>
        <row r="4546">
          <cell r="A4546">
            <v>331492</v>
          </cell>
        </row>
        <row r="4547">
          <cell r="A4547">
            <v>331505</v>
          </cell>
        </row>
        <row r="4548">
          <cell r="A4548">
            <v>331541</v>
          </cell>
        </row>
        <row r="4549">
          <cell r="A4549">
            <v>331543</v>
          </cell>
        </row>
        <row r="4550">
          <cell r="A4550">
            <v>331552</v>
          </cell>
        </row>
        <row r="4551">
          <cell r="A4551">
            <v>331555</v>
          </cell>
        </row>
        <row r="4552">
          <cell r="A4552">
            <v>331560</v>
          </cell>
        </row>
        <row r="4553">
          <cell r="A4553">
            <v>331561</v>
          </cell>
        </row>
        <row r="4554">
          <cell r="A4554">
            <v>331596</v>
          </cell>
        </row>
        <row r="4555">
          <cell r="A4555">
            <v>331610</v>
          </cell>
        </row>
        <row r="4556">
          <cell r="A4556">
            <v>331645</v>
          </cell>
        </row>
        <row r="4557">
          <cell r="A4557">
            <v>331657</v>
          </cell>
        </row>
        <row r="4558">
          <cell r="A4558">
            <v>331661</v>
          </cell>
        </row>
        <row r="4559">
          <cell r="A4559">
            <v>331662</v>
          </cell>
        </row>
        <row r="4560">
          <cell r="A4560">
            <v>331697</v>
          </cell>
        </row>
        <row r="4561">
          <cell r="A4561">
            <v>331699</v>
          </cell>
        </row>
        <row r="4562">
          <cell r="A4562">
            <v>331752</v>
          </cell>
        </row>
        <row r="4563">
          <cell r="A4563">
            <v>331773</v>
          </cell>
        </row>
        <row r="4564">
          <cell r="A4564">
            <v>331796</v>
          </cell>
        </row>
        <row r="4565">
          <cell r="A4565">
            <v>331805</v>
          </cell>
        </row>
        <row r="4566">
          <cell r="A4566">
            <v>331815</v>
          </cell>
        </row>
        <row r="4567">
          <cell r="A4567">
            <v>331819</v>
          </cell>
        </row>
        <row r="4568">
          <cell r="A4568">
            <v>331840</v>
          </cell>
        </row>
        <row r="4569">
          <cell r="A4569">
            <v>331864</v>
          </cell>
        </row>
        <row r="4570">
          <cell r="A4570">
            <v>331875</v>
          </cell>
        </row>
        <row r="4571">
          <cell r="A4571">
            <v>331878</v>
          </cell>
        </row>
        <row r="4572">
          <cell r="A4572">
            <v>331884</v>
          </cell>
        </row>
        <row r="4573">
          <cell r="A4573">
            <v>331890</v>
          </cell>
        </row>
        <row r="4574">
          <cell r="A4574">
            <v>331904</v>
          </cell>
        </row>
        <row r="4575">
          <cell r="A4575">
            <v>331913</v>
          </cell>
        </row>
        <row r="4576">
          <cell r="A4576">
            <v>331928</v>
          </cell>
        </row>
        <row r="4577">
          <cell r="A4577">
            <v>331931</v>
          </cell>
        </row>
        <row r="4578">
          <cell r="A4578">
            <v>331933</v>
          </cell>
        </row>
        <row r="4579">
          <cell r="A4579">
            <v>331971</v>
          </cell>
        </row>
        <row r="4580">
          <cell r="A4580">
            <v>331984</v>
          </cell>
        </row>
        <row r="4581">
          <cell r="A4581">
            <v>331994</v>
          </cell>
        </row>
        <row r="4582">
          <cell r="A4582">
            <v>331995</v>
          </cell>
        </row>
        <row r="4583">
          <cell r="A4583">
            <v>331996</v>
          </cell>
        </row>
        <row r="4584">
          <cell r="A4584">
            <v>332018</v>
          </cell>
        </row>
        <row r="4585">
          <cell r="A4585">
            <v>332022</v>
          </cell>
        </row>
        <row r="4586">
          <cell r="A4586">
            <v>332027</v>
          </cell>
        </row>
        <row r="4587">
          <cell r="A4587">
            <v>332029</v>
          </cell>
        </row>
        <row r="4588">
          <cell r="A4588">
            <v>332042</v>
          </cell>
        </row>
        <row r="4589">
          <cell r="A4589">
            <v>332076</v>
          </cell>
        </row>
        <row r="4590">
          <cell r="A4590">
            <v>332085</v>
          </cell>
        </row>
        <row r="4591">
          <cell r="A4591">
            <v>332113</v>
          </cell>
        </row>
        <row r="4592">
          <cell r="A4592">
            <v>332127</v>
          </cell>
        </row>
        <row r="4593">
          <cell r="A4593">
            <v>332163</v>
          </cell>
        </row>
        <row r="4594">
          <cell r="A4594">
            <v>332195</v>
          </cell>
        </row>
        <row r="4595">
          <cell r="A4595">
            <v>332200</v>
          </cell>
        </row>
        <row r="4596">
          <cell r="A4596">
            <v>332230</v>
          </cell>
        </row>
        <row r="4597">
          <cell r="A4597">
            <v>332263</v>
          </cell>
        </row>
        <row r="4598">
          <cell r="A4598">
            <v>332315</v>
          </cell>
        </row>
        <row r="4599">
          <cell r="A4599">
            <v>332325</v>
          </cell>
        </row>
        <row r="4600">
          <cell r="A4600">
            <v>332326</v>
          </cell>
        </row>
        <row r="4601">
          <cell r="A4601">
            <v>332329</v>
          </cell>
        </row>
        <row r="4602">
          <cell r="A4602">
            <v>332349</v>
          </cell>
        </row>
        <row r="4603">
          <cell r="A4603">
            <v>332354</v>
          </cell>
        </row>
        <row r="4604">
          <cell r="A4604">
            <v>332356</v>
          </cell>
        </row>
        <row r="4605">
          <cell r="A4605">
            <v>332372</v>
          </cell>
        </row>
        <row r="4606">
          <cell r="A4606">
            <v>332383</v>
          </cell>
        </row>
        <row r="4607">
          <cell r="A4607">
            <v>332399</v>
          </cell>
        </row>
        <row r="4608">
          <cell r="A4608">
            <v>332400</v>
          </cell>
        </row>
        <row r="4609">
          <cell r="A4609">
            <v>332429</v>
          </cell>
        </row>
        <row r="4610">
          <cell r="A4610">
            <v>332431</v>
          </cell>
        </row>
        <row r="4611">
          <cell r="A4611">
            <v>332440</v>
          </cell>
        </row>
        <row r="4612">
          <cell r="A4612">
            <v>332451</v>
          </cell>
        </row>
        <row r="4613">
          <cell r="A4613">
            <v>332458</v>
          </cell>
        </row>
        <row r="4614">
          <cell r="A4614">
            <v>332458</v>
          </cell>
        </row>
        <row r="4615">
          <cell r="A4615">
            <v>332461</v>
          </cell>
        </row>
        <row r="4616">
          <cell r="A4616">
            <v>332465</v>
          </cell>
        </row>
        <row r="4617">
          <cell r="A4617">
            <v>332478</v>
          </cell>
        </row>
        <row r="4618">
          <cell r="A4618">
            <v>332479</v>
          </cell>
        </row>
        <row r="4619">
          <cell r="A4619">
            <v>332489</v>
          </cell>
        </row>
        <row r="4620">
          <cell r="A4620">
            <v>332495</v>
          </cell>
        </row>
        <row r="4621">
          <cell r="A4621">
            <v>332506</v>
          </cell>
        </row>
        <row r="4622">
          <cell r="A4622">
            <v>332506</v>
          </cell>
        </row>
        <row r="4623">
          <cell r="A4623">
            <v>332516</v>
          </cell>
        </row>
        <row r="4624">
          <cell r="A4624">
            <v>332519</v>
          </cell>
        </row>
        <row r="4625">
          <cell r="A4625">
            <v>332522</v>
          </cell>
        </row>
        <row r="4626">
          <cell r="A4626">
            <v>332549</v>
          </cell>
        </row>
        <row r="4627">
          <cell r="A4627">
            <v>332584</v>
          </cell>
        </row>
        <row r="4628">
          <cell r="A4628">
            <v>332599</v>
          </cell>
        </row>
        <row r="4629">
          <cell r="A4629">
            <v>332609</v>
          </cell>
        </row>
        <row r="4630">
          <cell r="A4630">
            <v>332630</v>
          </cell>
        </row>
        <row r="4631">
          <cell r="A4631">
            <v>332654</v>
          </cell>
        </row>
        <row r="4632">
          <cell r="A4632">
            <v>332661</v>
          </cell>
        </row>
        <row r="4633">
          <cell r="A4633">
            <v>332670</v>
          </cell>
        </row>
        <row r="4634">
          <cell r="A4634">
            <v>332680</v>
          </cell>
        </row>
        <row r="4635">
          <cell r="A4635">
            <v>332682</v>
          </cell>
        </row>
        <row r="4636">
          <cell r="A4636">
            <v>332685</v>
          </cell>
        </row>
        <row r="4637">
          <cell r="A4637">
            <v>332719</v>
          </cell>
        </row>
        <row r="4638">
          <cell r="A4638">
            <v>332736</v>
          </cell>
        </row>
        <row r="4639">
          <cell r="A4639">
            <v>332739</v>
          </cell>
        </row>
        <row r="4640">
          <cell r="A4640">
            <v>332776</v>
          </cell>
        </row>
        <row r="4641">
          <cell r="A4641">
            <v>332790</v>
          </cell>
        </row>
        <row r="4642">
          <cell r="A4642">
            <v>332796</v>
          </cell>
        </row>
        <row r="4643">
          <cell r="A4643">
            <v>332800</v>
          </cell>
        </row>
        <row r="4644">
          <cell r="A4644">
            <v>332808</v>
          </cell>
        </row>
        <row r="4645">
          <cell r="A4645">
            <v>332810</v>
          </cell>
        </row>
        <row r="4646">
          <cell r="A4646">
            <v>332813</v>
          </cell>
        </row>
        <row r="4647">
          <cell r="A4647">
            <v>332825</v>
          </cell>
        </row>
        <row r="4648">
          <cell r="A4648">
            <v>332826</v>
          </cell>
        </row>
        <row r="4649">
          <cell r="A4649">
            <v>332841</v>
          </cell>
        </row>
        <row r="4650">
          <cell r="A4650">
            <v>332848</v>
          </cell>
        </row>
        <row r="4651">
          <cell r="A4651">
            <v>332855</v>
          </cell>
        </row>
        <row r="4652">
          <cell r="A4652">
            <v>332882</v>
          </cell>
        </row>
        <row r="4653">
          <cell r="A4653">
            <v>332890</v>
          </cell>
        </row>
        <row r="4654">
          <cell r="A4654">
            <v>332897</v>
          </cell>
        </row>
        <row r="4655">
          <cell r="A4655">
            <v>332934</v>
          </cell>
        </row>
        <row r="4656">
          <cell r="A4656">
            <v>332946</v>
          </cell>
        </row>
        <row r="4657">
          <cell r="A4657">
            <v>332957</v>
          </cell>
        </row>
        <row r="4658">
          <cell r="A4658">
            <v>332974</v>
          </cell>
        </row>
        <row r="4659">
          <cell r="A4659">
            <v>332977</v>
          </cell>
        </row>
        <row r="4660">
          <cell r="A4660">
            <v>332998</v>
          </cell>
        </row>
        <row r="4661">
          <cell r="A4661">
            <v>333010</v>
          </cell>
        </row>
        <row r="4662">
          <cell r="A4662">
            <v>333020</v>
          </cell>
        </row>
        <row r="4663">
          <cell r="A4663">
            <v>333035</v>
          </cell>
        </row>
        <row r="4664">
          <cell r="A4664">
            <v>333050</v>
          </cell>
        </row>
        <row r="4665">
          <cell r="A4665">
            <v>333059</v>
          </cell>
        </row>
        <row r="4666">
          <cell r="A4666">
            <v>333066</v>
          </cell>
        </row>
        <row r="4667">
          <cell r="A4667">
            <v>333070</v>
          </cell>
        </row>
        <row r="4668">
          <cell r="A4668">
            <v>333151</v>
          </cell>
        </row>
        <row r="4669">
          <cell r="A4669">
            <v>333167</v>
          </cell>
        </row>
        <row r="4670">
          <cell r="A4670">
            <v>333174</v>
          </cell>
        </row>
        <row r="4671">
          <cell r="A4671">
            <v>333181</v>
          </cell>
        </row>
        <row r="4672">
          <cell r="A4672">
            <v>333185</v>
          </cell>
        </row>
        <row r="4673">
          <cell r="A4673">
            <v>333215</v>
          </cell>
        </row>
        <row r="4674">
          <cell r="A4674">
            <v>333231</v>
          </cell>
        </row>
        <row r="4675">
          <cell r="A4675">
            <v>333235</v>
          </cell>
        </row>
        <row r="4676">
          <cell r="A4676">
            <v>333244</v>
          </cell>
        </row>
        <row r="4677">
          <cell r="A4677">
            <v>333261</v>
          </cell>
        </row>
        <row r="4678">
          <cell r="A4678">
            <v>333274</v>
          </cell>
        </row>
        <row r="4679">
          <cell r="A4679">
            <v>333282</v>
          </cell>
        </row>
        <row r="4680">
          <cell r="A4680">
            <v>333284</v>
          </cell>
        </row>
        <row r="4681">
          <cell r="A4681">
            <v>333286</v>
          </cell>
        </row>
        <row r="4682">
          <cell r="A4682">
            <v>333291</v>
          </cell>
        </row>
        <row r="4683">
          <cell r="A4683">
            <v>333292</v>
          </cell>
        </row>
        <row r="4684">
          <cell r="A4684">
            <v>333296</v>
          </cell>
        </row>
        <row r="4685">
          <cell r="A4685">
            <v>333316</v>
          </cell>
        </row>
        <row r="4686">
          <cell r="A4686">
            <v>333327</v>
          </cell>
        </row>
        <row r="4687">
          <cell r="A4687">
            <v>333343</v>
          </cell>
        </row>
        <row r="4688">
          <cell r="A4688">
            <v>333349</v>
          </cell>
        </row>
        <row r="4689">
          <cell r="A4689">
            <v>333357</v>
          </cell>
        </row>
        <row r="4690">
          <cell r="A4690">
            <v>333363</v>
          </cell>
        </row>
        <row r="4691">
          <cell r="A4691">
            <v>333371</v>
          </cell>
        </row>
        <row r="4692">
          <cell r="A4692">
            <v>333380</v>
          </cell>
        </row>
        <row r="4693">
          <cell r="A4693">
            <v>333386</v>
          </cell>
        </row>
        <row r="4694">
          <cell r="A4694">
            <v>333395</v>
          </cell>
        </row>
        <row r="4695">
          <cell r="A4695">
            <v>333425</v>
          </cell>
        </row>
        <row r="4696">
          <cell r="A4696">
            <v>333434</v>
          </cell>
        </row>
        <row r="4697">
          <cell r="A4697">
            <v>333473</v>
          </cell>
        </row>
        <row r="4698">
          <cell r="A4698">
            <v>333490</v>
          </cell>
        </row>
        <row r="4699">
          <cell r="A4699">
            <v>333520</v>
          </cell>
        </row>
        <row r="4700">
          <cell r="A4700">
            <v>333527</v>
          </cell>
        </row>
        <row r="4701">
          <cell r="A4701">
            <v>333533</v>
          </cell>
        </row>
        <row r="4702">
          <cell r="A4702">
            <v>333557</v>
          </cell>
        </row>
        <row r="4703">
          <cell r="A4703">
            <v>333609</v>
          </cell>
        </row>
        <row r="4704">
          <cell r="A4704">
            <v>333623</v>
          </cell>
        </row>
        <row r="4705">
          <cell r="A4705">
            <v>333667</v>
          </cell>
        </row>
        <row r="4706">
          <cell r="A4706">
            <v>333670</v>
          </cell>
        </row>
        <row r="4707">
          <cell r="A4707">
            <v>333676</v>
          </cell>
        </row>
        <row r="4708">
          <cell r="A4708">
            <v>333677</v>
          </cell>
        </row>
        <row r="4709">
          <cell r="A4709">
            <v>333691</v>
          </cell>
        </row>
        <row r="4710">
          <cell r="A4710">
            <v>333753</v>
          </cell>
        </row>
        <row r="4711">
          <cell r="A4711">
            <v>333762</v>
          </cell>
        </row>
        <row r="4712">
          <cell r="A4712">
            <v>333808</v>
          </cell>
        </row>
        <row r="4713">
          <cell r="A4713">
            <v>333816</v>
          </cell>
        </row>
        <row r="4714">
          <cell r="A4714">
            <v>333823</v>
          </cell>
        </row>
        <row r="4715">
          <cell r="A4715">
            <v>333833</v>
          </cell>
        </row>
        <row r="4716">
          <cell r="A4716">
            <v>333834</v>
          </cell>
        </row>
        <row r="4717">
          <cell r="A4717">
            <v>333836</v>
          </cell>
        </row>
        <row r="4718">
          <cell r="A4718">
            <v>333837</v>
          </cell>
        </row>
        <row r="4719">
          <cell r="A4719">
            <v>333911</v>
          </cell>
        </row>
        <row r="4720">
          <cell r="A4720">
            <v>333918</v>
          </cell>
        </row>
        <row r="4721">
          <cell r="A4721">
            <v>333923</v>
          </cell>
        </row>
        <row r="4722">
          <cell r="A4722">
            <v>333931</v>
          </cell>
        </row>
        <row r="4723">
          <cell r="A4723">
            <v>333944</v>
          </cell>
        </row>
        <row r="4724">
          <cell r="A4724">
            <v>333948</v>
          </cell>
        </row>
        <row r="4725">
          <cell r="A4725">
            <v>333966</v>
          </cell>
        </row>
        <row r="4726">
          <cell r="A4726">
            <v>333967</v>
          </cell>
        </row>
        <row r="4727">
          <cell r="A4727">
            <v>333968</v>
          </cell>
        </row>
        <row r="4728">
          <cell r="A4728">
            <v>333974</v>
          </cell>
        </row>
        <row r="4729">
          <cell r="A4729">
            <v>333977</v>
          </cell>
        </row>
        <row r="4730">
          <cell r="A4730">
            <v>333982</v>
          </cell>
        </row>
        <row r="4731">
          <cell r="A4731">
            <v>333985</v>
          </cell>
        </row>
        <row r="4732">
          <cell r="A4732">
            <v>334028</v>
          </cell>
        </row>
        <row r="4733">
          <cell r="A4733">
            <v>334034</v>
          </cell>
        </row>
        <row r="4734">
          <cell r="A4734">
            <v>334037</v>
          </cell>
        </row>
        <row r="4735">
          <cell r="A4735">
            <v>334077</v>
          </cell>
        </row>
        <row r="4736">
          <cell r="A4736">
            <v>334083</v>
          </cell>
        </row>
        <row r="4737">
          <cell r="A4737">
            <v>334088</v>
          </cell>
        </row>
        <row r="4738">
          <cell r="A4738">
            <v>334089</v>
          </cell>
        </row>
        <row r="4739">
          <cell r="A4739">
            <v>334095</v>
          </cell>
        </row>
        <row r="4740">
          <cell r="A4740">
            <v>334107</v>
          </cell>
        </row>
        <row r="4741">
          <cell r="A4741">
            <v>334112</v>
          </cell>
        </row>
        <row r="4742">
          <cell r="A4742">
            <v>334113</v>
          </cell>
        </row>
        <row r="4743">
          <cell r="A4743">
            <v>334121</v>
          </cell>
        </row>
        <row r="4744">
          <cell r="A4744">
            <v>334134</v>
          </cell>
        </row>
        <row r="4745">
          <cell r="A4745">
            <v>334140</v>
          </cell>
        </row>
        <row r="4746">
          <cell r="A4746">
            <v>334152</v>
          </cell>
        </row>
        <row r="4747">
          <cell r="A4747">
            <v>334157</v>
          </cell>
        </row>
        <row r="4748">
          <cell r="A4748">
            <v>334164</v>
          </cell>
        </row>
        <row r="4749">
          <cell r="A4749">
            <v>334168</v>
          </cell>
        </row>
        <row r="4750">
          <cell r="A4750">
            <v>334170</v>
          </cell>
        </row>
        <row r="4751">
          <cell r="A4751">
            <v>334210</v>
          </cell>
        </row>
        <row r="4752">
          <cell r="A4752">
            <v>334227</v>
          </cell>
        </row>
        <row r="4753">
          <cell r="A4753">
            <v>334246</v>
          </cell>
        </row>
        <row r="4754">
          <cell r="A4754">
            <v>334252</v>
          </cell>
        </row>
        <row r="4755">
          <cell r="A4755">
            <v>334253</v>
          </cell>
        </row>
        <row r="4756">
          <cell r="A4756">
            <v>334263</v>
          </cell>
        </row>
        <row r="4757">
          <cell r="A4757">
            <v>334266</v>
          </cell>
        </row>
        <row r="4758">
          <cell r="A4758">
            <v>334273</v>
          </cell>
        </row>
        <row r="4759">
          <cell r="A4759">
            <v>334278</v>
          </cell>
        </row>
        <row r="4760">
          <cell r="A4760">
            <v>334279</v>
          </cell>
        </row>
        <row r="4761">
          <cell r="A4761">
            <v>334308</v>
          </cell>
        </row>
        <row r="4762">
          <cell r="A4762">
            <v>334329</v>
          </cell>
        </row>
        <row r="4763">
          <cell r="A4763">
            <v>334337</v>
          </cell>
        </row>
        <row r="4764">
          <cell r="A4764">
            <v>334354</v>
          </cell>
        </row>
        <row r="4765">
          <cell r="A4765">
            <v>334363</v>
          </cell>
        </row>
        <row r="4766">
          <cell r="A4766">
            <v>334367</v>
          </cell>
        </row>
        <row r="4767">
          <cell r="A4767">
            <v>334386</v>
          </cell>
        </row>
        <row r="4768">
          <cell r="A4768">
            <v>334486</v>
          </cell>
        </row>
        <row r="4769">
          <cell r="A4769">
            <v>334499</v>
          </cell>
        </row>
        <row r="4770">
          <cell r="A4770">
            <v>334501</v>
          </cell>
        </row>
        <row r="4771">
          <cell r="A4771">
            <v>334525</v>
          </cell>
        </row>
        <row r="4772">
          <cell r="A4772">
            <v>334536</v>
          </cell>
        </row>
        <row r="4773">
          <cell r="A4773">
            <v>334544</v>
          </cell>
        </row>
        <row r="4774">
          <cell r="A4774">
            <v>334558</v>
          </cell>
        </row>
        <row r="4775">
          <cell r="A4775">
            <v>334561</v>
          </cell>
        </row>
        <row r="4776">
          <cell r="A4776">
            <v>334599</v>
          </cell>
        </row>
        <row r="4777">
          <cell r="A4777">
            <v>334607</v>
          </cell>
        </row>
        <row r="4778">
          <cell r="A4778">
            <v>334615</v>
          </cell>
        </row>
        <row r="4779">
          <cell r="A4779">
            <v>334623</v>
          </cell>
        </row>
        <row r="4780">
          <cell r="A4780">
            <v>334624</v>
          </cell>
        </row>
        <row r="4781">
          <cell r="A4781">
            <v>334654</v>
          </cell>
        </row>
        <row r="4782">
          <cell r="A4782">
            <v>334656</v>
          </cell>
        </row>
        <row r="4783">
          <cell r="A4783">
            <v>334658</v>
          </cell>
        </row>
        <row r="4784">
          <cell r="A4784">
            <v>334659</v>
          </cell>
        </row>
        <row r="4785">
          <cell r="A4785">
            <v>334672</v>
          </cell>
        </row>
        <row r="4786">
          <cell r="A4786">
            <v>334686</v>
          </cell>
        </row>
        <row r="4787">
          <cell r="A4787">
            <v>334690</v>
          </cell>
        </row>
        <row r="4788">
          <cell r="A4788">
            <v>334704</v>
          </cell>
        </row>
        <row r="4789">
          <cell r="A4789">
            <v>334711</v>
          </cell>
        </row>
        <row r="4790">
          <cell r="A4790">
            <v>334752</v>
          </cell>
        </row>
        <row r="4791">
          <cell r="A4791">
            <v>334755</v>
          </cell>
        </row>
        <row r="4792">
          <cell r="A4792">
            <v>334771</v>
          </cell>
        </row>
        <row r="4793">
          <cell r="A4793">
            <v>334791</v>
          </cell>
        </row>
        <row r="4794">
          <cell r="A4794">
            <v>334792</v>
          </cell>
        </row>
        <row r="4795">
          <cell r="A4795">
            <v>334799</v>
          </cell>
        </row>
        <row r="4796">
          <cell r="A4796">
            <v>334812</v>
          </cell>
        </row>
        <row r="4797">
          <cell r="A4797">
            <v>334820</v>
          </cell>
        </row>
        <row r="4798">
          <cell r="A4798">
            <v>334832</v>
          </cell>
        </row>
        <row r="4799">
          <cell r="A4799">
            <v>334862</v>
          </cell>
        </row>
        <row r="4800">
          <cell r="A4800">
            <v>334873</v>
          </cell>
        </row>
        <row r="4801">
          <cell r="A4801">
            <v>334874</v>
          </cell>
        </row>
        <row r="4802">
          <cell r="A4802">
            <v>334902</v>
          </cell>
        </row>
        <row r="4803">
          <cell r="A4803">
            <v>334914</v>
          </cell>
        </row>
        <row r="4804">
          <cell r="A4804">
            <v>334917</v>
          </cell>
        </row>
        <row r="4805">
          <cell r="A4805">
            <v>334919</v>
          </cell>
        </row>
        <row r="4806">
          <cell r="A4806">
            <v>334994</v>
          </cell>
        </row>
        <row r="4807">
          <cell r="A4807">
            <v>334998</v>
          </cell>
        </row>
        <row r="4808">
          <cell r="A4808">
            <v>335009</v>
          </cell>
        </row>
        <row r="4809">
          <cell r="A4809">
            <v>335011</v>
          </cell>
        </row>
        <row r="4810">
          <cell r="A4810">
            <v>335041</v>
          </cell>
        </row>
        <row r="4811">
          <cell r="A4811">
            <v>335049</v>
          </cell>
        </row>
        <row r="4812">
          <cell r="A4812">
            <v>335064</v>
          </cell>
        </row>
        <row r="4813">
          <cell r="A4813">
            <v>335120</v>
          </cell>
        </row>
        <row r="4814">
          <cell r="A4814">
            <v>335121</v>
          </cell>
        </row>
        <row r="4815">
          <cell r="A4815">
            <v>335129</v>
          </cell>
        </row>
        <row r="4816">
          <cell r="A4816">
            <v>335153</v>
          </cell>
        </row>
        <row r="4817">
          <cell r="A4817">
            <v>335155</v>
          </cell>
        </row>
        <row r="4818">
          <cell r="A4818">
            <v>335156</v>
          </cell>
        </row>
        <row r="4819">
          <cell r="A4819">
            <v>335162</v>
          </cell>
        </row>
        <row r="4820">
          <cell r="A4820">
            <v>335164</v>
          </cell>
        </row>
        <row r="4821">
          <cell r="A4821">
            <v>335168</v>
          </cell>
        </row>
        <row r="4822">
          <cell r="A4822">
            <v>335177</v>
          </cell>
        </row>
        <row r="4823">
          <cell r="A4823">
            <v>335183</v>
          </cell>
        </row>
        <row r="4824">
          <cell r="A4824">
            <v>335195</v>
          </cell>
        </row>
        <row r="4825">
          <cell r="A4825">
            <v>335196</v>
          </cell>
        </row>
        <row r="4826">
          <cell r="A4826">
            <v>335198</v>
          </cell>
        </row>
        <row r="4827">
          <cell r="A4827">
            <v>335211</v>
          </cell>
        </row>
        <row r="4828">
          <cell r="A4828">
            <v>335219</v>
          </cell>
        </row>
        <row r="4829">
          <cell r="A4829">
            <v>335241</v>
          </cell>
        </row>
        <row r="4830">
          <cell r="A4830">
            <v>335255</v>
          </cell>
        </row>
        <row r="4831">
          <cell r="A4831">
            <v>335258</v>
          </cell>
        </row>
        <row r="4832">
          <cell r="A4832">
            <v>335272</v>
          </cell>
        </row>
        <row r="4833">
          <cell r="A4833">
            <v>335274</v>
          </cell>
        </row>
        <row r="4834">
          <cell r="A4834">
            <v>335283</v>
          </cell>
        </row>
        <row r="4835">
          <cell r="A4835">
            <v>335301</v>
          </cell>
        </row>
        <row r="4836">
          <cell r="A4836">
            <v>335312</v>
          </cell>
        </row>
        <row r="4837">
          <cell r="A4837">
            <v>335328</v>
          </cell>
        </row>
        <row r="4838">
          <cell r="A4838">
            <v>335331</v>
          </cell>
        </row>
        <row r="4839">
          <cell r="A4839">
            <v>335332</v>
          </cell>
        </row>
        <row r="4840">
          <cell r="A4840">
            <v>335334</v>
          </cell>
        </row>
        <row r="4841">
          <cell r="A4841">
            <v>335338</v>
          </cell>
        </row>
        <row r="4842">
          <cell r="A4842">
            <v>335342</v>
          </cell>
        </row>
        <row r="4843">
          <cell r="A4843">
            <v>335346</v>
          </cell>
        </row>
        <row r="4844">
          <cell r="A4844">
            <v>335351</v>
          </cell>
        </row>
        <row r="4845">
          <cell r="A4845">
            <v>335364</v>
          </cell>
        </row>
        <row r="4846">
          <cell r="A4846">
            <v>335365</v>
          </cell>
        </row>
        <row r="4847">
          <cell r="A4847">
            <v>335380</v>
          </cell>
        </row>
        <row r="4848">
          <cell r="A4848">
            <v>335381</v>
          </cell>
        </row>
        <row r="4849">
          <cell r="A4849">
            <v>335402</v>
          </cell>
        </row>
        <row r="4850">
          <cell r="A4850">
            <v>335458</v>
          </cell>
        </row>
        <row r="4851">
          <cell r="A4851">
            <v>335472</v>
          </cell>
        </row>
        <row r="4852">
          <cell r="A4852">
            <v>335473</v>
          </cell>
        </row>
        <row r="4853">
          <cell r="A4853">
            <v>335501</v>
          </cell>
        </row>
        <row r="4854">
          <cell r="A4854">
            <v>335510</v>
          </cell>
        </row>
        <row r="4855">
          <cell r="A4855">
            <v>335513</v>
          </cell>
        </row>
        <row r="4856">
          <cell r="A4856">
            <v>335514</v>
          </cell>
        </row>
        <row r="4857">
          <cell r="A4857">
            <v>335527</v>
          </cell>
        </row>
        <row r="4858">
          <cell r="A4858">
            <v>335528</v>
          </cell>
        </row>
        <row r="4859">
          <cell r="A4859">
            <v>335539</v>
          </cell>
        </row>
        <row r="4860">
          <cell r="A4860">
            <v>335541</v>
          </cell>
        </row>
        <row r="4861">
          <cell r="A4861">
            <v>335552</v>
          </cell>
        </row>
        <row r="4862">
          <cell r="A4862">
            <v>335553</v>
          </cell>
        </row>
        <row r="4863">
          <cell r="A4863">
            <v>335562</v>
          </cell>
        </row>
        <row r="4864">
          <cell r="A4864">
            <v>335563</v>
          </cell>
        </row>
        <row r="4865">
          <cell r="A4865">
            <v>335564</v>
          </cell>
        </row>
        <row r="4866">
          <cell r="A4866">
            <v>335574</v>
          </cell>
        </row>
        <row r="4867">
          <cell r="A4867">
            <v>335586</v>
          </cell>
        </row>
        <row r="4868">
          <cell r="A4868">
            <v>335591</v>
          </cell>
        </row>
        <row r="4869">
          <cell r="A4869">
            <v>335598</v>
          </cell>
        </row>
        <row r="4870">
          <cell r="A4870">
            <v>335599</v>
          </cell>
        </row>
        <row r="4871">
          <cell r="A4871">
            <v>335623</v>
          </cell>
        </row>
        <row r="4872">
          <cell r="A4872">
            <v>335640</v>
          </cell>
        </row>
        <row r="4873">
          <cell r="A4873">
            <v>335651</v>
          </cell>
        </row>
        <row r="4874">
          <cell r="A4874">
            <v>335660</v>
          </cell>
        </row>
        <row r="4875">
          <cell r="A4875">
            <v>335674</v>
          </cell>
        </row>
        <row r="4876">
          <cell r="A4876">
            <v>335687</v>
          </cell>
        </row>
        <row r="4877">
          <cell r="A4877">
            <v>335696</v>
          </cell>
        </row>
        <row r="4878">
          <cell r="A4878">
            <v>335721</v>
          </cell>
        </row>
        <row r="4879">
          <cell r="A4879">
            <v>335737</v>
          </cell>
        </row>
        <row r="4880">
          <cell r="A4880">
            <v>335743</v>
          </cell>
        </row>
        <row r="4881">
          <cell r="A4881">
            <v>335766</v>
          </cell>
        </row>
        <row r="4882">
          <cell r="A4882">
            <v>335771</v>
          </cell>
        </row>
        <row r="4883">
          <cell r="A4883">
            <v>335780</v>
          </cell>
        </row>
        <row r="4884">
          <cell r="A4884">
            <v>335795</v>
          </cell>
        </row>
        <row r="4885">
          <cell r="A4885">
            <v>335811</v>
          </cell>
        </row>
        <row r="4886">
          <cell r="A4886">
            <v>335812</v>
          </cell>
        </row>
        <row r="4887">
          <cell r="A4887">
            <v>335814</v>
          </cell>
        </row>
        <row r="4888">
          <cell r="A4888">
            <v>335820</v>
          </cell>
        </row>
        <row r="4889">
          <cell r="A4889">
            <v>335825</v>
          </cell>
        </row>
        <row r="4890">
          <cell r="A4890">
            <v>335841</v>
          </cell>
        </row>
        <row r="4891">
          <cell r="A4891">
            <v>335856</v>
          </cell>
        </row>
        <row r="4892">
          <cell r="A4892">
            <v>335865</v>
          </cell>
        </row>
        <row r="4893">
          <cell r="A4893">
            <v>335868</v>
          </cell>
        </row>
        <row r="4894">
          <cell r="A4894">
            <v>335870</v>
          </cell>
        </row>
        <row r="4895">
          <cell r="A4895">
            <v>335876</v>
          </cell>
        </row>
        <row r="4896">
          <cell r="A4896">
            <v>335880</v>
          </cell>
        </row>
        <row r="4897">
          <cell r="A4897">
            <v>335881</v>
          </cell>
        </row>
        <row r="4898">
          <cell r="A4898">
            <v>335887</v>
          </cell>
        </row>
        <row r="4899">
          <cell r="A4899">
            <v>335893</v>
          </cell>
        </row>
        <row r="4900">
          <cell r="A4900">
            <v>335901</v>
          </cell>
        </row>
        <row r="4901">
          <cell r="A4901">
            <v>335917</v>
          </cell>
        </row>
        <row r="4902">
          <cell r="A4902">
            <v>335925</v>
          </cell>
        </row>
        <row r="4903">
          <cell r="A4903">
            <v>335927</v>
          </cell>
        </row>
        <row r="4904">
          <cell r="A4904">
            <v>335950</v>
          </cell>
        </row>
        <row r="4905">
          <cell r="A4905">
            <v>335968</v>
          </cell>
        </row>
        <row r="4906">
          <cell r="A4906">
            <v>335970</v>
          </cell>
        </row>
        <row r="4907">
          <cell r="A4907">
            <v>335982</v>
          </cell>
        </row>
        <row r="4908">
          <cell r="A4908">
            <v>335987</v>
          </cell>
        </row>
        <row r="4909">
          <cell r="A4909">
            <v>335996</v>
          </cell>
        </row>
        <row r="4910">
          <cell r="A4910">
            <v>335997</v>
          </cell>
        </row>
        <row r="4911">
          <cell r="A4911">
            <v>336015</v>
          </cell>
        </row>
        <row r="4912">
          <cell r="A4912">
            <v>336017</v>
          </cell>
        </row>
        <row r="4913">
          <cell r="A4913">
            <v>336019</v>
          </cell>
        </row>
        <row r="4914">
          <cell r="A4914">
            <v>336040</v>
          </cell>
        </row>
        <row r="4915">
          <cell r="A4915">
            <v>336047</v>
          </cell>
        </row>
        <row r="4916">
          <cell r="A4916">
            <v>336049</v>
          </cell>
        </row>
        <row r="4917">
          <cell r="A4917">
            <v>336074</v>
          </cell>
        </row>
        <row r="4918">
          <cell r="A4918">
            <v>336102</v>
          </cell>
        </row>
        <row r="4919">
          <cell r="A4919">
            <v>336138</v>
          </cell>
        </row>
        <row r="4920">
          <cell r="A4920">
            <v>336145</v>
          </cell>
        </row>
        <row r="4921">
          <cell r="A4921">
            <v>336158</v>
          </cell>
        </row>
        <row r="4922">
          <cell r="A4922">
            <v>336164</v>
          </cell>
        </row>
        <row r="4923">
          <cell r="A4923">
            <v>336172</v>
          </cell>
        </row>
        <row r="4924">
          <cell r="A4924">
            <v>336173</v>
          </cell>
        </row>
        <row r="4925">
          <cell r="A4925">
            <v>336176</v>
          </cell>
        </row>
        <row r="4926">
          <cell r="A4926">
            <v>336196</v>
          </cell>
        </row>
        <row r="4927">
          <cell r="A4927">
            <v>336199</v>
          </cell>
        </row>
        <row r="4928">
          <cell r="A4928">
            <v>336204</v>
          </cell>
        </row>
        <row r="4929">
          <cell r="A4929">
            <v>336240</v>
          </cell>
        </row>
        <row r="4930">
          <cell r="A4930">
            <v>336244</v>
          </cell>
        </row>
        <row r="4931">
          <cell r="A4931">
            <v>336249</v>
          </cell>
        </row>
        <row r="4932">
          <cell r="A4932">
            <v>336278</v>
          </cell>
        </row>
        <row r="4933">
          <cell r="A4933">
            <v>336307</v>
          </cell>
        </row>
        <row r="4934">
          <cell r="A4934">
            <v>336316</v>
          </cell>
        </row>
        <row r="4935">
          <cell r="A4935">
            <v>336340</v>
          </cell>
        </row>
        <row r="4936">
          <cell r="A4936">
            <v>336343</v>
          </cell>
        </row>
        <row r="4937">
          <cell r="A4937">
            <v>336364</v>
          </cell>
        </row>
        <row r="4938">
          <cell r="A4938">
            <v>336390</v>
          </cell>
        </row>
        <row r="4939">
          <cell r="A4939">
            <v>336399</v>
          </cell>
        </row>
        <row r="4940">
          <cell r="A4940">
            <v>336400</v>
          </cell>
        </row>
        <row r="4941">
          <cell r="A4941">
            <v>336402</v>
          </cell>
        </row>
        <row r="4942">
          <cell r="A4942">
            <v>336412</v>
          </cell>
        </row>
        <row r="4943">
          <cell r="A4943">
            <v>336427</v>
          </cell>
        </row>
        <row r="4944">
          <cell r="A4944">
            <v>336451</v>
          </cell>
        </row>
        <row r="4945">
          <cell r="A4945">
            <v>336454</v>
          </cell>
        </row>
        <row r="4946">
          <cell r="A4946">
            <v>336458</v>
          </cell>
        </row>
        <row r="4947">
          <cell r="A4947">
            <v>336465</v>
          </cell>
        </row>
        <row r="4948">
          <cell r="A4948">
            <v>336493</v>
          </cell>
        </row>
        <row r="4949">
          <cell r="A4949">
            <v>336495</v>
          </cell>
        </row>
        <row r="4950">
          <cell r="A4950">
            <v>336496</v>
          </cell>
        </row>
        <row r="4951">
          <cell r="A4951">
            <v>336507</v>
          </cell>
        </row>
        <row r="4952">
          <cell r="A4952">
            <v>336508</v>
          </cell>
        </row>
        <row r="4953">
          <cell r="A4953">
            <v>336510</v>
          </cell>
        </row>
        <row r="4954">
          <cell r="A4954">
            <v>336527</v>
          </cell>
        </row>
        <row r="4955">
          <cell r="A4955">
            <v>336537</v>
          </cell>
        </row>
        <row r="4956">
          <cell r="A4956">
            <v>336545</v>
          </cell>
        </row>
        <row r="4957">
          <cell r="A4957">
            <v>336558</v>
          </cell>
        </row>
        <row r="4958">
          <cell r="A4958">
            <v>336559</v>
          </cell>
        </row>
        <row r="4959">
          <cell r="A4959">
            <v>336563</v>
          </cell>
        </row>
        <row r="4960">
          <cell r="A4960">
            <v>336586</v>
          </cell>
        </row>
        <row r="4961">
          <cell r="A4961">
            <v>336594</v>
          </cell>
        </row>
        <row r="4962">
          <cell r="A4962">
            <v>336599</v>
          </cell>
        </row>
        <row r="4963">
          <cell r="A4963">
            <v>336605</v>
          </cell>
        </row>
        <row r="4964">
          <cell r="A4964">
            <v>336608</v>
          </cell>
        </row>
        <row r="4965">
          <cell r="A4965">
            <v>336609</v>
          </cell>
        </row>
        <row r="4966">
          <cell r="A4966">
            <v>336624</v>
          </cell>
        </row>
        <row r="4967">
          <cell r="A4967">
            <v>336626</v>
          </cell>
        </row>
        <row r="4968">
          <cell r="A4968">
            <v>336651</v>
          </cell>
        </row>
        <row r="4969">
          <cell r="A4969">
            <v>336680</v>
          </cell>
        </row>
        <row r="4970">
          <cell r="A4970">
            <v>336687</v>
          </cell>
        </row>
        <row r="4971">
          <cell r="A4971">
            <v>336697</v>
          </cell>
        </row>
        <row r="4972">
          <cell r="A4972">
            <v>336711</v>
          </cell>
        </row>
        <row r="4973">
          <cell r="A4973">
            <v>336714</v>
          </cell>
        </row>
        <row r="4974">
          <cell r="A4974">
            <v>336717</v>
          </cell>
        </row>
        <row r="4975">
          <cell r="A4975">
            <v>336718</v>
          </cell>
        </row>
        <row r="4976">
          <cell r="A4976">
            <v>336729</v>
          </cell>
        </row>
        <row r="4977">
          <cell r="A4977">
            <v>336730</v>
          </cell>
        </row>
        <row r="4978">
          <cell r="A4978">
            <v>336740</v>
          </cell>
        </row>
        <row r="4979">
          <cell r="A4979">
            <v>336742</v>
          </cell>
        </row>
        <row r="4980">
          <cell r="A4980">
            <v>336744</v>
          </cell>
        </row>
        <row r="4981">
          <cell r="A4981">
            <v>336758</v>
          </cell>
        </row>
        <row r="4982">
          <cell r="A4982">
            <v>336769</v>
          </cell>
        </row>
        <row r="4983">
          <cell r="A4983">
            <v>336771</v>
          </cell>
        </row>
        <row r="4984">
          <cell r="A4984">
            <v>336792</v>
          </cell>
        </row>
        <row r="4985">
          <cell r="A4985">
            <v>336794</v>
          </cell>
        </row>
        <row r="4986">
          <cell r="A4986">
            <v>336796</v>
          </cell>
        </row>
        <row r="4987">
          <cell r="A4987">
            <v>336802</v>
          </cell>
        </row>
        <row r="4988">
          <cell r="A4988">
            <v>336805</v>
          </cell>
        </row>
        <row r="4989">
          <cell r="A4989">
            <v>336806</v>
          </cell>
        </row>
        <row r="4990">
          <cell r="A4990">
            <v>336808</v>
          </cell>
        </row>
        <row r="4991">
          <cell r="A4991">
            <v>336810</v>
          </cell>
        </row>
        <row r="4992">
          <cell r="A4992">
            <v>336819</v>
          </cell>
        </row>
        <row r="4993">
          <cell r="A4993">
            <v>336820</v>
          </cell>
        </row>
        <row r="4994">
          <cell r="A4994">
            <v>336822</v>
          </cell>
        </row>
        <row r="4995">
          <cell r="A4995">
            <v>336824</v>
          </cell>
        </row>
        <row r="4996">
          <cell r="A4996">
            <v>336834</v>
          </cell>
        </row>
        <row r="4997">
          <cell r="A4997">
            <v>336840</v>
          </cell>
        </row>
        <row r="4998">
          <cell r="A4998">
            <v>336843</v>
          </cell>
        </row>
        <row r="4999">
          <cell r="A4999">
            <v>336844</v>
          </cell>
        </row>
        <row r="5000">
          <cell r="A5000">
            <v>336846</v>
          </cell>
        </row>
        <row r="5001">
          <cell r="A5001">
            <v>336848</v>
          </cell>
        </row>
        <row r="5002">
          <cell r="A5002">
            <v>336849</v>
          </cell>
        </row>
        <row r="5003">
          <cell r="A5003">
            <v>336852</v>
          </cell>
        </row>
        <row r="5004">
          <cell r="A5004">
            <v>336859</v>
          </cell>
        </row>
        <row r="5005">
          <cell r="A5005">
            <v>336860</v>
          </cell>
        </row>
        <row r="5006">
          <cell r="A5006">
            <v>336888</v>
          </cell>
        </row>
        <row r="5007">
          <cell r="A5007">
            <v>336893</v>
          </cell>
        </row>
        <row r="5008">
          <cell r="A5008">
            <v>336897</v>
          </cell>
        </row>
        <row r="5009">
          <cell r="A5009">
            <v>336932</v>
          </cell>
        </row>
        <row r="5010">
          <cell r="A5010">
            <v>336935</v>
          </cell>
        </row>
        <row r="5011">
          <cell r="A5011">
            <v>336943</v>
          </cell>
        </row>
        <row r="5012">
          <cell r="A5012">
            <v>336946</v>
          </cell>
        </row>
        <row r="5013">
          <cell r="A5013">
            <v>336950</v>
          </cell>
        </row>
        <row r="5014">
          <cell r="A5014">
            <v>336951</v>
          </cell>
        </row>
        <row r="5015">
          <cell r="A5015">
            <v>336965</v>
          </cell>
        </row>
        <row r="5016">
          <cell r="A5016">
            <v>336968</v>
          </cell>
        </row>
        <row r="5017">
          <cell r="A5017">
            <v>336971</v>
          </cell>
        </row>
        <row r="5018">
          <cell r="A5018">
            <v>336975</v>
          </cell>
        </row>
        <row r="5019">
          <cell r="A5019">
            <v>336983</v>
          </cell>
        </row>
        <row r="5020">
          <cell r="A5020">
            <v>336984</v>
          </cell>
        </row>
        <row r="5021">
          <cell r="A5021">
            <v>336985</v>
          </cell>
        </row>
        <row r="5022">
          <cell r="A5022">
            <v>336996</v>
          </cell>
        </row>
        <row r="5023">
          <cell r="A5023">
            <v>337005</v>
          </cell>
        </row>
        <row r="5024">
          <cell r="A5024">
            <v>337015</v>
          </cell>
        </row>
        <row r="5025">
          <cell r="A5025">
            <v>337016</v>
          </cell>
        </row>
        <row r="5026">
          <cell r="A5026">
            <v>337024</v>
          </cell>
        </row>
        <row r="5027">
          <cell r="A5027">
            <v>337033</v>
          </cell>
        </row>
        <row r="5028">
          <cell r="A5028">
            <v>337043</v>
          </cell>
        </row>
        <row r="5029">
          <cell r="A5029">
            <v>337049</v>
          </cell>
        </row>
        <row r="5030">
          <cell r="A5030">
            <v>337050</v>
          </cell>
        </row>
        <row r="5031">
          <cell r="A5031">
            <v>337052</v>
          </cell>
        </row>
        <row r="5032">
          <cell r="A5032">
            <v>337058</v>
          </cell>
        </row>
        <row r="5033">
          <cell r="A5033">
            <v>337070</v>
          </cell>
        </row>
        <row r="5034">
          <cell r="A5034">
            <v>337082</v>
          </cell>
        </row>
        <row r="5035">
          <cell r="A5035">
            <v>337097</v>
          </cell>
        </row>
        <row r="5036">
          <cell r="A5036">
            <v>337099</v>
          </cell>
        </row>
        <row r="5037">
          <cell r="A5037">
            <v>337104</v>
          </cell>
        </row>
        <row r="5038">
          <cell r="A5038">
            <v>337120</v>
          </cell>
        </row>
        <row r="5039">
          <cell r="A5039">
            <v>337121</v>
          </cell>
        </row>
        <row r="5040">
          <cell r="A5040">
            <v>337137</v>
          </cell>
        </row>
        <row r="5041">
          <cell r="A5041">
            <v>337143</v>
          </cell>
        </row>
        <row r="5042">
          <cell r="A5042">
            <v>337147</v>
          </cell>
        </row>
        <row r="5043">
          <cell r="A5043">
            <v>337151</v>
          </cell>
        </row>
        <row r="5044">
          <cell r="A5044">
            <v>337152</v>
          </cell>
        </row>
        <row r="5045">
          <cell r="A5045">
            <v>337168</v>
          </cell>
        </row>
        <row r="5046">
          <cell r="A5046">
            <v>337190</v>
          </cell>
        </row>
        <row r="5047">
          <cell r="A5047">
            <v>337192</v>
          </cell>
        </row>
        <row r="5048">
          <cell r="A5048">
            <v>337207</v>
          </cell>
        </row>
        <row r="5049">
          <cell r="A5049">
            <v>337210</v>
          </cell>
        </row>
        <row r="5050">
          <cell r="A5050">
            <v>337218</v>
          </cell>
        </row>
        <row r="5051">
          <cell r="A5051">
            <v>337228</v>
          </cell>
        </row>
        <row r="5052">
          <cell r="A5052">
            <v>337243</v>
          </cell>
        </row>
        <row r="5053">
          <cell r="A5053">
            <v>337260</v>
          </cell>
        </row>
        <row r="5054">
          <cell r="A5054">
            <v>337269</v>
          </cell>
        </row>
        <row r="5055">
          <cell r="A5055">
            <v>337272</v>
          </cell>
        </row>
        <row r="5056">
          <cell r="A5056">
            <v>337279</v>
          </cell>
        </row>
        <row r="5057">
          <cell r="A5057">
            <v>337289</v>
          </cell>
        </row>
        <row r="5058">
          <cell r="A5058">
            <v>337289</v>
          </cell>
        </row>
        <row r="5059">
          <cell r="A5059">
            <v>337292</v>
          </cell>
        </row>
        <row r="5060">
          <cell r="A5060">
            <v>337293</v>
          </cell>
        </row>
        <row r="5061">
          <cell r="A5061">
            <v>337296</v>
          </cell>
        </row>
        <row r="5062">
          <cell r="A5062">
            <v>337325</v>
          </cell>
        </row>
        <row r="5063">
          <cell r="A5063">
            <v>337338</v>
          </cell>
        </row>
        <row r="5064">
          <cell r="A5064">
            <v>337339</v>
          </cell>
        </row>
        <row r="5065">
          <cell r="A5065">
            <v>337343</v>
          </cell>
        </row>
        <row r="5066">
          <cell r="A5066">
            <v>337348</v>
          </cell>
        </row>
        <row r="5067">
          <cell r="A5067">
            <v>337349</v>
          </cell>
        </row>
        <row r="5068">
          <cell r="A5068">
            <v>337356</v>
          </cell>
        </row>
        <row r="5069">
          <cell r="A5069">
            <v>337359</v>
          </cell>
        </row>
        <row r="5070">
          <cell r="A5070">
            <v>337385</v>
          </cell>
        </row>
        <row r="5071">
          <cell r="A5071">
            <v>337387</v>
          </cell>
        </row>
        <row r="5072">
          <cell r="A5072">
            <v>337393</v>
          </cell>
        </row>
        <row r="5073">
          <cell r="A5073">
            <v>337415</v>
          </cell>
        </row>
        <row r="5074">
          <cell r="A5074">
            <v>337426</v>
          </cell>
        </row>
        <row r="5075">
          <cell r="A5075">
            <v>337428</v>
          </cell>
        </row>
        <row r="5076">
          <cell r="A5076">
            <v>337431</v>
          </cell>
        </row>
        <row r="5077">
          <cell r="A5077">
            <v>337456</v>
          </cell>
        </row>
        <row r="5078">
          <cell r="A5078">
            <v>337464</v>
          </cell>
        </row>
        <row r="5079">
          <cell r="A5079">
            <v>337465</v>
          </cell>
        </row>
        <row r="5080">
          <cell r="A5080">
            <v>337467</v>
          </cell>
        </row>
        <row r="5081">
          <cell r="A5081">
            <v>337468</v>
          </cell>
        </row>
        <row r="5082">
          <cell r="A5082">
            <v>337472</v>
          </cell>
        </row>
        <row r="5083">
          <cell r="A5083">
            <v>337475</v>
          </cell>
        </row>
        <row r="5084">
          <cell r="A5084">
            <v>337484</v>
          </cell>
        </row>
        <row r="5085">
          <cell r="A5085">
            <v>337486</v>
          </cell>
        </row>
        <row r="5086">
          <cell r="A5086">
            <v>337498</v>
          </cell>
        </row>
        <row r="5087">
          <cell r="A5087">
            <v>337501</v>
          </cell>
        </row>
        <row r="5088">
          <cell r="A5088">
            <v>337504</v>
          </cell>
        </row>
        <row r="5089">
          <cell r="A5089">
            <v>337512</v>
          </cell>
        </row>
        <row r="5090">
          <cell r="A5090">
            <v>337513</v>
          </cell>
        </row>
        <row r="5091">
          <cell r="A5091">
            <v>337519</v>
          </cell>
        </row>
        <row r="5092">
          <cell r="A5092">
            <v>337522</v>
          </cell>
        </row>
        <row r="5093">
          <cell r="A5093">
            <v>337538</v>
          </cell>
        </row>
        <row r="5094">
          <cell r="A5094">
            <v>337542</v>
          </cell>
        </row>
        <row r="5095">
          <cell r="A5095">
            <v>337549</v>
          </cell>
        </row>
        <row r="5096">
          <cell r="A5096">
            <v>337555</v>
          </cell>
        </row>
        <row r="5097">
          <cell r="A5097">
            <v>337557</v>
          </cell>
        </row>
        <row r="5098">
          <cell r="A5098">
            <v>337558</v>
          </cell>
        </row>
        <row r="5099">
          <cell r="A5099">
            <v>337569</v>
          </cell>
        </row>
        <row r="5100">
          <cell r="A5100">
            <v>337594</v>
          </cell>
        </row>
        <row r="5101">
          <cell r="A5101">
            <v>337599</v>
          </cell>
        </row>
        <row r="5102">
          <cell r="A5102">
            <v>337608</v>
          </cell>
        </row>
        <row r="5103">
          <cell r="A5103">
            <v>337613</v>
          </cell>
        </row>
        <row r="5104">
          <cell r="A5104">
            <v>337630</v>
          </cell>
        </row>
        <row r="5105">
          <cell r="A5105">
            <v>337636</v>
          </cell>
        </row>
        <row r="5106">
          <cell r="A5106">
            <v>337645</v>
          </cell>
        </row>
        <row r="5107">
          <cell r="A5107">
            <v>337654</v>
          </cell>
        </row>
        <row r="5108">
          <cell r="A5108">
            <v>337657</v>
          </cell>
        </row>
        <row r="5109">
          <cell r="A5109">
            <v>337663</v>
          </cell>
        </row>
        <row r="5110">
          <cell r="A5110">
            <v>337664</v>
          </cell>
        </row>
        <row r="5111">
          <cell r="A5111">
            <v>337666</v>
          </cell>
        </row>
        <row r="5112">
          <cell r="A5112">
            <v>337675</v>
          </cell>
        </row>
        <row r="5113">
          <cell r="A5113">
            <v>337678</v>
          </cell>
        </row>
        <row r="5114">
          <cell r="A5114">
            <v>337682</v>
          </cell>
        </row>
        <row r="5115">
          <cell r="A5115">
            <v>337685</v>
          </cell>
        </row>
        <row r="5116">
          <cell r="A5116">
            <v>337698</v>
          </cell>
        </row>
        <row r="5117">
          <cell r="A5117">
            <v>337702</v>
          </cell>
        </row>
        <row r="5118">
          <cell r="A5118">
            <v>337703</v>
          </cell>
        </row>
        <row r="5119">
          <cell r="A5119">
            <v>337712</v>
          </cell>
        </row>
        <row r="5120">
          <cell r="A5120">
            <v>337713</v>
          </cell>
        </row>
        <row r="5121">
          <cell r="A5121">
            <v>337715</v>
          </cell>
        </row>
        <row r="5122">
          <cell r="A5122">
            <v>337743</v>
          </cell>
        </row>
        <row r="5123">
          <cell r="A5123">
            <v>337751</v>
          </cell>
        </row>
        <row r="5124">
          <cell r="A5124">
            <v>337754</v>
          </cell>
        </row>
        <row r="5125">
          <cell r="A5125">
            <v>337763</v>
          </cell>
        </row>
        <row r="5126">
          <cell r="A5126">
            <v>337792</v>
          </cell>
        </row>
        <row r="5127">
          <cell r="A5127">
            <v>337801</v>
          </cell>
        </row>
        <row r="5128">
          <cell r="A5128">
            <v>337832</v>
          </cell>
        </row>
        <row r="5129">
          <cell r="A5129">
            <v>337841</v>
          </cell>
        </row>
        <row r="5130">
          <cell r="A5130">
            <v>337847</v>
          </cell>
        </row>
        <row r="5131">
          <cell r="A5131">
            <v>337868</v>
          </cell>
        </row>
        <row r="5132">
          <cell r="A5132">
            <v>337874</v>
          </cell>
        </row>
        <row r="5133">
          <cell r="A5133">
            <v>337877</v>
          </cell>
        </row>
        <row r="5134">
          <cell r="A5134">
            <v>337883</v>
          </cell>
        </row>
        <row r="5135">
          <cell r="A5135">
            <v>337893</v>
          </cell>
        </row>
        <row r="5136">
          <cell r="A5136">
            <v>337894</v>
          </cell>
        </row>
        <row r="5137">
          <cell r="A5137">
            <v>337913</v>
          </cell>
        </row>
        <row r="5138">
          <cell r="A5138">
            <v>337921</v>
          </cell>
        </row>
        <row r="5139">
          <cell r="A5139">
            <v>337925</v>
          </cell>
        </row>
        <row r="5140">
          <cell r="A5140">
            <v>337934</v>
          </cell>
        </row>
        <row r="5141">
          <cell r="A5141">
            <v>337946</v>
          </cell>
        </row>
        <row r="5142">
          <cell r="A5142">
            <v>337953</v>
          </cell>
        </row>
        <row r="5143">
          <cell r="A5143">
            <v>337958</v>
          </cell>
        </row>
        <row r="5144">
          <cell r="A5144">
            <v>337963</v>
          </cell>
        </row>
        <row r="5145">
          <cell r="A5145">
            <v>337968</v>
          </cell>
        </row>
        <row r="5146">
          <cell r="A5146">
            <v>337976</v>
          </cell>
        </row>
        <row r="5147">
          <cell r="A5147">
            <v>337977</v>
          </cell>
        </row>
        <row r="5148">
          <cell r="A5148">
            <v>337984</v>
          </cell>
        </row>
        <row r="5149">
          <cell r="A5149">
            <v>338006</v>
          </cell>
        </row>
        <row r="5150">
          <cell r="A5150">
            <v>338009</v>
          </cell>
        </row>
        <row r="5151">
          <cell r="A5151">
            <v>338016</v>
          </cell>
        </row>
        <row r="5152">
          <cell r="A5152">
            <v>338034</v>
          </cell>
        </row>
        <row r="5153">
          <cell r="A5153">
            <v>338062</v>
          </cell>
        </row>
        <row r="5154">
          <cell r="A5154">
            <v>338066</v>
          </cell>
        </row>
        <row r="5155">
          <cell r="A5155">
            <v>338075</v>
          </cell>
        </row>
        <row r="5156">
          <cell r="A5156">
            <v>338081</v>
          </cell>
        </row>
        <row r="5157">
          <cell r="A5157">
            <v>338083</v>
          </cell>
        </row>
        <row r="5158">
          <cell r="A5158">
            <v>338091</v>
          </cell>
        </row>
        <row r="5159">
          <cell r="A5159">
            <v>338096</v>
          </cell>
        </row>
        <row r="5160">
          <cell r="A5160">
            <v>338103</v>
          </cell>
        </row>
        <row r="5161">
          <cell r="A5161">
            <v>338106</v>
          </cell>
        </row>
        <row r="5162">
          <cell r="A5162">
            <v>338108</v>
          </cell>
        </row>
        <row r="5163">
          <cell r="A5163">
            <v>338122</v>
          </cell>
        </row>
        <row r="5164">
          <cell r="A5164">
            <v>338136</v>
          </cell>
        </row>
        <row r="5165">
          <cell r="A5165">
            <v>338160</v>
          </cell>
        </row>
        <row r="5166">
          <cell r="A5166">
            <v>338163</v>
          </cell>
        </row>
        <row r="5167">
          <cell r="A5167">
            <v>338167</v>
          </cell>
        </row>
        <row r="5168">
          <cell r="A5168">
            <v>338174</v>
          </cell>
        </row>
        <row r="5169">
          <cell r="A5169">
            <v>338183</v>
          </cell>
        </row>
        <row r="5170">
          <cell r="A5170">
            <v>338203</v>
          </cell>
        </row>
        <row r="5171">
          <cell r="A5171">
            <v>338229</v>
          </cell>
        </row>
        <row r="5172">
          <cell r="A5172">
            <v>338238</v>
          </cell>
        </row>
        <row r="5173">
          <cell r="A5173">
            <v>338244</v>
          </cell>
        </row>
        <row r="5174">
          <cell r="A5174">
            <v>338250</v>
          </cell>
        </row>
        <row r="5175">
          <cell r="A5175">
            <v>338255</v>
          </cell>
        </row>
        <row r="5176">
          <cell r="A5176">
            <v>338259</v>
          </cell>
        </row>
        <row r="5177">
          <cell r="A5177">
            <v>338270</v>
          </cell>
        </row>
        <row r="5178">
          <cell r="A5178">
            <v>338272</v>
          </cell>
        </row>
        <row r="5179">
          <cell r="A5179">
            <v>338274</v>
          </cell>
        </row>
        <row r="5180">
          <cell r="A5180">
            <v>338283</v>
          </cell>
        </row>
        <row r="5181">
          <cell r="A5181">
            <v>338285</v>
          </cell>
        </row>
        <row r="5182">
          <cell r="A5182">
            <v>338287</v>
          </cell>
        </row>
        <row r="5183">
          <cell r="A5183">
            <v>338294</v>
          </cell>
        </row>
        <row r="5184">
          <cell r="A5184">
            <v>338296</v>
          </cell>
        </row>
        <row r="5185">
          <cell r="A5185">
            <v>338297</v>
          </cell>
        </row>
        <row r="5186">
          <cell r="A5186">
            <v>338300</v>
          </cell>
        </row>
        <row r="5187">
          <cell r="A5187">
            <v>338303</v>
          </cell>
        </row>
        <row r="5188">
          <cell r="A5188">
            <v>338306</v>
          </cell>
        </row>
        <row r="5189">
          <cell r="A5189">
            <v>338307</v>
          </cell>
        </row>
        <row r="5190">
          <cell r="A5190">
            <v>338319</v>
          </cell>
        </row>
        <row r="5191">
          <cell r="A5191">
            <v>338321</v>
          </cell>
        </row>
        <row r="5192">
          <cell r="A5192">
            <v>338322</v>
          </cell>
        </row>
        <row r="5193">
          <cell r="A5193">
            <v>338323</v>
          </cell>
        </row>
        <row r="5194">
          <cell r="A5194">
            <v>338328</v>
          </cell>
        </row>
        <row r="5195">
          <cell r="A5195">
            <v>338338</v>
          </cell>
        </row>
        <row r="5196">
          <cell r="A5196">
            <v>338339</v>
          </cell>
        </row>
        <row r="5197">
          <cell r="A5197">
            <v>338503</v>
          </cell>
        </row>
        <row r="5198">
          <cell r="A5198">
            <v>338504</v>
          </cell>
        </row>
        <row r="5199">
          <cell r="A5199">
            <v>338513</v>
          </cell>
        </row>
        <row r="5200">
          <cell r="A5200">
            <v>338518</v>
          </cell>
        </row>
        <row r="5201">
          <cell r="A5201">
            <v>338522</v>
          </cell>
        </row>
        <row r="5202">
          <cell r="A5202">
            <v>338548</v>
          </cell>
        </row>
        <row r="5203">
          <cell r="A5203">
            <v>338552</v>
          </cell>
        </row>
        <row r="5204">
          <cell r="A5204">
            <v>338562</v>
          </cell>
        </row>
        <row r="5205">
          <cell r="A5205">
            <v>338575</v>
          </cell>
        </row>
        <row r="5206">
          <cell r="A5206">
            <v>338583</v>
          </cell>
        </row>
        <row r="5207">
          <cell r="A5207">
            <v>338585</v>
          </cell>
        </row>
        <row r="5208">
          <cell r="A5208">
            <v>338587</v>
          </cell>
        </row>
        <row r="5209">
          <cell r="A5209">
            <v>338591</v>
          </cell>
        </row>
        <row r="5210">
          <cell r="A5210">
            <v>338598</v>
          </cell>
        </row>
        <row r="5211">
          <cell r="A5211">
            <v>338599</v>
          </cell>
        </row>
        <row r="5212">
          <cell r="A5212">
            <v>338602</v>
          </cell>
        </row>
        <row r="5213">
          <cell r="A5213">
            <v>338610</v>
          </cell>
        </row>
        <row r="5214">
          <cell r="A5214">
            <v>338612</v>
          </cell>
        </row>
        <row r="5215">
          <cell r="A5215">
            <v>338620</v>
          </cell>
        </row>
        <row r="5216">
          <cell r="A5216">
            <v>338623</v>
          </cell>
        </row>
        <row r="5217">
          <cell r="A5217">
            <v>338624</v>
          </cell>
        </row>
        <row r="5218">
          <cell r="A5218">
            <v>338628</v>
          </cell>
        </row>
        <row r="5219">
          <cell r="A5219">
            <v>338629</v>
          </cell>
        </row>
        <row r="5220">
          <cell r="A5220">
            <v>338631</v>
          </cell>
        </row>
        <row r="5221">
          <cell r="A5221">
            <v>338633</v>
          </cell>
        </row>
        <row r="5222">
          <cell r="A5222">
            <v>338635</v>
          </cell>
        </row>
        <row r="5223">
          <cell r="A5223">
            <v>338639</v>
          </cell>
        </row>
        <row r="5224">
          <cell r="A5224">
            <v>338651</v>
          </cell>
        </row>
        <row r="5225">
          <cell r="A5225">
            <v>338658</v>
          </cell>
        </row>
        <row r="5226">
          <cell r="A5226">
            <v>338664</v>
          </cell>
        </row>
        <row r="5227">
          <cell r="A5227">
            <v>338674</v>
          </cell>
        </row>
        <row r="5228">
          <cell r="A5228">
            <v>338677</v>
          </cell>
        </row>
        <row r="5229">
          <cell r="A5229">
            <v>338678</v>
          </cell>
        </row>
        <row r="5230">
          <cell r="A5230">
            <v>338687</v>
          </cell>
        </row>
        <row r="5231">
          <cell r="A5231">
            <v>338695</v>
          </cell>
        </row>
        <row r="5232">
          <cell r="A5232">
            <v>338696</v>
          </cell>
        </row>
        <row r="5233">
          <cell r="A5233">
            <v>338697</v>
          </cell>
        </row>
        <row r="5234">
          <cell r="A5234">
            <v>338699</v>
          </cell>
        </row>
        <row r="5235">
          <cell r="A5235">
            <v>338700</v>
          </cell>
        </row>
        <row r="5236">
          <cell r="A5236">
            <v>338702</v>
          </cell>
        </row>
        <row r="5237">
          <cell r="A5237">
            <v>338704</v>
          </cell>
        </row>
        <row r="5238">
          <cell r="A5238">
            <v>338708</v>
          </cell>
        </row>
        <row r="5239">
          <cell r="A5239">
            <v>338711</v>
          </cell>
        </row>
        <row r="5240">
          <cell r="A5240">
            <v>338714</v>
          </cell>
        </row>
        <row r="5241">
          <cell r="A5241">
            <v>338724</v>
          </cell>
        </row>
        <row r="5242">
          <cell r="A5242">
            <v>338731</v>
          </cell>
        </row>
        <row r="5243">
          <cell r="A5243">
            <v>338734</v>
          </cell>
        </row>
        <row r="5244">
          <cell r="A5244">
            <v>338756</v>
          </cell>
        </row>
        <row r="5245">
          <cell r="A5245">
            <v>338767</v>
          </cell>
        </row>
        <row r="5246">
          <cell r="A5246">
            <v>338770</v>
          </cell>
        </row>
        <row r="5247">
          <cell r="A5247">
            <v>338771</v>
          </cell>
        </row>
        <row r="5248">
          <cell r="A5248">
            <v>338772</v>
          </cell>
        </row>
        <row r="5249">
          <cell r="A5249">
            <v>338774</v>
          </cell>
        </row>
        <row r="5250">
          <cell r="A5250">
            <v>338789</v>
          </cell>
        </row>
        <row r="5251">
          <cell r="A5251">
            <v>338795</v>
          </cell>
        </row>
        <row r="5252">
          <cell r="A5252">
            <v>338810</v>
          </cell>
        </row>
        <row r="5253">
          <cell r="A5253">
            <v>338811</v>
          </cell>
        </row>
        <row r="5254">
          <cell r="A5254">
            <v>338813</v>
          </cell>
        </row>
        <row r="5255">
          <cell r="A5255">
            <v>338826</v>
          </cell>
        </row>
        <row r="5256">
          <cell r="A5256">
            <v>338834</v>
          </cell>
        </row>
        <row r="5257">
          <cell r="A5257">
            <v>338837</v>
          </cell>
        </row>
        <row r="5258">
          <cell r="A5258">
            <v>338847</v>
          </cell>
        </row>
        <row r="5259">
          <cell r="A5259">
            <v>338854</v>
          </cell>
        </row>
        <row r="5260">
          <cell r="A5260">
            <v>338858</v>
          </cell>
        </row>
        <row r="5261">
          <cell r="A5261">
            <v>338878</v>
          </cell>
        </row>
        <row r="5262">
          <cell r="A5262">
            <v>338880</v>
          </cell>
        </row>
        <row r="5263">
          <cell r="A5263">
            <v>338882</v>
          </cell>
        </row>
        <row r="5264">
          <cell r="A5264">
            <v>338887</v>
          </cell>
        </row>
        <row r="5265">
          <cell r="A5265">
            <v>338890</v>
          </cell>
        </row>
        <row r="5266">
          <cell r="A5266">
            <v>338892</v>
          </cell>
        </row>
        <row r="5267">
          <cell r="A5267">
            <v>338896</v>
          </cell>
        </row>
        <row r="5268">
          <cell r="A5268">
            <v>338897</v>
          </cell>
        </row>
        <row r="5269">
          <cell r="A5269">
            <v>338898</v>
          </cell>
        </row>
        <row r="5270">
          <cell r="A5270">
            <v>338900</v>
          </cell>
        </row>
        <row r="5271">
          <cell r="A5271">
            <v>338902</v>
          </cell>
        </row>
        <row r="5272">
          <cell r="A5272">
            <v>338905</v>
          </cell>
        </row>
        <row r="5273">
          <cell r="A5273">
            <v>338910</v>
          </cell>
        </row>
        <row r="5274">
          <cell r="A5274">
            <v>338920</v>
          </cell>
        </row>
        <row r="5275">
          <cell r="A5275">
            <v>338925</v>
          </cell>
        </row>
        <row r="5276">
          <cell r="A5276">
            <v>338928</v>
          </cell>
        </row>
        <row r="5277">
          <cell r="A5277">
            <v>338938</v>
          </cell>
        </row>
        <row r="5278">
          <cell r="A5278">
            <v>338949</v>
          </cell>
        </row>
        <row r="5279">
          <cell r="A5279">
            <v>338951</v>
          </cell>
        </row>
        <row r="5280">
          <cell r="A5280">
            <v>338952</v>
          </cell>
        </row>
        <row r="5281">
          <cell r="A5281">
            <v>338953</v>
          </cell>
        </row>
        <row r="5282">
          <cell r="A5282">
            <v>338954</v>
          </cell>
        </row>
        <row r="5283">
          <cell r="A5283">
            <v>338956</v>
          </cell>
        </row>
        <row r="5284">
          <cell r="A5284">
            <v>338956</v>
          </cell>
        </row>
        <row r="5285">
          <cell r="A5285">
            <v>338957</v>
          </cell>
        </row>
        <row r="5286">
          <cell r="A5286">
            <v>338958</v>
          </cell>
        </row>
        <row r="5287">
          <cell r="A5287">
            <v>338961</v>
          </cell>
        </row>
        <row r="5288">
          <cell r="A5288">
            <v>338962</v>
          </cell>
        </row>
        <row r="5289">
          <cell r="A5289">
            <v>338969</v>
          </cell>
        </row>
        <row r="5290">
          <cell r="A5290">
            <v>338973</v>
          </cell>
        </row>
        <row r="5291">
          <cell r="A5291">
            <v>338975</v>
          </cell>
        </row>
        <row r="5292">
          <cell r="A5292">
            <v>338976</v>
          </cell>
        </row>
        <row r="5293">
          <cell r="A5293">
            <v>338977</v>
          </cell>
        </row>
        <row r="5294">
          <cell r="A5294">
            <v>338985</v>
          </cell>
        </row>
        <row r="5295">
          <cell r="A5295">
            <v>338989</v>
          </cell>
        </row>
        <row r="5296">
          <cell r="A5296">
            <v>338991</v>
          </cell>
        </row>
        <row r="5297">
          <cell r="A5297">
            <v>339002</v>
          </cell>
        </row>
        <row r="5298">
          <cell r="A5298">
            <v>339004</v>
          </cell>
        </row>
        <row r="5299">
          <cell r="A5299">
            <v>339006</v>
          </cell>
        </row>
        <row r="5300">
          <cell r="A5300">
            <v>339010</v>
          </cell>
        </row>
        <row r="5301">
          <cell r="A5301">
            <v>339012</v>
          </cell>
        </row>
        <row r="5302">
          <cell r="A5302">
            <v>339022</v>
          </cell>
        </row>
        <row r="5303">
          <cell r="A5303">
            <v>339026</v>
          </cell>
        </row>
        <row r="5304">
          <cell r="A5304">
            <v>339033</v>
          </cell>
        </row>
        <row r="5305">
          <cell r="A5305">
            <v>339040</v>
          </cell>
        </row>
        <row r="5306">
          <cell r="A5306">
            <v>339041</v>
          </cell>
        </row>
        <row r="5307">
          <cell r="A5307">
            <v>339044</v>
          </cell>
        </row>
        <row r="5308">
          <cell r="A5308">
            <v>339046</v>
          </cell>
        </row>
        <row r="5309">
          <cell r="A5309">
            <v>339050</v>
          </cell>
        </row>
        <row r="5310">
          <cell r="A5310">
            <v>339058</v>
          </cell>
        </row>
        <row r="5311">
          <cell r="A5311">
            <v>339061</v>
          </cell>
        </row>
        <row r="5312">
          <cell r="A5312">
            <v>339062</v>
          </cell>
        </row>
        <row r="5313">
          <cell r="A5313">
            <v>339073</v>
          </cell>
        </row>
        <row r="5314">
          <cell r="A5314">
            <v>339074</v>
          </cell>
        </row>
        <row r="5315">
          <cell r="A5315">
            <v>339075</v>
          </cell>
        </row>
        <row r="5316">
          <cell r="A5316">
            <v>339079</v>
          </cell>
        </row>
        <row r="5317">
          <cell r="A5317">
            <v>339084</v>
          </cell>
        </row>
        <row r="5318">
          <cell r="A5318">
            <v>339090</v>
          </cell>
        </row>
        <row r="5319">
          <cell r="A5319">
            <v>339094</v>
          </cell>
        </row>
        <row r="5320">
          <cell r="A5320">
            <v>339096</v>
          </cell>
        </row>
        <row r="5321">
          <cell r="A5321">
            <v>339101</v>
          </cell>
        </row>
        <row r="5322">
          <cell r="A5322">
            <v>339108</v>
          </cell>
        </row>
        <row r="5323">
          <cell r="A5323">
            <v>339109</v>
          </cell>
        </row>
        <row r="5324">
          <cell r="A5324">
            <v>339111</v>
          </cell>
        </row>
        <row r="5325">
          <cell r="A5325">
            <v>339115</v>
          </cell>
        </row>
        <row r="5326">
          <cell r="A5326">
            <v>339118</v>
          </cell>
        </row>
        <row r="5327">
          <cell r="A5327">
            <v>339119</v>
          </cell>
        </row>
        <row r="5328">
          <cell r="A5328">
            <v>339120</v>
          </cell>
        </row>
        <row r="5329">
          <cell r="A5329">
            <v>339124</v>
          </cell>
        </row>
        <row r="5330">
          <cell r="A5330">
            <v>339125</v>
          </cell>
        </row>
        <row r="5331">
          <cell r="A5331">
            <v>339128</v>
          </cell>
        </row>
        <row r="5332">
          <cell r="A5332">
            <v>339130</v>
          </cell>
        </row>
        <row r="5333">
          <cell r="A5333">
            <v>339131</v>
          </cell>
        </row>
        <row r="5334">
          <cell r="A5334">
            <v>339132</v>
          </cell>
        </row>
        <row r="5335">
          <cell r="A5335">
            <v>339135</v>
          </cell>
        </row>
        <row r="5336">
          <cell r="A5336">
            <v>339136</v>
          </cell>
        </row>
        <row r="5337">
          <cell r="A5337">
            <v>339138</v>
          </cell>
        </row>
        <row r="5338">
          <cell r="A5338">
            <v>339139</v>
          </cell>
        </row>
        <row r="5339">
          <cell r="A5339">
            <v>339141</v>
          </cell>
        </row>
        <row r="5340">
          <cell r="A5340">
            <v>339145</v>
          </cell>
        </row>
        <row r="5341">
          <cell r="A5341">
            <v>339149</v>
          </cell>
        </row>
        <row r="5342">
          <cell r="A5342">
            <v>339152</v>
          </cell>
        </row>
        <row r="5343">
          <cell r="A5343">
            <v>339153</v>
          </cell>
        </row>
        <row r="5344">
          <cell r="A5344">
            <v>339154</v>
          </cell>
        </row>
        <row r="5345">
          <cell r="A5345">
            <v>339156</v>
          </cell>
        </row>
        <row r="5346">
          <cell r="A5346">
            <v>339163</v>
          </cell>
        </row>
        <row r="5347">
          <cell r="A5347">
            <v>339165</v>
          </cell>
        </row>
        <row r="5348">
          <cell r="A5348">
            <v>339166</v>
          </cell>
        </row>
        <row r="5349">
          <cell r="A5349">
            <v>339170</v>
          </cell>
        </row>
        <row r="5350">
          <cell r="A5350">
            <v>339173</v>
          </cell>
        </row>
        <row r="5351">
          <cell r="A5351">
            <v>339175</v>
          </cell>
        </row>
        <row r="5352">
          <cell r="A5352">
            <v>339176</v>
          </cell>
        </row>
        <row r="5353">
          <cell r="A5353">
            <v>339179</v>
          </cell>
        </row>
        <row r="5354">
          <cell r="A5354">
            <v>339182</v>
          </cell>
        </row>
        <row r="5355">
          <cell r="A5355">
            <v>339185</v>
          </cell>
        </row>
        <row r="5356">
          <cell r="A5356">
            <v>339189</v>
          </cell>
        </row>
        <row r="5357">
          <cell r="A5357">
            <v>339194</v>
          </cell>
        </row>
        <row r="5358">
          <cell r="A5358">
            <v>339195</v>
          </cell>
        </row>
        <row r="5359">
          <cell r="A5359">
            <v>339197</v>
          </cell>
        </row>
        <row r="5360">
          <cell r="A5360">
            <v>339203</v>
          </cell>
        </row>
        <row r="5361">
          <cell r="A5361">
            <v>339204</v>
          </cell>
        </row>
        <row r="5362">
          <cell r="A5362">
            <v>339209</v>
          </cell>
        </row>
        <row r="5363">
          <cell r="A5363">
            <v>339213</v>
          </cell>
        </row>
        <row r="5364">
          <cell r="A5364">
            <v>339217</v>
          </cell>
        </row>
        <row r="5365">
          <cell r="A5365">
            <v>339224</v>
          </cell>
        </row>
        <row r="5366">
          <cell r="A5366">
            <v>339228</v>
          </cell>
        </row>
        <row r="5367">
          <cell r="A5367">
            <v>339231</v>
          </cell>
        </row>
        <row r="5368">
          <cell r="A5368">
            <v>339232</v>
          </cell>
        </row>
        <row r="5369">
          <cell r="A5369">
            <v>339241</v>
          </cell>
        </row>
        <row r="5370">
          <cell r="A5370">
            <v>339242</v>
          </cell>
        </row>
        <row r="5371">
          <cell r="A5371">
            <v>339245</v>
          </cell>
        </row>
        <row r="5372">
          <cell r="A5372">
            <v>339252</v>
          </cell>
        </row>
        <row r="5373">
          <cell r="A5373">
            <v>339259</v>
          </cell>
        </row>
        <row r="5374">
          <cell r="A5374">
            <v>339261</v>
          </cell>
        </row>
        <row r="5375">
          <cell r="A5375">
            <v>339264</v>
          </cell>
        </row>
        <row r="5376">
          <cell r="A5376">
            <v>339265</v>
          </cell>
        </row>
        <row r="5377">
          <cell r="A5377">
            <v>339270</v>
          </cell>
        </row>
        <row r="5378">
          <cell r="A5378">
            <v>339271</v>
          </cell>
        </row>
        <row r="5379">
          <cell r="A5379">
            <v>339272</v>
          </cell>
        </row>
        <row r="5380">
          <cell r="A5380">
            <v>339274</v>
          </cell>
        </row>
        <row r="5381">
          <cell r="A5381">
            <v>339278</v>
          </cell>
        </row>
        <row r="5382">
          <cell r="A5382">
            <v>339279</v>
          </cell>
        </row>
        <row r="5383">
          <cell r="A5383">
            <v>339281</v>
          </cell>
        </row>
        <row r="5384">
          <cell r="A5384">
            <v>339287</v>
          </cell>
        </row>
        <row r="5385">
          <cell r="A5385">
            <v>339296</v>
          </cell>
        </row>
        <row r="5386">
          <cell r="A5386">
            <v>339302</v>
          </cell>
        </row>
        <row r="5387">
          <cell r="A5387">
            <v>339303</v>
          </cell>
        </row>
        <row r="5388">
          <cell r="A5388">
            <v>339312</v>
          </cell>
        </row>
        <row r="5389">
          <cell r="A5389">
            <v>339315</v>
          </cell>
        </row>
        <row r="5390">
          <cell r="A5390">
            <v>339322</v>
          </cell>
        </row>
        <row r="5391">
          <cell r="A5391">
            <v>339323</v>
          </cell>
        </row>
        <row r="5392">
          <cell r="A5392">
            <v>339324</v>
          </cell>
        </row>
        <row r="5393">
          <cell r="A5393">
            <v>339326</v>
          </cell>
        </row>
        <row r="5394">
          <cell r="A5394">
            <v>339334</v>
          </cell>
        </row>
        <row r="5395">
          <cell r="A5395">
            <v>339337</v>
          </cell>
        </row>
        <row r="5396">
          <cell r="A5396">
            <v>339338</v>
          </cell>
        </row>
        <row r="5397">
          <cell r="A5397">
            <v>339343</v>
          </cell>
        </row>
        <row r="5398">
          <cell r="A5398">
            <v>339346</v>
          </cell>
        </row>
        <row r="5399">
          <cell r="A5399">
            <v>339347</v>
          </cell>
        </row>
        <row r="5400">
          <cell r="A5400">
            <v>339352</v>
          </cell>
        </row>
        <row r="5401">
          <cell r="A5401">
            <v>339356</v>
          </cell>
        </row>
        <row r="5402">
          <cell r="A5402">
            <v>339358</v>
          </cell>
        </row>
        <row r="5403">
          <cell r="A5403">
            <v>339359</v>
          </cell>
        </row>
        <row r="5404">
          <cell r="A5404">
            <v>339361</v>
          </cell>
        </row>
        <row r="5405">
          <cell r="A5405">
            <v>339362</v>
          </cell>
        </row>
        <row r="5406">
          <cell r="A5406">
            <v>339369</v>
          </cell>
        </row>
        <row r="5407">
          <cell r="A5407">
            <v>339373</v>
          </cell>
        </row>
        <row r="5408">
          <cell r="A5408">
            <v>339375</v>
          </cell>
        </row>
        <row r="5409">
          <cell r="A5409">
            <v>339376</v>
          </cell>
        </row>
        <row r="5410">
          <cell r="A5410">
            <v>339379</v>
          </cell>
        </row>
        <row r="5411">
          <cell r="A5411">
            <v>339380</v>
          </cell>
        </row>
        <row r="5412">
          <cell r="A5412">
            <v>339381</v>
          </cell>
        </row>
        <row r="5413">
          <cell r="A5413">
            <v>339382</v>
          </cell>
        </row>
        <row r="5414">
          <cell r="A5414">
            <v>339383</v>
          </cell>
        </row>
        <row r="5415">
          <cell r="A5415">
            <v>339392</v>
          </cell>
        </row>
        <row r="5416">
          <cell r="A5416">
            <v>339406</v>
          </cell>
        </row>
        <row r="5417">
          <cell r="A5417">
            <v>339407</v>
          </cell>
        </row>
        <row r="5418">
          <cell r="A5418">
            <v>339414</v>
          </cell>
        </row>
        <row r="5419">
          <cell r="A5419">
            <v>339415</v>
          </cell>
        </row>
        <row r="5420">
          <cell r="A5420">
            <v>339422</v>
          </cell>
        </row>
        <row r="5421">
          <cell r="A5421">
            <v>339423</v>
          </cell>
        </row>
        <row r="5422">
          <cell r="A5422">
            <v>339427</v>
          </cell>
        </row>
        <row r="5423">
          <cell r="A5423">
            <v>339430</v>
          </cell>
        </row>
        <row r="5424">
          <cell r="A5424">
            <v>339433</v>
          </cell>
        </row>
        <row r="5425">
          <cell r="A5425">
            <v>339437</v>
          </cell>
        </row>
        <row r="5426">
          <cell r="A5426">
            <v>339438</v>
          </cell>
        </row>
        <row r="5427">
          <cell r="A5427">
            <v>339445</v>
          </cell>
        </row>
        <row r="5428">
          <cell r="A5428">
            <v>339447</v>
          </cell>
        </row>
        <row r="5429">
          <cell r="A5429">
            <v>339450</v>
          </cell>
        </row>
        <row r="5430">
          <cell r="A5430">
            <v>339452</v>
          </cell>
        </row>
        <row r="5431">
          <cell r="A5431">
            <v>339459</v>
          </cell>
        </row>
        <row r="5432">
          <cell r="A5432">
            <v>339460</v>
          </cell>
        </row>
        <row r="5433">
          <cell r="A5433">
            <v>339461</v>
          </cell>
        </row>
        <row r="5434">
          <cell r="A5434">
            <v>339462</v>
          </cell>
        </row>
        <row r="5435">
          <cell r="A5435">
            <v>339466</v>
          </cell>
        </row>
        <row r="5436">
          <cell r="A5436">
            <v>339471</v>
          </cell>
        </row>
        <row r="5437">
          <cell r="A5437">
            <v>339472</v>
          </cell>
        </row>
        <row r="5438">
          <cell r="A5438">
            <v>339475</v>
          </cell>
        </row>
        <row r="5439">
          <cell r="A5439">
            <v>339477</v>
          </cell>
        </row>
        <row r="5440">
          <cell r="A5440">
            <v>339480</v>
          </cell>
        </row>
        <row r="5441">
          <cell r="A5441">
            <v>339483</v>
          </cell>
        </row>
        <row r="5442">
          <cell r="A5442">
            <v>339484</v>
          </cell>
        </row>
        <row r="5443">
          <cell r="A5443">
            <v>339485</v>
          </cell>
        </row>
        <row r="5444">
          <cell r="A5444">
            <v>339486</v>
          </cell>
        </row>
        <row r="5445">
          <cell r="A5445">
            <v>339487</v>
          </cell>
        </row>
        <row r="5446">
          <cell r="A5446">
            <v>339491</v>
          </cell>
        </row>
        <row r="5447">
          <cell r="A5447">
            <v>339495</v>
          </cell>
        </row>
        <row r="5448">
          <cell r="A5448">
            <v>339496</v>
          </cell>
        </row>
        <row r="5449">
          <cell r="A5449">
            <v>339500</v>
          </cell>
        </row>
        <row r="5450">
          <cell r="A5450">
            <v>339501</v>
          </cell>
        </row>
        <row r="5451">
          <cell r="A5451">
            <v>339504</v>
          </cell>
        </row>
        <row r="5452">
          <cell r="A5452">
            <v>339508</v>
          </cell>
        </row>
        <row r="5453">
          <cell r="A5453">
            <v>339510</v>
          </cell>
        </row>
        <row r="5454">
          <cell r="A5454">
            <v>339511</v>
          </cell>
        </row>
        <row r="5455">
          <cell r="A5455">
            <v>339514</v>
          </cell>
        </row>
        <row r="5456">
          <cell r="A5456">
            <v>339516</v>
          </cell>
        </row>
        <row r="5457">
          <cell r="A5457">
            <v>339518</v>
          </cell>
        </row>
        <row r="5458">
          <cell r="A5458">
            <v>339526</v>
          </cell>
        </row>
        <row r="5459">
          <cell r="A5459">
            <v>339527</v>
          </cell>
        </row>
        <row r="5460">
          <cell r="A5460">
            <v>339534</v>
          </cell>
        </row>
        <row r="5461">
          <cell r="A5461">
            <v>339536</v>
          </cell>
        </row>
        <row r="5462">
          <cell r="A5462">
            <v>339539</v>
          </cell>
        </row>
        <row r="5463">
          <cell r="A5463">
            <v>339544</v>
          </cell>
        </row>
        <row r="5464">
          <cell r="A5464">
            <v>339545</v>
          </cell>
        </row>
        <row r="5465">
          <cell r="A5465">
            <v>339547</v>
          </cell>
        </row>
        <row r="5466">
          <cell r="A5466">
            <v>339548</v>
          </cell>
        </row>
        <row r="5467">
          <cell r="A5467">
            <v>339551</v>
          </cell>
        </row>
        <row r="5468">
          <cell r="A5468">
            <v>339556</v>
          </cell>
        </row>
        <row r="5469">
          <cell r="A5469">
            <v>339559</v>
          </cell>
        </row>
        <row r="5470">
          <cell r="A5470">
            <v>339560</v>
          </cell>
        </row>
        <row r="5471">
          <cell r="A5471">
            <v>339565</v>
          </cell>
        </row>
        <row r="5472">
          <cell r="A5472">
            <v>339572</v>
          </cell>
        </row>
        <row r="5473">
          <cell r="A5473">
            <v>339579</v>
          </cell>
        </row>
        <row r="5474">
          <cell r="A5474">
            <v>339580</v>
          </cell>
        </row>
        <row r="5475">
          <cell r="A5475">
            <v>339581</v>
          </cell>
        </row>
        <row r="5476">
          <cell r="A5476">
            <v>339588</v>
          </cell>
        </row>
        <row r="5477">
          <cell r="A5477">
            <v>339590</v>
          </cell>
        </row>
        <row r="5478">
          <cell r="A5478">
            <v>339592</v>
          </cell>
        </row>
        <row r="5479">
          <cell r="A5479">
            <v>339599</v>
          </cell>
        </row>
        <row r="5480">
          <cell r="A5480">
            <v>339600</v>
          </cell>
        </row>
        <row r="5481">
          <cell r="A5481">
            <v>339604</v>
          </cell>
        </row>
        <row r="5482">
          <cell r="A5482">
            <v>339605</v>
          </cell>
        </row>
        <row r="5483">
          <cell r="A5483">
            <v>339609</v>
          </cell>
        </row>
        <row r="5484">
          <cell r="A5484">
            <v>339613</v>
          </cell>
        </row>
        <row r="5485">
          <cell r="A5485">
            <v>339615</v>
          </cell>
        </row>
        <row r="5486">
          <cell r="A5486">
            <v>339620</v>
          </cell>
        </row>
        <row r="5487">
          <cell r="A5487">
            <v>339621</v>
          </cell>
        </row>
        <row r="5488">
          <cell r="A5488">
            <v>339652</v>
          </cell>
        </row>
        <row r="5489">
          <cell r="A5489">
            <v>339654</v>
          </cell>
        </row>
        <row r="5490">
          <cell r="A5490">
            <v>339700</v>
          </cell>
        </row>
        <row r="5491">
          <cell r="A5491">
            <v>339705</v>
          </cell>
        </row>
        <row r="5492">
          <cell r="A5492">
            <v>339713</v>
          </cell>
        </row>
        <row r="5493">
          <cell r="A5493">
            <v>339775</v>
          </cell>
        </row>
        <row r="5494">
          <cell r="A5494">
            <v>339785</v>
          </cell>
        </row>
        <row r="5495">
          <cell r="A5495">
            <v>339787</v>
          </cell>
        </row>
        <row r="5496">
          <cell r="A5496">
            <v>339790</v>
          </cell>
        </row>
        <row r="5497">
          <cell r="A5497">
            <v>339799</v>
          </cell>
        </row>
        <row r="5498">
          <cell r="A5498">
            <v>339802</v>
          </cell>
        </row>
        <row r="5499">
          <cell r="A5499">
            <v>339809</v>
          </cell>
        </row>
        <row r="5500">
          <cell r="A5500">
            <v>339815</v>
          </cell>
        </row>
        <row r="5501">
          <cell r="A5501">
            <v>339821</v>
          </cell>
        </row>
        <row r="5502">
          <cell r="A5502">
            <v>339830</v>
          </cell>
        </row>
        <row r="5503">
          <cell r="A5503">
            <v>339834</v>
          </cell>
        </row>
        <row r="5504">
          <cell r="A5504">
            <v>339836</v>
          </cell>
        </row>
        <row r="5505">
          <cell r="A5505">
            <v>339846</v>
          </cell>
        </row>
        <row r="5506">
          <cell r="A5506">
            <v>339857</v>
          </cell>
        </row>
        <row r="5507">
          <cell r="A5507">
            <v>339862</v>
          </cell>
        </row>
        <row r="5508">
          <cell r="A5508">
            <v>339872</v>
          </cell>
        </row>
        <row r="5509">
          <cell r="A5509">
            <v>339875</v>
          </cell>
        </row>
        <row r="5510">
          <cell r="A5510">
            <v>339902</v>
          </cell>
        </row>
        <row r="5511">
          <cell r="A5511">
            <v>339907</v>
          </cell>
        </row>
        <row r="5512">
          <cell r="A5512">
            <v>339921</v>
          </cell>
        </row>
        <row r="5513">
          <cell r="A5513">
            <v>339924</v>
          </cell>
        </row>
        <row r="5514">
          <cell r="A5514">
            <v>339926</v>
          </cell>
        </row>
        <row r="5515">
          <cell r="A5515">
            <v>339936</v>
          </cell>
        </row>
        <row r="5516">
          <cell r="A5516">
            <v>339942</v>
          </cell>
        </row>
        <row r="5517">
          <cell r="A5517">
            <v>339948</v>
          </cell>
        </row>
        <row r="5518">
          <cell r="A5518">
            <v>300513</v>
          </cell>
        </row>
        <row r="5519">
          <cell r="A5519">
            <v>300814</v>
          </cell>
        </row>
        <row r="5520">
          <cell r="A5520">
            <v>301198</v>
          </cell>
        </row>
        <row r="5521">
          <cell r="A5521">
            <v>301199</v>
          </cell>
        </row>
        <row r="5522">
          <cell r="A5522">
            <v>301354</v>
          </cell>
        </row>
        <row r="5523">
          <cell r="A5523">
            <v>301367</v>
          </cell>
        </row>
        <row r="5524">
          <cell r="A5524">
            <v>302058</v>
          </cell>
        </row>
        <row r="5525">
          <cell r="A5525">
            <v>302196</v>
          </cell>
        </row>
        <row r="5526">
          <cell r="A5526">
            <v>302473</v>
          </cell>
        </row>
        <row r="5527">
          <cell r="A5527">
            <v>302503</v>
          </cell>
        </row>
        <row r="5528">
          <cell r="A5528">
            <v>302647</v>
          </cell>
        </row>
        <row r="5529">
          <cell r="A5529">
            <v>302807</v>
          </cell>
        </row>
        <row r="5530">
          <cell r="A5530">
            <v>302941</v>
          </cell>
        </row>
        <row r="5531">
          <cell r="A5531">
            <v>302967</v>
          </cell>
        </row>
        <row r="5532">
          <cell r="A5532">
            <v>303026</v>
          </cell>
        </row>
        <row r="5533">
          <cell r="A5533">
            <v>303042</v>
          </cell>
        </row>
        <row r="5534">
          <cell r="A5534">
            <v>320526</v>
          </cell>
        </row>
        <row r="5535">
          <cell r="A5535">
            <v>320670</v>
          </cell>
        </row>
        <row r="5536">
          <cell r="A5536">
            <v>322990</v>
          </cell>
        </row>
        <row r="5537">
          <cell r="A5537">
            <v>325987</v>
          </cell>
        </row>
        <row r="5538">
          <cell r="A5538">
            <v>331558</v>
          </cell>
        </row>
        <row r="5539">
          <cell r="A5539">
            <v>339994</v>
          </cell>
        </row>
        <row r="5540">
          <cell r="A5540">
            <v>339997</v>
          </cell>
        </row>
        <row r="5541">
          <cell r="A5541">
            <v>340021</v>
          </cell>
        </row>
        <row r="5542">
          <cell r="A5542">
            <v>340026</v>
          </cell>
        </row>
        <row r="5543">
          <cell r="A5543">
            <v>340051</v>
          </cell>
        </row>
        <row r="5544">
          <cell r="A5544">
            <v>340083</v>
          </cell>
        </row>
        <row r="5545">
          <cell r="A5545">
            <v>340117</v>
          </cell>
        </row>
        <row r="5546">
          <cell r="A5546">
            <v>340118</v>
          </cell>
        </row>
        <row r="5547">
          <cell r="A5547">
            <v>340124</v>
          </cell>
        </row>
        <row r="5548">
          <cell r="A5548">
            <v>340130</v>
          </cell>
        </row>
        <row r="5549">
          <cell r="A5549">
            <v>340131</v>
          </cell>
        </row>
        <row r="5550">
          <cell r="A5550">
            <v>340156</v>
          </cell>
        </row>
        <row r="5551">
          <cell r="A5551">
            <v>340164</v>
          </cell>
        </row>
        <row r="5552">
          <cell r="A5552">
            <v>340167</v>
          </cell>
        </row>
        <row r="5553">
          <cell r="A5553">
            <v>340178</v>
          </cell>
        </row>
        <row r="5554">
          <cell r="A5554">
            <v>340188</v>
          </cell>
        </row>
        <row r="5555">
          <cell r="A5555">
            <v>340201</v>
          </cell>
        </row>
        <row r="5556">
          <cell r="A5556">
            <v>340202</v>
          </cell>
        </row>
        <row r="5557">
          <cell r="A5557">
            <v>340381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الإعلام"/>
      <sheetName val="دبلوماسية"/>
      <sheetName val="رياض أطفال"/>
      <sheetName val="المحاسبة"/>
      <sheetName val="الترجمة"/>
      <sheetName val="دراسات قانونية"/>
      <sheetName val="ادارة مشاريع"/>
      <sheetName val="دراسات دبلوماسية"/>
      <sheetName val="ورقة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A3" t="str">
            <v>الرقم الإمتحاني</v>
          </cell>
          <cell r="B3" t="str">
            <v>الاسم والنسبه</v>
          </cell>
          <cell r="C3" t="str">
            <v>الاب</v>
          </cell>
          <cell r="D3" t="str">
            <v>الأم</v>
          </cell>
          <cell r="E3" t="str">
            <v>السنة</v>
          </cell>
        </row>
        <row r="4">
          <cell r="A4">
            <v>300009</v>
          </cell>
          <cell r="B4" t="str">
            <v>أحمد يوسف</v>
          </cell>
          <cell r="C4" t="str">
            <v>عبد الحميد</v>
          </cell>
          <cell r="D4" t="str">
            <v>زود المشنتف</v>
          </cell>
          <cell r="E4" t="str">
            <v>الرابعة</v>
          </cell>
        </row>
        <row r="5">
          <cell r="A5">
            <v>300160</v>
          </cell>
          <cell r="B5" t="str">
            <v>احمد خلو</v>
          </cell>
          <cell r="C5" t="str">
            <v>مجدل</v>
          </cell>
          <cell r="D5" t="str">
            <v>فاطمه ابراهيم</v>
          </cell>
          <cell r="E5" t="str">
            <v>الرابعة</v>
          </cell>
        </row>
        <row r="6">
          <cell r="A6">
            <v>300219</v>
          </cell>
          <cell r="B6" t="str">
            <v>امجد الجنادي</v>
          </cell>
          <cell r="C6" t="str">
            <v>احمد</v>
          </cell>
          <cell r="D6" t="str">
            <v>نجاح</v>
          </cell>
          <cell r="E6" t="str">
            <v>الرابعة</v>
          </cell>
        </row>
        <row r="7">
          <cell r="A7">
            <v>300326</v>
          </cell>
          <cell r="B7" t="str">
            <v>بهاء الدين فتينه</v>
          </cell>
          <cell r="C7" t="str">
            <v>محمد توفيق</v>
          </cell>
          <cell r="D7" t="str">
            <v>لطفيه</v>
          </cell>
          <cell r="E7" t="str">
            <v>الرابعة</v>
          </cell>
        </row>
        <row r="8">
          <cell r="A8">
            <v>300345</v>
          </cell>
          <cell r="B8" t="str">
            <v>جبران مراد</v>
          </cell>
          <cell r="C8" t="str">
            <v>سلامة</v>
          </cell>
          <cell r="D8" t="str">
            <v>أميرة</v>
          </cell>
          <cell r="E8" t="str">
            <v>الرابعة</v>
          </cell>
        </row>
        <row r="9">
          <cell r="A9">
            <v>300457</v>
          </cell>
          <cell r="B9" t="str">
            <v>خلدون عبد الله</v>
          </cell>
          <cell r="C9" t="str">
            <v>رفاعي</v>
          </cell>
          <cell r="D9" t="str">
            <v>فاطمه عبد الله</v>
          </cell>
          <cell r="E9" t="str">
            <v>الرابعة</v>
          </cell>
        </row>
        <row r="10">
          <cell r="A10">
            <v>300461</v>
          </cell>
          <cell r="B10" t="str">
            <v>خلود عبد الله</v>
          </cell>
          <cell r="C10" t="str">
            <v>رفاعي</v>
          </cell>
          <cell r="D10" t="str">
            <v>فاطمه عبد الله</v>
          </cell>
          <cell r="E10" t="str">
            <v>الرابعة</v>
          </cell>
        </row>
        <row r="11">
          <cell r="A11">
            <v>300747</v>
          </cell>
          <cell r="B11" t="str">
            <v>عثمان الجاحد</v>
          </cell>
          <cell r="C11" t="str">
            <v>رضوان</v>
          </cell>
          <cell r="D11" t="str">
            <v>احلام الجاحد</v>
          </cell>
          <cell r="E11" t="str">
            <v>الثالثة</v>
          </cell>
        </row>
        <row r="12">
          <cell r="A12">
            <v>300762</v>
          </cell>
          <cell r="B12" t="str">
            <v>عصام الصوص</v>
          </cell>
          <cell r="C12" t="str">
            <v>محمد عماد</v>
          </cell>
          <cell r="D12" t="str">
            <v>عذراء</v>
          </cell>
          <cell r="E12" t="str">
            <v>الرابعة</v>
          </cell>
        </row>
        <row r="13">
          <cell r="A13">
            <v>300811</v>
          </cell>
          <cell r="B13" t="str">
            <v>علي عباس</v>
          </cell>
          <cell r="C13" t="str">
            <v>مصطفى</v>
          </cell>
          <cell r="D13" t="str">
            <v>آمنه</v>
          </cell>
          <cell r="E13" t="str">
            <v>الثانية</v>
          </cell>
        </row>
        <row r="14">
          <cell r="A14">
            <v>300900</v>
          </cell>
          <cell r="B14" t="str">
            <v>فادي هلال</v>
          </cell>
          <cell r="C14" t="str">
            <v>محمد سيف الدين</v>
          </cell>
          <cell r="D14" t="str">
            <v>ندى</v>
          </cell>
          <cell r="E14" t="str">
            <v>الثالثة</v>
          </cell>
        </row>
        <row r="15">
          <cell r="A15">
            <v>300928</v>
          </cell>
          <cell r="B15" t="str">
            <v>فرحان الجغامي</v>
          </cell>
          <cell r="C15" t="str">
            <v>حسن</v>
          </cell>
          <cell r="D15" t="str">
            <v>جوهرا</v>
          </cell>
          <cell r="E15" t="str">
            <v>الرابعة</v>
          </cell>
        </row>
        <row r="16">
          <cell r="A16">
            <v>301028</v>
          </cell>
          <cell r="B16" t="str">
            <v>محمد الرحمن</v>
          </cell>
          <cell r="C16" t="str">
            <v>عبد المعطي</v>
          </cell>
          <cell r="D16" t="str">
            <v>نجاح خطاب</v>
          </cell>
          <cell r="E16" t="str">
            <v>الرابعة</v>
          </cell>
        </row>
        <row r="17">
          <cell r="A17">
            <v>301076</v>
          </cell>
          <cell r="B17" t="str">
            <v>محمد سليم عواطة</v>
          </cell>
          <cell r="C17" t="str">
            <v>وليد</v>
          </cell>
          <cell r="D17" t="str">
            <v>خانم</v>
          </cell>
          <cell r="E17" t="str">
            <v>الرابعة</v>
          </cell>
        </row>
        <row r="18">
          <cell r="A18">
            <v>301278</v>
          </cell>
          <cell r="B18" t="str">
            <v>نضال العوض</v>
          </cell>
          <cell r="C18" t="str">
            <v>محمد</v>
          </cell>
          <cell r="D18" t="str">
            <v>درهقان الزعبي</v>
          </cell>
          <cell r="E18" t="str">
            <v>الرابعة</v>
          </cell>
        </row>
        <row r="19">
          <cell r="A19">
            <v>301326</v>
          </cell>
          <cell r="B19" t="str">
            <v>هيثم عوض</v>
          </cell>
          <cell r="C19" t="str">
            <v>محمد حسين</v>
          </cell>
          <cell r="D19" t="str">
            <v>فاطمه</v>
          </cell>
          <cell r="E19" t="str">
            <v>الثالثة</v>
          </cell>
        </row>
        <row r="20">
          <cell r="A20">
            <v>301352</v>
          </cell>
          <cell r="B20" t="str">
            <v>وسيم النصار</v>
          </cell>
          <cell r="C20" t="str">
            <v>يوسف</v>
          </cell>
          <cell r="D20" t="str">
            <v>زهره النصار</v>
          </cell>
          <cell r="E20" t="str">
            <v>الرابعة</v>
          </cell>
        </row>
        <row r="21">
          <cell r="A21">
            <v>301489</v>
          </cell>
          <cell r="B21" t="str">
            <v>ابراهيم الموسى</v>
          </cell>
          <cell r="C21" t="str">
            <v>طه</v>
          </cell>
          <cell r="D21" t="str">
            <v>شمسه السلطان</v>
          </cell>
          <cell r="E21" t="str">
            <v>الرابعة</v>
          </cell>
        </row>
        <row r="22">
          <cell r="A22">
            <v>301504</v>
          </cell>
          <cell r="B22" t="str">
            <v>ابراهيم حميدى</v>
          </cell>
          <cell r="C22" t="str">
            <v>علو</v>
          </cell>
          <cell r="D22" t="str">
            <v>تفاحه الحسن</v>
          </cell>
          <cell r="E22" t="str">
            <v>الرابعة</v>
          </cell>
        </row>
        <row r="23">
          <cell r="A23">
            <v>301595</v>
          </cell>
          <cell r="B23" t="str">
            <v>أحمد الأحمد</v>
          </cell>
          <cell r="C23" t="str">
            <v>محمد</v>
          </cell>
          <cell r="D23" t="str">
            <v>خديجة</v>
          </cell>
          <cell r="E23" t="str">
            <v>الثانية</v>
          </cell>
        </row>
        <row r="24">
          <cell r="A24">
            <v>301597</v>
          </cell>
          <cell r="B24" t="str">
            <v>احمد الاسعد</v>
          </cell>
          <cell r="C24" t="str">
            <v>مرعي</v>
          </cell>
          <cell r="D24" t="str">
            <v>بندر حجيج</v>
          </cell>
          <cell r="E24" t="str">
            <v>الرابعة</v>
          </cell>
        </row>
        <row r="25">
          <cell r="A25">
            <v>301602</v>
          </cell>
          <cell r="B25" t="str">
            <v>احمد الاقرع المصري</v>
          </cell>
          <cell r="C25" t="str">
            <v>شحاده</v>
          </cell>
          <cell r="D25" t="str">
            <v>يسرى السكفوني</v>
          </cell>
          <cell r="E25" t="str">
            <v>الرابعة</v>
          </cell>
        </row>
        <row r="26">
          <cell r="A26">
            <v>301711</v>
          </cell>
          <cell r="B26" t="str">
            <v>احمد الطالب</v>
          </cell>
          <cell r="C26" t="str">
            <v>برهان</v>
          </cell>
          <cell r="D26" t="str">
            <v>مريم</v>
          </cell>
          <cell r="E26" t="str">
            <v>الرابعة</v>
          </cell>
        </row>
        <row r="27">
          <cell r="A27">
            <v>301743</v>
          </cell>
          <cell r="B27" t="str">
            <v>احمد الفلاحة</v>
          </cell>
          <cell r="C27" t="str">
            <v>محمد</v>
          </cell>
          <cell r="D27" t="str">
            <v>امونه الصبح</v>
          </cell>
          <cell r="E27" t="str">
            <v>الرابعة</v>
          </cell>
        </row>
        <row r="28">
          <cell r="A28">
            <v>301879</v>
          </cell>
          <cell r="B28" t="str">
            <v>أحمد سلوم</v>
          </cell>
          <cell r="C28" t="str">
            <v>عبد الرزاق</v>
          </cell>
          <cell r="D28" t="str">
            <v>صبحية</v>
          </cell>
          <cell r="E28" t="str">
            <v>الثانية</v>
          </cell>
        </row>
        <row r="29">
          <cell r="A29">
            <v>301907</v>
          </cell>
          <cell r="B29" t="str">
            <v>أحمد ضاهر</v>
          </cell>
          <cell r="C29" t="str">
            <v>محمد</v>
          </cell>
          <cell r="D29" t="str">
            <v>سمر</v>
          </cell>
          <cell r="E29" t="str">
            <v>الثانية</v>
          </cell>
        </row>
        <row r="30">
          <cell r="A30">
            <v>301990</v>
          </cell>
          <cell r="B30" t="str">
            <v>أحمد محمد</v>
          </cell>
          <cell r="C30" t="str">
            <v>ابراهيم</v>
          </cell>
          <cell r="D30" t="str">
            <v>حليمه</v>
          </cell>
          <cell r="E30" t="str">
            <v>الثانية</v>
          </cell>
        </row>
        <row r="31">
          <cell r="A31">
            <v>302033</v>
          </cell>
          <cell r="B31" t="str">
            <v>احمد يونس</v>
          </cell>
          <cell r="C31" t="str">
            <v>علي</v>
          </cell>
          <cell r="D31" t="str">
            <v>بدرية</v>
          </cell>
          <cell r="E31" t="str">
            <v>الثالثة</v>
          </cell>
        </row>
        <row r="32">
          <cell r="A32">
            <v>302215</v>
          </cell>
          <cell r="B32" t="str">
            <v>اسماعيل الجاسم</v>
          </cell>
          <cell r="C32" t="str">
            <v>صفر</v>
          </cell>
          <cell r="D32" t="str">
            <v>عمشه</v>
          </cell>
          <cell r="E32" t="str">
            <v>الرابعة</v>
          </cell>
        </row>
        <row r="33">
          <cell r="A33">
            <v>302216</v>
          </cell>
          <cell r="B33" t="str">
            <v>اسماعيل الحسيني</v>
          </cell>
          <cell r="C33" t="str">
            <v>أحمد وليد</v>
          </cell>
          <cell r="D33" t="str">
            <v>الهام</v>
          </cell>
          <cell r="E33" t="str">
            <v>الاولى</v>
          </cell>
        </row>
        <row r="34">
          <cell r="A34">
            <v>302418</v>
          </cell>
          <cell r="B34" t="str">
            <v>امجد الاصيل</v>
          </cell>
          <cell r="C34" t="str">
            <v>محمد وليد</v>
          </cell>
          <cell r="D34" t="str">
            <v>وسيله</v>
          </cell>
          <cell r="E34" t="str">
            <v>الثالثة</v>
          </cell>
        </row>
        <row r="35">
          <cell r="A35">
            <v>302430</v>
          </cell>
          <cell r="B35" t="str">
            <v>امجد النداف</v>
          </cell>
          <cell r="C35" t="str">
            <v>فايز</v>
          </cell>
          <cell r="D35" t="str">
            <v>وفاء</v>
          </cell>
          <cell r="E35" t="str">
            <v>الرابعة</v>
          </cell>
        </row>
        <row r="36">
          <cell r="A36">
            <v>302503</v>
          </cell>
          <cell r="B36" t="str">
            <v>أمين العويد الخضر</v>
          </cell>
          <cell r="C36" t="str">
            <v>محمد</v>
          </cell>
          <cell r="D36" t="str">
            <v>نوره العبد</v>
          </cell>
          <cell r="E36" t="str">
            <v>الرابعة</v>
          </cell>
        </row>
        <row r="37">
          <cell r="A37">
            <v>302557</v>
          </cell>
          <cell r="B37" t="str">
            <v>أنس تريسي</v>
          </cell>
          <cell r="C37" t="str">
            <v>أسامه</v>
          </cell>
          <cell r="D37" t="str">
            <v>نجاح عنجراني</v>
          </cell>
          <cell r="E37" t="str">
            <v>الثانية</v>
          </cell>
        </row>
        <row r="38">
          <cell r="A38">
            <v>302594</v>
          </cell>
          <cell r="B38" t="str">
            <v>انس مشعل</v>
          </cell>
          <cell r="C38" t="str">
            <v>عدنان</v>
          </cell>
          <cell r="D38" t="str">
            <v>شهيره السعيد</v>
          </cell>
          <cell r="E38" t="str">
            <v>الثانية</v>
          </cell>
        </row>
        <row r="39">
          <cell r="A39">
            <v>302660</v>
          </cell>
          <cell r="B39" t="str">
            <v>إياد الداود</v>
          </cell>
          <cell r="C39" t="str">
            <v>محمد</v>
          </cell>
          <cell r="D39" t="str">
            <v>زهرة</v>
          </cell>
          <cell r="E39" t="str">
            <v>الثانية</v>
          </cell>
        </row>
        <row r="40">
          <cell r="A40">
            <v>302972</v>
          </cell>
          <cell r="B40" t="str">
            <v>باسل المصري</v>
          </cell>
          <cell r="C40" t="str">
            <v>حسام الدين</v>
          </cell>
          <cell r="D40" t="str">
            <v>فاطمه</v>
          </cell>
          <cell r="E40" t="str">
            <v>الرابعة</v>
          </cell>
        </row>
        <row r="41">
          <cell r="A41">
            <v>303181</v>
          </cell>
          <cell r="B41" t="str">
            <v>بشار الحنيني</v>
          </cell>
          <cell r="C41" t="str">
            <v>عبد الحميد</v>
          </cell>
          <cell r="D41" t="str">
            <v>فوزيه</v>
          </cell>
          <cell r="E41" t="str">
            <v>الثالثة</v>
          </cell>
        </row>
        <row r="42">
          <cell r="A42">
            <v>303186</v>
          </cell>
          <cell r="B42" t="str">
            <v>بشار العباس</v>
          </cell>
          <cell r="C42" t="str">
            <v>جمعه</v>
          </cell>
          <cell r="D42" t="str">
            <v>حليمه</v>
          </cell>
          <cell r="E42" t="str">
            <v>الثالثة</v>
          </cell>
        </row>
        <row r="43">
          <cell r="A43">
            <v>303303</v>
          </cell>
          <cell r="B43" t="str">
            <v>بلال خوجه</v>
          </cell>
          <cell r="C43" t="str">
            <v>حيدر</v>
          </cell>
          <cell r="D43" t="str">
            <v>زهيده ابراهيم</v>
          </cell>
          <cell r="E43" t="str">
            <v>الرابعة</v>
          </cell>
        </row>
        <row r="44">
          <cell r="A44">
            <v>303349</v>
          </cell>
          <cell r="B44" t="str">
            <v>بهزاد حسو</v>
          </cell>
          <cell r="C44" t="str">
            <v>حسين</v>
          </cell>
          <cell r="D44" t="str">
            <v>سكينه حسو</v>
          </cell>
          <cell r="E44" t="str">
            <v>الثانية</v>
          </cell>
        </row>
        <row r="45">
          <cell r="A45">
            <v>303396</v>
          </cell>
          <cell r="B45" t="str">
            <v>تقي الدين السيد أحمد</v>
          </cell>
          <cell r="C45" t="str">
            <v>نايف</v>
          </cell>
          <cell r="D45" t="str">
            <v>خديجه</v>
          </cell>
          <cell r="E45" t="str">
            <v>الرابعة</v>
          </cell>
        </row>
        <row r="46">
          <cell r="A46">
            <v>303435</v>
          </cell>
          <cell r="B46" t="str">
            <v>تميم الحريري</v>
          </cell>
          <cell r="C46" t="str">
            <v>محمد</v>
          </cell>
          <cell r="D46" t="str">
            <v>فاطمة الحريري</v>
          </cell>
          <cell r="E46" t="str">
            <v>الثالثة</v>
          </cell>
        </row>
        <row r="47">
          <cell r="A47">
            <v>303455</v>
          </cell>
          <cell r="B47" t="str">
            <v>تيسير شربجي</v>
          </cell>
          <cell r="C47" t="str">
            <v>خالد</v>
          </cell>
          <cell r="D47" t="str">
            <v>امتياز سيد سليمان</v>
          </cell>
          <cell r="E47" t="str">
            <v>الرابعة</v>
          </cell>
        </row>
        <row r="48">
          <cell r="A48">
            <v>303512</v>
          </cell>
          <cell r="B48" t="str">
            <v>جابر سبسبي</v>
          </cell>
          <cell r="C48" t="str">
            <v>عبد القادر</v>
          </cell>
          <cell r="D48" t="str">
            <v>شمسه الابراهيم</v>
          </cell>
          <cell r="E48" t="str">
            <v>الثالثة</v>
          </cell>
        </row>
        <row r="49">
          <cell r="A49">
            <v>303589</v>
          </cell>
          <cell r="B49" t="str">
            <v>جمال عبد الغني</v>
          </cell>
          <cell r="C49" t="str">
            <v>علي</v>
          </cell>
          <cell r="D49" t="str">
            <v>نوى</v>
          </cell>
          <cell r="E49" t="str">
            <v>الثالثة</v>
          </cell>
        </row>
        <row r="50">
          <cell r="A50">
            <v>303642</v>
          </cell>
          <cell r="B50" t="str">
            <v>جهاد حديفه</v>
          </cell>
          <cell r="C50" t="str">
            <v>محمد</v>
          </cell>
          <cell r="D50" t="str">
            <v>رحاب الشغري</v>
          </cell>
          <cell r="E50" t="str">
            <v>الثالثة</v>
          </cell>
        </row>
        <row r="51">
          <cell r="A51">
            <v>303649</v>
          </cell>
          <cell r="B51" t="str">
            <v>جهاد عمر</v>
          </cell>
          <cell r="C51" t="str">
            <v>حسن</v>
          </cell>
          <cell r="D51" t="str">
            <v>نجاح حيدر</v>
          </cell>
          <cell r="E51" t="str">
            <v>الرابعة</v>
          </cell>
        </row>
        <row r="52">
          <cell r="A52">
            <v>303690</v>
          </cell>
          <cell r="B52" t="str">
            <v>جولي هركل</v>
          </cell>
          <cell r="C52" t="str">
            <v>فؤاد</v>
          </cell>
          <cell r="D52" t="str">
            <v>هند مجذوب</v>
          </cell>
          <cell r="E52" t="str">
            <v>الثالثة</v>
          </cell>
        </row>
        <row r="53">
          <cell r="A53">
            <v>303734</v>
          </cell>
          <cell r="B53" t="str">
            <v>حازم العيسى</v>
          </cell>
          <cell r="C53" t="str">
            <v>دحام</v>
          </cell>
          <cell r="D53" t="str">
            <v>فرحه</v>
          </cell>
          <cell r="E53" t="str">
            <v>الثالثة</v>
          </cell>
        </row>
        <row r="54">
          <cell r="A54">
            <v>303749</v>
          </cell>
          <cell r="B54" t="str">
            <v>حازم عديره</v>
          </cell>
          <cell r="C54" t="str">
            <v>خليفه</v>
          </cell>
          <cell r="D54" t="str">
            <v>زيزفون عثمان</v>
          </cell>
          <cell r="E54" t="str">
            <v>الرابعة</v>
          </cell>
        </row>
        <row r="55">
          <cell r="A55">
            <v>303792</v>
          </cell>
          <cell r="B55" t="str">
            <v>حسام الحجي</v>
          </cell>
          <cell r="C55" t="str">
            <v>مصطفى</v>
          </cell>
          <cell r="D55" t="str">
            <v>رحمة الحاج مصطفى</v>
          </cell>
          <cell r="E55" t="str">
            <v>الرابعة</v>
          </cell>
        </row>
        <row r="56">
          <cell r="A56">
            <v>303804</v>
          </cell>
          <cell r="B56" t="str">
            <v>حسام الدين الحمصي</v>
          </cell>
          <cell r="C56" t="str">
            <v>عدنان</v>
          </cell>
          <cell r="D56" t="str">
            <v>فلك</v>
          </cell>
          <cell r="E56" t="str">
            <v>الثانية</v>
          </cell>
        </row>
        <row r="57">
          <cell r="A57">
            <v>304084</v>
          </cell>
          <cell r="B57" t="str">
            <v>حسين الحمود</v>
          </cell>
          <cell r="C57" t="str">
            <v>ابراهيم</v>
          </cell>
          <cell r="D57" t="str">
            <v>فاطمة بركل</v>
          </cell>
          <cell r="E57" t="str">
            <v>الرابعة</v>
          </cell>
        </row>
        <row r="58">
          <cell r="A58">
            <v>304099</v>
          </cell>
          <cell r="B58" t="str">
            <v>حسين العلي</v>
          </cell>
          <cell r="C58" t="str">
            <v>خلف</v>
          </cell>
          <cell r="D58" t="str">
            <v>معيوفه</v>
          </cell>
          <cell r="E58" t="str">
            <v>الثالثة</v>
          </cell>
        </row>
        <row r="59">
          <cell r="A59">
            <v>304112</v>
          </cell>
          <cell r="B59" t="str">
            <v>حسين جمعه</v>
          </cell>
          <cell r="C59" t="str">
            <v>ابراهيم</v>
          </cell>
          <cell r="D59" t="str">
            <v>زينب جمعه</v>
          </cell>
          <cell r="E59" t="str">
            <v>الاولى</v>
          </cell>
        </row>
        <row r="60">
          <cell r="A60">
            <v>304172</v>
          </cell>
          <cell r="B60" t="str">
            <v>حماد المطير</v>
          </cell>
          <cell r="C60" t="str">
            <v>عبيد حلو العيسى</v>
          </cell>
          <cell r="D60" t="str">
            <v>عائشة</v>
          </cell>
          <cell r="E60" t="str">
            <v>الثانية</v>
          </cell>
        </row>
        <row r="61">
          <cell r="A61">
            <v>304184</v>
          </cell>
          <cell r="B61" t="str">
            <v>حمزة بتك</v>
          </cell>
          <cell r="C61" t="str">
            <v>محمد سمير</v>
          </cell>
          <cell r="D61" t="str">
            <v>فاطمة المغربي</v>
          </cell>
          <cell r="E61" t="str">
            <v>الثالثة</v>
          </cell>
        </row>
        <row r="62">
          <cell r="A62">
            <v>304189</v>
          </cell>
          <cell r="B62" t="str">
            <v>حمزه الحميدي</v>
          </cell>
          <cell r="C62" t="str">
            <v>حميدي</v>
          </cell>
          <cell r="D62" t="str">
            <v>وضحه</v>
          </cell>
          <cell r="E62" t="str">
            <v>الثالثة</v>
          </cell>
        </row>
        <row r="63">
          <cell r="A63">
            <v>304203</v>
          </cell>
          <cell r="B63" t="str">
            <v>حمود العمر</v>
          </cell>
          <cell r="C63" t="str">
            <v>وجيه</v>
          </cell>
          <cell r="D63" t="str">
            <v>مرزوقه</v>
          </cell>
          <cell r="E63" t="str">
            <v>الرابعة</v>
          </cell>
        </row>
        <row r="64">
          <cell r="A64">
            <v>304270</v>
          </cell>
          <cell r="B64" t="str">
            <v>خالد الاحمد</v>
          </cell>
          <cell r="C64" t="str">
            <v>نصر</v>
          </cell>
          <cell r="D64" t="str">
            <v>سميحه</v>
          </cell>
          <cell r="E64" t="str">
            <v>الرابعة</v>
          </cell>
        </row>
        <row r="65">
          <cell r="A65">
            <v>304309</v>
          </cell>
          <cell r="B65" t="str">
            <v>خالد العبد الله</v>
          </cell>
          <cell r="C65" t="str">
            <v>عبد السلام</v>
          </cell>
          <cell r="D65" t="str">
            <v>نورية</v>
          </cell>
          <cell r="E65" t="str">
            <v>الرابعة</v>
          </cell>
        </row>
        <row r="66">
          <cell r="A66">
            <v>304339</v>
          </cell>
          <cell r="B66" t="str">
            <v>خالد الملحم</v>
          </cell>
          <cell r="C66" t="str">
            <v>قاسم</v>
          </cell>
          <cell r="D66" t="str">
            <v>حليمه الرفاعي</v>
          </cell>
          <cell r="E66" t="str">
            <v>الثالثة</v>
          </cell>
        </row>
        <row r="67">
          <cell r="A67">
            <v>304531</v>
          </cell>
          <cell r="B67" t="str">
            <v>خوله العبدالله</v>
          </cell>
          <cell r="C67" t="str">
            <v>حسن</v>
          </cell>
          <cell r="D67" t="str">
            <v>شقحه الذياب</v>
          </cell>
          <cell r="E67" t="str">
            <v>الثانية</v>
          </cell>
        </row>
        <row r="68">
          <cell r="A68">
            <v>304629</v>
          </cell>
          <cell r="B68" t="str">
            <v>دياب ناصر الدين</v>
          </cell>
          <cell r="C68" t="str">
            <v>مصطفى</v>
          </cell>
          <cell r="D68" t="str">
            <v>لينة</v>
          </cell>
          <cell r="E68" t="str">
            <v>الرابعة</v>
          </cell>
        </row>
        <row r="69">
          <cell r="A69">
            <v>304793</v>
          </cell>
          <cell r="B69" t="str">
            <v>رامز عمر</v>
          </cell>
          <cell r="C69" t="str">
            <v>وليد</v>
          </cell>
          <cell r="D69" t="str">
            <v>منى عرابي</v>
          </cell>
          <cell r="E69" t="str">
            <v>الرابعة</v>
          </cell>
        </row>
        <row r="70">
          <cell r="A70">
            <v>304812</v>
          </cell>
          <cell r="B70" t="str">
            <v>راني الشقيني</v>
          </cell>
          <cell r="C70" t="str">
            <v>عباس</v>
          </cell>
          <cell r="D70" t="str">
            <v>نفلة السلوم</v>
          </cell>
          <cell r="E70" t="str">
            <v>الثالثة</v>
          </cell>
        </row>
        <row r="71">
          <cell r="A71">
            <v>304822</v>
          </cell>
          <cell r="B71" t="str">
            <v>رامي المخول</v>
          </cell>
          <cell r="C71" t="str">
            <v>خليل</v>
          </cell>
          <cell r="D71" t="str">
            <v>أميرا</v>
          </cell>
          <cell r="E71" t="str">
            <v>الثالثة</v>
          </cell>
        </row>
        <row r="72">
          <cell r="A72">
            <v>304940</v>
          </cell>
          <cell r="B72" t="str">
            <v>راويا البردان</v>
          </cell>
          <cell r="C72" t="str">
            <v>هايل</v>
          </cell>
          <cell r="D72" t="str">
            <v>ابتسام</v>
          </cell>
          <cell r="E72" t="str">
            <v>الثانية</v>
          </cell>
        </row>
        <row r="73">
          <cell r="A73">
            <v>304958</v>
          </cell>
          <cell r="B73" t="str">
            <v>ربا العقله</v>
          </cell>
          <cell r="C73" t="str">
            <v>عبد العزيز</v>
          </cell>
          <cell r="D73" t="str">
            <v>خلود</v>
          </cell>
          <cell r="E73" t="str">
            <v>الرابعة</v>
          </cell>
        </row>
        <row r="74">
          <cell r="A74">
            <v>305010</v>
          </cell>
          <cell r="B74" t="str">
            <v>رجا جيروديه</v>
          </cell>
          <cell r="C74" t="str">
            <v>عبد الرزاق</v>
          </cell>
          <cell r="D74" t="str">
            <v>بندر جيروديه</v>
          </cell>
          <cell r="E74" t="str">
            <v>الثالثة</v>
          </cell>
        </row>
        <row r="75">
          <cell r="A75">
            <v>305172</v>
          </cell>
          <cell r="B75" t="str">
            <v>رمزي محسن</v>
          </cell>
          <cell r="C75" t="str">
            <v>خالد</v>
          </cell>
          <cell r="D75" t="str">
            <v>ندوه الحمدان</v>
          </cell>
          <cell r="E75" t="str">
            <v>الرابعة</v>
          </cell>
        </row>
        <row r="76">
          <cell r="A76">
            <v>305344</v>
          </cell>
          <cell r="B76" t="str">
            <v>رياض البشوات</v>
          </cell>
          <cell r="C76" t="str">
            <v>احمد</v>
          </cell>
          <cell r="D76" t="str">
            <v>فاطمه</v>
          </cell>
          <cell r="E76" t="str">
            <v>الثالثة</v>
          </cell>
        </row>
        <row r="77">
          <cell r="A77">
            <v>305694</v>
          </cell>
          <cell r="B77" t="str">
            <v>سامر الموسى</v>
          </cell>
          <cell r="C77" t="str">
            <v>صبحي</v>
          </cell>
          <cell r="D77" t="str">
            <v>يسرى</v>
          </cell>
          <cell r="E77" t="str">
            <v>الثانية</v>
          </cell>
        </row>
        <row r="78">
          <cell r="A78">
            <v>305697</v>
          </cell>
          <cell r="B78" t="str">
            <v>سامر بكري</v>
          </cell>
          <cell r="C78" t="str">
            <v>وفيق</v>
          </cell>
          <cell r="D78" t="str">
            <v>فاطمه رحيمه</v>
          </cell>
          <cell r="E78" t="str">
            <v>الثانية</v>
          </cell>
        </row>
        <row r="79">
          <cell r="A79">
            <v>305800</v>
          </cell>
          <cell r="B79" t="str">
            <v>سحر الاسدي</v>
          </cell>
          <cell r="C79" t="str">
            <v>نمر</v>
          </cell>
          <cell r="D79" t="str">
            <v>هويدي الرز</v>
          </cell>
          <cell r="E79" t="str">
            <v>الرابعة</v>
          </cell>
        </row>
        <row r="80">
          <cell r="A80">
            <v>305859</v>
          </cell>
          <cell r="B80" t="str">
            <v>سعيد كتر</v>
          </cell>
          <cell r="C80" t="str">
            <v>كمال</v>
          </cell>
          <cell r="D80" t="str">
            <v>شمسه العبود</v>
          </cell>
          <cell r="E80" t="str">
            <v>الرابعة</v>
          </cell>
        </row>
        <row r="81">
          <cell r="A81">
            <v>305863</v>
          </cell>
          <cell r="B81" t="str">
            <v>سعيد هيشان</v>
          </cell>
          <cell r="C81" t="str">
            <v>محمد</v>
          </cell>
          <cell r="D81" t="str">
            <v>فاطمة</v>
          </cell>
          <cell r="E81" t="str">
            <v>الثالثة</v>
          </cell>
        </row>
        <row r="82">
          <cell r="A82">
            <v>305886</v>
          </cell>
          <cell r="B82" t="str">
            <v>سلطان الشعير</v>
          </cell>
          <cell r="C82" t="str">
            <v>فندي</v>
          </cell>
          <cell r="D82" t="str">
            <v>فاطمة</v>
          </cell>
          <cell r="E82" t="str">
            <v>الرابعة</v>
          </cell>
        </row>
        <row r="83">
          <cell r="A83">
            <v>306029</v>
          </cell>
          <cell r="B83" t="str">
            <v>سمير الخلاوي</v>
          </cell>
          <cell r="C83" t="str">
            <v>عوده</v>
          </cell>
          <cell r="D83" t="str">
            <v>عذاب الصدي</v>
          </cell>
          <cell r="E83" t="str">
            <v>الرابعة</v>
          </cell>
        </row>
        <row r="84">
          <cell r="A84">
            <v>306209</v>
          </cell>
          <cell r="B84" t="str">
            <v>سونيا غطاس</v>
          </cell>
          <cell r="C84" t="str">
            <v>ديب</v>
          </cell>
          <cell r="D84" t="str">
            <v>سعديه غصن</v>
          </cell>
          <cell r="E84" t="str">
            <v>الثالثة</v>
          </cell>
        </row>
        <row r="85">
          <cell r="A85">
            <v>306453</v>
          </cell>
          <cell r="B85" t="str">
            <v>صالح رسول</v>
          </cell>
          <cell r="C85" t="str">
            <v>حميد</v>
          </cell>
          <cell r="D85" t="str">
            <v>رحيمة رسول</v>
          </cell>
          <cell r="E85" t="str">
            <v>الثالثة</v>
          </cell>
        </row>
        <row r="86">
          <cell r="A86">
            <v>306478</v>
          </cell>
          <cell r="B86" t="str">
            <v>صخر القنطار</v>
          </cell>
          <cell r="C86" t="str">
            <v>بسام</v>
          </cell>
          <cell r="D86" t="str">
            <v>نديمه</v>
          </cell>
          <cell r="E86" t="str">
            <v>الرابعة</v>
          </cell>
        </row>
        <row r="87">
          <cell r="A87">
            <v>306543</v>
          </cell>
          <cell r="B87" t="str">
            <v>صهيب ادريس</v>
          </cell>
          <cell r="C87" t="str">
            <v>سالم</v>
          </cell>
          <cell r="D87" t="str">
            <v>نوال ادريس</v>
          </cell>
          <cell r="E87" t="str">
            <v>الرابعة</v>
          </cell>
        </row>
        <row r="88">
          <cell r="A88">
            <v>306564</v>
          </cell>
          <cell r="B88" t="str">
            <v>ضمران النجم</v>
          </cell>
          <cell r="C88" t="str">
            <v>كودان</v>
          </cell>
          <cell r="D88" t="str">
            <v>وفديه الجهيران</v>
          </cell>
          <cell r="E88" t="str">
            <v>الرابعة</v>
          </cell>
        </row>
        <row r="89">
          <cell r="A89">
            <v>306614</v>
          </cell>
          <cell r="B89" t="str">
            <v>طارق الحلبي</v>
          </cell>
          <cell r="C89" t="str">
            <v>رسمي</v>
          </cell>
          <cell r="D89" t="str">
            <v>سميرا</v>
          </cell>
          <cell r="E89" t="str">
            <v>الرابعة</v>
          </cell>
        </row>
        <row r="90">
          <cell r="A90">
            <v>306616</v>
          </cell>
          <cell r="B90" t="str">
            <v>طارق الدره</v>
          </cell>
          <cell r="C90" t="str">
            <v>صالح</v>
          </cell>
          <cell r="D90" t="str">
            <v>فلك النعال</v>
          </cell>
          <cell r="E90" t="str">
            <v>الرابعة</v>
          </cell>
        </row>
        <row r="91">
          <cell r="A91">
            <v>306667</v>
          </cell>
          <cell r="B91" t="str">
            <v>طارق عبد الله</v>
          </cell>
          <cell r="C91" t="str">
            <v>علي</v>
          </cell>
          <cell r="D91" t="str">
            <v>نايفه</v>
          </cell>
          <cell r="E91" t="str">
            <v>الرابعة</v>
          </cell>
        </row>
        <row r="92">
          <cell r="A92">
            <v>306720</v>
          </cell>
          <cell r="B92" t="str">
            <v>طه البكريه</v>
          </cell>
          <cell r="C92" t="str">
            <v>احمد</v>
          </cell>
          <cell r="D92" t="str">
            <v>عائشه</v>
          </cell>
          <cell r="E92" t="str">
            <v>الثانية</v>
          </cell>
        </row>
        <row r="93">
          <cell r="A93">
            <v>306779</v>
          </cell>
          <cell r="B93" t="str">
            <v>عاصم البلخي</v>
          </cell>
          <cell r="C93" t="str">
            <v>محمود</v>
          </cell>
          <cell r="D93" t="str">
            <v>يسرى</v>
          </cell>
          <cell r="E93" t="str">
            <v>الثالثة</v>
          </cell>
        </row>
        <row r="94">
          <cell r="A94">
            <v>306792</v>
          </cell>
          <cell r="B94" t="str">
            <v>عاصم مريود</v>
          </cell>
          <cell r="C94" t="str">
            <v>مهيد</v>
          </cell>
          <cell r="D94" t="str">
            <v>مريم</v>
          </cell>
          <cell r="E94" t="str">
            <v>الرابعة</v>
          </cell>
        </row>
        <row r="95">
          <cell r="A95">
            <v>306844</v>
          </cell>
          <cell r="B95" t="str">
            <v>عامر عبد الرحمن</v>
          </cell>
          <cell r="C95" t="str">
            <v>محمد</v>
          </cell>
          <cell r="D95" t="str">
            <v>امينه محمد</v>
          </cell>
          <cell r="E95" t="str">
            <v>الثالثة</v>
          </cell>
        </row>
        <row r="96">
          <cell r="A96">
            <v>306880</v>
          </cell>
          <cell r="B96" t="str">
            <v>عبد الباسط غنام</v>
          </cell>
          <cell r="C96" t="str">
            <v>خالد</v>
          </cell>
          <cell r="D96" t="str">
            <v>سميرة</v>
          </cell>
          <cell r="E96" t="str">
            <v>الثالثة</v>
          </cell>
        </row>
        <row r="97">
          <cell r="A97">
            <v>306889</v>
          </cell>
          <cell r="B97" t="str">
            <v>عبد الجليل الجمعه</v>
          </cell>
          <cell r="C97" t="str">
            <v>محمد علي</v>
          </cell>
          <cell r="D97" t="str">
            <v>عائشه الحاج غنام</v>
          </cell>
          <cell r="E97" t="str">
            <v>الرابعة</v>
          </cell>
        </row>
        <row r="98">
          <cell r="A98">
            <v>306895</v>
          </cell>
          <cell r="B98" t="str">
            <v>عبد الحكيم حمود</v>
          </cell>
          <cell r="C98" t="str">
            <v>محمد</v>
          </cell>
          <cell r="D98" t="str">
            <v>صبحية</v>
          </cell>
          <cell r="E98" t="str">
            <v>الرابعة</v>
          </cell>
        </row>
        <row r="99">
          <cell r="A99">
            <v>306915</v>
          </cell>
          <cell r="B99" t="str">
            <v>عبد الحميد محمد</v>
          </cell>
          <cell r="C99" t="str">
            <v>سليمان</v>
          </cell>
          <cell r="D99" t="str">
            <v>عيده العبد الله</v>
          </cell>
          <cell r="E99" t="str">
            <v>الاولى</v>
          </cell>
        </row>
        <row r="100">
          <cell r="A100">
            <v>306938</v>
          </cell>
          <cell r="B100" t="str">
            <v>عبد الرحمن العليان</v>
          </cell>
          <cell r="C100" t="str">
            <v>حسين</v>
          </cell>
          <cell r="D100" t="str">
            <v>فصيله الخلف</v>
          </cell>
          <cell r="E100" t="str">
            <v>الثانية</v>
          </cell>
        </row>
        <row r="101">
          <cell r="A101">
            <v>306973</v>
          </cell>
          <cell r="B101" t="str">
            <v>عبد الرحيم حسن</v>
          </cell>
          <cell r="C101" t="str">
            <v>محمد</v>
          </cell>
          <cell r="D101" t="str">
            <v>عيوش</v>
          </cell>
          <cell r="E101" t="str">
            <v>الثالثة</v>
          </cell>
        </row>
        <row r="102">
          <cell r="A102">
            <v>306978</v>
          </cell>
          <cell r="B102" t="str">
            <v>عبد الرزاق الجنيد</v>
          </cell>
          <cell r="C102" t="str">
            <v>احمد</v>
          </cell>
          <cell r="D102" t="str">
            <v>وزنة</v>
          </cell>
          <cell r="E102" t="str">
            <v>الثالثة</v>
          </cell>
        </row>
        <row r="103">
          <cell r="A103">
            <v>306980</v>
          </cell>
          <cell r="B103" t="str">
            <v>عبد الرزاق السياد</v>
          </cell>
          <cell r="C103" t="str">
            <v>عبد الكريم</v>
          </cell>
          <cell r="D103" t="str">
            <v>فطومه الفلاحه</v>
          </cell>
          <cell r="E103" t="str">
            <v>الثالثة</v>
          </cell>
        </row>
        <row r="104">
          <cell r="A104">
            <v>306998</v>
          </cell>
          <cell r="B104" t="str">
            <v>عبد السلام الطين</v>
          </cell>
          <cell r="C104" t="str">
            <v>حسين</v>
          </cell>
          <cell r="D104" t="str">
            <v>حسينة</v>
          </cell>
          <cell r="E104" t="str">
            <v>الرابعة</v>
          </cell>
        </row>
        <row r="105">
          <cell r="A105">
            <v>307039</v>
          </cell>
          <cell r="B105" t="str">
            <v>عبد القادر الهادي</v>
          </cell>
          <cell r="C105" t="str">
            <v>درويش</v>
          </cell>
          <cell r="D105" t="str">
            <v>هلاله</v>
          </cell>
          <cell r="E105" t="str">
            <v>الثالثة</v>
          </cell>
        </row>
        <row r="106">
          <cell r="A106">
            <v>307043</v>
          </cell>
          <cell r="B106" t="str">
            <v>عبد القاهر جمعه</v>
          </cell>
          <cell r="C106" t="str">
            <v>موسى</v>
          </cell>
          <cell r="D106" t="str">
            <v>فاطمه</v>
          </cell>
          <cell r="E106" t="str">
            <v>الثالثة</v>
          </cell>
        </row>
        <row r="107">
          <cell r="A107">
            <v>307053</v>
          </cell>
          <cell r="B107" t="str">
            <v>عبد الكريم الشيخ</v>
          </cell>
          <cell r="C107" t="str">
            <v>اسعد</v>
          </cell>
          <cell r="D107" t="str">
            <v>صالحه الموسى الضامن</v>
          </cell>
          <cell r="E107" t="str">
            <v>الرابعة</v>
          </cell>
        </row>
        <row r="108">
          <cell r="A108">
            <v>307065</v>
          </cell>
          <cell r="B108" t="str">
            <v>عبد الكريم بكور</v>
          </cell>
          <cell r="C108" t="str">
            <v>فايز</v>
          </cell>
          <cell r="D108" t="str">
            <v>حكمات البكور</v>
          </cell>
          <cell r="E108" t="str">
            <v>الثالثة</v>
          </cell>
        </row>
        <row r="109">
          <cell r="A109">
            <v>307070</v>
          </cell>
          <cell r="B109" t="str">
            <v>عبد الكريم عسكر</v>
          </cell>
          <cell r="C109" t="str">
            <v>محمد علي</v>
          </cell>
          <cell r="D109" t="str">
            <v>فاطمه</v>
          </cell>
          <cell r="E109" t="str">
            <v>الرابعة</v>
          </cell>
        </row>
        <row r="110">
          <cell r="A110">
            <v>307080</v>
          </cell>
          <cell r="B110" t="str">
            <v>عبد الله الابراهيم</v>
          </cell>
          <cell r="C110" t="str">
            <v>احمد</v>
          </cell>
          <cell r="D110" t="str">
            <v>سعده العبد</v>
          </cell>
          <cell r="E110" t="str">
            <v>الثانية</v>
          </cell>
        </row>
        <row r="111">
          <cell r="A111">
            <v>307083</v>
          </cell>
          <cell r="B111" t="str">
            <v>عبد الله الاسد</v>
          </cell>
          <cell r="C111" t="str">
            <v>احمد</v>
          </cell>
          <cell r="D111" t="str">
            <v>فهميه</v>
          </cell>
          <cell r="E111" t="str">
            <v>الرابعة</v>
          </cell>
        </row>
        <row r="112">
          <cell r="A112">
            <v>307087</v>
          </cell>
          <cell r="B112" t="str">
            <v>عبد الله الحجي</v>
          </cell>
          <cell r="C112" t="str">
            <v>حجي</v>
          </cell>
          <cell r="D112" t="str">
            <v>عدله بوهدا</v>
          </cell>
          <cell r="E112" t="str">
            <v>الرابعة</v>
          </cell>
        </row>
        <row r="113">
          <cell r="A113">
            <v>307089</v>
          </cell>
          <cell r="B113" t="str">
            <v>عبد الله الحسين</v>
          </cell>
          <cell r="C113" t="str">
            <v>رشيد</v>
          </cell>
          <cell r="D113" t="str">
            <v>نوفه العساف</v>
          </cell>
          <cell r="E113" t="str">
            <v>الثالثة</v>
          </cell>
        </row>
        <row r="114">
          <cell r="A114">
            <v>307089</v>
          </cell>
          <cell r="B114" t="str">
            <v>علي شناعة</v>
          </cell>
          <cell r="C114" t="str">
            <v>محمد</v>
          </cell>
          <cell r="D114" t="str">
            <v>فاطم</v>
          </cell>
          <cell r="E114" t="str">
            <v>الثالثة</v>
          </cell>
        </row>
        <row r="115">
          <cell r="A115">
            <v>307124</v>
          </cell>
          <cell r="B115" t="str">
            <v>عبد الله عنقور</v>
          </cell>
          <cell r="C115" t="str">
            <v>محمد توفيق</v>
          </cell>
          <cell r="D115" t="str">
            <v>شهديه</v>
          </cell>
          <cell r="E115" t="str">
            <v>الرابعة</v>
          </cell>
        </row>
        <row r="116">
          <cell r="A116">
            <v>307140</v>
          </cell>
          <cell r="B116" t="str">
            <v>عبد المحسن قسوات</v>
          </cell>
          <cell r="C116" t="str">
            <v>وليد</v>
          </cell>
          <cell r="D116" t="str">
            <v>هند قساوات</v>
          </cell>
          <cell r="E116" t="str">
            <v>الرابعة</v>
          </cell>
        </row>
        <row r="117">
          <cell r="A117">
            <v>307169</v>
          </cell>
          <cell r="B117" t="str">
            <v>عبد الهادي جاسم</v>
          </cell>
          <cell r="C117" t="str">
            <v>جمعه</v>
          </cell>
          <cell r="D117" t="str">
            <v>فاطمه التمو</v>
          </cell>
          <cell r="E117" t="str">
            <v>الثالثة</v>
          </cell>
        </row>
        <row r="118">
          <cell r="A118">
            <v>307211</v>
          </cell>
          <cell r="B118" t="str">
            <v>عبيدة حربا</v>
          </cell>
          <cell r="C118" t="str">
            <v>محمد نور</v>
          </cell>
          <cell r="D118" t="str">
            <v>جمانة محمد آغا</v>
          </cell>
          <cell r="E118" t="str">
            <v>الثانية</v>
          </cell>
        </row>
        <row r="119">
          <cell r="A119">
            <v>307263</v>
          </cell>
          <cell r="B119" t="str">
            <v>عثمان الاحمد</v>
          </cell>
          <cell r="C119" t="str">
            <v>عبد العزيز</v>
          </cell>
          <cell r="D119" t="str">
            <v>ثلجه العلي</v>
          </cell>
          <cell r="E119" t="str">
            <v>الرابعة</v>
          </cell>
        </row>
        <row r="120">
          <cell r="A120">
            <v>307289</v>
          </cell>
          <cell r="B120" t="str">
            <v>عدنان برهان</v>
          </cell>
          <cell r="C120" t="str">
            <v>عثمان</v>
          </cell>
          <cell r="D120" t="str">
            <v>عفاف برهان</v>
          </cell>
          <cell r="E120" t="str">
            <v>الثالثة</v>
          </cell>
        </row>
        <row r="121">
          <cell r="A121">
            <v>307303</v>
          </cell>
          <cell r="B121" t="str">
            <v>عدي العامر</v>
          </cell>
          <cell r="C121" t="str">
            <v>عبد المتين</v>
          </cell>
          <cell r="D121" t="str">
            <v>أمون العامر</v>
          </cell>
          <cell r="E121" t="str">
            <v>الثالثة</v>
          </cell>
        </row>
        <row r="122">
          <cell r="A122">
            <v>307492</v>
          </cell>
          <cell r="B122" t="str">
            <v>علاء الدين داود</v>
          </cell>
          <cell r="C122" t="str">
            <v>علي</v>
          </cell>
          <cell r="D122" t="str">
            <v>يسرى برغوث</v>
          </cell>
          <cell r="E122" t="str">
            <v>الثالثة</v>
          </cell>
        </row>
        <row r="123">
          <cell r="A123">
            <v>307493</v>
          </cell>
          <cell r="B123" t="str">
            <v>علاء الدين رشوان</v>
          </cell>
          <cell r="C123" t="str">
            <v>محمود</v>
          </cell>
          <cell r="D123" t="str">
            <v>رشيده</v>
          </cell>
          <cell r="E123" t="str">
            <v>الرابعة</v>
          </cell>
        </row>
        <row r="124">
          <cell r="A124">
            <v>307515</v>
          </cell>
          <cell r="B124" t="str">
            <v>علاء الشوا</v>
          </cell>
          <cell r="C124" t="str">
            <v>خالد</v>
          </cell>
          <cell r="D124" t="str">
            <v>زينب</v>
          </cell>
          <cell r="E124" t="str">
            <v>الثانية</v>
          </cell>
        </row>
        <row r="125">
          <cell r="A125">
            <v>307529</v>
          </cell>
          <cell r="B125" t="str">
            <v>علاء الغنوم</v>
          </cell>
          <cell r="C125" t="str">
            <v>أحمد</v>
          </cell>
          <cell r="D125" t="str">
            <v>كوثر</v>
          </cell>
          <cell r="E125" t="str">
            <v>الثانية</v>
          </cell>
        </row>
        <row r="126">
          <cell r="A126">
            <v>307610</v>
          </cell>
          <cell r="B126" t="str">
            <v>علاء صابون</v>
          </cell>
          <cell r="C126" t="str">
            <v>محمد</v>
          </cell>
          <cell r="D126" t="str">
            <v>رويده</v>
          </cell>
          <cell r="E126" t="str">
            <v>الرابعة</v>
          </cell>
        </row>
        <row r="127">
          <cell r="A127">
            <v>307630</v>
          </cell>
          <cell r="B127" t="str">
            <v>علاء عليوي</v>
          </cell>
          <cell r="C127" t="str">
            <v>محمد</v>
          </cell>
          <cell r="D127" t="str">
            <v>فريزه حمود</v>
          </cell>
          <cell r="E127" t="str">
            <v>الثالثة</v>
          </cell>
        </row>
        <row r="128">
          <cell r="A128">
            <v>307676</v>
          </cell>
          <cell r="B128" t="str">
            <v>علاء الخطيب</v>
          </cell>
          <cell r="C128" t="str">
            <v>محمد</v>
          </cell>
          <cell r="D128" t="str">
            <v>انصاف</v>
          </cell>
          <cell r="E128" t="str">
            <v>الثالثة</v>
          </cell>
        </row>
        <row r="129">
          <cell r="A129">
            <v>307810</v>
          </cell>
          <cell r="B129" t="str">
            <v>علي جبل</v>
          </cell>
          <cell r="C129" t="str">
            <v>حسن</v>
          </cell>
          <cell r="D129" t="str">
            <v>فاطمة</v>
          </cell>
          <cell r="E129" t="str">
            <v>الثالثة</v>
          </cell>
        </row>
        <row r="130">
          <cell r="A130">
            <v>308114</v>
          </cell>
          <cell r="B130" t="str">
            <v>عمار اليوسف</v>
          </cell>
          <cell r="C130" t="str">
            <v>يوسف</v>
          </cell>
          <cell r="D130" t="str">
            <v>صباح</v>
          </cell>
          <cell r="E130" t="str">
            <v>الرابعة</v>
          </cell>
        </row>
        <row r="131">
          <cell r="A131">
            <v>308122</v>
          </cell>
          <cell r="B131" t="str">
            <v>عمار حافظ</v>
          </cell>
          <cell r="C131" t="str">
            <v>محمد</v>
          </cell>
          <cell r="D131" t="str">
            <v>منى</v>
          </cell>
          <cell r="E131" t="str">
            <v>الثالثة</v>
          </cell>
        </row>
        <row r="132">
          <cell r="A132">
            <v>308228</v>
          </cell>
          <cell r="B132" t="str">
            <v>عمر حسني</v>
          </cell>
          <cell r="C132" t="str">
            <v>ابراهيم</v>
          </cell>
          <cell r="D132" t="str">
            <v>وفيقه</v>
          </cell>
          <cell r="E132" t="str">
            <v>الرابعة</v>
          </cell>
        </row>
        <row r="133">
          <cell r="A133">
            <v>308299</v>
          </cell>
          <cell r="B133" t="str">
            <v>عوض ابوصافي</v>
          </cell>
          <cell r="C133" t="str">
            <v>فؤاد</v>
          </cell>
          <cell r="D133" t="str">
            <v>منتها المصري</v>
          </cell>
          <cell r="E133" t="str">
            <v>الرابعة</v>
          </cell>
        </row>
        <row r="134">
          <cell r="A134">
            <v>308408</v>
          </cell>
          <cell r="B134" t="str">
            <v>غسان الشعابين</v>
          </cell>
          <cell r="C134" t="str">
            <v>خالد</v>
          </cell>
          <cell r="D134" t="str">
            <v>أمينة</v>
          </cell>
          <cell r="E134" t="str">
            <v>الرابعة</v>
          </cell>
        </row>
        <row r="135">
          <cell r="A135">
            <v>308513</v>
          </cell>
          <cell r="B135" t="str">
            <v>فؤاد منصور</v>
          </cell>
          <cell r="C135" t="str">
            <v>عبد الكريم</v>
          </cell>
          <cell r="D135" t="str">
            <v>عزيزه</v>
          </cell>
          <cell r="E135" t="str">
            <v>الثانية</v>
          </cell>
        </row>
        <row r="136">
          <cell r="A136">
            <v>308614</v>
          </cell>
          <cell r="B136" t="str">
            <v>فادي دياب</v>
          </cell>
          <cell r="C136" t="str">
            <v>سامر</v>
          </cell>
          <cell r="D136" t="str">
            <v>لطيفه حمامي</v>
          </cell>
          <cell r="E136" t="str">
            <v>الثالثة</v>
          </cell>
        </row>
        <row r="137">
          <cell r="A137">
            <v>308625</v>
          </cell>
          <cell r="B137" t="str">
            <v>فادي عثمان</v>
          </cell>
          <cell r="C137" t="str">
            <v>علي</v>
          </cell>
          <cell r="D137" t="str">
            <v>انعام</v>
          </cell>
          <cell r="E137" t="str">
            <v>الرابعة</v>
          </cell>
        </row>
        <row r="138">
          <cell r="A138">
            <v>308679</v>
          </cell>
          <cell r="B138" t="str">
            <v>فارس قنطار</v>
          </cell>
          <cell r="C138" t="str">
            <v>مصطفى</v>
          </cell>
          <cell r="D138" t="str">
            <v>انصاف</v>
          </cell>
          <cell r="E138" t="str">
            <v>الثانية</v>
          </cell>
        </row>
        <row r="139">
          <cell r="A139">
            <v>308742</v>
          </cell>
          <cell r="B139" t="str">
            <v>فداء الحاج عكيل</v>
          </cell>
          <cell r="C139" t="str">
            <v>مصطفى</v>
          </cell>
          <cell r="D139" t="str">
            <v>غيداء فاقي</v>
          </cell>
          <cell r="E139" t="str">
            <v>الرابعة</v>
          </cell>
        </row>
        <row r="140">
          <cell r="A140">
            <v>308781</v>
          </cell>
          <cell r="B140" t="str">
            <v>فراس الخولي</v>
          </cell>
          <cell r="C140" t="str">
            <v>محمد</v>
          </cell>
          <cell r="D140" t="str">
            <v>فطيم</v>
          </cell>
          <cell r="E140" t="str">
            <v>الثانية</v>
          </cell>
        </row>
        <row r="141">
          <cell r="A141">
            <v>308793</v>
          </cell>
          <cell r="B141" t="str">
            <v>فراس الشرتح</v>
          </cell>
          <cell r="C141" t="str">
            <v>أحمد</v>
          </cell>
          <cell r="D141" t="str">
            <v>عاتكه</v>
          </cell>
          <cell r="E141" t="str">
            <v>الاولى</v>
          </cell>
        </row>
        <row r="142">
          <cell r="A142">
            <v>308812</v>
          </cell>
          <cell r="B142" t="str">
            <v>فراس المنادي</v>
          </cell>
          <cell r="C142" t="str">
            <v>علي</v>
          </cell>
          <cell r="D142" t="str">
            <v>نهله</v>
          </cell>
          <cell r="E142" t="str">
            <v>الرابعة</v>
          </cell>
        </row>
        <row r="143">
          <cell r="A143">
            <v>308822</v>
          </cell>
          <cell r="B143" t="str">
            <v>فراس بركات</v>
          </cell>
          <cell r="C143" t="str">
            <v>محمد</v>
          </cell>
          <cell r="D143" t="str">
            <v>نوال اليوسف</v>
          </cell>
          <cell r="E143" t="str">
            <v>الرابعة</v>
          </cell>
        </row>
        <row r="144">
          <cell r="A144">
            <v>308823</v>
          </cell>
          <cell r="B144" t="str">
            <v>فراس بعيص لطيفه</v>
          </cell>
          <cell r="C144" t="str">
            <v>علي</v>
          </cell>
          <cell r="D144" t="str">
            <v>سهام</v>
          </cell>
          <cell r="E144" t="str">
            <v>الرابعة</v>
          </cell>
        </row>
        <row r="145">
          <cell r="A145">
            <v>308868</v>
          </cell>
          <cell r="B145" t="str">
            <v>فراس فارس</v>
          </cell>
          <cell r="C145" t="str">
            <v>صالح</v>
          </cell>
          <cell r="D145" t="str">
            <v>نوال</v>
          </cell>
          <cell r="E145" t="str">
            <v>الثالثة</v>
          </cell>
        </row>
        <row r="146">
          <cell r="A146">
            <v>308906</v>
          </cell>
          <cell r="B146" t="str">
            <v>فرحان المحمد</v>
          </cell>
          <cell r="C146" t="str">
            <v>خليفه</v>
          </cell>
          <cell r="D146" t="str">
            <v>دله النومان</v>
          </cell>
          <cell r="E146" t="str">
            <v>الرابعة</v>
          </cell>
        </row>
        <row r="147">
          <cell r="A147">
            <v>308994</v>
          </cell>
          <cell r="B147" t="str">
            <v>قائد العباديش</v>
          </cell>
          <cell r="C147" t="str">
            <v>احمد</v>
          </cell>
          <cell r="D147" t="str">
            <v>عجبه السلمان</v>
          </cell>
          <cell r="E147" t="str">
            <v>الرابعة</v>
          </cell>
        </row>
        <row r="148">
          <cell r="A148">
            <v>309028</v>
          </cell>
          <cell r="B148" t="str">
            <v>قتيبه الموسى</v>
          </cell>
          <cell r="C148" t="str">
            <v>احمد</v>
          </cell>
          <cell r="D148" t="str">
            <v>ازدهار</v>
          </cell>
          <cell r="E148" t="str">
            <v>الرابعة</v>
          </cell>
        </row>
        <row r="149">
          <cell r="A149">
            <v>309172</v>
          </cell>
          <cell r="B149" t="str">
            <v>كنان التيناوي</v>
          </cell>
          <cell r="C149" t="str">
            <v>عبد المجيد</v>
          </cell>
          <cell r="D149" t="str">
            <v>بدرية التيناوي</v>
          </cell>
          <cell r="E149" t="str">
            <v>الرابعة</v>
          </cell>
        </row>
        <row r="150">
          <cell r="A150">
            <v>309173</v>
          </cell>
          <cell r="B150" t="str">
            <v>كنان الجميل</v>
          </cell>
          <cell r="C150" t="str">
            <v>ابراهيم</v>
          </cell>
          <cell r="D150" t="str">
            <v>نجاح</v>
          </cell>
          <cell r="E150" t="str">
            <v>الثالثة</v>
          </cell>
        </row>
        <row r="151">
          <cell r="A151">
            <v>309235</v>
          </cell>
          <cell r="B151" t="str">
            <v>لؤي اكريم</v>
          </cell>
          <cell r="C151" t="str">
            <v>كريم</v>
          </cell>
          <cell r="D151" t="str">
            <v>بارعة</v>
          </cell>
          <cell r="E151" t="str">
            <v>الرابعة</v>
          </cell>
        </row>
        <row r="152">
          <cell r="A152">
            <v>309246</v>
          </cell>
          <cell r="B152" t="str">
            <v>لؤي أيوب</v>
          </cell>
          <cell r="C152" t="str">
            <v>عبد الرزاق</v>
          </cell>
          <cell r="D152" t="str">
            <v>امل أيوب</v>
          </cell>
          <cell r="E152" t="str">
            <v>الرابعة</v>
          </cell>
        </row>
        <row r="153">
          <cell r="A153">
            <v>309436</v>
          </cell>
          <cell r="B153" t="str">
            <v>مؤيد السطوف</v>
          </cell>
          <cell r="C153" t="str">
            <v>محمد اديب</v>
          </cell>
          <cell r="D153" t="str">
            <v>خالدية</v>
          </cell>
          <cell r="E153" t="str">
            <v>الرابعة</v>
          </cell>
        </row>
        <row r="154">
          <cell r="A154">
            <v>309461</v>
          </cell>
          <cell r="B154" t="str">
            <v>ماجد الحبشان</v>
          </cell>
          <cell r="C154" t="str">
            <v>عزيز</v>
          </cell>
          <cell r="D154" t="str">
            <v>فاطمه الهزاع</v>
          </cell>
          <cell r="E154" t="str">
            <v>الثالثة</v>
          </cell>
        </row>
        <row r="155">
          <cell r="A155">
            <v>309745</v>
          </cell>
          <cell r="B155" t="str">
            <v>مجدولين البابا</v>
          </cell>
          <cell r="C155" t="str">
            <v>محمد</v>
          </cell>
          <cell r="D155" t="str">
            <v>منى</v>
          </cell>
          <cell r="E155" t="str">
            <v>الرابعة</v>
          </cell>
        </row>
        <row r="156">
          <cell r="A156">
            <v>309787</v>
          </cell>
          <cell r="B156" t="str">
            <v>محمد ابو هلال</v>
          </cell>
          <cell r="C156" t="str">
            <v>محمود</v>
          </cell>
          <cell r="D156" t="str">
            <v>صباح</v>
          </cell>
          <cell r="E156" t="str">
            <v>الرابعة</v>
          </cell>
        </row>
        <row r="157">
          <cell r="A157">
            <v>309794</v>
          </cell>
          <cell r="B157" t="str">
            <v>محمد أحمد</v>
          </cell>
          <cell r="C157" t="str">
            <v>كمال</v>
          </cell>
          <cell r="D157" t="str">
            <v>غاده الاحمد</v>
          </cell>
          <cell r="E157" t="str">
            <v>الثالثة</v>
          </cell>
        </row>
        <row r="158">
          <cell r="A158">
            <v>309897</v>
          </cell>
          <cell r="B158" t="str">
            <v>محمد الحسين</v>
          </cell>
          <cell r="C158" t="str">
            <v>حسن</v>
          </cell>
          <cell r="D158" t="str">
            <v>حلوم ابراهيم</v>
          </cell>
          <cell r="E158" t="str">
            <v>الرابعة</v>
          </cell>
        </row>
        <row r="159">
          <cell r="A159">
            <v>309970</v>
          </cell>
          <cell r="B159" t="str">
            <v>محمد السرحان</v>
          </cell>
          <cell r="C159" t="str">
            <v>ادريس</v>
          </cell>
          <cell r="D159" t="str">
            <v>حمدة</v>
          </cell>
          <cell r="E159" t="str">
            <v>الرابعة</v>
          </cell>
        </row>
        <row r="160">
          <cell r="A160">
            <v>309992</v>
          </cell>
          <cell r="B160" t="str">
            <v>محمد الشعيري</v>
          </cell>
          <cell r="C160" t="str">
            <v>رشيد</v>
          </cell>
          <cell r="D160" t="str">
            <v>فلك الارفلي</v>
          </cell>
          <cell r="E160" t="str">
            <v>الرابعة</v>
          </cell>
        </row>
        <row r="161">
          <cell r="A161">
            <v>310006</v>
          </cell>
          <cell r="B161" t="str">
            <v>محمد الصالح</v>
          </cell>
          <cell r="C161" t="str">
            <v>محي الدين</v>
          </cell>
          <cell r="D161" t="str">
            <v>فطيم</v>
          </cell>
          <cell r="E161" t="str">
            <v>الرابعة</v>
          </cell>
        </row>
        <row r="162">
          <cell r="A162">
            <v>310013</v>
          </cell>
          <cell r="B162" t="str">
            <v>محمد الصيص</v>
          </cell>
          <cell r="C162" t="str">
            <v>عبدالله</v>
          </cell>
          <cell r="D162" t="str">
            <v>خديجة طالب</v>
          </cell>
          <cell r="E162" t="str">
            <v>الثانية</v>
          </cell>
        </row>
        <row r="163">
          <cell r="A163">
            <v>310036</v>
          </cell>
          <cell r="B163" t="str">
            <v>محمد العجاج</v>
          </cell>
          <cell r="C163" t="str">
            <v>ابراهيم</v>
          </cell>
          <cell r="D163" t="str">
            <v>كفا المحمد النجرس</v>
          </cell>
          <cell r="E163" t="str">
            <v>الرابعة</v>
          </cell>
        </row>
        <row r="164">
          <cell r="A164">
            <v>310052</v>
          </cell>
          <cell r="B164" t="str">
            <v>محمد العلي</v>
          </cell>
          <cell r="C164" t="str">
            <v>حسين</v>
          </cell>
          <cell r="D164" t="str">
            <v>عيوش المحمد</v>
          </cell>
          <cell r="E164" t="str">
            <v>الثانية</v>
          </cell>
        </row>
        <row r="165">
          <cell r="A165">
            <v>310077</v>
          </cell>
          <cell r="B165" t="str">
            <v>محمد الفلاح</v>
          </cell>
          <cell r="C165" t="str">
            <v>بشير</v>
          </cell>
          <cell r="D165" t="str">
            <v>نوال</v>
          </cell>
          <cell r="E165" t="str">
            <v>الرابعة</v>
          </cell>
        </row>
        <row r="166">
          <cell r="A166">
            <v>310108</v>
          </cell>
          <cell r="B166" t="str">
            <v>محمد المحمد</v>
          </cell>
          <cell r="C166" t="str">
            <v>مصطفى</v>
          </cell>
          <cell r="D166" t="str">
            <v>فطومه البطران</v>
          </cell>
          <cell r="E166" t="str">
            <v>الرابعة</v>
          </cell>
        </row>
        <row r="167">
          <cell r="A167">
            <v>310360</v>
          </cell>
          <cell r="B167" t="str">
            <v>محمد خير الاحمد</v>
          </cell>
          <cell r="C167" t="str">
            <v>عبد الكريم</v>
          </cell>
          <cell r="D167" t="str">
            <v>غزاله</v>
          </cell>
          <cell r="E167" t="str">
            <v>الرابعة</v>
          </cell>
        </row>
        <row r="168">
          <cell r="A168">
            <v>310438</v>
          </cell>
          <cell r="B168" t="str">
            <v>محمد زايد</v>
          </cell>
          <cell r="C168" t="str">
            <v>عدنان</v>
          </cell>
          <cell r="D168" t="str">
            <v>مطيعة</v>
          </cell>
          <cell r="E168" t="str">
            <v>الثانية</v>
          </cell>
        </row>
        <row r="169">
          <cell r="A169">
            <v>310456</v>
          </cell>
          <cell r="B169" t="str">
            <v>محمد سامر المخللاتي</v>
          </cell>
          <cell r="C169" t="str">
            <v>محمود</v>
          </cell>
          <cell r="D169" t="str">
            <v>انصاف</v>
          </cell>
          <cell r="E169" t="str">
            <v>الرابعة</v>
          </cell>
        </row>
        <row r="170">
          <cell r="A170">
            <v>310517</v>
          </cell>
          <cell r="B170" t="str">
            <v>محمد سيفو</v>
          </cell>
          <cell r="C170" t="str">
            <v>احمد</v>
          </cell>
          <cell r="D170" t="str">
            <v>امل ورد</v>
          </cell>
          <cell r="E170" t="str">
            <v>الثانية</v>
          </cell>
        </row>
        <row r="171">
          <cell r="A171">
            <v>310557</v>
          </cell>
          <cell r="B171" t="str">
            <v>محمد صدر</v>
          </cell>
          <cell r="C171" t="str">
            <v>احمد</v>
          </cell>
          <cell r="D171" t="str">
            <v>فائزة</v>
          </cell>
          <cell r="E171" t="str">
            <v>الرابعة</v>
          </cell>
        </row>
        <row r="172">
          <cell r="A172">
            <v>310597</v>
          </cell>
          <cell r="B172" t="str">
            <v>محمد عامر اللداوي</v>
          </cell>
          <cell r="C172" t="str">
            <v>فؤاد</v>
          </cell>
          <cell r="D172" t="str">
            <v>باسمه سنبل</v>
          </cell>
          <cell r="E172" t="str">
            <v>الرابعة</v>
          </cell>
        </row>
        <row r="173">
          <cell r="A173">
            <v>310621</v>
          </cell>
          <cell r="B173" t="str">
            <v>محمد عثمان</v>
          </cell>
          <cell r="C173" t="str">
            <v>عبد الحفيظ</v>
          </cell>
          <cell r="D173" t="str">
            <v>صبحية</v>
          </cell>
          <cell r="E173" t="str">
            <v>الثانية</v>
          </cell>
        </row>
        <row r="174">
          <cell r="A174">
            <v>310667</v>
          </cell>
          <cell r="B174" t="str">
            <v>محمد علولو</v>
          </cell>
          <cell r="C174" t="str">
            <v>بسام</v>
          </cell>
          <cell r="D174" t="str">
            <v>ام النور</v>
          </cell>
          <cell r="E174" t="str">
            <v>الثانية</v>
          </cell>
        </row>
        <row r="175">
          <cell r="A175">
            <v>310734</v>
          </cell>
          <cell r="B175" t="str">
            <v>محمد غنام</v>
          </cell>
          <cell r="C175" t="str">
            <v>صبحي</v>
          </cell>
          <cell r="D175" t="str">
            <v>صبحية غنام</v>
          </cell>
          <cell r="E175" t="str">
            <v>الثالثة</v>
          </cell>
        </row>
        <row r="176">
          <cell r="A176">
            <v>310928</v>
          </cell>
          <cell r="B176" t="str">
            <v>محمد هاجر العمري</v>
          </cell>
          <cell r="C176" t="str">
            <v>تيسير</v>
          </cell>
          <cell r="D176" t="str">
            <v>آمنه نجيم</v>
          </cell>
          <cell r="E176" t="str">
            <v>الرابعة</v>
          </cell>
        </row>
        <row r="177">
          <cell r="A177">
            <v>310933</v>
          </cell>
          <cell r="B177" t="str">
            <v>هيثم سقباني</v>
          </cell>
          <cell r="C177" t="str">
            <v>عبد الرحمن</v>
          </cell>
          <cell r="D177" t="str">
            <v>حسناء</v>
          </cell>
          <cell r="E177" t="str">
            <v>الثالثة</v>
          </cell>
        </row>
        <row r="178">
          <cell r="A178">
            <v>310944</v>
          </cell>
          <cell r="B178" t="str">
            <v>محمد وسام الضبع</v>
          </cell>
          <cell r="C178" t="str">
            <v>محمد زهير</v>
          </cell>
          <cell r="D178" t="str">
            <v>صباح</v>
          </cell>
          <cell r="E178" t="str">
            <v>الرابعة</v>
          </cell>
        </row>
        <row r="179">
          <cell r="A179">
            <v>311021</v>
          </cell>
          <cell r="B179" t="str">
            <v>محمود الجربوع</v>
          </cell>
          <cell r="C179" t="str">
            <v>تركي</v>
          </cell>
          <cell r="D179" t="str">
            <v>حليمة</v>
          </cell>
          <cell r="E179" t="str">
            <v>الثالثة</v>
          </cell>
        </row>
        <row r="180">
          <cell r="A180">
            <v>311106</v>
          </cell>
          <cell r="B180" t="str">
            <v>محمود سطله</v>
          </cell>
          <cell r="C180" t="str">
            <v>فواز</v>
          </cell>
          <cell r="D180" t="str">
            <v>اميره</v>
          </cell>
          <cell r="E180" t="str">
            <v>الرابعة</v>
          </cell>
        </row>
        <row r="181">
          <cell r="A181">
            <v>311154</v>
          </cell>
          <cell r="B181" t="str">
            <v>محمود مستو</v>
          </cell>
          <cell r="C181" t="str">
            <v>محمد صبحي</v>
          </cell>
          <cell r="D181" t="str">
            <v>رويدة مستو</v>
          </cell>
          <cell r="E181" t="str">
            <v>الرابعة</v>
          </cell>
        </row>
        <row r="182">
          <cell r="A182">
            <v>311168</v>
          </cell>
          <cell r="B182" t="str">
            <v>محمود شيخ علي</v>
          </cell>
          <cell r="C182" t="str">
            <v>ابراهيم</v>
          </cell>
          <cell r="D182" t="str">
            <v>نجاح عبد الله</v>
          </cell>
          <cell r="E182" t="str">
            <v>الرابعة</v>
          </cell>
        </row>
        <row r="183">
          <cell r="A183">
            <v>311323</v>
          </cell>
          <cell r="B183" t="str">
            <v>صباح الغزالي</v>
          </cell>
          <cell r="C183" t="str">
            <v>سليمان</v>
          </cell>
          <cell r="D183" t="str">
            <v>كسيبة</v>
          </cell>
          <cell r="E183" t="str">
            <v>الرابعة</v>
          </cell>
        </row>
        <row r="184">
          <cell r="A184">
            <v>311342</v>
          </cell>
          <cell r="B184" t="str">
            <v>مصطفى العيسى</v>
          </cell>
          <cell r="C184" t="str">
            <v>خليل</v>
          </cell>
          <cell r="D184" t="str">
            <v>عوش</v>
          </cell>
          <cell r="E184" t="str">
            <v>الرابعة</v>
          </cell>
        </row>
        <row r="185">
          <cell r="A185">
            <v>311353</v>
          </cell>
          <cell r="B185" t="str">
            <v>مصطفى حجازي</v>
          </cell>
          <cell r="C185" t="str">
            <v>حجازي</v>
          </cell>
          <cell r="D185" t="str">
            <v>فضة الخضر</v>
          </cell>
          <cell r="E185" t="str">
            <v>الرابعة</v>
          </cell>
        </row>
        <row r="186">
          <cell r="A186">
            <v>311380</v>
          </cell>
          <cell r="B186" t="str">
            <v>مصعب العباس</v>
          </cell>
          <cell r="C186" t="str">
            <v>محمود</v>
          </cell>
          <cell r="D186" t="str">
            <v>تركيه</v>
          </cell>
          <cell r="E186" t="str">
            <v>الرابعة</v>
          </cell>
        </row>
        <row r="187">
          <cell r="A187">
            <v>311427</v>
          </cell>
          <cell r="B187" t="str">
            <v>مظفر نقرش</v>
          </cell>
          <cell r="C187" t="str">
            <v>خليل</v>
          </cell>
          <cell r="D187" t="str">
            <v>دلال سوقي</v>
          </cell>
          <cell r="E187" t="str">
            <v>الرابعة</v>
          </cell>
        </row>
        <row r="188">
          <cell r="A188">
            <v>311483</v>
          </cell>
          <cell r="B188" t="str">
            <v>معروف الحناوي</v>
          </cell>
          <cell r="C188" t="str">
            <v>محمد يحيى</v>
          </cell>
          <cell r="D188" t="str">
            <v>خديجة</v>
          </cell>
          <cell r="E188" t="str">
            <v>الرابعة</v>
          </cell>
        </row>
        <row r="189">
          <cell r="A189">
            <v>311727</v>
          </cell>
          <cell r="B189" t="str">
            <v>مهند الأشهب</v>
          </cell>
          <cell r="C189" t="str">
            <v>يوسف</v>
          </cell>
          <cell r="D189" t="str">
            <v>ماري بارصوم</v>
          </cell>
          <cell r="E189" t="str">
            <v>الاولى</v>
          </cell>
        </row>
        <row r="190">
          <cell r="A190">
            <v>311770</v>
          </cell>
          <cell r="B190" t="str">
            <v>مهند ساعور</v>
          </cell>
          <cell r="C190" t="str">
            <v>منير</v>
          </cell>
          <cell r="D190" t="str">
            <v>دله</v>
          </cell>
          <cell r="E190" t="str">
            <v>الرابعة</v>
          </cell>
        </row>
        <row r="191">
          <cell r="A191">
            <v>311785</v>
          </cell>
          <cell r="B191" t="str">
            <v>مهند عطايا</v>
          </cell>
          <cell r="C191" t="str">
            <v>ممدوح</v>
          </cell>
          <cell r="D191" t="str">
            <v>اميره</v>
          </cell>
          <cell r="E191" t="str">
            <v>الرابعة</v>
          </cell>
        </row>
        <row r="192">
          <cell r="A192">
            <v>311868</v>
          </cell>
          <cell r="B192" t="str">
            <v>ميديا محمد</v>
          </cell>
          <cell r="C192" t="str">
            <v>سفوك</v>
          </cell>
          <cell r="D192" t="str">
            <v>امينه نعمان</v>
          </cell>
          <cell r="E192" t="str">
            <v>الرابعة</v>
          </cell>
        </row>
        <row r="193">
          <cell r="A193">
            <v>311868</v>
          </cell>
          <cell r="B193" t="str">
            <v>ميديا ابراهيم</v>
          </cell>
          <cell r="C193" t="str">
            <v>عبد العزيز</v>
          </cell>
          <cell r="D193" t="str">
            <v>زهرية</v>
          </cell>
          <cell r="E193" t="str">
            <v>الرابعة</v>
          </cell>
        </row>
        <row r="194">
          <cell r="A194">
            <v>311997</v>
          </cell>
          <cell r="B194" t="str">
            <v>نادر القوتلي</v>
          </cell>
          <cell r="C194" t="str">
            <v>محمد عزت</v>
          </cell>
          <cell r="D194" t="str">
            <v>صباح</v>
          </cell>
          <cell r="E194" t="str">
            <v>الثالثة</v>
          </cell>
        </row>
        <row r="195">
          <cell r="A195">
            <v>312102</v>
          </cell>
          <cell r="B195" t="str">
            <v>نبيل احمد</v>
          </cell>
          <cell r="C195" t="str">
            <v>محمد صديق</v>
          </cell>
          <cell r="D195" t="str">
            <v>زبيده كوران</v>
          </cell>
          <cell r="E195" t="str">
            <v>الرابعة</v>
          </cell>
        </row>
        <row r="196">
          <cell r="A196">
            <v>312106</v>
          </cell>
          <cell r="B196" t="str">
            <v>نبيل الحوري</v>
          </cell>
          <cell r="C196" t="str">
            <v>محمد محي الدين</v>
          </cell>
          <cell r="D196" t="str">
            <v>جويده</v>
          </cell>
          <cell r="E196" t="str">
            <v>الثالثة</v>
          </cell>
        </row>
        <row r="197">
          <cell r="A197">
            <v>312110</v>
          </cell>
          <cell r="B197" t="str">
            <v>نبيل بديوي</v>
          </cell>
          <cell r="C197" t="str">
            <v>محمود</v>
          </cell>
          <cell r="D197" t="str">
            <v>فاطمة</v>
          </cell>
          <cell r="E197" t="str">
            <v>الثانية</v>
          </cell>
        </row>
        <row r="198">
          <cell r="A198">
            <v>312144</v>
          </cell>
          <cell r="B198" t="str">
            <v>نجيب حداد</v>
          </cell>
          <cell r="C198" t="str">
            <v>نخلة</v>
          </cell>
          <cell r="D198" t="str">
            <v>لوزة</v>
          </cell>
          <cell r="E198" t="str">
            <v>الاولى</v>
          </cell>
        </row>
        <row r="199">
          <cell r="A199">
            <v>312165</v>
          </cell>
          <cell r="B199" t="str">
            <v>نذير المقصوص</v>
          </cell>
          <cell r="C199" t="str">
            <v>سمير</v>
          </cell>
          <cell r="D199" t="str">
            <v>مريم</v>
          </cell>
          <cell r="E199" t="str">
            <v>الرابعة</v>
          </cell>
        </row>
        <row r="200">
          <cell r="A200">
            <v>312185</v>
          </cell>
          <cell r="B200" t="str">
            <v>نزار محناية</v>
          </cell>
          <cell r="C200" t="str">
            <v>احمد</v>
          </cell>
          <cell r="D200" t="str">
            <v>سميره صالحيه</v>
          </cell>
          <cell r="E200" t="str">
            <v>الرابعة</v>
          </cell>
        </row>
        <row r="201">
          <cell r="A201">
            <v>312269</v>
          </cell>
          <cell r="B201" t="str">
            <v>نضال السودان</v>
          </cell>
          <cell r="C201" t="str">
            <v>طه</v>
          </cell>
          <cell r="D201" t="str">
            <v>حنان الخضر</v>
          </cell>
          <cell r="E201" t="str">
            <v>الثالثة</v>
          </cell>
        </row>
        <row r="202">
          <cell r="A202">
            <v>312283</v>
          </cell>
          <cell r="B202" t="str">
            <v>نضال علي</v>
          </cell>
          <cell r="C202" t="str">
            <v>حميد</v>
          </cell>
          <cell r="D202" t="str">
            <v>عيشه شلبي</v>
          </cell>
          <cell r="E202" t="str">
            <v>الثالثة</v>
          </cell>
        </row>
        <row r="203">
          <cell r="A203">
            <v>312356</v>
          </cell>
          <cell r="B203" t="str">
            <v>نوار الأحمر</v>
          </cell>
          <cell r="C203" t="str">
            <v>مصطفى</v>
          </cell>
          <cell r="D203" t="str">
            <v>هند الدسوقي</v>
          </cell>
          <cell r="E203" t="str">
            <v>الرابعة</v>
          </cell>
        </row>
        <row r="204">
          <cell r="A204">
            <v>312392</v>
          </cell>
          <cell r="B204" t="str">
            <v>نور الدين الجاجة</v>
          </cell>
          <cell r="C204" t="str">
            <v>محمد ضاهر</v>
          </cell>
          <cell r="D204" t="str">
            <v>نوال</v>
          </cell>
          <cell r="E204" t="str">
            <v>الثالثة</v>
          </cell>
        </row>
        <row r="205">
          <cell r="A205">
            <v>312641</v>
          </cell>
          <cell r="B205" t="str">
            <v>هدى موسى</v>
          </cell>
          <cell r="C205" t="str">
            <v>موسى</v>
          </cell>
          <cell r="D205" t="str">
            <v>جميله الذياب</v>
          </cell>
          <cell r="E205" t="str">
            <v>الثالثة</v>
          </cell>
        </row>
        <row r="206">
          <cell r="A206">
            <v>312796</v>
          </cell>
          <cell r="B206" t="str">
            <v>هيثم الكرط</v>
          </cell>
          <cell r="C206" t="str">
            <v>محسن</v>
          </cell>
          <cell r="D206" t="str">
            <v>مهيه الزغير</v>
          </cell>
          <cell r="E206" t="str">
            <v>الثالثة</v>
          </cell>
        </row>
        <row r="207">
          <cell r="A207">
            <v>312909</v>
          </cell>
          <cell r="B207" t="str">
            <v>وجيه قطيش</v>
          </cell>
          <cell r="C207" t="str">
            <v>محمد</v>
          </cell>
          <cell r="D207" t="str">
            <v>خالدية درباس</v>
          </cell>
          <cell r="E207" t="str">
            <v>الثالثة</v>
          </cell>
        </row>
        <row r="208">
          <cell r="A208">
            <v>313046</v>
          </cell>
          <cell r="B208" t="str">
            <v>وضاح الكجل</v>
          </cell>
          <cell r="C208" t="str">
            <v>علي</v>
          </cell>
          <cell r="D208" t="str">
            <v>خديجة الحسن</v>
          </cell>
          <cell r="E208" t="str">
            <v>الرابعة</v>
          </cell>
        </row>
        <row r="209">
          <cell r="A209">
            <v>313160</v>
          </cell>
          <cell r="B209" t="str">
            <v>ياسر الخلف</v>
          </cell>
          <cell r="C209" t="str">
            <v>حسين</v>
          </cell>
          <cell r="D209" t="str">
            <v>بدرية الخلف</v>
          </cell>
          <cell r="E209" t="str">
            <v>الثالثة</v>
          </cell>
        </row>
        <row r="210">
          <cell r="A210">
            <v>313182</v>
          </cell>
          <cell r="B210" t="str">
            <v>ياسر ربلاوي</v>
          </cell>
          <cell r="C210" t="str">
            <v>أحمد</v>
          </cell>
          <cell r="D210" t="str">
            <v>مرضية</v>
          </cell>
          <cell r="E210" t="str">
            <v>الرابعة</v>
          </cell>
        </row>
        <row r="211">
          <cell r="A211">
            <v>313190</v>
          </cell>
          <cell r="B211" t="str">
            <v>ياسر صطيف</v>
          </cell>
          <cell r="C211" t="str">
            <v>محمود</v>
          </cell>
          <cell r="D211" t="str">
            <v>فطوم صطيف</v>
          </cell>
          <cell r="E211" t="str">
            <v>الرابعة</v>
          </cell>
        </row>
        <row r="212">
          <cell r="A212">
            <v>313280</v>
          </cell>
          <cell r="B212" t="str">
            <v>يامن قدور</v>
          </cell>
          <cell r="C212" t="str">
            <v>خير الله</v>
          </cell>
          <cell r="D212" t="str">
            <v>اميرة</v>
          </cell>
          <cell r="E212" t="str">
            <v>الثالثة</v>
          </cell>
        </row>
        <row r="213">
          <cell r="A213">
            <v>313294</v>
          </cell>
          <cell r="B213" t="str">
            <v>يحيى الريا</v>
          </cell>
          <cell r="C213" t="str">
            <v>زكريا</v>
          </cell>
          <cell r="D213" t="str">
            <v>جهيدة الرحال</v>
          </cell>
          <cell r="E213" t="str">
            <v>الثانية</v>
          </cell>
        </row>
        <row r="214">
          <cell r="A214">
            <v>313450</v>
          </cell>
          <cell r="B214" t="str">
            <v>حجي سالم</v>
          </cell>
          <cell r="C214" t="str">
            <v>محمد</v>
          </cell>
          <cell r="D214" t="str">
            <v>خاتون علي</v>
          </cell>
          <cell r="E214" t="str">
            <v>الرابعة</v>
          </cell>
        </row>
        <row r="215">
          <cell r="A215">
            <v>313501</v>
          </cell>
          <cell r="B215" t="str">
            <v>محمد البرتاوي</v>
          </cell>
          <cell r="C215" t="str">
            <v>خالد</v>
          </cell>
          <cell r="D215" t="str">
            <v>جوريه المصري</v>
          </cell>
          <cell r="E215" t="str">
            <v>الثانية</v>
          </cell>
        </row>
        <row r="216">
          <cell r="A216">
            <v>313572</v>
          </cell>
          <cell r="B216" t="str">
            <v>أنس الداهوك</v>
          </cell>
          <cell r="C216" t="str">
            <v>مفلح</v>
          </cell>
          <cell r="D216" t="str">
            <v>خديجه عيسى</v>
          </cell>
          <cell r="E216" t="str">
            <v>الرابعة</v>
          </cell>
        </row>
        <row r="217">
          <cell r="A217">
            <v>313692</v>
          </cell>
          <cell r="B217" t="str">
            <v>خالد القدور</v>
          </cell>
          <cell r="C217" t="str">
            <v>عبد الرحمن</v>
          </cell>
          <cell r="D217" t="str">
            <v>خديجه</v>
          </cell>
          <cell r="E217" t="str">
            <v>الثانية</v>
          </cell>
        </row>
        <row r="218">
          <cell r="A218">
            <v>313724</v>
          </cell>
          <cell r="B218" t="str">
            <v>جهاد حلاق</v>
          </cell>
          <cell r="C218" t="str">
            <v>عبد القادر</v>
          </cell>
          <cell r="D218" t="str">
            <v>جهيده</v>
          </cell>
          <cell r="E218" t="str">
            <v>الرابعة</v>
          </cell>
        </row>
        <row r="219">
          <cell r="A219">
            <v>313730</v>
          </cell>
          <cell r="B219" t="str">
            <v>رياض سليمان</v>
          </cell>
          <cell r="C219" t="str">
            <v>سيدو</v>
          </cell>
          <cell r="D219" t="str">
            <v>نفيه عمو</v>
          </cell>
          <cell r="E219" t="str">
            <v>الرابعة</v>
          </cell>
        </row>
        <row r="220">
          <cell r="A220">
            <v>313942</v>
          </cell>
          <cell r="B220" t="str">
            <v>رامز الخطيب</v>
          </cell>
          <cell r="C220" t="str">
            <v>حامد</v>
          </cell>
          <cell r="D220" t="str">
            <v>وفاء الخطيب</v>
          </cell>
          <cell r="E220" t="str">
            <v>الرابعة</v>
          </cell>
        </row>
        <row r="221">
          <cell r="A221">
            <v>314079</v>
          </cell>
          <cell r="B221" t="str">
            <v>فارس دياب</v>
          </cell>
          <cell r="C221" t="str">
            <v>سامر</v>
          </cell>
          <cell r="D221" t="str">
            <v>لطيفه حمامي</v>
          </cell>
          <cell r="E221" t="str">
            <v>الرابعة</v>
          </cell>
        </row>
        <row r="222">
          <cell r="A222">
            <v>314081</v>
          </cell>
          <cell r="B222" t="str">
            <v>كلال العبد الله</v>
          </cell>
          <cell r="C222" t="str">
            <v>محمد</v>
          </cell>
          <cell r="D222" t="str">
            <v>فضة الخضر</v>
          </cell>
          <cell r="E222" t="str">
            <v>الرابعة</v>
          </cell>
        </row>
        <row r="223">
          <cell r="A223">
            <v>314158</v>
          </cell>
          <cell r="B223" t="str">
            <v>راشد العطيش</v>
          </cell>
          <cell r="C223" t="str">
            <v>مصطفى</v>
          </cell>
          <cell r="D223" t="str">
            <v>مريم حبيب</v>
          </cell>
          <cell r="E223" t="str">
            <v>الثالثة</v>
          </cell>
        </row>
        <row r="224">
          <cell r="A224">
            <v>314200</v>
          </cell>
          <cell r="B224" t="str">
            <v>فارس شيخ حسن</v>
          </cell>
          <cell r="C224" t="str">
            <v>عبد الكافي</v>
          </cell>
          <cell r="D224" t="str">
            <v>رفعة</v>
          </cell>
          <cell r="E224" t="str">
            <v>الرابعة</v>
          </cell>
        </row>
        <row r="225">
          <cell r="A225">
            <v>314204</v>
          </cell>
          <cell r="B225" t="str">
            <v>فضل جمعة</v>
          </cell>
          <cell r="C225" t="str">
            <v>ابراهيم</v>
          </cell>
          <cell r="D225" t="str">
            <v>مريم المحمد</v>
          </cell>
          <cell r="E225" t="str">
            <v>الرابعة</v>
          </cell>
        </row>
        <row r="226">
          <cell r="A226">
            <v>314215</v>
          </cell>
          <cell r="B226" t="str">
            <v>محمد الحسن</v>
          </cell>
          <cell r="C226" t="str">
            <v>احمد</v>
          </cell>
          <cell r="D226" t="str">
            <v>عنود</v>
          </cell>
          <cell r="E226" t="str">
            <v>الرابعة</v>
          </cell>
        </row>
        <row r="227">
          <cell r="A227">
            <v>314223</v>
          </cell>
          <cell r="B227" t="str">
            <v>محمد زاهر بصمه جي</v>
          </cell>
          <cell r="C227" t="str">
            <v>فائز</v>
          </cell>
          <cell r="D227" t="str">
            <v>سميره خياط</v>
          </cell>
          <cell r="E227" t="str">
            <v>الرابعة</v>
          </cell>
        </row>
        <row r="228">
          <cell r="A228">
            <v>314917</v>
          </cell>
          <cell r="B228" t="str">
            <v>عبد الله عكيدي</v>
          </cell>
          <cell r="C228" t="str">
            <v>صالح</v>
          </cell>
          <cell r="D228" t="str">
            <v>مريم الجمعه</v>
          </cell>
          <cell r="E228" t="str">
            <v>الرابعة</v>
          </cell>
        </row>
        <row r="229">
          <cell r="A229">
            <v>315084</v>
          </cell>
          <cell r="B229" t="str">
            <v>عامر العيسى علم</v>
          </cell>
          <cell r="C229" t="str">
            <v>محمد</v>
          </cell>
          <cell r="D229" t="str">
            <v>حلوه  عباس</v>
          </cell>
          <cell r="E229" t="str">
            <v>الرابعة</v>
          </cell>
        </row>
        <row r="230">
          <cell r="A230">
            <v>315098</v>
          </cell>
          <cell r="B230" t="str">
            <v>عبد الهادي ادريس</v>
          </cell>
          <cell r="C230" t="str">
            <v>ياسين</v>
          </cell>
          <cell r="D230" t="str">
            <v>خيريه فضل الله</v>
          </cell>
          <cell r="E230" t="str">
            <v>الرابعة</v>
          </cell>
        </row>
        <row r="231">
          <cell r="A231">
            <v>315206</v>
          </cell>
          <cell r="B231" t="str">
            <v>فادي الاسماعيل</v>
          </cell>
          <cell r="C231" t="str">
            <v>محمد علي</v>
          </cell>
          <cell r="D231" t="str">
            <v>قدريه العلي</v>
          </cell>
          <cell r="E231" t="str">
            <v>الرابعة</v>
          </cell>
        </row>
        <row r="232">
          <cell r="A232">
            <v>315272</v>
          </cell>
          <cell r="B232" t="str">
            <v>محمد التكله</v>
          </cell>
          <cell r="C232" t="str">
            <v>اسامه</v>
          </cell>
          <cell r="D232" t="str">
            <v>مكرم</v>
          </cell>
          <cell r="E232" t="str">
            <v>الثالثة</v>
          </cell>
        </row>
        <row r="233">
          <cell r="A233">
            <v>315304</v>
          </cell>
          <cell r="B233" t="str">
            <v>محمد عليان</v>
          </cell>
          <cell r="C233" t="str">
            <v>محمد ظافر</v>
          </cell>
          <cell r="D233" t="str">
            <v>نسمات الاحمر</v>
          </cell>
          <cell r="E233" t="str">
            <v>الثالثة</v>
          </cell>
        </row>
        <row r="234">
          <cell r="A234">
            <v>315419</v>
          </cell>
          <cell r="B234" t="str">
            <v>همام سعيد</v>
          </cell>
          <cell r="C234" t="str">
            <v>عبد الهادي</v>
          </cell>
          <cell r="D234">
            <v>0</v>
          </cell>
          <cell r="E234" t="str">
            <v>الثانية</v>
          </cell>
        </row>
        <row r="235">
          <cell r="A235">
            <v>315471</v>
          </cell>
          <cell r="B235" t="str">
            <v>سامر الصالح</v>
          </cell>
          <cell r="C235" t="str">
            <v>محمد سعيد</v>
          </cell>
          <cell r="D235" t="str">
            <v>زكية</v>
          </cell>
          <cell r="E235" t="str">
            <v>الثانية</v>
          </cell>
        </row>
        <row r="236">
          <cell r="A236">
            <v>315487</v>
          </cell>
          <cell r="B236" t="str">
            <v>ماجد النعسون</v>
          </cell>
          <cell r="C236" t="str">
            <v>عناد</v>
          </cell>
          <cell r="D236" t="str">
            <v>روزة</v>
          </cell>
          <cell r="E236" t="str">
            <v>الثالثة</v>
          </cell>
        </row>
        <row r="237">
          <cell r="A237">
            <v>315502</v>
          </cell>
          <cell r="B237" t="str">
            <v>يوسف جيلو</v>
          </cell>
          <cell r="C237" t="str">
            <v>نديم</v>
          </cell>
          <cell r="D237" t="str">
            <v>سعاد رشيد</v>
          </cell>
          <cell r="E237" t="str">
            <v>الثانية</v>
          </cell>
        </row>
        <row r="238">
          <cell r="A238">
            <v>315544</v>
          </cell>
          <cell r="B238" t="str">
            <v>احمد رستم</v>
          </cell>
          <cell r="C238" t="str">
            <v>محمد</v>
          </cell>
          <cell r="D238" t="str">
            <v>حميده رستم</v>
          </cell>
          <cell r="E238" t="str">
            <v>الرابعة</v>
          </cell>
        </row>
        <row r="239">
          <cell r="A239">
            <v>315559</v>
          </cell>
          <cell r="B239" t="str">
            <v>جميل الصبيح</v>
          </cell>
          <cell r="C239" t="str">
            <v>ابراهيم</v>
          </cell>
          <cell r="D239" t="str">
            <v>خديجة الصبيح</v>
          </cell>
          <cell r="E239" t="str">
            <v>الثالثة</v>
          </cell>
        </row>
        <row r="240">
          <cell r="A240">
            <v>315604</v>
          </cell>
          <cell r="B240" t="str">
            <v>عبد الملك شيخ محمود</v>
          </cell>
          <cell r="C240" t="str">
            <v>يوسف</v>
          </cell>
          <cell r="D240" t="str">
            <v>عيوش</v>
          </cell>
          <cell r="E240" t="str">
            <v>الرابعة</v>
          </cell>
        </row>
        <row r="241">
          <cell r="A241">
            <v>315640</v>
          </cell>
          <cell r="B241" t="str">
            <v>محمد حشري</v>
          </cell>
          <cell r="C241" t="str">
            <v>يحيى</v>
          </cell>
          <cell r="D241" t="str">
            <v>رجاء حشري</v>
          </cell>
          <cell r="E241" t="str">
            <v>الثالثة</v>
          </cell>
        </row>
        <row r="242">
          <cell r="A242">
            <v>315648</v>
          </cell>
          <cell r="B242" t="str">
            <v>محمد مجد الدين الطباع</v>
          </cell>
          <cell r="C242" t="str">
            <v>محمد مأمون</v>
          </cell>
          <cell r="D242" t="str">
            <v>ميساء ورده</v>
          </cell>
          <cell r="E242" t="str">
            <v>الرابعة</v>
          </cell>
        </row>
        <row r="243">
          <cell r="A243">
            <v>315649</v>
          </cell>
          <cell r="B243" t="str">
            <v>محمد مستاوي</v>
          </cell>
          <cell r="C243" t="str">
            <v>جمعة</v>
          </cell>
          <cell r="D243" t="str">
            <v>سارية عواد</v>
          </cell>
          <cell r="E243" t="str">
            <v>الثالثة</v>
          </cell>
        </row>
        <row r="244">
          <cell r="A244">
            <v>315654</v>
          </cell>
          <cell r="B244" t="str">
            <v>ملهم اسماعيل</v>
          </cell>
          <cell r="C244" t="str">
            <v>فواز</v>
          </cell>
          <cell r="D244" t="str">
            <v>منى قندقجي</v>
          </cell>
          <cell r="E244" t="str">
            <v>الرابعة</v>
          </cell>
        </row>
        <row r="245">
          <cell r="A245">
            <v>315660</v>
          </cell>
          <cell r="B245" t="str">
            <v>موسى الموسى</v>
          </cell>
          <cell r="C245" t="str">
            <v>خليل</v>
          </cell>
          <cell r="D245" t="str">
            <v>عائشه العربلي</v>
          </cell>
          <cell r="E245" t="str">
            <v>الرابعة</v>
          </cell>
        </row>
        <row r="246">
          <cell r="A246">
            <v>315663</v>
          </cell>
          <cell r="B246" t="str">
            <v>نادر الحنش</v>
          </cell>
          <cell r="C246" t="str">
            <v>محمد</v>
          </cell>
          <cell r="D246" t="str">
            <v>مفيدة</v>
          </cell>
          <cell r="E246" t="str">
            <v>الرابعة</v>
          </cell>
        </row>
        <row r="247">
          <cell r="A247">
            <v>315686</v>
          </cell>
          <cell r="B247" t="str">
            <v>ابراهيم المحمد</v>
          </cell>
          <cell r="C247" t="str">
            <v>احمد</v>
          </cell>
          <cell r="D247" t="str">
            <v>هدله محمد</v>
          </cell>
          <cell r="E247" t="str">
            <v>الرابعة</v>
          </cell>
        </row>
        <row r="248">
          <cell r="A248">
            <v>315718</v>
          </cell>
          <cell r="B248" t="str">
            <v>احمد العيسى</v>
          </cell>
          <cell r="C248" t="str">
            <v>محمد</v>
          </cell>
          <cell r="D248" t="str">
            <v>اشعله الخلف</v>
          </cell>
          <cell r="E248" t="str">
            <v>الثانية</v>
          </cell>
        </row>
        <row r="249">
          <cell r="A249">
            <v>315733</v>
          </cell>
          <cell r="B249" t="str">
            <v>أحمد زيادة</v>
          </cell>
          <cell r="C249" t="str">
            <v>علي</v>
          </cell>
          <cell r="D249" t="str">
            <v>منيرة</v>
          </cell>
          <cell r="E249" t="str">
            <v>الثانية</v>
          </cell>
        </row>
        <row r="250">
          <cell r="A250">
            <v>315758</v>
          </cell>
          <cell r="B250" t="str">
            <v>اسامه البشير المغربي</v>
          </cell>
          <cell r="C250" t="str">
            <v>محمد</v>
          </cell>
          <cell r="D250" t="str">
            <v>خيريه البشير</v>
          </cell>
          <cell r="E250" t="str">
            <v>الثانية</v>
          </cell>
        </row>
        <row r="251">
          <cell r="A251">
            <v>315781</v>
          </cell>
          <cell r="B251" t="str">
            <v>المنذر السعدو</v>
          </cell>
          <cell r="C251" t="str">
            <v>جاسم</v>
          </cell>
          <cell r="D251" t="str">
            <v>جواهر الجاسم</v>
          </cell>
          <cell r="E251" t="str">
            <v>الثالثة</v>
          </cell>
        </row>
        <row r="252">
          <cell r="A252">
            <v>315803</v>
          </cell>
          <cell r="B252" t="str">
            <v>انس السعيد</v>
          </cell>
          <cell r="C252" t="str">
            <v>عوض</v>
          </cell>
          <cell r="D252" t="str">
            <v>عائشة الابراهيم</v>
          </cell>
          <cell r="E252" t="str">
            <v>الثالثة</v>
          </cell>
        </row>
        <row r="253">
          <cell r="A253">
            <v>315804</v>
          </cell>
          <cell r="B253" t="str">
            <v>أنس العمر</v>
          </cell>
          <cell r="C253" t="str">
            <v>عبد الرزاق</v>
          </cell>
          <cell r="D253" t="str">
            <v>مديحة السطوف</v>
          </cell>
          <cell r="E253" t="str">
            <v>الثالثة</v>
          </cell>
        </row>
        <row r="254">
          <cell r="A254">
            <v>315834</v>
          </cell>
          <cell r="B254" t="str">
            <v>باسل مبروكة</v>
          </cell>
          <cell r="C254" t="str">
            <v>يوسف</v>
          </cell>
          <cell r="D254" t="str">
            <v>كوثر</v>
          </cell>
          <cell r="E254" t="str">
            <v>الرابعة</v>
          </cell>
        </row>
        <row r="255">
          <cell r="A255">
            <v>315840</v>
          </cell>
          <cell r="B255" t="str">
            <v>بدر العلو</v>
          </cell>
          <cell r="C255" t="str">
            <v>محمد</v>
          </cell>
          <cell r="D255" t="str">
            <v>شمسة</v>
          </cell>
          <cell r="E255" t="str">
            <v>الثالثة</v>
          </cell>
        </row>
        <row r="256">
          <cell r="A256">
            <v>315873</v>
          </cell>
          <cell r="B256" t="str">
            <v>جاسم العبيد العيسى</v>
          </cell>
          <cell r="C256" t="str">
            <v>مصطفى</v>
          </cell>
          <cell r="D256" t="str">
            <v>هنوف شحاذة</v>
          </cell>
          <cell r="E256" t="str">
            <v>الرابعة</v>
          </cell>
        </row>
        <row r="257">
          <cell r="A257">
            <v>315874</v>
          </cell>
          <cell r="B257" t="str">
            <v>جاسم المرعي</v>
          </cell>
          <cell r="C257" t="str">
            <v>عبد الوهاب</v>
          </cell>
          <cell r="D257" t="str">
            <v>عليا الاسماعيل</v>
          </cell>
          <cell r="E257" t="str">
            <v>الثالثة</v>
          </cell>
        </row>
        <row r="258">
          <cell r="A258">
            <v>315895</v>
          </cell>
          <cell r="B258" t="str">
            <v>حسام عواد</v>
          </cell>
          <cell r="C258" t="str">
            <v>محمد علي</v>
          </cell>
          <cell r="D258" t="str">
            <v>مريم</v>
          </cell>
          <cell r="E258" t="str">
            <v>الثالثة</v>
          </cell>
        </row>
        <row r="259">
          <cell r="A259">
            <v>315916</v>
          </cell>
          <cell r="B259" t="str">
            <v>حسين دوخي</v>
          </cell>
          <cell r="C259" t="str">
            <v>حابس</v>
          </cell>
          <cell r="D259" t="str">
            <v>جميله</v>
          </cell>
          <cell r="E259" t="str">
            <v>الرابعة</v>
          </cell>
        </row>
        <row r="260">
          <cell r="A260">
            <v>316084</v>
          </cell>
          <cell r="B260" t="str">
            <v>صفوك الخليف</v>
          </cell>
          <cell r="C260" t="str">
            <v>باسم</v>
          </cell>
          <cell r="D260" t="str">
            <v>سامية</v>
          </cell>
          <cell r="E260" t="str">
            <v>الثانية</v>
          </cell>
        </row>
        <row r="261">
          <cell r="A261">
            <v>316167</v>
          </cell>
          <cell r="B261" t="str">
            <v>علي ابا زيد</v>
          </cell>
          <cell r="C261" t="str">
            <v>نايف</v>
          </cell>
          <cell r="D261" t="str">
            <v>ماجده لبش ابازيد</v>
          </cell>
          <cell r="E261" t="str">
            <v>الاولى</v>
          </cell>
        </row>
        <row r="262">
          <cell r="A262">
            <v>316172</v>
          </cell>
          <cell r="B262" t="str">
            <v>علي الزيدان</v>
          </cell>
          <cell r="C262" t="str">
            <v>محمد</v>
          </cell>
          <cell r="D262" t="str">
            <v>حلوم</v>
          </cell>
          <cell r="E262" t="str">
            <v>الرابعة</v>
          </cell>
        </row>
        <row r="263">
          <cell r="A263">
            <v>316219</v>
          </cell>
          <cell r="B263" t="str">
            <v>عيسى الخليل</v>
          </cell>
          <cell r="C263" t="str">
            <v>محمد</v>
          </cell>
          <cell r="D263" t="str">
            <v>وزيره الدرويش</v>
          </cell>
          <cell r="E263" t="str">
            <v>الاولى</v>
          </cell>
        </row>
        <row r="264">
          <cell r="A264">
            <v>316231</v>
          </cell>
          <cell r="B264" t="str">
            <v>فؤاد الأحمد</v>
          </cell>
          <cell r="C264" t="str">
            <v>ربيع</v>
          </cell>
          <cell r="D264" t="str">
            <v>مريم الحسين الأحمد</v>
          </cell>
          <cell r="E264" t="str">
            <v>الثانية</v>
          </cell>
        </row>
        <row r="265">
          <cell r="A265">
            <v>316251</v>
          </cell>
          <cell r="B265" t="str">
            <v>فراس محمد</v>
          </cell>
          <cell r="C265" t="str">
            <v>قدري</v>
          </cell>
          <cell r="D265" t="str">
            <v>نهاد محمد</v>
          </cell>
          <cell r="E265" t="str">
            <v>الرابعة</v>
          </cell>
        </row>
        <row r="266">
          <cell r="A266">
            <v>316332</v>
          </cell>
          <cell r="B266" t="str">
            <v>محمد اسماعيل</v>
          </cell>
          <cell r="C266" t="str">
            <v>علي</v>
          </cell>
          <cell r="D266" t="str">
            <v>سناء</v>
          </cell>
          <cell r="E266" t="str">
            <v>الرابعة</v>
          </cell>
        </row>
        <row r="267">
          <cell r="A267">
            <v>316371</v>
          </cell>
          <cell r="B267" t="str">
            <v>محمد حسام محبوب الحاره</v>
          </cell>
          <cell r="C267" t="str">
            <v>عبد الحميد</v>
          </cell>
          <cell r="D267" t="str">
            <v>حنان</v>
          </cell>
          <cell r="E267" t="str">
            <v>الثانية</v>
          </cell>
        </row>
        <row r="268">
          <cell r="A268">
            <v>316379</v>
          </cell>
          <cell r="B268" t="str">
            <v>محمد رياض المصري</v>
          </cell>
          <cell r="C268" t="str">
            <v>محمد اغيد</v>
          </cell>
          <cell r="D268" t="str">
            <v>روضه عبيد</v>
          </cell>
          <cell r="E268" t="str">
            <v>الثالثة</v>
          </cell>
        </row>
        <row r="269">
          <cell r="A269">
            <v>316391</v>
          </cell>
          <cell r="B269" t="str">
            <v>محمد صيام</v>
          </cell>
          <cell r="C269" t="str">
            <v>عدنان</v>
          </cell>
          <cell r="D269" t="str">
            <v>هيفاء</v>
          </cell>
          <cell r="E269" t="str">
            <v>الثالثة</v>
          </cell>
        </row>
        <row r="270">
          <cell r="A270">
            <v>316428</v>
          </cell>
          <cell r="B270" t="str">
            <v>محمود الشريتح</v>
          </cell>
          <cell r="C270" t="str">
            <v>قاسم</v>
          </cell>
          <cell r="D270" t="str">
            <v>انتصار المحمد</v>
          </cell>
          <cell r="E270" t="str">
            <v>الرابعة</v>
          </cell>
        </row>
        <row r="271">
          <cell r="A271">
            <v>316459</v>
          </cell>
          <cell r="B271" t="str">
            <v>معاذ عبد الرحمن</v>
          </cell>
          <cell r="C271" t="str">
            <v>جهاد</v>
          </cell>
          <cell r="D271" t="str">
            <v>فاطمة</v>
          </cell>
          <cell r="E271" t="str">
            <v>الثانية</v>
          </cell>
        </row>
        <row r="272">
          <cell r="A272">
            <v>316461</v>
          </cell>
          <cell r="B272" t="str">
            <v>معتصم الخميس</v>
          </cell>
          <cell r="C272" t="str">
            <v>عبده</v>
          </cell>
          <cell r="D272" t="str">
            <v>دلال شهاب</v>
          </cell>
          <cell r="E272" t="str">
            <v>الرابعة</v>
          </cell>
        </row>
        <row r="273">
          <cell r="A273">
            <v>316542</v>
          </cell>
          <cell r="B273" t="str">
            <v>هاني عويد</v>
          </cell>
          <cell r="C273" t="str">
            <v>شعلان</v>
          </cell>
          <cell r="D273" t="str">
            <v>منسيه</v>
          </cell>
          <cell r="E273" t="str">
            <v>الثالثة</v>
          </cell>
        </row>
        <row r="274">
          <cell r="A274">
            <v>316596</v>
          </cell>
          <cell r="B274" t="str">
            <v>وليد سويد</v>
          </cell>
          <cell r="C274" t="str">
            <v>عبد الكريم</v>
          </cell>
          <cell r="D274" t="str">
            <v>اميمه شعبان</v>
          </cell>
          <cell r="E274" t="str">
            <v>الثانية</v>
          </cell>
        </row>
        <row r="275">
          <cell r="A275">
            <v>316629</v>
          </cell>
          <cell r="B275" t="str">
            <v>عبد الله الحاج احمد</v>
          </cell>
          <cell r="C275" t="str">
            <v xml:space="preserve">عبد الرحمن </v>
          </cell>
          <cell r="D275" t="str">
            <v>سهام</v>
          </cell>
          <cell r="E275" t="str">
            <v>الثانية</v>
          </cell>
        </row>
        <row r="276">
          <cell r="A276">
            <v>316637</v>
          </cell>
          <cell r="B276" t="str">
            <v>فاطمة النداف</v>
          </cell>
          <cell r="C276" t="str">
            <v>يوسف</v>
          </cell>
          <cell r="D276" t="str">
            <v>فكرية</v>
          </cell>
          <cell r="E276" t="str">
            <v>الثانية</v>
          </cell>
        </row>
        <row r="277">
          <cell r="A277">
            <v>316667</v>
          </cell>
          <cell r="B277" t="str">
            <v>حليمة حديد</v>
          </cell>
          <cell r="C277" t="str">
            <v>ديب</v>
          </cell>
          <cell r="D277" t="str">
            <v>فوزيه</v>
          </cell>
          <cell r="E277" t="str">
            <v>الرابعة</v>
          </cell>
        </row>
        <row r="278">
          <cell r="A278">
            <v>316695</v>
          </cell>
          <cell r="B278" t="str">
            <v>باسل بصبوص</v>
          </cell>
          <cell r="C278" t="str">
            <v>عيسى</v>
          </cell>
          <cell r="D278" t="str">
            <v>فنديه</v>
          </cell>
          <cell r="E278" t="str">
            <v>الثالثة</v>
          </cell>
        </row>
        <row r="279">
          <cell r="A279">
            <v>316746</v>
          </cell>
          <cell r="B279" t="str">
            <v>هاني غرير</v>
          </cell>
          <cell r="C279" t="str">
            <v>احمد</v>
          </cell>
          <cell r="D279" t="str">
            <v>فوزيه</v>
          </cell>
          <cell r="E279" t="str">
            <v>الثالثة</v>
          </cell>
        </row>
        <row r="280">
          <cell r="A280">
            <v>316751</v>
          </cell>
          <cell r="B280" t="str">
            <v>ابراهيم حبيب</v>
          </cell>
          <cell r="C280" t="str">
            <v>علي</v>
          </cell>
          <cell r="D280" t="str">
            <v>هنوف</v>
          </cell>
          <cell r="E280" t="str">
            <v>الثالثة</v>
          </cell>
        </row>
        <row r="281">
          <cell r="A281">
            <v>316768</v>
          </cell>
          <cell r="B281" t="str">
            <v>أحمد الشيخ</v>
          </cell>
          <cell r="C281" t="str">
            <v>فايز</v>
          </cell>
          <cell r="D281" t="str">
            <v>قمر</v>
          </cell>
          <cell r="E281" t="str">
            <v>الثالثة</v>
          </cell>
        </row>
        <row r="282">
          <cell r="A282">
            <v>316787</v>
          </cell>
          <cell r="B282" t="str">
            <v>أحمد مرعي</v>
          </cell>
          <cell r="C282" t="str">
            <v>توفيق</v>
          </cell>
          <cell r="D282" t="str">
            <v>عصرية</v>
          </cell>
          <cell r="E282" t="str">
            <v>الثالثة</v>
          </cell>
        </row>
        <row r="283">
          <cell r="A283">
            <v>316905</v>
          </cell>
          <cell r="B283" t="str">
            <v>حسان النمر</v>
          </cell>
          <cell r="C283" t="str">
            <v>فايز</v>
          </cell>
          <cell r="D283" t="str">
            <v>نوره بدر</v>
          </cell>
          <cell r="E283" t="str">
            <v>الرابعة</v>
          </cell>
        </row>
        <row r="284">
          <cell r="A284">
            <v>316942</v>
          </cell>
          <cell r="B284" t="str">
            <v>دعاء ادريس</v>
          </cell>
          <cell r="C284" t="str">
            <v>رون</v>
          </cell>
          <cell r="D284" t="str">
            <v>سوسن</v>
          </cell>
          <cell r="E284" t="str">
            <v>الثانية</v>
          </cell>
        </row>
        <row r="285">
          <cell r="A285">
            <v>316944</v>
          </cell>
          <cell r="B285" t="str">
            <v>دعاء العمار</v>
          </cell>
          <cell r="C285" t="str">
            <v>محمد جميل</v>
          </cell>
          <cell r="D285" t="str">
            <v>ليلى</v>
          </cell>
          <cell r="E285" t="str">
            <v>الثالثة</v>
          </cell>
        </row>
        <row r="286">
          <cell r="A286">
            <v>317036</v>
          </cell>
          <cell r="B286" t="str">
            <v>سليمان الغثوان</v>
          </cell>
          <cell r="C286" t="str">
            <v>سلطان</v>
          </cell>
          <cell r="D286" t="str">
            <v>نوال</v>
          </cell>
          <cell r="E286" t="str">
            <v>الثانية</v>
          </cell>
        </row>
        <row r="287">
          <cell r="A287">
            <v>317177</v>
          </cell>
          <cell r="B287" t="str">
            <v>عمر خضره</v>
          </cell>
          <cell r="C287" t="str">
            <v>يحيى</v>
          </cell>
          <cell r="D287">
            <v>0</v>
          </cell>
          <cell r="E287" t="str">
            <v>الثانية</v>
          </cell>
        </row>
        <row r="288">
          <cell r="A288">
            <v>317235</v>
          </cell>
          <cell r="B288" t="str">
            <v>كمال شحرور</v>
          </cell>
          <cell r="C288" t="str">
            <v>بشار</v>
          </cell>
          <cell r="D288" t="str">
            <v>ايمان</v>
          </cell>
          <cell r="E288" t="str">
            <v>الثالثة</v>
          </cell>
        </row>
        <row r="289">
          <cell r="A289">
            <v>317328</v>
          </cell>
          <cell r="B289" t="str">
            <v>محمد حازم اليوزباشي</v>
          </cell>
          <cell r="C289" t="str">
            <v>محمد فتحي</v>
          </cell>
          <cell r="D289" t="str">
            <v>هبه</v>
          </cell>
          <cell r="E289" t="str">
            <v>الثانية</v>
          </cell>
        </row>
        <row r="290">
          <cell r="A290">
            <v>317365</v>
          </cell>
          <cell r="B290" t="str">
            <v>محمد وسيم النبكي</v>
          </cell>
          <cell r="C290" t="str">
            <v>خير الدين</v>
          </cell>
          <cell r="D290" t="str">
            <v>ميساء</v>
          </cell>
          <cell r="E290" t="str">
            <v>الرابعة</v>
          </cell>
        </row>
        <row r="291">
          <cell r="A291">
            <v>317373</v>
          </cell>
          <cell r="B291" t="str">
            <v>محمود الخطبا</v>
          </cell>
          <cell r="C291" t="str">
            <v>نور الدين</v>
          </cell>
          <cell r="D291" t="str">
            <v>بشرى</v>
          </cell>
          <cell r="E291" t="str">
            <v>الثانية</v>
          </cell>
        </row>
        <row r="292">
          <cell r="A292">
            <v>317382</v>
          </cell>
          <cell r="B292" t="str">
            <v>محيا الطواشي</v>
          </cell>
          <cell r="C292" t="str">
            <v>محمد سعيد</v>
          </cell>
          <cell r="D292" t="str">
            <v>إيمان</v>
          </cell>
          <cell r="E292" t="str">
            <v>الثانية</v>
          </cell>
        </row>
        <row r="293">
          <cell r="A293">
            <v>317450</v>
          </cell>
          <cell r="B293" t="str">
            <v>نبيل البكري</v>
          </cell>
          <cell r="C293" t="str">
            <v>ضرار</v>
          </cell>
          <cell r="D293" t="str">
            <v>نادرة</v>
          </cell>
          <cell r="E293" t="str">
            <v>الاولى</v>
          </cell>
        </row>
        <row r="294">
          <cell r="A294">
            <v>317539</v>
          </cell>
          <cell r="B294" t="str">
            <v>شادي الابراهيم</v>
          </cell>
          <cell r="C294" t="str">
            <v>حامد</v>
          </cell>
          <cell r="D294" t="str">
            <v>اميره</v>
          </cell>
          <cell r="E294" t="str">
            <v>الرابعة</v>
          </cell>
        </row>
        <row r="295">
          <cell r="A295">
            <v>317553</v>
          </cell>
          <cell r="B295" t="str">
            <v>حسان المهدي</v>
          </cell>
          <cell r="C295" t="str">
            <v>غسان</v>
          </cell>
          <cell r="D295" t="str">
            <v>اميرة</v>
          </cell>
          <cell r="E295" t="str">
            <v>الثالثة</v>
          </cell>
        </row>
        <row r="296">
          <cell r="A296">
            <v>317623</v>
          </cell>
          <cell r="B296" t="str">
            <v>يعرب النصار</v>
          </cell>
          <cell r="C296" t="str">
            <v>خالد</v>
          </cell>
          <cell r="D296" t="str">
            <v>نوال</v>
          </cell>
          <cell r="E296" t="str">
            <v>الثانية</v>
          </cell>
        </row>
        <row r="297">
          <cell r="A297">
            <v>317692</v>
          </cell>
          <cell r="B297" t="str">
            <v>عدنان علي</v>
          </cell>
          <cell r="C297" t="str">
            <v>سواح</v>
          </cell>
          <cell r="D297" t="str">
            <v>أميرة</v>
          </cell>
          <cell r="E297" t="str">
            <v>الرابعة</v>
          </cell>
        </row>
        <row r="298">
          <cell r="A298">
            <v>317700</v>
          </cell>
          <cell r="B298" t="str">
            <v>عمر الخير الله</v>
          </cell>
          <cell r="C298" t="str">
            <v>يوسف</v>
          </cell>
          <cell r="D298" t="str">
            <v>خزنة</v>
          </cell>
          <cell r="E298" t="str">
            <v>الرابعة</v>
          </cell>
        </row>
        <row r="299">
          <cell r="A299">
            <v>317716</v>
          </cell>
          <cell r="B299" t="str">
            <v>مصطفى الخليف</v>
          </cell>
          <cell r="C299" t="str">
            <v>خليف</v>
          </cell>
          <cell r="D299" t="str">
            <v>جازيه</v>
          </cell>
          <cell r="E299" t="str">
            <v>الرابعة</v>
          </cell>
        </row>
        <row r="300">
          <cell r="A300">
            <v>317717</v>
          </cell>
          <cell r="B300" t="str">
            <v>مهران علي</v>
          </cell>
          <cell r="C300" t="str">
            <v>محمد</v>
          </cell>
          <cell r="D300" t="str">
            <v>سهيله</v>
          </cell>
          <cell r="E300" t="str">
            <v>الاولى</v>
          </cell>
        </row>
        <row r="301">
          <cell r="A301">
            <v>317782</v>
          </cell>
          <cell r="B301" t="str">
            <v>عبد الرحمن يحيى</v>
          </cell>
          <cell r="C301" t="str">
            <v>عبد الله</v>
          </cell>
          <cell r="D301" t="str">
            <v>فاطمة</v>
          </cell>
          <cell r="E301" t="str">
            <v>الثالثة</v>
          </cell>
        </row>
        <row r="302">
          <cell r="A302">
            <v>317785</v>
          </cell>
          <cell r="B302" t="str">
            <v>عبد القادر سليمان</v>
          </cell>
          <cell r="C302" t="str">
            <v>امين</v>
          </cell>
          <cell r="D302" t="str">
            <v>حورية</v>
          </cell>
          <cell r="E302" t="str">
            <v>الثانية</v>
          </cell>
        </row>
        <row r="303">
          <cell r="A303">
            <v>317795</v>
          </cell>
          <cell r="B303" t="str">
            <v>عهد السويدان</v>
          </cell>
          <cell r="C303" t="str">
            <v>ياسر</v>
          </cell>
          <cell r="D303" t="str">
            <v>وداد</v>
          </cell>
          <cell r="E303" t="str">
            <v>الثانية</v>
          </cell>
        </row>
        <row r="304">
          <cell r="A304">
            <v>317862</v>
          </cell>
          <cell r="B304" t="str">
            <v>ابراهيم مصطفى</v>
          </cell>
          <cell r="C304" t="str">
            <v>عبد القادر</v>
          </cell>
          <cell r="D304" t="str">
            <v>امينة</v>
          </cell>
          <cell r="E304" t="str">
            <v>الثالثة</v>
          </cell>
        </row>
        <row r="305">
          <cell r="A305">
            <v>317912</v>
          </cell>
          <cell r="B305" t="str">
            <v>ادهم الحجي</v>
          </cell>
          <cell r="C305" t="str">
            <v>محمد</v>
          </cell>
          <cell r="D305" t="str">
            <v>نجاح</v>
          </cell>
          <cell r="E305" t="str">
            <v>الثالثة</v>
          </cell>
        </row>
        <row r="306">
          <cell r="A306">
            <v>317924</v>
          </cell>
          <cell r="B306" t="str">
            <v>اسماعيل الصالح</v>
          </cell>
          <cell r="C306" t="str">
            <v>خليل</v>
          </cell>
          <cell r="D306" t="str">
            <v>عفرة</v>
          </cell>
          <cell r="E306" t="str">
            <v>الثانية</v>
          </cell>
        </row>
        <row r="307">
          <cell r="A307">
            <v>317966</v>
          </cell>
          <cell r="B307" t="str">
            <v>إيمان نمر</v>
          </cell>
          <cell r="C307" t="str">
            <v>صبحي عبد القادر</v>
          </cell>
          <cell r="D307" t="str">
            <v>فاطمة</v>
          </cell>
          <cell r="E307" t="str">
            <v>الثانية</v>
          </cell>
        </row>
        <row r="308">
          <cell r="A308">
            <v>318179</v>
          </cell>
          <cell r="B308" t="str">
            <v>زهراء عثمان</v>
          </cell>
          <cell r="C308" t="str">
            <v>محمد</v>
          </cell>
          <cell r="D308" t="str">
            <v>قمر</v>
          </cell>
          <cell r="E308" t="str">
            <v>الثانية</v>
          </cell>
        </row>
        <row r="309">
          <cell r="A309">
            <v>318196</v>
          </cell>
          <cell r="B309" t="str">
            <v>سامي حوا العيس</v>
          </cell>
          <cell r="C309" t="str">
            <v>محمد ديب</v>
          </cell>
          <cell r="D309" t="str">
            <v>فاطمة</v>
          </cell>
          <cell r="E309" t="str">
            <v>الاولى</v>
          </cell>
        </row>
        <row r="310">
          <cell r="A310">
            <v>318199</v>
          </cell>
          <cell r="B310" t="str">
            <v>ساميا المرحوم</v>
          </cell>
          <cell r="C310" t="str">
            <v>محمد احسان</v>
          </cell>
          <cell r="D310" t="str">
            <v>نعيمة</v>
          </cell>
          <cell r="E310" t="str">
            <v>الثالثة</v>
          </cell>
        </row>
        <row r="311">
          <cell r="A311">
            <v>318321</v>
          </cell>
          <cell r="B311" t="str">
            <v>علي الحمد</v>
          </cell>
          <cell r="C311" t="str">
            <v>أحمد</v>
          </cell>
          <cell r="D311" t="str">
            <v>مطرة</v>
          </cell>
          <cell r="E311" t="str">
            <v>الثانية</v>
          </cell>
        </row>
        <row r="312">
          <cell r="A312">
            <v>318441</v>
          </cell>
          <cell r="B312" t="str">
            <v>ليث الحاجي جاسم</v>
          </cell>
          <cell r="C312" t="str">
            <v>عبد الاله</v>
          </cell>
          <cell r="D312">
            <v>0</v>
          </cell>
          <cell r="E312" t="str">
            <v>الثانية</v>
          </cell>
        </row>
        <row r="313">
          <cell r="A313">
            <v>318469</v>
          </cell>
          <cell r="B313" t="str">
            <v>مجد يحيى</v>
          </cell>
          <cell r="C313" t="str">
            <v>ابراهيم</v>
          </cell>
          <cell r="D313" t="str">
            <v>عبير</v>
          </cell>
          <cell r="E313" t="str">
            <v>الثالثة</v>
          </cell>
        </row>
        <row r="314">
          <cell r="A314">
            <v>318508</v>
          </cell>
          <cell r="B314" t="str">
            <v>محمد النهار</v>
          </cell>
          <cell r="C314" t="str">
            <v>عارف</v>
          </cell>
          <cell r="D314" t="str">
            <v>نوال</v>
          </cell>
          <cell r="E314" t="str">
            <v>الاولى</v>
          </cell>
        </row>
        <row r="315">
          <cell r="A315">
            <v>318538</v>
          </cell>
          <cell r="B315" t="str">
            <v>محمد طلعت</v>
          </cell>
          <cell r="C315" t="str">
            <v>عوني</v>
          </cell>
          <cell r="D315">
            <v>0</v>
          </cell>
          <cell r="E315" t="str">
            <v>الثانية</v>
          </cell>
        </row>
        <row r="316">
          <cell r="A316">
            <v>318555</v>
          </cell>
          <cell r="B316" t="str">
            <v>مهند جمارة</v>
          </cell>
          <cell r="C316" t="str">
            <v>محمود</v>
          </cell>
          <cell r="D316" t="str">
            <v>فاطمة</v>
          </cell>
          <cell r="E316" t="str">
            <v>الرابعة</v>
          </cell>
        </row>
        <row r="317">
          <cell r="A317">
            <v>318581</v>
          </cell>
          <cell r="B317" t="str">
            <v>محي الدين الحلبوني</v>
          </cell>
          <cell r="C317" t="str">
            <v>محي الدين</v>
          </cell>
          <cell r="D317" t="str">
            <v>مريم</v>
          </cell>
          <cell r="E317" t="str">
            <v>الثانية</v>
          </cell>
        </row>
        <row r="318">
          <cell r="A318">
            <v>318649</v>
          </cell>
          <cell r="B318" t="str">
            <v>ندى كجو</v>
          </cell>
          <cell r="C318" t="str">
            <v>ابراهيم</v>
          </cell>
          <cell r="D318" t="str">
            <v>فضيله</v>
          </cell>
          <cell r="E318" t="str">
            <v>الرابعة</v>
          </cell>
        </row>
        <row r="319">
          <cell r="A319">
            <v>318671</v>
          </cell>
          <cell r="B319" t="str">
            <v>هالة البلخي</v>
          </cell>
          <cell r="C319" t="str">
            <v>حسين</v>
          </cell>
          <cell r="D319" t="str">
            <v>فاطمة</v>
          </cell>
          <cell r="E319" t="str">
            <v>الثانية</v>
          </cell>
        </row>
        <row r="320">
          <cell r="A320">
            <v>318798</v>
          </cell>
          <cell r="B320" t="str">
            <v>وسيم المسالمه</v>
          </cell>
          <cell r="C320" t="str">
            <v>محمد فاروق</v>
          </cell>
          <cell r="D320" t="str">
            <v>فوزيه</v>
          </cell>
          <cell r="E320" t="str">
            <v>الاولى</v>
          </cell>
        </row>
        <row r="321">
          <cell r="A321">
            <v>318856</v>
          </cell>
          <cell r="B321" t="str">
            <v>حاجي ملا خالد</v>
          </cell>
          <cell r="C321" t="str">
            <v>عمر</v>
          </cell>
          <cell r="D321" t="str">
            <v>اديبة</v>
          </cell>
          <cell r="E321" t="str">
            <v>الثانية</v>
          </cell>
        </row>
        <row r="322">
          <cell r="A322">
            <v>318901</v>
          </cell>
          <cell r="B322" t="str">
            <v>عبد الرحمن معتوق</v>
          </cell>
          <cell r="C322" t="str">
            <v>عبد الرحيم</v>
          </cell>
          <cell r="D322" t="str">
            <v>امال</v>
          </cell>
          <cell r="E322" t="str">
            <v>الثالثة</v>
          </cell>
        </row>
        <row r="323">
          <cell r="A323">
            <v>318904</v>
          </cell>
          <cell r="B323" t="str">
            <v>عبد الكافي الحمود</v>
          </cell>
          <cell r="C323" t="str">
            <v>ياسين</v>
          </cell>
          <cell r="D323" t="str">
            <v>سعدة</v>
          </cell>
          <cell r="E323" t="str">
            <v>الثانية</v>
          </cell>
        </row>
        <row r="324">
          <cell r="A324">
            <v>318922</v>
          </cell>
          <cell r="B324" t="str">
            <v>عمران ابو زيد</v>
          </cell>
          <cell r="C324" t="str">
            <v>سعيد</v>
          </cell>
          <cell r="D324">
            <v>0</v>
          </cell>
          <cell r="E324" t="str">
            <v>الثالثة</v>
          </cell>
        </row>
        <row r="325">
          <cell r="A325">
            <v>318925</v>
          </cell>
          <cell r="B325" t="str">
            <v>عوض المحاميد</v>
          </cell>
          <cell r="C325" t="str">
            <v xml:space="preserve">فيصل </v>
          </cell>
          <cell r="D325" t="str">
            <v>دلال</v>
          </cell>
          <cell r="E325" t="str">
            <v>الثالثة</v>
          </cell>
        </row>
        <row r="326">
          <cell r="A326">
            <v>318962</v>
          </cell>
          <cell r="B326" t="str">
            <v>مهند الدندن</v>
          </cell>
          <cell r="C326" t="str">
            <v>حسن</v>
          </cell>
          <cell r="D326" t="str">
            <v>هاجر</v>
          </cell>
          <cell r="E326" t="str">
            <v>الثالثة</v>
          </cell>
        </row>
        <row r="327">
          <cell r="A327">
            <v>318971</v>
          </cell>
          <cell r="B327" t="str">
            <v>وسيم بجو</v>
          </cell>
          <cell r="C327" t="str">
            <v>محمد بحري</v>
          </cell>
          <cell r="D327">
            <v>0</v>
          </cell>
          <cell r="E327" t="str">
            <v>الثالثة</v>
          </cell>
        </row>
        <row r="328">
          <cell r="A328">
            <v>318977</v>
          </cell>
          <cell r="B328" t="str">
            <v>ابراهيم الاسماعيل</v>
          </cell>
          <cell r="C328" t="str">
            <v>حبوش</v>
          </cell>
          <cell r="D328" t="str">
            <v>مريم</v>
          </cell>
          <cell r="E328" t="str">
            <v>الاولى</v>
          </cell>
        </row>
        <row r="329">
          <cell r="A329">
            <v>318989</v>
          </cell>
          <cell r="B329" t="str">
            <v>ابراهيم بزكادي</v>
          </cell>
          <cell r="C329" t="str">
            <v>جاسم</v>
          </cell>
          <cell r="D329" t="str">
            <v>نخبه</v>
          </cell>
          <cell r="E329" t="str">
            <v>الثالثة</v>
          </cell>
        </row>
        <row r="330">
          <cell r="A330">
            <v>318997</v>
          </cell>
          <cell r="B330" t="str">
            <v>ابراهيم هرموش</v>
          </cell>
          <cell r="C330" t="str">
            <v>احمد</v>
          </cell>
          <cell r="D330" t="str">
            <v>ناريمان</v>
          </cell>
          <cell r="E330" t="str">
            <v>الاولى</v>
          </cell>
        </row>
        <row r="331">
          <cell r="A331">
            <v>319043</v>
          </cell>
          <cell r="B331" t="str">
            <v>احمد الصبرا</v>
          </cell>
          <cell r="C331" t="str">
            <v>محمد</v>
          </cell>
          <cell r="D331" t="str">
            <v>خديجه</v>
          </cell>
          <cell r="E331" t="str">
            <v>الثانية</v>
          </cell>
        </row>
        <row r="332">
          <cell r="A332">
            <v>319107</v>
          </cell>
          <cell r="B332" t="str">
            <v>أحمد علي</v>
          </cell>
          <cell r="C332" t="str">
            <v>بدر الدين</v>
          </cell>
          <cell r="D332" t="str">
            <v xml:space="preserve">مريم </v>
          </cell>
          <cell r="E332" t="str">
            <v>الثانية</v>
          </cell>
        </row>
        <row r="333">
          <cell r="A333">
            <v>319117</v>
          </cell>
          <cell r="B333" t="str">
            <v>أحمد فهد</v>
          </cell>
          <cell r="C333" t="str">
            <v>بسام</v>
          </cell>
          <cell r="D333" t="str">
            <v>زينب</v>
          </cell>
          <cell r="E333" t="str">
            <v>الرابعة</v>
          </cell>
        </row>
        <row r="334">
          <cell r="A334">
            <v>319133</v>
          </cell>
          <cell r="B334" t="str">
            <v>احمد ناصرالدين</v>
          </cell>
          <cell r="C334" t="str">
            <v>ديب</v>
          </cell>
          <cell r="D334" t="str">
            <v>ازدهار</v>
          </cell>
          <cell r="E334" t="str">
            <v>الاولى</v>
          </cell>
        </row>
        <row r="335">
          <cell r="A335">
            <v>319253</v>
          </cell>
          <cell r="B335" t="str">
            <v>أنس علي</v>
          </cell>
          <cell r="C335" t="str">
            <v>خزعل</v>
          </cell>
          <cell r="D335" t="str">
            <v>لميه</v>
          </cell>
          <cell r="E335" t="str">
            <v>الأولى</v>
          </cell>
        </row>
        <row r="336">
          <cell r="A336">
            <v>319278</v>
          </cell>
          <cell r="B336" t="str">
            <v>اياد النابلسي</v>
          </cell>
          <cell r="C336" t="str">
            <v>قاسم</v>
          </cell>
          <cell r="D336" t="str">
            <v>حميدة</v>
          </cell>
          <cell r="E336" t="str">
            <v>الثالثة</v>
          </cell>
        </row>
        <row r="337">
          <cell r="A337">
            <v>319338</v>
          </cell>
          <cell r="B337" t="str">
            <v>أغيد مارديني</v>
          </cell>
          <cell r="C337" t="str">
            <v>رامز</v>
          </cell>
          <cell r="D337" t="str">
            <v>صفاء</v>
          </cell>
          <cell r="E337" t="str">
            <v>الثانية</v>
          </cell>
        </row>
        <row r="338">
          <cell r="A338">
            <v>319481</v>
          </cell>
          <cell r="B338" t="str">
            <v>جهاد حموده</v>
          </cell>
          <cell r="C338" t="str">
            <v>إياد</v>
          </cell>
          <cell r="D338" t="str">
            <v>هناء</v>
          </cell>
          <cell r="E338" t="str">
            <v>الثانية</v>
          </cell>
        </row>
        <row r="339">
          <cell r="A339">
            <v>319526</v>
          </cell>
          <cell r="B339" t="str">
            <v>حسن الاحمد</v>
          </cell>
          <cell r="C339" t="str">
            <v>ابراهيم</v>
          </cell>
          <cell r="D339" t="str">
            <v>امنة</v>
          </cell>
          <cell r="E339" t="str">
            <v>الاولى</v>
          </cell>
        </row>
        <row r="340">
          <cell r="A340">
            <v>319595</v>
          </cell>
          <cell r="B340" t="str">
            <v>خالد الاحمد</v>
          </cell>
          <cell r="C340" t="str">
            <v>رحيل</v>
          </cell>
          <cell r="D340" t="str">
            <v>عليه</v>
          </cell>
          <cell r="E340" t="str">
            <v>الرابعة</v>
          </cell>
        </row>
        <row r="341">
          <cell r="A341">
            <v>319622</v>
          </cell>
          <cell r="B341" t="str">
            <v>خالد ناصر</v>
          </cell>
          <cell r="C341" t="str">
            <v>احمد</v>
          </cell>
          <cell r="D341" t="str">
            <v>صباح</v>
          </cell>
          <cell r="E341" t="str">
            <v>الثانية</v>
          </cell>
        </row>
        <row r="342">
          <cell r="A342">
            <v>319633</v>
          </cell>
          <cell r="B342" t="str">
            <v>خلدون المصري</v>
          </cell>
          <cell r="C342" t="str">
            <v>محمد جمال</v>
          </cell>
          <cell r="D342" t="str">
            <v>ميسون</v>
          </cell>
          <cell r="E342" t="str">
            <v>الثالثة</v>
          </cell>
        </row>
        <row r="343">
          <cell r="A343">
            <v>319645</v>
          </cell>
          <cell r="B343" t="str">
            <v>خيرو لطوف</v>
          </cell>
          <cell r="C343" t="str">
            <v>احمد</v>
          </cell>
          <cell r="D343" t="str">
            <v>معينة</v>
          </cell>
          <cell r="E343" t="str">
            <v>الثالثة</v>
          </cell>
        </row>
        <row r="344">
          <cell r="A344">
            <v>319676</v>
          </cell>
          <cell r="B344" t="str">
            <v>ديما عباس</v>
          </cell>
          <cell r="C344" t="str">
            <v>نظمت</v>
          </cell>
          <cell r="D344" t="str">
            <v>عدلا</v>
          </cell>
          <cell r="E344" t="str">
            <v>الاولى</v>
          </cell>
        </row>
        <row r="345">
          <cell r="A345">
            <v>319730</v>
          </cell>
          <cell r="B345" t="str">
            <v>رانيا الحموي</v>
          </cell>
          <cell r="C345" t="str">
            <v>محمد سمير</v>
          </cell>
          <cell r="D345" t="str">
            <v>منى</v>
          </cell>
          <cell r="E345" t="str">
            <v>الثانية</v>
          </cell>
        </row>
        <row r="346">
          <cell r="A346">
            <v>319757</v>
          </cell>
          <cell r="B346" t="str">
            <v>رسلان بسيكي</v>
          </cell>
          <cell r="C346" t="str">
            <v>عبدو</v>
          </cell>
          <cell r="D346" t="str">
            <v>خديجة</v>
          </cell>
          <cell r="E346" t="str">
            <v>الثانية</v>
          </cell>
        </row>
        <row r="347">
          <cell r="A347">
            <v>319866</v>
          </cell>
          <cell r="B347" t="str">
            <v>زيد سحتوت</v>
          </cell>
          <cell r="C347" t="str">
            <v>زياد</v>
          </cell>
          <cell r="D347" t="str">
            <v>فطمة</v>
          </cell>
          <cell r="E347" t="str">
            <v>الثانية</v>
          </cell>
        </row>
        <row r="348">
          <cell r="A348">
            <v>319883</v>
          </cell>
          <cell r="B348" t="str">
            <v>سارة حيبا</v>
          </cell>
          <cell r="C348" t="str">
            <v>عصام</v>
          </cell>
          <cell r="D348" t="str">
            <v>رغدة</v>
          </cell>
          <cell r="E348" t="str">
            <v>الثالثة</v>
          </cell>
        </row>
        <row r="349">
          <cell r="A349">
            <v>319908</v>
          </cell>
          <cell r="B349" t="str">
            <v>سامي العاشق</v>
          </cell>
          <cell r="C349" t="str">
            <v>صالح</v>
          </cell>
          <cell r="D349" t="str">
            <v>فطمه</v>
          </cell>
          <cell r="E349" t="str">
            <v>الثالثة</v>
          </cell>
        </row>
        <row r="350">
          <cell r="A350">
            <v>319916</v>
          </cell>
          <cell r="B350" t="str">
            <v>سعد الدين دياب</v>
          </cell>
          <cell r="C350" t="str">
            <v>سامي</v>
          </cell>
          <cell r="D350" t="str">
            <v>فريال</v>
          </cell>
          <cell r="E350" t="str">
            <v>الثالثة</v>
          </cell>
        </row>
        <row r="351">
          <cell r="A351">
            <v>319994</v>
          </cell>
          <cell r="B351" t="str">
            <v>شبلي سرحان</v>
          </cell>
          <cell r="C351" t="str">
            <v>محمد</v>
          </cell>
          <cell r="D351" t="str">
            <v>رحيلة</v>
          </cell>
          <cell r="E351" t="str">
            <v>الثانية</v>
          </cell>
        </row>
        <row r="352">
          <cell r="A352">
            <v>320025</v>
          </cell>
          <cell r="B352" t="str">
            <v>صفا العسس</v>
          </cell>
          <cell r="C352" t="str">
            <v>فوزي</v>
          </cell>
          <cell r="D352" t="str">
            <v>فايزة</v>
          </cell>
          <cell r="E352" t="str">
            <v>الثانية</v>
          </cell>
        </row>
        <row r="353">
          <cell r="A353">
            <v>320074</v>
          </cell>
          <cell r="B353" t="str">
            <v>طلال خلاوه</v>
          </cell>
          <cell r="C353" t="str">
            <v>خلاوي</v>
          </cell>
          <cell r="D353" t="str">
            <v>صناعه</v>
          </cell>
          <cell r="E353" t="str">
            <v>الاولى</v>
          </cell>
        </row>
        <row r="354">
          <cell r="A354">
            <v>320076</v>
          </cell>
          <cell r="B354" t="str">
            <v>طلعت الخضر</v>
          </cell>
          <cell r="C354" t="str">
            <v>عبد الفتاح</v>
          </cell>
          <cell r="D354" t="str">
            <v>جميله</v>
          </cell>
          <cell r="E354" t="str">
            <v>الاولى</v>
          </cell>
        </row>
        <row r="355">
          <cell r="A355">
            <v>320116</v>
          </cell>
          <cell r="B355" t="str">
            <v>عبد الحميد العويتي</v>
          </cell>
          <cell r="C355" t="str">
            <v>بركات</v>
          </cell>
          <cell r="D355" t="str">
            <v>عائشه</v>
          </cell>
          <cell r="E355" t="str">
            <v>الاولى</v>
          </cell>
        </row>
        <row r="356">
          <cell r="A356">
            <v>320146</v>
          </cell>
          <cell r="B356" t="str">
            <v>عبد العزيز الموسى</v>
          </cell>
          <cell r="C356" t="str">
            <v>محمد</v>
          </cell>
          <cell r="D356" t="str">
            <v>وطرة</v>
          </cell>
          <cell r="E356" t="str">
            <v>الثانية</v>
          </cell>
        </row>
        <row r="357">
          <cell r="A357">
            <v>320176</v>
          </cell>
          <cell r="B357" t="str">
            <v>عبد الله الميسر</v>
          </cell>
          <cell r="C357" t="str">
            <v>احمد</v>
          </cell>
          <cell r="D357" t="str">
            <v>سحر</v>
          </cell>
          <cell r="E357" t="str">
            <v>الاولى</v>
          </cell>
        </row>
        <row r="358">
          <cell r="A358">
            <v>320180</v>
          </cell>
          <cell r="B358" t="str">
            <v>عبد الله غثوان</v>
          </cell>
          <cell r="C358" t="str">
            <v>محمود</v>
          </cell>
          <cell r="D358" t="str">
            <v>مريم</v>
          </cell>
          <cell r="E358" t="str">
            <v>الثانية</v>
          </cell>
        </row>
        <row r="359">
          <cell r="A359">
            <v>320185</v>
          </cell>
          <cell r="B359" t="str">
            <v>عبد المحسن الخلف</v>
          </cell>
          <cell r="C359" t="str">
            <v>عبد الدحيد</v>
          </cell>
          <cell r="D359" t="str">
            <v>صباح</v>
          </cell>
          <cell r="E359" t="str">
            <v>الاولى</v>
          </cell>
        </row>
        <row r="360">
          <cell r="A360">
            <v>320192</v>
          </cell>
          <cell r="B360" t="str">
            <v>عبد الناصر ابو طوق</v>
          </cell>
          <cell r="C360" t="str">
            <v>محمد جمال</v>
          </cell>
          <cell r="D360" t="str">
            <v>رزان</v>
          </cell>
          <cell r="E360" t="str">
            <v>الرابعة</v>
          </cell>
        </row>
        <row r="361">
          <cell r="A361">
            <v>320200</v>
          </cell>
          <cell r="B361" t="str">
            <v>عبده الموصلي</v>
          </cell>
          <cell r="C361" t="str">
            <v>صبحي</v>
          </cell>
          <cell r="D361" t="str">
            <v>فايزة</v>
          </cell>
          <cell r="E361" t="str">
            <v>الاولى</v>
          </cell>
        </row>
        <row r="362">
          <cell r="A362">
            <v>320228</v>
          </cell>
          <cell r="B362" t="str">
            <v>عدي نومان</v>
          </cell>
          <cell r="C362" t="str">
            <v>ياسر</v>
          </cell>
          <cell r="D362" t="str">
            <v>فوزية</v>
          </cell>
          <cell r="E362" t="str">
            <v>الاولى</v>
          </cell>
        </row>
        <row r="363">
          <cell r="A363">
            <v>320316</v>
          </cell>
          <cell r="B363" t="str">
            <v>علي الصياصنه</v>
          </cell>
          <cell r="C363" t="str">
            <v>حسين</v>
          </cell>
          <cell r="D363" t="str">
            <v>فريده</v>
          </cell>
          <cell r="E363" t="str">
            <v>الاولى</v>
          </cell>
        </row>
        <row r="364">
          <cell r="A364">
            <v>320349</v>
          </cell>
          <cell r="B364" t="str">
            <v>علي علي</v>
          </cell>
          <cell r="C364" t="str">
            <v>خزعل</v>
          </cell>
          <cell r="D364" t="str">
            <v>لمية</v>
          </cell>
          <cell r="E364" t="str">
            <v>الثانية</v>
          </cell>
        </row>
        <row r="365">
          <cell r="A365">
            <v>320354</v>
          </cell>
          <cell r="B365" t="str">
            <v>علي قاسم</v>
          </cell>
          <cell r="C365" t="str">
            <v>قاسم</v>
          </cell>
          <cell r="D365" t="str">
            <v>حليمه</v>
          </cell>
          <cell r="E365" t="str">
            <v>الاولى</v>
          </cell>
        </row>
        <row r="366">
          <cell r="A366">
            <v>320369</v>
          </cell>
          <cell r="B366" t="str">
            <v>عماد الخميس</v>
          </cell>
          <cell r="C366" t="str">
            <v>خليل</v>
          </cell>
          <cell r="D366" t="str">
            <v>فريال</v>
          </cell>
          <cell r="E366" t="str">
            <v>الثانية</v>
          </cell>
        </row>
        <row r="367">
          <cell r="A367">
            <v>320373</v>
          </cell>
          <cell r="B367" t="str">
            <v>عماد القباني</v>
          </cell>
          <cell r="C367" t="str">
            <v>رضوان</v>
          </cell>
          <cell r="D367" t="str">
            <v>امل</v>
          </cell>
          <cell r="E367" t="str">
            <v>الثالثة</v>
          </cell>
        </row>
        <row r="368">
          <cell r="A368">
            <v>320377</v>
          </cell>
          <cell r="B368" t="str">
            <v>عماد عرموش</v>
          </cell>
          <cell r="C368" t="str">
            <v>محمد بشار</v>
          </cell>
          <cell r="D368" t="str">
            <v>فاديا</v>
          </cell>
          <cell r="E368" t="str">
            <v>الثالثة</v>
          </cell>
        </row>
        <row r="369">
          <cell r="A369">
            <v>320387</v>
          </cell>
          <cell r="B369" t="str">
            <v>عمار العبد</v>
          </cell>
          <cell r="C369" t="str">
            <v>جمال الدين</v>
          </cell>
          <cell r="D369" t="str">
            <v>سمر</v>
          </cell>
          <cell r="E369" t="str">
            <v>الثانية</v>
          </cell>
        </row>
        <row r="370">
          <cell r="A370">
            <v>320443</v>
          </cell>
          <cell r="B370" t="str">
            <v>عيسى المستو</v>
          </cell>
          <cell r="C370" t="str">
            <v>علي</v>
          </cell>
          <cell r="D370" t="str">
            <v>فاطمه</v>
          </cell>
          <cell r="E370" t="str">
            <v>الاولى</v>
          </cell>
        </row>
        <row r="371">
          <cell r="A371">
            <v>320483</v>
          </cell>
          <cell r="B371" t="str">
            <v>فادي الاسعد</v>
          </cell>
          <cell r="C371" t="str">
            <v>حسن</v>
          </cell>
          <cell r="D371" t="str">
            <v>يسرى</v>
          </cell>
          <cell r="E371" t="str">
            <v>الرابعة</v>
          </cell>
        </row>
        <row r="372">
          <cell r="A372">
            <v>320498</v>
          </cell>
          <cell r="B372" t="str">
            <v>فارس المهون</v>
          </cell>
          <cell r="C372" t="str">
            <v>خضر</v>
          </cell>
          <cell r="D372">
            <v>0</v>
          </cell>
          <cell r="E372" t="str">
            <v>الرابعة</v>
          </cell>
        </row>
        <row r="373">
          <cell r="A373">
            <v>320525</v>
          </cell>
          <cell r="B373" t="str">
            <v>فراس العوف</v>
          </cell>
          <cell r="C373" t="str">
            <v>وليد</v>
          </cell>
          <cell r="D373" t="str">
            <v>ناهد</v>
          </cell>
          <cell r="E373" t="str">
            <v>الاولى</v>
          </cell>
        </row>
        <row r="374">
          <cell r="A374">
            <v>320537</v>
          </cell>
          <cell r="B374" t="str">
            <v>فراس ياسين</v>
          </cell>
          <cell r="C374" t="str">
            <v>أسامة</v>
          </cell>
          <cell r="D374" t="str">
            <v>أميرة</v>
          </cell>
          <cell r="E374" t="str">
            <v>الثانية</v>
          </cell>
        </row>
        <row r="375">
          <cell r="A375">
            <v>320617</v>
          </cell>
          <cell r="B375" t="str">
            <v>لؤي الحوراني</v>
          </cell>
          <cell r="C375" t="str">
            <v>حمدي</v>
          </cell>
          <cell r="D375" t="str">
            <v>فاطمة</v>
          </cell>
          <cell r="E375" t="str">
            <v>الثانية</v>
          </cell>
        </row>
        <row r="376">
          <cell r="A376">
            <v>320647</v>
          </cell>
          <cell r="B376" t="str">
            <v>ليلى القدسي</v>
          </cell>
          <cell r="C376" t="str">
            <v>حسام الدين</v>
          </cell>
          <cell r="D376" t="str">
            <v>ميسون</v>
          </cell>
          <cell r="E376" t="str">
            <v>الثانية</v>
          </cell>
        </row>
        <row r="377">
          <cell r="A377">
            <v>320662</v>
          </cell>
          <cell r="B377" t="str">
            <v>مؤيد الصعيدي</v>
          </cell>
          <cell r="C377" t="str">
            <v>محمد فواز</v>
          </cell>
          <cell r="D377" t="str">
            <v>ناهد</v>
          </cell>
          <cell r="E377" t="str">
            <v>الاولى</v>
          </cell>
        </row>
        <row r="378">
          <cell r="A378">
            <v>320670</v>
          </cell>
          <cell r="B378" t="str">
            <v>ماجد القصار</v>
          </cell>
          <cell r="C378" t="str">
            <v>بسام</v>
          </cell>
          <cell r="D378" t="str">
            <v>هويدة</v>
          </cell>
          <cell r="E378" t="str">
            <v>الثالثة</v>
          </cell>
        </row>
        <row r="379">
          <cell r="A379">
            <v>320680</v>
          </cell>
          <cell r="B379" t="str">
            <v>مازن الشماط</v>
          </cell>
          <cell r="C379" t="str">
            <v>فواز</v>
          </cell>
          <cell r="D379" t="str">
            <v>فائزة</v>
          </cell>
          <cell r="E379" t="str">
            <v>الاولى</v>
          </cell>
        </row>
        <row r="380">
          <cell r="A380">
            <v>320710</v>
          </cell>
          <cell r="B380" t="str">
            <v>مجد الدين الفارس</v>
          </cell>
          <cell r="C380" t="str">
            <v>عبد المجيد</v>
          </cell>
          <cell r="D380" t="str">
            <v>آمنه</v>
          </cell>
          <cell r="E380" t="str">
            <v>الاولى</v>
          </cell>
        </row>
        <row r="381">
          <cell r="A381">
            <v>320728</v>
          </cell>
          <cell r="B381" t="str">
            <v>محمد ابراهيم بلال</v>
          </cell>
          <cell r="C381" t="str">
            <v>نزار</v>
          </cell>
          <cell r="D381" t="str">
            <v>دلال</v>
          </cell>
          <cell r="E381" t="str">
            <v>الاولى</v>
          </cell>
        </row>
        <row r="382">
          <cell r="A382">
            <v>320734</v>
          </cell>
          <cell r="B382" t="str">
            <v>محمد ابو سالم</v>
          </cell>
          <cell r="C382" t="str">
            <v>احمد</v>
          </cell>
          <cell r="D382" t="str">
            <v>فاطمه</v>
          </cell>
          <cell r="E382" t="str">
            <v>الثانية</v>
          </cell>
        </row>
        <row r="383">
          <cell r="A383">
            <v>320742</v>
          </cell>
          <cell r="B383" t="str">
            <v>محمد اكريم</v>
          </cell>
          <cell r="C383" t="str">
            <v>كريم</v>
          </cell>
          <cell r="D383" t="str">
            <v>بارعة</v>
          </cell>
          <cell r="E383" t="str">
            <v>الثانية</v>
          </cell>
        </row>
        <row r="384">
          <cell r="A384">
            <v>320763</v>
          </cell>
          <cell r="B384" t="str">
            <v>محمد الخراش السند</v>
          </cell>
          <cell r="C384" t="str">
            <v>حسين</v>
          </cell>
          <cell r="D384" t="str">
            <v>خوله</v>
          </cell>
          <cell r="E384" t="str">
            <v>الاولى</v>
          </cell>
        </row>
        <row r="385">
          <cell r="A385">
            <v>320781</v>
          </cell>
          <cell r="B385" t="str">
            <v>محمد السحلي</v>
          </cell>
          <cell r="C385" t="str">
            <v>عبد الجليل</v>
          </cell>
          <cell r="D385" t="str">
            <v>هند</v>
          </cell>
          <cell r="E385" t="str">
            <v>الاولى</v>
          </cell>
        </row>
        <row r="386">
          <cell r="A386">
            <v>320782</v>
          </cell>
          <cell r="B386" t="str">
            <v>محمد السفرتي</v>
          </cell>
          <cell r="C386" t="str">
            <v>عبد الكريم</v>
          </cell>
          <cell r="D386" t="str">
            <v>سمية</v>
          </cell>
          <cell r="E386" t="str">
            <v>الاولى</v>
          </cell>
        </row>
        <row r="387">
          <cell r="A387">
            <v>320801</v>
          </cell>
          <cell r="B387" t="str">
            <v>محمد الطه الحاج علي</v>
          </cell>
          <cell r="C387" t="str">
            <v>محمود</v>
          </cell>
          <cell r="D387" t="str">
            <v xml:space="preserve">ياسمين </v>
          </cell>
          <cell r="E387" t="str">
            <v>الاولى</v>
          </cell>
        </row>
        <row r="388">
          <cell r="A388">
            <v>320838</v>
          </cell>
          <cell r="B388" t="str">
            <v>محمد الموصلي</v>
          </cell>
          <cell r="C388" t="str">
            <v>مازن</v>
          </cell>
          <cell r="D388" t="str">
            <v>قمر</v>
          </cell>
          <cell r="E388" t="str">
            <v>الثانية</v>
          </cell>
        </row>
        <row r="389">
          <cell r="A389">
            <v>320875</v>
          </cell>
          <cell r="B389" t="str">
            <v>محمد حذيفة الحسين</v>
          </cell>
          <cell r="C389" t="str">
            <v>ابراهيم</v>
          </cell>
          <cell r="D389" t="str">
            <v>عائشة</v>
          </cell>
          <cell r="E389" t="str">
            <v>الثانية</v>
          </cell>
        </row>
        <row r="390">
          <cell r="A390">
            <v>320903</v>
          </cell>
          <cell r="B390" t="str">
            <v>محمد خير المفعلاني</v>
          </cell>
          <cell r="C390" t="str">
            <v>قسيم</v>
          </cell>
          <cell r="D390" t="str">
            <v>هناء</v>
          </cell>
          <cell r="E390" t="str">
            <v>الاولى</v>
          </cell>
        </row>
        <row r="391">
          <cell r="A391">
            <v>320916</v>
          </cell>
          <cell r="B391" t="str">
            <v>محمد رامي غندور</v>
          </cell>
          <cell r="C391" t="str">
            <v>علي</v>
          </cell>
          <cell r="D391" t="str">
            <v>كوسر</v>
          </cell>
          <cell r="E391" t="str">
            <v>الثالثة</v>
          </cell>
        </row>
        <row r="392">
          <cell r="A392">
            <v>320949</v>
          </cell>
          <cell r="B392" t="str">
            <v>محمد سمير برنبو</v>
          </cell>
          <cell r="C392" t="str">
            <v>محمد رضوان</v>
          </cell>
          <cell r="D392">
            <v>0</v>
          </cell>
          <cell r="E392" t="str">
            <v>الثالثة</v>
          </cell>
        </row>
        <row r="393">
          <cell r="A393">
            <v>320953</v>
          </cell>
          <cell r="B393" t="str">
            <v>محمد شحاده</v>
          </cell>
          <cell r="C393" t="str">
            <v>حسين</v>
          </cell>
          <cell r="D393" t="str">
            <v>ندوه</v>
          </cell>
          <cell r="E393" t="str">
            <v>الاولى</v>
          </cell>
        </row>
        <row r="394">
          <cell r="A394">
            <v>320964</v>
          </cell>
          <cell r="B394" t="str">
            <v>محمد صبح</v>
          </cell>
          <cell r="C394" t="str">
            <v>عبد الرزاق</v>
          </cell>
          <cell r="D394" t="str">
            <v>صالحة</v>
          </cell>
          <cell r="E394" t="str">
            <v>الثانية</v>
          </cell>
        </row>
        <row r="395">
          <cell r="A395">
            <v>320971</v>
          </cell>
          <cell r="B395" t="str">
            <v>محمد طراد</v>
          </cell>
          <cell r="C395" t="str">
            <v>وليد</v>
          </cell>
          <cell r="D395" t="str">
            <v>أمنة</v>
          </cell>
          <cell r="E395" t="str">
            <v>الاولى</v>
          </cell>
        </row>
        <row r="396">
          <cell r="A396">
            <v>320972</v>
          </cell>
          <cell r="B396" t="str">
            <v>محمد طلال يونس</v>
          </cell>
          <cell r="C396" t="str">
            <v>محمد عادل</v>
          </cell>
          <cell r="D396" t="str">
            <v>وفاء</v>
          </cell>
          <cell r="E396" t="str">
            <v>الثانية</v>
          </cell>
        </row>
        <row r="397">
          <cell r="A397">
            <v>320973</v>
          </cell>
          <cell r="B397" t="str">
            <v>محمد طه</v>
          </cell>
          <cell r="C397" t="str">
            <v>بدر الدين</v>
          </cell>
          <cell r="D397" t="str">
            <v>سميحه</v>
          </cell>
          <cell r="E397" t="str">
            <v>الاولى</v>
          </cell>
        </row>
        <row r="398">
          <cell r="A398">
            <v>320998</v>
          </cell>
          <cell r="B398" t="str">
            <v>محمد علي دندش</v>
          </cell>
          <cell r="C398" t="str">
            <v>حسين</v>
          </cell>
          <cell r="D398" t="str">
            <v>هدية</v>
          </cell>
          <cell r="E398" t="str">
            <v>الثانية</v>
          </cell>
        </row>
        <row r="399">
          <cell r="A399">
            <v>321009</v>
          </cell>
          <cell r="B399" t="str">
            <v>محمد عمران</v>
          </cell>
          <cell r="C399" t="str">
            <v>عبد الرزاق</v>
          </cell>
          <cell r="D399" t="str">
            <v>مريم</v>
          </cell>
          <cell r="E399" t="str">
            <v>الثانية</v>
          </cell>
        </row>
        <row r="400">
          <cell r="A400">
            <v>321061</v>
          </cell>
          <cell r="B400" t="str">
            <v>محمد محمود</v>
          </cell>
          <cell r="C400" t="str">
            <v>عثمان</v>
          </cell>
          <cell r="D400" t="str">
            <v>رسمية</v>
          </cell>
          <cell r="E400" t="str">
            <v>الثالثة</v>
          </cell>
        </row>
        <row r="401">
          <cell r="A401">
            <v>321094</v>
          </cell>
          <cell r="B401" t="str">
            <v>محمد وائل بيرقدار</v>
          </cell>
          <cell r="C401" t="str">
            <v>هيثم</v>
          </cell>
          <cell r="D401" t="str">
            <v>لمياء</v>
          </cell>
          <cell r="E401" t="str">
            <v>الثانية</v>
          </cell>
        </row>
        <row r="402">
          <cell r="A402">
            <v>321094</v>
          </cell>
          <cell r="B402" t="str">
            <v>محمد وائل بيرقدار</v>
          </cell>
          <cell r="C402" t="str">
            <v>هيثم</v>
          </cell>
          <cell r="D402" t="str">
            <v>لمياء</v>
          </cell>
          <cell r="E402" t="str">
            <v>الثانية</v>
          </cell>
        </row>
        <row r="403">
          <cell r="A403">
            <v>321095</v>
          </cell>
          <cell r="B403" t="str">
            <v>محمد وراد</v>
          </cell>
          <cell r="C403" t="str">
            <v>ماجد</v>
          </cell>
          <cell r="D403" t="str">
            <v>عائشه</v>
          </cell>
          <cell r="E403" t="str">
            <v>الثانية</v>
          </cell>
        </row>
        <row r="404">
          <cell r="A404">
            <v>321129</v>
          </cell>
          <cell r="B404" t="str">
            <v>محمود المحمود</v>
          </cell>
          <cell r="C404" t="str">
            <v>عبد الله</v>
          </cell>
          <cell r="D404" t="str">
            <v>عيده</v>
          </cell>
          <cell r="E404" t="str">
            <v>الاولى</v>
          </cell>
        </row>
        <row r="405">
          <cell r="A405">
            <v>321150</v>
          </cell>
          <cell r="B405" t="str">
            <v>محمود الحموية</v>
          </cell>
          <cell r="C405" t="str">
            <v>محمد</v>
          </cell>
          <cell r="D405" t="str">
            <v>نور الهدى</v>
          </cell>
          <cell r="E405" t="str">
            <v>الثالثة</v>
          </cell>
        </row>
        <row r="406">
          <cell r="A406">
            <v>321204</v>
          </cell>
          <cell r="B406" t="str">
            <v>مصطفى عاقور</v>
          </cell>
          <cell r="C406" t="str">
            <v>زهير</v>
          </cell>
          <cell r="D406" t="str">
            <v>حسن</v>
          </cell>
          <cell r="E406" t="str">
            <v>الاولى</v>
          </cell>
        </row>
        <row r="407">
          <cell r="A407">
            <v>321221</v>
          </cell>
          <cell r="B407" t="str">
            <v>مضر سيف</v>
          </cell>
          <cell r="C407" t="str">
            <v>باسل</v>
          </cell>
          <cell r="D407" t="str">
            <v>فريال</v>
          </cell>
          <cell r="E407" t="str">
            <v>الاولى</v>
          </cell>
        </row>
        <row r="408">
          <cell r="A408">
            <v>321271</v>
          </cell>
          <cell r="B408" t="str">
            <v>منال البلعا</v>
          </cell>
          <cell r="C408" t="str">
            <v>احمد فؤاد</v>
          </cell>
          <cell r="D408" t="str">
            <v>هند</v>
          </cell>
          <cell r="E408" t="str">
            <v>الثانية</v>
          </cell>
        </row>
        <row r="409">
          <cell r="A409">
            <v>321311</v>
          </cell>
          <cell r="B409" t="str">
            <v>مهند ابراهيم</v>
          </cell>
          <cell r="C409" t="str">
            <v>محمد</v>
          </cell>
          <cell r="D409" t="str">
            <v>اسمهان</v>
          </cell>
          <cell r="E409" t="str">
            <v>الاولى</v>
          </cell>
        </row>
        <row r="410">
          <cell r="A410">
            <v>321356</v>
          </cell>
          <cell r="B410" t="str">
            <v>ناجي شهاب</v>
          </cell>
          <cell r="C410" t="str">
            <v>يحيى</v>
          </cell>
          <cell r="D410" t="str">
            <v>امنة</v>
          </cell>
          <cell r="E410" t="str">
            <v>الرابعة</v>
          </cell>
        </row>
        <row r="411">
          <cell r="A411">
            <v>321407</v>
          </cell>
          <cell r="B411" t="str">
            <v>نسيبه موسى</v>
          </cell>
          <cell r="C411" t="str">
            <v>سامي</v>
          </cell>
          <cell r="D411" t="str">
            <v>عمشه</v>
          </cell>
          <cell r="E411" t="str">
            <v>الثالثة</v>
          </cell>
        </row>
        <row r="412">
          <cell r="A412">
            <v>321511</v>
          </cell>
          <cell r="B412" t="str">
            <v>هلال بسرك</v>
          </cell>
          <cell r="C412" t="str">
            <v>احمد</v>
          </cell>
          <cell r="D412" t="str">
            <v>لبيبه</v>
          </cell>
          <cell r="E412" t="str">
            <v>الثالثة</v>
          </cell>
        </row>
        <row r="413">
          <cell r="A413">
            <v>321529</v>
          </cell>
          <cell r="B413" t="str">
            <v>هيثم سكر</v>
          </cell>
          <cell r="C413" t="str">
            <v>عادل</v>
          </cell>
          <cell r="D413" t="str">
            <v>نهى</v>
          </cell>
          <cell r="E413" t="str">
            <v>الثانية</v>
          </cell>
        </row>
        <row r="414">
          <cell r="A414">
            <v>321530</v>
          </cell>
          <cell r="B414" t="str">
            <v>هيثم مطر</v>
          </cell>
          <cell r="C414" t="str">
            <v>طه</v>
          </cell>
          <cell r="D414" t="str">
            <v>عفاف</v>
          </cell>
          <cell r="E414" t="str">
            <v>الثانية</v>
          </cell>
        </row>
        <row r="415">
          <cell r="A415">
            <v>321544</v>
          </cell>
          <cell r="B415" t="str">
            <v>وائل عيد الرحمن</v>
          </cell>
          <cell r="C415" t="str">
            <v>احمد</v>
          </cell>
          <cell r="D415" t="str">
            <v>غادة</v>
          </cell>
          <cell r="E415" t="str">
            <v>الاولى</v>
          </cell>
        </row>
        <row r="416">
          <cell r="A416">
            <v>321661</v>
          </cell>
          <cell r="B416" t="str">
            <v>يوسف زيدان</v>
          </cell>
          <cell r="C416" t="str">
            <v>محمود</v>
          </cell>
          <cell r="D416">
            <v>0</v>
          </cell>
          <cell r="E416" t="str">
            <v>الثالثة</v>
          </cell>
        </row>
        <row r="417">
          <cell r="A417">
            <v>321666</v>
          </cell>
          <cell r="B417" t="str">
            <v>يونس اليحيى</v>
          </cell>
          <cell r="C417" t="str">
            <v>ابراهيم</v>
          </cell>
          <cell r="D417" t="str">
            <v>تركية</v>
          </cell>
          <cell r="E417" t="str">
            <v>الثانية</v>
          </cell>
        </row>
        <row r="418">
          <cell r="A418">
            <v>321681</v>
          </cell>
          <cell r="B418" t="str">
            <v>مهند الحميدي</v>
          </cell>
          <cell r="C418" t="str">
            <v>احمد</v>
          </cell>
          <cell r="D418" t="str">
            <v>خولة</v>
          </cell>
          <cell r="E418" t="str">
            <v>الاولى</v>
          </cell>
        </row>
        <row r="419">
          <cell r="A419">
            <v>321688</v>
          </cell>
          <cell r="B419" t="str">
            <v>محمد جاسم</v>
          </cell>
          <cell r="C419" t="str">
            <v>فواز</v>
          </cell>
          <cell r="D419" t="str">
            <v>فاطمة</v>
          </cell>
          <cell r="E419" t="str">
            <v>الرابعة</v>
          </cell>
        </row>
        <row r="420">
          <cell r="A420">
            <v>321759</v>
          </cell>
          <cell r="B420" t="str">
            <v>اغيد سره</v>
          </cell>
          <cell r="C420" t="str">
            <v>غسان</v>
          </cell>
          <cell r="D420" t="str">
            <v>مها</v>
          </cell>
          <cell r="E420" t="str">
            <v>الثالثة</v>
          </cell>
        </row>
        <row r="421">
          <cell r="A421">
            <v>321789</v>
          </cell>
          <cell r="B421" t="str">
            <v>احمد الحمد</v>
          </cell>
          <cell r="C421" t="str">
            <v>عماد</v>
          </cell>
          <cell r="D421">
            <v>0</v>
          </cell>
          <cell r="E421" t="str">
            <v>الثالثة</v>
          </cell>
        </row>
        <row r="422">
          <cell r="A422">
            <v>321847</v>
          </cell>
          <cell r="B422" t="str">
            <v>ازدشير درويش</v>
          </cell>
          <cell r="C422" t="str">
            <v>علي</v>
          </cell>
          <cell r="D422" t="str">
            <v>امينة</v>
          </cell>
          <cell r="E422" t="str">
            <v>الرابعة</v>
          </cell>
        </row>
        <row r="423">
          <cell r="A423">
            <v>321903</v>
          </cell>
          <cell r="B423" t="str">
            <v>انس ليلا</v>
          </cell>
          <cell r="C423" t="str">
            <v>محمد صبحي</v>
          </cell>
          <cell r="D423" t="str">
            <v>رغداء</v>
          </cell>
          <cell r="E423" t="str">
            <v>الثانية</v>
          </cell>
        </row>
        <row r="424">
          <cell r="A424">
            <v>322026</v>
          </cell>
          <cell r="B424" t="str">
            <v>حسين العلبود الحمادي</v>
          </cell>
          <cell r="C424" t="str">
            <v>سعد</v>
          </cell>
          <cell r="D424" t="str">
            <v>فادية</v>
          </cell>
          <cell r="E424" t="str">
            <v>الثانية</v>
          </cell>
        </row>
        <row r="425">
          <cell r="A425">
            <v>322097</v>
          </cell>
          <cell r="B425" t="str">
            <v>رؤى الحريري</v>
          </cell>
          <cell r="C425" t="str">
            <v>نبيل</v>
          </cell>
          <cell r="D425" t="str">
            <v>ايمان</v>
          </cell>
          <cell r="E425" t="str">
            <v>الثانية</v>
          </cell>
        </row>
        <row r="426">
          <cell r="A426">
            <v>322131</v>
          </cell>
          <cell r="B426" t="str">
            <v>رجاء الاسماعيل</v>
          </cell>
          <cell r="C426" t="str">
            <v>عدنان</v>
          </cell>
          <cell r="D426" t="str">
            <v>منصورة</v>
          </cell>
          <cell r="E426" t="str">
            <v>الاولى</v>
          </cell>
        </row>
        <row r="427">
          <cell r="A427">
            <v>322232</v>
          </cell>
          <cell r="B427" t="str">
            <v>سليم الفلاح</v>
          </cell>
          <cell r="C427" t="str">
            <v>ابراهيم</v>
          </cell>
          <cell r="D427" t="str">
            <v>نجاح</v>
          </cell>
          <cell r="E427" t="str">
            <v>الاولى</v>
          </cell>
        </row>
        <row r="428">
          <cell r="A428">
            <v>322279</v>
          </cell>
          <cell r="B428" t="str">
            <v>صابرين العقلة</v>
          </cell>
          <cell r="C428" t="str">
            <v>عبدالهادي</v>
          </cell>
          <cell r="D428" t="str">
            <v>غصايب</v>
          </cell>
          <cell r="E428" t="str">
            <v>الاولى</v>
          </cell>
        </row>
        <row r="429">
          <cell r="A429">
            <v>322289</v>
          </cell>
          <cell r="B429" t="str">
            <v>صلاح نور الدين</v>
          </cell>
          <cell r="C429" t="str">
            <v>عماد الدين</v>
          </cell>
          <cell r="D429" t="str">
            <v>رشيده</v>
          </cell>
          <cell r="E429" t="str">
            <v>الثانية</v>
          </cell>
        </row>
        <row r="430">
          <cell r="A430">
            <v>322293</v>
          </cell>
          <cell r="B430" t="str">
            <v>طارق القنواتي</v>
          </cell>
          <cell r="C430" t="str">
            <v>محمد صبحي</v>
          </cell>
          <cell r="D430" t="str">
            <v>سهاد</v>
          </cell>
          <cell r="E430" t="str">
            <v>الثانية</v>
          </cell>
        </row>
        <row r="431">
          <cell r="A431">
            <v>322298</v>
          </cell>
          <cell r="B431" t="str">
            <v>طارق عبد العزيز</v>
          </cell>
          <cell r="C431" t="str">
            <v>راتب</v>
          </cell>
          <cell r="D431" t="str">
            <v>فريال</v>
          </cell>
          <cell r="E431" t="str">
            <v>الثانية</v>
          </cell>
        </row>
        <row r="432">
          <cell r="A432">
            <v>322347</v>
          </cell>
          <cell r="B432" t="str">
            <v>عبد الله الذياب</v>
          </cell>
          <cell r="C432" t="str">
            <v>محمد</v>
          </cell>
          <cell r="D432" t="str">
            <v>صبحه</v>
          </cell>
          <cell r="E432" t="str">
            <v>الثالثة</v>
          </cell>
        </row>
        <row r="433">
          <cell r="A433">
            <v>322419</v>
          </cell>
          <cell r="B433" t="str">
            <v>علي كيوان</v>
          </cell>
          <cell r="C433" t="str">
            <v>ابراهيم</v>
          </cell>
          <cell r="D433" t="str">
            <v>شمعه</v>
          </cell>
          <cell r="E433" t="str">
            <v>الاولى</v>
          </cell>
        </row>
        <row r="434">
          <cell r="A434">
            <v>322581</v>
          </cell>
          <cell r="B434" t="str">
            <v>محمد الباخوخ</v>
          </cell>
          <cell r="C434" t="str">
            <v>يوسف</v>
          </cell>
          <cell r="D434" t="str">
            <v>هيفاء</v>
          </cell>
          <cell r="E434" t="str">
            <v>الثالثة</v>
          </cell>
        </row>
        <row r="435">
          <cell r="A435">
            <v>322589</v>
          </cell>
          <cell r="B435" t="str">
            <v>محمد الحسين</v>
          </cell>
          <cell r="C435" t="str">
            <v>احمد</v>
          </cell>
          <cell r="D435" t="str">
            <v>صباح</v>
          </cell>
          <cell r="E435" t="str">
            <v>الثانية</v>
          </cell>
        </row>
        <row r="436">
          <cell r="A436">
            <v>322606</v>
          </cell>
          <cell r="B436" t="str">
            <v>محمد العلو</v>
          </cell>
          <cell r="C436" t="str">
            <v>حسين</v>
          </cell>
          <cell r="D436" t="str">
            <v>شمسه</v>
          </cell>
          <cell r="E436" t="str">
            <v>الثانية</v>
          </cell>
        </row>
        <row r="437">
          <cell r="A437">
            <v>322644</v>
          </cell>
          <cell r="B437" t="str">
            <v>محمد رأفت الحلبي</v>
          </cell>
          <cell r="C437" t="str">
            <v>عبد السميع</v>
          </cell>
          <cell r="D437" t="str">
            <v>هناء</v>
          </cell>
          <cell r="E437" t="str">
            <v>الثالثة</v>
          </cell>
        </row>
        <row r="438">
          <cell r="A438">
            <v>322649</v>
          </cell>
          <cell r="B438" t="str">
            <v>محمد زاهر قيس</v>
          </cell>
          <cell r="C438" t="str">
            <v>جابر</v>
          </cell>
          <cell r="D438" t="str">
            <v>سهام</v>
          </cell>
          <cell r="E438" t="str">
            <v>الاولى</v>
          </cell>
        </row>
        <row r="439">
          <cell r="A439">
            <v>322785</v>
          </cell>
          <cell r="B439" t="str">
            <v>منير حمدان</v>
          </cell>
          <cell r="C439" t="str">
            <v>ماجد</v>
          </cell>
          <cell r="D439" t="str">
            <v>آمنة</v>
          </cell>
          <cell r="E439" t="str">
            <v>الاولى</v>
          </cell>
        </row>
        <row r="440">
          <cell r="A440">
            <v>322987</v>
          </cell>
          <cell r="B440" t="str">
            <v>محمد معدل</v>
          </cell>
          <cell r="C440" t="str">
            <v>عدنان</v>
          </cell>
          <cell r="D440" t="str">
            <v>جنان</v>
          </cell>
          <cell r="E440" t="str">
            <v>الرابعة</v>
          </cell>
        </row>
        <row r="441">
          <cell r="A441">
            <v>323000</v>
          </cell>
          <cell r="B441" t="str">
            <v>آلاء عبد الرحمن</v>
          </cell>
          <cell r="C441" t="str">
            <v>أحمد</v>
          </cell>
          <cell r="D441" t="str">
            <v>رضيه</v>
          </cell>
          <cell r="E441" t="str">
            <v>الثانية</v>
          </cell>
        </row>
        <row r="442">
          <cell r="A442">
            <v>323016</v>
          </cell>
          <cell r="B442" t="str">
            <v>أيهم راجح</v>
          </cell>
          <cell r="C442" t="str">
            <v>عماد</v>
          </cell>
          <cell r="D442" t="str">
            <v>قمر</v>
          </cell>
          <cell r="E442" t="str">
            <v>الاولى</v>
          </cell>
        </row>
        <row r="443">
          <cell r="A443">
            <v>323054</v>
          </cell>
          <cell r="B443" t="str">
            <v>احمد الاسد</v>
          </cell>
          <cell r="C443" t="str">
            <v>عبد الهادي</v>
          </cell>
          <cell r="D443" t="str">
            <v>ميسون</v>
          </cell>
          <cell r="E443" t="str">
            <v>الاولى</v>
          </cell>
        </row>
        <row r="444">
          <cell r="A444">
            <v>323232</v>
          </cell>
          <cell r="B444" t="str">
            <v>بشار لحلح</v>
          </cell>
          <cell r="C444" t="str">
            <v>محمد</v>
          </cell>
          <cell r="D444" t="str">
            <v>امنه</v>
          </cell>
          <cell r="E444" t="str">
            <v>الاولى</v>
          </cell>
        </row>
        <row r="445">
          <cell r="A445">
            <v>323288</v>
          </cell>
          <cell r="B445" t="str">
            <v>حسن دقمان</v>
          </cell>
          <cell r="C445" t="str">
            <v>محمد</v>
          </cell>
          <cell r="D445" t="str">
            <v>يسرى</v>
          </cell>
          <cell r="E445" t="str">
            <v>الاولى</v>
          </cell>
        </row>
        <row r="446">
          <cell r="A446">
            <v>323312</v>
          </cell>
          <cell r="B446" t="str">
            <v>خالد بكر</v>
          </cell>
          <cell r="C446" t="str">
            <v>سليمان</v>
          </cell>
          <cell r="D446" t="str">
            <v>فايزه</v>
          </cell>
          <cell r="E446" t="str">
            <v>الاولى</v>
          </cell>
        </row>
        <row r="447">
          <cell r="A447">
            <v>323362</v>
          </cell>
          <cell r="B447" t="str">
            <v>رائد عموري</v>
          </cell>
          <cell r="C447" t="str">
            <v>شيبوب</v>
          </cell>
          <cell r="D447" t="str">
            <v>فايضة</v>
          </cell>
          <cell r="E447" t="str">
            <v>الثانية</v>
          </cell>
        </row>
        <row r="448">
          <cell r="A448">
            <v>323465</v>
          </cell>
          <cell r="B448" t="str">
            <v>سامح الصغير</v>
          </cell>
          <cell r="C448" t="str">
            <v>محمد مروان</v>
          </cell>
          <cell r="D448">
            <v>0</v>
          </cell>
          <cell r="E448" t="str">
            <v>الثالثة</v>
          </cell>
        </row>
        <row r="449">
          <cell r="A449">
            <v>323572</v>
          </cell>
          <cell r="B449" t="str">
            <v>عبد الرحمن الفاعوري</v>
          </cell>
          <cell r="C449" t="str">
            <v>جمال</v>
          </cell>
          <cell r="D449" t="str">
            <v>غادة</v>
          </cell>
          <cell r="E449" t="str">
            <v>الاولى</v>
          </cell>
        </row>
        <row r="450">
          <cell r="A450">
            <v>323697</v>
          </cell>
          <cell r="B450" t="str">
            <v>عهد البطمان</v>
          </cell>
          <cell r="C450" t="str">
            <v>محمد</v>
          </cell>
          <cell r="D450">
            <v>0</v>
          </cell>
          <cell r="E450" t="str">
            <v>الثانية</v>
          </cell>
        </row>
        <row r="451">
          <cell r="A451">
            <v>323700</v>
          </cell>
          <cell r="B451" t="str">
            <v>عوض الحسين</v>
          </cell>
          <cell r="C451" t="str">
            <v>محمد</v>
          </cell>
          <cell r="D451" t="str">
            <v>فطيم</v>
          </cell>
          <cell r="E451" t="str">
            <v>الاولى</v>
          </cell>
        </row>
        <row r="452">
          <cell r="A452">
            <v>323701</v>
          </cell>
          <cell r="B452" t="str">
            <v>عوني الخطيب</v>
          </cell>
          <cell r="C452" t="str">
            <v xml:space="preserve">سليم </v>
          </cell>
          <cell r="D452" t="str">
            <v>وصال</v>
          </cell>
          <cell r="E452" t="str">
            <v>الرابعة</v>
          </cell>
        </row>
        <row r="453">
          <cell r="A453">
            <v>323755</v>
          </cell>
          <cell r="B453" t="str">
            <v>فراس بو صبح</v>
          </cell>
          <cell r="C453" t="str">
            <v>عدنان</v>
          </cell>
          <cell r="D453" t="str">
            <v>هند</v>
          </cell>
          <cell r="E453" t="str">
            <v>الثالثة</v>
          </cell>
        </row>
        <row r="454">
          <cell r="A454">
            <v>323767</v>
          </cell>
          <cell r="B454" t="str">
            <v>قتيبة الزعبي</v>
          </cell>
          <cell r="C454" t="str">
            <v>محمد</v>
          </cell>
          <cell r="D454">
            <v>0</v>
          </cell>
          <cell r="E454" t="str">
            <v>الثانية</v>
          </cell>
        </row>
        <row r="455">
          <cell r="A455">
            <v>323846</v>
          </cell>
          <cell r="B455" t="str">
            <v>محمد ابو ضاهر</v>
          </cell>
          <cell r="C455" t="str">
            <v>علي</v>
          </cell>
          <cell r="D455">
            <v>0</v>
          </cell>
          <cell r="E455" t="str">
            <v>الثالثة</v>
          </cell>
        </row>
        <row r="456">
          <cell r="A456">
            <v>323914</v>
          </cell>
          <cell r="B456" t="str">
            <v>محمد سعيد حجة</v>
          </cell>
          <cell r="C456" t="str">
            <v>توفيق</v>
          </cell>
          <cell r="D456" t="str">
            <v>روعة</v>
          </cell>
          <cell r="E456" t="str">
            <v>الاولى</v>
          </cell>
        </row>
        <row r="457">
          <cell r="A457">
            <v>323918</v>
          </cell>
          <cell r="B457" t="str">
            <v>محمد سليمان</v>
          </cell>
          <cell r="C457" t="str">
            <v>جميل</v>
          </cell>
          <cell r="D457" t="str">
            <v>نوال</v>
          </cell>
          <cell r="E457" t="str">
            <v>الثانية</v>
          </cell>
        </row>
        <row r="458">
          <cell r="A458">
            <v>324002</v>
          </cell>
          <cell r="B458" t="str">
            <v>مريم زيدان</v>
          </cell>
          <cell r="C458" t="str">
            <v>محمد</v>
          </cell>
          <cell r="D458" t="str">
            <v>رائده</v>
          </cell>
          <cell r="E458" t="str">
            <v>الاولى</v>
          </cell>
        </row>
        <row r="459">
          <cell r="A459">
            <v>324219</v>
          </cell>
          <cell r="B459" t="str">
            <v>أحمد منذر مارديني</v>
          </cell>
          <cell r="C459" t="str">
            <v>طه</v>
          </cell>
          <cell r="D459">
            <v>0</v>
          </cell>
          <cell r="E459" t="str">
            <v>الرابعة</v>
          </cell>
        </row>
        <row r="460">
          <cell r="A460">
            <v>324242</v>
          </cell>
          <cell r="B460" t="str">
            <v>محمد مهند هواري</v>
          </cell>
          <cell r="C460" t="str">
            <v xml:space="preserve">عماد  </v>
          </cell>
          <cell r="D460" t="str">
            <v>سوزان</v>
          </cell>
          <cell r="E460" t="str">
            <v>الثانية</v>
          </cell>
        </row>
        <row r="461">
          <cell r="A461">
            <v>324267</v>
          </cell>
          <cell r="B461" t="str">
            <v>سعيد العلان</v>
          </cell>
          <cell r="C461" t="str">
            <v>زكي</v>
          </cell>
          <cell r="D461" t="str">
            <v>نجاح العلان</v>
          </cell>
          <cell r="E461" t="str">
            <v>الرابعة</v>
          </cell>
        </row>
        <row r="462">
          <cell r="A462">
            <v>324268</v>
          </cell>
          <cell r="B462" t="str">
            <v>اياد طقش</v>
          </cell>
          <cell r="C462" t="str">
            <v xml:space="preserve">ابراهيم </v>
          </cell>
          <cell r="D462" t="str">
            <v>مريم</v>
          </cell>
          <cell r="E462" t="str">
            <v>الثالثة</v>
          </cell>
        </row>
        <row r="463">
          <cell r="A463">
            <v>324494</v>
          </cell>
          <cell r="B463" t="str">
            <v>معاذ عرفات</v>
          </cell>
          <cell r="C463" t="str">
            <v>هايل</v>
          </cell>
          <cell r="D463">
            <v>0</v>
          </cell>
          <cell r="E463" t="str">
            <v>الثانية</v>
          </cell>
        </row>
        <row r="464">
          <cell r="A464">
            <v>324579</v>
          </cell>
          <cell r="B464" t="str">
            <v>اسماء اليوسف</v>
          </cell>
          <cell r="C464" t="str">
            <v>وليد</v>
          </cell>
          <cell r="D464" t="str">
            <v>وجيهة</v>
          </cell>
          <cell r="E464" t="str">
            <v>الاولى</v>
          </cell>
        </row>
        <row r="465">
          <cell r="A465">
            <v>325023</v>
          </cell>
          <cell r="B465" t="str">
            <v>سليمان الحسان</v>
          </cell>
          <cell r="C465" t="str">
            <v>احمد</v>
          </cell>
          <cell r="D465" t="str">
            <v>سميرة</v>
          </cell>
          <cell r="E465" t="str">
            <v>الاولى</v>
          </cell>
        </row>
        <row r="466">
          <cell r="A466">
            <v>325048</v>
          </cell>
          <cell r="B466" t="str">
            <v>سيف الدين حمود</v>
          </cell>
          <cell r="C466" t="str">
            <v>محمد</v>
          </cell>
          <cell r="D466" t="str">
            <v>زينب</v>
          </cell>
          <cell r="E466" t="str">
            <v>الاولى</v>
          </cell>
        </row>
        <row r="467">
          <cell r="A467">
            <v>325195</v>
          </cell>
          <cell r="B467" t="str">
            <v>علي الاشرم</v>
          </cell>
          <cell r="C467" t="str">
            <v>عاطف</v>
          </cell>
          <cell r="D467" t="str">
            <v>خولة</v>
          </cell>
          <cell r="E467" t="str">
            <v>الاولى</v>
          </cell>
        </row>
        <row r="468">
          <cell r="A468">
            <v>325298</v>
          </cell>
          <cell r="B468" t="str">
            <v>فادي الرفاعي</v>
          </cell>
          <cell r="C468" t="str">
            <v>احمد</v>
          </cell>
          <cell r="D468" t="str">
            <v>زكية</v>
          </cell>
          <cell r="E468" t="str">
            <v>الرابعة</v>
          </cell>
        </row>
        <row r="469">
          <cell r="A469">
            <v>325570</v>
          </cell>
          <cell r="B469" t="str">
            <v>محمد قصي ناصيف</v>
          </cell>
          <cell r="C469" t="str">
            <v>فوزي</v>
          </cell>
          <cell r="D469" t="str">
            <v>نبيها</v>
          </cell>
          <cell r="E469" t="str">
            <v>الاولى</v>
          </cell>
        </row>
        <row r="470">
          <cell r="A470">
            <v>325594</v>
          </cell>
          <cell r="B470" t="str">
            <v>محمد هادي الفرا</v>
          </cell>
          <cell r="C470" t="str">
            <v>محمد عامر</v>
          </cell>
          <cell r="D470" t="str">
            <v>ساجده</v>
          </cell>
          <cell r="E470" t="str">
            <v>الاولى</v>
          </cell>
        </row>
        <row r="471">
          <cell r="A471">
            <v>325636</v>
          </cell>
          <cell r="B471" t="str">
            <v>مروان عكلوفي</v>
          </cell>
          <cell r="C471" t="str">
            <v>علي</v>
          </cell>
          <cell r="D471" t="str">
            <v>يسرى</v>
          </cell>
          <cell r="E471" t="str">
            <v>الاولى</v>
          </cell>
        </row>
        <row r="472">
          <cell r="A472">
            <v>325837</v>
          </cell>
          <cell r="B472" t="str">
            <v>وسيم تمر</v>
          </cell>
          <cell r="C472" t="str">
            <v>موفق</v>
          </cell>
          <cell r="D472" t="str">
            <v>اسمى</v>
          </cell>
          <cell r="E472" t="str">
            <v>الثانية</v>
          </cell>
        </row>
        <row r="473">
          <cell r="A473">
            <v>325887</v>
          </cell>
          <cell r="B473" t="str">
            <v>خالد العلوش</v>
          </cell>
          <cell r="C473" t="str">
            <v>جميل</v>
          </cell>
          <cell r="D473" t="str">
            <v>أمل</v>
          </cell>
          <cell r="E473" t="str">
            <v>الرابعة</v>
          </cell>
        </row>
        <row r="474">
          <cell r="A474">
            <v>325961</v>
          </cell>
          <cell r="B474" t="str">
            <v>صبحي النجار</v>
          </cell>
          <cell r="C474" t="str">
            <v>عبد الله</v>
          </cell>
          <cell r="D474" t="str">
            <v>رجاء</v>
          </cell>
          <cell r="E474" t="str">
            <v>الرابعة</v>
          </cell>
        </row>
        <row r="475">
          <cell r="A475">
            <v>326021</v>
          </cell>
          <cell r="B475" t="str">
            <v>ناجي الازروني</v>
          </cell>
          <cell r="C475" t="str">
            <v>يحيى</v>
          </cell>
          <cell r="D475" t="str">
            <v>عطيه</v>
          </cell>
          <cell r="E475" t="str">
            <v>الرابعة</v>
          </cell>
        </row>
        <row r="476">
          <cell r="A476">
            <v>326182</v>
          </cell>
          <cell r="B476" t="str">
            <v>جاد الكريم عثمان</v>
          </cell>
          <cell r="C476" t="str">
            <v>عثمان</v>
          </cell>
          <cell r="D476" t="str">
            <v>مريم</v>
          </cell>
          <cell r="E476" t="str">
            <v>الأولى</v>
          </cell>
        </row>
        <row r="477">
          <cell r="A477">
            <v>326252</v>
          </cell>
          <cell r="B477" t="str">
            <v>طارق الحسين</v>
          </cell>
          <cell r="C477" t="str">
            <v>عبد الحكيم</v>
          </cell>
          <cell r="D477" t="str">
            <v>فوزية</v>
          </cell>
          <cell r="E477" t="str">
            <v>الثالثة</v>
          </cell>
        </row>
        <row r="478">
          <cell r="A478">
            <v>326490</v>
          </cell>
          <cell r="B478" t="str">
            <v>سعد حمزة</v>
          </cell>
          <cell r="C478" t="str">
            <v>حمزة</v>
          </cell>
          <cell r="D478" t="str">
            <v>سامية</v>
          </cell>
          <cell r="E478" t="str">
            <v>الاولى</v>
          </cell>
        </row>
        <row r="479">
          <cell r="A479">
            <v>326869</v>
          </cell>
          <cell r="B479" t="str">
            <v>وائل ابراهيم</v>
          </cell>
          <cell r="C479" t="str">
            <v>حسن</v>
          </cell>
          <cell r="D479" t="str">
            <v>نجاة</v>
          </cell>
          <cell r="E479" t="str">
            <v>الاولى</v>
          </cell>
        </row>
        <row r="480">
          <cell r="A480">
            <v>326933</v>
          </cell>
          <cell r="B480" t="str">
            <v>رائد الاحمد</v>
          </cell>
          <cell r="C480" t="str">
            <v>حسين</v>
          </cell>
          <cell r="D480" t="str">
            <v>دله</v>
          </cell>
          <cell r="E480" t="str">
            <v>الاولى</v>
          </cell>
        </row>
        <row r="481">
          <cell r="A481">
            <v>326942</v>
          </cell>
          <cell r="B481" t="str">
            <v>تسنيم زرزور</v>
          </cell>
          <cell r="C481" t="str">
            <v>عبد الناصر</v>
          </cell>
          <cell r="D481" t="str">
            <v>فاديه</v>
          </cell>
          <cell r="E481" t="str">
            <v>الاولى</v>
          </cell>
        </row>
        <row r="482">
          <cell r="A482">
            <v>327052</v>
          </cell>
          <cell r="B482" t="str">
            <v>محمد عمار المصري</v>
          </cell>
          <cell r="C482" t="str">
            <v>ياسين</v>
          </cell>
          <cell r="D482" t="str">
            <v xml:space="preserve">غصون </v>
          </cell>
          <cell r="E482" t="str">
            <v>الرابعة</v>
          </cell>
        </row>
        <row r="483">
          <cell r="A483">
            <v>327086</v>
          </cell>
          <cell r="B483" t="str">
            <v>فهد الطحان</v>
          </cell>
          <cell r="C483" t="str">
            <v>سامر</v>
          </cell>
          <cell r="D483" t="str">
            <v>نادره</v>
          </cell>
          <cell r="E483" t="str">
            <v>الثالثة</v>
          </cell>
        </row>
        <row r="484">
          <cell r="A484">
            <v>327157</v>
          </cell>
          <cell r="B484" t="str">
            <v>مجد الشيخ عمر</v>
          </cell>
          <cell r="C484" t="str">
            <v>امجد</v>
          </cell>
          <cell r="D484" t="str">
            <v>امنه</v>
          </cell>
          <cell r="E484" t="str">
            <v>الاولى</v>
          </cell>
        </row>
        <row r="485">
          <cell r="A485">
            <v>327406</v>
          </cell>
          <cell r="B485" t="str">
            <v>محمد معاذ نقاوه ابو ناصر</v>
          </cell>
          <cell r="C485" t="str">
            <v>محمد كمال</v>
          </cell>
          <cell r="D485">
            <v>0</v>
          </cell>
          <cell r="E485" t="str">
            <v>الثالثة</v>
          </cell>
        </row>
        <row r="486">
          <cell r="A486">
            <v>327661</v>
          </cell>
          <cell r="B486" t="str">
            <v>فادية العلي</v>
          </cell>
          <cell r="C486" t="str">
            <v>عدنان</v>
          </cell>
          <cell r="D486" t="str">
            <v>حسينة الشبلي</v>
          </cell>
          <cell r="E486" t="str">
            <v>الثانية</v>
          </cell>
        </row>
        <row r="487">
          <cell r="A487">
            <v>327717</v>
          </cell>
          <cell r="B487" t="str">
            <v>نسرين البرغش</v>
          </cell>
          <cell r="C487" t="str">
            <v>جابر</v>
          </cell>
          <cell r="D487" t="str">
            <v>فوزية</v>
          </cell>
          <cell r="E487" t="str">
            <v>الاولى</v>
          </cell>
        </row>
        <row r="488">
          <cell r="A488">
            <v>327832</v>
          </cell>
          <cell r="B488" t="str">
            <v>محمد المقداد</v>
          </cell>
          <cell r="C488" t="str">
            <v>بشير</v>
          </cell>
          <cell r="D488" t="str">
            <v>ميساء</v>
          </cell>
          <cell r="E488" t="str">
            <v>الاولى</v>
          </cell>
        </row>
        <row r="489">
          <cell r="A489">
            <v>327852</v>
          </cell>
          <cell r="B489" t="str">
            <v>عبد المجيد زرلي</v>
          </cell>
          <cell r="C489" t="str">
            <v>محمود</v>
          </cell>
          <cell r="D489" t="str">
            <v>هدى</v>
          </cell>
          <cell r="E489" t="str">
            <v>الثالثة</v>
          </cell>
        </row>
        <row r="490">
          <cell r="A490">
            <v>327895</v>
          </cell>
          <cell r="B490" t="str">
            <v>أمين ساري</v>
          </cell>
          <cell r="C490" t="str">
            <v>حسين</v>
          </cell>
          <cell r="D490" t="str">
            <v xml:space="preserve">جميله </v>
          </cell>
          <cell r="E490" t="str">
            <v>الثانية</v>
          </cell>
        </row>
        <row r="491">
          <cell r="A491">
            <v>328061</v>
          </cell>
          <cell r="B491" t="str">
            <v>عمر الخطيب</v>
          </cell>
          <cell r="C491" t="str">
            <v>محمد</v>
          </cell>
          <cell r="D491" t="str">
            <v>ريم</v>
          </cell>
          <cell r="E491" t="str">
            <v>الرابعة</v>
          </cell>
        </row>
        <row r="492">
          <cell r="A492">
            <v>328237</v>
          </cell>
          <cell r="B492" t="str">
            <v>زهير حمصي</v>
          </cell>
          <cell r="C492" t="str">
            <v>عبد الغني</v>
          </cell>
          <cell r="D492" t="str">
            <v>خلود</v>
          </cell>
          <cell r="E492" t="str">
            <v>الاولى</v>
          </cell>
        </row>
        <row r="493">
          <cell r="A493">
            <v>328352</v>
          </cell>
          <cell r="B493" t="str">
            <v>محمد السرحان</v>
          </cell>
          <cell r="C493" t="str">
            <v>احمد</v>
          </cell>
          <cell r="D493" t="str">
            <v>خزنه</v>
          </cell>
          <cell r="E493" t="str">
            <v>الثالثة</v>
          </cell>
        </row>
        <row r="494">
          <cell r="A494">
            <v>328473</v>
          </cell>
          <cell r="B494" t="str">
            <v>باسل قصاب</v>
          </cell>
          <cell r="C494" t="str">
            <v>جبر</v>
          </cell>
          <cell r="D494" t="str">
            <v>نهى</v>
          </cell>
          <cell r="E494" t="str">
            <v>الثانية</v>
          </cell>
        </row>
        <row r="495">
          <cell r="A495">
            <v>328478</v>
          </cell>
          <cell r="B495" t="str">
            <v>امنه زيتون</v>
          </cell>
          <cell r="C495" t="str">
            <v>مرعي</v>
          </cell>
          <cell r="D495" t="str">
            <v>ملكه</v>
          </cell>
          <cell r="E495" t="str">
            <v>الاولى</v>
          </cell>
        </row>
        <row r="496">
          <cell r="A496">
            <v>328493</v>
          </cell>
          <cell r="B496" t="str">
            <v>حسام صفيه</v>
          </cell>
          <cell r="C496" t="str">
            <v>محمد عيد</v>
          </cell>
          <cell r="D496" t="str">
            <v>الهام</v>
          </cell>
          <cell r="E496" t="str">
            <v>الاولى</v>
          </cell>
        </row>
        <row r="497">
          <cell r="A497">
            <v>328697</v>
          </cell>
          <cell r="B497" t="str">
            <v>علا الشيخ</v>
          </cell>
          <cell r="C497" t="str">
            <v>محمود</v>
          </cell>
          <cell r="D497" t="str">
            <v>غادة</v>
          </cell>
          <cell r="E497" t="str">
            <v>الثالثة</v>
          </cell>
        </row>
        <row r="498">
          <cell r="A498">
            <v>328705</v>
          </cell>
          <cell r="B498" t="str">
            <v>كنانة كرجوسلي</v>
          </cell>
          <cell r="C498" t="str">
            <v>جمال</v>
          </cell>
          <cell r="D498" t="str">
            <v>لمياء</v>
          </cell>
          <cell r="E498" t="str">
            <v>الثالثة</v>
          </cell>
        </row>
        <row r="499">
          <cell r="A499">
            <v>328740</v>
          </cell>
          <cell r="B499" t="str">
            <v>سارة الناشف</v>
          </cell>
          <cell r="C499" t="str">
            <v>احمد مطاع</v>
          </cell>
          <cell r="D499" t="str">
            <v>قمر</v>
          </cell>
          <cell r="E499" t="str">
            <v>الثالثة</v>
          </cell>
        </row>
        <row r="500">
          <cell r="A500">
            <v>328757</v>
          </cell>
          <cell r="B500" t="str">
            <v>نور المزيك</v>
          </cell>
          <cell r="C500" t="str">
            <v>محمد نزهت</v>
          </cell>
          <cell r="D500" t="str">
            <v>محمد نزهت</v>
          </cell>
          <cell r="E500" t="str">
            <v>الثانية</v>
          </cell>
        </row>
        <row r="501">
          <cell r="A501">
            <v>328790</v>
          </cell>
          <cell r="B501" t="str">
            <v>يوسف عمر علي عبيد</v>
          </cell>
          <cell r="C501" t="str">
            <v>احمد</v>
          </cell>
          <cell r="D501" t="str">
            <v>كلي</v>
          </cell>
          <cell r="E501" t="str">
            <v>الرابعة</v>
          </cell>
        </row>
        <row r="502">
          <cell r="A502">
            <v>328845</v>
          </cell>
          <cell r="B502" t="str">
            <v>سمير منلا كيالي</v>
          </cell>
          <cell r="C502" t="str">
            <v>مازن</v>
          </cell>
          <cell r="D502">
            <v>0</v>
          </cell>
          <cell r="E502" t="str">
            <v>الثالثة</v>
          </cell>
        </row>
        <row r="503">
          <cell r="A503">
            <v>329108</v>
          </cell>
          <cell r="B503" t="str">
            <v>اسامه الحوري</v>
          </cell>
          <cell r="C503" t="str">
            <v>محمد</v>
          </cell>
          <cell r="D503" t="str">
            <v>مهى</v>
          </cell>
          <cell r="E503" t="str">
            <v>الرابعة</v>
          </cell>
        </row>
        <row r="504">
          <cell r="A504">
            <v>329109</v>
          </cell>
          <cell r="B504" t="str">
            <v>اسامه الخضر</v>
          </cell>
          <cell r="C504" t="str">
            <v>احمد</v>
          </cell>
          <cell r="D504" t="str">
            <v>عدله</v>
          </cell>
          <cell r="E504" t="str">
            <v>الاولى</v>
          </cell>
        </row>
        <row r="505">
          <cell r="A505">
            <v>329278</v>
          </cell>
          <cell r="B505" t="str">
            <v>باسل بكوره</v>
          </cell>
          <cell r="C505" t="str">
            <v>عامر</v>
          </cell>
          <cell r="D505" t="str">
            <v>نهى</v>
          </cell>
          <cell r="E505" t="str">
            <v>الثانية</v>
          </cell>
        </row>
        <row r="506">
          <cell r="A506">
            <v>329316</v>
          </cell>
          <cell r="B506" t="str">
            <v>بشار بكوره</v>
          </cell>
          <cell r="C506" t="str">
            <v>عامر</v>
          </cell>
          <cell r="D506" t="str">
            <v>نهى</v>
          </cell>
          <cell r="E506" t="str">
            <v>الرابعة</v>
          </cell>
        </row>
        <row r="507">
          <cell r="A507">
            <v>329451</v>
          </cell>
          <cell r="B507" t="str">
            <v>حلا الصلاح</v>
          </cell>
          <cell r="C507" t="str">
            <v>عبد الكريم</v>
          </cell>
          <cell r="D507" t="str">
            <v>عليا</v>
          </cell>
          <cell r="E507" t="str">
            <v>الثانية</v>
          </cell>
        </row>
        <row r="508">
          <cell r="A508">
            <v>329494</v>
          </cell>
          <cell r="B508" t="str">
            <v>خليل ابراهيم</v>
          </cell>
          <cell r="C508" t="str">
            <v>محمد</v>
          </cell>
          <cell r="D508" t="str">
            <v>غزاله</v>
          </cell>
          <cell r="E508" t="str">
            <v>الثانية</v>
          </cell>
        </row>
        <row r="509">
          <cell r="A509">
            <v>329909</v>
          </cell>
          <cell r="B509" t="str">
            <v>عبد القادر حميد الحسن</v>
          </cell>
          <cell r="C509" t="str">
            <v>فيصل</v>
          </cell>
          <cell r="D509" t="str">
            <v>روز</v>
          </cell>
          <cell r="E509" t="str">
            <v>الاولى</v>
          </cell>
        </row>
        <row r="510">
          <cell r="A510">
            <v>330339</v>
          </cell>
          <cell r="B510" t="str">
            <v>محمد أكثم طيبة</v>
          </cell>
          <cell r="C510" t="str">
            <v>ربيع</v>
          </cell>
          <cell r="D510" t="str">
            <v>تغريد</v>
          </cell>
          <cell r="E510" t="str">
            <v>الاولى</v>
          </cell>
        </row>
        <row r="511">
          <cell r="A511">
            <v>330419</v>
          </cell>
          <cell r="B511" t="str">
            <v>محمد جمعه جمعه</v>
          </cell>
          <cell r="C511" t="str">
            <v>جمعه</v>
          </cell>
          <cell r="D511" t="str">
            <v>كفاح</v>
          </cell>
          <cell r="E511" t="str">
            <v>الاولى</v>
          </cell>
        </row>
        <row r="512">
          <cell r="A512">
            <v>330510</v>
          </cell>
          <cell r="B512" t="str">
            <v>محمد عيد اللحام كركي</v>
          </cell>
          <cell r="C512" t="str">
            <v>علاء الدين</v>
          </cell>
          <cell r="D512" t="str">
            <v>هاله</v>
          </cell>
          <cell r="E512" t="str">
            <v>الثالثة</v>
          </cell>
        </row>
        <row r="513">
          <cell r="A513">
            <v>330524</v>
          </cell>
          <cell r="B513" t="str">
            <v>محمد كرم بلال</v>
          </cell>
          <cell r="C513" t="str">
            <v>ماهر</v>
          </cell>
          <cell r="D513" t="str">
            <v>ايمان</v>
          </cell>
          <cell r="E513" t="str">
            <v>الثالثة</v>
          </cell>
        </row>
        <row r="514">
          <cell r="A514">
            <v>330535</v>
          </cell>
          <cell r="B514" t="str">
            <v>محمد مرزوق</v>
          </cell>
          <cell r="C514" t="str">
            <v>مايز</v>
          </cell>
          <cell r="D514" t="str">
            <v>رمزية</v>
          </cell>
          <cell r="E514" t="str">
            <v>الثالثة</v>
          </cell>
        </row>
        <row r="515">
          <cell r="A515">
            <v>330566</v>
          </cell>
          <cell r="B515" t="str">
            <v>محمد ياسر خادم الجامع</v>
          </cell>
          <cell r="C515" t="str">
            <v>محمد باسل</v>
          </cell>
          <cell r="D515" t="str">
            <v>عبير</v>
          </cell>
          <cell r="E515" t="str">
            <v>الثانية</v>
          </cell>
        </row>
        <row r="516">
          <cell r="A516">
            <v>330982</v>
          </cell>
          <cell r="B516" t="str">
            <v>يوسف الفياض</v>
          </cell>
          <cell r="C516" t="str">
            <v>محمد</v>
          </cell>
          <cell r="D516" t="str">
            <v>فنديه</v>
          </cell>
          <cell r="E516" t="str">
            <v>الاولى</v>
          </cell>
        </row>
        <row r="517">
          <cell r="A517">
            <v>331047</v>
          </cell>
          <cell r="B517" t="str">
            <v>عبد الرؤوف التلي</v>
          </cell>
          <cell r="C517" t="str">
            <v>محمد موفق</v>
          </cell>
          <cell r="D517" t="str">
            <v>سمر</v>
          </cell>
          <cell r="E517" t="str">
            <v>الرابعة</v>
          </cell>
        </row>
        <row r="518">
          <cell r="A518">
            <v>331082</v>
          </cell>
          <cell r="B518" t="str">
            <v>محمد خليل</v>
          </cell>
          <cell r="C518" t="str">
            <v>محمود</v>
          </cell>
          <cell r="D518" t="str">
            <v>ميادة</v>
          </cell>
          <cell r="E518" t="str">
            <v>الثانية</v>
          </cell>
        </row>
        <row r="519">
          <cell r="A519">
            <v>331284</v>
          </cell>
          <cell r="B519" t="str">
            <v>محمد سعيد منصور</v>
          </cell>
          <cell r="C519" t="str">
            <v>ايمن</v>
          </cell>
          <cell r="D519">
            <v>0</v>
          </cell>
          <cell r="E519" t="str">
            <v>الرابعة</v>
          </cell>
        </row>
        <row r="520">
          <cell r="A520">
            <v>331308</v>
          </cell>
          <cell r="B520" t="str">
            <v>امجد ضو</v>
          </cell>
          <cell r="C520" t="str">
            <v>مفيد</v>
          </cell>
          <cell r="D520" t="str">
            <v>حنان</v>
          </cell>
          <cell r="E520" t="str">
            <v>الثالثة</v>
          </cell>
        </row>
        <row r="521">
          <cell r="A521">
            <v>331374</v>
          </cell>
          <cell r="B521" t="str">
            <v>احمد الجمو</v>
          </cell>
          <cell r="C521" t="str">
            <v>حسين</v>
          </cell>
          <cell r="D521" t="str">
            <v>فرسخ</v>
          </cell>
          <cell r="E521" t="str">
            <v>الاولى</v>
          </cell>
        </row>
        <row r="522">
          <cell r="A522">
            <v>331474</v>
          </cell>
          <cell r="B522" t="str">
            <v>اسماعبل ماملي</v>
          </cell>
          <cell r="C522" t="str">
            <v>حنيفة</v>
          </cell>
          <cell r="D522" t="str">
            <v>غالية</v>
          </cell>
          <cell r="E522" t="str">
            <v>الأولى</v>
          </cell>
        </row>
        <row r="523">
          <cell r="A523">
            <v>331766</v>
          </cell>
          <cell r="B523" t="str">
            <v>حنان الناصر</v>
          </cell>
          <cell r="C523" t="str">
            <v>عدنان</v>
          </cell>
          <cell r="D523" t="str">
            <v>عبير</v>
          </cell>
          <cell r="E523" t="str">
            <v>الثانية</v>
          </cell>
        </row>
        <row r="524">
          <cell r="A524">
            <v>332143</v>
          </cell>
          <cell r="B524" t="str">
            <v>سناء وهبة</v>
          </cell>
          <cell r="C524" t="str">
            <v>سليمان</v>
          </cell>
          <cell r="D524" t="str">
            <v>جوهرة</v>
          </cell>
          <cell r="E524" t="str">
            <v>الاولى</v>
          </cell>
        </row>
        <row r="525">
          <cell r="A525">
            <v>332516</v>
          </cell>
          <cell r="B525" t="str">
            <v>فهد عياش العلي</v>
          </cell>
          <cell r="C525" t="str">
            <v>صالح</v>
          </cell>
          <cell r="D525" t="str">
            <v>امينة</v>
          </cell>
          <cell r="E525" t="str">
            <v>الثالثة</v>
          </cell>
        </row>
        <row r="526">
          <cell r="A526">
            <v>332551</v>
          </cell>
          <cell r="B526" t="str">
            <v>كنانه البيبي</v>
          </cell>
          <cell r="C526" t="str">
            <v>محمد جمال</v>
          </cell>
          <cell r="D526" t="str">
            <v>فايزه</v>
          </cell>
          <cell r="E526" t="str">
            <v>الثالثة</v>
          </cell>
        </row>
        <row r="527">
          <cell r="A527">
            <v>332675</v>
          </cell>
          <cell r="B527" t="str">
            <v>محمد الدوس</v>
          </cell>
          <cell r="C527" t="str">
            <v>سليمان</v>
          </cell>
          <cell r="D527" t="str">
            <v>نجود</v>
          </cell>
          <cell r="E527" t="str">
            <v>الثانية</v>
          </cell>
        </row>
        <row r="528">
          <cell r="A528">
            <v>332789</v>
          </cell>
          <cell r="B528" t="str">
            <v>محمد عبد الغني</v>
          </cell>
          <cell r="C528" t="str">
            <v>حسن</v>
          </cell>
          <cell r="D528" t="str">
            <v>نجلاء</v>
          </cell>
          <cell r="E528" t="str">
            <v>الاولى</v>
          </cell>
        </row>
        <row r="529">
          <cell r="A529">
            <v>332800</v>
          </cell>
          <cell r="B529" t="str">
            <v>محمد علي الغلاييني</v>
          </cell>
          <cell r="C529" t="str">
            <v>يوسف</v>
          </cell>
          <cell r="D529" t="str">
            <v>منى</v>
          </cell>
          <cell r="E529" t="str">
            <v>الثالثة</v>
          </cell>
        </row>
        <row r="530">
          <cell r="A530">
            <v>332872</v>
          </cell>
          <cell r="B530" t="str">
            <v>محمود شاطر</v>
          </cell>
          <cell r="C530" t="str">
            <v>طلال</v>
          </cell>
          <cell r="D530" t="str">
            <v>رائده</v>
          </cell>
          <cell r="E530" t="str">
            <v>الاولى</v>
          </cell>
        </row>
        <row r="531">
          <cell r="A531">
            <v>332874</v>
          </cell>
          <cell r="B531" t="str">
            <v>محمود صقر</v>
          </cell>
          <cell r="C531" t="str">
            <v>سلمان</v>
          </cell>
          <cell r="D531" t="str">
            <v>سعاد</v>
          </cell>
          <cell r="E531" t="str">
            <v>الثانية</v>
          </cell>
        </row>
        <row r="532">
          <cell r="A532">
            <v>332910</v>
          </cell>
          <cell r="B532" t="str">
            <v>مصطفى البداح</v>
          </cell>
          <cell r="C532" t="str">
            <v>محمد</v>
          </cell>
          <cell r="D532" t="str">
            <v>سهيله</v>
          </cell>
          <cell r="E532" t="str">
            <v>الثانية</v>
          </cell>
        </row>
        <row r="533">
          <cell r="A533">
            <v>333032</v>
          </cell>
          <cell r="B533" t="str">
            <v>نضال صالح</v>
          </cell>
          <cell r="C533" t="str">
            <v>حسن</v>
          </cell>
          <cell r="D533" t="str">
            <v>حياه</v>
          </cell>
          <cell r="E533" t="str">
            <v>الاولى</v>
          </cell>
        </row>
        <row r="534">
          <cell r="A534">
            <v>333212</v>
          </cell>
          <cell r="B534" t="str">
            <v>يزن توتيه</v>
          </cell>
          <cell r="C534" t="str">
            <v>بديع</v>
          </cell>
          <cell r="D534" t="str">
            <v>ردينه</v>
          </cell>
          <cell r="E534" t="str">
            <v>الثانية</v>
          </cell>
        </row>
        <row r="535">
          <cell r="A535">
            <v>333348</v>
          </cell>
          <cell r="B535" t="str">
            <v>محمد بدران</v>
          </cell>
          <cell r="C535" t="str">
            <v>مهدي</v>
          </cell>
          <cell r="D535" t="str">
            <v>صالحة</v>
          </cell>
          <cell r="E535" t="str">
            <v>الرابعة</v>
          </cell>
        </row>
        <row r="536">
          <cell r="A536">
            <v>333399</v>
          </cell>
          <cell r="B536" t="str">
            <v>ابراهيم قرقورا</v>
          </cell>
          <cell r="C536" t="str">
            <v>محمد جمال</v>
          </cell>
          <cell r="D536" t="str">
            <v>سوسن</v>
          </cell>
          <cell r="E536" t="str">
            <v>الثانية</v>
          </cell>
        </row>
        <row r="537">
          <cell r="A537">
            <v>333777</v>
          </cell>
          <cell r="B537" t="str">
            <v>احمد دعدوش</v>
          </cell>
          <cell r="C537" t="str">
            <v>محمد فوزي</v>
          </cell>
          <cell r="D537" t="str">
            <v>باسمة</v>
          </cell>
          <cell r="E537" t="str">
            <v>الاولى</v>
          </cell>
        </row>
        <row r="538">
          <cell r="A538">
            <v>333875</v>
          </cell>
          <cell r="B538" t="str">
            <v>أمجد الطويل</v>
          </cell>
          <cell r="C538" t="str">
            <v>طه</v>
          </cell>
          <cell r="D538" t="str">
            <v>خديجه</v>
          </cell>
          <cell r="E538" t="str">
            <v>الاولى</v>
          </cell>
        </row>
        <row r="539">
          <cell r="A539">
            <v>334229</v>
          </cell>
          <cell r="B539" t="str">
            <v>شهد حيدر</v>
          </cell>
          <cell r="C539" t="str">
            <v>عبد الكريم</v>
          </cell>
          <cell r="D539" t="str">
            <v>امل</v>
          </cell>
          <cell r="E539" t="str">
            <v>الاولى</v>
          </cell>
        </row>
        <row r="540">
          <cell r="A540">
            <v>334468</v>
          </cell>
          <cell r="B540" t="str">
            <v>محاسن الحسين</v>
          </cell>
          <cell r="C540" t="str">
            <v>نايف</v>
          </cell>
          <cell r="D540" t="str">
            <v>مها</v>
          </cell>
          <cell r="E540" t="str">
            <v>الاولى</v>
          </cell>
        </row>
        <row r="541">
          <cell r="A541">
            <v>334503</v>
          </cell>
          <cell r="B541" t="str">
            <v>محمد ريحان</v>
          </cell>
          <cell r="C541" t="str">
            <v>بشار</v>
          </cell>
          <cell r="D541" t="str">
            <v>ناديا</v>
          </cell>
          <cell r="E541" t="str">
            <v>الثالثة</v>
          </cell>
        </row>
        <row r="542">
          <cell r="A542">
            <v>334511</v>
          </cell>
          <cell r="B542" t="str">
            <v>محمد صيدناوي</v>
          </cell>
          <cell r="C542" t="str">
            <v>مهدي</v>
          </cell>
          <cell r="D542" t="str">
            <v>ملك</v>
          </cell>
          <cell r="E542" t="str">
            <v>الرابعة</v>
          </cell>
        </row>
        <row r="543">
          <cell r="A543">
            <v>334531</v>
          </cell>
          <cell r="B543" t="str">
            <v>محمد نجيب سعيفان</v>
          </cell>
          <cell r="C543" t="str">
            <v>علي</v>
          </cell>
          <cell r="D543" t="str">
            <v>شاديا</v>
          </cell>
          <cell r="E543" t="str">
            <v>الاولى</v>
          </cell>
        </row>
        <row r="544">
          <cell r="A544">
            <v>334620</v>
          </cell>
          <cell r="B544" t="str">
            <v>مهند المبيض</v>
          </cell>
          <cell r="C544" t="str">
            <v>مازن</v>
          </cell>
          <cell r="D544" t="str">
            <v>ماجدة</v>
          </cell>
          <cell r="E544" t="str">
            <v>الثالثة</v>
          </cell>
        </row>
        <row r="545">
          <cell r="A545">
            <v>334811</v>
          </cell>
          <cell r="B545" t="str">
            <v>ضياء الدين الخلف</v>
          </cell>
          <cell r="C545" t="str">
            <v>احمد</v>
          </cell>
          <cell r="D545" t="str">
            <v>خود</v>
          </cell>
          <cell r="E545" t="str">
            <v>الثانية</v>
          </cell>
        </row>
        <row r="546">
          <cell r="A546">
            <v>335139</v>
          </cell>
          <cell r="B546" t="str">
            <v>امجد الفياض</v>
          </cell>
          <cell r="C546" t="str">
            <v>محمد</v>
          </cell>
          <cell r="D546" t="str">
            <v>فندية</v>
          </cell>
          <cell r="E546" t="str">
            <v>الاولى</v>
          </cell>
        </row>
        <row r="547">
          <cell r="A547">
            <v>335181</v>
          </cell>
          <cell r="B547" t="str">
            <v>ايمن السليمان</v>
          </cell>
          <cell r="C547" t="str">
            <v>محمدصالح</v>
          </cell>
          <cell r="D547" t="str">
            <v>محسنه</v>
          </cell>
          <cell r="E547" t="str">
            <v>الاولى</v>
          </cell>
        </row>
        <row r="548">
          <cell r="A548">
            <v>335379</v>
          </cell>
          <cell r="B548" t="str">
            <v>حسن البليخ</v>
          </cell>
          <cell r="C548" t="str">
            <v>علي</v>
          </cell>
          <cell r="D548" t="str">
            <v>عوش</v>
          </cell>
          <cell r="E548" t="str">
            <v>الاولى</v>
          </cell>
        </row>
        <row r="549">
          <cell r="A549">
            <v>335999</v>
          </cell>
          <cell r="B549" t="str">
            <v>عمر العلي</v>
          </cell>
          <cell r="C549" t="str">
            <v>محمود</v>
          </cell>
          <cell r="D549" t="str">
            <v>فاطمه</v>
          </cell>
          <cell r="E549" t="str">
            <v>الثانية</v>
          </cell>
        </row>
        <row r="550">
          <cell r="A550">
            <v>336252</v>
          </cell>
          <cell r="B550" t="str">
            <v>محمد القبعاني</v>
          </cell>
          <cell r="C550" t="str">
            <v>منهل</v>
          </cell>
          <cell r="D550" t="str">
            <v>هند</v>
          </cell>
          <cell r="E550" t="str">
            <v>الاولى</v>
          </cell>
        </row>
        <row r="551">
          <cell r="A551">
            <v>336324</v>
          </cell>
          <cell r="B551" t="str">
            <v>محمد ايهم مهره</v>
          </cell>
          <cell r="C551" t="str">
            <v>غسان</v>
          </cell>
          <cell r="D551" t="str">
            <v>رائدة</v>
          </cell>
          <cell r="E551" t="str">
            <v>الاولى</v>
          </cell>
        </row>
        <row r="552">
          <cell r="A552">
            <v>337059</v>
          </cell>
          <cell r="B552" t="str">
            <v>رامي شاهين</v>
          </cell>
          <cell r="C552" t="str">
            <v xml:space="preserve">نزيه </v>
          </cell>
          <cell r="D552" t="str">
            <v xml:space="preserve">عليا </v>
          </cell>
          <cell r="E552" t="str">
            <v>الرابعة</v>
          </cell>
        </row>
        <row r="553">
          <cell r="A553">
            <v>338659</v>
          </cell>
          <cell r="B553" t="str">
            <v>عبد المحمد</v>
          </cell>
          <cell r="C553" t="str">
            <v>ابراهيم</v>
          </cell>
          <cell r="D553" t="str">
            <v>فرحه</v>
          </cell>
          <cell r="E553" t="str">
            <v>الاولى</v>
          </cell>
        </row>
        <row r="554">
          <cell r="A554">
            <v>3037554</v>
          </cell>
          <cell r="B554" t="str">
            <v>حازم قابيل</v>
          </cell>
          <cell r="C554" t="str">
            <v>حمزة</v>
          </cell>
          <cell r="D554" t="str">
            <v>حنان</v>
          </cell>
          <cell r="E554" t="str">
            <v>الرابعة</v>
          </cell>
        </row>
        <row r="555">
          <cell r="A555">
            <v>3320620</v>
          </cell>
          <cell r="B555" t="str">
            <v>لؤي عكو</v>
          </cell>
          <cell r="C555" t="str">
            <v>عبد الهادي</v>
          </cell>
          <cell r="D555" t="str">
            <v>ياسمينه</v>
          </cell>
          <cell r="E555" t="str">
            <v>الثانية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</row>
      </sheetData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../../../&#1603;&#1604;&#1610;&#1577;%20&#1575;&#1604;&#1581;&#1602;&#1608;&#1602;/Lenovo/Lenovo/user/&#1571;&#1587;&#1578;&#1582;&#1604;&#1575;&#1589;%20&#1575;&#1604;&#1602;&#1608;&#1575;&#1574;&#1605;/&#1575;&#1587;&#1578;&#1605;&#1575;&#1585;&#1607;%20&#1576;&#1585;&#1606;&#1575;&#1605;&#1580;%20&#1575;&#1604;&#1605;&#1581;&#1575;&#1587;&#1576;&#1607;.xls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../../../&#1603;&#1604;&#1610;&#1577;%20&#1575;&#1604;&#1581;&#1602;&#1608;&#1602;/Lenovo/Lenovo/user/TOSHIBA/AppData/Roaming/Microsoft/My%20Documents/waccache/Local%20Settings/My%20Documents/&#1575;&#1604;&#1578;&#1617;&#1606;&#1586;&#1610;&#1604;&#1575;&#1578;/&#1587;&#1580;&#1604;%20&#1575;&#1604;&#1605;&#1587;&#1580;&#1604;&#1610;&#1606;%20&#1583;&#1585;&#1575;&#1587;&#1575;&#1578;%20&#1583;&#1608;&#1604;&#1610;&#1607;%20&#1608;&#1583;&#1576;&#1604;&#1608;&#1605;&#1575;&#1587;&#1610;&#1607;.xls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V23"/>
  <sheetViews>
    <sheetView showGridLines="0" showRowColHeaders="0" rightToLeft="1" tabSelected="1" workbookViewId="0">
      <selection activeCell="T3" sqref="T3"/>
    </sheetView>
  </sheetViews>
  <sheetFormatPr defaultColWidth="9" defaultRowHeight="16.8" x14ac:dyDescent="0.5"/>
  <cols>
    <col min="1" max="1" width="2.09765625" style="14" customWidth="1"/>
    <col min="2" max="2" width="4.296875" style="14" customWidth="1"/>
    <col min="3" max="6" width="9" style="14"/>
    <col min="7" max="7" width="1.296875" style="14" customWidth="1"/>
    <col min="8" max="8" width="12.8984375" style="14" customWidth="1"/>
    <col min="9" max="9" width="16.8984375" style="14" customWidth="1"/>
    <col min="10" max="10" width="5" style="14" customWidth="1"/>
    <col min="11" max="11" width="9" style="14"/>
    <col min="12" max="12" width="2.8984375" style="14" customWidth="1"/>
    <col min="13" max="14" width="9" style="14"/>
    <col min="15" max="15" width="3.296875" style="14" customWidth="1"/>
    <col min="16" max="17" width="9" style="14"/>
    <col min="18" max="18" width="4.8984375" style="14" customWidth="1"/>
    <col min="19" max="19" width="2" style="14" customWidth="1"/>
    <col min="20" max="20" width="8.8984375" style="14" customWidth="1"/>
    <col min="21" max="21" width="15.296875" style="14" customWidth="1"/>
    <col min="22" max="16384" width="9" style="14"/>
  </cols>
  <sheetData>
    <row r="1" spans="1:22" ht="27" thickBot="1" x14ac:dyDescent="0.75">
      <c r="B1" s="275" t="s">
        <v>0</v>
      </c>
      <c r="C1" s="275"/>
      <c r="D1" s="275"/>
      <c r="E1" s="275"/>
      <c r="F1" s="275"/>
      <c r="G1" s="275"/>
      <c r="H1" s="275"/>
      <c r="I1" s="275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</row>
    <row r="2" spans="1:22" ht="19.5" customHeight="1" thickBot="1" x14ac:dyDescent="0.7">
      <c r="B2" s="282" t="s">
        <v>1</v>
      </c>
      <c r="C2" s="282"/>
      <c r="D2" s="282"/>
      <c r="E2" s="282"/>
      <c r="F2" s="282"/>
      <c r="G2" s="282"/>
      <c r="H2" s="282"/>
      <c r="I2" s="282"/>
      <c r="J2" s="15"/>
      <c r="K2" s="220"/>
      <c r="L2" s="221"/>
      <c r="M2" s="221"/>
      <c r="N2" s="221"/>
      <c r="O2" s="221"/>
      <c r="P2" s="221"/>
      <c r="Q2" s="221"/>
      <c r="R2" s="221"/>
      <c r="S2" s="221"/>
      <c r="T2" s="224"/>
      <c r="U2" s="225"/>
    </row>
    <row r="3" spans="1:22" ht="22.5" customHeight="1" thickBot="1" x14ac:dyDescent="0.7">
      <c r="A3" s="16">
        <v>1</v>
      </c>
      <c r="B3" s="283" t="s">
        <v>2</v>
      </c>
      <c r="C3" s="284"/>
      <c r="D3" s="284"/>
      <c r="E3" s="284"/>
      <c r="F3" s="284"/>
      <c r="G3" s="284"/>
      <c r="H3" s="284"/>
      <c r="I3" s="285"/>
      <c r="K3" s="222"/>
      <c r="L3" s="223"/>
      <c r="M3" s="223"/>
      <c r="N3" s="223"/>
      <c r="O3" s="223"/>
      <c r="P3" s="223"/>
      <c r="Q3" s="223"/>
      <c r="R3" s="223"/>
      <c r="S3" s="223"/>
      <c r="T3" s="226"/>
      <c r="U3" s="227"/>
    </row>
    <row r="4" spans="1:22" ht="22.5" customHeight="1" thickBot="1" x14ac:dyDescent="0.7">
      <c r="A4" s="16">
        <v>2</v>
      </c>
      <c r="B4" s="279" t="s">
        <v>3</v>
      </c>
      <c r="C4" s="280"/>
      <c r="D4" s="280"/>
      <c r="E4" s="280"/>
      <c r="F4" s="280"/>
      <c r="G4" s="280"/>
      <c r="H4" s="280"/>
      <c r="I4" s="281"/>
      <c r="K4" s="211"/>
      <c r="L4" s="212"/>
      <c r="M4" s="212"/>
      <c r="N4" s="212"/>
      <c r="O4" s="212"/>
      <c r="P4" s="212"/>
      <c r="Q4" s="212"/>
      <c r="R4" s="212"/>
      <c r="S4" s="213"/>
      <c r="T4" s="216"/>
      <c r="U4" s="217"/>
    </row>
    <row r="5" spans="1:22" ht="22.5" customHeight="1" thickBot="1" x14ac:dyDescent="0.7">
      <c r="A5" s="16"/>
      <c r="B5" s="268" t="s">
        <v>4</v>
      </c>
      <c r="C5" s="269"/>
      <c r="D5" s="269"/>
      <c r="E5" s="269"/>
      <c r="F5" s="269"/>
      <c r="G5" s="269"/>
      <c r="H5" s="269"/>
      <c r="I5" s="17"/>
      <c r="K5" s="214"/>
      <c r="L5" s="215"/>
      <c r="M5" s="215"/>
      <c r="N5" s="215"/>
      <c r="O5" s="215"/>
      <c r="P5" s="215"/>
      <c r="Q5" s="215"/>
      <c r="R5" s="215"/>
      <c r="S5" s="215"/>
      <c r="T5" s="216"/>
      <c r="U5" s="217"/>
    </row>
    <row r="6" spans="1:22" ht="22.5" customHeight="1" thickBot="1" x14ac:dyDescent="0.7">
      <c r="A6" s="16"/>
      <c r="B6" s="276" t="s">
        <v>5</v>
      </c>
      <c r="C6" s="277"/>
      <c r="D6" s="277"/>
      <c r="E6" s="277"/>
      <c r="F6" s="277"/>
      <c r="G6" s="277"/>
      <c r="H6" s="277"/>
      <c r="I6" s="278"/>
      <c r="K6" s="214"/>
      <c r="L6" s="215"/>
      <c r="M6" s="215"/>
      <c r="N6" s="215"/>
      <c r="O6" s="215"/>
      <c r="P6" s="215"/>
      <c r="Q6" s="215"/>
      <c r="R6" s="215"/>
      <c r="S6" s="215"/>
      <c r="T6" s="218"/>
      <c r="U6" s="219"/>
    </row>
    <row r="7" spans="1:22" ht="22.5" customHeight="1" thickBot="1" x14ac:dyDescent="0.75">
      <c r="A7" s="16">
        <v>3</v>
      </c>
      <c r="B7" s="268" t="s">
        <v>6</v>
      </c>
      <c r="C7" s="269"/>
      <c r="D7" s="269"/>
      <c r="E7" s="269"/>
      <c r="F7" s="269"/>
      <c r="G7" s="269"/>
      <c r="H7" s="270" t="s">
        <v>7</v>
      </c>
      <c r="I7" s="271"/>
      <c r="K7" s="201"/>
      <c r="L7" s="202"/>
      <c r="M7" s="202"/>
      <c r="N7" s="202"/>
      <c r="O7" s="202"/>
      <c r="P7" s="202"/>
      <c r="Q7" s="202"/>
      <c r="R7" s="202"/>
      <c r="S7" s="203"/>
      <c r="T7" s="204"/>
      <c r="U7" s="205"/>
      <c r="V7" s="18"/>
    </row>
    <row r="8" spans="1:22" ht="22.5" customHeight="1" x14ac:dyDescent="0.65">
      <c r="A8" s="16">
        <v>4</v>
      </c>
      <c r="B8" s="272" t="s">
        <v>4417</v>
      </c>
      <c r="C8" s="272"/>
      <c r="D8" s="272"/>
      <c r="E8" s="272"/>
      <c r="F8" s="272"/>
      <c r="G8" s="272"/>
      <c r="H8" s="272"/>
      <c r="I8" s="272"/>
      <c r="J8" s="18"/>
      <c r="K8" s="206"/>
      <c r="L8" s="207"/>
      <c r="M8" s="207"/>
      <c r="N8" s="207"/>
      <c r="O8" s="207"/>
      <c r="P8" s="207"/>
      <c r="Q8" s="207"/>
      <c r="R8" s="207"/>
      <c r="S8" s="207"/>
      <c r="T8" s="208"/>
      <c r="U8" s="209"/>
    </row>
    <row r="9" spans="1:22" ht="22.5" customHeight="1" x14ac:dyDescent="0.65">
      <c r="A9" s="16"/>
      <c r="B9" s="273"/>
      <c r="C9" s="273"/>
      <c r="D9" s="273"/>
      <c r="E9" s="273"/>
      <c r="F9" s="273"/>
      <c r="G9" s="273"/>
      <c r="H9" s="273"/>
      <c r="I9" s="273"/>
      <c r="J9" s="19"/>
      <c r="K9" s="206"/>
      <c r="L9" s="207"/>
      <c r="M9" s="207"/>
      <c r="N9" s="207"/>
      <c r="O9" s="207"/>
      <c r="P9" s="207"/>
      <c r="Q9" s="207"/>
      <c r="R9" s="207"/>
      <c r="S9" s="207"/>
      <c r="T9" s="210"/>
      <c r="U9" s="209"/>
    </row>
    <row r="10" spans="1:22" ht="22.5" customHeight="1" x14ac:dyDescent="0.65">
      <c r="A10" s="16"/>
      <c r="B10" s="273"/>
      <c r="C10" s="273"/>
      <c r="D10" s="273"/>
      <c r="E10" s="273"/>
      <c r="F10" s="273"/>
      <c r="G10" s="273"/>
      <c r="H10" s="273"/>
      <c r="I10" s="273"/>
      <c r="K10" s="211"/>
      <c r="L10" s="212"/>
      <c r="M10" s="212"/>
      <c r="N10" s="212"/>
      <c r="O10" s="212"/>
      <c r="P10" s="212"/>
      <c r="Q10" s="212"/>
      <c r="R10" s="212"/>
      <c r="S10" s="213"/>
      <c r="T10" s="190"/>
      <c r="U10" s="191"/>
    </row>
    <row r="11" spans="1:22" ht="22.5" customHeight="1" x14ac:dyDescent="0.65">
      <c r="A11" s="16"/>
      <c r="B11" s="273"/>
      <c r="C11" s="273"/>
      <c r="D11" s="273"/>
      <c r="E11" s="273"/>
      <c r="F11" s="273"/>
      <c r="G11" s="273"/>
      <c r="H11" s="273"/>
      <c r="I11" s="273"/>
      <c r="K11" s="201"/>
      <c r="L11" s="202"/>
      <c r="M11" s="202"/>
      <c r="N11" s="202"/>
      <c r="O11" s="202"/>
      <c r="P11" s="202"/>
      <c r="Q11" s="202"/>
      <c r="R11" s="202"/>
      <c r="S11" s="203"/>
      <c r="T11" s="190"/>
      <c r="U11" s="191"/>
    </row>
    <row r="12" spans="1:22" ht="22.5" customHeight="1" thickBot="1" x14ac:dyDescent="0.7">
      <c r="A12" s="16"/>
      <c r="B12" s="274"/>
      <c r="C12" s="274"/>
      <c r="D12" s="274"/>
      <c r="E12" s="274"/>
      <c r="F12" s="274"/>
      <c r="G12" s="274"/>
      <c r="H12" s="274"/>
      <c r="I12" s="274"/>
      <c r="K12" s="192"/>
      <c r="L12" s="193"/>
      <c r="M12" s="193"/>
      <c r="N12" s="193"/>
      <c r="O12" s="193"/>
      <c r="P12" s="193"/>
      <c r="Q12" s="193"/>
      <c r="R12" s="193"/>
      <c r="S12" s="194"/>
      <c r="T12" s="195"/>
      <c r="U12" s="196"/>
    </row>
    <row r="13" spans="1:22" ht="22.5" customHeight="1" thickBot="1" x14ac:dyDescent="0.7">
      <c r="A13" s="16">
        <v>5</v>
      </c>
      <c r="B13" s="262" t="s">
        <v>8</v>
      </c>
      <c r="C13" s="263"/>
      <c r="D13" s="263"/>
      <c r="E13" s="263"/>
      <c r="F13" s="263"/>
      <c r="G13" s="263"/>
      <c r="H13" s="263"/>
      <c r="I13" s="264"/>
      <c r="K13" s="197"/>
      <c r="L13" s="198"/>
      <c r="M13" s="198"/>
      <c r="N13" s="198"/>
      <c r="O13" s="198"/>
      <c r="P13" s="198"/>
      <c r="Q13" s="198"/>
      <c r="R13" s="198"/>
      <c r="S13" s="198"/>
      <c r="T13" s="198"/>
      <c r="U13" s="198"/>
    </row>
    <row r="14" spans="1:22" ht="22.5" customHeight="1" x14ac:dyDescent="0.65">
      <c r="A14" s="16"/>
      <c r="B14" s="265" t="s">
        <v>4418</v>
      </c>
      <c r="C14" s="265"/>
      <c r="D14" s="265"/>
      <c r="E14" s="265"/>
      <c r="F14" s="265"/>
      <c r="G14" s="265"/>
      <c r="H14" s="265"/>
      <c r="I14" s="265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</row>
    <row r="15" spans="1:22" ht="3.75" customHeight="1" x14ac:dyDescent="0.65">
      <c r="A15" s="16"/>
      <c r="B15" s="266"/>
      <c r="C15" s="266"/>
      <c r="D15" s="266"/>
      <c r="E15" s="266"/>
      <c r="F15" s="266"/>
      <c r="G15" s="266"/>
      <c r="H15" s="266"/>
      <c r="I15" s="266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</row>
    <row r="16" spans="1:22" ht="26.25" customHeight="1" x14ac:dyDescent="0.65">
      <c r="A16" s="16">
        <v>6</v>
      </c>
      <c r="B16" s="266"/>
      <c r="C16" s="266"/>
      <c r="D16" s="266"/>
      <c r="E16" s="266"/>
      <c r="F16" s="266"/>
      <c r="G16" s="266"/>
      <c r="H16" s="266"/>
      <c r="I16" s="266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</row>
    <row r="17" spans="2:21" ht="19.5" customHeight="1" x14ac:dyDescent="0.5">
      <c r="B17" s="266"/>
      <c r="C17" s="266"/>
      <c r="D17" s="266"/>
      <c r="E17" s="266"/>
      <c r="F17" s="266"/>
      <c r="G17" s="266"/>
      <c r="H17" s="266"/>
      <c r="I17" s="266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</row>
    <row r="18" spans="2:21" ht="19.5" customHeight="1" x14ac:dyDescent="0.65">
      <c r="B18" s="266"/>
      <c r="C18" s="266"/>
      <c r="D18" s="266"/>
      <c r="E18" s="266"/>
      <c r="F18" s="266"/>
      <c r="G18" s="266"/>
      <c r="H18" s="266"/>
      <c r="I18" s="266"/>
      <c r="K18" s="20"/>
      <c r="M18" s="199"/>
      <c r="N18" s="199"/>
      <c r="O18" s="199"/>
      <c r="P18" s="21"/>
      <c r="Q18" s="200"/>
      <c r="R18" s="200"/>
      <c r="S18" s="20"/>
      <c r="T18" s="20"/>
      <c r="U18" s="20"/>
    </row>
    <row r="19" spans="2:21" ht="21.75" customHeight="1" thickBot="1" x14ac:dyDescent="0.55000000000000004">
      <c r="B19" s="267"/>
      <c r="C19" s="267"/>
      <c r="D19" s="267"/>
      <c r="E19" s="267"/>
      <c r="F19" s="267"/>
      <c r="G19" s="267"/>
      <c r="H19" s="267"/>
      <c r="I19" s="267"/>
    </row>
    <row r="20" spans="2:21" ht="3.75" customHeight="1" x14ac:dyDescent="0.5"/>
    <row r="21" spans="2:21" ht="35.25" customHeight="1" x14ac:dyDescent="0.7">
      <c r="B21" s="228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</row>
    <row r="22" spans="2:21" ht="14.25" customHeight="1" x14ac:dyDescent="0.7">
      <c r="B22" s="228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</row>
    <row r="23" spans="2:21" ht="15" customHeight="1" x14ac:dyDescent="0.7">
      <c r="B23" s="228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</row>
  </sheetData>
  <mergeCells count="11">
    <mergeCell ref="B1:I1"/>
    <mergeCell ref="B5:H5"/>
    <mergeCell ref="B6:I6"/>
    <mergeCell ref="B4:I4"/>
    <mergeCell ref="B2:I2"/>
    <mergeCell ref="B3:I3"/>
    <mergeCell ref="B13:I13"/>
    <mergeCell ref="B14:I19"/>
    <mergeCell ref="B7:G7"/>
    <mergeCell ref="H7:I7"/>
    <mergeCell ref="B8:I12"/>
  </mergeCells>
  <hyperlinks>
    <hyperlink ref="B3" r:id="rId1" location="'إدخال البيانات'!D2" display="المخصص" xr:uid="{00000000-0004-0000-0000-000000000000}"/>
    <hyperlink ref="H7" location="الإستمارة!Q1" display="الإستمارة وإطبع منها أربعة نسخ" xr:uid="{00000000-0004-0000-0000-000001000000}"/>
    <hyperlink ref="B3:C3" location="'إدخال البيانات'!D2" display="اضغط هنا" xr:uid="{00000000-0004-0000-0000-000002000000}"/>
    <hyperlink ref="B3:I3" location="'إدخال البيانات'!B2" display="تملئ صفحة إدخال البيانات بالمعلومات المطلوبة وبشكل دقيق وصحيح" xr:uid="{00000000-0004-0000-0000-000003000000}"/>
    <hyperlink ref="B4:I4" location="'اختيار المقررات'!E1" display="الانتقال إلى صفحة اختيار المقررات" xr:uid="{00000000-0004-0000-0000-000004000000}"/>
    <hyperlink ref="H7:I7" location="الإستمارة!Q1" display="الإستمارة وإطبع منها أربعة نسخ" xr:uid="{00000000-0004-0000-0000-000005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Worksheet____6"/>
  <dimension ref="A1:R91"/>
  <sheetViews>
    <sheetView showGridLines="0" rightToLeft="1" workbookViewId="0">
      <selection activeCell="C1" sqref="C1"/>
    </sheetView>
  </sheetViews>
  <sheetFormatPr defaultColWidth="9" defaultRowHeight="13.8" x14ac:dyDescent="0.25"/>
  <cols>
    <col min="1" max="7" width="18.59765625" customWidth="1"/>
    <col min="8" max="8" width="4.296875" customWidth="1"/>
    <col min="9" max="9" width="3.09765625" customWidth="1"/>
    <col min="10" max="10" width="8.09765625" customWidth="1"/>
    <col min="11" max="11" width="6.09765625" customWidth="1"/>
    <col min="12" max="12" width="13.8984375" customWidth="1"/>
    <col min="13" max="14" width="11" customWidth="1"/>
    <col min="15" max="15" width="15.296875" customWidth="1"/>
    <col min="16" max="16" width="37.09765625" customWidth="1"/>
    <col min="17" max="17" width="20" style="3" customWidth="1"/>
    <col min="18" max="18" width="18.296875" style="3" customWidth="1"/>
    <col min="19" max="19" width="16.09765625" customWidth="1"/>
  </cols>
  <sheetData>
    <row r="1" spans="1:16" ht="25.95" customHeight="1" x14ac:dyDescent="0.25">
      <c r="A1" s="286" t="s">
        <v>9</v>
      </c>
      <c r="B1" s="286"/>
      <c r="C1" s="100"/>
      <c r="D1" s="93" t="str">
        <f>IFERROR(VLOOKUP(C1,ورقة2!$A$2:$Z$14000,2,0),"")</f>
        <v/>
      </c>
      <c r="M1" s="126"/>
    </row>
    <row r="2" spans="1:16" ht="40.200000000000003" customHeight="1" x14ac:dyDescent="0.25">
      <c r="A2" s="287" t="e">
        <f>VLOOKUP(C1,ورقة2!A1:AC14000,22,0)</f>
        <v>#N/A</v>
      </c>
      <c r="B2" s="287"/>
      <c r="C2" s="287"/>
      <c r="D2" s="287"/>
      <c r="E2" s="287"/>
      <c r="F2" s="287"/>
    </row>
    <row r="3" spans="1:16" ht="14.4" thickBot="1" x14ac:dyDescent="0.3">
      <c r="A3" s="288" t="s">
        <v>10</v>
      </c>
      <c r="B3" s="288"/>
      <c r="C3" s="288"/>
      <c r="D3" s="288"/>
      <c r="E3" s="288"/>
      <c r="F3" s="288"/>
    </row>
    <row r="4" spans="1:16" ht="23.25" customHeight="1" thickTop="1" x14ac:dyDescent="0.25">
      <c r="A4" s="162" t="s">
        <v>20</v>
      </c>
      <c r="B4" s="162" t="s">
        <v>21</v>
      </c>
      <c r="C4" s="162" t="s">
        <v>22</v>
      </c>
      <c r="D4" s="163" t="s">
        <v>23</v>
      </c>
      <c r="E4" s="163" t="s">
        <v>24</v>
      </c>
      <c r="F4" s="162" t="s">
        <v>25</v>
      </c>
      <c r="G4" s="164" t="s">
        <v>35</v>
      </c>
    </row>
    <row r="5" spans="1:16" s="13" customFormat="1" ht="33.75" customHeight="1" thickBot="1" x14ac:dyDescent="0.3">
      <c r="A5" s="165"/>
      <c r="B5" s="166"/>
      <c r="C5" s="166"/>
      <c r="D5" s="165"/>
      <c r="E5" s="165"/>
      <c r="F5" s="166"/>
      <c r="G5" s="167"/>
    </row>
    <row r="6" spans="1:16" s="13" customFormat="1" ht="33.75" customHeight="1" thickTop="1" x14ac:dyDescent="0.25">
      <c r="A6" s="168" t="s">
        <v>52</v>
      </c>
      <c r="B6" s="169" t="s">
        <v>53</v>
      </c>
      <c r="C6" s="169" t="s">
        <v>11</v>
      </c>
      <c r="D6" s="169" t="s">
        <v>12</v>
      </c>
      <c r="E6" s="169" t="s">
        <v>13</v>
      </c>
      <c r="F6" s="170" t="s">
        <v>14</v>
      </c>
      <c r="G6" s="1"/>
    </row>
    <row r="7" spans="1:16" ht="23.25" customHeight="1" x14ac:dyDescent="0.25">
      <c r="A7" s="171" t="e">
        <f>IF(A8&lt;&gt;"",A8,VLOOKUP($C$1,ورقة2!A2:P14000,3,0))</f>
        <v>#N/A</v>
      </c>
      <c r="B7" s="172" t="str">
        <f>IF(B8&lt;&gt;"",B8,VLOOKUP($C$1,ورقة2!A2:P14000,4,0))</f>
        <v>hhh</v>
      </c>
      <c r="C7" s="172" t="e">
        <f>UPPER(IF(C8&lt;&gt;"",C8,VLOOKUP($C$1,ورقة2!A2:P14000,13,0)))</f>
        <v>#N/A</v>
      </c>
      <c r="D7" s="172" t="e">
        <f>UPPER(IF(D8&lt;&gt;"",D8,VLOOKUP($C$1,ورقة2!A2:P14000,14,0)))</f>
        <v>#N/A</v>
      </c>
      <c r="E7" s="172" t="e">
        <f>UPPER(IF(E8&lt;&gt;"",E8,VLOOKUP($C$1,ورقة2!A2:P14000,15,0)))</f>
        <v>#N/A</v>
      </c>
      <c r="F7" s="173" t="e">
        <f>UPPER(IF(F8&lt;&gt;"",F8,VLOOKUP($C$1,ورقة2!A2:P14000,16,0)))</f>
        <v>#N/A</v>
      </c>
      <c r="G7" s="174"/>
    </row>
    <row r="8" spans="1:16" ht="33.75" customHeight="1" thickBot="1" x14ac:dyDescent="0.3">
      <c r="A8" s="175"/>
      <c r="B8" s="166" t="s">
        <v>16625</v>
      </c>
      <c r="C8" s="166"/>
      <c r="D8" s="166"/>
      <c r="E8" s="166"/>
      <c r="F8" s="167"/>
      <c r="H8" s="179"/>
      <c r="I8" s="179"/>
      <c r="J8" s="179" t="s">
        <v>4324</v>
      </c>
      <c r="K8" s="179"/>
      <c r="L8" s="179"/>
      <c r="M8" s="179"/>
      <c r="N8" s="179"/>
      <c r="O8" s="179"/>
      <c r="P8" s="179"/>
    </row>
    <row r="9" spans="1:16" ht="33.75" customHeight="1" thickTop="1" x14ac:dyDescent="0.25">
      <c r="A9" s="176" t="s">
        <v>42</v>
      </c>
      <c r="B9" s="162" t="s">
        <v>43</v>
      </c>
      <c r="C9" s="162" t="s">
        <v>44</v>
      </c>
      <c r="D9" s="164" t="s">
        <v>45</v>
      </c>
      <c r="E9" s="176" t="s">
        <v>32</v>
      </c>
      <c r="F9" s="162" t="s">
        <v>33</v>
      </c>
      <c r="G9" s="164" t="s">
        <v>34</v>
      </c>
    </row>
    <row r="10" spans="1:16" ht="23.25" customHeight="1" x14ac:dyDescent="0.25">
      <c r="A10" s="177" t="e">
        <f>IF(A11&lt;&gt;"",A11,IF(VLOOKUP($C$1,ورقة2!A2:P14000,6,0)="","",VLOOKUP($C$1,ورقة2!A2:P14000,6,0)))</f>
        <v>#N/A</v>
      </c>
      <c r="B10" s="172" t="e">
        <f>IF(B11&lt;&gt;"",B11,VLOOKUP($C$1,ورقة2!A2:P14000,7,0))</f>
        <v>#N/A</v>
      </c>
      <c r="C10" s="172" t="e">
        <f>IF(C11&lt;&gt;"",C11,VLOOKUP($C$1,ورقة2!A2:P14000,8,0))</f>
        <v>#N/A</v>
      </c>
      <c r="D10" s="173" t="e">
        <f>IF(D11&lt;&gt;"",D11,VLOOKUP($C$1,ورقة2!A2:P14000,5,0))</f>
        <v>#N/A</v>
      </c>
      <c r="E10" s="171" t="e">
        <f>IF(E11&lt;&gt;"",E11,VLOOKUP($C$1,ورقة2!A2:P14000,10,0))</f>
        <v>#N/A</v>
      </c>
      <c r="F10" s="172" t="e">
        <f>IF(F11&lt;&gt;"",F11,VLOOKUP($C$1,ورقة2!A2:P14000,11,0))</f>
        <v>#N/A</v>
      </c>
      <c r="G10" s="173" t="e">
        <f>IF(G11&lt;&gt;"",G11,VLOOKUP($C$1,ورقة2!A2:P14000,12,0))</f>
        <v>#N/A</v>
      </c>
    </row>
    <row r="11" spans="1:16" ht="33.75" customHeight="1" thickBot="1" x14ac:dyDescent="0.3">
      <c r="A11" s="178"/>
      <c r="B11" s="166"/>
      <c r="C11" s="166"/>
      <c r="D11" s="167"/>
      <c r="E11" s="175"/>
      <c r="F11" s="166"/>
      <c r="G11" s="167"/>
      <c r="K11" s="179" t="s">
        <v>4324</v>
      </c>
    </row>
    <row r="12" spans="1:16" ht="14.4" thickTop="1" x14ac:dyDescent="0.25"/>
    <row r="18" spans="4:12" x14ac:dyDescent="0.25">
      <c r="D18">
        <v>2023</v>
      </c>
    </row>
    <row r="19" spans="4:12" x14ac:dyDescent="0.25">
      <c r="D19">
        <v>2022</v>
      </c>
      <c r="G19" s="2"/>
      <c r="I19" s="101"/>
      <c r="J19" t="s">
        <v>1726</v>
      </c>
      <c r="L19" t="s">
        <v>16</v>
      </c>
    </row>
    <row r="20" spans="4:12" x14ac:dyDescent="0.25">
      <c r="D20">
        <v>2021</v>
      </c>
      <c r="F20" t="s">
        <v>76</v>
      </c>
      <c r="G20" s="125" t="s">
        <v>1226</v>
      </c>
      <c r="H20" s="13"/>
      <c r="I20" s="102" t="s">
        <v>17</v>
      </c>
      <c r="J20" t="s">
        <v>18</v>
      </c>
      <c r="K20" s="13"/>
      <c r="L20" t="s">
        <v>19</v>
      </c>
    </row>
    <row r="21" spans="4:12" x14ac:dyDescent="0.25">
      <c r="D21">
        <v>2020</v>
      </c>
      <c r="F21" t="s">
        <v>77</v>
      </c>
      <c r="G21" s="125" t="s">
        <v>15</v>
      </c>
      <c r="I21" s="102" t="s">
        <v>26</v>
      </c>
      <c r="J21" t="s">
        <v>27</v>
      </c>
      <c r="L21" t="s">
        <v>28</v>
      </c>
    </row>
    <row r="22" spans="4:12" x14ac:dyDescent="0.25">
      <c r="D22">
        <v>2019</v>
      </c>
      <c r="G22" s="125" t="s">
        <v>4325</v>
      </c>
      <c r="I22" s="102" t="s">
        <v>29</v>
      </c>
      <c r="J22" t="s">
        <v>30</v>
      </c>
      <c r="L22" t="s">
        <v>31</v>
      </c>
    </row>
    <row r="23" spans="4:12" x14ac:dyDescent="0.25">
      <c r="D23">
        <v>2018</v>
      </c>
      <c r="I23" s="102" t="s">
        <v>36</v>
      </c>
      <c r="J23" t="s">
        <v>37</v>
      </c>
      <c r="L23" t="s">
        <v>38</v>
      </c>
    </row>
    <row r="24" spans="4:12" x14ac:dyDescent="0.25">
      <c r="D24">
        <v>2017</v>
      </c>
      <c r="I24" s="102" t="s">
        <v>39</v>
      </c>
      <c r="J24" t="s">
        <v>40</v>
      </c>
      <c r="L24" t="s">
        <v>41</v>
      </c>
    </row>
    <row r="25" spans="4:12" x14ac:dyDescent="0.25">
      <c r="D25">
        <v>2016</v>
      </c>
      <c r="I25" s="102" t="s">
        <v>46</v>
      </c>
      <c r="J25" t="s">
        <v>47</v>
      </c>
      <c r="L25" t="s">
        <v>48</v>
      </c>
    </row>
    <row r="26" spans="4:12" x14ac:dyDescent="0.25">
      <c r="D26">
        <v>2015</v>
      </c>
      <c r="I26" s="102" t="s">
        <v>49</v>
      </c>
      <c r="J26" t="s">
        <v>50</v>
      </c>
      <c r="L26" t="s">
        <v>51</v>
      </c>
    </row>
    <row r="27" spans="4:12" x14ac:dyDescent="0.25">
      <c r="D27">
        <v>2014</v>
      </c>
      <c r="I27" s="102" t="s">
        <v>54</v>
      </c>
      <c r="J27" t="s">
        <v>55</v>
      </c>
      <c r="L27" t="s">
        <v>56</v>
      </c>
    </row>
    <row r="28" spans="4:12" x14ac:dyDescent="0.25">
      <c r="D28">
        <v>2013</v>
      </c>
      <c r="I28" s="102" t="s">
        <v>57</v>
      </c>
      <c r="J28" t="s">
        <v>58</v>
      </c>
      <c r="L28" t="s">
        <v>59</v>
      </c>
    </row>
    <row r="29" spans="4:12" x14ac:dyDescent="0.25">
      <c r="D29">
        <v>2012</v>
      </c>
      <c r="I29" s="102" t="s">
        <v>60</v>
      </c>
      <c r="J29" t="s">
        <v>61</v>
      </c>
      <c r="L29" t="s">
        <v>62</v>
      </c>
    </row>
    <row r="30" spans="4:12" x14ac:dyDescent="0.25">
      <c r="D30">
        <v>2011</v>
      </c>
      <c r="I30" s="102" t="s">
        <v>63</v>
      </c>
      <c r="J30" t="s">
        <v>64</v>
      </c>
      <c r="L30" t="s">
        <v>65</v>
      </c>
    </row>
    <row r="31" spans="4:12" x14ac:dyDescent="0.25">
      <c r="D31">
        <v>2010</v>
      </c>
      <c r="I31" s="102" t="s">
        <v>66</v>
      </c>
      <c r="J31" t="s">
        <v>67</v>
      </c>
      <c r="L31" t="s">
        <v>68</v>
      </c>
    </row>
    <row r="32" spans="4:12" x14ac:dyDescent="0.25">
      <c r="D32">
        <v>2009</v>
      </c>
      <c r="I32" s="102" t="s">
        <v>69</v>
      </c>
      <c r="J32" t="s">
        <v>70</v>
      </c>
      <c r="L32" t="s">
        <v>71</v>
      </c>
    </row>
    <row r="33" spans="4:12" x14ac:dyDescent="0.25">
      <c r="D33">
        <v>2008</v>
      </c>
      <c r="I33" s="102" t="s">
        <v>72</v>
      </c>
      <c r="J33" t="s">
        <v>73</v>
      </c>
      <c r="L33" t="s">
        <v>74</v>
      </c>
    </row>
    <row r="34" spans="4:12" x14ac:dyDescent="0.25">
      <c r="D34">
        <v>2007</v>
      </c>
      <c r="L34" t="s">
        <v>75</v>
      </c>
    </row>
    <row r="35" spans="4:12" x14ac:dyDescent="0.25">
      <c r="D35">
        <v>2006</v>
      </c>
    </row>
    <row r="36" spans="4:12" x14ac:dyDescent="0.25">
      <c r="D36">
        <v>2005</v>
      </c>
    </row>
    <row r="37" spans="4:12" x14ac:dyDescent="0.25">
      <c r="D37">
        <v>2004</v>
      </c>
    </row>
    <row r="38" spans="4:12" x14ac:dyDescent="0.25">
      <c r="D38">
        <v>2003</v>
      </c>
    </row>
    <row r="39" spans="4:12" x14ac:dyDescent="0.25">
      <c r="D39">
        <v>2002</v>
      </c>
    </row>
    <row r="40" spans="4:12" x14ac:dyDescent="0.25">
      <c r="D40">
        <v>2001</v>
      </c>
    </row>
    <row r="41" spans="4:12" x14ac:dyDescent="0.25">
      <c r="D41">
        <v>2000</v>
      </c>
    </row>
    <row r="42" spans="4:12" x14ac:dyDescent="0.25">
      <c r="D42">
        <v>1999</v>
      </c>
    </row>
    <row r="43" spans="4:12" x14ac:dyDescent="0.25">
      <c r="D43">
        <v>1998</v>
      </c>
    </row>
    <row r="44" spans="4:12" x14ac:dyDescent="0.25">
      <c r="D44">
        <v>1997</v>
      </c>
    </row>
    <row r="45" spans="4:12" x14ac:dyDescent="0.25">
      <c r="D45">
        <v>1996</v>
      </c>
    </row>
    <row r="46" spans="4:12" x14ac:dyDescent="0.25">
      <c r="D46">
        <v>1995</v>
      </c>
    </row>
    <row r="47" spans="4:12" x14ac:dyDescent="0.25">
      <c r="D47">
        <v>1994</v>
      </c>
    </row>
    <row r="48" spans="4:12" x14ac:dyDescent="0.25">
      <c r="D48">
        <v>1993</v>
      </c>
    </row>
    <row r="49" spans="4:4" x14ac:dyDescent="0.25">
      <c r="D49">
        <v>1992</v>
      </c>
    </row>
    <row r="50" spans="4:4" x14ac:dyDescent="0.25">
      <c r="D50">
        <v>1991</v>
      </c>
    </row>
    <row r="51" spans="4:4" x14ac:dyDescent="0.25">
      <c r="D51">
        <v>1990</v>
      </c>
    </row>
    <row r="52" spans="4:4" x14ac:dyDescent="0.25">
      <c r="D52">
        <v>1989</v>
      </c>
    </row>
    <row r="53" spans="4:4" x14ac:dyDescent="0.25">
      <c r="D53">
        <v>1988</v>
      </c>
    </row>
    <row r="54" spans="4:4" x14ac:dyDescent="0.25">
      <c r="D54">
        <v>1987</v>
      </c>
    </row>
    <row r="55" spans="4:4" x14ac:dyDescent="0.25">
      <c r="D55">
        <v>1986</v>
      </c>
    </row>
    <row r="56" spans="4:4" x14ac:dyDescent="0.25">
      <c r="D56">
        <v>1985</v>
      </c>
    </row>
    <row r="57" spans="4:4" x14ac:dyDescent="0.25">
      <c r="D57">
        <v>1984</v>
      </c>
    </row>
    <row r="58" spans="4:4" x14ac:dyDescent="0.25">
      <c r="D58">
        <v>1983</v>
      </c>
    </row>
    <row r="59" spans="4:4" x14ac:dyDescent="0.25">
      <c r="D59">
        <v>1982</v>
      </c>
    </row>
    <row r="60" spans="4:4" x14ac:dyDescent="0.25">
      <c r="D60">
        <v>1981</v>
      </c>
    </row>
    <row r="61" spans="4:4" x14ac:dyDescent="0.25">
      <c r="D61">
        <v>1980</v>
      </c>
    </row>
    <row r="62" spans="4:4" x14ac:dyDescent="0.25">
      <c r="D62">
        <v>1979</v>
      </c>
    </row>
    <row r="63" spans="4:4" x14ac:dyDescent="0.25">
      <c r="D63">
        <v>1978</v>
      </c>
    </row>
    <row r="64" spans="4:4" x14ac:dyDescent="0.25">
      <c r="D64">
        <v>1977</v>
      </c>
    </row>
    <row r="65" spans="4:4" x14ac:dyDescent="0.25">
      <c r="D65">
        <v>1976</v>
      </c>
    </row>
    <row r="66" spans="4:4" x14ac:dyDescent="0.25">
      <c r="D66">
        <v>1975</v>
      </c>
    </row>
    <row r="67" spans="4:4" x14ac:dyDescent="0.25">
      <c r="D67">
        <v>1974</v>
      </c>
    </row>
    <row r="68" spans="4:4" x14ac:dyDescent="0.25">
      <c r="D68">
        <v>1973</v>
      </c>
    </row>
    <row r="69" spans="4:4" x14ac:dyDescent="0.25">
      <c r="D69">
        <v>1972</v>
      </c>
    </row>
    <row r="70" spans="4:4" x14ac:dyDescent="0.25">
      <c r="D70">
        <v>1971</v>
      </c>
    </row>
    <row r="71" spans="4:4" x14ac:dyDescent="0.25">
      <c r="D71">
        <v>1970</v>
      </c>
    </row>
    <row r="72" spans="4:4" x14ac:dyDescent="0.25">
      <c r="D72">
        <v>1969</v>
      </c>
    </row>
    <row r="73" spans="4:4" x14ac:dyDescent="0.25">
      <c r="D73">
        <v>1968</v>
      </c>
    </row>
    <row r="74" spans="4:4" x14ac:dyDescent="0.25">
      <c r="D74">
        <v>1967</v>
      </c>
    </row>
    <row r="75" spans="4:4" x14ac:dyDescent="0.25">
      <c r="D75">
        <v>1966</v>
      </c>
    </row>
    <row r="76" spans="4:4" x14ac:dyDescent="0.25">
      <c r="D76">
        <v>1965</v>
      </c>
    </row>
    <row r="77" spans="4:4" x14ac:dyDescent="0.25">
      <c r="D77">
        <v>1964</v>
      </c>
    </row>
    <row r="78" spans="4:4" x14ac:dyDescent="0.25">
      <c r="D78">
        <v>1963</v>
      </c>
    </row>
    <row r="79" spans="4:4" x14ac:dyDescent="0.25">
      <c r="D79">
        <v>1962</v>
      </c>
    </row>
    <row r="80" spans="4:4" x14ac:dyDescent="0.25">
      <c r="D80">
        <v>1961</v>
      </c>
    </row>
    <row r="81" spans="4:4" x14ac:dyDescent="0.25">
      <c r="D81">
        <v>1960</v>
      </c>
    </row>
    <row r="82" spans="4:4" x14ac:dyDescent="0.25">
      <c r="D82">
        <v>1959</v>
      </c>
    </row>
    <row r="83" spans="4:4" x14ac:dyDescent="0.25">
      <c r="D83">
        <v>1958</v>
      </c>
    </row>
    <row r="84" spans="4:4" x14ac:dyDescent="0.25">
      <c r="D84">
        <v>1957</v>
      </c>
    </row>
    <row r="85" spans="4:4" x14ac:dyDescent="0.25">
      <c r="D85">
        <v>1956</v>
      </c>
    </row>
    <row r="86" spans="4:4" x14ac:dyDescent="0.25">
      <c r="D86">
        <v>1955</v>
      </c>
    </row>
    <row r="87" spans="4:4" x14ac:dyDescent="0.25">
      <c r="D87">
        <v>1954</v>
      </c>
    </row>
    <row r="88" spans="4:4" x14ac:dyDescent="0.25">
      <c r="D88">
        <v>1953</v>
      </c>
    </row>
    <row r="89" spans="4:4" x14ac:dyDescent="0.25">
      <c r="D89">
        <v>1952</v>
      </c>
    </row>
    <row r="90" spans="4:4" x14ac:dyDescent="0.25">
      <c r="D90">
        <v>1951</v>
      </c>
    </row>
    <row r="91" spans="4:4" x14ac:dyDescent="0.25">
      <c r="D91">
        <v>1950</v>
      </c>
    </row>
  </sheetData>
  <autoFilter ref="L19:L34" xr:uid="{00000000-0009-0000-0000-000001000000}">
    <sortState xmlns:xlrd2="http://schemas.microsoft.com/office/spreadsheetml/2017/richdata2" ref="L20:L34">
      <sortCondition ref="L19:L34"/>
    </sortState>
  </autoFilter>
  <mergeCells count="3">
    <mergeCell ref="A1:B1"/>
    <mergeCell ref="A2:F2"/>
    <mergeCell ref="A3:F3"/>
  </mergeCells>
  <dataValidations xWindow="129" yWindow="441" count="12">
    <dataValidation type="custom" allowBlank="1" showInputMessage="1" showErrorMessage="1" errorTitle="خطأ" error="الرقم الوطني خطأ في حال لم تكن تحمل الجنسية السورية أو الفلسطينية السورية عليك إدخال رقم جواز السفر أو رقمك القومي في الحقل المخصص" promptTitle="الرقم الوطني" prompt="يجب أن تدخل الرقم الوطني من اليسار إلى اليمين_x000a_في حال لم تكن تحمل الجنسية السورية عليك إدخال رقم جواز سفرك أو رقمك القومي" sqref="A5" xr:uid="{00000000-0002-0000-0100-000000000000}">
      <formula1>AND(OR(LEFT(A5,1)="0",LEFT(A5,1)="1",LEFT(A5,1)="9"),LEFT(A5,2)&lt;&gt;"00",LEN(A5)=11)</formula1>
    </dataValidation>
    <dataValidation type="custom" allowBlank="1" showInputMessage="1" showErrorMessage="1" errorTitle="خطأ" error="رقم الموبايل غير صحيح" sqref="E5" xr:uid="{00000000-0002-0000-0100-000001000000}">
      <formula1>AND(LEFT(E5,2)="09",LEN(E5)=10)</formula1>
    </dataValidation>
    <dataValidation type="date" allowBlank="1" showInputMessage="1" showErrorMessage="1" promptTitle="يجب أن يكون التاريخ " prompt="يوم / شهر / سنة" sqref="A11" xr:uid="{00000000-0002-0000-0100-000002000000}">
      <formula1>18264</formula1>
      <formula2>44196</formula2>
    </dataValidation>
    <dataValidation allowBlank="1" showInputMessage="1" showErrorMessage="1" promptTitle="اسم الأب باللغة الانكليزية" prompt="يجب أن يكون صحيح لأن سيتم إعتماده في جميع الوثائق الجامعية" sqref="D8" xr:uid="{00000000-0002-0000-0100-000003000000}"/>
    <dataValidation allowBlank="1" showInputMessage="1" showErrorMessage="1" promptTitle="اسم الأم باللغة الانكليزية" prompt="يجب أن يكون صحيح لأن سيتم إعتماده في جميع الوثائق الجامعية" sqref="E8" xr:uid="{00000000-0002-0000-0100-000004000000}"/>
    <dataValidation allowBlank="1" showInputMessage="1" showErrorMessage="1" promptTitle="مكان الميلاد باللغة الانكليزية" prompt="يجب أن يكون صحيح لأن سيتم إعتماده في جميع الوثائق الجامعية" sqref="F8" xr:uid="{00000000-0002-0000-0100-000005000000}"/>
    <dataValidation type="list" allowBlank="1" showInputMessage="1" showErrorMessage="1" sqref="F11" xr:uid="{00000000-0002-0000-0100-000006000000}">
      <formula1>$D$18:$D$91</formula1>
    </dataValidation>
    <dataValidation type="custom" allowBlank="1" showInputMessage="1" showErrorMessage="1" errorTitle="خطأ" error="رقم الهاتف غير صحيح_x000a_يجب كتابة نداء المحافظة ثم رقم الهاتف_x000a_" sqref="D5" xr:uid="{00000000-0002-0000-0100-000007000000}">
      <formula1>AND(LEFT(D5,1)="0",AND(LEN(D5)&gt;8,LEN(D5)&lt;12))</formula1>
    </dataValidation>
    <dataValidation type="list" allowBlank="1" showInputMessage="1" showErrorMessage="1" sqref="D11" xr:uid="{00000000-0002-0000-0100-000008000000}">
      <formula1>$F$20:$F$21</formula1>
    </dataValidation>
    <dataValidation type="list" allowBlank="1" showInputMessage="1" showErrorMessage="1" sqref="E11" xr:uid="{00000000-0002-0000-0100-000009000000}">
      <formula1>$G$20:$G$22</formula1>
    </dataValidation>
    <dataValidation type="list" allowBlank="1" showInputMessage="1" showErrorMessage="1" sqref="G11" xr:uid="{00000000-0002-0000-0100-00000A000000}">
      <formula1>$J$19:$J$33</formula1>
    </dataValidation>
    <dataValidation type="list" allowBlank="1" showInputMessage="1" showErrorMessage="1" sqref="C11" xr:uid="{00000000-0002-0000-0100-00000B000000}">
      <formula1>$L$19:$L$34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Worksheet____4"/>
  <dimension ref="A1:CA65"/>
  <sheetViews>
    <sheetView showGridLines="0" rightToLeft="1" zoomScale="85" zoomScaleNormal="85" workbookViewId="0">
      <selection activeCell="T13" sqref="T13"/>
    </sheetView>
  </sheetViews>
  <sheetFormatPr defaultColWidth="9" defaultRowHeight="14.25" customHeight="1" x14ac:dyDescent="0.25"/>
  <cols>
    <col min="1" max="8" width="4.296875" style="61" customWidth="1"/>
    <col min="9" max="9" width="5.296875" style="61" bestFit="1" customWidth="1"/>
    <col min="10" max="10" width="5.8984375" style="61" customWidth="1"/>
    <col min="11" max="16" width="4.296875" style="61" customWidth="1"/>
    <col min="17" max="17" width="6.296875" style="61" bestFit="1" customWidth="1"/>
    <col min="18" max="33" width="4.296875" style="61" customWidth="1"/>
    <col min="34" max="40" width="4" style="61" customWidth="1"/>
    <col min="41" max="41" width="48.09765625" style="62" bestFit="1" customWidth="1"/>
    <col min="42" max="54" width="4" style="62" customWidth="1"/>
    <col min="55" max="56" width="3.296875" style="62" customWidth="1"/>
    <col min="57" max="57" width="34.09765625" style="62" customWidth="1"/>
    <col min="58" max="58" width="20.296875" style="62" customWidth="1"/>
    <col min="59" max="59" width="9.296875" style="62" customWidth="1"/>
    <col min="60" max="62" width="9" style="62" customWidth="1"/>
    <col min="63" max="63" width="5.8984375" style="62" customWidth="1"/>
    <col min="64" max="64" width="3.296875" style="62" customWidth="1"/>
    <col min="65" max="65" width="4.296875" style="62" bestFit="1" customWidth="1"/>
    <col min="66" max="66" width="26.296875" style="62" bestFit="1" customWidth="1"/>
    <col min="67" max="67" width="5.09765625" style="62" bestFit="1" customWidth="1"/>
    <col min="68" max="68" width="4.8984375" style="62" bestFit="1" customWidth="1"/>
    <col min="69" max="69" width="2.09765625" style="62" customWidth="1"/>
    <col min="70" max="71" width="5.8984375" style="62" bestFit="1" customWidth="1"/>
    <col min="72" max="72" width="7.8984375" style="62" bestFit="1" customWidth="1"/>
    <col min="73" max="73" width="9" style="62" customWidth="1"/>
    <col min="74" max="74" width="35.296875" style="62" customWidth="1"/>
    <col min="75" max="76" width="9" style="62" customWidth="1"/>
    <col min="77" max="77" width="23" style="62" customWidth="1"/>
    <col min="78" max="78" width="9" style="60" customWidth="1"/>
    <col min="79" max="79" width="23" style="61" customWidth="1"/>
    <col min="80" max="80" width="9" style="61" customWidth="1"/>
    <col min="81" max="16384" width="9" style="61"/>
  </cols>
  <sheetData>
    <row r="1" spans="1:79" s="55" customFormat="1" ht="21" customHeight="1" thickBot="1" x14ac:dyDescent="0.3">
      <c r="A1" s="293" t="s">
        <v>78</v>
      </c>
      <c r="B1" s="293"/>
      <c r="C1" s="293"/>
      <c r="D1" s="317">
        <f>'إدخال البيانات'!C1</f>
        <v>0</v>
      </c>
      <c r="E1" s="318"/>
      <c r="F1" s="318"/>
      <c r="G1" s="293" t="s">
        <v>79</v>
      </c>
      <c r="H1" s="293"/>
      <c r="I1" s="293"/>
      <c r="J1" s="315" t="str">
        <f>IFERROR(VLOOKUP($D$1,ورقة2!$A$2:$Z$14000,2,0),"")</f>
        <v/>
      </c>
      <c r="K1" s="315"/>
      <c r="L1" s="315"/>
      <c r="M1" s="293" t="s">
        <v>80</v>
      </c>
      <c r="N1" s="293"/>
      <c r="O1" s="293"/>
      <c r="P1" s="302" t="e">
        <f>'إدخال البيانات'!A7</f>
        <v>#N/A</v>
      </c>
      <c r="Q1" s="302"/>
      <c r="R1" s="302"/>
      <c r="S1" s="293" t="s">
        <v>81</v>
      </c>
      <c r="T1" s="293"/>
      <c r="U1" s="293"/>
      <c r="V1" s="302" t="str">
        <f>'إدخال البيانات'!B7</f>
        <v>hhh</v>
      </c>
      <c r="W1" s="302"/>
      <c r="X1" s="302"/>
      <c r="Y1" s="293" t="s">
        <v>42</v>
      </c>
      <c r="Z1" s="293"/>
      <c r="AA1" s="293"/>
      <c r="AB1" s="303" t="e">
        <f>'إدخال البيانات'!A10</f>
        <v>#N/A</v>
      </c>
      <c r="AC1" s="303"/>
      <c r="AD1" s="303"/>
      <c r="AE1" s="293" t="s">
        <v>43</v>
      </c>
      <c r="AF1" s="293"/>
      <c r="AG1" s="293"/>
      <c r="AH1" s="300" t="e">
        <f>'إدخال البيانات'!B10</f>
        <v>#N/A</v>
      </c>
      <c r="AI1" s="301"/>
      <c r="AJ1" s="301"/>
      <c r="AK1" s="301"/>
      <c r="AL1" s="301"/>
      <c r="AN1" s="55">
        <f>الإستمارة!AJ1</f>
        <v>0</v>
      </c>
      <c r="AO1" s="56" t="s">
        <v>82</v>
      </c>
      <c r="AP1" s="56"/>
      <c r="AQ1" s="56"/>
      <c r="AR1" s="56"/>
      <c r="AS1" s="56"/>
      <c r="AT1" s="56"/>
      <c r="AU1" s="56"/>
      <c r="AV1" s="56" t="s">
        <v>82</v>
      </c>
      <c r="AW1" s="56"/>
      <c r="AX1" s="56"/>
      <c r="AY1" s="56"/>
      <c r="AZ1" s="56"/>
      <c r="BA1" s="56"/>
      <c r="BB1" s="56"/>
      <c r="BC1" s="56"/>
      <c r="BD1" s="56"/>
      <c r="BF1" s="57" t="e">
        <f>IF($D$2="الأولى",BN21,IF($D$2="الثانية",BN36,IF($D$2="الثالثة",BN50,"")))</f>
        <v>#N/A</v>
      </c>
      <c r="BG1" s="56" t="e">
        <f t="shared" ref="BG1:BG7" si="0">IF($D$2="الأولى",BM21,IF($D$2="الثانية",BM36,IF($D$2="الثالثة",BM50,"")))</f>
        <v>#N/A</v>
      </c>
      <c r="BH1" s="56"/>
      <c r="BI1" s="56"/>
      <c r="BJ1" s="56"/>
      <c r="BK1" s="56"/>
      <c r="BL1" s="57"/>
      <c r="BM1" s="57"/>
      <c r="BN1" s="57"/>
      <c r="BO1" s="57"/>
      <c r="BP1" s="57"/>
      <c r="BQ1" s="57"/>
      <c r="BR1" s="57"/>
      <c r="BS1" s="57" t="s">
        <v>83</v>
      </c>
      <c r="BT1" s="56" t="s">
        <v>84</v>
      </c>
      <c r="BU1" s="56"/>
      <c r="BV1" s="56"/>
      <c r="BW1" s="56"/>
      <c r="BX1" s="56"/>
      <c r="BY1" s="56"/>
      <c r="BZ1" s="132"/>
    </row>
    <row r="2" spans="1:79" s="58" customFormat="1" ht="21" customHeight="1" thickTop="1" thickBot="1" x14ac:dyDescent="0.3">
      <c r="A2" s="293" t="s">
        <v>85</v>
      </c>
      <c r="B2" s="293"/>
      <c r="C2" s="293"/>
      <c r="D2" s="319" t="e">
        <f>VLOOKUP($D$1,ورقة2!A2:Z14000,9,0)</f>
        <v>#N/A</v>
      </c>
      <c r="E2" s="319"/>
      <c r="F2" s="319"/>
      <c r="G2" s="293"/>
      <c r="H2" s="293"/>
      <c r="I2" s="293"/>
      <c r="J2" s="290" t="e">
        <f>'إدخال البيانات'!F7</f>
        <v>#N/A</v>
      </c>
      <c r="K2" s="291"/>
      <c r="L2" s="292"/>
      <c r="M2" s="293" t="s">
        <v>86</v>
      </c>
      <c r="N2" s="293"/>
      <c r="O2" s="293"/>
      <c r="P2" s="302" t="e">
        <f>'إدخال البيانات'!E7</f>
        <v>#N/A</v>
      </c>
      <c r="Q2" s="302"/>
      <c r="R2" s="302"/>
      <c r="S2" s="293" t="s">
        <v>87</v>
      </c>
      <c r="T2" s="293"/>
      <c r="U2" s="293"/>
      <c r="V2" s="302" t="e">
        <f>'إدخال البيانات'!D7</f>
        <v>#N/A</v>
      </c>
      <c r="W2" s="302"/>
      <c r="X2" s="302"/>
      <c r="Y2" s="293" t="s">
        <v>88</v>
      </c>
      <c r="Z2" s="293"/>
      <c r="AA2" s="293"/>
      <c r="AB2" s="302" t="e">
        <f>'إدخال البيانات'!C7</f>
        <v>#N/A</v>
      </c>
      <c r="AC2" s="302"/>
      <c r="AD2" s="302"/>
      <c r="AE2" s="293" t="s">
        <v>89</v>
      </c>
      <c r="AF2" s="293"/>
      <c r="AG2" s="293"/>
      <c r="AH2" s="302"/>
      <c r="AI2" s="302"/>
      <c r="AJ2" s="302"/>
      <c r="AK2" s="309"/>
      <c r="AL2" s="309"/>
      <c r="AO2" s="57" t="s">
        <v>90</v>
      </c>
      <c r="AP2" s="57"/>
      <c r="AQ2" s="57"/>
      <c r="AR2" s="57"/>
      <c r="AS2" s="57"/>
      <c r="AT2" s="57"/>
      <c r="AU2" s="57"/>
      <c r="AV2" s="57" t="s">
        <v>90</v>
      </c>
      <c r="AW2" s="57"/>
      <c r="AX2" s="57"/>
      <c r="AY2" s="57"/>
      <c r="AZ2" s="57"/>
      <c r="BA2" s="57"/>
      <c r="BB2" s="57"/>
      <c r="BC2" s="57"/>
      <c r="BD2" s="57"/>
      <c r="BF2" s="57" t="e">
        <f t="shared" ref="BF2:BF7" si="1">IF($D$2="الأولى",BN22,IF($D$2="الثانية",BN37,IF($D$2="الثالثة",BN51,"")))</f>
        <v>#N/A</v>
      </c>
      <c r="BG2" s="56" t="e">
        <f t="shared" si="0"/>
        <v>#N/A</v>
      </c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 t="s">
        <v>91</v>
      </c>
      <c r="BT2" s="57" t="s">
        <v>92</v>
      </c>
      <c r="BU2" s="57"/>
      <c r="BV2" s="57"/>
      <c r="BW2" s="57"/>
      <c r="BX2" s="57"/>
      <c r="BY2" s="57"/>
      <c r="BZ2" s="128"/>
    </row>
    <row r="3" spans="1:79" s="58" customFormat="1" ht="21" customHeight="1" thickTop="1" thickBot="1" x14ac:dyDescent="0.3">
      <c r="A3" s="293" t="s">
        <v>45</v>
      </c>
      <c r="B3" s="293"/>
      <c r="C3" s="293"/>
      <c r="D3" s="304" t="e">
        <f>'إدخال البيانات'!D10</f>
        <v>#N/A</v>
      </c>
      <c r="E3" s="304"/>
      <c r="F3" s="304"/>
      <c r="G3" s="293" t="s">
        <v>44</v>
      </c>
      <c r="H3" s="293"/>
      <c r="I3" s="293"/>
      <c r="J3" s="302" t="e">
        <f>'إدخال البيانات'!C10</f>
        <v>#N/A</v>
      </c>
      <c r="K3" s="302"/>
      <c r="L3" s="302"/>
      <c r="M3" s="293" t="s">
        <v>20</v>
      </c>
      <c r="N3" s="293"/>
      <c r="O3" s="293"/>
      <c r="P3" s="304" t="e">
        <f>IF(OR(J3='إدخال البيانات'!L19,'إختيار المقررات'!J3='إدخال البيانات'!L20),'إدخال البيانات'!A5,'إدخال البيانات'!B5)</f>
        <v>#N/A</v>
      </c>
      <c r="Q3" s="304"/>
      <c r="R3" s="304"/>
      <c r="S3" s="293" t="s">
        <v>93</v>
      </c>
      <c r="T3" s="293"/>
      <c r="U3" s="293"/>
      <c r="V3" s="304" t="str">
        <f>IFERROR(IF(J3='إدخال البيانات'!L19,VLOOKUP(LEFT('إدخال البيانات'!A5,2),'إدخال البيانات'!I20:J33,2,0)),"غير سوري")</f>
        <v>غير سوري</v>
      </c>
      <c r="W3" s="304"/>
      <c r="X3" s="304"/>
      <c r="Y3" s="293" t="s">
        <v>22</v>
      </c>
      <c r="Z3" s="293"/>
      <c r="AA3" s="293"/>
      <c r="AB3" s="304" t="e">
        <f>IF(J3='إدخال البيانات'!L19,'إدخال البيانات'!C5,"غير سوري")</f>
        <v>#N/A</v>
      </c>
      <c r="AC3" s="304">
        <f>'إدخال البيانات'!C8</f>
        <v>0</v>
      </c>
      <c r="AD3" s="304"/>
      <c r="AE3" s="293" t="s">
        <v>35</v>
      </c>
      <c r="AF3" s="293"/>
      <c r="AG3" s="293"/>
      <c r="AH3" s="310" t="e">
        <f>IF(AND(OR(J3="العربية السورية",J3="الفلسطينية السورية"),D3="ذكر"),'إدخال البيانات'!G5,"لايوجد")</f>
        <v>#N/A</v>
      </c>
      <c r="AI3" s="311"/>
      <c r="AJ3" s="311"/>
      <c r="AK3" s="311"/>
      <c r="AL3" s="311"/>
      <c r="AO3" s="57" t="s">
        <v>94</v>
      </c>
      <c r="AP3" s="57"/>
      <c r="AQ3" s="57"/>
      <c r="AR3" s="57"/>
      <c r="AS3" s="57"/>
      <c r="AT3" s="57"/>
      <c r="AU3" s="57"/>
      <c r="AV3" s="57" t="s">
        <v>94</v>
      </c>
      <c r="AW3" s="57"/>
      <c r="AX3" s="57"/>
      <c r="AY3" s="57"/>
      <c r="AZ3" s="57"/>
      <c r="BA3" s="57"/>
      <c r="BB3" s="57"/>
      <c r="BC3" s="57"/>
      <c r="BD3" s="57"/>
      <c r="BF3" s="57" t="e">
        <f t="shared" si="1"/>
        <v>#N/A</v>
      </c>
      <c r="BG3" s="56" t="e">
        <f t="shared" si="0"/>
        <v>#N/A</v>
      </c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128"/>
    </row>
    <row r="4" spans="1:79" s="58" customFormat="1" ht="25.2" customHeight="1" thickTop="1" thickBot="1" x14ac:dyDescent="0.3">
      <c r="A4" s="293" t="s">
        <v>95</v>
      </c>
      <c r="B4" s="293"/>
      <c r="C4" s="293"/>
      <c r="D4" s="306" t="e">
        <f>'إدخال البيانات'!E10</f>
        <v>#N/A</v>
      </c>
      <c r="E4" s="306"/>
      <c r="F4" s="306"/>
      <c r="G4" s="307" t="s">
        <v>96</v>
      </c>
      <c r="H4" s="307"/>
      <c r="I4" s="307"/>
      <c r="J4" s="316" t="e">
        <f>'إدخال البيانات'!F10</f>
        <v>#N/A</v>
      </c>
      <c r="K4" s="316"/>
      <c r="L4" s="316"/>
      <c r="M4" s="307" t="s">
        <v>97</v>
      </c>
      <c r="N4" s="307"/>
      <c r="O4" s="307"/>
      <c r="P4" s="306" t="e">
        <f>'إدخال البيانات'!G10</f>
        <v>#N/A</v>
      </c>
      <c r="Q4" s="306"/>
      <c r="R4" s="306"/>
      <c r="S4" s="307" t="s">
        <v>98</v>
      </c>
      <c r="T4" s="307"/>
      <c r="U4" s="307"/>
      <c r="V4" s="305">
        <f>'إدخال البيانات'!E5</f>
        <v>0</v>
      </c>
      <c r="W4" s="306"/>
      <c r="X4" s="306"/>
      <c r="Y4" s="307" t="s">
        <v>99</v>
      </c>
      <c r="Z4" s="307"/>
      <c r="AA4" s="307"/>
      <c r="AB4" s="305">
        <f>'إدخال البيانات'!D5</f>
        <v>0</v>
      </c>
      <c r="AC4" s="306">
        <f>'إدخال البيانات'!D8</f>
        <v>0</v>
      </c>
      <c r="AD4" s="306"/>
      <c r="AE4" s="307" t="s">
        <v>25</v>
      </c>
      <c r="AF4" s="307"/>
      <c r="AG4" s="307"/>
      <c r="AH4" s="310">
        <f>'إدخال البيانات'!F5</f>
        <v>0</v>
      </c>
      <c r="AI4" s="311"/>
      <c r="AJ4" s="311"/>
      <c r="AK4" s="311"/>
      <c r="AL4" s="311"/>
      <c r="AO4" s="51" t="s">
        <v>4422</v>
      </c>
      <c r="AP4" s="57"/>
      <c r="AQ4" s="57"/>
      <c r="AR4" s="57"/>
      <c r="AS4" s="57"/>
      <c r="AT4" s="57"/>
      <c r="AU4" s="57"/>
      <c r="AV4" s="51" t="s">
        <v>4422</v>
      </c>
      <c r="AW4" s="57"/>
      <c r="AX4" s="57"/>
      <c r="AY4" s="57"/>
      <c r="AZ4" s="57"/>
      <c r="BA4" s="57"/>
      <c r="BB4" s="57"/>
      <c r="BC4" s="56"/>
      <c r="BD4" s="57"/>
      <c r="BF4" s="57" t="e">
        <f t="shared" si="1"/>
        <v>#N/A</v>
      </c>
      <c r="BG4" s="56" t="e">
        <f t="shared" si="0"/>
        <v>#N/A</v>
      </c>
      <c r="BH4" s="57"/>
      <c r="BI4" s="57"/>
      <c r="BJ4" s="57"/>
      <c r="BK4" s="57"/>
      <c r="BL4" s="57"/>
      <c r="BM4" s="57"/>
      <c r="BN4" s="57"/>
      <c r="BO4" s="57"/>
      <c r="BP4" s="57"/>
      <c r="BQ4" s="52"/>
      <c r="BR4" s="57"/>
      <c r="BS4" s="57"/>
      <c r="BT4" s="57"/>
      <c r="BU4" s="57"/>
      <c r="BV4" s="57"/>
      <c r="BW4" s="57"/>
      <c r="BX4" s="57"/>
      <c r="BY4" s="57"/>
      <c r="BZ4" s="128"/>
    </row>
    <row r="5" spans="1:79" s="58" customFormat="1" ht="25.2" customHeight="1" thickTop="1" thickBot="1" x14ac:dyDescent="0.3">
      <c r="A5" s="312" t="s">
        <v>100</v>
      </c>
      <c r="B5" s="313"/>
      <c r="C5" s="314"/>
      <c r="D5" s="320"/>
      <c r="E5" s="321"/>
      <c r="F5" s="321"/>
      <c r="G5" s="321"/>
      <c r="H5" s="321"/>
      <c r="I5" s="321"/>
      <c r="J5" s="321"/>
      <c r="K5" s="321"/>
      <c r="L5" s="322"/>
      <c r="M5" s="307" t="s">
        <v>101</v>
      </c>
      <c r="N5" s="307"/>
      <c r="O5" s="307"/>
      <c r="P5" s="306" t="e">
        <f>IF(VLOOKUP($D$1,ورقة2!A2:U14000,18,0)="","",VLOOKUP($D$1,ورقة2!A2:U14000,18,0))</f>
        <v>#N/A</v>
      </c>
      <c r="Q5" s="306"/>
      <c r="R5" s="306"/>
      <c r="S5" s="307" t="s">
        <v>102</v>
      </c>
      <c r="T5" s="307"/>
      <c r="U5" s="307"/>
      <c r="V5" s="308" t="e">
        <f>IF(VLOOKUP($D$1,ورقة2!A2:U14000,19,0)="","",VLOOKUP($D$1,ورقة2!A2:U14000,19,0))</f>
        <v>#N/A</v>
      </c>
      <c r="W5" s="308"/>
      <c r="X5" s="308"/>
      <c r="Y5" s="307" t="s">
        <v>103</v>
      </c>
      <c r="Z5" s="307"/>
      <c r="AA5" s="307"/>
      <c r="AB5" s="306" t="e">
        <f>VLOOKUP($D$1,ورقة2!A2:U14000,20,0)</f>
        <v>#N/A</v>
      </c>
      <c r="AC5" s="306"/>
      <c r="AD5" s="306"/>
      <c r="AE5" s="293"/>
      <c r="AF5" s="293"/>
      <c r="AG5" s="293"/>
      <c r="AH5" s="158"/>
      <c r="AI5" s="158"/>
      <c r="AJ5" s="158"/>
      <c r="AK5" s="159"/>
      <c r="AL5" s="159"/>
      <c r="AO5" s="57" t="s">
        <v>104</v>
      </c>
      <c r="AP5" s="57"/>
      <c r="AQ5" s="57"/>
      <c r="AR5" s="57"/>
      <c r="AS5" s="57"/>
      <c r="AT5" s="57"/>
      <c r="AU5" s="57"/>
      <c r="AV5" s="57" t="s">
        <v>104</v>
      </c>
      <c r="AW5" s="57"/>
      <c r="AX5" s="57"/>
      <c r="AY5" s="57"/>
      <c r="AZ5" s="57"/>
      <c r="BA5" s="57"/>
      <c r="BB5" s="57"/>
      <c r="BC5" s="57"/>
      <c r="BD5" s="57"/>
      <c r="BF5" s="57" t="e">
        <f t="shared" si="1"/>
        <v>#N/A</v>
      </c>
      <c r="BG5" s="56" t="e">
        <f t="shared" si="0"/>
        <v>#N/A</v>
      </c>
      <c r="BH5" s="57"/>
      <c r="BI5" s="57"/>
      <c r="BJ5" s="57"/>
      <c r="BK5" s="57"/>
      <c r="BL5" s="129">
        <v>1</v>
      </c>
      <c r="BM5" s="129"/>
      <c r="BN5" s="129" t="s">
        <v>105</v>
      </c>
      <c r="BO5" s="57"/>
      <c r="BP5" s="57"/>
      <c r="BQ5" s="57"/>
      <c r="BR5" s="57"/>
      <c r="BS5" s="57" t="str">
        <f>IF(AND(BS6="",BS7="",BS8="",BS9="",BS10="",BS11="",BS12=""),"",BL5)</f>
        <v/>
      </c>
      <c r="BT5" s="57" t="str">
        <f>IF(AND(BT6="",BT7="",BT8="",BT9="",BT10="",BT11="",BT12=""),"",BL5)</f>
        <v/>
      </c>
      <c r="BU5" s="57"/>
      <c r="BV5" s="52"/>
      <c r="BW5" s="57"/>
      <c r="BX5" s="57"/>
      <c r="BY5" s="57"/>
      <c r="BZ5" s="128"/>
    </row>
    <row r="6" spans="1:79" s="58" customFormat="1" ht="25.2" customHeight="1" thickTop="1" thickBot="1" x14ac:dyDescent="0.3">
      <c r="A6" s="26"/>
      <c r="B6" s="26"/>
      <c r="C6" s="26"/>
      <c r="AK6" s="26"/>
      <c r="AL6" s="26"/>
      <c r="AM6" s="26"/>
      <c r="AN6" s="26"/>
      <c r="AO6" s="57" t="s">
        <v>106</v>
      </c>
      <c r="AP6" s="57"/>
      <c r="AQ6" s="57"/>
      <c r="AR6" s="57"/>
      <c r="AS6" s="57"/>
      <c r="AT6" s="57"/>
      <c r="AU6" s="57"/>
      <c r="AV6" s="57" t="s">
        <v>106</v>
      </c>
      <c r="AW6" s="57"/>
      <c r="AX6" s="57"/>
      <c r="AY6" s="57"/>
      <c r="AZ6" s="57"/>
      <c r="BA6" s="57"/>
      <c r="BB6" s="57"/>
      <c r="BC6" s="57"/>
      <c r="BD6" s="57"/>
      <c r="BF6" s="57" t="e">
        <f t="shared" si="1"/>
        <v>#N/A</v>
      </c>
      <c r="BG6" s="56" t="e">
        <f t="shared" si="0"/>
        <v>#N/A</v>
      </c>
      <c r="BH6" s="57"/>
      <c r="BI6" s="57"/>
      <c r="BJ6" s="57"/>
      <c r="BK6" s="57" t="str">
        <f>IF(BR6="م",BL6,"")</f>
        <v/>
      </c>
      <c r="BL6" s="53">
        <v>2</v>
      </c>
      <c r="BM6" s="53">
        <v>41</v>
      </c>
      <c r="BN6" s="53" t="s">
        <v>1145</v>
      </c>
      <c r="BO6" s="57" t="s">
        <v>107</v>
      </c>
      <c r="BP6" s="57" t="s">
        <v>108</v>
      </c>
      <c r="BQ6" s="57" t="str">
        <f t="shared" ref="BQ6:BQ11" si="2">IFERROR(VLOOKUP(BL6,$G$9:$T$21,13,0),"")</f>
        <v/>
      </c>
      <c r="BR6" s="59" t="str">
        <f>IFERROR(IF(VLOOKUP($D$1,ورقة4!$A$3:$BB$1002,MATCH(BM6,ورقة4!$A$2:$BB$2,0),0)=0,"",VLOOKUP($D$1,ورقة4!$A$3:$BB$1002,MATCH(BM6,ورقة4!$A$2:$BB$2,0),0)),"")</f>
        <v/>
      </c>
      <c r="BS6" s="54" t="str">
        <f>IF(BR6="م",BL6,"")</f>
        <v/>
      </c>
      <c r="BT6" s="57" t="str">
        <f>IF(BR6="","",BL6)</f>
        <v/>
      </c>
      <c r="BU6" s="57"/>
      <c r="BV6" t="s">
        <v>1220</v>
      </c>
      <c r="BW6"/>
      <c r="BX6" s="53"/>
      <c r="BY6" s="57"/>
      <c r="BZ6" s="128"/>
    </row>
    <row r="7" spans="1:79" ht="25.2" customHeight="1" thickTop="1" thickBot="1" x14ac:dyDescent="0.45">
      <c r="J7" s="323" t="e">
        <f>IF(VLOOKUP(D1,ورقة2!A2:V14000,22,0)="","",VLOOKUP(D1,ورقة2!A2:V14000,22,0))</f>
        <v>#N/A</v>
      </c>
      <c r="K7" s="323"/>
      <c r="L7" s="323"/>
      <c r="M7" s="323"/>
      <c r="N7" s="323"/>
      <c r="O7" s="323"/>
      <c r="P7" s="323"/>
      <c r="Q7" s="323"/>
      <c r="R7" s="323"/>
      <c r="S7" s="323"/>
      <c r="T7" s="323"/>
      <c r="U7" s="323"/>
      <c r="V7" s="323"/>
      <c r="W7" s="323"/>
      <c r="X7" s="323"/>
      <c r="Y7" s="323"/>
      <c r="Z7" s="323"/>
      <c r="AA7" s="323"/>
      <c r="AC7" s="331" t="s">
        <v>109</v>
      </c>
      <c r="AD7" s="332"/>
      <c r="AE7" s="332"/>
      <c r="AF7" s="332"/>
      <c r="AG7" s="333"/>
      <c r="AH7" s="334" t="e">
        <f>IF(D2="الرابعة حديث",50000,0)</f>
        <v>#N/A</v>
      </c>
      <c r="AI7" s="335"/>
      <c r="AJ7" s="336"/>
      <c r="AL7" s="26"/>
      <c r="AM7" s="26"/>
      <c r="AN7" s="26"/>
      <c r="AO7" s="62" t="s">
        <v>4421</v>
      </c>
      <c r="AV7" s="62" t="s">
        <v>4421</v>
      </c>
      <c r="BC7" s="56"/>
      <c r="BF7" s="57" t="e">
        <f t="shared" si="1"/>
        <v>#N/A</v>
      </c>
      <c r="BG7" s="56" t="e">
        <f t="shared" si="0"/>
        <v>#N/A</v>
      </c>
      <c r="BK7" s="57" t="str">
        <f t="shared" ref="BK7:BK42" si="3">IF(BR7="م",BL7,"")</f>
        <v/>
      </c>
      <c r="BL7" s="129">
        <v>3</v>
      </c>
      <c r="BM7" s="53">
        <v>42</v>
      </c>
      <c r="BN7" s="53" t="s">
        <v>1146</v>
      </c>
      <c r="BO7" s="57" t="s">
        <v>107</v>
      </c>
      <c r="BP7" s="57" t="s">
        <v>108</v>
      </c>
      <c r="BQ7" s="57" t="str">
        <f t="shared" si="2"/>
        <v/>
      </c>
      <c r="BR7" s="59" t="str">
        <f>IFERROR(IF(VLOOKUP($D$1,ورقة4!$A$3:$BB$1002,MATCH(BM7,ورقة4!$A$2:$BB$2,0),0)=0,"",VLOOKUP($D$1,ورقة4!$A$3:$BB$1002,MATCH(BM7,ورقة4!$A$2:$BB$2,0),0)),"")</f>
        <v/>
      </c>
      <c r="BS7" s="54" t="str">
        <f t="shared" ref="BS7:BS12" si="4">IF(BR7="م",BL7,"")</f>
        <v/>
      </c>
      <c r="BT7" s="57" t="str">
        <f t="shared" ref="BT7:BT12" si="5">IF(BR7="","",BL7)</f>
        <v/>
      </c>
      <c r="BU7" s="57"/>
      <c r="BV7" t="s">
        <v>1194</v>
      </c>
      <c r="BW7" s="125">
        <v>141</v>
      </c>
      <c r="BX7" s="57"/>
      <c r="BY7" s="57"/>
      <c r="BZ7" s="128"/>
      <c r="CA7" s="58"/>
    </row>
    <row r="8" spans="1:79" ht="25.2" customHeight="1" thickTop="1" thickBot="1" x14ac:dyDescent="0.35">
      <c r="A8" s="60"/>
      <c r="B8" s="60"/>
      <c r="C8" s="60"/>
      <c r="D8" s="60"/>
      <c r="E8" s="60"/>
      <c r="F8" s="60"/>
      <c r="G8" s="60"/>
      <c r="H8" s="181"/>
      <c r="I8" s="60"/>
      <c r="J8" s="151" t="s">
        <v>110</v>
      </c>
      <c r="K8" s="324" t="s">
        <v>111</v>
      </c>
      <c r="L8" s="324"/>
      <c r="M8" s="324"/>
      <c r="N8" s="324"/>
      <c r="O8" s="324"/>
      <c r="P8" s="324"/>
      <c r="Q8" s="324"/>
      <c r="R8" s="324"/>
      <c r="S8" s="324"/>
      <c r="T8" s="324"/>
      <c r="V8" s="328"/>
      <c r="W8" s="328"/>
      <c r="X8" s="328"/>
      <c r="Y8" s="328"/>
      <c r="Z8" s="328"/>
      <c r="AA8" s="328"/>
      <c r="AC8" s="325" t="s">
        <v>113</v>
      </c>
      <c r="AD8" s="326"/>
      <c r="AE8" s="326"/>
      <c r="AF8" s="326"/>
      <c r="AG8" s="326"/>
      <c r="AH8" s="329" t="e">
        <f>IF(AC20="ضعف الرسوم",SUM(I10:I35)*2,SUM(I10:I35))</f>
        <v>#N/A</v>
      </c>
      <c r="AI8" s="329"/>
      <c r="AJ8" s="330"/>
      <c r="AO8" s="62" t="s">
        <v>114</v>
      </c>
      <c r="BC8" s="57"/>
      <c r="BK8" s="57" t="str">
        <f t="shared" si="3"/>
        <v/>
      </c>
      <c r="BL8" s="53">
        <v>4</v>
      </c>
      <c r="BM8" s="53">
        <v>43</v>
      </c>
      <c r="BN8" s="53" t="s">
        <v>1147</v>
      </c>
      <c r="BO8" s="57" t="s">
        <v>107</v>
      </c>
      <c r="BP8" s="57" t="s">
        <v>108</v>
      </c>
      <c r="BQ8" s="57" t="str">
        <f t="shared" si="2"/>
        <v/>
      </c>
      <c r="BR8" s="59" t="str">
        <f>IFERROR(IF(VLOOKUP($D$1,ورقة4!$A$3:$BB$1002,MATCH(BM8,ورقة4!$A$2:$BB$2,0),0)=0,"",VLOOKUP($D$1,ورقة4!$A$3:$BB$1002,MATCH(BM8,ورقة4!$A$2:$BB$2,0),0)),"")</f>
        <v/>
      </c>
      <c r="BS8" s="54" t="str">
        <f t="shared" si="4"/>
        <v/>
      </c>
      <c r="BT8" s="57" t="str">
        <f t="shared" si="5"/>
        <v/>
      </c>
      <c r="BU8" s="57"/>
      <c r="BV8" t="s">
        <v>1195</v>
      </c>
      <c r="BW8" s="125">
        <v>143</v>
      </c>
      <c r="BX8" s="53"/>
      <c r="BY8" s="57"/>
      <c r="BZ8" s="128"/>
      <c r="CA8" s="58"/>
    </row>
    <row r="9" spans="1:79" ht="25.2" customHeight="1" thickBot="1" x14ac:dyDescent="0.35">
      <c r="F9" s="61" t="str">
        <f>IF(AND(T9=1,S9="ج"),H9,"")</f>
        <v/>
      </c>
      <c r="G9" s="61" t="str">
        <f>IFERROR(SMALL($BT$5:$BT$63,BL5),"")</f>
        <v/>
      </c>
      <c r="H9" s="61" t="str">
        <f>G9</f>
        <v/>
      </c>
      <c r="J9" s="152"/>
      <c r="K9" s="299" t="str">
        <f>IFERROR(VLOOKUP(G9,$BL$4:$BN$63,3,0),"")</f>
        <v/>
      </c>
      <c r="L9" s="299"/>
      <c r="M9" s="299"/>
      <c r="N9" s="299"/>
      <c r="O9" s="299"/>
      <c r="P9" s="299"/>
      <c r="Q9" s="299"/>
      <c r="R9" s="299"/>
      <c r="S9" s="153" t="str">
        <f>IFERROR(IF(AND($D$2="الأولى حديث",G9&gt;7,$BZ$25&gt;6),"",IF(VLOOKUP(K9,$BN$5:$BR$63,5,0)=0,"",VLOOKUP(K9,$BN$5:$BR$63,5,0))),"")</f>
        <v/>
      </c>
      <c r="T9" s="154"/>
      <c r="V9" s="294" t="s">
        <v>1193</v>
      </c>
      <c r="W9" s="294"/>
      <c r="X9" s="294"/>
      <c r="Y9" s="294"/>
      <c r="Z9" s="294"/>
      <c r="AA9" s="294"/>
      <c r="AC9" s="325" t="s">
        <v>115</v>
      </c>
      <c r="AD9" s="326"/>
      <c r="AE9" s="326"/>
      <c r="AF9" s="326"/>
      <c r="AG9" s="326"/>
      <c r="AH9" s="329">
        <f>IF(AH10&lt;&gt;0,37000,0)</f>
        <v>0</v>
      </c>
      <c r="AI9" s="329"/>
      <c r="AJ9" s="330"/>
      <c r="AK9" s="27"/>
      <c r="BC9" s="56"/>
      <c r="BG9" s="62" t="str">
        <f>IF(S10="A","A","ج")</f>
        <v>ج</v>
      </c>
      <c r="BK9" s="57" t="str">
        <f t="shared" si="3"/>
        <v/>
      </c>
      <c r="BL9" s="129">
        <v>5</v>
      </c>
      <c r="BM9" s="53">
        <v>44</v>
      </c>
      <c r="BN9" s="53" t="s">
        <v>1148</v>
      </c>
      <c r="BO9" s="57" t="s">
        <v>107</v>
      </c>
      <c r="BP9" s="57" t="s">
        <v>108</v>
      </c>
      <c r="BQ9" s="57" t="str">
        <f t="shared" si="2"/>
        <v/>
      </c>
      <c r="BR9" s="59" t="str">
        <f>IFERROR(IF(VLOOKUP($D$1,ورقة4!$A$3:$BB$1002,MATCH(BM9,ورقة4!$A$2:$BB$2,0),0)=0,"",VLOOKUP($D$1,ورقة4!$A$3:$BB$1002,MATCH(BM9,ورقة4!$A$2:$BB$2,0),0)),"")</f>
        <v/>
      </c>
      <c r="BS9" s="54" t="str">
        <f t="shared" si="4"/>
        <v/>
      </c>
      <c r="BT9" s="57" t="str">
        <f t="shared" si="5"/>
        <v/>
      </c>
      <c r="BU9" s="57"/>
      <c r="BV9" t="s">
        <v>1196</v>
      </c>
      <c r="BW9" s="125">
        <v>144</v>
      </c>
      <c r="BX9" s="57"/>
      <c r="BY9" s="57"/>
      <c r="BZ9" s="128"/>
      <c r="CA9" s="58"/>
    </row>
    <row r="10" spans="1:79" ht="25.2" customHeight="1" thickTop="1" thickBot="1" x14ac:dyDescent="0.35">
      <c r="C10" s="61">
        <f>IF(D10&gt;0,1,0)</f>
        <v>0</v>
      </c>
      <c r="D10" s="61">
        <f>IF(E10&gt;0,1,0)</f>
        <v>0</v>
      </c>
      <c r="E10" s="64">
        <f>IF(I10&lt;&gt;$B$11,I10,0)</f>
        <v>0</v>
      </c>
      <c r="F10" s="61" t="str">
        <f>IF(AND(T10=1,OR(S10="ج",S10="ر1",S10="ر2",S10="A")),H10,"")</f>
        <v/>
      </c>
      <c r="G10" s="61" t="str">
        <f>IFERROR(SMALL($BT$5:$BT$63,BL6),"")</f>
        <v/>
      </c>
      <c r="H10" s="61" t="str">
        <f t="shared" ref="H10:H33" si="6">G10</f>
        <v/>
      </c>
      <c r="I10" s="64" t="b">
        <f>IF(AND(S10="A",T10=1),50000,IF(OR(S10="ج",S10="ر1",S10="ر2"),IF(T10=1,IF($D$5=$AO$7,0,IF(OR($D$5=$AO$1,$D$5=$AO$2,$D$5=$AO$5,$D$5=$AO$8),IF(S10="ج",20000,IF(S10="ر1",28000,IF(S10="ر2",36000,""))),IF(OR($D$5=$AO$3,$D$5=$AO$6),IF(S10="ج",12500,IF(S10="ر1",17500,IF(S10="ر2",22500,""))),IF($D$5=$AO$4,500,IF(S10="ج",25000,IF(S10="ر1",35000,IF(S10="ر2",45000,""))))))))))</f>
        <v>0</v>
      </c>
      <c r="J10" s="152" t="str">
        <f t="shared" ref="J10:J27" si="7">IF(IFERROR(VLOOKUP(H10,$BL$4:$BN$63,2,0),"")=0,"",IFERROR(VLOOKUP(H10,$BL$4:$BN$63,2,0),""))</f>
        <v/>
      </c>
      <c r="K10" s="296" t="str">
        <f t="shared" ref="K10:K27" si="8">IFERROR(VLOOKUP(H10,$BL$4:$BN$63,3,0),"")</f>
        <v/>
      </c>
      <c r="L10" s="297"/>
      <c r="M10" s="297"/>
      <c r="N10" s="297"/>
      <c r="O10" s="297"/>
      <c r="P10" s="297"/>
      <c r="Q10" s="297"/>
      <c r="R10" s="298"/>
      <c r="S10" s="153" t="str">
        <f>IFERROR(VLOOKUP(J10,BM5:BS62,6,0),"")</f>
        <v/>
      </c>
      <c r="T10" s="155"/>
      <c r="U10" s="61">
        <f>VLOOKUP(V10,$BV$6:$BW$35,2,0)</f>
        <v>141</v>
      </c>
      <c r="V10" s="295" t="s">
        <v>1194</v>
      </c>
      <c r="W10" s="295"/>
      <c r="X10" s="295"/>
      <c r="Y10" s="295"/>
      <c r="Z10" s="295"/>
      <c r="AA10" s="295"/>
      <c r="AC10" s="325" t="s">
        <v>116</v>
      </c>
      <c r="AD10" s="326"/>
      <c r="AE10" s="326"/>
      <c r="AF10" s="326"/>
      <c r="AG10" s="326"/>
      <c r="AH10" s="329">
        <f>IF(U19&gt;0,COUNTIF(U19:U29,"&gt;0")*15000)</f>
        <v>0</v>
      </c>
      <c r="AI10" s="329"/>
      <c r="AJ10" s="330"/>
      <c r="AK10" s="29"/>
      <c r="BK10" s="57" t="str">
        <f t="shared" si="3"/>
        <v/>
      </c>
      <c r="BL10" s="53">
        <v>6</v>
      </c>
      <c r="BM10" s="53">
        <v>45</v>
      </c>
      <c r="BN10" s="53" t="s">
        <v>1149</v>
      </c>
      <c r="BO10" s="57" t="s">
        <v>107</v>
      </c>
      <c r="BP10" s="57" t="s">
        <v>108</v>
      </c>
      <c r="BQ10" s="57" t="str">
        <f t="shared" si="2"/>
        <v/>
      </c>
      <c r="BR10" s="59" t="str">
        <f>IFERROR(IF(VLOOKUP($D$1,ورقة4!$A$3:$BB$1002,MATCH(BM10,ورقة4!$A$2:$BB$2,0),0)=0,"",VLOOKUP($D$1,ورقة4!$A$3:$BB$1002,MATCH(BM10,ورقة4!$A$2:$BB$2,0),0)),"")</f>
        <v/>
      </c>
      <c r="BS10" s="54" t="str">
        <f t="shared" si="4"/>
        <v/>
      </c>
      <c r="BT10" s="57" t="str">
        <f t="shared" si="5"/>
        <v/>
      </c>
      <c r="BU10" s="57"/>
      <c r="BV10" t="s">
        <v>1197</v>
      </c>
      <c r="BW10" s="125">
        <v>146</v>
      </c>
      <c r="BX10" s="53"/>
      <c r="BY10" s="57"/>
      <c r="BZ10" s="128"/>
      <c r="CA10" s="58"/>
    </row>
    <row r="11" spans="1:79" ht="25.2" customHeight="1" thickBot="1" x14ac:dyDescent="0.35">
      <c r="B11" s="61" t="b">
        <v>0</v>
      </c>
      <c r="C11" s="61">
        <f>D10+D11</f>
        <v>0</v>
      </c>
      <c r="D11" s="61">
        <f t="shared" ref="D11:D34" si="9">IF(E11&gt;0,1,0)</f>
        <v>0</v>
      </c>
      <c r="E11" s="64">
        <f t="shared" ref="E11:E34" si="10">IF(I11&lt;&gt;$B$11,I11,0)</f>
        <v>0</v>
      </c>
      <c r="F11" s="61" t="str">
        <f t="shared" ref="F11:F34" si="11">IF(AND(T11=1,OR(S11="ج",S11="ر1",S11="ر2",S11="A")),H11,"")</f>
        <v/>
      </c>
      <c r="G11" s="61" t="str">
        <f t="shared" ref="G11:G33" si="12">IFERROR(SMALL($BT$5:$BT$63,BL7),"")</f>
        <v/>
      </c>
      <c r="H11" s="61" t="str">
        <f t="shared" si="6"/>
        <v/>
      </c>
      <c r="I11" s="64" t="b">
        <f t="shared" ref="I11:I35" si="13">IF(AND(S11="A",T11=1),50000,IF(OR(S11="ج",S11="ر1",S11="ر2"),IF(T11=1,IF($D$5=$AO$7,0,IF(OR($D$5=$AO$1,$D$5=$AO$2,$D$5=$AO$5,$D$5=$AO$8),IF(S11="ج",20000,IF(S11="ر1",28000,IF(S11="ر2",36000,""))),IF(OR($D$5=$AO$3,$D$5=$AO$6),IF(S11="ج",12500,IF(S11="ر1",17500,IF(S11="ر2",22500,""))),IF($D$5=$AO$4,500,IF(S11="ج",25000,IF(S11="ر1",35000,IF(S11="ر2",45000,""))))))))))</f>
        <v>0</v>
      </c>
      <c r="J11" s="152" t="str">
        <f t="shared" si="7"/>
        <v/>
      </c>
      <c r="K11" s="296" t="str">
        <f t="shared" si="8"/>
        <v/>
      </c>
      <c r="L11" s="297"/>
      <c r="M11" s="297"/>
      <c r="N11" s="297"/>
      <c r="O11" s="297"/>
      <c r="P11" s="297"/>
      <c r="Q11" s="297"/>
      <c r="R11" s="298"/>
      <c r="S11" s="153" t="str">
        <f t="shared" ref="S11:S27" si="14">IFERROR(VLOOKUP(J11,BM6:BS63,6,0),"")</f>
        <v/>
      </c>
      <c r="T11" s="155"/>
      <c r="U11" s="61">
        <f t="shared" ref="U11:U12" si="15">VLOOKUP(V11,$BV$6:$BW$35,2,0)</f>
        <v>0</v>
      </c>
      <c r="V11" s="295" t="s">
        <v>1221</v>
      </c>
      <c r="W11" s="295"/>
      <c r="X11" s="295"/>
      <c r="Y11" s="295"/>
      <c r="Z11" s="295"/>
      <c r="AA11" s="295"/>
      <c r="AC11" s="325" t="s">
        <v>117</v>
      </c>
      <c r="AD11" s="326"/>
      <c r="AE11" s="326"/>
      <c r="AF11" s="326"/>
      <c r="AG11" s="326"/>
      <c r="AH11" s="329" t="e">
        <f>VLOOKUP($D$1,ورقة2!A2:U14000,20,0)</f>
        <v>#N/A</v>
      </c>
      <c r="AI11" s="329"/>
      <c r="AJ11" s="330"/>
      <c r="AK11" s="30"/>
      <c r="BK11" s="57" t="str">
        <f t="shared" si="3"/>
        <v/>
      </c>
      <c r="BL11" s="129">
        <v>7</v>
      </c>
      <c r="BM11" s="53">
        <v>46</v>
      </c>
      <c r="BN11" s="53" t="s">
        <v>1150</v>
      </c>
      <c r="BO11" s="57" t="s">
        <v>107</v>
      </c>
      <c r="BP11" s="57" t="s">
        <v>108</v>
      </c>
      <c r="BQ11" s="57" t="str">
        <f t="shared" si="2"/>
        <v/>
      </c>
      <c r="BR11" s="59" t="str">
        <f>IFERROR(IF(VLOOKUP($D$1,ورقة4!$A$3:$BB$1002,MATCH(BM11,ورقة4!$A$2:$BB$2,0),0)=0,"",VLOOKUP($D$1,ورقة4!$A$3:$BB$1002,MATCH(BM11,ورقة4!$A$2:$BB$2,0),0)),"")</f>
        <v/>
      </c>
      <c r="BS11" s="54" t="str">
        <f t="shared" si="4"/>
        <v/>
      </c>
      <c r="BT11" s="57" t="str">
        <f t="shared" si="5"/>
        <v/>
      </c>
      <c r="BU11" s="57"/>
      <c r="BV11" t="s">
        <v>1198</v>
      </c>
      <c r="BW11" s="125">
        <v>147</v>
      </c>
      <c r="BX11" s="57"/>
      <c r="BY11" s="57"/>
      <c r="BZ11" s="128"/>
      <c r="CA11" s="58"/>
    </row>
    <row r="12" spans="1:79" ht="25.2" customHeight="1" thickBot="1" x14ac:dyDescent="0.35">
      <c r="C12" s="61">
        <f>C11+D12</f>
        <v>0</v>
      </c>
      <c r="D12" s="61">
        <f t="shared" si="9"/>
        <v>0</v>
      </c>
      <c r="E12" s="64">
        <f t="shared" si="10"/>
        <v>0</v>
      </c>
      <c r="F12" s="61" t="str">
        <f t="shared" si="11"/>
        <v/>
      </c>
      <c r="G12" s="61" t="str">
        <f t="shared" si="12"/>
        <v/>
      </c>
      <c r="H12" s="61" t="str">
        <f t="shared" si="6"/>
        <v/>
      </c>
      <c r="I12" s="64" t="b">
        <f t="shared" si="13"/>
        <v>0</v>
      </c>
      <c r="J12" s="152" t="str">
        <f t="shared" si="7"/>
        <v/>
      </c>
      <c r="K12" s="296" t="str">
        <f t="shared" si="8"/>
        <v/>
      </c>
      <c r="L12" s="297"/>
      <c r="M12" s="297"/>
      <c r="N12" s="297"/>
      <c r="O12" s="297"/>
      <c r="P12" s="297"/>
      <c r="Q12" s="297"/>
      <c r="R12" s="298"/>
      <c r="S12" s="153" t="str">
        <f t="shared" si="14"/>
        <v/>
      </c>
      <c r="T12" s="155"/>
      <c r="U12" s="61">
        <f t="shared" si="15"/>
        <v>0</v>
      </c>
      <c r="V12" s="295" t="s">
        <v>1222</v>
      </c>
      <c r="W12" s="295"/>
      <c r="X12" s="295"/>
      <c r="Y12" s="295"/>
      <c r="Z12" s="295"/>
      <c r="AA12" s="295"/>
      <c r="AC12" s="325" t="s">
        <v>118</v>
      </c>
      <c r="AD12" s="326"/>
      <c r="AE12" s="326"/>
      <c r="AF12" s="326"/>
      <c r="AG12" s="326"/>
      <c r="AH12" s="329" t="e">
        <f>SUM(AH7:AJ10)-SUM(AH11:AJ11)</f>
        <v>#N/A</v>
      </c>
      <c r="AI12" s="329"/>
      <c r="AJ12" s="330"/>
      <c r="AK12" s="30"/>
      <c r="BK12" s="57" t="str">
        <f t="shared" si="3"/>
        <v/>
      </c>
      <c r="BL12" s="53">
        <v>8</v>
      </c>
      <c r="BM12" s="62">
        <v>101</v>
      </c>
      <c r="BN12" s="57" t="s">
        <v>1151</v>
      </c>
      <c r="BO12" s="57" t="s">
        <v>107</v>
      </c>
      <c r="BP12" s="57" t="s">
        <v>108</v>
      </c>
      <c r="BQ12" s="57" t="str">
        <f t="shared" ref="BQ12:BQ24" si="16">IFERROR(VLOOKUP(BN12,$K$9:$T$21,10,0),"")</f>
        <v/>
      </c>
      <c r="BR12" s="59" t="str">
        <f>IFERROR(IF(VLOOKUP($D$1,ورقة4!$A$3:$BB$1002,MATCH(BM12,ورقة4!$A$2:$BB$2,0),0)=0,"",VLOOKUP($D$1,ورقة4!$A$3:$BB$1002,MATCH(BM12,ورقة4!$A$2:$BB$2,0),0)),"")</f>
        <v/>
      </c>
      <c r="BS12" s="54" t="str">
        <f t="shared" si="4"/>
        <v/>
      </c>
      <c r="BT12" s="57" t="str">
        <f t="shared" si="5"/>
        <v/>
      </c>
      <c r="BV12" t="s">
        <v>1199</v>
      </c>
      <c r="BW12" s="125">
        <v>148</v>
      </c>
      <c r="BX12" s="53"/>
      <c r="BY12" s="57"/>
      <c r="BZ12" s="128"/>
      <c r="CA12" s="58"/>
    </row>
    <row r="13" spans="1:79" ht="25.2" customHeight="1" thickBot="1" x14ac:dyDescent="0.35">
      <c r="C13" s="61">
        <f t="shared" ref="C13:C34" si="17">C12+D13</f>
        <v>0</v>
      </c>
      <c r="D13" s="61">
        <f t="shared" si="9"/>
        <v>0</v>
      </c>
      <c r="E13" s="64">
        <f t="shared" si="10"/>
        <v>0</v>
      </c>
      <c r="F13" s="61" t="str">
        <f t="shared" si="11"/>
        <v/>
      </c>
      <c r="G13" s="61" t="str">
        <f t="shared" si="12"/>
        <v/>
      </c>
      <c r="H13" s="61" t="str">
        <f t="shared" si="6"/>
        <v/>
      </c>
      <c r="I13" s="64" t="b">
        <f t="shared" si="13"/>
        <v>0</v>
      </c>
      <c r="J13" s="152" t="str">
        <f t="shared" si="7"/>
        <v/>
      </c>
      <c r="K13" s="296" t="str">
        <f t="shared" si="8"/>
        <v/>
      </c>
      <c r="L13" s="297"/>
      <c r="M13" s="297"/>
      <c r="N13" s="297"/>
      <c r="O13" s="297"/>
      <c r="P13" s="297"/>
      <c r="Q13" s="297"/>
      <c r="R13" s="298"/>
      <c r="S13" s="153" t="str">
        <f t="shared" si="14"/>
        <v/>
      </c>
      <c r="T13" s="155"/>
      <c r="U13" s="61">
        <f>VLOOKUP(V13,$BV$6:$BW$36,2,0)</f>
        <v>0</v>
      </c>
      <c r="V13" s="295" t="s">
        <v>1223</v>
      </c>
      <c r="W13" s="295"/>
      <c r="X13" s="295"/>
      <c r="Y13" s="295"/>
      <c r="Z13" s="295"/>
      <c r="AA13" s="295"/>
      <c r="AC13" s="325" t="s">
        <v>120</v>
      </c>
      <c r="AD13" s="326"/>
      <c r="AE13" s="326"/>
      <c r="AF13" s="326"/>
      <c r="AG13" s="326"/>
      <c r="AH13" s="339" t="s">
        <v>83</v>
      </c>
      <c r="AI13" s="339"/>
      <c r="AJ13" s="340"/>
      <c r="AK13" s="31"/>
      <c r="AM13" s="60"/>
      <c r="AO13" s="62" t="s">
        <v>1188</v>
      </c>
      <c r="BK13" s="57" t="str">
        <f t="shared" si="3"/>
        <v/>
      </c>
      <c r="BL13" s="129">
        <v>9</v>
      </c>
      <c r="BM13" s="130"/>
      <c r="BN13" s="130" t="s">
        <v>119</v>
      </c>
      <c r="BO13" s="62" t="s">
        <v>107</v>
      </c>
      <c r="BP13" s="62" t="s">
        <v>121</v>
      </c>
      <c r="BQ13" s="57" t="str">
        <f t="shared" si="16"/>
        <v/>
      </c>
      <c r="BR13" s="59" t="str">
        <f>IFERROR(IF(VLOOKUP($D$1,ورقة4!$A$3:$BB$1002,MATCH(BM13,ورقة4!$A$2:$BB$2,0),0)=0,"",VLOOKUP($D$1,ورقة4!$A$3:$BB$1002,MATCH(BM13,ورقة4!$A$2:$BB$2,0),0)),"")</f>
        <v/>
      </c>
      <c r="BS13" s="57" t="str">
        <f>IF(AND(BS14="",BS15="",BS16="",BS17="",BS18="",BS19=""),"",BL13)</f>
        <v/>
      </c>
      <c r="BT13" s="57" t="str">
        <f>IF(AND(BT14="",BT15="",BT16="",BT17="",BT18="",BT19=""),"",BL13)</f>
        <v/>
      </c>
      <c r="BV13" t="s">
        <v>1221</v>
      </c>
      <c r="BW13"/>
      <c r="BX13" s="57"/>
      <c r="BY13" s="57"/>
      <c r="BZ13" s="128"/>
      <c r="CA13" s="58"/>
    </row>
    <row r="14" spans="1:79" ht="25.2" customHeight="1" thickBot="1" x14ac:dyDescent="0.35">
      <c r="C14" s="61">
        <f t="shared" si="17"/>
        <v>0</v>
      </c>
      <c r="D14" s="61">
        <f t="shared" si="9"/>
        <v>0</v>
      </c>
      <c r="E14" s="64">
        <f t="shared" si="10"/>
        <v>0</v>
      </c>
      <c r="F14" s="61" t="str">
        <f t="shared" si="11"/>
        <v/>
      </c>
      <c r="G14" s="61" t="str">
        <f t="shared" si="12"/>
        <v/>
      </c>
      <c r="H14" s="61" t="str">
        <f t="shared" si="6"/>
        <v/>
      </c>
      <c r="I14" s="64" t="b">
        <f t="shared" si="13"/>
        <v>0</v>
      </c>
      <c r="J14" s="152" t="str">
        <f t="shared" si="7"/>
        <v/>
      </c>
      <c r="K14" s="296" t="str">
        <f t="shared" si="8"/>
        <v/>
      </c>
      <c r="L14" s="297"/>
      <c r="M14" s="297"/>
      <c r="N14" s="297"/>
      <c r="O14" s="297"/>
      <c r="P14" s="297"/>
      <c r="Q14" s="297"/>
      <c r="R14" s="298"/>
      <c r="S14" s="153" t="str">
        <f t="shared" si="14"/>
        <v/>
      </c>
      <c r="T14" s="155"/>
      <c r="V14" s="294" t="s">
        <v>112</v>
      </c>
      <c r="W14" s="294"/>
      <c r="X14" s="294"/>
      <c r="Y14" s="294"/>
      <c r="Z14" s="294"/>
      <c r="AA14" s="294"/>
      <c r="AC14" s="325" t="s">
        <v>122</v>
      </c>
      <c r="AD14" s="326"/>
      <c r="AE14" s="326"/>
      <c r="AF14" s="326"/>
      <c r="AG14" s="326"/>
      <c r="AH14" s="329" t="e">
        <f>IF(OR(AH12&lt;10000,D5=AO4,AH19=2,AH19=1),AH12,IF(AH13="نعم",AE25+AE26/2,AH12))</f>
        <v>#N/A</v>
      </c>
      <c r="AI14" s="329"/>
      <c r="AJ14" s="330"/>
      <c r="AK14" s="31"/>
      <c r="BK14" s="57" t="str">
        <f t="shared" si="3"/>
        <v/>
      </c>
      <c r="BL14" s="53">
        <v>10</v>
      </c>
      <c r="BM14" s="53">
        <v>47</v>
      </c>
      <c r="BN14" s="53" t="s">
        <v>1152</v>
      </c>
      <c r="BO14" s="62" t="s">
        <v>107</v>
      </c>
      <c r="BP14" s="62" t="s">
        <v>121</v>
      </c>
      <c r="BQ14" s="57" t="str">
        <f t="shared" si="16"/>
        <v/>
      </c>
      <c r="BR14" s="59" t="str">
        <f>IFERROR(IF(VLOOKUP($D$1,ورقة4!$A$3:$BB$1002,MATCH(BM14,ورقة4!$A$2:$BB$2,0),0)=0,"",VLOOKUP($D$1,ورقة4!$A$3:$BB$1002,MATCH(BM14,ورقة4!$A$2:$BB$2,0),0)),"")</f>
        <v/>
      </c>
      <c r="BS14" s="54" t="str">
        <f>IF(BR14="م",BL14,"")</f>
        <v/>
      </c>
      <c r="BT14" s="57" t="str">
        <f t="shared" ref="BT14" si="18">IF(BR14="","",BL14)</f>
        <v/>
      </c>
      <c r="BV14" t="s">
        <v>1200</v>
      </c>
      <c r="BW14" s="125">
        <v>149</v>
      </c>
      <c r="BX14" s="53"/>
      <c r="BY14" s="57"/>
      <c r="BZ14" s="128"/>
      <c r="CA14" s="58"/>
    </row>
    <row r="15" spans="1:79" ht="25.2" customHeight="1" thickBot="1" x14ac:dyDescent="0.35">
      <c r="C15" s="61">
        <f t="shared" si="17"/>
        <v>0</v>
      </c>
      <c r="D15" s="61">
        <f t="shared" si="9"/>
        <v>0</v>
      </c>
      <c r="E15" s="64">
        <f t="shared" si="10"/>
        <v>0</v>
      </c>
      <c r="F15" s="61" t="str">
        <f t="shared" si="11"/>
        <v/>
      </c>
      <c r="G15" s="61" t="str">
        <f t="shared" si="12"/>
        <v/>
      </c>
      <c r="H15" s="61" t="str">
        <f t="shared" si="6"/>
        <v/>
      </c>
      <c r="I15" s="64" t="b">
        <f t="shared" si="13"/>
        <v>0</v>
      </c>
      <c r="J15" s="152" t="str">
        <f t="shared" si="7"/>
        <v/>
      </c>
      <c r="K15" s="296" t="str">
        <f t="shared" si="8"/>
        <v/>
      </c>
      <c r="L15" s="297"/>
      <c r="M15" s="297"/>
      <c r="N15" s="297"/>
      <c r="O15" s="297"/>
      <c r="P15" s="297"/>
      <c r="Q15" s="297"/>
      <c r="R15" s="298"/>
      <c r="S15" s="153" t="str">
        <f t="shared" si="14"/>
        <v/>
      </c>
      <c r="T15" s="155"/>
      <c r="V15" s="348" t="s">
        <v>84</v>
      </c>
      <c r="W15" s="348"/>
      <c r="X15" s="348"/>
      <c r="Y15" s="348"/>
      <c r="Z15" s="348"/>
      <c r="AA15" s="348"/>
      <c r="AC15" s="325" t="s">
        <v>123</v>
      </c>
      <c r="AD15" s="326"/>
      <c r="AE15" s="326"/>
      <c r="AF15" s="326"/>
      <c r="AG15" s="326"/>
      <c r="AH15" s="329" t="e">
        <f>IF(OR(D5=AV4,D5=AO4),0,AH12-AH14)</f>
        <v>#N/A</v>
      </c>
      <c r="AI15" s="329"/>
      <c r="AJ15" s="330"/>
      <c r="AK15" s="31"/>
      <c r="BK15" s="57" t="str">
        <f t="shared" si="3"/>
        <v/>
      </c>
      <c r="BL15" s="129">
        <v>11</v>
      </c>
      <c r="BM15" s="53">
        <v>48</v>
      </c>
      <c r="BN15" s="53" t="s">
        <v>1153</v>
      </c>
      <c r="BO15" s="62" t="s">
        <v>107</v>
      </c>
      <c r="BP15" s="62" t="s">
        <v>121</v>
      </c>
      <c r="BQ15" s="57" t="str">
        <f t="shared" si="16"/>
        <v/>
      </c>
      <c r="BR15" s="59" t="str">
        <f>IFERROR(IF(VLOOKUP($D$1,ورقة4!$A$3:$BB$1002,MATCH(BM15,ورقة4!$A$2:$BB$2,0),0)=0,"",VLOOKUP($D$1,ورقة4!$A$3:$BB$1002,MATCH(BM15,ورقة4!$A$2:$BB$2,0),0)),"")</f>
        <v/>
      </c>
      <c r="BS15" s="54" t="str">
        <f t="shared" ref="BS15:BS19" si="19">IF(BR15="م",BL15,"")</f>
        <v/>
      </c>
      <c r="BT15" s="57" t="str">
        <f t="shared" ref="BT15:BT19" si="20">IF(BR15="","",BL15)</f>
        <v/>
      </c>
      <c r="BV15" t="s">
        <v>1201</v>
      </c>
      <c r="BW15" s="125">
        <v>151</v>
      </c>
      <c r="BX15" s="57"/>
      <c r="BY15" s="57"/>
      <c r="BZ15" s="128"/>
      <c r="CA15" s="58"/>
    </row>
    <row r="16" spans="1:79" ht="25.2" customHeight="1" thickBot="1" x14ac:dyDescent="0.35">
      <c r="C16" s="61">
        <f t="shared" si="17"/>
        <v>0</v>
      </c>
      <c r="D16" s="61">
        <f t="shared" si="9"/>
        <v>0</v>
      </c>
      <c r="E16" s="64">
        <f t="shared" si="10"/>
        <v>0</v>
      </c>
      <c r="F16" s="61" t="str">
        <f t="shared" si="11"/>
        <v/>
      </c>
      <c r="G16" s="61" t="str">
        <f t="shared" si="12"/>
        <v/>
      </c>
      <c r="H16" s="61" t="str">
        <f t="shared" si="6"/>
        <v/>
      </c>
      <c r="I16" s="64" t="b">
        <f t="shared" si="13"/>
        <v>0</v>
      </c>
      <c r="J16" s="152" t="str">
        <f t="shared" si="7"/>
        <v/>
      </c>
      <c r="K16" s="296" t="str">
        <f t="shared" si="8"/>
        <v/>
      </c>
      <c r="L16" s="297"/>
      <c r="M16" s="297"/>
      <c r="N16" s="297"/>
      <c r="O16" s="297"/>
      <c r="P16" s="297"/>
      <c r="Q16" s="297"/>
      <c r="R16" s="298"/>
      <c r="S16" s="153" t="str">
        <f t="shared" si="14"/>
        <v/>
      </c>
      <c r="T16" s="155"/>
      <c r="V16" s="294" t="s">
        <v>1224</v>
      </c>
      <c r="W16" s="294"/>
      <c r="X16" s="294"/>
      <c r="Y16" s="294"/>
      <c r="Z16" s="294"/>
      <c r="AA16" s="294"/>
      <c r="AC16" s="325" t="s">
        <v>124</v>
      </c>
      <c r="AD16" s="326"/>
      <c r="AE16" s="326"/>
      <c r="AF16" s="326"/>
      <c r="AG16" s="326"/>
      <c r="AH16" s="329">
        <f>COUNTIFS(S9:S40,"ج",T9:T40,1)</f>
        <v>0</v>
      </c>
      <c r="AI16" s="329"/>
      <c r="AJ16" s="330"/>
      <c r="AK16" s="31"/>
      <c r="BK16" s="57" t="str">
        <f t="shared" si="3"/>
        <v/>
      </c>
      <c r="BL16" s="53">
        <v>12</v>
      </c>
      <c r="BM16" s="53">
        <v>49</v>
      </c>
      <c r="BN16" s="53" t="s">
        <v>1154</v>
      </c>
      <c r="BO16" s="62" t="s">
        <v>107</v>
      </c>
      <c r="BP16" s="62" t="s">
        <v>121</v>
      </c>
      <c r="BQ16" s="57" t="str">
        <f t="shared" si="16"/>
        <v/>
      </c>
      <c r="BR16" s="59" t="str">
        <f>IFERROR(IF(VLOOKUP($D$1,ورقة4!$A$3:$BB$1002,MATCH(BM16,ورقة4!$A$2:$BB$2,0),0)=0,"",VLOOKUP($D$1,ورقة4!$A$3:$BB$1002,MATCH(BM16,ورقة4!$A$2:$BB$2,0),0)),"")</f>
        <v/>
      </c>
      <c r="BS16" s="54" t="str">
        <f t="shared" si="19"/>
        <v/>
      </c>
      <c r="BT16" s="57" t="str">
        <f t="shared" si="20"/>
        <v/>
      </c>
      <c r="BU16" s="53"/>
      <c r="BV16" t="s">
        <v>1202</v>
      </c>
      <c r="BW16" s="125">
        <v>152</v>
      </c>
      <c r="BX16" s="53"/>
      <c r="BY16" s="57"/>
      <c r="BZ16" s="128"/>
      <c r="CA16" s="58"/>
    </row>
    <row r="17" spans="1:79" ht="25.2" customHeight="1" thickBot="1" x14ac:dyDescent="0.35">
      <c r="C17" s="61">
        <f t="shared" si="17"/>
        <v>0</v>
      </c>
      <c r="D17" s="61">
        <f t="shared" si="9"/>
        <v>0</v>
      </c>
      <c r="E17" s="64">
        <f t="shared" si="10"/>
        <v>0</v>
      </c>
      <c r="F17" s="61" t="str">
        <f t="shared" si="11"/>
        <v/>
      </c>
      <c r="G17" s="61" t="str">
        <f t="shared" si="12"/>
        <v/>
      </c>
      <c r="H17" s="61" t="str">
        <f t="shared" si="6"/>
        <v/>
      </c>
      <c r="I17" s="64" t="b">
        <f t="shared" si="13"/>
        <v>0</v>
      </c>
      <c r="J17" s="152" t="str">
        <f t="shared" si="7"/>
        <v/>
      </c>
      <c r="K17" s="296" t="str">
        <f t="shared" si="8"/>
        <v/>
      </c>
      <c r="L17" s="297"/>
      <c r="M17" s="297"/>
      <c r="N17" s="297"/>
      <c r="O17" s="297"/>
      <c r="P17" s="297"/>
      <c r="Q17" s="297"/>
      <c r="R17" s="298"/>
      <c r="S17" s="153" t="str">
        <f t="shared" si="14"/>
        <v/>
      </c>
      <c r="T17" s="155"/>
      <c r="V17" s="295"/>
      <c r="W17" s="295"/>
      <c r="X17" s="295"/>
      <c r="Y17" s="295"/>
      <c r="Z17" s="295"/>
      <c r="AA17" s="295"/>
      <c r="AC17" s="325" t="s">
        <v>125</v>
      </c>
      <c r="AD17" s="326"/>
      <c r="AE17" s="326"/>
      <c r="AF17" s="326"/>
      <c r="AG17" s="326"/>
      <c r="AH17" s="329">
        <f>COUNTIFS(S9:S40,"ر1",T9:T40,1)</f>
        <v>0</v>
      </c>
      <c r="AI17" s="329"/>
      <c r="AJ17" s="330"/>
      <c r="AK17" s="31"/>
      <c r="BK17" s="57" t="str">
        <f t="shared" si="3"/>
        <v/>
      </c>
      <c r="BL17" s="129">
        <v>13</v>
      </c>
      <c r="BM17" s="53">
        <v>50</v>
      </c>
      <c r="BN17" s="53" t="s">
        <v>1155</v>
      </c>
      <c r="BO17" s="62" t="s">
        <v>107</v>
      </c>
      <c r="BP17" s="62" t="s">
        <v>121</v>
      </c>
      <c r="BQ17" s="57" t="str">
        <f t="shared" si="16"/>
        <v/>
      </c>
      <c r="BR17" s="59" t="str">
        <f>IFERROR(IF(VLOOKUP($D$1,ورقة4!$A$3:$BB$1002,MATCH(BM17,ورقة4!$A$2:$BB$2,0),0)=0,"",VLOOKUP($D$1,ورقة4!$A$3:$BB$1002,MATCH(BM17,ورقة4!$A$2:$BB$2,0),0)),"")</f>
        <v/>
      </c>
      <c r="BS17" s="54" t="str">
        <f t="shared" si="19"/>
        <v/>
      </c>
      <c r="BT17" s="57" t="str">
        <f t="shared" si="20"/>
        <v/>
      </c>
      <c r="BV17" t="s">
        <v>1203</v>
      </c>
      <c r="BW17" s="125">
        <v>153</v>
      </c>
      <c r="BX17" s="57"/>
      <c r="BY17" s="57"/>
      <c r="BZ17" s="128"/>
      <c r="CA17" s="58"/>
    </row>
    <row r="18" spans="1:79" ht="25.2" customHeight="1" thickBot="1" x14ac:dyDescent="0.35">
      <c r="C18" s="61">
        <f t="shared" si="17"/>
        <v>0</v>
      </c>
      <c r="D18" s="61">
        <f t="shared" si="9"/>
        <v>0</v>
      </c>
      <c r="E18" s="64">
        <f t="shared" si="10"/>
        <v>0</v>
      </c>
      <c r="F18" s="61" t="str">
        <f t="shared" si="11"/>
        <v/>
      </c>
      <c r="G18" s="61" t="str">
        <f t="shared" si="12"/>
        <v/>
      </c>
      <c r="H18" s="61" t="str">
        <f t="shared" si="6"/>
        <v/>
      </c>
      <c r="I18" s="64" t="b">
        <f t="shared" si="13"/>
        <v>0</v>
      </c>
      <c r="J18" s="152" t="str">
        <f t="shared" si="7"/>
        <v/>
      </c>
      <c r="K18" s="296" t="str">
        <f t="shared" si="8"/>
        <v/>
      </c>
      <c r="L18" s="297"/>
      <c r="M18" s="297"/>
      <c r="N18" s="297"/>
      <c r="O18" s="297"/>
      <c r="P18" s="297"/>
      <c r="Q18" s="297"/>
      <c r="R18" s="298"/>
      <c r="S18" s="153" t="str">
        <f t="shared" si="14"/>
        <v/>
      </c>
      <c r="T18" s="155"/>
      <c r="V18" s="327" t="e">
        <f>IF(D3="أنثى","منقطعة عن التسجيل في","منقطع عن التسجيل في")</f>
        <v>#N/A</v>
      </c>
      <c r="W18" s="327"/>
      <c r="X18" s="327"/>
      <c r="Y18" s="327"/>
      <c r="Z18" s="327"/>
      <c r="AA18" s="327"/>
      <c r="AC18" s="325" t="s">
        <v>126</v>
      </c>
      <c r="AD18" s="326"/>
      <c r="AE18" s="326"/>
      <c r="AF18" s="326"/>
      <c r="AG18" s="326"/>
      <c r="AH18" s="329">
        <f>COUNTIFS(S9:S40,"ر2",T9:T40,1)</f>
        <v>0</v>
      </c>
      <c r="AI18" s="329"/>
      <c r="AJ18" s="330"/>
      <c r="AK18" s="31"/>
      <c r="BK18" s="57" t="str">
        <f t="shared" si="3"/>
        <v/>
      </c>
      <c r="BL18" s="53">
        <v>14</v>
      </c>
      <c r="BM18" s="62">
        <v>51</v>
      </c>
      <c r="BN18" s="57" t="s">
        <v>1156</v>
      </c>
      <c r="BQ18" s="57" t="str">
        <f>IFERROR(VLOOKUP(BN18,$K$9:$T$21,10,0),"")</f>
        <v/>
      </c>
      <c r="BR18" s="59" t="str">
        <f>IFERROR(IF(VLOOKUP($D$1,ورقة4!$A$3:$BB$1002,MATCH(BM18,ورقة4!$A$2:$BB$2,0),0)=0,"",VLOOKUP($D$1,ورقة4!$A$3:$BB$1002,MATCH(BM18,ورقة4!$A$2:$BB$2,0),0)),"")</f>
        <v/>
      </c>
      <c r="BS18" s="54" t="str">
        <f t="shared" si="19"/>
        <v/>
      </c>
      <c r="BT18" s="57" t="str">
        <f t="shared" si="20"/>
        <v/>
      </c>
      <c r="BV18" t="s">
        <v>1204</v>
      </c>
      <c r="BW18" s="125">
        <v>154</v>
      </c>
      <c r="BX18" s="53"/>
      <c r="BY18" s="57"/>
      <c r="BZ18" s="128"/>
      <c r="CA18" s="58"/>
    </row>
    <row r="19" spans="1:79" ht="25.2" customHeight="1" thickBot="1" x14ac:dyDescent="0.35">
      <c r="C19" s="61">
        <f t="shared" si="17"/>
        <v>0</v>
      </c>
      <c r="D19" s="61">
        <f t="shared" si="9"/>
        <v>0</v>
      </c>
      <c r="E19" s="64">
        <f t="shared" si="10"/>
        <v>0</v>
      </c>
      <c r="F19" s="61" t="str">
        <f t="shared" si="11"/>
        <v/>
      </c>
      <c r="G19" s="61" t="str">
        <f t="shared" si="12"/>
        <v/>
      </c>
      <c r="H19" s="61" t="str">
        <f t="shared" si="6"/>
        <v/>
      </c>
      <c r="I19" s="64" t="b">
        <f t="shared" si="13"/>
        <v>0</v>
      </c>
      <c r="J19" s="152" t="str">
        <f t="shared" si="7"/>
        <v/>
      </c>
      <c r="K19" s="296" t="str">
        <f t="shared" si="8"/>
        <v/>
      </c>
      <c r="L19" s="297"/>
      <c r="M19" s="297"/>
      <c r="N19" s="297"/>
      <c r="O19" s="297"/>
      <c r="P19" s="297"/>
      <c r="Q19" s="297"/>
      <c r="R19" s="298"/>
      <c r="S19" s="153" t="str">
        <f t="shared" si="14"/>
        <v/>
      </c>
      <c r="T19" s="155"/>
      <c r="U19" s="60" t="str">
        <f>IFERROR(SMALL($A$27:A39,BL5),"")</f>
        <v/>
      </c>
      <c r="V19" s="289" t="str">
        <f t="shared" ref="V19:V30" si="21">IFERROR(VLOOKUP(U19,$A$49:$B$60,2,0),"")</f>
        <v/>
      </c>
      <c r="W19" s="289"/>
      <c r="X19" s="289"/>
      <c r="Y19" s="289"/>
      <c r="Z19" s="289"/>
      <c r="AA19" s="289"/>
      <c r="AB19" s="61">
        <f>COUNTIF(S10:S31,"A")</f>
        <v>0</v>
      </c>
      <c r="AC19" s="341" t="s">
        <v>128</v>
      </c>
      <c r="AD19" s="342"/>
      <c r="AE19" s="342"/>
      <c r="AF19" s="342"/>
      <c r="AG19" s="342"/>
      <c r="AH19" s="343">
        <f>IF(AB19&gt;0,COUNTIFS(S10:S35,"A",T10:T35,1),SUM(AH16:AJ18))</f>
        <v>0</v>
      </c>
      <c r="AI19" s="343"/>
      <c r="AJ19" s="344"/>
      <c r="AK19" s="50"/>
      <c r="BK19" s="57" t="str">
        <f t="shared" si="3"/>
        <v/>
      </c>
      <c r="BL19" s="129">
        <v>15</v>
      </c>
      <c r="BM19" s="53">
        <f>IF(U10&lt;&gt;0,U10,"a2")</f>
        <v>141</v>
      </c>
      <c r="BN19" s="53" t="str">
        <f>V10</f>
        <v>الحق في الحياة الخاصة</v>
      </c>
      <c r="BO19" s="62" t="s">
        <v>129</v>
      </c>
      <c r="BP19" s="62" t="s">
        <v>108</v>
      </c>
      <c r="BQ19" s="57" t="str">
        <f t="shared" si="16"/>
        <v/>
      </c>
      <c r="BR19" s="59" t="str">
        <f>IFERROR(IF(VLOOKUP($D$1,ورقة4!$A$3:$BB$1002,MATCH(BM19,ورقة4!$A$2:$BB$2,0),0)=0,"",VLOOKUP($D$1,ورقة4!$A$3:$BB$1002,MATCH(BM19,ورقة4!$A$2:$BB$2,0),0)),"")</f>
        <v/>
      </c>
      <c r="BS19" s="54" t="str">
        <f t="shared" si="19"/>
        <v/>
      </c>
      <c r="BT19" s="57" t="str">
        <f t="shared" si="20"/>
        <v/>
      </c>
      <c r="BV19" t="s">
        <v>1205</v>
      </c>
      <c r="BW19" s="125">
        <v>155</v>
      </c>
      <c r="BX19" s="57"/>
      <c r="BY19" s="57"/>
      <c r="BZ19" s="128"/>
      <c r="CA19" s="58"/>
    </row>
    <row r="20" spans="1:79" ht="25.2" customHeight="1" thickTop="1" thickBot="1" x14ac:dyDescent="0.35">
      <c r="C20" s="61">
        <f t="shared" si="17"/>
        <v>0</v>
      </c>
      <c r="D20" s="61">
        <f t="shared" si="9"/>
        <v>0</v>
      </c>
      <c r="E20" s="64">
        <f t="shared" si="10"/>
        <v>0</v>
      </c>
      <c r="F20" s="61" t="str">
        <f t="shared" si="11"/>
        <v/>
      </c>
      <c r="G20" s="61" t="str">
        <f t="shared" si="12"/>
        <v/>
      </c>
      <c r="H20" s="61" t="str">
        <f t="shared" si="6"/>
        <v/>
      </c>
      <c r="I20" s="64" t="b">
        <f t="shared" si="13"/>
        <v>0</v>
      </c>
      <c r="J20" s="152" t="str">
        <f t="shared" si="7"/>
        <v/>
      </c>
      <c r="K20" s="296" t="str">
        <f t="shared" si="8"/>
        <v/>
      </c>
      <c r="L20" s="297"/>
      <c r="M20" s="297"/>
      <c r="N20" s="297"/>
      <c r="O20" s="297"/>
      <c r="P20" s="297"/>
      <c r="Q20" s="297"/>
      <c r="R20" s="298"/>
      <c r="S20" s="153" t="str">
        <f t="shared" si="14"/>
        <v/>
      </c>
      <c r="T20" s="155"/>
      <c r="U20" s="60" t="str">
        <f>IFERROR(SMALL($A$27:A38,BL6),"")</f>
        <v/>
      </c>
      <c r="V20" s="289" t="str">
        <f t="shared" si="21"/>
        <v/>
      </c>
      <c r="W20" s="289"/>
      <c r="X20" s="289"/>
      <c r="Y20" s="289"/>
      <c r="Z20" s="289"/>
      <c r="AA20" s="289"/>
      <c r="AC20" s="338" t="e">
        <f>'إدخال البيانات'!A2</f>
        <v>#N/A</v>
      </c>
      <c r="AD20" s="338"/>
      <c r="AE20" s="338"/>
      <c r="AF20" s="338"/>
      <c r="AG20" s="338"/>
      <c r="AH20" s="338"/>
      <c r="AI20" s="338"/>
      <c r="AJ20" s="338"/>
      <c r="AK20" s="63"/>
      <c r="BK20" s="57" t="str">
        <f t="shared" si="3"/>
        <v/>
      </c>
      <c r="BL20" s="53">
        <v>16</v>
      </c>
      <c r="BM20" s="130"/>
      <c r="BN20" s="130" t="s">
        <v>127</v>
      </c>
      <c r="BO20" s="62" t="s">
        <v>129</v>
      </c>
      <c r="BP20" s="62" t="s">
        <v>108</v>
      </c>
      <c r="BQ20" s="57" t="str">
        <f t="shared" si="16"/>
        <v/>
      </c>
      <c r="BR20" s="59" t="str">
        <f>IFERROR(IF(VLOOKUP($D$1,ورقة4!$A$3:$BB$1002,MATCH(BM20,ورقة4!$A$2:$BB$2,0),0)=0,"",VLOOKUP($D$1,ورقة4!$A$3:$BB$1002,MATCH(BM20,ورقة4!$A$2:$BB$2,0),0)),"")</f>
        <v/>
      </c>
      <c r="BS20" s="57" t="str">
        <f>IF(AND(BS21="",BS22="",BS23="",BS24="",BS25="",BS26="",BS27=""),"",BL20)</f>
        <v/>
      </c>
      <c r="BT20" s="57" t="str">
        <f>IF(AND(BT21="",BT22="",BT23="",BT24="",BT25="",BT26="",BT27=""),"",BL20)</f>
        <v/>
      </c>
      <c r="BV20" t="s">
        <v>1222</v>
      </c>
      <c r="BW20"/>
      <c r="BX20" s="53"/>
      <c r="BY20" s="57"/>
      <c r="BZ20" s="128"/>
      <c r="CA20" s="58"/>
    </row>
    <row r="21" spans="1:79" ht="25.2" customHeight="1" thickBot="1" x14ac:dyDescent="0.35">
      <c r="A21" s="61" t="str">
        <f t="shared" ref="A21:A22" si="22">IFERROR(SMALL($BS$4:$BS$42,BL18),"")</f>
        <v/>
      </c>
      <c r="B21" s="61">
        <f t="shared" ref="B21:B22" si="23">IF(OR(A21=1,A21=8,A21=14,A21=21,A21=27,A21=33,A21=""),0,1)</f>
        <v>0</v>
      </c>
      <c r="C21" s="61">
        <f t="shared" si="17"/>
        <v>0</v>
      </c>
      <c r="D21" s="61">
        <f t="shared" si="9"/>
        <v>0</v>
      </c>
      <c r="E21" s="64">
        <f t="shared" si="10"/>
        <v>0</v>
      </c>
      <c r="F21" s="61" t="str">
        <f t="shared" si="11"/>
        <v/>
      </c>
      <c r="G21" s="61" t="str">
        <f t="shared" si="12"/>
        <v/>
      </c>
      <c r="H21" s="61" t="str">
        <f t="shared" si="6"/>
        <v/>
      </c>
      <c r="I21" s="64" t="b">
        <f t="shared" si="13"/>
        <v>0</v>
      </c>
      <c r="J21" s="152" t="str">
        <f t="shared" si="7"/>
        <v/>
      </c>
      <c r="K21" s="296" t="str">
        <f t="shared" si="8"/>
        <v/>
      </c>
      <c r="L21" s="297"/>
      <c r="M21" s="297"/>
      <c r="N21" s="297"/>
      <c r="O21" s="297"/>
      <c r="P21" s="297"/>
      <c r="Q21" s="297"/>
      <c r="R21" s="298"/>
      <c r="S21" s="153" t="str">
        <f t="shared" si="14"/>
        <v/>
      </c>
      <c r="T21" s="155"/>
      <c r="U21" s="60" t="str">
        <f>IFERROR(SMALL($A$27:A39,BL7),"")</f>
        <v/>
      </c>
      <c r="V21" s="289" t="str">
        <f t="shared" si="21"/>
        <v/>
      </c>
      <c r="W21" s="289"/>
      <c r="X21" s="289"/>
      <c r="Y21" s="289"/>
      <c r="Z21" s="289"/>
      <c r="AA21" s="289"/>
      <c r="AK21" s="63"/>
      <c r="BK21" s="57" t="str">
        <f t="shared" si="3"/>
        <v/>
      </c>
      <c r="BL21" s="129">
        <v>17</v>
      </c>
      <c r="BM21" s="53">
        <v>52</v>
      </c>
      <c r="BN21" s="53" t="s">
        <v>1157</v>
      </c>
      <c r="BO21" s="62" t="s">
        <v>129</v>
      </c>
      <c r="BP21" s="62" t="s">
        <v>108</v>
      </c>
      <c r="BQ21" s="57" t="str">
        <f t="shared" si="16"/>
        <v/>
      </c>
      <c r="BR21" s="59" t="str">
        <f>IFERROR(IF(VLOOKUP($D$1,ورقة4!$A$3:$BB$1002,MATCH(BM21,ورقة4!$A$2:$BB$2,0),0)=0,"",VLOOKUP($D$1,ورقة4!$A$3:$BB$1002,MATCH(BM21,ورقة4!$A$2:$BB$2,0),0)),"")</f>
        <v/>
      </c>
      <c r="BS21" s="54" t="str">
        <f t="shared" ref="BS21" si="24">IF(BR21="م",BL21,"")</f>
        <v/>
      </c>
      <c r="BT21" s="57" t="str">
        <f t="shared" ref="BT21" si="25">IF(BR21="","",BL21)</f>
        <v/>
      </c>
      <c r="BV21" t="s">
        <v>1206</v>
      </c>
      <c r="BW21" s="125">
        <v>157</v>
      </c>
      <c r="BX21" s="57"/>
      <c r="BY21" s="57"/>
      <c r="BZ21" s="128"/>
      <c r="CA21" s="58"/>
    </row>
    <row r="22" spans="1:79" ht="25.2" customHeight="1" thickBot="1" x14ac:dyDescent="0.35">
      <c r="A22" s="61" t="str">
        <f t="shared" si="22"/>
        <v/>
      </c>
      <c r="B22" s="61">
        <f t="shared" si="23"/>
        <v>0</v>
      </c>
      <c r="C22" s="61">
        <f t="shared" si="17"/>
        <v>0</v>
      </c>
      <c r="D22" s="61">
        <f t="shared" si="9"/>
        <v>0</v>
      </c>
      <c r="E22" s="64">
        <f t="shared" si="10"/>
        <v>0</v>
      </c>
      <c r="F22" s="61" t="str">
        <f t="shared" si="11"/>
        <v/>
      </c>
      <c r="G22" s="61" t="str">
        <f t="shared" si="12"/>
        <v/>
      </c>
      <c r="H22" s="61" t="str">
        <f t="shared" si="6"/>
        <v/>
      </c>
      <c r="I22" s="64" t="b">
        <f t="shared" si="13"/>
        <v>0</v>
      </c>
      <c r="J22" s="152" t="str">
        <f t="shared" si="7"/>
        <v/>
      </c>
      <c r="K22" s="296" t="str">
        <f t="shared" si="8"/>
        <v/>
      </c>
      <c r="L22" s="297"/>
      <c r="M22" s="297"/>
      <c r="N22" s="297"/>
      <c r="O22" s="297"/>
      <c r="P22" s="297"/>
      <c r="Q22" s="297"/>
      <c r="R22" s="298"/>
      <c r="S22" s="153" t="str">
        <f t="shared" si="14"/>
        <v/>
      </c>
      <c r="T22" s="155"/>
      <c r="U22" s="60" t="str">
        <f>IFERROR(SMALL($A$27:A40,BL8),"")</f>
        <v/>
      </c>
      <c r="V22" s="289" t="str">
        <f t="shared" si="21"/>
        <v/>
      </c>
      <c r="W22" s="289"/>
      <c r="X22" s="289"/>
      <c r="Y22" s="289"/>
      <c r="Z22" s="289"/>
      <c r="AA22" s="289"/>
      <c r="AC22" s="60"/>
      <c r="AD22" s="60"/>
      <c r="AE22" s="60"/>
      <c r="AF22" s="60"/>
      <c r="AK22" s="63"/>
      <c r="BK22" s="57" t="str">
        <f t="shared" si="3"/>
        <v/>
      </c>
      <c r="BL22" s="53">
        <v>18</v>
      </c>
      <c r="BM22" s="53">
        <v>53</v>
      </c>
      <c r="BN22" s="53" t="s">
        <v>1158</v>
      </c>
      <c r="BO22" s="62" t="s">
        <v>129</v>
      </c>
      <c r="BP22" s="62" t="s">
        <v>108</v>
      </c>
      <c r="BQ22" s="57" t="str">
        <f t="shared" si="16"/>
        <v/>
      </c>
      <c r="BR22" s="59" t="str">
        <f>IFERROR(IF(VLOOKUP($D$1,ورقة4!$A$3:$BB$1002,MATCH(BM22,ورقة4!$A$2:$BB$2,0),0)=0,"",VLOOKUP($D$1,ورقة4!$A$3:$BB$1002,MATCH(BM22,ورقة4!$A$2:$BB$2,0),0)),"")</f>
        <v/>
      </c>
      <c r="BS22" s="54" t="str">
        <f t="shared" ref="BS22:BS27" si="26">IF(BR22="م",BL22,"")</f>
        <v/>
      </c>
      <c r="BT22" s="57" t="str">
        <f t="shared" ref="BT22:BT27" si="27">IF(BR22="","",BL22)</f>
        <v/>
      </c>
      <c r="BV22" t="s">
        <v>1207</v>
      </c>
      <c r="BW22" s="125">
        <v>158</v>
      </c>
      <c r="BX22" s="53"/>
      <c r="BY22" s="57"/>
      <c r="BZ22" s="128"/>
      <c r="CA22" s="58"/>
    </row>
    <row r="23" spans="1:79" ht="25.2" customHeight="1" thickBot="1" x14ac:dyDescent="0.35">
      <c r="B23" s="182"/>
      <c r="C23" s="61">
        <f t="shared" si="17"/>
        <v>0</v>
      </c>
      <c r="D23" s="61">
        <f t="shared" si="9"/>
        <v>0</v>
      </c>
      <c r="E23" s="64">
        <f t="shared" si="10"/>
        <v>0</v>
      </c>
      <c r="F23" s="61" t="str">
        <f t="shared" si="11"/>
        <v/>
      </c>
      <c r="G23" s="61" t="str">
        <f t="shared" si="12"/>
        <v/>
      </c>
      <c r="H23" s="61" t="str">
        <f t="shared" si="6"/>
        <v/>
      </c>
      <c r="I23" s="64" t="b">
        <f t="shared" si="13"/>
        <v>0</v>
      </c>
      <c r="J23" s="152" t="str">
        <f t="shared" si="7"/>
        <v/>
      </c>
      <c r="K23" s="296" t="str">
        <f t="shared" si="8"/>
        <v/>
      </c>
      <c r="L23" s="297"/>
      <c r="M23" s="297"/>
      <c r="N23" s="297"/>
      <c r="O23" s="297"/>
      <c r="P23" s="297"/>
      <c r="Q23" s="297"/>
      <c r="R23" s="298"/>
      <c r="S23" s="153" t="str">
        <f t="shared" si="14"/>
        <v/>
      </c>
      <c r="T23" s="155"/>
      <c r="U23" s="60" t="str">
        <f>IFERROR(SMALL($A$27:A41,BL9),"")</f>
        <v/>
      </c>
      <c r="V23" s="289" t="str">
        <f t="shared" si="21"/>
        <v/>
      </c>
      <c r="W23" s="289"/>
      <c r="X23" s="289"/>
      <c r="Y23" s="289"/>
      <c r="Z23" s="289"/>
      <c r="AA23" s="289"/>
      <c r="AB23" s="22"/>
      <c r="AC23" s="60"/>
      <c r="AD23" s="61">
        <v>1</v>
      </c>
      <c r="AE23" s="64" t="e">
        <f>VLOOKUP(AD23,$C$10:$E$26,3,0)</f>
        <v>#N/A</v>
      </c>
      <c r="AF23" s="60"/>
      <c r="AK23" s="63"/>
      <c r="BK23" s="57" t="str">
        <f t="shared" si="3"/>
        <v/>
      </c>
      <c r="BL23" s="129">
        <v>19</v>
      </c>
      <c r="BM23" s="53">
        <v>54</v>
      </c>
      <c r="BN23" s="53" t="s">
        <v>1159</v>
      </c>
      <c r="BO23" s="62" t="s">
        <v>129</v>
      </c>
      <c r="BP23" s="62" t="s">
        <v>108</v>
      </c>
      <c r="BQ23" s="57" t="str">
        <f t="shared" si="16"/>
        <v/>
      </c>
      <c r="BR23" s="59" t="str">
        <f>IFERROR(IF(VLOOKUP($D$1,ورقة4!$A$3:$BB$1002,MATCH(BM23,ورقة4!$A$2:$BB$2,0),0)=0,"",VLOOKUP($D$1,ورقة4!$A$3:$BB$1002,MATCH(BM23,ورقة4!$A$2:$BB$2,0),0)),"")</f>
        <v/>
      </c>
      <c r="BS23" s="54" t="str">
        <f t="shared" si="26"/>
        <v/>
      </c>
      <c r="BT23" s="57" t="str">
        <f t="shared" si="27"/>
        <v/>
      </c>
      <c r="BU23" s="53"/>
      <c r="BV23" t="s">
        <v>1208</v>
      </c>
      <c r="BW23" s="125">
        <v>159</v>
      </c>
      <c r="BX23" s="57"/>
      <c r="BY23" s="57"/>
      <c r="BZ23" s="128"/>
      <c r="CA23" s="58"/>
    </row>
    <row r="24" spans="1:79" ht="25.2" customHeight="1" thickBot="1" x14ac:dyDescent="0.35">
      <c r="B24" s="182"/>
      <c r="C24" s="61">
        <f t="shared" si="17"/>
        <v>0</v>
      </c>
      <c r="D24" s="61">
        <f t="shared" si="9"/>
        <v>0</v>
      </c>
      <c r="E24" s="64">
        <f t="shared" si="10"/>
        <v>0</v>
      </c>
      <c r="F24" s="61" t="str">
        <f t="shared" si="11"/>
        <v/>
      </c>
      <c r="G24" s="61" t="str">
        <f t="shared" si="12"/>
        <v/>
      </c>
      <c r="H24" s="61" t="str">
        <f t="shared" si="6"/>
        <v/>
      </c>
      <c r="I24" s="64" t="b">
        <f t="shared" si="13"/>
        <v>0</v>
      </c>
      <c r="J24" s="152" t="str">
        <f t="shared" si="7"/>
        <v/>
      </c>
      <c r="K24" s="296" t="str">
        <f t="shared" si="8"/>
        <v/>
      </c>
      <c r="L24" s="297"/>
      <c r="M24" s="297"/>
      <c r="N24" s="297"/>
      <c r="O24" s="297"/>
      <c r="P24" s="297"/>
      <c r="Q24" s="297"/>
      <c r="R24" s="298"/>
      <c r="S24" s="153" t="str">
        <f t="shared" si="14"/>
        <v/>
      </c>
      <c r="T24" s="155"/>
      <c r="U24" s="60" t="str">
        <f>IFERROR(SMALL($A$27:A42,BL10),"")</f>
        <v/>
      </c>
      <c r="V24" s="289" t="str">
        <f t="shared" si="21"/>
        <v/>
      </c>
      <c r="W24" s="289"/>
      <c r="X24" s="289"/>
      <c r="Y24" s="289"/>
      <c r="Z24" s="289"/>
      <c r="AA24" s="289"/>
      <c r="AB24" s="22"/>
      <c r="AC24" s="60"/>
      <c r="AD24" s="61">
        <v>2</v>
      </c>
      <c r="AE24" s="64" t="e">
        <f>VLOOKUP(AD24,$C$10:$E$26,3,0)</f>
        <v>#N/A</v>
      </c>
      <c r="AF24" s="60"/>
      <c r="AG24" s="60"/>
      <c r="AH24" s="60"/>
      <c r="AI24" s="60"/>
      <c r="BK24" s="57" t="str">
        <f t="shared" si="3"/>
        <v/>
      </c>
      <c r="BL24" s="53">
        <v>20</v>
      </c>
      <c r="BM24" s="53">
        <v>55</v>
      </c>
      <c r="BN24" s="53" t="s">
        <v>1160</v>
      </c>
      <c r="BO24" s="62" t="s">
        <v>129</v>
      </c>
      <c r="BP24" s="62" t="s">
        <v>108</v>
      </c>
      <c r="BQ24" s="57" t="str">
        <f t="shared" si="16"/>
        <v/>
      </c>
      <c r="BR24" s="59" t="str">
        <f>IFERROR(IF(VLOOKUP($D$1,ورقة4!$A$3:$BB$1002,MATCH(BM24,ورقة4!$A$2:$BB$2,0),0)=0,"",VLOOKUP($D$1,ورقة4!$A$3:$BB$1002,MATCH(BM24,ورقة4!$A$2:$BB$2,0),0)),"")</f>
        <v/>
      </c>
      <c r="BS24" s="54" t="str">
        <f t="shared" si="26"/>
        <v/>
      </c>
      <c r="BT24" s="57" t="str">
        <f t="shared" si="27"/>
        <v/>
      </c>
      <c r="BV24" t="s">
        <v>1209</v>
      </c>
      <c r="BW24" s="125">
        <v>160</v>
      </c>
      <c r="BX24" s="53"/>
      <c r="BY24" s="57"/>
      <c r="BZ24" s="128"/>
      <c r="CA24" s="58"/>
    </row>
    <row r="25" spans="1:79" ht="25.2" customHeight="1" thickBot="1" x14ac:dyDescent="0.35">
      <c r="B25" s="182"/>
      <c r="C25" s="61">
        <f t="shared" si="17"/>
        <v>0</v>
      </c>
      <c r="D25" s="61">
        <f t="shared" si="9"/>
        <v>0</v>
      </c>
      <c r="E25" s="64">
        <f t="shared" si="10"/>
        <v>0</v>
      </c>
      <c r="F25" s="61" t="str">
        <f t="shared" si="11"/>
        <v/>
      </c>
      <c r="G25" s="61" t="str">
        <f t="shared" si="12"/>
        <v/>
      </c>
      <c r="H25" s="61" t="str">
        <f t="shared" si="6"/>
        <v/>
      </c>
      <c r="I25" s="64" t="b">
        <f t="shared" si="13"/>
        <v>0</v>
      </c>
      <c r="J25" s="152" t="str">
        <f t="shared" si="7"/>
        <v/>
      </c>
      <c r="K25" s="296" t="str">
        <f t="shared" si="8"/>
        <v/>
      </c>
      <c r="L25" s="297"/>
      <c r="M25" s="297"/>
      <c r="N25" s="297"/>
      <c r="O25" s="297"/>
      <c r="P25" s="297"/>
      <c r="Q25" s="297"/>
      <c r="R25" s="298"/>
      <c r="S25" s="153" t="str">
        <f t="shared" si="14"/>
        <v/>
      </c>
      <c r="T25" s="155"/>
      <c r="U25" s="60" t="str">
        <f>IFERROR(SMALL($A$27:A43,BL11),"")</f>
        <v/>
      </c>
      <c r="V25" s="289" t="str">
        <f t="shared" si="21"/>
        <v/>
      </c>
      <c r="W25" s="289"/>
      <c r="X25" s="289"/>
      <c r="Y25" s="289"/>
      <c r="Z25" s="289"/>
      <c r="AA25" s="289"/>
      <c r="AB25" s="22"/>
      <c r="AC25" s="60"/>
      <c r="AE25" s="64" t="e">
        <f>SUM(AE23:AE24)</f>
        <v>#N/A</v>
      </c>
      <c r="AF25" s="60"/>
      <c r="AG25" s="60"/>
      <c r="AH25" s="60"/>
      <c r="AI25" s="60"/>
      <c r="BK25" s="57" t="str">
        <f t="shared" si="3"/>
        <v/>
      </c>
      <c r="BL25" s="129">
        <v>21</v>
      </c>
      <c r="BM25" s="53">
        <v>56</v>
      </c>
      <c r="BN25" s="57" t="s">
        <v>1161</v>
      </c>
      <c r="BQ25" s="57"/>
      <c r="BR25" s="59" t="str">
        <f>IFERROR(IF(VLOOKUP($D$1,ورقة4!$A$3:$BB$1002,MATCH(BM25,ورقة4!$A$2:$BB$2,0),0)=0,"",VLOOKUP($D$1,ورقة4!$A$3:$BB$1002,MATCH(BM25,ورقة4!$A$2:$BB$2,0),0)),"")</f>
        <v/>
      </c>
      <c r="BS25" s="54" t="str">
        <f t="shared" si="26"/>
        <v/>
      </c>
      <c r="BT25" s="57" t="str">
        <f t="shared" si="27"/>
        <v/>
      </c>
      <c r="BV25" t="s">
        <v>1210</v>
      </c>
      <c r="BW25" s="125">
        <v>162</v>
      </c>
      <c r="BX25" s="57"/>
      <c r="BY25" s="57"/>
      <c r="BZ25" s="128"/>
      <c r="CA25" s="58"/>
    </row>
    <row r="26" spans="1:79" ht="25.2" customHeight="1" thickBot="1" x14ac:dyDescent="0.35">
      <c r="A26" s="60"/>
      <c r="B26" s="182"/>
      <c r="C26" s="61">
        <f t="shared" si="17"/>
        <v>0</v>
      </c>
      <c r="D26" s="61">
        <f t="shared" si="9"/>
        <v>0</v>
      </c>
      <c r="E26" s="64">
        <f t="shared" si="10"/>
        <v>0</v>
      </c>
      <c r="F26" s="61" t="str">
        <f t="shared" si="11"/>
        <v/>
      </c>
      <c r="G26" s="61" t="str">
        <f t="shared" si="12"/>
        <v/>
      </c>
      <c r="H26" s="61" t="str">
        <f t="shared" si="6"/>
        <v/>
      </c>
      <c r="I26" s="64" t="b">
        <f t="shared" si="13"/>
        <v>0</v>
      </c>
      <c r="J26" s="152" t="str">
        <f t="shared" si="7"/>
        <v/>
      </c>
      <c r="K26" s="296" t="str">
        <f t="shared" si="8"/>
        <v/>
      </c>
      <c r="L26" s="297"/>
      <c r="M26" s="297"/>
      <c r="N26" s="297"/>
      <c r="O26" s="297"/>
      <c r="P26" s="297"/>
      <c r="Q26" s="297"/>
      <c r="R26" s="298"/>
      <c r="S26" s="153" t="str">
        <f t="shared" si="14"/>
        <v/>
      </c>
      <c r="T26" s="155"/>
      <c r="U26" s="60" t="str">
        <f>IFERROR(SMALL($A$27:A44,BL12),"")</f>
        <v/>
      </c>
      <c r="V26" s="289" t="str">
        <f t="shared" si="21"/>
        <v/>
      </c>
      <c r="W26" s="289"/>
      <c r="X26" s="289"/>
      <c r="Y26" s="289"/>
      <c r="Z26" s="289"/>
      <c r="AA26" s="289"/>
      <c r="AB26" s="22"/>
      <c r="AC26" s="60"/>
      <c r="AE26" s="65" t="e">
        <f>AH12-(AE23+AE24)</f>
        <v>#N/A</v>
      </c>
      <c r="AF26" s="60"/>
      <c r="AG26" s="60"/>
      <c r="AH26" s="60"/>
      <c r="AI26" s="60"/>
      <c r="BK26" s="57" t="str">
        <f t="shared" si="3"/>
        <v/>
      </c>
      <c r="BL26" s="53">
        <v>22</v>
      </c>
      <c r="BM26" s="53">
        <v>57</v>
      </c>
      <c r="BN26" s="53" t="s">
        <v>1162</v>
      </c>
      <c r="BO26" s="62" t="s">
        <v>129</v>
      </c>
      <c r="BP26" s="62" t="s">
        <v>121</v>
      </c>
      <c r="BQ26" s="57" t="str">
        <f>IFERROR(VLOOKUP(BN26,$K$9:$T$21,10,0),"")</f>
        <v/>
      </c>
      <c r="BR26" s="59" t="str">
        <f>IFERROR(IF(VLOOKUP($D$1,ورقة4!$A$3:$BB$1002,MATCH(BM26,ورقة4!$A$2:$BB$2,0),0)=0,"",VLOOKUP($D$1,ورقة4!$A$3:$BB$1002,MATCH(BM26,ورقة4!$A$2:$BB$2,0),0)),"")</f>
        <v/>
      </c>
      <c r="BS26" s="54" t="str">
        <f t="shared" si="26"/>
        <v/>
      </c>
      <c r="BT26" s="57" t="str">
        <f t="shared" si="27"/>
        <v/>
      </c>
      <c r="BV26" t="s">
        <v>1211</v>
      </c>
      <c r="BW26" s="125">
        <v>164</v>
      </c>
      <c r="BX26" s="53"/>
      <c r="BY26" s="57"/>
    </row>
    <row r="27" spans="1:79" ht="25.2" customHeight="1" thickBot="1" x14ac:dyDescent="0.35">
      <c r="A27" s="60" t="e">
        <f>IF(VLOOKUP($D$1,ورقة2!$A$2:$AJ$14000,23,0)="م",1,"")</f>
        <v>#N/A</v>
      </c>
      <c r="B27" s="27" t="s">
        <v>131</v>
      </c>
      <c r="C27" s="61">
        <f t="shared" si="17"/>
        <v>0</v>
      </c>
      <c r="D27" s="61">
        <f t="shared" si="9"/>
        <v>0</v>
      </c>
      <c r="E27" s="64">
        <f t="shared" si="10"/>
        <v>0</v>
      </c>
      <c r="F27" s="61" t="str">
        <f t="shared" si="11"/>
        <v/>
      </c>
      <c r="G27" s="61" t="str">
        <f t="shared" si="12"/>
        <v/>
      </c>
      <c r="H27" s="61" t="str">
        <f t="shared" si="6"/>
        <v/>
      </c>
      <c r="I27" s="64" t="b">
        <f t="shared" si="13"/>
        <v>0</v>
      </c>
      <c r="J27" s="152" t="str">
        <f t="shared" si="7"/>
        <v/>
      </c>
      <c r="K27" s="296" t="str">
        <f t="shared" si="8"/>
        <v/>
      </c>
      <c r="L27" s="297"/>
      <c r="M27" s="297"/>
      <c r="N27" s="297"/>
      <c r="O27" s="297"/>
      <c r="P27" s="297"/>
      <c r="Q27" s="297"/>
      <c r="R27" s="298"/>
      <c r="S27" s="153" t="str">
        <f t="shared" si="14"/>
        <v/>
      </c>
      <c r="T27" s="155"/>
      <c r="U27" s="60" t="str">
        <f>IFERROR(SMALL($A$27:A45,BL13),"")</f>
        <v/>
      </c>
      <c r="V27" s="289" t="str">
        <f t="shared" si="21"/>
        <v/>
      </c>
      <c r="W27" s="289"/>
      <c r="X27" s="289"/>
      <c r="Y27" s="289"/>
      <c r="Z27" s="289"/>
      <c r="AA27" s="289"/>
      <c r="AB27" s="23"/>
      <c r="AF27" s="60"/>
      <c r="AG27" s="60"/>
      <c r="AH27" s="60"/>
      <c r="AI27" s="60"/>
      <c r="BK27" s="57" t="str">
        <f t="shared" si="3"/>
        <v/>
      </c>
      <c r="BL27" s="129">
        <v>23</v>
      </c>
      <c r="BM27" s="53">
        <v>201</v>
      </c>
      <c r="BN27" s="53" t="s">
        <v>1163</v>
      </c>
      <c r="BO27" s="62" t="s">
        <v>129</v>
      </c>
      <c r="BP27" s="62" t="s">
        <v>121</v>
      </c>
      <c r="BQ27" s="57" t="str">
        <f>IFERROR(VLOOKUP(BN27,$K$9:$T$21,10,0),"")</f>
        <v/>
      </c>
      <c r="BR27" s="59" t="str">
        <f>IFERROR(IF(VLOOKUP($D$1,ورقة4!$A$3:$BB$1002,MATCH(BM27,ورقة4!$A$2:$BB$2,0),0)=0,"",VLOOKUP($D$1,ورقة4!$A$3:$BB$1002,MATCH(BM27,ورقة4!$A$2:$BB$2,0),0)),"")</f>
        <v/>
      </c>
      <c r="BS27" s="54" t="str">
        <f t="shared" si="26"/>
        <v/>
      </c>
      <c r="BT27" s="57" t="str">
        <f t="shared" si="27"/>
        <v/>
      </c>
      <c r="BV27" t="s">
        <v>1212</v>
      </c>
      <c r="BW27" s="125">
        <v>165</v>
      </c>
      <c r="BX27" s="57"/>
      <c r="BY27" s="57"/>
    </row>
    <row r="28" spans="1:79" ht="25.2" customHeight="1" thickBot="1" x14ac:dyDescent="0.35">
      <c r="A28" s="230" t="e">
        <f>IF(VLOOKUP($D$1,ورقة2!$A$2:$AJ$14000,24,0)="م",2,"")</f>
        <v>#N/A</v>
      </c>
      <c r="B28" s="230" t="s">
        <v>133</v>
      </c>
      <c r="C28" s="230">
        <f t="shared" si="17"/>
        <v>0</v>
      </c>
      <c r="D28" s="230">
        <f t="shared" si="9"/>
        <v>0</v>
      </c>
      <c r="E28" s="231">
        <f t="shared" si="10"/>
        <v>0</v>
      </c>
      <c r="F28" s="230" t="str">
        <f t="shared" si="11"/>
        <v/>
      </c>
      <c r="G28" s="230" t="str">
        <f>IFERROR(SMALL($BT$5:$BT$64,BL24),"")</f>
        <v/>
      </c>
      <c r="H28" s="230" t="str">
        <f>G28</f>
        <v/>
      </c>
      <c r="I28" s="231" t="b">
        <f t="shared" si="13"/>
        <v>0</v>
      </c>
      <c r="J28" s="152" t="str">
        <f>IF(IFERROR(VLOOKUP(H28,$BL$4:$BN$64,2,0),"")=0,"",IFERROR(VLOOKUP(H28,$BL$4:$BN$64,2,0),""))</f>
        <v/>
      </c>
      <c r="K28" s="296" t="str">
        <f t="shared" ref="K28:K31" si="28">IFERROR(VLOOKUP(H28,$BL$4:$BN$63,3,0),"")</f>
        <v/>
      </c>
      <c r="L28" s="297"/>
      <c r="M28" s="297"/>
      <c r="N28" s="297"/>
      <c r="O28" s="297"/>
      <c r="P28" s="297"/>
      <c r="Q28" s="297"/>
      <c r="R28" s="298"/>
      <c r="S28" s="153" t="str">
        <f t="shared" ref="S28:S31" si="29">IFERROR(VLOOKUP(J28,BM23:BS80,6,0),"")</f>
        <v/>
      </c>
      <c r="T28" s="155"/>
      <c r="U28" s="60" t="str">
        <f>IFERROR(SMALL($A$27:A46,BL14),"")</f>
        <v/>
      </c>
      <c r="V28" s="289" t="str">
        <f t="shared" si="21"/>
        <v/>
      </c>
      <c r="W28" s="289"/>
      <c r="X28" s="289"/>
      <c r="Y28" s="289"/>
      <c r="Z28" s="289"/>
      <c r="AA28" s="289"/>
      <c r="AB28" s="23"/>
      <c r="AD28" s="60"/>
      <c r="AE28" s="60"/>
      <c r="AF28" s="60"/>
      <c r="AG28" s="60"/>
      <c r="AH28" s="60"/>
      <c r="AI28" s="60"/>
      <c r="BK28" s="57" t="str">
        <f t="shared" si="3"/>
        <v/>
      </c>
      <c r="BL28" s="53">
        <v>24</v>
      </c>
      <c r="BM28" s="130"/>
      <c r="BN28" s="130" t="s">
        <v>130</v>
      </c>
      <c r="BO28" s="62" t="s">
        <v>129</v>
      </c>
      <c r="BP28" s="62" t="s">
        <v>121</v>
      </c>
      <c r="BQ28" s="57" t="str">
        <f>IFERROR(VLOOKUP(BN28,$K$9:$T$21,10,0),"")</f>
        <v/>
      </c>
      <c r="BR28" s="59" t="str">
        <f>IFERROR(IF(VLOOKUP($D$1,ورقة4!$A$3:$BB$1002,MATCH(BM28,ورقة4!$A$2:$BB$2,0),0)=0,"",VLOOKUP($D$1,ورقة4!$A$3:$BB$1002,MATCH(BM28,ورقة4!$A$2:$BB$2,0),0)),"")</f>
        <v/>
      </c>
      <c r="BS28" s="57" t="str">
        <f>IF(AND(BS29="",BS30="",BS31="",BS32="",BS33="",BS34=""),"",BL28)</f>
        <v/>
      </c>
      <c r="BT28" s="57" t="str">
        <f>IF(AND(BT29="",BT30="",BT31="",BT32="",BT33="",BT34=""),"",BL28)</f>
        <v/>
      </c>
      <c r="BV28" t="s">
        <v>1213</v>
      </c>
      <c r="BW28" s="125">
        <v>166</v>
      </c>
      <c r="BX28" s="53"/>
      <c r="BY28" s="57"/>
    </row>
    <row r="29" spans="1:79" ht="25.2" customHeight="1" thickBot="1" x14ac:dyDescent="0.35">
      <c r="A29" s="60" t="e">
        <f>IF(VLOOKUP($D$1,ورقة2!$A$2:$AJ$14000,25,0)="م",3,"")</f>
        <v>#N/A</v>
      </c>
      <c r="B29" s="61" t="s">
        <v>134</v>
      </c>
      <c r="C29" s="61">
        <f>C28+D29</f>
        <v>0</v>
      </c>
      <c r="D29" s="61">
        <f t="shared" si="9"/>
        <v>0</v>
      </c>
      <c r="E29" s="64">
        <f t="shared" si="10"/>
        <v>0</v>
      </c>
      <c r="F29" s="61" t="str">
        <f t="shared" si="11"/>
        <v/>
      </c>
      <c r="G29" s="61" t="str">
        <f t="shared" si="12"/>
        <v/>
      </c>
      <c r="H29" s="61" t="str">
        <f t="shared" si="6"/>
        <v/>
      </c>
      <c r="I29" s="64" t="b">
        <f t="shared" si="13"/>
        <v>0</v>
      </c>
      <c r="J29" s="152" t="str">
        <f t="shared" ref="J29:J31" si="30">IF(IFERROR(VLOOKUP(H29,$BL$4:$BN$63,2,0),"")=0,"",IFERROR(VLOOKUP(H29,$BL$4:$BN$63,2,0),""))</f>
        <v/>
      </c>
      <c r="K29" s="296" t="str">
        <f t="shared" si="28"/>
        <v/>
      </c>
      <c r="L29" s="297"/>
      <c r="M29" s="297"/>
      <c r="N29" s="297"/>
      <c r="O29" s="297"/>
      <c r="P29" s="297"/>
      <c r="Q29" s="297"/>
      <c r="R29" s="298"/>
      <c r="S29" s="153" t="str">
        <f t="shared" si="29"/>
        <v/>
      </c>
      <c r="T29" s="155"/>
      <c r="U29" s="60" t="str">
        <f>IFERROR(SMALL($A$27:A47,BL15),"")</f>
        <v/>
      </c>
      <c r="V29" s="289" t="str">
        <f t="shared" si="21"/>
        <v/>
      </c>
      <c r="W29" s="289"/>
      <c r="X29" s="289"/>
      <c r="Y29" s="289"/>
      <c r="Z29" s="289"/>
      <c r="AA29" s="289"/>
      <c r="BK29" s="57" t="str">
        <f t="shared" si="3"/>
        <v/>
      </c>
      <c r="BL29" s="129">
        <v>25</v>
      </c>
      <c r="BM29" s="53">
        <v>58</v>
      </c>
      <c r="BN29" s="53" t="s">
        <v>1164</v>
      </c>
      <c r="BO29" s="62" t="s">
        <v>129</v>
      </c>
      <c r="BP29" s="62" t="s">
        <v>121</v>
      </c>
      <c r="BQ29" s="57" t="str">
        <f>IFERROR(VLOOKUP(BN29,$K$9:$T$21,10,0),"")</f>
        <v/>
      </c>
      <c r="BR29" s="59" t="str">
        <f>IFERROR(IF(VLOOKUP($D$1,ورقة4!$A$3:$BB$1002,MATCH(BM29,ورقة4!$A$2:$BB$2,0),0)=0,"",VLOOKUP($D$1,ورقة4!$A$3:$BB$1002,MATCH(BM29,ورقة4!$A$2:$BB$2,0),0)),"")</f>
        <v/>
      </c>
      <c r="BS29" s="54" t="str">
        <f>IF(BR29="م",BL29,"")</f>
        <v/>
      </c>
      <c r="BT29" s="57" t="str">
        <f t="shared" ref="BT29:BT36" si="31">IF(BR29="","",BL29)</f>
        <v/>
      </c>
      <c r="BV29" t="s">
        <v>1223</v>
      </c>
      <c r="BW29"/>
      <c r="BX29" s="57"/>
      <c r="BY29" s="57"/>
    </row>
    <row r="30" spans="1:79" ht="25.2" customHeight="1" thickBot="1" x14ac:dyDescent="0.35">
      <c r="A30" s="60" t="e">
        <f>IF(VLOOKUP($D$1,ورقة2!$A$2:$AJ$14000,26,0)="م",4,"")</f>
        <v>#N/A</v>
      </c>
      <c r="C30" s="61">
        <f t="shared" si="17"/>
        <v>0</v>
      </c>
      <c r="D30" s="61">
        <f t="shared" si="9"/>
        <v>0</v>
      </c>
      <c r="E30" s="64">
        <f t="shared" si="10"/>
        <v>0</v>
      </c>
      <c r="F30" s="61" t="str">
        <f t="shared" si="11"/>
        <v/>
      </c>
      <c r="G30" s="61" t="str">
        <f t="shared" si="12"/>
        <v/>
      </c>
      <c r="H30" s="61" t="str">
        <f t="shared" si="6"/>
        <v/>
      </c>
      <c r="I30" s="64" t="b">
        <f t="shared" si="13"/>
        <v>0</v>
      </c>
      <c r="J30" s="152" t="str">
        <f t="shared" si="30"/>
        <v/>
      </c>
      <c r="K30" s="296" t="str">
        <f t="shared" si="28"/>
        <v/>
      </c>
      <c r="L30" s="297"/>
      <c r="M30" s="297"/>
      <c r="N30" s="297"/>
      <c r="O30" s="297"/>
      <c r="P30" s="297"/>
      <c r="Q30" s="297"/>
      <c r="R30" s="298"/>
      <c r="S30" s="153" t="str">
        <f t="shared" si="29"/>
        <v/>
      </c>
      <c r="T30" s="155"/>
      <c r="U30" s="60" t="str">
        <f>IFERROR(SMALL($A$27:A48,BL16),"")</f>
        <v/>
      </c>
      <c r="V30" s="289" t="str">
        <f t="shared" si="21"/>
        <v/>
      </c>
      <c r="W30" s="289"/>
      <c r="X30" s="289"/>
      <c r="Y30" s="289"/>
      <c r="Z30" s="289"/>
      <c r="AA30" s="289"/>
      <c r="AB30" s="23"/>
      <c r="BC30" s="56"/>
      <c r="BK30" s="57" t="str">
        <f t="shared" si="3"/>
        <v/>
      </c>
      <c r="BL30" s="53">
        <v>26</v>
      </c>
      <c r="BM30" s="53">
        <v>59</v>
      </c>
      <c r="BN30" s="53" t="s">
        <v>1165</v>
      </c>
      <c r="BO30" s="62" t="s">
        <v>129</v>
      </c>
      <c r="BP30" s="62" t="s">
        <v>121</v>
      </c>
      <c r="BQ30" s="57" t="str">
        <f>IFERROR(VLOOKUP(BN30,$K$9:$T$21,10,0),"")</f>
        <v/>
      </c>
      <c r="BR30" s="59" t="str">
        <f>IFERROR(IF(VLOOKUP($D$1,ورقة4!$A$3:$BB$1002,MATCH(BM30,ورقة4!$A$2:$BB$2,0),0)=0,"",VLOOKUP($D$1,ورقة4!$A$3:$BB$1002,MATCH(BM30,ورقة4!$A$2:$BB$2,0),0)),"")</f>
        <v/>
      </c>
      <c r="BS30" s="54" t="str">
        <f t="shared" ref="BS30:BS34" si="32">IF(BR30="م",BL30,"")</f>
        <v/>
      </c>
      <c r="BT30" s="57" t="str">
        <f t="shared" ref="BT30:BT34" si="33">IF(BR30="","",BL30)</f>
        <v/>
      </c>
      <c r="BV30" t="s">
        <v>1214</v>
      </c>
      <c r="BW30" s="125">
        <v>169</v>
      </c>
      <c r="BX30" s="57"/>
      <c r="BY30" s="57"/>
    </row>
    <row r="31" spans="1:79" ht="25.2" customHeight="1" thickTop="1" thickBot="1" x14ac:dyDescent="0.3">
      <c r="A31" s="60" t="e">
        <f>IF(VLOOKUP($D$1,ورقة2!$A$2:$AJ$14000,27,0)="م",5,"")</f>
        <v>#N/A</v>
      </c>
      <c r="C31" s="61">
        <f t="shared" si="17"/>
        <v>0</v>
      </c>
      <c r="D31" s="61">
        <f t="shared" si="9"/>
        <v>0</v>
      </c>
      <c r="E31" s="64">
        <f t="shared" si="10"/>
        <v>0</v>
      </c>
      <c r="F31" s="61" t="str">
        <f t="shared" si="11"/>
        <v/>
      </c>
      <c r="G31" s="61" t="str">
        <f t="shared" si="12"/>
        <v/>
      </c>
      <c r="H31" s="61" t="str">
        <f t="shared" si="6"/>
        <v/>
      </c>
      <c r="I31" s="64" t="b">
        <f t="shared" si="13"/>
        <v>0</v>
      </c>
      <c r="J31" s="152" t="str">
        <f t="shared" si="30"/>
        <v/>
      </c>
      <c r="K31" s="296" t="str">
        <f t="shared" si="28"/>
        <v/>
      </c>
      <c r="L31" s="297"/>
      <c r="M31" s="297"/>
      <c r="N31" s="297"/>
      <c r="O31" s="297"/>
      <c r="P31" s="297"/>
      <c r="Q31" s="297"/>
      <c r="R31" s="298"/>
      <c r="S31" s="153" t="str">
        <f t="shared" si="29"/>
        <v/>
      </c>
      <c r="T31" s="155"/>
      <c r="AB31" s="23"/>
      <c r="BC31" s="56"/>
      <c r="BK31" s="57" t="str">
        <f t="shared" si="3"/>
        <v/>
      </c>
      <c r="BL31" s="129">
        <v>27</v>
      </c>
      <c r="BM31" s="53">
        <v>60</v>
      </c>
      <c r="BN31" s="57" t="s">
        <v>1166</v>
      </c>
      <c r="BQ31" s="57"/>
      <c r="BR31" s="59" t="str">
        <f>IFERROR(IF(VLOOKUP($D$1,ورقة4!$A$3:$BB$1002,MATCH(BM31,ورقة4!$A$2:$BB$2,0),0)=0,"",VLOOKUP($D$1,ورقة4!$A$3:$BB$1002,MATCH(BM31,ورقة4!$A$2:$BB$2,0),0)),"")</f>
        <v/>
      </c>
      <c r="BS31" s="54" t="str">
        <f t="shared" si="32"/>
        <v/>
      </c>
      <c r="BT31" s="57" t="str">
        <f t="shared" si="33"/>
        <v/>
      </c>
      <c r="BV31" t="s">
        <v>1215</v>
      </c>
      <c r="BW31" s="125">
        <v>170</v>
      </c>
      <c r="BX31" s="57"/>
      <c r="BY31" s="57"/>
    </row>
    <row r="32" spans="1:79" ht="25.2" customHeight="1" thickTop="1" thickBot="1" x14ac:dyDescent="0.3">
      <c r="A32" s="60" t="e">
        <f>IF(VLOOKUP($D$1,ورقة2!$A$2:$AJ$14000,28,0)="م",6,"")</f>
        <v>#N/A</v>
      </c>
      <c r="C32" s="61">
        <f t="shared" si="17"/>
        <v>0</v>
      </c>
      <c r="D32" s="61">
        <f t="shared" si="9"/>
        <v>0</v>
      </c>
      <c r="E32" s="64">
        <f t="shared" si="10"/>
        <v>0</v>
      </c>
      <c r="F32" s="61" t="str">
        <f t="shared" si="11"/>
        <v/>
      </c>
      <c r="G32" s="61" t="str">
        <f t="shared" si="12"/>
        <v/>
      </c>
      <c r="H32" s="61" t="str">
        <f t="shared" si="6"/>
        <v/>
      </c>
      <c r="I32" s="64" t="b">
        <f t="shared" si="13"/>
        <v>0</v>
      </c>
      <c r="J32" s="152" t="str">
        <f t="shared" ref="J32" si="34">IF(IFERROR(VLOOKUP(H32,$BL$4:$BN$63,2,0),"")=0,"",IFERROR(VLOOKUP(H32,$BL$4:$BN$63,2,0),""))</f>
        <v/>
      </c>
      <c r="K32" s="296" t="str">
        <f t="shared" ref="K32" si="35">IFERROR(VLOOKUP(H32,$BL$4:$BN$63,3,0),"")</f>
        <v/>
      </c>
      <c r="L32" s="297"/>
      <c r="M32" s="297"/>
      <c r="N32" s="297"/>
      <c r="O32" s="297"/>
      <c r="P32" s="297"/>
      <c r="Q32" s="297"/>
      <c r="R32" s="298"/>
      <c r="S32" s="153" t="str">
        <f t="shared" ref="S32" si="36">IFERROR(VLOOKUP(J32,BM27:BS84,6,0),"")</f>
        <v/>
      </c>
      <c r="T32" s="155"/>
      <c r="BC32" s="56"/>
      <c r="BK32" s="57" t="str">
        <f t="shared" si="3"/>
        <v/>
      </c>
      <c r="BL32" s="53">
        <v>28</v>
      </c>
      <c r="BM32" s="53">
        <v>61</v>
      </c>
      <c r="BN32" s="53" t="s">
        <v>1167</v>
      </c>
      <c r="BO32" s="62" t="s">
        <v>136</v>
      </c>
      <c r="BP32" s="62" t="s">
        <v>108</v>
      </c>
      <c r="BQ32" s="57" t="str">
        <f>IFERROR(VLOOKUP(BN32,$K$9:$T$21,10,0),"")</f>
        <v/>
      </c>
      <c r="BR32" s="59" t="str">
        <f>IFERROR(IF(VLOOKUP($D$1,ورقة4!$A$3:$BB$1002,MATCH(BM32,ورقة4!$A$2:$BB$2,0),0)=0,"",VLOOKUP($D$1,ورقة4!$A$3:$BB$1002,MATCH(BM32,ورقة4!$A$2:$BB$2,0),0)),"")</f>
        <v/>
      </c>
      <c r="BS32" s="54" t="str">
        <f t="shared" si="32"/>
        <v/>
      </c>
      <c r="BT32" s="57" t="str">
        <f t="shared" si="33"/>
        <v/>
      </c>
      <c r="BV32" t="s">
        <v>1216</v>
      </c>
      <c r="BW32" s="125">
        <v>174</v>
      </c>
      <c r="BX32" s="57"/>
      <c r="BY32" s="57"/>
    </row>
    <row r="33" spans="1:77" ht="25.2" customHeight="1" thickTop="1" thickBot="1" x14ac:dyDescent="0.3">
      <c r="A33" s="60" t="e">
        <f>IF(VLOOKUP($D$1,ورقة2!$A$2:$AJ$14000,29,0)="م",7,"")</f>
        <v>#N/A</v>
      </c>
      <c r="C33" s="61">
        <f t="shared" si="17"/>
        <v>0</v>
      </c>
      <c r="D33" s="61">
        <f t="shared" si="9"/>
        <v>0</v>
      </c>
      <c r="E33" s="64">
        <f t="shared" si="10"/>
        <v>0</v>
      </c>
      <c r="F33" s="61" t="str">
        <f t="shared" si="11"/>
        <v/>
      </c>
      <c r="G33" s="61" t="str">
        <f t="shared" si="12"/>
        <v/>
      </c>
      <c r="H33" s="61" t="str">
        <f t="shared" si="6"/>
        <v/>
      </c>
      <c r="I33" s="64" t="b">
        <f t="shared" si="13"/>
        <v>0</v>
      </c>
      <c r="J33" s="152" t="str">
        <f t="shared" ref="J33" si="37">IF(IFERROR(VLOOKUP(H33,$BL$4:$BN$63,2,0),"")=0,"",IFERROR(VLOOKUP(H33,$BL$4:$BN$63,2,0),""))</f>
        <v/>
      </c>
      <c r="K33" s="296" t="str">
        <f t="shared" ref="K33" si="38">IFERROR(VLOOKUP(H33,$BL$4:$BN$63,3,0),"")</f>
        <v/>
      </c>
      <c r="L33" s="297"/>
      <c r="M33" s="297"/>
      <c r="N33" s="297"/>
      <c r="O33" s="297"/>
      <c r="P33" s="297"/>
      <c r="Q33" s="297"/>
      <c r="R33" s="298"/>
      <c r="S33" s="153" t="str">
        <f t="shared" ref="S33" si="39">IFERROR(VLOOKUP(J33,BM28:BS85,6,0),"")</f>
        <v/>
      </c>
      <c r="T33" s="155"/>
      <c r="BC33" s="56"/>
      <c r="BK33" s="57" t="str">
        <f t="shared" si="3"/>
        <v/>
      </c>
      <c r="BL33" s="129">
        <v>29</v>
      </c>
      <c r="BM33" s="53">
        <v>62</v>
      </c>
      <c r="BN33" s="53" t="s">
        <v>1156</v>
      </c>
      <c r="BO33" s="62" t="s">
        <v>136</v>
      </c>
      <c r="BP33" s="62" t="s">
        <v>108</v>
      </c>
      <c r="BQ33" s="57" t="str">
        <f>IFERROR(VLOOKUP(BN33,$K$9:$T$21,10,0),"")</f>
        <v/>
      </c>
      <c r="BR33" s="59" t="str">
        <f>IFERROR(IF(VLOOKUP($D$1,ورقة4!$A$3:$BB$1002,MATCH(BM33,ورقة4!$A$2:$BB$2,0),0)=0,"",VLOOKUP($D$1,ورقة4!$A$3:$BB$1002,MATCH(BM33,ورقة4!$A$2:$BB$2,0),0)),"")</f>
        <v/>
      </c>
      <c r="BS33" s="54" t="str">
        <f t="shared" si="32"/>
        <v/>
      </c>
      <c r="BT33" s="57" t="str">
        <f t="shared" si="33"/>
        <v/>
      </c>
      <c r="BV33" t="s">
        <v>1217</v>
      </c>
      <c r="BW33" s="125">
        <v>175</v>
      </c>
      <c r="BX33" s="57"/>
      <c r="BY33" s="57"/>
    </row>
    <row r="34" spans="1:77" ht="25.2" customHeight="1" thickTop="1" thickBot="1" x14ac:dyDescent="0.3">
      <c r="A34" s="60" t="e">
        <f>IF(VLOOKUP($D$1,ورقة2!$A$2:$AJ$14000,30,0)="م",8,"")</f>
        <v>#N/A</v>
      </c>
      <c r="C34" s="61">
        <f t="shared" si="17"/>
        <v>0</v>
      </c>
      <c r="D34" s="61">
        <f t="shared" si="9"/>
        <v>0</v>
      </c>
      <c r="E34" s="64">
        <f t="shared" si="10"/>
        <v>0</v>
      </c>
      <c r="F34" s="61" t="str">
        <f t="shared" si="11"/>
        <v/>
      </c>
      <c r="G34" s="61" t="str">
        <f t="shared" ref="G34" si="40">IFERROR(SMALL($BT$5:$BT$63,BL30),"")</f>
        <v/>
      </c>
      <c r="H34" s="61" t="str">
        <f t="shared" ref="H34" si="41">G34</f>
        <v/>
      </c>
      <c r="I34" s="64" t="b">
        <f t="shared" si="13"/>
        <v>0</v>
      </c>
      <c r="J34" s="148" t="str">
        <f t="shared" ref="J34" si="42">IF(IFERROR(VLOOKUP(H34,$BL$4:$BN$63,2,0),"")=0,"",IFERROR(VLOOKUP(H34,$BL$4:$BN$63,2,0),""))</f>
        <v/>
      </c>
      <c r="K34" s="345" t="str">
        <f t="shared" ref="K34" si="43">IFERROR(VLOOKUP(H34,$BL$4:$BN$63,3,0),"")</f>
        <v/>
      </c>
      <c r="L34" s="346"/>
      <c r="M34" s="346"/>
      <c r="N34" s="346"/>
      <c r="O34" s="346"/>
      <c r="P34" s="346"/>
      <c r="Q34" s="346"/>
      <c r="R34" s="347"/>
      <c r="S34" s="149" t="str">
        <f t="shared" ref="S34" si="44">IFERROR(VLOOKUP(J34,BM29:BS86,6,0),"")</f>
        <v/>
      </c>
      <c r="T34" s="150"/>
      <c r="BC34" s="56"/>
      <c r="BK34" s="57" t="str">
        <f t="shared" si="3"/>
        <v/>
      </c>
      <c r="BL34" s="53">
        <v>30</v>
      </c>
      <c r="BM34" s="53" t="str">
        <f>IF(U11&lt;&gt;0,U11,"a4")</f>
        <v>a4</v>
      </c>
      <c r="BN34" s="53" t="str">
        <f>V11</f>
        <v>اختر اسم المقرر الاختياري من السنة الثانية</v>
      </c>
      <c r="BO34" s="62" t="s">
        <v>136</v>
      </c>
      <c r="BP34" s="62" t="s">
        <v>108</v>
      </c>
      <c r="BQ34" s="57" t="str">
        <f>IFERROR(VLOOKUP(BN34,$K$9:$T$21,10,0),"")</f>
        <v/>
      </c>
      <c r="BR34" s="59" t="str">
        <f>IFERROR(IF(VLOOKUP($D$1,ورقة4!$A$3:$BB$1002,MATCH(BM34,ورقة4!$A$2:$BB$2,0),0)=0,"",VLOOKUP($D$1,ورقة4!$A$3:$BB$1002,MATCH(BM34,ورقة4!$A$2:$BB$2,0),0)),"")</f>
        <v/>
      </c>
      <c r="BS34" s="54" t="str">
        <f t="shared" si="32"/>
        <v/>
      </c>
      <c r="BT34" s="57" t="str">
        <f t="shared" si="33"/>
        <v/>
      </c>
      <c r="BV34" t="s">
        <v>1218</v>
      </c>
      <c r="BW34" s="125">
        <v>177</v>
      </c>
      <c r="BX34" s="57"/>
      <c r="BY34" s="57"/>
    </row>
    <row r="35" spans="1:77" ht="25.2" customHeight="1" thickTop="1" thickBot="1" x14ac:dyDescent="0.3">
      <c r="A35" s="60" t="e">
        <f>IF(VLOOKUP($D$1,ورقة2!$A$2:$AJ$14000,31,0)="م",9,"")</f>
        <v>#N/A</v>
      </c>
      <c r="C35" s="61" t="e">
        <f>C34+D35</f>
        <v>#N/A</v>
      </c>
      <c r="D35" s="61" t="e">
        <f>IF(E35&gt;0,1,0)</f>
        <v>#N/A</v>
      </c>
      <c r="E35" s="64" t="e">
        <f>IF(I35&lt;&gt;$B$11,I35,0)</f>
        <v>#N/A</v>
      </c>
      <c r="F35" s="61" t="e">
        <f>IF(AND(T35=1,OR(S35="ج",S35="ر1",S35="ر2",S35="A")),H35,"")</f>
        <v>#N/A</v>
      </c>
      <c r="G35" s="61" t="e">
        <f>J35</f>
        <v>#N/A</v>
      </c>
      <c r="H35" s="61" t="e">
        <f>G35</f>
        <v>#N/A</v>
      </c>
      <c r="I35" s="64" t="e">
        <f t="shared" si="13"/>
        <v>#N/A</v>
      </c>
      <c r="J35" s="156" t="e">
        <f>IF(OR(D2="الرابعة",D2="الرابعة حديث"),"",IF(OR(F37&gt;G37,F37&gt;5,V17=""),"",VLOOKUP(V17,BF1:BG7,2,0)))</f>
        <v>#N/A</v>
      </c>
      <c r="K35" s="337" t="e">
        <f>IF(J35="","",V17)</f>
        <v>#N/A</v>
      </c>
      <c r="L35" s="337"/>
      <c r="M35" s="337"/>
      <c r="N35" s="337"/>
      <c r="O35" s="337"/>
      <c r="P35" s="337"/>
      <c r="Q35" s="337"/>
      <c r="R35" s="337"/>
      <c r="S35" s="157" t="e">
        <f>IF(K35="","",IF(S10="A","A","ج"))</f>
        <v>#N/A</v>
      </c>
      <c r="T35" s="157" t="e">
        <f>IF(S35="","",1)</f>
        <v>#N/A</v>
      </c>
      <c r="BC35" s="56"/>
      <c r="BK35" s="57" t="str">
        <f t="shared" si="3"/>
        <v/>
      </c>
      <c r="BL35" s="129">
        <v>31</v>
      </c>
      <c r="BM35" s="130"/>
      <c r="BN35" s="130" t="s">
        <v>135</v>
      </c>
      <c r="BO35" s="62" t="s">
        <v>136</v>
      </c>
      <c r="BP35" s="62" t="s">
        <v>108</v>
      </c>
      <c r="BQ35" s="57" t="str">
        <f>IFERROR(VLOOKUP(BN35,$K$9:$T$21,10,0),"")</f>
        <v/>
      </c>
      <c r="BR35" s="59" t="str">
        <f>IFERROR(IF(VLOOKUP($D$1,ورقة4!$A$3:$BB$1002,MATCH(BM35,ورقة4!$A$2:$BB$2,0),0)=0,"",VLOOKUP($D$1,ورقة4!$A$3:$BB$1002,MATCH(BM35,ورقة4!$A$2:$BB$2,0),0)),"")</f>
        <v/>
      </c>
      <c r="BS35" s="57" t="str">
        <f>IF(AND(BS36="",BS37="",BS38="",BS39="",BS40="",BS41=""),"",BL35)</f>
        <v/>
      </c>
      <c r="BT35" s="57" t="str">
        <f>IF(AND(BT36="",BT37="",BT38="",BT39="",BT40="",BT41=""),"",BL35)</f>
        <v/>
      </c>
      <c r="BV35" t="s">
        <v>1219</v>
      </c>
      <c r="BW35" s="125">
        <v>178</v>
      </c>
      <c r="BX35" s="57"/>
      <c r="BY35" s="57"/>
    </row>
    <row r="36" spans="1:77" ht="25.2" customHeight="1" thickTop="1" thickBot="1" x14ac:dyDescent="0.35">
      <c r="A36" s="60" t="e">
        <f>IF(VLOOKUP($D$1,ورقة2!$A$2:$AJ$14000,32,0)="م",10,"")</f>
        <v>#N/A</v>
      </c>
      <c r="B36" s="27"/>
      <c r="C36" s="27"/>
      <c r="D36" s="27"/>
      <c r="E36" s="27"/>
      <c r="F36" s="27"/>
      <c r="G36" s="27"/>
      <c r="H36" s="27"/>
      <c r="I36" s="27"/>
      <c r="J36" s="143"/>
      <c r="K36" s="143"/>
      <c r="L36" s="143"/>
      <c r="M36" s="143"/>
      <c r="N36" s="143"/>
      <c r="O36" s="143"/>
      <c r="P36" s="143"/>
      <c r="Q36" s="143"/>
      <c r="R36" s="140"/>
      <c r="S36" s="140"/>
      <c r="T36" s="140"/>
      <c r="BC36" s="56"/>
      <c r="BK36" s="57" t="str">
        <f t="shared" si="3"/>
        <v/>
      </c>
      <c r="BL36" s="53">
        <v>32</v>
      </c>
      <c r="BM36" s="53">
        <v>63</v>
      </c>
      <c r="BN36" s="53" t="s">
        <v>1168</v>
      </c>
      <c r="BO36" s="62" t="s">
        <v>136</v>
      </c>
      <c r="BP36" s="62" t="s">
        <v>108</v>
      </c>
      <c r="BQ36" s="57" t="str">
        <f>IFERROR(VLOOKUP(BN36,$K$9:$T$21,10,0),"")</f>
        <v/>
      </c>
      <c r="BR36" s="59" t="str">
        <f>IFERROR(IF(VLOOKUP($D$1,ورقة4!$A$3:$BB$1002,MATCH(BM36,ورقة4!$A$2:$BB$2,0),0)=0,"",VLOOKUP($D$1,ورقة4!$A$3:$BB$1002,MATCH(BM36,ورقة4!$A$2:$BB$2,0),0)),"")</f>
        <v/>
      </c>
      <c r="BS36" s="54" t="str">
        <f>IF(BR36="م",BL36,"")</f>
        <v/>
      </c>
      <c r="BT36" s="57" t="str">
        <f t="shared" si="31"/>
        <v/>
      </c>
      <c r="BV36" s="62" t="s">
        <v>4419</v>
      </c>
      <c r="BW36" s="125">
        <v>179</v>
      </c>
      <c r="BX36" s="57"/>
      <c r="BY36" s="57"/>
    </row>
    <row r="37" spans="1:77" ht="25.2" customHeight="1" thickTop="1" thickBot="1" x14ac:dyDescent="0.35">
      <c r="A37" s="60" t="e">
        <f>IF(VLOOKUP($D$1,ورقة2!$A$2:$AJ$14000,33,0)="م",11,"")</f>
        <v>#N/A</v>
      </c>
      <c r="B37" s="27"/>
      <c r="C37" s="27"/>
      <c r="D37" s="27"/>
      <c r="E37" s="27"/>
      <c r="F37" s="27">
        <f>COUNT(J10:J34)</f>
        <v>0</v>
      </c>
      <c r="G37" s="27">
        <f>SUMIF(J10:J34,"&gt;0",T10:T34)</f>
        <v>0</v>
      </c>
      <c r="H37" s="27"/>
      <c r="I37" s="27"/>
      <c r="J37" s="143"/>
      <c r="K37" s="143"/>
      <c r="L37" s="143"/>
      <c r="M37" s="143"/>
      <c r="N37" s="143"/>
      <c r="O37" s="143"/>
      <c r="P37" s="143"/>
      <c r="Q37" s="143"/>
      <c r="R37" s="140"/>
      <c r="S37" s="140"/>
      <c r="T37" s="140"/>
      <c r="BC37" s="56"/>
      <c r="BK37" s="57" t="str">
        <f t="shared" si="3"/>
        <v/>
      </c>
      <c r="BL37" s="129">
        <v>33</v>
      </c>
      <c r="BM37" s="53">
        <v>64</v>
      </c>
      <c r="BN37" s="57" t="s">
        <v>1169</v>
      </c>
      <c r="BQ37" s="57"/>
      <c r="BR37" s="59" t="str">
        <f>IFERROR(IF(VLOOKUP($D$1,ورقة4!$A$3:$BB$1002,MATCH(BM37,ورقة4!$A$2:$BB$2,0),0)=0,"",VLOOKUP($D$1,ورقة4!$A$3:$BB$1002,MATCH(BM37,ورقة4!$A$2:$BB$2,0),0)),"")</f>
        <v/>
      </c>
      <c r="BS37" s="54" t="str">
        <f t="shared" ref="BS37:BS41" si="45">IF(BR37="م",BL37,"")</f>
        <v/>
      </c>
      <c r="BT37" s="57" t="str">
        <f t="shared" ref="BT37:BT41" si="46">IF(BR37="","",BL37)</f>
        <v/>
      </c>
      <c r="BX37" s="57"/>
      <c r="BY37" s="57"/>
    </row>
    <row r="38" spans="1:77" ht="25.2" customHeight="1" thickTop="1" thickBot="1" x14ac:dyDescent="0.3">
      <c r="A38" s="60" t="e">
        <f>IF(VLOOKUP($D$1,ورقة2!$A$2:$AJ$14000,34,0)="م",12,"")</f>
        <v>#N/A</v>
      </c>
      <c r="C38" s="32"/>
      <c r="D38" s="33"/>
      <c r="E38" s="33"/>
      <c r="F38" s="33"/>
      <c r="G38" s="33"/>
      <c r="J38" s="139"/>
      <c r="K38" s="140"/>
      <c r="L38" s="141"/>
      <c r="M38" s="142"/>
      <c r="N38" s="142"/>
      <c r="O38" s="142"/>
      <c r="P38" s="140"/>
      <c r="Q38" s="140"/>
      <c r="R38" s="140"/>
      <c r="S38" s="140"/>
      <c r="T38" s="140"/>
      <c r="BC38" s="56"/>
      <c r="BK38" s="57" t="str">
        <f t="shared" si="3"/>
        <v/>
      </c>
      <c r="BL38" s="53">
        <v>34</v>
      </c>
      <c r="BM38" s="53">
        <v>65</v>
      </c>
      <c r="BN38" s="53" t="s">
        <v>1170</v>
      </c>
      <c r="BO38" s="62" t="s">
        <v>136</v>
      </c>
      <c r="BP38" s="62" t="s">
        <v>121</v>
      </c>
      <c r="BQ38" s="57" t="str">
        <f>IFERROR(VLOOKUP(BN38,$K$9:$T$21,10,0),"")</f>
        <v/>
      </c>
      <c r="BR38" s="59" t="str">
        <f>IFERROR(IF(VLOOKUP($D$1,ورقة4!$A$3:$BB$1002,MATCH(BM38,ورقة4!$A$2:$BB$2,0),0)=0,"",VLOOKUP($D$1,ورقة4!$A$3:$BB$1002,MATCH(BM38,ورقة4!$A$2:$BB$2,0),0)),"")</f>
        <v/>
      </c>
      <c r="BS38" s="54" t="str">
        <f t="shared" si="45"/>
        <v/>
      </c>
      <c r="BT38" s="57" t="str">
        <f t="shared" si="46"/>
        <v/>
      </c>
      <c r="BX38" s="57"/>
      <c r="BY38" s="57"/>
    </row>
    <row r="39" spans="1:77" ht="25.2" customHeight="1" thickTop="1" thickBot="1" x14ac:dyDescent="0.3">
      <c r="A39" s="60"/>
      <c r="C39" s="32"/>
      <c r="D39" s="33"/>
      <c r="E39" s="33"/>
      <c r="F39" s="33"/>
      <c r="G39" s="33"/>
      <c r="J39" s="139"/>
      <c r="K39" s="140"/>
      <c r="L39" s="141"/>
      <c r="M39" s="142"/>
      <c r="N39" s="142"/>
      <c r="O39" s="142"/>
      <c r="P39" s="140"/>
      <c r="Q39" s="140"/>
      <c r="R39" s="140"/>
      <c r="S39" s="140"/>
      <c r="T39" s="140"/>
      <c r="BC39" s="56"/>
      <c r="BK39" s="57" t="str">
        <f t="shared" si="3"/>
        <v/>
      </c>
      <c r="BL39" s="129">
        <v>35</v>
      </c>
      <c r="BM39" s="53">
        <v>66</v>
      </c>
      <c r="BN39" s="53" t="s">
        <v>1171</v>
      </c>
      <c r="BO39" s="62" t="s">
        <v>136</v>
      </c>
      <c r="BP39" s="62" t="s">
        <v>121</v>
      </c>
      <c r="BQ39" s="57" t="str">
        <f>IFERROR(VLOOKUP(BN39,$K$9:$T$21,10,0),"")</f>
        <v/>
      </c>
      <c r="BR39" s="59" t="str">
        <f>IFERROR(IF(VLOOKUP($D$1,ورقة4!$A$3:$BB$1002,MATCH(BM39,ورقة4!$A$2:$BB$2,0),0)=0,"",VLOOKUP($D$1,ورقة4!$A$3:$BB$1002,MATCH(BM39,ورقة4!$A$2:$BB$2,0),0)),"")</f>
        <v/>
      </c>
      <c r="BS39" s="54" t="str">
        <f t="shared" si="45"/>
        <v/>
      </c>
      <c r="BT39" s="57" t="str">
        <f t="shared" si="46"/>
        <v/>
      </c>
      <c r="BU39" s="53"/>
      <c r="BV39" s="53"/>
      <c r="BX39" s="57"/>
      <c r="BY39" s="57"/>
    </row>
    <row r="40" spans="1:77" ht="25.2" customHeight="1" thickTop="1" thickBot="1" x14ac:dyDescent="0.3">
      <c r="A40" s="60"/>
      <c r="C40" s="32"/>
      <c r="D40" s="33"/>
      <c r="E40" s="33"/>
      <c r="F40" s="33"/>
      <c r="G40" s="33"/>
      <c r="J40" s="34"/>
      <c r="L40" s="32"/>
      <c r="M40" s="33"/>
      <c r="N40" s="33"/>
      <c r="O40" s="33"/>
      <c r="BC40" s="56"/>
      <c r="BK40" s="57" t="str">
        <f t="shared" si="3"/>
        <v/>
      </c>
      <c r="BL40" s="53">
        <v>36</v>
      </c>
      <c r="BM40" s="53">
        <v>67</v>
      </c>
      <c r="BN40" s="53" t="s">
        <v>132</v>
      </c>
      <c r="BO40" s="62" t="s">
        <v>136</v>
      </c>
      <c r="BP40" s="62" t="s">
        <v>121</v>
      </c>
      <c r="BQ40" s="57" t="str">
        <f>IFERROR(VLOOKUP(BN40,$K$9:$T$21,10,0),"")</f>
        <v/>
      </c>
      <c r="BR40" s="59" t="str">
        <f>IFERROR(IF(VLOOKUP($D$1,ورقة4!$A$3:$BB$1002,MATCH(BM40,ورقة4!$A$2:$BB$2,0),0)=0,"",VLOOKUP($D$1,ورقة4!$A$3:$BB$1002,MATCH(BM40,ورقة4!$A$2:$BB$2,0),0)),"")</f>
        <v/>
      </c>
      <c r="BS40" s="54" t="str">
        <f t="shared" si="45"/>
        <v/>
      </c>
      <c r="BT40" s="57" t="str">
        <f t="shared" si="46"/>
        <v/>
      </c>
      <c r="BX40" s="57"/>
      <c r="BY40" s="57"/>
    </row>
    <row r="41" spans="1:77" ht="25.2" customHeight="1" thickTop="1" thickBot="1" x14ac:dyDescent="0.3">
      <c r="A41" s="60"/>
      <c r="C41" s="32"/>
      <c r="D41" s="33"/>
      <c r="E41" s="33"/>
      <c r="F41" s="33"/>
      <c r="G41" s="33"/>
      <c r="J41" s="34"/>
      <c r="L41" s="32"/>
      <c r="M41" s="33"/>
      <c r="N41" s="33"/>
      <c r="O41" s="33"/>
      <c r="BC41" s="56"/>
      <c r="BK41" s="57" t="str">
        <f t="shared" si="3"/>
        <v/>
      </c>
      <c r="BL41" s="129">
        <v>37</v>
      </c>
      <c r="BM41" s="53">
        <v>68</v>
      </c>
      <c r="BN41" s="53" t="s">
        <v>1172</v>
      </c>
      <c r="BO41" s="62" t="s">
        <v>136</v>
      </c>
      <c r="BP41" s="62" t="s">
        <v>121</v>
      </c>
      <c r="BQ41" s="57" t="str">
        <f>IFERROR(VLOOKUP(BN41,$K$9:$T$21,10,0),"")</f>
        <v/>
      </c>
      <c r="BR41" s="59" t="str">
        <f>IFERROR(IF(VLOOKUP($D$1,ورقة4!$A$3:$BB$1002,MATCH(BM41,ورقة4!$A$2:$BB$2,0),0)=0,"",VLOOKUP($D$1,ورقة4!$A$3:$BB$1002,MATCH(BM41,ورقة4!$A$2:$BB$2,0),0)),"")</f>
        <v/>
      </c>
      <c r="BS41" s="54" t="str">
        <f t="shared" si="45"/>
        <v/>
      </c>
      <c r="BT41" s="57" t="str">
        <f t="shared" si="46"/>
        <v/>
      </c>
      <c r="BX41" s="57"/>
      <c r="BY41" s="57"/>
    </row>
    <row r="42" spans="1:77" ht="25.2" customHeight="1" thickTop="1" thickBot="1" x14ac:dyDescent="0.3">
      <c r="A42" s="60"/>
      <c r="C42" s="32"/>
      <c r="D42" s="33"/>
      <c r="E42" s="33"/>
      <c r="F42" s="33"/>
      <c r="G42" s="33"/>
      <c r="J42" s="34"/>
      <c r="L42" s="32"/>
      <c r="M42" s="33"/>
      <c r="N42" s="33"/>
      <c r="O42" s="33"/>
      <c r="BC42" s="56"/>
      <c r="BK42" s="57" t="str">
        <f t="shared" si="3"/>
        <v/>
      </c>
      <c r="BL42" s="53">
        <v>38</v>
      </c>
      <c r="BM42" s="130"/>
      <c r="BN42" s="130" t="s">
        <v>137</v>
      </c>
      <c r="BO42" s="62" t="s">
        <v>136</v>
      </c>
      <c r="BP42" s="62" t="s">
        <v>121</v>
      </c>
      <c r="BQ42" s="57" t="str">
        <f>IFERROR(VLOOKUP(BN42,$K$9:$T$21,10,0),"")</f>
        <v/>
      </c>
      <c r="BR42" s="59" t="str">
        <f>IFERROR(IF(VLOOKUP($D$1,ورقة4!$A$3:$BB$1002,MATCH(BM42,ورقة4!$A$2:$BB$2,0),0)=0,"",VLOOKUP($D$1,ورقة4!$A$3:$BB$1002,MATCH(BM42,ورقة4!$A$2:$BB$2,0),0)),"")</f>
        <v/>
      </c>
      <c r="BS42" s="57" t="str">
        <f>IF(AND(BS43="",BS44="",BS45="",BS46="",BS47="",BS48=""),"",BL42)</f>
        <v/>
      </c>
      <c r="BT42" s="57" t="str">
        <f>IF(AND(BT43="",BT44="",BT45="",BT46="",BT47="",BT48=""),"",BL42)</f>
        <v/>
      </c>
      <c r="BX42" s="57"/>
      <c r="BY42" s="57"/>
    </row>
    <row r="43" spans="1:77" ht="25.2" customHeight="1" thickTop="1" thickBot="1" x14ac:dyDescent="0.3">
      <c r="C43" s="32"/>
      <c r="D43" s="33"/>
      <c r="E43" s="33"/>
      <c r="F43" s="33"/>
      <c r="G43" s="33"/>
      <c r="J43" s="34"/>
      <c r="L43" s="32"/>
      <c r="M43" s="33"/>
      <c r="N43" s="33"/>
      <c r="O43" s="33"/>
      <c r="BC43" s="56"/>
      <c r="BK43" s="57" t="str">
        <f>IF(BR44="م",BL44,"")</f>
        <v/>
      </c>
      <c r="BL43" s="129">
        <v>39</v>
      </c>
      <c r="BM43" s="62">
        <v>69</v>
      </c>
      <c r="BN43" s="57" t="s">
        <v>1173</v>
      </c>
      <c r="BR43" s="59" t="str">
        <f>IFERROR(IF(VLOOKUP($D$1,ورقة4!$A$3:$BB$1002,MATCH(BM43,ورقة4!$A$2:$BB$2,0),0)=0,"",VLOOKUP($D$1,ورقة4!$A$3:$BB$1002,MATCH(BM43,ورقة4!$A$2:$BB$2,0),0)),"")</f>
        <v/>
      </c>
      <c r="BS43" s="54" t="str">
        <f t="shared" ref="BS43" si="47">IF(BR43="م",BL43,"")</f>
        <v/>
      </c>
      <c r="BT43" s="57" t="str">
        <f t="shared" ref="BT43" si="48">IF(BR43="","",BL43)</f>
        <v/>
      </c>
      <c r="BY43" s="57"/>
    </row>
    <row r="44" spans="1:77" ht="25.2" customHeight="1" thickTop="1" thickBot="1" x14ac:dyDescent="0.3">
      <c r="B44" s="33"/>
      <c r="C44" s="33"/>
      <c r="D44" s="33"/>
      <c r="E44" s="66"/>
      <c r="H44" s="23"/>
      <c r="I44" s="23"/>
      <c r="J44" s="23"/>
      <c r="K44" s="23"/>
      <c r="L44" s="35"/>
      <c r="M44" s="35"/>
      <c r="N44" s="36"/>
      <c r="O44" s="36"/>
      <c r="P44" s="36"/>
      <c r="Q44" s="36"/>
      <c r="BC44" s="56"/>
      <c r="BK44" s="57" t="str">
        <f>IF(BR45="م",BL45,"")</f>
        <v/>
      </c>
      <c r="BL44" s="53">
        <v>40</v>
      </c>
      <c r="BM44" s="53">
        <v>70</v>
      </c>
      <c r="BN44" s="53" t="s">
        <v>1174</v>
      </c>
      <c r="BQ44" s="57" t="str">
        <f>IFERROR(VLOOKUP(BN44,$K$9:$T$21,10,0),"")</f>
        <v/>
      </c>
      <c r="BR44" s="59" t="str">
        <f>IFERROR(IF(VLOOKUP($D$1,ورقة4!$A$3:$BB$1002,MATCH(BM44,ورقة4!$A$2:$BB$2,0),0)=0,"",VLOOKUP($D$1,ورقة4!$A$3:$BB$1002,MATCH(BM44,ورقة4!$A$2:$BB$2,0),0)),"")</f>
        <v/>
      </c>
      <c r="BS44" s="54" t="str">
        <f t="shared" ref="BS44:BS48" si="49">IF(BR44="م",BL44,"")</f>
        <v/>
      </c>
      <c r="BT44" s="57" t="str">
        <f t="shared" ref="BT44:BT48" si="50">IF(BR44="","",BL44)</f>
        <v/>
      </c>
      <c r="BY44" s="57"/>
    </row>
    <row r="45" spans="1:77" ht="25.2" customHeight="1" thickTop="1" thickBot="1" x14ac:dyDescent="0.3">
      <c r="B45" s="37"/>
      <c r="C45" s="37"/>
      <c r="D45" s="33"/>
      <c r="E45" s="33"/>
      <c r="F45" s="33"/>
      <c r="H45" s="23"/>
      <c r="I45" s="23"/>
      <c r="J45" s="23"/>
      <c r="K45" s="23"/>
      <c r="L45" s="35"/>
      <c r="M45" s="35"/>
      <c r="N45" s="36"/>
      <c r="O45" s="36"/>
      <c r="P45" s="36"/>
      <c r="Q45" s="36"/>
      <c r="BC45" s="56"/>
      <c r="BK45" s="57" t="str">
        <f>IF(BR46="م",BL46,"")</f>
        <v/>
      </c>
      <c r="BL45" s="129">
        <v>41</v>
      </c>
      <c r="BM45" s="53">
        <v>71</v>
      </c>
      <c r="BN45" s="53" t="s">
        <v>1175</v>
      </c>
      <c r="BQ45" s="57" t="str">
        <f>IFERROR(VLOOKUP(BN45,$K$9:$T$21,10,0),"")</f>
        <v/>
      </c>
      <c r="BR45" s="59" t="str">
        <f>IFERROR(IF(VLOOKUP($D$1,ورقة4!$A$3:$BB$1002,MATCH(BM45,ورقة4!$A$2:$BB$2,0),0)=0,"",VLOOKUP($D$1,ورقة4!$A$3:$BB$1002,MATCH(BM45,ورقة4!$A$2:$BB$2,0),0)),"")</f>
        <v/>
      </c>
      <c r="BS45" s="54" t="str">
        <f t="shared" si="49"/>
        <v/>
      </c>
      <c r="BT45" s="57" t="str">
        <f t="shared" si="50"/>
        <v/>
      </c>
      <c r="BY45" s="57"/>
    </row>
    <row r="46" spans="1:77" ht="25.2" customHeight="1" thickTop="1" thickBot="1" x14ac:dyDescent="0.3">
      <c r="B46" s="38"/>
      <c r="C46" s="38"/>
      <c r="D46" s="38"/>
      <c r="E46" s="38"/>
      <c r="F46" s="38"/>
      <c r="G46" s="183"/>
      <c r="H46" s="37"/>
      <c r="I46" s="37"/>
      <c r="J46" s="37"/>
      <c r="K46" s="37"/>
      <c r="L46" s="33"/>
      <c r="M46" s="33"/>
      <c r="N46" s="36"/>
      <c r="O46" s="36"/>
      <c r="P46" s="36"/>
      <c r="Q46" s="36"/>
      <c r="BC46" s="56"/>
      <c r="BK46" s="57" t="str">
        <f>IF(BR47="م",BL47,"")</f>
        <v/>
      </c>
      <c r="BL46" s="53">
        <v>42</v>
      </c>
      <c r="BM46" s="53">
        <v>72</v>
      </c>
      <c r="BN46" s="53" t="s">
        <v>1176</v>
      </c>
      <c r="BQ46" s="57" t="str">
        <f>IFERROR(VLOOKUP(BN46,$K$9:$T$21,10,0),"")</f>
        <v/>
      </c>
      <c r="BR46" s="59" t="str">
        <f>IFERROR(IF(VLOOKUP($D$1,ورقة4!$A$3:$BB$1002,MATCH(BM46,ورقة4!$A$2:$BB$2,0),0)=0,"",VLOOKUP($D$1,ورقة4!$A$3:$BB$1002,MATCH(BM46,ورقة4!$A$2:$BB$2,0),0)),"")</f>
        <v/>
      </c>
      <c r="BS46" s="54" t="str">
        <f t="shared" si="49"/>
        <v/>
      </c>
      <c r="BT46" s="57" t="str">
        <f t="shared" si="50"/>
        <v/>
      </c>
      <c r="BU46" s="53"/>
      <c r="BV46" s="53"/>
      <c r="BY46" s="57"/>
    </row>
    <row r="47" spans="1:77" ht="25.2" customHeight="1" thickTop="1" thickBot="1" x14ac:dyDescent="0.3">
      <c r="B47" s="33"/>
      <c r="C47" s="33"/>
      <c r="D47" s="33"/>
      <c r="G47" s="33"/>
      <c r="H47" s="33"/>
      <c r="I47" s="33"/>
      <c r="J47" s="33"/>
      <c r="K47" s="33"/>
      <c r="L47" s="33"/>
      <c r="M47" s="39"/>
      <c r="N47" s="36"/>
      <c r="O47" s="36"/>
      <c r="P47" s="36"/>
      <c r="Q47" s="36"/>
      <c r="BC47" s="56"/>
      <c r="BK47" s="57" t="str">
        <f>IF(BR48="م",BL48,"")</f>
        <v/>
      </c>
      <c r="BL47" s="129">
        <v>43</v>
      </c>
      <c r="BM47" s="53">
        <v>73</v>
      </c>
      <c r="BN47" s="53" t="s">
        <v>1156</v>
      </c>
      <c r="BQ47" s="57" t="str">
        <f>IFERROR(VLOOKUP(BN47,$K$9:$T$21,10,0),"")</f>
        <v/>
      </c>
      <c r="BR47" s="59" t="str">
        <f>IFERROR(IF(VLOOKUP($D$1,ورقة4!$A$3:$BB$1002,MATCH(BM47,ورقة4!$A$2:$BB$2,0),0)=0,"",VLOOKUP($D$1,ورقة4!$A$3:$BB$1002,MATCH(BM47,ورقة4!$A$2:$BB$2,0),0)),"")</f>
        <v/>
      </c>
      <c r="BS47" s="54" t="str">
        <f t="shared" si="49"/>
        <v/>
      </c>
      <c r="BT47" s="57" t="str">
        <f t="shared" si="50"/>
        <v/>
      </c>
      <c r="BY47" s="57"/>
    </row>
    <row r="48" spans="1:77" ht="25.2" customHeight="1" thickTop="1" thickBot="1" x14ac:dyDescent="0.3">
      <c r="B48" s="37"/>
      <c r="C48" s="183"/>
      <c r="D48" s="183"/>
      <c r="E48" s="183"/>
      <c r="F48" s="183"/>
      <c r="G48" s="33"/>
      <c r="H48" s="33"/>
      <c r="I48" s="33"/>
      <c r="J48" s="33"/>
      <c r="K48" s="33"/>
      <c r="L48" s="33"/>
      <c r="M48" s="35"/>
      <c r="N48" s="35"/>
      <c r="O48" s="40"/>
      <c r="P48" s="40"/>
      <c r="Q48" s="40"/>
      <c r="BC48" s="56"/>
      <c r="BK48" s="57" t="str">
        <f>IF(BR50="م",BL50,"")</f>
        <v/>
      </c>
      <c r="BL48" s="53">
        <v>44</v>
      </c>
      <c r="BM48" s="53" t="str">
        <f>IF(U12&lt;&gt;0,U12,"a6")</f>
        <v>a6</v>
      </c>
      <c r="BN48" s="53" t="str">
        <f>V12</f>
        <v>اختر اسم المقرر الاختياري من السنة الثالثة</v>
      </c>
      <c r="BQ48" s="57" t="str">
        <f>IFERROR(VLOOKUP(BN48,$K$9:$T$21,10,0),"")</f>
        <v/>
      </c>
      <c r="BR48" s="59" t="str">
        <f>IFERROR(IF(VLOOKUP($D$1,ورقة4!$A$3:$BB$1002,MATCH(BM48,ورقة4!$A$2:$BB$2,0),0)=0,"",VLOOKUP($D$1,ورقة4!$A$3:$BB$1002,MATCH(BM48,ورقة4!$A$2:$BB$2,0),0)),"")</f>
        <v/>
      </c>
      <c r="BS48" s="54" t="str">
        <f t="shared" si="49"/>
        <v/>
      </c>
      <c r="BT48" s="57" t="str">
        <f t="shared" si="50"/>
        <v/>
      </c>
      <c r="BY48" s="57"/>
    </row>
    <row r="49" spans="1:77" ht="25.2" customHeight="1" thickTop="1" thickBot="1" x14ac:dyDescent="0.3">
      <c r="A49" s="125">
        <v>1</v>
      </c>
      <c r="B49" s="125" t="s">
        <v>138</v>
      </c>
      <c r="C49" s="60"/>
      <c r="D49" s="60"/>
      <c r="E49" s="60"/>
      <c r="F49" s="60"/>
      <c r="BC49" s="56"/>
      <c r="BK49" s="57" t="str">
        <f>IF(BR51="م",BL51,"")</f>
        <v/>
      </c>
      <c r="BL49" s="129">
        <v>45</v>
      </c>
      <c r="BM49" s="131"/>
      <c r="BN49" s="129" t="s">
        <v>1177</v>
      </c>
      <c r="BR49" s="59" t="str">
        <f>IFERROR(IF(VLOOKUP($D$1,ورقة4!$A$3:$BB$1002,MATCH(BM49,ورقة4!$A$2:$BB$2,0),0)=0,"",VLOOKUP($D$1,ورقة4!$A$3:$BB$1002,MATCH(BM49,ورقة4!$A$2:$BB$2,0),0)),"")</f>
        <v/>
      </c>
      <c r="BS49" s="57" t="str">
        <f>IF(AND(BS50="",BS51="",BS52="",BS53="",BS54="",BS55=""),"",BL49)</f>
        <v/>
      </c>
      <c r="BT49" s="57" t="str">
        <f>IF(AND(BT50="",BT51="",BT52="",BT53="",BT54="",BT55=""),"",BL49)</f>
        <v/>
      </c>
      <c r="BY49" s="57"/>
    </row>
    <row r="50" spans="1:77" ht="25.2" customHeight="1" thickTop="1" thickBot="1" x14ac:dyDescent="0.3">
      <c r="A50" s="125">
        <v>2</v>
      </c>
      <c r="B50" s="125" t="s">
        <v>140</v>
      </c>
      <c r="C50" s="184"/>
      <c r="D50" s="184"/>
      <c r="E50" s="184"/>
      <c r="F50" s="184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BC50" s="56"/>
      <c r="BK50" s="57" t="str">
        <f>IF(BR52="م",BL52,"")</f>
        <v/>
      </c>
      <c r="BL50" s="53">
        <v>46</v>
      </c>
      <c r="BM50" s="53">
        <v>74</v>
      </c>
      <c r="BN50" s="53" t="s">
        <v>1178</v>
      </c>
      <c r="BQ50" s="57" t="str">
        <f>IFERROR(VLOOKUP(BN50,$K$9:$T$21,10,0),"")</f>
        <v/>
      </c>
      <c r="BR50" s="59" t="str">
        <f>IFERROR(IF(VLOOKUP($D$1,ورقة4!$A$3:$BB$1002,MATCH(BM50,ورقة4!$A$2:$BB$2,0),0)=0,"",VLOOKUP($D$1,ورقة4!$A$3:$BB$1002,MATCH(BM50,ورقة4!$A$2:$BB$2,0),0)),"")</f>
        <v/>
      </c>
      <c r="BS50" s="54" t="str">
        <f t="shared" ref="BS50" si="51">IF(BR50="م",BL50,"")</f>
        <v/>
      </c>
      <c r="BT50" s="57" t="str">
        <f t="shared" ref="BT50" si="52">IF(BR50="","",BL50)</f>
        <v/>
      </c>
      <c r="BY50" s="57"/>
    </row>
    <row r="51" spans="1:77" ht="25.2" customHeight="1" thickTop="1" thickBot="1" x14ac:dyDescent="0.3">
      <c r="A51" s="125">
        <v>3</v>
      </c>
      <c r="B51" s="125" t="s">
        <v>141</v>
      </c>
      <c r="C51" s="184"/>
      <c r="D51" s="184"/>
      <c r="E51" s="184"/>
      <c r="F51" s="184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BC51" s="56"/>
      <c r="BK51" s="57" t="str">
        <f>IF(BR53="م",BL53,"")</f>
        <v/>
      </c>
      <c r="BL51" s="129">
        <v>47</v>
      </c>
      <c r="BM51" s="53">
        <v>75</v>
      </c>
      <c r="BN51" s="53" t="s">
        <v>1179</v>
      </c>
      <c r="BQ51" s="57" t="str">
        <f>IFERROR(VLOOKUP(BN51,$K$9:$T$21,10,0),"")</f>
        <v/>
      </c>
      <c r="BR51" s="59" t="str">
        <f>IFERROR(IF(VLOOKUP($D$1,ورقة4!$A$3:$BB$1002,MATCH(BM51,ورقة4!$A$2:$BB$2,0),0)=0,"",VLOOKUP($D$1,ورقة4!$A$3:$BB$1002,MATCH(BM51,ورقة4!$A$2:$BB$2,0),0)),"")</f>
        <v/>
      </c>
      <c r="BS51" s="54" t="str">
        <f t="shared" ref="BS51:BS55" si="53">IF(BR51="م",BL51,"")</f>
        <v/>
      </c>
      <c r="BT51" s="57" t="str">
        <f t="shared" ref="BT51:BT55" si="54">IF(BR51="","",BL51)</f>
        <v/>
      </c>
      <c r="BY51" s="57"/>
    </row>
    <row r="52" spans="1:77" ht="25.2" customHeight="1" thickTop="1" thickBot="1" x14ac:dyDescent="0.3">
      <c r="A52" s="125">
        <v>4</v>
      </c>
      <c r="B52" s="125" t="s">
        <v>142</v>
      </c>
      <c r="C52" s="185"/>
      <c r="D52" s="185"/>
      <c r="E52" s="185"/>
      <c r="F52" s="185"/>
      <c r="G52" s="42"/>
      <c r="H52" s="28"/>
      <c r="I52" s="28"/>
      <c r="J52" s="28"/>
      <c r="K52" s="37"/>
      <c r="L52" s="37"/>
      <c r="M52" s="28"/>
      <c r="N52" s="28"/>
      <c r="O52" s="42"/>
      <c r="P52" s="42"/>
      <c r="Q52" s="42"/>
      <c r="BC52" s="56"/>
      <c r="BK52" s="57" t="str">
        <f>IF(BR54="م",BL54,"")</f>
        <v/>
      </c>
      <c r="BL52" s="53">
        <v>48</v>
      </c>
      <c r="BM52" s="53">
        <v>76</v>
      </c>
      <c r="BN52" s="53" t="s">
        <v>1180</v>
      </c>
      <c r="BQ52" s="57" t="str">
        <f>IFERROR(VLOOKUP(BN52,$K$9:$T$21,10,0),"")</f>
        <v/>
      </c>
      <c r="BR52" s="59" t="str">
        <f>IFERROR(IF(VLOOKUP($D$1,ورقة4!$A$3:$BB$1002,MATCH(BM52,ورقة4!$A$2:$BB$2,0),0)=0,"",VLOOKUP($D$1,ورقة4!$A$3:$BB$1002,MATCH(BM52,ورقة4!$A$2:$BB$2,0),0)),"")</f>
        <v/>
      </c>
      <c r="BS52" s="54" t="str">
        <f t="shared" si="53"/>
        <v/>
      </c>
      <c r="BT52" s="57" t="str">
        <f t="shared" si="54"/>
        <v/>
      </c>
      <c r="BY52" s="57"/>
    </row>
    <row r="53" spans="1:77" ht="25.2" customHeight="1" thickTop="1" thickBot="1" x14ac:dyDescent="0.3">
      <c r="A53" s="125">
        <v>5</v>
      </c>
      <c r="B53" s="125" t="s">
        <v>143</v>
      </c>
      <c r="C53" s="54"/>
      <c r="D53" s="54"/>
      <c r="E53" s="54"/>
      <c r="F53" s="54"/>
      <c r="G53" s="28"/>
      <c r="O53" s="28"/>
      <c r="P53" s="28"/>
      <c r="Q53" s="28"/>
      <c r="BC53" s="56"/>
      <c r="BL53" s="129">
        <v>49</v>
      </c>
      <c r="BM53" s="53">
        <v>77</v>
      </c>
      <c r="BN53" s="53" t="s">
        <v>1181</v>
      </c>
      <c r="BQ53" s="57" t="str">
        <f>IFERROR(VLOOKUP(BN53,$K$9:$T$21,10,0),"")</f>
        <v/>
      </c>
      <c r="BR53" s="59" t="str">
        <f>IFERROR(IF(VLOOKUP($D$1,ورقة4!$A$3:$BB$1002,MATCH(BM53,ورقة4!$A$2:$BB$2,0),0)=0,"",VLOOKUP($D$1,ورقة4!$A$3:$BB$1002,MATCH(BM53,ورقة4!$A$2:$BB$2,0),0)),"")</f>
        <v/>
      </c>
      <c r="BS53" s="54" t="str">
        <f t="shared" si="53"/>
        <v/>
      </c>
      <c r="BT53" s="57" t="str">
        <f t="shared" si="54"/>
        <v/>
      </c>
    </row>
    <row r="54" spans="1:77" ht="25.2" customHeight="1" thickTop="1" thickBot="1" x14ac:dyDescent="0.3">
      <c r="A54" s="125">
        <v>6</v>
      </c>
      <c r="B54" s="125" t="s">
        <v>144</v>
      </c>
      <c r="C54" s="54"/>
      <c r="D54" s="54"/>
      <c r="E54" s="54"/>
      <c r="F54" s="54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AV54" s="53"/>
      <c r="AW54" s="53"/>
      <c r="AX54" s="53"/>
      <c r="BA54" s="52"/>
      <c r="BL54" s="53">
        <v>50</v>
      </c>
      <c r="BM54" s="53">
        <v>78</v>
      </c>
      <c r="BN54" s="53" t="s">
        <v>1182</v>
      </c>
      <c r="BQ54" s="57" t="str">
        <f>IFERROR(VLOOKUP(BN54,$K$9:$T$21,10,0),"")</f>
        <v/>
      </c>
      <c r="BR54" s="59" t="str">
        <f>IFERROR(IF(VLOOKUP($D$1,ورقة4!$A$3:$BB$1002,MATCH(BM54,ورقة4!$A$2:$BB$2,0),0)=0,"",VLOOKUP($D$1,ورقة4!$A$3:$BB$1002,MATCH(BM54,ورقة4!$A$2:$BB$2,0),0)),"")</f>
        <v/>
      </c>
      <c r="BS54" s="54" t="str">
        <f t="shared" si="53"/>
        <v/>
      </c>
      <c r="BT54" s="57" t="str">
        <f t="shared" si="54"/>
        <v/>
      </c>
      <c r="BU54" s="53"/>
      <c r="BV54" s="53"/>
    </row>
    <row r="55" spans="1:77" ht="23.25" customHeight="1" thickBot="1" x14ac:dyDescent="0.3">
      <c r="A55" s="125">
        <v>7</v>
      </c>
      <c r="B55" s="125" t="s">
        <v>4328</v>
      </c>
      <c r="C55" s="54"/>
      <c r="D55" s="54"/>
      <c r="E55" s="54"/>
      <c r="F55" s="186"/>
      <c r="G55" s="22"/>
      <c r="H55" s="22"/>
      <c r="I55" s="22"/>
      <c r="J55" s="22"/>
      <c r="K55" s="22"/>
      <c r="L55" s="22"/>
      <c r="M55" s="22"/>
      <c r="N55" s="37"/>
      <c r="O55" s="37"/>
      <c r="P55" s="37"/>
      <c r="Q55" s="37"/>
      <c r="AV55" s="53"/>
      <c r="AW55" s="53"/>
      <c r="AX55" s="53"/>
      <c r="BA55" s="52"/>
      <c r="BL55" s="129">
        <v>51</v>
      </c>
      <c r="BM55" s="62">
        <v>79</v>
      </c>
      <c r="BN55" s="62" t="s">
        <v>1183</v>
      </c>
      <c r="BQ55" s="52"/>
      <c r="BR55" s="59" t="str">
        <f>IFERROR(IF(VLOOKUP($D$1,ورقة4!$A$3:$BB$1002,MATCH(BM55,ورقة4!$A$2:$BB$2,0),0)=0,"",VLOOKUP($D$1,ورقة4!$A$3:$BB$1002,MATCH(BM55,ورقة4!$A$2:$BB$2,0),0)),"")</f>
        <v/>
      </c>
      <c r="BS55" s="54" t="str">
        <f t="shared" si="53"/>
        <v/>
      </c>
      <c r="BT55" s="57" t="str">
        <f t="shared" si="54"/>
        <v/>
      </c>
    </row>
    <row r="56" spans="1:77" ht="23.25" customHeight="1" thickBot="1" x14ac:dyDescent="0.3">
      <c r="A56" s="125">
        <v>8</v>
      </c>
      <c r="B56" s="125" t="s">
        <v>4326</v>
      </c>
      <c r="C56" s="54"/>
      <c r="D56" s="54"/>
      <c r="E56" s="54"/>
      <c r="F56" s="187"/>
      <c r="G56" s="43"/>
      <c r="H56" s="43"/>
      <c r="I56" s="43"/>
      <c r="J56" s="43"/>
      <c r="K56" s="43"/>
      <c r="L56" s="43"/>
      <c r="M56" s="43"/>
      <c r="N56" s="38"/>
      <c r="O56" s="38"/>
      <c r="P56" s="38"/>
      <c r="Q56" s="38"/>
      <c r="AV56" s="53"/>
      <c r="AW56" s="53"/>
      <c r="AX56" s="53"/>
      <c r="BA56" s="52"/>
      <c r="BL56" s="53">
        <v>52</v>
      </c>
      <c r="BM56" s="131"/>
      <c r="BN56" s="131" t="s">
        <v>139</v>
      </c>
      <c r="BR56" s="59" t="str">
        <f>IFERROR(IF(VLOOKUP($D$1,ورقة4!$A$3:$BB$1002,MATCH(BM56,ورقة4!$A$2:$BB$2,0),0)=0,"",VLOOKUP($D$1,ورقة4!$A$3:$BB$1002,MATCH(BM56,ورقة4!$A$2:$BB$2,0),0)),"")</f>
        <v/>
      </c>
      <c r="BS56" s="57" t="str">
        <f>IF(AND(BS57="",BS58="",BS59="",BS60="",BS61="",BS62=""),"",BL56)</f>
        <v/>
      </c>
      <c r="BT56" s="57" t="str">
        <f>IF(AND(BT57="",BT58="",BT59="",BT60="",BT61="",BT62=""),"",BL56)</f>
        <v/>
      </c>
    </row>
    <row r="57" spans="1:77" ht="21.6" thickBot="1" x14ac:dyDescent="0.45">
      <c r="A57" s="125">
        <v>9</v>
      </c>
      <c r="B57" s="125" t="s">
        <v>4327</v>
      </c>
      <c r="C57" s="54"/>
      <c r="D57" s="54"/>
      <c r="E57" s="54"/>
      <c r="F57" s="188"/>
      <c r="G57" s="45"/>
      <c r="H57" s="45"/>
      <c r="I57" s="44"/>
      <c r="J57" s="44"/>
      <c r="K57" s="46"/>
      <c r="L57" s="47"/>
      <c r="M57" s="47"/>
      <c r="N57" s="48"/>
      <c r="O57" s="48"/>
      <c r="P57" s="48"/>
      <c r="Q57" s="48"/>
      <c r="AV57" s="53"/>
      <c r="BL57" s="129">
        <v>53</v>
      </c>
      <c r="BM57" s="62">
        <v>80</v>
      </c>
      <c r="BN57" s="62" t="s">
        <v>1184</v>
      </c>
      <c r="BR57" s="59" t="str">
        <f>IFERROR(IF(VLOOKUP($D$1,ورقة4!$A$3:$BB$1002,MATCH(BM57,ورقة4!$A$2:$BB$2,0),0)=0,"",VLOOKUP($D$1,ورقة4!$A$3:$BB$1002,MATCH(BM57,ورقة4!$A$2:$BB$2,0),0)),"")</f>
        <v/>
      </c>
      <c r="BS57" s="54" t="str">
        <f t="shared" ref="BS57" si="55">IF(BR57="م",BL57,"")</f>
        <v/>
      </c>
      <c r="BT57" s="57" t="str">
        <f t="shared" ref="BT57" si="56">IF(BR57="","",BL57)</f>
        <v/>
      </c>
    </row>
    <row r="58" spans="1:77" ht="21.6" thickBot="1" x14ac:dyDescent="0.45">
      <c r="A58" s="125">
        <v>10</v>
      </c>
      <c r="B58" s="125" t="s">
        <v>4411</v>
      </c>
      <c r="C58" s="189"/>
      <c r="D58" s="189"/>
      <c r="E58" s="189"/>
      <c r="F58" s="189"/>
      <c r="G58" s="46"/>
      <c r="H58" s="45"/>
      <c r="I58" s="45"/>
      <c r="J58" s="45"/>
      <c r="K58" s="45"/>
      <c r="L58" s="45"/>
      <c r="M58" s="45"/>
      <c r="O58" s="49"/>
      <c r="P58" s="49"/>
      <c r="Q58" s="49"/>
      <c r="BL58" s="53">
        <v>54</v>
      </c>
      <c r="BM58" s="62">
        <v>81</v>
      </c>
      <c r="BN58" s="62" t="s">
        <v>1185</v>
      </c>
      <c r="BR58" s="59" t="str">
        <f>IFERROR(IF(VLOOKUP($D$1,ورقة4!$A$3:$BB$1002,MATCH(BM58,ورقة4!$A$2:$BB$2,0),0)=0,"",VLOOKUP($D$1,ورقة4!$A$3:$BB$1002,MATCH(BM58,ورقة4!$A$2:$BB$2,0),0)),"")</f>
        <v/>
      </c>
      <c r="BS58" s="54" t="str">
        <f t="shared" ref="BS58:BS62" si="57">IF(BR58="م",BL58,"")</f>
        <v/>
      </c>
      <c r="BT58" s="57" t="str">
        <f t="shared" ref="BT58:BT61" si="58">IF(BR58="","",BL58)</f>
        <v/>
      </c>
    </row>
    <row r="59" spans="1:77" ht="21.6" thickBot="1" x14ac:dyDescent="0.45">
      <c r="A59" s="125">
        <v>11</v>
      </c>
      <c r="B59" s="125" t="s">
        <v>4416</v>
      </c>
      <c r="C59" s="188"/>
      <c r="D59" s="188"/>
      <c r="E59" s="188"/>
      <c r="F59" s="188"/>
      <c r="G59" s="45"/>
      <c r="H59" s="45"/>
      <c r="I59" s="45"/>
      <c r="J59" s="45"/>
      <c r="K59" s="45"/>
      <c r="L59" s="45"/>
      <c r="M59" s="45"/>
      <c r="AM59" s="55"/>
      <c r="BL59" s="129">
        <v>55</v>
      </c>
      <c r="BM59" s="62">
        <v>82</v>
      </c>
      <c r="BN59" s="62" t="s">
        <v>1186</v>
      </c>
      <c r="BR59" s="59" t="str">
        <f>IFERROR(IF(VLOOKUP($D$1,ورقة4!$A$3:$BB$1002,MATCH(BM59,ورقة4!$A$2:$BB$2,0),0)=0,"",VLOOKUP($D$1,ورقة4!$A$3:$BB$1002,MATCH(BM59,ورقة4!$A$2:$BB$2,0),0)),"")</f>
        <v/>
      </c>
      <c r="BS59" s="54" t="str">
        <f t="shared" si="57"/>
        <v/>
      </c>
      <c r="BT59" s="57" t="str">
        <f t="shared" si="58"/>
        <v/>
      </c>
    </row>
    <row r="60" spans="1:77" ht="14.25" customHeight="1" thickTop="1" thickBot="1" x14ac:dyDescent="0.3">
      <c r="A60" s="125">
        <v>12</v>
      </c>
      <c r="B60" s="125" t="s">
        <v>16586</v>
      </c>
      <c r="C60" s="60"/>
      <c r="D60" s="60"/>
      <c r="E60" s="60"/>
      <c r="F60" s="60"/>
      <c r="BL60" s="53">
        <v>56</v>
      </c>
      <c r="BM60" s="62">
        <v>83</v>
      </c>
      <c r="BN60" s="62" t="s">
        <v>1187</v>
      </c>
      <c r="BR60" s="59" t="str">
        <f>IFERROR(IF(VLOOKUP($D$1,ورقة4!$A$3:$BB$1002,MATCH(BM60,ورقة4!$A$2:$BB$2,0),0)=0,"",VLOOKUP($D$1,ورقة4!$A$3:$BB$1002,MATCH(BM60,ورقة4!$A$2:$BB$2,0),0)),"")</f>
        <v/>
      </c>
      <c r="BS60" s="54" t="str">
        <f t="shared" si="57"/>
        <v/>
      </c>
      <c r="BT60" s="57" t="str">
        <f t="shared" si="58"/>
        <v/>
      </c>
    </row>
    <row r="61" spans="1:77" ht="14.25" customHeight="1" thickBot="1" x14ac:dyDescent="0.3">
      <c r="A61" s="60"/>
      <c r="B61" s="60"/>
      <c r="C61" s="60"/>
      <c r="D61" s="60"/>
      <c r="E61" s="60"/>
      <c r="F61" s="60"/>
      <c r="BL61" s="129">
        <v>57</v>
      </c>
      <c r="BM61" s="62">
        <v>84</v>
      </c>
      <c r="BN61" s="62" t="s">
        <v>1156</v>
      </c>
      <c r="BR61" s="59" t="str">
        <f>IFERROR(IF(VLOOKUP($D$1,ورقة4!$A$3:$BB$1002,MATCH(BM61,ورقة4!$A$2:$BB$2,0),0)=0,"",VLOOKUP($D$1,ورقة4!$A$3:$BB$1002,MATCH(BM61,ورقة4!$A$2:$BB$2,0),0)),"")</f>
        <v/>
      </c>
      <c r="BS61" s="54" t="str">
        <f t="shared" si="57"/>
        <v/>
      </c>
      <c r="BT61" s="57" t="str">
        <f t="shared" si="58"/>
        <v/>
      </c>
    </row>
    <row r="62" spans="1:77" ht="14.25" customHeight="1" x14ac:dyDescent="0.25">
      <c r="A62" s="60"/>
      <c r="B62" s="60"/>
      <c r="C62" s="60"/>
      <c r="D62" s="60"/>
      <c r="E62" s="60"/>
      <c r="F62" s="60"/>
      <c r="BL62" s="53">
        <v>58</v>
      </c>
      <c r="BM62" s="62" t="str">
        <f>IF(U13&lt;&gt;0,U13,"a8")</f>
        <v>a8</v>
      </c>
      <c r="BN62" s="62" t="str">
        <f>V13</f>
        <v>اختر اسم المقرر الاختياري من السنة الرابعة</v>
      </c>
      <c r="BR62" s="59" t="str">
        <f>IFERROR(IF(VLOOKUP($D$1,ورقة4!$A$3:$BB$1002,MATCH(BM62,ورقة4!$A$2:$BB$2,0),0)=0,"",VLOOKUP($D$1,ورقة4!$A$3:$BB$1002,MATCH(BM62,ورقة4!$A$2:$BB$2,0),0)),"")</f>
        <v/>
      </c>
      <c r="BS62" s="54" t="str">
        <f t="shared" si="57"/>
        <v/>
      </c>
      <c r="BT62" s="57" t="str">
        <f>IF(BR62="","",BL62)</f>
        <v/>
      </c>
    </row>
    <row r="63" spans="1:77" ht="14.25" customHeight="1" x14ac:dyDescent="0.25">
      <c r="A63" s="60"/>
      <c r="B63" s="60"/>
      <c r="C63" s="60"/>
      <c r="D63" s="60"/>
      <c r="E63" s="60"/>
      <c r="F63" s="60"/>
      <c r="BT63" s="57"/>
    </row>
    <row r="64" spans="1:77" ht="14.25" customHeight="1" x14ac:dyDescent="0.25">
      <c r="A64" s="60"/>
      <c r="B64" s="60"/>
      <c r="C64" s="60"/>
      <c r="D64" s="60"/>
      <c r="E64" s="60"/>
      <c r="F64" s="60"/>
    </row>
    <row r="65" spans="1:6" ht="14.25" customHeight="1" x14ac:dyDescent="0.25">
      <c r="A65" s="60"/>
      <c r="B65" s="60"/>
      <c r="C65" s="60"/>
      <c r="D65" s="60"/>
      <c r="E65" s="60"/>
      <c r="F65" s="60"/>
    </row>
  </sheetData>
  <sheetProtection algorithmName="SHA-512" hashValue="f5+kIoWHigQLyWTmppy/EEJfjsEbewx5vbdQCM0iLgfN9N+7oHe9vySU/p+itjM2pRpZxwmVCZDRWbJGf92zKg==" saltValue="y0yww0t+ar5Y+xhMjLUPbw==" spinCount="100000" sheet="1" selectLockedCells="1"/>
  <mergeCells count="137">
    <mergeCell ref="V30:AA30"/>
    <mergeCell ref="V28:AA28"/>
    <mergeCell ref="V16:AA16"/>
    <mergeCell ref="V17:AA17"/>
    <mergeCell ref="K35:R35"/>
    <mergeCell ref="AC20:AJ20"/>
    <mergeCell ref="V23:AA23"/>
    <mergeCell ref="AC13:AG13"/>
    <mergeCell ref="AH13:AJ13"/>
    <mergeCell ref="AC17:AG17"/>
    <mergeCell ref="AC19:AG19"/>
    <mergeCell ref="AH19:AJ19"/>
    <mergeCell ref="V22:AA22"/>
    <mergeCell ref="V21:AA21"/>
    <mergeCell ref="K28:R28"/>
    <mergeCell ref="K29:R29"/>
    <mergeCell ref="K30:R30"/>
    <mergeCell ref="K31:R31"/>
    <mergeCell ref="K32:R32"/>
    <mergeCell ref="K33:R33"/>
    <mergeCell ref="K34:R34"/>
    <mergeCell ref="V14:AA14"/>
    <mergeCell ref="V15:AA15"/>
    <mergeCell ref="V25:AA25"/>
    <mergeCell ref="V26:AA26"/>
    <mergeCell ref="V27:AA27"/>
    <mergeCell ref="AH10:AJ10"/>
    <mergeCell ref="AC7:AG7"/>
    <mergeCell ref="AH7:AJ7"/>
    <mergeCell ref="AH17:AJ17"/>
    <mergeCell ref="AH18:AJ18"/>
    <mergeCell ref="AH15:AJ15"/>
    <mergeCell ref="AH16:AJ16"/>
    <mergeCell ref="AH14:AJ14"/>
    <mergeCell ref="AH8:AJ8"/>
    <mergeCell ref="AH9:AJ9"/>
    <mergeCell ref="AH12:AJ12"/>
    <mergeCell ref="AC11:AG11"/>
    <mergeCell ref="AH11:AJ11"/>
    <mergeCell ref="AC8:AG8"/>
    <mergeCell ref="AC9:AG9"/>
    <mergeCell ref="AC12:AG12"/>
    <mergeCell ref="K14:R14"/>
    <mergeCell ref="K15:R15"/>
    <mergeCell ref="J7:AA7"/>
    <mergeCell ref="K8:T8"/>
    <mergeCell ref="AC10:AG10"/>
    <mergeCell ref="V24:AA24"/>
    <mergeCell ref="K24:R24"/>
    <mergeCell ref="K25:R25"/>
    <mergeCell ref="K16:R16"/>
    <mergeCell ref="AC18:AG18"/>
    <mergeCell ref="AC14:AG14"/>
    <mergeCell ref="AC15:AG15"/>
    <mergeCell ref="AC16:AG16"/>
    <mergeCell ref="V18:AA18"/>
    <mergeCell ref="V19:AA19"/>
    <mergeCell ref="V20:AA20"/>
    <mergeCell ref="V8:AA8"/>
    <mergeCell ref="A5:C5"/>
    <mergeCell ref="P1:R1"/>
    <mergeCell ref="P2:R2"/>
    <mergeCell ref="P3:R3"/>
    <mergeCell ref="P4:R4"/>
    <mergeCell ref="G4:I4"/>
    <mergeCell ref="G1:I1"/>
    <mergeCell ref="J1:L1"/>
    <mergeCell ref="G3:I3"/>
    <mergeCell ref="J3:L3"/>
    <mergeCell ref="J4:L4"/>
    <mergeCell ref="A1:C1"/>
    <mergeCell ref="A2:C2"/>
    <mergeCell ref="A3:C3"/>
    <mergeCell ref="A4:C4"/>
    <mergeCell ref="M1:O1"/>
    <mergeCell ref="M2:O2"/>
    <mergeCell ref="M3:O3"/>
    <mergeCell ref="M4:O4"/>
    <mergeCell ref="D4:F4"/>
    <mergeCell ref="D1:F1"/>
    <mergeCell ref="D3:F3"/>
    <mergeCell ref="D2:F2"/>
    <mergeCell ref="D5:L5"/>
    <mergeCell ref="M5:O5"/>
    <mergeCell ref="AH2:AJ2"/>
    <mergeCell ref="AK2:AL2"/>
    <mergeCell ref="AH4:AL4"/>
    <mergeCell ref="AE4:AG4"/>
    <mergeCell ref="AE2:AG2"/>
    <mergeCell ref="AH3:AL3"/>
    <mergeCell ref="V4:X4"/>
    <mergeCell ref="Y2:AA2"/>
    <mergeCell ref="Y4:AA4"/>
    <mergeCell ref="S2:U2"/>
    <mergeCell ref="Y3:AA3"/>
    <mergeCell ref="V2:X2"/>
    <mergeCell ref="V3:X3"/>
    <mergeCell ref="S4:U4"/>
    <mergeCell ref="AH1:AL1"/>
    <mergeCell ref="AB2:AD2"/>
    <mergeCell ref="AB1:AD1"/>
    <mergeCell ref="AB3:AD3"/>
    <mergeCell ref="AB4:AD4"/>
    <mergeCell ref="AE1:AG1"/>
    <mergeCell ref="AE3:AG3"/>
    <mergeCell ref="V1:X1"/>
    <mergeCell ref="P5:R5"/>
    <mergeCell ref="AB5:AD5"/>
    <mergeCell ref="S5:U5"/>
    <mergeCell ref="V5:X5"/>
    <mergeCell ref="Y5:AA5"/>
    <mergeCell ref="S1:U1"/>
    <mergeCell ref="Y1:AA1"/>
    <mergeCell ref="V29:AA29"/>
    <mergeCell ref="J2:L2"/>
    <mergeCell ref="G2:I2"/>
    <mergeCell ref="AE5:AG5"/>
    <mergeCell ref="V9:AA9"/>
    <mergeCell ref="V10:AA10"/>
    <mergeCell ref="V12:AA12"/>
    <mergeCell ref="V13:AA13"/>
    <mergeCell ref="K26:R26"/>
    <mergeCell ref="K27:R27"/>
    <mergeCell ref="K17:R17"/>
    <mergeCell ref="K18:R18"/>
    <mergeCell ref="K19:R19"/>
    <mergeCell ref="K20:R20"/>
    <mergeCell ref="K21:R21"/>
    <mergeCell ref="K22:R22"/>
    <mergeCell ref="K23:R23"/>
    <mergeCell ref="K9:R9"/>
    <mergeCell ref="K10:R10"/>
    <mergeCell ref="K11:R11"/>
    <mergeCell ref="K12:R12"/>
    <mergeCell ref="K13:R13"/>
    <mergeCell ref="V11:AA11"/>
    <mergeCell ref="S3:U3"/>
  </mergeCells>
  <phoneticPr fontId="41" type="noConversion"/>
  <conditionalFormatting sqref="J9:J34 S9:T34">
    <cfRule type="expression" dxfId="47" priority="39">
      <formula>OR($K9=$BN$5,$K9=$BN$13,$K9=$BN$20,$K9=$BN$28,$K9=$BN$35,$K9=$BN$42,$K9=$BN$49,$K9=$BN$49,$K9=$BN$56)</formula>
    </cfRule>
  </conditionalFormatting>
  <conditionalFormatting sqref="J9:J34">
    <cfRule type="expression" dxfId="46" priority="3">
      <formula>$K9=""</formula>
    </cfRule>
  </conditionalFormatting>
  <conditionalFormatting sqref="K8 K9:R34">
    <cfRule type="containsBlanks" dxfId="45" priority="12">
      <formula>LEN(TRIM(K8))=0</formula>
    </cfRule>
  </conditionalFormatting>
  <conditionalFormatting sqref="K9:R34">
    <cfRule type="containsText" dxfId="44" priority="17" operator="containsText" text="مقررات">
      <formula>NOT(ISERROR(SEARCH("مقررات",K9)))</formula>
    </cfRule>
  </conditionalFormatting>
  <conditionalFormatting sqref="S9:T34">
    <cfRule type="expression" dxfId="43" priority="40">
      <formula>$K9=""</formula>
    </cfRule>
  </conditionalFormatting>
  <conditionalFormatting sqref="V16:AA17">
    <cfRule type="expression" dxfId="42" priority="1">
      <formula>$F$37&lt;&gt;$G$37</formula>
    </cfRule>
  </conditionalFormatting>
  <dataValidations count="10">
    <dataValidation type="custom" allowBlank="1" showInputMessage="1" showErrorMessage="1" errorTitle="اقرأ رسالة الخطأ" error="يجب أن تتأكد أولاً بأن جميع البيانات المطلوبة ممتلئة بالمعلومات الصحيحة دون أية نقص، ثم اضغط على الرقم (1) لتتمكن من اختيار المقرر_x000a_كما يجب عليك أولأ أن تختار اسم المقرر الاختياري من القائمة الجانبية" sqref="T10:T33" xr:uid="{00000000-0002-0000-0200-000000000000}">
      <formula1>AND($AN$1=0,T10=1,J10&lt;205)</formula1>
    </dataValidation>
    <dataValidation type="list" allowBlank="1" showInputMessage="1" showErrorMessage="1" sqref="AH13:AJ13" xr:uid="{00000000-0002-0000-0200-000001000000}">
      <formula1>$BS$1:$BS$2</formula1>
    </dataValidation>
    <dataValidation type="list" allowBlank="1" showInputMessage="1" showErrorMessage="1" sqref="D5:L5" xr:uid="{00000000-0002-0000-0200-000002000000}">
      <formula1>$AO$1:$AO$8</formula1>
    </dataValidation>
    <dataValidation type="custom" errorStyle="warning" allowBlank="1" showInputMessage="1" showErrorMessage="1" error="يجب أن تتأكد أولاً بأن جميع البيانات المطلوبة ممتلئة بالمعلومات الصحيحة دون أية نقص، ثم اضغط على الرقم (1) لتتمكن من اختيار المقرر" sqref="T34" xr:uid="{00000000-0002-0000-0200-000003000000}">
      <formula1>AND($AN$1=0,T34=1)</formula1>
    </dataValidation>
    <dataValidation type="list" allowBlank="1" showInputMessage="1" showErrorMessage="1" sqref="V15" xr:uid="{00000000-0002-0000-0200-000004000000}">
      <formula1>$BT$1:$BT$2</formula1>
    </dataValidation>
    <dataValidation type="list" allowBlank="1" showInputMessage="1" showErrorMessage="1" sqref="V10:AA10" xr:uid="{00000000-0002-0000-0200-000005000000}">
      <formula1>$BV$6:$BV$12</formula1>
    </dataValidation>
    <dataValidation type="list" allowBlank="1" showInputMessage="1" showErrorMessage="1" sqref="V11:AA11" xr:uid="{00000000-0002-0000-0200-000006000000}">
      <formula1>$BV$13:$BV$19</formula1>
    </dataValidation>
    <dataValidation type="list" allowBlank="1" showInputMessage="1" showErrorMessage="1" sqref="V12:AA12" xr:uid="{00000000-0002-0000-0200-000007000000}">
      <formula1>$BV$20:$BV$28</formula1>
    </dataValidation>
    <dataValidation type="list" allowBlank="1" showInputMessage="1" showErrorMessage="1" sqref="V13:AA13" xr:uid="{00000000-0002-0000-0200-000008000000}">
      <formula1>$BV$29:$BV$36</formula1>
    </dataValidation>
    <dataValidation type="list" allowBlank="1" showInputMessage="1" showErrorMessage="1" sqref="V17:AA17" xr:uid="{00000000-0002-0000-0200-000009000000}">
      <formula1>$BF$1:$BF$7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B1:AJ51"/>
  <sheetViews>
    <sheetView rightToLeft="1" topLeftCell="B1" zoomScale="90" zoomScaleNormal="90" workbookViewId="0">
      <selection activeCell="AD7" sqref="AD7"/>
    </sheetView>
  </sheetViews>
  <sheetFormatPr defaultColWidth="8.8984375" defaultRowHeight="15" x14ac:dyDescent="0.25"/>
  <cols>
    <col min="1" max="1" width="1.296875" style="1" customWidth="1"/>
    <col min="2" max="4" width="5.69921875" style="1" customWidth="1"/>
    <col min="5" max="8" width="5.69921875" style="8" customWidth="1"/>
    <col min="9" max="12" width="5.69921875" style="1" customWidth="1"/>
    <col min="13" max="15" width="5.69921875" style="8" customWidth="1"/>
    <col min="16" max="18" width="5.69921875" style="1" customWidth="1"/>
    <col min="19" max="19" width="1.296875" style="1" customWidth="1"/>
    <col min="20" max="20" width="0.59765625" style="133" customWidth="1"/>
    <col min="21" max="21" width="6" style="133" hidden="1" customWidth="1"/>
    <col min="22" max="22" width="3" style="133" hidden="1" customWidth="1"/>
    <col min="23" max="23" width="6" style="133" hidden="1" customWidth="1"/>
    <col min="24" max="25" width="3" style="133" hidden="1" customWidth="1"/>
    <col min="26" max="26" width="12.296875" style="133" hidden="1" customWidth="1"/>
    <col min="27" max="27" width="3" style="133" hidden="1" customWidth="1"/>
    <col min="28" max="28" width="1.09765625" style="133" hidden="1" customWidth="1"/>
    <col min="29" max="29" width="8.8984375" style="133" customWidth="1"/>
    <col min="30" max="30" width="8.8984375" style="1"/>
    <col min="31" max="31" width="30.09765625" style="1" customWidth="1"/>
    <col min="32" max="16383" width="8.8984375" style="1"/>
    <col min="16384" max="16384" width="9.765625E-2" style="1" customWidth="1"/>
  </cols>
  <sheetData>
    <row r="1" spans="2:36" ht="18.600000000000001" customHeight="1" thickTop="1" thickBot="1" x14ac:dyDescent="0.3">
      <c r="B1" s="437">
        <f ca="1">NOW()</f>
        <v>45869.375960532408</v>
      </c>
      <c r="C1" s="437"/>
      <c r="D1" s="437"/>
      <c r="E1" s="437"/>
      <c r="F1" s="375" t="s">
        <v>16626</v>
      </c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AC1" s="144"/>
      <c r="AD1" s="405" t="str">
        <f>IF(AJ1&gt;0,"يجب عليك ادخال البيانات المطلوبة أدناه بالمعلومات الصحيحة في صفحة إدخال البيانات لتتمكن من طباعة استمارة المقررات بشكل صحيح","")</f>
        <v/>
      </c>
      <c r="AE1" s="406"/>
      <c r="AF1" s="406"/>
      <c r="AG1" s="406"/>
      <c r="AH1" s="407"/>
      <c r="AI1" s="69"/>
      <c r="AJ1" s="68">
        <f>COUNT(AA3:AA25)</f>
        <v>0</v>
      </c>
    </row>
    <row r="2" spans="2:36" s="160" customFormat="1" ht="24.6" customHeight="1" thickBot="1" x14ac:dyDescent="0.3">
      <c r="B2" s="438" t="s">
        <v>145</v>
      </c>
      <c r="C2" s="355"/>
      <c r="D2" s="360">
        <f>'إختيار المقررات'!D1</f>
        <v>0</v>
      </c>
      <c r="E2" s="360"/>
      <c r="F2" s="360"/>
      <c r="G2" s="355" t="s">
        <v>146</v>
      </c>
      <c r="H2" s="355"/>
      <c r="I2" s="360" t="e">
        <f>'إختيار المقررات'!D2</f>
        <v>#N/A</v>
      </c>
      <c r="J2" s="360"/>
      <c r="K2" s="360"/>
      <c r="L2" s="355" t="s">
        <v>79</v>
      </c>
      <c r="M2" s="355"/>
      <c r="N2" s="355"/>
      <c r="O2" s="358" t="str">
        <f>'إختيار المقررات'!J1</f>
        <v/>
      </c>
      <c r="P2" s="358"/>
      <c r="Q2" s="358"/>
      <c r="R2" s="359"/>
      <c r="T2" s="138"/>
      <c r="U2" s="138"/>
      <c r="V2" s="138"/>
      <c r="W2" s="138"/>
      <c r="X2" s="138"/>
      <c r="Y2" s="138"/>
      <c r="Z2" s="138"/>
      <c r="AA2" s="138"/>
      <c r="AB2" s="138"/>
      <c r="AC2" s="144"/>
      <c r="AD2" s="408"/>
      <c r="AE2" s="409"/>
      <c r="AF2" s="409"/>
      <c r="AG2" s="409"/>
      <c r="AH2" s="410"/>
      <c r="AI2" s="70" t="s">
        <v>16627</v>
      </c>
    </row>
    <row r="3" spans="2:36" s="160" customFormat="1" ht="16.2" customHeight="1" thickTop="1" thickBot="1" x14ac:dyDescent="0.3">
      <c r="B3" s="364" t="s">
        <v>80</v>
      </c>
      <c r="C3" s="356"/>
      <c r="D3" s="361" t="e">
        <f>'إختيار المقررات'!P1</f>
        <v>#N/A</v>
      </c>
      <c r="E3" s="361"/>
      <c r="F3" s="361"/>
      <c r="G3" s="356" t="s">
        <v>81</v>
      </c>
      <c r="H3" s="356"/>
      <c r="I3" s="361" t="str">
        <f>'إختيار المقررات'!V1</f>
        <v>hhh</v>
      </c>
      <c r="J3" s="361"/>
      <c r="K3" s="361"/>
      <c r="L3" s="356" t="s">
        <v>149</v>
      </c>
      <c r="M3" s="356"/>
      <c r="N3" s="356"/>
      <c r="O3" s="351" t="e">
        <f>'إختيار المقررات'!AH1</f>
        <v>#N/A</v>
      </c>
      <c r="P3" s="351"/>
      <c r="Q3" s="351"/>
      <c r="R3" s="352"/>
      <c r="T3" s="138"/>
      <c r="U3" s="138">
        <f>16/3</f>
        <v>5.333333333333333</v>
      </c>
      <c r="V3" s="138"/>
      <c r="W3" s="138">
        <f>IF(Z3&lt;&gt;"",1,"")</f>
        <v>1</v>
      </c>
      <c r="X3" s="138">
        <v>1</v>
      </c>
      <c r="Y3" s="138">
        <f>IF(Z3&lt;&gt;"",X3,"")</f>
        <v>1</v>
      </c>
      <c r="Z3" s="138" t="str">
        <f>IF(LEN(O2)&lt;2,L2,"")</f>
        <v>الاسم والكنية:</v>
      </c>
      <c r="AA3" s="138" t="str">
        <f>IFERROR(SMALL($Y$3:$Y$26,X3),"")</f>
        <v/>
      </c>
      <c r="AB3" s="138"/>
      <c r="AC3" s="144"/>
      <c r="AD3" s="69"/>
      <c r="AE3" s="349" t="str">
        <f t="shared" ref="AE3:AE14" si="0">IFERROR(VLOOKUP(AA3,$X$3:$Z$26,3,0),"")</f>
        <v/>
      </c>
      <c r="AF3" s="349"/>
      <c r="AG3" s="349"/>
      <c r="AH3" s="69"/>
      <c r="AI3" s="69"/>
    </row>
    <row r="4" spans="2:36" s="160" customFormat="1" ht="16.2" customHeight="1" thickTop="1" thickBot="1" x14ac:dyDescent="0.3">
      <c r="B4" s="364" t="s">
        <v>148</v>
      </c>
      <c r="C4" s="356"/>
      <c r="D4" s="366" t="e">
        <f>'إختيار المقررات'!AB1</f>
        <v>#N/A</v>
      </c>
      <c r="E4" s="366"/>
      <c r="F4" s="366"/>
      <c r="G4" s="356" t="s">
        <v>151</v>
      </c>
      <c r="H4" s="356"/>
      <c r="I4" s="361" t="e">
        <f>'إختيار المقررات'!P3</f>
        <v>#N/A</v>
      </c>
      <c r="J4" s="361"/>
      <c r="K4" s="361"/>
      <c r="L4" s="356" t="s">
        <v>152</v>
      </c>
      <c r="M4" s="356"/>
      <c r="N4" s="356"/>
      <c r="O4" s="351" t="e">
        <f>'إختيار المقررات'!AB3</f>
        <v>#N/A</v>
      </c>
      <c r="P4" s="351"/>
      <c r="Q4" s="351"/>
      <c r="R4" s="352"/>
      <c r="T4" s="138"/>
      <c r="U4" s="138"/>
      <c r="V4" s="138"/>
      <c r="W4" s="138"/>
      <c r="X4" s="138">
        <v>2</v>
      </c>
      <c r="Y4" s="138" t="e">
        <f t="shared" ref="Y4:Y29" si="1">IF(Z4&lt;&gt;"",X4,"")</f>
        <v>#N/A</v>
      </c>
      <c r="Z4" s="138" t="e">
        <f>IF(LEN(D3)&lt;2,B3,"")</f>
        <v>#N/A</v>
      </c>
      <c r="AA4" s="161" t="str">
        <f>IFERROR(SMALL($Y$3:$Y$26,X4),"")</f>
        <v/>
      </c>
      <c r="AB4" s="138"/>
      <c r="AC4" s="144"/>
      <c r="AD4" s="69"/>
      <c r="AE4" s="349" t="str">
        <f t="shared" si="0"/>
        <v/>
      </c>
      <c r="AF4" s="349"/>
      <c r="AG4" s="349"/>
      <c r="AH4" s="69"/>
      <c r="AI4" s="69"/>
    </row>
    <row r="5" spans="2:36" s="160" customFormat="1" ht="16.2" customHeight="1" thickTop="1" thickBot="1" x14ac:dyDescent="0.3">
      <c r="B5" s="364" t="s">
        <v>147</v>
      </c>
      <c r="C5" s="356"/>
      <c r="D5" s="361" t="e">
        <f>'إختيار المقررات'!D3</f>
        <v>#N/A</v>
      </c>
      <c r="E5" s="361"/>
      <c r="F5" s="361"/>
      <c r="G5" s="356" t="s">
        <v>150</v>
      </c>
      <c r="H5" s="356"/>
      <c r="I5" s="361" t="e">
        <f>'إختيار المقررات'!J3</f>
        <v>#N/A</v>
      </c>
      <c r="J5" s="361"/>
      <c r="K5" s="361"/>
      <c r="L5" s="356" t="s">
        <v>153</v>
      </c>
      <c r="M5" s="356"/>
      <c r="N5" s="356"/>
      <c r="O5" s="351" t="e">
        <f>'إختيار المقررات'!AH3</f>
        <v>#N/A</v>
      </c>
      <c r="P5" s="351"/>
      <c r="Q5" s="351"/>
      <c r="R5" s="352"/>
      <c r="T5" s="138"/>
      <c r="U5" s="138"/>
      <c r="V5" s="138"/>
      <c r="W5" s="138"/>
      <c r="X5" s="138">
        <v>3</v>
      </c>
      <c r="Y5" s="138" t="str">
        <f t="shared" si="1"/>
        <v/>
      </c>
      <c r="Z5" s="138" t="str">
        <f>IF(LEN(I3)&lt;2,G3,"")</f>
        <v/>
      </c>
      <c r="AA5" s="161" t="str">
        <f>IFERROR(SMALL($Y$3:$Y$26,X5),"")</f>
        <v/>
      </c>
      <c r="AB5" s="138"/>
      <c r="AC5" s="144"/>
      <c r="AD5" s="69"/>
      <c r="AE5" s="349" t="str">
        <f t="shared" si="0"/>
        <v/>
      </c>
      <c r="AF5" s="349"/>
      <c r="AG5" s="349"/>
      <c r="AH5" s="69"/>
      <c r="AI5" s="69"/>
    </row>
    <row r="6" spans="2:36" s="160" customFormat="1" ht="16.2" customHeight="1" thickTop="1" thickBot="1" x14ac:dyDescent="0.3">
      <c r="B6" s="364" t="s">
        <v>154</v>
      </c>
      <c r="C6" s="356"/>
      <c r="D6" s="361" t="e">
        <f>'إختيار المقررات'!D4</f>
        <v>#N/A</v>
      </c>
      <c r="E6" s="361"/>
      <c r="F6" s="361"/>
      <c r="G6" s="356" t="s">
        <v>155</v>
      </c>
      <c r="H6" s="356"/>
      <c r="I6" s="361" t="e">
        <f>'إختيار المقررات'!P4</f>
        <v>#N/A</v>
      </c>
      <c r="J6" s="361"/>
      <c r="K6" s="361"/>
      <c r="L6" s="356" t="s">
        <v>156</v>
      </c>
      <c r="M6" s="356"/>
      <c r="N6" s="356"/>
      <c r="O6" s="351" t="e">
        <f>'إختيار المقررات'!J4</f>
        <v>#N/A</v>
      </c>
      <c r="P6" s="351"/>
      <c r="Q6" s="351"/>
      <c r="R6" s="352"/>
      <c r="T6" s="138"/>
      <c r="U6" s="138"/>
      <c r="V6" s="138"/>
      <c r="W6" s="138"/>
      <c r="X6" s="138">
        <v>4</v>
      </c>
      <c r="Y6" s="138" t="e">
        <f t="shared" si="1"/>
        <v>#N/A</v>
      </c>
      <c r="Z6" s="138" t="e">
        <f>IF(LEN(O3)&lt;2,L3,"")</f>
        <v>#N/A</v>
      </c>
      <c r="AA6" s="161" t="str">
        <f>IFERROR(SMALL($Y$3:$Y$26,X6),"")</f>
        <v/>
      </c>
      <c r="AB6" s="138"/>
      <c r="AC6" s="144"/>
      <c r="AD6" s="69"/>
      <c r="AE6" s="349" t="str">
        <f t="shared" si="0"/>
        <v/>
      </c>
      <c r="AF6" s="349"/>
      <c r="AG6" s="349"/>
      <c r="AH6" s="69"/>
      <c r="AI6" s="69"/>
    </row>
    <row r="7" spans="2:36" s="160" customFormat="1" ht="16.2" customHeight="1" thickTop="1" thickBot="1" x14ac:dyDescent="0.3">
      <c r="B7" s="364" t="s">
        <v>157</v>
      </c>
      <c r="C7" s="356"/>
      <c r="D7" s="362">
        <f>'إختيار المقررات'!V4</f>
        <v>0</v>
      </c>
      <c r="E7" s="361"/>
      <c r="F7" s="361"/>
      <c r="G7" s="356" t="s">
        <v>158</v>
      </c>
      <c r="H7" s="356"/>
      <c r="I7" s="362">
        <f>'إختيار المقررات'!AB4</f>
        <v>0</v>
      </c>
      <c r="J7" s="361"/>
      <c r="K7" s="361"/>
      <c r="L7" s="356"/>
      <c r="M7" s="356"/>
      <c r="N7" s="356"/>
      <c r="O7" s="351"/>
      <c r="P7" s="351"/>
      <c r="Q7" s="351"/>
      <c r="R7" s="352"/>
      <c r="T7" s="138"/>
      <c r="U7" s="138"/>
      <c r="V7" s="138"/>
      <c r="W7" s="138"/>
      <c r="X7" s="138">
        <v>5</v>
      </c>
      <c r="Y7" s="138" t="e">
        <f t="shared" si="1"/>
        <v>#N/A</v>
      </c>
      <c r="Z7" s="138" t="e">
        <f>IF(LEN(D4)&lt;2,B4,"")</f>
        <v>#N/A</v>
      </c>
      <c r="AA7" s="161" t="str">
        <f t="shared" ref="AA7:AA21" si="2">IFERROR(SMALL($Y$3:$Y$26,X7),"")</f>
        <v/>
      </c>
      <c r="AB7" s="138"/>
      <c r="AC7" s="144"/>
      <c r="AD7" s="69"/>
      <c r="AE7" s="349" t="str">
        <f t="shared" si="0"/>
        <v/>
      </c>
      <c r="AF7" s="349"/>
      <c r="AG7" s="349"/>
      <c r="AH7" s="69"/>
      <c r="AI7" s="69"/>
    </row>
    <row r="8" spans="2:36" s="160" customFormat="1" ht="16.2" customHeight="1" thickTop="1" thickBot="1" x14ac:dyDescent="0.3">
      <c r="B8" s="364" t="e">
        <f>'إختيار المقررات'!J2</f>
        <v>#N/A</v>
      </c>
      <c r="C8" s="356"/>
      <c r="D8" s="361" t="s">
        <v>87</v>
      </c>
      <c r="E8" s="361"/>
      <c r="F8" s="361"/>
      <c r="G8" s="356" t="e">
        <f>'إختيار المقررات'!V2</f>
        <v>#N/A</v>
      </c>
      <c r="H8" s="356"/>
      <c r="I8" s="361" t="s">
        <v>88</v>
      </c>
      <c r="J8" s="361"/>
      <c r="K8" s="361"/>
      <c r="L8" s="356" t="e">
        <f>'إختيار المقررات'!AB2</f>
        <v>#N/A</v>
      </c>
      <c r="M8" s="356"/>
      <c r="N8" s="356"/>
      <c r="O8" s="351" t="s">
        <v>89</v>
      </c>
      <c r="P8" s="351"/>
      <c r="Q8" s="351"/>
      <c r="R8" s="352"/>
      <c r="T8" s="138"/>
      <c r="U8" s="138"/>
      <c r="V8" s="138"/>
      <c r="W8" s="138"/>
      <c r="X8" s="138">
        <v>6</v>
      </c>
      <c r="Y8" s="138" t="e">
        <f>IF(Z8&lt;&gt;"",X8,"")</f>
        <v>#N/A</v>
      </c>
      <c r="Z8" s="138" t="e">
        <f>IF(LEN(I4)&lt;2,G4,"")</f>
        <v>#N/A</v>
      </c>
      <c r="AA8" s="161" t="str">
        <f t="shared" si="2"/>
        <v/>
      </c>
      <c r="AB8" s="138"/>
      <c r="AC8" s="144"/>
      <c r="AD8" s="69"/>
      <c r="AE8" s="349" t="str">
        <f t="shared" si="0"/>
        <v/>
      </c>
      <c r="AF8" s="349"/>
      <c r="AG8" s="349"/>
      <c r="AH8" s="69"/>
      <c r="AI8" s="69"/>
    </row>
    <row r="9" spans="2:36" s="160" customFormat="1" ht="16.2" customHeight="1" thickTop="1" thickBot="1" x14ac:dyDescent="0.3">
      <c r="B9" s="365" t="s">
        <v>1225</v>
      </c>
      <c r="C9" s="357"/>
      <c r="D9" s="363">
        <f>'إختيار المقررات'!AH4</f>
        <v>0</v>
      </c>
      <c r="E9" s="363"/>
      <c r="F9" s="363"/>
      <c r="G9" s="357"/>
      <c r="H9" s="357"/>
      <c r="I9" s="363"/>
      <c r="J9" s="363"/>
      <c r="K9" s="363"/>
      <c r="L9" s="357" t="e">
        <f>'إختيار المقررات'!J2</f>
        <v>#N/A</v>
      </c>
      <c r="M9" s="357"/>
      <c r="N9" s="357"/>
      <c r="O9" s="353" t="s">
        <v>86</v>
      </c>
      <c r="P9" s="353"/>
      <c r="Q9" s="353"/>
      <c r="R9" s="354"/>
      <c r="T9" s="138"/>
      <c r="U9" s="138"/>
      <c r="V9" s="138"/>
      <c r="W9" s="138"/>
      <c r="X9" s="138">
        <v>7</v>
      </c>
      <c r="Y9" s="138" t="e">
        <f t="shared" si="1"/>
        <v>#N/A</v>
      </c>
      <c r="Z9" s="138" t="e">
        <f>IF(LEN(O4)&lt;2,L4,"")</f>
        <v>#N/A</v>
      </c>
      <c r="AA9" s="161" t="str">
        <f t="shared" si="2"/>
        <v/>
      </c>
      <c r="AB9" s="138"/>
      <c r="AC9" s="144"/>
      <c r="AD9" s="69"/>
      <c r="AE9" s="349" t="str">
        <f t="shared" si="0"/>
        <v/>
      </c>
      <c r="AF9" s="349"/>
      <c r="AG9" s="349"/>
      <c r="AH9" s="69"/>
      <c r="AI9" s="69"/>
    </row>
    <row r="10" spans="2:36" ht="24" customHeight="1" thickTop="1" thickBot="1" x14ac:dyDescent="0.3">
      <c r="B10" s="439" t="str">
        <f>IF(AJ1&gt;0,"هذه الاستمارة غير صالحة للتسجيل لعدم اكتمال المعلومات المطلوبة يتوجب عليك ادخال جميع البيانات لتظهر الاستمارة","")</f>
        <v/>
      </c>
      <c r="C10" s="439"/>
      <c r="D10" s="439"/>
      <c r="E10" s="439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X10" s="138">
        <v>8</v>
      </c>
      <c r="Y10" s="138" t="e">
        <f t="shared" si="1"/>
        <v>#N/A</v>
      </c>
      <c r="Z10" s="138" t="e">
        <f>IF(LEN(D5)&lt;2,B5,"")</f>
        <v>#N/A</v>
      </c>
      <c r="AA10" s="161" t="str">
        <f t="shared" si="2"/>
        <v/>
      </c>
      <c r="AC10" s="145"/>
      <c r="AD10" s="68"/>
      <c r="AE10" s="349" t="str">
        <f t="shared" si="0"/>
        <v/>
      </c>
      <c r="AF10" s="349"/>
      <c r="AG10" s="349"/>
      <c r="AH10" s="68"/>
      <c r="AI10" s="68"/>
    </row>
    <row r="11" spans="2:36" ht="24" customHeight="1" thickTop="1" thickBot="1" x14ac:dyDescent="0.3">
      <c r="B11" s="440"/>
      <c r="C11" s="440"/>
      <c r="D11" s="440"/>
      <c r="E11" s="440"/>
      <c r="F11" s="440"/>
      <c r="G11" s="440"/>
      <c r="H11" s="440"/>
      <c r="I11" s="440"/>
      <c r="J11" s="440"/>
      <c r="K11" s="440"/>
      <c r="L11" s="440"/>
      <c r="M11" s="440"/>
      <c r="N11" s="440"/>
      <c r="O11" s="440"/>
      <c r="P11" s="440"/>
      <c r="Q11" s="440"/>
      <c r="R11" s="440"/>
      <c r="S11" s="4"/>
      <c r="T11" s="134"/>
      <c r="U11" s="134"/>
      <c r="X11" s="138">
        <v>9</v>
      </c>
      <c r="Y11" s="138" t="e">
        <f t="shared" si="1"/>
        <v>#N/A</v>
      </c>
      <c r="Z11" s="138" t="e">
        <f>IF(LEN(I5)&lt;2,G5,"")</f>
        <v>#N/A</v>
      </c>
      <c r="AA11" s="161" t="str">
        <f t="shared" si="2"/>
        <v/>
      </c>
      <c r="AC11" s="145"/>
      <c r="AD11" s="68"/>
      <c r="AE11" s="349" t="str">
        <f t="shared" si="0"/>
        <v/>
      </c>
      <c r="AF11" s="349"/>
      <c r="AG11" s="349"/>
      <c r="AH11" s="68"/>
      <c r="AI11" s="68"/>
    </row>
    <row r="12" spans="2:36" ht="18.600000000000001" customHeight="1" thickTop="1" thickBot="1" x14ac:dyDescent="0.3">
      <c r="B12" s="71"/>
      <c r="C12" s="72" t="s">
        <v>110</v>
      </c>
      <c r="D12" s="441" t="s">
        <v>159</v>
      </c>
      <c r="E12" s="442"/>
      <c r="F12" s="442"/>
      <c r="G12" s="442"/>
      <c r="H12" s="442"/>
      <c r="I12" s="443"/>
      <c r="J12" s="71"/>
      <c r="K12" s="72" t="s">
        <v>110</v>
      </c>
      <c r="L12" s="441" t="s">
        <v>159</v>
      </c>
      <c r="M12" s="442"/>
      <c r="N12" s="442"/>
      <c r="O12" s="442"/>
      <c r="P12" s="442"/>
      <c r="Q12" s="443"/>
      <c r="R12" s="73"/>
      <c r="S12" s="5"/>
      <c r="T12" s="135"/>
      <c r="U12" s="136"/>
      <c r="V12" s="133" t="str">
        <f>IFERROR(SMALL('إختيار المقررات'!$F$9:$F$36,'إختيار المقررات'!BL5),"")</f>
        <v/>
      </c>
      <c r="W12" s="133" t="str">
        <f>IFERROR(SMALL('إختيار المقررات'!$BK$6:$BK$52,'إختيار المقررات'!BL5),"")</f>
        <v/>
      </c>
      <c r="X12" s="138">
        <v>10</v>
      </c>
      <c r="Y12" s="138" t="e">
        <f t="shared" si="1"/>
        <v>#N/A</v>
      </c>
      <c r="Z12" s="138" t="e">
        <f>IF(LEN(O5)&lt;2,L5,"")</f>
        <v>#N/A</v>
      </c>
      <c r="AA12" s="161" t="str">
        <f t="shared" si="2"/>
        <v/>
      </c>
      <c r="AC12" s="145"/>
      <c r="AD12" s="68"/>
      <c r="AE12" s="349" t="str">
        <f t="shared" si="0"/>
        <v/>
      </c>
      <c r="AF12" s="349"/>
      <c r="AG12" s="349"/>
      <c r="AH12" s="68"/>
      <c r="AI12" s="68"/>
    </row>
    <row r="13" spans="2:36" ht="18.600000000000001" customHeight="1" thickTop="1" thickBot="1" x14ac:dyDescent="0.3">
      <c r="B13" s="74" t="str">
        <f>IF('إختيار المقررات'!BR58=1,V12,IF('إختيار المقررات'!F28&lt;2,"",V12))</f>
        <v/>
      </c>
      <c r="C13" s="75" t="str">
        <f>IFERROR(IF(B13="","",VLOOKUP(B13,'إختيار المقررات'!$F$10:$J$35,5,0)),"")</f>
        <v/>
      </c>
      <c r="D13" s="387" t="str">
        <f>IFERROR(IF(C13="","",VLOOKUP(C13,'إختيار المقررات'!$J$5:$T$63,2,0)),"")</f>
        <v/>
      </c>
      <c r="E13" s="387"/>
      <c r="F13" s="387"/>
      <c r="G13" s="387"/>
      <c r="H13" s="76" t="str">
        <f>IFERROR(VLOOKUP(D13,'إختيار المقررات'!$K$9:$T$63,9,0),"")</f>
        <v/>
      </c>
      <c r="I13" s="77" t="str">
        <f>IFERROR(IF(D13="","",IF(VLOOKUP(D13,'إختيار المقررات'!$K$9:$T$63,10,0)=0,"",VLOOKUP(D13,'إختيار المقررات'!$K$9:$T$63,10,0))),"")</f>
        <v/>
      </c>
      <c r="J13" s="74" t="str">
        <f>IF(B22="","",V22)</f>
        <v/>
      </c>
      <c r="K13" s="75" t="str">
        <f>IFERROR(IF(J13="","",VLOOKUP(J13,'إختيار المقررات'!$F$10:$J$35,5,0)),"")</f>
        <v/>
      </c>
      <c r="L13" s="387" t="str">
        <f>IFERROR(IF(K13="","",VLOOKUP(K13,'إختيار المقررات'!$J$5:$T$63,2,0)),"")</f>
        <v/>
      </c>
      <c r="M13" s="387"/>
      <c r="N13" s="387"/>
      <c r="O13" s="387"/>
      <c r="P13" s="78" t="str">
        <f>IFERROR(VLOOKUP(L13,'إختيار المقررات'!$K$9:$T$63,9,0),"")</f>
        <v/>
      </c>
      <c r="Q13" s="77" t="str">
        <f>IFERROR(IF(L13="","",IF(VLOOKUP(L13,'إختيار المقررات'!$K$9:$T$63,10,0)=0,"",VLOOKUP(L13,'إختيار المقررات'!$K$9:$T$63,10,0))),"")</f>
        <v/>
      </c>
      <c r="R13" s="97"/>
      <c r="T13" s="137"/>
      <c r="V13" s="133" t="str">
        <f>IFERROR(SMALL('إختيار المقررات'!$F$9:$F$36,'إختيار المقررات'!BL6),"")</f>
        <v/>
      </c>
      <c r="W13" s="133" t="str">
        <f>IFERROR(SMALL('إختيار المقررات'!$BK$6:$BK$52,'إختيار المقررات'!BL6),"")</f>
        <v/>
      </c>
      <c r="X13" s="138">
        <v>11</v>
      </c>
      <c r="Y13" s="138" t="e">
        <f t="shared" si="1"/>
        <v>#N/A</v>
      </c>
      <c r="Z13" s="138" t="e">
        <f>IF(LEN(D6)&lt;2,B6,"")</f>
        <v>#N/A</v>
      </c>
      <c r="AA13" s="161" t="str">
        <f t="shared" si="2"/>
        <v/>
      </c>
      <c r="AC13" s="145"/>
      <c r="AD13" s="68"/>
      <c r="AE13" s="349" t="str">
        <f t="shared" si="0"/>
        <v/>
      </c>
      <c r="AF13" s="349"/>
      <c r="AG13" s="349"/>
      <c r="AH13" s="68"/>
      <c r="AI13" s="68"/>
    </row>
    <row r="14" spans="2:36" ht="18.600000000000001" customHeight="1" thickTop="1" thickBot="1" x14ac:dyDescent="0.3">
      <c r="B14" s="74" t="str">
        <f>IF(B13="","",V13)</f>
        <v/>
      </c>
      <c r="C14" s="75" t="str">
        <f>IFERROR(IF(B14="","",VLOOKUP(B14,'إختيار المقررات'!$F$10:$J$35,5,0)),"")</f>
        <v/>
      </c>
      <c r="D14" s="387" t="str">
        <f>IFERROR(IF(C14="","",VLOOKUP(C14,'إختيار المقررات'!$J$5:$T$63,2,0)),"")</f>
        <v/>
      </c>
      <c r="E14" s="387"/>
      <c r="F14" s="387"/>
      <c r="G14" s="387"/>
      <c r="H14" s="76" t="str">
        <f>IFERROR(VLOOKUP(D14,'إختيار المقررات'!$K$9:$T$63,9,0),"")</f>
        <v/>
      </c>
      <c r="I14" s="77" t="str">
        <f>IFERROR(IF(D14="","",IF(VLOOKUP(D14,'إختيار المقررات'!$K$9:$T$63,10,0)=0,"",VLOOKUP(D14,'إختيار المقررات'!$K$9:$T$63,10,0))),"")</f>
        <v/>
      </c>
      <c r="J14" s="74" t="str">
        <f>IF(J13="","",V23)</f>
        <v/>
      </c>
      <c r="K14" s="75" t="str">
        <f>IFERROR(IF(J14="","",VLOOKUP(J14,'إختيار المقررات'!$F$10:$J$35,5,0)),"")</f>
        <v/>
      </c>
      <c r="L14" s="387" t="str">
        <f>IFERROR(IF(K14="","",VLOOKUP(K14,'إختيار المقررات'!$J$5:$T$63,2,0)),"")</f>
        <v/>
      </c>
      <c r="M14" s="387"/>
      <c r="N14" s="387"/>
      <c r="O14" s="387"/>
      <c r="P14" s="78" t="str">
        <f>IFERROR(VLOOKUP(L14,'إختيار المقررات'!$K$9:$T$63,9,0),"")</f>
        <v/>
      </c>
      <c r="Q14" s="77" t="str">
        <f>IFERROR(IF(L14="","",IF(VLOOKUP(L14,'إختيار المقررات'!$K$9:$T$63,10,0)=0,"",VLOOKUP(L14,'إختيار المقررات'!$K$9:$T$63,10,0))),"")</f>
        <v/>
      </c>
      <c r="R14" s="97"/>
      <c r="S14" s="6"/>
      <c r="T14" s="137"/>
      <c r="U14" s="138"/>
      <c r="V14" s="133" t="str">
        <f>IFERROR(SMALL('إختيار المقررات'!$F$9:$F$36,'إختيار المقررات'!BL7),"")</f>
        <v/>
      </c>
      <c r="W14" s="133" t="str">
        <f>IFERROR(SMALL('إختيار المقررات'!$BK$6:$BK$52,'إختيار المقررات'!BL7),"")</f>
        <v/>
      </c>
      <c r="X14" s="138">
        <v>12</v>
      </c>
      <c r="Y14" s="138" t="e">
        <f t="shared" si="1"/>
        <v>#N/A</v>
      </c>
      <c r="Z14" s="138" t="e">
        <f>IF(LEN(I6)&lt;2,G6,"")</f>
        <v>#N/A</v>
      </c>
      <c r="AA14" s="161" t="str">
        <f t="shared" si="2"/>
        <v/>
      </c>
      <c r="AC14" s="145"/>
      <c r="AD14" s="68"/>
      <c r="AE14" s="349" t="str">
        <f t="shared" si="0"/>
        <v/>
      </c>
      <c r="AF14" s="349"/>
      <c r="AG14" s="349"/>
      <c r="AH14" s="68"/>
      <c r="AI14" s="68"/>
    </row>
    <row r="15" spans="2:36" ht="18.600000000000001" customHeight="1" thickTop="1" thickBot="1" x14ac:dyDescent="0.3">
      <c r="B15" s="74" t="str">
        <f t="shared" ref="B15:B22" si="3">IF(B14="","",V14)</f>
        <v/>
      </c>
      <c r="C15" s="75" t="str">
        <f>IFERROR(IF(B15="","",VLOOKUP(B15,'إختيار المقررات'!$F$10:$J$35,5,0)),"")</f>
        <v/>
      </c>
      <c r="D15" s="387" t="str">
        <f>IFERROR(IF(C15="","",VLOOKUP(C15,'إختيار المقررات'!$J$5:$T$63,2,0)),"")</f>
        <v/>
      </c>
      <c r="E15" s="387"/>
      <c r="F15" s="387"/>
      <c r="G15" s="387"/>
      <c r="H15" s="76" t="str">
        <f>IFERROR(VLOOKUP(D15,'إختيار المقررات'!$K$9:$T$63,9,0),"")</f>
        <v/>
      </c>
      <c r="I15" s="77" t="str">
        <f>IFERROR(IF(D15="","",IF(VLOOKUP(D15,'إختيار المقررات'!$K$9:$T$63,10,0)=0,"",VLOOKUP(D15,'إختيار المقررات'!$K$9:$T$63,10,0))),"")</f>
        <v/>
      </c>
      <c r="J15" s="74" t="str">
        <f t="shared" ref="J15:J22" si="4">IF(J14="","",V24)</f>
        <v/>
      </c>
      <c r="K15" s="75" t="str">
        <f>IFERROR(IF(J15="","",VLOOKUP(J15,'إختيار المقررات'!$F$10:$J$35,5,0)),"")</f>
        <v/>
      </c>
      <c r="L15" s="387" t="str">
        <f>IFERROR(IF(K15="","",VLOOKUP(K15,'إختيار المقررات'!$J$5:$T$63,2,0)),"")</f>
        <v/>
      </c>
      <c r="M15" s="387"/>
      <c r="N15" s="387"/>
      <c r="O15" s="387"/>
      <c r="P15" s="78" t="str">
        <f>IFERROR(VLOOKUP(L15,'إختيار المقررات'!$K$9:$T$63,9,0),"")</f>
        <v/>
      </c>
      <c r="Q15" s="77" t="str">
        <f>IFERROR(IF(L15="","",IF(VLOOKUP(L15,'إختيار المقررات'!$K$9:$T$63,10,0)=0,"",VLOOKUP(L15,'إختيار المقررات'!$K$9:$T$63,10,0))),"")</f>
        <v/>
      </c>
      <c r="R15" s="97"/>
      <c r="S15" s="6"/>
      <c r="T15" s="137"/>
      <c r="U15" s="138"/>
      <c r="V15" s="133" t="str">
        <f>IFERROR(SMALL('إختيار المقررات'!$F$9:$F$36,'إختيار المقررات'!BL8),"")</f>
        <v/>
      </c>
      <c r="W15" s="133" t="str">
        <f>IFERROR(SMALL('إختيار المقررات'!$BK$6:$BK$52,'إختيار المقررات'!BL8),"")</f>
        <v/>
      </c>
      <c r="X15" s="138">
        <v>13</v>
      </c>
      <c r="Y15" s="138" t="e">
        <f t="shared" si="1"/>
        <v>#N/A</v>
      </c>
      <c r="Z15" s="138" t="e">
        <f>IF(LEN(O6)&lt;2,L6,"")</f>
        <v>#N/A</v>
      </c>
      <c r="AA15" s="161" t="str">
        <f t="shared" si="2"/>
        <v/>
      </c>
      <c r="AC15" s="145"/>
      <c r="AD15" s="68"/>
      <c r="AE15" s="349" t="str">
        <f t="shared" ref="AE15:AE20" si="5">IFERROR(VLOOKUP(AA15,$X$3:$Z$26,3,0),"")</f>
        <v/>
      </c>
      <c r="AF15" s="349"/>
      <c r="AG15" s="349"/>
      <c r="AH15" s="68"/>
      <c r="AI15" s="68"/>
    </row>
    <row r="16" spans="2:36" ht="18.600000000000001" customHeight="1" thickTop="1" thickBot="1" x14ac:dyDescent="0.3">
      <c r="B16" s="74" t="str">
        <f t="shared" si="3"/>
        <v/>
      </c>
      <c r="C16" s="75" t="str">
        <f>IFERROR(IF(B16="","",VLOOKUP(B16,'إختيار المقررات'!$F$10:$J$35,5,0)),"")</f>
        <v/>
      </c>
      <c r="D16" s="387" t="str">
        <f>IFERROR(IF(C16="","",VLOOKUP(C16,'إختيار المقررات'!$J$5:$T$63,2,0)),"")</f>
        <v/>
      </c>
      <c r="E16" s="387"/>
      <c r="F16" s="387"/>
      <c r="G16" s="387"/>
      <c r="H16" s="76" t="str">
        <f>IFERROR(VLOOKUP(D16,'إختيار المقررات'!$K$9:$T$63,9,0),"")</f>
        <v/>
      </c>
      <c r="I16" s="77" t="str">
        <f>IFERROR(IF(D16="","",IF(VLOOKUP(D16,'إختيار المقررات'!$K$9:$T$63,10,0)=0,"",VLOOKUP(D16,'إختيار المقررات'!$K$9:$T$63,10,0))),"")</f>
        <v/>
      </c>
      <c r="J16" s="74" t="str">
        <f t="shared" si="4"/>
        <v/>
      </c>
      <c r="K16" s="75" t="str">
        <f>IFERROR(IF(J16="","",VLOOKUP(J16,'إختيار المقررات'!$F$10:$J$35,5,0)),"")</f>
        <v/>
      </c>
      <c r="L16" s="387" t="str">
        <f>IFERROR(IF(K16="","",VLOOKUP(K16,'إختيار المقررات'!$J$5:$T$63,2,0)),"")</f>
        <v/>
      </c>
      <c r="M16" s="387"/>
      <c r="N16" s="387"/>
      <c r="O16" s="387"/>
      <c r="P16" s="78" t="str">
        <f>IFERROR(VLOOKUP(L16,'إختيار المقررات'!$K$9:$T$63,9,0),"")</f>
        <v/>
      </c>
      <c r="Q16" s="77" t="str">
        <f>IFERROR(IF(L16="","",IF(VLOOKUP(L16,'إختيار المقررات'!$K$9:$T$63,10,0)=0,"",VLOOKUP(L16,'إختيار المقررات'!$K$9:$T$63,10,0))),"")</f>
        <v/>
      </c>
      <c r="R16" s="97"/>
      <c r="S16" s="6"/>
      <c r="T16" s="137"/>
      <c r="U16" s="138"/>
      <c r="V16" s="133" t="str">
        <f>IFERROR(SMALL('إختيار المقررات'!$F$9:$F$36,'إختيار المقررات'!BL9),"")</f>
        <v/>
      </c>
      <c r="W16" s="133" t="str">
        <f>IFERROR(SMALL('إختيار المقررات'!$BK$6:$BK$52,'إختيار المقررات'!BL9),"")</f>
        <v/>
      </c>
      <c r="X16" s="138">
        <v>14</v>
      </c>
      <c r="Y16" s="138">
        <f t="shared" si="1"/>
        <v>14</v>
      </c>
      <c r="Z16" s="138" t="str">
        <f>IF(LEN(D7)&lt;2,B7,"")</f>
        <v>الموبايل:</v>
      </c>
      <c r="AA16" s="161" t="str">
        <f t="shared" si="2"/>
        <v/>
      </c>
      <c r="AC16" s="145"/>
      <c r="AD16" s="68"/>
      <c r="AE16" s="349" t="str">
        <f t="shared" si="5"/>
        <v/>
      </c>
      <c r="AF16" s="349"/>
      <c r="AG16" s="349"/>
      <c r="AH16" s="68"/>
      <c r="AI16" s="68"/>
    </row>
    <row r="17" spans="2:35" ht="18.600000000000001" customHeight="1" thickTop="1" thickBot="1" x14ac:dyDescent="0.3">
      <c r="B17" s="74" t="str">
        <f t="shared" si="3"/>
        <v/>
      </c>
      <c r="C17" s="75" t="str">
        <f>IFERROR(IF(B17="","",VLOOKUP(B17,'إختيار المقررات'!$F$10:$J$35,5,0)),"")</f>
        <v/>
      </c>
      <c r="D17" s="387" t="str">
        <f>IFERROR(IF(C17="","",VLOOKUP(C17,'إختيار المقررات'!$J$5:$T$63,2,0)),"")</f>
        <v/>
      </c>
      <c r="E17" s="387"/>
      <c r="F17" s="387"/>
      <c r="G17" s="387"/>
      <c r="H17" s="76" t="str">
        <f>IFERROR(VLOOKUP(D17,'إختيار المقررات'!$K$9:$T$63,9,0),"")</f>
        <v/>
      </c>
      <c r="I17" s="77" t="str">
        <f>IFERROR(IF(D17="","",IF(VLOOKUP(D17,'إختيار المقررات'!$K$9:$T$63,10,0)=0,"",VLOOKUP(D17,'إختيار المقررات'!$K$9:$T$63,10,0))),"")</f>
        <v/>
      </c>
      <c r="J17" s="74" t="str">
        <f t="shared" si="4"/>
        <v/>
      </c>
      <c r="K17" s="75" t="str">
        <f>IFERROR(IF(J17="","",VLOOKUP(J17,'إختيار المقررات'!$F$10:$J$35,5,0)),"")</f>
        <v/>
      </c>
      <c r="L17" s="387" t="str">
        <f>IFERROR(IF(K17="","",VLOOKUP(K17,'إختيار المقررات'!$J$5:$T$63,2,0)),"")</f>
        <v/>
      </c>
      <c r="M17" s="387"/>
      <c r="N17" s="387"/>
      <c r="O17" s="387"/>
      <c r="P17" s="78" t="str">
        <f>IFERROR(VLOOKUP(L17,'إختيار المقررات'!$K$9:$T$63,9,0),"")</f>
        <v/>
      </c>
      <c r="Q17" s="77" t="str">
        <f>IFERROR(IF(L17="","",IF(VLOOKUP(L17,'إختيار المقررات'!$K$9:$T$63,10,0)=0,"",VLOOKUP(L17,'إختيار المقررات'!$K$9:$T$63,10,0))),"")</f>
        <v/>
      </c>
      <c r="R17" s="97"/>
      <c r="S17" s="6"/>
      <c r="T17" s="137"/>
      <c r="U17" s="138"/>
      <c r="V17" s="133" t="str">
        <f>IFERROR(SMALL('إختيار المقررات'!$F$9:$F$36,'إختيار المقررات'!BL10),"")</f>
        <v/>
      </c>
      <c r="W17" s="133" t="str">
        <f>IFERROR(SMALL('إختيار المقررات'!$BK$6:$BK$52,'إختيار المقررات'!BL10),"")</f>
        <v/>
      </c>
      <c r="X17" s="138">
        <v>15</v>
      </c>
      <c r="Y17" s="138">
        <f t="shared" si="1"/>
        <v>15</v>
      </c>
      <c r="Z17" s="138" t="str">
        <f>IF(LEN(I7)&lt;2,G7,"")</f>
        <v>الهاتف:</v>
      </c>
      <c r="AA17" s="161" t="str">
        <f t="shared" si="2"/>
        <v/>
      </c>
      <c r="AC17" s="145"/>
      <c r="AD17" s="68"/>
      <c r="AE17" s="349" t="str">
        <f t="shared" si="5"/>
        <v/>
      </c>
      <c r="AF17" s="349"/>
      <c r="AG17" s="349"/>
      <c r="AH17" s="68"/>
      <c r="AI17" s="68"/>
    </row>
    <row r="18" spans="2:35" ht="18.600000000000001" customHeight="1" thickTop="1" thickBot="1" x14ac:dyDescent="0.3">
      <c r="B18" s="74" t="str">
        <f t="shared" si="3"/>
        <v/>
      </c>
      <c r="C18" s="75" t="str">
        <f>IFERROR(IF(B18="","",VLOOKUP(B18,'إختيار المقررات'!$F$10:$J$35,5,0)),"")</f>
        <v/>
      </c>
      <c r="D18" s="387" t="str">
        <f>IFERROR(IF(C18="","",VLOOKUP(C18,'إختيار المقررات'!$J$5:$T$63,2,0)),"")</f>
        <v/>
      </c>
      <c r="E18" s="387"/>
      <c r="F18" s="387"/>
      <c r="G18" s="387"/>
      <c r="H18" s="76" t="str">
        <f>IFERROR(VLOOKUP(D18,'إختيار المقررات'!$K$9:$T$63,9,0),"")</f>
        <v/>
      </c>
      <c r="I18" s="77" t="str">
        <f>IFERROR(IF(D18="","",IF(VLOOKUP(D18,'إختيار المقررات'!$K$9:$T$63,10,0)=0,"",VLOOKUP(D18,'إختيار المقررات'!$K$9:$T$63,10,0))),"")</f>
        <v/>
      </c>
      <c r="J18" s="74" t="str">
        <f t="shared" si="4"/>
        <v/>
      </c>
      <c r="K18" s="75" t="str">
        <f>IFERROR(IF(J18="","",VLOOKUP(J18,'إختيار المقررات'!$F$10:$J$35,5,0)),"")</f>
        <v/>
      </c>
      <c r="L18" s="387" t="str">
        <f>IFERROR(IF(K18="","",VLOOKUP(K18,'إختيار المقررات'!$J$5:$T$63,2,0)),"")</f>
        <v/>
      </c>
      <c r="M18" s="387"/>
      <c r="N18" s="387"/>
      <c r="O18" s="387"/>
      <c r="P18" s="78" t="str">
        <f>IFERROR(VLOOKUP(L18,'إختيار المقررات'!$K$9:$T$63,9,0),"")</f>
        <v/>
      </c>
      <c r="Q18" s="77" t="str">
        <f>IFERROR(IF(L18="","",IF(VLOOKUP(L18,'إختيار المقررات'!$K$9:$T$63,10,0)=0,"",VLOOKUP(L18,'إختيار المقررات'!$K$9:$T$63,10,0))),"")</f>
        <v/>
      </c>
      <c r="R18" s="97"/>
      <c r="S18" s="6"/>
      <c r="T18" s="137"/>
      <c r="U18" s="138"/>
      <c r="V18" s="133" t="str">
        <f>IFERROR(SMALL('إختيار المقررات'!$F$9:$F$36,'إختيار المقررات'!BL11),"")</f>
        <v/>
      </c>
      <c r="W18" s="133" t="str">
        <f>IFERROR(SMALL('إختيار المقررات'!$BK$6:$BK$52,'إختيار المقررات'!BL11),"")</f>
        <v/>
      </c>
      <c r="X18" s="138">
        <v>16</v>
      </c>
      <c r="Y18" s="138" t="e">
        <f t="shared" si="1"/>
        <v>#N/A</v>
      </c>
      <c r="Z18" s="138" t="e">
        <f>IF(LEN(L8)&lt;2,O8,"")</f>
        <v>#N/A</v>
      </c>
      <c r="AA18" s="161" t="str">
        <f t="shared" si="2"/>
        <v/>
      </c>
      <c r="AC18" s="145"/>
      <c r="AD18" s="68"/>
      <c r="AE18" s="349" t="str">
        <f t="shared" si="5"/>
        <v/>
      </c>
      <c r="AF18" s="349"/>
      <c r="AG18" s="349"/>
      <c r="AH18" s="68"/>
      <c r="AI18" s="68"/>
    </row>
    <row r="19" spans="2:35" ht="18.600000000000001" customHeight="1" thickTop="1" thickBot="1" x14ac:dyDescent="0.3">
      <c r="B19" s="74" t="str">
        <f t="shared" si="3"/>
        <v/>
      </c>
      <c r="C19" s="75" t="str">
        <f>IFERROR(IF(B19="","",VLOOKUP(B19,'إختيار المقررات'!$F$10:$J$35,5,0)),"")</f>
        <v/>
      </c>
      <c r="D19" s="387" t="str">
        <f>IFERROR(IF(C19="","",VLOOKUP(C19,'إختيار المقررات'!$J$5:$T$63,2,0)),"")</f>
        <v/>
      </c>
      <c r="E19" s="387"/>
      <c r="F19" s="387"/>
      <c r="G19" s="387"/>
      <c r="H19" s="76" t="str">
        <f>IFERROR(VLOOKUP(D19,'إختيار المقررات'!$K$9:$T$63,9,0),"")</f>
        <v/>
      </c>
      <c r="I19" s="77" t="str">
        <f>IFERROR(IF(D19="","",IF(VLOOKUP(D19,'إختيار المقررات'!$K$9:$T$63,10,0)=0,"",VLOOKUP(D19,'إختيار المقررات'!$K$9:$T$63,10,0))),"")</f>
        <v/>
      </c>
      <c r="J19" s="74" t="str">
        <f t="shared" si="4"/>
        <v/>
      </c>
      <c r="K19" s="75" t="str">
        <f>IFERROR(IF(J19="","",VLOOKUP(J19,'إختيار المقررات'!$F$10:$J$35,5,0)),"")</f>
        <v/>
      </c>
      <c r="L19" s="387" t="str">
        <f>IFERROR(IF(K19="","",VLOOKUP(K19,'إختيار المقررات'!$J$5:$T$63,2,0)),"")</f>
        <v/>
      </c>
      <c r="M19" s="387"/>
      <c r="N19" s="387"/>
      <c r="O19" s="387"/>
      <c r="P19" s="78" t="str">
        <f>IFERROR(VLOOKUP(L19,'إختيار المقررات'!$K$9:$T$63,9,0),"")</f>
        <v/>
      </c>
      <c r="Q19" s="77" t="str">
        <f>IFERROR(IF(L19="","",IF(VLOOKUP(L19,'إختيار المقررات'!$K$9:$T$63,10,0)=0,"",VLOOKUP(L19,'إختيار المقررات'!$K$9:$T$63,10,0))),"")</f>
        <v/>
      </c>
      <c r="R19" s="97"/>
      <c r="S19" s="6"/>
      <c r="T19" s="137"/>
      <c r="U19" s="138"/>
      <c r="V19" s="133" t="str">
        <f>IFERROR(SMALL('إختيار المقررات'!$F$9:$F$36,'إختيار المقررات'!BL12),"")</f>
        <v/>
      </c>
      <c r="W19" s="133" t="str">
        <f>IFERROR(SMALL('إختيار المقررات'!$BK$6:$BK$52,'إختيار المقررات'!BL12),"")</f>
        <v/>
      </c>
      <c r="X19" s="138">
        <v>17</v>
      </c>
      <c r="Y19" s="138" t="e">
        <f t="shared" si="1"/>
        <v>#N/A</v>
      </c>
      <c r="Z19" s="138" t="e">
        <f>IF(LEN(G8)&lt;2,I8,"")</f>
        <v>#N/A</v>
      </c>
      <c r="AA19" s="161" t="str">
        <f t="shared" si="2"/>
        <v/>
      </c>
      <c r="AC19" s="145"/>
      <c r="AD19" s="68"/>
      <c r="AE19" s="349" t="str">
        <f t="shared" si="5"/>
        <v/>
      </c>
      <c r="AF19" s="349"/>
      <c r="AG19" s="349"/>
      <c r="AH19" s="68"/>
      <c r="AI19" s="68"/>
    </row>
    <row r="20" spans="2:35" ht="18.600000000000001" customHeight="1" thickTop="1" thickBot="1" x14ac:dyDescent="0.3">
      <c r="B20" s="74" t="str">
        <f t="shared" si="3"/>
        <v/>
      </c>
      <c r="C20" s="75" t="str">
        <f>IFERROR(IF(B20="","",VLOOKUP(B20,'إختيار المقررات'!$F$10:$J$35,5,0)),"")</f>
        <v/>
      </c>
      <c r="D20" s="387" t="str">
        <f>IFERROR(IF(C20="","",VLOOKUP(C20,'إختيار المقررات'!$J$5:$T$63,2,0)),"")</f>
        <v/>
      </c>
      <c r="E20" s="387"/>
      <c r="F20" s="387"/>
      <c r="G20" s="387"/>
      <c r="H20" s="76" t="str">
        <f>IFERROR(VLOOKUP(D20,'إختيار المقررات'!$K$9:$T$63,9,0),"")</f>
        <v/>
      </c>
      <c r="I20" s="77" t="str">
        <f>IFERROR(IF(D20="","",IF(VLOOKUP(D20,'إختيار المقررات'!$K$9:$T$63,10,0)=0,"",VLOOKUP(D20,'إختيار المقررات'!$K$9:$T$63,10,0))),"")</f>
        <v/>
      </c>
      <c r="J20" s="74" t="str">
        <f t="shared" si="4"/>
        <v/>
      </c>
      <c r="K20" s="75" t="str">
        <f>IFERROR(IF(J20="","",VLOOKUP(J20,'إختيار المقررات'!$F$10:$J$35,5,0)),"")</f>
        <v/>
      </c>
      <c r="L20" s="387" t="str">
        <f>IFERROR(IF(K20="","",VLOOKUP(K20,'إختيار المقررات'!$J$5:$T$63,2,0)),"")</f>
        <v/>
      </c>
      <c r="M20" s="387"/>
      <c r="N20" s="387"/>
      <c r="O20" s="387"/>
      <c r="P20" s="78" t="str">
        <f>IFERROR(VLOOKUP(L20,'إختيار المقررات'!$K$9:$T$63,9,0),"")</f>
        <v/>
      </c>
      <c r="Q20" s="77" t="str">
        <f>IFERROR(IF(L20="","",IF(VLOOKUP(L20,'إختيار المقررات'!$K$9:$T$63,10,0)=0,"",VLOOKUP(L20,'إختيار المقررات'!$K$9:$T$63,10,0))),"")</f>
        <v/>
      </c>
      <c r="R20" s="97"/>
      <c r="S20" s="6"/>
      <c r="T20" s="137"/>
      <c r="U20" s="138"/>
      <c r="V20" s="133" t="str">
        <f>IFERROR(SMALL('إختيار المقررات'!$F$9:$F$36,'إختيار المقررات'!BL13),"")</f>
        <v/>
      </c>
      <c r="W20" s="133" t="str">
        <f>IFERROR(SMALL('إختيار المقررات'!$BK$6:$BK$52,'إختيار المقررات'!BL13),"")</f>
        <v/>
      </c>
      <c r="X20" s="138">
        <v>18</v>
      </c>
      <c r="Y20" s="138" t="e">
        <f t="shared" si="1"/>
        <v>#N/A</v>
      </c>
      <c r="Z20" s="138" t="e">
        <f>IF(LEN(B8)&lt;2,D8,"")</f>
        <v>#N/A</v>
      </c>
      <c r="AA20" s="161" t="str">
        <f t="shared" si="2"/>
        <v/>
      </c>
      <c r="AC20" s="145"/>
      <c r="AD20" s="68"/>
      <c r="AE20" s="349" t="str">
        <f t="shared" si="5"/>
        <v/>
      </c>
      <c r="AF20" s="349"/>
      <c r="AG20" s="349"/>
      <c r="AH20" s="68"/>
      <c r="AI20" s="68"/>
    </row>
    <row r="21" spans="2:35" ht="18.600000000000001" customHeight="1" thickTop="1" thickBot="1" x14ac:dyDescent="0.3">
      <c r="B21" s="74" t="str">
        <f t="shared" si="3"/>
        <v/>
      </c>
      <c r="C21" s="75" t="str">
        <f>IFERROR(IF(B21="","",VLOOKUP(B21,'إختيار المقررات'!$F$10:$J$35,5,0)),"")</f>
        <v/>
      </c>
      <c r="D21" s="387" t="str">
        <f>IFERROR(IF(C21="","",VLOOKUP(C21,'إختيار المقررات'!$J$5:$T$63,2,0)),"")</f>
        <v/>
      </c>
      <c r="E21" s="387"/>
      <c r="F21" s="387"/>
      <c r="G21" s="387"/>
      <c r="H21" s="76" t="str">
        <f>IFERROR(VLOOKUP(D21,'إختيار المقررات'!$K$9:$T$63,9,0),"")</f>
        <v/>
      </c>
      <c r="I21" s="77" t="str">
        <f>IFERROR(IF(D21="","",IF(VLOOKUP(D21,'إختيار المقررات'!$K$9:$T$63,10,0)=0,"",VLOOKUP(D21,'إختيار المقررات'!$K$9:$T$63,10,0))),"")</f>
        <v/>
      </c>
      <c r="J21" s="74" t="str">
        <f t="shared" si="4"/>
        <v/>
      </c>
      <c r="K21" s="75" t="str">
        <f>IFERROR(IF(J21="","",VLOOKUP(J21,'إختيار المقررات'!$F$10:$J$35,5,0)),"")</f>
        <v/>
      </c>
      <c r="L21" s="387" t="str">
        <f>IFERROR(IF(K21="","",VLOOKUP(K21,'إختيار المقررات'!$J$5:$T$63,2,0)),"")</f>
        <v/>
      </c>
      <c r="M21" s="387"/>
      <c r="N21" s="387"/>
      <c r="O21" s="387"/>
      <c r="P21" s="78" t="str">
        <f>IFERROR(VLOOKUP(L21,'إختيار المقررات'!$K$9:$T$63,9,0),"")</f>
        <v/>
      </c>
      <c r="Q21" s="77" t="str">
        <f>IFERROR(IF(L21="","",IF(VLOOKUP(L21,'إختيار المقررات'!$K$9:$T$63,10,0)=0,"",VLOOKUP(L21,'إختيار المقررات'!$K$9:$T$63,10,0))),"")</f>
        <v/>
      </c>
      <c r="R21" s="97"/>
      <c r="S21" s="6"/>
      <c r="T21" s="137"/>
      <c r="U21" s="138"/>
      <c r="V21" s="133" t="str">
        <f>IFERROR(SMALL('إختيار المقررات'!$F$9:$F$36,'إختيار المقررات'!BL14),"")</f>
        <v/>
      </c>
      <c r="X21" s="138">
        <v>19</v>
      </c>
      <c r="Y21" s="138" t="e">
        <f t="shared" si="1"/>
        <v>#N/A</v>
      </c>
      <c r="Z21" s="138" t="e">
        <f>IF(LEN(L9)&lt;2,O9,"")</f>
        <v>#N/A</v>
      </c>
      <c r="AA21" s="161" t="str">
        <f t="shared" si="2"/>
        <v/>
      </c>
      <c r="AC21" s="145"/>
      <c r="AD21" s="68"/>
      <c r="AE21" s="127"/>
      <c r="AF21" s="127"/>
      <c r="AG21" s="127"/>
      <c r="AH21" s="68"/>
      <c r="AI21" s="68"/>
    </row>
    <row r="22" spans="2:35" ht="18.600000000000001" customHeight="1" thickTop="1" thickBot="1" x14ac:dyDescent="0.3">
      <c r="B22" s="74" t="str">
        <f t="shared" si="3"/>
        <v/>
      </c>
      <c r="C22" s="75" t="str">
        <f>IFERROR(IF(B22="","",VLOOKUP(B22,'إختيار المقررات'!$F$10:$J$35,5,0)),"")</f>
        <v/>
      </c>
      <c r="D22" s="387" t="str">
        <f>IFERROR(IF(C22="","",VLOOKUP(C22,'إختيار المقررات'!$J$5:$T$63,2,0)),"")</f>
        <v/>
      </c>
      <c r="E22" s="387"/>
      <c r="F22" s="387"/>
      <c r="G22" s="387"/>
      <c r="H22" s="76" t="str">
        <f>IFERROR(VLOOKUP(D22,'إختيار المقررات'!$K$9:$T$63,9,0),"")</f>
        <v/>
      </c>
      <c r="I22" s="77" t="str">
        <f>IFERROR(IF(D22="","",IF(VLOOKUP(D22,'إختيار المقررات'!$K$9:$T$63,10,0)=0,"",VLOOKUP(D22,'إختيار المقررات'!$K$9:$T$63,10,0))),"")</f>
        <v/>
      </c>
      <c r="J22" s="74" t="str">
        <f t="shared" si="4"/>
        <v/>
      </c>
      <c r="K22" s="75" t="str">
        <f>IFERROR(IF(J22="","",VLOOKUP(J22,'إختيار المقررات'!$F$10:$J$35,5,0)),"")</f>
        <v/>
      </c>
      <c r="L22" s="387" t="str">
        <f>IFERROR(IF(K22="","",VLOOKUP(K22,'إختيار المقررات'!$J$5:$T$63,2,0)),"")</f>
        <v/>
      </c>
      <c r="M22" s="387"/>
      <c r="N22" s="387"/>
      <c r="O22" s="387"/>
      <c r="P22" s="78" t="str">
        <f>IFERROR(VLOOKUP(L22,'إختيار المقررات'!$K$9:$T$63,9,0),"")</f>
        <v/>
      </c>
      <c r="Q22" s="77" t="str">
        <f>IFERROR(IF(L22="","",IF(VLOOKUP(L22,'إختيار المقررات'!$K$9:$T$63,10,0)=0,"",VLOOKUP(L22,'إختيار المقررات'!$K$9:$T$63,10,0))),"")</f>
        <v/>
      </c>
      <c r="R22" s="97"/>
      <c r="S22" s="6"/>
      <c r="T22" s="137"/>
      <c r="U22" s="138"/>
      <c r="V22" s="133" t="str">
        <f>IFERROR(SMALL('إختيار المقررات'!$F$9:$F$36,'إختيار المقررات'!BL15),"")</f>
        <v/>
      </c>
      <c r="X22" s="138">
        <v>20</v>
      </c>
      <c r="Y22" s="138">
        <f t="shared" si="1"/>
        <v>20</v>
      </c>
      <c r="Z22" s="138" t="str">
        <f>IF(LEN(D9)&lt;2,B9,"")</f>
        <v>العنوان</v>
      </c>
      <c r="AC22" s="145"/>
      <c r="AD22" s="68"/>
      <c r="AE22" s="127"/>
      <c r="AF22" s="127"/>
      <c r="AG22" s="127"/>
      <c r="AH22" s="68"/>
      <c r="AI22" s="68"/>
    </row>
    <row r="23" spans="2:35" ht="9.6" customHeight="1" thickTop="1" thickBot="1" x14ac:dyDescent="0.3">
      <c r="B23" s="428" t="str">
        <f>IF('إدخال البيانات'!F1&lt;&gt;"",'إدخال البيانات'!A2,"")</f>
        <v/>
      </c>
      <c r="C23" s="428"/>
      <c r="D23" s="428"/>
      <c r="E23" s="428"/>
      <c r="F23" s="428"/>
      <c r="G23" s="428"/>
      <c r="H23" s="428"/>
      <c r="I23" s="428"/>
      <c r="J23" s="428"/>
      <c r="K23" s="428"/>
      <c r="L23" s="428"/>
      <c r="M23" s="428"/>
      <c r="N23" s="428"/>
      <c r="O23" s="428"/>
      <c r="P23" s="428"/>
      <c r="Q23" s="428"/>
      <c r="R23" s="428"/>
      <c r="S23" s="6"/>
      <c r="T23" s="137"/>
      <c r="U23" s="138"/>
      <c r="V23" s="133" t="str">
        <f>IFERROR(SMALL('إختيار المقررات'!$F$9:$F$36,'إختيار المقررات'!BL16),"")</f>
        <v/>
      </c>
      <c r="W23" s="133" t="str">
        <f>IFERROR(SMALL('إختيار المقررات'!$BK$6:$BK$52,'إختيار المقررات'!BL14),"")</f>
        <v/>
      </c>
      <c r="X23" s="138">
        <v>21</v>
      </c>
      <c r="Y23" s="138" t="str">
        <f t="shared" si="1"/>
        <v/>
      </c>
      <c r="Z23" s="138"/>
      <c r="AA23" s="133" t="str">
        <f>IFERROR(SMALL($Y$3:$Y$26,X23),"")</f>
        <v/>
      </c>
      <c r="AC23" s="145"/>
      <c r="AD23" s="68"/>
      <c r="AE23" s="349" t="str">
        <f>IFERROR(VLOOKUP(AA23,$X$3:$Z$26,3,0),"")</f>
        <v/>
      </c>
      <c r="AF23" s="349"/>
      <c r="AG23" s="349"/>
      <c r="AH23" s="68"/>
      <c r="AI23" s="68"/>
    </row>
    <row r="24" spans="2:35" ht="9.6" customHeight="1" thickTop="1" thickBot="1" x14ac:dyDescent="0.3">
      <c r="B24" s="428"/>
      <c r="C24" s="428"/>
      <c r="D24" s="428"/>
      <c r="E24" s="428"/>
      <c r="F24" s="428"/>
      <c r="G24" s="428"/>
      <c r="H24" s="428"/>
      <c r="I24" s="428"/>
      <c r="J24" s="428"/>
      <c r="K24" s="428"/>
      <c r="L24" s="428"/>
      <c r="M24" s="428"/>
      <c r="N24" s="428"/>
      <c r="O24" s="428"/>
      <c r="P24" s="428"/>
      <c r="Q24" s="428"/>
      <c r="R24" s="428"/>
      <c r="S24" s="6"/>
      <c r="T24" s="137"/>
      <c r="U24" s="138"/>
      <c r="V24" s="133" t="str">
        <f>IFERROR(SMALL('إختيار المقررات'!$F$9:$F$36,'إختيار المقررات'!BL17),"")</f>
        <v/>
      </c>
      <c r="W24" s="133" t="str">
        <f>IFERROR(SMALL('إختيار المقررات'!$BK$6:$BK$52,'إختيار المقررات'!BL15),"")</f>
        <v/>
      </c>
      <c r="X24" s="138">
        <v>22</v>
      </c>
      <c r="Y24" s="138" t="str">
        <f t="shared" si="1"/>
        <v/>
      </c>
      <c r="Z24" s="138"/>
      <c r="AA24" s="133" t="str">
        <f>IFERROR(SMALL($Y$3:$Y$26,X24),"")</f>
        <v/>
      </c>
      <c r="AC24" s="145"/>
      <c r="AD24" s="68"/>
      <c r="AE24" s="349" t="str">
        <f>IFERROR(VLOOKUP(AA24,$X$3:$Z$26,3,0),"")</f>
        <v/>
      </c>
      <c r="AF24" s="349"/>
      <c r="AG24" s="349"/>
      <c r="AH24" s="68"/>
      <c r="AI24" s="68"/>
    </row>
    <row r="25" spans="2:35" ht="22.95" customHeight="1" thickTop="1" thickBot="1" x14ac:dyDescent="0.3">
      <c r="B25" s="429"/>
      <c r="C25" s="429"/>
      <c r="D25" s="429"/>
      <c r="E25" s="429"/>
      <c r="F25" s="429"/>
      <c r="G25" s="429"/>
      <c r="H25" s="429"/>
      <c r="I25" s="429"/>
      <c r="J25" s="429"/>
      <c r="K25" s="429"/>
      <c r="L25" s="429"/>
      <c r="M25" s="429"/>
      <c r="N25" s="429"/>
      <c r="O25" s="429"/>
      <c r="P25" s="429"/>
      <c r="Q25" s="429"/>
      <c r="R25" s="429"/>
      <c r="S25" s="6"/>
      <c r="T25" s="137"/>
      <c r="U25" s="138"/>
      <c r="V25" s="133" t="str">
        <f>IFERROR(SMALL('إختيار المقررات'!$F$9:$F$36,'إختيار المقررات'!BL18),"")</f>
        <v/>
      </c>
      <c r="X25" s="138">
        <v>23</v>
      </c>
      <c r="Y25" s="138" t="str">
        <f t="shared" si="1"/>
        <v/>
      </c>
      <c r="Z25" s="138"/>
      <c r="AA25" s="133" t="str">
        <f>IFERROR(SMALL($Y$3:$Y$26,X25),"")</f>
        <v/>
      </c>
      <c r="AC25" s="145"/>
      <c r="AD25" s="68"/>
      <c r="AE25" s="349" t="str">
        <f>IFERROR(VLOOKUP(AA25,$X$3:$Z$26,3,0),"")</f>
        <v/>
      </c>
      <c r="AF25" s="349"/>
      <c r="AG25" s="349"/>
      <c r="AH25" s="68"/>
      <c r="AI25" s="68"/>
    </row>
    <row r="26" spans="2:35" ht="12" customHeight="1" thickTop="1" x14ac:dyDescent="0.25">
      <c r="B26" s="394" t="s">
        <v>124</v>
      </c>
      <c r="C26" s="395"/>
      <c r="D26" s="395"/>
      <c r="E26" s="395"/>
      <c r="F26" s="95">
        <f>'إختيار المقررات'!AH16</f>
        <v>0</v>
      </c>
      <c r="G26" s="395" t="s">
        <v>125</v>
      </c>
      <c r="H26" s="395"/>
      <c r="I26" s="395"/>
      <c r="J26" s="395"/>
      <c r="K26" s="385">
        <f>'إختيار المقررات'!AH17</f>
        <v>0</v>
      </c>
      <c r="L26" s="385"/>
      <c r="M26" s="395" t="s">
        <v>126</v>
      </c>
      <c r="N26" s="395"/>
      <c r="O26" s="395"/>
      <c r="P26" s="395"/>
      <c r="Q26" s="385">
        <f>'إختيار المقررات'!AH18</f>
        <v>0</v>
      </c>
      <c r="R26" s="386"/>
      <c r="S26" s="7"/>
      <c r="V26" s="133" t="str">
        <f>IFERROR(SMALL('إختيار المقررات'!$F$9:$F$36,'إختيار المقررات'!BL19),"")</f>
        <v/>
      </c>
      <c r="X26" s="138">
        <v>24</v>
      </c>
      <c r="Y26" s="138" t="str">
        <f t="shared" si="1"/>
        <v/>
      </c>
      <c r="Z26" s="138"/>
      <c r="AC26" s="145"/>
      <c r="AD26" s="68"/>
      <c r="AE26" s="349" t="str">
        <f>IFERROR(VLOOKUP(AA26,$X$3:$Z$26,3,0),"")</f>
        <v/>
      </c>
      <c r="AF26" s="349"/>
      <c r="AG26" s="349"/>
      <c r="AH26" s="68"/>
      <c r="AI26" s="68"/>
    </row>
    <row r="27" spans="2:35" ht="12" customHeight="1" x14ac:dyDescent="0.25">
      <c r="B27" s="388" t="s">
        <v>100</v>
      </c>
      <c r="C27" s="389"/>
      <c r="D27" s="389"/>
      <c r="E27" s="390">
        <f>'إختيار المقررات'!D5</f>
        <v>0</v>
      </c>
      <c r="F27" s="390"/>
      <c r="G27" s="390"/>
      <c r="H27" s="390"/>
      <c r="I27" s="391"/>
      <c r="J27" s="79" t="s">
        <v>160</v>
      </c>
      <c r="K27" s="392" t="e">
        <f>'إختيار المقررات'!P5</f>
        <v>#N/A</v>
      </c>
      <c r="L27" s="392"/>
      <c r="M27" s="96" t="s">
        <v>102</v>
      </c>
      <c r="N27" s="393" t="e">
        <f>'إختيار المقررات'!V5</f>
        <v>#N/A</v>
      </c>
      <c r="O27" s="393"/>
      <c r="P27" s="80"/>
      <c r="Q27" s="80"/>
      <c r="R27" s="80"/>
      <c r="V27" s="133" t="str">
        <f>IFERROR(SMALL('إختيار المقررات'!$F$9:$F$36,'إختيار المقررات'!BL20),"")</f>
        <v/>
      </c>
      <c r="X27" s="138">
        <v>25</v>
      </c>
      <c r="Y27" s="138" t="str">
        <f t="shared" si="1"/>
        <v/>
      </c>
      <c r="AC27" s="145"/>
      <c r="AD27" s="68"/>
      <c r="AE27" s="411"/>
      <c r="AF27" s="411"/>
      <c r="AG27" s="411"/>
      <c r="AH27" s="68"/>
      <c r="AI27" s="68"/>
    </row>
    <row r="28" spans="2:35" ht="12" customHeight="1" x14ac:dyDescent="0.25">
      <c r="B28" s="402" t="s">
        <v>115</v>
      </c>
      <c r="C28" s="403"/>
      <c r="D28" s="403"/>
      <c r="E28" s="424">
        <f>'إختيار المقررات'!AH9</f>
        <v>0</v>
      </c>
      <c r="F28" s="424"/>
      <c r="G28" s="425"/>
      <c r="H28" s="376" t="s">
        <v>117</v>
      </c>
      <c r="I28" s="369"/>
      <c r="J28" s="369"/>
      <c r="K28" s="379" t="e">
        <f>'إختيار المقررات'!AB5</f>
        <v>#N/A</v>
      </c>
      <c r="L28" s="380"/>
      <c r="M28" s="369" t="s">
        <v>161</v>
      </c>
      <c r="N28" s="369"/>
      <c r="O28" s="369" t="s">
        <v>162</v>
      </c>
      <c r="P28" s="369"/>
      <c r="Q28" s="369" t="s">
        <v>163</v>
      </c>
      <c r="R28" s="372"/>
      <c r="V28" s="133" t="str">
        <f>IFERROR(SMALL('إختيار المقررات'!$F$9:$F$36,'إختيار المقررات'!BL21),"")</f>
        <v/>
      </c>
      <c r="X28" s="138">
        <v>26</v>
      </c>
      <c r="Y28" s="138" t="str">
        <f t="shared" si="1"/>
        <v/>
      </c>
      <c r="AC28" s="145"/>
      <c r="AD28" s="68"/>
      <c r="AE28" s="411"/>
      <c r="AF28" s="411"/>
      <c r="AG28" s="411"/>
      <c r="AH28" s="68"/>
      <c r="AI28" s="68"/>
    </row>
    <row r="29" spans="2:35" ht="12" customHeight="1" x14ac:dyDescent="0.25">
      <c r="B29" s="402" t="s">
        <v>164</v>
      </c>
      <c r="C29" s="403"/>
      <c r="D29" s="403"/>
      <c r="E29" s="426">
        <f>'إختيار المقررات'!AH10</f>
        <v>0</v>
      </c>
      <c r="F29" s="426"/>
      <c r="G29" s="427"/>
      <c r="H29" s="377"/>
      <c r="I29" s="370"/>
      <c r="J29" s="370"/>
      <c r="K29" s="381"/>
      <c r="L29" s="382"/>
      <c r="M29" s="370"/>
      <c r="N29" s="370"/>
      <c r="O29" s="370"/>
      <c r="P29" s="370"/>
      <c r="Q29" s="370"/>
      <c r="R29" s="373"/>
      <c r="V29" s="133" t="str">
        <f>IFERROR(SMALL('إختيار المقررات'!$F$9:$F$36,'إختيار المقررات'!BL22),"")</f>
        <v/>
      </c>
      <c r="X29" s="138">
        <v>27</v>
      </c>
      <c r="Y29" s="138" t="str">
        <f t="shared" si="1"/>
        <v/>
      </c>
      <c r="AC29" s="145"/>
      <c r="AD29" s="68"/>
      <c r="AE29" s="411"/>
      <c r="AF29" s="411"/>
      <c r="AG29" s="411"/>
      <c r="AH29" s="68"/>
      <c r="AI29" s="68"/>
    </row>
    <row r="30" spans="2:35" ht="12" customHeight="1" x14ac:dyDescent="0.25">
      <c r="B30" s="398" t="s">
        <v>109</v>
      </c>
      <c r="C30" s="399"/>
      <c r="D30" s="399"/>
      <c r="E30" s="400" t="e">
        <f>'إختيار المقررات'!AH7</f>
        <v>#N/A</v>
      </c>
      <c r="F30" s="400"/>
      <c r="G30" s="401"/>
      <c r="H30" s="378"/>
      <c r="I30" s="371"/>
      <c r="J30" s="371"/>
      <c r="K30" s="383"/>
      <c r="L30" s="384"/>
      <c r="M30" s="370"/>
      <c r="N30" s="370"/>
      <c r="O30" s="370"/>
      <c r="P30" s="370"/>
      <c r="Q30" s="370"/>
      <c r="R30" s="373"/>
      <c r="V30" s="133" t="str">
        <f>IFERROR(SMALL('إختيار المقررات'!$F$9:$F$36,'إختيار المقررات'!BL23),"")</f>
        <v/>
      </c>
      <c r="AC30" s="145"/>
      <c r="AD30" s="68"/>
      <c r="AE30" s="411"/>
      <c r="AF30" s="411"/>
      <c r="AG30" s="411"/>
      <c r="AH30" s="68"/>
      <c r="AI30" s="68"/>
    </row>
    <row r="31" spans="2:35" ht="12" customHeight="1" x14ac:dyDescent="0.25">
      <c r="B31" s="402" t="s">
        <v>113</v>
      </c>
      <c r="C31" s="403"/>
      <c r="D31" s="403"/>
      <c r="E31" s="426" t="e">
        <f>'إختيار المقررات'!AH8</f>
        <v>#N/A</v>
      </c>
      <c r="F31" s="426"/>
      <c r="G31" s="427"/>
      <c r="H31" s="412" t="s">
        <v>120</v>
      </c>
      <c r="I31" s="413"/>
      <c r="J31" s="81" t="str">
        <f>'إختيار المقررات'!AH13</f>
        <v>لا</v>
      </c>
      <c r="K31" s="81"/>
      <c r="L31" s="82"/>
      <c r="M31" s="370"/>
      <c r="N31" s="370"/>
      <c r="O31" s="370"/>
      <c r="P31" s="370"/>
      <c r="Q31" s="370"/>
      <c r="R31" s="373"/>
      <c r="V31" s="133" t="str">
        <f>IFERROR(SMALL('إختيار المقررات'!$F$9:$F$36,'إختيار المقررات'!BL24),"")</f>
        <v/>
      </c>
      <c r="AC31" s="145"/>
      <c r="AD31" s="68"/>
      <c r="AE31" s="68"/>
      <c r="AF31" s="68"/>
      <c r="AG31" s="68"/>
      <c r="AH31" s="68"/>
      <c r="AI31" s="68"/>
    </row>
    <row r="32" spans="2:35" ht="12" customHeight="1" x14ac:dyDescent="0.25">
      <c r="B32" s="396" t="s">
        <v>165</v>
      </c>
      <c r="C32" s="397"/>
      <c r="D32" s="397"/>
      <c r="E32" s="436" t="e">
        <f>'إختيار المقررات'!AH12</f>
        <v>#N/A</v>
      </c>
      <c r="F32" s="436"/>
      <c r="G32" s="436"/>
      <c r="H32" s="83"/>
      <c r="I32" s="83"/>
      <c r="J32" s="84"/>
      <c r="K32" s="84"/>
      <c r="L32" s="85"/>
      <c r="M32" s="370"/>
      <c r="N32" s="370"/>
      <c r="O32" s="370"/>
      <c r="P32" s="370"/>
      <c r="Q32" s="370"/>
      <c r="R32" s="373"/>
      <c r="AC32" s="145"/>
      <c r="AD32" s="68"/>
      <c r="AE32" s="68"/>
      <c r="AF32" s="68"/>
      <c r="AG32" s="68"/>
      <c r="AH32" s="68"/>
      <c r="AI32" s="68"/>
    </row>
    <row r="33" spans="2:35" ht="12" customHeight="1" x14ac:dyDescent="0.25">
      <c r="B33" s="430" t="e">
        <f>'إختيار المقررات'!V18</f>
        <v>#N/A</v>
      </c>
      <c r="C33" s="431"/>
      <c r="D33" s="431"/>
      <c r="E33" s="431"/>
      <c r="F33" s="431"/>
      <c r="G33" s="431"/>
      <c r="H33" s="431"/>
      <c r="I33" s="431"/>
      <c r="J33" s="431"/>
      <c r="K33" s="431"/>
      <c r="L33" s="432"/>
      <c r="M33" s="370"/>
      <c r="N33" s="370"/>
      <c r="O33" s="370"/>
      <c r="P33" s="370"/>
      <c r="Q33" s="370"/>
      <c r="R33" s="373"/>
      <c r="V33" s="133" t="str">
        <f>IFERROR(SMALL('إختيار المقررات'!$U$27:$U$33,'إختيار المقررات'!#REF!),"")</f>
        <v/>
      </c>
      <c r="AC33" s="145"/>
      <c r="AD33" s="68"/>
      <c r="AE33" s="68"/>
      <c r="AF33" s="68"/>
      <c r="AG33" s="68"/>
      <c r="AH33" s="68"/>
      <c r="AI33" s="68"/>
    </row>
    <row r="34" spans="2:35" ht="12" customHeight="1" x14ac:dyDescent="0.25">
      <c r="B34" s="433" t="str">
        <f>'إختيار المقررات'!V19</f>
        <v/>
      </c>
      <c r="C34" s="434"/>
      <c r="D34" s="434"/>
      <c r="E34" s="434"/>
      <c r="F34" s="434"/>
      <c r="G34" s="434" t="str">
        <f>'إختيار المقررات'!V20</f>
        <v/>
      </c>
      <c r="H34" s="434"/>
      <c r="I34" s="434"/>
      <c r="J34" s="434"/>
      <c r="K34" s="434"/>
      <c r="L34" s="435"/>
      <c r="M34" s="370"/>
      <c r="N34" s="370"/>
      <c r="O34" s="370"/>
      <c r="P34" s="370"/>
      <c r="Q34" s="370"/>
      <c r="R34" s="373"/>
      <c r="AC34" s="145"/>
      <c r="AD34" s="68"/>
      <c r="AE34" s="68"/>
      <c r="AF34" s="68"/>
      <c r="AG34" s="68"/>
      <c r="AH34" s="68"/>
      <c r="AI34" s="68"/>
    </row>
    <row r="35" spans="2:35" ht="12" customHeight="1" x14ac:dyDescent="0.25">
      <c r="B35" s="433" t="str">
        <f>'إختيار المقررات'!V21</f>
        <v/>
      </c>
      <c r="C35" s="434"/>
      <c r="D35" s="434"/>
      <c r="E35" s="434"/>
      <c r="F35" s="434"/>
      <c r="G35" s="434" t="str">
        <f>'إختيار المقررات'!V22</f>
        <v/>
      </c>
      <c r="H35" s="434"/>
      <c r="I35" s="434"/>
      <c r="J35" s="434"/>
      <c r="K35" s="434"/>
      <c r="L35" s="435"/>
      <c r="M35" s="370"/>
      <c r="N35" s="370"/>
      <c r="O35" s="370"/>
      <c r="P35" s="370"/>
      <c r="Q35" s="370"/>
      <c r="R35" s="373"/>
      <c r="V35" s="133" t="str">
        <f>IFERROR(SMALL('إختيار المقررات'!$U$27:$U$33,'إختيار المقررات'!#REF!),"")</f>
        <v/>
      </c>
      <c r="AC35" s="145"/>
      <c r="AD35" s="68"/>
      <c r="AE35" s="68"/>
      <c r="AF35" s="68"/>
      <c r="AG35" s="68"/>
      <c r="AH35" s="68"/>
      <c r="AI35" s="68"/>
    </row>
    <row r="36" spans="2:35" ht="12" customHeight="1" x14ac:dyDescent="0.25">
      <c r="B36" s="367" t="str">
        <f>'إختيار المقررات'!V22</f>
        <v/>
      </c>
      <c r="C36" s="368"/>
      <c r="D36" s="368"/>
      <c r="E36" s="368"/>
      <c r="F36" s="368"/>
      <c r="G36" s="94"/>
      <c r="H36" s="94"/>
      <c r="I36" s="94"/>
      <c r="J36" s="94"/>
      <c r="K36" s="94"/>
      <c r="L36" s="86"/>
      <c r="M36" s="371"/>
      <c r="N36" s="371"/>
      <c r="O36" s="371"/>
      <c r="P36" s="371"/>
      <c r="Q36" s="371"/>
      <c r="R36" s="374"/>
      <c r="AC36" s="145"/>
      <c r="AD36" s="68"/>
      <c r="AE36" s="68"/>
      <c r="AF36" s="68"/>
      <c r="AG36" s="68"/>
      <c r="AH36" s="68"/>
      <c r="AI36" s="68"/>
    </row>
    <row r="37" spans="2:35" ht="17.25" customHeight="1" x14ac:dyDescent="0.25">
      <c r="B37" s="420" t="s">
        <v>166</v>
      </c>
      <c r="C37" s="421"/>
      <c r="D37" s="421"/>
      <c r="E37" s="421"/>
      <c r="F37" s="421"/>
      <c r="G37" s="421"/>
      <c r="H37" s="421"/>
      <c r="I37" s="421"/>
      <c r="J37" s="421"/>
      <c r="K37" s="421"/>
      <c r="L37" s="421"/>
      <c r="M37" s="421"/>
      <c r="N37" s="421"/>
      <c r="O37" s="421"/>
      <c r="P37" s="421"/>
      <c r="Q37" s="421"/>
      <c r="R37" s="422"/>
      <c r="V37" s="133" t="str">
        <f>IFERROR(SMALL('إختيار المقررات'!$U$27:$U$33,'إختيار المقررات'!#REF!),"")</f>
        <v/>
      </c>
      <c r="AC37" s="145"/>
      <c r="AD37" s="68"/>
      <c r="AE37" s="68"/>
      <c r="AF37" s="68"/>
      <c r="AG37" s="68"/>
      <c r="AH37" s="68"/>
      <c r="AI37" s="68"/>
    </row>
    <row r="38" spans="2:35" ht="16.5" customHeight="1" x14ac:dyDescent="0.25">
      <c r="B38" s="416" t="s">
        <v>167</v>
      </c>
      <c r="C38" s="416"/>
      <c r="D38" s="416"/>
      <c r="E38" s="416"/>
      <c r="F38" s="416"/>
      <c r="G38" s="416"/>
      <c r="H38" s="416"/>
      <c r="I38" s="416"/>
      <c r="J38" s="416"/>
      <c r="K38" s="416"/>
      <c r="L38" s="416"/>
      <c r="M38" s="416"/>
      <c r="N38" s="416"/>
      <c r="O38" s="416"/>
      <c r="P38" s="416"/>
      <c r="Q38" s="416"/>
      <c r="R38" s="416"/>
      <c r="AC38" s="145"/>
      <c r="AD38" s="68"/>
      <c r="AE38" s="68"/>
      <c r="AF38" s="68"/>
      <c r="AG38" s="68"/>
      <c r="AH38" s="68"/>
      <c r="AI38" s="68"/>
    </row>
    <row r="39" spans="2:35" ht="24" customHeight="1" x14ac:dyDescent="0.25">
      <c r="B39" s="350" t="s">
        <v>168</v>
      </c>
      <c r="C39" s="350"/>
      <c r="D39" s="350"/>
      <c r="E39" s="350"/>
      <c r="F39" s="416" t="e">
        <f>'إختيار المقررات'!AH14</f>
        <v>#N/A</v>
      </c>
      <c r="G39" s="416"/>
      <c r="H39" s="350" t="e">
        <f>IF(D4="أنثى","ليرة سورية فقط لا غير من الطالبة","ليرة سورية فقط لا غير من الطالب")</f>
        <v>#N/A</v>
      </c>
      <c r="I39" s="350"/>
      <c r="J39" s="350"/>
      <c r="K39" s="350"/>
      <c r="L39" s="350"/>
      <c r="M39" s="423" t="str">
        <f>O2</f>
        <v/>
      </c>
      <c r="N39" s="423"/>
      <c r="O39" s="423"/>
      <c r="P39" s="423"/>
      <c r="Q39" s="423"/>
      <c r="R39" s="423"/>
      <c r="AC39" s="145"/>
      <c r="AD39" s="68"/>
      <c r="AE39" s="68"/>
      <c r="AF39" s="68"/>
      <c r="AG39" s="68"/>
      <c r="AH39" s="68"/>
      <c r="AI39" s="68"/>
    </row>
    <row r="40" spans="2:35" ht="24" customHeight="1" x14ac:dyDescent="0.25">
      <c r="B40" s="350" t="e">
        <f>IF(D4="أنثى","رقمها الامتحاني","رقمه الامتحاني")</f>
        <v>#N/A</v>
      </c>
      <c r="C40" s="350"/>
      <c r="D40" s="350"/>
      <c r="E40" s="416">
        <f>D2</f>
        <v>0</v>
      </c>
      <c r="F40" s="416"/>
      <c r="G40" s="350" t="s">
        <v>169</v>
      </c>
      <c r="H40" s="350"/>
      <c r="I40" s="350"/>
      <c r="J40" s="350"/>
      <c r="K40" s="350"/>
      <c r="L40" s="350"/>
      <c r="M40" s="350"/>
      <c r="N40" s="350"/>
      <c r="O40" s="350"/>
      <c r="P40" s="350"/>
      <c r="Q40" s="350"/>
      <c r="R40" s="350"/>
      <c r="AC40" s="145"/>
      <c r="AD40" s="68"/>
      <c r="AE40" s="68"/>
      <c r="AF40" s="68"/>
      <c r="AG40" s="68"/>
      <c r="AH40" s="68"/>
      <c r="AI40" s="68"/>
    </row>
    <row r="41" spans="2:35" ht="10.5" customHeight="1" x14ac:dyDescent="0.25">
      <c r="B41" s="87"/>
      <c r="C41" s="98"/>
      <c r="D41" s="418"/>
      <c r="E41" s="418"/>
      <c r="F41" s="418"/>
      <c r="G41" s="418"/>
      <c r="H41" s="418"/>
      <c r="I41" s="88"/>
      <c r="J41" s="88"/>
      <c r="K41" s="87"/>
      <c r="L41" s="98"/>
      <c r="M41" s="418"/>
      <c r="N41" s="418"/>
      <c r="O41" s="418"/>
      <c r="P41" s="418"/>
      <c r="Q41" s="88"/>
      <c r="R41" s="88"/>
    </row>
    <row r="42" spans="2:35" ht="10.5" customHeight="1" x14ac:dyDescent="0.25">
      <c r="B42" s="89"/>
      <c r="C42" s="99"/>
      <c r="D42" s="419"/>
      <c r="E42" s="419"/>
      <c r="F42" s="419"/>
      <c r="G42" s="419"/>
      <c r="H42" s="419"/>
      <c r="I42" s="90"/>
      <c r="J42" s="90"/>
      <c r="K42" s="89"/>
      <c r="L42" s="99"/>
      <c r="M42" s="419"/>
      <c r="N42" s="419"/>
      <c r="O42" s="419"/>
      <c r="P42" s="419"/>
      <c r="Q42" s="90"/>
      <c r="R42" s="90"/>
    </row>
    <row r="43" spans="2:35" ht="21" customHeight="1" x14ac:dyDescent="0.25">
      <c r="B43" s="417" t="s">
        <v>123</v>
      </c>
      <c r="C43" s="417"/>
      <c r="D43" s="417"/>
      <c r="E43" s="417"/>
      <c r="F43" s="417"/>
      <c r="G43" s="417"/>
      <c r="H43" s="417"/>
      <c r="I43" s="417"/>
      <c r="J43" s="417"/>
      <c r="K43" s="417"/>
      <c r="L43" s="417"/>
      <c r="M43" s="417"/>
      <c r="N43" s="417"/>
      <c r="O43" s="417"/>
      <c r="P43" s="417"/>
      <c r="Q43" s="417"/>
      <c r="R43" s="417"/>
    </row>
    <row r="44" spans="2:35" ht="15.75" customHeight="1" x14ac:dyDescent="0.25">
      <c r="B44" s="415" t="s">
        <v>167</v>
      </c>
      <c r="C44" s="415"/>
      <c r="D44" s="415"/>
      <c r="E44" s="415"/>
      <c r="F44" s="415"/>
      <c r="G44" s="415"/>
      <c r="H44" s="415"/>
      <c r="I44" s="415"/>
      <c r="J44" s="415"/>
      <c r="K44" s="415"/>
      <c r="L44" s="415"/>
      <c r="M44" s="415"/>
      <c r="N44" s="415"/>
      <c r="O44" s="415"/>
      <c r="P44" s="415"/>
      <c r="Q44" s="415"/>
      <c r="R44" s="415"/>
    </row>
    <row r="45" spans="2:35" ht="22.5" customHeight="1" x14ac:dyDescent="0.25">
      <c r="B45" s="350" t="s">
        <v>168</v>
      </c>
      <c r="C45" s="350"/>
      <c r="D45" s="350"/>
      <c r="E45" s="350"/>
      <c r="F45" s="416" t="e">
        <f>'إختيار المقررات'!AH15</f>
        <v>#N/A</v>
      </c>
      <c r="G45" s="416"/>
      <c r="H45" s="350" t="e">
        <f>H39</f>
        <v>#N/A</v>
      </c>
      <c r="I45" s="350"/>
      <c r="J45" s="350"/>
      <c r="K45" s="350"/>
      <c r="L45" s="423" t="str">
        <f>M39</f>
        <v/>
      </c>
      <c r="M45" s="423"/>
      <c r="N45" s="423"/>
      <c r="O45" s="423"/>
      <c r="P45" s="423"/>
      <c r="Q45" s="423"/>
      <c r="R45" s="423"/>
    </row>
    <row r="46" spans="2:35" ht="22.5" customHeight="1" x14ac:dyDescent="0.25">
      <c r="B46" s="404" t="e">
        <f>B40</f>
        <v>#N/A</v>
      </c>
      <c r="C46" s="404"/>
      <c r="D46" s="404"/>
      <c r="E46" s="414">
        <f>E40</f>
        <v>0</v>
      </c>
      <c r="F46" s="414"/>
      <c r="G46" s="404" t="s">
        <v>169</v>
      </c>
      <c r="H46" s="404"/>
      <c r="I46" s="404"/>
      <c r="J46" s="404"/>
      <c r="K46" s="404"/>
      <c r="L46" s="404"/>
      <c r="M46" s="404"/>
      <c r="N46" s="404"/>
      <c r="O46" s="404"/>
      <c r="P46" s="404"/>
      <c r="Q46" s="404"/>
      <c r="R46" s="404"/>
    </row>
    <row r="47" spans="2:35" ht="17.25" customHeight="1" x14ac:dyDescent="0.25"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</row>
    <row r="48" spans="2:35" ht="23.25" customHeight="1" thickBot="1" x14ac:dyDescent="0.3"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</row>
    <row r="49" spans="2:18" ht="20.25" customHeight="1" thickTop="1" x14ac:dyDescent="0.25">
      <c r="B49" s="24"/>
      <c r="C49" s="24"/>
      <c r="D49" s="24"/>
      <c r="E49" s="24"/>
      <c r="F49" s="24"/>
      <c r="I49" s="8"/>
      <c r="J49" s="8"/>
      <c r="K49" s="8"/>
      <c r="L49" s="8"/>
      <c r="P49" s="8"/>
      <c r="Q49" s="8"/>
      <c r="R49" s="8"/>
    </row>
    <row r="50" spans="2:18" ht="13.8" x14ac:dyDescent="0.25">
      <c r="B50" s="24"/>
      <c r="C50" s="24"/>
      <c r="D50" s="24"/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</row>
    <row r="51" spans="2:18" ht="7.5" customHeight="1" x14ac:dyDescent="0.25">
      <c r="B51" s="24"/>
      <c r="C51" s="24"/>
      <c r="D51" s="24"/>
      <c r="E51" s="24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</row>
  </sheetData>
  <sheetProtection algorithmName="SHA-512" hashValue="4U9dbvN1velx/aAwrwL87Z+K+1LATQgxLsXkrIifTU26y9Fa345/ALmHoosefj9vr7yIO+2eFNiNaH1etW2XTw==" saltValue="BCOqFryL4po3IhVhOgpyVg==" spinCount="100000" sheet="1" selectLockedCells="1" selectUnlockedCells="1"/>
  <mergeCells count="154">
    <mergeCell ref="B33:L33"/>
    <mergeCell ref="B34:F34"/>
    <mergeCell ref="G34:L34"/>
    <mergeCell ref="B35:F35"/>
    <mergeCell ref="G35:L35"/>
    <mergeCell ref="E32:G32"/>
    <mergeCell ref="B1:E1"/>
    <mergeCell ref="B2:C2"/>
    <mergeCell ref="B6:C6"/>
    <mergeCell ref="D17:G17"/>
    <mergeCell ref="L17:O17"/>
    <mergeCell ref="D18:G18"/>
    <mergeCell ref="L18:O18"/>
    <mergeCell ref="D19:G19"/>
    <mergeCell ref="G26:J26"/>
    <mergeCell ref="M26:P26"/>
    <mergeCell ref="B10:R11"/>
    <mergeCell ref="E31:G31"/>
    <mergeCell ref="D12:I12"/>
    <mergeCell ref="L12:Q12"/>
    <mergeCell ref="D16:G16"/>
    <mergeCell ref="L16:O16"/>
    <mergeCell ref="D14:G14"/>
    <mergeCell ref="L14:O14"/>
    <mergeCell ref="D15:G15"/>
    <mergeCell ref="L15:O15"/>
    <mergeCell ref="D13:G13"/>
    <mergeCell ref="L13:O13"/>
    <mergeCell ref="B23:R25"/>
    <mergeCell ref="D21:G21"/>
    <mergeCell ref="D22:G22"/>
    <mergeCell ref="L21:O21"/>
    <mergeCell ref="L22:O22"/>
    <mergeCell ref="B46:D46"/>
    <mergeCell ref="E46:F46"/>
    <mergeCell ref="B28:D28"/>
    <mergeCell ref="B44:R44"/>
    <mergeCell ref="B38:R38"/>
    <mergeCell ref="B39:E39"/>
    <mergeCell ref="F39:G39"/>
    <mergeCell ref="B43:R43"/>
    <mergeCell ref="B40:D40"/>
    <mergeCell ref="E40:F40"/>
    <mergeCell ref="G40:R40"/>
    <mergeCell ref="D41:H41"/>
    <mergeCell ref="B45:E45"/>
    <mergeCell ref="F45:G45"/>
    <mergeCell ref="M41:P41"/>
    <mergeCell ref="D42:H42"/>
    <mergeCell ref="M42:P42"/>
    <mergeCell ref="B37:R37"/>
    <mergeCell ref="M39:R39"/>
    <mergeCell ref="H39:L39"/>
    <mergeCell ref="L45:R45"/>
    <mergeCell ref="E28:G28"/>
    <mergeCell ref="B29:D29"/>
    <mergeCell ref="E29:G29"/>
    <mergeCell ref="G46:R46"/>
    <mergeCell ref="AD1:AH2"/>
    <mergeCell ref="AE3:AG3"/>
    <mergeCell ref="AE4:AG4"/>
    <mergeCell ref="AE5:AG5"/>
    <mergeCell ref="AE6:AG6"/>
    <mergeCell ref="AE7:AG7"/>
    <mergeCell ref="AE10:AG10"/>
    <mergeCell ref="AE11:AG11"/>
    <mergeCell ref="AE23:AG23"/>
    <mergeCell ref="AE24:AG24"/>
    <mergeCell ref="AE25:AG25"/>
    <mergeCell ref="AE26:AG26"/>
    <mergeCell ref="AE27:AG27"/>
    <mergeCell ref="AE28:AG28"/>
    <mergeCell ref="AE29:AG29"/>
    <mergeCell ref="AE30:AG30"/>
    <mergeCell ref="AE12:AG12"/>
    <mergeCell ref="AE13:AG13"/>
    <mergeCell ref="AE14:AG14"/>
    <mergeCell ref="AE15:AG15"/>
    <mergeCell ref="AE16:AG16"/>
    <mergeCell ref="H31:I31"/>
    <mergeCell ref="K26:L26"/>
    <mergeCell ref="B36:F36"/>
    <mergeCell ref="M28:N36"/>
    <mergeCell ref="O28:P36"/>
    <mergeCell ref="Q28:R36"/>
    <mergeCell ref="F1:R1"/>
    <mergeCell ref="H28:J30"/>
    <mergeCell ref="K28:L30"/>
    <mergeCell ref="AE17:AG17"/>
    <mergeCell ref="AE18:AG18"/>
    <mergeCell ref="AE19:AG19"/>
    <mergeCell ref="AE20:AG20"/>
    <mergeCell ref="Q26:R26"/>
    <mergeCell ref="L19:O19"/>
    <mergeCell ref="B27:D27"/>
    <mergeCell ref="E27:I27"/>
    <mergeCell ref="K27:L27"/>
    <mergeCell ref="N27:O27"/>
    <mergeCell ref="D20:G20"/>
    <mergeCell ref="L20:O20"/>
    <mergeCell ref="B26:E26"/>
    <mergeCell ref="B32:D32"/>
    <mergeCell ref="B30:D30"/>
    <mergeCell ref="E30:G30"/>
    <mergeCell ref="B31:D31"/>
    <mergeCell ref="B7:C7"/>
    <mergeCell ref="B8:C8"/>
    <mergeCell ref="B9:C9"/>
    <mergeCell ref="D2:F2"/>
    <mergeCell ref="D3:F3"/>
    <mergeCell ref="D4:F4"/>
    <mergeCell ref="D5:F5"/>
    <mergeCell ref="D6:F6"/>
    <mergeCell ref="D7:F7"/>
    <mergeCell ref="D8:F8"/>
    <mergeCell ref="D9:F9"/>
    <mergeCell ref="B5:C5"/>
    <mergeCell ref="B3:C3"/>
    <mergeCell ref="B4:C4"/>
    <mergeCell ref="I4:K4"/>
    <mergeCell ref="I5:K5"/>
    <mergeCell ref="I6:K6"/>
    <mergeCell ref="I7:K7"/>
    <mergeCell ref="I8:K8"/>
    <mergeCell ref="I9:K9"/>
    <mergeCell ref="G5:H5"/>
    <mergeCell ref="G6:H6"/>
    <mergeCell ref="G2:H2"/>
    <mergeCell ref="G3:H3"/>
    <mergeCell ref="G4:H4"/>
    <mergeCell ref="AE8:AG8"/>
    <mergeCell ref="AE9:AG9"/>
    <mergeCell ref="H45:K45"/>
    <mergeCell ref="O7:R7"/>
    <mergeCell ref="O8:R8"/>
    <mergeCell ref="O9:R9"/>
    <mergeCell ref="L2:N2"/>
    <mergeCell ref="L3:N3"/>
    <mergeCell ref="L4:N4"/>
    <mergeCell ref="L5:N5"/>
    <mergeCell ref="L6:N6"/>
    <mergeCell ref="L7:N7"/>
    <mergeCell ref="L8:N8"/>
    <mergeCell ref="L9:N9"/>
    <mergeCell ref="O2:R2"/>
    <mergeCell ref="O3:R3"/>
    <mergeCell ref="O4:R4"/>
    <mergeCell ref="O5:R5"/>
    <mergeCell ref="O6:R6"/>
    <mergeCell ref="G7:H7"/>
    <mergeCell ref="G8:H8"/>
    <mergeCell ref="G9:H9"/>
    <mergeCell ref="I2:K2"/>
    <mergeCell ref="I3:K3"/>
  </mergeCells>
  <conditionalFormatting sqref="B12:R44 B45:H45 L45:R45 B46:R48">
    <cfRule type="expression" dxfId="41" priority="1">
      <formula>$AJ$1&gt;0</formula>
    </cfRule>
  </conditionalFormatting>
  <conditionalFormatting sqref="B42:R44 B45:H45 L45:R45 B46:R47 B50:R51">
    <cfRule type="expression" dxfId="40" priority="8">
      <formula>$J$31="لا"</formula>
    </cfRule>
  </conditionalFormatting>
  <conditionalFormatting sqref="C13:I22">
    <cfRule type="containsBlanks" dxfId="39" priority="11">
      <formula>LEN(TRIM(C13))=0</formula>
    </cfRule>
  </conditionalFormatting>
  <conditionalFormatting sqref="K13:Q22">
    <cfRule type="containsBlanks" dxfId="38" priority="10">
      <formula>LEN(TRIM(K13))=0</formula>
    </cfRule>
  </conditionalFormatting>
  <conditionalFormatting sqref="AC1">
    <cfRule type="expression" dxfId="37" priority="5">
      <formula>AC1&lt;&gt;""</formula>
    </cfRule>
  </conditionalFormatting>
  <conditionalFormatting sqref="AD1:AH2">
    <cfRule type="expression" dxfId="36" priority="4">
      <formula>$AD$1&lt;&gt;""</formula>
    </cfRule>
  </conditionalFormatting>
  <conditionalFormatting sqref="AE3:AE30">
    <cfRule type="expression" dxfId="35" priority="3">
      <formula>AE3&lt;&gt;""</formula>
    </cfRule>
  </conditionalFormatting>
  <printOptions horizontalCentered="1" verticalCentered="1"/>
  <pageMargins left="0" right="0" top="0" bottom="0" header="0" footer="0"/>
  <pageSetup scale="9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Worksheet____3"/>
  <dimension ref="A1:EV5"/>
  <sheetViews>
    <sheetView showGridLines="0" rightToLeft="1" zoomScale="98" zoomScaleNormal="98" workbookViewId="0">
      <pane ySplit="4" topLeftCell="A5" activePane="bottomLeft" state="frozen"/>
      <selection pane="bottomLeft" activeCell="D5" sqref="D5"/>
    </sheetView>
  </sheetViews>
  <sheetFormatPr defaultColWidth="9" defaultRowHeight="13.8" x14ac:dyDescent="0.25"/>
  <cols>
    <col min="1" max="1" width="13.8984375" style="1" customWidth="1"/>
    <col min="2" max="2" width="15" style="1" bestFit="1" customWidth="1"/>
    <col min="3" max="5" width="9" style="1"/>
    <col min="6" max="6" width="11.296875" style="1" bestFit="1" customWidth="1"/>
    <col min="7" max="7" width="9.8984375" style="1" bestFit="1" customWidth="1"/>
    <col min="8" max="8" width="13.8984375" style="1" bestFit="1" customWidth="1"/>
    <col min="9" max="9" width="9" style="1"/>
    <col min="10" max="10" width="11.8984375" style="1" bestFit="1" customWidth="1"/>
    <col min="11" max="12" width="9" style="1"/>
    <col min="13" max="14" width="12.296875" style="1" bestFit="1" customWidth="1"/>
    <col min="15" max="18" width="9" style="1"/>
    <col min="19" max="19" width="10.09765625" style="1" bestFit="1" customWidth="1"/>
    <col min="20" max="21" width="3.296875" style="12" customWidth="1"/>
    <col min="22" max="119" width="3.296875" style="1" customWidth="1"/>
    <col min="120" max="123" width="10.8984375" style="1" customWidth="1"/>
    <col min="124" max="124" width="11" style="1" customWidth="1"/>
    <col min="125" max="125" width="10.8984375" style="1" customWidth="1"/>
    <col min="126" max="126" width="9.296875" style="1" bestFit="1" customWidth="1"/>
    <col min="127" max="129" width="9.296875" style="1" customWidth="1"/>
    <col min="130" max="130" width="11.296875" style="1" bestFit="1" customWidth="1"/>
    <col min="131" max="131" width="5.09765625" style="1" bestFit="1" customWidth="1"/>
    <col min="132" max="132" width="8.8984375" style="1" bestFit="1" customWidth="1"/>
    <col min="133" max="133" width="9.09765625" style="1" bestFit="1" customWidth="1"/>
    <col min="134" max="134" width="9.09765625" style="1" customWidth="1"/>
    <col min="135" max="135" width="8.09765625" style="1" bestFit="1" customWidth="1"/>
    <col min="136" max="139" width="22.59765625" style="1" customWidth="1"/>
    <col min="140" max="140" width="12.296875" style="1" bestFit="1" customWidth="1"/>
    <col min="141" max="141" width="13.296875" style="1" bestFit="1" customWidth="1"/>
    <col min="142" max="142" width="12.296875" style="1" bestFit="1" customWidth="1"/>
    <col min="143" max="143" width="9" style="1"/>
    <col min="144" max="147" width="11.09765625" style="1" customWidth="1"/>
    <col min="148" max="16384" width="9" style="1"/>
  </cols>
  <sheetData>
    <row r="1" spans="1:152" customFormat="1" ht="18.600000000000001" thickTop="1" thickBot="1" x14ac:dyDescent="0.3">
      <c r="A1" s="103"/>
      <c r="B1" s="466">
        <v>9999</v>
      </c>
      <c r="C1" s="466" t="s">
        <v>170</v>
      </c>
      <c r="D1" s="467"/>
      <c r="E1" s="467"/>
      <c r="F1" s="467"/>
      <c r="G1" s="467"/>
      <c r="H1" s="467"/>
      <c r="I1" s="467"/>
      <c r="J1" s="467"/>
      <c r="K1" s="526" t="s">
        <v>93</v>
      </c>
      <c r="L1" s="489" t="s">
        <v>35</v>
      </c>
      <c r="M1" s="483" t="s">
        <v>98</v>
      </c>
      <c r="N1" s="483" t="s">
        <v>99</v>
      </c>
      <c r="O1" s="492" t="s">
        <v>25</v>
      </c>
      <c r="P1" s="467" t="s">
        <v>171</v>
      </c>
      <c r="Q1" s="467"/>
      <c r="R1" s="467"/>
      <c r="S1" s="487" t="s">
        <v>85</v>
      </c>
      <c r="T1" s="455" t="s">
        <v>172</v>
      </c>
      <c r="U1" s="456"/>
      <c r="V1" s="456"/>
      <c r="W1" s="456"/>
      <c r="X1" s="456"/>
      <c r="Y1" s="456"/>
      <c r="Z1" s="456"/>
      <c r="AA1" s="456"/>
      <c r="AB1" s="456"/>
      <c r="AC1" s="456"/>
      <c r="AD1" s="456"/>
      <c r="AE1" s="456"/>
      <c r="AF1" s="456"/>
      <c r="AG1" s="456"/>
      <c r="AH1" s="456"/>
      <c r="AI1" s="456"/>
      <c r="AJ1" s="456"/>
      <c r="AK1" s="456"/>
      <c r="AL1" s="456"/>
      <c r="AM1" s="456"/>
      <c r="AN1" s="456"/>
      <c r="AO1" s="456"/>
      <c r="AP1" s="456"/>
      <c r="AQ1" s="456"/>
      <c r="AR1" s="456"/>
      <c r="AS1" s="457"/>
      <c r="AT1" s="455" t="s">
        <v>173</v>
      </c>
      <c r="AU1" s="456"/>
      <c r="AV1" s="456"/>
      <c r="AW1" s="456"/>
      <c r="AX1" s="456"/>
      <c r="AY1" s="456"/>
      <c r="AZ1" s="456"/>
      <c r="BA1" s="456"/>
      <c r="BB1" s="456"/>
      <c r="BC1" s="456"/>
      <c r="BD1" s="456"/>
      <c r="BE1" s="456"/>
      <c r="BF1" s="456"/>
      <c r="BG1" s="456"/>
      <c r="BH1" s="456"/>
      <c r="BI1" s="456"/>
      <c r="BJ1" s="456"/>
      <c r="BK1" s="456"/>
      <c r="BL1" s="456"/>
      <c r="BM1" s="456"/>
      <c r="BN1" s="456"/>
      <c r="BO1" s="456"/>
      <c r="BP1" s="456"/>
      <c r="BQ1" s="456"/>
      <c r="BR1" s="456"/>
      <c r="BS1" s="456"/>
      <c r="BT1" s="458" t="s">
        <v>174</v>
      </c>
      <c r="BU1" s="459"/>
      <c r="BV1" s="459"/>
      <c r="BW1" s="459"/>
      <c r="BX1" s="459"/>
      <c r="BY1" s="459"/>
      <c r="BZ1" s="459"/>
      <c r="CA1" s="459"/>
      <c r="CB1" s="459"/>
      <c r="CC1" s="459"/>
      <c r="CD1" s="459"/>
      <c r="CE1" s="459"/>
      <c r="CF1" s="459"/>
      <c r="CG1" s="459"/>
      <c r="CH1" s="459"/>
      <c r="CI1" s="459"/>
      <c r="CJ1" s="459"/>
      <c r="CK1" s="459"/>
      <c r="CL1" s="459"/>
      <c r="CM1" s="459"/>
      <c r="CN1" s="459"/>
      <c r="CO1" s="459"/>
      <c r="CP1" s="459"/>
      <c r="CQ1" s="460"/>
      <c r="CR1" s="458" t="s">
        <v>175</v>
      </c>
      <c r="CS1" s="459"/>
      <c r="CT1" s="459"/>
      <c r="CU1" s="459"/>
      <c r="CV1" s="459"/>
      <c r="CW1" s="459"/>
      <c r="CX1" s="459"/>
      <c r="CY1" s="459"/>
      <c r="CZ1" s="459"/>
      <c r="DA1" s="459"/>
      <c r="DB1" s="459"/>
      <c r="DC1" s="459"/>
      <c r="DD1" s="459"/>
      <c r="DE1" s="459"/>
      <c r="DF1" s="459"/>
      <c r="DG1" s="459"/>
      <c r="DH1" s="459"/>
      <c r="DI1" s="459"/>
      <c r="DJ1" s="459"/>
      <c r="DK1" s="459"/>
      <c r="DL1" s="459"/>
      <c r="DM1" s="459"/>
      <c r="DN1" s="459"/>
      <c r="DO1" s="460"/>
      <c r="DP1" s="468" t="s">
        <v>176</v>
      </c>
      <c r="DQ1" s="469"/>
      <c r="DR1" s="470"/>
      <c r="DS1" s="474"/>
      <c r="DT1" s="476" t="s">
        <v>177</v>
      </c>
      <c r="DU1" s="477"/>
      <c r="DV1" s="477"/>
      <c r="DW1" s="477"/>
      <c r="DX1" s="477"/>
      <c r="DY1" s="477"/>
      <c r="DZ1" s="477"/>
      <c r="EA1" s="477"/>
      <c r="EB1" s="480" t="s">
        <v>178</v>
      </c>
      <c r="EC1" s="481"/>
      <c r="ED1" s="481"/>
      <c r="EE1" s="482"/>
      <c r="EF1" s="480" t="s">
        <v>179</v>
      </c>
      <c r="EG1" s="481"/>
      <c r="EH1" s="481"/>
      <c r="EI1" s="482"/>
      <c r="EK1" s="497" t="s">
        <v>180</v>
      </c>
      <c r="EL1" s="467"/>
      <c r="EM1" s="467"/>
      <c r="EN1" s="467"/>
      <c r="EO1" s="467"/>
      <c r="EP1" s="467"/>
    </row>
    <row r="2" spans="1:152" customFormat="1" ht="18" thickBot="1" x14ac:dyDescent="0.3">
      <c r="A2" s="103"/>
      <c r="B2" s="103"/>
      <c r="C2" s="103"/>
      <c r="D2" s="467"/>
      <c r="E2" s="467"/>
      <c r="F2" s="467"/>
      <c r="G2" s="467"/>
      <c r="H2" s="467"/>
      <c r="I2" s="467"/>
      <c r="J2" s="467"/>
      <c r="K2" s="527"/>
      <c r="L2" s="490"/>
      <c r="M2" s="484"/>
      <c r="N2" s="484"/>
      <c r="O2" s="493"/>
      <c r="P2" s="467"/>
      <c r="Q2" s="467"/>
      <c r="R2" s="467"/>
      <c r="S2" s="487"/>
      <c r="T2" s="455" t="s">
        <v>181</v>
      </c>
      <c r="U2" s="456"/>
      <c r="V2" s="456"/>
      <c r="W2" s="456"/>
      <c r="X2" s="456"/>
      <c r="Y2" s="456"/>
      <c r="Z2" s="456"/>
      <c r="AA2" s="456"/>
      <c r="AB2" s="456"/>
      <c r="AC2" s="456"/>
      <c r="AD2" s="456"/>
      <c r="AE2" s="456"/>
      <c r="AF2" s="456"/>
      <c r="AG2" s="461"/>
      <c r="AH2" s="456" t="s">
        <v>182</v>
      </c>
      <c r="AI2" s="456"/>
      <c r="AJ2" s="456"/>
      <c r="AK2" s="456"/>
      <c r="AL2" s="456"/>
      <c r="AM2" s="456"/>
      <c r="AN2" s="456"/>
      <c r="AO2" s="456"/>
      <c r="AP2" s="456"/>
      <c r="AQ2" s="456"/>
      <c r="AR2" s="456"/>
      <c r="AS2" s="457"/>
      <c r="AT2" s="455" t="s">
        <v>181</v>
      </c>
      <c r="AU2" s="456"/>
      <c r="AV2" s="456"/>
      <c r="AW2" s="456"/>
      <c r="AX2" s="456"/>
      <c r="AY2" s="456"/>
      <c r="AZ2" s="456"/>
      <c r="BA2" s="456"/>
      <c r="BB2" s="456"/>
      <c r="BC2" s="456"/>
      <c r="BD2" s="456"/>
      <c r="BE2" s="456"/>
      <c r="BF2" s="456"/>
      <c r="BG2" s="461"/>
      <c r="BH2" s="456" t="s">
        <v>182</v>
      </c>
      <c r="BI2" s="456"/>
      <c r="BJ2" s="456"/>
      <c r="BK2" s="456"/>
      <c r="BL2" s="456"/>
      <c r="BM2" s="456"/>
      <c r="BN2" s="456"/>
      <c r="BO2" s="456"/>
      <c r="BP2" s="456"/>
      <c r="BQ2" s="456"/>
      <c r="BR2" s="456"/>
      <c r="BS2" s="456"/>
      <c r="BT2" s="462" t="s">
        <v>181</v>
      </c>
      <c r="BU2" s="463"/>
      <c r="BV2" s="463"/>
      <c r="BW2" s="463"/>
      <c r="BX2" s="463"/>
      <c r="BY2" s="463"/>
      <c r="BZ2" s="463"/>
      <c r="CA2" s="463"/>
      <c r="CB2" s="463"/>
      <c r="CC2" s="463"/>
      <c r="CD2" s="463"/>
      <c r="CE2" s="464"/>
      <c r="CF2" s="463" t="s">
        <v>182</v>
      </c>
      <c r="CG2" s="463"/>
      <c r="CH2" s="463"/>
      <c r="CI2" s="463"/>
      <c r="CJ2" s="463"/>
      <c r="CK2" s="463"/>
      <c r="CL2" s="463"/>
      <c r="CM2" s="463"/>
      <c r="CN2" s="463"/>
      <c r="CO2" s="463"/>
      <c r="CP2" s="463"/>
      <c r="CQ2" s="465"/>
      <c r="CR2" s="462" t="s">
        <v>181</v>
      </c>
      <c r="CS2" s="463"/>
      <c r="CT2" s="463"/>
      <c r="CU2" s="463"/>
      <c r="CV2" s="463"/>
      <c r="CW2" s="463"/>
      <c r="CX2" s="463"/>
      <c r="CY2" s="463"/>
      <c r="CZ2" s="463"/>
      <c r="DA2" s="463"/>
      <c r="DB2" s="463"/>
      <c r="DC2" s="464"/>
      <c r="DD2" s="463" t="s">
        <v>182</v>
      </c>
      <c r="DE2" s="463"/>
      <c r="DF2" s="463"/>
      <c r="DG2" s="463"/>
      <c r="DH2" s="463"/>
      <c r="DI2" s="463"/>
      <c r="DJ2" s="463"/>
      <c r="DK2" s="463"/>
      <c r="DL2" s="463"/>
      <c r="DM2" s="463"/>
      <c r="DN2" s="463"/>
      <c r="DO2" s="465"/>
      <c r="DP2" s="471"/>
      <c r="DQ2" s="472"/>
      <c r="DR2" s="473"/>
      <c r="DS2" s="475"/>
      <c r="DT2" s="478"/>
      <c r="DU2" s="479"/>
      <c r="DV2" s="479"/>
      <c r="DW2" s="479"/>
      <c r="DX2" s="479"/>
      <c r="DY2" s="479"/>
      <c r="DZ2" s="479"/>
      <c r="EA2" s="479"/>
      <c r="EB2" s="471"/>
      <c r="EC2" s="472"/>
      <c r="ED2" s="472"/>
      <c r="EE2" s="473"/>
      <c r="EF2" s="471"/>
      <c r="EG2" s="472"/>
      <c r="EH2" s="472"/>
      <c r="EI2" s="473"/>
      <c r="EK2" s="497"/>
      <c r="EL2" s="467"/>
      <c r="EM2" s="467"/>
      <c r="EN2" s="467"/>
      <c r="EO2" s="467"/>
      <c r="EP2" s="467"/>
    </row>
    <row r="3" spans="1:152" customFormat="1" ht="60.75" customHeight="1" thickBot="1" x14ac:dyDescent="0.3">
      <c r="A3" s="104" t="s">
        <v>78</v>
      </c>
      <c r="B3" s="105" t="s">
        <v>183</v>
      </c>
      <c r="C3" s="105" t="s">
        <v>184</v>
      </c>
      <c r="D3" s="105" t="s">
        <v>185</v>
      </c>
      <c r="E3" s="105" t="s">
        <v>43</v>
      </c>
      <c r="F3" s="106" t="s">
        <v>186</v>
      </c>
      <c r="G3" s="522" t="s">
        <v>22</v>
      </c>
      <c r="H3" s="107" t="s">
        <v>20</v>
      </c>
      <c r="I3" s="105" t="s">
        <v>45</v>
      </c>
      <c r="J3" s="105" t="s">
        <v>44</v>
      </c>
      <c r="K3" s="527"/>
      <c r="L3" s="490"/>
      <c r="M3" s="484"/>
      <c r="N3" s="484"/>
      <c r="O3" s="493"/>
      <c r="P3" s="485" t="s">
        <v>187</v>
      </c>
      <c r="Q3" s="485" t="s">
        <v>188</v>
      </c>
      <c r="R3" s="494" t="s">
        <v>97</v>
      </c>
      <c r="S3" s="487"/>
      <c r="T3" s="444" t="s">
        <v>1145</v>
      </c>
      <c r="U3" s="445"/>
      <c r="V3" s="444" t="s">
        <v>1146</v>
      </c>
      <c r="W3" s="445"/>
      <c r="X3" s="444" t="s">
        <v>1147</v>
      </c>
      <c r="Y3" s="445"/>
      <c r="Z3" s="444" t="s">
        <v>1148</v>
      </c>
      <c r="AA3" s="445"/>
      <c r="AB3" s="444" t="s">
        <v>1149</v>
      </c>
      <c r="AC3" s="445"/>
      <c r="AD3" s="444" t="s">
        <v>1150</v>
      </c>
      <c r="AE3" s="445"/>
      <c r="AF3" s="444" t="s">
        <v>1151</v>
      </c>
      <c r="AG3" s="446"/>
      <c r="AH3" s="447" t="s">
        <v>1152</v>
      </c>
      <c r="AI3" s="445"/>
      <c r="AJ3" s="444" t="s">
        <v>1153</v>
      </c>
      <c r="AK3" s="445"/>
      <c r="AL3" s="444" t="s">
        <v>1154</v>
      </c>
      <c r="AM3" s="445"/>
      <c r="AN3" s="444" t="s">
        <v>1155</v>
      </c>
      <c r="AO3" s="445"/>
      <c r="AP3" s="444" t="s">
        <v>1156</v>
      </c>
      <c r="AQ3" s="496"/>
      <c r="AR3" s="444" t="s">
        <v>1189</v>
      </c>
      <c r="AS3" s="448"/>
      <c r="AT3" s="444" t="s">
        <v>1157</v>
      </c>
      <c r="AU3" s="445"/>
      <c r="AV3" s="444" t="s">
        <v>1158</v>
      </c>
      <c r="AW3" s="445"/>
      <c r="AX3" s="444" t="s">
        <v>1159</v>
      </c>
      <c r="AY3" s="445"/>
      <c r="AZ3" s="444" t="s">
        <v>1160</v>
      </c>
      <c r="BA3" s="445"/>
      <c r="BB3" s="444" t="s">
        <v>1161</v>
      </c>
      <c r="BC3" s="445"/>
      <c r="BD3" s="444" t="s">
        <v>1162</v>
      </c>
      <c r="BE3" s="445"/>
      <c r="BF3" s="444" t="s">
        <v>1163</v>
      </c>
      <c r="BG3" s="446"/>
      <c r="BH3" s="447" t="s">
        <v>1164</v>
      </c>
      <c r="BI3" s="445"/>
      <c r="BJ3" s="444" t="s">
        <v>1165</v>
      </c>
      <c r="BK3" s="445"/>
      <c r="BL3" s="444" t="s">
        <v>1166</v>
      </c>
      <c r="BM3" s="445"/>
      <c r="BN3" s="444" t="s">
        <v>1167</v>
      </c>
      <c r="BO3" s="445"/>
      <c r="BP3" s="444" t="s">
        <v>1156</v>
      </c>
      <c r="BQ3" s="496"/>
      <c r="BR3" s="444" t="s">
        <v>1190</v>
      </c>
      <c r="BS3" s="505"/>
      <c r="BT3" s="513" t="s">
        <v>1168</v>
      </c>
      <c r="BU3" s="445"/>
      <c r="BV3" s="444" t="s">
        <v>1169</v>
      </c>
      <c r="BW3" s="445"/>
      <c r="BX3" s="444" t="s">
        <v>1170</v>
      </c>
      <c r="BY3" s="445"/>
      <c r="BZ3" s="444" t="s">
        <v>1171</v>
      </c>
      <c r="CA3" s="445"/>
      <c r="CB3" s="444" t="s">
        <v>132</v>
      </c>
      <c r="CC3" s="445"/>
      <c r="CD3" s="444" t="s">
        <v>1172</v>
      </c>
      <c r="CE3" s="446"/>
      <c r="CF3" s="447" t="s">
        <v>1173</v>
      </c>
      <c r="CG3" s="445"/>
      <c r="CH3" s="444" t="s">
        <v>1174</v>
      </c>
      <c r="CI3" s="445"/>
      <c r="CJ3" s="444" t="s">
        <v>1175</v>
      </c>
      <c r="CK3" s="445"/>
      <c r="CL3" s="444" t="s">
        <v>1176</v>
      </c>
      <c r="CM3" s="445"/>
      <c r="CN3" s="444" t="s">
        <v>1156</v>
      </c>
      <c r="CO3" s="445"/>
      <c r="CP3" s="444" t="s">
        <v>1191</v>
      </c>
      <c r="CQ3" s="448"/>
      <c r="CR3" s="513" t="s">
        <v>1178</v>
      </c>
      <c r="CS3" s="445"/>
      <c r="CT3" s="444" t="s">
        <v>1179</v>
      </c>
      <c r="CU3" s="445"/>
      <c r="CV3" s="444" t="s">
        <v>1180</v>
      </c>
      <c r="CW3" s="445"/>
      <c r="CX3" s="444" t="s">
        <v>1181</v>
      </c>
      <c r="CY3" s="445"/>
      <c r="CZ3" s="444" t="s">
        <v>1182</v>
      </c>
      <c r="DA3" s="445"/>
      <c r="DB3" s="444" t="s">
        <v>1183</v>
      </c>
      <c r="DC3" s="446"/>
      <c r="DD3" s="447" t="s">
        <v>1184</v>
      </c>
      <c r="DE3" s="445"/>
      <c r="DF3" s="444" t="s">
        <v>1185</v>
      </c>
      <c r="DG3" s="445"/>
      <c r="DH3" s="444" t="s">
        <v>1186</v>
      </c>
      <c r="DI3" s="445"/>
      <c r="DJ3" s="444" t="s">
        <v>1187</v>
      </c>
      <c r="DK3" s="445"/>
      <c r="DL3" s="444" t="s">
        <v>1156</v>
      </c>
      <c r="DM3" s="445"/>
      <c r="DN3" s="444" t="s">
        <v>1192</v>
      </c>
      <c r="DO3" s="448"/>
      <c r="DP3" s="532" t="s">
        <v>189</v>
      </c>
      <c r="DQ3" s="530" t="s">
        <v>102</v>
      </c>
      <c r="DR3" s="517" t="s">
        <v>190</v>
      </c>
      <c r="DS3" s="508" t="s">
        <v>100</v>
      </c>
      <c r="DT3" s="514" t="s">
        <v>191</v>
      </c>
      <c r="DU3" s="519" t="s">
        <v>192</v>
      </c>
      <c r="DV3" s="510" t="s">
        <v>109</v>
      </c>
      <c r="DW3" s="510" t="s">
        <v>113</v>
      </c>
      <c r="DX3" s="510" t="s">
        <v>165</v>
      </c>
      <c r="DY3" s="510" t="s">
        <v>193</v>
      </c>
      <c r="DZ3" s="500" t="s">
        <v>122</v>
      </c>
      <c r="EA3" s="500" t="s">
        <v>123</v>
      </c>
      <c r="EB3" s="520" t="s">
        <v>194</v>
      </c>
      <c r="EC3" s="515" t="s">
        <v>195</v>
      </c>
      <c r="ED3" s="515" t="s">
        <v>196</v>
      </c>
      <c r="EE3" s="528" t="s">
        <v>197</v>
      </c>
      <c r="EF3" s="511" t="s">
        <v>89</v>
      </c>
      <c r="EG3" s="524" t="s">
        <v>88</v>
      </c>
      <c r="EH3" s="524" t="s">
        <v>87</v>
      </c>
      <c r="EI3" s="506" t="s">
        <v>86</v>
      </c>
      <c r="EJ3" s="506" t="s">
        <v>198</v>
      </c>
      <c r="EK3" s="497"/>
      <c r="EL3" s="467"/>
      <c r="EM3" s="467"/>
      <c r="EN3" s="467"/>
      <c r="EO3" s="467"/>
      <c r="EP3" s="467"/>
    </row>
    <row r="4" spans="1:152" s="67" customFormat="1" ht="24.9" customHeight="1" thickBot="1" x14ac:dyDescent="0.3">
      <c r="A4" s="9" t="s">
        <v>78</v>
      </c>
      <c r="B4" s="10" t="s">
        <v>183</v>
      </c>
      <c r="C4" s="10" t="s">
        <v>184</v>
      </c>
      <c r="D4" s="10" t="s">
        <v>185</v>
      </c>
      <c r="E4" s="10" t="s">
        <v>43</v>
      </c>
      <c r="F4" s="11" t="s">
        <v>186</v>
      </c>
      <c r="G4" s="523"/>
      <c r="H4" s="10"/>
      <c r="I4" s="10" t="s">
        <v>45</v>
      </c>
      <c r="J4" s="10" t="s">
        <v>44</v>
      </c>
      <c r="K4" s="527"/>
      <c r="L4" s="491"/>
      <c r="M4" s="484"/>
      <c r="N4" s="484"/>
      <c r="O4" s="493"/>
      <c r="P4" s="486"/>
      <c r="Q4" s="486"/>
      <c r="R4" s="495"/>
      <c r="S4" s="488"/>
      <c r="T4" s="449">
        <v>41</v>
      </c>
      <c r="U4" s="450"/>
      <c r="V4" s="449">
        <v>42</v>
      </c>
      <c r="W4" s="450"/>
      <c r="X4" s="449">
        <v>43</v>
      </c>
      <c r="Y4" s="450"/>
      <c r="Z4" s="449">
        <v>44</v>
      </c>
      <c r="AA4" s="450"/>
      <c r="AB4" s="449">
        <v>45</v>
      </c>
      <c r="AC4" s="450"/>
      <c r="AD4" s="449">
        <v>46</v>
      </c>
      <c r="AE4" s="450"/>
      <c r="AF4" s="449">
        <v>101</v>
      </c>
      <c r="AG4" s="451"/>
      <c r="AH4" s="452">
        <v>47</v>
      </c>
      <c r="AI4" s="450"/>
      <c r="AJ4" s="449">
        <v>48</v>
      </c>
      <c r="AK4" s="450"/>
      <c r="AL4" s="449">
        <v>49</v>
      </c>
      <c r="AM4" s="450"/>
      <c r="AN4" s="449">
        <v>50</v>
      </c>
      <c r="AO4" s="450"/>
      <c r="AP4" s="449">
        <v>51</v>
      </c>
      <c r="AQ4" s="501"/>
      <c r="AR4" s="453">
        <f>IF('إختيار المقررات'!U10&lt;&gt;0,'إختيار المقررات'!U10,"a2")</f>
        <v>141</v>
      </c>
      <c r="AS4" s="454"/>
      <c r="AT4" s="449">
        <v>52</v>
      </c>
      <c r="AU4" s="450"/>
      <c r="AV4" s="449">
        <v>53</v>
      </c>
      <c r="AW4" s="450"/>
      <c r="AX4" s="449">
        <v>54</v>
      </c>
      <c r="AY4" s="450"/>
      <c r="AZ4" s="449">
        <v>55</v>
      </c>
      <c r="BA4" s="450"/>
      <c r="BB4" s="449">
        <v>56</v>
      </c>
      <c r="BC4" s="450"/>
      <c r="BD4" s="449">
        <v>57</v>
      </c>
      <c r="BE4" s="450"/>
      <c r="BF4" s="449">
        <v>201</v>
      </c>
      <c r="BG4" s="451"/>
      <c r="BH4" s="452">
        <v>58</v>
      </c>
      <c r="BI4" s="450"/>
      <c r="BJ4" s="449">
        <v>59</v>
      </c>
      <c r="BK4" s="450"/>
      <c r="BL4" s="449">
        <v>60</v>
      </c>
      <c r="BM4" s="450"/>
      <c r="BN4" s="449">
        <v>61</v>
      </c>
      <c r="BO4" s="450"/>
      <c r="BP4" s="449">
        <v>62</v>
      </c>
      <c r="BQ4" s="501"/>
      <c r="BR4" s="502" t="str">
        <f>IF('إختيار المقررات'!U11&lt;&gt;0,'إختيار المقررات'!U11,"a4")</f>
        <v>a4</v>
      </c>
      <c r="BS4" s="503"/>
      <c r="BT4" s="504">
        <v>63</v>
      </c>
      <c r="BU4" s="450"/>
      <c r="BV4" s="449">
        <v>64</v>
      </c>
      <c r="BW4" s="450"/>
      <c r="BX4" s="449">
        <v>65</v>
      </c>
      <c r="BY4" s="450"/>
      <c r="BZ4" s="449">
        <v>66</v>
      </c>
      <c r="CA4" s="450"/>
      <c r="CB4" s="449">
        <v>67</v>
      </c>
      <c r="CC4" s="450"/>
      <c r="CD4" s="449">
        <v>68</v>
      </c>
      <c r="CE4" s="451"/>
      <c r="CF4" s="452">
        <v>69</v>
      </c>
      <c r="CG4" s="450"/>
      <c r="CH4" s="449">
        <v>70</v>
      </c>
      <c r="CI4" s="450"/>
      <c r="CJ4" s="449">
        <v>71</v>
      </c>
      <c r="CK4" s="450"/>
      <c r="CL4" s="449">
        <v>72</v>
      </c>
      <c r="CM4" s="450"/>
      <c r="CN4" s="449">
        <v>73</v>
      </c>
      <c r="CO4" s="450"/>
      <c r="CP4" s="453" t="str">
        <f>IF('إختيار المقررات'!U12&lt;&gt;0,'إختيار المقررات'!U12,"a6")</f>
        <v>a6</v>
      </c>
      <c r="CQ4" s="454"/>
      <c r="CR4" s="504">
        <v>74</v>
      </c>
      <c r="CS4" s="450"/>
      <c r="CT4" s="449">
        <v>75</v>
      </c>
      <c r="CU4" s="450"/>
      <c r="CV4" s="449">
        <v>76</v>
      </c>
      <c r="CW4" s="450"/>
      <c r="CX4" s="449">
        <v>77</v>
      </c>
      <c r="CY4" s="450"/>
      <c r="CZ4" s="449">
        <v>78</v>
      </c>
      <c r="DA4" s="450"/>
      <c r="DB4" s="449">
        <v>79</v>
      </c>
      <c r="DC4" s="451"/>
      <c r="DD4" s="452">
        <v>80</v>
      </c>
      <c r="DE4" s="450"/>
      <c r="DF4" s="449">
        <v>81</v>
      </c>
      <c r="DG4" s="450"/>
      <c r="DH4" s="449">
        <v>82</v>
      </c>
      <c r="DI4" s="450"/>
      <c r="DJ4" s="449">
        <v>83</v>
      </c>
      <c r="DK4" s="450"/>
      <c r="DL4" s="449">
        <v>84</v>
      </c>
      <c r="DM4" s="450"/>
      <c r="DN4" s="453" t="str">
        <f>IF('إختيار المقررات'!U13&lt;&gt;0,'إختيار المقررات'!U13,"a8")</f>
        <v>a8</v>
      </c>
      <c r="DO4" s="454"/>
      <c r="DP4" s="533"/>
      <c r="DQ4" s="531"/>
      <c r="DR4" s="518"/>
      <c r="DS4" s="509"/>
      <c r="DT4" s="514"/>
      <c r="DU4" s="519"/>
      <c r="DV4" s="510"/>
      <c r="DW4" s="510"/>
      <c r="DX4" s="510"/>
      <c r="DY4" s="510"/>
      <c r="DZ4" s="500"/>
      <c r="EA4" s="500"/>
      <c r="EB4" s="521"/>
      <c r="EC4" s="516"/>
      <c r="ED4" s="516"/>
      <c r="EE4" s="529"/>
      <c r="EF4" s="512"/>
      <c r="EG4" s="525"/>
      <c r="EH4" s="525"/>
      <c r="EI4" s="507"/>
      <c r="EJ4" s="507"/>
      <c r="EK4" s="498"/>
      <c r="EL4" s="499"/>
      <c r="EM4" s="499"/>
      <c r="EN4" s="499"/>
      <c r="EO4" s="499"/>
      <c r="EP4" s="499"/>
    </row>
    <row r="5" spans="1:152" s="115" customFormat="1" ht="24.9" customHeight="1" x14ac:dyDescent="0.65">
      <c r="A5" s="108">
        <f>'إختيار المقررات'!D1</f>
        <v>0</v>
      </c>
      <c r="B5" s="108" t="str">
        <f>'إختيار المقررات'!J1</f>
        <v/>
      </c>
      <c r="C5" s="108" t="e">
        <f>'إختيار المقررات'!P1</f>
        <v>#N/A</v>
      </c>
      <c r="D5" s="108" t="str">
        <f>'إختيار المقررات'!V1</f>
        <v>hhh</v>
      </c>
      <c r="E5" s="108" t="e">
        <f>'إختيار المقررات'!AH1</f>
        <v>#N/A</v>
      </c>
      <c r="F5" s="109" t="e">
        <f>'إختيار المقررات'!AB1</f>
        <v>#N/A</v>
      </c>
      <c r="G5" s="108" t="e">
        <f>'إختيار المقررات'!AB3</f>
        <v>#N/A</v>
      </c>
      <c r="H5" s="110" t="e">
        <f>'إختيار المقررات'!P3</f>
        <v>#N/A</v>
      </c>
      <c r="I5" s="108" t="e">
        <f>'إختيار المقررات'!D3</f>
        <v>#N/A</v>
      </c>
      <c r="J5" s="111" t="e">
        <f>'إختيار المقررات'!J3</f>
        <v>#N/A</v>
      </c>
      <c r="K5" s="112" t="str">
        <f>'إختيار المقررات'!V3</f>
        <v>غير سوري</v>
      </c>
      <c r="L5" s="112" t="e">
        <f>'إختيار المقررات'!AH3</f>
        <v>#N/A</v>
      </c>
      <c r="M5" s="112">
        <f>'إختيار المقررات'!V4</f>
        <v>0</v>
      </c>
      <c r="N5" s="180">
        <f>'إختيار المقررات'!AB4</f>
        <v>0</v>
      </c>
      <c r="O5" s="111">
        <f>'إختيار المقررات'!AH4</f>
        <v>0</v>
      </c>
      <c r="P5" s="113" t="e">
        <f>'إختيار المقررات'!D4</f>
        <v>#N/A</v>
      </c>
      <c r="Q5" s="108" t="e">
        <f>'إختيار المقررات'!J4</f>
        <v>#N/A</v>
      </c>
      <c r="R5" s="111" t="e">
        <f>'إختيار المقررات'!P4</f>
        <v>#N/A</v>
      </c>
      <c r="S5" s="114" t="e">
        <f>'إختيار المقررات'!D2</f>
        <v>#N/A</v>
      </c>
      <c r="T5" s="146" t="str">
        <f>IFERROR(IFERROR(VLOOKUP(T4,الإستمارة!$C$13:$C$22,1,0),VLOOKUP(T4,الإستمارة!$K$13:$K$22,1,0)),"")</f>
        <v/>
      </c>
      <c r="U5" s="147" t="str">
        <f>IF(VLOOKUP(T4,'إختيار المقررات'!$BM$5:$BR$63,6,0)="","",VLOOKUP(T4,'إختيار المقررات'!$BM$5:$BR$63,6,0))</f>
        <v/>
      </c>
      <c r="V5" s="146" t="str">
        <f>IFERROR(IFERROR(VLOOKUP(V4,الإستمارة!$C$13:$C$22,1,0),VLOOKUP(V4,الإستمارة!$K$13:$K$22,1,0)),"")</f>
        <v/>
      </c>
      <c r="W5" s="147" t="str">
        <f>IF(VLOOKUP(V4,'إختيار المقررات'!$BM$5:$BR$63,6,0)="","",VLOOKUP(V4,'إختيار المقررات'!$BM$5:$BR$63,6,0))</f>
        <v/>
      </c>
      <c r="X5" s="146" t="str">
        <f>IFERROR(IFERROR(VLOOKUP(X4,الإستمارة!$C$13:$C$22,1,0),VLOOKUP(X4,الإستمارة!$K$13:$K$22,1,0)),"")</f>
        <v/>
      </c>
      <c r="Y5" s="147" t="str">
        <f>IF(VLOOKUP(X4,'إختيار المقررات'!$BM$5:$BR$63,6,0)="","",VLOOKUP(X4,'إختيار المقررات'!$BM$5:$BR$63,6,0))</f>
        <v/>
      </c>
      <c r="Z5" s="146" t="str">
        <f>IFERROR(IFERROR(VLOOKUP(Z4,الإستمارة!$C$13:$C$22,1,0),VLOOKUP(Z4,الإستمارة!$K$13:$K$22,1,0)),"")</f>
        <v/>
      </c>
      <c r="AA5" s="147" t="str">
        <f>IF(VLOOKUP(Z4,'إختيار المقررات'!$BM$5:$BR$63,6,0)="","",VLOOKUP(Z4,'إختيار المقررات'!$BM$5:$BR$63,6,0))</f>
        <v/>
      </c>
      <c r="AB5" s="146" t="str">
        <f>IFERROR(IFERROR(VLOOKUP(AB4,الإستمارة!$C$13:$C$22,1,0),VLOOKUP(AB4,الإستمارة!$K$13:$K$22,1,0)),"")</f>
        <v/>
      </c>
      <c r="AC5" s="147" t="str">
        <f>IF(VLOOKUP(AB4,'إختيار المقررات'!$BM$5:$BR$63,6,0)="","",VLOOKUP(AB4,'إختيار المقررات'!$BM$5:$BR$63,6,0))</f>
        <v/>
      </c>
      <c r="AD5" s="146" t="str">
        <f>IFERROR(IFERROR(VLOOKUP(AD4,الإستمارة!$C$13:$C$22,1,0),VLOOKUP(AD4,الإستمارة!$K$13:$K$22,1,0)),"")</f>
        <v/>
      </c>
      <c r="AE5" s="147" t="str">
        <f>IF(VLOOKUP(AD4,'إختيار المقررات'!$BM$5:$BR$63,6,0)="","",VLOOKUP(AD4,'إختيار المقررات'!$BM$5:$BR$63,6,0))</f>
        <v/>
      </c>
      <c r="AF5" s="146" t="str">
        <f>IFERROR(IFERROR(VLOOKUP(AF4,الإستمارة!$C$13:$C$22,1,0),VLOOKUP(AF4,الإستمارة!$K$13:$K$22,1,0)),"")</f>
        <v/>
      </c>
      <c r="AG5" s="147" t="str">
        <f>IF(VLOOKUP(AF4,'إختيار المقررات'!$BM$5:$BR$63,6,0)="","",VLOOKUP(AF4,'إختيار المقررات'!$BM$5:$BR$63,6,0))</f>
        <v/>
      </c>
      <c r="AH5" s="146" t="str">
        <f>IFERROR(IFERROR(VLOOKUP(AH4,الإستمارة!$C$13:$C$22,1,0),VLOOKUP(AH4,الإستمارة!$K$13:$K$22,1,0)),"")</f>
        <v/>
      </c>
      <c r="AI5" s="147" t="str">
        <f>IF(VLOOKUP(AH4,'إختيار المقررات'!$BM$5:$BR$63,6,0)="","",VLOOKUP(AH4,'إختيار المقررات'!$BM$5:$BR$63,6,0))</f>
        <v/>
      </c>
      <c r="AJ5" s="146" t="str">
        <f>IFERROR(IFERROR(VLOOKUP(AJ4,الإستمارة!$C$13:$C$22,1,0),VLOOKUP(AJ4,الإستمارة!$K$13:$K$22,1,0)),"")</f>
        <v/>
      </c>
      <c r="AK5" s="147" t="str">
        <f>IF(VLOOKUP(AJ4,'إختيار المقررات'!$BM$5:$BR$63,6,0)="","",VLOOKUP(AJ4,'إختيار المقررات'!$BM$5:$BR$63,6,0))</f>
        <v/>
      </c>
      <c r="AL5" s="146" t="str">
        <f>IFERROR(IFERROR(VLOOKUP(AL4,الإستمارة!$C$13:$C$22,1,0),VLOOKUP(AL4,الإستمارة!$K$13:$K$22,1,0)),"")</f>
        <v/>
      </c>
      <c r="AM5" s="147" t="str">
        <f>IF(VLOOKUP(AL4,'إختيار المقررات'!$BM$5:$BR$63,6,0)="","",VLOOKUP(AL4,'إختيار المقررات'!$BM$5:$BR$63,6,0))</f>
        <v/>
      </c>
      <c r="AN5" s="146" t="str">
        <f>IFERROR(IFERROR(VLOOKUP(AN4,الإستمارة!$C$13:$C$22,1,0),VLOOKUP(AN4,الإستمارة!$K$13:$K$22,1,0)),"")</f>
        <v/>
      </c>
      <c r="AO5" s="147" t="str">
        <f>IF(VLOOKUP(AN4,'إختيار المقررات'!$BM$5:$BR$63,6,0)="","",VLOOKUP(AN4,'إختيار المقررات'!$BM$5:$BR$63,6,0))</f>
        <v/>
      </c>
      <c r="AP5" s="146" t="str">
        <f>IFERROR(IFERROR(VLOOKUP(AP4,الإستمارة!$C$13:$C$22,1,0),VLOOKUP(AP4,الإستمارة!$K$13:$K$22,1,0)),"")</f>
        <v/>
      </c>
      <c r="AQ5" s="147" t="str">
        <f>IF(VLOOKUP(AP4,'إختيار المقررات'!$BM$5:$BR$63,6,0)="","",VLOOKUP(AP4,'إختيار المقررات'!$BM$5:$BR$63,6,0))</f>
        <v/>
      </c>
      <c r="AR5" s="146" t="str">
        <f>IFERROR(IFERROR(VLOOKUP(AR4,الإستمارة!$C$13:$C$22,1,0),VLOOKUP(AR4,الإستمارة!$K$13:$K$22,1,0)),"")</f>
        <v/>
      </c>
      <c r="AS5" s="147" t="str">
        <f>IF(VLOOKUP(AR4,'إختيار المقررات'!$BM$5:$BR$63,6,0)="","",VLOOKUP(AR4,'إختيار المقررات'!$BM$5:$BR$63,6,0))</f>
        <v/>
      </c>
      <c r="AT5" s="146" t="str">
        <f>IFERROR(IFERROR(VLOOKUP(AT4,الإستمارة!$C$13:$C$22,1,0),VLOOKUP(AT4,الإستمارة!$K$13:$K$22,1,0)),"")</f>
        <v/>
      </c>
      <c r="AU5" s="147" t="str">
        <f>IF(VLOOKUP(AT4,'إختيار المقررات'!$BM$5:$BR$63,6,0)="","",VLOOKUP(AT4,'إختيار المقررات'!$BM$5:$BR$63,6,0))</f>
        <v/>
      </c>
      <c r="AV5" s="146" t="str">
        <f>IFERROR(IFERROR(VLOOKUP(AV4,الإستمارة!$C$13:$C$22,1,0),VLOOKUP(AV4,الإستمارة!$K$13:$K$22,1,0)),"")</f>
        <v/>
      </c>
      <c r="AW5" s="147" t="str">
        <f>IF(VLOOKUP(AV4,'إختيار المقررات'!$BM$5:$BR$63,6,0)="","",VLOOKUP(AV4,'إختيار المقررات'!$BM$5:$BR$63,6,0))</f>
        <v/>
      </c>
      <c r="AX5" s="146" t="str">
        <f>IFERROR(IFERROR(VLOOKUP(AX4,الإستمارة!$C$13:$C$22,1,0),VLOOKUP(AX4,الإستمارة!$K$13:$K$22,1,0)),"")</f>
        <v/>
      </c>
      <c r="AY5" s="147" t="str">
        <f>IF(VLOOKUP(AX4,'إختيار المقررات'!$BM$5:$BR$63,6,0)="","",VLOOKUP(AX4,'إختيار المقررات'!$BM$5:$BR$63,6,0))</f>
        <v/>
      </c>
      <c r="AZ5" s="146" t="str">
        <f>IFERROR(IFERROR(VLOOKUP(AZ4,الإستمارة!$C$13:$C$22,1,0),VLOOKUP(AZ4,الإستمارة!$K$13:$K$22,1,0)),"")</f>
        <v/>
      </c>
      <c r="BA5" s="147" t="str">
        <f>IF(VLOOKUP(AZ4,'إختيار المقررات'!$BM$5:$BR$63,6,0)="","",VLOOKUP(AZ4,'إختيار المقررات'!$BM$5:$BR$63,6,0))</f>
        <v/>
      </c>
      <c r="BB5" s="146" t="str">
        <f>IFERROR(IFERROR(VLOOKUP(BB4,الإستمارة!$C$13:$C$22,1,0),VLOOKUP(BB4,الإستمارة!$K$13:$K$22,1,0)),"")</f>
        <v/>
      </c>
      <c r="BC5" s="147" t="str">
        <f>IF(VLOOKUP(BB4,'إختيار المقررات'!$BM$5:$BR$63,6,0)="","",VLOOKUP(BB4,'إختيار المقررات'!$BM$5:$BR$63,6,0))</f>
        <v/>
      </c>
      <c r="BD5" s="146" t="str">
        <f>IFERROR(IFERROR(VLOOKUP(BD4,الإستمارة!$C$13:$C$22,1,0),VLOOKUP(BD4,الإستمارة!$K$13:$K$22,1,0)),"")</f>
        <v/>
      </c>
      <c r="BE5" s="147" t="str">
        <f>IF(VLOOKUP(BD4,'إختيار المقررات'!$BM$5:$BR$63,6,0)="","",VLOOKUP(BD4,'إختيار المقررات'!$BM$5:$BR$63,6,0))</f>
        <v/>
      </c>
      <c r="BF5" s="146" t="str">
        <f>IFERROR(IFERROR(VLOOKUP(BF4,الإستمارة!$C$13:$C$22,1,0),VLOOKUP(BF4,الإستمارة!$K$13:$K$22,1,0)),"")</f>
        <v/>
      </c>
      <c r="BG5" s="147" t="str">
        <f>IF(VLOOKUP(BF4,'إختيار المقررات'!$BM$5:$BR$63,6,0)="","",VLOOKUP(BF4,'إختيار المقررات'!$BM$5:$BR$63,6,0))</f>
        <v/>
      </c>
      <c r="BH5" s="146" t="str">
        <f>IFERROR(IFERROR(VLOOKUP(BH4,الإستمارة!$C$13:$C$22,1,0),VLOOKUP(BH4,الإستمارة!$K$13:$K$22,1,0)),"")</f>
        <v/>
      </c>
      <c r="BI5" s="147" t="str">
        <f>IF(VLOOKUP(BH4,'إختيار المقررات'!$BM$5:$BR$63,6,0)="","",VLOOKUP(BH4,'إختيار المقررات'!$BM$5:$BR$63,6,0))</f>
        <v/>
      </c>
      <c r="BJ5" s="146" t="str">
        <f>IFERROR(IFERROR(VLOOKUP(BJ4,الإستمارة!$C$13:$C$22,1,0),VLOOKUP(BJ4,الإستمارة!$K$13:$K$22,1,0)),"")</f>
        <v/>
      </c>
      <c r="BK5" s="147" t="str">
        <f>IF(VLOOKUP(BJ4,'إختيار المقررات'!$BM$5:$BR$63,6,0)="","",VLOOKUP(BJ4,'إختيار المقررات'!$BM$5:$BR$63,6,0))</f>
        <v/>
      </c>
      <c r="BL5" s="146" t="str">
        <f>IFERROR(IFERROR(VLOOKUP(BL4,الإستمارة!$C$13:$C$22,1,0),VLOOKUP(BL4,الإستمارة!$K$13:$K$22,1,0)),"")</f>
        <v/>
      </c>
      <c r="BM5" s="147" t="str">
        <f>IF(VLOOKUP(BL4,'إختيار المقررات'!$BM$5:$BR$63,6,0)="","",VLOOKUP(BL4,'إختيار المقررات'!$BM$5:$BR$63,6,0))</f>
        <v/>
      </c>
      <c r="BN5" s="146" t="str">
        <f>IFERROR(IFERROR(VLOOKUP(BN4,الإستمارة!$C$13:$C$22,1,0),VLOOKUP(BN4,الإستمارة!$K$13:$K$22,1,0)),"")</f>
        <v/>
      </c>
      <c r="BO5" s="147" t="str">
        <f>IF(VLOOKUP(BN4,'إختيار المقررات'!$BM$5:$BR$63,6,0)="","",VLOOKUP(BN4,'إختيار المقررات'!$BM$5:$BR$63,6,0))</f>
        <v/>
      </c>
      <c r="BP5" s="146" t="str">
        <f>IFERROR(IFERROR(VLOOKUP(BP4,الإستمارة!$C$13:$C$22,1,0),VLOOKUP(BP4,الإستمارة!$K$13:$K$22,1,0)),"")</f>
        <v/>
      </c>
      <c r="BQ5" s="147" t="str">
        <f>IF(VLOOKUP(BP4,'إختيار المقررات'!$BM$5:$BR$63,6,0)="","",VLOOKUP(BP4,'إختيار المقررات'!$BM$5:$BR$63,6,0))</f>
        <v/>
      </c>
      <c r="BR5" s="146" t="str">
        <f>IFERROR(IFERROR(VLOOKUP(BR4,الإستمارة!$C$13:$C$22,1,0),VLOOKUP(BR4,الإستمارة!$K$13:$K$22,1,0)),"")</f>
        <v/>
      </c>
      <c r="BS5" s="147" t="str">
        <f>IF(VLOOKUP(BR4,'إختيار المقررات'!$BM$5:$BR$63,6,0)="","",VLOOKUP(BR4,'إختيار المقررات'!$BM$5:$BR$63,6,0))</f>
        <v/>
      </c>
      <c r="BT5" s="146" t="str">
        <f>IFERROR(IFERROR(VLOOKUP(BT4,الإستمارة!$C$13:$C$22,1,0),VLOOKUP(BT4,الإستمارة!$K$13:$K$22,1,0)),"")</f>
        <v/>
      </c>
      <c r="BU5" s="147" t="str">
        <f>IF(VLOOKUP(BT4,'إختيار المقررات'!$BM$5:$BR$63,6,0)="","",VLOOKUP(BT4,'إختيار المقررات'!$BM$5:$BR$63,6,0))</f>
        <v/>
      </c>
      <c r="BV5" s="146" t="str">
        <f>IFERROR(IFERROR(VLOOKUP(BV4,الإستمارة!$C$13:$C$22,1,0),VLOOKUP(BV4,الإستمارة!$K$13:$K$22,1,0)),"")</f>
        <v/>
      </c>
      <c r="BW5" s="147" t="str">
        <f>IF(VLOOKUP(BV4,'إختيار المقررات'!$BM$5:$BR$63,6,0)="","",VLOOKUP(BV4,'إختيار المقررات'!$BM$5:$BR$63,6,0))</f>
        <v/>
      </c>
      <c r="BX5" s="146" t="str">
        <f>IFERROR(IFERROR(VLOOKUP(BX4,الإستمارة!$C$13:$C$22,1,0),VLOOKUP(BX4,الإستمارة!$K$13:$K$22,1,0)),"")</f>
        <v/>
      </c>
      <c r="BY5" s="147" t="str">
        <f>IF(VLOOKUP(BX4,'إختيار المقررات'!$BM$5:$BR$63,6,0)="","",VLOOKUP(BX4,'إختيار المقررات'!$BM$5:$BR$63,6,0))</f>
        <v/>
      </c>
      <c r="BZ5" s="146" t="str">
        <f>IFERROR(IFERROR(VLOOKUP(BZ4,الإستمارة!$C$13:$C$22,1,0),VLOOKUP(BZ4,الإستمارة!$K$13:$K$22,1,0)),"")</f>
        <v/>
      </c>
      <c r="CA5" s="147" t="str">
        <f>IF(VLOOKUP(BZ4,'إختيار المقررات'!$BM$5:$BR$63,6,0)="","",VLOOKUP(BZ4,'إختيار المقررات'!$BM$5:$BR$63,6,0))</f>
        <v/>
      </c>
      <c r="CB5" s="146" t="str">
        <f>IFERROR(IFERROR(VLOOKUP(CB4,الإستمارة!$C$13:$C$22,1,0),VLOOKUP(CB4,الإستمارة!$K$13:$K$22,1,0)),"")</f>
        <v/>
      </c>
      <c r="CC5" s="147" t="str">
        <f>IF(VLOOKUP(CB4,'إختيار المقررات'!$BM$5:$BR$63,6,0)="","",VLOOKUP(CB4,'إختيار المقررات'!$BM$5:$BR$63,6,0))</f>
        <v/>
      </c>
      <c r="CD5" s="146" t="str">
        <f>IFERROR(IFERROR(VLOOKUP(CD4,الإستمارة!$C$13:$C$22,1,0),VLOOKUP(CD4,الإستمارة!$K$13:$K$22,1,0)),"")</f>
        <v/>
      </c>
      <c r="CE5" s="147" t="str">
        <f>IF(VLOOKUP(CD4,'إختيار المقررات'!$BM$5:$BR$63,6,0)="","",VLOOKUP(CD4,'إختيار المقررات'!$BM$5:$BR$63,6,0))</f>
        <v/>
      </c>
      <c r="CF5" s="146" t="str">
        <f>IFERROR(IFERROR(VLOOKUP(CF4,الإستمارة!$C$13:$C$22,1,0),VLOOKUP(CF4,الإستمارة!$K$13:$K$22,1,0)),"")</f>
        <v/>
      </c>
      <c r="CG5" s="147" t="str">
        <f>IF(VLOOKUP(CF4,'إختيار المقررات'!$BM$5:$BR$63,6,0)="","",VLOOKUP(CF4,'إختيار المقررات'!$BM$5:$BR$63,6,0))</f>
        <v/>
      </c>
      <c r="CH5" s="146" t="str">
        <f>IFERROR(IFERROR(VLOOKUP(CH4,الإستمارة!$C$13:$C$22,1,0),VLOOKUP(CH4,الإستمارة!$K$13:$K$22,1,0)),"")</f>
        <v/>
      </c>
      <c r="CI5" s="147" t="str">
        <f>IF(VLOOKUP(CH4,'إختيار المقررات'!$BM$5:$BR$63,6,0)="","",VLOOKUP(CH4,'إختيار المقررات'!$BM$5:$BR$63,6,0))</f>
        <v/>
      </c>
      <c r="CJ5" s="146" t="str">
        <f>IFERROR(IFERROR(VLOOKUP(CJ4,الإستمارة!$C$13:$C$22,1,0),VLOOKUP(CJ4,الإستمارة!$K$13:$K$22,1,0)),"")</f>
        <v/>
      </c>
      <c r="CK5" s="147" t="str">
        <f>IF(VLOOKUP(CJ4,'إختيار المقررات'!$BM$5:$BR$63,6,0)="","",VLOOKUP(CJ4,'إختيار المقررات'!$BM$5:$BR$63,6,0))</f>
        <v/>
      </c>
      <c r="CL5" s="146" t="str">
        <f>IFERROR(IFERROR(VLOOKUP(CL4,الإستمارة!$C$13:$C$22,1,0),VLOOKUP(CL4,الإستمارة!$K$13:$K$22,1,0)),"")</f>
        <v/>
      </c>
      <c r="CM5" s="147" t="str">
        <f>IF(VLOOKUP(CL4,'إختيار المقررات'!$BM$5:$BR$63,6,0)="","",VLOOKUP(CL4,'إختيار المقررات'!$BM$5:$BR$63,6,0))</f>
        <v/>
      </c>
      <c r="CN5" s="146" t="str">
        <f>IFERROR(IFERROR(VLOOKUP(CN4,الإستمارة!$C$13:$C$22,1,0),VLOOKUP(CN4,الإستمارة!$K$13:$K$22,1,0)),"")</f>
        <v/>
      </c>
      <c r="CO5" s="147" t="str">
        <f>IF(VLOOKUP(CN4,'إختيار المقررات'!$BM$5:$BR$63,6,0)="","",VLOOKUP(CN4,'إختيار المقررات'!$BM$5:$BR$63,6,0))</f>
        <v/>
      </c>
      <c r="CP5" s="146" t="str">
        <f>IFERROR(IFERROR(VLOOKUP(CP4,الإستمارة!$C$13:$C$22,1,0),VLOOKUP(CP4,الإستمارة!$K$13:$K$22,1,0)),"")</f>
        <v/>
      </c>
      <c r="CQ5" s="147" t="str">
        <f>IF(VLOOKUP(CP4,'إختيار المقررات'!$BM$5:$BR$63,6,0)="","",VLOOKUP(CP4,'إختيار المقررات'!$BM$5:$BR$63,6,0))</f>
        <v/>
      </c>
      <c r="CR5" s="146" t="str">
        <f>IFERROR(IFERROR(VLOOKUP(CR4,الإستمارة!$C$13:$C$22,1,0),VLOOKUP(CR4,الإستمارة!$K$13:$K$22,1,0)),"")</f>
        <v/>
      </c>
      <c r="CS5" s="147" t="str">
        <f>IF(VLOOKUP(CR4,'إختيار المقررات'!$BM$5:$BR$63,6,0)="","",VLOOKUP(CR4,'إختيار المقررات'!$BM$5:$BR$63,6,0))</f>
        <v/>
      </c>
      <c r="CT5" s="146" t="str">
        <f>IFERROR(IFERROR(VLOOKUP(CT4,الإستمارة!$C$13:$C$22,1,0),VLOOKUP(CT4,الإستمارة!$K$13:$K$22,1,0)),"")</f>
        <v/>
      </c>
      <c r="CU5" s="147" t="str">
        <f>IF(VLOOKUP(CT4,'إختيار المقررات'!$BM$5:$BR$63,6,0)="","",VLOOKUP(CT4,'إختيار المقررات'!$BM$5:$BR$63,6,0))</f>
        <v/>
      </c>
      <c r="CV5" s="146" t="str">
        <f>IFERROR(IFERROR(VLOOKUP(CV4,الإستمارة!$C$13:$C$22,1,0),VLOOKUP(CV4,الإستمارة!$K$13:$K$22,1,0)),"")</f>
        <v/>
      </c>
      <c r="CW5" s="147" t="str">
        <f>IF(VLOOKUP(CV4,'إختيار المقررات'!$BM$5:$BR$63,6,0)="","",VLOOKUP(CV4,'إختيار المقررات'!$BM$5:$BR$63,6,0))</f>
        <v/>
      </c>
      <c r="CX5" s="146" t="str">
        <f>IFERROR(IFERROR(VLOOKUP(CX4,الإستمارة!$C$13:$C$22,1,0),VLOOKUP(CX4,الإستمارة!$K$13:$K$22,1,0)),"")</f>
        <v/>
      </c>
      <c r="CY5" s="147" t="str">
        <f>IF(VLOOKUP(CX4,'إختيار المقررات'!$BM$5:$BR$63,6,0)="","",VLOOKUP(CX4,'إختيار المقررات'!$BM$5:$BR$63,6,0))</f>
        <v/>
      </c>
      <c r="CZ5" s="146" t="str">
        <f>IFERROR(IFERROR(VLOOKUP(CZ4,الإستمارة!$C$13:$C$22,1,0),VLOOKUP(CZ4,الإستمارة!$K$13:$K$22,1,0)),"")</f>
        <v/>
      </c>
      <c r="DA5" s="147" t="str">
        <f>IF(VLOOKUP(CZ4,'إختيار المقررات'!$BM$5:$BR$63,6,0)="","",VLOOKUP(CZ4,'إختيار المقررات'!$BM$5:$BR$63,6,0))</f>
        <v/>
      </c>
      <c r="DB5" s="146" t="str">
        <f>IFERROR(IFERROR(VLOOKUP(DB4,الإستمارة!$C$13:$C$22,1,0),VLOOKUP(DB4,الإستمارة!$K$13:$K$22,1,0)),"")</f>
        <v/>
      </c>
      <c r="DC5" s="147" t="str">
        <f>IF(VLOOKUP(DB4,'إختيار المقررات'!$BM$5:$BR$63,6,0)="","",VLOOKUP(DB4,'إختيار المقررات'!$BM$5:$BR$63,6,0))</f>
        <v/>
      </c>
      <c r="DD5" s="146" t="str">
        <f>IFERROR(IFERROR(VLOOKUP(DD4,الإستمارة!$C$13:$C$22,1,0),VLOOKUP(DD4,الإستمارة!$K$13:$K$22,1,0)),"")</f>
        <v/>
      </c>
      <c r="DE5" s="147" t="str">
        <f>IF(VLOOKUP(DD4,'إختيار المقررات'!$BM$5:$BR$63,6,0)="","",VLOOKUP(DD4,'إختيار المقررات'!$BM$5:$BR$63,6,0))</f>
        <v/>
      </c>
      <c r="DF5" s="146" t="str">
        <f>IFERROR(IFERROR(VLOOKUP(DF4,الإستمارة!$C$13:$C$22,1,0),VLOOKUP(DF4,الإستمارة!$K$13:$K$22,1,0)),"")</f>
        <v/>
      </c>
      <c r="DG5" s="147" t="str">
        <f>IF(VLOOKUP(DF4,'إختيار المقررات'!$BM$5:$BR$63,6,0)="","",VLOOKUP(DF4,'إختيار المقررات'!$BM$5:$BR$63,6,0))</f>
        <v/>
      </c>
      <c r="DH5" s="146" t="str">
        <f>IFERROR(IFERROR(VLOOKUP(DH4,الإستمارة!$C$13:$C$22,1,0),VLOOKUP(DH4,الإستمارة!$K$13:$K$22,1,0)),"")</f>
        <v/>
      </c>
      <c r="DI5" s="147" t="str">
        <f>IF(VLOOKUP(DH4,'إختيار المقررات'!$BM$5:$BR$63,6,0)="","",VLOOKUP(DH4,'إختيار المقررات'!$BM$5:$BR$63,6,0))</f>
        <v/>
      </c>
      <c r="DJ5" s="146" t="str">
        <f>IFERROR(IFERROR(VLOOKUP(DJ4,الإستمارة!$C$13:$C$22,1,0),VLOOKUP(DJ4,الإستمارة!$K$13:$K$22,1,0)),"")</f>
        <v/>
      </c>
      <c r="DK5" s="147" t="str">
        <f>IF(VLOOKUP(DJ4,'إختيار المقررات'!$BM$5:$BR$63,6,0)="","",VLOOKUP(DJ4,'إختيار المقررات'!$BM$5:$BR$63,6,0))</f>
        <v/>
      </c>
      <c r="DL5" s="146" t="str">
        <f>IFERROR(IFERROR(VLOOKUP(DL4,الإستمارة!$C$13:$C$22,1,0),VLOOKUP(DL4,الإستمارة!$K$13:$K$22,1,0)),"")</f>
        <v/>
      </c>
      <c r="DM5" s="147" t="str">
        <f>IF(VLOOKUP(DL4,'إختيار المقررات'!$BM$5:$BR$63,6,0)="","",VLOOKUP(DL4,'إختيار المقررات'!$BM$5:$BR$63,6,0))</f>
        <v/>
      </c>
      <c r="DN5" s="146" t="str">
        <f>IFERROR(IFERROR(VLOOKUP(DN4,الإستمارة!$C$13:$C$22,1,0),VLOOKUP(DN4,الإستمارة!$K$13:$K$22,1,0)),"")</f>
        <v/>
      </c>
      <c r="DO5" s="147" t="str">
        <f>IF(VLOOKUP(DN4,'إختيار المقررات'!$BM$5:$BR$63,6,0)="","",VLOOKUP(DN4,'إختيار المقررات'!$BM$5:$BR$63,6,0))</f>
        <v/>
      </c>
      <c r="DP5" s="116" t="e">
        <f>'إختيار المقررات'!P5</f>
        <v>#N/A</v>
      </c>
      <c r="DQ5" s="117" t="e">
        <f>'إختيار المقررات'!V5</f>
        <v>#N/A</v>
      </c>
      <c r="DR5" s="118" t="e">
        <f>'إختيار المقررات'!AB5</f>
        <v>#N/A</v>
      </c>
      <c r="DS5" s="119">
        <f>'إختيار المقررات'!D5</f>
        <v>0</v>
      </c>
      <c r="DT5" s="120">
        <f>'إختيار المقررات'!AH10</f>
        <v>0</v>
      </c>
      <c r="DU5" s="121">
        <f>'إختيار المقررات'!AH9</f>
        <v>0</v>
      </c>
      <c r="DV5" s="121" t="e">
        <f>'إختيار المقررات'!AH7</f>
        <v>#N/A</v>
      </c>
      <c r="DW5" s="121" t="e">
        <f>'إختيار المقررات'!AH8</f>
        <v>#N/A</v>
      </c>
      <c r="DX5" s="122" t="e">
        <f>'إختيار المقررات'!AH12</f>
        <v>#N/A</v>
      </c>
      <c r="DY5" s="121" t="str">
        <f>'إختيار المقررات'!AH13</f>
        <v>لا</v>
      </c>
      <c r="DZ5" s="121" t="e">
        <f>'إختيار المقررات'!AH14</f>
        <v>#N/A</v>
      </c>
      <c r="EA5" s="121" t="e">
        <f>'إختيار المقررات'!AH15</f>
        <v>#N/A</v>
      </c>
      <c r="EB5" s="116">
        <f>'إختيار المقررات'!AH16</f>
        <v>0</v>
      </c>
      <c r="EC5" s="123">
        <f>'إختيار المقررات'!AH17</f>
        <v>0</v>
      </c>
      <c r="ED5" s="121">
        <f>'إختيار المقررات'!AH18</f>
        <v>0</v>
      </c>
      <c r="EE5" s="124">
        <f>SUM(EB5:ED5)</f>
        <v>0</v>
      </c>
      <c r="EF5" s="116" t="e">
        <f>'إختيار المقررات'!AB2</f>
        <v>#N/A</v>
      </c>
      <c r="EG5" s="117" t="e">
        <f>'إختيار المقررات'!V2</f>
        <v>#N/A</v>
      </c>
      <c r="EH5" s="117" t="e">
        <f>'إختيار المقررات'!P2</f>
        <v>#N/A</v>
      </c>
      <c r="EI5" s="124" t="e">
        <f>'إختيار المقررات'!J2</f>
        <v>#N/A</v>
      </c>
      <c r="EJ5" s="124" t="str">
        <f>'إختيار المقررات'!V15</f>
        <v>الإنكليزية</v>
      </c>
      <c r="EK5" s="124" t="str">
        <f>'إختيار المقررات'!V19</f>
        <v/>
      </c>
      <c r="EL5" s="124" t="str">
        <f>'إختيار المقررات'!V20</f>
        <v/>
      </c>
      <c r="EM5" s="124" t="str">
        <f>'إختيار المقررات'!V21</f>
        <v/>
      </c>
      <c r="EN5" s="124" t="str">
        <f>'إختيار المقررات'!V22</f>
        <v/>
      </c>
      <c r="EO5" s="124" t="str">
        <f>'إختيار المقررات'!V23</f>
        <v/>
      </c>
      <c r="EP5" s="124" t="str">
        <f>'إختيار المقررات'!V24</f>
        <v/>
      </c>
      <c r="EQ5" s="115" t="str">
        <f>'إختيار المقررات'!V24</f>
        <v/>
      </c>
      <c r="ER5" s="115" t="str">
        <f>'إختيار المقررات'!V25</f>
        <v/>
      </c>
      <c r="ES5" s="115" t="str">
        <f>'إختيار المقررات'!V26</f>
        <v/>
      </c>
      <c r="ET5" s="115" t="str">
        <f>'إختيار المقررات'!V27</f>
        <v/>
      </c>
      <c r="EU5" s="115" t="str">
        <f>'إختيار المقررات'!V28</f>
        <v/>
      </c>
      <c r="EV5" s="115" t="str">
        <f>'إختيار المقررات'!V23</f>
        <v/>
      </c>
    </row>
  </sheetData>
  <sheetProtection algorithmName="SHA-512" hashValue="kG7+RsvtSaGFfREhhAcKSJXHOd/7mplOmt7FvF4QWhNRp2T1V2GoI4bZCbjgN32wJ2ko4DSrYIBOEp3lJJ6Low==" saltValue="jsJh5jIYLVrGxxwjnPq87A==" spinCount="100000" sheet="1" objects="1" scenarios="1"/>
  <mergeCells count="152">
    <mergeCell ref="G3:G4"/>
    <mergeCell ref="EH3:EH4"/>
    <mergeCell ref="BB3:BC3"/>
    <mergeCell ref="K1:K4"/>
    <mergeCell ref="EG3:EG4"/>
    <mergeCell ref="EE3:EE4"/>
    <mergeCell ref="CP3:CQ3"/>
    <mergeCell ref="CR3:CS3"/>
    <mergeCell ref="DQ3:DQ4"/>
    <mergeCell ref="DP3:DP4"/>
    <mergeCell ref="AP3:AQ3"/>
    <mergeCell ref="AT3:AU3"/>
    <mergeCell ref="EC3:EC4"/>
    <mergeCell ref="AV4:AW4"/>
    <mergeCell ref="AX4:AY4"/>
    <mergeCell ref="AZ4:BA4"/>
    <mergeCell ref="DV3:DV4"/>
    <mergeCell ref="CN3:CO3"/>
    <mergeCell ref="CX3:CY3"/>
    <mergeCell ref="BT4:BU4"/>
    <mergeCell ref="CB3:CC3"/>
    <mergeCell ref="CH3:CI3"/>
    <mergeCell ref="CL3:CM3"/>
    <mergeCell ref="BX3:BY3"/>
    <mergeCell ref="EI3:EI4"/>
    <mergeCell ref="EJ3:EJ4"/>
    <mergeCell ref="DS3:DS4"/>
    <mergeCell ref="DW3:DW4"/>
    <mergeCell ref="DX3:DX4"/>
    <mergeCell ref="DY3:DY4"/>
    <mergeCell ref="EF3:EF4"/>
    <mergeCell ref="BF4:BG4"/>
    <mergeCell ref="BH4:BI4"/>
    <mergeCell ref="BJ4:BK4"/>
    <mergeCell ref="BL4:BM4"/>
    <mergeCell ref="BT3:BU3"/>
    <mergeCell ref="DT3:DT4"/>
    <mergeCell ref="ED3:ED4"/>
    <mergeCell ref="BJ3:BK3"/>
    <mergeCell ref="DR3:DR4"/>
    <mergeCell ref="DU3:DU4"/>
    <mergeCell ref="CX4:CY4"/>
    <mergeCell ref="EB3:EB4"/>
    <mergeCell ref="CB4:CC4"/>
    <mergeCell ref="CD4:CE4"/>
    <mergeCell ref="CF4:CG4"/>
    <mergeCell ref="CH4:CI4"/>
    <mergeCell ref="EA3:EA4"/>
    <mergeCell ref="BZ3:CA3"/>
    <mergeCell ref="CF3:CG3"/>
    <mergeCell ref="CT3:CU3"/>
    <mergeCell ref="CV3:CW3"/>
    <mergeCell ref="X3:Y3"/>
    <mergeCell ref="BR3:BS3"/>
    <mergeCell ref="BL3:BM3"/>
    <mergeCell ref="CJ3:CK3"/>
    <mergeCell ref="BV3:BW3"/>
    <mergeCell ref="BV4:BW4"/>
    <mergeCell ref="BX4:BY4"/>
    <mergeCell ref="BF3:BG3"/>
    <mergeCell ref="AZ3:BA3"/>
    <mergeCell ref="AJ3:AK3"/>
    <mergeCell ref="AR3:AS3"/>
    <mergeCell ref="Z4:AA4"/>
    <mergeCell ref="AB4:AC4"/>
    <mergeCell ref="AD4:AE4"/>
    <mergeCell ref="AF4:AG4"/>
    <mergeCell ref="AH4:AI4"/>
    <mergeCell ref="AP4:AQ4"/>
    <mergeCell ref="AR4:AS4"/>
    <mergeCell ref="BB4:BC4"/>
    <mergeCell ref="BD4:BE4"/>
    <mergeCell ref="AJ4:AK4"/>
    <mergeCell ref="AL4:AM4"/>
    <mergeCell ref="AL3:AM3"/>
    <mergeCell ref="AT4:AU4"/>
    <mergeCell ref="EK1:EP4"/>
    <mergeCell ref="DZ3:DZ4"/>
    <mergeCell ref="AV3:AW3"/>
    <mergeCell ref="AX3:AY3"/>
    <mergeCell ref="BD3:BE3"/>
    <mergeCell ref="BH3:BI3"/>
    <mergeCell ref="Z3:AA3"/>
    <mergeCell ref="AB3:AC3"/>
    <mergeCell ref="AD3:AE3"/>
    <mergeCell ref="AF3:AG3"/>
    <mergeCell ref="AH3:AI3"/>
    <mergeCell ref="CD3:CE3"/>
    <mergeCell ref="BN4:BO4"/>
    <mergeCell ref="BZ4:CA4"/>
    <mergeCell ref="BP4:BQ4"/>
    <mergeCell ref="BR4:BS4"/>
    <mergeCell ref="CJ4:CK4"/>
    <mergeCell ref="CL4:CM4"/>
    <mergeCell ref="CN4:CO4"/>
    <mergeCell ref="CP4:CQ4"/>
    <mergeCell ref="CR4:CS4"/>
    <mergeCell ref="CT4:CU4"/>
    <mergeCell ref="CV4:CW4"/>
    <mergeCell ref="AN3:AO3"/>
    <mergeCell ref="B1:C1"/>
    <mergeCell ref="D1:J2"/>
    <mergeCell ref="DP1:DR2"/>
    <mergeCell ref="DS1:DS2"/>
    <mergeCell ref="DT1:EA2"/>
    <mergeCell ref="EB1:EE2"/>
    <mergeCell ref="EF1:EI2"/>
    <mergeCell ref="M1:M4"/>
    <mergeCell ref="P3:P4"/>
    <mergeCell ref="S1:S4"/>
    <mergeCell ref="P1:R2"/>
    <mergeCell ref="Q3:Q4"/>
    <mergeCell ref="L1:L4"/>
    <mergeCell ref="N1:N4"/>
    <mergeCell ref="O1:O4"/>
    <mergeCell ref="AN4:AO4"/>
    <mergeCell ref="R3:R4"/>
    <mergeCell ref="BN3:BO3"/>
    <mergeCell ref="BP3:BQ3"/>
    <mergeCell ref="T4:U4"/>
    <mergeCell ref="V4:W4"/>
    <mergeCell ref="X4:Y4"/>
    <mergeCell ref="T3:U3"/>
    <mergeCell ref="V3:W3"/>
    <mergeCell ref="T1:AS1"/>
    <mergeCell ref="AT1:BS1"/>
    <mergeCell ref="BT1:CQ1"/>
    <mergeCell ref="CR1:DO1"/>
    <mergeCell ref="T2:AG2"/>
    <mergeCell ref="AH2:AS2"/>
    <mergeCell ref="AT2:BG2"/>
    <mergeCell ref="BH2:BS2"/>
    <mergeCell ref="BT2:CE2"/>
    <mergeCell ref="CF2:CQ2"/>
    <mergeCell ref="CR2:DC2"/>
    <mergeCell ref="DD2:DO2"/>
    <mergeCell ref="CZ3:DA3"/>
    <mergeCell ref="DB3:DC3"/>
    <mergeCell ref="DD3:DE3"/>
    <mergeCell ref="DF3:DG3"/>
    <mergeCell ref="DH3:DI3"/>
    <mergeCell ref="DJ3:DK3"/>
    <mergeCell ref="DL3:DM3"/>
    <mergeCell ref="DN3:DO3"/>
    <mergeCell ref="CZ4:DA4"/>
    <mergeCell ref="DB4:DC4"/>
    <mergeCell ref="DD4:DE4"/>
    <mergeCell ref="DF4:DG4"/>
    <mergeCell ref="DH4:DI4"/>
    <mergeCell ref="DJ4:DK4"/>
    <mergeCell ref="DL4:DM4"/>
    <mergeCell ref="DN4:DO4"/>
  </mergeCells>
  <conditionalFormatting sqref="A1:A2">
    <cfRule type="duplicateValues" dxfId="34" priority="3"/>
  </conditionalFormatting>
  <conditionalFormatting sqref="A5">
    <cfRule type="duplicateValues" dxfId="33" priority="1"/>
    <cfRule type="duplicateValues" dxfId="32" priority="2"/>
  </conditionalFormatting>
  <hyperlinks>
    <hyperlink ref="B1:B2" r:id="rId1" location="'السجل العام'!A1" display="سجل المسجلين دراسات دوليه ودبلوماسيه.xlsm - 'السجل العام'!A1" xr:uid="{00000000-0004-0000-0400-000000000000}"/>
  </hyperlink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/>
  <dimension ref="A1:BE1002"/>
  <sheetViews>
    <sheetView rightToLeft="1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14" sqref="A14"/>
    </sheetView>
  </sheetViews>
  <sheetFormatPr defaultColWidth="8.8984375" defaultRowHeight="13.8" x14ac:dyDescent="0.25"/>
  <cols>
    <col min="1" max="2" width="9.09765625" style="125" bestFit="1" customWidth="1"/>
    <col min="3" max="14" width="6" style="125" customWidth="1"/>
    <col min="15" max="15" width="14.09765625" style="125" customWidth="1"/>
    <col min="16" max="27" width="6" style="125" customWidth="1"/>
    <col min="28" max="28" width="5.3984375" style="125" bestFit="1" customWidth="1"/>
    <col min="29" max="51" width="6" style="125" customWidth="1"/>
    <col min="52" max="16384" width="8.8984375" style="125"/>
  </cols>
  <sheetData>
    <row r="1" spans="1:57" x14ac:dyDescent="0.25">
      <c r="A1" s="125">
        <v>1</v>
      </c>
      <c r="B1" s="125">
        <v>2</v>
      </c>
      <c r="C1" s="125">
        <v>3</v>
      </c>
      <c r="D1" s="125">
        <v>4</v>
      </c>
      <c r="E1" s="125">
        <v>5</v>
      </c>
      <c r="F1" s="125">
        <v>6</v>
      </c>
      <c r="G1" s="125">
        <v>7</v>
      </c>
      <c r="H1" s="125">
        <v>8</v>
      </c>
      <c r="I1" s="125">
        <v>9</v>
      </c>
      <c r="J1" s="125">
        <v>10</v>
      </c>
      <c r="K1" s="125">
        <v>11</v>
      </c>
      <c r="L1" s="125">
        <v>12</v>
      </c>
      <c r="M1" s="125">
        <v>13</v>
      </c>
      <c r="N1" s="125">
        <v>14</v>
      </c>
      <c r="O1" s="125">
        <v>15</v>
      </c>
      <c r="P1" s="125">
        <v>16</v>
      </c>
      <c r="Q1" s="125">
        <v>17</v>
      </c>
      <c r="R1" s="125">
        <v>18</v>
      </c>
      <c r="S1" s="125">
        <v>19</v>
      </c>
      <c r="T1" s="125">
        <v>20</v>
      </c>
      <c r="U1" s="125">
        <v>21</v>
      </c>
      <c r="V1" s="125">
        <v>22</v>
      </c>
      <c r="W1" s="125">
        <v>23</v>
      </c>
      <c r="X1" s="125">
        <v>24</v>
      </c>
      <c r="Y1" s="125">
        <v>25</v>
      </c>
      <c r="Z1" s="125">
        <v>26</v>
      </c>
      <c r="AA1" s="125">
        <v>27</v>
      </c>
      <c r="AB1" s="125">
        <v>28</v>
      </c>
      <c r="AC1" s="125">
        <v>29</v>
      </c>
      <c r="AD1" s="125">
        <v>30</v>
      </c>
      <c r="AE1" s="125">
        <v>31</v>
      </c>
      <c r="AF1" s="125">
        <v>32</v>
      </c>
      <c r="AG1" s="125">
        <v>33</v>
      </c>
      <c r="AH1" s="125">
        <v>34</v>
      </c>
      <c r="AI1" s="125">
        <v>35</v>
      </c>
      <c r="AJ1" s="125">
        <v>36</v>
      </c>
      <c r="AK1" s="125">
        <v>37</v>
      </c>
      <c r="AL1" s="125">
        <v>38</v>
      </c>
      <c r="AM1" s="125">
        <v>39</v>
      </c>
      <c r="AN1" s="125">
        <v>40</v>
      </c>
      <c r="AO1" s="125">
        <v>41</v>
      </c>
      <c r="AP1" s="125">
        <v>42</v>
      </c>
      <c r="AQ1" s="125">
        <v>43</v>
      </c>
      <c r="AR1" s="125">
        <v>44</v>
      </c>
      <c r="AS1" s="125">
        <v>45</v>
      </c>
      <c r="AT1" s="125">
        <v>46</v>
      </c>
      <c r="AU1" s="125">
        <v>47</v>
      </c>
      <c r="AV1" s="125">
        <v>48</v>
      </c>
      <c r="AW1" s="125">
        <v>49</v>
      </c>
      <c r="AX1" s="125">
        <v>50</v>
      </c>
      <c r="AY1" s="125">
        <v>51</v>
      </c>
      <c r="AZ1" s="125">
        <v>52</v>
      </c>
      <c r="BB1" s="125">
        <v>47</v>
      </c>
    </row>
    <row r="2" spans="1:57" ht="15" customHeight="1" x14ac:dyDescent="0.25">
      <c r="A2" s="125" t="s">
        <v>78</v>
      </c>
      <c r="C2" s="125">
        <v>41</v>
      </c>
      <c r="D2" s="125">
        <v>42</v>
      </c>
      <c r="E2" s="125">
        <v>43</v>
      </c>
      <c r="F2" s="125">
        <v>44</v>
      </c>
      <c r="G2" s="125">
        <v>45</v>
      </c>
      <c r="H2" s="125">
        <v>46</v>
      </c>
      <c r="I2" s="125">
        <v>101</v>
      </c>
      <c r="J2" s="125">
        <v>47</v>
      </c>
      <c r="K2" s="125">
        <v>48</v>
      </c>
      <c r="L2" s="125">
        <v>49</v>
      </c>
      <c r="M2" s="125">
        <v>50</v>
      </c>
      <c r="N2" s="125">
        <v>51</v>
      </c>
      <c r="O2" s="125">
        <f>IF('إختيار المقررات'!U10&lt;&gt;0,'إختيار المقررات'!U10,"a2")</f>
        <v>141</v>
      </c>
      <c r="P2" s="125">
        <v>52</v>
      </c>
      <c r="Q2" s="125">
        <v>53</v>
      </c>
      <c r="R2" s="125">
        <v>54</v>
      </c>
      <c r="S2" s="125">
        <v>55</v>
      </c>
      <c r="T2" s="125">
        <v>56</v>
      </c>
      <c r="U2" s="125">
        <v>57</v>
      </c>
      <c r="V2" s="125">
        <v>201</v>
      </c>
      <c r="W2" s="125">
        <v>58</v>
      </c>
      <c r="X2" s="125">
        <v>59</v>
      </c>
      <c r="Y2" s="125">
        <v>60</v>
      </c>
      <c r="Z2" s="125">
        <v>61</v>
      </c>
      <c r="AA2" s="125">
        <v>62</v>
      </c>
      <c r="AB2" s="125" t="str">
        <f>IF('إختيار المقررات'!U11&lt;&gt;0,'إختيار المقررات'!U11,"a4")</f>
        <v>a4</v>
      </c>
      <c r="AC2" s="125">
        <v>63</v>
      </c>
      <c r="AD2" s="125">
        <v>64</v>
      </c>
      <c r="AE2" s="125">
        <v>65</v>
      </c>
      <c r="AF2" s="125">
        <v>66</v>
      </c>
      <c r="AG2" s="125">
        <v>67</v>
      </c>
      <c r="AH2" s="125">
        <v>68</v>
      </c>
      <c r="AI2" s="125">
        <v>69</v>
      </c>
      <c r="AJ2" s="125">
        <v>70</v>
      </c>
      <c r="AK2" s="125">
        <v>71</v>
      </c>
      <c r="AL2" s="125">
        <v>72</v>
      </c>
      <c r="AM2" s="125">
        <v>73</v>
      </c>
      <c r="AN2" s="125" t="str">
        <f>IF('إختيار المقررات'!U12&lt;&gt;0,'إختيار المقررات'!U12,"a6")</f>
        <v>a6</v>
      </c>
      <c r="AO2" s="125">
        <v>74</v>
      </c>
      <c r="AP2" s="125">
        <v>75</v>
      </c>
      <c r="AQ2" s="125">
        <v>76</v>
      </c>
      <c r="AR2" s="125">
        <v>77</v>
      </c>
      <c r="AS2" s="125">
        <v>78</v>
      </c>
      <c r="AT2" s="125">
        <v>79</v>
      </c>
      <c r="AU2" s="125">
        <v>80</v>
      </c>
      <c r="AV2" s="125">
        <v>81</v>
      </c>
      <c r="AW2" s="125">
        <v>82</v>
      </c>
      <c r="AX2" s="125">
        <v>83</v>
      </c>
      <c r="AY2" s="125">
        <v>84</v>
      </c>
      <c r="AZ2" s="125" t="str">
        <f>IF('إختيار المقررات'!U13&lt;&gt;0,'إختيار المقررات'!U13,"a8")</f>
        <v>a8</v>
      </c>
      <c r="BC2" s="125" t="s">
        <v>5558</v>
      </c>
      <c r="BD2" s="125" t="s">
        <v>16589</v>
      </c>
    </row>
    <row r="3" spans="1:57" x14ac:dyDescent="0.25">
      <c r="A3" s="232">
        <v>300594</v>
      </c>
      <c r="B3" s="232" t="s">
        <v>107</v>
      </c>
      <c r="C3" s="232" t="s">
        <v>200</v>
      </c>
      <c r="D3" s="232" t="s">
        <v>200</v>
      </c>
      <c r="E3" s="232" t="s">
        <v>200</v>
      </c>
      <c r="F3" s="232" t="s">
        <v>200</v>
      </c>
      <c r="G3" s="232" t="s">
        <v>200</v>
      </c>
      <c r="H3" s="232" t="s">
        <v>200</v>
      </c>
      <c r="I3" s="232"/>
      <c r="J3" s="232" t="s">
        <v>200</v>
      </c>
      <c r="K3" s="232" t="s">
        <v>200</v>
      </c>
      <c r="L3" s="232" t="s">
        <v>200</v>
      </c>
      <c r="M3" s="232" t="s">
        <v>200</v>
      </c>
      <c r="N3" s="232" t="s">
        <v>200</v>
      </c>
      <c r="O3" s="232" t="s">
        <v>200</v>
      </c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232"/>
      <c r="AD3" s="232"/>
      <c r="AE3" s="232"/>
      <c r="AF3" s="232"/>
      <c r="AG3" s="232"/>
      <c r="AH3" s="232"/>
      <c r="AI3" s="232"/>
      <c r="AJ3" s="232"/>
      <c r="AK3" s="232"/>
      <c r="AL3" s="232"/>
      <c r="AM3" s="232"/>
      <c r="AN3" s="232"/>
      <c r="AO3" s="232"/>
      <c r="AP3" s="232"/>
      <c r="AQ3" s="232"/>
      <c r="AR3" s="232"/>
      <c r="AS3" s="232"/>
      <c r="AT3" s="232"/>
      <c r="AU3" s="232"/>
      <c r="AV3" s="232"/>
      <c r="AW3" s="232"/>
      <c r="AX3" s="232"/>
      <c r="AY3" s="232"/>
      <c r="AZ3" s="232"/>
      <c r="BA3" s="232" t="e">
        <v>#N/A</v>
      </c>
      <c r="BB3" s="232" t="s">
        <v>4336</v>
      </c>
      <c r="BC3" t="e">
        <v>#N/A</v>
      </c>
      <c r="BD3">
        <f>VLOOKUP(A3,[1]ورقة6!$A$2:$A$5557,1,0)</f>
        <v>300594</v>
      </c>
      <c r="BE3" s="125" t="s">
        <v>4336</v>
      </c>
    </row>
    <row r="4" spans="1:57" x14ac:dyDescent="0.25">
      <c r="A4" s="232">
        <v>300766</v>
      </c>
      <c r="B4" s="232" t="s">
        <v>107</v>
      </c>
      <c r="C4" s="232" t="s">
        <v>200</v>
      </c>
      <c r="D4" s="232" t="s">
        <v>200</v>
      </c>
      <c r="E4" s="232" t="s">
        <v>200</v>
      </c>
      <c r="F4" s="232" t="s">
        <v>200</v>
      </c>
      <c r="G4" s="232" t="s">
        <v>200</v>
      </c>
      <c r="H4" s="232" t="s">
        <v>200</v>
      </c>
      <c r="I4" s="232"/>
      <c r="J4" s="232" t="s">
        <v>200</v>
      </c>
      <c r="K4" s="232" t="s">
        <v>200</v>
      </c>
      <c r="L4" s="232" t="s">
        <v>200</v>
      </c>
      <c r="M4" s="232" t="s">
        <v>200</v>
      </c>
      <c r="N4" s="232"/>
      <c r="O4" s="232" t="s">
        <v>200</v>
      </c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  <c r="AG4" s="232"/>
      <c r="AH4" s="232"/>
      <c r="AI4" s="232"/>
      <c r="AJ4" s="232"/>
      <c r="AK4" s="232"/>
      <c r="AL4" s="232"/>
      <c r="AM4" s="232"/>
      <c r="AN4" s="232"/>
      <c r="AO4" s="232"/>
      <c r="AP4" s="232"/>
      <c r="AQ4" s="232"/>
      <c r="AR4" s="232"/>
      <c r="AS4" s="232"/>
      <c r="AT4" s="232"/>
      <c r="AU4" s="232"/>
      <c r="AV4" s="232"/>
      <c r="AW4" s="232"/>
      <c r="AX4" s="232"/>
      <c r="AY4" s="232"/>
      <c r="AZ4" s="232"/>
      <c r="BA4" s="232" t="e">
        <v>#N/A</v>
      </c>
      <c r="BB4" s="232" t="s">
        <v>4414</v>
      </c>
      <c r="BC4" t="e">
        <v>#N/A</v>
      </c>
      <c r="BD4">
        <f>VLOOKUP(A4,[1]ورقة6!$A$2:$A$5557,1,0)</f>
        <v>300766</v>
      </c>
      <c r="BE4" s="125" t="s">
        <v>4414</v>
      </c>
    </row>
    <row r="5" spans="1:57" x14ac:dyDescent="0.25">
      <c r="A5" s="232">
        <v>300815</v>
      </c>
      <c r="B5" s="232" t="s">
        <v>107</v>
      </c>
      <c r="C5" s="232" t="s">
        <v>200</v>
      </c>
      <c r="D5" s="232" t="s">
        <v>200</v>
      </c>
      <c r="E5" s="232" t="s">
        <v>200</v>
      </c>
      <c r="F5" s="232" t="s">
        <v>200</v>
      </c>
      <c r="G5" s="232" t="s">
        <v>200</v>
      </c>
      <c r="H5" s="232" t="s">
        <v>200</v>
      </c>
      <c r="I5" s="232"/>
      <c r="J5" s="232" t="s">
        <v>200</v>
      </c>
      <c r="K5" s="232" t="s">
        <v>200</v>
      </c>
      <c r="L5" s="232" t="s">
        <v>200</v>
      </c>
      <c r="M5" s="232" t="s">
        <v>200</v>
      </c>
      <c r="N5" s="232"/>
      <c r="O5" s="232" t="s">
        <v>200</v>
      </c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  <c r="AC5" s="232"/>
      <c r="AD5" s="232"/>
      <c r="AE5" s="232"/>
      <c r="AF5" s="232"/>
      <c r="AG5" s="232"/>
      <c r="AH5" s="232"/>
      <c r="AI5" s="232"/>
      <c r="AJ5" s="232"/>
      <c r="AK5" s="232"/>
      <c r="AL5" s="232"/>
      <c r="AM5" s="232"/>
      <c r="AN5" s="232"/>
      <c r="AO5" s="232"/>
      <c r="AP5" s="232"/>
      <c r="AQ5" s="232"/>
      <c r="AR5" s="232"/>
      <c r="AS5" s="232"/>
      <c r="AT5" s="232"/>
      <c r="AU5" s="232"/>
      <c r="AV5" s="232"/>
      <c r="AW5" s="232"/>
      <c r="AX5" s="232"/>
      <c r="AY5" s="232"/>
      <c r="AZ5" s="232"/>
      <c r="BA5" s="232" t="e">
        <v>#N/A</v>
      </c>
      <c r="BB5" s="232" t="s">
        <v>4337</v>
      </c>
      <c r="BC5" t="e">
        <v>#N/A</v>
      </c>
      <c r="BD5">
        <f>VLOOKUP(A5,[1]ورقة6!$A$2:$A$5557,1,0)</f>
        <v>300815</v>
      </c>
      <c r="BE5" s="125" t="s">
        <v>4337</v>
      </c>
    </row>
    <row r="6" spans="1:57" x14ac:dyDescent="0.25">
      <c r="A6" s="232">
        <v>301233</v>
      </c>
      <c r="B6" s="232" t="s">
        <v>107</v>
      </c>
      <c r="C6" s="232" t="s">
        <v>200</v>
      </c>
      <c r="D6" s="232" t="s">
        <v>200</v>
      </c>
      <c r="E6" s="232" t="s">
        <v>200</v>
      </c>
      <c r="F6" s="232" t="s">
        <v>200</v>
      </c>
      <c r="G6" s="232" t="s">
        <v>200</v>
      </c>
      <c r="H6" s="232" t="s">
        <v>200</v>
      </c>
      <c r="I6" s="232"/>
      <c r="J6" s="232" t="s">
        <v>200</v>
      </c>
      <c r="K6" s="232" t="s">
        <v>200</v>
      </c>
      <c r="L6" s="232" t="s">
        <v>200</v>
      </c>
      <c r="M6" s="232" t="s">
        <v>200</v>
      </c>
      <c r="N6" s="232" t="s">
        <v>200</v>
      </c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 t="e">
        <v>#N/A</v>
      </c>
      <c r="BB6" s="232" t="s">
        <v>4336</v>
      </c>
      <c r="BC6" t="e">
        <v>#N/A</v>
      </c>
      <c r="BD6">
        <f>VLOOKUP(A6,[1]ورقة6!$A$2:$A$5557,1,0)</f>
        <v>301233</v>
      </c>
      <c r="BE6" s="125" t="s">
        <v>4336</v>
      </c>
    </row>
    <row r="7" spans="1:57" x14ac:dyDescent="0.25">
      <c r="A7" s="232">
        <v>301945</v>
      </c>
      <c r="B7" s="232" t="s">
        <v>107</v>
      </c>
      <c r="C7" s="232"/>
      <c r="D7" s="232" t="s">
        <v>200</v>
      </c>
      <c r="E7" s="232"/>
      <c r="F7" s="232"/>
      <c r="G7" s="232" t="s">
        <v>200</v>
      </c>
      <c r="H7" s="232" t="s">
        <v>200</v>
      </c>
      <c r="I7" s="232"/>
      <c r="J7" s="232"/>
      <c r="K7" s="232" t="s">
        <v>200</v>
      </c>
      <c r="L7" s="232" t="s">
        <v>200</v>
      </c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 t="e">
        <v>#N/A</v>
      </c>
      <c r="BB7" s="232" t="s">
        <v>4336</v>
      </c>
      <c r="BC7" t="e">
        <v>#N/A</v>
      </c>
      <c r="BD7">
        <f>VLOOKUP(A7,[1]ورقة6!$A$2:$A$5557,1,0)</f>
        <v>301945</v>
      </c>
      <c r="BE7" s="125" t="s">
        <v>4336</v>
      </c>
    </row>
    <row r="8" spans="1:57" x14ac:dyDescent="0.25">
      <c r="A8" s="232">
        <v>302033</v>
      </c>
      <c r="B8" s="232" t="s">
        <v>107</v>
      </c>
      <c r="C8" s="232"/>
      <c r="D8" s="232" t="s">
        <v>131</v>
      </c>
      <c r="E8" s="232"/>
      <c r="F8" s="232" t="s">
        <v>131</v>
      </c>
      <c r="G8" s="232" t="s">
        <v>131</v>
      </c>
      <c r="H8" s="232" t="s">
        <v>131</v>
      </c>
      <c r="I8" s="232"/>
      <c r="J8" s="232"/>
      <c r="K8" s="232"/>
      <c r="L8" s="232" t="s">
        <v>131</v>
      </c>
      <c r="M8" s="232"/>
      <c r="N8" s="232" t="s">
        <v>131</v>
      </c>
      <c r="O8" s="232" t="s">
        <v>131</v>
      </c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 t="e">
        <v>#N/A</v>
      </c>
      <c r="BB8" s="232" t="s">
        <v>4335</v>
      </c>
      <c r="BC8">
        <v>302033</v>
      </c>
      <c r="BD8" t="s">
        <v>16590</v>
      </c>
      <c r="BE8" s="125">
        <v>0</v>
      </c>
    </row>
    <row r="9" spans="1:57" x14ac:dyDescent="0.25">
      <c r="A9" s="232">
        <v>303186</v>
      </c>
      <c r="B9" s="232" t="s">
        <v>107</v>
      </c>
      <c r="C9" s="232" t="s">
        <v>131</v>
      </c>
      <c r="D9" s="232" t="s">
        <v>131</v>
      </c>
      <c r="E9" s="232" t="s">
        <v>131</v>
      </c>
      <c r="F9" s="232" t="s">
        <v>131</v>
      </c>
      <c r="G9" s="232" t="s">
        <v>131</v>
      </c>
      <c r="H9" s="232" t="s">
        <v>131</v>
      </c>
      <c r="I9" s="232"/>
      <c r="J9" s="232"/>
      <c r="K9" s="232" t="s">
        <v>131</v>
      </c>
      <c r="L9" s="232" t="s">
        <v>131</v>
      </c>
      <c r="M9" s="232"/>
      <c r="N9" s="232" t="s">
        <v>131</v>
      </c>
      <c r="O9" s="232" t="s">
        <v>131</v>
      </c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 t="e">
        <v>#N/A</v>
      </c>
      <c r="BB9" s="232" t="s">
        <v>4335</v>
      </c>
      <c r="BC9">
        <v>303186</v>
      </c>
      <c r="BD9" t="s">
        <v>16590</v>
      </c>
      <c r="BE9" s="125">
        <v>0</v>
      </c>
    </row>
    <row r="10" spans="1:57" x14ac:dyDescent="0.25">
      <c r="A10" s="232">
        <v>304370</v>
      </c>
      <c r="B10" s="232" t="s">
        <v>107</v>
      </c>
      <c r="C10" s="232"/>
      <c r="D10" s="232" t="s">
        <v>200</v>
      </c>
      <c r="E10" s="232"/>
      <c r="F10" s="232"/>
      <c r="G10" s="232"/>
      <c r="H10" s="232" t="s">
        <v>200</v>
      </c>
      <c r="I10" s="232"/>
      <c r="J10" s="232"/>
      <c r="K10" s="232"/>
      <c r="L10" s="232"/>
      <c r="M10" s="232" t="s">
        <v>200</v>
      </c>
      <c r="N10" s="232" t="s">
        <v>200</v>
      </c>
      <c r="O10" s="232" t="s">
        <v>200</v>
      </c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  <c r="AV10" s="232"/>
      <c r="AW10" s="232"/>
      <c r="AX10" s="232"/>
      <c r="AY10" s="232"/>
      <c r="AZ10" s="232"/>
      <c r="BA10" s="232" t="e">
        <v>#N/A</v>
      </c>
      <c r="BB10" s="232" t="s">
        <v>4335</v>
      </c>
      <c r="BC10" t="e">
        <v>#N/A</v>
      </c>
      <c r="BD10">
        <f>VLOOKUP(A10,[1]ورقة6!$A$2:$A$5557,1,0)</f>
        <v>304370</v>
      </c>
      <c r="BE10" s="125" t="s">
        <v>4335</v>
      </c>
    </row>
    <row r="11" spans="1:57" x14ac:dyDescent="0.25">
      <c r="A11" s="232">
        <v>305510</v>
      </c>
      <c r="B11" s="232" t="s">
        <v>107</v>
      </c>
      <c r="C11" s="232"/>
      <c r="D11" s="232" t="s">
        <v>200</v>
      </c>
      <c r="E11" s="232"/>
      <c r="F11" s="232" t="s">
        <v>200</v>
      </c>
      <c r="G11" s="232"/>
      <c r="H11" s="232" t="s">
        <v>200</v>
      </c>
      <c r="I11" s="232"/>
      <c r="J11" s="232"/>
      <c r="K11" s="232" t="s">
        <v>200</v>
      </c>
      <c r="L11" s="232" t="s">
        <v>200</v>
      </c>
      <c r="M11" s="232"/>
      <c r="N11" s="232" t="s">
        <v>200</v>
      </c>
      <c r="O11" s="232" t="s">
        <v>200</v>
      </c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32"/>
      <c r="AA11" s="232"/>
      <c r="AB11" s="232"/>
      <c r="AC11" s="232"/>
      <c r="AD11" s="232"/>
      <c r="AE11" s="232"/>
      <c r="AF11" s="232"/>
      <c r="AG11" s="232"/>
      <c r="AH11" s="232"/>
      <c r="AI11" s="232"/>
      <c r="AJ11" s="232"/>
      <c r="AK11" s="232"/>
      <c r="AL11" s="232"/>
      <c r="AM11" s="232"/>
      <c r="AN11" s="232"/>
      <c r="AO11" s="232"/>
      <c r="AP11" s="232"/>
      <c r="AQ11" s="232"/>
      <c r="AR11" s="232"/>
      <c r="AS11" s="232"/>
      <c r="AT11" s="232"/>
      <c r="AU11" s="232"/>
      <c r="AV11" s="232"/>
      <c r="AW11" s="232"/>
      <c r="AX11" s="232"/>
      <c r="AY11" s="232"/>
      <c r="AZ11" s="232"/>
      <c r="BA11" s="232" t="e">
        <v>#N/A</v>
      </c>
      <c r="BB11" s="232" t="s">
        <v>4336</v>
      </c>
      <c r="BC11" t="e">
        <v>#N/A</v>
      </c>
      <c r="BD11">
        <f>VLOOKUP(A11,[1]ورقة6!$A$2:$A$5557,1,0)</f>
        <v>305510</v>
      </c>
      <c r="BE11" s="125" t="s">
        <v>4336</v>
      </c>
    </row>
    <row r="12" spans="1:57" x14ac:dyDescent="0.25">
      <c r="A12" s="232">
        <v>306777</v>
      </c>
      <c r="B12" s="232" t="s">
        <v>107</v>
      </c>
      <c r="C12" s="232"/>
      <c r="D12" s="232" t="s">
        <v>200</v>
      </c>
      <c r="E12" s="232"/>
      <c r="F12" s="232" t="s">
        <v>200</v>
      </c>
      <c r="G12" s="232" t="s">
        <v>200</v>
      </c>
      <c r="H12" s="232" t="s">
        <v>200</v>
      </c>
      <c r="I12" s="232"/>
      <c r="J12" s="232"/>
      <c r="K12" s="232"/>
      <c r="L12" s="232" t="s">
        <v>200</v>
      </c>
      <c r="M12" s="232"/>
      <c r="N12" s="232"/>
      <c r="O12" s="232" t="s">
        <v>200</v>
      </c>
      <c r="P12" s="232"/>
      <c r="Q12" s="232"/>
      <c r="R12" s="232"/>
      <c r="S12" s="232"/>
      <c r="T12" s="232"/>
      <c r="U12" s="232"/>
      <c r="V12" s="232"/>
      <c r="W12" s="232"/>
      <c r="X12" s="232"/>
      <c r="Y12" s="232"/>
      <c r="Z12" s="232"/>
      <c r="AA12" s="232"/>
      <c r="AB12" s="232"/>
      <c r="AC12" s="232"/>
      <c r="AD12" s="232"/>
      <c r="AE12" s="232"/>
      <c r="AF12" s="232"/>
      <c r="AG12" s="232"/>
      <c r="AH12" s="232"/>
      <c r="AI12" s="232"/>
      <c r="AJ12" s="232"/>
      <c r="AK12" s="232"/>
      <c r="AL12" s="232"/>
      <c r="AM12" s="232"/>
      <c r="AN12" s="232"/>
      <c r="AO12" s="232"/>
      <c r="AP12" s="232"/>
      <c r="AQ12" s="232"/>
      <c r="AR12" s="232"/>
      <c r="AS12" s="232"/>
      <c r="AT12" s="232"/>
      <c r="AU12" s="232"/>
      <c r="AV12" s="232"/>
      <c r="AW12" s="232"/>
      <c r="AX12" s="232"/>
      <c r="AY12" s="232"/>
      <c r="AZ12" s="232"/>
      <c r="BA12" s="232" t="e">
        <v>#N/A</v>
      </c>
      <c r="BB12" s="232" t="s">
        <v>4329</v>
      </c>
      <c r="BC12" t="e">
        <v>#N/A</v>
      </c>
      <c r="BD12">
        <f>VLOOKUP(A12,[1]ورقة6!$A$2:$A$5557,1,0)</f>
        <v>306777</v>
      </c>
      <c r="BE12" s="125" t="s">
        <v>4329</v>
      </c>
    </row>
    <row r="13" spans="1:57" x14ac:dyDescent="0.25">
      <c r="A13" s="232">
        <v>306978</v>
      </c>
      <c r="B13" s="232" t="s">
        <v>107</v>
      </c>
      <c r="C13" s="232" t="s">
        <v>131</v>
      </c>
      <c r="D13" s="232" t="s">
        <v>131</v>
      </c>
      <c r="E13" s="232" t="s">
        <v>131</v>
      </c>
      <c r="F13" s="232"/>
      <c r="G13" s="232" t="s">
        <v>131</v>
      </c>
      <c r="H13" s="232" t="s">
        <v>131</v>
      </c>
      <c r="I13" s="232"/>
      <c r="J13" s="232"/>
      <c r="K13" s="232"/>
      <c r="L13" s="232"/>
      <c r="M13" s="232"/>
      <c r="N13" s="232"/>
      <c r="O13" s="232" t="s">
        <v>131</v>
      </c>
      <c r="P13" s="232"/>
      <c r="Q13" s="232"/>
      <c r="R13" s="232"/>
      <c r="S13" s="232"/>
      <c r="T13" s="232"/>
      <c r="U13" s="232"/>
      <c r="V13" s="232"/>
      <c r="W13" s="232"/>
      <c r="X13" s="232"/>
      <c r="Y13" s="232"/>
      <c r="Z13" s="232"/>
      <c r="AA13" s="232"/>
      <c r="AB13" s="232"/>
      <c r="AC13" s="232"/>
      <c r="AD13" s="232"/>
      <c r="AE13" s="232"/>
      <c r="AF13" s="232"/>
      <c r="AG13" s="232"/>
      <c r="AH13" s="232"/>
      <c r="AI13" s="232"/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  <c r="AV13" s="232"/>
      <c r="AW13" s="232"/>
      <c r="AX13" s="232"/>
      <c r="AY13" s="232"/>
      <c r="AZ13" s="232"/>
      <c r="BA13" s="232" t="e">
        <v>#N/A</v>
      </c>
      <c r="BB13" s="232" t="s">
        <v>4335</v>
      </c>
      <c r="BC13">
        <v>306978</v>
      </c>
      <c r="BD13" t="s">
        <v>16590</v>
      </c>
      <c r="BE13" s="125">
        <v>0</v>
      </c>
    </row>
    <row r="14" spans="1:57" x14ac:dyDescent="0.25">
      <c r="A14" s="232">
        <v>308862</v>
      </c>
      <c r="B14" s="232" t="s">
        <v>107</v>
      </c>
      <c r="C14" s="232" t="s">
        <v>131</v>
      </c>
      <c r="D14" s="232" t="s">
        <v>131</v>
      </c>
      <c r="E14" s="232" t="s">
        <v>131</v>
      </c>
      <c r="F14" s="232" t="s">
        <v>131</v>
      </c>
      <c r="G14" s="232" t="s">
        <v>131</v>
      </c>
      <c r="H14" s="232"/>
      <c r="I14" s="232"/>
      <c r="J14" s="232"/>
      <c r="K14" s="232" t="s">
        <v>131</v>
      </c>
      <c r="L14" s="232" t="s">
        <v>131</v>
      </c>
      <c r="M14" s="232"/>
      <c r="N14" s="232" t="s">
        <v>131</v>
      </c>
      <c r="O14" s="232" t="s">
        <v>131</v>
      </c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232"/>
      <c r="AM14" s="232"/>
      <c r="AN14" s="232"/>
      <c r="AO14" s="232"/>
      <c r="AP14" s="232"/>
      <c r="AQ14" s="232"/>
      <c r="AR14" s="232"/>
      <c r="AS14" s="232"/>
      <c r="AT14" s="232"/>
      <c r="AU14" s="232"/>
      <c r="AV14" s="232"/>
      <c r="AW14" s="232"/>
      <c r="AX14" s="232"/>
      <c r="AY14" s="232"/>
      <c r="AZ14" s="232"/>
      <c r="BA14" s="232" t="e">
        <v>#N/A</v>
      </c>
      <c r="BB14" s="232" t="s">
        <v>4330</v>
      </c>
      <c r="BC14" t="e">
        <v>#N/A</v>
      </c>
      <c r="BD14">
        <f>VLOOKUP(A14,[1]ورقة6!$A$2:$A$5557,1,0)</f>
        <v>308862</v>
      </c>
      <c r="BE14" s="125" t="s">
        <v>4330</v>
      </c>
    </row>
    <row r="15" spans="1:57" x14ac:dyDescent="0.25">
      <c r="A15" s="232">
        <v>309696</v>
      </c>
      <c r="B15" s="232" t="s">
        <v>107</v>
      </c>
      <c r="C15" s="232" t="s">
        <v>200</v>
      </c>
      <c r="D15" s="232" t="s">
        <v>200</v>
      </c>
      <c r="E15" s="232" t="s">
        <v>200</v>
      </c>
      <c r="F15" s="232" t="s">
        <v>200</v>
      </c>
      <c r="G15" s="232" t="s">
        <v>200</v>
      </c>
      <c r="H15" s="232" t="s">
        <v>200</v>
      </c>
      <c r="I15" s="232"/>
      <c r="J15" s="232"/>
      <c r="K15" s="232" t="s">
        <v>200</v>
      </c>
      <c r="L15" s="232" t="s">
        <v>200</v>
      </c>
      <c r="M15" s="232"/>
      <c r="N15" s="232"/>
      <c r="O15" s="232" t="s">
        <v>200</v>
      </c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  <c r="AD15" s="232"/>
      <c r="AE15" s="232"/>
      <c r="AF15" s="232"/>
      <c r="AG15" s="232"/>
      <c r="AH15" s="232"/>
      <c r="AI15" s="232"/>
      <c r="AJ15" s="232"/>
      <c r="AK15" s="232"/>
      <c r="AL15" s="232"/>
      <c r="AM15" s="232"/>
      <c r="AN15" s="232"/>
      <c r="AO15" s="232"/>
      <c r="AP15" s="232"/>
      <c r="AQ15" s="232"/>
      <c r="AR15" s="232"/>
      <c r="AS15" s="232"/>
      <c r="AT15" s="232"/>
      <c r="AU15" s="232"/>
      <c r="AV15" s="232"/>
      <c r="AW15" s="232"/>
      <c r="AX15" s="232"/>
      <c r="AY15" s="232"/>
      <c r="AZ15" s="232"/>
      <c r="BA15" s="232" t="e">
        <v>#N/A</v>
      </c>
      <c r="BB15" s="232" t="s">
        <v>4336</v>
      </c>
      <c r="BC15" t="e">
        <v>#N/A</v>
      </c>
      <c r="BD15">
        <f>VLOOKUP(A15,[1]ورقة6!$A$2:$A$5557,1,0)</f>
        <v>309696</v>
      </c>
      <c r="BE15" s="125" t="s">
        <v>4336</v>
      </c>
    </row>
    <row r="16" spans="1:57" x14ac:dyDescent="0.25">
      <c r="A16" s="232">
        <v>310077</v>
      </c>
      <c r="B16" s="232" t="s">
        <v>107</v>
      </c>
      <c r="C16" s="232" t="s">
        <v>131</v>
      </c>
      <c r="D16" s="232" t="s">
        <v>131</v>
      </c>
      <c r="E16" s="232" t="s">
        <v>131</v>
      </c>
      <c r="F16" s="232" t="s">
        <v>131</v>
      </c>
      <c r="G16" s="232" t="s">
        <v>131</v>
      </c>
      <c r="H16" s="232" t="s">
        <v>131</v>
      </c>
      <c r="I16" s="232"/>
      <c r="J16" s="232"/>
      <c r="K16" s="232"/>
      <c r="L16" s="232" t="s">
        <v>131</v>
      </c>
      <c r="M16" s="232"/>
      <c r="N16" s="232"/>
      <c r="O16" s="232" t="s">
        <v>131</v>
      </c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32"/>
      <c r="AA16" s="232"/>
      <c r="AB16" s="232"/>
      <c r="AC16" s="232"/>
      <c r="AD16" s="232"/>
      <c r="AE16" s="232"/>
      <c r="AF16" s="232"/>
      <c r="AG16" s="232"/>
      <c r="AH16" s="232"/>
      <c r="AI16" s="232"/>
      <c r="AJ16" s="232"/>
      <c r="AK16" s="232"/>
      <c r="AL16" s="232"/>
      <c r="AM16" s="232"/>
      <c r="AN16" s="232"/>
      <c r="AO16" s="232"/>
      <c r="AP16" s="232"/>
      <c r="AQ16" s="232"/>
      <c r="AR16" s="232"/>
      <c r="AS16" s="232"/>
      <c r="AT16" s="232"/>
      <c r="AU16" s="232"/>
      <c r="AV16" s="232"/>
      <c r="AW16" s="232"/>
      <c r="AX16" s="232"/>
      <c r="AY16" s="232"/>
      <c r="AZ16" s="232"/>
      <c r="BA16" s="232" t="e">
        <v>#N/A</v>
      </c>
      <c r="BB16" s="232" t="s">
        <v>4335</v>
      </c>
      <c r="BC16">
        <v>310077</v>
      </c>
      <c r="BD16" t="s">
        <v>16590</v>
      </c>
      <c r="BE16" s="125">
        <v>0</v>
      </c>
    </row>
    <row r="17" spans="1:57" x14ac:dyDescent="0.25">
      <c r="A17" s="233">
        <v>311341</v>
      </c>
      <c r="B17" s="234" t="s">
        <v>107</v>
      </c>
      <c r="C17" s="233"/>
      <c r="D17" s="233" t="s">
        <v>200</v>
      </c>
      <c r="E17" s="233"/>
      <c r="F17" s="233"/>
      <c r="G17" s="233"/>
      <c r="H17" s="233" t="s">
        <v>200</v>
      </c>
      <c r="I17" s="233"/>
      <c r="J17" s="233"/>
      <c r="K17" s="233"/>
      <c r="L17" s="233"/>
      <c r="M17" s="233" t="s">
        <v>200</v>
      </c>
      <c r="N17" s="233" t="s">
        <v>200</v>
      </c>
      <c r="O17" s="233" t="s">
        <v>200</v>
      </c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33"/>
      <c r="AX17" s="233"/>
      <c r="AY17" s="233"/>
      <c r="AZ17" s="233"/>
      <c r="BA17" s="232" t="e">
        <v>#N/A</v>
      </c>
      <c r="BB17" s="232" t="s">
        <v>4334</v>
      </c>
      <c r="BC17" t="e">
        <v>#N/A</v>
      </c>
      <c r="BD17">
        <f>VLOOKUP(A17,[1]ورقة6!$A$2:$A$5557,1,0)</f>
        <v>311341</v>
      </c>
      <c r="BE17" s="125" t="s">
        <v>4334</v>
      </c>
    </row>
    <row r="18" spans="1:57" x14ac:dyDescent="0.25">
      <c r="A18" s="232">
        <v>311483</v>
      </c>
      <c r="B18" s="232" t="s">
        <v>107</v>
      </c>
      <c r="C18" s="232" t="s">
        <v>131</v>
      </c>
      <c r="D18" s="232" t="s">
        <v>131</v>
      </c>
      <c r="E18" s="232" t="s">
        <v>131</v>
      </c>
      <c r="F18" s="232" t="s">
        <v>131</v>
      </c>
      <c r="G18" s="232" t="s">
        <v>131</v>
      </c>
      <c r="H18" s="232" t="s">
        <v>131</v>
      </c>
      <c r="I18" s="232"/>
      <c r="J18" s="232" t="s">
        <v>131</v>
      </c>
      <c r="K18" s="232"/>
      <c r="L18" s="232" t="s">
        <v>131</v>
      </c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/>
      <c r="AA18" s="232"/>
      <c r="AB18" s="232"/>
      <c r="AC18" s="232"/>
      <c r="AD18" s="232"/>
      <c r="AE18" s="232"/>
      <c r="AF18" s="232"/>
      <c r="AG18" s="232"/>
      <c r="AH18" s="232"/>
      <c r="AI18" s="232"/>
      <c r="AJ18" s="232"/>
      <c r="AK18" s="232"/>
      <c r="AL18" s="232"/>
      <c r="AM18" s="232"/>
      <c r="AN18" s="232"/>
      <c r="AO18" s="232"/>
      <c r="AP18" s="232"/>
      <c r="AQ18" s="232"/>
      <c r="AR18" s="232"/>
      <c r="AS18" s="232"/>
      <c r="AT18" s="232"/>
      <c r="AU18" s="232"/>
      <c r="AV18" s="232"/>
      <c r="AW18" s="232"/>
      <c r="AX18" s="232"/>
      <c r="AY18" s="232"/>
      <c r="AZ18" s="232"/>
      <c r="BA18" s="232" t="e">
        <v>#N/A</v>
      </c>
      <c r="BB18" s="232" t="s">
        <v>4335</v>
      </c>
      <c r="BC18">
        <v>311483</v>
      </c>
      <c r="BD18" t="s">
        <v>16590</v>
      </c>
      <c r="BE18" s="125">
        <v>0</v>
      </c>
    </row>
    <row r="19" spans="1:57" x14ac:dyDescent="0.25">
      <c r="A19">
        <v>312144</v>
      </c>
      <c r="B19" t="s">
        <v>107</v>
      </c>
      <c r="C19" t="s">
        <v>131</v>
      </c>
      <c r="D19" t="s">
        <v>131</v>
      </c>
      <c r="E19"/>
      <c r="F19"/>
      <c r="G19" t="s">
        <v>131</v>
      </c>
      <c r="H19" t="s">
        <v>131</v>
      </c>
      <c r="I19"/>
      <c r="J19"/>
      <c r="K19" t="s">
        <v>131</v>
      </c>
      <c r="L19"/>
      <c r="M19"/>
      <c r="N19"/>
      <c r="O19" t="s">
        <v>131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232" t="s">
        <v>107</v>
      </c>
      <c r="BB19" s="232">
        <v>0</v>
      </c>
      <c r="BC19">
        <v>312144</v>
      </c>
      <c r="BD19">
        <f>VLOOKUP(A19,[1]ورقة6!$A$2:$A$5557,1,0)</f>
        <v>312144</v>
      </c>
      <c r="BE19" s="125">
        <v>0</v>
      </c>
    </row>
    <row r="20" spans="1:57" x14ac:dyDescent="0.25">
      <c r="A20" s="232">
        <v>312827</v>
      </c>
      <c r="B20" s="232" t="s">
        <v>107</v>
      </c>
      <c r="C20" s="232" t="s">
        <v>200</v>
      </c>
      <c r="D20" s="232" t="s">
        <v>200</v>
      </c>
      <c r="E20" s="232" t="s">
        <v>200</v>
      </c>
      <c r="F20" s="232" t="s">
        <v>200</v>
      </c>
      <c r="G20" s="232" t="s">
        <v>200</v>
      </c>
      <c r="H20" s="232" t="s">
        <v>200</v>
      </c>
      <c r="I20" s="232"/>
      <c r="J20" s="232"/>
      <c r="K20" s="232" t="s">
        <v>200</v>
      </c>
      <c r="L20" s="232" t="s">
        <v>200</v>
      </c>
      <c r="M20" s="232"/>
      <c r="N20" s="232"/>
      <c r="O20" s="232" t="s">
        <v>200</v>
      </c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 t="e">
        <v>#N/A</v>
      </c>
      <c r="BB20" s="232" t="s">
        <v>4334</v>
      </c>
      <c r="BC20" t="e">
        <v>#N/A</v>
      </c>
      <c r="BD20">
        <f>VLOOKUP(A20,[1]ورقة6!$A$2:$A$5557,1,0)</f>
        <v>312827</v>
      </c>
      <c r="BE20" s="125" t="s">
        <v>4334</v>
      </c>
    </row>
    <row r="21" spans="1:57" x14ac:dyDescent="0.25">
      <c r="A21" s="232">
        <v>313144</v>
      </c>
      <c r="B21" s="232" t="s">
        <v>107</v>
      </c>
      <c r="C21" s="232" t="s">
        <v>200</v>
      </c>
      <c r="D21" s="232" t="s">
        <v>200</v>
      </c>
      <c r="E21" s="232"/>
      <c r="F21" s="232"/>
      <c r="G21" s="232"/>
      <c r="H21" s="232" t="s">
        <v>200</v>
      </c>
      <c r="I21" s="232"/>
      <c r="J21" s="232" t="s">
        <v>200</v>
      </c>
      <c r="K21" s="232"/>
      <c r="L21" s="232" t="s">
        <v>200</v>
      </c>
      <c r="M21" s="232"/>
      <c r="N21" s="232" t="s">
        <v>200</v>
      </c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  <c r="AA21" s="232"/>
      <c r="AB21" s="232"/>
      <c r="AC21" s="232"/>
      <c r="AD21" s="232"/>
      <c r="AE21" s="232"/>
      <c r="AF21" s="232"/>
      <c r="AG21" s="232"/>
      <c r="AH21" s="232"/>
      <c r="AI21" s="232"/>
      <c r="AJ21" s="232"/>
      <c r="AK21" s="232"/>
      <c r="AL21" s="232"/>
      <c r="AM21" s="232"/>
      <c r="AN21" s="232"/>
      <c r="AO21" s="232"/>
      <c r="AP21" s="232"/>
      <c r="AQ21" s="232"/>
      <c r="AR21" s="232"/>
      <c r="AS21" s="232"/>
      <c r="AT21" s="232"/>
      <c r="AU21" s="232"/>
      <c r="AV21" s="232"/>
      <c r="AW21" s="232"/>
      <c r="AX21" s="232"/>
      <c r="AY21" s="232"/>
      <c r="AZ21" s="232"/>
      <c r="BA21" s="232" t="e">
        <v>#N/A</v>
      </c>
      <c r="BB21" s="232" t="s">
        <v>4335</v>
      </c>
      <c r="BC21" t="e">
        <v>#N/A</v>
      </c>
      <c r="BD21">
        <f>VLOOKUP(A21,[1]ورقة6!$A$2:$A$5557,1,0)</f>
        <v>313144</v>
      </c>
      <c r="BE21" s="125" t="s">
        <v>4335</v>
      </c>
    </row>
    <row r="22" spans="1:57" x14ac:dyDescent="0.25">
      <c r="A22" s="232">
        <v>314643</v>
      </c>
      <c r="B22" s="232" t="s">
        <v>107</v>
      </c>
      <c r="C22" s="232" t="s">
        <v>200</v>
      </c>
      <c r="D22" s="232" t="s">
        <v>200</v>
      </c>
      <c r="E22" s="232" t="s">
        <v>200</v>
      </c>
      <c r="F22" s="232" t="s">
        <v>200</v>
      </c>
      <c r="G22" s="232" t="s">
        <v>200</v>
      </c>
      <c r="H22" s="232" t="s">
        <v>200</v>
      </c>
      <c r="I22" s="232" t="s">
        <v>200</v>
      </c>
      <c r="J22" s="232" t="s">
        <v>200</v>
      </c>
      <c r="K22" s="232" t="s">
        <v>200</v>
      </c>
      <c r="L22" s="232" t="s">
        <v>200</v>
      </c>
      <c r="M22" s="232" t="s">
        <v>200</v>
      </c>
      <c r="N22" s="232" t="s">
        <v>200</v>
      </c>
      <c r="O22" s="232" t="s">
        <v>200</v>
      </c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 t="e">
        <v>#N/A</v>
      </c>
      <c r="BB22" s="232" t="s">
        <v>4335</v>
      </c>
      <c r="BC22" t="e">
        <v>#N/A</v>
      </c>
      <c r="BD22">
        <f>VLOOKUP(A22,[1]ورقة6!$A$2:$A$5557,1,0)</f>
        <v>314643</v>
      </c>
      <c r="BE22" s="125" t="s">
        <v>4335</v>
      </c>
    </row>
    <row r="23" spans="1:57" x14ac:dyDescent="0.25">
      <c r="A23" s="232">
        <v>314797</v>
      </c>
      <c r="B23" s="232" t="s">
        <v>107</v>
      </c>
      <c r="C23" s="232" t="s">
        <v>200</v>
      </c>
      <c r="D23" s="232" t="s">
        <v>200</v>
      </c>
      <c r="E23" s="232" t="s">
        <v>200</v>
      </c>
      <c r="F23" s="232" t="s">
        <v>200</v>
      </c>
      <c r="G23" s="232" t="s">
        <v>200</v>
      </c>
      <c r="H23" s="232" t="s">
        <v>200</v>
      </c>
      <c r="I23" s="232" t="s">
        <v>200</v>
      </c>
      <c r="J23" s="232" t="s">
        <v>200</v>
      </c>
      <c r="K23" s="232" t="s">
        <v>200</v>
      </c>
      <c r="L23" s="232" t="s">
        <v>200</v>
      </c>
      <c r="M23" s="232" t="s">
        <v>200</v>
      </c>
      <c r="N23" s="232" t="s">
        <v>200</v>
      </c>
      <c r="O23" s="232" t="s">
        <v>200</v>
      </c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 t="e">
        <v>#N/A</v>
      </c>
      <c r="BB23" s="232" t="s">
        <v>4332</v>
      </c>
      <c r="BC23" t="e">
        <v>#N/A</v>
      </c>
      <c r="BD23">
        <f>VLOOKUP(A23,[1]ورقة6!$A$2:$A$5557,1,0)</f>
        <v>314797</v>
      </c>
      <c r="BE23" s="125" t="s">
        <v>4332</v>
      </c>
    </row>
    <row r="24" spans="1:57" x14ac:dyDescent="0.25">
      <c r="A24" s="233">
        <v>316383</v>
      </c>
      <c r="B24" s="234" t="s">
        <v>107</v>
      </c>
      <c r="C24" s="233"/>
      <c r="D24" s="233"/>
      <c r="E24" s="233" t="s">
        <v>200</v>
      </c>
      <c r="F24" s="233"/>
      <c r="G24" s="233" t="s">
        <v>200</v>
      </c>
      <c r="H24" s="233"/>
      <c r="I24" s="233" t="s">
        <v>200</v>
      </c>
      <c r="J24" s="233" t="s">
        <v>200</v>
      </c>
      <c r="K24" s="233" t="s">
        <v>200</v>
      </c>
      <c r="L24" s="233" t="s">
        <v>200</v>
      </c>
      <c r="M24" s="233" t="s">
        <v>200</v>
      </c>
      <c r="N24" s="233" t="s">
        <v>200</v>
      </c>
      <c r="O24" s="233" t="s">
        <v>200</v>
      </c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2" t="e">
        <v>#N/A</v>
      </c>
      <c r="BB24" s="232" t="s">
        <v>4339</v>
      </c>
      <c r="BC24" t="e">
        <v>#N/A</v>
      </c>
      <c r="BD24">
        <f>VLOOKUP(A24,[1]ورقة6!$A$2:$A$5557,1,0)</f>
        <v>316383</v>
      </c>
      <c r="BE24" s="125" t="s">
        <v>4339</v>
      </c>
    </row>
    <row r="25" spans="1:57" x14ac:dyDescent="0.25">
      <c r="A25" s="232">
        <v>316737</v>
      </c>
      <c r="B25" s="232" t="s">
        <v>107</v>
      </c>
      <c r="C25" s="232" t="s">
        <v>131</v>
      </c>
      <c r="D25" s="232" t="s">
        <v>131</v>
      </c>
      <c r="E25" s="232" t="s">
        <v>131</v>
      </c>
      <c r="F25" s="232"/>
      <c r="G25" s="232" t="s">
        <v>131</v>
      </c>
      <c r="H25" s="232" t="s">
        <v>131</v>
      </c>
      <c r="I25" s="232"/>
      <c r="J25" s="232" t="s">
        <v>131</v>
      </c>
      <c r="K25" s="232"/>
      <c r="L25" s="232"/>
      <c r="M25" s="232" t="s">
        <v>131</v>
      </c>
      <c r="N25" s="232"/>
      <c r="O25" s="232" t="s">
        <v>131</v>
      </c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  <c r="AJ25" s="232"/>
      <c r="AK25" s="232"/>
      <c r="AL25" s="232"/>
      <c r="AM25" s="232"/>
      <c r="AN25" s="232"/>
      <c r="AO25" s="232"/>
      <c r="AP25" s="232"/>
      <c r="AQ25" s="232"/>
      <c r="AR25" s="232"/>
      <c r="AS25" s="232"/>
      <c r="AT25" s="232"/>
      <c r="AU25" s="232"/>
      <c r="AV25" s="232"/>
      <c r="AW25" s="232"/>
      <c r="AX25" s="232"/>
      <c r="AY25" s="232"/>
      <c r="AZ25" s="232"/>
      <c r="BA25" s="232" t="e">
        <v>#N/A</v>
      </c>
      <c r="BB25" s="232">
        <v>0</v>
      </c>
      <c r="BC25" t="e">
        <v>#N/A</v>
      </c>
      <c r="BD25">
        <f>VLOOKUP(A25,[1]ورقة6!$A$2:$A$5557,1,0)</f>
        <v>316737</v>
      </c>
      <c r="BE25" s="125">
        <v>0</v>
      </c>
    </row>
    <row r="26" spans="1:57" x14ac:dyDescent="0.25">
      <c r="A26" s="232">
        <v>317553</v>
      </c>
      <c r="B26" s="232" t="s">
        <v>107</v>
      </c>
      <c r="C26" s="232" t="s">
        <v>131</v>
      </c>
      <c r="D26" s="232" t="s">
        <v>131</v>
      </c>
      <c r="E26" s="232" t="s">
        <v>131</v>
      </c>
      <c r="F26" s="232" t="s">
        <v>131</v>
      </c>
      <c r="G26" s="232" t="s">
        <v>131</v>
      </c>
      <c r="H26" s="232" t="s">
        <v>131</v>
      </c>
      <c r="I26" s="232"/>
      <c r="J26" s="232" t="s">
        <v>131</v>
      </c>
      <c r="K26" s="232" t="s">
        <v>131</v>
      </c>
      <c r="L26" s="232" t="s">
        <v>131</v>
      </c>
      <c r="M26" s="232" t="s">
        <v>131</v>
      </c>
      <c r="N26" s="232"/>
      <c r="O26" s="232" t="s">
        <v>131</v>
      </c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32"/>
      <c r="AA26" s="232"/>
      <c r="AB26" s="232"/>
      <c r="AC26" s="232"/>
      <c r="AD26" s="232"/>
      <c r="AE26" s="232"/>
      <c r="AF26" s="232"/>
      <c r="AG26" s="232"/>
      <c r="AH26" s="232"/>
      <c r="AI26" s="232"/>
      <c r="AJ26" s="232"/>
      <c r="AK26" s="232"/>
      <c r="AL26" s="232"/>
      <c r="AM26" s="232"/>
      <c r="AN26" s="232"/>
      <c r="AO26" s="232"/>
      <c r="AP26" s="232"/>
      <c r="AQ26" s="232"/>
      <c r="AR26" s="232"/>
      <c r="AS26" s="232"/>
      <c r="AT26" s="232"/>
      <c r="AU26" s="232"/>
      <c r="AV26" s="232"/>
      <c r="AW26" s="232"/>
      <c r="AX26" s="232"/>
      <c r="AY26" s="232"/>
      <c r="AZ26" s="232"/>
      <c r="BA26" s="232" t="e">
        <v>#N/A</v>
      </c>
      <c r="BB26" s="232" t="s">
        <v>4335</v>
      </c>
      <c r="BC26">
        <v>317553</v>
      </c>
      <c r="BD26" t="s">
        <v>16590</v>
      </c>
      <c r="BE26" s="125">
        <v>0</v>
      </c>
    </row>
    <row r="27" spans="1:57" x14ac:dyDescent="0.25">
      <c r="A27">
        <v>317902</v>
      </c>
      <c r="B27" t="s">
        <v>107</v>
      </c>
      <c r="C27"/>
      <c r="D27"/>
      <c r="E27"/>
      <c r="F27"/>
      <c r="G27" t="s">
        <v>200</v>
      </c>
      <c r="H27" t="s">
        <v>200</v>
      </c>
      <c r="I27" t="s">
        <v>200</v>
      </c>
      <c r="J27" t="s">
        <v>200</v>
      </c>
      <c r="K27" t="s">
        <v>200</v>
      </c>
      <c r="L27"/>
      <c r="M27"/>
      <c r="N27" t="s">
        <v>200</v>
      </c>
      <c r="O27" t="s">
        <v>200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232" t="s">
        <v>107</v>
      </c>
      <c r="BB27" s="232" t="s">
        <v>4339</v>
      </c>
      <c r="BC27" t="e">
        <v>#N/A</v>
      </c>
      <c r="BD27">
        <f>VLOOKUP(A27,[1]ورقة6!$A$2:$A$5557,1,0)</f>
        <v>317902</v>
      </c>
      <c r="BE27" s="125" t="s">
        <v>4339</v>
      </c>
    </row>
    <row r="28" spans="1:57" x14ac:dyDescent="0.25">
      <c r="A28" s="232">
        <v>318508</v>
      </c>
      <c r="B28" s="232" t="s">
        <v>107</v>
      </c>
      <c r="C28" s="232"/>
      <c r="D28" s="232" t="s">
        <v>131</v>
      </c>
      <c r="E28" s="232" t="s">
        <v>131</v>
      </c>
      <c r="F28" s="232" t="s">
        <v>131</v>
      </c>
      <c r="G28" s="232" t="s">
        <v>131</v>
      </c>
      <c r="H28" s="232" t="s">
        <v>131</v>
      </c>
      <c r="I28" s="232" t="s">
        <v>131</v>
      </c>
      <c r="J28" s="232" t="s">
        <v>131</v>
      </c>
      <c r="K28" s="232" t="s">
        <v>131</v>
      </c>
      <c r="L28" s="232" t="s">
        <v>131</v>
      </c>
      <c r="M28" s="232" t="s">
        <v>131</v>
      </c>
      <c r="N28" s="232" t="s">
        <v>131</v>
      </c>
      <c r="O28" s="232" t="s">
        <v>131</v>
      </c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 t="e">
        <v>#N/A</v>
      </c>
      <c r="BB28" s="232" t="s">
        <v>4335</v>
      </c>
      <c r="BC28">
        <v>318508</v>
      </c>
      <c r="BD28" t="s">
        <v>16590</v>
      </c>
      <c r="BE28" s="125">
        <v>0</v>
      </c>
    </row>
    <row r="29" spans="1:57" x14ac:dyDescent="0.25">
      <c r="A29">
        <v>318798</v>
      </c>
      <c r="B29" t="s">
        <v>107</v>
      </c>
      <c r="C29" t="s">
        <v>131</v>
      </c>
      <c r="D29" t="s">
        <v>131</v>
      </c>
      <c r="E29" t="s">
        <v>133</v>
      </c>
      <c r="F29" t="s">
        <v>131</v>
      </c>
      <c r="G29" t="s">
        <v>133</v>
      </c>
      <c r="H29"/>
      <c r="I29" t="s">
        <v>131</v>
      </c>
      <c r="J29" t="s">
        <v>131</v>
      </c>
      <c r="K29" t="s">
        <v>131</v>
      </c>
      <c r="L29" t="s">
        <v>131</v>
      </c>
      <c r="M29" t="s">
        <v>131</v>
      </c>
      <c r="N29" t="s">
        <v>131</v>
      </c>
      <c r="O29" t="s">
        <v>131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232" t="s">
        <v>107</v>
      </c>
      <c r="BB29" s="232">
        <v>0</v>
      </c>
      <c r="BC29">
        <v>318798</v>
      </c>
      <c r="BD29">
        <f>VLOOKUP(A29,[1]ورقة6!$A$2:$A$5557,1,0)</f>
        <v>318798</v>
      </c>
      <c r="BE29" s="125">
        <v>0</v>
      </c>
    </row>
    <row r="30" spans="1:57" x14ac:dyDescent="0.25">
      <c r="A30" s="234">
        <v>318979</v>
      </c>
      <c r="B30" s="234" t="s">
        <v>107</v>
      </c>
      <c r="C30" s="234"/>
      <c r="D30" s="234" t="s">
        <v>200</v>
      </c>
      <c r="E30" s="234"/>
      <c r="F30" s="234"/>
      <c r="G30" s="234" t="s">
        <v>200</v>
      </c>
      <c r="H30" s="234" t="s">
        <v>200</v>
      </c>
      <c r="I30" s="234" t="s">
        <v>200</v>
      </c>
      <c r="J30" s="234"/>
      <c r="K30" s="234"/>
      <c r="L30" s="234"/>
      <c r="M30" s="234"/>
      <c r="N30" s="234" t="s">
        <v>200</v>
      </c>
      <c r="O30" s="234"/>
      <c r="P30" s="234" t="s">
        <v>200</v>
      </c>
      <c r="Q30" s="234"/>
      <c r="R30" s="234"/>
      <c r="S30" s="234"/>
      <c r="T30" s="234"/>
      <c r="U30" s="234" t="s">
        <v>200</v>
      </c>
      <c r="V30" s="234" t="s">
        <v>200</v>
      </c>
      <c r="W30" s="234" t="s">
        <v>200</v>
      </c>
      <c r="X30" s="234" t="s">
        <v>200</v>
      </c>
      <c r="Y30" s="234" t="s">
        <v>200</v>
      </c>
      <c r="Z30" s="234"/>
      <c r="AA30" s="234" t="s">
        <v>200</v>
      </c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2" t="e">
        <v>#N/A</v>
      </c>
      <c r="BB30" s="232" t="s">
        <v>4335</v>
      </c>
      <c r="BC30" t="e">
        <v>#N/A</v>
      </c>
      <c r="BD30">
        <f>VLOOKUP(A30,[1]ورقة6!$A$2:$A$5557,1,0)</f>
        <v>318979</v>
      </c>
      <c r="BE30" s="125" t="s">
        <v>4335</v>
      </c>
    </row>
    <row r="31" spans="1:57" x14ac:dyDescent="0.25">
      <c r="A31">
        <v>319253</v>
      </c>
      <c r="B31" t="s">
        <v>107</v>
      </c>
      <c r="C31" t="s">
        <v>131</v>
      </c>
      <c r="D31" t="s">
        <v>131</v>
      </c>
      <c r="E31" t="s">
        <v>131</v>
      </c>
      <c r="F31"/>
      <c r="G31" t="s">
        <v>131</v>
      </c>
      <c r="H31" t="s">
        <v>134</v>
      </c>
      <c r="I31" t="s">
        <v>131</v>
      </c>
      <c r="J31"/>
      <c r="K31" t="s">
        <v>133</v>
      </c>
      <c r="L31"/>
      <c r="M31"/>
      <c r="N31" t="s">
        <v>131</v>
      </c>
      <c r="O31" t="s">
        <v>131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232" t="s">
        <v>136</v>
      </c>
      <c r="BB31" s="232">
        <v>0</v>
      </c>
      <c r="BC31" s="125">
        <v>319253</v>
      </c>
      <c r="BD31">
        <f>VLOOKUP(A31,[1]ورقة6!$A$2:$A$5557,1,0)</f>
        <v>319253</v>
      </c>
      <c r="BE31" s="125">
        <v>0</v>
      </c>
    </row>
    <row r="32" spans="1:57" x14ac:dyDescent="0.25">
      <c r="A32" s="233">
        <v>319366</v>
      </c>
      <c r="B32" s="234" t="s">
        <v>107</v>
      </c>
      <c r="C32" s="233" t="s">
        <v>200</v>
      </c>
      <c r="D32" s="233" t="s">
        <v>200</v>
      </c>
      <c r="E32" s="233" t="s">
        <v>200</v>
      </c>
      <c r="F32" s="233" t="s">
        <v>200</v>
      </c>
      <c r="G32" s="233" t="s">
        <v>200</v>
      </c>
      <c r="H32" s="233" t="s">
        <v>200</v>
      </c>
      <c r="I32" s="233" t="s">
        <v>200</v>
      </c>
      <c r="J32" s="233" t="s">
        <v>200</v>
      </c>
      <c r="K32" s="233" t="s">
        <v>200</v>
      </c>
      <c r="L32" s="233" t="s">
        <v>200</v>
      </c>
      <c r="M32" s="233" t="s">
        <v>200</v>
      </c>
      <c r="N32" s="233" t="s">
        <v>200</v>
      </c>
      <c r="O32" s="233" t="s">
        <v>200</v>
      </c>
      <c r="P32" s="233"/>
      <c r="Q32" s="233"/>
      <c r="R32" s="233"/>
      <c r="S32" s="233"/>
      <c r="T32" s="233"/>
      <c r="U32" s="233"/>
      <c r="V32" s="233"/>
      <c r="W32" s="233"/>
      <c r="X32" s="233"/>
      <c r="Y32" s="233"/>
      <c r="Z32" s="233"/>
      <c r="AA32" s="233"/>
      <c r="AB32" s="233"/>
      <c r="AC32" s="233"/>
      <c r="AD32" s="233"/>
      <c r="AE32" s="233"/>
      <c r="AF32" s="233"/>
      <c r="AG32" s="233"/>
      <c r="AH32" s="233"/>
      <c r="AI32" s="233"/>
      <c r="AJ32" s="233"/>
      <c r="AK32" s="233"/>
      <c r="AL32" s="233"/>
      <c r="AM32" s="233"/>
      <c r="AN32" s="233"/>
      <c r="AO32" s="233"/>
      <c r="AP32" s="233"/>
      <c r="AQ32" s="233"/>
      <c r="AR32" s="233"/>
      <c r="AS32" s="233"/>
      <c r="AT32" s="233"/>
      <c r="AU32" s="233"/>
      <c r="AV32" s="233"/>
      <c r="AW32" s="233"/>
      <c r="AX32" s="233"/>
      <c r="AY32" s="233"/>
      <c r="AZ32" s="233"/>
      <c r="BA32" s="232" t="e">
        <v>#N/A</v>
      </c>
      <c r="BB32" s="232" t="s">
        <v>4338</v>
      </c>
      <c r="BC32" t="e">
        <v>#N/A</v>
      </c>
      <c r="BD32">
        <f>VLOOKUP(A32,[1]ورقة6!$A$2:$A$5557,1,0)</f>
        <v>319366</v>
      </c>
      <c r="BE32" s="125" t="s">
        <v>4338</v>
      </c>
    </row>
    <row r="33" spans="1:57" x14ac:dyDescent="0.25">
      <c r="A33" s="232">
        <v>319659</v>
      </c>
      <c r="B33" s="232" t="s">
        <v>107</v>
      </c>
      <c r="C33" s="232" t="s">
        <v>131</v>
      </c>
      <c r="D33" s="232" t="s">
        <v>131</v>
      </c>
      <c r="E33" s="232" t="s">
        <v>131</v>
      </c>
      <c r="F33" s="232"/>
      <c r="G33" s="232" t="s">
        <v>131</v>
      </c>
      <c r="H33" s="232" t="s">
        <v>131</v>
      </c>
      <c r="I33" s="232" t="s">
        <v>131</v>
      </c>
      <c r="J33" s="232"/>
      <c r="K33" s="232"/>
      <c r="L33" s="232"/>
      <c r="M33" s="232"/>
      <c r="N33" s="232"/>
      <c r="O33" s="232" t="s">
        <v>131</v>
      </c>
      <c r="P33" s="232"/>
      <c r="Q33" s="232"/>
      <c r="R33" s="232"/>
      <c r="S33" s="232"/>
      <c r="T33" s="232"/>
      <c r="U33" s="232"/>
      <c r="V33" s="232"/>
      <c r="W33" s="232"/>
      <c r="X33" s="232"/>
      <c r="Y33" s="232"/>
      <c r="Z33" s="232"/>
      <c r="AA33" s="232"/>
      <c r="AB33" s="232"/>
      <c r="AC33" s="232"/>
      <c r="AD33" s="232"/>
      <c r="AE33" s="232"/>
      <c r="AF33" s="232"/>
      <c r="AG33" s="232"/>
      <c r="AH33" s="232"/>
      <c r="AI33" s="232"/>
      <c r="AJ33" s="232"/>
      <c r="AK33" s="232"/>
      <c r="AL33" s="232"/>
      <c r="AM33" s="232"/>
      <c r="AN33" s="232"/>
      <c r="AO33" s="232"/>
      <c r="AP33" s="232"/>
      <c r="AQ33" s="232"/>
      <c r="AR33" s="232"/>
      <c r="AS33" s="232"/>
      <c r="AT33" s="232"/>
      <c r="AU33" s="232"/>
      <c r="AV33" s="232"/>
      <c r="AW33" s="232"/>
      <c r="AX33" s="232"/>
      <c r="AY33" s="232"/>
      <c r="AZ33" s="232"/>
      <c r="BA33" s="232" t="e">
        <v>#N/A</v>
      </c>
      <c r="BB33" s="232">
        <v>0</v>
      </c>
      <c r="BC33" t="e">
        <v>#N/A</v>
      </c>
      <c r="BD33">
        <f>VLOOKUP(A33,[1]ورقة6!$A$2:$A$5557,1,0)</f>
        <v>319659</v>
      </c>
      <c r="BE33" s="125">
        <v>0</v>
      </c>
    </row>
    <row r="34" spans="1:57" x14ac:dyDescent="0.25">
      <c r="A34" s="233">
        <v>319744</v>
      </c>
      <c r="B34" s="234" t="s">
        <v>107</v>
      </c>
      <c r="C34" s="233"/>
      <c r="D34" s="233" t="s">
        <v>200</v>
      </c>
      <c r="E34" s="233" t="s">
        <v>200</v>
      </c>
      <c r="F34" s="233" t="s">
        <v>200</v>
      </c>
      <c r="G34" s="233" t="s">
        <v>200</v>
      </c>
      <c r="H34" s="233" t="s">
        <v>200</v>
      </c>
      <c r="I34" s="233" t="s">
        <v>200</v>
      </c>
      <c r="J34" s="233" t="s">
        <v>200</v>
      </c>
      <c r="K34" s="233" t="s">
        <v>200</v>
      </c>
      <c r="L34" s="233"/>
      <c r="M34" s="233" t="s">
        <v>200</v>
      </c>
      <c r="N34" s="233" t="s">
        <v>200</v>
      </c>
      <c r="O34" s="233" t="s">
        <v>200</v>
      </c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  <c r="AU34" s="233"/>
      <c r="AV34" s="233"/>
      <c r="AW34" s="233"/>
      <c r="AX34" s="233"/>
      <c r="AY34" s="233"/>
      <c r="AZ34" s="233"/>
      <c r="BA34" s="232" t="e">
        <v>#N/A</v>
      </c>
      <c r="BB34" s="232" t="s">
        <v>4339</v>
      </c>
      <c r="BC34" t="e">
        <v>#N/A</v>
      </c>
      <c r="BD34">
        <f>VLOOKUP(A34,[1]ورقة6!$A$2:$A$5557,1,0)</f>
        <v>319744</v>
      </c>
      <c r="BE34" s="125" t="s">
        <v>4339</v>
      </c>
    </row>
    <row r="35" spans="1:57" x14ac:dyDescent="0.25">
      <c r="A35" s="232">
        <v>319933</v>
      </c>
      <c r="B35" s="232" t="s">
        <v>107</v>
      </c>
      <c r="C35" s="232"/>
      <c r="D35" s="232" t="s">
        <v>131</v>
      </c>
      <c r="E35" s="232"/>
      <c r="F35" s="232"/>
      <c r="G35" s="232"/>
      <c r="H35" s="232" t="s">
        <v>131</v>
      </c>
      <c r="I35" s="232" t="s">
        <v>131</v>
      </c>
      <c r="J35" s="232"/>
      <c r="K35" s="232"/>
      <c r="L35" s="232"/>
      <c r="M35" s="232"/>
      <c r="N35" s="232" t="s">
        <v>131</v>
      </c>
      <c r="O35" s="232" t="s">
        <v>131</v>
      </c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  <c r="AA35" s="232"/>
      <c r="AB35" s="232"/>
      <c r="AC35" s="232"/>
      <c r="AD35" s="232"/>
      <c r="AE35" s="232"/>
      <c r="AF35" s="232"/>
      <c r="AG35" s="232"/>
      <c r="AH35" s="232"/>
      <c r="AI35" s="232"/>
      <c r="AJ35" s="232"/>
      <c r="AK35" s="232"/>
      <c r="AL35" s="232"/>
      <c r="AM35" s="232"/>
      <c r="AN35" s="232"/>
      <c r="AO35" s="232"/>
      <c r="AP35" s="232"/>
      <c r="AQ35" s="232"/>
      <c r="AR35" s="232"/>
      <c r="AS35" s="232"/>
      <c r="AT35" s="232"/>
      <c r="AU35" s="232"/>
      <c r="AV35" s="232"/>
      <c r="AW35" s="232"/>
      <c r="AX35" s="232"/>
      <c r="AY35" s="232"/>
      <c r="AZ35" s="232"/>
      <c r="BA35" s="232" t="e">
        <v>#N/A</v>
      </c>
      <c r="BB35" s="232">
        <v>0</v>
      </c>
      <c r="BC35" t="e">
        <v>#N/A</v>
      </c>
      <c r="BD35">
        <f>VLOOKUP(A35,[1]ورقة6!$A$2:$A$5557,1,0)</f>
        <v>319933</v>
      </c>
      <c r="BE35" s="125">
        <v>0</v>
      </c>
    </row>
    <row r="36" spans="1:57" x14ac:dyDescent="0.25">
      <c r="A36" s="233">
        <v>320207</v>
      </c>
      <c r="B36" s="234" t="s">
        <v>107</v>
      </c>
      <c r="C36" s="233" t="s">
        <v>200</v>
      </c>
      <c r="D36" s="233" t="s">
        <v>200</v>
      </c>
      <c r="E36" s="233" t="s">
        <v>200</v>
      </c>
      <c r="F36" s="233"/>
      <c r="G36" s="233" t="s">
        <v>200</v>
      </c>
      <c r="H36" s="233" t="s">
        <v>200</v>
      </c>
      <c r="I36" s="233" t="s">
        <v>200</v>
      </c>
      <c r="J36" s="233" t="s">
        <v>200</v>
      </c>
      <c r="K36" s="233" t="s">
        <v>200</v>
      </c>
      <c r="L36" s="233" t="s">
        <v>200</v>
      </c>
      <c r="M36" s="233" t="s">
        <v>200</v>
      </c>
      <c r="N36" s="233" t="s">
        <v>200</v>
      </c>
      <c r="O36" s="233" t="s">
        <v>200</v>
      </c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33"/>
      <c r="AA36" s="233"/>
      <c r="AB36" s="233"/>
      <c r="AC36" s="233"/>
      <c r="AD36" s="233"/>
      <c r="AE36" s="233"/>
      <c r="AF36" s="233"/>
      <c r="AG36" s="233"/>
      <c r="AH36" s="233"/>
      <c r="AI36" s="233"/>
      <c r="AJ36" s="233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  <c r="AU36" s="233"/>
      <c r="AV36" s="233"/>
      <c r="AW36" s="233"/>
      <c r="AX36" s="233"/>
      <c r="AY36" s="233"/>
      <c r="AZ36" s="233"/>
      <c r="BA36" s="232" t="e">
        <v>#N/A</v>
      </c>
      <c r="BB36" s="232" t="s">
        <v>4332</v>
      </c>
      <c r="BC36" t="e">
        <v>#N/A</v>
      </c>
      <c r="BD36">
        <f>VLOOKUP(A36,[1]ورقة6!$A$2:$A$5557,1,0)</f>
        <v>320207</v>
      </c>
      <c r="BE36" s="125" t="s">
        <v>4332</v>
      </c>
    </row>
    <row r="37" spans="1:57" x14ac:dyDescent="0.25">
      <c r="A37" s="232">
        <v>320316</v>
      </c>
      <c r="B37" s="232" t="s">
        <v>107</v>
      </c>
      <c r="C37" s="232"/>
      <c r="D37" s="232"/>
      <c r="E37" s="232" t="s">
        <v>131</v>
      </c>
      <c r="F37" s="232" t="s">
        <v>131</v>
      </c>
      <c r="G37" s="232"/>
      <c r="H37" s="232" t="s">
        <v>131</v>
      </c>
      <c r="I37" s="232" t="s">
        <v>131</v>
      </c>
      <c r="J37" s="232" t="s">
        <v>131</v>
      </c>
      <c r="K37" s="232" t="s">
        <v>131</v>
      </c>
      <c r="L37" s="232" t="s">
        <v>131</v>
      </c>
      <c r="M37" s="232" t="s">
        <v>131</v>
      </c>
      <c r="N37" s="232" t="s">
        <v>131</v>
      </c>
      <c r="O37" s="232" t="s">
        <v>131</v>
      </c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  <c r="AA37" s="232"/>
      <c r="AB37" s="232"/>
      <c r="AC37" s="232"/>
      <c r="AD37" s="232"/>
      <c r="AE37" s="232"/>
      <c r="AF37" s="232"/>
      <c r="AG37" s="232"/>
      <c r="AH37" s="232"/>
      <c r="AI37" s="232"/>
      <c r="AJ37" s="232"/>
      <c r="AK37" s="232"/>
      <c r="AL37" s="232"/>
      <c r="AM37" s="232"/>
      <c r="AN37" s="232"/>
      <c r="AO37" s="232"/>
      <c r="AP37" s="232"/>
      <c r="AQ37" s="232"/>
      <c r="AR37" s="232"/>
      <c r="AS37" s="232"/>
      <c r="AT37" s="232"/>
      <c r="AU37" s="232"/>
      <c r="AV37" s="232"/>
      <c r="AW37" s="232"/>
      <c r="AX37" s="232"/>
      <c r="AY37" s="232"/>
      <c r="AZ37" s="232"/>
      <c r="BA37" s="232" t="e">
        <v>#N/A</v>
      </c>
      <c r="BB37" s="232" t="s">
        <v>4335</v>
      </c>
      <c r="BC37">
        <v>320316</v>
      </c>
      <c r="BD37" t="s">
        <v>16590</v>
      </c>
      <c r="BE37" s="125">
        <v>0</v>
      </c>
    </row>
    <row r="38" spans="1:57" x14ac:dyDescent="0.25">
      <c r="A38">
        <v>320398</v>
      </c>
      <c r="B38" t="s">
        <v>107</v>
      </c>
      <c r="C38"/>
      <c r="D38"/>
      <c r="E38"/>
      <c r="F38"/>
      <c r="G38"/>
      <c r="H38"/>
      <c r="I38"/>
      <c r="J38" t="s">
        <v>200</v>
      </c>
      <c r="K38" t="s">
        <v>200</v>
      </c>
      <c r="L38" t="s">
        <v>200</v>
      </c>
      <c r="M38" t="s">
        <v>200</v>
      </c>
      <c r="N38" t="s">
        <v>200</v>
      </c>
      <c r="O38" t="s">
        <v>200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232" t="s">
        <v>107</v>
      </c>
      <c r="BB38" s="232" t="s">
        <v>4338</v>
      </c>
      <c r="BC38" t="e">
        <v>#N/A</v>
      </c>
      <c r="BD38">
        <f>VLOOKUP(A38,[1]ورقة6!$A$2:$A$5557,1,0)</f>
        <v>320398</v>
      </c>
      <c r="BE38" s="125" t="s">
        <v>4338</v>
      </c>
    </row>
    <row r="39" spans="1:57" x14ac:dyDescent="0.25">
      <c r="A39" s="232">
        <v>320662</v>
      </c>
      <c r="B39" s="232" t="s">
        <v>107</v>
      </c>
      <c r="C39" s="232"/>
      <c r="D39" s="232" t="s">
        <v>131</v>
      </c>
      <c r="E39" s="232"/>
      <c r="F39" s="232"/>
      <c r="G39" s="232" t="s">
        <v>131</v>
      </c>
      <c r="H39" s="232" t="s">
        <v>131</v>
      </c>
      <c r="I39" s="232" t="s">
        <v>131</v>
      </c>
      <c r="J39" s="232"/>
      <c r="K39" s="232" t="s">
        <v>131</v>
      </c>
      <c r="L39" s="232" t="s">
        <v>131</v>
      </c>
      <c r="M39" s="232" t="s">
        <v>131</v>
      </c>
      <c r="N39" s="232" t="s">
        <v>131</v>
      </c>
      <c r="O39" s="232" t="s">
        <v>131</v>
      </c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/>
      <c r="AB39" s="232"/>
      <c r="AC39" s="232"/>
      <c r="AD39" s="232"/>
      <c r="AE39" s="232"/>
      <c r="AF39" s="232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  <c r="AY39" s="232"/>
      <c r="AZ39" s="232"/>
      <c r="BA39" s="232" t="e">
        <v>#N/A</v>
      </c>
      <c r="BB39" s="232" t="s">
        <v>4335</v>
      </c>
      <c r="BC39">
        <v>320662</v>
      </c>
      <c r="BD39" t="s">
        <v>16590</v>
      </c>
      <c r="BE39" s="125">
        <v>0</v>
      </c>
    </row>
    <row r="40" spans="1:57" x14ac:dyDescent="0.25">
      <c r="A40" s="232">
        <v>320710</v>
      </c>
      <c r="B40" s="232" t="s">
        <v>107</v>
      </c>
      <c r="C40" s="232" t="s">
        <v>131</v>
      </c>
      <c r="D40" s="232"/>
      <c r="E40" s="232" t="s">
        <v>131</v>
      </c>
      <c r="F40" s="232" t="s">
        <v>131</v>
      </c>
      <c r="G40" s="232" t="s">
        <v>131</v>
      </c>
      <c r="H40" s="232"/>
      <c r="I40" s="232" t="s">
        <v>131</v>
      </c>
      <c r="J40" s="232" t="s">
        <v>131</v>
      </c>
      <c r="K40" s="232" t="s">
        <v>131</v>
      </c>
      <c r="L40" s="232" t="s">
        <v>131</v>
      </c>
      <c r="M40" s="232" t="s">
        <v>131</v>
      </c>
      <c r="N40" s="232" t="s">
        <v>131</v>
      </c>
      <c r="O40" s="232" t="s">
        <v>131</v>
      </c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  <c r="AA40" s="232"/>
      <c r="AB40" s="232"/>
      <c r="AC40" s="232"/>
      <c r="AD40" s="232"/>
      <c r="AE40" s="232"/>
      <c r="AF40" s="232"/>
      <c r="AG40" s="232"/>
      <c r="AH40" s="232"/>
      <c r="AI40" s="232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  <c r="AY40" s="232"/>
      <c r="AZ40" s="232"/>
      <c r="BA40" s="232" t="e">
        <v>#N/A</v>
      </c>
      <c r="BB40" s="232">
        <v>0</v>
      </c>
      <c r="BC40">
        <v>320710</v>
      </c>
      <c r="BD40">
        <f>VLOOKUP(A40,[1]ورقة6!$A$2:$A$5557,1,0)</f>
        <v>320710</v>
      </c>
      <c r="BE40" s="125">
        <v>0</v>
      </c>
    </row>
    <row r="41" spans="1:57" x14ac:dyDescent="0.25">
      <c r="A41">
        <v>320903</v>
      </c>
      <c r="B41" t="s">
        <v>107</v>
      </c>
      <c r="C41"/>
      <c r="D41"/>
      <c r="E41"/>
      <c r="F41"/>
      <c r="G41"/>
      <c r="H41"/>
      <c r="I41" t="s">
        <v>131</v>
      </c>
      <c r="J41"/>
      <c r="K41" t="s">
        <v>131</v>
      </c>
      <c r="L41"/>
      <c r="M41" t="s">
        <v>131</v>
      </c>
      <c r="N41" t="s">
        <v>131</v>
      </c>
      <c r="O41" t="s">
        <v>131</v>
      </c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232" t="s">
        <v>4425</v>
      </c>
      <c r="BB41" s="232">
        <v>0</v>
      </c>
      <c r="BC41">
        <v>320903</v>
      </c>
      <c r="BD41">
        <f>VLOOKUP(A41,[1]ورقة6!$A$2:$A$5557,1,0)</f>
        <v>320903</v>
      </c>
      <c r="BE41" s="125">
        <v>0</v>
      </c>
    </row>
    <row r="42" spans="1:57" x14ac:dyDescent="0.25">
      <c r="A42" s="232">
        <v>320964</v>
      </c>
      <c r="B42" s="232" t="s">
        <v>107</v>
      </c>
      <c r="C42" s="232"/>
      <c r="D42" s="232"/>
      <c r="E42" s="232"/>
      <c r="F42" s="232" t="s">
        <v>131</v>
      </c>
      <c r="G42" s="232" t="s">
        <v>131</v>
      </c>
      <c r="H42" s="232" t="s">
        <v>131</v>
      </c>
      <c r="I42" s="232" t="s">
        <v>131</v>
      </c>
      <c r="J42" s="232"/>
      <c r="K42" s="232"/>
      <c r="L42" s="232"/>
      <c r="M42" s="232"/>
      <c r="N42" s="232" t="s">
        <v>131</v>
      </c>
      <c r="O42" s="232" t="s">
        <v>131</v>
      </c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  <c r="AC42" s="232"/>
      <c r="AD42" s="232"/>
      <c r="AE42" s="232"/>
      <c r="AF42" s="232"/>
      <c r="AG42" s="232"/>
      <c r="AH42" s="232"/>
      <c r="AI42" s="232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  <c r="AY42" s="232"/>
      <c r="AZ42" s="232"/>
      <c r="BA42" s="232" t="e">
        <v>#N/A</v>
      </c>
      <c r="BB42" s="232">
        <v>0</v>
      </c>
      <c r="BC42">
        <v>320964</v>
      </c>
      <c r="BD42">
        <f>VLOOKUP(A42,[1]ورقة6!$A$2:$A$5557,1,0)</f>
        <v>320964</v>
      </c>
      <c r="BE42" s="125">
        <v>0</v>
      </c>
    </row>
    <row r="43" spans="1:57" x14ac:dyDescent="0.25">
      <c r="A43" s="233">
        <v>321247</v>
      </c>
      <c r="B43" s="234" t="s">
        <v>107</v>
      </c>
      <c r="C43" s="233"/>
      <c r="D43" s="233" t="s">
        <v>200</v>
      </c>
      <c r="E43" s="233"/>
      <c r="F43" s="233" t="s">
        <v>200</v>
      </c>
      <c r="G43" s="233"/>
      <c r="H43" s="233" t="s">
        <v>200</v>
      </c>
      <c r="I43" s="233" t="s">
        <v>200</v>
      </c>
      <c r="J43" s="233"/>
      <c r="K43" s="233" t="s">
        <v>200</v>
      </c>
      <c r="L43" s="233"/>
      <c r="M43" s="233"/>
      <c r="N43" s="233" t="s">
        <v>200</v>
      </c>
      <c r="O43" s="233" t="s">
        <v>200</v>
      </c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A43" s="233"/>
      <c r="AB43" s="233"/>
      <c r="AC43" s="233"/>
      <c r="AD43" s="233"/>
      <c r="AE43" s="233"/>
      <c r="AF43" s="233"/>
      <c r="AG43" s="233"/>
      <c r="AH43" s="233"/>
      <c r="AI43" s="233"/>
      <c r="AJ43" s="233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  <c r="AU43" s="233"/>
      <c r="AV43" s="233"/>
      <c r="AW43" s="233"/>
      <c r="AX43" s="233"/>
      <c r="AY43" s="233"/>
      <c r="AZ43" s="233"/>
      <c r="BA43" s="232" t="e">
        <v>#N/A</v>
      </c>
      <c r="BB43" s="232" t="s">
        <v>4335</v>
      </c>
      <c r="BC43" t="e">
        <v>#N/A</v>
      </c>
      <c r="BD43">
        <f>VLOOKUP(A43,[1]ورقة6!$A$2:$A$5557,1,0)</f>
        <v>321247</v>
      </c>
      <c r="BE43" s="125" t="s">
        <v>4335</v>
      </c>
    </row>
    <row r="44" spans="1:57" x14ac:dyDescent="0.25">
      <c r="A44" s="232">
        <v>321265</v>
      </c>
      <c r="B44" s="232" t="s">
        <v>107</v>
      </c>
      <c r="C44" s="232"/>
      <c r="D44" s="232" t="s">
        <v>131</v>
      </c>
      <c r="E44" s="232"/>
      <c r="F44" s="232"/>
      <c r="G44" s="232" t="s">
        <v>131</v>
      </c>
      <c r="H44" s="232" t="s">
        <v>131</v>
      </c>
      <c r="I44" s="232" t="s">
        <v>131</v>
      </c>
      <c r="J44" s="232"/>
      <c r="K44" s="232"/>
      <c r="L44" s="232"/>
      <c r="M44" s="232"/>
      <c r="N44" s="232" t="s">
        <v>131</v>
      </c>
      <c r="O44" s="232" t="s">
        <v>131</v>
      </c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  <c r="AV44" s="232"/>
      <c r="AW44" s="232"/>
      <c r="AX44" s="232"/>
      <c r="AY44" s="232"/>
      <c r="AZ44" s="232"/>
      <c r="BA44" s="232" t="e">
        <v>#N/A</v>
      </c>
      <c r="BB44" s="232">
        <v>0</v>
      </c>
      <c r="BC44" t="e">
        <v>#N/A</v>
      </c>
      <c r="BD44">
        <f>VLOOKUP(A44,[1]ورقة6!$A$2:$A$5557,1,0)</f>
        <v>321265</v>
      </c>
      <c r="BE44" s="125">
        <v>0</v>
      </c>
    </row>
    <row r="45" spans="1:57" x14ac:dyDescent="0.25">
      <c r="A45">
        <v>321440</v>
      </c>
      <c r="B45" t="s">
        <v>107</v>
      </c>
      <c r="C45"/>
      <c r="D45" t="s">
        <v>131</v>
      </c>
      <c r="E45" t="s">
        <v>133</v>
      </c>
      <c r="F45" t="s">
        <v>133</v>
      </c>
      <c r="G45" t="s">
        <v>133</v>
      </c>
      <c r="H45" t="s">
        <v>133</v>
      </c>
      <c r="I45" t="s">
        <v>131</v>
      </c>
      <c r="J45" t="s">
        <v>131</v>
      </c>
      <c r="K45" t="s">
        <v>131</v>
      </c>
      <c r="L45" t="s">
        <v>131</v>
      </c>
      <c r="M45" t="s">
        <v>131</v>
      </c>
      <c r="N45" t="s">
        <v>131</v>
      </c>
      <c r="O45" t="s">
        <v>131</v>
      </c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232" t="s">
        <v>4426</v>
      </c>
      <c r="BB45" s="232">
        <v>0</v>
      </c>
      <c r="BC45" t="e">
        <v>#N/A</v>
      </c>
      <c r="BD45">
        <f>VLOOKUP(A45,[1]ورقة6!$A$2:$A$5557,1,0)</f>
        <v>321440</v>
      </c>
      <c r="BE45" s="125">
        <v>0</v>
      </c>
    </row>
    <row r="46" spans="1:57" x14ac:dyDescent="0.25">
      <c r="A46" s="232">
        <v>321472</v>
      </c>
      <c r="B46" s="232" t="s">
        <v>107</v>
      </c>
      <c r="C46" s="232" t="s">
        <v>131</v>
      </c>
      <c r="D46" s="232" t="s">
        <v>131</v>
      </c>
      <c r="E46" s="232"/>
      <c r="F46" s="232"/>
      <c r="G46" s="232" t="s">
        <v>131</v>
      </c>
      <c r="H46" s="232" t="s">
        <v>131</v>
      </c>
      <c r="I46" s="232"/>
      <c r="J46" s="232"/>
      <c r="K46" s="232"/>
      <c r="L46" s="232"/>
      <c r="M46" s="232"/>
      <c r="N46" s="232"/>
      <c r="O46" s="232" t="s">
        <v>131</v>
      </c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32"/>
      <c r="AA46" s="232"/>
      <c r="AB46" s="232"/>
      <c r="AC46" s="232"/>
      <c r="AD46" s="232"/>
      <c r="AE46" s="232"/>
      <c r="AF46" s="232"/>
      <c r="AG46" s="232"/>
      <c r="AH46" s="232"/>
      <c r="AI46" s="232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  <c r="AY46" s="232"/>
      <c r="AZ46" s="232"/>
      <c r="BA46" s="232" t="e">
        <v>#N/A</v>
      </c>
      <c r="BB46" s="232">
        <v>0</v>
      </c>
      <c r="BC46" t="e">
        <v>#N/A</v>
      </c>
      <c r="BD46">
        <f>VLOOKUP(A46,[1]ورقة6!$A$2:$A$5557,1,0)</f>
        <v>321472</v>
      </c>
      <c r="BE46" s="125">
        <v>0</v>
      </c>
    </row>
    <row r="47" spans="1:57" x14ac:dyDescent="0.25">
      <c r="A47" s="233">
        <v>321565</v>
      </c>
      <c r="B47" s="234" t="s">
        <v>107</v>
      </c>
      <c r="C47" s="233" t="s">
        <v>200</v>
      </c>
      <c r="D47" s="233" t="s">
        <v>200</v>
      </c>
      <c r="E47" s="233"/>
      <c r="F47" s="233"/>
      <c r="G47" s="233"/>
      <c r="H47" s="233" t="s">
        <v>200</v>
      </c>
      <c r="I47" s="233"/>
      <c r="J47" s="233"/>
      <c r="K47" s="233"/>
      <c r="L47" s="233"/>
      <c r="M47" s="233"/>
      <c r="N47" s="233" t="s">
        <v>200</v>
      </c>
      <c r="O47" s="233" t="s">
        <v>200</v>
      </c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2" t="e">
        <v>#N/A</v>
      </c>
      <c r="BB47" s="232" t="s">
        <v>4337</v>
      </c>
      <c r="BC47" t="e">
        <v>#N/A</v>
      </c>
      <c r="BD47">
        <f>VLOOKUP(A47,[1]ورقة6!$A$2:$A$5557,1,0)</f>
        <v>321565</v>
      </c>
      <c r="BE47" s="125" t="s">
        <v>4337</v>
      </c>
    </row>
    <row r="48" spans="1:57" x14ac:dyDescent="0.25">
      <c r="A48">
        <v>322785</v>
      </c>
      <c r="B48" t="s">
        <v>107</v>
      </c>
      <c r="C48"/>
      <c r="D48"/>
      <c r="E48" t="s">
        <v>131</v>
      </c>
      <c r="F48" t="s">
        <v>131</v>
      </c>
      <c r="G48" t="s">
        <v>131</v>
      </c>
      <c r="H48" t="s">
        <v>133</v>
      </c>
      <c r="I48" t="s">
        <v>133</v>
      </c>
      <c r="J48" t="s">
        <v>131</v>
      </c>
      <c r="K48" t="s">
        <v>131</v>
      </c>
      <c r="L48" t="s">
        <v>131</v>
      </c>
      <c r="M48" t="s">
        <v>131</v>
      </c>
      <c r="N48" t="s">
        <v>131</v>
      </c>
      <c r="O48" t="s">
        <v>131</v>
      </c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232" t="s">
        <v>107</v>
      </c>
      <c r="BB48" s="232">
        <v>0</v>
      </c>
      <c r="BC48">
        <v>322785</v>
      </c>
      <c r="BD48">
        <f>VLOOKUP(A48,[1]ورقة6!$A$2:$A$5557,1,0)</f>
        <v>322785</v>
      </c>
      <c r="BE48" s="125">
        <v>0</v>
      </c>
    </row>
    <row r="49" spans="1:57" x14ac:dyDescent="0.25">
      <c r="A49">
        <v>323258</v>
      </c>
      <c r="B49" t="s">
        <v>107</v>
      </c>
      <c r="C49" t="s">
        <v>200</v>
      </c>
      <c r="D49" t="s">
        <v>200</v>
      </c>
      <c r="E49" t="s">
        <v>200</v>
      </c>
      <c r="F49" t="s">
        <v>200</v>
      </c>
      <c r="G49" t="s">
        <v>200</v>
      </c>
      <c r="H49" t="s">
        <v>200</v>
      </c>
      <c r="I49" t="s">
        <v>200</v>
      </c>
      <c r="J49" t="s">
        <v>200</v>
      </c>
      <c r="K49" t="s">
        <v>200</v>
      </c>
      <c r="L49" t="s">
        <v>200</v>
      </c>
      <c r="M49" t="s">
        <v>200</v>
      </c>
      <c r="N49" t="s">
        <v>200</v>
      </c>
      <c r="O49" t="s">
        <v>200</v>
      </c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232" t="s">
        <v>107</v>
      </c>
      <c r="BB49" s="232" t="s">
        <v>4338</v>
      </c>
      <c r="BC49" t="e">
        <v>#N/A</v>
      </c>
      <c r="BD49">
        <f>VLOOKUP(A49,[1]ورقة6!$A$2:$A$5557,1,0)</f>
        <v>323258</v>
      </c>
      <c r="BE49" s="125" t="s">
        <v>4338</v>
      </c>
    </row>
    <row r="50" spans="1:57" x14ac:dyDescent="0.25">
      <c r="A50" s="233">
        <v>323750</v>
      </c>
      <c r="B50" s="234" t="s">
        <v>107</v>
      </c>
      <c r="C50" s="233" t="s">
        <v>133</v>
      </c>
      <c r="D50" s="233" t="s">
        <v>131</v>
      </c>
      <c r="E50" s="233" t="s">
        <v>131</v>
      </c>
      <c r="F50" s="233" t="s">
        <v>133</v>
      </c>
      <c r="G50" s="233" t="s">
        <v>133</v>
      </c>
      <c r="H50" s="233" t="s">
        <v>131</v>
      </c>
      <c r="I50" s="233" t="s">
        <v>133</v>
      </c>
      <c r="J50" s="233" t="s">
        <v>131</v>
      </c>
      <c r="K50" s="233" t="s">
        <v>131</v>
      </c>
      <c r="L50" s="233" t="s">
        <v>131</v>
      </c>
      <c r="M50" s="233" t="s">
        <v>131</v>
      </c>
      <c r="N50" s="233" t="s">
        <v>131</v>
      </c>
      <c r="O50" s="233" t="s">
        <v>131</v>
      </c>
      <c r="P50" s="233"/>
      <c r="Q50" s="233"/>
      <c r="R50" s="233"/>
      <c r="S50" s="233"/>
      <c r="T50" s="233"/>
      <c r="U50" s="233"/>
      <c r="V50" s="233"/>
      <c r="W50" s="233"/>
      <c r="X50" s="233"/>
      <c r="Y50" s="233"/>
      <c r="Z50" s="233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Y50" s="233"/>
      <c r="AZ50" s="233"/>
      <c r="BA50" s="232" t="e">
        <v>#N/A</v>
      </c>
      <c r="BB50" s="232" t="s">
        <v>4413</v>
      </c>
      <c r="BC50" t="e">
        <v>#N/A</v>
      </c>
      <c r="BD50">
        <f>VLOOKUP(A50,[1]ورقة6!$A$2:$A$5557,1,0)</f>
        <v>323750</v>
      </c>
      <c r="BE50" s="125" t="s">
        <v>4413</v>
      </c>
    </row>
    <row r="51" spans="1:57" x14ac:dyDescent="0.25">
      <c r="A51" s="232">
        <v>324002</v>
      </c>
      <c r="B51" s="232" t="s">
        <v>107</v>
      </c>
      <c r="C51" s="232" t="s">
        <v>131</v>
      </c>
      <c r="D51" s="232"/>
      <c r="E51" s="232"/>
      <c r="F51" s="232" t="s">
        <v>131</v>
      </c>
      <c r="G51" s="232"/>
      <c r="H51" s="232"/>
      <c r="I51" s="232"/>
      <c r="J51" s="232" t="s">
        <v>131</v>
      </c>
      <c r="K51" s="232" t="s">
        <v>131</v>
      </c>
      <c r="L51" s="232" t="s">
        <v>131</v>
      </c>
      <c r="M51" s="232" t="s">
        <v>131</v>
      </c>
      <c r="N51" s="232"/>
      <c r="O51" s="232" t="s">
        <v>131</v>
      </c>
      <c r="P51" s="232"/>
      <c r="Q51" s="232"/>
      <c r="R51" s="232"/>
      <c r="S51" s="232"/>
      <c r="T51" s="232"/>
      <c r="U51" s="232"/>
      <c r="V51" s="232"/>
      <c r="W51" s="232"/>
      <c r="X51" s="232"/>
      <c r="Y51" s="232"/>
      <c r="Z51" s="232"/>
      <c r="AA51" s="232"/>
      <c r="AB51" s="232"/>
      <c r="AC51" s="232"/>
      <c r="AD51" s="232"/>
      <c r="AE51" s="232"/>
      <c r="AF51" s="232"/>
      <c r="AG51" s="232"/>
      <c r="AH51" s="232"/>
      <c r="AI51" s="232"/>
      <c r="AJ51" s="232"/>
      <c r="AK51" s="232"/>
      <c r="AL51" s="232"/>
      <c r="AM51" s="232"/>
      <c r="AN51" s="232"/>
      <c r="AO51" s="232"/>
      <c r="AP51" s="232"/>
      <c r="AQ51" s="232"/>
      <c r="AR51" s="232"/>
      <c r="AS51" s="232"/>
      <c r="AT51" s="232"/>
      <c r="AU51" s="232"/>
      <c r="AV51" s="232"/>
      <c r="AW51" s="232"/>
      <c r="AX51" s="232"/>
      <c r="AY51" s="232"/>
      <c r="AZ51" s="232"/>
      <c r="BA51" s="232" t="e">
        <v>#N/A</v>
      </c>
      <c r="BB51" s="232" t="s">
        <v>4334</v>
      </c>
      <c r="BC51">
        <v>324002</v>
      </c>
      <c r="BD51" t="s">
        <v>16590</v>
      </c>
      <c r="BE51" s="125">
        <v>0</v>
      </c>
    </row>
    <row r="52" spans="1:57" x14ac:dyDescent="0.25">
      <c r="A52" s="233">
        <v>324043</v>
      </c>
      <c r="B52" s="234" t="s">
        <v>107</v>
      </c>
      <c r="C52" s="233"/>
      <c r="D52" s="233" t="s">
        <v>200</v>
      </c>
      <c r="E52" s="233" t="s">
        <v>200</v>
      </c>
      <c r="F52" s="233"/>
      <c r="G52" s="233" t="s">
        <v>200</v>
      </c>
      <c r="H52" s="233" t="s">
        <v>200</v>
      </c>
      <c r="I52" s="233" t="s">
        <v>200</v>
      </c>
      <c r="J52" s="233" t="s">
        <v>200</v>
      </c>
      <c r="K52" s="233" t="s">
        <v>200</v>
      </c>
      <c r="L52" s="233" t="s">
        <v>200</v>
      </c>
      <c r="M52" s="233" t="s">
        <v>200</v>
      </c>
      <c r="N52" s="233" t="s">
        <v>200</v>
      </c>
      <c r="O52" s="233" t="s">
        <v>200</v>
      </c>
      <c r="P52" s="233"/>
      <c r="Q52" s="233"/>
      <c r="R52" s="233"/>
      <c r="S52" s="233"/>
      <c r="T52" s="233"/>
      <c r="U52" s="233"/>
      <c r="V52" s="233"/>
      <c r="W52" s="233"/>
      <c r="X52" s="233"/>
      <c r="Y52" s="233"/>
      <c r="Z52" s="233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Y52" s="233"/>
      <c r="AZ52" s="233"/>
      <c r="BA52" s="232" t="e">
        <v>#N/A</v>
      </c>
      <c r="BB52" s="232" t="s">
        <v>4339</v>
      </c>
      <c r="BC52" t="e">
        <v>#N/A</v>
      </c>
      <c r="BD52">
        <f>VLOOKUP(A52,[1]ورقة6!$A$2:$A$5557,1,0)</f>
        <v>324043</v>
      </c>
      <c r="BE52" s="125" t="s">
        <v>4339</v>
      </c>
    </row>
    <row r="53" spans="1:57" x14ac:dyDescent="0.25">
      <c r="A53" s="232">
        <v>325023</v>
      </c>
      <c r="B53" s="232" t="s">
        <v>107</v>
      </c>
      <c r="C53" s="232" t="s">
        <v>131</v>
      </c>
      <c r="D53" s="232" t="s">
        <v>131</v>
      </c>
      <c r="E53" s="232" t="s">
        <v>131</v>
      </c>
      <c r="F53" s="232" t="s">
        <v>131</v>
      </c>
      <c r="G53" s="232" t="s">
        <v>131</v>
      </c>
      <c r="H53" s="232" t="s">
        <v>131</v>
      </c>
      <c r="I53" s="232" t="s">
        <v>131</v>
      </c>
      <c r="J53" s="232"/>
      <c r="K53" s="232"/>
      <c r="L53" s="232" t="s">
        <v>131</v>
      </c>
      <c r="M53" s="232" t="s">
        <v>131</v>
      </c>
      <c r="N53" s="232" t="s">
        <v>131</v>
      </c>
      <c r="O53" s="232" t="s">
        <v>131</v>
      </c>
      <c r="P53" s="232"/>
      <c r="Q53" s="232"/>
      <c r="R53" s="232"/>
      <c r="S53" s="232"/>
      <c r="T53" s="232"/>
      <c r="U53" s="232"/>
      <c r="V53" s="232"/>
      <c r="W53" s="232"/>
      <c r="X53" s="232"/>
      <c r="Y53" s="232"/>
      <c r="Z53" s="232"/>
      <c r="AA53" s="232"/>
      <c r="AB53" s="232"/>
      <c r="AC53" s="232"/>
      <c r="AD53" s="232"/>
      <c r="AE53" s="232"/>
      <c r="AF53" s="232"/>
      <c r="AG53" s="232"/>
      <c r="AH53" s="232"/>
      <c r="AI53" s="232"/>
      <c r="AJ53" s="232"/>
      <c r="AK53" s="232"/>
      <c r="AL53" s="232"/>
      <c r="AM53" s="232"/>
      <c r="AN53" s="232"/>
      <c r="AO53" s="232"/>
      <c r="AP53" s="232"/>
      <c r="AQ53" s="232"/>
      <c r="AR53" s="232"/>
      <c r="AS53" s="232"/>
      <c r="AT53" s="232"/>
      <c r="AU53" s="232"/>
      <c r="AV53" s="232"/>
      <c r="AW53" s="232"/>
      <c r="AX53" s="232"/>
      <c r="AY53" s="232"/>
      <c r="AZ53" s="232"/>
      <c r="BA53" s="232" t="e">
        <v>#N/A</v>
      </c>
      <c r="BB53" s="232">
        <v>0</v>
      </c>
      <c r="BC53">
        <v>325023</v>
      </c>
      <c r="BD53">
        <f>VLOOKUP(A53,[1]ورقة6!$A$2:$A$5557,1,0)</f>
        <v>325023</v>
      </c>
      <c r="BE53" s="125">
        <v>0</v>
      </c>
    </row>
    <row r="54" spans="1:57" x14ac:dyDescent="0.25">
      <c r="A54">
        <v>325195</v>
      </c>
      <c r="B54" t="s">
        <v>107</v>
      </c>
      <c r="C54"/>
      <c r="D54"/>
      <c r="E54"/>
      <c r="F54"/>
      <c r="G54"/>
      <c r="H54" t="s">
        <v>133</v>
      </c>
      <c r="I54"/>
      <c r="J54"/>
      <c r="K54" t="s">
        <v>133</v>
      </c>
      <c r="L54" t="s">
        <v>133</v>
      </c>
      <c r="M54" t="s">
        <v>133</v>
      </c>
      <c r="N54" t="s">
        <v>133</v>
      </c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232" t="s">
        <v>107</v>
      </c>
      <c r="BB54" s="232">
        <v>0</v>
      </c>
      <c r="BC54">
        <v>325195</v>
      </c>
      <c r="BD54">
        <f>VLOOKUP(A54,[1]ورقة6!$A$2:$A$5557,1,0)</f>
        <v>325195</v>
      </c>
      <c r="BE54" s="125">
        <v>0</v>
      </c>
    </row>
    <row r="55" spans="1:57" x14ac:dyDescent="0.25">
      <c r="A55">
        <v>325567</v>
      </c>
      <c r="B55" t="s">
        <v>107</v>
      </c>
      <c r="C55"/>
      <c r="D55" t="s">
        <v>200</v>
      </c>
      <c r="E55" t="s">
        <v>200</v>
      </c>
      <c r="F55"/>
      <c r="G55" t="s">
        <v>200</v>
      </c>
      <c r="H55"/>
      <c r="I55"/>
      <c r="J55" t="s">
        <v>200</v>
      </c>
      <c r="K55" t="s">
        <v>200</v>
      </c>
      <c r="L55" t="s">
        <v>200</v>
      </c>
      <c r="M55" t="s">
        <v>200</v>
      </c>
      <c r="N55" t="s">
        <v>200</v>
      </c>
      <c r="O55" t="s">
        <v>200</v>
      </c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232" t="s">
        <v>107</v>
      </c>
      <c r="BB55" s="232" t="s">
        <v>4338</v>
      </c>
      <c r="BC55" t="e">
        <v>#N/A</v>
      </c>
      <c r="BD55">
        <f>VLOOKUP(A55,[1]ورقة6!$A$2:$A$5557,1,0)</f>
        <v>325567</v>
      </c>
      <c r="BE55" s="125" t="s">
        <v>4338</v>
      </c>
    </row>
    <row r="56" spans="1:57" x14ac:dyDescent="0.25">
      <c r="A56" s="233">
        <v>325825</v>
      </c>
      <c r="B56" s="234" t="s">
        <v>107</v>
      </c>
      <c r="C56" s="233"/>
      <c r="D56" s="233"/>
      <c r="E56" s="233" t="s">
        <v>200</v>
      </c>
      <c r="F56" s="233" t="s">
        <v>200</v>
      </c>
      <c r="G56" s="233" t="s">
        <v>200</v>
      </c>
      <c r="H56" s="233" t="s">
        <v>200</v>
      </c>
      <c r="I56" s="233" t="s">
        <v>200</v>
      </c>
      <c r="J56" s="233" t="s">
        <v>200</v>
      </c>
      <c r="K56" s="233" t="s">
        <v>200</v>
      </c>
      <c r="L56" s="233" t="s">
        <v>200</v>
      </c>
      <c r="M56" s="233"/>
      <c r="N56" s="233" t="s">
        <v>200</v>
      </c>
      <c r="O56" s="233" t="s">
        <v>200</v>
      </c>
      <c r="P56" s="233"/>
      <c r="Q56" s="233"/>
      <c r="R56" s="233"/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233"/>
      <c r="AV56" s="233"/>
      <c r="AW56" s="233"/>
      <c r="AX56" s="233"/>
      <c r="AY56" s="233"/>
      <c r="AZ56" s="233"/>
      <c r="BA56" s="232" t="e">
        <v>#N/A</v>
      </c>
      <c r="BB56" s="232" t="s">
        <v>4427</v>
      </c>
      <c r="BC56" t="e">
        <v>#N/A</v>
      </c>
      <c r="BD56">
        <f>VLOOKUP(A56,[1]ورقة6!$A$2:$A$5557,1,0)</f>
        <v>325825</v>
      </c>
      <c r="BE56" s="125" t="s">
        <v>4427</v>
      </c>
    </row>
    <row r="57" spans="1:57" x14ac:dyDescent="0.25">
      <c r="A57" s="232">
        <v>325890</v>
      </c>
      <c r="B57" s="232" t="s">
        <v>107</v>
      </c>
      <c r="C57" s="232" t="s">
        <v>131</v>
      </c>
      <c r="D57" s="232" t="s">
        <v>131</v>
      </c>
      <c r="E57" s="232"/>
      <c r="F57" s="232" t="s">
        <v>131</v>
      </c>
      <c r="G57" s="232"/>
      <c r="H57" s="232" t="s">
        <v>131</v>
      </c>
      <c r="I57" s="232" t="s">
        <v>131</v>
      </c>
      <c r="J57" s="232" t="s">
        <v>131</v>
      </c>
      <c r="K57" s="232" t="s">
        <v>131</v>
      </c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  <c r="AA57" s="232"/>
      <c r="AB57" s="232"/>
      <c r="AC57" s="232"/>
      <c r="AD57" s="232"/>
      <c r="AE57" s="232"/>
      <c r="AF57" s="232"/>
      <c r="AG57" s="232"/>
      <c r="AH57" s="232"/>
      <c r="AI57" s="232"/>
      <c r="AJ57" s="232"/>
      <c r="AK57" s="232"/>
      <c r="AL57" s="232"/>
      <c r="AM57" s="232"/>
      <c r="AN57" s="232"/>
      <c r="AO57" s="232"/>
      <c r="AP57" s="232"/>
      <c r="AQ57" s="232"/>
      <c r="AR57" s="232"/>
      <c r="AS57" s="232"/>
      <c r="AT57" s="232"/>
      <c r="AU57" s="232"/>
      <c r="AV57" s="232"/>
      <c r="AW57" s="232"/>
      <c r="AX57" s="232"/>
      <c r="AY57" s="232"/>
      <c r="AZ57" s="232"/>
      <c r="BA57" s="232" t="e">
        <v>#N/A</v>
      </c>
      <c r="BB57" s="232">
        <v>0</v>
      </c>
      <c r="BC57" t="e">
        <v>#N/A</v>
      </c>
      <c r="BD57">
        <f>VLOOKUP(A57,[1]ورقة6!$A$2:$A$5557,1,0)</f>
        <v>325890</v>
      </c>
      <c r="BE57" s="125">
        <v>0</v>
      </c>
    </row>
    <row r="58" spans="1:57" x14ac:dyDescent="0.25">
      <c r="A58" s="232">
        <v>325949</v>
      </c>
      <c r="B58" s="232" t="s">
        <v>107</v>
      </c>
      <c r="C58" s="232" t="s">
        <v>200</v>
      </c>
      <c r="D58" s="232" t="s">
        <v>200</v>
      </c>
      <c r="E58" s="232" t="s">
        <v>200</v>
      </c>
      <c r="F58" s="232" t="s">
        <v>200</v>
      </c>
      <c r="G58" s="232" t="s">
        <v>200</v>
      </c>
      <c r="H58" s="232" t="s">
        <v>200</v>
      </c>
      <c r="I58" s="232" t="s">
        <v>200</v>
      </c>
      <c r="J58" s="232" t="s">
        <v>200</v>
      </c>
      <c r="K58" s="232" t="s">
        <v>200</v>
      </c>
      <c r="L58" s="232" t="s">
        <v>200</v>
      </c>
      <c r="M58" s="232" t="s">
        <v>200</v>
      </c>
      <c r="N58" s="232" t="s">
        <v>200</v>
      </c>
      <c r="O58" s="232" t="s">
        <v>200</v>
      </c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  <c r="AA58" s="232"/>
      <c r="AB58" s="232"/>
      <c r="AC58" s="232"/>
      <c r="AD58" s="232"/>
      <c r="AE58" s="232"/>
      <c r="AF58" s="232"/>
      <c r="AG58" s="232"/>
      <c r="AH58" s="232"/>
      <c r="AI58" s="232"/>
      <c r="AJ58" s="232"/>
      <c r="AK58" s="232"/>
      <c r="AL58" s="232"/>
      <c r="AM58" s="232"/>
      <c r="AN58" s="232"/>
      <c r="AO58" s="232"/>
      <c r="AP58" s="232"/>
      <c r="AQ58" s="232"/>
      <c r="AR58" s="232"/>
      <c r="AS58" s="232"/>
      <c r="AT58" s="232"/>
      <c r="AU58" s="232"/>
      <c r="AV58" s="232"/>
      <c r="AW58" s="232"/>
      <c r="AX58" s="232"/>
      <c r="AY58" s="232"/>
      <c r="AZ58" s="232"/>
      <c r="BA58" s="232" t="e">
        <v>#N/A</v>
      </c>
      <c r="BB58" s="232" t="s">
        <v>4335</v>
      </c>
      <c r="BC58" t="e">
        <v>#N/A</v>
      </c>
      <c r="BD58">
        <f>VLOOKUP(A58,[1]ورقة6!$A$2:$A$5557,1,0)</f>
        <v>325949</v>
      </c>
      <c r="BE58" s="125" t="s">
        <v>4335</v>
      </c>
    </row>
    <row r="59" spans="1:57" x14ac:dyDescent="0.25">
      <c r="A59" s="232">
        <v>325956</v>
      </c>
      <c r="B59" s="232" t="s">
        <v>107</v>
      </c>
      <c r="C59" s="232" t="s">
        <v>200</v>
      </c>
      <c r="D59" s="232" t="s">
        <v>200</v>
      </c>
      <c r="E59" s="232" t="s">
        <v>200</v>
      </c>
      <c r="F59" s="232" t="s">
        <v>200</v>
      </c>
      <c r="G59" s="232" t="s">
        <v>200</v>
      </c>
      <c r="H59" s="232"/>
      <c r="I59" s="232"/>
      <c r="J59" s="232" t="s">
        <v>200</v>
      </c>
      <c r="K59" s="232" t="s">
        <v>200</v>
      </c>
      <c r="L59" s="232" t="s">
        <v>200</v>
      </c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  <c r="AA59" s="232"/>
      <c r="AB59" s="232"/>
      <c r="AC59" s="232"/>
      <c r="AD59" s="232"/>
      <c r="AE59" s="232"/>
      <c r="AF59" s="232"/>
      <c r="AG59" s="232"/>
      <c r="AH59" s="232"/>
      <c r="AI59" s="232"/>
      <c r="AJ59" s="232"/>
      <c r="AK59" s="232"/>
      <c r="AL59" s="232"/>
      <c r="AM59" s="232"/>
      <c r="AN59" s="232"/>
      <c r="AO59" s="232"/>
      <c r="AP59" s="232"/>
      <c r="AQ59" s="232"/>
      <c r="AR59" s="232"/>
      <c r="AS59" s="232"/>
      <c r="AT59" s="232"/>
      <c r="AU59" s="232"/>
      <c r="AV59" s="232"/>
      <c r="AW59" s="232"/>
      <c r="AX59" s="232"/>
      <c r="AY59" s="232"/>
      <c r="AZ59" s="232"/>
      <c r="BA59" s="232" t="e">
        <v>#N/A</v>
      </c>
      <c r="BB59" s="232" t="s">
        <v>4334</v>
      </c>
      <c r="BC59" t="e">
        <v>#N/A</v>
      </c>
      <c r="BD59">
        <f>VLOOKUP(A59,[1]ورقة6!$A$2:$A$5557,1,0)</f>
        <v>325956</v>
      </c>
      <c r="BE59" s="125" t="s">
        <v>4334</v>
      </c>
    </row>
    <row r="60" spans="1:57" x14ac:dyDescent="0.25">
      <c r="A60" s="232">
        <v>325961</v>
      </c>
      <c r="B60" s="232" t="s">
        <v>107</v>
      </c>
      <c r="C60" s="232" t="s">
        <v>131</v>
      </c>
      <c r="D60" s="232" t="s">
        <v>131</v>
      </c>
      <c r="E60" s="232" t="s">
        <v>131</v>
      </c>
      <c r="F60" s="232" t="s">
        <v>131</v>
      </c>
      <c r="G60" s="232" t="s">
        <v>131</v>
      </c>
      <c r="H60" s="232" t="s">
        <v>131</v>
      </c>
      <c r="I60" s="232" t="s">
        <v>131</v>
      </c>
      <c r="J60" s="232" t="s">
        <v>131</v>
      </c>
      <c r="K60" s="232" t="s">
        <v>131</v>
      </c>
      <c r="L60" s="232"/>
      <c r="M60" s="232" t="s">
        <v>131</v>
      </c>
      <c r="N60" s="232" t="s">
        <v>131</v>
      </c>
      <c r="O60" s="232" t="s">
        <v>131</v>
      </c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  <c r="AC60" s="232"/>
      <c r="AD60" s="232"/>
      <c r="AE60" s="232"/>
      <c r="AF60" s="232"/>
      <c r="AG60" s="232"/>
      <c r="AH60" s="232"/>
      <c r="AI60" s="232"/>
      <c r="AJ60" s="232"/>
      <c r="AK60" s="232"/>
      <c r="AL60" s="232"/>
      <c r="AM60" s="232"/>
      <c r="AN60" s="232"/>
      <c r="AO60" s="232"/>
      <c r="AP60" s="232"/>
      <c r="AQ60" s="232"/>
      <c r="AR60" s="232"/>
      <c r="AS60" s="232"/>
      <c r="AT60" s="232"/>
      <c r="AU60" s="232"/>
      <c r="AV60" s="232"/>
      <c r="AW60" s="232"/>
      <c r="AX60" s="232"/>
      <c r="AY60" s="232"/>
      <c r="AZ60" s="232"/>
      <c r="BA60" s="232" t="e">
        <v>#N/A</v>
      </c>
      <c r="BB60" s="232" t="s">
        <v>4335</v>
      </c>
      <c r="BC60">
        <v>325961</v>
      </c>
      <c r="BD60" t="s">
        <v>16590</v>
      </c>
      <c r="BE60" s="125">
        <v>0</v>
      </c>
    </row>
    <row r="61" spans="1:57" x14ac:dyDescent="0.25">
      <c r="A61" s="233">
        <v>326375</v>
      </c>
      <c r="B61" s="234" t="s">
        <v>107</v>
      </c>
      <c r="C61" s="233" t="s">
        <v>134</v>
      </c>
      <c r="D61" s="233" t="s">
        <v>134</v>
      </c>
      <c r="E61" s="233" t="s">
        <v>134</v>
      </c>
      <c r="F61" s="233" t="s">
        <v>134</v>
      </c>
      <c r="G61" s="233" t="s">
        <v>134</v>
      </c>
      <c r="H61" s="233" t="s">
        <v>134</v>
      </c>
      <c r="I61" s="233" t="s">
        <v>134</v>
      </c>
      <c r="J61" s="233" t="s">
        <v>131</v>
      </c>
      <c r="K61" s="233" t="s">
        <v>131</v>
      </c>
      <c r="L61" s="233" t="s">
        <v>131</v>
      </c>
      <c r="M61" s="233" t="s">
        <v>131</v>
      </c>
      <c r="N61" s="233" t="s">
        <v>131</v>
      </c>
      <c r="O61" s="233" t="s">
        <v>131</v>
      </c>
      <c r="P61" s="233"/>
      <c r="Q61" s="233"/>
      <c r="R61" s="233"/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2" t="e">
        <v>#N/A</v>
      </c>
      <c r="BB61" s="232" t="s">
        <v>4330</v>
      </c>
      <c r="BC61" t="e">
        <v>#N/A</v>
      </c>
      <c r="BD61">
        <f>VLOOKUP(A61,[1]ورقة6!$A$2:$A$5557,1,0)</f>
        <v>326375</v>
      </c>
      <c r="BE61" s="125" t="s">
        <v>4330</v>
      </c>
    </row>
    <row r="62" spans="1:57" x14ac:dyDescent="0.25">
      <c r="A62" s="232">
        <v>326526</v>
      </c>
      <c r="B62" s="232" t="s">
        <v>107</v>
      </c>
      <c r="C62" s="232"/>
      <c r="D62" s="232"/>
      <c r="E62" s="232" t="s">
        <v>200</v>
      </c>
      <c r="F62" s="232" t="s">
        <v>200</v>
      </c>
      <c r="G62" s="232" t="s">
        <v>200</v>
      </c>
      <c r="H62" s="232" t="s">
        <v>200</v>
      </c>
      <c r="I62" s="232" t="s">
        <v>200</v>
      </c>
      <c r="J62" s="232" t="s">
        <v>200</v>
      </c>
      <c r="K62" s="232" t="s">
        <v>200</v>
      </c>
      <c r="L62" s="232" t="s">
        <v>200</v>
      </c>
      <c r="M62" s="232" t="s">
        <v>200</v>
      </c>
      <c r="N62" s="232" t="s">
        <v>200</v>
      </c>
      <c r="O62" s="232" t="s">
        <v>200</v>
      </c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 t="e">
        <v>#N/A</v>
      </c>
      <c r="BB62" s="232" t="s">
        <v>4335</v>
      </c>
      <c r="BC62" t="e">
        <v>#N/A</v>
      </c>
      <c r="BD62">
        <f>VLOOKUP(A62,[1]ورقة6!$A$2:$A$5557,1,0)</f>
        <v>326526</v>
      </c>
      <c r="BE62" s="125" t="s">
        <v>4335</v>
      </c>
    </row>
    <row r="63" spans="1:57" x14ac:dyDescent="0.25">
      <c r="A63" s="232">
        <v>326869</v>
      </c>
      <c r="B63" s="232" t="s">
        <v>107</v>
      </c>
      <c r="C63" s="232" t="s">
        <v>131</v>
      </c>
      <c r="D63" s="232" t="s">
        <v>131</v>
      </c>
      <c r="E63" s="232" t="s">
        <v>131</v>
      </c>
      <c r="F63" s="232" t="s">
        <v>131</v>
      </c>
      <c r="G63" s="232" t="s">
        <v>131</v>
      </c>
      <c r="H63" s="232" t="s">
        <v>131</v>
      </c>
      <c r="I63" s="232" t="s">
        <v>131</v>
      </c>
      <c r="J63" s="232" t="s">
        <v>131</v>
      </c>
      <c r="K63" s="232" t="s">
        <v>131</v>
      </c>
      <c r="L63" s="232" t="s">
        <v>131</v>
      </c>
      <c r="M63" s="232" t="s">
        <v>131</v>
      </c>
      <c r="N63" s="232" t="s">
        <v>131</v>
      </c>
      <c r="O63" s="232" t="s">
        <v>131</v>
      </c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232" t="e">
        <v>#N/A</v>
      </c>
      <c r="BB63" s="232" t="s">
        <v>4335</v>
      </c>
      <c r="BC63">
        <v>326869</v>
      </c>
      <c r="BD63" t="s">
        <v>16590</v>
      </c>
      <c r="BE63" s="125">
        <v>0</v>
      </c>
    </row>
    <row r="64" spans="1:57" x14ac:dyDescent="0.25">
      <c r="A64" s="232">
        <v>326933</v>
      </c>
      <c r="B64" s="232" t="s">
        <v>107</v>
      </c>
      <c r="C64" s="232"/>
      <c r="D64" s="232"/>
      <c r="E64" s="232" t="s">
        <v>131</v>
      </c>
      <c r="F64" s="232"/>
      <c r="G64" s="232" t="s">
        <v>131</v>
      </c>
      <c r="H64" s="232"/>
      <c r="I64" s="232" t="s">
        <v>131</v>
      </c>
      <c r="J64" s="232" t="s">
        <v>131</v>
      </c>
      <c r="K64" s="232" t="s">
        <v>131</v>
      </c>
      <c r="L64" s="232" t="s">
        <v>131</v>
      </c>
      <c r="M64" s="232" t="s">
        <v>131</v>
      </c>
      <c r="N64" s="232" t="s">
        <v>131</v>
      </c>
      <c r="O64" s="232" t="s">
        <v>131</v>
      </c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232" t="e">
        <v>#N/A</v>
      </c>
      <c r="BB64" s="232">
        <v>0</v>
      </c>
      <c r="BC64">
        <v>326933</v>
      </c>
      <c r="BD64">
        <f>VLOOKUP(A64,[1]ورقة6!$A$2:$A$5557,1,0)</f>
        <v>326933</v>
      </c>
      <c r="BE64" s="125">
        <v>0</v>
      </c>
    </row>
    <row r="65" spans="1:57" x14ac:dyDescent="0.25">
      <c r="A65" s="232">
        <v>326942</v>
      </c>
      <c r="B65" s="232" t="s">
        <v>107</v>
      </c>
      <c r="C65" s="232"/>
      <c r="D65" s="232"/>
      <c r="E65" s="232"/>
      <c r="F65" s="232"/>
      <c r="G65" s="232" t="s">
        <v>131</v>
      </c>
      <c r="H65" s="232" t="s">
        <v>131</v>
      </c>
      <c r="I65" s="232" t="s">
        <v>131</v>
      </c>
      <c r="J65" s="232"/>
      <c r="K65" s="232" t="s">
        <v>131</v>
      </c>
      <c r="L65" s="232"/>
      <c r="M65" s="232"/>
      <c r="N65" s="232" t="s">
        <v>131</v>
      </c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2"/>
      <c r="AM65" s="232"/>
      <c r="AN65" s="232"/>
      <c r="AO65" s="232"/>
      <c r="AP65" s="232"/>
      <c r="AQ65" s="232"/>
      <c r="AR65" s="232"/>
      <c r="AS65" s="232"/>
      <c r="AT65" s="232"/>
      <c r="AU65" s="232"/>
      <c r="AV65" s="232"/>
      <c r="AW65" s="232"/>
      <c r="AX65" s="232"/>
      <c r="AY65" s="232"/>
      <c r="AZ65" s="232"/>
      <c r="BA65" s="232" t="s">
        <v>4426</v>
      </c>
      <c r="BB65" s="232">
        <v>0</v>
      </c>
      <c r="BC65">
        <v>326942</v>
      </c>
      <c r="BD65">
        <f>VLOOKUP(A65,[1]ورقة6!$A$2:$A$5557,1,0)</f>
        <v>326942</v>
      </c>
      <c r="BE65" s="125">
        <v>0</v>
      </c>
    </row>
    <row r="66" spans="1:57" x14ac:dyDescent="0.25">
      <c r="A66" s="233">
        <v>326978</v>
      </c>
      <c r="B66" s="234" t="s">
        <v>107</v>
      </c>
      <c r="C66" s="233" t="s">
        <v>200</v>
      </c>
      <c r="D66" s="233" t="s">
        <v>200</v>
      </c>
      <c r="E66" s="233" t="s">
        <v>200</v>
      </c>
      <c r="F66" s="233" t="s">
        <v>200</v>
      </c>
      <c r="G66" s="233" t="s">
        <v>200</v>
      </c>
      <c r="H66" s="233" t="s">
        <v>200</v>
      </c>
      <c r="I66" s="233" t="s">
        <v>200</v>
      </c>
      <c r="J66" s="233" t="s">
        <v>200</v>
      </c>
      <c r="K66" s="233" t="s">
        <v>200</v>
      </c>
      <c r="L66" s="233" t="s">
        <v>200</v>
      </c>
      <c r="M66" s="233" t="s">
        <v>200</v>
      </c>
      <c r="N66" s="233" t="s">
        <v>200</v>
      </c>
      <c r="O66" s="233" t="s">
        <v>200</v>
      </c>
      <c r="P66" s="233"/>
      <c r="Q66" s="233"/>
      <c r="R66" s="233"/>
      <c r="S66" s="233"/>
      <c r="T66" s="233"/>
      <c r="U66" s="233"/>
      <c r="V66" s="233"/>
      <c r="W66" s="233"/>
      <c r="X66" s="233"/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32" t="e">
        <v>#N/A</v>
      </c>
      <c r="BB66" s="232" t="s">
        <v>4339</v>
      </c>
      <c r="BC66" t="e">
        <v>#N/A</v>
      </c>
      <c r="BD66">
        <f>VLOOKUP(A66,[1]ورقة6!$A$2:$A$5557,1,0)</f>
        <v>326978</v>
      </c>
      <c r="BE66" s="125" t="s">
        <v>4339</v>
      </c>
    </row>
    <row r="67" spans="1:57" x14ac:dyDescent="0.25">
      <c r="A67" s="233">
        <v>327348</v>
      </c>
      <c r="B67" s="234" t="s">
        <v>107</v>
      </c>
      <c r="C67" s="233"/>
      <c r="D67" s="233" t="s">
        <v>200</v>
      </c>
      <c r="E67" s="233" t="s">
        <v>200</v>
      </c>
      <c r="F67" s="233" t="s">
        <v>200</v>
      </c>
      <c r="G67" s="233" t="s">
        <v>200</v>
      </c>
      <c r="H67" s="233" t="s">
        <v>200</v>
      </c>
      <c r="I67" s="233"/>
      <c r="J67" s="233" t="s">
        <v>200</v>
      </c>
      <c r="K67" s="233" t="s">
        <v>200</v>
      </c>
      <c r="L67" s="233" t="s">
        <v>200</v>
      </c>
      <c r="M67" s="233"/>
      <c r="N67" s="233" t="s">
        <v>200</v>
      </c>
      <c r="O67" s="233" t="s">
        <v>200</v>
      </c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33"/>
      <c r="AE67" s="233"/>
      <c r="AF67" s="233"/>
      <c r="AG67" s="233"/>
      <c r="AH67" s="233"/>
      <c r="AI67" s="233"/>
      <c r="AJ67" s="233"/>
      <c r="AK67" s="233"/>
      <c r="AL67" s="233"/>
      <c r="AM67" s="233"/>
      <c r="AN67" s="233"/>
      <c r="AO67" s="233"/>
      <c r="AP67" s="233"/>
      <c r="AQ67" s="233"/>
      <c r="AR67" s="233"/>
      <c r="AS67" s="233"/>
      <c r="AT67" s="233"/>
      <c r="AU67" s="233"/>
      <c r="AV67" s="233"/>
      <c r="AW67" s="233"/>
      <c r="AX67" s="233"/>
      <c r="AY67" s="233"/>
      <c r="AZ67" s="233"/>
      <c r="BA67" s="232" t="e">
        <v>#N/A</v>
      </c>
      <c r="BB67" s="232" t="s">
        <v>4338</v>
      </c>
      <c r="BC67" t="e">
        <v>#N/A</v>
      </c>
      <c r="BD67">
        <f>VLOOKUP(A67,[1]ورقة6!$A$2:$A$5557,1,0)</f>
        <v>327348</v>
      </c>
      <c r="BE67" s="125" t="s">
        <v>4338</v>
      </c>
    </row>
    <row r="68" spans="1:57" x14ac:dyDescent="0.25">
      <c r="A68" s="233">
        <v>327403</v>
      </c>
      <c r="B68" s="234" t="s">
        <v>107</v>
      </c>
      <c r="C68" s="233"/>
      <c r="D68" s="233"/>
      <c r="E68" s="233"/>
      <c r="F68" s="233"/>
      <c r="G68" s="233"/>
      <c r="H68" s="233" t="s">
        <v>200</v>
      </c>
      <c r="I68" s="233"/>
      <c r="J68" s="233"/>
      <c r="K68" s="233" t="s">
        <v>200</v>
      </c>
      <c r="L68" s="233"/>
      <c r="M68" s="233" t="s">
        <v>200</v>
      </c>
      <c r="N68" s="233" t="s">
        <v>200</v>
      </c>
      <c r="O68" s="233" t="s">
        <v>200</v>
      </c>
      <c r="P68" s="233"/>
      <c r="Q68" s="233"/>
      <c r="R68" s="233"/>
      <c r="S68" s="233"/>
      <c r="T68" s="233"/>
      <c r="U68" s="233"/>
      <c r="V68" s="233"/>
      <c r="W68" s="233"/>
      <c r="X68" s="233"/>
      <c r="Y68" s="233"/>
      <c r="Z68" s="233"/>
      <c r="AA68" s="233"/>
      <c r="AB68" s="233"/>
      <c r="AC68" s="233"/>
      <c r="AD68" s="233"/>
      <c r="AE68" s="233"/>
      <c r="AF68" s="233"/>
      <c r="AG68" s="233"/>
      <c r="AH68" s="233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/>
      <c r="AU68" s="233"/>
      <c r="AV68" s="233"/>
      <c r="AW68" s="233"/>
      <c r="AX68" s="233"/>
      <c r="AY68" s="233"/>
      <c r="AZ68" s="233"/>
      <c r="BA68" s="232" t="e">
        <v>#N/A</v>
      </c>
      <c r="BB68" s="232" t="s">
        <v>4339</v>
      </c>
      <c r="BC68" t="e">
        <v>#N/A</v>
      </c>
      <c r="BD68">
        <f>VLOOKUP(A68,[1]ورقة6!$A$2:$A$5557,1,0)</f>
        <v>327403</v>
      </c>
      <c r="BE68" s="125" t="s">
        <v>4339</v>
      </c>
    </row>
    <row r="69" spans="1:57" x14ac:dyDescent="0.25">
      <c r="A69">
        <v>327473</v>
      </c>
      <c r="B69" t="s">
        <v>107</v>
      </c>
      <c r="C69"/>
      <c r="D69" t="s">
        <v>131</v>
      </c>
      <c r="E69" t="s">
        <v>134</v>
      </c>
      <c r="F69" t="s">
        <v>134</v>
      </c>
      <c r="G69" t="s">
        <v>133</v>
      </c>
      <c r="H69" t="s">
        <v>131</v>
      </c>
      <c r="I69" t="s">
        <v>131</v>
      </c>
      <c r="J69" t="s">
        <v>131</v>
      </c>
      <c r="K69" t="s">
        <v>131</v>
      </c>
      <c r="L69" t="s">
        <v>133</v>
      </c>
      <c r="M69" t="s">
        <v>133</v>
      </c>
      <c r="N69" t="s">
        <v>131</v>
      </c>
      <c r="O69" t="s">
        <v>131</v>
      </c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232" t="s">
        <v>107</v>
      </c>
      <c r="BB69" s="232">
        <v>0</v>
      </c>
      <c r="BC69" t="e">
        <v>#N/A</v>
      </c>
      <c r="BD69">
        <f>VLOOKUP(A69,[1]ورقة6!$A$2:$A$5557,1,0)</f>
        <v>327473</v>
      </c>
      <c r="BE69" s="125">
        <v>0</v>
      </c>
    </row>
    <row r="70" spans="1:57" x14ac:dyDescent="0.25">
      <c r="A70" s="233">
        <v>327528</v>
      </c>
      <c r="B70" s="234" t="s">
        <v>107</v>
      </c>
      <c r="C70" s="233"/>
      <c r="D70" s="233"/>
      <c r="E70" s="233"/>
      <c r="F70" s="233" t="s">
        <v>200</v>
      </c>
      <c r="G70" s="233"/>
      <c r="H70" s="233" t="s">
        <v>200</v>
      </c>
      <c r="I70" s="233" t="s">
        <v>200</v>
      </c>
      <c r="J70" s="233"/>
      <c r="K70" s="233"/>
      <c r="L70" s="233"/>
      <c r="M70" s="233" t="s">
        <v>200</v>
      </c>
      <c r="N70" s="233" t="s">
        <v>200</v>
      </c>
      <c r="O70" s="233"/>
      <c r="P70" s="233"/>
      <c r="Q70" s="233"/>
      <c r="R70" s="233"/>
      <c r="S70" s="233"/>
      <c r="T70" s="233"/>
      <c r="U70" s="233"/>
      <c r="V70" s="233"/>
      <c r="W70" s="233"/>
      <c r="X70" s="233"/>
      <c r="Y70" s="233"/>
      <c r="Z70" s="233"/>
      <c r="AA70" s="233"/>
      <c r="AB70" s="233"/>
      <c r="AC70" s="233"/>
      <c r="AD70" s="233"/>
      <c r="AE70" s="233"/>
      <c r="AF70" s="233"/>
      <c r="AG70" s="233"/>
      <c r="AH70" s="233"/>
      <c r="AI70" s="233"/>
      <c r="AJ70" s="233"/>
      <c r="AK70" s="233"/>
      <c r="AL70" s="233"/>
      <c r="AM70" s="233"/>
      <c r="AN70" s="233"/>
      <c r="AO70" s="233"/>
      <c r="AP70" s="233"/>
      <c r="AQ70" s="233"/>
      <c r="AR70" s="233"/>
      <c r="AS70" s="233"/>
      <c r="AT70" s="233"/>
      <c r="AU70" s="233"/>
      <c r="AV70" s="233"/>
      <c r="AW70" s="233"/>
      <c r="AX70" s="233"/>
      <c r="AY70" s="233"/>
      <c r="AZ70" s="233"/>
      <c r="BA70" s="232" t="e">
        <v>#N/A</v>
      </c>
      <c r="BB70" s="232" t="s">
        <v>4338</v>
      </c>
      <c r="BC70" t="e">
        <v>#N/A</v>
      </c>
      <c r="BD70">
        <f>VLOOKUP(A70,[1]ورقة6!$A$2:$A$5557,1,0)</f>
        <v>327528</v>
      </c>
      <c r="BE70" s="125" t="s">
        <v>4338</v>
      </c>
    </row>
    <row r="71" spans="1:57" x14ac:dyDescent="0.25">
      <c r="A71" s="233">
        <v>327624</v>
      </c>
      <c r="B71" s="234" t="s">
        <v>107</v>
      </c>
      <c r="C71" s="233"/>
      <c r="D71" s="233" t="s">
        <v>200</v>
      </c>
      <c r="E71" s="233"/>
      <c r="F71" s="233"/>
      <c r="G71" s="233"/>
      <c r="H71" s="233"/>
      <c r="I71" s="233" t="s">
        <v>200</v>
      </c>
      <c r="J71" s="233" t="s">
        <v>200</v>
      </c>
      <c r="K71" s="233" t="s">
        <v>200</v>
      </c>
      <c r="L71" s="233"/>
      <c r="M71" s="233" t="s">
        <v>200</v>
      </c>
      <c r="N71" s="233" t="s">
        <v>200</v>
      </c>
      <c r="O71" s="233" t="s">
        <v>200</v>
      </c>
      <c r="P71" s="233"/>
      <c r="Q71" s="233"/>
      <c r="R71" s="233"/>
      <c r="S71" s="233"/>
      <c r="T71" s="233"/>
      <c r="U71" s="233"/>
      <c r="V71" s="233"/>
      <c r="W71" s="233"/>
      <c r="X71" s="233"/>
      <c r="Y71" s="233"/>
      <c r="Z71" s="233"/>
      <c r="AA71" s="233"/>
      <c r="AB71" s="233"/>
      <c r="AC71" s="233"/>
      <c r="AD71" s="233"/>
      <c r="AE71" s="233"/>
      <c r="AF71" s="233"/>
      <c r="AG71" s="233"/>
      <c r="AH71" s="233"/>
      <c r="AI71" s="233"/>
      <c r="AJ71" s="233"/>
      <c r="AK71" s="233"/>
      <c r="AL71" s="233"/>
      <c r="AM71" s="233"/>
      <c r="AN71" s="233"/>
      <c r="AO71" s="233"/>
      <c r="AP71" s="233"/>
      <c r="AQ71" s="233"/>
      <c r="AR71" s="233"/>
      <c r="AS71" s="233"/>
      <c r="AT71" s="233"/>
      <c r="AU71" s="233"/>
      <c r="AV71" s="233"/>
      <c r="AW71" s="233"/>
      <c r="AX71" s="233"/>
      <c r="AY71" s="233"/>
      <c r="AZ71" s="233"/>
      <c r="BA71" s="232" t="e">
        <v>#N/A</v>
      </c>
      <c r="BB71" s="232" t="s">
        <v>4338</v>
      </c>
      <c r="BC71" t="e">
        <v>#N/A</v>
      </c>
      <c r="BD71">
        <f>VLOOKUP(A71,[1]ورقة6!$A$2:$A$5557,1,0)</f>
        <v>327624</v>
      </c>
      <c r="BE71" s="125" t="s">
        <v>4338</v>
      </c>
    </row>
    <row r="72" spans="1:57" x14ac:dyDescent="0.25">
      <c r="A72" s="233">
        <v>327771</v>
      </c>
      <c r="B72" s="234" t="s">
        <v>107</v>
      </c>
      <c r="C72" s="233"/>
      <c r="D72" s="233" t="s">
        <v>200</v>
      </c>
      <c r="E72" s="233"/>
      <c r="F72" s="233" t="s">
        <v>200</v>
      </c>
      <c r="G72" s="233"/>
      <c r="H72" s="233"/>
      <c r="I72" s="233"/>
      <c r="J72" s="233" t="s">
        <v>200</v>
      </c>
      <c r="K72" s="233" t="s">
        <v>200</v>
      </c>
      <c r="L72" s="233" t="s">
        <v>200</v>
      </c>
      <c r="M72" s="233" t="s">
        <v>200</v>
      </c>
      <c r="N72" s="233"/>
      <c r="O72" s="233" t="s">
        <v>200</v>
      </c>
      <c r="P72" s="233"/>
      <c r="Q72" s="233"/>
      <c r="R72" s="233"/>
      <c r="S72" s="233"/>
      <c r="T72" s="233"/>
      <c r="U72" s="233"/>
      <c r="V72" s="233"/>
      <c r="W72" s="233"/>
      <c r="X72" s="233"/>
      <c r="Y72" s="233"/>
      <c r="Z72" s="233"/>
      <c r="AA72" s="233"/>
      <c r="AB72" s="233"/>
      <c r="AC72" s="233"/>
      <c r="AD72" s="233"/>
      <c r="AE72" s="233"/>
      <c r="AF72" s="233"/>
      <c r="AG72" s="233"/>
      <c r="AH72" s="233"/>
      <c r="AI72" s="233"/>
      <c r="AJ72" s="233"/>
      <c r="AK72" s="233"/>
      <c r="AL72" s="233"/>
      <c r="AM72" s="233"/>
      <c r="AN72" s="233"/>
      <c r="AO72" s="233"/>
      <c r="AP72" s="233"/>
      <c r="AQ72" s="233"/>
      <c r="AR72" s="233"/>
      <c r="AS72" s="233"/>
      <c r="AT72" s="233"/>
      <c r="AU72" s="233"/>
      <c r="AV72" s="233"/>
      <c r="AW72" s="233"/>
      <c r="AX72" s="233"/>
      <c r="AY72" s="233"/>
      <c r="AZ72" s="233"/>
      <c r="BA72" s="232" t="e">
        <v>#N/A</v>
      </c>
      <c r="BB72" s="232" t="s">
        <v>4338</v>
      </c>
      <c r="BC72" t="e">
        <v>#N/A</v>
      </c>
      <c r="BD72">
        <f>VLOOKUP(A72,[1]ورقة6!$A$2:$A$5557,1,0)</f>
        <v>327771</v>
      </c>
      <c r="BE72" s="125" t="s">
        <v>4338</v>
      </c>
    </row>
    <row r="73" spans="1:57" x14ac:dyDescent="0.25">
      <c r="A73" s="233">
        <v>327836</v>
      </c>
      <c r="B73" s="234" t="s">
        <v>107</v>
      </c>
      <c r="C73" s="233"/>
      <c r="D73" s="233"/>
      <c r="E73" s="233"/>
      <c r="F73" s="233"/>
      <c r="G73" s="233" t="s">
        <v>200</v>
      </c>
      <c r="H73" s="233" t="s">
        <v>200</v>
      </c>
      <c r="I73" s="233" t="s">
        <v>200</v>
      </c>
      <c r="J73" s="233"/>
      <c r="K73" s="233" t="s">
        <v>200</v>
      </c>
      <c r="L73" s="233"/>
      <c r="M73" s="233" t="s">
        <v>200</v>
      </c>
      <c r="N73" s="233" t="s">
        <v>200</v>
      </c>
      <c r="O73" s="233"/>
      <c r="P73" s="233"/>
      <c r="Q73" s="233"/>
      <c r="R73" s="233"/>
      <c r="S73" s="233"/>
      <c r="T73" s="233"/>
      <c r="U73" s="233"/>
      <c r="V73" s="233"/>
      <c r="W73" s="233"/>
      <c r="X73" s="233"/>
      <c r="Y73" s="233"/>
      <c r="Z73" s="233"/>
      <c r="AA73" s="233"/>
      <c r="AB73" s="233"/>
      <c r="AC73" s="233"/>
      <c r="AD73" s="233"/>
      <c r="AE73" s="233"/>
      <c r="AF73" s="233"/>
      <c r="AG73" s="233"/>
      <c r="AH73" s="233"/>
      <c r="AI73" s="233"/>
      <c r="AJ73" s="233"/>
      <c r="AK73" s="233"/>
      <c r="AL73" s="233"/>
      <c r="AM73" s="233"/>
      <c r="AN73" s="233"/>
      <c r="AO73" s="233"/>
      <c r="AP73" s="233"/>
      <c r="AQ73" s="233"/>
      <c r="AR73" s="233"/>
      <c r="AS73" s="233"/>
      <c r="AT73" s="233"/>
      <c r="AU73" s="233"/>
      <c r="AV73" s="233"/>
      <c r="AW73" s="233"/>
      <c r="AX73" s="233"/>
      <c r="AY73" s="233"/>
      <c r="AZ73" s="233"/>
      <c r="BA73" s="232" t="e">
        <v>#N/A</v>
      </c>
      <c r="BB73" s="232" t="s">
        <v>4339</v>
      </c>
      <c r="BC73" t="e">
        <v>#N/A</v>
      </c>
      <c r="BD73">
        <f>VLOOKUP(A73,[1]ورقة6!$A$2:$A$5557,1,0)</f>
        <v>327836</v>
      </c>
      <c r="BE73" s="125" t="s">
        <v>4339</v>
      </c>
    </row>
    <row r="74" spans="1:57" x14ac:dyDescent="0.25">
      <c r="A74" s="233">
        <v>328078</v>
      </c>
      <c r="B74" s="234" t="s">
        <v>107</v>
      </c>
      <c r="C74" s="233"/>
      <c r="D74" s="233" t="s">
        <v>200</v>
      </c>
      <c r="E74" s="233"/>
      <c r="F74" s="233" t="s">
        <v>200</v>
      </c>
      <c r="G74" s="233"/>
      <c r="H74" s="233" t="s">
        <v>200</v>
      </c>
      <c r="I74" s="233" t="s">
        <v>200</v>
      </c>
      <c r="J74" s="233" t="s">
        <v>200</v>
      </c>
      <c r="K74" s="233" t="s">
        <v>200</v>
      </c>
      <c r="L74" s="233" t="s">
        <v>200</v>
      </c>
      <c r="M74" s="233"/>
      <c r="N74" s="233" t="s">
        <v>200</v>
      </c>
      <c r="O74" s="233" t="s">
        <v>200</v>
      </c>
      <c r="P74" s="233"/>
      <c r="Q74" s="233"/>
      <c r="R74" s="233"/>
      <c r="S74" s="233"/>
      <c r="T74" s="233"/>
      <c r="U74" s="233"/>
      <c r="V74" s="233"/>
      <c r="W74" s="233"/>
      <c r="X74" s="233"/>
      <c r="Y74" s="233"/>
      <c r="Z74" s="233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  <c r="AY74" s="233"/>
      <c r="AZ74" s="233"/>
      <c r="BA74" s="232" t="e">
        <v>#N/A</v>
      </c>
      <c r="BB74" s="232" t="s">
        <v>4337</v>
      </c>
      <c r="BC74" t="e">
        <v>#N/A</v>
      </c>
      <c r="BD74">
        <f>VLOOKUP(A74,[1]ورقة6!$A$2:$A$5557,1,0)</f>
        <v>328078</v>
      </c>
      <c r="BE74" s="125" t="s">
        <v>4337</v>
      </c>
    </row>
    <row r="75" spans="1:57" x14ac:dyDescent="0.25">
      <c r="A75" s="233">
        <v>328252</v>
      </c>
      <c r="B75" s="234" t="s">
        <v>107</v>
      </c>
      <c r="C75" s="233"/>
      <c r="D75" s="233" t="s">
        <v>200</v>
      </c>
      <c r="E75" s="233" t="s">
        <v>200</v>
      </c>
      <c r="F75" s="233" t="s">
        <v>200</v>
      </c>
      <c r="G75" s="233" t="s">
        <v>200</v>
      </c>
      <c r="H75" s="233" t="s">
        <v>200</v>
      </c>
      <c r="I75" s="233" t="s">
        <v>200</v>
      </c>
      <c r="J75" s="233" t="s">
        <v>200</v>
      </c>
      <c r="K75" s="233" t="s">
        <v>200</v>
      </c>
      <c r="L75" s="233" t="s">
        <v>200</v>
      </c>
      <c r="M75" s="233" t="s">
        <v>200</v>
      </c>
      <c r="N75" s="233" t="s">
        <v>200</v>
      </c>
      <c r="O75" s="233" t="s">
        <v>200</v>
      </c>
      <c r="P75" s="233"/>
      <c r="Q75" s="233"/>
      <c r="R75" s="233"/>
      <c r="S75" s="233"/>
      <c r="T75" s="233"/>
      <c r="U75" s="233"/>
      <c r="V75" s="233"/>
      <c r="W75" s="233"/>
      <c r="X75" s="233"/>
      <c r="Y75" s="233"/>
      <c r="Z75" s="233"/>
      <c r="AA75" s="233"/>
      <c r="AB75" s="233"/>
      <c r="AC75" s="233"/>
      <c r="AD75" s="233"/>
      <c r="AE75" s="233"/>
      <c r="AF75" s="233"/>
      <c r="AG75" s="233"/>
      <c r="AH75" s="233"/>
      <c r="AI75" s="233"/>
      <c r="AJ75" s="233"/>
      <c r="AK75" s="233"/>
      <c r="AL75" s="233"/>
      <c r="AM75" s="233"/>
      <c r="AN75" s="233"/>
      <c r="AO75" s="233"/>
      <c r="AP75" s="233"/>
      <c r="AQ75" s="233"/>
      <c r="AR75" s="233"/>
      <c r="AS75" s="233"/>
      <c r="AT75" s="233"/>
      <c r="AU75" s="233"/>
      <c r="AV75" s="233"/>
      <c r="AW75" s="233"/>
      <c r="AX75" s="233"/>
      <c r="AY75" s="233"/>
      <c r="AZ75" s="233"/>
      <c r="BA75" s="232" t="e">
        <v>#N/A</v>
      </c>
      <c r="BB75" s="232" t="s">
        <v>4338</v>
      </c>
      <c r="BC75" t="e">
        <v>#N/A</v>
      </c>
      <c r="BD75">
        <f>VLOOKUP(A75,[1]ورقة6!$A$2:$A$5557,1,0)</f>
        <v>328252</v>
      </c>
      <c r="BE75" s="125" t="s">
        <v>4338</v>
      </c>
    </row>
    <row r="76" spans="1:57" x14ac:dyDescent="0.25">
      <c r="A76" s="232">
        <v>328478</v>
      </c>
      <c r="B76" s="232" t="s">
        <v>107</v>
      </c>
      <c r="C76" s="232"/>
      <c r="D76" s="232" t="s">
        <v>131</v>
      </c>
      <c r="E76" s="232"/>
      <c r="F76" s="232" t="s">
        <v>131</v>
      </c>
      <c r="G76" s="232" t="s">
        <v>131</v>
      </c>
      <c r="H76" s="232" t="s">
        <v>131</v>
      </c>
      <c r="I76" s="232" t="s">
        <v>131</v>
      </c>
      <c r="J76" s="232" t="s">
        <v>131</v>
      </c>
      <c r="K76" s="232" t="s">
        <v>131</v>
      </c>
      <c r="L76" s="232" t="s">
        <v>131</v>
      </c>
      <c r="M76" s="232"/>
      <c r="N76" s="232" t="s">
        <v>131</v>
      </c>
      <c r="O76" s="232" t="s">
        <v>131</v>
      </c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  <c r="AV76" s="232"/>
      <c r="AW76" s="232"/>
      <c r="AX76" s="232"/>
      <c r="AY76" s="232"/>
      <c r="AZ76" s="232"/>
      <c r="BA76" s="232" t="e">
        <v>#N/A</v>
      </c>
      <c r="BB76" s="232" t="s">
        <v>4334</v>
      </c>
      <c r="BC76">
        <v>328478</v>
      </c>
      <c r="BD76" t="s">
        <v>16590</v>
      </c>
      <c r="BE76" s="125">
        <v>0</v>
      </c>
    </row>
    <row r="77" spans="1:57" x14ac:dyDescent="0.25">
      <c r="A77" s="233">
        <v>328590</v>
      </c>
      <c r="B77" s="234" t="s">
        <v>107</v>
      </c>
      <c r="C77" s="233" t="s">
        <v>200</v>
      </c>
      <c r="D77" s="233" t="s">
        <v>200</v>
      </c>
      <c r="E77" s="233" t="s">
        <v>200</v>
      </c>
      <c r="F77" s="233" t="s">
        <v>200</v>
      </c>
      <c r="G77" s="233" t="s">
        <v>200</v>
      </c>
      <c r="H77" s="233"/>
      <c r="I77" s="233"/>
      <c r="J77" s="233" t="s">
        <v>200</v>
      </c>
      <c r="K77" s="233" t="s">
        <v>200</v>
      </c>
      <c r="L77" s="233" t="s">
        <v>200</v>
      </c>
      <c r="M77" s="233" t="s">
        <v>200</v>
      </c>
      <c r="N77" s="233" t="s">
        <v>200</v>
      </c>
      <c r="O77" s="233" t="s">
        <v>200</v>
      </c>
      <c r="P77" s="233"/>
      <c r="Q77" s="233"/>
      <c r="R77" s="233"/>
      <c r="S77" s="233"/>
      <c r="T77" s="233"/>
      <c r="U77" s="233"/>
      <c r="V77" s="233"/>
      <c r="W77" s="233"/>
      <c r="X77" s="233"/>
      <c r="Y77" s="233"/>
      <c r="Z77" s="233"/>
      <c r="AA77" s="233"/>
      <c r="AB77" s="233"/>
      <c r="AC77" s="233"/>
      <c r="AD77" s="233"/>
      <c r="AE77" s="233"/>
      <c r="AF77" s="233"/>
      <c r="AG77" s="233"/>
      <c r="AH77" s="233"/>
      <c r="AI77" s="233"/>
      <c r="AJ77" s="233"/>
      <c r="AK77" s="233"/>
      <c r="AL77" s="233"/>
      <c r="AM77" s="233"/>
      <c r="AN77" s="233"/>
      <c r="AO77" s="233"/>
      <c r="AP77" s="233"/>
      <c r="AQ77" s="233"/>
      <c r="AR77" s="233"/>
      <c r="AS77" s="233"/>
      <c r="AT77" s="233"/>
      <c r="AU77" s="233"/>
      <c r="AV77" s="233"/>
      <c r="AW77" s="233"/>
      <c r="AX77" s="233"/>
      <c r="AY77" s="233"/>
      <c r="AZ77" s="233"/>
      <c r="BA77" s="232" t="e">
        <v>#N/A</v>
      </c>
      <c r="BB77" s="232" t="s">
        <v>4338</v>
      </c>
      <c r="BC77" t="e">
        <v>#N/A</v>
      </c>
      <c r="BD77">
        <f>VLOOKUP(A77,[1]ورقة6!$A$2:$A$5557,1,0)</f>
        <v>328590</v>
      </c>
      <c r="BE77" s="125" t="s">
        <v>4338</v>
      </c>
    </row>
    <row r="78" spans="1:57" x14ac:dyDescent="0.25">
      <c r="A78" s="232">
        <v>328645</v>
      </c>
      <c r="B78" s="232" t="s">
        <v>107</v>
      </c>
      <c r="C78" s="232" t="s">
        <v>131</v>
      </c>
      <c r="D78" s="232" t="s">
        <v>131</v>
      </c>
      <c r="E78" s="232" t="s">
        <v>131</v>
      </c>
      <c r="F78" s="232" t="s">
        <v>131</v>
      </c>
      <c r="G78" s="232"/>
      <c r="H78" s="232" t="s">
        <v>131</v>
      </c>
      <c r="I78" s="232"/>
      <c r="J78" s="232"/>
      <c r="K78" s="232" t="s">
        <v>131</v>
      </c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2"/>
      <c r="AM78" s="232"/>
      <c r="AN78" s="232"/>
      <c r="AO78" s="232"/>
      <c r="AP78" s="232"/>
      <c r="AQ78" s="232"/>
      <c r="AR78" s="232"/>
      <c r="AS78" s="232"/>
      <c r="AT78" s="232"/>
      <c r="AU78" s="232"/>
      <c r="AV78" s="232"/>
      <c r="AW78" s="232"/>
      <c r="AX78" s="232"/>
      <c r="AY78" s="232"/>
      <c r="AZ78" s="232"/>
      <c r="BA78" s="232" t="e">
        <v>#N/A</v>
      </c>
      <c r="BB78" s="232">
        <v>0</v>
      </c>
      <c r="BC78" t="e">
        <v>#N/A</v>
      </c>
      <c r="BD78">
        <f>VLOOKUP(A78,[1]ورقة6!$A$2:$A$5557,1,0)</f>
        <v>328645</v>
      </c>
      <c r="BE78" s="125">
        <v>0</v>
      </c>
    </row>
    <row r="79" spans="1:57" x14ac:dyDescent="0.25">
      <c r="A79" s="232">
        <v>328655</v>
      </c>
      <c r="B79" s="232" t="s">
        <v>107</v>
      </c>
      <c r="C79" s="232" t="s">
        <v>200</v>
      </c>
      <c r="D79" s="232" t="s">
        <v>200</v>
      </c>
      <c r="E79" s="232" t="s">
        <v>200</v>
      </c>
      <c r="F79" s="232" t="s">
        <v>200</v>
      </c>
      <c r="G79" s="232"/>
      <c r="H79" s="232"/>
      <c r="I79" s="232"/>
      <c r="J79" s="232" t="s">
        <v>200</v>
      </c>
      <c r="K79" s="232" t="s">
        <v>200</v>
      </c>
      <c r="L79" s="232" t="s">
        <v>200</v>
      </c>
      <c r="M79" s="232"/>
      <c r="N79" s="232"/>
      <c r="O79" s="232" t="s">
        <v>200</v>
      </c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232" t="e">
        <v>#N/A</v>
      </c>
      <c r="BB79" s="232" t="s">
        <v>4329</v>
      </c>
      <c r="BC79" t="e">
        <v>#N/A</v>
      </c>
      <c r="BD79">
        <f>VLOOKUP(A79,[1]ورقة6!$A$2:$A$5557,1,0)</f>
        <v>328655</v>
      </c>
      <c r="BE79" s="125" t="s">
        <v>4329</v>
      </c>
    </row>
    <row r="80" spans="1:57" x14ac:dyDescent="0.25">
      <c r="A80" s="232">
        <v>328673</v>
      </c>
      <c r="B80" s="232" t="s">
        <v>107</v>
      </c>
      <c r="C80" s="232" t="s">
        <v>131</v>
      </c>
      <c r="D80" s="232" t="s">
        <v>131</v>
      </c>
      <c r="E80" s="232"/>
      <c r="F80" s="232" t="s">
        <v>131</v>
      </c>
      <c r="G80" s="232"/>
      <c r="H80" s="232" t="s">
        <v>131</v>
      </c>
      <c r="I80" s="232" t="s">
        <v>131</v>
      </c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32"/>
      <c r="AU80" s="232"/>
      <c r="AV80" s="232"/>
      <c r="AW80" s="232"/>
      <c r="AX80" s="232"/>
      <c r="AY80" s="232"/>
      <c r="AZ80" s="232"/>
      <c r="BA80" s="232" t="e">
        <v>#N/A</v>
      </c>
      <c r="BB80" s="232">
        <v>0</v>
      </c>
      <c r="BC80" t="e">
        <v>#N/A</v>
      </c>
      <c r="BD80">
        <f>VLOOKUP(A80,[1]ورقة6!$A$2:$A$5557,1,0)</f>
        <v>328673</v>
      </c>
      <c r="BE80" s="125">
        <v>0</v>
      </c>
    </row>
    <row r="81" spans="1:57" x14ac:dyDescent="0.25">
      <c r="A81" s="232">
        <v>328687</v>
      </c>
      <c r="B81" s="232" t="s">
        <v>107</v>
      </c>
      <c r="C81" s="232" t="s">
        <v>131</v>
      </c>
      <c r="D81" s="232" t="s">
        <v>131</v>
      </c>
      <c r="E81" s="232" t="s">
        <v>131</v>
      </c>
      <c r="F81" s="232" t="s">
        <v>131</v>
      </c>
      <c r="G81" s="232"/>
      <c r="H81" s="232" t="s">
        <v>131</v>
      </c>
      <c r="I81" s="232"/>
      <c r="J81" s="232"/>
      <c r="K81" s="232" t="s">
        <v>131</v>
      </c>
      <c r="L81" s="232"/>
      <c r="M81" s="232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  <c r="AA81" s="232"/>
      <c r="AB81" s="232"/>
      <c r="AC81" s="232"/>
      <c r="AD81" s="232"/>
      <c r="AE81" s="232"/>
      <c r="AF81" s="232"/>
      <c r="AG81" s="232"/>
      <c r="AH81" s="232"/>
      <c r="AI81" s="232"/>
      <c r="AJ81" s="232"/>
      <c r="AK81" s="232"/>
      <c r="AL81" s="232"/>
      <c r="AM81" s="232"/>
      <c r="AN81" s="232"/>
      <c r="AO81" s="232"/>
      <c r="AP81" s="232"/>
      <c r="AQ81" s="232"/>
      <c r="AR81" s="232"/>
      <c r="AS81" s="232"/>
      <c r="AT81" s="232"/>
      <c r="AU81" s="232"/>
      <c r="AV81" s="232"/>
      <c r="AW81" s="232"/>
      <c r="AX81" s="232"/>
      <c r="AY81" s="232"/>
      <c r="AZ81" s="232"/>
      <c r="BA81" s="232" t="e">
        <v>#N/A</v>
      </c>
      <c r="BB81" s="232">
        <v>0</v>
      </c>
      <c r="BC81" t="e">
        <v>#N/A</v>
      </c>
      <c r="BD81">
        <f>VLOOKUP(A81,[1]ورقة6!$A$2:$A$5557,1,0)</f>
        <v>328687</v>
      </c>
      <c r="BE81" s="125">
        <v>0</v>
      </c>
    </row>
    <row r="82" spans="1:57" x14ac:dyDescent="0.25">
      <c r="A82" s="232">
        <v>328705</v>
      </c>
      <c r="B82" s="232" t="s">
        <v>107</v>
      </c>
      <c r="C82" s="232" t="s">
        <v>131</v>
      </c>
      <c r="D82" s="232" t="s">
        <v>131</v>
      </c>
      <c r="E82" s="232" t="s">
        <v>131</v>
      </c>
      <c r="F82" s="232" t="s">
        <v>131</v>
      </c>
      <c r="G82" s="232"/>
      <c r="H82" s="232" t="s">
        <v>131</v>
      </c>
      <c r="I82" s="232"/>
      <c r="J82" s="232" t="s">
        <v>131</v>
      </c>
      <c r="K82" s="232" t="s">
        <v>131</v>
      </c>
      <c r="L82" s="232" t="s">
        <v>131</v>
      </c>
      <c r="M82" s="232"/>
      <c r="N82" s="232" t="s">
        <v>131</v>
      </c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32"/>
      <c r="AA82" s="232"/>
      <c r="AB82" s="232"/>
      <c r="AC82" s="232"/>
      <c r="AD82" s="232"/>
      <c r="AE82" s="232"/>
      <c r="AF82" s="232"/>
      <c r="AG82" s="232"/>
      <c r="AH82" s="232"/>
      <c r="AI82" s="232"/>
      <c r="AJ82" s="232"/>
      <c r="AK82" s="232"/>
      <c r="AL82" s="232"/>
      <c r="AM82" s="232"/>
      <c r="AN82" s="232"/>
      <c r="AO82" s="232"/>
      <c r="AP82" s="232"/>
      <c r="AQ82" s="232"/>
      <c r="AR82" s="232"/>
      <c r="AS82" s="232"/>
      <c r="AT82" s="232"/>
      <c r="AU82" s="232"/>
      <c r="AV82" s="232"/>
      <c r="AW82" s="232"/>
      <c r="AX82" s="232"/>
      <c r="AY82" s="232"/>
      <c r="AZ82" s="232"/>
      <c r="BA82" s="232" t="e">
        <v>#N/A</v>
      </c>
      <c r="BB82" s="232" t="s">
        <v>4337</v>
      </c>
      <c r="BC82">
        <v>328705</v>
      </c>
      <c r="BD82" t="s">
        <v>16590</v>
      </c>
      <c r="BE82" s="125">
        <v>0</v>
      </c>
    </row>
    <row r="83" spans="1:57" x14ac:dyDescent="0.25">
      <c r="A83" s="232">
        <v>328730</v>
      </c>
      <c r="B83" s="232" t="s">
        <v>107</v>
      </c>
      <c r="C83" s="232" t="s">
        <v>131</v>
      </c>
      <c r="D83" s="232" t="s">
        <v>131</v>
      </c>
      <c r="E83" s="232" t="s">
        <v>131</v>
      </c>
      <c r="F83" s="232" t="s">
        <v>131</v>
      </c>
      <c r="G83" s="232" t="s">
        <v>131</v>
      </c>
      <c r="H83" s="232"/>
      <c r="I83" s="232"/>
      <c r="J83" s="232" t="s">
        <v>131</v>
      </c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2"/>
      <c r="X83" s="232"/>
      <c r="Y83" s="232"/>
      <c r="Z83" s="232"/>
      <c r="AA83" s="232"/>
      <c r="AB83" s="232"/>
      <c r="AC83" s="232"/>
      <c r="AD83" s="232"/>
      <c r="AE83" s="232"/>
      <c r="AF83" s="232"/>
      <c r="AG83" s="232"/>
      <c r="AH83" s="232"/>
      <c r="AI83" s="232"/>
      <c r="AJ83" s="232"/>
      <c r="AK83" s="232"/>
      <c r="AL83" s="232"/>
      <c r="AM83" s="232"/>
      <c r="AN83" s="232"/>
      <c r="AO83" s="232"/>
      <c r="AP83" s="232"/>
      <c r="AQ83" s="232"/>
      <c r="AR83" s="232"/>
      <c r="AS83" s="232"/>
      <c r="AT83" s="232"/>
      <c r="AU83" s="232"/>
      <c r="AV83" s="232"/>
      <c r="AW83" s="232"/>
      <c r="AX83" s="232"/>
      <c r="AY83" s="232"/>
      <c r="AZ83" s="232"/>
      <c r="BA83" s="232" t="e">
        <v>#N/A</v>
      </c>
      <c r="BB83" s="232">
        <v>0</v>
      </c>
      <c r="BC83" t="e">
        <v>#N/A</v>
      </c>
      <c r="BD83">
        <f>VLOOKUP(A83,[1]ورقة6!$A$2:$A$5557,1,0)</f>
        <v>328730</v>
      </c>
      <c r="BE83" s="125">
        <v>0</v>
      </c>
    </row>
    <row r="84" spans="1:57" x14ac:dyDescent="0.25">
      <c r="A84" s="233">
        <v>328745</v>
      </c>
      <c r="B84" s="234" t="s">
        <v>107</v>
      </c>
      <c r="C84" s="233"/>
      <c r="D84" s="233"/>
      <c r="E84" s="233" t="s">
        <v>200</v>
      </c>
      <c r="F84" s="233" t="s">
        <v>200</v>
      </c>
      <c r="G84" s="233"/>
      <c r="H84" s="233" t="s">
        <v>200</v>
      </c>
      <c r="I84" s="233"/>
      <c r="J84" s="233" t="s">
        <v>200</v>
      </c>
      <c r="K84" s="233" t="s">
        <v>200</v>
      </c>
      <c r="L84" s="233"/>
      <c r="M84" s="233" t="s">
        <v>200</v>
      </c>
      <c r="N84" s="233" t="s">
        <v>200</v>
      </c>
      <c r="O84" s="233" t="s">
        <v>200</v>
      </c>
      <c r="P84" s="233"/>
      <c r="Q84" s="233"/>
      <c r="R84" s="233"/>
      <c r="S84" s="233"/>
      <c r="T84" s="233"/>
      <c r="U84" s="233"/>
      <c r="V84" s="233"/>
      <c r="W84" s="233"/>
      <c r="X84" s="233"/>
      <c r="Y84" s="233"/>
      <c r="Z84" s="233"/>
      <c r="AA84" s="233"/>
      <c r="AB84" s="233"/>
      <c r="AC84" s="233"/>
      <c r="AD84" s="233"/>
      <c r="AE84" s="233"/>
      <c r="AF84" s="233"/>
      <c r="AG84" s="233"/>
      <c r="AH84" s="233"/>
      <c r="AI84" s="233"/>
      <c r="AJ84" s="233"/>
      <c r="AK84" s="233"/>
      <c r="AL84" s="233"/>
      <c r="AM84" s="233"/>
      <c r="AN84" s="233"/>
      <c r="AO84" s="233"/>
      <c r="AP84" s="233"/>
      <c r="AQ84" s="233"/>
      <c r="AR84" s="233"/>
      <c r="AS84" s="233"/>
      <c r="AT84" s="233"/>
      <c r="AU84" s="233"/>
      <c r="AV84" s="233"/>
      <c r="AW84" s="233"/>
      <c r="AX84" s="233"/>
      <c r="AY84" s="233"/>
      <c r="AZ84" s="233"/>
      <c r="BA84" s="232" t="e">
        <v>#N/A</v>
      </c>
      <c r="BB84" s="232" t="s">
        <v>4339</v>
      </c>
      <c r="BC84" t="e">
        <v>#N/A</v>
      </c>
      <c r="BD84">
        <f>VLOOKUP(A84,[1]ورقة6!$A$2:$A$5557,1,0)</f>
        <v>328745</v>
      </c>
      <c r="BE84" s="125" t="s">
        <v>4339</v>
      </c>
    </row>
    <row r="85" spans="1:57" x14ac:dyDescent="0.25">
      <c r="A85" s="232">
        <v>328750</v>
      </c>
      <c r="B85" s="232" t="s">
        <v>107</v>
      </c>
      <c r="C85" s="232" t="s">
        <v>131</v>
      </c>
      <c r="D85" s="232" t="s">
        <v>131</v>
      </c>
      <c r="E85" s="232" t="s">
        <v>131</v>
      </c>
      <c r="F85" s="232"/>
      <c r="G85" s="232"/>
      <c r="H85" s="232"/>
      <c r="I85" s="232" t="s">
        <v>131</v>
      </c>
      <c r="J85" s="232" t="s">
        <v>131</v>
      </c>
      <c r="K85" s="232"/>
      <c r="L85" s="232"/>
      <c r="M85" s="232"/>
      <c r="N85" s="232" t="s">
        <v>131</v>
      </c>
      <c r="O85" s="232"/>
      <c r="P85" s="232"/>
      <c r="Q85" s="232"/>
      <c r="R85" s="232"/>
      <c r="S85" s="232"/>
      <c r="T85" s="232"/>
      <c r="U85" s="232"/>
      <c r="V85" s="232"/>
      <c r="W85" s="232"/>
      <c r="X85" s="232"/>
      <c r="Y85" s="232"/>
      <c r="Z85" s="232"/>
      <c r="AA85" s="232"/>
      <c r="AB85" s="232"/>
      <c r="AC85" s="232"/>
      <c r="AD85" s="232"/>
      <c r="AE85" s="232"/>
      <c r="AF85" s="232"/>
      <c r="AG85" s="232"/>
      <c r="AH85" s="232"/>
      <c r="AI85" s="232"/>
      <c r="AJ85" s="232"/>
      <c r="AK85" s="232"/>
      <c r="AL85" s="232"/>
      <c r="AM85" s="232"/>
      <c r="AN85" s="232"/>
      <c r="AO85" s="232"/>
      <c r="AP85" s="232"/>
      <c r="AQ85" s="232"/>
      <c r="AR85" s="232"/>
      <c r="AS85" s="232"/>
      <c r="AT85" s="232"/>
      <c r="AU85" s="232"/>
      <c r="AV85" s="232"/>
      <c r="AW85" s="232"/>
      <c r="AX85" s="232"/>
      <c r="AY85" s="232"/>
      <c r="AZ85" s="232"/>
      <c r="BA85" s="232" t="e">
        <v>#N/A</v>
      </c>
      <c r="BB85" s="232">
        <v>0</v>
      </c>
      <c r="BC85" t="e">
        <v>#N/A</v>
      </c>
      <c r="BD85">
        <f>VLOOKUP(A85,[1]ورقة6!$A$2:$A$5557,1,0)</f>
        <v>328750</v>
      </c>
      <c r="BE85" s="125">
        <v>0</v>
      </c>
    </row>
    <row r="86" spans="1:57" x14ac:dyDescent="0.25">
      <c r="A86" s="232">
        <v>328764</v>
      </c>
      <c r="B86" s="232" t="s">
        <v>107</v>
      </c>
      <c r="C86" s="232"/>
      <c r="D86" s="232" t="s">
        <v>200</v>
      </c>
      <c r="E86" s="232" t="s">
        <v>200</v>
      </c>
      <c r="F86" s="232" t="s">
        <v>200</v>
      </c>
      <c r="G86" s="232"/>
      <c r="H86" s="232" t="s">
        <v>200</v>
      </c>
      <c r="I86" s="232"/>
      <c r="J86" s="232" t="s">
        <v>200</v>
      </c>
      <c r="K86" s="232" t="s">
        <v>200</v>
      </c>
      <c r="L86" s="232"/>
      <c r="M86" s="232"/>
      <c r="N86" s="232"/>
      <c r="O86" s="232"/>
      <c r="P86" s="232"/>
      <c r="Q86" s="232"/>
      <c r="R86" s="232"/>
      <c r="S86" s="232"/>
      <c r="T86" s="232"/>
      <c r="U86" s="232"/>
      <c r="V86" s="232"/>
      <c r="W86" s="232"/>
      <c r="X86" s="232"/>
      <c r="Y86" s="232"/>
      <c r="Z86" s="232"/>
      <c r="AA86" s="232"/>
      <c r="AB86" s="232"/>
      <c r="AC86" s="232"/>
      <c r="AD86" s="232"/>
      <c r="AE86" s="232"/>
      <c r="AF86" s="232"/>
      <c r="AG86" s="232"/>
      <c r="AH86" s="232"/>
      <c r="AI86" s="232"/>
      <c r="AJ86" s="232"/>
      <c r="AK86" s="232"/>
      <c r="AL86" s="232"/>
      <c r="AM86" s="232"/>
      <c r="AN86" s="232"/>
      <c r="AO86" s="232"/>
      <c r="AP86" s="232"/>
      <c r="AQ86" s="232"/>
      <c r="AR86" s="232"/>
      <c r="AS86" s="232"/>
      <c r="AT86" s="232"/>
      <c r="AU86" s="232"/>
      <c r="AV86" s="232"/>
      <c r="AW86" s="232"/>
      <c r="AX86" s="232"/>
      <c r="AY86" s="232"/>
      <c r="AZ86" s="232"/>
      <c r="BA86" s="232" t="e">
        <v>#N/A</v>
      </c>
      <c r="BB86" s="232" t="s">
        <v>4329</v>
      </c>
      <c r="BC86" t="e">
        <v>#N/A</v>
      </c>
      <c r="BD86">
        <f>VLOOKUP(A86,[1]ورقة6!$A$2:$A$5557,1,0)</f>
        <v>328764</v>
      </c>
      <c r="BE86" s="125" t="s">
        <v>4329</v>
      </c>
    </row>
    <row r="87" spans="1:57" x14ac:dyDescent="0.25">
      <c r="A87" s="232">
        <v>328783</v>
      </c>
      <c r="B87" s="232" t="s">
        <v>107</v>
      </c>
      <c r="C87" s="232" t="s">
        <v>200</v>
      </c>
      <c r="D87" s="232" t="s">
        <v>200</v>
      </c>
      <c r="E87" s="232" t="s">
        <v>200</v>
      </c>
      <c r="F87" s="232" t="s">
        <v>200</v>
      </c>
      <c r="G87" s="232" t="s">
        <v>200</v>
      </c>
      <c r="H87" s="232" t="s">
        <v>200</v>
      </c>
      <c r="I87" s="232" t="s">
        <v>200</v>
      </c>
      <c r="J87" s="232" t="s">
        <v>200</v>
      </c>
      <c r="K87" s="232" t="s">
        <v>200</v>
      </c>
      <c r="L87" s="232" t="s">
        <v>200</v>
      </c>
      <c r="M87" s="232"/>
      <c r="N87" s="232" t="s">
        <v>200</v>
      </c>
      <c r="O87" s="232" t="s">
        <v>200</v>
      </c>
      <c r="P87" s="232"/>
      <c r="Q87" s="232"/>
      <c r="R87" s="232"/>
      <c r="S87" s="232"/>
      <c r="T87" s="232"/>
      <c r="U87" s="232"/>
      <c r="V87" s="232"/>
      <c r="W87" s="232"/>
      <c r="X87" s="232"/>
      <c r="Y87" s="232"/>
      <c r="Z87" s="232"/>
      <c r="AA87" s="232"/>
      <c r="AB87" s="232"/>
      <c r="AC87" s="232"/>
      <c r="AD87" s="232"/>
      <c r="AE87" s="232"/>
      <c r="AF87" s="232"/>
      <c r="AG87" s="232"/>
      <c r="AH87" s="232"/>
      <c r="AI87" s="232"/>
      <c r="AJ87" s="232"/>
      <c r="AK87" s="232"/>
      <c r="AL87" s="232"/>
      <c r="AM87" s="232"/>
      <c r="AN87" s="232"/>
      <c r="AO87" s="232"/>
      <c r="AP87" s="232"/>
      <c r="AQ87" s="232"/>
      <c r="AR87" s="232"/>
      <c r="AS87" s="232"/>
      <c r="AT87" s="232"/>
      <c r="AU87" s="232"/>
      <c r="AV87" s="232"/>
      <c r="AW87" s="232"/>
      <c r="AX87" s="232"/>
      <c r="AY87" s="232"/>
      <c r="AZ87" s="232"/>
      <c r="BA87" s="232" t="e">
        <v>#N/A</v>
      </c>
      <c r="BB87" s="232" t="s">
        <v>4336</v>
      </c>
      <c r="BC87" t="e">
        <v>#N/A</v>
      </c>
      <c r="BD87">
        <f>VLOOKUP(A87,[1]ورقة6!$A$2:$A$5557,1,0)</f>
        <v>328783</v>
      </c>
      <c r="BE87" s="125" t="s">
        <v>4336</v>
      </c>
    </row>
    <row r="88" spans="1:57" x14ac:dyDescent="0.25">
      <c r="A88" s="232">
        <v>328805</v>
      </c>
      <c r="B88" s="232" t="s">
        <v>107</v>
      </c>
      <c r="C88" s="232" t="s">
        <v>131</v>
      </c>
      <c r="D88" s="232" t="s">
        <v>131</v>
      </c>
      <c r="E88" s="232" t="s">
        <v>131</v>
      </c>
      <c r="F88" s="232" t="s">
        <v>131</v>
      </c>
      <c r="G88" s="232" t="s">
        <v>131</v>
      </c>
      <c r="H88" s="232" t="s">
        <v>131</v>
      </c>
      <c r="I88" s="232" t="s">
        <v>131</v>
      </c>
      <c r="J88" s="232" t="s">
        <v>131</v>
      </c>
      <c r="K88" s="232" t="s">
        <v>131</v>
      </c>
      <c r="L88" s="232"/>
      <c r="M88" s="232" t="s">
        <v>131</v>
      </c>
      <c r="N88" s="232" t="s">
        <v>131</v>
      </c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  <c r="AC88" s="232"/>
      <c r="AD88" s="232"/>
      <c r="AE88" s="232"/>
      <c r="AF88" s="232"/>
      <c r="AG88" s="232"/>
      <c r="AH88" s="232"/>
      <c r="AI88" s="232"/>
      <c r="AJ88" s="232"/>
      <c r="AK88" s="232"/>
      <c r="AL88" s="232"/>
      <c r="AM88" s="232"/>
      <c r="AN88" s="232"/>
      <c r="AO88" s="232"/>
      <c r="AP88" s="232"/>
      <c r="AQ88" s="232"/>
      <c r="AR88" s="232"/>
      <c r="AS88" s="232"/>
      <c r="AT88" s="232"/>
      <c r="AU88" s="232"/>
      <c r="AV88" s="232"/>
      <c r="AW88" s="232"/>
      <c r="AX88" s="232"/>
      <c r="AY88" s="232"/>
      <c r="AZ88" s="232"/>
      <c r="BA88" s="232" t="e">
        <v>#N/A</v>
      </c>
      <c r="BB88" s="232">
        <v>0</v>
      </c>
      <c r="BC88" t="e">
        <v>#N/A</v>
      </c>
      <c r="BD88">
        <f>VLOOKUP(A88,[1]ورقة6!$A$2:$A$5557,1,0)</f>
        <v>328805</v>
      </c>
      <c r="BE88" s="125">
        <v>0</v>
      </c>
    </row>
    <row r="89" spans="1:57" x14ac:dyDescent="0.25">
      <c r="A89" s="232">
        <v>328808</v>
      </c>
      <c r="B89" s="232" t="s">
        <v>107</v>
      </c>
      <c r="C89" s="232" t="s">
        <v>131</v>
      </c>
      <c r="D89" s="232" t="s">
        <v>131</v>
      </c>
      <c r="E89" s="232"/>
      <c r="F89" s="232" t="s">
        <v>131</v>
      </c>
      <c r="G89" s="232" t="s">
        <v>131</v>
      </c>
      <c r="H89" s="232" t="s">
        <v>131</v>
      </c>
      <c r="I89" s="232" t="s">
        <v>131</v>
      </c>
      <c r="J89" s="232" t="s">
        <v>131</v>
      </c>
      <c r="K89" s="232" t="s">
        <v>131</v>
      </c>
      <c r="L89" s="232" t="s">
        <v>131</v>
      </c>
      <c r="M89" s="232" t="s">
        <v>131</v>
      </c>
      <c r="N89" s="232" t="s">
        <v>131</v>
      </c>
      <c r="O89" s="232" t="s">
        <v>131</v>
      </c>
      <c r="P89" s="232"/>
      <c r="Q89" s="232"/>
      <c r="R89" s="232"/>
      <c r="S89" s="232"/>
      <c r="T89" s="232"/>
      <c r="U89" s="232"/>
      <c r="V89" s="232"/>
      <c r="W89" s="232"/>
      <c r="X89" s="232"/>
      <c r="Y89" s="232"/>
      <c r="Z89" s="232"/>
      <c r="AA89" s="232"/>
      <c r="AB89" s="232"/>
      <c r="AC89" s="232"/>
      <c r="AD89" s="232"/>
      <c r="AE89" s="232"/>
      <c r="AF89" s="232"/>
      <c r="AG89" s="232"/>
      <c r="AH89" s="232"/>
      <c r="AI89" s="232"/>
      <c r="AJ89" s="232"/>
      <c r="AK89" s="232"/>
      <c r="AL89" s="232"/>
      <c r="AM89" s="232"/>
      <c r="AN89" s="232"/>
      <c r="AO89" s="232"/>
      <c r="AP89" s="232"/>
      <c r="AQ89" s="232"/>
      <c r="AR89" s="232"/>
      <c r="AS89" s="232"/>
      <c r="AT89" s="232"/>
      <c r="AU89" s="232"/>
      <c r="AV89" s="232"/>
      <c r="AW89" s="232"/>
      <c r="AX89" s="232"/>
      <c r="AY89" s="232"/>
      <c r="AZ89" s="232"/>
      <c r="BA89" s="232" t="e">
        <v>#N/A</v>
      </c>
      <c r="BB89" s="232">
        <v>0</v>
      </c>
      <c r="BC89" t="e">
        <v>#N/A</v>
      </c>
      <c r="BD89">
        <f>VLOOKUP(A89,[1]ورقة6!$A$2:$A$5557,1,0)</f>
        <v>328808</v>
      </c>
      <c r="BE89" s="125">
        <v>0</v>
      </c>
    </row>
    <row r="90" spans="1:57" x14ac:dyDescent="0.25">
      <c r="A90" s="232">
        <v>328845</v>
      </c>
      <c r="B90" s="232" t="s">
        <v>107</v>
      </c>
      <c r="C90" s="232" t="s">
        <v>131</v>
      </c>
      <c r="D90" s="232" t="s">
        <v>131</v>
      </c>
      <c r="E90" s="232" t="s">
        <v>131</v>
      </c>
      <c r="F90" s="232"/>
      <c r="G90" s="232" t="s">
        <v>131</v>
      </c>
      <c r="H90" s="232" t="s">
        <v>131</v>
      </c>
      <c r="I90" s="232" t="s">
        <v>131</v>
      </c>
      <c r="J90" s="232" t="s">
        <v>131</v>
      </c>
      <c r="K90" s="232"/>
      <c r="L90" s="232"/>
      <c r="M90" s="232" t="s">
        <v>131</v>
      </c>
      <c r="N90" s="232" t="s">
        <v>131</v>
      </c>
      <c r="O90" s="232" t="s">
        <v>131</v>
      </c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/>
      <c r="AL90" s="232"/>
      <c r="AM90" s="232"/>
      <c r="AN90" s="232"/>
      <c r="AO90" s="232"/>
      <c r="AP90" s="232"/>
      <c r="AQ90" s="232"/>
      <c r="AR90" s="232"/>
      <c r="AS90" s="232"/>
      <c r="AT90" s="232"/>
      <c r="AU90" s="232"/>
      <c r="AV90" s="232"/>
      <c r="AW90" s="232"/>
      <c r="AX90" s="232"/>
      <c r="AY90" s="232"/>
      <c r="AZ90" s="232"/>
      <c r="BA90" s="232" t="e">
        <v>#N/A</v>
      </c>
      <c r="BB90" s="232" t="s">
        <v>4335</v>
      </c>
      <c r="BC90">
        <v>328845</v>
      </c>
      <c r="BD90" t="s">
        <v>16590</v>
      </c>
      <c r="BE90" s="125">
        <v>0</v>
      </c>
    </row>
    <row r="91" spans="1:57" x14ac:dyDescent="0.25">
      <c r="A91" s="232">
        <v>328896</v>
      </c>
      <c r="B91" s="232" t="s">
        <v>107</v>
      </c>
      <c r="C91" s="232" t="s">
        <v>131</v>
      </c>
      <c r="D91" s="232" t="s">
        <v>131</v>
      </c>
      <c r="E91" s="232" t="s">
        <v>131</v>
      </c>
      <c r="F91" s="232" t="s">
        <v>131</v>
      </c>
      <c r="G91" s="232"/>
      <c r="H91" s="232"/>
      <c r="I91" s="232" t="s">
        <v>131</v>
      </c>
      <c r="J91" s="232" t="s">
        <v>131</v>
      </c>
      <c r="K91" s="232" t="s">
        <v>131</v>
      </c>
      <c r="L91" s="232" t="s">
        <v>131</v>
      </c>
      <c r="M91" s="232" t="s">
        <v>131</v>
      </c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  <c r="AA91" s="232"/>
      <c r="AB91" s="232"/>
      <c r="AC91" s="232"/>
      <c r="AD91" s="232"/>
      <c r="AE91" s="232"/>
      <c r="AF91" s="232"/>
      <c r="AG91" s="232"/>
      <c r="AH91" s="232"/>
      <c r="AI91" s="232"/>
      <c r="AJ91" s="232"/>
      <c r="AK91" s="232"/>
      <c r="AL91" s="232"/>
      <c r="AM91" s="232"/>
      <c r="AN91" s="232"/>
      <c r="AO91" s="232"/>
      <c r="AP91" s="232"/>
      <c r="AQ91" s="232"/>
      <c r="AR91" s="232"/>
      <c r="AS91" s="232"/>
      <c r="AT91" s="232"/>
      <c r="AU91" s="232"/>
      <c r="AV91" s="232"/>
      <c r="AW91" s="232"/>
      <c r="AX91" s="232"/>
      <c r="AY91" s="232"/>
      <c r="AZ91" s="232"/>
      <c r="BA91" s="232" t="e">
        <v>#N/A</v>
      </c>
      <c r="BB91" s="232">
        <v>0</v>
      </c>
      <c r="BC91" t="e">
        <v>#N/A</v>
      </c>
      <c r="BD91">
        <f>VLOOKUP(A91,[1]ورقة6!$A$2:$A$5557,1,0)</f>
        <v>328896</v>
      </c>
      <c r="BE91" s="125">
        <v>0</v>
      </c>
    </row>
    <row r="92" spans="1:57" x14ac:dyDescent="0.25">
      <c r="A92" s="233">
        <v>329258</v>
      </c>
      <c r="B92" s="234" t="s">
        <v>107</v>
      </c>
      <c r="C92" s="233"/>
      <c r="D92" s="233" t="s">
        <v>200</v>
      </c>
      <c r="E92" s="233" t="s">
        <v>200</v>
      </c>
      <c r="F92" s="233" t="s">
        <v>200</v>
      </c>
      <c r="G92" s="233" t="s">
        <v>200</v>
      </c>
      <c r="H92" s="233" t="s">
        <v>200</v>
      </c>
      <c r="I92" s="233"/>
      <c r="J92" s="233" t="s">
        <v>200</v>
      </c>
      <c r="K92" s="233" t="s">
        <v>200</v>
      </c>
      <c r="L92" s="233" t="s">
        <v>200</v>
      </c>
      <c r="M92" s="233"/>
      <c r="N92" s="233"/>
      <c r="O92" s="233" t="s">
        <v>200</v>
      </c>
      <c r="P92" s="233"/>
      <c r="Q92" s="233"/>
      <c r="R92" s="233"/>
      <c r="S92" s="233"/>
      <c r="T92" s="233"/>
      <c r="U92" s="233"/>
      <c r="V92" s="233"/>
      <c r="W92" s="233"/>
      <c r="X92" s="233"/>
      <c r="Y92" s="233"/>
      <c r="Z92" s="233"/>
      <c r="AA92" s="233"/>
      <c r="AB92" s="233"/>
      <c r="AC92" s="233"/>
      <c r="AD92" s="233"/>
      <c r="AE92" s="233"/>
      <c r="AF92" s="233"/>
      <c r="AG92" s="233"/>
      <c r="AH92" s="233"/>
      <c r="AI92" s="233"/>
      <c r="AJ92" s="233"/>
      <c r="AK92" s="233"/>
      <c r="AL92" s="233"/>
      <c r="AM92" s="233"/>
      <c r="AN92" s="233"/>
      <c r="AO92" s="233"/>
      <c r="AP92" s="233"/>
      <c r="AQ92" s="233"/>
      <c r="AR92" s="233"/>
      <c r="AS92" s="233"/>
      <c r="AT92" s="233"/>
      <c r="AU92" s="233"/>
      <c r="AV92" s="233"/>
      <c r="AW92" s="233"/>
      <c r="AX92" s="233"/>
      <c r="AY92" s="233"/>
      <c r="AZ92" s="233"/>
      <c r="BA92" s="232" t="e">
        <v>#N/A</v>
      </c>
      <c r="BB92" s="232" t="s">
        <v>4338</v>
      </c>
      <c r="BC92" t="e">
        <v>#N/A</v>
      </c>
      <c r="BD92">
        <f>VLOOKUP(A92,[1]ورقة6!$A$2:$A$5557,1,0)</f>
        <v>329258</v>
      </c>
      <c r="BE92" s="125" t="s">
        <v>4338</v>
      </c>
    </row>
    <row r="93" spans="1:57" x14ac:dyDescent="0.25">
      <c r="A93" s="233">
        <v>329263</v>
      </c>
      <c r="B93" s="234" t="s">
        <v>107</v>
      </c>
      <c r="C93" s="233"/>
      <c r="D93" s="233" t="s">
        <v>200</v>
      </c>
      <c r="E93" s="233" t="s">
        <v>200</v>
      </c>
      <c r="F93" s="233" t="s">
        <v>200</v>
      </c>
      <c r="G93" s="233" t="s">
        <v>200</v>
      </c>
      <c r="H93" s="233"/>
      <c r="I93" s="233"/>
      <c r="J93" s="233" t="s">
        <v>200</v>
      </c>
      <c r="K93" s="233" t="s">
        <v>200</v>
      </c>
      <c r="L93" s="233" t="s">
        <v>200</v>
      </c>
      <c r="M93" s="233" t="s">
        <v>200</v>
      </c>
      <c r="N93" s="233"/>
      <c r="O93" s="233" t="s">
        <v>200</v>
      </c>
      <c r="P93" s="233"/>
      <c r="Q93" s="233"/>
      <c r="R93" s="233"/>
      <c r="S93" s="233"/>
      <c r="T93" s="233"/>
      <c r="U93" s="233"/>
      <c r="V93" s="233"/>
      <c r="W93" s="233"/>
      <c r="X93" s="233"/>
      <c r="Y93" s="233"/>
      <c r="Z93" s="233"/>
      <c r="AA93" s="233"/>
      <c r="AB93" s="233"/>
      <c r="AC93" s="233"/>
      <c r="AD93" s="233"/>
      <c r="AE93" s="233"/>
      <c r="AF93" s="233"/>
      <c r="AG93" s="233"/>
      <c r="AH93" s="233"/>
      <c r="AI93" s="233"/>
      <c r="AJ93" s="233"/>
      <c r="AK93" s="233"/>
      <c r="AL93" s="233"/>
      <c r="AM93" s="233"/>
      <c r="AN93" s="233"/>
      <c r="AO93" s="233"/>
      <c r="AP93" s="233"/>
      <c r="AQ93" s="233"/>
      <c r="AR93" s="233"/>
      <c r="AS93" s="233"/>
      <c r="AT93" s="233"/>
      <c r="AU93" s="233"/>
      <c r="AV93" s="233"/>
      <c r="AW93" s="233"/>
      <c r="AX93" s="233"/>
      <c r="AY93" s="233"/>
      <c r="AZ93" s="233"/>
      <c r="BA93" s="232" t="e">
        <v>#N/A</v>
      </c>
      <c r="BB93" s="232" t="s">
        <v>4338</v>
      </c>
      <c r="BC93" t="e">
        <v>#N/A</v>
      </c>
      <c r="BD93">
        <f>VLOOKUP(A93,[1]ورقة6!$A$2:$A$5557,1,0)</f>
        <v>329263</v>
      </c>
      <c r="BE93" s="125" t="s">
        <v>4338</v>
      </c>
    </row>
    <row r="94" spans="1:57" x14ac:dyDescent="0.25">
      <c r="A94" s="233">
        <v>329345</v>
      </c>
      <c r="B94" s="234" t="s">
        <v>107</v>
      </c>
      <c r="C94" s="233"/>
      <c r="D94" s="233"/>
      <c r="E94" s="233"/>
      <c r="F94" s="233" t="s">
        <v>200</v>
      </c>
      <c r="G94" s="233"/>
      <c r="H94" s="233"/>
      <c r="I94" s="233" t="s">
        <v>200</v>
      </c>
      <c r="J94" s="233" t="s">
        <v>200</v>
      </c>
      <c r="K94" s="233" t="s">
        <v>200</v>
      </c>
      <c r="L94" s="233" t="s">
        <v>200</v>
      </c>
      <c r="M94" s="233" t="s">
        <v>200</v>
      </c>
      <c r="N94" s="233" t="s">
        <v>200</v>
      </c>
      <c r="O94" s="233" t="s">
        <v>200</v>
      </c>
      <c r="P94" s="233"/>
      <c r="Q94" s="233"/>
      <c r="R94" s="233"/>
      <c r="S94" s="233"/>
      <c r="T94" s="233"/>
      <c r="U94" s="233"/>
      <c r="V94" s="233"/>
      <c r="W94" s="233"/>
      <c r="X94" s="233"/>
      <c r="Y94" s="233"/>
      <c r="Z94" s="233"/>
      <c r="AA94" s="233"/>
      <c r="AB94" s="233"/>
      <c r="AC94" s="233"/>
      <c r="AD94" s="233"/>
      <c r="AE94" s="233"/>
      <c r="AF94" s="233"/>
      <c r="AG94" s="233"/>
      <c r="AH94" s="233"/>
      <c r="AI94" s="233"/>
      <c r="AJ94" s="233"/>
      <c r="AK94" s="233"/>
      <c r="AL94" s="233"/>
      <c r="AM94" s="233"/>
      <c r="AN94" s="233"/>
      <c r="AO94" s="233"/>
      <c r="AP94" s="233"/>
      <c r="AQ94" s="233"/>
      <c r="AR94" s="233"/>
      <c r="AS94" s="233"/>
      <c r="AT94" s="233"/>
      <c r="AU94" s="233"/>
      <c r="AV94" s="233"/>
      <c r="AW94" s="233"/>
      <c r="AX94" s="233"/>
      <c r="AY94" s="233"/>
      <c r="AZ94" s="233"/>
      <c r="BA94" s="232" t="e">
        <v>#N/A</v>
      </c>
      <c r="BB94" s="232" t="s">
        <v>4331</v>
      </c>
      <c r="BC94" t="e">
        <v>#N/A</v>
      </c>
      <c r="BD94">
        <f>VLOOKUP(A94,[1]ورقة6!$A$2:$A$5557,1,0)</f>
        <v>329345</v>
      </c>
      <c r="BE94" s="125" t="s">
        <v>4331</v>
      </c>
    </row>
    <row r="95" spans="1:57" x14ac:dyDescent="0.25">
      <c r="A95" s="233">
        <v>329366</v>
      </c>
      <c r="B95" s="234" t="s">
        <v>107</v>
      </c>
      <c r="C95" s="233"/>
      <c r="D95" s="233" t="s">
        <v>200</v>
      </c>
      <c r="E95" s="233" t="s">
        <v>200</v>
      </c>
      <c r="F95" s="233" t="s">
        <v>200</v>
      </c>
      <c r="G95" s="233" t="s">
        <v>200</v>
      </c>
      <c r="H95" s="233" t="s">
        <v>200</v>
      </c>
      <c r="I95" s="233" t="s">
        <v>200</v>
      </c>
      <c r="J95" s="233" t="s">
        <v>200</v>
      </c>
      <c r="K95" s="233" t="s">
        <v>200</v>
      </c>
      <c r="L95" s="233" t="s">
        <v>200</v>
      </c>
      <c r="M95" s="233" t="s">
        <v>200</v>
      </c>
      <c r="N95" s="233" t="s">
        <v>200</v>
      </c>
      <c r="O95" s="233"/>
      <c r="P95" s="233"/>
      <c r="Q95" s="233"/>
      <c r="R95" s="233"/>
      <c r="S95" s="233"/>
      <c r="T95" s="233"/>
      <c r="U95" s="233"/>
      <c r="V95" s="233"/>
      <c r="W95" s="233"/>
      <c r="X95" s="233"/>
      <c r="Y95" s="233"/>
      <c r="Z95" s="233"/>
      <c r="AA95" s="233"/>
      <c r="AB95" s="233"/>
      <c r="AC95" s="233"/>
      <c r="AD95" s="233"/>
      <c r="AE95" s="233"/>
      <c r="AF95" s="233"/>
      <c r="AG95" s="233"/>
      <c r="AH95" s="233"/>
      <c r="AI95" s="233"/>
      <c r="AJ95" s="233"/>
      <c r="AK95" s="233"/>
      <c r="AL95" s="233"/>
      <c r="AM95" s="233"/>
      <c r="AN95" s="233"/>
      <c r="AO95" s="233"/>
      <c r="AP95" s="233"/>
      <c r="AQ95" s="233"/>
      <c r="AR95" s="233"/>
      <c r="AS95" s="233"/>
      <c r="AT95" s="233"/>
      <c r="AU95" s="233"/>
      <c r="AV95" s="233"/>
      <c r="AW95" s="233"/>
      <c r="AX95" s="233"/>
      <c r="AY95" s="233"/>
      <c r="AZ95" s="233"/>
      <c r="BA95" s="232" t="e">
        <v>#N/A</v>
      </c>
      <c r="BB95" s="232" t="s">
        <v>4428</v>
      </c>
      <c r="BC95" t="e">
        <v>#N/A</v>
      </c>
      <c r="BD95">
        <f>VLOOKUP(A95,[1]ورقة6!$A$2:$A$5557,1,0)</f>
        <v>329366</v>
      </c>
      <c r="BE95" s="125" t="s">
        <v>4428</v>
      </c>
    </row>
    <row r="96" spans="1:57" x14ac:dyDescent="0.25">
      <c r="A96" s="232">
        <v>329494</v>
      </c>
      <c r="B96" s="232" t="s">
        <v>107</v>
      </c>
      <c r="C96" s="232"/>
      <c r="D96" s="232"/>
      <c r="E96" s="232"/>
      <c r="F96" s="232"/>
      <c r="G96" s="232" t="s">
        <v>131</v>
      </c>
      <c r="H96" s="232" t="s">
        <v>131</v>
      </c>
      <c r="I96" s="232" t="s">
        <v>131</v>
      </c>
      <c r="J96" s="232" t="s">
        <v>131</v>
      </c>
      <c r="K96" s="232" t="s">
        <v>131</v>
      </c>
      <c r="L96" s="232" t="s">
        <v>131</v>
      </c>
      <c r="M96" s="232" t="s">
        <v>131</v>
      </c>
      <c r="N96" s="232" t="s">
        <v>131</v>
      </c>
      <c r="O96" s="232" t="s">
        <v>131</v>
      </c>
      <c r="P96" s="232"/>
      <c r="Q96" s="232"/>
      <c r="R96" s="232"/>
      <c r="S96" s="232"/>
      <c r="T96" s="232"/>
      <c r="U96" s="232"/>
      <c r="V96" s="232"/>
      <c r="W96" s="232"/>
      <c r="X96" s="232"/>
      <c r="Y96" s="232"/>
      <c r="Z96" s="232"/>
      <c r="AA96" s="232"/>
      <c r="AB96" s="232"/>
      <c r="AC96" s="232"/>
      <c r="AD96" s="232"/>
      <c r="AE96" s="232"/>
      <c r="AF96" s="232"/>
      <c r="AG96" s="232"/>
      <c r="AH96" s="232"/>
      <c r="AI96" s="232"/>
      <c r="AJ96" s="232"/>
      <c r="AK96" s="232"/>
      <c r="AL96" s="232"/>
      <c r="AM96" s="232"/>
      <c r="AN96" s="232"/>
      <c r="AO96" s="232"/>
      <c r="AP96" s="232"/>
      <c r="AQ96" s="232"/>
      <c r="AR96" s="232"/>
      <c r="AS96" s="232"/>
      <c r="AT96" s="232"/>
      <c r="AU96" s="232"/>
      <c r="AV96" s="232"/>
      <c r="AW96" s="232"/>
      <c r="AX96" s="232"/>
      <c r="AY96" s="232"/>
      <c r="AZ96" s="232"/>
      <c r="BA96" s="232" t="e">
        <v>#N/A</v>
      </c>
      <c r="BB96" s="232" t="s">
        <v>4335</v>
      </c>
      <c r="BC96">
        <v>329494</v>
      </c>
      <c r="BD96" t="s">
        <v>16590</v>
      </c>
      <c r="BE96" s="125">
        <v>0</v>
      </c>
    </row>
    <row r="97" spans="1:57" x14ac:dyDescent="0.25">
      <c r="A97" s="233">
        <v>329531</v>
      </c>
      <c r="B97" s="234" t="s">
        <v>107</v>
      </c>
      <c r="C97" s="233"/>
      <c r="D97" s="233"/>
      <c r="E97" s="233"/>
      <c r="F97" s="233"/>
      <c r="G97" s="233"/>
      <c r="H97" s="233" t="s">
        <v>200</v>
      </c>
      <c r="I97" s="233"/>
      <c r="J97" s="233" t="s">
        <v>200</v>
      </c>
      <c r="K97" s="233" t="s">
        <v>200</v>
      </c>
      <c r="L97" s="233" t="s">
        <v>200</v>
      </c>
      <c r="M97" s="233"/>
      <c r="N97" s="233"/>
      <c r="O97" s="233" t="s">
        <v>200</v>
      </c>
      <c r="P97" s="233"/>
      <c r="Q97" s="233"/>
      <c r="R97" s="233"/>
      <c r="S97" s="233"/>
      <c r="T97" s="233"/>
      <c r="U97" s="233"/>
      <c r="V97" s="233"/>
      <c r="W97" s="233"/>
      <c r="X97" s="233"/>
      <c r="Y97" s="233"/>
      <c r="Z97" s="233"/>
      <c r="AA97" s="233"/>
      <c r="AB97" s="233"/>
      <c r="AC97" s="233"/>
      <c r="AD97" s="233"/>
      <c r="AE97" s="233"/>
      <c r="AF97" s="233"/>
      <c r="AG97" s="233"/>
      <c r="AH97" s="233"/>
      <c r="AI97" s="233"/>
      <c r="AJ97" s="233"/>
      <c r="AK97" s="233"/>
      <c r="AL97" s="233"/>
      <c r="AM97" s="233"/>
      <c r="AN97" s="233"/>
      <c r="AO97" s="233"/>
      <c r="AP97" s="233"/>
      <c r="AQ97" s="233"/>
      <c r="AR97" s="233"/>
      <c r="AS97" s="233"/>
      <c r="AT97" s="233"/>
      <c r="AU97" s="233"/>
      <c r="AV97" s="233"/>
      <c r="AW97" s="233"/>
      <c r="AX97" s="233"/>
      <c r="AY97" s="233"/>
      <c r="AZ97" s="233"/>
      <c r="BA97" s="232" t="e">
        <v>#N/A</v>
      </c>
      <c r="BB97" s="232" t="s">
        <v>4429</v>
      </c>
      <c r="BC97" t="e">
        <v>#N/A</v>
      </c>
      <c r="BD97">
        <f>VLOOKUP(A97,[1]ورقة6!$A$2:$A$5557,1,0)</f>
        <v>329531</v>
      </c>
      <c r="BE97" s="125" t="s">
        <v>4429</v>
      </c>
    </row>
    <row r="98" spans="1:57" x14ac:dyDescent="0.25">
      <c r="A98" s="233">
        <v>329542</v>
      </c>
      <c r="B98" s="234" t="s">
        <v>107</v>
      </c>
      <c r="C98" s="233" t="s">
        <v>200</v>
      </c>
      <c r="D98" s="233" t="s">
        <v>200</v>
      </c>
      <c r="E98" s="233" t="s">
        <v>200</v>
      </c>
      <c r="F98" s="233" t="s">
        <v>200</v>
      </c>
      <c r="G98" s="233" t="s">
        <v>200</v>
      </c>
      <c r="H98" s="233" t="s">
        <v>200</v>
      </c>
      <c r="I98" s="233" t="s">
        <v>200</v>
      </c>
      <c r="J98" s="233" t="s">
        <v>200</v>
      </c>
      <c r="K98" s="233" t="s">
        <v>200</v>
      </c>
      <c r="L98" s="233" t="s">
        <v>200</v>
      </c>
      <c r="M98" s="233" t="s">
        <v>200</v>
      </c>
      <c r="N98" s="233" t="s">
        <v>200</v>
      </c>
      <c r="O98" s="233" t="s">
        <v>200</v>
      </c>
      <c r="P98" s="233"/>
      <c r="Q98" s="233"/>
      <c r="R98" s="233"/>
      <c r="S98" s="233"/>
      <c r="T98" s="233"/>
      <c r="U98" s="233"/>
      <c r="V98" s="233"/>
      <c r="W98" s="233"/>
      <c r="X98" s="233"/>
      <c r="Y98" s="233"/>
      <c r="Z98" s="233"/>
      <c r="AA98" s="233"/>
      <c r="AB98" s="233"/>
      <c r="AC98" s="233"/>
      <c r="AD98" s="233"/>
      <c r="AE98" s="233"/>
      <c r="AF98" s="233"/>
      <c r="AG98" s="233"/>
      <c r="AH98" s="233"/>
      <c r="AI98" s="233"/>
      <c r="AJ98" s="233"/>
      <c r="AK98" s="233"/>
      <c r="AL98" s="233"/>
      <c r="AM98" s="233"/>
      <c r="AN98" s="233"/>
      <c r="AO98" s="233"/>
      <c r="AP98" s="233"/>
      <c r="AQ98" s="233"/>
      <c r="AR98" s="233"/>
      <c r="AS98" s="233"/>
      <c r="AT98" s="233"/>
      <c r="AU98" s="233"/>
      <c r="AV98" s="233"/>
      <c r="AW98" s="233"/>
      <c r="AX98" s="233"/>
      <c r="AY98" s="233"/>
      <c r="AZ98" s="233"/>
      <c r="BA98" s="232" t="e">
        <v>#N/A</v>
      </c>
      <c r="BB98" s="232" t="s">
        <v>4338</v>
      </c>
      <c r="BC98" t="e">
        <v>#N/A</v>
      </c>
      <c r="BD98">
        <f>VLOOKUP(A98,[1]ورقة6!$A$2:$A$5557,1,0)</f>
        <v>329542</v>
      </c>
      <c r="BE98" s="125" t="s">
        <v>4338</v>
      </c>
    </row>
    <row r="99" spans="1:57" x14ac:dyDescent="0.25">
      <c r="A99" s="233">
        <v>329710</v>
      </c>
      <c r="B99" s="234" t="s">
        <v>107</v>
      </c>
      <c r="C99" s="233" t="s">
        <v>200</v>
      </c>
      <c r="D99" s="233" t="s">
        <v>200</v>
      </c>
      <c r="E99" s="233"/>
      <c r="F99" s="233" t="s">
        <v>200</v>
      </c>
      <c r="G99" s="233" t="s">
        <v>200</v>
      </c>
      <c r="H99" s="233" t="s">
        <v>200</v>
      </c>
      <c r="I99" s="233" t="s">
        <v>200</v>
      </c>
      <c r="J99" s="233" t="s">
        <v>200</v>
      </c>
      <c r="K99" s="233" t="s">
        <v>200</v>
      </c>
      <c r="L99" s="233" t="s">
        <v>200</v>
      </c>
      <c r="M99" s="233" t="s">
        <v>200</v>
      </c>
      <c r="N99" s="233" t="s">
        <v>200</v>
      </c>
      <c r="O99" s="233" t="s">
        <v>200</v>
      </c>
      <c r="P99" s="233"/>
      <c r="Q99" s="233"/>
      <c r="R99" s="233"/>
      <c r="S99" s="233"/>
      <c r="T99" s="233"/>
      <c r="U99" s="233"/>
      <c r="V99" s="233"/>
      <c r="W99" s="233"/>
      <c r="X99" s="233"/>
      <c r="Y99" s="233"/>
      <c r="Z99" s="233"/>
      <c r="AA99" s="233"/>
      <c r="AB99" s="233"/>
      <c r="AC99" s="233"/>
      <c r="AD99" s="233"/>
      <c r="AE99" s="233"/>
      <c r="AF99" s="233"/>
      <c r="AG99" s="233"/>
      <c r="AH99" s="233"/>
      <c r="AI99" s="233"/>
      <c r="AJ99" s="233"/>
      <c r="AK99" s="233"/>
      <c r="AL99" s="233"/>
      <c r="AM99" s="233"/>
      <c r="AN99" s="233"/>
      <c r="AO99" s="233"/>
      <c r="AP99" s="233"/>
      <c r="AQ99" s="233"/>
      <c r="AR99" s="233"/>
      <c r="AS99" s="233"/>
      <c r="AT99" s="233"/>
      <c r="AU99" s="233"/>
      <c r="AV99" s="233"/>
      <c r="AW99" s="233"/>
      <c r="AX99" s="233"/>
      <c r="AY99" s="233"/>
      <c r="AZ99" s="233"/>
      <c r="BA99" s="232" t="e">
        <v>#N/A</v>
      </c>
      <c r="BB99" s="232" t="s">
        <v>4338</v>
      </c>
      <c r="BC99" t="e">
        <v>#N/A</v>
      </c>
      <c r="BD99">
        <f>VLOOKUP(A99,[1]ورقة6!$A$2:$A$5557,1,0)</f>
        <v>329710</v>
      </c>
      <c r="BE99" s="125" t="s">
        <v>4338</v>
      </c>
    </row>
    <row r="100" spans="1:57" x14ac:dyDescent="0.25">
      <c r="A100" s="233">
        <v>329831</v>
      </c>
      <c r="B100" s="234" t="s">
        <v>107</v>
      </c>
      <c r="C100" s="233" t="s">
        <v>200</v>
      </c>
      <c r="D100" s="233" t="s">
        <v>200</v>
      </c>
      <c r="E100" s="233" t="s">
        <v>200</v>
      </c>
      <c r="F100" s="233" t="s">
        <v>200</v>
      </c>
      <c r="G100" s="233" t="s">
        <v>200</v>
      </c>
      <c r="H100" s="233" t="s">
        <v>200</v>
      </c>
      <c r="I100" s="233" t="s">
        <v>200</v>
      </c>
      <c r="J100" s="233" t="s">
        <v>200</v>
      </c>
      <c r="K100" s="233" t="s">
        <v>200</v>
      </c>
      <c r="L100" s="233" t="s">
        <v>200</v>
      </c>
      <c r="M100" s="233" t="s">
        <v>200</v>
      </c>
      <c r="N100" s="233" t="s">
        <v>200</v>
      </c>
      <c r="O100" s="233" t="s">
        <v>200</v>
      </c>
      <c r="P100" s="233"/>
      <c r="Q100" s="233"/>
      <c r="R100" s="233"/>
      <c r="S100" s="233"/>
      <c r="T100" s="233"/>
      <c r="U100" s="233"/>
      <c r="V100" s="233"/>
      <c r="W100" s="233"/>
      <c r="X100" s="233"/>
      <c r="Y100" s="233"/>
      <c r="Z100" s="233"/>
      <c r="AA100" s="233"/>
      <c r="AB100" s="233"/>
      <c r="AC100" s="233"/>
      <c r="AD100" s="233"/>
      <c r="AE100" s="233"/>
      <c r="AF100" s="233"/>
      <c r="AG100" s="233"/>
      <c r="AH100" s="233"/>
      <c r="AI100" s="233"/>
      <c r="AJ100" s="233"/>
      <c r="AK100" s="233"/>
      <c r="AL100" s="233"/>
      <c r="AM100" s="233"/>
      <c r="AN100" s="233"/>
      <c r="AO100" s="233"/>
      <c r="AP100" s="233"/>
      <c r="AQ100" s="233"/>
      <c r="AR100" s="233"/>
      <c r="AS100" s="233"/>
      <c r="AT100" s="233"/>
      <c r="AU100" s="233"/>
      <c r="AV100" s="233"/>
      <c r="AW100" s="233"/>
      <c r="AX100" s="233"/>
      <c r="AY100" s="233"/>
      <c r="AZ100" s="233"/>
      <c r="BA100" s="232" t="e">
        <v>#N/A</v>
      </c>
      <c r="BB100" s="232" t="s">
        <v>4338</v>
      </c>
      <c r="BC100" t="e">
        <v>#N/A</v>
      </c>
      <c r="BD100">
        <f>VLOOKUP(A100,[1]ورقة6!$A$2:$A$5557,1,0)</f>
        <v>329831</v>
      </c>
      <c r="BE100" s="125" t="s">
        <v>4338</v>
      </c>
    </row>
    <row r="101" spans="1:57" x14ac:dyDescent="0.25">
      <c r="A101" s="232">
        <v>329909</v>
      </c>
      <c r="B101" s="232" t="s">
        <v>107</v>
      </c>
      <c r="C101" s="232" t="s">
        <v>131</v>
      </c>
      <c r="D101" s="232"/>
      <c r="E101" s="232" t="s">
        <v>131</v>
      </c>
      <c r="F101" s="232" t="s">
        <v>131</v>
      </c>
      <c r="G101" s="232" t="s">
        <v>131</v>
      </c>
      <c r="H101" s="232" t="s">
        <v>131</v>
      </c>
      <c r="I101" s="232" t="s">
        <v>131</v>
      </c>
      <c r="J101" s="232" t="s">
        <v>131</v>
      </c>
      <c r="K101" s="232" t="s">
        <v>131</v>
      </c>
      <c r="L101" s="232" t="s">
        <v>131</v>
      </c>
      <c r="M101" s="232" t="s">
        <v>131</v>
      </c>
      <c r="N101" s="232" t="s">
        <v>131</v>
      </c>
      <c r="O101" s="232" t="s">
        <v>131</v>
      </c>
      <c r="P101" s="232"/>
      <c r="Q101" s="232"/>
      <c r="R101" s="232"/>
      <c r="S101" s="232"/>
      <c r="T101" s="232"/>
      <c r="U101" s="232"/>
      <c r="V101" s="232"/>
      <c r="W101" s="232"/>
      <c r="X101" s="232"/>
      <c r="Y101" s="232"/>
      <c r="Z101" s="232"/>
      <c r="AA101" s="232"/>
      <c r="AB101" s="232"/>
      <c r="AC101" s="232"/>
      <c r="AD101" s="232"/>
      <c r="AE101" s="232"/>
      <c r="AF101" s="232"/>
      <c r="AG101" s="232"/>
      <c r="AH101" s="232"/>
      <c r="AI101" s="232"/>
      <c r="AJ101" s="232"/>
      <c r="AK101" s="232"/>
      <c r="AL101" s="232"/>
      <c r="AM101" s="232"/>
      <c r="AN101" s="232"/>
      <c r="AO101" s="232"/>
      <c r="AP101" s="232"/>
      <c r="AQ101" s="232"/>
      <c r="AR101" s="232"/>
      <c r="AS101" s="232"/>
      <c r="AT101" s="232"/>
      <c r="AU101" s="232"/>
      <c r="AV101" s="232"/>
      <c r="AW101" s="232"/>
      <c r="AX101" s="232"/>
      <c r="AY101" s="232"/>
      <c r="AZ101" s="232"/>
      <c r="BA101" s="232" t="e">
        <v>#N/A</v>
      </c>
      <c r="BB101" s="232" t="s">
        <v>4335</v>
      </c>
      <c r="BC101">
        <v>329909</v>
      </c>
      <c r="BD101" t="s">
        <v>16590</v>
      </c>
      <c r="BE101" s="125">
        <v>0</v>
      </c>
    </row>
    <row r="102" spans="1:57" x14ac:dyDescent="0.25">
      <c r="A102" s="233">
        <v>330024</v>
      </c>
      <c r="B102" s="234" t="s">
        <v>107</v>
      </c>
      <c r="C102" s="233"/>
      <c r="D102" s="233" t="s">
        <v>200</v>
      </c>
      <c r="E102" s="233"/>
      <c r="F102" s="233" t="s">
        <v>200</v>
      </c>
      <c r="G102" s="233"/>
      <c r="H102" s="233" t="s">
        <v>200</v>
      </c>
      <c r="I102" s="233"/>
      <c r="J102" s="233" t="s">
        <v>200</v>
      </c>
      <c r="K102" s="233" t="s">
        <v>200</v>
      </c>
      <c r="L102" s="233" t="s">
        <v>200</v>
      </c>
      <c r="M102" s="233" t="s">
        <v>200</v>
      </c>
      <c r="N102" s="233"/>
      <c r="O102" s="233" t="s">
        <v>200</v>
      </c>
      <c r="P102" s="233"/>
      <c r="Q102" s="233"/>
      <c r="R102" s="233"/>
      <c r="S102" s="233"/>
      <c r="T102" s="233"/>
      <c r="U102" s="233"/>
      <c r="V102" s="233"/>
      <c r="W102" s="233"/>
      <c r="X102" s="233"/>
      <c r="Y102" s="233"/>
      <c r="Z102" s="233"/>
      <c r="AA102" s="233"/>
      <c r="AB102" s="233"/>
      <c r="AC102" s="233"/>
      <c r="AD102" s="233"/>
      <c r="AE102" s="233"/>
      <c r="AF102" s="233"/>
      <c r="AG102" s="233"/>
      <c r="AH102" s="233"/>
      <c r="AI102" s="233"/>
      <c r="AJ102" s="233"/>
      <c r="AK102" s="233"/>
      <c r="AL102" s="233"/>
      <c r="AM102" s="233"/>
      <c r="AN102" s="233"/>
      <c r="AO102" s="233"/>
      <c r="AP102" s="233"/>
      <c r="AQ102" s="233"/>
      <c r="AR102" s="233"/>
      <c r="AS102" s="233"/>
      <c r="AT102" s="233"/>
      <c r="AU102" s="233"/>
      <c r="AV102" s="233"/>
      <c r="AW102" s="233"/>
      <c r="AX102" s="233"/>
      <c r="AY102" s="233"/>
      <c r="AZ102" s="233"/>
      <c r="BA102" s="232" t="e">
        <v>#N/A</v>
      </c>
      <c r="BB102" s="232" t="s">
        <v>4334</v>
      </c>
      <c r="BC102" t="e">
        <v>#N/A</v>
      </c>
      <c r="BD102">
        <f>VLOOKUP(A102,[1]ورقة6!$A$2:$A$5557,1,0)</f>
        <v>330024</v>
      </c>
      <c r="BE102" s="125" t="s">
        <v>4334</v>
      </c>
    </row>
    <row r="103" spans="1:57" x14ac:dyDescent="0.25">
      <c r="A103" s="233">
        <v>330031</v>
      </c>
      <c r="B103" s="234" t="s">
        <v>107</v>
      </c>
      <c r="C103" s="233" t="s">
        <v>200</v>
      </c>
      <c r="D103" s="233" t="s">
        <v>200</v>
      </c>
      <c r="E103" s="233"/>
      <c r="F103" s="233" t="s">
        <v>200</v>
      </c>
      <c r="G103" s="233" t="s">
        <v>200</v>
      </c>
      <c r="H103" s="233" t="s">
        <v>200</v>
      </c>
      <c r="I103" s="233" t="s">
        <v>200</v>
      </c>
      <c r="J103" s="233" t="s">
        <v>200</v>
      </c>
      <c r="K103" s="233" t="s">
        <v>200</v>
      </c>
      <c r="L103" s="233" t="s">
        <v>200</v>
      </c>
      <c r="M103" s="233" t="s">
        <v>200</v>
      </c>
      <c r="N103" s="233" t="s">
        <v>200</v>
      </c>
      <c r="O103" s="233" t="s">
        <v>200</v>
      </c>
      <c r="P103" s="233"/>
      <c r="Q103" s="233"/>
      <c r="R103" s="233"/>
      <c r="S103" s="233"/>
      <c r="T103" s="233"/>
      <c r="U103" s="233"/>
      <c r="V103" s="233"/>
      <c r="W103" s="233"/>
      <c r="X103" s="233"/>
      <c r="Y103" s="233"/>
      <c r="Z103" s="233"/>
      <c r="AA103" s="233"/>
      <c r="AB103" s="233"/>
      <c r="AC103" s="233"/>
      <c r="AD103" s="233"/>
      <c r="AE103" s="233"/>
      <c r="AF103" s="233"/>
      <c r="AG103" s="233"/>
      <c r="AH103" s="233"/>
      <c r="AI103" s="233"/>
      <c r="AJ103" s="233"/>
      <c r="AK103" s="233"/>
      <c r="AL103" s="233"/>
      <c r="AM103" s="233"/>
      <c r="AN103" s="233"/>
      <c r="AO103" s="233"/>
      <c r="AP103" s="233"/>
      <c r="AQ103" s="233"/>
      <c r="AR103" s="233"/>
      <c r="AS103" s="233"/>
      <c r="AT103" s="233"/>
      <c r="AU103" s="233"/>
      <c r="AV103" s="233"/>
      <c r="AW103" s="233"/>
      <c r="AX103" s="233"/>
      <c r="AY103" s="233"/>
      <c r="AZ103" s="233"/>
      <c r="BA103" s="232" t="e">
        <v>#N/A</v>
      </c>
      <c r="BB103" s="232" t="s">
        <v>4338</v>
      </c>
      <c r="BC103" t="e">
        <v>#N/A</v>
      </c>
      <c r="BD103">
        <f>VLOOKUP(A103,[1]ورقة6!$A$2:$A$5557,1,0)</f>
        <v>330031</v>
      </c>
      <c r="BE103" s="125" t="s">
        <v>4338</v>
      </c>
    </row>
    <row r="104" spans="1:57" x14ac:dyDescent="0.25">
      <c r="A104" s="233">
        <v>330162</v>
      </c>
      <c r="B104" s="234" t="s">
        <v>107</v>
      </c>
      <c r="C104" s="233"/>
      <c r="D104" s="233" t="s">
        <v>200</v>
      </c>
      <c r="E104" s="233"/>
      <c r="F104" s="233"/>
      <c r="G104" s="233"/>
      <c r="H104" s="233" t="s">
        <v>200</v>
      </c>
      <c r="I104" s="233" t="s">
        <v>200</v>
      </c>
      <c r="J104" s="233"/>
      <c r="K104" s="233" t="s">
        <v>200</v>
      </c>
      <c r="L104" s="233"/>
      <c r="M104" s="233" t="s">
        <v>200</v>
      </c>
      <c r="N104" s="233" t="s">
        <v>200</v>
      </c>
      <c r="O104" s="233" t="s">
        <v>200</v>
      </c>
      <c r="P104" s="233"/>
      <c r="Q104" s="233"/>
      <c r="R104" s="233"/>
      <c r="S104" s="233"/>
      <c r="T104" s="233"/>
      <c r="U104" s="233"/>
      <c r="V104" s="233"/>
      <c r="W104" s="233"/>
      <c r="X104" s="233"/>
      <c r="Y104" s="233"/>
      <c r="Z104" s="233"/>
      <c r="AA104" s="233"/>
      <c r="AB104" s="233"/>
      <c r="AC104" s="233"/>
      <c r="AD104" s="233"/>
      <c r="AE104" s="233"/>
      <c r="AF104" s="233"/>
      <c r="AG104" s="233"/>
      <c r="AH104" s="233"/>
      <c r="AI104" s="233"/>
      <c r="AJ104" s="233"/>
      <c r="AK104" s="233"/>
      <c r="AL104" s="233"/>
      <c r="AM104" s="233"/>
      <c r="AN104" s="233"/>
      <c r="AO104" s="233"/>
      <c r="AP104" s="233"/>
      <c r="AQ104" s="233"/>
      <c r="AR104" s="233"/>
      <c r="AS104" s="233"/>
      <c r="AT104" s="233"/>
      <c r="AU104" s="233"/>
      <c r="AV104" s="233"/>
      <c r="AW104" s="233"/>
      <c r="AX104" s="233"/>
      <c r="AY104" s="233"/>
      <c r="AZ104" s="233"/>
      <c r="BA104" s="232" t="e">
        <v>#N/A</v>
      </c>
      <c r="BB104" s="232" t="s">
        <v>4335</v>
      </c>
      <c r="BC104" t="e">
        <v>#N/A</v>
      </c>
      <c r="BD104">
        <f>VLOOKUP(A104,[1]ورقة6!$A$2:$A$5557,1,0)</f>
        <v>330162</v>
      </c>
      <c r="BE104" s="125" t="s">
        <v>4335</v>
      </c>
    </row>
    <row r="105" spans="1:57" x14ac:dyDescent="0.25">
      <c r="A105">
        <v>330339</v>
      </c>
      <c r="B105" t="s">
        <v>107</v>
      </c>
      <c r="C105" t="s">
        <v>131</v>
      </c>
      <c r="D105" t="s">
        <v>131</v>
      </c>
      <c r="E105" t="s">
        <v>131</v>
      </c>
      <c r="F105" t="s">
        <v>131</v>
      </c>
      <c r="G105" t="s">
        <v>131</v>
      </c>
      <c r="H105" t="s">
        <v>131</v>
      </c>
      <c r="I105" t="s">
        <v>131</v>
      </c>
      <c r="J105" t="s">
        <v>131</v>
      </c>
      <c r="K105" t="s">
        <v>131</v>
      </c>
      <c r="L105" t="s">
        <v>131</v>
      </c>
      <c r="M105" t="s">
        <v>131</v>
      </c>
      <c r="N105" t="s">
        <v>131</v>
      </c>
      <c r="O105" t="s">
        <v>131</v>
      </c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232" t="s">
        <v>107</v>
      </c>
      <c r="BB105" s="232" t="s">
        <v>4335</v>
      </c>
      <c r="BC105">
        <v>330339</v>
      </c>
      <c r="BD105">
        <f>VLOOKUP(A105,[1]ورقة6!$A$2:$A$5557,1,0)</f>
        <v>330339</v>
      </c>
      <c r="BE105" s="125">
        <v>0</v>
      </c>
    </row>
    <row r="106" spans="1:57" x14ac:dyDescent="0.25">
      <c r="A106" s="232">
        <v>330419</v>
      </c>
      <c r="B106" s="232" t="s">
        <v>107</v>
      </c>
      <c r="C106" s="232"/>
      <c r="D106" s="232"/>
      <c r="E106" s="232"/>
      <c r="F106" s="232" t="s">
        <v>131</v>
      </c>
      <c r="G106" s="232" t="s">
        <v>131</v>
      </c>
      <c r="H106" s="232" t="s">
        <v>131</v>
      </c>
      <c r="I106" s="232"/>
      <c r="J106" s="232"/>
      <c r="K106" s="232" t="s">
        <v>131</v>
      </c>
      <c r="L106" s="232"/>
      <c r="M106" s="232" t="s">
        <v>131</v>
      </c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  <c r="AA106" s="232"/>
      <c r="AB106" s="232"/>
      <c r="AC106" s="232"/>
      <c r="AD106" s="232"/>
      <c r="AE106" s="232"/>
      <c r="AF106" s="232"/>
      <c r="AG106" s="232"/>
      <c r="AH106" s="232"/>
      <c r="AI106" s="232"/>
      <c r="AJ106" s="232"/>
      <c r="AK106" s="232"/>
      <c r="AL106" s="232"/>
      <c r="AM106" s="232"/>
      <c r="AN106" s="232"/>
      <c r="AO106" s="232"/>
      <c r="AP106" s="232"/>
      <c r="AQ106" s="232"/>
      <c r="AR106" s="232"/>
      <c r="AS106" s="232"/>
      <c r="AT106" s="232"/>
      <c r="AU106" s="232"/>
      <c r="AV106" s="232"/>
      <c r="AW106" s="232"/>
      <c r="AX106" s="232"/>
      <c r="AY106" s="232"/>
      <c r="AZ106" s="232"/>
      <c r="BA106" s="232" t="e">
        <v>#N/A</v>
      </c>
      <c r="BB106" s="232" t="s">
        <v>4334</v>
      </c>
      <c r="BC106">
        <v>330419</v>
      </c>
      <c r="BD106" t="s">
        <v>16590</v>
      </c>
      <c r="BE106" s="125">
        <v>0</v>
      </c>
    </row>
    <row r="107" spans="1:57" x14ac:dyDescent="0.25">
      <c r="A107" s="232">
        <v>331010</v>
      </c>
      <c r="B107" s="232" t="s">
        <v>107</v>
      </c>
      <c r="C107" s="232" t="s">
        <v>131</v>
      </c>
      <c r="D107" s="232"/>
      <c r="E107" s="232"/>
      <c r="F107" s="232" t="s">
        <v>131</v>
      </c>
      <c r="G107" s="232" t="s">
        <v>131</v>
      </c>
      <c r="H107" s="232"/>
      <c r="I107" s="232"/>
      <c r="J107" s="232" t="s">
        <v>131</v>
      </c>
      <c r="K107" s="232" t="s">
        <v>131</v>
      </c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  <c r="AA107" s="232"/>
      <c r="AB107" s="232"/>
      <c r="AC107" s="232"/>
      <c r="AD107" s="232"/>
      <c r="AE107" s="232"/>
      <c r="AF107" s="232"/>
      <c r="AG107" s="232"/>
      <c r="AH107" s="232"/>
      <c r="AI107" s="232"/>
      <c r="AJ107" s="232"/>
      <c r="AK107" s="232"/>
      <c r="AL107" s="232"/>
      <c r="AM107" s="232"/>
      <c r="AN107" s="232"/>
      <c r="AO107" s="232"/>
      <c r="AP107" s="232"/>
      <c r="AQ107" s="232"/>
      <c r="AR107" s="232"/>
      <c r="AS107" s="232"/>
      <c r="AT107" s="232"/>
      <c r="AU107" s="232"/>
      <c r="AV107" s="232"/>
      <c r="AW107" s="232"/>
      <c r="AX107" s="232"/>
      <c r="AY107" s="232"/>
      <c r="AZ107" s="232"/>
      <c r="BA107" s="232" t="e">
        <v>#N/A</v>
      </c>
      <c r="BB107" s="232">
        <v>0</v>
      </c>
      <c r="BC107" t="e">
        <v>#N/A</v>
      </c>
      <c r="BD107">
        <f>VLOOKUP(A107,[1]ورقة6!$A$2:$A$5557,1,0)</f>
        <v>331010</v>
      </c>
      <c r="BE107" s="125">
        <v>0</v>
      </c>
    </row>
    <row r="108" spans="1:57" x14ac:dyDescent="0.25">
      <c r="A108" s="232">
        <v>331013</v>
      </c>
      <c r="B108" s="232" t="s">
        <v>107</v>
      </c>
      <c r="C108" s="232" t="s">
        <v>200</v>
      </c>
      <c r="D108" s="232"/>
      <c r="E108" s="232" t="s">
        <v>200</v>
      </c>
      <c r="F108" s="232" t="s">
        <v>200</v>
      </c>
      <c r="G108" s="232"/>
      <c r="H108" s="232" t="s">
        <v>200</v>
      </c>
      <c r="I108" s="232" t="s">
        <v>200</v>
      </c>
      <c r="J108" s="232"/>
      <c r="K108" s="232"/>
      <c r="L108" s="232"/>
      <c r="M108" s="232" t="s">
        <v>200</v>
      </c>
      <c r="N108" s="232"/>
      <c r="O108" s="232" t="s">
        <v>200</v>
      </c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  <c r="AA108" s="232"/>
      <c r="AB108" s="232"/>
      <c r="AC108" s="232"/>
      <c r="AD108" s="232"/>
      <c r="AE108" s="232"/>
      <c r="AF108" s="232"/>
      <c r="AG108" s="232"/>
      <c r="AH108" s="232"/>
      <c r="AI108" s="232"/>
      <c r="AJ108" s="232"/>
      <c r="AK108" s="232"/>
      <c r="AL108" s="232"/>
      <c r="AM108" s="232"/>
      <c r="AN108" s="232"/>
      <c r="AO108" s="232"/>
      <c r="AP108" s="232"/>
      <c r="AQ108" s="232"/>
      <c r="AR108" s="232"/>
      <c r="AS108" s="232"/>
      <c r="AT108" s="232"/>
      <c r="AU108" s="232"/>
      <c r="AV108" s="232"/>
      <c r="AW108" s="232"/>
      <c r="AX108" s="232"/>
      <c r="AY108" s="232"/>
      <c r="AZ108" s="232"/>
      <c r="BA108" s="232" t="e">
        <v>#N/A</v>
      </c>
      <c r="BB108" s="232" t="s">
        <v>4337</v>
      </c>
      <c r="BC108" t="e">
        <v>#N/A</v>
      </c>
      <c r="BD108">
        <f>VLOOKUP(A108,[1]ورقة6!$A$2:$A$5557,1,0)</f>
        <v>331013</v>
      </c>
      <c r="BE108" s="125" t="s">
        <v>4337</v>
      </c>
    </row>
    <row r="109" spans="1:57" x14ac:dyDescent="0.25">
      <c r="A109" s="232">
        <v>331018</v>
      </c>
      <c r="B109" s="232" t="s">
        <v>107</v>
      </c>
      <c r="C109" s="232" t="s">
        <v>131</v>
      </c>
      <c r="D109" s="232" t="s">
        <v>131</v>
      </c>
      <c r="E109" s="232" t="s">
        <v>131</v>
      </c>
      <c r="F109" s="232" t="s">
        <v>131</v>
      </c>
      <c r="G109" s="232" t="s">
        <v>131</v>
      </c>
      <c r="H109" s="232"/>
      <c r="I109" s="232"/>
      <c r="J109" s="232" t="s">
        <v>131</v>
      </c>
      <c r="K109" s="232" t="s">
        <v>131</v>
      </c>
      <c r="L109" s="232"/>
      <c r="M109" s="232"/>
      <c r="N109" s="232"/>
      <c r="O109" s="232"/>
      <c r="P109" s="232"/>
      <c r="Q109" s="232"/>
      <c r="R109" s="232"/>
      <c r="S109" s="232"/>
      <c r="T109" s="232"/>
      <c r="U109" s="232"/>
      <c r="V109" s="232"/>
      <c r="W109" s="232"/>
      <c r="X109" s="232"/>
      <c r="Y109" s="232"/>
      <c r="Z109" s="232"/>
      <c r="AA109" s="232"/>
      <c r="AB109" s="232"/>
      <c r="AC109" s="232"/>
      <c r="AD109" s="232"/>
      <c r="AE109" s="232"/>
      <c r="AF109" s="232"/>
      <c r="AG109" s="232"/>
      <c r="AH109" s="232"/>
      <c r="AI109" s="232"/>
      <c r="AJ109" s="232"/>
      <c r="AK109" s="232"/>
      <c r="AL109" s="232"/>
      <c r="AM109" s="232"/>
      <c r="AN109" s="232"/>
      <c r="AO109" s="232"/>
      <c r="AP109" s="232"/>
      <c r="AQ109" s="232"/>
      <c r="AR109" s="232"/>
      <c r="AS109" s="232"/>
      <c r="AT109" s="232"/>
      <c r="AU109" s="232"/>
      <c r="AV109" s="232"/>
      <c r="AW109" s="232"/>
      <c r="AX109" s="232"/>
      <c r="AY109" s="232"/>
      <c r="AZ109" s="232"/>
      <c r="BA109" s="232" t="e">
        <v>#N/A</v>
      </c>
      <c r="BB109" s="232">
        <v>0</v>
      </c>
      <c r="BC109" t="e">
        <v>#N/A</v>
      </c>
      <c r="BD109">
        <f>VLOOKUP(A109,[1]ورقة6!$A$2:$A$5557,1,0)</f>
        <v>331018</v>
      </c>
      <c r="BE109" s="125">
        <v>0</v>
      </c>
    </row>
    <row r="110" spans="1:57" x14ac:dyDescent="0.25">
      <c r="A110">
        <v>331061</v>
      </c>
      <c r="B110" t="s">
        <v>107</v>
      </c>
      <c r="C110" t="s">
        <v>200</v>
      </c>
      <c r="D110"/>
      <c r="E110" t="s">
        <v>200</v>
      </c>
      <c r="F110" t="s">
        <v>200</v>
      </c>
      <c r="G110" t="s">
        <v>200</v>
      </c>
      <c r="H110" t="s">
        <v>200</v>
      </c>
      <c r="I110"/>
      <c r="J110" t="s">
        <v>200</v>
      </c>
      <c r="K110" t="s">
        <v>200</v>
      </c>
      <c r="L110"/>
      <c r="M110" t="s">
        <v>200</v>
      </c>
      <c r="N110" t="s">
        <v>200</v>
      </c>
      <c r="O110" t="s">
        <v>200</v>
      </c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232" t="s">
        <v>107</v>
      </c>
      <c r="BB110" s="232" t="s">
        <v>4338</v>
      </c>
      <c r="BC110" t="e">
        <v>#N/A</v>
      </c>
      <c r="BD110">
        <f>VLOOKUP(A110,[1]ورقة6!$A$2:$A$5557,1,0)</f>
        <v>331061</v>
      </c>
      <c r="BE110" s="125" t="s">
        <v>4338</v>
      </c>
    </row>
    <row r="111" spans="1:57" x14ac:dyDescent="0.25">
      <c r="A111" s="232">
        <v>331106</v>
      </c>
      <c r="B111" s="232" t="s">
        <v>107</v>
      </c>
      <c r="C111" s="232" t="s">
        <v>200</v>
      </c>
      <c r="D111" s="232" t="s">
        <v>200</v>
      </c>
      <c r="E111" s="232" t="s">
        <v>200</v>
      </c>
      <c r="F111" s="232"/>
      <c r="G111" s="232" t="s">
        <v>200</v>
      </c>
      <c r="H111" s="232"/>
      <c r="I111" s="232" t="s">
        <v>200</v>
      </c>
      <c r="J111" s="232" t="s">
        <v>200</v>
      </c>
      <c r="K111" s="232"/>
      <c r="L111" s="232"/>
      <c r="M111" s="232"/>
      <c r="N111" s="232"/>
      <c r="O111" s="232"/>
      <c r="P111" s="232"/>
      <c r="Q111" s="232"/>
      <c r="R111" s="232"/>
      <c r="S111" s="232"/>
      <c r="T111" s="232"/>
      <c r="U111" s="232"/>
      <c r="V111" s="232"/>
      <c r="W111" s="232"/>
      <c r="X111" s="232"/>
      <c r="Y111" s="232"/>
      <c r="Z111" s="232"/>
      <c r="AA111" s="232"/>
      <c r="AB111" s="232"/>
      <c r="AC111" s="232"/>
      <c r="AD111" s="232"/>
      <c r="AE111" s="232"/>
      <c r="AF111" s="232"/>
      <c r="AG111" s="232"/>
      <c r="AH111" s="232"/>
      <c r="AI111" s="232"/>
      <c r="AJ111" s="232"/>
      <c r="AK111" s="232"/>
      <c r="AL111" s="232"/>
      <c r="AM111" s="232"/>
      <c r="AN111" s="232"/>
      <c r="AO111" s="232"/>
      <c r="AP111" s="232"/>
      <c r="AQ111" s="232"/>
      <c r="AR111" s="232"/>
      <c r="AS111" s="232"/>
      <c r="AT111" s="232"/>
      <c r="AU111" s="232"/>
      <c r="AV111" s="232"/>
      <c r="AW111" s="232"/>
      <c r="AX111" s="232"/>
      <c r="AY111" s="232"/>
      <c r="AZ111" s="232"/>
      <c r="BA111" s="232" t="e">
        <v>#N/A</v>
      </c>
      <c r="BB111" s="232" t="s">
        <v>4329</v>
      </c>
      <c r="BC111" t="e">
        <v>#N/A</v>
      </c>
      <c r="BD111">
        <f>VLOOKUP(A111,[1]ورقة6!$A$2:$A$5557,1,0)</f>
        <v>331106</v>
      </c>
      <c r="BE111" s="125" t="s">
        <v>4329</v>
      </c>
    </row>
    <row r="112" spans="1:57" x14ac:dyDescent="0.25">
      <c r="A112" s="232">
        <v>331110</v>
      </c>
      <c r="B112" s="232" t="s">
        <v>107</v>
      </c>
      <c r="C112" s="232" t="s">
        <v>200</v>
      </c>
      <c r="D112" s="232"/>
      <c r="E112" s="232" t="s">
        <v>200</v>
      </c>
      <c r="F112" s="232" t="s">
        <v>200</v>
      </c>
      <c r="G112" s="232"/>
      <c r="H112" s="232"/>
      <c r="I112" s="232" t="s">
        <v>200</v>
      </c>
      <c r="J112" s="232" t="s">
        <v>200</v>
      </c>
      <c r="K112" s="232" t="s">
        <v>200</v>
      </c>
      <c r="L112" s="232"/>
      <c r="M112" s="232" t="s">
        <v>200</v>
      </c>
      <c r="N112" s="232" t="s">
        <v>200</v>
      </c>
      <c r="O112" s="232" t="s">
        <v>200</v>
      </c>
      <c r="P112" s="232"/>
      <c r="Q112" s="232"/>
      <c r="R112" s="232"/>
      <c r="S112" s="232"/>
      <c r="T112" s="232"/>
      <c r="U112" s="232"/>
      <c r="V112" s="232"/>
      <c r="W112" s="232"/>
      <c r="X112" s="232"/>
      <c r="Y112" s="232"/>
      <c r="Z112" s="232"/>
      <c r="AA112" s="232"/>
      <c r="AB112" s="232"/>
      <c r="AC112" s="232"/>
      <c r="AD112" s="232"/>
      <c r="AE112" s="232"/>
      <c r="AF112" s="232"/>
      <c r="AG112" s="232"/>
      <c r="AH112" s="232"/>
      <c r="AI112" s="232"/>
      <c r="AJ112" s="232"/>
      <c r="AK112" s="232"/>
      <c r="AL112" s="232"/>
      <c r="AM112" s="232"/>
      <c r="AN112" s="232"/>
      <c r="AO112" s="232"/>
      <c r="AP112" s="232"/>
      <c r="AQ112" s="232"/>
      <c r="AR112" s="232"/>
      <c r="AS112" s="232"/>
      <c r="AT112" s="232"/>
      <c r="AU112" s="232"/>
      <c r="AV112" s="232"/>
      <c r="AW112" s="232"/>
      <c r="AX112" s="232"/>
      <c r="AY112" s="232"/>
      <c r="AZ112" s="232"/>
      <c r="BA112" s="232" t="e">
        <v>#N/A</v>
      </c>
      <c r="BB112" s="232" t="s">
        <v>4329</v>
      </c>
      <c r="BC112" t="e">
        <v>#N/A</v>
      </c>
      <c r="BD112">
        <f>VLOOKUP(A112,[1]ورقة6!$A$2:$A$5557,1,0)</f>
        <v>331110</v>
      </c>
      <c r="BE112" s="125" t="s">
        <v>4329</v>
      </c>
    </row>
    <row r="113" spans="1:57" x14ac:dyDescent="0.25">
      <c r="A113" s="232">
        <v>331138</v>
      </c>
      <c r="B113" s="232" t="s">
        <v>107</v>
      </c>
      <c r="C113" s="232" t="s">
        <v>200</v>
      </c>
      <c r="D113" s="232" t="s">
        <v>200</v>
      </c>
      <c r="E113" s="232" t="s">
        <v>200</v>
      </c>
      <c r="F113" s="232" t="s">
        <v>200</v>
      </c>
      <c r="G113" s="232" t="s">
        <v>200</v>
      </c>
      <c r="H113" s="232" t="s">
        <v>200</v>
      </c>
      <c r="I113" s="232" t="s">
        <v>200</v>
      </c>
      <c r="J113" s="232" t="s">
        <v>200</v>
      </c>
      <c r="K113" s="232" t="s">
        <v>200</v>
      </c>
      <c r="L113" s="232"/>
      <c r="M113" s="232"/>
      <c r="N113" s="232"/>
      <c r="O113" s="232" t="s">
        <v>200</v>
      </c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232"/>
      <c r="AE113" s="232"/>
      <c r="AF113" s="232"/>
      <c r="AG113" s="232"/>
      <c r="AH113" s="232"/>
      <c r="AI113" s="232"/>
      <c r="AJ113" s="232"/>
      <c r="AK113" s="232"/>
      <c r="AL113" s="232"/>
      <c r="AM113" s="232"/>
      <c r="AN113" s="232"/>
      <c r="AO113" s="232"/>
      <c r="AP113" s="232"/>
      <c r="AQ113" s="232"/>
      <c r="AR113" s="232"/>
      <c r="AS113" s="232"/>
      <c r="AT113" s="232"/>
      <c r="AU113" s="232"/>
      <c r="AV113" s="232"/>
      <c r="AW113" s="232"/>
      <c r="AX113" s="232"/>
      <c r="AY113" s="232"/>
      <c r="AZ113" s="232"/>
      <c r="BA113" s="232" t="e">
        <v>#N/A</v>
      </c>
      <c r="BB113" s="232" t="s">
        <v>4336</v>
      </c>
      <c r="BC113" t="e">
        <v>#N/A</v>
      </c>
      <c r="BD113">
        <f>VLOOKUP(A113,[1]ورقة6!$A$2:$A$5557,1,0)</f>
        <v>331138</v>
      </c>
      <c r="BE113" s="125" t="s">
        <v>4336</v>
      </c>
    </row>
    <row r="114" spans="1:57" x14ac:dyDescent="0.25">
      <c r="A114" s="232">
        <v>331235</v>
      </c>
      <c r="B114" s="232" t="s">
        <v>107</v>
      </c>
      <c r="C114" s="232" t="s">
        <v>200</v>
      </c>
      <c r="D114" s="232" t="s">
        <v>200</v>
      </c>
      <c r="E114" s="232"/>
      <c r="F114" s="232" t="s">
        <v>200</v>
      </c>
      <c r="G114" s="232" t="s">
        <v>200</v>
      </c>
      <c r="H114" s="232" t="s">
        <v>200</v>
      </c>
      <c r="I114" s="232" t="s">
        <v>200</v>
      </c>
      <c r="J114" s="232" t="s">
        <v>200</v>
      </c>
      <c r="K114" s="232" t="s">
        <v>200</v>
      </c>
      <c r="L114" s="232" t="s">
        <v>200</v>
      </c>
      <c r="M114" s="232"/>
      <c r="N114" s="232" t="s">
        <v>200</v>
      </c>
      <c r="O114" s="232" t="s">
        <v>200</v>
      </c>
      <c r="P114" s="232"/>
      <c r="Q114" s="232"/>
      <c r="R114" s="232"/>
      <c r="S114" s="232"/>
      <c r="T114" s="232"/>
      <c r="U114" s="232"/>
      <c r="V114" s="232"/>
      <c r="W114" s="232"/>
      <c r="X114" s="232"/>
      <c r="Y114" s="232"/>
      <c r="Z114" s="232"/>
      <c r="AA114" s="232"/>
      <c r="AB114" s="232"/>
      <c r="AC114" s="232"/>
      <c r="AD114" s="232"/>
      <c r="AE114" s="232"/>
      <c r="AF114" s="232"/>
      <c r="AG114" s="232"/>
      <c r="AH114" s="232"/>
      <c r="AI114" s="232"/>
      <c r="AJ114" s="232"/>
      <c r="AK114" s="232"/>
      <c r="AL114" s="232"/>
      <c r="AM114" s="232"/>
      <c r="AN114" s="232"/>
      <c r="AO114" s="232"/>
      <c r="AP114" s="232"/>
      <c r="AQ114" s="232"/>
      <c r="AR114" s="232"/>
      <c r="AS114" s="232"/>
      <c r="AT114" s="232"/>
      <c r="AU114" s="232"/>
      <c r="AV114" s="232"/>
      <c r="AW114" s="232"/>
      <c r="AX114" s="232"/>
      <c r="AY114" s="232"/>
      <c r="AZ114" s="232"/>
      <c r="BA114" s="232" t="e">
        <v>#N/A</v>
      </c>
      <c r="BB114" s="232" t="s">
        <v>4329</v>
      </c>
      <c r="BC114" t="e">
        <v>#N/A</v>
      </c>
      <c r="BD114">
        <f>VLOOKUP(A114,[1]ورقة6!$A$2:$A$5557,1,0)</f>
        <v>331235</v>
      </c>
      <c r="BE114" s="125" t="s">
        <v>4329</v>
      </c>
    </row>
    <row r="115" spans="1:57" x14ac:dyDescent="0.25">
      <c r="A115" s="232">
        <v>331259</v>
      </c>
      <c r="B115" s="232" t="s">
        <v>107</v>
      </c>
      <c r="C115" s="232" t="s">
        <v>131</v>
      </c>
      <c r="D115" s="232"/>
      <c r="E115" s="232" t="s">
        <v>131</v>
      </c>
      <c r="F115" s="232" t="s">
        <v>131</v>
      </c>
      <c r="G115" s="232" t="s">
        <v>131</v>
      </c>
      <c r="H115" s="232" t="s">
        <v>131</v>
      </c>
      <c r="I115" s="232" t="s">
        <v>131</v>
      </c>
      <c r="J115" s="232" t="s">
        <v>131</v>
      </c>
      <c r="K115" s="232" t="s">
        <v>131</v>
      </c>
      <c r="L115" s="232" t="s">
        <v>131</v>
      </c>
      <c r="M115" s="232"/>
      <c r="N115" s="232" t="s">
        <v>131</v>
      </c>
      <c r="O115" s="232" t="s">
        <v>131</v>
      </c>
      <c r="P115" s="232"/>
      <c r="Q115" s="232"/>
      <c r="R115" s="232"/>
      <c r="S115" s="232"/>
      <c r="T115" s="232"/>
      <c r="U115" s="232"/>
      <c r="V115" s="232"/>
      <c r="W115" s="232"/>
      <c r="X115" s="232"/>
      <c r="Y115" s="232"/>
      <c r="Z115" s="232"/>
      <c r="AA115" s="232"/>
      <c r="AB115" s="232"/>
      <c r="AC115" s="232"/>
      <c r="AD115" s="232"/>
      <c r="AE115" s="232"/>
      <c r="AF115" s="232"/>
      <c r="AG115" s="232"/>
      <c r="AH115" s="232"/>
      <c r="AI115" s="232"/>
      <c r="AJ115" s="232"/>
      <c r="AK115" s="232"/>
      <c r="AL115" s="232"/>
      <c r="AM115" s="232"/>
      <c r="AN115" s="232"/>
      <c r="AO115" s="232"/>
      <c r="AP115" s="232"/>
      <c r="AQ115" s="232"/>
      <c r="AR115" s="232"/>
      <c r="AS115" s="232"/>
      <c r="AT115" s="232"/>
      <c r="AU115" s="232"/>
      <c r="AV115" s="232"/>
      <c r="AW115" s="232"/>
      <c r="AX115" s="232"/>
      <c r="AY115" s="232"/>
      <c r="AZ115" s="232"/>
      <c r="BA115" s="232" t="e">
        <v>#N/A</v>
      </c>
      <c r="BB115" s="232">
        <v>0</v>
      </c>
      <c r="BC115" t="e">
        <v>#N/A</v>
      </c>
      <c r="BD115">
        <f>VLOOKUP(A115,[1]ورقة6!$A$2:$A$5557,1,0)</f>
        <v>331259</v>
      </c>
      <c r="BE115" s="125">
        <v>0</v>
      </c>
    </row>
    <row r="116" spans="1:57" x14ac:dyDescent="0.25">
      <c r="A116">
        <v>331586</v>
      </c>
      <c r="B116" t="s">
        <v>107</v>
      </c>
      <c r="C116" t="s">
        <v>200</v>
      </c>
      <c r="D116" t="s">
        <v>200</v>
      </c>
      <c r="E116" t="s">
        <v>200</v>
      </c>
      <c r="F116" t="s">
        <v>200</v>
      </c>
      <c r="G116" t="s">
        <v>200</v>
      </c>
      <c r="H116"/>
      <c r="I116"/>
      <c r="J116" t="s">
        <v>200</v>
      </c>
      <c r="K116" t="s">
        <v>200</v>
      </c>
      <c r="L116" t="s">
        <v>200</v>
      </c>
      <c r="M116"/>
      <c r="N116"/>
      <c r="O116" t="s">
        <v>200</v>
      </c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232" t="s">
        <v>107</v>
      </c>
      <c r="BB116" s="232" t="s">
        <v>4338</v>
      </c>
      <c r="BC116" t="e">
        <v>#N/A</v>
      </c>
      <c r="BD116">
        <f>VLOOKUP(A116,[1]ورقة6!$A$2:$A$5557,1,0)</f>
        <v>331586</v>
      </c>
      <c r="BE116" s="125" t="s">
        <v>4338</v>
      </c>
    </row>
    <row r="117" spans="1:57" x14ac:dyDescent="0.25">
      <c r="A117">
        <v>331680</v>
      </c>
      <c r="B117" t="s">
        <v>107</v>
      </c>
      <c r="C117"/>
      <c r="D117" t="s">
        <v>134</v>
      </c>
      <c r="E117"/>
      <c r="F117"/>
      <c r="G117" t="s">
        <v>134</v>
      </c>
      <c r="H117" t="s">
        <v>134</v>
      </c>
      <c r="I117" t="s">
        <v>134</v>
      </c>
      <c r="J117" t="s">
        <v>134</v>
      </c>
      <c r="K117" t="s">
        <v>134</v>
      </c>
      <c r="L117"/>
      <c r="M117"/>
      <c r="N117" t="s">
        <v>134</v>
      </c>
      <c r="O117" t="s">
        <v>131</v>
      </c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232" t="s">
        <v>107</v>
      </c>
      <c r="BB117" s="232">
        <v>0</v>
      </c>
      <c r="BC117" t="e">
        <v>#N/A</v>
      </c>
      <c r="BD117">
        <f>VLOOKUP(A117,[1]ورقة6!$A$2:$A$5557,1,0)</f>
        <v>331680</v>
      </c>
      <c r="BE117" s="125">
        <v>0</v>
      </c>
    </row>
    <row r="118" spans="1:57" x14ac:dyDescent="0.25">
      <c r="A118">
        <v>331807</v>
      </c>
      <c r="B118" t="s">
        <v>107</v>
      </c>
      <c r="C118" t="s">
        <v>200</v>
      </c>
      <c r="D118" t="s">
        <v>200</v>
      </c>
      <c r="E118" t="s">
        <v>200</v>
      </c>
      <c r="F118" t="s">
        <v>200</v>
      </c>
      <c r="G118" t="s">
        <v>200</v>
      </c>
      <c r="H118" t="s">
        <v>200</v>
      </c>
      <c r="I118"/>
      <c r="J118" t="s">
        <v>200</v>
      </c>
      <c r="K118" t="s">
        <v>200</v>
      </c>
      <c r="L118" t="s">
        <v>200</v>
      </c>
      <c r="M118" t="s">
        <v>200</v>
      </c>
      <c r="N118" t="s">
        <v>200</v>
      </c>
      <c r="O118" t="s">
        <v>200</v>
      </c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232" t="s">
        <v>107</v>
      </c>
      <c r="BB118" s="232" t="s">
        <v>4335</v>
      </c>
      <c r="BC118" t="e">
        <v>#N/A</v>
      </c>
      <c r="BD118">
        <f>VLOOKUP(A118,[1]ورقة6!$A$2:$A$5557,1,0)</f>
        <v>331807</v>
      </c>
      <c r="BE118" s="125" t="s">
        <v>4335</v>
      </c>
    </row>
    <row r="119" spans="1:57" x14ac:dyDescent="0.25">
      <c r="A119" s="233">
        <v>331920</v>
      </c>
      <c r="B119" s="234" t="s">
        <v>107</v>
      </c>
      <c r="C119" s="233" t="s">
        <v>200</v>
      </c>
      <c r="D119" s="233" t="s">
        <v>200</v>
      </c>
      <c r="E119" s="233" t="s">
        <v>200</v>
      </c>
      <c r="F119" s="233" t="s">
        <v>200</v>
      </c>
      <c r="G119" s="233" t="s">
        <v>200</v>
      </c>
      <c r="H119" s="233" t="s">
        <v>200</v>
      </c>
      <c r="I119" s="233" t="s">
        <v>200</v>
      </c>
      <c r="J119" s="233" t="s">
        <v>200</v>
      </c>
      <c r="K119" s="233" t="s">
        <v>200</v>
      </c>
      <c r="L119" s="233" t="s">
        <v>200</v>
      </c>
      <c r="M119" s="233" t="s">
        <v>200</v>
      </c>
      <c r="N119" s="233" t="s">
        <v>200</v>
      </c>
      <c r="O119" s="233" t="s">
        <v>200</v>
      </c>
      <c r="P119" s="233"/>
      <c r="Q119" s="233"/>
      <c r="R119" s="233"/>
      <c r="S119" s="233"/>
      <c r="T119" s="233"/>
      <c r="U119" s="233"/>
      <c r="V119" s="233"/>
      <c r="W119" s="233"/>
      <c r="X119" s="233"/>
      <c r="Y119" s="233"/>
      <c r="Z119" s="233"/>
      <c r="AA119" s="233"/>
      <c r="AB119" s="233"/>
      <c r="AC119" s="233"/>
      <c r="AD119" s="233"/>
      <c r="AE119" s="233"/>
      <c r="AF119" s="233"/>
      <c r="AG119" s="233"/>
      <c r="AH119" s="233"/>
      <c r="AI119" s="233"/>
      <c r="AJ119" s="233"/>
      <c r="AK119" s="233"/>
      <c r="AL119" s="233"/>
      <c r="AM119" s="233"/>
      <c r="AN119" s="233"/>
      <c r="AO119" s="233"/>
      <c r="AP119" s="233"/>
      <c r="AQ119" s="233"/>
      <c r="AR119" s="233"/>
      <c r="AS119" s="233"/>
      <c r="AT119" s="233"/>
      <c r="AU119" s="233"/>
      <c r="AV119" s="233"/>
      <c r="AW119" s="233"/>
      <c r="AX119" s="233"/>
      <c r="AY119" s="233"/>
      <c r="AZ119" s="233"/>
      <c r="BA119" s="232" t="e">
        <v>#N/A</v>
      </c>
      <c r="BB119" s="232" t="s">
        <v>4338</v>
      </c>
      <c r="BC119" t="e">
        <v>#N/A</v>
      </c>
      <c r="BD119">
        <f>VLOOKUP(A119,[1]ورقة6!$A$2:$A$5557,1,0)</f>
        <v>331920</v>
      </c>
      <c r="BE119" s="125" t="s">
        <v>4338</v>
      </c>
    </row>
    <row r="120" spans="1:57" x14ac:dyDescent="0.25">
      <c r="A120">
        <v>332254</v>
      </c>
      <c r="B120" t="s">
        <v>107</v>
      </c>
      <c r="C120" t="s">
        <v>200</v>
      </c>
      <c r="D120" t="s">
        <v>200</v>
      </c>
      <c r="E120" t="s">
        <v>200</v>
      </c>
      <c r="F120" t="s">
        <v>200</v>
      </c>
      <c r="G120" t="s">
        <v>200</v>
      </c>
      <c r="H120" t="s">
        <v>200</v>
      </c>
      <c r="I120" t="s">
        <v>200</v>
      </c>
      <c r="J120" t="s">
        <v>200</v>
      </c>
      <c r="K120" t="s">
        <v>200</v>
      </c>
      <c r="L120" t="s">
        <v>200</v>
      </c>
      <c r="M120" t="s">
        <v>200</v>
      </c>
      <c r="N120" t="s">
        <v>200</v>
      </c>
      <c r="O120" t="s">
        <v>200</v>
      </c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232" t="s">
        <v>107</v>
      </c>
      <c r="BB120" s="232" t="s">
        <v>4335</v>
      </c>
      <c r="BC120" t="e">
        <v>#N/A</v>
      </c>
      <c r="BD120">
        <f>VLOOKUP(A120,[1]ورقة6!$A$2:$A$5557,1,0)</f>
        <v>332254</v>
      </c>
      <c r="BE120" s="125" t="s">
        <v>4335</v>
      </c>
    </row>
    <row r="121" spans="1:57" x14ac:dyDescent="0.25">
      <c r="A121" s="232">
        <v>332551</v>
      </c>
      <c r="B121" s="232" t="s">
        <v>107</v>
      </c>
      <c r="C121" s="232"/>
      <c r="D121" s="232"/>
      <c r="E121" s="232"/>
      <c r="F121" s="232" t="s">
        <v>131</v>
      </c>
      <c r="G121" s="232" t="s">
        <v>131</v>
      </c>
      <c r="H121" s="232" t="s">
        <v>131</v>
      </c>
      <c r="I121" s="232"/>
      <c r="J121" s="232" t="s">
        <v>131</v>
      </c>
      <c r="K121" s="232" t="s">
        <v>131</v>
      </c>
      <c r="L121" s="232" t="s">
        <v>131</v>
      </c>
      <c r="M121" s="232" t="s">
        <v>131</v>
      </c>
      <c r="N121" s="232" t="s">
        <v>131</v>
      </c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  <c r="AA121" s="232"/>
      <c r="AB121" s="232"/>
      <c r="AC121" s="232"/>
      <c r="AD121" s="232"/>
      <c r="AE121" s="232"/>
      <c r="AF121" s="232"/>
      <c r="AG121" s="232"/>
      <c r="AH121" s="232"/>
      <c r="AI121" s="232"/>
      <c r="AJ121" s="232"/>
      <c r="AK121" s="232"/>
      <c r="AL121" s="232"/>
      <c r="AM121" s="232"/>
      <c r="AN121" s="232"/>
      <c r="AO121" s="232"/>
      <c r="AP121" s="232"/>
      <c r="AQ121" s="232"/>
      <c r="AR121" s="232"/>
      <c r="AS121" s="232"/>
      <c r="AT121" s="232"/>
      <c r="AU121" s="232"/>
      <c r="AV121" s="232"/>
      <c r="AW121" s="232"/>
      <c r="AX121" s="232"/>
      <c r="AY121" s="232"/>
      <c r="AZ121" s="232"/>
      <c r="BA121" s="232" t="e">
        <v>#N/A</v>
      </c>
      <c r="BB121" s="232" t="s">
        <v>4335</v>
      </c>
      <c r="BC121">
        <v>332551</v>
      </c>
      <c r="BD121" t="s">
        <v>16590</v>
      </c>
      <c r="BE121" s="125">
        <v>0</v>
      </c>
    </row>
    <row r="122" spans="1:57" x14ac:dyDescent="0.25">
      <c r="A122">
        <v>332764</v>
      </c>
      <c r="B122" t="s">
        <v>107</v>
      </c>
      <c r="C122"/>
      <c r="D122" t="s">
        <v>200</v>
      </c>
      <c r="E122"/>
      <c r="F122"/>
      <c r="G122"/>
      <c r="H122" t="s">
        <v>200</v>
      </c>
      <c r="I122"/>
      <c r="J122"/>
      <c r="K122"/>
      <c r="L122"/>
      <c r="M122" t="s">
        <v>200</v>
      </c>
      <c r="N122" t="s">
        <v>200</v>
      </c>
      <c r="O122" t="s">
        <v>200</v>
      </c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232" t="s">
        <v>107</v>
      </c>
      <c r="BB122" s="232" t="s">
        <v>4335</v>
      </c>
      <c r="BC122" t="e">
        <v>#N/A</v>
      </c>
      <c r="BD122">
        <f>VLOOKUP(A122,[1]ورقة6!$A$2:$A$5557,1,0)</f>
        <v>332764</v>
      </c>
      <c r="BE122" s="125" t="s">
        <v>4335</v>
      </c>
    </row>
    <row r="123" spans="1:57" x14ac:dyDescent="0.25">
      <c r="A123" s="232">
        <v>332789</v>
      </c>
      <c r="B123" s="232" t="s">
        <v>107</v>
      </c>
      <c r="C123" s="232" t="s">
        <v>131</v>
      </c>
      <c r="D123" s="232" t="s">
        <v>131</v>
      </c>
      <c r="E123" s="232" t="s">
        <v>131</v>
      </c>
      <c r="F123" s="232" t="s">
        <v>131</v>
      </c>
      <c r="G123" s="232" t="s">
        <v>131</v>
      </c>
      <c r="H123" s="232" t="s">
        <v>131</v>
      </c>
      <c r="I123" s="232" t="s">
        <v>131</v>
      </c>
      <c r="J123" s="232" t="s">
        <v>131</v>
      </c>
      <c r="K123" s="232" t="s">
        <v>131</v>
      </c>
      <c r="L123" s="232" t="s">
        <v>131</v>
      </c>
      <c r="M123" s="232" t="s">
        <v>131</v>
      </c>
      <c r="N123" s="232" t="s">
        <v>131</v>
      </c>
      <c r="O123" s="232" t="s">
        <v>131</v>
      </c>
      <c r="P123" s="232"/>
      <c r="Q123" s="232"/>
      <c r="R123" s="232"/>
      <c r="S123" s="232"/>
      <c r="T123" s="232"/>
      <c r="U123" s="232"/>
      <c r="V123" s="232"/>
      <c r="W123" s="232"/>
      <c r="X123" s="232"/>
      <c r="Y123" s="232"/>
      <c r="Z123" s="232"/>
      <c r="AA123" s="232"/>
      <c r="AB123" s="232"/>
      <c r="AC123" s="232"/>
      <c r="AD123" s="232"/>
      <c r="AE123" s="232"/>
      <c r="AF123" s="232"/>
      <c r="AG123" s="232"/>
      <c r="AH123" s="232"/>
      <c r="AI123" s="232"/>
      <c r="AJ123" s="232"/>
      <c r="AK123" s="232"/>
      <c r="AL123" s="232"/>
      <c r="AM123" s="232"/>
      <c r="AN123" s="232"/>
      <c r="AO123" s="232"/>
      <c r="AP123" s="232"/>
      <c r="AQ123" s="232"/>
      <c r="AR123" s="232"/>
      <c r="AS123" s="232"/>
      <c r="AT123" s="232"/>
      <c r="AU123" s="232"/>
      <c r="AV123" s="232"/>
      <c r="AW123" s="232"/>
      <c r="AX123" s="232"/>
      <c r="AY123" s="232"/>
      <c r="AZ123" s="232"/>
      <c r="BA123" s="232" t="e">
        <v>#N/A</v>
      </c>
      <c r="BB123" s="232" t="s">
        <v>4335</v>
      </c>
      <c r="BC123">
        <v>332789</v>
      </c>
      <c r="BD123" t="s">
        <v>16590</v>
      </c>
      <c r="BE123" s="125">
        <v>0</v>
      </c>
    </row>
    <row r="124" spans="1:57" x14ac:dyDescent="0.25">
      <c r="A124">
        <v>332968</v>
      </c>
      <c r="B124" t="s">
        <v>107</v>
      </c>
      <c r="C124" t="s">
        <v>134</v>
      </c>
      <c r="D124" t="s">
        <v>133</v>
      </c>
      <c r="E124" t="s">
        <v>134</v>
      </c>
      <c r="F124" t="s">
        <v>131</v>
      </c>
      <c r="G124" t="s">
        <v>134</v>
      </c>
      <c r="H124" t="s">
        <v>133</v>
      </c>
      <c r="I124" t="s">
        <v>133</v>
      </c>
      <c r="J124" t="s">
        <v>131</v>
      </c>
      <c r="K124" t="s">
        <v>131</v>
      </c>
      <c r="L124" t="s">
        <v>131</v>
      </c>
      <c r="M124" t="s">
        <v>131</v>
      </c>
      <c r="N124" t="s">
        <v>131</v>
      </c>
      <c r="O124" t="s">
        <v>131</v>
      </c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232" t="s">
        <v>107</v>
      </c>
      <c r="BB124" s="232">
        <v>0</v>
      </c>
      <c r="BC124" t="e">
        <v>#N/A</v>
      </c>
      <c r="BD124">
        <f>VLOOKUP(A124,[1]ورقة6!$A$2:$A$5557,1,0)</f>
        <v>332968</v>
      </c>
      <c r="BE124" s="125">
        <v>0</v>
      </c>
    </row>
    <row r="125" spans="1:57" x14ac:dyDescent="0.25">
      <c r="A125" s="232">
        <v>333032</v>
      </c>
      <c r="B125" s="232" t="s">
        <v>107</v>
      </c>
      <c r="C125" s="232"/>
      <c r="D125" s="232" t="s">
        <v>131</v>
      </c>
      <c r="E125" s="232" t="s">
        <v>131</v>
      </c>
      <c r="F125" s="232" t="s">
        <v>131</v>
      </c>
      <c r="G125" s="232" t="s">
        <v>131</v>
      </c>
      <c r="H125" s="232" t="s">
        <v>131</v>
      </c>
      <c r="I125" s="232" t="s">
        <v>131</v>
      </c>
      <c r="J125" s="232" t="s">
        <v>131</v>
      </c>
      <c r="K125" s="232" t="s">
        <v>131</v>
      </c>
      <c r="L125" s="232" t="s">
        <v>131</v>
      </c>
      <c r="M125" s="232" t="s">
        <v>131</v>
      </c>
      <c r="N125" s="232" t="s">
        <v>131</v>
      </c>
      <c r="O125" s="232" t="s">
        <v>131</v>
      </c>
      <c r="P125" s="232"/>
      <c r="Q125" s="232"/>
      <c r="R125" s="232"/>
      <c r="S125" s="232"/>
      <c r="T125" s="232"/>
      <c r="U125" s="232"/>
      <c r="V125" s="232"/>
      <c r="W125" s="232"/>
      <c r="X125" s="232"/>
      <c r="Y125" s="232"/>
      <c r="Z125" s="232"/>
      <c r="AA125" s="232"/>
      <c r="AB125" s="232"/>
      <c r="AC125" s="232"/>
      <c r="AD125" s="232"/>
      <c r="AE125" s="232"/>
      <c r="AF125" s="232"/>
      <c r="AG125" s="232"/>
      <c r="AH125" s="232"/>
      <c r="AI125" s="232"/>
      <c r="AJ125" s="232"/>
      <c r="AK125" s="232"/>
      <c r="AL125" s="232"/>
      <c r="AM125" s="232"/>
      <c r="AN125" s="232"/>
      <c r="AO125" s="232"/>
      <c r="AP125" s="232"/>
      <c r="AQ125" s="232"/>
      <c r="AR125" s="232"/>
      <c r="AS125" s="232"/>
      <c r="AT125" s="232"/>
      <c r="AU125" s="232"/>
      <c r="AV125" s="232"/>
      <c r="AW125" s="232"/>
      <c r="AX125" s="232"/>
      <c r="AY125" s="232"/>
      <c r="AZ125" s="232"/>
      <c r="BA125" s="232" t="e">
        <v>#N/A</v>
      </c>
      <c r="BB125" s="232" t="s">
        <v>4335</v>
      </c>
      <c r="BC125">
        <v>333032</v>
      </c>
      <c r="BD125" t="s">
        <v>16590</v>
      </c>
      <c r="BE125" s="125">
        <v>0</v>
      </c>
    </row>
    <row r="126" spans="1:57" x14ac:dyDescent="0.25">
      <c r="A126" s="233">
        <v>333126</v>
      </c>
      <c r="B126" s="234" t="s">
        <v>107</v>
      </c>
      <c r="C126" s="233" t="s">
        <v>200</v>
      </c>
      <c r="D126" s="233" t="s">
        <v>200</v>
      </c>
      <c r="E126" s="233"/>
      <c r="F126" s="233"/>
      <c r="G126" s="233" t="s">
        <v>200</v>
      </c>
      <c r="H126" s="233" t="s">
        <v>200</v>
      </c>
      <c r="I126" s="233" t="s">
        <v>200</v>
      </c>
      <c r="J126" s="233" t="s">
        <v>200</v>
      </c>
      <c r="K126" s="233" t="s">
        <v>200</v>
      </c>
      <c r="L126" s="233" t="s">
        <v>200</v>
      </c>
      <c r="M126" s="233" t="s">
        <v>200</v>
      </c>
      <c r="N126" s="233" t="s">
        <v>200</v>
      </c>
      <c r="O126" s="233" t="s">
        <v>200</v>
      </c>
      <c r="P126" s="233"/>
      <c r="Q126" s="233"/>
      <c r="R126" s="233"/>
      <c r="S126" s="233"/>
      <c r="T126" s="233"/>
      <c r="U126" s="233"/>
      <c r="V126" s="233"/>
      <c r="W126" s="233"/>
      <c r="X126" s="233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233"/>
      <c r="AJ126" s="233"/>
      <c r="AK126" s="233"/>
      <c r="AL126" s="233"/>
      <c r="AM126" s="233"/>
      <c r="AN126" s="233"/>
      <c r="AO126" s="233"/>
      <c r="AP126" s="233"/>
      <c r="AQ126" s="233"/>
      <c r="AR126" s="233"/>
      <c r="AS126" s="233"/>
      <c r="AT126" s="233"/>
      <c r="AU126" s="233"/>
      <c r="AV126" s="233"/>
      <c r="AW126" s="233"/>
      <c r="AX126" s="233"/>
      <c r="AY126" s="233"/>
      <c r="AZ126" s="233"/>
      <c r="BA126" s="232" t="e">
        <v>#N/A</v>
      </c>
      <c r="BB126" s="232" t="s">
        <v>4333</v>
      </c>
      <c r="BC126" t="e">
        <v>#N/A</v>
      </c>
      <c r="BD126">
        <f>VLOOKUP(A126,[1]ورقة6!$A$2:$A$5557,1,0)</f>
        <v>333126</v>
      </c>
      <c r="BE126" s="125" t="s">
        <v>4333</v>
      </c>
    </row>
    <row r="127" spans="1:57" x14ac:dyDescent="0.25">
      <c r="A127" s="232">
        <v>333351</v>
      </c>
      <c r="B127" s="232" t="s">
        <v>107</v>
      </c>
      <c r="C127" s="232" t="s">
        <v>131</v>
      </c>
      <c r="D127" s="232"/>
      <c r="E127" s="232" t="s">
        <v>131</v>
      </c>
      <c r="F127" s="232" t="s">
        <v>131</v>
      </c>
      <c r="G127" s="232"/>
      <c r="H127" s="232"/>
      <c r="I127" s="232"/>
      <c r="J127" s="232" t="s">
        <v>131</v>
      </c>
      <c r="K127" s="232" t="s">
        <v>131</v>
      </c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32"/>
      <c r="Y127" s="232"/>
      <c r="Z127" s="232"/>
      <c r="AA127" s="232"/>
      <c r="AB127" s="232"/>
      <c r="AC127" s="232"/>
      <c r="AD127" s="232"/>
      <c r="AE127" s="232"/>
      <c r="AF127" s="232"/>
      <c r="AG127" s="232"/>
      <c r="AH127" s="232"/>
      <c r="AI127" s="232"/>
      <c r="AJ127" s="232"/>
      <c r="AK127" s="232"/>
      <c r="AL127" s="232"/>
      <c r="AM127" s="232"/>
      <c r="AN127" s="232"/>
      <c r="AO127" s="232"/>
      <c r="AP127" s="232"/>
      <c r="AQ127" s="232"/>
      <c r="AR127" s="232"/>
      <c r="AS127" s="232"/>
      <c r="AT127" s="232"/>
      <c r="AU127" s="232"/>
      <c r="AV127" s="232"/>
      <c r="AW127" s="232"/>
      <c r="AX127" s="232"/>
      <c r="AY127" s="232"/>
      <c r="AZ127" s="232"/>
      <c r="BA127" s="232" t="e">
        <v>#N/A</v>
      </c>
      <c r="BB127" s="232">
        <v>0</v>
      </c>
      <c r="BC127" t="e">
        <v>#N/A</v>
      </c>
      <c r="BD127">
        <f>VLOOKUP(A127,[1]ورقة6!$A$2:$A$5557,1,0)</f>
        <v>333351</v>
      </c>
      <c r="BE127" s="125">
        <v>0</v>
      </c>
    </row>
    <row r="128" spans="1:57" x14ac:dyDescent="0.25">
      <c r="A128" s="232">
        <v>333378</v>
      </c>
      <c r="B128" s="232" t="s">
        <v>107</v>
      </c>
      <c r="C128" s="232" t="s">
        <v>131</v>
      </c>
      <c r="D128" s="232" t="s">
        <v>131</v>
      </c>
      <c r="E128" s="232" t="s">
        <v>131</v>
      </c>
      <c r="F128" s="232" t="s">
        <v>131</v>
      </c>
      <c r="G128" s="232"/>
      <c r="H128" s="232"/>
      <c r="I128" s="232"/>
      <c r="J128" s="232"/>
      <c r="K128" s="232"/>
      <c r="L128" s="232"/>
      <c r="M128" s="232" t="s">
        <v>131</v>
      </c>
      <c r="N128" s="232"/>
      <c r="O128" s="232" t="s">
        <v>131</v>
      </c>
      <c r="P128" s="232"/>
      <c r="Q128" s="232"/>
      <c r="R128" s="232"/>
      <c r="S128" s="232"/>
      <c r="T128" s="232"/>
      <c r="U128" s="232"/>
      <c r="V128" s="232"/>
      <c r="W128" s="232"/>
      <c r="X128" s="232"/>
      <c r="Y128" s="232"/>
      <c r="Z128" s="232"/>
      <c r="AA128" s="232"/>
      <c r="AB128" s="232"/>
      <c r="AC128" s="232"/>
      <c r="AD128" s="232"/>
      <c r="AE128" s="232"/>
      <c r="AF128" s="232"/>
      <c r="AG128" s="232"/>
      <c r="AH128" s="232"/>
      <c r="AI128" s="232"/>
      <c r="AJ128" s="232"/>
      <c r="AK128" s="232"/>
      <c r="AL128" s="232"/>
      <c r="AM128" s="232"/>
      <c r="AN128" s="232"/>
      <c r="AO128" s="232"/>
      <c r="AP128" s="232"/>
      <c r="AQ128" s="232"/>
      <c r="AR128" s="232"/>
      <c r="AS128" s="232"/>
      <c r="AT128" s="232"/>
      <c r="AU128" s="232"/>
      <c r="AV128" s="232"/>
      <c r="AW128" s="232"/>
      <c r="AX128" s="232"/>
      <c r="AY128" s="232"/>
      <c r="AZ128" s="232"/>
      <c r="BA128" s="232" t="e">
        <v>#N/A</v>
      </c>
      <c r="BB128" s="232">
        <v>0</v>
      </c>
      <c r="BC128" t="e">
        <v>#N/A</v>
      </c>
      <c r="BD128">
        <f>VLOOKUP(A128,[1]ورقة6!$A$2:$A$5557,1,0)</f>
        <v>333378</v>
      </c>
      <c r="BE128" s="125">
        <v>0</v>
      </c>
    </row>
    <row r="129" spans="1:57" x14ac:dyDescent="0.25">
      <c r="A129" s="232">
        <v>333381</v>
      </c>
      <c r="B129" s="232" t="s">
        <v>107</v>
      </c>
      <c r="C129" s="232" t="s">
        <v>131</v>
      </c>
      <c r="D129" s="232" t="s">
        <v>131</v>
      </c>
      <c r="E129" s="232" t="s">
        <v>131</v>
      </c>
      <c r="F129" s="232" t="s">
        <v>131</v>
      </c>
      <c r="G129" s="232" t="s">
        <v>131</v>
      </c>
      <c r="H129" s="232"/>
      <c r="I129" s="232" t="s">
        <v>131</v>
      </c>
      <c r="J129" s="232" t="s">
        <v>131</v>
      </c>
      <c r="K129" s="232" t="s">
        <v>131</v>
      </c>
      <c r="L129" s="232"/>
      <c r="M129" s="232"/>
      <c r="N129" s="232"/>
      <c r="O129" s="232"/>
      <c r="P129" s="232"/>
      <c r="Q129" s="232"/>
      <c r="R129" s="232"/>
      <c r="S129" s="232"/>
      <c r="T129" s="232"/>
      <c r="U129" s="232"/>
      <c r="V129" s="232"/>
      <c r="W129" s="232"/>
      <c r="X129" s="232"/>
      <c r="Y129" s="232"/>
      <c r="Z129" s="232"/>
      <c r="AA129" s="232"/>
      <c r="AB129" s="232"/>
      <c r="AC129" s="232"/>
      <c r="AD129" s="232"/>
      <c r="AE129" s="232"/>
      <c r="AF129" s="232"/>
      <c r="AG129" s="232"/>
      <c r="AH129" s="232"/>
      <c r="AI129" s="232"/>
      <c r="AJ129" s="232"/>
      <c r="AK129" s="232"/>
      <c r="AL129" s="232"/>
      <c r="AM129" s="232"/>
      <c r="AN129" s="232"/>
      <c r="AO129" s="232"/>
      <c r="AP129" s="232"/>
      <c r="AQ129" s="232"/>
      <c r="AR129" s="232"/>
      <c r="AS129" s="232"/>
      <c r="AT129" s="232"/>
      <c r="AU129" s="232"/>
      <c r="AV129" s="232"/>
      <c r="AW129" s="232"/>
      <c r="AX129" s="232"/>
      <c r="AY129" s="232"/>
      <c r="AZ129" s="232"/>
      <c r="BA129" s="232" t="e">
        <v>#N/A</v>
      </c>
      <c r="BB129" s="232">
        <v>0</v>
      </c>
      <c r="BC129" t="e">
        <v>#N/A</v>
      </c>
      <c r="BD129">
        <f>VLOOKUP(A129,[1]ورقة6!$A$2:$A$5557,1,0)</f>
        <v>333381</v>
      </c>
      <c r="BE129" s="125">
        <v>0</v>
      </c>
    </row>
    <row r="130" spans="1:57" x14ac:dyDescent="0.25">
      <c r="A130" s="232">
        <v>333421</v>
      </c>
      <c r="B130" s="232" t="s">
        <v>107</v>
      </c>
      <c r="C130" s="232" t="s">
        <v>200</v>
      </c>
      <c r="D130" s="232" t="s">
        <v>200</v>
      </c>
      <c r="E130" s="232" t="s">
        <v>200</v>
      </c>
      <c r="F130" s="232" t="s">
        <v>200</v>
      </c>
      <c r="G130" s="232" t="s">
        <v>200</v>
      </c>
      <c r="H130" s="232" t="s">
        <v>200</v>
      </c>
      <c r="I130" s="232" t="s">
        <v>200</v>
      </c>
      <c r="J130" s="232" t="s">
        <v>200</v>
      </c>
      <c r="K130" s="232" t="s">
        <v>200</v>
      </c>
      <c r="L130" s="232" t="s">
        <v>200</v>
      </c>
      <c r="M130" s="232" t="s">
        <v>200</v>
      </c>
      <c r="N130" s="232" t="s">
        <v>200</v>
      </c>
      <c r="O130" s="232" t="s">
        <v>200</v>
      </c>
      <c r="P130" s="232"/>
      <c r="Q130" s="232"/>
      <c r="R130" s="232"/>
      <c r="S130" s="232"/>
      <c r="T130" s="232"/>
      <c r="U130" s="232"/>
      <c r="V130" s="232"/>
      <c r="W130" s="232"/>
      <c r="X130" s="232"/>
      <c r="Y130" s="232"/>
      <c r="Z130" s="232"/>
      <c r="AA130" s="232"/>
      <c r="AB130" s="232"/>
      <c r="AC130" s="232"/>
      <c r="AD130" s="232"/>
      <c r="AE130" s="232"/>
      <c r="AF130" s="232"/>
      <c r="AG130" s="232"/>
      <c r="AH130" s="232"/>
      <c r="AI130" s="232"/>
      <c r="AJ130" s="232"/>
      <c r="AK130" s="232"/>
      <c r="AL130" s="232"/>
      <c r="AM130" s="232"/>
      <c r="AN130" s="232"/>
      <c r="AO130" s="232"/>
      <c r="AP130" s="232"/>
      <c r="AQ130" s="232"/>
      <c r="AR130" s="232"/>
      <c r="AS130" s="232"/>
      <c r="AT130" s="232"/>
      <c r="AU130" s="232"/>
      <c r="AV130" s="232"/>
      <c r="AW130" s="232"/>
      <c r="AX130" s="232"/>
      <c r="AY130" s="232"/>
      <c r="AZ130" s="232"/>
      <c r="BA130" s="232" t="e">
        <v>#N/A</v>
      </c>
      <c r="BB130" s="232" t="s">
        <v>4336</v>
      </c>
      <c r="BC130" t="e">
        <v>#N/A</v>
      </c>
      <c r="BD130">
        <f>VLOOKUP(A130,[1]ورقة6!$A$2:$A$5557,1,0)</f>
        <v>333421</v>
      </c>
      <c r="BE130" s="125" t="s">
        <v>4336</v>
      </c>
    </row>
    <row r="131" spans="1:57" x14ac:dyDescent="0.25">
      <c r="A131" s="232">
        <v>333443</v>
      </c>
      <c r="B131" s="232" t="s">
        <v>107</v>
      </c>
      <c r="C131" s="232" t="s">
        <v>131</v>
      </c>
      <c r="D131" s="232" t="s">
        <v>131</v>
      </c>
      <c r="E131" s="232" t="s">
        <v>131</v>
      </c>
      <c r="F131" s="232" t="s">
        <v>131</v>
      </c>
      <c r="G131" s="232" t="s">
        <v>131</v>
      </c>
      <c r="H131" s="232"/>
      <c r="I131" s="232"/>
      <c r="J131" s="232" t="s">
        <v>131</v>
      </c>
      <c r="K131" s="232" t="s">
        <v>131</v>
      </c>
      <c r="L131" s="232" t="s">
        <v>131</v>
      </c>
      <c r="M131" s="232" t="s">
        <v>131</v>
      </c>
      <c r="N131" s="232"/>
      <c r="O131" s="232" t="s">
        <v>131</v>
      </c>
      <c r="P131" s="232"/>
      <c r="Q131" s="232"/>
      <c r="R131" s="232"/>
      <c r="S131" s="232"/>
      <c r="T131" s="232"/>
      <c r="U131" s="232"/>
      <c r="V131" s="232"/>
      <c r="W131" s="232"/>
      <c r="X131" s="232"/>
      <c r="Y131" s="232"/>
      <c r="Z131" s="232"/>
      <c r="AA131" s="232"/>
      <c r="AB131" s="232"/>
      <c r="AC131" s="232"/>
      <c r="AD131" s="232"/>
      <c r="AE131" s="232"/>
      <c r="AF131" s="232"/>
      <c r="AG131" s="232"/>
      <c r="AH131" s="232"/>
      <c r="AI131" s="232"/>
      <c r="AJ131" s="232"/>
      <c r="AK131" s="232"/>
      <c r="AL131" s="232"/>
      <c r="AM131" s="232"/>
      <c r="AN131" s="232"/>
      <c r="AO131" s="232"/>
      <c r="AP131" s="232"/>
      <c r="AQ131" s="232"/>
      <c r="AR131" s="232"/>
      <c r="AS131" s="232"/>
      <c r="AT131" s="232"/>
      <c r="AU131" s="232"/>
      <c r="AV131" s="232"/>
      <c r="AW131" s="232"/>
      <c r="AX131" s="232"/>
      <c r="AY131" s="232"/>
      <c r="AZ131" s="232"/>
      <c r="BA131" s="232" t="e">
        <v>#N/A</v>
      </c>
      <c r="BB131" s="232">
        <v>0</v>
      </c>
      <c r="BC131" t="e">
        <v>#N/A</v>
      </c>
      <c r="BD131">
        <f>VLOOKUP(A131,[1]ورقة6!$A$2:$A$5557,1,0)</f>
        <v>333443</v>
      </c>
      <c r="BE131" s="125">
        <v>0</v>
      </c>
    </row>
    <row r="132" spans="1:57" x14ac:dyDescent="0.25">
      <c r="A132" s="232">
        <v>333480</v>
      </c>
      <c r="B132" s="232" t="s">
        <v>107</v>
      </c>
      <c r="C132" s="232" t="s">
        <v>131</v>
      </c>
      <c r="D132" s="232" t="s">
        <v>131</v>
      </c>
      <c r="E132" s="232" t="s">
        <v>131</v>
      </c>
      <c r="F132" s="232" t="s">
        <v>131</v>
      </c>
      <c r="G132" s="232" t="s">
        <v>131</v>
      </c>
      <c r="H132" s="232" t="s">
        <v>131</v>
      </c>
      <c r="I132" s="232" t="s">
        <v>131</v>
      </c>
      <c r="J132" s="232" t="s">
        <v>131</v>
      </c>
      <c r="K132" s="232" t="s">
        <v>131</v>
      </c>
      <c r="L132" s="232" t="s">
        <v>131</v>
      </c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  <c r="AA132" s="232"/>
      <c r="AB132" s="232"/>
      <c r="AC132" s="232"/>
      <c r="AD132" s="232"/>
      <c r="AE132" s="232"/>
      <c r="AF132" s="232"/>
      <c r="AG132" s="232"/>
      <c r="AH132" s="232"/>
      <c r="AI132" s="232"/>
      <c r="AJ132" s="232"/>
      <c r="AK132" s="232"/>
      <c r="AL132" s="232"/>
      <c r="AM132" s="232"/>
      <c r="AN132" s="232"/>
      <c r="AO132" s="232"/>
      <c r="AP132" s="232"/>
      <c r="AQ132" s="232"/>
      <c r="AR132" s="232"/>
      <c r="AS132" s="232"/>
      <c r="AT132" s="232"/>
      <c r="AU132" s="232"/>
      <c r="AV132" s="232"/>
      <c r="AW132" s="232"/>
      <c r="AX132" s="232"/>
      <c r="AY132" s="232"/>
      <c r="AZ132" s="232"/>
      <c r="BA132" s="232" t="e">
        <v>#N/A</v>
      </c>
      <c r="BB132" s="232">
        <v>0</v>
      </c>
      <c r="BC132" t="e">
        <v>#N/A</v>
      </c>
      <c r="BD132">
        <f>VLOOKUP(A132,[1]ورقة6!$A$2:$A$5557,1,0)</f>
        <v>333480</v>
      </c>
      <c r="BE132" s="125">
        <v>0</v>
      </c>
    </row>
    <row r="133" spans="1:57" x14ac:dyDescent="0.25">
      <c r="A133" s="232">
        <v>333483</v>
      </c>
      <c r="B133" s="232" t="s">
        <v>107</v>
      </c>
      <c r="C133" s="232" t="s">
        <v>200</v>
      </c>
      <c r="D133" s="232" t="s">
        <v>200</v>
      </c>
      <c r="E133" s="232" t="s">
        <v>200</v>
      </c>
      <c r="F133" s="232" t="s">
        <v>200</v>
      </c>
      <c r="G133" s="232" t="s">
        <v>200</v>
      </c>
      <c r="H133" s="232"/>
      <c r="I133" s="232"/>
      <c r="J133" s="232" t="s">
        <v>200</v>
      </c>
      <c r="K133" s="232" t="s">
        <v>200</v>
      </c>
      <c r="L133" s="232" t="s">
        <v>200</v>
      </c>
      <c r="M133" s="232" t="s">
        <v>200</v>
      </c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  <c r="AA133" s="232"/>
      <c r="AB133" s="232"/>
      <c r="AC133" s="232"/>
      <c r="AD133" s="232"/>
      <c r="AE133" s="232"/>
      <c r="AF133" s="232"/>
      <c r="AG133" s="232"/>
      <c r="AH133" s="232"/>
      <c r="AI133" s="232"/>
      <c r="AJ133" s="232"/>
      <c r="AK133" s="232"/>
      <c r="AL133" s="232"/>
      <c r="AM133" s="232"/>
      <c r="AN133" s="232"/>
      <c r="AO133" s="232"/>
      <c r="AP133" s="232"/>
      <c r="AQ133" s="232"/>
      <c r="AR133" s="232"/>
      <c r="AS133" s="232"/>
      <c r="AT133" s="232"/>
      <c r="AU133" s="232"/>
      <c r="AV133" s="232"/>
      <c r="AW133" s="232"/>
      <c r="AX133" s="232"/>
      <c r="AY133" s="232"/>
      <c r="AZ133" s="232"/>
      <c r="BA133" s="232" t="e">
        <v>#N/A</v>
      </c>
      <c r="BB133" s="232" t="s">
        <v>4329</v>
      </c>
      <c r="BC133" t="e">
        <v>#N/A</v>
      </c>
      <c r="BD133">
        <f>VLOOKUP(A133,[1]ورقة6!$A$2:$A$5557,1,0)</f>
        <v>333483</v>
      </c>
      <c r="BE133" s="125" t="s">
        <v>4329</v>
      </c>
    </row>
    <row r="134" spans="1:57" x14ac:dyDescent="0.25">
      <c r="A134" s="232">
        <v>333494</v>
      </c>
      <c r="B134" s="232" t="s">
        <v>107</v>
      </c>
      <c r="C134" s="232" t="s">
        <v>131</v>
      </c>
      <c r="D134" s="232" t="s">
        <v>131</v>
      </c>
      <c r="E134" s="232" t="s">
        <v>131</v>
      </c>
      <c r="F134" s="232" t="s">
        <v>131</v>
      </c>
      <c r="G134" s="232" t="s">
        <v>131</v>
      </c>
      <c r="H134" s="232"/>
      <c r="I134" s="232" t="s">
        <v>131</v>
      </c>
      <c r="J134" s="232" t="s">
        <v>131</v>
      </c>
      <c r="K134" s="232" t="s">
        <v>131</v>
      </c>
      <c r="L134" s="232" t="s">
        <v>131</v>
      </c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  <c r="AA134" s="232"/>
      <c r="AB134" s="232"/>
      <c r="AC134" s="232"/>
      <c r="AD134" s="232"/>
      <c r="AE134" s="232"/>
      <c r="AF134" s="232"/>
      <c r="AG134" s="232"/>
      <c r="AH134" s="232"/>
      <c r="AI134" s="232"/>
      <c r="AJ134" s="232"/>
      <c r="AK134" s="232"/>
      <c r="AL134" s="232"/>
      <c r="AM134" s="232"/>
      <c r="AN134" s="232"/>
      <c r="AO134" s="232"/>
      <c r="AP134" s="232"/>
      <c r="AQ134" s="232"/>
      <c r="AR134" s="232"/>
      <c r="AS134" s="232"/>
      <c r="AT134" s="232"/>
      <c r="AU134" s="232"/>
      <c r="AV134" s="232"/>
      <c r="AW134" s="232"/>
      <c r="AX134" s="232"/>
      <c r="AY134" s="232"/>
      <c r="AZ134" s="232"/>
      <c r="BA134" s="232" t="e">
        <v>#N/A</v>
      </c>
      <c r="BB134" s="232">
        <v>0</v>
      </c>
      <c r="BC134" t="e">
        <v>#N/A</v>
      </c>
      <c r="BD134">
        <f>VLOOKUP(A134,[1]ورقة6!$A$2:$A$5557,1,0)</f>
        <v>333494</v>
      </c>
      <c r="BE134" s="125">
        <v>0</v>
      </c>
    </row>
    <row r="135" spans="1:57" x14ac:dyDescent="0.25">
      <c r="A135" s="232">
        <v>333569</v>
      </c>
      <c r="B135" s="232" t="s">
        <v>107</v>
      </c>
      <c r="C135" s="232" t="s">
        <v>200</v>
      </c>
      <c r="D135" s="232" t="s">
        <v>200</v>
      </c>
      <c r="E135" s="232" t="s">
        <v>200</v>
      </c>
      <c r="F135" s="232" t="s">
        <v>200</v>
      </c>
      <c r="G135" s="232" t="s">
        <v>200</v>
      </c>
      <c r="H135" s="232" t="s">
        <v>200</v>
      </c>
      <c r="I135" s="232" t="s">
        <v>200</v>
      </c>
      <c r="J135" s="232" t="s">
        <v>200</v>
      </c>
      <c r="K135" s="232" t="s">
        <v>200</v>
      </c>
      <c r="L135" s="232" t="s">
        <v>200</v>
      </c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32"/>
      <c r="AK135" s="232"/>
      <c r="AL135" s="232"/>
      <c r="AM135" s="232"/>
      <c r="AN135" s="232"/>
      <c r="AO135" s="232"/>
      <c r="AP135" s="232"/>
      <c r="AQ135" s="232"/>
      <c r="AR135" s="232"/>
      <c r="AS135" s="232"/>
      <c r="AT135" s="232"/>
      <c r="AU135" s="232"/>
      <c r="AV135" s="232"/>
      <c r="AW135" s="232"/>
      <c r="AX135" s="232"/>
      <c r="AY135" s="232"/>
      <c r="AZ135" s="232"/>
      <c r="BA135" s="232" t="e">
        <v>#N/A</v>
      </c>
      <c r="BB135" s="232" t="s">
        <v>4329</v>
      </c>
      <c r="BC135" t="e">
        <v>#N/A</v>
      </c>
      <c r="BD135">
        <f>VLOOKUP(A135,[1]ورقة6!$A$2:$A$5557,1,0)</f>
        <v>333569</v>
      </c>
      <c r="BE135" s="125" t="s">
        <v>4329</v>
      </c>
    </row>
    <row r="136" spans="1:57" x14ac:dyDescent="0.25">
      <c r="A136" s="232">
        <v>333572</v>
      </c>
      <c r="B136" s="232" t="s">
        <v>107</v>
      </c>
      <c r="C136" s="232" t="s">
        <v>131</v>
      </c>
      <c r="D136" s="232" t="s">
        <v>131</v>
      </c>
      <c r="E136" s="232" t="s">
        <v>131</v>
      </c>
      <c r="F136" s="232" t="s">
        <v>131</v>
      </c>
      <c r="G136" s="232" t="s">
        <v>131</v>
      </c>
      <c r="H136" s="232"/>
      <c r="I136" s="232"/>
      <c r="J136" s="232" t="s">
        <v>131</v>
      </c>
      <c r="K136" s="232" t="s">
        <v>131</v>
      </c>
      <c r="L136" s="232" t="s">
        <v>131</v>
      </c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32"/>
      <c r="AK136" s="232"/>
      <c r="AL136" s="232"/>
      <c r="AM136" s="232"/>
      <c r="AN136" s="232"/>
      <c r="AO136" s="232"/>
      <c r="AP136" s="232"/>
      <c r="AQ136" s="232"/>
      <c r="AR136" s="232"/>
      <c r="AS136" s="232"/>
      <c r="AT136" s="232"/>
      <c r="AU136" s="232"/>
      <c r="AV136" s="232"/>
      <c r="AW136" s="232"/>
      <c r="AX136" s="232"/>
      <c r="AY136" s="232"/>
      <c r="AZ136" s="232"/>
      <c r="BA136" s="232" t="e">
        <v>#N/A</v>
      </c>
      <c r="BB136" s="232">
        <v>0</v>
      </c>
      <c r="BC136" t="e">
        <v>#N/A</v>
      </c>
      <c r="BD136">
        <f>VLOOKUP(A136,[1]ورقة6!$A$2:$A$5557,1,0)</f>
        <v>333572</v>
      </c>
      <c r="BE136" s="125">
        <v>0</v>
      </c>
    </row>
    <row r="137" spans="1:57" x14ac:dyDescent="0.25">
      <c r="A137" s="232">
        <v>333620</v>
      </c>
      <c r="B137" s="232" t="s">
        <v>107</v>
      </c>
      <c r="C137" s="232" t="s">
        <v>131</v>
      </c>
      <c r="D137" s="232" t="s">
        <v>131</v>
      </c>
      <c r="E137" s="232" t="s">
        <v>131</v>
      </c>
      <c r="F137" s="232" t="s">
        <v>131</v>
      </c>
      <c r="G137" s="232" t="s">
        <v>131</v>
      </c>
      <c r="H137" s="232" t="s">
        <v>131</v>
      </c>
      <c r="I137" s="232" t="s">
        <v>131</v>
      </c>
      <c r="J137" s="232" t="s">
        <v>131</v>
      </c>
      <c r="K137" s="232" t="s">
        <v>131</v>
      </c>
      <c r="L137" s="232" t="s">
        <v>131</v>
      </c>
      <c r="M137" s="232" t="s">
        <v>131</v>
      </c>
      <c r="N137" s="232"/>
      <c r="O137" s="232" t="s">
        <v>131</v>
      </c>
      <c r="P137" s="232"/>
      <c r="Q137" s="232"/>
      <c r="R137" s="232"/>
      <c r="S137" s="232"/>
      <c r="T137" s="232"/>
      <c r="U137" s="232"/>
      <c r="V137" s="232"/>
      <c r="W137" s="232"/>
      <c r="X137" s="232"/>
      <c r="Y137" s="232"/>
      <c r="Z137" s="232"/>
      <c r="AA137" s="232"/>
      <c r="AB137" s="232"/>
      <c r="AC137" s="232"/>
      <c r="AD137" s="232"/>
      <c r="AE137" s="232"/>
      <c r="AF137" s="232"/>
      <c r="AG137" s="232"/>
      <c r="AH137" s="232"/>
      <c r="AI137" s="232"/>
      <c r="AJ137" s="232"/>
      <c r="AK137" s="232"/>
      <c r="AL137" s="232"/>
      <c r="AM137" s="232"/>
      <c r="AN137" s="232"/>
      <c r="AO137" s="232"/>
      <c r="AP137" s="232"/>
      <c r="AQ137" s="232"/>
      <c r="AR137" s="232"/>
      <c r="AS137" s="232"/>
      <c r="AT137" s="232"/>
      <c r="AU137" s="232"/>
      <c r="AV137" s="232"/>
      <c r="AW137" s="232"/>
      <c r="AX137" s="232"/>
      <c r="AY137" s="232"/>
      <c r="AZ137" s="232"/>
      <c r="BA137" s="232" t="e">
        <v>#N/A</v>
      </c>
      <c r="BB137" s="232">
        <v>0</v>
      </c>
      <c r="BC137" t="e">
        <v>#N/A</v>
      </c>
      <c r="BD137">
        <f>VLOOKUP(A137,[1]ورقة6!$A$2:$A$5557,1,0)</f>
        <v>333620</v>
      </c>
      <c r="BE137" s="125">
        <v>0</v>
      </c>
    </row>
    <row r="138" spans="1:57" x14ac:dyDescent="0.25">
      <c r="A138" s="232">
        <v>333625</v>
      </c>
      <c r="B138" s="232" t="s">
        <v>107</v>
      </c>
      <c r="C138" s="232" t="s">
        <v>131</v>
      </c>
      <c r="D138" s="232" t="s">
        <v>131</v>
      </c>
      <c r="E138" s="232" t="s">
        <v>131</v>
      </c>
      <c r="F138" s="232" t="s">
        <v>131</v>
      </c>
      <c r="G138" s="232" t="s">
        <v>131</v>
      </c>
      <c r="H138" s="232" t="s">
        <v>131</v>
      </c>
      <c r="I138" s="232" t="s">
        <v>131</v>
      </c>
      <c r="J138" s="232" t="s">
        <v>131</v>
      </c>
      <c r="K138" s="232"/>
      <c r="L138" s="232" t="s">
        <v>131</v>
      </c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2"/>
      <c r="X138" s="232"/>
      <c r="Y138" s="232"/>
      <c r="Z138" s="232"/>
      <c r="AA138" s="232"/>
      <c r="AB138" s="232"/>
      <c r="AC138" s="232"/>
      <c r="AD138" s="232"/>
      <c r="AE138" s="232"/>
      <c r="AF138" s="232"/>
      <c r="AG138" s="232"/>
      <c r="AH138" s="232"/>
      <c r="AI138" s="232"/>
      <c r="AJ138" s="232"/>
      <c r="AK138" s="232"/>
      <c r="AL138" s="232"/>
      <c r="AM138" s="232"/>
      <c r="AN138" s="232"/>
      <c r="AO138" s="232"/>
      <c r="AP138" s="232"/>
      <c r="AQ138" s="232"/>
      <c r="AR138" s="232"/>
      <c r="AS138" s="232"/>
      <c r="AT138" s="232"/>
      <c r="AU138" s="232"/>
      <c r="AV138" s="232"/>
      <c r="AW138" s="232"/>
      <c r="AX138" s="232"/>
      <c r="AY138" s="232"/>
      <c r="AZ138" s="232"/>
      <c r="BA138" s="232" t="e">
        <v>#N/A</v>
      </c>
      <c r="BB138" s="232">
        <v>0</v>
      </c>
      <c r="BC138" t="e">
        <v>#N/A</v>
      </c>
      <c r="BD138">
        <f>VLOOKUP(A138,[1]ورقة6!$A$2:$A$5557,1,0)</f>
        <v>333625</v>
      </c>
      <c r="BE138" s="125">
        <v>0</v>
      </c>
    </row>
    <row r="139" spans="1:57" x14ac:dyDescent="0.25">
      <c r="A139" s="232">
        <v>333777</v>
      </c>
      <c r="B139" s="232" t="s">
        <v>107</v>
      </c>
      <c r="C139" s="232" t="s">
        <v>131</v>
      </c>
      <c r="D139" s="232"/>
      <c r="E139" s="232" t="s">
        <v>131</v>
      </c>
      <c r="F139" s="232" t="s">
        <v>131</v>
      </c>
      <c r="G139" s="232" t="s">
        <v>131</v>
      </c>
      <c r="H139" s="232" t="s">
        <v>131</v>
      </c>
      <c r="I139" s="232" t="s">
        <v>131</v>
      </c>
      <c r="J139" s="232" t="s">
        <v>131</v>
      </c>
      <c r="K139" s="232" t="s">
        <v>131</v>
      </c>
      <c r="L139" s="232" t="s">
        <v>131</v>
      </c>
      <c r="M139" s="232" t="s">
        <v>131</v>
      </c>
      <c r="N139" s="232" t="s">
        <v>131</v>
      </c>
      <c r="O139" s="232" t="s">
        <v>131</v>
      </c>
      <c r="P139" s="232"/>
      <c r="Q139" s="232"/>
      <c r="R139" s="232"/>
      <c r="S139" s="232"/>
      <c r="T139" s="232"/>
      <c r="U139" s="232"/>
      <c r="V139" s="232"/>
      <c r="W139" s="232"/>
      <c r="X139" s="232"/>
      <c r="Y139" s="232"/>
      <c r="Z139" s="232"/>
      <c r="AA139" s="232"/>
      <c r="AB139" s="232"/>
      <c r="AC139" s="232"/>
      <c r="AD139" s="232"/>
      <c r="AE139" s="232"/>
      <c r="AF139" s="232"/>
      <c r="AG139" s="232"/>
      <c r="AH139" s="232"/>
      <c r="AI139" s="232"/>
      <c r="AJ139" s="232"/>
      <c r="AK139" s="232"/>
      <c r="AL139" s="232"/>
      <c r="AM139" s="232"/>
      <c r="AN139" s="232"/>
      <c r="AO139" s="232"/>
      <c r="AP139" s="232"/>
      <c r="AQ139" s="232"/>
      <c r="AR139" s="232"/>
      <c r="AS139" s="232"/>
      <c r="AT139" s="232"/>
      <c r="AU139" s="232"/>
      <c r="AV139" s="232"/>
      <c r="AW139" s="232"/>
      <c r="AX139" s="232"/>
      <c r="AY139" s="232"/>
      <c r="AZ139" s="232"/>
      <c r="BA139" s="232" t="e">
        <v>#N/A</v>
      </c>
      <c r="BB139" s="232" t="s">
        <v>4335</v>
      </c>
      <c r="BC139">
        <v>333777</v>
      </c>
      <c r="BD139" t="s">
        <v>16590</v>
      </c>
      <c r="BE139" s="125">
        <v>0</v>
      </c>
    </row>
    <row r="140" spans="1:57" x14ac:dyDescent="0.25">
      <c r="A140" s="233">
        <v>333875</v>
      </c>
      <c r="B140" s="234" t="s">
        <v>107</v>
      </c>
      <c r="C140" s="233" t="s">
        <v>131</v>
      </c>
      <c r="D140" s="233" t="s">
        <v>131</v>
      </c>
      <c r="E140" s="233"/>
      <c r="F140" s="233"/>
      <c r="G140" s="233" t="s">
        <v>131</v>
      </c>
      <c r="H140" s="233" t="s">
        <v>131</v>
      </c>
      <c r="I140" s="233"/>
      <c r="J140" s="233"/>
      <c r="K140" s="233" t="s">
        <v>131</v>
      </c>
      <c r="L140" s="233" t="s">
        <v>131</v>
      </c>
      <c r="M140" s="233" t="s">
        <v>131</v>
      </c>
      <c r="N140" s="233" t="s">
        <v>131</v>
      </c>
      <c r="O140" s="233" t="s">
        <v>131</v>
      </c>
      <c r="P140" s="233"/>
      <c r="Q140" s="233"/>
      <c r="R140" s="233"/>
      <c r="S140" s="233"/>
      <c r="T140" s="233"/>
      <c r="U140" s="233"/>
      <c r="V140" s="233"/>
      <c r="W140" s="233"/>
      <c r="X140" s="233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3"/>
      <c r="AI140" s="233"/>
      <c r="AJ140" s="233"/>
      <c r="AK140" s="233"/>
      <c r="AL140" s="233"/>
      <c r="AM140" s="233"/>
      <c r="AN140" s="233"/>
      <c r="AO140" s="233"/>
      <c r="AP140" s="233"/>
      <c r="AQ140" s="233"/>
      <c r="AR140" s="233"/>
      <c r="AS140" s="233"/>
      <c r="AT140" s="233"/>
      <c r="AU140" s="233"/>
      <c r="AV140" s="233"/>
      <c r="AW140" s="233"/>
      <c r="AX140" s="233"/>
      <c r="AY140" s="233"/>
      <c r="AZ140" s="233"/>
      <c r="BA140" s="232" t="e">
        <v>#N/A</v>
      </c>
      <c r="BB140" s="232" t="s">
        <v>4335</v>
      </c>
      <c r="BC140">
        <v>333875</v>
      </c>
      <c r="BD140" t="s">
        <v>16590</v>
      </c>
      <c r="BE140" s="125">
        <v>0</v>
      </c>
    </row>
    <row r="141" spans="1:57" x14ac:dyDescent="0.25">
      <c r="A141" s="232">
        <v>334229</v>
      </c>
      <c r="B141" s="232" t="s">
        <v>107</v>
      </c>
      <c r="C141" s="232" t="s">
        <v>131</v>
      </c>
      <c r="D141" s="232" t="s">
        <v>131</v>
      </c>
      <c r="E141" s="232" t="s">
        <v>131</v>
      </c>
      <c r="F141" s="232" t="s">
        <v>131</v>
      </c>
      <c r="G141" s="232" t="s">
        <v>131</v>
      </c>
      <c r="H141" s="232" t="s">
        <v>131</v>
      </c>
      <c r="I141" s="232" t="s">
        <v>131</v>
      </c>
      <c r="J141" s="232" t="s">
        <v>131</v>
      </c>
      <c r="K141" s="232" t="s">
        <v>131</v>
      </c>
      <c r="L141" s="232" t="s">
        <v>131</v>
      </c>
      <c r="M141" s="232" t="s">
        <v>131</v>
      </c>
      <c r="N141" s="232" t="s">
        <v>131</v>
      </c>
      <c r="O141" s="232" t="s">
        <v>131</v>
      </c>
      <c r="P141" s="232"/>
      <c r="Q141" s="232"/>
      <c r="R141" s="232"/>
      <c r="S141" s="232"/>
      <c r="T141" s="232"/>
      <c r="U141" s="232"/>
      <c r="V141" s="232"/>
      <c r="W141" s="232"/>
      <c r="X141" s="232"/>
      <c r="Y141" s="232"/>
      <c r="Z141" s="232"/>
      <c r="AA141" s="232"/>
      <c r="AB141" s="232"/>
      <c r="AC141" s="232"/>
      <c r="AD141" s="232"/>
      <c r="AE141" s="232"/>
      <c r="AF141" s="232"/>
      <c r="AG141" s="232"/>
      <c r="AH141" s="232"/>
      <c r="AI141" s="232"/>
      <c r="AJ141" s="232"/>
      <c r="AK141" s="232"/>
      <c r="AL141" s="232"/>
      <c r="AM141" s="232"/>
      <c r="AN141" s="232"/>
      <c r="AO141" s="232"/>
      <c r="AP141" s="232"/>
      <c r="AQ141" s="232"/>
      <c r="AR141" s="232"/>
      <c r="AS141" s="232"/>
      <c r="AT141" s="232"/>
      <c r="AU141" s="232"/>
      <c r="AV141" s="232"/>
      <c r="AW141" s="232"/>
      <c r="AX141" s="232"/>
      <c r="AY141" s="232"/>
      <c r="AZ141" s="232"/>
      <c r="BA141" s="232" t="e">
        <v>#N/A</v>
      </c>
      <c r="BB141" s="232" t="s">
        <v>4335</v>
      </c>
      <c r="BC141">
        <v>334229</v>
      </c>
      <c r="BD141" t="s">
        <v>16590</v>
      </c>
      <c r="BE141" s="125">
        <v>0</v>
      </c>
    </row>
    <row r="142" spans="1:57" x14ac:dyDescent="0.25">
      <c r="A142">
        <v>334297</v>
      </c>
      <c r="B142" t="s">
        <v>107</v>
      </c>
      <c r="C142"/>
      <c r="D142" t="s">
        <v>200</v>
      </c>
      <c r="E142"/>
      <c r="F142"/>
      <c r="G142" t="s">
        <v>200</v>
      </c>
      <c r="H142"/>
      <c r="I142" t="s">
        <v>200</v>
      </c>
      <c r="J142" t="s">
        <v>200</v>
      </c>
      <c r="K142" t="s">
        <v>200</v>
      </c>
      <c r="L142" t="s">
        <v>200</v>
      </c>
      <c r="M142" t="s">
        <v>200</v>
      </c>
      <c r="N142" t="s">
        <v>200</v>
      </c>
      <c r="O142" t="s">
        <v>200</v>
      </c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 s="232" t="s">
        <v>107</v>
      </c>
      <c r="BB142" s="232" t="s">
        <v>4335</v>
      </c>
      <c r="BC142" t="e">
        <v>#N/A</v>
      </c>
      <c r="BD142">
        <f>VLOOKUP(A142,[1]ورقة6!$A$2:$A$5557,1,0)</f>
        <v>334297</v>
      </c>
      <c r="BE142" s="125" t="s">
        <v>4335</v>
      </c>
    </row>
    <row r="143" spans="1:57" x14ac:dyDescent="0.25">
      <c r="A143" s="232">
        <v>334468</v>
      </c>
      <c r="B143" s="232" t="s">
        <v>107</v>
      </c>
      <c r="C143" s="232" t="s">
        <v>131</v>
      </c>
      <c r="D143" s="232" t="s">
        <v>131</v>
      </c>
      <c r="E143" s="232" t="s">
        <v>131</v>
      </c>
      <c r="F143" s="232" t="s">
        <v>131</v>
      </c>
      <c r="G143" s="232" t="s">
        <v>131</v>
      </c>
      <c r="H143" s="232" t="s">
        <v>131</v>
      </c>
      <c r="I143" s="232" t="s">
        <v>131</v>
      </c>
      <c r="J143" s="232" t="s">
        <v>131</v>
      </c>
      <c r="K143" s="232" t="s">
        <v>131</v>
      </c>
      <c r="L143" s="232" t="s">
        <v>131</v>
      </c>
      <c r="M143" s="232" t="s">
        <v>131</v>
      </c>
      <c r="N143" s="232" t="s">
        <v>131</v>
      </c>
      <c r="O143" s="232" t="s">
        <v>131</v>
      </c>
      <c r="P143" s="232"/>
      <c r="Q143" s="232"/>
      <c r="R143" s="232"/>
      <c r="S143" s="232"/>
      <c r="T143" s="232"/>
      <c r="U143" s="232"/>
      <c r="V143" s="232"/>
      <c r="W143" s="232"/>
      <c r="X143" s="232"/>
      <c r="Y143" s="232"/>
      <c r="Z143" s="232"/>
      <c r="AA143" s="232"/>
      <c r="AB143" s="232"/>
      <c r="AC143" s="232"/>
      <c r="AD143" s="232"/>
      <c r="AE143" s="232"/>
      <c r="AF143" s="232"/>
      <c r="AG143" s="232"/>
      <c r="AH143" s="232"/>
      <c r="AI143" s="232"/>
      <c r="AJ143" s="232"/>
      <c r="AK143" s="232"/>
      <c r="AL143" s="232"/>
      <c r="AM143" s="232"/>
      <c r="AN143" s="232"/>
      <c r="AO143" s="232"/>
      <c r="AP143" s="232"/>
      <c r="AQ143" s="232"/>
      <c r="AR143" s="232"/>
      <c r="AS143" s="232"/>
      <c r="AT143" s="232"/>
      <c r="AU143" s="232"/>
      <c r="AV143" s="232"/>
      <c r="AW143" s="232"/>
      <c r="AX143" s="232"/>
      <c r="AY143" s="232"/>
      <c r="AZ143" s="232"/>
      <c r="BA143" s="232" t="e">
        <v>#N/A</v>
      </c>
      <c r="BB143" s="232" t="s">
        <v>4335</v>
      </c>
      <c r="BC143">
        <v>334468</v>
      </c>
      <c r="BD143" t="s">
        <v>16590</v>
      </c>
      <c r="BE143" s="125">
        <v>0</v>
      </c>
    </row>
    <row r="144" spans="1:57" x14ac:dyDescent="0.25">
      <c r="A144" s="232">
        <v>334531</v>
      </c>
      <c r="B144" s="232" t="s">
        <v>107</v>
      </c>
      <c r="C144" s="232" t="s">
        <v>131</v>
      </c>
      <c r="D144" s="232"/>
      <c r="E144" s="232"/>
      <c r="F144" s="232"/>
      <c r="G144" s="232" t="s">
        <v>131</v>
      </c>
      <c r="H144" s="232" t="s">
        <v>131</v>
      </c>
      <c r="I144" s="232"/>
      <c r="J144" s="232" t="s">
        <v>131</v>
      </c>
      <c r="K144" s="232" t="s">
        <v>131</v>
      </c>
      <c r="L144" s="232" t="s">
        <v>131</v>
      </c>
      <c r="M144" s="232" t="s">
        <v>131</v>
      </c>
      <c r="N144" s="232"/>
      <c r="O144" s="232" t="s">
        <v>131</v>
      </c>
      <c r="P144" s="232"/>
      <c r="Q144" s="232"/>
      <c r="R144" s="232"/>
      <c r="S144" s="232"/>
      <c r="T144" s="232"/>
      <c r="U144" s="232"/>
      <c r="V144" s="232"/>
      <c r="W144" s="232"/>
      <c r="X144" s="232"/>
      <c r="Y144" s="232"/>
      <c r="Z144" s="232"/>
      <c r="AA144" s="232"/>
      <c r="AB144" s="232"/>
      <c r="AC144" s="232"/>
      <c r="AD144" s="232"/>
      <c r="AE144" s="232"/>
      <c r="AF144" s="232"/>
      <c r="AG144" s="232"/>
      <c r="AH144" s="232"/>
      <c r="AI144" s="232"/>
      <c r="AJ144" s="232"/>
      <c r="AK144" s="232"/>
      <c r="AL144" s="232"/>
      <c r="AM144" s="232"/>
      <c r="AN144" s="232"/>
      <c r="AO144" s="232"/>
      <c r="AP144" s="232"/>
      <c r="AQ144" s="232"/>
      <c r="AR144" s="232"/>
      <c r="AS144" s="232"/>
      <c r="AT144" s="232"/>
      <c r="AU144" s="232"/>
      <c r="AV144" s="232"/>
      <c r="AW144" s="232"/>
      <c r="AX144" s="232"/>
      <c r="AY144" s="232"/>
      <c r="AZ144" s="232"/>
      <c r="BA144" s="232" t="e">
        <v>#N/A</v>
      </c>
      <c r="BB144" s="232" t="s">
        <v>4334</v>
      </c>
      <c r="BC144">
        <v>334531</v>
      </c>
      <c r="BD144" t="s">
        <v>16590</v>
      </c>
      <c r="BE144" s="125">
        <v>0</v>
      </c>
    </row>
    <row r="145" spans="1:57" x14ac:dyDescent="0.25">
      <c r="A145" s="232">
        <v>334860</v>
      </c>
      <c r="B145" s="232" t="s">
        <v>107</v>
      </c>
      <c r="C145" s="232" t="s">
        <v>200</v>
      </c>
      <c r="D145" s="232" t="s">
        <v>200</v>
      </c>
      <c r="E145" s="232" t="s">
        <v>200</v>
      </c>
      <c r="F145" s="232" t="s">
        <v>200</v>
      </c>
      <c r="G145" s="232" t="s">
        <v>200</v>
      </c>
      <c r="H145" s="232" t="s">
        <v>200</v>
      </c>
      <c r="I145" s="232" t="s">
        <v>200</v>
      </c>
      <c r="J145" s="232" t="s">
        <v>200</v>
      </c>
      <c r="K145" s="232" t="s">
        <v>200</v>
      </c>
      <c r="L145" s="232" t="s">
        <v>200</v>
      </c>
      <c r="M145" s="232" t="s">
        <v>200</v>
      </c>
      <c r="N145" s="232" t="s">
        <v>200</v>
      </c>
      <c r="O145" s="232"/>
      <c r="P145" s="232"/>
      <c r="Q145" s="232"/>
      <c r="R145" s="232"/>
      <c r="S145" s="232"/>
      <c r="T145" s="232"/>
      <c r="U145" s="232"/>
      <c r="V145" s="232"/>
      <c r="W145" s="232"/>
      <c r="X145" s="232"/>
      <c r="Y145" s="232"/>
      <c r="Z145" s="232"/>
      <c r="AA145" s="232"/>
      <c r="AB145" s="232"/>
      <c r="AC145" s="232"/>
      <c r="AD145" s="232"/>
      <c r="AE145" s="232"/>
      <c r="AF145" s="232"/>
      <c r="AG145" s="232"/>
      <c r="AH145" s="232"/>
      <c r="AI145" s="232"/>
      <c r="AJ145" s="232"/>
      <c r="AK145" s="232"/>
      <c r="AL145" s="232"/>
      <c r="AM145" s="232"/>
      <c r="AN145" s="232"/>
      <c r="AO145" s="232"/>
      <c r="AP145" s="232"/>
      <c r="AQ145" s="232"/>
      <c r="AR145" s="232"/>
      <c r="AS145" s="232"/>
      <c r="AT145" s="232"/>
      <c r="AU145" s="232"/>
      <c r="AV145" s="232"/>
      <c r="AW145" s="232"/>
      <c r="AX145" s="232"/>
      <c r="AY145" s="232"/>
      <c r="AZ145" s="232"/>
      <c r="BA145" s="232" t="e">
        <v>#N/A</v>
      </c>
      <c r="BB145" s="232" t="s">
        <v>4329</v>
      </c>
      <c r="BC145" t="e">
        <v>#N/A</v>
      </c>
      <c r="BD145">
        <f>VLOOKUP(A145,[1]ورقة6!$A$2:$A$5557,1,0)</f>
        <v>334860</v>
      </c>
      <c r="BE145" s="125" t="s">
        <v>4329</v>
      </c>
    </row>
    <row r="146" spans="1:57" x14ac:dyDescent="0.25">
      <c r="A146" s="232">
        <v>334884</v>
      </c>
      <c r="B146" s="232" t="s">
        <v>107</v>
      </c>
      <c r="C146" s="232" t="s">
        <v>200</v>
      </c>
      <c r="D146" s="232" t="s">
        <v>200</v>
      </c>
      <c r="E146" s="232" t="s">
        <v>200</v>
      </c>
      <c r="F146" s="232" t="s">
        <v>200</v>
      </c>
      <c r="G146" s="232" t="s">
        <v>200</v>
      </c>
      <c r="H146" s="232" t="s">
        <v>200</v>
      </c>
      <c r="I146" s="232" t="s">
        <v>200</v>
      </c>
      <c r="J146" s="232" t="s">
        <v>200</v>
      </c>
      <c r="K146" s="232" t="s">
        <v>200</v>
      </c>
      <c r="L146" s="232" t="s">
        <v>200</v>
      </c>
      <c r="M146" s="232" t="s">
        <v>200</v>
      </c>
      <c r="N146" s="232" t="s">
        <v>200</v>
      </c>
      <c r="O146" s="232" t="s">
        <v>200</v>
      </c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  <c r="AA146" s="232"/>
      <c r="AB146" s="232"/>
      <c r="AC146" s="232"/>
      <c r="AD146" s="232"/>
      <c r="AE146" s="232"/>
      <c r="AF146" s="232"/>
      <c r="AG146" s="232"/>
      <c r="AH146" s="232"/>
      <c r="AI146" s="232"/>
      <c r="AJ146" s="232"/>
      <c r="AK146" s="232"/>
      <c r="AL146" s="232"/>
      <c r="AM146" s="232"/>
      <c r="AN146" s="232"/>
      <c r="AO146" s="232"/>
      <c r="AP146" s="232"/>
      <c r="AQ146" s="232"/>
      <c r="AR146" s="232"/>
      <c r="AS146" s="232"/>
      <c r="AT146" s="232"/>
      <c r="AU146" s="232"/>
      <c r="AV146" s="232"/>
      <c r="AW146" s="232"/>
      <c r="AX146" s="232"/>
      <c r="AY146" s="232"/>
      <c r="AZ146" s="232"/>
      <c r="BA146" s="232" t="e">
        <v>#N/A</v>
      </c>
      <c r="BB146" s="232" t="s">
        <v>4329</v>
      </c>
      <c r="BC146" t="e">
        <v>#N/A</v>
      </c>
      <c r="BD146">
        <f>VLOOKUP(A146,[1]ورقة6!$A$2:$A$5557,1,0)</f>
        <v>334884</v>
      </c>
      <c r="BE146" s="125" t="s">
        <v>4329</v>
      </c>
    </row>
    <row r="147" spans="1:57" x14ac:dyDescent="0.25">
      <c r="A147" s="232">
        <v>334887</v>
      </c>
      <c r="B147" s="232" t="s">
        <v>107</v>
      </c>
      <c r="C147" s="232" t="s">
        <v>200</v>
      </c>
      <c r="D147" s="232" t="s">
        <v>200</v>
      </c>
      <c r="E147" s="232" t="s">
        <v>200</v>
      </c>
      <c r="F147" s="232" t="s">
        <v>200</v>
      </c>
      <c r="G147" s="232" t="s">
        <v>200</v>
      </c>
      <c r="H147" s="232" t="s">
        <v>200</v>
      </c>
      <c r="I147" s="232"/>
      <c r="J147" s="232" t="s">
        <v>200</v>
      </c>
      <c r="K147" s="232" t="s">
        <v>200</v>
      </c>
      <c r="L147" s="232" t="s">
        <v>200</v>
      </c>
      <c r="M147" s="232" t="s">
        <v>200</v>
      </c>
      <c r="N147" s="232"/>
      <c r="O147" s="232"/>
      <c r="P147" s="23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  <c r="AA147" s="232"/>
      <c r="AB147" s="232"/>
      <c r="AC147" s="232"/>
      <c r="AD147" s="232"/>
      <c r="AE147" s="232"/>
      <c r="AF147" s="232"/>
      <c r="AG147" s="232"/>
      <c r="AH147" s="232"/>
      <c r="AI147" s="232"/>
      <c r="AJ147" s="232"/>
      <c r="AK147" s="232"/>
      <c r="AL147" s="232"/>
      <c r="AM147" s="232"/>
      <c r="AN147" s="232"/>
      <c r="AO147" s="232"/>
      <c r="AP147" s="232"/>
      <c r="AQ147" s="232"/>
      <c r="AR147" s="232"/>
      <c r="AS147" s="232"/>
      <c r="AT147" s="232"/>
      <c r="AU147" s="232"/>
      <c r="AV147" s="232"/>
      <c r="AW147" s="232"/>
      <c r="AX147" s="232"/>
      <c r="AY147" s="232"/>
      <c r="AZ147" s="232"/>
      <c r="BA147" s="232" t="e">
        <v>#N/A</v>
      </c>
      <c r="BB147" s="232" t="s">
        <v>4329</v>
      </c>
      <c r="BC147" t="e">
        <v>#N/A</v>
      </c>
      <c r="BD147">
        <f>VLOOKUP(A147,[1]ورقة6!$A$2:$A$5557,1,0)</f>
        <v>334887</v>
      </c>
      <c r="BE147" s="125" t="s">
        <v>4329</v>
      </c>
    </row>
    <row r="148" spans="1:57" x14ac:dyDescent="0.25">
      <c r="A148" s="232">
        <v>334898</v>
      </c>
      <c r="B148" s="232" t="s">
        <v>107</v>
      </c>
      <c r="C148" s="232" t="s">
        <v>200</v>
      </c>
      <c r="D148" s="232" t="s">
        <v>200</v>
      </c>
      <c r="E148" s="232" t="s">
        <v>200</v>
      </c>
      <c r="F148" s="232" t="s">
        <v>200</v>
      </c>
      <c r="G148" s="232" t="s">
        <v>200</v>
      </c>
      <c r="H148" s="232" t="s">
        <v>200</v>
      </c>
      <c r="I148" s="232" t="s">
        <v>200</v>
      </c>
      <c r="J148" s="232" t="s">
        <v>200</v>
      </c>
      <c r="K148" s="232" t="s">
        <v>200</v>
      </c>
      <c r="L148" s="232" t="s">
        <v>200</v>
      </c>
      <c r="M148" s="232" t="s">
        <v>200</v>
      </c>
      <c r="N148" s="232"/>
      <c r="O148" s="232" t="s">
        <v>200</v>
      </c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  <c r="AA148" s="232"/>
      <c r="AB148" s="232"/>
      <c r="AC148" s="232"/>
      <c r="AD148" s="232"/>
      <c r="AE148" s="232"/>
      <c r="AF148" s="232"/>
      <c r="AG148" s="232"/>
      <c r="AH148" s="232"/>
      <c r="AI148" s="232"/>
      <c r="AJ148" s="232"/>
      <c r="AK148" s="232"/>
      <c r="AL148" s="232"/>
      <c r="AM148" s="232"/>
      <c r="AN148" s="232"/>
      <c r="AO148" s="232"/>
      <c r="AP148" s="232"/>
      <c r="AQ148" s="232"/>
      <c r="AR148" s="232"/>
      <c r="AS148" s="232"/>
      <c r="AT148" s="232"/>
      <c r="AU148" s="232"/>
      <c r="AV148" s="232"/>
      <c r="AW148" s="232"/>
      <c r="AX148" s="232"/>
      <c r="AY148" s="232"/>
      <c r="AZ148" s="232"/>
      <c r="BA148" s="232" t="e">
        <v>#N/A</v>
      </c>
      <c r="BB148" s="232" t="s">
        <v>4329</v>
      </c>
      <c r="BC148" t="e">
        <v>#N/A</v>
      </c>
      <c r="BD148">
        <f>VLOOKUP(A148,[1]ورقة6!$A$2:$A$5557,1,0)</f>
        <v>334898</v>
      </c>
      <c r="BE148" s="125" t="s">
        <v>4329</v>
      </c>
    </row>
    <row r="149" spans="1:57" x14ac:dyDescent="0.25">
      <c r="A149" s="232">
        <v>334929</v>
      </c>
      <c r="B149" s="232" t="s">
        <v>107</v>
      </c>
      <c r="C149" s="232" t="s">
        <v>131</v>
      </c>
      <c r="D149" s="232" t="s">
        <v>131</v>
      </c>
      <c r="E149" s="232" t="s">
        <v>131</v>
      </c>
      <c r="F149" s="232" t="s">
        <v>131</v>
      </c>
      <c r="G149" s="232" t="s">
        <v>131</v>
      </c>
      <c r="H149" s="232" t="s">
        <v>131</v>
      </c>
      <c r="I149" s="232" t="s">
        <v>131</v>
      </c>
      <c r="J149" s="232" t="s">
        <v>131</v>
      </c>
      <c r="K149" s="232" t="s">
        <v>131</v>
      </c>
      <c r="L149" s="232"/>
      <c r="M149" s="232" t="s">
        <v>131</v>
      </c>
      <c r="N149" s="232" t="s">
        <v>131</v>
      </c>
      <c r="O149" s="232" t="s">
        <v>131</v>
      </c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232"/>
      <c r="AE149" s="232"/>
      <c r="AF149" s="232"/>
      <c r="AG149" s="232"/>
      <c r="AH149" s="232"/>
      <c r="AI149" s="232"/>
      <c r="AJ149" s="232"/>
      <c r="AK149" s="232"/>
      <c r="AL149" s="232"/>
      <c r="AM149" s="232"/>
      <c r="AN149" s="232"/>
      <c r="AO149" s="232"/>
      <c r="AP149" s="232"/>
      <c r="AQ149" s="232"/>
      <c r="AR149" s="232"/>
      <c r="AS149" s="232"/>
      <c r="AT149" s="232"/>
      <c r="AU149" s="232"/>
      <c r="AV149" s="232"/>
      <c r="AW149" s="232"/>
      <c r="AX149" s="232"/>
      <c r="AY149" s="232"/>
      <c r="AZ149" s="232"/>
      <c r="BA149" s="232" t="e">
        <v>#N/A</v>
      </c>
      <c r="BB149" s="232">
        <v>0</v>
      </c>
      <c r="BC149" t="e">
        <v>#N/A</v>
      </c>
      <c r="BD149">
        <f>VLOOKUP(A149,[1]ورقة6!$A$2:$A$5557,1,0)</f>
        <v>334929</v>
      </c>
      <c r="BE149" s="125">
        <v>0</v>
      </c>
    </row>
    <row r="150" spans="1:57" x14ac:dyDescent="0.25">
      <c r="A150" s="232">
        <v>334932</v>
      </c>
      <c r="B150" s="232" t="s">
        <v>107</v>
      </c>
      <c r="C150" s="232" t="s">
        <v>200</v>
      </c>
      <c r="D150" s="232" t="s">
        <v>200</v>
      </c>
      <c r="E150" s="232" t="s">
        <v>200</v>
      </c>
      <c r="F150" s="232" t="s">
        <v>200</v>
      </c>
      <c r="G150" s="232" t="s">
        <v>200</v>
      </c>
      <c r="H150" s="232" t="s">
        <v>200</v>
      </c>
      <c r="I150" s="232" t="s">
        <v>200</v>
      </c>
      <c r="J150" s="232" t="s">
        <v>200</v>
      </c>
      <c r="K150" s="232" t="s">
        <v>200</v>
      </c>
      <c r="L150" s="232" t="s">
        <v>200</v>
      </c>
      <c r="M150" s="232"/>
      <c r="N150" s="232" t="s">
        <v>200</v>
      </c>
      <c r="O150" s="232" t="s">
        <v>200</v>
      </c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  <c r="AA150" s="232"/>
      <c r="AB150" s="232"/>
      <c r="AC150" s="232"/>
      <c r="AD150" s="232"/>
      <c r="AE150" s="232"/>
      <c r="AF150" s="232"/>
      <c r="AG150" s="232"/>
      <c r="AH150" s="232"/>
      <c r="AI150" s="232"/>
      <c r="AJ150" s="232"/>
      <c r="AK150" s="232"/>
      <c r="AL150" s="232"/>
      <c r="AM150" s="232"/>
      <c r="AN150" s="232"/>
      <c r="AO150" s="232"/>
      <c r="AP150" s="232"/>
      <c r="AQ150" s="232"/>
      <c r="AR150" s="232"/>
      <c r="AS150" s="232"/>
      <c r="AT150" s="232"/>
      <c r="AU150" s="232"/>
      <c r="AV150" s="232"/>
      <c r="AW150" s="232"/>
      <c r="AX150" s="232"/>
      <c r="AY150" s="232"/>
      <c r="AZ150" s="232"/>
      <c r="BA150" s="232" t="e">
        <v>#N/A</v>
      </c>
      <c r="BB150" s="232" t="s">
        <v>4336</v>
      </c>
      <c r="BC150" t="e">
        <v>#N/A</v>
      </c>
      <c r="BD150">
        <f>VLOOKUP(A150,[1]ورقة6!$A$2:$A$5557,1,0)</f>
        <v>334932</v>
      </c>
      <c r="BE150" s="125" t="s">
        <v>4336</v>
      </c>
    </row>
    <row r="151" spans="1:57" x14ac:dyDescent="0.25">
      <c r="A151" s="232">
        <v>334934</v>
      </c>
      <c r="B151" s="232" t="s">
        <v>107</v>
      </c>
      <c r="C151" s="232" t="s">
        <v>200</v>
      </c>
      <c r="D151" s="232" t="s">
        <v>200</v>
      </c>
      <c r="E151" s="232" t="s">
        <v>200</v>
      </c>
      <c r="F151" s="232" t="s">
        <v>200</v>
      </c>
      <c r="G151" s="232" t="s">
        <v>200</v>
      </c>
      <c r="H151" s="232"/>
      <c r="I151" s="232" t="s">
        <v>200</v>
      </c>
      <c r="J151" s="232" t="s">
        <v>200</v>
      </c>
      <c r="K151" s="232" t="s">
        <v>200</v>
      </c>
      <c r="L151" s="232" t="s">
        <v>200</v>
      </c>
      <c r="M151" s="232" t="s">
        <v>200</v>
      </c>
      <c r="N151" s="232" t="s">
        <v>200</v>
      </c>
      <c r="O151" s="232" t="s">
        <v>200</v>
      </c>
      <c r="P151" s="232"/>
      <c r="Q151" s="232"/>
      <c r="R151" s="232"/>
      <c r="S151" s="232"/>
      <c r="T151" s="232"/>
      <c r="U151" s="232"/>
      <c r="V151" s="232"/>
      <c r="W151" s="232"/>
      <c r="X151" s="232"/>
      <c r="Y151" s="232"/>
      <c r="Z151" s="232"/>
      <c r="AA151" s="232"/>
      <c r="AB151" s="232"/>
      <c r="AC151" s="232"/>
      <c r="AD151" s="232"/>
      <c r="AE151" s="232"/>
      <c r="AF151" s="232"/>
      <c r="AG151" s="232"/>
      <c r="AH151" s="232"/>
      <c r="AI151" s="232"/>
      <c r="AJ151" s="232"/>
      <c r="AK151" s="232"/>
      <c r="AL151" s="232"/>
      <c r="AM151" s="232"/>
      <c r="AN151" s="232"/>
      <c r="AO151" s="232"/>
      <c r="AP151" s="232"/>
      <c r="AQ151" s="232"/>
      <c r="AR151" s="232"/>
      <c r="AS151" s="232"/>
      <c r="AT151" s="232"/>
      <c r="AU151" s="232"/>
      <c r="AV151" s="232"/>
      <c r="AW151" s="232"/>
      <c r="AX151" s="232"/>
      <c r="AY151" s="232"/>
      <c r="AZ151" s="232"/>
      <c r="BA151" s="232" t="e">
        <v>#N/A</v>
      </c>
      <c r="BB151" s="232" t="s">
        <v>4414</v>
      </c>
      <c r="BC151" t="e">
        <v>#N/A</v>
      </c>
      <c r="BD151">
        <f>VLOOKUP(A151,[1]ورقة6!$A$2:$A$5557,1,0)</f>
        <v>334934</v>
      </c>
      <c r="BE151" s="125" t="s">
        <v>4414</v>
      </c>
    </row>
    <row r="152" spans="1:57" x14ac:dyDescent="0.25">
      <c r="A152" s="233">
        <v>335139</v>
      </c>
      <c r="B152" s="234" t="s">
        <v>107</v>
      </c>
      <c r="C152" s="233" t="s">
        <v>131</v>
      </c>
      <c r="D152" s="233" t="s">
        <v>131</v>
      </c>
      <c r="E152" s="233" t="s">
        <v>131</v>
      </c>
      <c r="F152" s="233" t="s">
        <v>131</v>
      </c>
      <c r="G152" s="233" t="s">
        <v>131</v>
      </c>
      <c r="H152" s="233" t="s">
        <v>131</v>
      </c>
      <c r="I152" s="233" t="s">
        <v>131</v>
      </c>
      <c r="J152" s="233" t="s">
        <v>131</v>
      </c>
      <c r="K152" s="233" t="s">
        <v>131</v>
      </c>
      <c r="L152" s="233" t="s">
        <v>131</v>
      </c>
      <c r="M152" s="233" t="s">
        <v>131</v>
      </c>
      <c r="N152" s="233" t="s">
        <v>131</v>
      </c>
      <c r="O152" s="233" t="s">
        <v>131</v>
      </c>
      <c r="P152" s="233"/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/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/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/>
      <c r="AX152" s="233"/>
      <c r="AY152" s="233"/>
      <c r="AZ152" s="233"/>
      <c r="BA152" s="232" t="e">
        <v>#N/A</v>
      </c>
      <c r="BB152" s="232" t="s">
        <v>4336</v>
      </c>
      <c r="BC152">
        <v>335139</v>
      </c>
      <c r="BD152" t="s">
        <v>16590</v>
      </c>
      <c r="BE152" s="125">
        <v>0</v>
      </c>
    </row>
    <row r="153" spans="1:57" x14ac:dyDescent="0.25">
      <c r="A153" s="233">
        <v>335200</v>
      </c>
      <c r="B153" s="234" t="s">
        <v>107</v>
      </c>
      <c r="C153" s="233" t="s">
        <v>200</v>
      </c>
      <c r="D153" s="233"/>
      <c r="E153" s="233" t="s">
        <v>200</v>
      </c>
      <c r="F153" s="233" t="s">
        <v>200</v>
      </c>
      <c r="G153" s="233" t="s">
        <v>200</v>
      </c>
      <c r="H153" s="233" t="s">
        <v>200</v>
      </c>
      <c r="I153" s="233" t="s">
        <v>200</v>
      </c>
      <c r="J153" s="233" t="s">
        <v>200</v>
      </c>
      <c r="K153" s="233" t="s">
        <v>200</v>
      </c>
      <c r="L153" s="233" t="s">
        <v>200</v>
      </c>
      <c r="M153" s="233" t="s">
        <v>200</v>
      </c>
      <c r="N153" s="233" t="s">
        <v>200</v>
      </c>
      <c r="O153" s="233" t="s">
        <v>200</v>
      </c>
      <c r="P153" s="233"/>
      <c r="Q153" s="233"/>
      <c r="R153" s="233"/>
      <c r="S153" s="233"/>
      <c r="T153" s="233"/>
      <c r="U153" s="233"/>
      <c r="V153" s="233"/>
      <c r="W153" s="233"/>
      <c r="X153" s="233"/>
      <c r="Y153" s="233"/>
      <c r="Z153" s="233"/>
      <c r="AA153" s="233"/>
      <c r="AB153" s="233"/>
      <c r="AC153" s="233"/>
      <c r="AD153" s="233"/>
      <c r="AE153" s="233"/>
      <c r="AF153" s="233"/>
      <c r="AG153" s="233"/>
      <c r="AH153" s="233"/>
      <c r="AI153" s="233"/>
      <c r="AJ153" s="233"/>
      <c r="AK153" s="233"/>
      <c r="AL153" s="233"/>
      <c r="AM153" s="233"/>
      <c r="AN153" s="233"/>
      <c r="AO153" s="233"/>
      <c r="AP153" s="233"/>
      <c r="AQ153" s="233"/>
      <c r="AR153" s="233"/>
      <c r="AS153" s="233"/>
      <c r="AT153" s="233"/>
      <c r="AU153" s="233"/>
      <c r="AV153" s="233"/>
      <c r="AW153" s="233"/>
      <c r="AX153" s="233"/>
      <c r="AY153" s="233"/>
      <c r="AZ153" s="233"/>
      <c r="BA153" s="232" t="e">
        <v>#N/A</v>
      </c>
      <c r="BB153" s="232">
        <v>0</v>
      </c>
      <c r="BC153" t="e">
        <v>#N/A</v>
      </c>
      <c r="BD153">
        <f>VLOOKUP(A153,[1]ورقة6!$A$2:$A$5557,1,0)</f>
        <v>335200</v>
      </c>
      <c r="BE153" s="125" t="s">
        <v>16623</v>
      </c>
    </row>
    <row r="154" spans="1:57" x14ac:dyDescent="0.25">
      <c r="A154">
        <v>335379</v>
      </c>
      <c r="B154" t="s">
        <v>107</v>
      </c>
      <c r="C154" t="s">
        <v>131</v>
      </c>
      <c r="D154" t="s">
        <v>131</v>
      </c>
      <c r="E154" t="s">
        <v>131</v>
      </c>
      <c r="F154" t="s">
        <v>131</v>
      </c>
      <c r="G154"/>
      <c r="H154" t="s">
        <v>131</v>
      </c>
      <c r="I154" t="s">
        <v>131</v>
      </c>
      <c r="J154" t="s">
        <v>131</v>
      </c>
      <c r="K154" t="s">
        <v>131</v>
      </c>
      <c r="L154" t="s">
        <v>131</v>
      </c>
      <c r="M154" t="s">
        <v>131</v>
      </c>
      <c r="N154" t="s">
        <v>131</v>
      </c>
      <c r="O154" t="s">
        <v>131</v>
      </c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 s="232" t="s">
        <v>107</v>
      </c>
      <c r="BB154" s="232" t="s">
        <v>4336</v>
      </c>
      <c r="BC154">
        <v>335379</v>
      </c>
      <c r="BD154" t="s">
        <v>16590</v>
      </c>
      <c r="BE154" s="125">
        <v>0</v>
      </c>
    </row>
    <row r="155" spans="1:57" x14ac:dyDescent="0.25">
      <c r="A155">
        <v>335951</v>
      </c>
      <c r="B155" t="s">
        <v>107</v>
      </c>
      <c r="C155"/>
      <c r="D155"/>
      <c r="E155"/>
      <c r="F155"/>
      <c r="G155"/>
      <c r="H155"/>
      <c r="I155" t="s">
        <v>200</v>
      </c>
      <c r="J155" t="s">
        <v>200</v>
      </c>
      <c r="K155" t="s">
        <v>200</v>
      </c>
      <c r="L155"/>
      <c r="M155" t="s">
        <v>200</v>
      </c>
      <c r="N155" t="s">
        <v>200</v>
      </c>
      <c r="O155" t="s">
        <v>200</v>
      </c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 s="232" t="s">
        <v>107</v>
      </c>
      <c r="BB155" s="232" t="s">
        <v>4337</v>
      </c>
      <c r="BC155" t="e">
        <v>#N/A</v>
      </c>
      <c r="BD155">
        <f>VLOOKUP(A155,[1]ورقة6!$A$2:$A$5557,1,0)</f>
        <v>335951</v>
      </c>
      <c r="BE155" s="125" t="s">
        <v>4337</v>
      </c>
    </row>
    <row r="156" spans="1:57" x14ac:dyDescent="0.25">
      <c r="A156">
        <v>335992</v>
      </c>
      <c r="B156" t="s">
        <v>107</v>
      </c>
      <c r="C156" t="s">
        <v>200</v>
      </c>
      <c r="D156" t="s">
        <v>200</v>
      </c>
      <c r="E156" t="s">
        <v>200</v>
      </c>
      <c r="F156" t="s">
        <v>200</v>
      </c>
      <c r="G156" t="s">
        <v>200</v>
      </c>
      <c r="H156"/>
      <c r="I156"/>
      <c r="J156"/>
      <c r="K156"/>
      <c r="L156" t="s">
        <v>200</v>
      </c>
      <c r="M156" t="s">
        <v>200</v>
      </c>
      <c r="N156" t="s">
        <v>200</v>
      </c>
      <c r="O156" t="s">
        <v>200</v>
      </c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 s="232" t="e">
        <v>#N/A</v>
      </c>
      <c r="BB156" s="232" t="s">
        <v>4337</v>
      </c>
      <c r="BC156" t="e">
        <v>#N/A</v>
      </c>
      <c r="BD156">
        <f>VLOOKUP(A156,[1]ورقة6!$A$2:$A$5557,1,0)</f>
        <v>335992</v>
      </c>
      <c r="BE156" s="125" t="s">
        <v>4337</v>
      </c>
    </row>
    <row r="157" spans="1:57" x14ac:dyDescent="0.25">
      <c r="A157" s="232">
        <v>336252</v>
      </c>
      <c r="B157" s="232" t="s">
        <v>107</v>
      </c>
      <c r="C157" s="232" t="s">
        <v>131</v>
      </c>
      <c r="D157" s="232" t="s">
        <v>131</v>
      </c>
      <c r="E157" s="232"/>
      <c r="F157" s="232"/>
      <c r="G157" s="232" t="s">
        <v>131</v>
      </c>
      <c r="H157" s="232" t="s">
        <v>131</v>
      </c>
      <c r="I157" s="232" t="s">
        <v>131</v>
      </c>
      <c r="J157" s="232" t="s">
        <v>131</v>
      </c>
      <c r="K157" s="232" t="s">
        <v>131</v>
      </c>
      <c r="L157" s="232"/>
      <c r="M157" s="232" t="s">
        <v>131</v>
      </c>
      <c r="N157" s="232"/>
      <c r="O157" s="232" t="s">
        <v>131</v>
      </c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  <c r="AA157" s="232"/>
      <c r="AB157" s="232"/>
      <c r="AC157" s="232"/>
      <c r="AD157" s="232"/>
      <c r="AE157" s="232"/>
      <c r="AF157" s="232"/>
      <c r="AG157" s="232"/>
      <c r="AH157" s="232"/>
      <c r="AI157" s="232"/>
      <c r="AJ157" s="232"/>
      <c r="AK157" s="232"/>
      <c r="AL157" s="232"/>
      <c r="AM157" s="232"/>
      <c r="AN157" s="232"/>
      <c r="AO157" s="232"/>
      <c r="AP157" s="232"/>
      <c r="AQ157" s="232"/>
      <c r="AR157" s="232"/>
      <c r="AS157" s="232"/>
      <c r="AT157" s="232"/>
      <c r="AU157" s="232"/>
      <c r="AV157" s="232"/>
      <c r="AW157" s="232"/>
      <c r="AX157" s="232"/>
      <c r="AY157" s="232"/>
      <c r="AZ157" s="232"/>
      <c r="BA157" s="232" t="e">
        <v>#N/A</v>
      </c>
      <c r="BB157" s="232" t="s">
        <v>4337</v>
      </c>
      <c r="BC157">
        <v>336252</v>
      </c>
      <c r="BD157" t="s">
        <v>16590</v>
      </c>
      <c r="BE157" s="125">
        <v>0</v>
      </c>
    </row>
    <row r="158" spans="1:57" x14ac:dyDescent="0.25">
      <c r="A158" s="233">
        <v>336314</v>
      </c>
      <c r="B158" s="234" t="s">
        <v>107</v>
      </c>
      <c r="C158" s="233" t="s">
        <v>200</v>
      </c>
      <c r="D158" s="233"/>
      <c r="E158" s="233" t="s">
        <v>200</v>
      </c>
      <c r="F158" s="233"/>
      <c r="G158" s="233"/>
      <c r="H158" s="233"/>
      <c r="I158" s="233" t="s">
        <v>200</v>
      </c>
      <c r="J158" s="233" t="s">
        <v>200</v>
      </c>
      <c r="K158" s="233"/>
      <c r="L158" s="233"/>
      <c r="M158" s="233" t="s">
        <v>200</v>
      </c>
      <c r="N158" s="233" t="s">
        <v>200</v>
      </c>
      <c r="O158" s="233" t="s">
        <v>200</v>
      </c>
      <c r="P158" s="233"/>
      <c r="Q158" s="233"/>
      <c r="R158" s="233"/>
      <c r="S158" s="233"/>
      <c r="T158" s="233"/>
      <c r="U158" s="233"/>
      <c r="V158" s="233"/>
      <c r="W158" s="233"/>
      <c r="X158" s="233"/>
      <c r="Y158" s="233"/>
      <c r="Z158" s="233"/>
      <c r="AA158" s="233"/>
      <c r="AB158" s="233"/>
      <c r="AC158" s="233"/>
      <c r="AD158" s="233"/>
      <c r="AE158" s="233"/>
      <c r="AF158" s="233"/>
      <c r="AG158" s="233"/>
      <c r="AH158" s="233"/>
      <c r="AI158" s="233"/>
      <c r="AJ158" s="233"/>
      <c r="AK158" s="233"/>
      <c r="AL158" s="233"/>
      <c r="AM158" s="233"/>
      <c r="AN158" s="233"/>
      <c r="AO158" s="233"/>
      <c r="AP158" s="233"/>
      <c r="AQ158" s="233"/>
      <c r="AR158" s="233"/>
      <c r="AS158" s="233"/>
      <c r="AT158" s="233"/>
      <c r="AU158" s="233"/>
      <c r="AV158" s="233"/>
      <c r="AW158" s="233"/>
      <c r="AX158" s="233"/>
      <c r="AY158" s="233"/>
      <c r="AZ158" s="233"/>
      <c r="BA158" s="232" t="e">
        <v>#N/A</v>
      </c>
      <c r="BB158" s="232" t="s">
        <v>4337</v>
      </c>
      <c r="BC158" t="e">
        <v>#N/A</v>
      </c>
      <c r="BD158">
        <f>VLOOKUP(A158,[1]ورقة6!$A$2:$A$5557,1,0)</f>
        <v>336314</v>
      </c>
      <c r="BE158" s="125" t="s">
        <v>4337</v>
      </c>
    </row>
    <row r="159" spans="1:57" x14ac:dyDescent="0.25">
      <c r="A159" s="232">
        <v>336324</v>
      </c>
      <c r="B159" s="232" t="s">
        <v>107</v>
      </c>
      <c r="C159" s="232" t="s">
        <v>131</v>
      </c>
      <c r="D159" s="232" t="s">
        <v>131</v>
      </c>
      <c r="E159" s="232" t="s">
        <v>131</v>
      </c>
      <c r="F159" s="232" t="s">
        <v>131</v>
      </c>
      <c r="G159" s="232" t="s">
        <v>131</v>
      </c>
      <c r="H159" s="232" t="s">
        <v>131</v>
      </c>
      <c r="I159" s="232"/>
      <c r="J159" s="232" t="s">
        <v>131</v>
      </c>
      <c r="K159" s="232" t="s">
        <v>131</v>
      </c>
      <c r="L159" s="232" t="s">
        <v>131</v>
      </c>
      <c r="M159" s="232" t="s">
        <v>131</v>
      </c>
      <c r="N159" s="232"/>
      <c r="O159" s="232" t="s">
        <v>131</v>
      </c>
      <c r="P159" s="232"/>
      <c r="Q159" s="232"/>
      <c r="R159" s="232"/>
      <c r="S159" s="232"/>
      <c r="T159" s="232"/>
      <c r="U159" s="232"/>
      <c r="V159" s="232"/>
      <c r="W159" s="232"/>
      <c r="X159" s="232"/>
      <c r="Y159" s="232"/>
      <c r="Z159" s="232"/>
      <c r="AA159" s="232"/>
      <c r="AB159" s="232"/>
      <c r="AC159" s="232"/>
      <c r="AD159" s="232"/>
      <c r="AE159" s="232"/>
      <c r="AF159" s="232"/>
      <c r="AG159" s="232"/>
      <c r="AH159" s="232"/>
      <c r="AI159" s="232"/>
      <c r="AJ159" s="232"/>
      <c r="AK159" s="232"/>
      <c r="AL159" s="232"/>
      <c r="AM159" s="232"/>
      <c r="AN159" s="232"/>
      <c r="AO159" s="232"/>
      <c r="AP159" s="232"/>
      <c r="AQ159" s="232"/>
      <c r="AR159" s="232"/>
      <c r="AS159" s="232"/>
      <c r="AT159" s="232"/>
      <c r="AU159" s="232"/>
      <c r="AV159" s="232"/>
      <c r="AW159" s="232"/>
      <c r="AX159" s="232"/>
      <c r="AY159" s="232"/>
      <c r="AZ159" s="232"/>
      <c r="BA159" s="232" t="e">
        <v>#N/A</v>
      </c>
      <c r="BB159" s="232" t="s">
        <v>4424</v>
      </c>
      <c r="BC159">
        <v>336324</v>
      </c>
      <c r="BD159" t="s">
        <v>16590</v>
      </c>
      <c r="BE159" s="125">
        <v>0</v>
      </c>
    </row>
    <row r="160" spans="1:57" x14ac:dyDescent="0.25">
      <c r="A160" s="233">
        <v>336341</v>
      </c>
      <c r="B160" s="234" t="s">
        <v>107</v>
      </c>
      <c r="C160" s="233" t="s">
        <v>134</v>
      </c>
      <c r="D160" s="233" t="s">
        <v>131</v>
      </c>
      <c r="E160" s="233" t="s">
        <v>131</v>
      </c>
      <c r="F160" s="233" t="s">
        <v>134</v>
      </c>
      <c r="G160" s="233" t="s">
        <v>134</v>
      </c>
      <c r="H160" s="233" t="s">
        <v>131</v>
      </c>
      <c r="I160" s="233" t="s">
        <v>131</v>
      </c>
      <c r="J160" s="233" t="s">
        <v>131</v>
      </c>
      <c r="K160" s="233" t="s">
        <v>131</v>
      </c>
      <c r="L160" s="233" t="s">
        <v>131</v>
      </c>
      <c r="M160" s="233" t="s">
        <v>131</v>
      </c>
      <c r="N160" s="233" t="s">
        <v>131</v>
      </c>
      <c r="O160" s="233" t="s">
        <v>131</v>
      </c>
      <c r="P160" s="233"/>
      <c r="Q160" s="233"/>
      <c r="R160" s="233"/>
      <c r="S160" s="233"/>
      <c r="T160" s="233"/>
      <c r="U160" s="233"/>
      <c r="V160" s="233"/>
      <c r="W160" s="233"/>
      <c r="X160" s="233"/>
      <c r="Y160" s="233"/>
      <c r="Z160" s="233"/>
      <c r="AA160" s="233"/>
      <c r="AB160" s="233"/>
      <c r="AC160" s="233"/>
      <c r="AD160" s="233"/>
      <c r="AE160" s="233"/>
      <c r="AF160" s="233"/>
      <c r="AG160" s="233"/>
      <c r="AH160" s="233"/>
      <c r="AI160" s="233"/>
      <c r="AJ160" s="233"/>
      <c r="AK160" s="233"/>
      <c r="AL160" s="233"/>
      <c r="AM160" s="233"/>
      <c r="AN160" s="233"/>
      <c r="AO160" s="233"/>
      <c r="AP160" s="233"/>
      <c r="AQ160" s="233"/>
      <c r="AR160" s="233"/>
      <c r="AS160" s="233"/>
      <c r="AT160" s="233"/>
      <c r="AU160" s="233"/>
      <c r="AV160" s="233"/>
      <c r="AW160" s="233"/>
      <c r="AX160" s="233"/>
      <c r="AY160" s="233"/>
      <c r="AZ160" s="233"/>
      <c r="BA160" s="232" t="e">
        <v>#N/A</v>
      </c>
      <c r="BB160" s="232" t="s">
        <v>4413</v>
      </c>
      <c r="BC160" t="e">
        <v>#N/A</v>
      </c>
      <c r="BD160">
        <f>VLOOKUP(A160,[1]ورقة6!$A$2:$A$5557,1,0)</f>
        <v>336341</v>
      </c>
      <c r="BE160" s="125" t="s">
        <v>4413</v>
      </c>
    </row>
    <row r="161" spans="1:57" x14ac:dyDescent="0.25">
      <c r="A161">
        <v>336661</v>
      </c>
      <c r="B161" t="s">
        <v>107</v>
      </c>
      <c r="C161"/>
      <c r="D161" t="s">
        <v>200</v>
      </c>
      <c r="E161"/>
      <c r="F161" t="s">
        <v>200</v>
      </c>
      <c r="G161"/>
      <c r="H161"/>
      <c r="I161"/>
      <c r="J161"/>
      <c r="K161" t="s">
        <v>200</v>
      </c>
      <c r="L161"/>
      <c r="M161"/>
      <c r="N161" t="s">
        <v>200</v>
      </c>
      <c r="O161" t="s">
        <v>200</v>
      </c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 s="232" t="s">
        <v>107</v>
      </c>
      <c r="BB161" s="232" t="s">
        <v>4337</v>
      </c>
      <c r="BC161" t="e">
        <v>#N/A</v>
      </c>
      <c r="BD161">
        <f>VLOOKUP(A161,[1]ورقة6!$A$2:$A$5557,1,0)</f>
        <v>336661</v>
      </c>
      <c r="BE161" s="125" t="s">
        <v>4337</v>
      </c>
    </row>
    <row r="162" spans="1:57" x14ac:dyDescent="0.25">
      <c r="A162" s="233">
        <v>336732</v>
      </c>
      <c r="B162" s="234" t="s">
        <v>107</v>
      </c>
      <c r="C162" s="233"/>
      <c r="D162" s="233"/>
      <c r="E162" s="233"/>
      <c r="F162" s="233"/>
      <c r="G162" s="233" t="s">
        <v>200</v>
      </c>
      <c r="H162" s="233"/>
      <c r="I162" s="233" t="s">
        <v>200</v>
      </c>
      <c r="J162" s="233" t="s">
        <v>200</v>
      </c>
      <c r="K162" s="233" t="s">
        <v>200</v>
      </c>
      <c r="L162" s="233" t="s">
        <v>200</v>
      </c>
      <c r="M162" s="233" t="s">
        <v>200</v>
      </c>
      <c r="N162" s="233" t="s">
        <v>200</v>
      </c>
      <c r="O162" s="233" t="s">
        <v>200</v>
      </c>
      <c r="P162" s="233"/>
      <c r="Q162" s="233"/>
      <c r="R162" s="233"/>
      <c r="S162" s="233"/>
      <c r="T162" s="233"/>
      <c r="U162" s="233"/>
      <c r="V162" s="233"/>
      <c r="W162" s="233"/>
      <c r="X162" s="233"/>
      <c r="Y162" s="233"/>
      <c r="Z162" s="233"/>
      <c r="AA162" s="233"/>
      <c r="AB162" s="233"/>
      <c r="AC162" s="233"/>
      <c r="AD162" s="233"/>
      <c r="AE162" s="233"/>
      <c r="AF162" s="233"/>
      <c r="AG162" s="233"/>
      <c r="AH162" s="233"/>
      <c r="AI162" s="233"/>
      <c r="AJ162" s="233"/>
      <c r="AK162" s="233"/>
      <c r="AL162" s="233"/>
      <c r="AM162" s="233"/>
      <c r="AN162" s="233"/>
      <c r="AO162" s="233"/>
      <c r="AP162" s="233"/>
      <c r="AQ162" s="233"/>
      <c r="AR162" s="233"/>
      <c r="AS162" s="233"/>
      <c r="AT162" s="233"/>
      <c r="AU162" s="233"/>
      <c r="AV162" s="233"/>
      <c r="AW162" s="233"/>
      <c r="AX162" s="233"/>
      <c r="AY162" s="233"/>
      <c r="AZ162" s="233"/>
      <c r="BA162" s="232" t="e">
        <v>#N/A</v>
      </c>
      <c r="BB162" s="232">
        <v>0</v>
      </c>
      <c r="BC162" t="e">
        <v>#N/A</v>
      </c>
      <c r="BD162">
        <f>VLOOKUP(A162,[1]ورقة6!$A$2:$A$5557,1,0)</f>
        <v>336732</v>
      </c>
      <c r="BE162" s="125" t="s">
        <v>16623</v>
      </c>
    </row>
    <row r="163" spans="1:57" x14ac:dyDescent="0.25">
      <c r="A163" s="232">
        <v>337096</v>
      </c>
      <c r="B163" s="232" t="s">
        <v>107</v>
      </c>
      <c r="C163" s="232"/>
      <c r="D163" s="232" t="s">
        <v>131</v>
      </c>
      <c r="E163" s="232" t="s">
        <v>131</v>
      </c>
      <c r="F163" s="232" t="s">
        <v>131</v>
      </c>
      <c r="G163" s="232" t="s">
        <v>131</v>
      </c>
      <c r="H163" s="232"/>
      <c r="I163" s="232"/>
      <c r="J163" s="232" t="s">
        <v>131</v>
      </c>
      <c r="K163" s="232" t="s">
        <v>131</v>
      </c>
      <c r="L163" s="232" t="s">
        <v>131</v>
      </c>
      <c r="M163" s="232" t="s">
        <v>131</v>
      </c>
      <c r="N163" s="232"/>
      <c r="O163" s="232" t="s">
        <v>131</v>
      </c>
      <c r="P163" s="232"/>
      <c r="Q163" s="232"/>
      <c r="R163" s="232"/>
      <c r="S163" s="232"/>
      <c r="T163" s="232"/>
      <c r="U163" s="232"/>
      <c r="V163" s="232"/>
      <c r="W163" s="232"/>
      <c r="X163" s="232"/>
      <c r="Y163" s="232"/>
      <c r="Z163" s="232"/>
      <c r="AA163" s="232"/>
      <c r="AB163" s="232"/>
      <c r="AC163" s="232"/>
      <c r="AD163" s="232"/>
      <c r="AE163" s="232"/>
      <c r="AF163" s="232"/>
      <c r="AG163" s="232"/>
      <c r="AH163" s="232"/>
      <c r="AI163" s="232"/>
      <c r="AJ163" s="232"/>
      <c r="AK163" s="232"/>
      <c r="AL163" s="232"/>
      <c r="AM163" s="232"/>
      <c r="AN163" s="232"/>
      <c r="AO163" s="232"/>
      <c r="AP163" s="232"/>
      <c r="AQ163" s="232"/>
      <c r="AR163" s="232"/>
      <c r="AS163" s="232"/>
      <c r="AT163" s="232"/>
      <c r="AU163" s="232"/>
      <c r="AV163" s="232"/>
      <c r="AW163" s="232"/>
      <c r="AX163" s="232"/>
      <c r="AY163" s="232"/>
      <c r="AZ163" s="232"/>
      <c r="BA163" s="232" t="e">
        <v>#N/A</v>
      </c>
      <c r="BB163" s="232">
        <v>0</v>
      </c>
      <c r="BC163" t="e">
        <v>#N/A</v>
      </c>
      <c r="BD163">
        <f>VLOOKUP(A163,[1]ورقة6!$A$2:$A$5557,1,0)</f>
        <v>337096</v>
      </c>
      <c r="BE163" s="125">
        <v>0</v>
      </c>
    </row>
    <row r="164" spans="1:57" x14ac:dyDescent="0.25">
      <c r="A164" s="232">
        <v>337109</v>
      </c>
      <c r="B164" s="232" t="s">
        <v>107</v>
      </c>
      <c r="C164" s="232" t="s">
        <v>131</v>
      </c>
      <c r="D164" s="232" t="s">
        <v>131</v>
      </c>
      <c r="E164" s="232" t="s">
        <v>131</v>
      </c>
      <c r="F164" s="232" t="s">
        <v>131</v>
      </c>
      <c r="G164" s="232" t="s">
        <v>131</v>
      </c>
      <c r="H164" s="232"/>
      <c r="I164" s="232" t="s">
        <v>131</v>
      </c>
      <c r="J164" s="232" t="s">
        <v>131</v>
      </c>
      <c r="K164" s="232" t="s">
        <v>131</v>
      </c>
      <c r="L164" s="232" t="s">
        <v>131</v>
      </c>
      <c r="M164" s="232" t="s">
        <v>131</v>
      </c>
      <c r="N164" s="232"/>
      <c r="O164" s="232" t="s">
        <v>131</v>
      </c>
      <c r="P164" s="232"/>
      <c r="Q164" s="232"/>
      <c r="R164" s="232"/>
      <c r="S164" s="232"/>
      <c r="T164" s="232"/>
      <c r="U164" s="232"/>
      <c r="V164" s="232"/>
      <c r="W164" s="232"/>
      <c r="X164" s="232"/>
      <c r="Y164" s="232"/>
      <c r="Z164" s="232"/>
      <c r="AA164" s="232"/>
      <c r="AB164" s="232"/>
      <c r="AC164" s="232"/>
      <c r="AD164" s="232"/>
      <c r="AE164" s="232"/>
      <c r="AF164" s="232"/>
      <c r="AG164" s="232"/>
      <c r="AH164" s="232"/>
      <c r="AI164" s="232"/>
      <c r="AJ164" s="232"/>
      <c r="AK164" s="232"/>
      <c r="AL164" s="232"/>
      <c r="AM164" s="232"/>
      <c r="AN164" s="232"/>
      <c r="AO164" s="232"/>
      <c r="AP164" s="232"/>
      <c r="AQ164" s="232"/>
      <c r="AR164" s="232"/>
      <c r="AS164" s="232"/>
      <c r="AT164" s="232"/>
      <c r="AU164" s="232"/>
      <c r="AV164" s="232"/>
      <c r="AW164" s="232"/>
      <c r="AX164" s="232"/>
      <c r="AY164" s="232"/>
      <c r="AZ164" s="232"/>
      <c r="BA164" s="232" t="e">
        <v>#N/A</v>
      </c>
      <c r="BB164" s="232">
        <v>0</v>
      </c>
      <c r="BC164" t="e">
        <v>#N/A</v>
      </c>
      <c r="BD164">
        <f>VLOOKUP(A164,[1]ورقة6!$A$2:$A$5557,1,0)</f>
        <v>337109</v>
      </c>
      <c r="BE164" s="125">
        <v>0</v>
      </c>
    </row>
    <row r="165" spans="1:57" x14ac:dyDescent="0.25">
      <c r="A165" s="232">
        <v>337115</v>
      </c>
      <c r="B165" s="232" t="s">
        <v>107</v>
      </c>
      <c r="C165" s="232" t="s">
        <v>131</v>
      </c>
      <c r="D165" s="232" t="s">
        <v>131</v>
      </c>
      <c r="E165" s="232" t="s">
        <v>131</v>
      </c>
      <c r="F165" s="232" t="s">
        <v>131</v>
      </c>
      <c r="G165" s="232" t="s">
        <v>131</v>
      </c>
      <c r="H165" s="232" t="s">
        <v>131</v>
      </c>
      <c r="I165" s="232" t="s">
        <v>131</v>
      </c>
      <c r="J165" s="232" t="s">
        <v>131</v>
      </c>
      <c r="K165" s="232"/>
      <c r="L165" s="232" t="s">
        <v>131</v>
      </c>
      <c r="M165" s="232" t="s">
        <v>131</v>
      </c>
      <c r="N165" s="232" t="s">
        <v>131</v>
      </c>
      <c r="O165" s="232" t="s">
        <v>131</v>
      </c>
      <c r="P165" s="232"/>
      <c r="Q165" s="232"/>
      <c r="R165" s="232"/>
      <c r="S165" s="232"/>
      <c r="T165" s="232"/>
      <c r="U165" s="232"/>
      <c r="V165" s="232"/>
      <c r="W165" s="232"/>
      <c r="X165" s="232"/>
      <c r="Y165" s="232"/>
      <c r="Z165" s="232"/>
      <c r="AA165" s="232"/>
      <c r="AB165" s="232"/>
      <c r="AC165" s="232"/>
      <c r="AD165" s="232"/>
      <c r="AE165" s="232"/>
      <c r="AF165" s="232"/>
      <c r="AG165" s="232"/>
      <c r="AH165" s="232"/>
      <c r="AI165" s="232"/>
      <c r="AJ165" s="232"/>
      <c r="AK165" s="232"/>
      <c r="AL165" s="232"/>
      <c r="AM165" s="232"/>
      <c r="AN165" s="232"/>
      <c r="AO165" s="232"/>
      <c r="AP165" s="232"/>
      <c r="AQ165" s="232"/>
      <c r="AR165" s="232"/>
      <c r="AS165" s="232"/>
      <c r="AT165" s="232"/>
      <c r="AU165" s="232"/>
      <c r="AV165" s="232"/>
      <c r="AW165" s="232"/>
      <c r="AX165" s="232"/>
      <c r="AY165" s="232"/>
      <c r="AZ165" s="232"/>
      <c r="BA165" s="232" t="e">
        <v>#N/A</v>
      </c>
      <c r="BB165" s="232">
        <v>0</v>
      </c>
      <c r="BC165" t="e">
        <v>#N/A</v>
      </c>
      <c r="BD165">
        <f>VLOOKUP(A165,[1]ورقة6!$A$2:$A$5557,1,0)</f>
        <v>337115</v>
      </c>
      <c r="BE165" s="125">
        <v>0</v>
      </c>
    </row>
    <row r="166" spans="1:57" x14ac:dyDescent="0.25">
      <c r="A166" s="232">
        <v>337116</v>
      </c>
      <c r="B166" s="232" t="s">
        <v>107</v>
      </c>
      <c r="C166" s="232" t="s">
        <v>131</v>
      </c>
      <c r="D166" s="232" t="s">
        <v>131</v>
      </c>
      <c r="E166" s="232" t="s">
        <v>131</v>
      </c>
      <c r="F166" s="232" t="s">
        <v>131</v>
      </c>
      <c r="G166" s="232" t="s">
        <v>131</v>
      </c>
      <c r="H166" s="232" t="s">
        <v>131</v>
      </c>
      <c r="I166" s="232" t="s">
        <v>131</v>
      </c>
      <c r="J166" s="232" t="s">
        <v>131</v>
      </c>
      <c r="K166" s="232" t="s">
        <v>131</v>
      </c>
      <c r="L166" s="232" t="s">
        <v>131</v>
      </c>
      <c r="M166" s="232" t="s">
        <v>131</v>
      </c>
      <c r="N166" s="232" t="s">
        <v>131</v>
      </c>
      <c r="O166" s="232" t="s">
        <v>131</v>
      </c>
      <c r="P166" s="232"/>
      <c r="Q166" s="232"/>
      <c r="R166" s="232"/>
      <c r="S166" s="232"/>
      <c r="T166" s="232"/>
      <c r="U166" s="232"/>
      <c r="V166" s="232"/>
      <c r="W166" s="232"/>
      <c r="X166" s="232"/>
      <c r="Y166" s="232"/>
      <c r="Z166" s="232"/>
      <c r="AA166" s="232"/>
      <c r="AB166" s="232"/>
      <c r="AC166" s="232"/>
      <c r="AD166" s="232"/>
      <c r="AE166" s="232"/>
      <c r="AF166" s="232"/>
      <c r="AG166" s="232"/>
      <c r="AH166" s="232"/>
      <c r="AI166" s="232"/>
      <c r="AJ166" s="232"/>
      <c r="AK166" s="232"/>
      <c r="AL166" s="232"/>
      <c r="AM166" s="232"/>
      <c r="AN166" s="232"/>
      <c r="AO166" s="232"/>
      <c r="AP166" s="232"/>
      <c r="AQ166" s="232"/>
      <c r="AR166" s="232"/>
      <c r="AS166" s="232"/>
      <c r="AT166" s="232"/>
      <c r="AU166" s="232"/>
      <c r="AV166" s="232"/>
      <c r="AW166" s="232"/>
      <c r="AX166" s="232"/>
      <c r="AY166" s="232"/>
      <c r="AZ166" s="232"/>
      <c r="BA166" s="232" t="e">
        <v>#N/A</v>
      </c>
      <c r="BB166" s="232">
        <v>0</v>
      </c>
      <c r="BC166" t="e">
        <v>#N/A</v>
      </c>
      <c r="BD166">
        <f>VLOOKUP(A166,[1]ورقة6!$A$2:$A$5557,1,0)</f>
        <v>337116</v>
      </c>
      <c r="BE166" s="125">
        <v>0</v>
      </c>
    </row>
    <row r="167" spans="1:57" x14ac:dyDescent="0.25">
      <c r="A167" s="232">
        <v>337169</v>
      </c>
      <c r="B167" s="232" t="s">
        <v>107</v>
      </c>
      <c r="C167" s="232" t="s">
        <v>131</v>
      </c>
      <c r="D167" s="232" t="s">
        <v>131</v>
      </c>
      <c r="E167" s="232" t="s">
        <v>131</v>
      </c>
      <c r="F167" s="232" t="s">
        <v>131</v>
      </c>
      <c r="G167" s="232" t="s">
        <v>131</v>
      </c>
      <c r="H167" s="232" t="s">
        <v>131</v>
      </c>
      <c r="I167" s="232" t="s">
        <v>131</v>
      </c>
      <c r="J167" s="232" t="s">
        <v>131</v>
      </c>
      <c r="K167" s="232" t="s">
        <v>131</v>
      </c>
      <c r="L167" s="232" t="s">
        <v>131</v>
      </c>
      <c r="M167" s="232" t="s">
        <v>131</v>
      </c>
      <c r="N167" s="232"/>
      <c r="O167" s="232" t="s">
        <v>131</v>
      </c>
      <c r="P167" s="232"/>
      <c r="Q167" s="232"/>
      <c r="R167" s="232"/>
      <c r="S167" s="232"/>
      <c r="T167" s="232"/>
      <c r="U167" s="232"/>
      <c r="V167" s="232"/>
      <c r="W167" s="232"/>
      <c r="X167" s="232"/>
      <c r="Y167" s="232"/>
      <c r="Z167" s="232"/>
      <c r="AA167" s="232"/>
      <c r="AB167" s="232"/>
      <c r="AC167" s="232"/>
      <c r="AD167" s="232"/>
      <c r="AE167" s="232"/>
      <c r="AF167" s="232"/>
      <c r="AG167" s="232"/>
      <c r="AH167" s="232"/>
      <c r="AI167" s="232"/>
      <c r="AJ167" s="232"/>
      <c r="AK167" s="232"/>
      <c r="AL167" s="232"/>
      <c r="AM167" s="232"/>
      <c r="AN167" s="232"/>
      <c r="AO167" s="232"/>
      <c r="AP167" s="232"/>
      <c r="AQ167" s="232"/>
      <c r="AR167" s="232"/>
      <c r="AS167" s="232"/>
      <c r="AT167" s="232"/>
      <c r="AU167" s="232"/>
      <c r="AV167" s="232"/>
      <c r="AW167" s="232"/>
      <c r="AX167" s="232"/>
      <c r="AY167" s="232"/>
      <c r="AZ167" s="232"/>
      <c r="BA167" s="232" t="e">
        <v>#N/A</v>
      </c>
      <c r="BB167" s="232">
        <v>0</v>
      </c>
      <c r="BC167" t="e">
        <v>#N/A</v>
      </c>
      <c r="BD167">
        <f>VLOOKUP(A167,[1]ورقة6!$A$2:$A$5557,1,0)</f>
        <v>337169</v>
      </c>
      <c r="BE167" s="125">
        <v>0</v>
      </c>
    </row>
    <row r="168" spans="1:57" x14ac:dyDescent="0.25">
      <c r="A168" s="232">
        <v>337177</v>
      </c>
      <c r="B168" s="232" t="s">
        <v>107</v>
      </c>
      <c r="C168" s="232" t="s">
        <v>131</v>
      </c>
      <c r="D168" s="232" t="s">
        <v>131</v>
      </c>
      <c r="E168" s="232" t="s">
        <v>131</v>
      </c>
      <c r="F168" s="232" t="s">
        <v>131</v>
      </c>
      <c r="G168" s="232" t="s">
        <v>131</v>
      </c>
      <c r="H168" s="232" t="s">
        <v>131</v>
      </c>
      <c r="I168" s="232" t="s">
        <v>131</v>
      </c>
      <c r="J168" s="232" t="s">
        <v>131</v>
      </c>
      <c r="K168" s="232" t="s">
        <v>131</v>
      </c>
      <c r="L168" s="232" t="s">
        <v>131</v>
      </c>
      <c r="M168" s="232" t="s">
        <v>131</v>
      </c>
      <c r="N168" s="232" t="s">
        <v>131</v>
      </c>
      <c r="O168" s="232" t="s">
        <v>131</v>
      </c>
      <c r="P168" s="232"/>
      <c r="Q168" s="232"/>
      <c r="R168" s="232"/>
      <c r="S168" s="232"/>
      <c r="T168" s="232"/>
      <c r="U168" s="232"/>
      <c r="V168" s="232"/>
      <c r="W168" s="232"/>
      <c r="X168" s="232"/>
      <c r="Y168" s="232"/>
      <c r="Z168" s="232"/>
      <c r="AA168" s="232"/>
      <c r="AB168" s="232"/>
      <c r="AC168" s="232"/>
      <c r="AD168" s="232"/>
      <c r="AE168" s="232"/>
      <c r="AF168" s="232"/>
      <c r="AG168" s="232"/>
      <c r="AH168" s="232"/>
      <c r="AI168" s="232"/>
      <c r="AJ168" s="232"/>
      <c r="AK168" s="232"/>
      <c r="AL168" s="232"/>
      <c r="AM168" s="232"/>
      <c r="AN168" s="232"/>
      <c r="AO168" s="232"/>
      <c r="AP168" s="232"/>
      <c r="AQ168" s="232"/>
      <c r="AR168" s="232"/>
      <c r="AS168" s="232"/>
      <c r="AT168" s="232"/>
      <c r="AU168" s="232"/>
      <c r="AV168" s="232"/>
      <c r="AW168" s="232"/>
      <c r="AX168" s="232"/>
      <c r="AY168" s="232"/>
      <c r="AZ168" s="232"/>
      <c r="BA168" s="232" t="e">
        <v>#N/A</v>
      </c>
      <c r="BB168" s="232">
        <v>0</v>
      </c>
      <c r="BC168" t="e">
        <v>#N/A</v>
      </c>
      <c r="BD168">
        <f>VLOOKUP(A168,[1]ورقة6!$A$2:$A$5557,1,0)</f>
        <v>337177</v>
      </c>
      <c r="BE168" s="125">
        <v>0</v>
      </c>
    </row>
    <row r="169" spans="1:57" x14ac:dyDescent="0.25">
      <c r="A169" s="233">
        <v>337232</v>
      </c>
      <c r="B169" s="234" t="s">
        <v>107</v>
      </c>
      <c r="C169" s="233" t="s">
        <v>133</v>
      </c>
      <c r="D169" s="233" t="s">
        <v>131</v>
      </c>
      <c r="E169" s="233" t="s">
        <v>131</v>
      </c>
      <c r="F169" s="233" t="s">
        <v>131</v>
      </c>
      <c r="G169" s="233" t="s">
        <v>131</v>
      </c>
      <c r="H169" s="233" t="s">
        <v>133</v>
      </c>
      <c r="I169" s="233" t="s">
        <v>131</v>
      </c>
      <c r="J169" s="233" t="s">
        <v>131</v>
      </c>
      <c r="K169" s="233" t="s">
        <v>131</v>
      </c>
      <c r="L169" s="233" t="s">
        <v>131</v>
      </c>
      <c r="M169" s="233" t="s">
        <v>131</v>
      </c>
      <c r="N169" s="233" t="s">
        <v>131</v>
      </c>
      <c r="O169" s="233" t="s">
        <v>131</v>
      </c>
      <c r="P169" s="233"/>
      <c r="Q169" s="233"/>
      <c r="R169" s="233"/>
      <c r="S169" s="233"/>
      <c r="T169" s="233"/>
      <c r="U169" s="233"/>
      <c r="V169" s="233"/>
      <c r="W169" s="233"/>
      <c r="X169" s="233"/>
      <c r="Y169" s="233"/>
      <c r="Z169" s="233"/>
      <c r="AA169" s="233"/>
      <c r="AB169" s="233"/>
      <c r="AC169" s="233"/>
      <c r="AD169" s="233"/>
      <c r="AE169" s="233"/>
      <c r="AF169" s="233"/>
      <c r="AG169" s="233"/>
      <c r="AH169" s="233"/>
      <c r="AI169" s="233"/>
      <c r="AJ169" s="233"/>
      <c r="AK169" s="233"/>
      <c r="AL169" s="233"/>
      <c r="AM169" s="233"/>
      <c r="AN169" s="233"/>
      <c r="AO169" s="233"/>
      <c r="AP169" s="233"/>
      <c r="AQ169" s="233"/>
      <c r="AR169" s="233"/>
      <c r="AS169" s="233"/>
      <c r="AT169" s="233"/>
      <c r="AU169" s="233"/>
      <c r="AV169" s="233"/>
      <c r="AW169" s="233"/>
      <c r="AX169" s="233"/>
      <c r="AY169" s="233"/>
      <c r="AZ169" s="233"/>
      <c r="BA169" s="232" t="e">
        <v>#N/A</v>
      </c>
      <c r="BB169" s="232" t="s">
        <v>4413</v>
      </c>
      <c r="BC169" t="e">
        <v>#N/A</v>
      </c>
      <c r="BD169">
        <f>VLOOKUP(A169,[1]ورقة6!$A$2:$A$5557,1,0)</f>
        <v>337232</v>
      </c>
      <c r="BE169" s="125" t="s">
        <v>4413</v>
      </c>
    </row>
    <row r="170" spans="1:57" x14ac:dyDescent="0.25">
      <c r="A170" s="232">
        <v>337299</v>
      </c>
      <c r="B170" s="232" t="s">
        <v>107</v>
      </c>
      <c r="C170" s="232" t="s">
        <v>131</v>
      </c>
      <c r="D170" s="232" t="s">
        <v>131</v>
      </c>
      <c r="E170" s="232" t="s">
        <v>131</v>
      </c>
      <c r="F170" s="232" t="s">
        <v>131</v>
      </c>
      <c r="G170" s="232" t="s">
        <v>131</v>
      </c>
      <c r="H170" s="232" t="s">
        <v>131</v>
      </c>
      <c r="I170" s="232" t="s">
        <v>131</v>
      </c>
      <c r="J170" s="232" t="s">
        <v>131</v>
      </c>
      <c r="K170" s="232" t="s">
        <v>131</v>
      </c>
      <c r="L170" s="232" t="s">
        <v>131</v>
      </c>
      <c r="M170" s="232" t="s">
        <v>131</v>
      </c>
      <c r="N170" s="232" t="s">
        <v>131</v>
      </c>
      <c r="O170" s="232" t="s">
        <v>131</v>
      </c>
      <c r="P170" s="232"/>
      <c r="Q170" s="232"/>
      <c r="R170" s="232"/>
      <c r="S170" s="232"/>
      <c r="T170" s="232"/>
      <c r="U170" s="232"/>
      <c r="V170" s="232"/>
      <c r="W170" s="232"/>
      <c r="X170" s="232"/>
      <c r="Y170" s="232"/>
      <c r="Z170" s="232"/>
      <c r="AA170" s="232"/>
      <c r="AB170" s="232"/>
      <c r="AC170" s="232"/>
      <c r="AD170" s="232"/>
      <c r="AE170" s="232"/>
      <c r="AF170" s="232"/>
      <c r="AG170" s="232"/>
      <c r="AH170" s="232"/>
      <c r="AI170" s="232"/>
      <c r="AJ170" s="232"/>
      <c r="AK170" s="232"/>
      <c r="AL170" s="232"/>
      <c r="AM170" s="232"/>
      <c r="AN170" s="232"/>
      <c r="AO170" s="232"/>
      <c r="AP170" s="232"/>
      <c r="AQ170" s="232"/>
      <c r="AR170" s="232"/>
      <c r="AS170" s="232"/>
      <c r="AT170" s="232"/>
      <c r="AU170" s="232"/>
      <c r="AV170" s="232"/>
      <c r="AW170" s="232"/>
      <c r="AX170" s="232"/>
      <c r="AY170" s="232"/>
      <c r="AZ170" s="232"/>
      <c r="BA170" s="232" t="e">
        <v>#N/A</v>
      </c>
      <c r="BB170" s="232">
        <v>0</v>
      </c>
      <c r="BC170" t="e">
        <v>#N/A</v>
      </c>
      <c r="BD170">
        <f>VLOOKUP(A170,[1]ورقة6!$A$2:$A$5557,1,0)</f>
        <v>337299</v>
      </c>
      <c r="BE170" s="125">
        <v>0</v>
      </c>
    </row>
    <row r="171" spans="1:57" x14ac:dyDescent="0.25">
      <c r="A171" s="233">
        <v>337312</v>
      </c>
      <c r="B171" s="234" t="s">
        <v>107</v>
      </c>
      <c r="C171" s="233" t="s">
        <v>200</v>
      </c>
      <c r="D171" s="233"/>
      <c r="E171" s="233" t="s">
        <v>200</v>
      </c>
      <c r="F171" s="233" t="s">
        <v>200</v>
      </c>
      <c r="G171" s="233" t="s">
        <v>200</v>
      </c>
      <c r="H171" s="233"/>
      <c r="I171" s="233"/>
      <c r="J171" s="233" t="s">
        <v>200</v>
      </c>
      <c r="K171" s="233" t="s">
        <v>200</v>
      </c>
      <c r="L171" s="233" t="s">
        <v>200</v>
      </c>
      <c r="M171" s="233" t="s">
        <v>200</v>
      </c>
      <c r="N171" s="233"/>
      <c r="O171" s="233" t="s">
        <v>200</v>
      </c>
      <c r="P171" s="233"/>
      <c r="Q171" s="233"/>
      <c r="R171" s="233"/>
      <c r="S171" s="233"/>
      <c r="T171" s="233"/>
      <c r="U171" s="233"/>
      <c r="V171" s="233"/>
      <c r="W171" s="233"/>
      <c r="X171" s="233"/>
      <c r="Y171" s="233"/>
      <c r="Z171" s="233"/>
      <c r="AA171" s="233"/>
      <c r="AB171" s="233"/>
      <c r="AC171" s="233"/>
      <c r="AD171" s="233"/>
      <c r="AE171" s="233"/>
      <c r="AF171" s="233"/>
      <c r="AG171" s="233"/>
      <c r="AH171" s="233"/>
      <c r="AI171" s="233"/>
      <c r="AJ171" s="233"/>
      <c r="AK171" s="233"/>
      <c r="AL171" s="233"/>
      <c r="AM171" s="233"/>
      <c r="AN171" s="233"/>
      <c r="AO171" s="233"/>
      <c r="AP171" s="233"/>
      <c r="AQ171" s="233"/>
      <c r="AR171" s="233"/>
      <c r="AS171" s="233"/>
      <c r="AT171" s="233"/>
      <c r="AU171" s="233"/>
      <c r="AV171" s="233"/>
      <c r="AW171" s="233"/>
      <c r="AX171" s="233"/>
      <c r="AY171" s="233"/>
      <c r="AZ171" s="233"/>
      <c r="BA171" s="232" t="e">
        <v>#N/A</v>
      </c>
      <c r="BB171" s="232">
        <v>0</v>
      </c>
      <c r="BC171" t="e">
        <v>#N/A</v>
      </c>
      <c r="BD171">
        <f>VLOOKUP(A171,[1]ورقة6!$A$2:$A$5557,1,0)</f>
        <v>337312</v>
      </c>
      <c r="BE171" s="125" t="s">
        <v>16623</v>
      </c>
    </row>
    <row r="172" spans="1:57" s="261" customFormat="1" x14ac:dyDescent="0.25">
      <c r="A172" s="233">
        <v>337369</v>
      </c>
      <c r="B172" s="234" t="s">
        <v>107</v>
      </c>
      <c r="C172" s="233" t="s">
        <v>200</v>
      </c>
      <c r="D172" s="233" t="s">
        <v>200</v>
      </c>
      <c r="E172" s="233" t="s">
        <v>200</v>
      </c>
      <c r="F172" s="233" t="s">
        <v>200</v>
      </c>
      <c r="G172" s="233" t="s">
        <v>200</v>
      </c>
      <c r="H172" s="233" t="s">
        <v>200</v>
      </c>
      <c r="I172" s="233" t="s">
        <v>200</v>
      </c>
      <c r="J172" s="233" t="s">
        <v>200</v>
      </c>
      <c r="K172" s="233" t="s">
        <v>200</v>
      </c>
      <c r="L172" s="233" t="s">
        <v>200</v>
      </c>
      <c r="M172" s="233" t="s">
        <v>200</v>
      </c>
      <c r="N172" s="233" t="s">
        <v>200</v>
      </c>
      <c r="O172" s="233" t="s">
        <v>200</v>
      </c>
      <c r="P172" s="233"/>
      <c r="Q172" s="233"/>
      <c r="R172" s="233"/>
      <c r="S172" s="233"/>
      <c r="T172" s="233"/>
      <c r="U172" s="233"/>
      <c r="V172" s="233"/>
      <c r="W172" s="233"/>
      <c r="X172" s="233"/>
      <c r="Y172" s="233"/>
      <c r="Z172" s="233"/>
      <c r="AA172" s="233"/>
      <c r="AB172" s="233"/>
      <c r="AC172" s="233"/>
      <c r="AD172" s="233"/>
      <c r="AE172" s="233"/>
      <c r="AF172" s="233"/>
      <c r="AG172" s="233"/>
      <c r="AH172" s="233"/>
      <c r="AI172" s="233"/>
      <c r="AJ172" s="233"/>
      <c r="AK172" s="233"/>
      <c r="AL172" s="233"/>
      <c r="AM172" s="233"/>
      <c r="AN172" s="233"/>
      <c r="AO172" s="233"/>
      <c r="AP172" s="233"/>
      <c r="AQ172" s="233"/>
      <c r="AR172" s="233"/>
      <c r="AS172" s="233"/>
      <c r="AT172" s="233"/>
      <c r="AU172" s="233"/>
      <c r="AV172" s="233"/>
      <c r="AW172" s="233"/>
      <c r="AX172" s="233"/>
      <c r="AY172" s="233"/>
      <c r="AZ172" s="233"/>
      <c r="BA172" s="232" t="e">
        <v>#N/A</v>
      </c>
      <c r="BB172" s="232">
        <v>0</v>
      </c>
      <c r="BC172" t="e">
        <v>#N/A</v>
      </c>
      <c r="BD172">
        <f>VLOOKUP(A172,[1]ورقة6!$A$2:$A$5557,1,0)</f>
        <v>337369</v>
      </c>
      <c r="BE172" s="125" t="s">
        <v>16623</v>
      </c>
    </row>
    <row r="173" spans="1:57" x14ac:dyDescent="0.25">
      <c r="A173" s="233">
        <v>337500</v>
      </c>
      <c r="B173" s="234" t="s">
        <v>107</v>
      </c>
      <c r="C173" s="233"/>
      <c r="D173" s="233" t="s">
        <v>200</v>
      </c>
      <c r="E173" s="233"/>
      <c r="F173" s="233" t="s">
        <v>200</v>
      </c>
      <c r="G173" s="233" t="s">
        <v>200</v>
      </c>
      <c r="H173" s="233"/>
      <c r="I173" s="233" t="s">
        <v>200</v>
      </c>
      <c r="J173" s="233" t="s">
        <v>200</v>
      </c>
      <c r="K173" s="233" t="s">
        <v>200</v>
      </c>
      <c r="L173" s="233" t="s">
        <v>200</v>
      </c>
      <c r="M173" s="233" t="s">
        <v>200</v>
      </c>
      <c r="N173" s="233" t="s">
        <v>200</v>
      </c>
      <c r="O173" s="233" t="s">
        <v>200</v>
      </c>
      <c r="P173" s="233"/>
      <c r="Q173" s="233"/>
      <c r="R173" s="233"/>
      <c r="S173" s="233"/>
      <c r="T173" s="233"/>
      <c r="U173" s="233"/>
      <c r="V173" s="233"/>
      <c r="W173" s="233"/>
      <c r="X173" s="233"/>
      <c r="Y173" s="233"/>
      <c r="Z173" s="233"/>
      <c r="AA173" s="233"/>
      <c r="AB173" s="233"/>
      <c r="AC173" s="233"/>
      <c r="AD173" s="233"/>
      <c r="AE173" s="233"/>
      <c r="AF173" s="233"/>
      <c r="AG173" s="233"/>
      <c r="AH173" s="233"/>
      <c r="AI173" s="233"/>
      <c r="AJ173" s="233"/>
      <c r="AK173" s="233"/>
      <c r="AL173" s="233"/>
      <c r="AM173" s="233"/>
      <c r="AN173" s="233"/>
      <c r="AO173" s="233"/>
      <c r="AP173" s="233"/>
      <c r="AQ173" s="233"/>
      <c r="AR173" s="233"/>
      <c r="AS173" s="233"/>
      <c r="AT173" s="233"/>
      <c r="AU173" s="233"/>
      <c r="AV173" s="233"/>
      <c r="AW173" s="233"/>
      <c r="AX173" s="233"/>
      <c r="AY173" s="233"/>
      <c r="AZ173" s="233"/>
      <c r="BA173" s="232" t="e">
        <v>#N/A</v>
      </c>
      <c r="BB173" s="232">
        <v>0</v>
      </c>
      <c r="BC173" t="e">
        <v>#N/A</v>
      </c>
      <c r="BD173">
        <f>VLOOKUP(A173,[1]ورقة6!$A$2:$A$5557,1,0)</f>
        <v>337500</v>
      </c>
      <c r="BE173" s="125" t="s">
        <v>16623</v>
      </c>
    </row>
    <row r="174" spans="1:57" x14ac:dyDescent="0.25">
      <c r="A174" s="233">
        <v>337572</v>
      </c>
      <c r="B174" s="234" t="s">
        <v>107</v>
      </c>
      <c r="C174" s="233" t="s">
        <v>200</v>
      </c>
      <c r="D174" s="233"/>
      <c r="E174" s="233" t="s">
        <v>200</v>
      </c>
      <c r="F174" s="233"/>
      <c r="G174" s="233" t="s">
        <v>200</v>
      </c>
      <c r="H174" s="233"/>
      <c r="I174" s="233" t="s">
        <v>200</v>
      </c>
      <c r="J174" s="233" t="s">
        <v>200</v>
      </c>
      <c r="K174" s="233" t="s">
        <v>200</v>
      </c>
      <c r="L174" s="233" t="s">
        <v>200</v>
      </c>
      <c r="M174" s="233"/>
      <c r="N174" s="233" t="s">
        <v>200</v>
      </c>
      <c r="O174" s="233" t="s">
        <v>200</v>
      </c>
      <c r="P174" s="233"/>
      <c r="Q174" s="233"/>
      <c r="R174" s="233"/>
      <c r="S174" s="233"/>
      <c r="T174" s="233"/>
      <c r="U174" s="233"/>
      <c r="V174" s="233"/>
      <c r="W174" s="233"/>
      <c r="X174" s="233"/>
      <c r="Y174" s="233"/>
      <c r="Z174" s="233"/>
      <c r="AA174" s="233"/>
      <c r="AB174" s="233"/>
      <c r="AC174" s="233"/>
      <c r="AD174" s="233"/>
      <c r="AE174" s="233"/>
      <c r="AF174" s="233"/>
      <c r="AG174" s="233"/>
      <c r="AH174" s="233"/>
      <c r="AI174" s="233"/>
      <c r="AJ174" s="233"/>
      <c r="AK174" s="233"/>
      <c r="AL174" s="233"/>
      <c r="AM174" s="233"/>
      <c r="AN174" s="233"/>
      <c r="AO174" s="233"/>
      <c r="AP174" s="233"/>
      <c r="AQ174" s="233"/>
      <c r="AR174" s="233"/>
      <c r="AS174" s="233"/>
      <c r="AT174" s="233"/>
      <c r="AU174" s="233"/>
      <c r="AV174" s="233"/>
      <c r="AW174" s="233"/>
      <c r="AX174" s="233"/>
      <c r="AY174" s="233"/>
      <c r="AZ174" s="233"/>
      <c r="BA174" s="232" t="e">
        <v>#N/A</v>
      </c>
      <c r="BB174" s="232">
        <v>0</v>
      </c>
      <c r="BC174" t="e">
        <v>#N/A</v>
      </c>
      <c r="BD174">
        <f>VLOOKUP(A174,[1]ورقة6!$A$2:$A$5557,1,0)</f>
        <v>337572</v>
      </c>
      <c r="BE174" s="125" t="s">
        <v>16623</v>
      </c>
    </row>
    <row r="175" spans="1:57" x14ac:dyDescent="0.25">
      <c r="A175">
        <v>337626</v>
      </c>
      <c r="B175" t="s">
        <v>107</v>
      </c>
      <c r="C175" t="s">
        <v>131</v>
      </c>
      <c r="D175" t="s">
        <v>131</v>
      </c>
      <c r="E175"/>
      <c r="F175" t="s">
        <v>131</v>
      </c>
      <c r="G175" t="s">
        <v>133</v>
      </c>
      <c r="H175"/>
      <c r="I175"/>
      <c r="J175"/>
      <c r="K175"/>
      <c r="L175" t="s">
        <v>131</v>
      </c>
      <c r="M175" t="s">
        <v>131</v>
      </c>
      <c r="N175"/>
      <c r="O175" t="s">
        <v>131</v>
      </c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 s="232" t="s">
        <v>107</v>
      </c>
      <c r="BB175" s="232">
        <v>0</v>
      </c>
      <c r="BC175" t="e">
        <v>#N/A</v>
      </c>
      <c r="BD175">
        <f>VLOOKUP(A175,[1]ورقة6!$A$2:$A$5557,1,0)</f>
        <v>337626</v>
      </c>
      <c r="BE175" s="125">
        <v>0</v>
      </c>
    </row>
    <row r="176" spans="1:57" x14ac:dyDescent="0.25">
      <c r="A176" s="233">
        <v>337642</v>
      </c>
      <c r="B176" s="234" t="s">
        <v>107</v>
      </c>
      <c r="C176" s="233" t="s">
        <v>200</v>
      </c>
      <c r="D176" s="233" t="s">
        <v>200</v>
      </c>
      <c r="E176" s="233" t="s">
        <v>200</v>
      </c>
      <c r="F176" s="233" t="s">
        <v>200</v>
      </c>
      <c r="G176" s="233" t="s">
        <v>200</v>
      </c>
      <c r="H176" s="233" t="s">
        <v>200</v>
      </c>
      <c r="I176" s="233" t="s">
        <v>200</v>
      </c>
      <c r="J176" s="233" t="s">
        <v>200</v>
      </c>
      <c r="K176" s="233" t="s">
        <v>200</v>
      </c>
      <c r="L176" s="233" t="s">
        <v>200</v>
      </c>
      <c r="M176" s="233" t="s">
        <v>200</v>
      </c>
      <c r="N176" s="233" t="s">
        <v>200</v>
      </c>
      <c r="O176" s="233" t="s">
        <v>200</v>
      </c>
      <c r="P176" s="233"/>
      <c r="Q176" s="233"/>
      <c r="R176" s="233"/>
      <c r="S176" s="233"/>
      <c r="T176" s="233"/>
      <c r="U176" s="233"/>
      <c r="V176" s="233"/>
      <c r="W176" s="233"/>
      <c r="X176" s="233"/>
      <c r="Y176" s="233"/>
      <c r="Z176" s="233"/>
      <c r="AA176" s="233"/>
      <c r="AB176" s="233"/>
      <c r="AC176" s="233"/>
      <c r="AD176" s="233"/>
      <c r="AE176" s="233"/>
      <c r="AF176" s="233"/>
      <c r="AG176" s="233"/>
      <c r="AH176" s="233"/>
      <c r="AI176" s="233"/>
      <c r="AJ176" s="233"/>
      <c r="AK176" s="233"/>
      <c r="AL176" s="233"/>
      <c r="AM176" s="233"/>
      <c r="AN176" s="233"/>
      <c r="AO176" s="233"/>
      <c r="AP176" s="233"/>
      <c r="AQ176" s="233"/>
      <c r="AR176" s="233"/>
      <c r="AS176" s="233"/>
      <c r="AT176" s="233"/>
      <c r="AU176" s="233"/>
      <c r="AV176" s="233"/>
      <c r="AW176" s="233"/>
      <c r="AX176" s="233"/>
      <c r="AY176" s="233"/>
      <c r="AZ176" s="233"/>
      <c r="BA176" s="232" t="e">
        <v>#N/A</v>
      </c>
      <c r="BB176" s="232">
        <v>0</v>
      </c>
      <c r="BC176" t="e">
        <v>#N/A</v>
      </c>
      <c r="BD176">
        <f>VLOOKUP(A176,[1]ورقة6!$A$2:$A$5557,1,0)</f>
        <v>337642</v>
      </c>
      <c r="BE176" s="125" t="s">
        <v>16623</v>
      </c>
    </row>
    <row r="177" spans="1:57" x14ac:dyDescent="0.25">
      <c r="A177" s="233">
        <v>337700</v>
      </c>
      <c r="B177" s="234" t="s">
        <v>107</v>
      </c>
      <c r="C177" s="233"/>
      <c r="D177" s="233"/>
      <c r="E177" s="233"/>
      <c r="F177" s="233"/>
      <c r="G177" s="233" t="s">
        <v>200</v>
      </c>
      <c r="H177" s="233" t="s">
        <v>200</v>
      </c>
      <c r="I177" s="233" t="s">
        <v>200</v>
      </c>
      <c r="J177" s="233" t="s">
        <v>200</v>
      </c>
      <c r="K177" s="233" t="s">
        <v>200</v>
      </c>
      <c r="L177" s="233" t="s">
        <v>200</v>
      </c>
      <c r="M177" s="233" t="s">
        <v>200</v>
      </c>
      <c r="N177" s="233" t="s">
        <v>200</v>
      </c>
      <c r="O177" s="233" t="s">
        <v>200</v>
      </c>
      <c r="P177" s="233"/>
      <c r="Q177" s="233"/>
      <c r="R177" s="233"/>
      <c r="S177" s="233"/>
      <c r="T177" s="233"/>
      <c r="U177" s="233"/>
      <c r="V177" s="233"/>
      <c r="W177" s="233"/>
      <c r="X177" s="233"/>
      <c r="Y177" s="233"/>
      <c r="Z177" s="233"/>
      <c r="AA177" s="233"/>
      <c r="AB177" s="233"/>
      <c r="AC177" s="233"/>
      <c r="AD177" s="233"/>
      <c r="AE177" s="233"/>
      <c r="AF177" s="233"/>
      <c r="AG177" s="233"/>
      <c r="AH177" s="233"/>
      <c r="AI177" s="233"/>
      <c r="AJ177" s="233"/>
      <c r="AK177" s="233"/>
      <c r="AL177" s="233"/>
      <c r="AM177" s="233"/>
      <c r="AN177" s="233"/>
      <c r="AO177" s="233"/>
      <c r="AP177" s="233"/>
      <c r="AQ177" s="233"/>
      <c r="AR177" s="233"/>
      <c r="AS177" s="233"/>
      <c r="AT177" s="233"/>
      <c r="AU177" s="233"/>
      <c r="AV177" s="233"/>
      <c r="AW177" s="233"/>
      <c r="AX177" s="233"/>
      <c r="AY177" s="233"/>
      <c r="AZ177" s="233"/>
      <c r="BA177" s="232" t="e">
        <v>#N/A</v>
      </c>
      <c r="BB177" s="232">
        <v>0</v>
      </c>
      <c r="BC177" t="e">
        <v>#N/A</v>
      </c>
      <c r="BD177">
        <f>VLOOKUP(A177,[1]ورقة6!$A$2:$A$5557,1,0)</f>
        <v>337700</v>
      </c>
      <c r="BE177" s="125" t="s">
        <v>16623</v>
      </c>
    </row>
    <row r="178" spans="1:57" x14ac:dyDescent="0.25">
      <c r="A178" s="233">
        <v>337839</v>
      </c>
      <c r="B178" s="234" t="s">
        <v>107</v>
      </c>
      <c r="C178" s="233"/>
      <c r="D178" s="233"/>
      <c r="E178" s="233" t="s">
        <v>200</v>
      </c>
      <c r="F178" s="233" t="s">
        <v>200</v>
      </c>
      <c r="G178" s="233" t="s">
        <v>200</v>
      </c>
      <c r="H178" s="233" t="s">
        <v>200</v>
      </c>
      <c r="I178" s="233" t="s">
        <v>200</v>
      </c>
      <c r="J178" s="233" t="s">
        <v>200</v>
      </c>
      <c r="K178" s="233" t="s">
        <v>200</v>
      </c>
      <c r="L178" s="233" t="s">
        <v>200</v>
      </c>
      <c r="M178" s="233" t="s">
        <v>200</v>
      </c>
      <c r="N178" s="233" t="s">
        <v>200</v>
      </c>
      <c r="O178" s="233" t="s">
        <v>200</v>
      </c>
      <c r="P178" s="233"/>
      <c r="Q178" s="233"/>
      <c r="R178" s="233"/>
      <c r="S178" s="233"/>
      <c r="T178" s="233"/>
      <c r="U178" s="233"/>
      <c r="V178" s="233"/>
      <c r="W178" s="233"/>
      <c r="X178" s="233"/>
      <c r="Y178" s="233"/>
      <c r="Z178" s="233"/>
      <c r="AA178" s="233"/>
      <c r="AB178" s="233"/>
      <c r="AC178" s="233"/>
      <c r="AD178" s="233"/>
      <c r="AE178" s="233"/>
      <c r="AF178" s="233"/>
      <c r="AG178" s="233"/>
      <c r="AH178" s="233"/>
      <c r="AI178" s="233"/>
      <c r="AJ178" s="233"/>
      <c r="AK178" s="233"/>
      <c r="AL178" s="233"/>
      <c r="AM178" s="233"/>
      <c r="AN178" s="233"/>
      <c r="AO178" s="233"/>
      <c r="AP178" s="233"/>
      <c r="AQ178" s="233"/>
      <c r="AR178" s="233"/>
      <c r="AS178" s="233"/>
      <c r="AT178" s="233"/>
      <c r="AU178" s="233"/>
      <c r="AV178" s="233"/>
      <c r="AW178" s="233"/>
      <c r="AX178" s="233"/>
      <c r="AY178" s="233"/>
      <c r="AZ178" s="233"/>
      <c r="BA178" s="232" t="e">
        <v>#N/A</v>
      </c>
      <c r="BB178" s="232">
        <v>0</v>
      </c>
      <c r="BC178" t="e">
        <v>#N/A</v>
      </c>
      <c r="BD178">
        <f>VLOOKUP(A178,[1]ورقة6!$A$2:$A$5557,1,0)</f>
        <v>337839</v>
      </c>
      <c r="BE178" s="125" t="s">
        <v>16623</v>
      </c>
    </row>
    <row r="179" spans="1:57" x14ac:dyDescent="0.25">
      <c r="A179" s="233">
        <v>337922</v>
      </c>
      <c r="B179" s="234" t="s">
        <v>107</v>
      </c>
      <c r="C179" s="233" t="s">
        <v>134</v>
      </c>
      <c r="D179" s="233" t="s">
        <v>134</v>
      </c>
      <c r="E179" s="233" t="s">
        <v>134</v>
      </c>
      <c r="F179" s="233" t="s">
        <v>134</v>
      </c>
      <c r="G179" s="233" t="s">
        <v>131</v>
      </c>
      <c r="H179" s="233" t="s">
        <v>134</v>
      </c>
      <c r="I179" s="233"/>
      <c r="J179" s="233" t="s">
        <v>131</v>
      </c>
      <c r="K179" s="233" t="s">
        <v>131</v>
      </c>
      <c r="L179" s="233" t="s">
        <v>133</v>
      </c>
      <c r="M179" s="233" t="s">
        <v>131</v>
      </c>
      <c r="N179" s="233" t="s">
        <v>133</v>
      </c>
      <c r="O179" s="233" t="s">
        <v>131</v>
      </c>
      <c r="P179" s="233"/>
      <c r="Q179" s="233"/>
      <c r="R179" s="233"/>
      <c r="S179" s="233"/>
      <c r="T179" s="233"/>
      <c r="U179" s="233"/>
      <c r="V179" s="233"/>
      <c r="W179" s="233"/>
      <c r="X179" s="233"/>
      <c r="Y179" s="233"/>
      <c r="Z179" s="233"/>
      <c r="AA179" s="233"/>
      <c r="AB179" s="233"/>
      <c r="AC179" s="233"/>
      <c r="AD179" s="233"/>
      <c r="AE179" s="233"/>
      <c r="AF179" s="233"/>
      <c r="AG179" s="233"/>
      <c r="AH179" s="233"/>
      <c r="AI179" s="233"/>
      <c r="AJ179" s="233"/>
      <c r="AK179" s="233"/>
      <c r="AL179" s="233"/>
      <c r="AM179" s="233"/>
      <c r="AN179" s="233"/>
      <c r="AO179" s="233"/>
      <c r="AP179" s="233"/>
      <c r="AQ179" s="233"/>
      <c r="AR179" s="233"/>
      <c r="AS179" s="233"/>
      <c r="AT179" s="233"/>
      <c r="AU179" s="233"/>
      <c r="AV179" s="233"/>
      <c r="AW179" s="233"/>
      <c r="AX179" s="233"/>
      <c r="AY179" s="233"/>
      <c r="AZ179" s="233"/>
      <c r="BA179" s="232" t="e">
        <v>#N/A</v>
      </c>
      <c r="BB179" s="232" t="s">
        <v>4413</v>
      </c>
      <c r="BC179" t="e">
        <v>#N/A</v>
      </c>
      <c r="BD179">
        <f>VLOOKUP(A179,[1]ورقة6!$A$2:$A$5557,1,0)</f>
        <v>337922</v>
      </c>
      <c r="BE179" s="125" t="s">
        <v>4413</v>
      </c>
    </row>
    <row r="180" spans="1:57" x14ac:dyDescent="0.25">
      <c r="A180" s="233">
        <v>337959</v>
      </c>
      <c r="B180" s="234" t="s">
        <v>107</v>
      </c>
      <c r="C180" s="233" t="s">
        <v>200</v>
      </c>
      <c r="D180" s="233" t="s">
        <v>200</v>
      </c>
      <c r="E180" s="233" t="s">
        <v>200</v>
      </c>
      <c r="F180" s="233" t="s">
        <v>200</v>
      </c>
      <c r="G180" s="233" t="s">
        <v>200</v>
      </c>
      <c r="H180" s="233" t="s">
        <v>200</v>
      </c>
      <c r="I180" s="233" t="s">
        <v>200</v>
      </c>
      <c r="J180" s="233" t="s">
        <v>200</v>
      </c>
      <c r="K180" s="233" t="s">
        <v>200</v>
      </c>
      <c r="L180" s="233" t="s">
        <v>200</v>
      </c>
      <c r="M180" s="233" t="s">
        <v>200</v>
      </c>
      <c r="N180" s="233" t="s">
        <v>200</v>
      </c>
      <c r="O180" s="233" t="s">
        <v>200</v>
      </c>
      <c r="P180" s="233"/>
      <c r="Q180" s="233"/>
      <c r="R180" s="233"/>
      <c r="S180" s="233"/>
      <c r="T180" s="233"/>
      <c r="U180" s="233"/>
      <c r="V180" s="233"/>
      <c r="W180" s="233"/>
      <c r="X180" s="233"/>
      <c r="Y180" s="233"/>
      <c r="Z180" s="233"/>
      <c r="AA180" s="233"/>
      <c r="AB180" s="233"/>
      <c r="AC180" s="233"/>
      <c r="AD180" s="233"/>
      <c r="AE180" s="233"/>
      <c r="AF180" s="233"/>
      <c r="AG180" s="233"/>
      <c r="AH180" s="233"/>
      <c r="AI180" s="233"/>
      <c r="AJ180" s="233"/>
      <c r="AK180" s="233"/>
      <c r="AL180" s="233"/>
      <c r="AM180" s="233"/>
      <c r="AN180" s="233"/>
      <c r="AO180" s="233"/>
      <c r="AP180" s="233"/>
      <c r="AQ180" s="233"/>
      <c r="AR180" s="233"/>
      <c r="AS180" s="233"/>
      <c r="AT180" s="233"/>
      <c r="AU180" s="233"/>
      <c r="AV180" s="233"/>
      <c r="AW180" s="233"/>
      <c r="AX180" s="233"/>
      <c r="AY180" s="233"/>
      <c r="AZ180" s="233"/>
      <c r="BA180" s="232" t="e">
        <v>#N/A</v>
      </c>
      <c r="BB180" s="232">
        <v>0</v>
      </c>
      <c r="BC180" t="e">
        <v>#N/A</v>
      </c>
      <c r="BD180">
        <f>VLOOKUP(A180,[1]ورقة6!$A$2:$A$5557,1,0)</f>
        <v>337959</v>
      </c>
      <c r="BE180" s="125" t="s">
        <v>16623</v>
      </c>
    </row>
    <row r="181" spans="1:57" x14ac:dyDescent="0.25">
      <c r="A181" s="233">
        <v>337979</v>
      </c>
      <c r="B181" s="234" t="s">
        <v>107</v>
      </c>
      <c r="C181" s="233" t="s">
        <v>200</v>
      </c>
      <c r="D181" s="233" t="s">
        <v>200</v>
      </c>
      <c r="E181" s="233" t="s">
        <v>200</v>
      </c>
      <c r="F181" s="233"/>
      <c r="G181" s="233" t="s">
        <v>200</v>
      </c>
      <c r="H181" s="233" t="s">
        <v>200</v>
      </c>
      <c r="I181" s="233"/>
      <c r="J181" s="233" t="s">
        <v>200</v>
      </c>
      <c r="K181" s="233" t="s">
        <v>200</v>
      </c>
      <c r="L181" s="233" t="s">
        <v>200</v>
      </c>
      <c r="M181" s="233" t="s">
        <v>200</v>
      </c>
      <c r="N181" s="233" t="s">
        <v>200</v>
      </c>
      <c r="O181" s="233" t="s">
        <v>200</v>
      </c>
      <c r="P181" s="233"/>
      <c r="Q181" s="233"/>
      <c r="R181" s="233"/>
      <c r="S181" s="233"/>
      <c r="T181" s="233"/>
      <c r="U181" s="233"/>
      <c r="V181" s="233"/>
      <c r="W181" s="233"/>
      <c r="X181" s="233"/>
      <c r="Y181" s="233"/>
      <c r="Z181" s="233"/>
      <c r="AA181" s="233"/>
      <c r="AB181" s="233"/>
      <c r="AC181" s="233"/>
      <c r="AD181" s="233"/>
      <c r="AE181" s="233"/>
      <c r="AF181" s="233"/>
      <c r="AG181" s="233"/>
      <c r="AH181" s="233"/>
      <c r="AI181" s="233"/>
      <c r="AJ181" s="233"/>
      <c r="AK181" s="233"/>
      <c r="AL181" s="233"/>
      <c r="AM181" s="233"/>
      <c r="AN181" s="233"/>
      <c r="AO181" s="233"/>
      <c r="AP181" s="233"/>
      <c r="AQ181" s="233"/>
      <c r="AR181" s="233"/>
      <c r="AS181" s="233"/>
      <c r="AT181" s="233"/>
      <c r="AU181" s="233"/>
      <c r="AV181" s="233"/>
      <c r="AW181" s="233"/>
      <c r="AX181" s="233"/>
      <c r="AY181" s="233"/>
      <c r="AZ181" s="233"/>
      <c r="BA181" s="232" t="e">
        <v>#N/A</v>
      </c>
      <c r="BB181" s="232">
        <v>0</v>
      </c>
      <c r="BC181" t="e">
        <v>#N/A</v>
      </c>
      <c r="BD181">
        <f>VLOOKUP(A181,[1]ورقة6!$A$2:$A$5557,1,0)</f>
        <v>337979</v>
      </c>
      <c r="BE181" s="125" t="s">
        <v>16623</v>
      </c>
    </row>
    <row r="182" spans="1:57" x14ac:dyDescent="0.25">
      <c r="A182" s="233">
        <v>338023</v>
      </c>
      <c r="B182" s="234" t="s">
        <v>107</v>
      </c>
      <c r="C182" s="233" t="s">
        <v>200</v>
      </c>
      <c r="D182" s="233" t="s">
        <v>200</v>
      </c>
      <c r="E182" s="233" t="s">
        <v>200</v>
      </c>
      <c r="F182" s="233" t="s">
        <v>200</v>
      </c>
      <c r="G182" s="233" t="s">
        <v>200</v>
      </c>
      <c r="H182" s="233" t="s">
        <v>200</v>
      </c>
      <c r="I182" s="233" t="s">
        <v>200</v>
      </c>
      <c r="J182" s="233" t="s">
        <v>200</v>
      </c>
      <c r="K182" s="233" t="s">
        <v>200</v>
      </c>
      <c r="L182" s="233" t="s">
        <v>200</v>
      </c>
      <c r="M182" s="233" t="s">
        <v>200</v>
      </c>
      <c r="N182" s="233" t="s">
        <v>200</v>
      </c>
      <c r="O182" s="233" t="s">
        <v>200</v>
      </c>
      <c r="P182" s="233"/>
      <c r="Q182" s="233"/>
      <c r="R182" s="233"/>
      <c r="S182" s="233"/>
      <c r="T182" s="233"/>
      <c r="U182" s="233"/>
      <c r="V182" s="233"/>
      <c r="W182" s="233"/>
      <c r="X182" s="233"/>
      <c r="Y182" s="233"/>
      <c r="Z182" s="233"/>
      <c r="AA182" s="233"/>
      <c r="AB182" s="233"/>
      <c r="AC182" s="233"/>
      <c r="AD182" s="233"/>
      <c r="AE182" s="233"/>
      <c r="AF182" s="233"/>
      <c r="AG182" s="233"/>
      <c r="AH182" s="233"/>
      <c r="AI182" s="233"/>
      <c r="AJ182" s="233"/>
      <c r="AK182" s="233"/>
      <c r="AL182" s="233"/>
      <c r="AM182" s="233"/>
      <c r="AN182" s="233"/>
      <c r="AO182" s="233"/>
      <c r="AP182" s="233"/>
      <c r="AQ182" s="233"/>
      <c r="AR182" s="233"/>
      <c r="AS182" s="233"/>
      <c r="AT182" s="233"/>
      <c r="AU182" s="233"/>
      <c r="AV182" s="233"/>
      <c r="AW182" s="233"/>
      <c r="AX182" s="233"/>
      <c r="AY182" s="233"/>
      <c r="AZ182" s="233"/>
      <c r="BA182" s="232" t="e">
        <v>#N/A</v>
      </c>
      <c r="BB182" s="232">
        <v>0</v>
      </c>
      <c r="BC182" t="e">
        <v>#N/A</v>
      </c>
      <c r="BD182">
        <f>VLOOKUP(A182,[1]ورقة6!$A$2:$A$5557,1,0)</f>
        <v>338023</v>
      </c>
      <c r="BE182" s="125" t="s">
        <v>16623</v>
      </c>
    </row>
    <row r="183" spans="1:57" x14ac:dyDescent="0.25">
      <c r="A183" s="232">
        <v>338260</v>
      </c>
      <c r="B183" s="232" t="s">
        <v>107</v>
      </c>
      <c r="C183" s="232" t="s">
        <v>131</v>
      </c>
      <c r="D183" s="232" t="s">
        <v>131</v>
      </c>
      <c r="E183" s="232" t="s">
        <v>131</v>
      </c>
      <c r="F183" s="232" t="s">
        <v>131</v>
      </c>
      <c r="G183" s="232" t="s">
        <v>131</v>
      </c>
      <c r="H183" s="232" t="s">
        <v>131</v>
      </c>
      <c r="I183" s="232" t="s">
        <v>131</v>
      </c>
      <c r="J183" s="232" t="s">
        <v>131</v>
      </c>
      <c r="K183" s="232" t="s">
        <v>131</v>
      </c>
      <c r="L183" s="232"/>
      <c r="M183" s="232"/>
      <c r="N183" s="232" t="s">
        <v>131</v>
      </c>
      <c r="O183" s="232" t="s">
        <v>131</v>
      </c>
      <c r="P183" s="232"/>
      <c r="Q183" s="232"/>
      <c r="R183" s="232"/>
      <c r="S183" s="232"/>
      <c r="T183" s="232"/>
      <c r="U183" s="232"/>
      <c r="V183" s="232"/>
      <c r="W183" s="232"/>
      <c r="X183" s="232"/>
      <c r="Y183" s="232"/>
      <c r="Z183" s="232"/>
      <c r="AA183" s="232"/>
      <c r="AB183" s="232"/>
      <c r="AC183" s="232"/>
      <c r="AD183" s="232"/>
      <c r="AE183" s="232"/>
      <c r="AF183" s="232"/>
      <c r="AG183" s="232"/>
      <c r="AH183" s="232"/>
      <c r="AI183" s="232"/>
      <c r="AJ183" s="232"/>
      <c r="AK183" s="232"/>
      <c r="AL183" s="232"/>
      <c r="AM183" s="232"/>
      <c r="AN183" s="232"/>
      <c r="AO183" s="232"/>
      <c r="AP183" s="232"/>
      <c r="AQ183" s="232"/>
      <c r="AR183" s="232"/>
      <c r="AS183" s="232"/>
      <c r="AT183" s="232"/>
      <c r="AU183" s="232"/>
      <c r="AV183" s="232"/>
      <c r="AW183" s="232"/>
      <c r="AX183" s="232"/>
      <c r="AY183" s="232"/>
      <c r="AZ183" s="232"/>
      <c r="BA183" s="232" t="e">
        <v>#N/A</v>
      </c>
      <c r="BB183" s="232">
        <v>0</v>
      </c>
      <c r="BC183" t="e">
        <v>#N/A</v>
      </c>
      <c r="BD183">
        <f>VLOOKUP(A183,[1]ورقة6!$A$2:$A$5557,1,0)</f>
        <v>338260</v>
      </c>
      <c r="BE183" s="125">
        <v>0</v>
      </c>
    </row>
    <row r="184" spans="1:57" x14ac:dyDescent="0.25">
      <c r="A184" s="259">
        <v>338267</v>
      </c>
      <c r="B184" s="260" t="s">
        <v>107</v>
      </c>
      <c r="C184" s="259"/>
      <c r="D184" s="259"/>
      <c r="E184" s="259"/>
      <c r="F184" s="259"/>
      <c r="G184" s="259"/>
      <c r="H184" s="259"/>
      <c r="I184" s="259"/>
      <c r="J184" s="259"/>
      <c r="K184" s="259"/>
      <c r="L184" s="259"/>
      <c r="M184" s="259"/>
      <c r="N184" s="259"/>
      <c r="O184" s="259"/>
      <c r="P184" s="259"/>
      <c r="Q184" s="259"/>
      <c r="R184" s="260" t="s">
        <v>200</v>
      </c>
      <c r="S184" s="259"/>
      <c r="T184" s="259"/>
      <c r="U184" s="259"/>
      <c r="V184" s="259"/>
      <c r="W184" s="260" t="s">
        <v>200</v>
      </c>
      <c r="X184" s="259"/>
      <c r="Y184" s="259"/>
      <c r="Z184" s="259"/>
      <c r="AA184" s="259"/>
      <c r="AB184" s="259"/>
      <c r="AC184" s="260" t="s">
        <v>200</v>
      </c>
      <c r="AD184" s="260" t="s">
        <v>200</v>
      </c>
      <c r="AE184" s="260" t="s">
        <v>200</v>
      </c>
      <c r="AF184" s="260" t="s">
        <v>200</v>
      </c>
      <c r="AG184" s="260" t="s">
        <v>200</v>
      </c>
      <c r="AH184" s="260" t="s">
        <v>200</v>
      </c>
      <c r="AI184" s="260" t="s">
        <v>200</v>
      </c>
      <c r="AJ184" s="260" t="s">
        <v>200</v>
      </c>
      <c r="AK184" s="260" t="s">
        <v>200</v>
      </c>
      <c r="AL184" s="260" t="s">
        <v>200</v>
      </c>
      <c r="AM184" s="260" t="s">
        <v>200</v>
      </c>
      <c r="AN184" s="260" t="s">
        <v>200</v>
      </c>
      <c r="AO184" s="259"/>
      <c r="AP184" s="259"/>
      <c r="AQ184" s="259"/>
      <c r="AR184" s="259"/>
      <c r="AS184" s="259"/>
      <c r="AT184" s="259"/>
      <c r="AU184" s="259"/>
      <c r="AV184" s="259"/>
      <c r="AW184" s="259"/>
      <c r="AX184" s="259"/>
      <c r="AY184" s="259"/>
      <c r="AZ184" s="259"/>
      <c r="BA184" s="260" t="e">
        <v>#N/A</v>
      </c>
      <c r="BB184" s="260" t="s">
        <v>4412</v>
      </c>
      <c r="BC184" t="e">
        <v>#N/A</v>
      </c>
      <c r="BD184">
        <f>VLOOKUP(A184,[1]ورقة6!$A$2:$A$5557,1,0)</f>
        <v>338267</v>
      </c>
      <c r="BE184" s="125" t="s">
        <v>4412</v>
      </c>
    </row>
    <row r="185" spans="1:57" x14ac:dyDescent="0.25">
      <c r="A185" s="232">
        <v>338276</v>
      </c>
      <c r="B185" s="232" t="s">
        <v>107</v>
      </c>
      <c r="C185" s="232" t="s">
        <v>131</v>
      </c>
      <c r="D185" s="232" t="s">
        <v>131</v>
      </c>
      <c r="E185" s="232" t="s">
        <v>131</v>
      </c>
      <c r="F185" s="232" t="s">
        <v>131</v>
      </c>
      <c r="G185" s="232" t="s">
        <v>131</v>
      </c>
      <c r="H185" s="232" t="s">
        <v>131</v>
      </c>
      <c r="I185" s="232" t="s">
        <v>131</v>
      </c>
      <c r="J185" s="232" t="s">
        <v>131</v>
      </c>
      <c r="K185" s="232"/>
      <c r="L185" s="232"/>
      <c r="M185" s="232" t="s">
        <v>131</v>
      </c>
      <c r="N185" s="232" t="s">
        <v>131</v>
      </c>
      <c r="O185" s="232" t="s">
        <v>131</v>
      </c>
      <c r="P185" s="232"/>
      <c r="Q185" s="232"/>
      <c r="R185" s="232"/>
      <c r="S185" s="232"/>
      <c r="T185" s="232"/>
      <c r="U185" s="232"/>
      <c r="V185" s="232"/>
      <c r="W185" s="232"/>
      <c r="X185" s="232"/>
      <c r="Y185" s="232"/>
      <c r="Z185" s="232"/>
      <c r="AA185" s="232"/>
      <c r="AB185" s="232"/>
      <c r="AC185" s="232"/>
      <c r="AD185" s="232"/>
      <c r="AE185" s="232"/>
      <c r="AF185" s="232"/>
      <c r="AG185" s="232"/>
      <c r="AH185" s="232"/>
      <c r="AI185" s="232"/>
      <c r="AJ185" s="232"/>
      <c r="AK185" s="232"/>
      <c r="AL185" s="232"/>
      <c r="AM185" s="232"/>
      <c r="AN185" s="232"/>
      <c r="AO185" s="232"/>
      <c r="AP185" s="232"/>
      <c r="AQ185" s="232"/>
      <c r="AR185" s="232"/>
      <c r="AS185" s="232"/>
      <c r="AT185" s="232"/>
      <c r="AU185" s="232"/>
      <c r="AV185" s="232"/>
      <c r="AW185" s="232"/>
      <c r="AX185" s="232"/>
      <c r="AY185" s="232"/>
      <c r="AZ185" s="232"/>
      <c r="BA185" s="232" t="e">
        <v>#N/A</v>
      </c>
      <c r="BB185" s="232">
        <v>0</v>
      </c>
      <c r="BC185" t="e">
        <v>#N/A</v>
      </c>
      <c r="BD185">
        <f>VLOOKUP(A185,[1]ورقة6!$A$2:$A$5557,1,0)</f>
        <v>338276</v>
      </c>
      <c r="BE185" s="125">
        <v>0</v>
      </c>
    </row>
    <row r="186" spans="1:57" x14ac:dyDescent="0.25">
      <c r="A186" s="232">
        <v>338308</v>
      </c>
      <c r="B186" s="232" t="s">
        <v>107</v>
      </c>
      <c r="C186" s="232"/>
      <c r="D186" s="232" t="s">
        <v>131</v>
      </c>
      <c r="E186" s="232" t="s">
        <v>131</v>
      </c>
      <c r="F186" s="232"/>
      <c r="G186" s="232" t="s">
        <v>131</v>
      </c>
      <c r="H186" s="232" t="s">
        <v>131</v>
      </c>
      <c r="I186" s="232" t="s">
        <v>131</v>
      </c>
      <c r="J186" s="232" t="s">
        <v>131</v>
      </c>
      <c r="K186" s="232"/>
      <c r="L186" s="232" t="s">
        <v>131</v>
      </c>
      <c r="M186" s="232"/>
      <c r="N186" s="232" t="s">
        <v>131</v>
      </c>
      <c r="O186" s="232" t="s">
        <v>131</v>
      </c>
      <c r="P186" s="232"/>
      <c r="Q186" s="232"/>
      <c r="R186" s="232"/>
      <c r="S186" s="232"/>
      <c r="T186" s="232"/>
      <c r="U186" s="232"/>
      <c r="V186" s="232"/>
      <c r="W186" s="232"/>
      <c r="X186" s="232"/>
      <c r="Y186" s="232"/>
      <c r="Z186" s="232"/>
      <c r="AA186" s="232"/>
      <c r="AB186" s="232"/>
      <c r="AC186" s="232"/>
      <c r="AD186" s="232"/>
      <c r="AE186" s="232"/>
      <c r="AF186" s="232"/>
      <c r="AG186" s="232"/>
      <c r="AH186" s="232"/>
      <c r="AI186" s="232"/>
      <c r="AJ186" s="232"/>
      <c r="AK186" s="232"/>
      <c r="AL186" s="232"/>
      <c r="AM186" s="232"/>
      <c r="AN186" s="232"/>
      <c r="AO186" s="232"/>
      <c r="AP186" s="232"/>
      <c r="AQ186" s="232"/>
      <c r="AR186" s="232"/>
      <c r="AS186" s="232"/>
      <c r="AT186" s="232"/>
      <c r="AU186" s="232"/>
      <c r="AV186" s="232"/>
      <c r="AW186" s="232"/>
      <c r="AX186" s="232"/>
      <c r="AY186" s="232"/>
      <c r="AZ186" s="232"/>
      <c r="BA186" s="232" t="e">
        <v>#N/A</v>
      </c>
      <c r="BB186" s="232">
        <v>0</v>
      </c>
      <c r="BC186" t="e">
        <v>#N/A</v>
      </c>
      <c r="BD186">
        <f>VLOOKUP(A186,[1]ورقة6!$A$2:$A$5557,1,0)</f>
        <v>338308</v>
      </c>
      <c r="BE186" s="125">
        <v>0</v>
      </c>
    </row>
    <row r="187" spans="1:57" x14ac:dyDescent="0.25">
      <c r="A187" s="232">
        <v>338333</v>
      </c>
      <c r="B187" s="232" t="s">
        <v>107</v>
      </c>
      <c r="C187" s="232"/>
      <c r="D187" s="232" t="s">
        <v>131</v>
      </c>
      <c r="E187" s="232" t="s">
        <v>131</v>
      </c>
      <c r="F187" s="232" t="s">
        <v>131</v>
      </c>
      <c r="G187" s="232" t="s">
        <v>131</v>
      </c>
      <c r="H187" s="232" t="s">
        <v>131</v>
      </c>
      <c r="I187" s="232" t="s">
        <v>131</v>
      </c>
      <c r="J187" s="232"/>
      <c r="K187" s="232" t="s">
        <v>131</v>
      </c>
      <c r="L187" s="232" t="s">
        <v>131</v>
      </c>
      <c r="M187" s="232" t="s">
        <v>131</v>
      </c>
      <c r="N187" s="232" t="s">
        <v>131</v>
      </c>
      <c r="O187" s="232" t="s">
        <v>131</v>
      </c>
      <c r="P187" s="232"/>
      <c r="Q187" s="232"/>
      <c r="R187" s="232"/>
      <c r="S187" s="232"/>
      <c r="T187" s="232"/>
      <c r="U187" s="232"/>
      <c r="V187" s="232"/>
      <c r="W187" s="232"/>
      <c r="X187" s="232"/>
      <c r="Y187" s="232"/>
      <c r="Z187" s="232"/>
      <c r="AA187" s="232"/>
      <c r="AB187" s="232"/>
      <c r="AC187" s="232"/>
      <c r="AD187" s="232"/>
      <c r="AE187" s="232"/>
      <c r="AF187" s="232"/>
      <c r="AG187" s="232"/>
      <c r="AH187" s="232"/>
      <c r="AI187" s="232"/>
      <c r="AJ187" s="232"/>
      <c r="AK187" s="232"/>
      <c r="AL187" s="232"/>
      <c r="AM187" s="232"/>
      <c r="AN187" s="232"/>
      <c r="AO187" s="232"/>
      <c r="AP187" s="232"/>
      <c r="AQ187" s="232"/>
      <c r="AR187" s="232"/>
      <c r="AS187" s="232"/>
      <c r="AT187" s="232"/>
      <c r="AU187" s="232"/>
      <c r="AV187" s="232"/>
      <c r="AW187" s="232"/>
      <c r="AX187" s="232"/>
      <c r="AY187" s="232"/>
      <c r="AZ187" s="232"/>
      <c r="BA187" s="232" t="e">
        <v>#N/A</v>
      </c>
      <c r="BB187" s="232">
        <v>0</v>
      </c>
      <c r="BC187" t="e">
        <v>#N/A</v>
      </c>
      <c r="BD187">
        <f>VLOOKUP(A187,[1]ورقة6!$A$2:$A$5557,1,0)</f>
        <v>338333</v>
      </c>
      <c r="BE187" s="125">
        <v>0</v>
      </c>
    </row>
    <row r="188" spans="1:57" x14ac:dyDescent="0.25">
      <c r="A188" s="232">
        <v>338337</v>
      </c>
      <c r="B188" s="232" t="s">
        <v>107</v>
      </c>
      <c r="C188" s="232" t="s">
        <v>131</v>
      </c>
      <c r="D188" s="232" t="s">
        <v>131</v>
      </c>
      <c r="E188" s="232" t="s">
        <v>131</v>
      </c>
      <c r="F188" s="232" t="s">
        <v>131</v>
      </c>
      <c r="G188" s="232" t="s">
        <v>131</v>
      </c>
      <c r="H188" s="232" t="s">
        <v>131</v>
      </c>
      <c r="I188" s="232" t="s">
        <v>131</v>
      </c>
      <c r="J188" s="232" t="s">
        <v>131</v>
      </c>
      <c r="K188" s="232" t="s">
        <v>131</v>
      </c>
      <c r="L188" s="232" t="s">
        <v>131</v>
      </c>
      <c r="M188" s="232" t="s">
        <v>131</v>
      </c>
      <c r="N188" s="232" t="s">
        <v>131</v>
      </c>
      <c r="O188" s="232" t="s">
        <v>131</v>
      </c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  <c r="AA188" s="232"/>
      <c r="AB188" s="232"/>
      <c r="AC188" s="232"/>
      <c r="AD188" s="232"/>
      <c r="AE188" s="232"/>
      <c r="AF188" s="232"/>
      <c r="AG188" s="232"/>
      <c r="AH188" s="232"/>
      <c r="AI188" s="232"/>
      <c r="AJ188" s="232"/>
      <c r="AK188" s="232"/>
      <c r="AL188" s="232"/>
      <c r="AM188" s="232"/>
      <c r="AN188" s="232"/>
      <c r="AO188" s="232"/>
      <c r="AP188" s="232"/>
      <c r="AQ188" s="232"/>
      <c r="AR188" s="232"/>
      <c r="AS188" s="232"/>
      <c r="AT188" s="232"/>
      <c r="AU188" s="232"/>
      <c r="AV188" s="232"/>
      <c r="AW188" s="232"/>
      <c r="AX188" s="232"/>
      <c r="AY188" s="232"/>
      <c r="AZ188" s="232"/>
      <c r="BA188" s="232" t="e">
        <v>#N/A</v>
      </c>
      <c r="BB188" s="232">
        <v>0</v>
      </c>
      <c r="BC188" t="e">
        <v>#N/A</v>
      </c>
      <c r="BD188">
        <f>VLOOKUP(A188,[1]ورقة6!$A$2:$A$5557,1,0)</f>
        <v>338337</v>
      </c>
      <c r="BE188" s="125">
        <v>0</v>
      </c>
    </row>
    <row r="189" spans="1:57" x14ac:dyDescent="0.25">
      <c r="A189" s="233">
        <v>338347</v>
      </c>
      <c r="B189" s="234" t="s">
        <v>107</v>
      </c>
      <c r="C189" s="233" t="s">
        <v>200</v>
      </c>
      <c r="D189" s="233" t="s">
        <v>200</v>
      </c>
      <c r="E189" s="233" t="s">
        <v>200</v>
      </c>
      <c r="F189" s="233" t="s">
        <v>200</v>
      </c>
      <c r="G189" s="233" t="s">
        <v>200</v>
      </c>
      <c r="H189" s="233" t="s">
        <v>200</v>
      </c>
      <c r="I189" s="233" t="s">
        <v>200</v>
      </c>
      <c r="J189" s="233" t="s">
        <v>200</v>
      </c>
      <c r="K189" s="233" t="s">
        <v>200</v>
      </c>
      <c r="L189" s="233" t="s">
        <v>200</v>
      </c>
      <c r="M189" s="233" t="s">
        <v>200</v>
      </c>
      <c r="N189" s="233" t="s">
        <v>200</v>
      </c>
      <c r="O189" s="233" t="s">
        <v>200</v>
      </c>
      <c r="P189" s="233"/>
      <c r="Q189" s="233"/>
      <c r="R189" s="233"/>
      <c r="S189" s="233"/>
      <c r="T189" s="233"/>
      <c r="U189" s="233"/>
      <c r="V189" s="233"/>
      <c r="W189" s="233"/>
      <c r="X189" s="233"/>
      <c r="Y189" s="233"/>
      <c r="Z189" s="233"/>
      <c r="AA189" s="233"/>
      <c r="AB189" s="233"/>
      <c r="AC189" s="233"/>
      <c r="AD189" s="233"/>
      <c r="AE189" s="233"/>
      <c r="AF189" s="233"/>
      <c r="AG189" s="233"/>
      <c r="AH189" s="233"/>
      <c r="AI189" s="233"/>
      <c r="AJ189" s="233"/>
      <c r="AK189" s="233"/>
      <c r="AL189" s="233"/>
      <c r="AM189" s="233"/>
      <c r="AN189" s="233"/>
      <c r="AO189" s="233"/>
      <c r="AP189" s="233"/>
      <c r="AQ189" s="233"/>
      <c r="AR189" s="233"/>
      <c r="AS189" s="233"/>
      <c r="AT189" s="233"/>
      <c r="AU189" s="233"/>
      <c r="AV189" s="233"/>
      <c r="AW189" s="233"/>
      <c r="AX189" s="233"/>
      <c r="AY189" s="233"/>
      <c r="AZ189" s="233"/>
      <c r="BA189" s="232" t="e">
        <v>#N/A</v>
      </c>
      <c r="BB189" s="232">
        <v>0</v>
      </c>
      <c r="BC189" t="e">
        <v>#N/A</v>
      </c>
      <c r="BD189">
        <f>VLOOKUP(A189,[1]ورقة6!$A$2:$A$5557,1,0)</f>
        <v>338347</v>
      </c>
      <c r="BE189" s="125" t="s">
        <v>16623</v>
      </c>
    </row>
    <row r="190" spans="1:57" x14ac:dyDescent="0.25">
      <c r="A190" s="233">
        <v>338449</v>
      </c>
      <c r="B190" s="234" t="s">
        <v>107</v>
      </c>
      <c r="C190" s="233" t="s">
        <v>200</v>
      </c>
      <c r="D190" s="233" t="s">
        <v>200</v>
      </c>
      <c r="E190" s="233" t="s">
        <v>200</v>
      </c>
      <c r="F190" s="233" t="s">
        <v>200</v>
      </c>
      <c r="G190" s="233" t="s">
        <v>200</v>
      </c>
      <c r="H190" s="233" t="s">
        <v>200</v>
      </c>
      <c r="I190" s="233" t="s">
        <v>200</v>
      </c>
      <c r="J190" s="233"/>
      <c r="K190" s="233" t="s">
        <v>200</v>
      </c>
      <c r="L190" s="233" t="s">
        <v>200</v>
      </c>
      <c r="M190" s="233"/>
      <c r="N190" s="233" t="s">
        <v>200</v>
      </c>
      <c r="O190" s="233" t="s">
        <v>200</v>
      </c>
      <c r="P190" s="233"/>
      <c r="Q190" s="233"/>
      <c r="R190" s="233"/>
      <c r="S190" s="233"/>
      <c r="T190" s="233"/>
      <c r="U190" s="233"/>
      <c r="V190" s="233"/>
      <c r="W190" s="233"/>
      <c r="X190" s="233"/>
      <c r="Y190" s="233"/>
      <c r="Z190" s="233"/>
      <c r="AA190" s="233"/>
      <c r="AB190" s="233"/>
      <c r="AC190" s="233"/>
      <c r="AD190" s="233"/>
      <c r="AE190" s="233"/>
      <c r="AF190" s="233"/>
      <c r="AG190" s="233"/>
      <c r="AH190" s="233"/>
      <c r="AI190" s="233"/>
      <c r="AJ190" s="233"/>
      <c r="AK190" s="233"/>
      <c r="AL190" s="233"/>
      <c r="AM190" s="233"/>
      <c r="AN190" s="233"/>
      <c r="AO190" s="233"/>
      <c r="AP190" s="233"/>
      <c r="AQ190" s="233"/>
      <c r="AR190" s="233"/>
      <c r="AS190" s="233"/>
      <c r="AT190" s="233"/>
      <c r="AU190" s="233"/>
      <c r="AV190" s="233"/>
      <c r="AW190" s="233"/>
      <c r="AX190" s="233"/>
      <c r="AY190" s="233"/>
      <c r="AZ190" s="233"/>
      <c r="BA190" s="232" t="e">
        <v>#N/A</v>
      </c>
      <c r="BB190" s="232" t="s">
        <v>4413</v>
      </c>
      <c r="BC190" t="e">
        <v>#N/A</v>
      </c>
      <c r="BD190">
        <f>VLOOKUP(A190,[1]ورقة6!$A$2:$A$5557,1,0)</f>
        <v>338449</v>
      </c>
      <c r="BE190" s="125" t="s">
        <v>4413</v>
      </c>
    </row>
    <row r="191" spans="1:57" x14ac:dyDescent="0.25">
      <c r="A191" s="233">
        <v>338500</v>
      </c>
      <c r="B191" s="234" t="s">
        <v>107</v>
      </c>
      <c r="C191" s="233" t="s">
        <v>200</v>
      </c>
      <c r="D191" s="233" t="s">
        <v>200</v>
      </c>
      <c r="E191" s="233" t="s">
        <v>200</v>
      </c>
      <c r="F191" s="233" t="s">
        <v>200</v>
      </c>
      <c r="G191" s="233" t="s">
        <v>200</v>
      </c>
      <c r="H191" s="233" t="s">
        <v>200</v>
      </c>
      <c r="I191" s="233" t="s">
        <v>200</v>
      </c>
      <c r="J191" s="233" t="s">
        <v>200</v>
      </c>
      <c r="K191" s="233" t="s">
        <v>200</v>
      </c>
      <c r="L191" s="233" t="s">
        <v>200</v>
      </c>
      <c r="M191" s="233" t="s">
        <v>200</v>
      </c>
      <c r="N191" s="233" t="s">
        <v>200</v>
      </c>
      <c r="O191" s="233" t="s">
        <v>200</v>
      </c>
      <c r="P191" s="233"/>
      <c r="Q191" s="233"/>
      <c r="R191" s="233"/>
      <c r="S191" s="233"/>
      <c r="T191" s="233"/>
      <c r="U191" s="233"/>
      <c r="V191" s="233"/>
      <c r="W191" s="233"/>
      <c r="X191" s="233"/>
      <c r="Y191" s="233"/>
      <c r="Z191" s="233"/>
      <c r="AA191" s="233"/>
      <c r="AB191" s="233"/>
      <c r="AC191" s="233"/>
      <c r="AD191" s="233"/>
      <c r="AE191" s="233"/>
      <c r="AF191" s="233"/>
      <c r="AG191" s="233"/>
      <c r="AH191" s="233"/>
      <c r="AI191" s="233"/>
      <c r="AJ191" s="233"/>
      <c r="AK191" s="233"/>
      <c r="AL191" s="233"/>
      <c r="AM191" s="233"/>
      <c r="AN191" s="233"/>
      <c r="AO191" s="233"/>
      <c r="AP191" s="233"/>
      <c r="AQ191" s="233"/>
      <c r="AR191" s="233"/>
      <c r="AS191" s="233"/>
      <c r="AT191" s="233"/>
      <c r="AU191" s="233"/>
      <c r="AV191" s="233"/>
      <c r="AW191" s="233"/>
      <c r="AX191" s="233"/>
      <c r="AY191" s="233"/>
      <c r="AZ191" s="233"/>
      <c r="BA191" s="232" t="e">
        <v>#N/A</v>
      </c>
      <c r="BB191" s="232">
        <v>0</v>
      </c>
      <c r="BC191" t="e">
        <v>#N/A</v>
      </c>
      <c r="BD191">
        <f>VLOOKUP(A191,[1]ورقة6!$A$2:$A$5557,1,0)</f>
        <v>338500</v>
      </c>
      <c r="BE191" s="125" t="s">
        <v>16623</v>
      </c>
    </row>
    <row r="192" spans="1:57" x14ac:dyDescent="0.25">
      <c r="A192" s="233">
        <v>338502</v>
      </c>
      <c r="B192" s="234" t="s">
        <v>107</v>
      </c>
      <c r="C192" s="233"/>
      <c r="D192" s="233" t="s">
        <v>200</v>
      </c>
      <c r="E192" s="233" t="s">
        <v>200</v>
      </c>
      <c r="F192" s="233" t="s">
        <v>200</v>
      </c>
      <c r="G192" s="233" t="s">
        <v>200</v>
      </c>
      <c r="H192" s="233"/>
      <c r="I192" s="233" t="s">
        <v>200</v>
      </c>
      <c r="J192" s="233" t="s">
        <v>200</v>
      </c>
      <c r="K192" s="233" t="s">
        <v>200</v>
      </c>
      <c r="L192" s="233" t="s">
        <v>200</v>
      </c>
      <c r="M192" s="233" t="s">
        <v>200</v>
      </c>
      <c r="N192" s="233" t="s">
        <v>200</v>
      </c>
      <c r="O192" s="233" t="s">
        <v>200</v>
      </c>
      <c r="P192" s="233"/>
      <c r="Q192" s="233"/>
      <c r="R192" s="233"/>
      <c r="S192" s="233"/>
      <c r="T192" s="233"/>
      <c r="U192" s="233"/>
      <c r="V192" s="233"/>
      <c r="W192" s="233"/>
      <c r="X192" s="233"/>
      <c r="Y192" s="233"/>
      <c r="Z192" s="233"/>
      <c r="AA192" s="233"/>
      <c r="AB192" s="233"/>
      <c r="AC192" s="233"/>
      <c r="AD192" s="233"/>
      <c r="AE192" s="233"/>
      <c r="AF192" s="233"/>
      <c r="AG192" s="233"/>
      <c r="AH192" s="233"/>
      <c r="AI192" s="233"/>
      <c r="AJ192" s="233"/>
      <c r="AK192" s="233"/>
      <c r="AL192" s="233"/>
      <c r="AM192" s="233"/>
      <c r="AN192" s="233"/>
      <c r="AO192" s="233"/>
      <c r="AP192" s="233"/>
      <c r="AQ192" s="233"/>
      <c r="AR192" s="233"/>
      <c r="AS192" s="233"/>
      <c r="AT192" s="233"/>
      <c r="AU192" s="233"/>
      <c r="AV192" s="233"/>
      <c r="AW192" s="233"/>
      <c r="AX192" s="233"/>
      <c r="AY192" s="233"/>
      <c r="AZ192" s="233"/>
      <c r="BA192" s="232" t="e">
        <v>#N/A</v>
      </c>
      <c r="BB192" s="232">
        <v>0</v>
      </c>
      <c r="BC192" t="e">
        <v>#N/A</v>
      </c>
      <c r="BD192">
        <f>VLOOKUP(A192,[1]ورقة6!$A$2:$A$5557,1,0)</f>
        <v>338502</v>
      </c>
      <c r="BE192" s="125" t="s">
        <v>16623</v>
      </c>
    </row>
    <row r="193" spans="1:57" x14ac:dyDescent="0.25">
      <c r="A193" s="233">
        <v>338505</v>
      </c>
      <c r="B193" s="234" t="s">
        <v>107</v>
      </c>
      <c r="C193" s="233" t="s">
        <v>200</v>
      </c>
      <c r="D193" s="233" t="s">
        <v>200</v>
      </c>
      <c r="E193" s="233" t="s">
        <v>200</v>
      </c>
      <c r="F193" s="233" t="s">
        <v>200</v>
      </c>
      <c r="G193" s="233" t="s">
        <v>200</v>
      </c>
      <c r="H193" s="233" t="s">
        <v>200</v>
      </c>
      <c r="I193" s="233" t="s">
        <v>200</v>
      </c>
      <c r="J193" s="233" t="s">
        <v>200</v>
      </c>
      <c r="K193" s="233" t="s">
        <v>200</v>
      </c>
      <c r="L193" s="233" t="s">
        <v>200</v>
      </c>
      <c r="M193" s="233" t="s">
        <v>200</v>
      </c>
      <c r="N193" s="233" t="s">
        <v>200</v>
      </c>
      <c r="O193" s="233" t="s">
        <v>200</v>
      </c>
      <c r="P193" s="233"/>
      <c r="Q193" s="233"/>
      <c r="R193" s="233"/>
      <c r="S193" s="233"/>
      <c r="T193" s="233"/>
      <c r="U193" s="233"/>
      <c r="V193" s="233"/>
      <c r="W193" s="233"/>
      <c r="X193" s="233"/>
      <c r="Y193" s="233"/>
      <c r="Z193" s="233"/>
      <c r="AA193" s="233"/>
      <c r="AB193" s="233"/>
      <c r="AC193" s="233"/>
      <c r="AD193" s="233"/>
      <c r="AE193" s="233"/>
      <c r="AF193" s="233"/>
      <c r="AG193" s="233"/>
      <c r="AH193" s="233"/>
      <c r="AI193" s="233"/>
      <c r="AJ193" s="233"/>
      <c r="AK193" s="233"/>
      <c r="AL193" s="233"/>
      <c r="AM193" s="233"/>
      <c r="AN193" s="233"/>
      <c r="AO193" s="233"/>
      <c r="AP193" s="233"/>
      <c r="AQ193" s="233"/>
      <c r="AR193" s="233"/>
      <c r="AS193" s="233"/>
      <c r="AT193" s="233"/>
      <c r="AU193" s="233"/>
      <c r="AV193" s="233"/>
      <c r="AW193" s="233"/>
      <c r="AX193" s="233"/>
      <c r="AY193" s="233"/>
      <c r="AZ193" s="233"/>
      <c r="BA193" s="232" t="e">
        <v>#N/A</v>
      </c>
      <c r="BB193" s="232">
        <v>0</v>
      </c>
      <c r="BC193" t="e">
        <v>#N/A</v>
      </c>
      <c r="BD193">
        <f>VLOOKUP(A193,[1]ورقة6!$A$2:$A$5557,1,0)</f>
        <v>338505</v>
      </c>
      <c r="BE193" s="125" t="s">
        <v>16623</v>
      </c>
    </row>
    <row r="194" spans="1:57" x14ac:dyDescent="0.25">
      <c r="A194" s="233">
        <v>338506</v>
      </c>
      <c r="B194" s="234" t="s">
        <v>107</v>
      </c>
      <c r="C194" s="233" t="s">
        <v>200</v>
      </c>
      <c r="D194" s="233" t="s">
        <v>200</v>
      </c>
      <c r="E194" s="233" t="s">
        <v>200</v>
      </c>
      <c r="F194" s="233" t="s">
        <v>200</v>
      </c>
      <c r="G194" s="233" t="s">
        <v>200</v>
      </c>
      <c r="H194" s="233" t="s">
        <v>200</v>
      </c>
      <c r="I194" s="233" t="s">
        <v>200</v>
      </c>
      <c r="J194" s="233" t="s">
        <v>200</v>
      </c>
      <c r="K194" s="233" t="s">
        <v>200</v>
      </c>
      <c r="L194" s="233" t="s">
        <v>200</v>
      </c>
      <c r="M194" s="233" t="s">
        <v>200</v>
      </c>
      <c r="N194" s="233" t="s">
        <v>200</v>
      </c>
      <c r="O194" s="233" t="s">
        <v>200</v>
      </c>
      <c r="P194" s="233"/>
      <c r="Q194" s="233"/>
      <c r="R194" s="233"/>
      <c r="S194" s="233"/>
      <c r="T194" s="233"/>
      <c r="U194" s="233"/>
      <c r="V194" s="233"/>
      <c r="W194" s="233"/>
      <c r="X194" s="233"/>
      <c r="Y194" s="233"/>
      <c r="Z194" s="233"/>
      <c r="AA194" s="233"/>
      <c r="AB194" s="233"/>
      <c r="AC194" s="233"/>
      <c r="AD194" s="233"/>
      <c r="AE194" s="233"/>
      <c r="AF194" s="233"/>
      <c r="AG194" s="233"/>
      <c r="AH194" s="233"/>
      <c r="AI194" s="233"/>
      <c r="AJ194" s="233"/>
      <c r="AK194" s="233"/>
      <c r="AL194" s="233"/>
      <c r="AM194" s="233"/>
      <c r="AN194" s="233"/>
      <c r="AO194" s="233"/>
      <c r="AP194" s="233"/>
      <c r="AQ194" s="233"/>
      <c r="AR194" s="233"/>
      <c r="AS194" s="233"/>
      <c r="AT194" s="233"/>
      <c r="AU194" s="233"/>
      <c r="AV194" s="233"/>
      <c r="AW194" s="233"/>
      <c r="AX194" s="233"/>
      <c r="AY194" s="233"/>
      <c r="AZ194" s="233"/>
      <c r="BA194" s="232" t="e">
        <v>#N/A</v>
      </c>
      <c r="BB194" s="232">
        <v>0</v>
      </c>
      <c r="BC194" t="e">
        <v>#N/A</v>
      </c>
      <c r="BD194">
        <f>VLOOKUP(A194,[1]ورقة6!$A$2:$A$5557,1,0)</f>
        <v>338506</v>
      </c>
      <c r="BE194" s="125" t="s">
        <v>16623</v>
      </c>
    </row>
    <row r="195" spans="1:57" x14ac:dyDescent="0.25">
      <c r="A195" s="233">
        <v>338507</v>
      </c>
      <c r="B195" s="234" t="s">
        <v>107</v>
      </c>
      <c r="C195" s="233" t="s">
        <v>200</v>
      </c>
      <c r="D195" s="233" t="s">
        <v>200</v>
      </c>
      <c r="E195" s="233" t="s">
        <v>200</v>
      </c>
      <c r="F195" s="233" t="s">
        <v>200</v>
      </c>
      <c r="G195" s="233" t="s">
        <v>200</v>
      </c>
      <c r="H195" s="233" t="s">
        <v>200</v>
      </c>
      <c r="I195" s="233" t="s">
        <v>200</v>
      </c>
      <c r="J195" s="233" t="s">
        <v>200</v>
      </c>
      <c r="K195" s="233" t="s">
        <v>200</v>
      </c>
      <c r="L195" s="233" t="s">
        <v>200</v>
      </c>
      <c r="M195" s="233" t="s">
        <v>200</v>
      </c>
      <c r="N195" s="233" t="s">
        <v>200</v>
      </c>
      <c r="O195" s="233" t="s">
        <v>200</v>
      </c>
      <c r="P195" s="233"/>
      <c r="Q195" s="233"/>
      <c r="R195" s="233"/>
      <c r="S195" s="233"/>
      <c r="T195" s="233"/>
      <c r="U195" s="233"/>
      <c r="V195" s="233"/>
      <c r="W195" s="233"/>
      <c r="X195" s="233"/>
      <c r="Y195" s="233"/>
      <c r="Z195" s="233"/>
      <c r="AA195" s="233"/>
      <c r="AB195" s="233"/>
      <c r="AC195" s="233"/>
      <c r="AD195" s="233"/>
      <c r="AE195" s="233"/>
      <c r="AF195" s="233"/>
      <c r="AG195" s="233"/>
      <c r="AH195" s="233"/>
      <c r="AI195" s="233"/>
      <c r="AJ195" s="233"/>
      <c r="AK195" s="233"/>
      <c r="AL195" s="233"/>
      <c r="AM195" s="233"/>
      <c r="AN195" s="233"/>
      <c r="AO195" s="233"/>
      <c r="AP195" s="233"/>
      <c r="AQ195" s="233"/>
      <c r="AR195" s="233"/>
      <c r="AS195" s="233"/>
      <c r="AT195" s="233"/>
      <c r="AU195" s="233"/>
      <c r="AV195" s="233"/>
      <c r="AW195" s="233"/>
      <c r="AX195" s="233"/>
      <c r="AY195" s="233"/>
      <c r="AZ195" s="233"/>
      <c r="BA195" s="232" t="e">
        <v>#N/A</v>
      </c>
      <c r="BB195" s="232">
        <v>0</v>
      </c>
      <c r="BC195" t="e">
        <v>#N/A</v>
      </c>
      <c r="BD195">
        <f>VLOOKUP(A195,[1]ورقة6!$A$2:$A$5557,1,0)</f>
        <v>338507</v>
      </c>
      <c r="BE195" s="125" t="s">
        <v>16623</v>
      </c>
    </row>
    <row r="196" spans="1:57" x14ac:dyDescent="0.25">
      <c r="A196" s="233">
        <v>338509</v>
      </c>
      <c r="B196" s="234" t="s">
        <v>107</v>
      </c>
      <c r="C196" s="233"/>
      <c r="D196" s="233" t="s">
        <v>200</v>
      </c>
      <c r="E196" s="233" t="s">
        <v>200</v>
      </c>
      <c r="F196" s="233" t="s">
        <v>200</v>
      </c>
      <c r="G196" s="233" t="s">
        <v>200</v>
      </c>
      <c r="H196" s="233"/>
      <c r="I196" s="233" t="s">
        <v>200</v>
      </c>
      <c r="J196" s="233"/>
      <c r="K196" s="233"/>
      <c r="L196" s="233"/>
      <c r="M196" s="233" t="s">
        <v>200</v>
      </c>
      <c r="N196" s="233"/>
      <c r="O196" s="233" t="s">
        <v>200</v>
      </c>
      <c r="P196" s="233"/>
      <c r="Q196" s="233"/>
      <c r="R196" s="233"/>
      <c r="S196" s="233"/>
      <c r="T196" s="233"/>
      <c r="U196" s="233"/>
      <c r="V196" s="233"/>
      <c r="W196" s="233"/>
      <c r="X196" s="233"/>
      <c r="Y196" s="233"/>
      <c r="Z196" s="233"/>
      <c r="AA196" s="233"/>
      <c r="AB196" s="233"/>
      <c r="AC196" s="233"/>
      <c r="AD196" s="233"/>
      <c r="AE196" s="233"/>
      <c r="AF196" s="233"/>
      <c r="AG196" s="233"/>
      <c r="AH196" s="233"/>
      <c r="AI196" s="233"/>
      <c r="AJ196" s="233"/>
      <c r="AK196" s="233"/>
      <c r="AL196" s="233"/>
      <c r="AM196" s="233"/>
      <c r="AN196" s="233"/>
      <c r="AO196" s="233"/>
      <c r="AP196" s="233"/>
      <c r="AQ196" s="233"/>
      <c r="AR196" s="233"/>
      <c r="AS196" s="233"/>
      <c r="AT196" s="233"/>
      <c r="AU196" s="233"/>
      <c r="AV196" s="233"/>
      <c r="AW196" s="233"/>
      <c r="AX196" s="233"/>
      <c r="AY196" s="233"/>
      <c r="AZ196" s="233"/>
      <c r="BA196" s="232" t="e">
        <v>#N/A</v>
      </c>
      <c r="BB196" s="232">
        <v>0</v>
      </c>
      <c r="BC196" t="e">
        <v>#N/A</v>
      </c>
      <c r="BD196">
        <f>VLOOKUP(A196,[1]ورقة6!$A$2:$A$5557,1,0)</f>
        <v>338509</v>
      </c>
      <c r="BE196" s="125" t="s">
        <v>16623</v>
      </c>
    </row>
    <row r="197" spans="1:57" x14ac:dyDescent="0.25">
      <c r="A197" s="233">
        <v>338511</v>
      </c>
      <c r="B197" s="234" t="s">
        <v>107</v>
      </c>
      <c r="C197" s="233" t="s">
        <v>200</v>
      </c>
      <c r="D197" s="233" t="s">
        <v>200</v>
      </c>
      <c r="E197" s="233" t="s">
        <v>200</v>
      </c>
      <c r="F197" s="233" t="s">
        <v>200</v>
      </c>
      <c r="G197" s="233" t="s">
        <v>200</v>
      </c>
      <c r="H197" s="233" t="s">
        <v>200</v>
      </c>
      <c r="I197" s="233" t="s">
        <v>200</v>
      </c>
      <c r="J197" s="233" t="s">
        <v>200</v>
      </c>
      <c r="K197" s="233" t="s">
        <v>200</v>
      </c>
      <c r="L197" s="233" t="s">
        <v>200</v>
      </c>
      <c r="M197" s="233" t="s">
        <v>200</v>
      </c>
      <c r="N197" s="233" t="s">
        <v>200</v>
      </c>
      <c r="O197" s="233" t="s">
        <v>200</v>
      </c>
      <c r="P197" s="233"/>
      <c r="Q197" s="233"/>
      <c r="R197" s="233"/>
      <c r="S197" s="233"/>
      <c r="T197" s="233"/>
      <c r="U197" s="233"/>
      <c r="V197" s="233"/>
      <c r="W197" s="233"/>
      <c r="X197" s="233"/>
      <c r="Y197" s="233"/>
      <c r="Z197" s="233"/>
      <c r="AA197" s="233"/>
      <c r="AB197" s="233"/>
      <c r="AC197" s="233"/>
      <c r="AD197" s="233"/>
      <c r="AE197" s="233"/>
      <c r="AF197" s="233"/>
      <c r="AG197" s="233"/>
      <c r="AH197" s="233"/>
      <c r="AI197" s="233"/>
      <c r="AJ197" s="233"/>
      <c r="AK197" s="233"/>
      <c r="AL197" s="233"/>
      <c r="AM197" s="233"/>
      <c r="AN197" s="233"/>
      <c r="AO197" s="233"/>
      <c r="AP197" s="233"/>
      <c r="AQ197" s="233"/>
      <c r="AR197" s="233"/>
      <c r="AS197" s="233"/>
      <c r="AT197" s="233"/>
      <c r="AU197" s="233"/>
      <c r="AV197" s="233"/>
      <c r="AW197" s="233"/>
      <c r="AX197" s="233"/>
      <c r="AY197" s="233"/>
      <c r="AZ197" s="233"/>
      <c r="BA197" s="232" t="e">
        <v>#N/A</v>
      </c>
      <c r="BB197" s="232">
        <v>0</v>
      </c>
      <c r="BC197" t="e">
        <v>#N/A</v>
      </c>
      <c r="BD197">
        <f>VLOOKUP(A197,[1]ورقة6!$A$2:$A$5557,1,0)</f>
        <v>338511</v>
      </c>
      <c r="BE197" s="125" t="s">
        <v>16623</v>
      </c>
    </row>
    <row r="198" spans="1:57" x14ac:dyDescent="0.25">
      <c r="A198" s="233">
        <v>338512</v>
      </c>
      <c r="B198" s="234" t="s">
        <v>107</v>
      </c>
      <c r="C198" s="233" t="s">
        <v>200</v>
      </c>
      <c r="D198" s="233" t="s">
        <v>200</v>
      </c>
      <c r="E198" s="233" t="s">
        <v>200</v>
      </c>
      <c r="F198" s="233" t="s">
        <v>200</v>
      </c>
      <c r="G198" s="233" t="s">
        <v>200</v>
      </c>
      <c r="H198" s="233" t="s">
        <v>200</v>
      </c>
      <c r="I198" s="233" t="s">
        <v>200</v>
      </c>
      <c r="J198" s="233" t="s">
        <v>200</v>
      </c>
      <c r="K198" s="233" t="s">
        <v>200</v>
      </c>
      <c r="L198" s="233" t="s">
        <v>200</v>
      </c>
      <c r="M198" s="233" t="s">
        <v>200</v>
      </c>
      <c r="N198" s="233" t="s">
        <v>200</v>
      </c>
      <c r="O198" s="233" t="s">
        <v>200</v>
      </c>
      <c r="P198" s="233"/>
      <c r="Q198" s="233"/>
      <c r="R198" s="233"/>
      <c r="S198" s="233"/>
      <c r="T198" s="233"/>
      <c r="U198" s="233"/>
      <c r="V198" s="233"/>
      <c r="W198" s="233"/>
      <c r="X198" s="233"/>
      <c r="Y198" s="233"/>
      <c r="Z198" s="233"/>
      <c r="AA198" s="233"/>
      <c r="AB198" s="233"/>
      <c r="AC198" s="233"/>
      <c r="AD198" s="233"/>
      <c r="AE198" s="233"/>
      <c r="AF198" s="233"/>
      <c r="AG198" s="233"/>
      <c r="AH198" s="233"/>
      <c r="AI198" s="233"/>
      <c r="AJ198" s="233"/>
      <c r="AK198" s="233"/>
      <c r="AL198" s="233"/>
      <c r="AM198" s="233"/>
      <c r="AN198" s="233"/>
      <c r="AO198" s="233"/>
      <c r="AP198" s="233"/>
      <c r="AQ198" s="233"/>
      <c r="AR198" s="233"/>
      <c r="AS198" s="233"/>
      <c r="AT198" s="233"/>
      <c r="AU198" s="233"/>
      <c r="AV198" s="233"/>
      <c r="AW198" s="233"/>
      <c r="AX198" s="233"/>
      <c r="AY198" s="233"/>
      <c r="AZ198" s="233"/>
      <c r="BA198" s="232" t="e">
        <v>#N/A</v>
      </c>
      <c r="BB198" s="232">
        <v>0</v>
      </c>
      <c r="BC198" t="e">
        <v>#N/A</v>
      </c>
      <c r="BD198">
        <f>VLOOKUP(A198,[1]ورقة6!$A$2:$A$5557,1,0)</f>
        <v>338512</v>
      </c>
      <c r="BE198" s="125" t="s">
        <v>16623</v>
      </c>
    </row>
    <row r="199" spans="1:57" x14ac:dyDescent="0.25">
      <c r="A199" s="233">
        <v>338516</v>
      </c>
      <c r="B199" s="234" t="s">
        <v>107</v>
      </c>
      <c r="C199" s="233" t="s">
        <v>200</v>
      </c>
      <c r="D199" s="233" t="s">
        <v>200</v>
      </c>
      <c r="E199" s="233" t="s">
        <v>200</v>
      </c>
      <c r="F199" s="233" t="s">
        <v>200</v>
      </c>
      <c r="G199" s="233" t="s">
        <v>200</v>
      </c>
      <c r="H199" s="233" t="s">
        <v>200</v>
      </c>
      <c r="I199" s="233" t="s">
        <v>200</v>
      </c>
      <c r="J199" s="233" t="s">
        <v>200</v>
      </c>
      <c r="K199" s="233" t="s">
        <v>200</v>
      </c>
      <c r="L199" s="233" t="s">
        <v>200</v>
      </c>
      <c r="M199" s="233" t="s">
        <v>200</v>
      </c>
      <c r="N199" s="233" t="s">
        <v>200</v>
      </c>
      <c r="O199" s="233" t="s">
        <v>200</v>
      </c>
      <c r="P199" s="233"/>
      <c r="Q199" s="233"/>
      <c r="R199" s="233"/>
      <c r="S199" s="233"/>
      <c r="T199" s="233"/>
      <c r="U199" s="233"/>
      <c r="V199" s="233"/>
      <c r="W199" s="233"/>
      <c r="X199" s="233"/>
      <c r="Y199" s="233"/>
      <c r="Z199" s="233"/>
      <c r="AA199" s="233"/>
      <c r="AB199" s="233"/>
      <c r="AC199" s="233"/>
      <c r="AD199" s="233"/>
      <c r="AE199" s="233"/>
      <c r="AF199" s="233"/>
      <c r="AG199" s="233"/>
      <c r="AH199" s="233"/>
      <c r="AI199" s="233"/>
      <c r="AJ199" s="233"/>
      <c r="AK199" s="233"/>
      <c r="AL199" s="233"/>
      <c r="AM199" s="233"/>
      <c r="AN199" s="233"/>
      <c r="AO199" s="233"/>
      <c r="AP199" s="233"/>
      <c r="AQ199" s="233"/>
      <c r="AR199" s="233"/>
      <c r="AS199" s="233"/>
      <c r="AT199" s="233"/>
      <c r="AU199" s="233"/>
      <c r="AV199" s="233"/>
      <c r="AW199" s="233"/>
      <c r="AX199" s="233"/>
      <c r="AY199" s="233"/>
      <c r="AZ199" s="233"/>
      <c r="BA199" s="232" t="e">
        <v>#N/A</v>
      </c>
      <c r="BB199" s="232">
        <v>0</v>
      </c>
      <c r="BC199" t="e">
        <v>#N/A</v>
      </c>
      <c r="BD199">
        <f>VLOOKUP(A199,[1]ورقة6!$A$2:$A$5557,1,0)</f>
        <v>338516</v>
      </c>
      <c r="BE199" s="125" t="s">
        <v>16623</v>
      </c>
    </row>
    <row r="200" spans="1:57" x14ac:dyDescent="0.25">
      <c r="A200" s="233">
        <v>338519</v>
      </c>
      <c r="B200" s="234" t="s">
        <v>107</v>
      </c>
      <c r="C200" s="233" t="s">
        <v>200</v>
      </c>
      <c r="D200" s="233" t="s">
        <v>200</v>
      </c>
      <c r="E200" s="233" t="s">
        <v>200</v>
      </c>
      <c r="F200" s="233" t="s">
        <v>200</v>
      </c>
      <c r="G200" s="233" t="s">
        <v>200</v>
      </c>
      <c r="H200" s="233"/>
      <c r="I200" s="233" t="s">
        <v>200</v>
      </c>
      <c r="J200" s="233" t="s">
        <v>200</v>
      </c>
      <c r="K200" s="233" t="s">
        <v>200</v>
      </c>
      <c r="L200" s="233" t="s">
        <v>200</v>
      </c>
      <c r="M200" s="233" t="s">
        <v>200</v>
      </c>
      <c r="N200" s="233" t="s">
        <v>200</v>
      </c>
      <c r="O200" s="233" t="s">
        <v>200</v>
      </c>
      <c r="P200" s="233"/>
      <c r="Q200" s="233"/>
      <c r="R200" s="233"/>
      <c r="S200" s="233"/>
      <c r="T200" s="233"/>
      <c r="U200" s="233"/>
      <c r="V200" s="233"/>
      <c r="W200" s="233"/>
      <c r="X200" s="233"/>
      <c r="Y200" s="233"/>
      <c r="Z200" s="233"/>
      <c r="AA200" s="233"/>
      <c r="AB200" s="233"/>
      <c r="AC200" s="233"/>
      <c r="AD200" s="233"/>
      <c r="AE200" s="233"/>
      <c r="AF200" s="233"/>
      <c r="AG200" s="233"/>
      <c r="AH200" s="233"/>
      <c r="AI200" s="233"/>
      <c r="AJ200" s="233"/>
      <c r="AK200" s="233"/>
      <c r="AL200" s="233"/>
      <c r="AM200" s="233"/>
      <c r="AN200" s="233"/>
      <c r="AO200" s="233"/>
      <c r="AP200" s="233"/>
      <c r="AQ200" s="233"/>
      <c r="AR200" s="233"/>
      <c r="AS200" s="233"/>
      <c r="AT200" s="233"/>
      <c r="AU200" s="233"/>
      <c r="AV200" s="233"/>
      <c r="AW200" s="233"/>
      <c r="AX200" s="233"/>
      <c r="AY200" s="233"/>
      <c r="AZ200" s="233"/>
      <c r="BA200" s="232" t="e">
        <v>#N/A</v>
      </c>
      <c r="BB200" s="232">
        <v>0</v>
      </c>
      <c r="BC200" t="e">
        <v>#N/A</v>
      </c>
      <c r="BD200">
        <f>VLOOKUP(A200,[1]ورقة6!$A$2:$A$5557,1,0)</f>
        <v>338519</v>
      </c>
      <c r="BE200" s="125" t="s">
        <v>16623</v>
      </c>
    </row>
    <row r="201" spans="1:57" x14ac:dyDescent="0.25">
      <c r="A201" s="233">
        <v>338520</v>
      </c>
      <c r="B201" s="234" t="s">
        <v>107</v>
      </c>
      <c r="C201" s="233" t="s">
        <v>200</v>
      </c>
      <c r="D201" s="233" t="s">
        <v>200</v>
      </c>
      <c r="E201" s="233" t="s">
        <v>200</v>
      </c>
      <c r="F201" s="233" t="s">
        <v>200</v>
      </c>
      <c r="G201" s="233" t="s">
        <v>200</v>
      </c>
      <c r="H201" s="233" t="s">
        <v>200</v>
      </c>
      <c r="I201" s="233" t="s">
        <v>200</v>
      </c>
      <c r="J201" s="233" t="s">
        <v>200</v>
      </c>
      <c r="K201" s="233" t="s">
        <v>200</v>
      </c>
      <c r="L201" s="233" t="s">
        <v>200</v>
      </c>
      <c r="M201" s="233" t="s">
        <v>200</v>
      </c>
      <c r="N201" s="233" t="s">
        <v>200</v>
      </c>
      <c r="O201" s="233" t="s">
        <v>200</v>
      </c>
      <c r="P201" s="233"/>
      <c r="Q201" s="233"/>
      <c r="R201" s="233"/>
      <c r="S201" s="233"/>
      <c r="T201" s="233"/>
      <c r="U201" s="233"/>
      <c r="V201" s="233"/>
      <c r="W201" s="233"/>
      <c r="X201" s="233"/>
      <c r="Y201" s="233"/>
      <c r="Z201" s="233"/>
      <c r="AA201" s="233"/>
      <c r="AB201" s="233"/>
      <c r="AC201" s="233"/>
      <c r="AD201" s="233"/>
      <c r="AE201" s="233"/>
      <c r="AF201" s="233"/>
      <c r="AG201" s="233"/>
      <c r="AH201" s="233"/>
      <c r="AI201" s="233"/>
      <c r="AJ201" s="233"/>
      <c r="AK201" s="233"/>
      <c r="AL201" s="233"/>
      <c r="AM201" s="233"/>
      <c r="AN201" s="233"/>
      <c r="AO201" s="233"/>
      <c r="AP201" s="233"/>
      <c r="AQ201" s="233"/>
      <c r="AR201" s="233"/>
      <c r="AS201" s="233"/>
      <c r="AT201" s="233"/>
      <c r="AU201" s="233"/>
      <c r="AV201" s="233"/>
      <c r="AW201" s="233"/>
      <c r="AX201" s="233"/>
      <c r="AY201" s="233"/>
      <c r="AZ201" s="233"/>
      <c r="BA201" s="232" t="e">
        <v>#N/A</v>
      </c>
      <c r="BB201" s="232">
        <v>0</v>
      </c>
      <c r="BC201" t="e">
        <v>#N/A</v>
      </c>
      <c r="BD201">
        <f>VLOOKUP(A201,[1]ورقة6!$A$2:$A$5557,1,0)</f>
        <v>338520</v>
      </c>
      <c r="BE201" s="125" t="s">
        <v>16623</v>
      </c>
    </row>
    <row r="202" spans="1:57" x14ac:dyDescent="0.25">
      <c r="A202" s="233">
        <v>338521</v>
      </c>
      <c r="B202" s="234" t="s">
        <v>107</v>
      </c>
      <c r="C202" s="233" t="s">
        <v>200</v>
      </c>
      <c r="D202" s="233" t="s">
        <v>200</v>
      </c>
      <c r="E202" s="233" t="s">
        <v>200</v>
      </c>
      <c r="F202" s="233" t="s">
        <v>200</v>
      </c>
      <c r="G202" s="233" t="s">
        <v>200</v>
      </c>
      <c r="H202" s="233" t="s">
        <v>200</v>
      </c>
      <c r="I202" s="233" t="s">
        <v>200</v>
      </c>
      <c r="J202" s="233" t="s">
        <v>200</v>
      </c>
      <c r="K202" s="233" t="s">
        <v>200</v>
      </c>
      <c r="L202" s="233" t="s">
        <v>200</v>
      </c>
      <c r="M202" s="233" t="s">
        <v>200</v>
      </c>
      <c r="N202" s="233" t="s">
        <v>200</v>
      </c>
      <c r="O202" s="233" t="s">
        <v>200</v>
      </c>
      <c r="P202" s="233"/>
      <c r="Q202" s="233"/>
      <c r="R202" s="233"/>
      <c r="S202" s="233"/>
      <c r="T202" s="233"/>
      <c r="U202" s="233"/>
      <c r="V202" s="233"/>
      <c r="W202" s="233"/>
      <c r="X202" s="233"/>
      <c r="Y202" s="233"/>
      <c r="Z202" s="233"/>
      <c r="AA202" s="233"/>
      <c r="AB202" s="233"/>
      <c r="AC202" s="233"/>
      <c r="AD202" s="233"/>
      <c r="AE202" s="233"/>
      <c r="AF202" s="233"/>
      <c r="AG202" s="233"/>
      <c r="AH202" s="233"/>
      <c r="AI202" s="233"/>
      <c r="AJ202" s="233"/>
      <c r="AK202" s="233"/>
      <c r="AL202" s="233"/>
      <c r="AM202" s="233"/>
      <c r="AN202" s="233"/>
      <c r="AO202" s="233"/>
      <c r="AP202" s="233"/>
      <c r="AQ202" s="233"/>
      <c r="AR202" s="233"/>
      <c r="AS202" s="233"/>
      <c r="AT202" s="233"/>
      <c r="AU202" s="233"/>
      <c r="AV202" s="233"/>
      <c r="AW202" s="233"/>
      <c r="AX202" s="233"/>
      <c r="AY202" s="233"/>
      <c r="AZ202" s="233"/>
      <c r="BA202" s="232" t="e">
        <v>#N/A</v>
      </c>
      <c r="BB202" s="232">
        <v>0</v>
      </c>
      <c r="BC202" t="e">
        <v>#N/A</v>
      </c>
      <c r="BD202">
        <f>VLOOKUP(A202,[1]ورقة6!$A$2:$A$5557,1,0)</f>
        <v>338521</v>
      </c>
      <c r="BE202" s="125" t="s">
        <v>16623</v>
      </c>
    </row>
    <row r="203" spans="1:57" x14ac:dyDescent="0.25">
      <c r="A203" s="233">
        <v>338524</v>
      </c>
      <c r="B203" s="234" t="s">
        <v>107</v>
      </c>
      <c r="C203" s="233" t="s">
        <v>200</v>
      </c>
      <c r="D203" s="233" t="s">
        <v>200</v>
      </c>
      <c r="E203" s="233"/>
      <c r="F203" s="233" t="s">
        <v>200</v>
      </c>
      <c r="G203" s="233" t="s">
        <v>200</v>
      </c>
      <c r="H203" s="233" t="s">
        <v>200</v>
      </c>
      <c r="I203" s="233" t="s">
        <v>200</v>
      </c>
      <c r="J203" s="233" t="s">
        <v>200</v>
      </c>
      <c r="K203" s="233" t="s">
        <v>200</v>
      </c>
      <c r="L203" s="233" t="s">
        <v>200</v>
      </c>
      <c r="M203" s="233" t="s">
        <v>200</v>
      </c>
      <c r="N203" s="233" t="s">
        <v>200</v>
      </c>
      <c r="O203" s="233" t="s">
        <v>200</v>
      </c>
      <c r="P203" s="233"/>
      <c r="Q203" s="233"/>
      <c r="R203" s="233"/>
      <c r="S203" s="233"/>
      <c r="T203" s="233"/>
      <c r="U203" s="233"/>
      <c r="V203" s="233"/>
      <c r="W203" s="233"/>
      <c r="X203" s="233"/>
      <c r="Y203" s="233"/>
      <c r="Z203" s="233"/>
      <c r="AA203" s="233"/>
      <c r="AB203" s="233"/>
      <c r="AC203" s="233"/>
      <c r="AD203" s="233"/>
      <c r="AE203" s="233"/>
      <c r="AF203" s="233"/>
      <c r="AG203" s="233"/>
      <c r="AH203" s="233"/>
      <c r="AI203" s="233"/>
      <c r="AJ203" s="233"/>
      <c r="AK203" s="233"/>
      <c r="AL203" s="233"/>
      <c r="AM203" s="233"/>
      <c r="AN203" s="233"/>
      <c r="AO203" s="233"/>
      <c r="AP203" s="233"/>
      <c r="AQ203" s="233"/>
      <c r="AR203" s="233"/>
      <c r="AS203" s="233"/>
      <c r="AT203" s="233"/>
      <c r="AU203" s="233"/>
      <c r="AV203" s="233"/>
      <c r="AW203" s="233"/>
      <c r="AX203" s="233"/>
      <c r="AY203" s="233"/>
      <c r="AZ203" s="233"/>
      <c r="BA203" s="232" t="e">
        <v>#N/A</v>
      </c>
      <c r="BB203" s="232">
        <v>0</v>
      </c>
      <c r="BC203" t="e">
        <v>#N/A</v>
      </c>
      <c r="BD203">
        <f>VLOOKUP(A203,[1]ورقة6!$A$2:$A$5557,1,0)</f>
        <v>338524</v>
      </c>
      <c r="BE203" s="125" t="s">
        <v>16623</v>
      </c>
    </row>
    <row r="204" spans="1:57" x14ac:dyDescent="0.25">
      <c r="A204" s="233">
        <v>338525</v>
      </c>
      <c r="B204" s="234" t="s">
        <v>107</v>
      </c>
      <c r="C204" s="233" t="s">
        <v>200</v>
      </c>
      <c r="D204" s="233" t="s">
        <v>200</v>
      </c>
      <c r="E204" s="233"/>
      <c r="F204" s="233" t="s">
        <v>200</v>
      </c>
      <c r="G204" s="233"/>
      <c r="H204" s="233"/>
      <c r="I204" s="233" t="s">
        <v>200</v>
      </c>
      <c r="J204" s="233" t="s">
        <v>200</v>
      </c>
      <c r="K204" s="233" t="s">
        <v>200</v>
      </c>
      <c r="L204" s="233" t="s">
        <v>200</v>
      </c>
      <c r="M204" s="233" t="s">
        <v>200</v>
      </c>
      <c r="N204" s="233" t="s">
        <v>200</v>
      </c>
      <c r="O204" s="233" t="s">
        <v>200</v>
      </c>
      <c r="P204" s="233"/>
      <c r="Q204" s="233"/>
      <c r="R204" s="233"/>
      <c r="S204" s="233"/>
      <c r="T204" s="233"/>
      <c r="U204" s="233"/>
      <c r="V204" s="233"/>
      <c r="W204" s="233"/>
      <c r="X204" s="233"/>
      <c r="Y204" s="233"/>
      <c r="Z204" s="233"/>
      <c r="AA204" s="233"/>
      <c r="AB204" s="233"/>
      <c r="AC204" s="233"/>
      <c r="AD204" s="233"/>
      <c r="AE204" s="233"/>
      <c r="AF204" s="233"/>
      <c r="AG204" s="233"/>
      <c r="AH204" s="233"/>
      <c r="AI204" s="233"/>
      <c r="AJ204" s="233"/>
      <c r="AK204" s="233"/>
      <c r="AL204" s="233"/>
      <c r="AM204" s="233"/>
      <c r="AN204" s="233"/>
      <c r="AO204" s="233"/>
      <c r="AP204" s="233"/>
      <c r="AQ204" s="233"/>
      <c r="AR204" s="233"/>
      <c r="AS204" s="233"/>
      <c r="AT204" s="233"/>
      <c r="AU204" s="233"/>
      <c r="AV204" s="233"/>
      <c r="AW204" s="233"/>
      <c r="AX204" s="233"/>
      <c r="AY204" s="233"/>
      <c r="AZ204" s="233"/>
      <c r="BA204" s="232" t="e">
        <v>#N/A</v>
      </c>
      <c r="BB204" s="232">
        <v>0</v>
      </c>
      <c r="BC204" t="e">
        <v>#N/A</v>
      </c>
      <c r="BD204">
        <f>VLOOKUP(A204,[1]ورقة6!$A$2:$A$5557,1,0)</f>
        <v>338525</v>
      </c>
      <c r="BE204" s="125" t="s">
        <v>16623</v>
      </c>
    </row>
    <row r="205" spans="1:57" x14ac:dyDescent="0.25">
      <c r="A205" s="233">
        <v>338526</v>
      </c>
      <c r="B205" s="234" t="s">
        <v>107</v>
      </c>
      <c r="C205" s="233" t="s">
        <v>200</v>
      </c>
      <c r="D205" s="233" t="s">
        <v>200</v>
      </c>
      <c r="E205" s="233" t="s">
        <v>200</v>
      </c>
      <c r="F205" s="233" t="s">
        <v>200</v>
      </c>
      <c r="G205" s="233" t="s">
        <v>200</v>
      </c>
      <c r="H205" s="233" t="s">
        <v>200</v>
      </c>
      <c r="I205" s="233" t="s">
        <v>200</v>
      </c>
      <c r="J205" s="233" t="s">
        <v>200</v>
      </c>
      <c r="K205" s="233" t="s">
        <v>200</v>
      </c>
      <c r="L205" s="233" t="s">
        <v>200</v>
      </c>
      <c r="M205" s="233" t="s">
        <v>200</v>
      </c>
      <c r="N205" s="233" t="s">
        <v>200</v>
      </c>
      <c r="O205" s="233" t="s">
        <v>200</v>
      </c>
      <c r="P205" s="233"/>
      <c r="Q205" s="233"/>
      <c r="R205" s="233"/>
      <c r="S205" s="233"/>
      <c r="T205" s="233"/>
      <c r="U205" s="233"/>
      <c r="V205" s="233"/>
      <c r="W205" s="233"/>
      <c r="X205" s="233"/>
      <c r="Y205" s="233"/>
      <c r="Z205" s="233"/>
      <c r="AA205" s="233"/>
      <c r="AB205" s="233"/>
      <c r="AC205" s="233"/>
      <c r="AD205" s="233"/>
      <c r="AE205" s="233"/>
      <c r="AF205" s="233"/>
      <c r="AG205" s="233"/>
      <c r="AH205" s="233"/>
      <c r="AI205" s="233"/>
      <c r="AJ205" s="233"/>
      <c r="AK205" s="233"/>
      <c r="AL205" s="233"/>
      <c r="AM205" s="233"/>
      <c r="AN205" s="233"/>
      <c r="AO205" s="233"/>
      <c r="AP205" s="233"/>
      <c r="AQ205" s="233"/>
      <c r="AR205" s="233"/>
      <c r="AS205" s="233"/>
      <c r="AT205" s="233"/>
      <c r="AU205" s="233"/>
      <c r="AV205" s="233"/>
      <c r="AW205" s="233"/>
      <c r="AX205" s="233"/>
      <c r="AY205" s="233"/>
      <c r="AZ205" s="233"/>
      <c r="BA205" s="232" t="e">
        <v>#N/A</v>
      </c>
      <c r="BB205" s="232">
        <v>0</v>
      </c>
      <c r="BC205" t="e">
        <v>#N/A</v>
      </c>
      <c r="BD205">
        <f>VLOOKUP(A205,[1]ورقة6!$A$2:$A$5557,1,0)</f>
        <v>338526</v>
      </c>
      <c r="BE205" s="125" t="s">
        <v>16623</v>
      </c>
    </row>
    <row r="206" spans="1:57" x14ac:dyDescent="0.25">
      <c r="A206" s="233">
        <v>338529</v>
      </c>
      <c r="B206" s="234" t="s">
        <v>107</v>
      </c>
      <c r="C206" s="233" t="s">
        <v>200</v>
      </c>
      <c r="D206" s="233" t="s">
        <v>200</v>
      </c>
      <c r="E206" s="233" t="s">
        <v>200</v>
      </c>
      <c r="F206" s="233" t="s">
        <v>200</v>
      </c>
      <c r="G206" s="233" t="s">
        <v>200</v>
      </c>
      <c r="H206" s="233" t="s">
        <v>200</v>
      </c>
      <c r="I206" s="233" t="s">
        <v>200</v>
      </c>
      <c r="J206" s="233" t="s">
        <v>200</v>
      </c>
      <c r="K206" s="233" t="s">
        <v>200</v>
      </c>
      <c r="L206" s="233" t="s">
        <v>200</v>
      </c>
      <c r="M206" s="233" t="s">
        <v>200</v>
      </c>
      <c r="N206" s="233" t="s">
        <v>200</v>
      </c>
      <c r="O206" s="233" t="s">
        <v>200</v>
      </c>
      <c r="P206" s="233"/>
      <c r="Q206" s="233"/>
      <c r="R206" s="233"/>
      <c r="S206" s="233"/>
      <c r="T206" s="233"/>
      <c r="U206" s="233"/>
      <c r="V206" s="233"/>
      <c r="W206" s="233"/>
      <c r="X206" s="233"/>
      <c r="Y206" s="233"/>
      <c r="Z206" s="233"/>
      <c r="AA206" s="233"/>
      <c r="AB206" s="233"/>
      <c r="AC206" s="233"/>
      <c r="AD206" s="233"/>
      <c r="AE206" s="233"/>
      <c r="AF206" s="233"/>
      <c r="AG206" s="233"/>
      <c r="AH206" s="233"/>
      <c r="AI206" s="233"/>
      <c r="AJ206" s="233"/>
      <c r="AK206" s="233"/>
      <c r="AL206" s="233"/>
      <c r="AM206" s="233"/>
      <c r="AN206" s="233"/>
      <c r="AO206" s="233"/>
      <c r="AP206" s="233"/>
      <c r="AQ206" s="233"/>
      <c r="AR206" s="233"/>
      <c r="AS206" s="233"/>
      <c r="AT206" s="233"/>
      <c r="AU206" s="233"/>
      <c r="AV206" s="233"/>
      <c r="AW206" s="233"/>
      <c r="AX206" s="233"/>
      <c r="AY206" s="233"/>
      <c r="AZ206" s="233"/>
      <c r="BA206" s="232" t="e">
        <v>#N/A</v>
      </c>
      <c r="BB206" s="232">
        <v>0</v>
      </c>
      <c r="BC206" t="e">
        <v>#N/A</v>
      </c>
      <c r="BD206">
        <f>VLOOKUP(A206,[1]ورقة6!$A$2:$A$5557,1,0)</f>
        <v>338529</v>
      </c>
      <c r="BE206" s="125" t="s">
        <v>16623</v>
      </c>
    </row>
    <row r="207" spans="1:57" x14ac:dyDescent="0.25">
      <c r="A207" s="233">
        <v>338530</v>
      </c>
      <c r="B207" s="234" t="s">
        <v>107</v>
      </c>
      <c r="C207" s="233" t="s">
        <v>200</v>
      </c>
      <c r="D207" s="233" t="s">
        <v>200</v>
      </c>
      <c r="E207" s="233" t="s">
        <v>200</v>
      </c>
      <c r="F207" s="233" t="s">
        <v>200</v>
      </c>
      <c r="G207" s="233" t="s">
        <v>200</v>
      </c>
      <c r="H207" s="233" t="s">
        <v>200</v>
      </c>
      <c r="I207" s="233" t="s">
        <v>200</v>
      </c>
      <c r="J207" s="233" t="s">
        <v>200</v>
      </c>
      <c r="K207" s="233" t="s">
        <v>200</v>
      </c>
      <c r="L207" s="233" t="s">
        <v>200</v>
      </c>
      <c r="M207" s="233" t="s">
        <v>200</v>
      </c>
      <c r="N207" s="233" t="s">
        <v>200</v>
      </c>
      <c r="O207" s="233" t="s">
        <v>200</v>
      </c>
      <c r="P207" s="233"/>
      <c r="Q207" s="233"/>
      <c r="R207" s="233"/>
      <c r="S207" s="233"/>
      <c r="T207" s="233"/>
      <c r="U207" s="233"/>
      <c r="V207" s="233"/>
      <c r="W207" s="233"/>
      <c r="X207" s="233"/>
      <c r="Y207" s="233"/>
      <c r="Z207" s="233"/>
      <c r="AA207" s="233"/>
      <c r="AB207" s="233"/>
      <c r="AC207" s="233"/>
      <c r="AD207" s="233"/>
      <c r="AE207" s="233"/>
      <c r="AF207" s="233"/>
      <c r="AG207" s="233"/>
      <c r="AH207" s="233"/>
      <c r="AI207" s="233"/>
      <c r="AJ207" s="233"/>
      <c r="AK207" s="233"/>
      <c r="AL207" s="233"/>
      <c r="AM207" s="233"/>
      <c r="AN207" s="233"/>
      <c r="AO207" s="233"/>
      <c r="AP207" s="233"/>
      <c r="AQ207" s="233"/>
      <c r="AR207" s="233"/>
      <c r="AS207" s="233"/>
      <c r="AT207" s="233"/>
      <c r="AU207" s="233"/>
      <c r="AV207" s="233"/>
      <c r="AW207" s="233"/>
      <c r="AX207" s="233"/>
      <c r="AY207" s="233"/>
      <c r="AZ207" s="233"/>
      <c r="BA207" s="232" t="e">
        <v>#N/A</v>
      </c>
      <c r="BB207" s="232">
        <v>0</v>
      </c>
      <c r="BC207" t="e">
        <v>#N/A</v>
      </c>
      <c r="BD207">
        <f>VLOOKUP(A207,[1]ورقة6!$A$2:$A$5557,1,0)</f>
        <v>338530</v>
      </c>
      <c r="BE207" s="125" t="s">
        <v>16623</v>
      </c>
    </row>
    <row r="208" spans="1:57" x14ac:dyDescent="0.25">
      <c r="A208" s="233">
        <v>338532</v>
      </c>
      <c r="B208" s="234" t="s">
        <v>107</v>
      </c>
      <c r="C208" s="233" t="s">
        <v>200</v>
      </c>
      <c r="D208" s="233" t="s">
        <v>200</v>
      </c>
      <c r="E208" s="233" t="s">
        <v>200</v>
      </c>
      <c r="F208" s="233" t="s">
        <v>200</v>
      </c>
      <c r="G208" s="233" t="s">
        <v>200</v>
      </c>
      <c r="H208" s="233" t="s">
        <v>200</v>
      </c>
      <c r="I208" s="233" t="s">
        <v>200</v>
      </c>
      <c r="J208" s="233" t="s">
        <v>200</v>
      </c>
      <c r="K208" s="233" t="s">
        <v>200</v>
      </c>
      <c r="L208" s="233" t="s">
        <v>200</v>
      </c>
      <c r="M208" s="233" t="s">
        <v>200</v>
      </c>
      <c r="N208" s="233" t="s">
        <v>200</v>
      </c>
      <c r="O208" s="233" t="s">
        <v>200</v>
      </c>
      <c r="P208" s="233"/>
      <c r="Q208" s="233"/>
      <c r="R208" s="233"/>
      <c r="S208" s="233"/>
      <c r="T208" s="233"/>
      <c r="U208" s="233"/>
      <c r="V208" s="233"/>
      <c r="W208" s="233"/>
      <c r="X208" s="233"/>
      <c r="Y208" s="233"/>
      <c r="Z208" s="233"/>
      <c r="AA208" s="233"/>
      <c r="AB208" s="233"/>
      <c r="AC208" s="233"/>
      <c r="AD208" s="233"/>
      <c r="AE208" s="233"/>
      <c r="AF208" s="233"/>
      <c r="AG208" s="233"/>
      <c r="AH208" s="233"/>
      <c r="AI208" s="233"/>
      <c r="AJ208" s="233"/>
      <c r="AK208" s="233"/>
      <c r="AL208" s="233"/>
      <c r="AM208" s="233"/>
      <c r="AN208" s="233"/>
      <c r="AO208" s="233"/>
      <c r="AP208" s="233"/>
      <c r="AQ208" s="233"/>
      <c r="AR208" s="233"/>
      <c r="AS208" s="233"/>
      <c r="AT208" s="233"/>
      <c r="AU208" s="233"/>
      <c r="AV208" s="233"/>
      <c r="AW208" s="233"/>
      <c r="AX208" s="233"/>
      <c r="AY208" s="233"/>
      <c r="AZ208" s="233"/>
      <c r="BA208" s="232" t="e">
        <v>#N/A</v>
      </c>
      <c r="BB208" s="232">
        <v>0</v>
      </c>
      <c r="BC208" t="e">
        <v>#N/A</v>
      </c>
      <c r="BD208">
        <f>VLOOKUP(A208,[1]ورقة6!$A$2:$A$5557,1,0)</f>
        <v>338532</v>
      </c>
      <c r="BE208" s="125" t="s">
        <v>16623</v>
      </c>
    </row>
    <row r="209" spans="1:57" x14ac:dyDescent="0.25">
      <c r="A209" s="233">
        <v>338533</v>
      </c>
      <c r="B209" s="234" t="s">
        <v>107</v>
      </c>
      <c r="C209" s="233" t="s">
        <v>200</v>
      </c>
      <c r="D209" s="233"/>
      <c r="E209" s="233"/>
      <c r="F209" s="233" t="s">
        <v>200</v>
      </c>
      <c r="G209" s="233" t="s">
        <v>200</v>
      </c>
      <c r="H209" s="233" t="s">
        <v>200</v>
      </c>
      <c r="I209" s="233" t="s">
        <v>200</v>
      </c>
      <c r="J209" s="233" t="s">
        <v>200</v>
      </c>
      <c r="K209" s="233" t="s">
        <v>200</v>
      </c>
      <c r="L209" s="233" t="s">
        <v>200</v>
      </c>
      <c r="M209" s="233" t="s">
        <v>200</v>
      </c>
      <c r="N209" s="233" t="s">
        <v>200</v>
      </c>
      <c r="O209" s="233" t="s">
        <v>200</v>
      </c>
      <c r="P209" s="233"/>
      <c r="Q209" s="233"/>
      <c r="R209" s="233"/>
      <c r="S209" s="233"/>
      <c r="T209" s="233"/>
      <c r="U209" s="233"/>
      <c r="V209" s="233"/>
      <c r="W209" s="233"/>
      <c r="X209" s="233"/>
      <c r="Y209" s="233"/>
      <c r="Z209" s="233"/>
      <c r="AA209" s="233"/>
      <c r="AB209" s="233"/>
      <c r="AC209" s="233"/>
      <c r="AD209" s="233"/>
      <c r="AE209" s="233"/>
      <c r="AF209" s="233"/>
      <c r="AG209" s="233"/>
      <c r="AH209" s="233"/>
      <c r="AI209" s="233"/>
      <c r="AJ209" s="233"/>
      <c r="AK209" s="233"/>
      <c r="AL209" s="233"/>
      <c r="AM209" s="233"/>
      <c r="AN209" s="233"/>
      <c r="AO209" s="233"/>
      <c r="AP209" s="233"/>
      <c r="AQ209" s="233"/>
      <c r="AR209" s="233"/>
      <c r="AS209" s="233"/>
      <c r="AT209" s="233"/>
      <c r="AU209" s="233"/>
      <c r="AV209" s="233"/>
      <c r="AW209" s="233"/>
      <c r="AX209" s="233"/>
      <c r="AY209" s="233"/>
      <c r="AZ209" s="233"/>
      <c r="BA209" s="232" t="e">
        <v>#N/A</v>
      </c>
      <c r="BB209" s="232">
        <v>0</v>
      </c>
      <c r="BC209" t="e">
        <v>#N/A</v>
      </c>
      <c r="BD209">
        <f>VLOOKUP(A209,[1]ورقة6!$A$2:$A$5557,1,0)</f>
        <v>338533</v>
      </c>
      <c r="BE209" s="125" t="s">
        <v>16623</v>
      </c>
    </row>
    <row r="210" spans="1:57" x14ac:dyDescent="0.25">
      <c r="A210" s="233">
        <v>338537</v>
      </c>
      <c r="B210" s="234" t="s">
        <v>107</v>
      </c>
      <c r="C210" s="233" t="s">
        <v>200</v>
      </c>
      <c r="D210" s="233" t="s">
        <v>200</v>
      </c>
      <c r="E210" s="233" t="s">
        <v>200</v>
      </c>
      <c r="F210" s="233" t="s">
        <v>200</v>
      </c>
      <c r="G210" s="233" t="s">
        <v>200</v>
      </c>
      <c r="H210" s="233" t="s">
        <v>200</v>
      </c>
      <c r="I210" s="233" t="s">
        <v>200</v>
      </c>
      <c r="J210" s="233" t="s">
        <v>200</v>
      </c>
      <c r="K210" s="233" t="s">
        <v>200</v>
      </c>
      <c r="L210" s="233" t="s">
        <v>200</v>
      </c>
      <c r="M210" s="233" t="s">
        <v>200</v>
      </c>
      <c r="N210" s="233" t="s">
        <v>200</v>
      </c>
      <c r="O210" s="233" t="s">
        <v>200</v>
      </c>
      <c r="P210" s="233"/>
      <c r="Q210" s="233"/>
      <c r="R210" s="233"/>
      <c r="S210" s="233"/>
      <c r="T210" s="233"/>
      <c r="U210" s="233"/>
      <c r="V210" s="233"/>
      <c r="W210" s="233"/>
      <c r="X210" s="233"/>
      <c r="Y210" s="233"/>
      <c r="Z210" s="233"/>
      <c r="AA210" s="233"/>
      <c r="AB210" s="233"/>
      <c r="AC210" s="233"/>
      <c r="AD210" s="233"/>
      <c r="AE210" s="233"/>
      <c r="AF210" s="233"/>
      <c r="AG210" s="233"/>
      <c r="AH210" s="233"/>
      <c r="AI210" s="233"/>
      <c r="AJ210" s="233"/>
      <c r="AK210" s="233"/>
      <c r="AL210" s="233"/>
      <c r="AM210" s="233"/>
      <c r="AN210" s="233"/>
      <c r="AO210" s="233"/>
      <c r="AP210" s="233"/>
      <c r="AQ210" s="233"/>
      <c r="AR210" s="233"/>
      <c r="AS210" s="233"/>
      <c r="AT210" s="233"/>
      <c r="AU210" s="233"/>
      <c r="AV210" s="233"/>
      <c r="AW210" s="233"/>
      <c r="AX210" s="233"/>
      <c r="AY210" s="233"/>
      <c r="AZ210" s="233"/>
      <c r="BA210" s="232" t="e">
        <v>#N/A</v>
      </c>
      <c r="BB210" s="232">
        <v>0</v>
      </c>
      <c r="BC210" t="e">
        <v>#N/A</v>
      </c>
      <c r="BD210">
        <f>VLOOKUP(A210,[1]ورقة6!$A$2:$A$5557,1,0)</f>
        <v>338537</v>
      </c>
      <c r="BE210" s="125" t="s">
        <v>16623</v>
      </c>
    </row>
    <row r="211" spans="1:57" x14ac:dyDescent="0.25">
      <c r="A211">
        <v>338539</v>
      </c>
      <c r="B211" t="s">
        <v>107</v>
      </c>
      <c r="C211" t="s">
        <v>200</v>
      </c>
      <c r="D211" t="s">
        <v>200</v>
      </c>
      <c r="E211"/>
      <c r="F211"/>
      <c r="G211"/>
      <c r="H211"/>
      <c r="I211" t="s">
        <v>200</v>
      </c>
      <c r="J211" t="s">
        <v>200</v>
      </c>
      <c r="K211" t="s">
        <v>200</v>
      </c>
      <c r="L211" t="s">
        <v>200</v>
      </c>
      <c r="M211"/>
      <c r="N211" t="s">
        <v>200</v>
      </c>
      <c r="O211" t="s">
        <v>200</v>
      </c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 s="232" t="s">
        <v>107</v>
      </c>
      <c r="BB211" s="232">
        <v>0</v>
      </c>
      <c r="BC211" t="e">
        <v>#N/A</v>
      </c>
      <c r="BD211">
        <f>VLOOKUP(A211,[1]ورقة6!$A$2:$A$5557,1,0)</f>
        <v>338539</v>
      </c>
      <c r="BE211" s="125" t="s">
        <v>16623</v>
      </c>
    </row>
    <row r="212" spans="1:57" x14ac:dyDescent="0.25">
      <c r="A212" s="233">
        <v>338541</v>
      </c>
      <c r="B212" s="234" t="s">
        <v>107</v>
      </c>
      <c r="C212" s="233" t="s">
        <v>200</v>
      </c>
      <c r="D212" s="233"/>
      <c r="E212" s="233" t="s">
        <v>200</v>
      </c>
      <c r="F212" s="233" t="s">
        <v>200</v>
      </c>
      <c r="G212" s="233"/>
      <c r="H212" s="233" t="s">
        <v>200</v>
      </c>
      <c r="I212" s="233" t="s">
        <v>200</v>
      </c>
      <c r="J212" s="233" t="s">
        <v>200</v>
      </c>
      <c r="K212" s="233" t="s">
        <v>200</v>
      </c>
      <c r="L212" s="233" t="s">
        <v>200</v>
      </c>
      <c r="M212" s="233"/>
      <c r="N212" s="233" t="s">
        <v>200</v>
      </c>
      <c r="O212" s="233" t="s">
        <v>200</v>
      </c>
      <c r="P212" s="233"/>
      <c r="Q212" s="233"/>
      <c r="R212" s="233"/>
      <c r="S212" s="233"/>
      <c r="T212" s="233"/>
      <c r="U212" s="233"/>
      <c r="V212" s="233"/>
      <c r="W212" s="233"/>
      <c r="X212" s="233"/>
      <c r="Y212" s="233"/>
      <c r="Z212" s="233"/>
      <c r="AA212" s="233"/>
      <c r="AB212" s="233"/>
      <c r="AC212" s="233"/>
      <c r="AD212" s="233"/>
      <c r="AE212" s="233"/>
      <c r="AF212" s="233"/>
      <c r="AG212" s="233"/>
      <c r="AH212" s="233"/>
      <c r="AI212" s="233"/>
      <c r="AJ212" s="233"/>
      <c r="AK212" s="233"/>
      <c r="AL212" s="233"/>
      <c r="AM212" s="233"/>
      <c r="AN212" s="233"/>
      <c r="AO212" s="233"/>
      <c r="AP212" s="233"/>
      <c r="AQ212" s="233"/>
      <c r="AR212" s="233"/>
      <c r="AS212" s="233"/>
      <c r="AT212" s="233"/>
      <c r="AU212" s="233"/>
      <c r="AV212" s="233"/>
      <c r="AW212" s="233"/>
      <c r="AX212" s="233"/>
      <c r="AY212" s="233"/>
      <c r="AZ212" s="233"/>
      <c r="BA212" s="232" t="e">
        <v>#N/A</v>
      </c>
      <c r="BB212" s="232">
        <v>0</v>
      </c>
      <c r="BC212" t="e">
        <v>#N/A</v>
      </c>
      <c r="BD212">
        <f>VLOOKUP(A212,[1]ورقة6!$A$2:$A$5557,1,0)</f>
        <v>338541</v>
      </c>
      <c r="BE212" s="125" t="s">
        <v>16623</v>
      </c>
    </row>
    <row r="213" spans="1:57" x14ac:dyDescent="0.25">
      <c r="A213">
        <v>338543</v>
      </c>
      <c r="B213" t="s">
        <v>107</v>
      </c>
      <c r="C213" t="s">
        <v>200</v>
      </c>
      <c r="D213"/>
      <c r="E213"/>
      <c r="F213"/>
      <c r="G213" t="s">
        <v>200</v>
      </c>
      <c r="H213"/>
      <c r="I213"/>
      <c r="J213"/>
      <c r="K213" t="s">
        <v>200</v>
      </c>
      <c r="L213" t="s">
        <v>200</v>
      </c>
      <c r="M213"/>
      <c r="N213"/>
      <c r="O213" t="s">
        <v>200</v>
      </c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 s="232" t="s">
        <v>107</v>
      </c>
      <c r="BB213" s="232">
        <v>0</v>
      </c>
      <c r="BC213" t="e">
        <v>#N/A</v>
      </c>
      <c r="BD213">
        <f>VLOOKUP(A213,[1]ورقة6!$A$2:$A$5557,1,0)</f>
        <v>338543</v>
      </c>
      <c r="BE213" s="125" t="s">
        <v>16623</v>
      </c>
    </row>
    <row r="214" spans="1:57" x14ac:dyDescent="0.25">
      <c r="A214" s="233">
        <v>338544</v>
      </c>
      <c r="B214" s="234" t="s">
        <v>107</v>
      </c>
      <c r="C214" s="233" t="s">
        <v>200</v>
      </c>
      <c r="D214" s="233" t="s">
        <v>200</v>
      </c>
      <c r="E214" s="233" t="s">
        <v>200</v>
      </c>
      <c r="F214" s="233" t="s">
        <v>200</v>
      </c>
      <c r="G214" s="233" t="s">
        <v>200</v>
      </c>
      <c r="H214" s="233" t="s">
        <v>200</v>
      </c>
      <c r="I214" s="233" t="s">
        <v>200</v>
      </c>
      <c r="J214" s="233" t="s">
        <v>200</v>
      </c>
      <c r="K214" s="233" t="s">
        <v>200</v>
      </c>
      <c r="L214" s="233" t="s">
        <v>200</v>
      </c>
      <c r="M214" s="233" t="s">
        <v>200</v>
      </c>
      <c r="N214" s="233" t="s">
        <v>200</v>
      </c>
      <c r="O214" s="233" t="s">
        <v>200</v>
      </c>
      <c r="P214" s="233"/>
      <c r="Q214" s="233"/>
      <c r="R214" s="233"/>
      <c r="S214" s="233"/>
      <c r="T214" s="233"/>
      <c r="U214" s="233"/>
      <c r="V214" s="233"/>
      <c r="W214" s="233"/>
      <c r="X214" s="233"/>
      <c r="Y214" s="233"/>
      <c r="Z214" s="233"/>
      <c r="AA214" s="233"/>
      <c r="AB214" s="233"/>
      <c r="AC214" s="233"/>
      <c r="AD214" s="233"/>
      <c r="AE214" s="233"/>
      <c r="AF214" s="233"/>
      <c r="AG214" s="233"/>
      <c r="AH214" s="233"/>
      <c r="AI214" s="233"/>
      <c r="AJ214" s="233"/>
      <c r="AK214" s="233"/>
      <c r="AL214" s="233"/>
      <c r="AM214" s="233"/>
      <c r="AN214" s="233"/>
      <c r="AO214" s="233"/>
      <c r="AP214" s="233"/>
      <c r="AQ214" s="233"/>
      <c r="AR214" s="233"/>
      <c r="AS214" s="233"/>
      <c r="AT214" s="233"/>
      <c r="AU214" s="233"/>
      <c r="AV214" s="233"/>
      <c r="AW214" s="233"/>
      <c r="AX214" s="233"/>
      <c r="AY214" s="233"/>
      <c r="AZ214" s="233"/>
      <c r="BA214" s="232" t="e">
        <v>#N/A</v>
      </c>
      <c r="BB214" s="232">
        <v>0</v>
      </c>
      <c r="BC214" t="e">
        <v>#N/A</v>
      </c>
      <c r="BD214">
        <f>VLOOKUP(A214,[1]ورقة6!$A$2:$A$5557,1,0)</f>
        <v>338544</v>
      </c>
      <c r="BE214" s="125" t="s">
        <v>16623</v>
      </c>
    </row>
    <row r="215" spans="1:57" x14ac:dyDescent="0.25">
      <c r="A215" s="233">
        <v>338547</v>
      </c>
      <c r="B215" s="234" t="s">
        <v>107</v>
      </c>
      <c r="C215" s="233" t="s">
        <v>200</v>
      </c>
      <c r="D215" s="233" t="s">
        <v>200</v>
      </c>
      <c r="E215" s="233" t="s">
        <v>200</v>
      </c>
      <c r="F215" s="233" t="s">
        <v>200</v>
      </c>
      <c r="G215" s="233" t="s">
        <v>200</v>
      </c>
      <c r="H215" s="233" t="s">
        <v>200</v>
      </c>
      <c r="I215" s="233" t="s">
        <v>200</v>
      </c>
      <c r="J215" s="233" t="s">
        <v>200</v>
      </c>
      <c r="K215" s="233" t="s">
        <v>200</v>
      </c>
      <c r="L215" s="233" t="s">
        <v>200</v>
      </c>
      <c r="M215" s="233" t="s">
        <v>200</v>
      </c>
      <c r="N215" s="233" t="s">
        <v>200</v>
      </c>
      <c r="O215" s="233" t="s">
        <v>200</v>
      </c>
      <c r="P215" s="233"/>
      <c r="Q215" s="233"/>
      <c r="R215" s="233"/>
      <c r="S215" s="233"/>
      <c r="T215" s="233"/>
      <c r="U215" s="233"/>
      <c r="V215" s="233"/>
      <c r="W215" s="233"/>
      <c r="X215" s="233"/>
      <c r="Y215" s="233"/>
      <c r="Z215" s="233"/>
      <c r="AA215" s="233"/>
      <c r="AB215" s="233"/>
      <c r="AC215" s="233"/>
      <c r="AD215" s="233"/>
      <c r="AE215" s="233"/>
      <c r="AF215" s="233"/>
      <c r="AG215" s="233"/>
      <c r="AH215" s="233"/>
      <c r="AI215" s="233"/>
      <c r="AJ215" s="233"/>
      <c r="AK215" s="233"/>
      <c r="AL215" s="233"/>
      <c r="AM215" s="233"/>
      <c r="AN215" s="233"/>
      <c r="AO215" s="233"/>
      <c r="AP215" s="233"/>
      <c r="AQ215" s="233"/>
      <c r="AR215" s="233"/>
      <c r="AS215" s="233"/>
      <c r="AT215" s="233"/>
      <c r="AU215" s="233"/>
      <c r="AV215" s="233"/>
      <c r="AW215" s="233"/>
      <c r="AX215" s="233"/>
      <c r="AY215" s="233"/>
      <c r="AZ215" s="233"/>
      <c r="BA215" s="232" t="e">
        <v>#N/A</v>
      </c>
      <c r="BB215" s="232">
        <v>0</v>
      </c>
      <c r="BC215" t="e">
        <v>#N/A</v>
      </c>
      <c r="BD215">
        <f>VLOOKUP(A215,[1]ورقة6!$A$2:$A$5557,1,0)</f>
        <v>338547</v>
      </c>
      <c r="BE215" s="125" t="s">
        <v>16623</v>
      </c>
    </row>
    <row r="216" spans="1:57" x14ac:dyDescent="0.25">
      <c r="A216" s="233">
        <v>338550</v>
      </c>
      <c r="B216" s="234" t="s">
        <v>107</v>
      </c>
      <c r="C216" s="233"/>
      <c r="D216" s="233" t="s">
        <v>200</v>
      </c>
      <c r="E216" s="233" t="s">
        <v>200</v>
      </c>
      <c r="F216" s="233" t="s">
        <v>200</v>
      </c>
      <c r="G216" s="233" t="s">
        <v>200</v>
      </c>
      <c r="H216" s="233" t="s">
        <v>200</v>
      </c>
      <c r="I216" s="233" t="s">
        <v>200</v>
      </c>
      <c r="J216" s="233" t="s">
        <v>200</v>
      </c>
      <c r="K216" s="233" t="s">
        <v>200</v>
      </c>
      <c r="L216" s="233" t="s">
        <v>200</v>
      </c>
      <c r="M216" s="233" t="s">
        <v>200</v>
      </c>
      <c r="N216" s="233" t="s">
        <v>200</v>
      </c>
      <c r="O216" s="233" t="s">
        <v>200</v>
      </c>
      <c r="P216" s="233"/>
      <c r="Q216" s="233"/>
      <c r="R216" s="233"/>
      <c r="S216" s="233"/>
      <c r="T216" s="233"/>
      <c r="U216" s="233"/>
      <c r="V216" s="233"/>
      <c r="W216" s="233"/>
      <c r="X216" s="233"/>
      <c r="Y216" s="233"/>
      <c r="Z216" s="233"/>
      <c r="AA216" s="233"/>
      <c r="AB216" s="233"/>
      <c r="AC216" s="233"/>
      <c r="AD216" s="233"/>
      <c r="AE216" s="233"/>
      <c r="AF216" s="233"/>
      <c r="AG216" s="233"/>
      <c r="AH216" s="233"/>
      <c r="AI216" s="233"/>
      <c r="AJ216" s="233"/>
      <c r="AK216" s="233"/>
      <c r="AL216" s="233"/>
      <c r="AM216" s="233"/>
      <c r="AN216" s="233"/>
      <c r="AO216" s="233"/>
      <c r="AP216" s="233"/>
      <c r="AQ216" s="233"/>
      <c r="AR216" s="233"/>
      <c r="AS216" s="233"/>
      <c r="AT216" s="233"/>
      <c r="AU216" s="233"/>
      <c r="AV216" s="233"/>
      <c r="AW216" s="233"/>
      <c r="AX216" s="233"/>
      <c r="AY216" s="233"/>
      <c r="AZ216" s="233"/>
      <c r="BA216" s="232" t="e">
        <v>#N/A</v>
      </c>
      <c r="BB216" s="232">
        <v>0</v>
      </c>
      <c r="BC216" t="e">
        <v>#N/A</v>
      </c>
      <c r="BD216">
        <f>VLOOKUP(A216,[1]ورقة6!$A$2:$A$5557,1,0)</f>
        <v>338550</v>
      </c>
      <c r="BE216" s="125" t="s">
        <v>16623</v>
      </c>
    </row>
    <row r="217" spans="1:57" x14ac:dyDescent="0.25">
      <c r="A217" s="233">
        <v>338554</v>
      </c>
      <c r="B217" s="234" t="s">
        <v>107</v>
      </c>
      <c r="C217" s="233" t="s">
        <v>200</v>
      </c>
      <c r="D217" s="233" t="s">
        <v>200</v>
      </c>
      <c r="E217" s="233" t="s">
        <v>200</v>
      </c>
      <c r="F217" s="233" t="s">
        <v>200</v>
      </c>
      <c r="G217" s="233" t="s">
        <v>200</v>
      </c>
      <c r="H217" s="233" t="s">
        <v>200</v>
      </c>
      <c r="I217" s="233" t="s">
        <v>200</v>
      </c>
      <c r="J217" s="233" t="s">
        <v>200</v>
      </c>
      <c r="K217" s="233" t="s">
        <v>200</v>
      </c>
      <c r="L217" s="233" t="s">
        <v>200</v>
      </c>
      <c r="M217" s="233" t="s">
        <v>200</v>
      </c>
      <c r="N217" s="233" t="s">
        <v>200</v>
      </c>
      <c r="O217" s="233" t="s">
        <v>200</v>
      </c>
      <c r="P217" s="233"/>
      <c r="Q217" s="233"/>
      <c r="R217" s="233"/>
      <c r="S217" s="233"/>
      <c r="T217" s="233"/>
      <c r="U217" s="233"/>
      <c r="V217" s="233"/>
      <c r="W217" s="233"/>
      <c r="X217" s="233"/>
      <c r="Y217" s="233"/>
      <c r="Z217" s="233"/>
      <c r="AA217" s="233"/>
      <c r="AB217" s="233"/>
      <c r="AC217" s="233"/>
      <c r="AD217" s="233"/>
      <c r="AE217" s="233"/>
      <c r="AF217" s="233"/>
      <c r="AG217" s="233"/>
      <c r="AH217" s="233"/>
      <c r="AI217" s="233"/>
      <c r="AJ217" s="233"/>
      <c r="AK217" s="233"/>
      <c r="AL217" s="233"/>
      <c r="AM217" s="233"/>
      <c r="AN217" s="233"/>
      <c r="AO217" s="233"/>
      <c r="AP217" s="233"/>
      <c r="AQ217" s="233"/>
      <c r="AR217" s="233"/>
      <c r="AS217" s="233"/>
      <c r="AT217" s="233"/>
      <c r="AU217" s="233"/>
      <c r="AV217" s="233"/>
      <c r="AW217" s="233"/>
      <c r="AX217" s="233"/>
      <c r="AY217" s="233"/>
      <c r="AZ217" s="233"/>
      <c r="BA217" s="232" t="e">
        <v>#N/A</v>
      </c>
      <c r="BB217" s="232">
        <v>0</v>
      </c>
      <c r="BC217" t="e">
        <v>#N/A</v>
      </c>
      <c r="BD217">
        <f>VLOOKUP(A217,[1]ورقة6!$A$2:$A$5557,1,0)</f>
        <v>338554</v>
      </c>
      <c r="BE217" s="125" t="s">
        <v>16623</v>
      </c>
    </row>
    <row r="218" spans="1:57" x14ac:dyDescent="0.25">
      <c r="A218" s="233">
        <v>338557</v>
      </c>
      <c r="B218" s="234" t="s">
        <v>107</v>
      </c>
      <c r="C218" s="233" t="s">
        <v>200</v>
      </c>
      <c r="D218" s="233" t="s">
        <v>200</v>
      </c>
      <c r="E218" s="233" t="s">
        <v>200</v>
      </c>
      <c r="F218" s="233" t="s">
        <v>200</v>
      </c>
      <c r="G218" s="233" t="s">
        <v>200</v>
      </c>
      <c r="H218" s="233" t="s">
        <v>200</v>
      </c>
      <c r="I218" s="233" t="s">
        <v>200</v>
      </c>
      <c r="J218" s="233" t="s">
        <v>200</v>
      </c>
      <c r="K218" s="233" t="s">
        <v>200</v>
      </c>
      <c r="L218" s="233" t="s">
        <v>200</v>
      </c>
      <c r="M218" s="233" t="s">
        <v>200</v>
      </c>
      <c r="N218" s="233" t="s">
        <v>200</v>
      </c>
      <c r="O218" s="233" t="s">
        <v>200</v>
      </c>
      <c r="P218" s="233"/>
      <c r="Q218" s="233"/>
      <c r="R218" s="233"/>
      <c r="S218" s="233"/>
      <c r="T218" s="233"/>
      <c r="U218" s="233"/>
      <c r="V218" s="233"/>
      <c r="W218" s="233"/>
      <c r="X218" s="233"/>
      <c r="Y218" s="233"/>
      <c r="Z218" s="233"/>
      <c r="AA218" s="233"/>
      <c r="AB218" s="233"/>
      <c r="AC218" s="233"/>
      <c r="AD218" s="233"/>
      <c r="AE218" s="233"/>
      <c r="AF218" s="233"/>
      <c r="AG218" s="233"/>
      <c r="AH218" s="233"/>
      <c r="AI218" s="233"/>
      <c r="AJ218" s="233"/>
      <c r="AK218" s="233"/>
      <c r="AL218" s="233"/>
      <c r="AM218" s="233"/>
      <c r="AN218" s="233"/>
      <c r="AO218" s="233"/>
      <c r="AP218" s="233"/>
      <c r="AQ218" s="233"/>
      <c r="AR218" s="233"/>
      <c r="AS218" s="233"/>
      <c r="AT218" s="233"/>
      <c r="AU218" s="233"/>
      <c r="AV218" s="233"/>
      <c r="AW218" s="233"/>
      <c r="AX218" s="233"/>
      <c r="AY218" s="233"/>
      <c r="AZ218" s="233"/>
      <c r="BA218" s="232" t="e">
        <v>#N/A</v>
      </c>
      <c r="BB218" s="232">
        <v>0</v>
      </c>
      <c r="BC218" t="e">
        <v>#N/A</v>
      </c>
      <c r="BD218">
        <f>VLOOKUP(A218,[1]ورقة6!$A$2:$A$5557,1,0)</f>
        <v>338557</v>
      </c>
      <c r="BE218" s="125" t="s">
        <v>16623</v>
      </c>
    </row>
    <row r="219" spans="1:57" x14ac:dyDescent="0.25">
      <c r="A219" s="233">
        <v>338558</v>
      </c>
      <c r="B219" s="234" t="s">
        <v>107</v>
      </c>
      <c r="C219" s="233"/>
      <c r="D219" s="233"/>
      <c r="E219" s="233" t="s">
        <v>200</v>
      </c>
      <c r="F219" s="233" t="s">
        <v>200</v>
      </c>
      <c r="G219" s="233" t="s">
        <v>200</v>
      </c>
      <c r="H219" s="233" t="s">
        <v>200</v>
      </c>
      <c r="I219" s="233" t="s">
        <v>200</v>
      </c>
      <c r="J219" s="233"/>
      <c r="K219" s="233" t="s">
        <v>200</v>
      </c>
      <c r="L219" s="233" t="s">
        <v>200</v>
      </c>
      <c r="M219" s="233" t="s">
        <v>200</v>
      </c>
      <c r="N219" s="233" t="s">
        <v>200</v>
      </c>
      <c r="O219" s="233" t="s">
        <v>200</v>
      </c>
      <c r="P219" s="233"/>
      <c r="Q219" s="233"/>
      <c r="R219" s="233"/>
      <c r="S219" s="233"/>
      <c r="T219" s="233"/>
      <c r="U219" s="233"/>
      <c r="V219" s="233"/>
      <c r="W219" s="233"/>
      <c r="X219" s="233"/>
      <c r="Y219" s="233"/>
      <c r="Z219" s="233"/>
      <c r="AA219" s="233"/>
      <c r="AB219" s="233"/>
      <c r="AC219" s="233"/>
      <c r="AD219" s="233"/>
      <c r="AE219" s="233"/>
      <c r="AF219" s="233"/>
      <c r="AG219" s="233"/>
      <c r="AH219" s="233"/>
      <c r="AI219" s="233"/>
      <c r="AJ219" s="233"/>
      <c r="AK219" s="233"/>
      <c r="AL219" s="233"/>
      <c r="AM219" s="233"/>
      <c r="AN219" s="233"/>
      <c r="AO219" s="233"/>
      <c r="AP219" s="233"/>
      <c r="AQ219" s="233"/>
      <c r="AR219" s="233"/>
      <c r="AS219" s="233"/>
      <c r="AT219" s="233"/>
      <c r="AU219" s="233"/>
      <c r="AV219" s="233"/>
      <c r="AW219" s="233"/>
      <c r="AX219" s="233"/>
      <c r="AY219" s="233"/>
      <c r="AZ219" s="233"/>
      <c r="BA219" s="232" t="e">
        <v>#N/A</v>
      </c>
      <c r="BB219" s="232">
        <v>0</v>
      </c>
      <c r="BC219" t="e">
        <v>#N/A</v>
      </c>
      <c r="BD219">
        <f>VLOOKUP(A219,[1]ورقة6!$A$2:$A$5557,1,0)</f>
        <v>338558</v>
      </c>
      <c r="BE219" s="125" t="s">
        <v>16623</v>
      </c>
    </row>
    <row r="220" spans="1:57" x14ac:dyDescent="0.25">
      <c r="A220" s="233">
        <v>338560</v>
      </c>
      <c r="B220" s="234" t="s">
        <v>107</v>
      </c>
      <c r="C220" s="233"/>
      <c r="D220" s="233"/>
      <c r="E220" s="233" t="s">
        <v>200</v>
      </c>
      <c r="F220" s="233" t="s">
        <v>200</v>
      </c>
      <c r="G220" s="233" t="s">
        <v>200</v>
      </c>
      <c r="H220" s="233" t="s">
        <v>200</v>
      </c>
      <c r="I220" s="233" t="s">
        <v>200</v>
      </c>
      <c r="J220" s="233" t="s">
        <v>200</v>
      </c>
      <c r="K220" s="233" t="s">
        <v>200</v>
      </c>
      <c r="L220" s="233" t="s">
        <v>200</v>
      </c>
      <c r="M220" s="233" t="s">
        <v>200</v>
      </c>
      <c r="N220" s="233" t="s">
        <v>200</v>
      </c>
      <c r="O220" s="233" t="s">
        <v>200</v>
      </c>
      <c r="P220" s="233"/>
      <c r="Q220" s="233"/>
      <c r="R220" s="233"/>
      <c r="S220" s="233"/>
      <c r="T220" s="233"/>
      <c r="U220" s="233"/>
      <c r="V220" s="233"/>
      <c r="W220" s="233"/>
      <c r="X220" s="233"/>
      <c r="Y220" s="233"/>
      <c r="Z220" s="233"/>
      <c r="AA220" s="233"/>
      <c r="AB220" s="233"/>
      <c r="AC220" s="233"/>
      <c r="AD220" s="233"/>
      <c r="AE220" s="233"/>
      <c r="AF220" s="233"/>
      <c r="AG220" s="233"/>
      <c r="AH220" s="233"/>
      <c r="AI220" s="233"/>
      <c r="AJ220" s="233"/>
      <c r="AK220" s="233"/>
      <c r="AL220" s="233"/>
      <c r="AM220" s="233"/>
      <c r="AN220" s="233"/>
      <c r="AO220" s="233"/>
      <c r="AP220" s="233"/>
      <c r="AQ220" s="233"/>
      <c r="AR220" s="233"/>
      <c r="AS220" s="233"/>
      <c r="AT220" s="233"/>
      <c r="AU220" s="233"/>
      <c r="AV220" s="233"/>
      <c r="AW220" s="233"/>
      <c r="AX220" s="233"/>
      <c r="AY220" s="233"/>
      <c r="AZ220" s="233"/>
      <c r="BA220" s="232" t="e">
        <v>#N/A</v>
      </c>
      <c r="BB220" s="232">
        <v>0</v>
      </c>
      <c r="BC220" t="e">
        <v>#N/A</v>
      </c>
      <c r="BD220">
        <f>VLOOKUP(A220,[1]ورقة6!$A$2:$A$5557,1,0)</f>
        <v>338560</v>
      </c>
      <c r="BE220" s="125" t="s">
        <v>16623</v>
      </c>
    </row>
    <row r="221" spans="1:57" x14ac:dyDescent="0.25">
      <c r="A221" s="233">
        <v>338564</v>
      </c>
      <c r="B221" s="234" t="s">
        <v>107</v>
      </c>
      <c r="C221" s="233" t="s">
        <v>200</v>
      </c>
      <c r="D221" s="233" t="s">
        <v>200</v>
      </c>
      <c r="E221" s="233" t="s">
        <v>200</v>
      </c>
      <c r="F221" s="233" t="s">
        <v>200</v>
      </c>
      <c r="G221" s="233" t="s">
        <v>200</v>
      </c>
      <c r="H221" s="233" t="s">
        <v>200</v>
      </c>
      <c r="I221" s="233" t="s">
        <v>200</v>
      </c>
      <c r="J221" s="233" t="s">
        <v>200</v>
      </c>
      <c r="K221" s="233" t="s">
        <v>200</v>
      </c>
      <c r="L221" s="233" t="s">
        <v>200</v>
      </c>
      <c r="M221" s="233" t="s">
        <v>200</v>
      </c>
      <c r="N221" s="233" t="s">
        <v>200</v>
      </c>
      <c r="O221" s="233" t="s">
        <v>200</v>
      </c>
      <c r="P221" s="233"/>
      <c r="Q221" s="233"/>
      <c r="R221" s="233"/>
      <c r="S221" s="233"/>
      <c r="T221" s="233"/>
      <c r="U221" s="233"/>
      <c r="V221" s="233"/>
      <c r="W221" s="233"/>
      <c r="X221" s="233"/>
      <c r="Y221" s="233"/>
      <c r="Z221" s="233"/>
      <c r="AA221" s="233"/>
      <c r="AB221" s="233"/>
      <c r="AC221" s="233"/>
      <c r="AD221" s="233"/>
      <c r="AE221" s="233"/>
      <c r="AF221" s="233"/>
      <c r="AG221" s="233"/>
      <c r="AH221" s="233"/>
      <c r="AI221" s="233"/>
      <c r="AJ221" s="233"/>
      <c r="AK221" s="233"/>
      <c r="AL221" s="233"/>
      <c r="AM221" s="233"/>
      <c r="AN221" s="233"/>
      <c r="AO221" s="233"/>
      <c r="AP221" s="233"/>
      <c r="AQ221" s="233"/>
      <c r="AR221" s="233"/>
      <c r="AS221" s="233"/>
      <c r="AT221" s="233"/>
      <c r="AU221" s="233"/>
      <c r="AV221" s="233"/>
      <c r="AW221" s="233"/>
      <c r="AX221" s="233"/>
      <c r="AY221" s="233"/>
      <c r="AZ221" s="233"/>
      <c r="BA221" s="232" t="e">
        <v>#N/A</v>
      </c>
      <c r="BB221" s="232">
        <v>0</v>
      </c>
      <c r="BC221" t="e">
        <v>#N/A</v>
      </c>
      <c r="BD221">
        <f>VLOOKUP(A221,[1]ورقة6!$A$2:$A$5557,1,0)</f>
        <v>338564</v>
      </c>
      <c r="BE221" s="125" t="s">
        <v>16623</v>
      </c>
    </row>
    <row r="222" spans="1:57" x14ac:dyDescent="0.25">
      <c r="A222" s="233">
        <v>338565</v>
      </c>
      <c r="B222" s="234" t="s">
        <v>107</v>
      </c>
      <c r="C222" s="233" t="s">
        <v>200</v>
      </c>
      <c r="D222" s="233" t="s">
        <v>200</v>
      </c>
      <c r="E222" s="233" t="s">
        <v>200</v>
      </c>
      <c r="F222" s="233" t="s">
        <v>200</v>
      </c>
      <c r="G222" s="233" t="s">
        <v>200</v>
      </c>
      <c r="H222" s="233" t="s">
        <v>200</v>
      </c>
      <c r="I222" s="233" t="s">
        <v>200</v>
      </c>
      <c r="J222" s="233" t="s">
        <v>200</v>
      </c>
      <c r="K222" s="233" t="s">
        <v>200</v>
      </c>
      <c r="L222" s="233" t="s">
        <v>200</v>
      </c>
      <c r="M222" s="233" t="s">
        <v>200</v>
      </c>
      <c r="N222" s="233" t="s">
        <v>200</v>
      </c>
      <c r="O222" s="233" t="s">
        <v>200</v>
      </c>
      <c r="P222" s="233"/>
      <c r="Q222" s="233"/>
      <c r="R222" s="233"/>
      <c r="S222" s="233"/>
      <c r="T222" s="233"/>
      <c r="U222" s="233"/>
      <c r="V222" s="233"/>
      <c r="W222" s="233"/>
      <c r="X222" s="233"/>
      <c r="Y222" s="233"/>
      <c r="Z222" s="233"/>
      <c r="AA222" s="233"/>
      <c r="AB222" s="233"/>
      <c r="AC222" s="233"/>
      <c r="AD222" s="233"/>
      <c r="AE222" s="233"/>
      <c r="AF222" s="233"/>
      <c r="AG222" s="233"/>
      <c r="AH222" s="233"/>
      <c r="AI222" s="233"/>
      <c r="AJ222" s="233"/>
      <c r="AK222" s="233"/>
      <c r="AL222" s="233"/>
      <c r="AM222" s="233"/>
      <c r="AN222" s="233"/>
      <c r="AO222" s="233"/>
      <c r="AP222" s="233"/>
      <c r="AQ222" s="233"/>
      <c r="AR222" s="233"/>
      <c r="AS222" s="233"/>
      <c r="AT222" s="233"/>
      <c r="AU222" s="233"/>
      <c r="AV222" s="233"/>
      <c r="AW222" s="233"/>
      <c r="AX222" s="233"/>
      <c r="AY222" s="233"/>
      <c r="AZ222" s="233"/>
      <c r="BA222" s="232" t="e">
        <v>#N/A</v>
      </c>
      <c r="BB222" s="232">
        <v>0</v>
      </c>
      <c r="BC222" t="e">
        <v>#N/A</v>
      </c>
      <c r="BD222">
        <f>VLOOKUP(A222,[1]ورقة6!$A$2:$A$5557,1,0)</f>
        <v>338565</v>
      </c>
      <c r="BE222" s="125" t="s">
        <v>16623</v>
      </c>
    </row>
    <row r="223" spans="1:57" x14ac:dyDescent="0.25">
      <c r="A223" s="233">
        <v>338569</v>
      </c>
      <c r="B223" s="234" t="s">
        <v>107</v>
      </c>
      <c r="C223" s="233" t="s">
        <v>200</v>
      </c>
      <c r="D223" s="233" t="s">
        <v>200</v>
      </c>
      <c r="E223" s="233" t="s">
        <v>200</v>
      </c>
      <c r="F223" s="233" t="s">
        <v>200</v>
      </c>
      <c r="G223" s="233" t="s">
        <v>200</v>
      </c>
      <c r="H223" s="233" t="s">
        <v>200</v>
      </c>
      <c r="I223" s="233" t="s">
        <v>200</v>
      </c>
      <c r="J223" s="233" t="s">
        <v>200</v>
      </c>
      <c r="K223" s="233" t="s">
        <v>200</v>
      </c>
      <c r="L223" s="233" t="s">
        <v>200</v>
      </c>
      <c r="M223" s="233" t="s">
        <v>200</v>
      </c>
      <c r="N223" s="233" t="s">
        <v>200</v>
      </c>
      <c r="O223" s="233" t="s">
        <v>200</v>
      </c>
      <c r="P223" s="233"/>
      <c r="Q223" s="233"/>
      <c r="R223" s="233"/>
      <c r="S223" s="233"/>
      <c r="T223" s="233"/>
      <c r="U223" s="233"/>
      <c r="V223" s="233"/>
      <c r="W223" s="233"/>
      <c r="X223" s="233"/>
      <c r="Y223" s="233"/>
      <c r="Z223" s="233"/>
      <c r="AA223" s="233"/>
      <c r="AB223" s="233"/>
      <c r="AC223" s="233"/>
      <c r="AD223" s="233"/>
      <c r="AE223" s="233"/>
      <c r="AF223" s="233"/>
      <c r="AG223" s="233"/>
      <c r="AH223" s="233"/>
      <c r="AI223" s="233"/>
      <c r="AJ223" s="233"/>
      <c r="AK223" s="233"/>
      <c r="AL223" s="233"/>
      <c r="AM223" s="233"/>
      <c r="AN223" s="233"/>
      <c r="AO223" s="233"/>
      <c r="AP223" s="233"/>
      <c r="AQ223" s="233"/>
      <c r="AR223" s="233"/>
      <c r="AS223" s="233"/>
      <c r="AT223" s="233"/>
      <c r="AU223" s="233"/>
      <c r="AV223" s="233"/>
      <c r="AW223" s="233"/>
      <c r="AX223" s="233"/>
      <c r="AY223" s="233"/>
      <c r="AZ223" s="233"/>
      <c r="BA223" s="232" t="e">
        <v>#N/A</v>
      </c>
      <c r="BB223" s="232">
        <v>0</v>
      </c>
      <c r="BC223" t="e">
        <v>#N/A</v>
      </c>
      <c r="BD223">
        <f>VLOOKUP(A223,[1]ورقة6!$A$2:$A$5557,1,0)</f>
        <v>338569</v>
      </c>
      <c r="BE223" s="125" t="s">
        <v>16623</v>
      </c>
    </row>
    <row r="224" spans="1:57" x14ac:dyDescent="0.25">
      <c r="A224" s="233">
        <v>338571</v>
      </c>
      <c r="B224" s="234" t="s">
        <v>107</v>
      </c>
      <c r="C224" s="233" t="s">
        <v>200</v>
      </c>
      <c r="D224" s="233" t="s">
        <v>200</v>
      </c>
      <c r="E224" s="233" t="s">
        <v>200</v>
      </c>
      <c r="F224" s="233" t="s">
        <v>200</v>
      </c>
      <c r="G224" s="233" t="s">
        <v>200</v>
      </c>
      <c r="H224" s="233" t="s">
        <v>200</v>
      </c>
      <c r="I224" s="233" t="s">
        <v>200</v>
      </c>
      <c r="J224" s="233" t="s">
        <v>200</v>
      </c>
      <c r="K224" s="233" t="s">
        <v>200</v>
      </c>
      <c r="L224" s="233" t="s">
        <v>200</v>
      </c>
      <c r="M224" s="233" t="s">
        <v>200</v>
      </c>
      <c r="N224" s="233" t="s">
        <v>200</v>
      </c>
      <c r="O224" s="233" t="s">
        <v>200</v>
      </c>
      <c r="P224" s="233"/>
      <c r="Q224" s="233"/>
      <c r="R224" s="233"/>
      <c r="S224" s="233"/>
      <c r="T224" s="233"/>
      <c r="U224" s="233"/>
      <c r="V224" s="233"/>
      <c r="W224" s="233"/>
      <c r="X224" s="233"/>
      <c r="Y224" s="233"/>
      <c r="Z224" s="233"/>
      <c r="AA224" s="233"/>
      <c r="AB224" s="233"/>
      <c r="AC224" s="233"/>
      <c r="AD224" s="233"/>
      <c r="AE224" s="233"/>
      <c r="AF224" s="233"/>
      <c r="AG224" s="233"/>
      <c r="AH224" s="233"/>
      <c r="AI224" s="233"/>
      <c r="AJ224" s="233"/>
      <c r="AK224" s="233"/>
      <c r="AL224" s="233"/>
      <c r="AM224" s="233"/>
      <c r="AN224" s="233"/>
      <c r="AO224" s="233"/>
      <c r="AP224" s="233"/>
      <c r="AQ224" s="233"/>
      <c r="AR224" s="233"/>
      <c r="AS224" s="233"/>
      <c r="AT224" s="233"/>
      <c r="AU224" s="233"/>
      <c r="AV224" s="233"/>
      <c r="AW224" s="233"/>
      <c r="AX224" s="233"/>
      <c r="AY224" s="233"/>
      <c r="AZ224" s="233"/>
      <c r="BA224" s="232" t="e">
        <v>#N/A</v>
      </c>
      <c r="BB224" s="232">
        <v>0</v>
      </c>
      <c r="BC224" t="e">
        <v>#N/A</v>
      </c>
      <c r="BD224">
        <f>VLOOKUP(A224,[1]ورقة6!$A$2:$A$5557,1,0)</f>
        <v>338571</v>
      </c>
      <c r="BE224" s="125" t="s">
        <v>16623</v>
      </c>
    </row>
    <row r="225" spans="1:57" x14ac:dyDescent="0.25">
      <c r="A225" s="233">
        <v>338572</v>
      </c>
      <c r="B225" s="234" t="s">
        <v>107</v>
      </c>
      <c r="C225" s="233" t="s">
        <v>200</v>
      </c>
      <c r="D225" s="233" t="s">
        <v>200</v>
      </c>
      <c r="E225" s="233" t="s">
        <v>200</v>
      </c>
      <c r="F225" s="233" t="s">
        <v>200</v>
      </c>
      <c r="G225" s="233" t="s">
        <v>200</v>
      </c>
      <c r="H225" s="233" t="s">
        <v>200</v>
      </c>
      <c r="I225" s="233" t="s">
        <v>200</v>
      </c>
      <c r="J225" s="233" t="s">
        <v>200</v>
      </c>
      <c r="K225" s="233" t="s">
        <v>200</v>
      </c>
      <c r="L225" s="233" t="s">
        <v>200</v>
      </c>
      <c r="M225" s="233" t="s">
        <v>200</v>
      </c>
      <c r="N225" s="233" t="s">
        <v>200</v>
      </c>
      <c r="O225" s="233" t="s">
        <v>200</v>
      </c>
      <c r="P225" s="233"/>
      <c r="Q225" s="233"/>
      <c r="R225" s="233"/>
      <c r="S225" s="233"/>
      <c r="T225" s="233"/>
      <c r="U225" s="233"/>
      <c r="V225" s="233"/>
      <c r="W225" s="233"/>
      <c r="X225" s="233"/>
      <c r="Y225" s="233"/>
      <c r="Z225" s="233"/>
      <c r="AA225" s="233"/>
      <c r="AB225" s="233"/>
      <c r="AC225" s="233"/>
      <c r="AD225" s="233"/>
      <c r="AE225" s="233"/>
      <c r="AF225" s="233"/>
      <c r="AG225" s="233"/>
      <c r="AH225" s="233"/>
      <c r="AI225" s="233"/>
      <c r="AJ225" s="233"/>
      <c r="AK225" s="233"/>
      <c r="AL225" s="233"/>
      <c r="AM225" s="233"/>
      <c r="AN225" s="233"/>
      <c r="AO225" s="233"/>
      <c r="AP225" s="233"/>
      <c r="AQ225" s="233"/>
      <c r="AR225" s="233"/>
      <c r="AS225" s="233"/>
      <c r="AT225" s="233"/>
      <c r="AU225" s="233"/>
      <c r="AV225" s="233"/>
      <c r="AW225" s="233"/>
      <c r="AX225" s="233"/>
      <c r="AY225" s="233"/>
      <c r="AZ225" s="233"/>
      <c r="BA225" s="232" t="e">
        <v>#N/A</v>
      </c>
      <c r="BB225" s="232">
        <v>0</v>
      </c>
      <c r="BC225" t="e">
        <v>#N/A</v>
      </c>
      <c r="BD225">
        <f>VLOOKUP(A225,[1]ورقة6!$A$2:$A$5557,1,0)</f>
        <v>338572</v>
      </c>
      <c r="BE225" s="125" t="s">
        <v>16623</v>
      </c>
    </row>
    <row r="226" spans="1:57" x14ac:dyDescent="0.25">
      <c r="A226" s="233">
        <v>338573</v>
      </c>
      <c r="B226" s="234" t="s">
        <v>107</v>
      </c>
      <c r="C226" s="233"/>
      <c r="D226" s="233"/>
      <c r="E226" s="233"/>
      <c r="F226" s="233" t="s">
        <v>200</v>
      </c>
      <c r="G226" s="233" t="s">
        <v>200</v>
      </c>
      <c r="H226" s="233" t="s">
        <v>200</v>
      </c>
      <c r="I226" s="233"/>
      <c r="J226" s="233" t="s">
        <v>200</v>
      </c>
      <c r="K226" s="233" t="s">
        <v>200</v>
      </c>
      <c r="L226" s="233" t="s">
        <v>200</v>
      </c>
      <c r="M226" s="233" t="s">
        <v>200</v>
      </c>
      <c r="N226" s="233" t="s">
        <v>200</v>
      </c>
      <c r="O226" s="233" t="s">
        <v>200</v>
      </c>
      <c r="P226" s="233"/>
      <c r="Q226" s="233"/>
      <c r="R226" s="233"/>
      <c r="S226" s="233"/>
      <c r="T226" s="233"/>
      <c r="U226" s="233"/>
      <c r="V226" s="233"/>
      <c r="W226" s="233"/>
      <c r="X226" s="233"/>
      <c r="Y226" s="233"/>
      <c r="Z226" s="233"/>
      <c r="AA226" s="233"/>
      <c r="AB226" s="233"/>
      <c r="AC226" s="233"/>
      <c r="AD226" s="233"/>
      <c r="AE226" s="233"/>
      <c r="AF226" s="233"/>
      <c r="AG226" s="233"/>
      <c r="AH226" s="233"/>
      <c r="AI226" s="233"/>
      <c r="AJ226" s="233"/>
      <c r="AK226" s="233"/>
      <c r="AL226" s="233"/>
      <c r="AM226" s="233"/>
      <c r="AN226" s="233"/>
      <c r="AO226" s="233"/>
      <c r="AP226" s="233"/>
      <c r="AQ226" s="233"/>
      <c r="AR226" s="233"/>
      <c r="AS226" s="233"/>
      <c r="AT226" s="233"/>
      <c r="AU226" s="233"/>
      <c r="AV226" s="233"/>
      <c r="AW226" s="233"/>
      <c r="AX226" s="233"/>
      <c r="AY226" s="233"/>
      <c r="AZ226" s="233"/>
      <c r="BA226" s="232" t="e">
        <v>#N/A</v>
      </c>
      <c r="BB226" s="232">
        <v>0</v>
      </c>
      <c r="BC226" t="e">
        <v>#N/A</v>
      </c>
      <c r="BD226">
        <f>VLOOKUP(A226,[1]ورقة6!$A$2:$A$5557,1,0)</f>
        <v>338573</v>
      </c>
      <c r="BE226" s="125" t="s">
        <v>16623</v>
      </c>
    </row>
    <row r="227" spans="1:57" x14ac:dyDescent="0.25">
      <c r="A227" s="233">
        <v>338576</v>
      </c>
      <c r="B227" s="234" t="s">
        <v>107</v>
      </c>
      <c r="C227" s="233" t="s">
        <v>200</v>
      </c>
      <c r="D227" s="233" t="s">
        <v>200</v>
      </c>
      <c r="E227" s="233" t="s">
        <v>200</v>
      </c>
      <c r="F227" s="233" t="s">
        <v>200</v>
      </c>
      <c r="G227" s="233" t="s">
        <v>200</v>
      </c>
      <c r="H227" s="233"/>
      <c r="I227" s="233" t="s">
        <v>200</v>
      </c>
      <c r="J227" s="233" t="s">
        <v>200</v>
      </c>
      <c r="K227" s="233" t="s">
        <v>200</v>
      </c>
      <c r="L227" s="233" t="s">
        <v>200</v>
      </c>
      <c r="M227" s="233" t="s">
        <v>200</v>
      </c>
      <c r="N227" s="233" t="s">
        <v>200</v>
      </c>
      <c r="O227" s="233" t="s">
        <v>200</v>
      </c>
      <c r="P227" s="233"/>
      <c r="Q227" s="233"/>
      <c r="R227" s="233"/>
      <c r="S227" s="233"/>
      <c r="T227" s="233"/>
      <c r="U227" s="233"/>
      <c r="V227" s="233"/>
      <c r="W227" s="233"/>
      <c r="X227" s="233"/>
      <c r="Y227" s="233"/>
      <c r="Z227" s="233"/>
      <c r="AA227" s="233"/>
      <c r="AB227" s="233"/>
      <c r="AC227" s="233"/>
      <c r="AD227" s="233"/>
      <c r="AE227" s="233"/>
      <c r="AF227" s="233"/>
      <c r="AG227" s="233"/>
      <c r="AH227" s="233"/>
      <c r="AI227" s="233"/>
      <c r="AJ227" s="233"/>
      <c r="AK227" s="233"/>
      <c r="AL227" s="233"/>
      <c r="AM227" s="233"/>
      <c r="AN227" s="233"/>
      <c r="AO227" s="233"/>
      <c r="AP227" s="233"/>
      <c r="AQ227" s="233"/>
      <c r="AR227" s="233"/>
      <c r="AS227" s="233"/>
      <c r="AT227" s="233"/>
      <c r="AU227" s="233"/>
      <c r="AV227" s="233"/>
      <c r="AW227" s="233"/>
      <c r="AX227" s="233"/>
      <c r="AY227" s="233"/>
      <c r="AZ227" s="233"/>
      <c r="BA227" s="232" t="e">
        <v>#N/A</v>
      </c>
      <c r="BB227" s="232">
        <v>0</v>
      </c>
      <c r="BC227" t="e">
        <v>#N/A</v>
      </c>
      <c r="BD227">
        <f>VLOOKUP(A227,[1]ورقة6!$A$2:$A$5557,1,0)</f>
        <v>338576</v>
      </c>
      <c r="BE227" s="125" t="s">
        <v>16623</v>
      </c>
    </row>
    <row r="228" spans="1:57" x14ac:dyDescent="0.25">
      <c r="A228" s="233">
        <v>338577</v>
      </c>
      <c r="B228" s="234" t="s">
        <v>107</v>
      </c>
      <c r="C228" s="233" t="s">
        <v>200</v>
      </c>
      <c r="D228" s="233" t="s">
        <v>200</v>
      </c>
      <c r="E228" s="233" t="s">
        <v>200</v>
      </c>
      <c r="F228" s="233" t="s">
        <v>200</v>
      </c>
      <c r="G228" s="233" t="s">
        <v>200</v>
      </c>
      <c r="H228" s="233" t="s">
        <v>200</v>
      </c>
      <c r="I228" s="233" t="s">
        <v>200</v>
      </c>
      <c r="J228" s="233" t="s">
        <v>200</v>
      </c>
      <c r="K228" s="233" t="s">
        <v>200</v>
      </c>
      <c r="L228" s="233" t="s">
        <v>200</v>
      </c>
      <c r="M228" s="233" t="s">
        <v>200</v>
      </c>
      <c r="N228" s="233" t="s">
        <v>200</v>
      </c>
      <c r="O228" s="233" t="s">
        <v>200</v>
      </c>
      <c r="P228" s="233"/>
      <c r="Q228" s="233"/>
      <c r="R228" s="233"/>
      <c r="S228" s="233"/>
      <c r="T228" s="233"/>
      <c r="U228" s="233"/>
      <c r="V228" s="233"/>
      <c r="W228" s="233"/>
      <c r="X228" s="233"/>
      <c r="Y228" s="233"/>
      <c r="Z228" s="233"/>
      <c r="AA228" s="233"/>
      <c r="AB228" s="233"/>
      <c r="AC228" s="233"/>
      <c r="AD228" s="233"/>
      <c r="AE228" s="233"/>
      <c r="AF228" s="233"/>
      <c r="AG228" s="233"/>
      <c r="AH228" s="233"/>
      <c r="AI228" s="233"/>
      <c r="AJ228" s="233"/>
      <c r="AK228" s="233"/>
      <c r="AL228" s="233"/>
      <c r="AM228" s="233"/>
      <c r="AN228" s="233"/>
      <c r="AO228" s="233"/>
      <c r="AP228" s="233"/>
      <c r="AQ228" s="233"/>
      <c r="AR228" s="233"/>
      <c r="AS228" s="233"/>
      <c r="AT228" s="233"/>
      <c r="AU228" s="233"/>
      <c r="AV228" s="233"/>
      <c r="AW228" s="233"/>
      <c r="AX228" s="233"/>
      <c r="AY228" s="233"/>
      <c r="AZ228" s="233"/>
      <c r="BA228" s="232" t="e">
        <v>#N/A</v>
      </c>
      <c r="BB228" s="232">
        <v>0</v>
      </c>
      <c r="BC228" t="e">
        <v>#N/A</v>
      </c>
      <c r="BD228">
        <f>VLOOKUP(A228,[1]ورقة6!$A$2:$A$5557,1,0)</f>
        <v>338577</v>
      </c>
      <c r="BE228" s="125" t="s">
        <v>16623</v>
      </c>
    </row>
    <row r="229" spans="1:57" x14ac:dyDescent="0.25">
      <c r="A229" s="233">
        <v>338581</v>
      </c>
      <c r="B229" s="234" t="s">
        <v>107</v>
      </c>
      <c r="C229" s="233"/>
      <c r="D229" s="233"/>
      <c r="E229" s="233"/>
      <c r="F229" s="233" t="s">
        <v>200</v>
      </c>
      <c r="G229" s="233" t="s">
        <v>200</v>
      </c>
      <c r="H229" s="233" t="s">
        <v>200</v>
      </c>
      <c r="I229" s="233"/>
      <c r="J229" s="233"/>
      <c r="K229" s="233" t="s">
        <v>200</v>
      </c>
      <c r="L229" s="233" t="s">
        <v>200</v>
      </c>
      <c r="M229" s="233" t="s">
        <v>200</v>
      </c>
      <c r="N229" s="233" t="s">
        <v>200</v>
      </c>
      <c r="O229" s="233" t="s">
        <v>200</v>
      </c>
      <c r="P229" s="233"/>
      <c r="Q229" s="233"/>
      <c r="R229" s="233"/>
      <c r="S229" s="233"/>
      <c r="T229" s="233"/>
      <c r="U229" s="233"/>
      <c r="V229" s="233"/>
      <c r="W229" s="233"/>
      <c r="X229" s="233"/>
      <c r="Y229" s="233"/>
      <c r="Z229" s="233"/>
      <c r="AA229" s="233"/>
      <c r="AB229" s="233"/>
      <c r="AC229" s="233"/>
      <c r="AD229" s="233"/>
      <c r="AE229" s="233"/>
      <c r="AF229" s="233"/>
      <c r="AG229" s="233"/>
      <c r="AH229" s="233"/>
      <c r="AI229" s="233"/>
      <c r="AJ229" s="233"/>
      <c r="AK229" s="233"/>
      <c r="AL229" s="233"/>
      <c r="AM229" s="233"/>
      <c r="AN229" s="233"/>
      <c r="AO229" s="233"/>
      <c r="AP229" s="233"/>
      <c r="AQ229" s="233"/>
      <c r="AR229" s="233"/>
      <c r="AS229" s="233"/>
      <c r="AT229" s="233"/>
      <c r="AU229" s="233"/>
      <c r="AV229" s="233"/>
      <c r="AW229" s="233"/>
      <c r="AX229" s="233"/>
      <c r="AY229" s="233"/>
      <c r="AZ229" s="233"/>
      <c r="BA229" s="232" t="e">
        <v>#N/A</v>
      </c>
      <c r="BB229" s="232">
        <v>0</v>
      </c>
      <c r="BC229" t="e">
        <v>#N/A</v>
      </c>
      <c r="BD229">
        <f>VLOOKUP(A229,[1]ورقة6!$A$2:$A$5557,1,0)</f>
        <v>338581</v>
      </c>
      <c r="BE229" s="125" t="s">
        <v>16623</v>
      </c>
    </row>
    <row r="230" spans="1:57" x14ac:dyDescent="0.25">
      <c r="A230" s="233">
        <v>338586</v>
      </c>
      <c r="B230" s="234" t="s">
        <v>107</v>
      </c>
      <c r="C230" s="233"/>
      <c r="D230" s="233"/>
      <c r="E230" s="233" t="s">
        <v>200</v>
      </c>
      <c r="F230" s="233" t="s">
        <v>200</v>
      </c>
      <c r="G230" s="233" t="s">
        <v>200</v>
      </c>
      <c r="H230" s="233" t="s">
        <v>200</v>
      </c>
      <c r="I230" s="233" t="s">
        <v>200</v>
      </c>
      <c r="J230" s="233" t="s">
        <v>200</v>
      </c>
      <c r="K230" s="233" t="s">
        <v>200</v>
      </c>
      <c r="L230" s="233" t="s">
        <v>200</v>
      </c>
      <c r="M230" s="233" t="s">
        <v>200</v>
      </c>
      <c r="N230" s="233" t="s">
        <v>200</v>
      </c>
      <c r="O230" s="233" t="s">
        <v>200</v>
      </c>
      <c r="P230" s="233"/>
      <c r="Q230" s="233"/>
      <c r="R230" s="233"/>
      <c r="S230" s="233"/>
      <c r="T230" s="233"/>
      <c r="U230" s="233"/>
      <c r="V230" s="233"/>
      <c r="W230" s="233"/>
      <c r="X230" s="233"/>
      <c r="Y230" s="233"/>
      <c r="Z230" s="233"/>
      <c r="AA230" s="233"/>
      <c r="AB230" s="233"/>
      <c r="AC230" s="233"/>
      <c r="AD230" s="233"/>
      <c r="AE230" s="233"/>
      <c r="AF230" s="233"/>
      <c r="AG230" s="233"/>
      <c r="AH230" s="233"/>
      <c r="AI230" s="233"/>
      <c r="AJ230" s="233"/>
      <c r="AK230" s="233"/>
      <c r="AL230" s="233"/>
      <c r="AM230" s="233"/>
      <c r="AN230" s="233"/>
      <c r="AO230" s="233"/>
      <c r="AP230" s="233"/>
      <c r="AQ230" s="233"/>
      <c r="AR230" s="233"/>
      <c r="AS230" s="233"/>
      <c r="AT230" s="233"/>
      <c r="AU230" s="233"/>
      <c r="AV230" s="233"/>
      <c r="AW230" s="233"/>
      <c r="AX230" s="233"/>
      <c r="AY230" s="233"/>
      <c r="AZ230" s="233"/>
      <c r="BA230" s="232" t="e">
        <v>#N/A</v>
      </c>
      <c r="BB230" s="232">
        <v>0</v>
      </c>
      <c r="BC230" t="e">
        <v>#N/A</v>
      </c>
      <c r="BD230">
        <f>VLOOKUP(A230,[1]ورقة6!$A$2:$A$5557,1,0)</f>
        <v>338586</v>
      </c>
      <c r="BE230" s="125" t="s">
        <v>16623</v>
      </c>
    </row>
    <row r="231" spans="1:57" x14ac:dyDescent="0.25">
      <c r="A231">
        <v>338588</v>
      </c>
      <c r="B231" t="s">
        <v>107</v>
      </c>
      <c r="C231"/>
      <c r="D231" t="s">
        <v>200</v>
      </c>
      <c r="E231"/>
      <c r="F231"/>
      <c r="G231"/>
      <c r="H231"/>
      <c r="I231" t="s">
        <v>200</v>
      </c>
      <c r="J231"/>
      <c r="K231" t="s">
        <v>200</v>
      </c>
      <c r="L231" t="s">
        <v>200</v>
      </c>
      <c r="M231"/>
      <c r="N231" t="s">
        <v>200</v>
      </c>
      <c r="O231" t="s">
        <v>200</v>
      </c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 s="232" t="s">
        <v>107</v>
      </c>
      <c r="BB231" s="232">
        <v>0</v>
      </c>
      <c r="BC231" t="e">
        <v>#N/A</v>
      </c>
      <c r="BD231">
        <f>VLOOKUP(A231,[1]ورقة6!$A$2:$A$5557,1,0)</f>
        <v>338588</v>
      </c>
      <c r="BE231" s="125" t="s">
        <v>16623</v>
      </c>
    </row>
    <row r="232" spans="1:57" x14ac:dyDescent="0.25">
      <c r="A232" s="233">
        <v>338589</v>
      </c>
      <c r="B232" s="234" t="s">
        <v>107</v>
      </c>
      <c r="C232" s="233" t="s">
        <v>200</v>
      </c>
      <c r="D232" s="233" t="s">
        <v>200</v>
      </c>
      <c r="E232" s="233" t="s">
        <v>200</v>
      </c>
      <c r="F232" s="233" t="s">
        <v>200</v>
      </c>
      <c r="G232" s="233" t="s">
        <v>200</v>
      </c>
      <c r="H232" s="233" t="s">
        <v>200</v>
      </c>
      <c r="I232" s="233" t="s">
        <v>200</v>
      </c>
      <c r="J232" s="233" t="s">
        <v>200</v>
      </c>
      <c r="K232" s="233" t="s">
        <v>200</v>
      </c>
      <c r="L232" s="233" t="s">
        <v>200</v>
      </c>
      <c r="M232" s="233" t="s">
        <v>200</v>
      </c>
      <c r="N232" s="233" t="s">
        <v>200</v>
      </c>
      <c r="O232" s="233" t="s">
        <v>200</v>
      </c>
      <c r="P232" s="233"/>
      <c r="Q232" s="233"/>
      <c r="R232" s="233"/>
      <c r="S232" s="233"/>
      <c r="T232" s="233"/>
      <c r="U232" s="233"/>
      <c r="V232" s="233"/>
      <c r="W232" s="233"/>
      <c r="X232" s="233"/>
      <c r="Y232" s="233"/>
      <c r="Z232" s="233"/>
      <c r="AA232" s="233"/>
      <c r="AB232" s="233"/>
      <c r="AC232" s="233"/>
      <c r="AD232" s="233"/>
      <c r="AE232" s="233"/>
      <c r="AF232" s="233"/>
      <c r="AG232" s="233"/>
      <c r="AH232" s="233"/>
      <c r="AI232" s="233"/>
      <c r="AJ232" s="233"/>
      <c r="AK232" s="233"/>
      <c r="AL232" s="233"/>
      <c r="AM232" s="233"/>
      <c r="AN232" s="233"/>
      <c r="AO232" s="233"/>
      <c r="AP232" s="233"/>
      <c r="AQ232" s="233"/>
      <c r="AR232" s="233"/>
      <c r="AS232" s="233"/>
      <c r="AT232" s="233"/>
      <c r="AU232" s="233"/>
      <c r="AV232" s="233"/>
      <c r="AW232" s="233"/>
      <c r="AX232" s="233"/>
      <c r="AY232" s="233"/>
      <c r="AZ232" s="233"/>
      <c r="BA232" s="232" t="e">
        <v>#N/A</v>
      </c>
      <c r="BB232" s="232">
        <v>0</v>
      </c>
      <c r="BC232" t="e">
        <v>#N/A</v>
      </c>
      <c r="BD232">
        <f>VLOOKUP(A232,[1]ورقة6!$A$2:$A$5557,1,0)</f>
        <v>338589</v>
      </c>
      <c r="BE232" s="125" t="s">
        <v>16623</v>
      </c>
    </row>
    <row r="233" spans="1:57" x14ac:dyDescent="0.25">
      <c r="A233" s="233">
        <v>338594</v>
      </c>
      <c r="B233" s="234" t="s">
        <v>107</v>
      </c>
      <c r="C233" s="233" t="s">
        <v>200</v>
      </c>
      <c r="D233" s="233"/>
      <c r="E233" s="233" t="s">
        <v>200</v>
      </c>
      <c r="F233" s="233" t="s">
        <v>200</v>
      </c>
      <c r="G233" s="233" t="s">
        <v>200</v>
      </c>
      <c r="H233" s="233" t="s">
        <v>200</v>
      </c>
      <c r="I233" s="233" t="s">
        <v>200</v>
      </c>
      <c r="J233" s="233" t="s">
        <v>200</v>
      </c>
      <c r="K233" s="233" t="s">
        <v>200</v>
      </c>
      <c r="L233" s="233" t="s">
        <v>200</v>
      </c>
      <c r="M233" s="233" t="s">
        <v>200</v>
      </c>
      <c r="N233" s="233" t="s">
        <v>200</v>
      </c>
      <c r="O233" s="233" t="s">
        <v>200</v>
      </c>
      <c r="P233" s="233"/>
      <c r="Q233" s="233"/>
      <c r="R233" s="233"/>
      <c r="S233" s="233"/>
      <c r="T233" s="233"/>
      <c r="U233" s="233"/>
      <c r="V233" s="233"/>
      <c r="W233" s="233"/>
      <c r="X233" s="233"/>
      <c r="Y233" s="233"/>
      <c r="Z233" s="233"/>
      <c r="AA233" s="233"/>
      <c r="AB233" s="233"/>
      <c r="AC233" s="233"/>
      <c r="AD233" s="233"/>
      <c r="AE233" s="233"/>
      <c r="AF233" s="233"/>
      <c r="AG233" s="233"/>
      <c r="AH233" s="233"/>
      <c r="AI233" s="233"/>
      <c r="AJ233" s="233"/>
      <c r="AK233" s="233"/>
      <c r="AL233" s="233"/>
      <c r="AM233" s="233"/>
      <c r="AN233" s="233"/>
      <c r="AO233" s="233"/>
      <c r="AP233" s="233"/>
      <c r="AQ233" s="233"/>
      <c r="AR233" s="233"/>
      <c r="AS233" s="233"/>
      <c r="AT233" s="233"/>
      <c r="AU233" s="233"/>
      <c r="AV233" s="233"/>
      <c r="AW233" s="233"/>
      <c r="AX233" s="233"/>
      <c r="AY233" s="233"/>
      <c r="AZ233" s="233"/>
      <c r="BA233" s="232" t="e">
        <v>#N/A</v>
      </c>
      <c r="BB233" s="232">
        <v>0</v>
      </c>
      <c r="BC233" t="e">
        <v>#N/A</v>
      </c>
      <c r="BD233">
        <f>VLOOKUP(A233,[1]ورقة6!$A$2:$A$5557,1,0)</f>
        <v>338594</v>
      </c>
      <c r="BE233" s="125" t="s">
        <v>16623</v>
      </c>
    </row>
    <row r="234" spans="1:57" x14ac:dyDescent="0.25">
      <c r="A234" s="233">
        <v>338596</v>
      </c>
      <c r="B234" s="234" t="s">
        <v>107</v>
      </c>
      <c r="C234" s="233" t="s">
        <v>200</v>
      </c>
      <c r="D234" s="233" t="s">
        <v>200</v>
      </c>
      <c r="E234" s="233" t="s">
        <v>200</v>
      </c>
      <c r="F234" s="233" t="s">
        <v>200</v>
      </c>
      <c r="G234" s="233" t="s">
        <v>200</v>
      </c>
      <c r="H234" s="233" t="s">
        <v>200</v>
      </c>
      <c r="I234" s="233" t="s">
        <v>200</v>
      </c>
      <c r="J234" s="233" t="s">
        <v>200</v>
      </c>
      <c r="K234" s="233" t="s">
        <v>200</v>
      </c>
      <c r="L234" s="233" t="s">
        <v>200</v>
      </c>
      <c r="M234" s="233" t="s">
        <v>200</v>
      </c>
      <c r="N234" s="233" t="s">
        <v>200</v>
      </c>
      <c r="O234" s="233" t="s">
        <v>200</v>
      </c>
      <c r="P234" s="233"/>
      <c r="Q234" s="233"/>
      <c r="R234" s="233"/>
      <c r="S234" s="233"/>
      <c r="T234" s="233"/>
      <c r="U234" s="233"/>
      <c r="V234" s="233"/>
      <c r="W234" s="233"/>
      <c r="X234" s="233"/>
      <c r="Y234" s="233"/>
      <c r="Z234" s="233"/>
      <c r="AA234" s="233"/>
      <c r="AB234" s="233"/>
      <c r="AC234" s="233"/>
      <c r="AD234" s="233"/>
      <c r="AE234" s="233"/>
      <c r="AF234" s="233"/>
      <c r="AG234" s="233"/>
      <c r="AH234" s="233"/>
      <c r="AI234" s="233"/>
      <c r="AJ234" s="233"/>
      <c r="AK234" s="233"/>
      <c r="AL234" s="233"/>
      <c r="AM234" s="233"/>
      <c r="AN234" s="233"/>
      <c r="AO234" s="233"/>
      <c r="AP234" s="233"/>
      <c r="AQ234" s="233"/>
      <c r="AR234" s="233"/>
      <c r="AS234" s="233"/>
      <c r="AT234" s="233"/>
      <c r="AU234" s="233"/>
      <c r="AV234" s="233"/>
      <c r="AW234" s="233"/>
      <c r="AX234" s="233"/>
      <c r="AY234" s="233"/>
      <c r="AZ234" s="233"/>
      <c r="BA234" s="232" t="e">
        <v>#N/A</v>
      </c>
      <c r="BB234" s="232">
        <v>0</v>
      </c>
      <c r="BC234" t="e">
        <v>#N/A</v>
      </c>
      <c r="BD234">
        <f>VLOOKUP(A234,[1]ورقة6!$A$2:$A$5557,1,0)</f>
        <v>338596</v>
      </c>
      <c r="BE234" s="125" t="s">
        <v>16623</v>
      </c>
    </row>
    <row r="235" spans="1:57" x14ac:dyDescent="0.25">
      <c r="A235" s="233">
        <v>338603</v>
      </c>
      <c r="B235" s="234" t="s">
        <v>107</v>
      </c>
      <c r="C235" s="233" t="s">
        <v>200</v>
      </c>
      <c r="D235" s="233" t="s">
        <v>200</v>
      </c>
      <c r="E235" s="233" t="s">
        <v>200</v>
      </c>
      <c r="F235" s="233" t="s">
        <v>200</v>
      </c>
      <c r="G235" s="233" t="s">
        <v>200</v>
      </c>
      <c r="H235" s="233" t="s">
        <v>200</v>
      </c>
      <c r="I235" s="233" t="s">
        <v>200</v>
      </c>
      <c r="J235" s="233" t="s">
        <v>200</v>
      </c>
      <c r="K235" s="233" t="s">
        <v>200</v>
      </c>
      <c r="L235" s="233" t="s">
        <v>200</v>
      </c>
      <c r="M235" s="233" t="s">
        <v>200</v>
      </c>
      <c r="N235" s="233" t="s">
        <v>200</v>
      </c>
      <c r="O235" s="233" t="s">
        <v>200</v>
      </c>
      <c r="P235" s="233"/>
      <c r="Q235" s="233"/>
      <c r="R235" s="233"/>
      <c r="S235" s="233"/>
      <c r="T235" s="233"/>
      <c r="U235" s="233"/>
      <c r="V235" s="233"/>
      <c r="W235" s="233"/>
      <c r="X235" s="233"/>
      <c r="Y235" s="233"/>
      <c r="Z235" s="233"/>
      <c r="AA235" s="233"/>
      <c r="AB235" s="233"/>
      <c r="AC235" s="233"/>
      <c r="AD235" s="233"/>
      <c r="AE235" s="233"/>
      <c r="AF235" s="233"/>
      <c r="AG235" s="233"/>
      <c r="AH235" s="233"/>
      <c r="AI235" s="233"/>
      <c r="AJ235" s="233"/>
      <c r="AK235" s="233"/>
      <c r="AL235" s="233"/>
      <c r="AM235" s="233"/>
      <c r="AN235" s="233"/>
      <c r="AO235" s="233"/>
      <c r="AP235" s="233"/>
      <c r="AQ235" s="233"/>
      <c r="AR235" s="233"/>
      <c r="AS235" s="233"/>
      <c r="AT235" s="233"/>
      <c r="AU235" s="233"/>
      <c r="AV235" s="233"/>
      <c r="AW235" s="233"/>
      <c r="AX235" s="233"/>
      <c r="AY235" s="233"/>
      <c r="AZ235" s="233"/>
      <c r="BA235" s="232" t="e">
        <v>#N/A</v>
      </c>
      <c r="BB235" s="232">
        <v>0</v>
      </c>
      <c r="BC235" t="e">
        <v>#N/A</v>
      </c>
      <c r="BD235">
        <f>VLOOKUP(A235,[1]ورقة6!$A$2:$A$5557,1,0)</f>
        <v>338603</v>
      </c>
      <c r="BE235" s="125" t="s">
        <v>16623</v>
      </c>
    </row>
    <row r="236" spans="1:57" x14ac:dyDescent="0.25">
      <c r="A236" s="233">
        <v>338604</v>
      </c>
      <c r="B236" s="234" t="s">
        <v>107</v>
      </c>
      <c r="C236" s="233" t="s">
        <v>200</v>
      </c>
      <c r="D236" s="233" t="s">
        <v>200</v>
      </c>
      <c r="E236" s="233" t="s">
        <v>200</v>
      </c>
      <c r="F236" s="233" t="s">
        <v>200</v>
      </c>
      <c r="G236" s="233" t="s">
        <v>200</v>
      </c>
      <c r="H236" s="233" t="s">
        <v>200</v>
      </c>
      <c r="I236" s="233" t="s">
        <v>200</v>
      </c>
      <c r="J236" s="233" t="s">
        <v>200</v>
      </c>
      <c r="K236" s="233" t="s">
        <v>200</v>
      </c>
      <c r="L236" s="233" t="s">
        <v>200</v>
      </c>
      <c r="M236" s="233" t="s">
        <v>200</v>
      </c>
      <c r="N236" s="233" t="s">
        <v>200</v>
      </c>
      <c r="O236" s="233" t="s">
        <v>200</v>
      </c>
      <c r="P236" s="233"/>
      <c r="Q236" s="233"/>
      <c r="R236" s="233"/>
      <c r="S236" s="233"/>
      <c r="T236" s="233"/>
      <c r="U236" s="233"/>
      <c r="V236" s="233"/>
      <c r="W236" s="233"/>
      <c r="X236" s="233"/>
      <c r="Y236" s="233"/>
      <c r="Z236" s="233"/>
      <c r="AA236" s="233"/>
      <c r="AB236" s="233"/>
      <c r="AC236" s="233"/>
      <c r="AD236" s="233"/>
      <c r="AE236" s="233"/>
      <c r="AF236" s="233"/>
      <c r="AG236" s="233"/>
      <c r="AH236" s="233"/>
      <c r="AI236" s="233"/>
      <c r="AJ236" s="233"/>
      <c r="AK236" s="233"/>
      <c r="AL236" s="233"/>
      <c r="AM236" s="233"/>
      <c r="AN236" s="233"/>
      <c r="AO236" s="233"/>
      <c r="AP236" s="233"/>
      <c r="AQ236" s="233"/>
      <c r="AR236" s="233"/>
      <c r="AS236" s="233"/>
      <c r="AT236" s="233"/>
      <c r="AU236" s="233"/>
      <c r="AV236" s="233"/>
      <c r="AW236" s="233"/>
      <c r="AX236" s="233"/>
      <c r="AY236" s="233"/>
      <c r="AZ236" s="233"/>
      <c r="BA236" s="232" t="e">
        <v>#N/A</v>
      </c>
      <c r="BB236" s="232">
        <v>0</v>
      </c>
      <c r="BC236" t="e">
        <v>#N/A</v>
      </c>
      <c r="BD236">
        <f>VLOOKUP(A236,[1]ورقة6!$A$2:$A$5557,1,0)</f>
        <v>338604</v>
      </c>
      <c r="BE236" s="125" t="s">
        <v>16623</v>
      </c>
    </row>
    <row r="237" spans="1:57" x14ac:dyDescent="0.25">
      <c r="A237" s="233">
        <v>338605</v>
      </c>
      <c r="B237" s="234" t="s">
        <v>107</v>
      </c>
      <c r="C237" s="233" t="s">
        <v>200</v>
      </c>
      <c r="D237" s="233" t="s">
        <v>200</v>
      </c>
      <c r="E237" s="233"/>
      <c r="F237" s="233" t="s">
        <v>200</v>
      </c>
      <c r="G237" s="233" t="s">
        <v>200</v>
      </c>
      <c r="H237" s="233"/>
      <c r="I237" s="233"/>
      <c r="J237" s="233" t="s">
        <v>200</v>
      </c>
      <c r="K237" s="233" t="s">
        <v>200</v>
      </c>
      <c r="L237" s="233" t="s">
        <v>200</v>
      </c>
      <c r="M237" s="233" t="s">
        <v>200</v>
      </c>
      <c r="N237" s="233" t="s">
        <v>200</v>
      </c>
      <c r="O237" s="233" t="s">
        <v>200</v>
      </c>
      <c r="P237" s="233"/>
      <c r="Q237" s="233"/>
      <c r="R237" s="233"/>
      <c r="S237" s="233"/>
      <c r="T237" s="233"/>
      <c r="U237" s="233"/>
      <c r="V237" s="233"/>
      <c r="W237" s="233"/>
      <c r="X237" s="233"/>
      <c r="Y237" s="233"/>
      <c r="Z237" s="233"/>
      <c r="AA237" s="233"/>
      <c r="AB237" s="233"/>
      <c r="AC237" s="233"/>
      <c r="AD237" s="233"/>
      <c r="AE237" s="233"/>
      <c r="AF237" s="233"/>
      <c r="AG237" s="233"/>
      <c r="AH237" s="233"/>
      <c r="AI237" s="233"/>
      <c r="AJ237" s="233"/>
      <c r="AK237" s="233"/>
      <c r="AL237" s="233"/>
      <c r="AM237" s="233"/>
      <c r="AN237" s="233"/>
      <c r="AO237" s="233"/>
      <c r="AP237" s="233"/>
      <c r="AQ237" s="233"/>
      <c r="AR237" s="233"/>
      <c r="AS237" s="233"/>
      <c r="AT237" s="233"/>
      <c r="AU237" s="233"/>
      <c r="AV237" s="233"/>
      <c r="AW237" s="233"/>
      <c r="AX237" s="233"/>
      <c r="AY237" s="233"/>
      <c r="AZ237" s="233"/>
      <c r="BA237" s="232" t="e">
        <v>#N/A</v>
      </c>
      <c r="BB237" s="232">
        <v>0</v>
      </c>
      <c r="BC237" t="e">
        <v>#N/A</v>
      </c>
      <c r="BD237">
        <f>VLOOKUP(A237,[1]ورقة6!$A$2:$A$5557,1,0)</f>
        <v>338605</v>
      </c>
      <c r="BE237" s="125" t="s">
        <v>16623</v>
      </c>
    </row>
    <row r="238" spans="1:57" x14ac:dyDescent="0.25">
      <c r="A238" s="233">
        <v>338609</v>
      </c>
      <c r="B238" s="234" t="s">
        <v>107</v>
      </c>
      <c r="C238" s="233" t="s">
        <v>200</v>
      </c>
      <c r="D238" s="233" t="s">
        <v>200</v>
      </c>
      <c r="E238" s="233" t="s">
        <v>200</v>
      </c>
      <c r="F238" s="233" t="s">
        <v>200</v>
      </c>
      <c r="G238" s="233" t="s">
        <v>200</v>
      </c>
      <c r="H238" s="233" t="s">
        <v>200</v>
      </c>
      <c r="I238" s="233" t="s">
        <v>200</v>
      </c>
      <c r="J238" s="233" t="s">
        <v>200</v>
      </c>
      <c r="K238" s="233" t="s">
        <v>200</v>
      </c>
      <c r="L238" s="233" t="s">
        <v>200</v>
      </c>
      <c r="M238" s="233" t="s">
        <v>200</v>
      </c>
      <c r="N238" s="233" t="s">
        <v>200</v>
      </c>
      <c r="O238" s="233" t="s">
        <v>200</v>
      </c>
      <c r="P238" s="233"/>
      <c r="Q238" s="233"/>
      <c r="R238" s="233"/>
      <c r="S238" s="233"/>
      <c r="T238" s="233"/>
      <c r="U238" s="233"/>
      <c r="V238" s="233"/>
      <c r="W238" s="233"/>
      <c r="X238" s="233"/>
      <c r="Y238" s="233"/>
      <c r="Z238" s="233"/>
      <c r="AA238" s="233"/>
      <c r="AB238" s="233"/>
      <c r="AC238" s="233"/>
      <c r="AD238" s="233"/>
      <c r="AE238" s="233"/>
      <c r="AF238" s="233"/>
      <c r="AG238" s="233"/>
      <c r="AH238" s="233"/>
      <c r="AI238" s="233"/>
      <c r="AJ238" s="233"/>
      <c r="AK238" s="233"/>
      <c r="AL238" s="233"/>
      <c r="AM238" s="233"/>
      <c r="AN238" s="233"/>
      <c r="AO238" s="233"/>
      <c r="AP238" s="233"/>
      <c r="AQ238" s="233"/>
      <c r="AR238" s="233"/>
      <c r="AS238" s="233"/>
      <c r="AT238" s="233"/>
      <c r="AU238" s="233"/>
      <c r="AV238" s="233"/>
      <c r="AW238" s="233"/>
      <c r="AX238" s="233"/>
      <c r="AY238" s="233"/>
      <c r="AZ238" s="233"/>
      <c r="BA238" s="232" t="e">
        <v>#N/A</v>
      </c>
      <c r="BB238" s="232">
        <v>0</v>
      </c>
      <c r="BC238" t="e">
        <v>#N/A</v>
      </c>
      <c r="BD238">
        <f>VLOOKUP(A238,[1]ورقة6!$A$2:$A$5557,1,0)</f>
        <v>338609</v>
      </c>
      <c r="BE238" s="125" t="s">
        <v>16623</v>
      </c>
    </row>
    <row r="239" spans="1:57" x14ac:dyDescent="0.25">
      <c r="A239" s="233">
        <v>338614</v>
      </c>
      <c r="B239" s="234" t="s">
        <v>107</v>
      </c>
      <c r="C239" s="233"/>
      <c r="D239" s="233"/>
      <c r="E239" s="233"/>
      <c r="F239" s="233" t="s">
        <v>200</v>
      </c>
      <c r="G239" s="233"/>
      <c r="H239" s="233"/>
      <c r="I239" s="233"/>
      <c r="J239" s="233" t="s">
        <v>200</v>
      </c>
      <c r="K239" s="233" t="s">
        <v>200</v>
      </c>
      <c r="L239" s="233" t="s">
        <v>200</v>
      </c>
      <c r="M239" s="233" t="s">
        <v>200</v>
      </c>
      <c r="N239" s="233"/>
      <c r="O239" s="233" t="s">
        <v>200</v>
      </c>
      <c r="P239" s="233"/>
      <c r="Q239" s="233"/>
      <c r="R239" s="233"/>
      <c r="S239" s="233"/>
      <c r="T239" s="233"/>
      <c r="U239" s="233"/>
      <c r="V239" s="233"/>
      <c r="W239" s="233"/>
      <c r="X239" s="233"/>
      <c r="Y239" s="233"/>
      <c r="Z239" s="233"/>
      <c r="AA239" s="233"/>
      <c r="AB239" s="233"/>
      <c r="AC239" s="233"/>
      <c r="AD239" s="233"/>
      <c r="AE239" s="233"/>
      <c r="AF239" s="233"/>
      <c r="AG239" s="233"/>
      <c r="AH239" s="233"/>
      <c r="AI239" s="233"/>
      <c r="AJ239" s="233"/>
      <c r="AK239" s="233"/>
      <c r="AL239" s="233"/>
      <c r="AM239" s="233"/>
      <c r="AN239" s="233"/>
      <c r="AO239" s="233"/>
      <c r="AP239" s="233"/>
      <c r="AQ239" s="233"/>
      <c r="AR239" s="233"/>
      <c r="AS239" s="233"/>
      <c r="AT239" s="233"/>
      <c r="AU239" s="233"/>
      <c r="AV239" s="233"/>
      <c r="AW239" s="233"/>
      <c r="AX239" s="233"/>
      <c r="AY239" s="233"/>
      <c r="AZ239" s="233"/>
      <c r="BA239" s="232" t="e">
        <v>#N/A</v>
      </c>
      <c r="BB239" s="232">
        <v>0</v>
      </c>
      <c r="BC239" t="e">
        <v>#N/A</v>
      </c>
      <c r="BD239">
        <f>VLOOKUP(A239,[1]ورقة6!$A$2:$A$5557,1,0)</f>
        <v>338614</v>
      </c>
      <c r="BE239" s="125" t="s">
        <v>16623</v>
      </c>
    </row>
    <row r="240" spans="1:57" x14ac:dyDescent="0.25">
      <c r="A240" s="233">
        <v>338619</v>
      </c>
      <c r="B240" s="234" t="s">
        <v>107</v>
      </c>
      <c r="C240" s="233" t="s">
        <v>200</v>
      </c>
      <c r="D240" s="233" t="s">
        <v>200</v>
      </c>
      <c r="E240" s="233" t="s">
        <v>200</v>
      </c>
      <c r="F240" s="233" t="s">
        <v>200</v>
      </c>
      <c r="G240" s="233" t="s">
        <v>200</v>
      </c>
      <c r="H240" s="233" t="s">
        <v>200</v>
      </c>
      <c r="I240" s="233" t="s">
        <v>200</v>
      </c>
      <c r="J240" s="233" t="s">
        <v>200</v>
      </c>
      <c r="K240" s="233" t="s">
        <v>200</v>
      </c>
      <c r="L240" s="233" t="s">
        <v>200</v>
      </c>
      <c r="M240" s="233" t="s">
        <v>200</v>
      </c>
      <c r="N240" s="233" t="s">
        <v>200</v>
      </c>
      <c r="O240" s="233" t="s">
        <v>200</v>
      </c>
      <c r="P240" s="233"/>
      <c r="Q240" s="233"/>
      <c r="R240" s="233"/>
      <c r="S240" s="233"/>
      <c r="T240" s="233"/>
      <c r="U240" s="233"/>
      <c r="V240" s="233"/>
      <c r="W240" s="233"/>
      <c r="X240" s="233"/>
      <c r="Y240" s="233"/>
      <c r="Z240" s="233"/>
      <c r="AA240" s="233"/>
      <c r="AB240" s="233"/>
      <c r="AC240" s="233"/>
      <c r="AD240" s="233"/>
      <c r="AE240" s="233"/>
      <c r="AF240" s="233"/>
      <c r="AG240" s="233"/>
      <c r="AH240" s="233"/>
      <c r="AI240" s="233"/>
      <c r="AJ240" s="233"/>
      <c r="AK240" s="233"/>
      <c r="AL240" s="233"/>
      <c r="AM240" s="233"/>
      <c r="AN240" s="233"/>
      <c r="AO240" s="233"/>
      <c r="AP240" s="233"/>
      <c r="AQ240" s="233"/>
      <c r="AR240" s="233"/>
      <c r="AS240" s="233"/>
      <c r="AT240" s="233"/>
      <c r="AU240" s="233"/>
      <c r="AV240" s="233"/>
      <c r="AW240" s="233"/>
      <c r="AX240" s="233"/>
      <c r="AY240" s="233"/>
      <c r="AZ240" s="233"/>
      <c r="BA240" s="232" t="e">
        <v>#N/A</v>
      </c>
      <c r="BB240" s="232">
        <v>0</v>
      </c>
      <c r="BC240" t="e">
        <v>#N/A</v>
      </c>
      <c r="BD240">
        <f>VLOOKUP(A240,[1]ورقة6!$A$2:$A$5557,1,0)</f>
        <v>338619</v>
      </c>
      <c r="BE240" s="125" t="s">
        <v>16623</v>
      </c>
    </row>
    <row r="241" spans="1:57" x14ac:dyDescent="0.25">
      <c r="A241" s="233">
        <v>338627</v>
      </c>
      <c r="B241" s="234" t="s">
        <v>107</v>
      </c>
      <c r="C241" s="233"/>
      <c r="D241" s="233"/>
      <c r="E241" s="233"/>
      <c r="F241" s="233"/>
      <c r="G241" s="233" t="s">
        <v>200</v>
      </c>
      <c r="H241" s="233" t="s">
        <v>200</v>
      </c>
      <c r="I241" s="233" t="s">
        <v>200</v>
      </c>
      <c r="J241" s="233"/>
      <c r="K241" s="233" t="s">
        <v>200</v>
      </c>
      <c r="L241" s="233" t="s">
        <v>200</v>
      </c>
      <c r="M241" s="233" t="s">
        <v>200</v>
      </c>
      <c r="N241" s="233" t="s">
        <v>200</v>
      </c>
      <c r="O241" s="233" t="s">
        <v>200</v>
      </c>
      <c r="P241" s="233"/>
      <c r="Q241" s="233"/>
      <c r="R241" s="233"/>
      <c r="S241" s="233"/>
      <c r="T241" s="233"/>
      <c r="U241" s="233"/>
      <c r="V241" s="233"/>
      <c r="W241" s="233"/>
      <c r="X241" s="233"/>
      <c r="Y241" s="233"/>
      <c r="Z241" s="233"/>
      <c r="AA241" s="233"/>
      <c r="AB241" s="233"/>
      <c r="AC241" s="233"/>
      <c r="AD241" s="233"/>
      <c r="AE241" s="233"/>
      <c r="AF241" s="233"/>
      <c r="AG241" s="233"/>
      <c r="AH241" s="233"/>
      <c r="AI241" s="233"/>
      <c r="AJ241" s="233"/>
      <c r="AK241" s="233"/>
      <c r="AL241" s="233"/>
      <c r="AM241" s="233"/>
      <c r="AN241" s="233"/>
      <c r="AO241" s="233"/>
      <c r="AP241" s="233"/>
      <c r="AQ241" s="233"/>
      <c r="AR241" s="233"/>
      <c r="AS241" s="233"/>
      <c r="AT241" s="233"/>
      <c r="AU241" s="233"/>
      <c r="AV241" s="233"/>
      <c r="AW241" s="233"/>
      <c r="AX241" s="233"/>
      <c r="AY241" s="233"/>
      <c r="AZ241" s="233"/>
      <c r="BA241" s="232" t="e">
        <v>#N/A</v>
      </c>
      <c r="BB241" s="232">
        <v>0</v>
      </c>
      <c r="BC241" t="e">
        <v>#N/A</v>
      </c>
      <c r="BD241">
        <f>VLOOKUP(A241,[1]ورقة6!$A$2:$A$5557,1,0)</f>
        <v>338627</v>
      </c>
      <c r="BE241" s="125" t="s">
        <v>16623</v>
      </c>
    </row>
    <row r="242" spans="1:57" x14ac:dyDescent="0.25">
      <c r="A242" s="233">
        <v>338630</v>
      </c>
      <c r="B242" s="234" t="s">
        <v>107</v>
      </c>
      <c r="C242" s="233" t="s">
        <v>200</v>
      </c>
      <c r="D242" s="233"/>
      <c r="E242" s="233"/>
      <c r="F242" s="233"/>
      <c r="G242" s="233" t="s">
        <v>200</v>
      </c>
      <c r="H242" s="233" t="s">
        <v>200</v>
      </c>
      <c r="I242" s="233" t="s">
        <v>200</v>
      </c>
      <c r="J242" s="233" t="s">
        <v>200</v>
      </c>
      <c r="K242" s="233" t="s">
        <v>200</v>
      </c>
      <c r="L242" s="233" t="s">
        <v>200</v>
      </c>
      <c r="M242" s="233" t="s">
        <v>200</v>
      </c>
      <c r="N242" s="233" t="s">
        <v>200</v>
      </c>
      <c r="O242" s="233" t="s">
        <v>200</v>
      </c>
      <c r="P242" s="233"/>
      <c r="Q242" s="233"/>
      <c r="R242" s="233"/>
      <c r="S242" s="233"/>
      <c r="T242" s="233"/>
      <c r="U242" s="233"/>
      <c r="V242" s="233"/>
      <c r="W242" s="233"/>
      <c r="X242" s="233"/>
      <c r="Y242" s="233"/>
      <c r="Z242" s="233"/>
      <c r="AA242" s="233"/>
      <c r="AB242" s="233"/>
      <c r="AC242" s="233"/>
      <c r="AD242" s="233"/>
      <c r="AE242" s="233"/>
      <c r="AF242" s="233"/>
      <c r="AG242" s="233"/>
      <c r="AH242" s="233"/>
      <c r="AI242" s="233"/>
      <c r="AJ242" s="233"/>
      <c r="AK242" s="233"/>
      <c r="AL242" s="233"/>
      <c r="AM242" s="233"/>
      <c r="AN242" s="233"/>
      <c r="AO242" s="233"/>
      <c r="AP242" s="233"/>
      <c r="AQ242" s="233"/>
      <c r="AR242" s="233"/>
      <c r="AS242" s="233"/>
      <c r="AT242" s="233"/>
      <c r="AU242" s="233"/>
      <c r="AV242" s="233"/>
      <c r="AW242" s="233"/>
      <c r="AX242" s="233"/>
      <c r="AY242" s="233"/>
      <c r="AZ242" s="233"/>
      <c r="BA242" s="232" t="e">
        <v>#N/A</v>
      </c>
      <c r="BB242" s="232">
        <v>0</v>
      </c>
      <c r="BC242" t="e">
        <v>#N/A</v>
      </c>
      <c r="BD242">
        <f>VLOOKUP(A242,[1]ورقة6!$A$2:$A$5557,1,0)</f>
        <v>338630</v>
      </c>
      <c r="BE242" s="125" t="s">
        <v>16623</v>
      </c>
    </row>
    <row r="243" spans="1:57" x14ac:dyDescent="0.25">
      <c r="A243" s="233">
        <v>338632</v>
      </c>
      <c r="B243" s="234" t="s">
        <v>107</v>
      </c>
      <c r="C243" s="233" t="s">
        <v>200</v>
      </c>
      <c r="D243" s="233" t="s">
        <v>200</v>
      </c>
      <c r="E243" s="233" t="s">
        <v>200</v>
      </c>
      <c r="F243" s="233" t="s">
        <v>200</v>
      </c>
      <c r="G243" s="233" t="s">
        <v>200</v>
      </c>
      <c r="H243" s="233" t="s">
        <v>200</v>
      </c>
      <c r="I243" s="233" t="s">
        <v>200</v>
      </c>
      <c r="J243" s="233" t="s">
        <v>200</v>
      </c>
      <c r="K243" s="233" t="s">
        <v>200</v>
      </c>
      <c r="L243" s="233" t="s">
        <v>200</v>
      </c>
      <c r="M243" s="233" t="s">
        <v>200</v>
      </c>
      <c r="N243" s="233" t="s">
        <v>200</v>
      </c>
      <c r="O243" s="233" t="s">
        <v>200</v>
      </c>
      <c r="P243" s="233"/>
      <c r="Q243" s="233"/>
      <c r="R243" s="233"/>
      <c r="S243" s="233"/>
      <c r="T243" s="233"/>
      <c r="U243" s="233"/>
      <c r="V243" s="233"/>
      <c r="W243" s="233"/>
      <c r="X243" s="233"/>
      <c r="Y243" s="233"/>
      <c r="Z243" s="233"/>
      <c r="AA243" s="233"/>
      <c r="AB243" s="233"/>
      <c r="AC243" s="233"/>
      <c r="AD243" s="233"/>
      <c r="AE243" s="233"/>
      <c r="AF243" s="233"/>
      <c r="AG243" s="233"/>
      <c r="AH243" s="233"/>
      <c r="AI243" s="233"/>
      <c r="AJ243" s="233"/>
      <c r="AK243" s="233"/>
      <c r="AL243" s="233"/>
      <c r="AM243" s="233"/>
      <c r="AN243" s="233"/>
      <c r="AO243" s="233"/>
      <c r="AP243" s="233"/>
      <c r="AQ243" s="233"/>
      <c r="AR243" s="233"/>
      <c r="AS243" s="233"/>
      <c r="AT243" s="233"/>
      <c r="AU243" s="233"/>
      <c r="AV243" s="233"/>
      <c r="AW243" s="233"/>
      <c r="AX243" s="233"/>
      <c r="AY243" s="233"/>
      <c r="AZ243" s="233"/>
      <c r="BA243" s="232" t="e">
        <v>#N/A</v>
      </c>
      <c r="BB243" s="232">
        <v>0</v>
      </c>
      <c r="BC243" t="e">
        <v>#N/A</v>
      </c>
      <c r="BD243">
        <f>VLOOKUP(A243,[1]ورقة6!$A$2:$A$5557,1,0)</f>
        <v>338632</v>
      </c>
      <c r="BE243" s="125" t="s">
        <v>16623</v>
      </c>
    </row>
    <row r="244" spans="1:57" x14ac:dyDescent="0.25">
      <c r="A244" s="233">
        <v>338636</v>
      </c>
      <c r="B244" s="234" t="s">
        <v>107</v>
      </c>
      <c r="C244" s="233" t="s">
        <v>200</v>
      </c>
      <c r="D244" s="233" t="s">
        <v>200</v>
      </c>
      <c r="E244" s="233" t="s">
        <v>200</v>
      </c>
      <c r="F244" s="233" t="s">
        <v>200</v>
      </c>
      <c r="G244" s="233" t="s">
        <v>200</v>
      </c>
      <c r="H244" s="233" t="s">
        <v>200</v>
      </c>
      <c r="I244" s="233" t="s">
        <v>200</v>
      </c>
      <c r="J244" s="233" t="s">
        <v>200</v>
      </c>
      <c r="K244" s="233" t="s">
        <v>200</v>
      </c>
      <c r="L244" s="233" t="s">
        <v>200</v>
      </c>
      <c r="M244" s="233" t="s">
        <v>200</v>
      </c>
      <c r="N244" s="233" t="s">
        <v>200</v>
      </c>
      <c r="O244" s="233" t="s">
        <v>200</v>
      </c>
      <c r="P244" s="233"/>
      <c r="Q244" s="233"/>
      <c r="R244" s="233"/>
      <c r="S244" s="233"/>
      <c r="T244" s="233"/>
      <c r="U244" s="233"/>
      <c r="V244" s="233"/>
      <c r="W244" s="233"/>
      <c r="X244" s="233"/>
      <c r="Y244" s="233"/>
      <c r="Z244" s="233"/>
      <c r="AA244" s="233"/>
      <c r="AB244" s="233"/>
      <c r="AC244" s="233"/>
      <c r="AD244" s="233"/>
      <c r="AE244" s="233"/>
      <c r="AF244" s="233"/>
      <c r="AG244" s="233"/>
      <c r="AH244" s="233"/>
      <c r="AI244" s="233"/>
      <c r="AJ244" s="233"/>
      <c r="AK244" s="233"/>
      <c r="AL244" s="233"/>
      <c r="AM244" s="233"/>
      <c r="AN244" s="233"/>
      <c r="AO244" s="233"/>
      <c r="AP244" s="233"/>
      <c r="AQ244" s="233"/>
      <c r="AR244" s="233"/>
      <c r="AS244" s="233"/>
      <c r="AT244" s="233"/>
      <c r="AU244" s="233"/>
      <c r="AV244" s="233"/>
      <c r="AW244" s="233"/>
      <c r="AX244" s="233"/>
      <c r="AY244" s="233"/>
      <c r="AZ244" s="233"/>
      <c r="BA244" s="232" t="e">
        <v>#N/A</v>
      </c>
      <c r="BB244" s="232">
        <v>0</v>
      </c>
      <c r="BC244" t="e">
        <v>#N/A</v>
      </c>
      <c r="BD244">
        <f>VLOOKUP(A244,[1]ورقة6!$A$2:$A$5557,1,0)</f>
        <v>338636</v>
      </c>
      <c r="BE244" s="125" t="s">
        <v>16623</v>
      </c>
    </row>
    <row r="245" spans="1:57" x14ac:dyDescent="0.25">
      <c r="A245" s="233">
        <v>338640</v>
      </c>
      <c r="B245" s="234" t="s">
        <v>107</v>
      </c>
      <c r="C245" s="233"/>
      <c r="D245" s="233" t="s">
        <v>200</v>
      </c>
      <c r="E245" s="233" t="s">
        <v>200</v>
      </c>
      <c r="F245" s="233" t="s">
        <v>200</v>
      </c>
      <c r="G245" s="233" t="s">
        <v>200</v>
      </c>
      <c r="H245" s="233" t="s">
        <v>200</v>
      </c>
      <c r="I245" s="233" t="s">
        <v>200</v>
      </c>
      <c r="J245" s="233" t="s">
        <v>200</v>
      </c>
      <c r="K245" s="233" t="s">
        <v>200</v>
      </c>
      <c r="L245" s="233" t="s">
        <v>200</v>
      </c>
      <c r="M245" s="233" t="s">
        <v>200</v>
      </c>
      <c r="N245" s="233" t="s">
        <v>200</v>
      </c>
      <c r="O245" s="233" t="s">
        <v>200</v>
      </c>
      <c r="P245" s="233"/>
      <c r="Q245" s="233"/>
      <c r="R245" s="233"/>
      <c r="S245" s="233"/>
      <c r="T245" s="233"/>
      <c r="U245" s="233"/>
      <c r="V245" s="233"/>
      <c r="W245" s="233"/>
      <c r="X245" s="233"/>
      <c r="Y245" s="233"/>
      <c r="Z245" s="233"/>
      <c r="AA245" s="233"/>
      <c r="AB245" s="233"/>
      <c r="AC245" s="233"/>
      <c r="AD245" s="233"/>
      <c r="AE245" s="233"/>
      <c r="AF245" s="233"/>
      <c r="AG245" s="233"/>
      <c r="AH245" s="233"/>
      <c r="AI245" s="233"/>
      <c r="AJ245" s="233"/>
      <c r="AK245" s="233"/>
      <c r="AL245" s="233"/>
      <c r="AM245" s="233"/>
      <c r="AN245" s="233"/>
      <c r="AO245" s="233"/>
      <c r="AP245" s="233"/>
      <c r="AQ245" s="233"/>
      <c r="AR245" s="233"/>
      <c r="AS245" s="233"/>
      <c r="AT245" s="233"/>
      <c r="AU245" s="233"/>
      <c r="AV245" s="233"/>
      <c r="AW245" s="233"/>
      <c r="AX245" s="233"/>
      <c r="AY245" s="233"/>
      <c r="AZ245" s="233"/>
      <c r="BA245" s="232" t="e">
        <v>#N/A</v>
      </c>
      <c r="BB245" s="232">
        <v>0</v>
      </c>
      <c r="BC245" t="e">
        <v>#N/A</v>
      </c>
      <c r="BD245">
        <f>VLOOKUP(A245,[1]ورقة6!$A$2:$A$5557,1,0)</f>
        <v>338640</v>
      </c>
      <c r="BE245" s="125" t="s">
        <v>16623</v>
      </c>
    </row>
    <row r="246" spans="1:57" x14ac:dyDescent="0.25">
      <c r="A246" s="233">
        <v>338641</v>
      </c>
      <c r="B246" s="234" t="s">
        <v>107</v>
      </c>
      <c r="C246" s="233" t="s">
        <v>200</v>
      </c>
      <c r="D246" s="233" t="s">
        <v>200</v>
      </c>
      <c r="E246" s="233" t="s">
        <v>200</v>
      </c>
      <c r="F246" s="233" t="s">
        <v>200</v>
      </c>
      <c r="G246" s="233" t="s">
        <v>200</v>
      </c>
      <c r="H246" s="233"/>
      <c r="I246" s="233" t="s">
        <v>200</v>
      </c>
      <c r="J246" s="233" t="s">
        <v>200</v>
      </c>
      <c r="K246" s="233" t="s">
        <v>200</v>
      </c>
      <c r="L246" s="233" t="s">
        <v>200</v>
      </c>
      <c r="M246" s="233" t="s">
        <v>200</v>
      </c>
      <c r="N246" s="233" t="s">
        <v>200</v>
      </c>
      <c r="O246" s="233" t="s">
        <v>200</v>
      </c>
      <c r="P246" s="233"/>
      <c r="Q246" s="233"/>
      <c r="R246" s="233"/>
      <c r="S246" s="233"/>
      <c r="T246" s="233"/>
      <c r="U246" s="233"/>
      <c r="V246" s="233"/>
      <c r="W246" s="233"/>
      <c r="X246" s="233"/>
      <c r="Y246" s="233"/>
      <c r="Z246" s="233"/>
      <c r="AA246" s="233"/>
      <c r="AB246" s="233"/>
      <c r="AC246" s="233"/>
      <c r="AD246" s="233"/>
      <c r="AE246" s="233"/>
      <c r="AF246" s="233"/>
      <c r="AG246" s="233"/>
      <c r="AH246" s="233"/>
      <c r="AI246" s="233"/>
      <c r="AJ246" s="233"/>
      <c r="AK246" s="233"/>
      <c r="AL246" s="233"/>
      <c r="AM246" s="233"/>
      <c r="AN246" s="233"/>
      <c r="AO246" s="233"/>
      <c r="AP246" s="233"/>
      <c r="AQ246" s="233"/>
      <c r="AR246" s="233"/>
      <c r="AS246" s="233"/>
      <c r="AT246" s="233"/>
      <c r="AU246" s="233"/>
      <c r="AV246" s="233"/>
      <c r="AW246" s="233"/>
      <c r="AX246" s="233"/>
      <c r="AY246" s="233"/>
      <c r="AZ246" s="233"/>
      <c r="BA246" s="232" t="e">
        <v>#N/A</v>
      </c>
      <c r="BB246" s="232">
        <v>0</v>
      </c>
      <c r="BC246" t="e">
        <v>#N/A</v>
      </c>
      <c r="BD246">
        <f>VLOOKUP(A246,[1]ورقة6!$A$2:$A$5557,1,0)</f>
        <v>338641</v>
      </c>
      <c r="BE246" s="125" t="s">
        <v>16623</v>
      </c>
    </row>
    <row r="247" spans="1:57" x14ac:dyDescent="0.25">
      <c r="A247" s="233">
        <v>338645</v>
      </c>
      <c r="B247" s="234" t="s">
        <v>107</v>
      </c>
      <c r="C247" s="233"/>
      <c r="D247" s="233"/>
      <c r="E247" s="233"/>
      <c r="F247" s="233"/>
      <c r="G247" s="233"/>
      <c r="H247" s="233"/>
      <c r="I247" s="233"/>
      <c r="J247" s="233"/>
      <c r="K247" s="233" t="s">
        <v>200</v>
      </c>
      <c r="L247" s="233" t="s">
        <v>200</v>
      </c>
      <c r="M247" s="233" t="s">
        <v>200</v>
      </c>
      <c r="N247" s="233" t="s">
        <v>200</v>
      </c>
      <c r="O247" s="233" t="s">
        <v>200</v>
      </c>
      <c r="P247" s="233"/>
      <c r="Q247" s="233"/>
      <c r="R247" s="233"/>
      <c r="S247" s="233"/>
      <c r="T247" s="233"/>
      <c r="U247" s="233"/>
      <c r="V247" s="233"/>
      <c r="W247" s="233"/>
      <c r="X247" s="233"/>
      <c r="Y247" s="233"/>
      <c r="Z247" s="233"/>
      <c r="AA247" s="233"/>
      <c r="AB247" s="233"/>
      <c r="AC247" s="233"/>
      <c r="AD247" s="233"/>
      <c r="AE247" s="233"/>
      <c r="AF247" s="233"/>
      <c r="AG247" s="233"/>
      <c r="AH247" s="233"/>
      <c r="AI247" s="233"/>
      <c r="AJ247" s="233"/>
      <c r="AK247" s="233"/>
      <c r="AL247" s="233"/>
      <c r="AM247" s="233"/>
      <c r="AN247" s="233"/>
      <c r="AO247" s="233"/>
      <c r="AP247" s="233"/>
      <c r="AQ247" s="233"/>
      <c r="AR247" s="233"/>
      <c r="AS247" s="233"/>
      <c r="AT247" s="233"/>
      <c r="AU247" s="233"/>
      <c r="AV247" s="233"/>
      <c r="AW247" s="233"/>
      <c r="AX247" s="233"/>
      <c r="AY247" s="233"/>
      <c r="AZ247" s="233"/>
      <c r="BA247" s="232" t="e">
        <v>#N/A</v>
      </c>
      <c r="BB247" s="232">
        <v>0</v>
      </c>
      <c r="BC247" t="e">
        <v>#N/A</v>
      </c>
      <c r="BD247">
        <f>VLOOKUP(A247,[1]ورقة6!$A$2:$A$5557,1,0)</f>
        <v>338645</v>
      </c>
      <c r="BE247" s="125" t="s">
        <v>16623</v>
      </c>
    </row>
    <row r="248" spans="1:57" x14ac:dyDescent="0.25">
      <c r="A248" s="233">
        <v>338648</v>
      </c>
      <c r="B248" s="234" t="s">
        <v>107</v>
      </c>
      <c r="C248" s="233"/>
      <c r="D248" s="233" t="s">
        <v>200</v>
      </c>
      <c r="E248" s="233" t="s">
        <v>200</v>
      </c>
      <c r="F248" s="233" t="s">
        <v>200</v>
      </c>
      <c r="G248" s="233" t="s">
        <v>200</v>
      </c>
      <c r="H248" s="233" t="s">
        <v>200</v>
      </c>
      <c r="I248" s="233" t="s">
        <v>200</v>
      </c>
      <c r="J248" s="233" t="s">
        <v>200</v>
      </c>
      <c r="K248" s="233" t="s">
        <v>200</v>
      </c>
      <c r="L248" s="233" t="s">
        <v>200</v>
      </c>
      <c r="M248" s="233" t="s">
        <v>200</v>
      </c>
      <c r="N248" s="233" t="s">
        <v>200</v>
      </c>
      <c r="O248" s="233" t="s">
        <v>200</v>
      </c>
      <c r="P248" s="233"/>
      <c r="Q248" s="233"/>
      <c r="R248" s="233"/>
      <c r="S248" s="233"/>
      <c r="T248" s="233"/>
      <c r="U248" s="233"/>
      <c r="V248" s="233"/>
      <c r="W248" s="233"/>
      <c r="X248" s="233"/>
      <c r="Y248" s="233"/>
      <c r="Z248" s="233"/>
      <c r="AA248" s="233"/>
      <c r="AB248" s="233"/>
      <c r="AC248" s="233"/>
      <c r="AD248" s="233"/>
      <c r="AE248" s="233"/>
      <c r="AF248" s="233"/>
      <c r="AG248" s="233"/>
      <c r="AH248" s="233"/>
      <c r="AI248" s="233"/>
      <c r="AJ248" s="233"/>
      <c r="AK248" s="233"/>
      <c r="AL248" s="233"/>
      <c r="AM248" s="233"/>
      <c r="AN248" s="233"/>
      <c r="AO248" s="233"/>
      <c r="AP248" s="233"/>
      <c r="AQ248" s="233"/>
      <c r="AR248" s="233"/>
      <c r="AS248" s="233"/>
      <c r="AT248" s="233"/>
      <c r="AU248" s="233"/>
      <c r="AV248" s="233"/>
      <c r="AW248" s="233"/>
      <c r="AX248" s="233"/>
      <c r="AY248" s="233"/>
      <c r="AZ248" s="233"/>
      <c r="BA248" s="232" t="e">
        <v>#N/A</v>
      </c>
      <c r="BB248" s="232">
        <v>0</v>
      </c>
      <c r="BC248" t="e">
        <v>#N/A</v>
      </c>
      <c r="BD248">
        <f>VLOOKUP(A248,[1]ورقة6!$A$2:$A$5557,1,0)</f>
        <v>338648</v>
      </c>
      <c r="BE248" s="125" t="s">
        <v>16623</v>
      </c>
    </row>
    <row r="249" spans="1:57" x14ac:dyDescent="0.25">
      <c r="A249" s="233">
        <v>338649</v>
      </c>
      <c r="B249" s="234" t="s">
        <v>107</v>
      </c>
      <c r="C249" s="233"/>
      <c r="D249" s="233"/>
      <c r="E249" s="233" t="s">
        <v>200</v>
      </c>
      <c r="F249" s="233" t="s">
        <v>200</v>
      </c>
      <c r="G249" s="233" t="s">
        <v>200</v>
      </c>
      <c r="H249" s="233" t="s">
        <v>200</v>
      </c>
      <c r="I249" s="233"/>
      <c r="J249" s="233" t="s">
        <v>200</v>
      </c>
      <c r="K249" s="233" t="s">
        <v>200</v>
      </c>
      <c r="L249" s="233" t="s">
        <v>200</v>
      </c>
      <c r="M249" s="233" t="s">
        <v>200</v>
      </c>
      <c r="N249" s="233" t="s">
        <v>200</v>
      </c>
      <c r="O249" s="233" t="s">
        <v>200</v>
      </c>
      <c r="P249" s="233"/>
      <c r="Q249" s="233"/>
      <c r="R249" s="233"/>
      <c r="S249" s="233"/>
      <c r="T249" s="233"/>
      <c r="U249" s="233"/>
      <c r="V249" s="233"/>
      <c r="W249" s="233"/>
      <c r="X249" s="233"/>
      <c r="Y249" s="233"/>
      <c r="Z249" s="233"/>
      <c r="AA249" s="233"/>
      <c r="AB249" s="233"/>
      <c r="AC249" s="233"/>
      <c r="AD249" s="233"/>
      <c r="AE249" s="233"/>
      <c r="AF249" s="233"/>
      <c r="AG249" s="233"/>
      <c r="AH249" s="233"/>
      <c r="AI249" s="233"/>
      <c r="AJ249" s="233"/>
      <c r="AK249" s="233"/>
      <c r="AL249" s="233"/>
      <c r="AM249" s="233"/>
      <c r="AN249" s="233"/>
      <c r="AO249" s="233"/>
      <c r="AP249" s="233"/>
      <c r="AQ249" s="233"/>
      <c r="AR249" s="233"/>
      <c r="AS249" s="233"/>
      <c r="AT249" s="233"/>
      <c r="AU249" s="233"/>
      <c r="AV249" s="233"/>
      <c r="AW249" s="233"/>
      <c r="AX249" s="233"/>
      <c r="AY249" s="233"/>
      <c r="AZ249" s="233"/>
      <c r="BA249" s="232" t="e">
        <v>#N/A</v>
      </c>
      <c r="BB249" s="232">
        <v>0</v>
      </c>
      <c r="BC249" t="e">
        <v>#N/A</v>
      </c>
      <c r="BD249">
        <f>VLOOKUP(A249,[1]ورقة6!$A$2:$A$5557,1,0)</f>
        <v>338649</v>
      </c>
      <c r="BE249" s="125" t="s">
        <v>16623</v>
      </c>
    </row>
    <row r="250" spans="1:57" x14ac:dyDescent="0.25">
      <c r="A250" s="233">
        <v>338652</v>
      </c>
      <c r="B250" s="234" t="s">
        <v>107</v>
      </c>
      <c r="C250" s="233" t="s">
        <v>200</v>
      </c>
      <c r="D250" s="233" t="s">
        <v>200</v>
      </c>
      <c r="E250" s="233" t="s">
        <v>200</v>
      </c>
      <c r="F250" s="233" t="s">
        <v>200</v>
      </c>
      <c r="G250" s="233" t="s">
        <v>200</v>
      </c>
      <c r="H250" s="233" t="s">
        <v>200</v>
      </c>
      <c r="I250" s="233" t="s">
        <v>200</v>
      </c>
      <c r="J250" s="233" t="s">
        <v>200</v>
      </c>
      <c r="K250" s="233" t="s">
        <v>200</v>
      </c>
      <c r="L250" s="233" t="s">
        <v>200</v>
      </c>
      <c r="M250" s="233" t="s">
        <v>200</v>
      </c>
      <c r="N250" s="233" t="s">
        <v>200</v>
      </c>
      <c r="O250" s="233" t="s">
        <v>200</v>
      </c>
      <c r="P250" s="233"/>
      <c r="Q250" s="233"/>
      <c r="R250" s="233"/>
      <c r="S250" s="233"/>
      <c r="T250" s="233"/>
      <c r="U250" s="233"/>
      <c r="V250" s="233"/>
      <c r="W250" s="233"/>
      <c r="X250" s="233"/>
      <c r="Y250" s="233"/>
      <c r="Z250" s="233"/>
      <c r="AA250" s="233"/>
      <c r="AB250" s="233"/>
      <c r="AC250" s="233"/>
      <c r="AD250" s="233"/>
      <c r="AE250" s="233"/>
      <c r="AF250" s="233"/>
      <c r="AG250" s="233"/>
      <c r="AH250" s="233"/>
      <c r="AI250" s="233"/>
      <c r="AJ250" s="233"/>
      <c r="AK250" s="233"/>
      <c r="AL250" s="233"/>
      <c r="AM250" s="233"/>
      <c r="AN250" s="233"/>
      <c r="AO250" s="233"/>
      <c r="AP250" s="233"/>
      <c r="AQ250" s="233"/>
      <c r="AR250" s="233"/>
      <c r="AS250" s="233"/>
      <c r="AT250" s="233"/>
      <c r="AU250" s="233"/>
      <c r="AV250" s="233"/>
      <c r="AW250" s="233"/>
      <c r="AX250" s="233"/>
      <c r="AY250" s="233"/>
      <c r="AZ250" s="233"/>
      <c r="BA250" s="232" t="e">
        <v>#N/A</v>
      </c>
      <c r="BB250" s="232">
        <v>0</v>
      </c>
      <c r="BC250" t="e">
        <v>#N/A</v>
      </c>
      <c r="BD250">
        <f>VLOOKUP(A250,[1]ورقة6!$A$2:$A$5557,1,0)</f>
        <v>338652</v>
      </c>
      <c r="BE250" s="125" t="s">
        <v>16623</v>
      </c>
    </row>
    <row r="251" spans="1:57" x14ac:dyDescent="0.25">
      <c r="A251" s="233">
        <v>338654</v>
      </c>
      <c r="B251" s="234" t="s">
        <v>107</v>
      </c>
      <c r="C251" s="233" t="s">
        <v>200</v>
      </c>
      <c r="D251" s="233" t="s">
        <v>200</v>
      </c>
      <c r="E251" s="233" t="s">
        <v>200</v>
      </c>
      <c r="F251" s="233" t="s">
        <v>200</v>
      </c>
      <c r="G251" s="233" t="s">
        <v>200</v>
      </c>
      <c r="H251" s="233" t="s">
        <v>200</v>
      </c>
      <c r="I251" s="233" t="s">
        <v>200</v>
      </c>
      <c r="J251" s="233" t="s">
        <v>200</v>
      </c>
      <c r="K251" s="233" t="s">
        <v>200</v>
      </c>
      <c r="L251" s="233" t="s">
        <v>200</v>
      </c>
      <c r="M251" s="233" t="s">
        <v>200</v>
      </c>
      <c r="N251" s="233" t="s">
        <v>200</v>
      </c>
      <c r="O251" s="233" t="s">
        <v>200</v>
      </c>
      <c r="P251" s="233"/>
      <c r="Q251" s="233"/>
      <c r="R251" s="233"/>
      <c r="S251" s="233"/>
      <c r="T251" s="233"/>
      <c r="U251" s="233"/>
      <c r="V251" s="233"/>
      <c r="W251" s="233"/>
      <c r="X251" s="233"/>
      <c r="Y251" s="233"/>
      <c r="Z251" s="233"/>
      <c r="AA251" s="233"/>
      <c r="AB251" s="233"/>
      <c r="AC251" s="233"/>
      <c r="AD251" s="233"/>
      <c r="AE251" s="233"/>
      <c r="AF251" s="233"/>
      <c r="AG251" s="233"/>
      <c r="AH251" s="233"/>
      <c r="AI251" s="233"/>
      <c r="AJ251" s="233"/>
      <c r="AK251" s="233"/>
      <c r="AL251" s="233"/>
      <c r="AM251" s="233"/>
      <c r="AN251" s="233"/>
      <c r="AO251" s="233"/>
      <c r="AP251" s="233"/>
      <c r="AQ251" s="233"/>
      <c r="AR251" s="233"/>
      <c r="AS251" s="233"/>
      <c r="AT251" s="233"/>
      <c r="AU251" s="233"/>
      <c r="AV251" s="233"/>
      <c r="AW251" s="233"/>
      <c r="AX251" s="233"/>
      <c r="AY251" s="233"/>
      <c r="AZ251" s="233"/>
      <c r="BA251" s="232" t="e">
        <v>#N/A</v>
      </c>
      <c r="BB251" s="232">
        <v>0</v>
      </c>
      <c r="BC251" t="e">
        <v>#N/A</v>
      </c>
      <c r="BD251">
        <f>VLOOKUP(A251,[1]ورقة6!$A$2:$A$5557,1,0)</f>
        <v>338654</v>
      </c>
      <c r="BE251" s="125" t="s">
        <v>16623</v>
      </c>
    </row>
    <row r="252" spans="1:57" x14ac:dyDescent="0.25">
      <c r="A252" s="233">
        <v>338655</v>
      </c>
      <c r="B252" s="234" t="s">
        <v>107</v>
      </c>
      <c r="C252" s="233" t="s">
        <v>200</v>
      </c>
      <c r="D252" s="233"/>
      <c r="E252" s="233" t="s">
        <v>200</v>
      </c>
      <c r="F252" s="233" t="s">
        <v>200</v>
      </c>
      <c r="G252" s="233" t="s">
        <v>200</v>
      </c>
      <c r="H252" s="233" t="s">
        <v>200</v>
      </c>
      <c r="I252" s="233" t="s">
        <v>200</v>
      </c>
      <c r="J252" s="233" t="s">
        <v>200</v>
      </c>
      <c r="K252" s="233" t="s">
        <v>200</v>
      </c>
      <c r="L252" s="233" t="s">
        <v>200</v>
      </c>
      <c r="M252" s="233" t="s">
        <v>200</v>
      </c>
      <c r="N252" s="233" t="s">
        <v>200</v>
      </c>
      <c r="O252" s="233" t="s">
        <v>200</v>
      </c>
      <c r="P252" s="233"/>
      <c r="Q252" s="233"/>
      <c r="R252" s="233"/>
      <c r="S252" s="233"/>
      <c r="T252" s="233"/>
      <c r="U252" s="233"/>
      <c r="V252" s="233"/>
      <c r="W252" s="233"/>
      <c r="X252" s="233"/>
      <c r="Y252" s="233"/>
      <c r="Z252" s="233"/>
      <c r="AA252" s="233"/>
      <c r="AB252" s="233"/>
      <c r="AC252" s="233"/>
      <c r="AD252" s="233"/>
      <c r="AE252" s="233"/>
      <c r="AF252" s="233"/>
      <c r="AG252" s="233"/>
      <c r="AH252" s="233"/>
      <c r="AI252" s="233"/>
      <c r="AJ252" s="233"/>
      <c r="AK252" s="233"/>
      <c r="AL252" s="233"/>
      <c r="AM252" s="233"/>
      <c r="AN252" s="233"/>
      <c r="AO252" s="233"/>
      <c r="AP252" s="233"/>
      <c r="AQ252" s="233"/>
      <c r="AR252" s="233"/>
      <c r="AS252" s="233"/>
      <c r="AT252" s="233"/>
      <c r="AU252" s="233"/>
      <c r="AV252" s="233"/>
      <c r="AW252" s="233"/>
      <c r="AX252" s="233"/>
      <c r="AY252" s="233"/>
      <c r="AZ252" s="233"/>
      <c r="BA252" s="232" t="e">
        <v>#N/A</v>
      </c>
      <c r="BB252" s="232">
        <v>0</v>
      </c>
      <c r="BC252" t="e">
        <v>#N/A</v>
      </c>
      <c r="BD252">
        <f>VLOOKUP(A252,[1]ورقة6!$A$2:$A$5557,1,0)</f>
        <v>338655</v>
      </c>
      <c r="BE252" s="125" t="s">
        <v>16623</v>
      </c>
    </row>
    <row r="253" spans="1:57" x14ac:dyDescent="0.25">
      <c r="A253" s="233">
        <v>338657</v>
      </c>
      <c r="B253" s="234" t="s">
        <v>107</v>
      </c>
      <c r="C253" s="233" t="s">
        <v>200</v>
      </c>
      <c r="D253" s="233" t="s">
        <v>200</v>
      </c>
      <c r="E253" s="233" t="s">
        <v>200</v>
      </c>
      <c r="F253" s="233" t="s">
        <v>200</v>
      </c>
      <c r="G253" s="233" t="s">
        <v>200</v>
      </c>
      <c r="H253" s="233" t="s">
        <v>200</v>
      </c>
      <c r="I253" s="233" t="s">
        <v>200</v>
      </c>
      <c r="J253" s="233" t="s">
        <v>200</v>
      </c>
      <c r="K253" s="233" t="s">
        <v>200</v>
      </c>
      <c r="L253" s="233" t="s">
        <v>200</v>
      </c>
      <c r="M253" s="233" t="s">
        <v>200</v>
      </c>
      <c r="N253" s="233" t="s">
        <v>200</v>
      </c>
      <c r="O253" s="233" t="s">
        <v>200</v>
      </c>
      <c r="P253" s="233"/>
      <c r="Q253" s="233"/>
      <c r="R253" s="233"/>
      <c r="S253" s="233"/>
      <c r="T253" s="233"/>
      <c r="U253" s="233"/>
      <c r="V253" s="233"/>
      <c r="W253" s="233"/>
      <c r="X253" s="233"/>
      <c r="Y253" s="233"/>
      <c r="Z253" s="233"/>
      <c r="AA253" s="233"/>
      <c r="AB253" s="233"/>
      <c r="AC253" s="233"/>
      <c r="AD253" s="233"/>
      <c r="AE253" s="233"/>
      <c r="AF253" s="233"/>
      <c r="AG253" s="233"/>
      <c r="AH253" s="233"/>
      <c r="AI253" s="233"/>
      <c r="AJ253" s="233"/>
      <c r="AK253" s="233"/>
      <c r="AL253" s="233"/>
      <c r="AM253" s="233"/>
      <c r="AN253" s="233"/>
      <c r="AO253" s="233"/>
      <c r="AP253" s="233"/>
      <c r="AQ253" s="233"/>
      <c r="AR253" s="233"/>
      <c r="AS253" s="233"/>
      <c r="AT253" s="233"/>
      <c r="AU253" s="233"/>
      <c r="AV253" s="233"/>
      <c r="AW253" s="233"/>
      <c r="AX253" s="233"/>
      <c r="AY253" s="233"/>
      <c r="AZ253" s="233"/>
      <c r="BA253" s="232" t="e">
        <v>#N/A</v>
      </c>
      <c r="BB253" s="232">
        <v>0</v>
      </c>
      <c r="BC253" t="e">
        <v>#N/A</v>
      </c>
      <c r="BD253">
        <f>VLOOKUP(A253,[1]ورقة6!$A$2:$A$5557,1,0)</f>
        <v>338657</v>
      </c>
      <c r="BE253" s="125" t="s">
        <v>16623</v>
      </c>
    </row>
    <row r="254" spans="1:57" x14ac:dyDescent="0.25">
      <c r="A254" s="233">
        <v>338659</v>
      </c>
      <c r="B254" s="234" t="s">
        <v>107</v>
      </c>
      <c r="C254" s="233" t="s">
        <v>131</v>
      </c>
      <c r="D254" s="233" t="s">
        <v>133</v>
      </c>
      <c r="E254" s="233" t="s">
        <v>133</v>
      </c>
      <c r="F254" s="233" t="s">
        <v>133</v>
      </c>
      <c r="G254" s="233" t="s">
        <v>131</v>
      </c>
      <c r="H254" s="233" t="s">
        <v>133</v>
      </c>
      <c r="I254" s="233" t="s">
        <v>131</v>
      </c>
      <c r="J254" s="233" t="s">
        <v>131</v>
      </c>
      <c r="K254" s="233" t="s">
        <v>131</v>
      </c>
      <c r="L254" s="233" t="s">
        <v>131</v>
      </c>
      <c r="M254" s="233" t="s">
        <v>131</v>
      </c>
      <c r="N254" s="233" t="s">
        <v>131</v>
      </c>
      <c r="O254" s="233" t="s">
        <v>131</v>
      </c>
      <c r="P254" s="233"/>
      <c r="Q254" s="233"/>
      <c r="R254" s="233"/>
      <c r="S254" s="233"/>
      <c r="T254" s="233"/>
      <c r="U254" s="233"/>
      <c r="V254" s="233"/>
      <c r="W254" s="233"/>
      <c r="X254" s="233"/>
      <c r="Y254" s="233"/>
      <c r="Z254" s="233"/>
      <c r="AA254" s="233"/>
      <c r="AB254" s="233"/>
      <c r="AC254" s="233"/>
      <c r="AD254" s="233"/>
      <c r="AE254" s="233"/>
      <c r="AF254" s="233"/>
      <c r="AG254" s="233"/>
      <c r="AH254" s="233"/>
      <c r="AI254" s="233"/>
      <c r="AJ254" s="233"/>
      <c r="AK254" s="233"/>
      <c r="AL254" s="233"/>
      <c r="AM254" s="233"/>
      <c r="AN254" s="233"/>
      <c r="AO254" s="233"/>
      <c r="AP254" s="233"/>
      <c r="AQ254" s="233"/>
      <c r="AR254" s="233"/>
      <c r="AS254" s="233"/>
      <c r="AT254" s="233"/>
      <c r="AU254" s="233"/>
      <c r="AV254" s="233"/>
      <c r="AW254" s="233"/>
      <c r="AX254" s="233"/>
      <c r="AY254" s="233"/>
      <c r="AZ254" s="233"/>
      <c r="BA254" s="232" t="e">
        <v>#N/A</v>
      </c>
      <c r="BB254" s="232">
        <v>0</v>
      </c>
      <c r="BC254">
        <v>338659</v>
      </c>
      <c r="BD254">
        <f>VLOOKUP(A254,[1]ورقة6!$A$2:$A$5557,1,0)</f>
        <v>338659</v>
      </c>
      <c r="BE254" s="125">
        <v>0</v>
      </c>
    </row>
    <row r="255" spans="1:57" x14ac:dyDescent="0.25">
      <c r="A255" s="233">
        <v>338662</v>
      </c>
      <c r="B255" s="234" t="s">
        <v>107</v>
      </c>
      <c r="C255" s="233" t="s">
        <v>200</v>
      </c>
      <c r="D255" s="233" t="s">
        <v>200</v>
      </c>
      <c r="E255" s="233" t="s">
        <v>200</v>
      </c>
      <c r="F255" s="233" t="s">
        <v>200</v>
      </c>
      <c r="G255" s="233" t="s">
        <v>200</v>
      </c>
      <c r="H255" s="233" t="s">
        <v>200</v>
      </c>
      <c r="I255" s="233" t="s">
        <v>200</v>
      </c>
      <c r="J255" s="233" t="s">
        <v>200</v>
      </c>
      <c r="K255" s="233" t="s">
        <v>200</v>
      </c>
      <c r="L255" s="233" t="s">
        <v>200</v>
      </c>
      <c r="M255" s="233" t="s">
        <v>200</v>
      </c>
      <c r="N255" s="233" t="s">
        <v>200</v>
      </c>
      <c r="O255" s="233" t="s">
        <v>200</v>
      </c>
      <c r="P255" s="233"/>
      <c r="Q255" s="233"/>
      <c r="R255" s="233"/>
      <c r="S255" s="233"/>
      <c r="T255" s="233"/>
      <c r="U255" s="233"/>
      <c r="V255" s="233"/>
      <c r="W255" s="233"/>
      <c r="X255" s="233"/>
      <c r="Y255" s="233"/>
      <c r="Z255" s="233"/>
      <c r="AA255" s="233"/>
      <c r="AB255" s="233"/>
      <c r="AC255" s="233"/>
      <c r="AD255" s="233"/>
      <c r="AE255" s="233"/>
      <c r="AF255" s="233"/>
      <c r="AG255" s="233"/>
      <c r="AH255" s="233"/>
      <c r="AI255" s="233"/>
      <c r="AJ255" s="233"/>
      <c r="AK255" s="233"/>
      <c r="AL255" s="233"/>
      <c r="AM255" s="233"/>
      <c r="AN255" s="233"/>
      <c r="AO255" s="233"/>
      <c r="AP255" s="233"/>
      <c r="AQ255" s="233"/>
      <c r="AR255" s="233"/>
      <c r="AS255" s="233"/>
      <c r="AT255" s="233"/>
      <c r="AU255" s="233"/>
      <c r="AV255" s="233"/>
      <c r="AW255" s="233"/>
      <c r="AX255" s="233"/>
      <c r="AY255" s="233"/>
      <c r="AZ255" s="233"/>
      <c r="BA255" s="232" t="e">
        <v>#N/A</v>
      </c>
      <c r="BB255" s="232">
        <v>0</v>
      </c>
      <c r="BC255" t="e">
        <v>#N/A</v>
      </c>
      <c r="BD255">
        <f>VLOOKUP(A255,[1]ورقة6!$A$2:$A$5557,1,0)</f>
        <v>338662</v>
      </c>
      <c r="BE255" s="125" t="s">
        <v>16623</v>
      </c>
    </row>
    <row r="256" spans="1:57" x14ac:dyDescent="0.25">
      <c r="A256" s="233">
        <v>338665</v>
      </c>
      <c r="B256" s="234" t="s">
        <v>107</v>
      </c>
      <c r="C256" s="233" t="s">
        <v>200</v>
      </c>
      <c r="D256" s="233" t="s">
        <v>200</v>
      </c>
      <c r="E256" s="233" t="s">
        <v>200</v>
      </c>
      <c r="F256" s="233" t="s">
        <v>200</v>
      </c>
      <c r="G256" s="233" t="s">
        <v>200</v>
      </c>
      <c r="H256" s="233" t="s">
        <v>200</v>
      </c>
      <c r="I256" s="233" t="s">
        <v>200</v>
      </c>
      <c r="J256" s="233" t="s">
        <v>200</v>
      </c>
      <c r="K256" s="233" t="s">
        <v>200</v>
      </c>
      <c r="L256" s="233" t="s">
        <v>200</v>
      </c>
      <c r="M256" s="233" t="s">
        <v>200</v>
      </c>
      <c r="N256" s="233" t="s">
        <v>200</v>
      </c>
      <c r="O256" s="233" t="s">
        <v>200</v>
      </c>
      <c r="P256" s="233"/>
      <c r="Q256" s="233"/>
      <c r="R256" s="233"/>
      <c r="S256" s="233"/>
      <c r="T256" s="233"/>
      <c r="U256" s="233"/>
      <c r="V256" s="233"/>
      <c r="W256" s="233"/>
      <c r="X256" s="233"/>
      <c r="Y256" s="233"/>
      <c r="Z256" s="233"/>
      <c r="AA256" s="233"/>
      <c r="AB256" s="233"/>
      <c r="AC256" s="233"/>
      <c r="AD256" s="233"/>
      <c r="AE256" s="233"/>
      <c r="AF256" s="233"/>
      <c r="AG256" s="233"/>
      <c r="AH256" s="233"/>
      <c r="AI256" s="233"/>
      <c r="AJ256" s="233"/>
      <c r="AK256" s="233"/>
      <c r="AL256" s="233"/>
      <c r="AM256" s="233"/>
      <c r="AN256" s="233"/>
      <c r="AO256" s="233"/>
      <c r="AP256" s="233"/>
      <c r="AQ256" s="233"/>
      <c r="AR256" s="233"/>
      <c r="AS256" s="233"/>
      <c r="AT256" s="233"/>
      <c r="AU256" s="233"/>
      <c r="AV256" s="233"/>
      <c r="AW256" s="233"/>
      <c r="AX256" s="233"/>
      <c r="AY256" s="233"/>
      <c r="AZ256" s="233"/>
      <c r="BA256" s="232" t="e">
        <v>#N/A</v>
      </c>
      <c r="BB256" s="232">
        <v>0</v>
      </c>
      <c r="BC256" t="e">
        <v>#N/A</v>
      </c>
      <c r="BD256">
        <f>VLOOKUP(A256,[1]ورقة6!$A$2:$A$5557,1,0)</f>
        <v>338665</v>
      </c>
      <c r="BE256" s="125" t="s">
        <v>16623</v>
      </c>
    </row>
    <row r="257" spans="1:57" x14ac:dyDescent="0.25">
      <c r="A257" s="233">
        <v>338666</v>
      </c>
      <c r="B257" s="234" t="s">
        <v>107</v>
      </c>
      <c r="C257" s="233" t="s">
        <v>200</v>
      </c>
      <c r="D257" s="233" t="s">
        <v>200</v>
      </c>
      <c r="E257" s="233" t="s">
        <v>200</v>
      </c>
      <c r="F257" s="233"/>
      <c r="G257" s="233" t="s">
        <v>200</v>
      </c>
      <c r="H257" s="233" t="s">
        <v>200</v>
      </c>
      <c r="I257" s="233" t="s">
        <v>200</v>
      </c>
      <c r="J257" s="233" t="s">
        <v>200</v>
      </c>
      <c r="K257" s="233" t="s">
        <v>200</v>
      </c>
      <c r="L257" s="233" t="s">
        <v>200</v>
      </c>
      <c r="M257" s="233" t="s">
        <v>200</v>
      </c>
      <c r="N257" s="233" t="s">
        <v>200</v>
      </c>
      <c r="O257" s="233" t="s">
        <v>200</v>
      </c>
      <c r="P257" s="233"/>
      <c r="Q257" s="233"/>
      <c r="R257" s="233"/>
      <c r="S257" s="233"/>
      <c r="T257" s="233"/>
      <c r="U257" s="233"/>
      <c r="V257" s="233"/>
      <c r="W257" s="233"/>
      <c r="X257" s="233"/>
      <c r="Y257" s="233"/>
      <c r="Z257" s="233"/>
      <c r="AA257" s="233"/>
      <c r="AB257" s="233"/>
      <c r="AC257" s="233"/>
      <c r="AD257" s="233"/>
      <c r="AE257" s="233"/>
      <c r="AF257" s="233"/>
      <c r="AG257" s="233"/>
      <c r="AH257" s="233"/>
      <c r="AI257" s="233"/>
      <c r="AJ257" s="233"/>
      <c r="AK257" s="233"/>
      <c r="AL257" s="233"/>
      <c r="AM257" s="233"/>
      <c r="AN257" s="233"/>
      <c r="AO257" s="233"/>
      <c r="AP257" s="233"/>
      <c r="AQ257" s="233"/>
      <c r="AR257" s="233"/>
      <c r="AS257" s="233"/>
      <c r="AT257" s="233"/>
      <c r="AU257" s="233"/>
      <c r="AV257" s="233"/>
      <c r="AW257" s="233"/>
      <c r="AX257" s="233"/>
      <c r="AY257" s="233"/>
      <c r="AZ257" s="233"/>
      <c r="BA257" s="232" t="e">
        <v>#N/A</v>
      </c>
      <c r="BB257" s="232">
        <v>0</v>
      </c>
      <c r="BC257" t="e">
        <v>#N/A</v>
      </c>
      <c r="BD257">
        <f>VLOOKUP(A257,[1]ورقة6!$A$2:$A$5557,1,0)</f>
        <v>338666</v>
      </c>
      <c r="BE257" s="125" t="s">
        <v>16623</v>
      </c>
    </row>
    <row r="258" spans="1:57" x14ac:dyDescent="0.25">
      <c r="A258" s="233">
        <v>338667</v>
      </c>
      <c r="B258" s="234" t="s">
        <v>107</v>
      </c>
      <c r="C258" s="233"/>
      <c r="D258" s="233"/>
      <c r="E258" s="233"/>
      <c r="F258" s="233"/>
      <c r="G258" s="233"/>
      <c r="H258" s="233"/>
      <c r="I258" s="233" t="s">
        <v>200</v>
      </c>
      <c r="J258" s="233" t="s">
        <v>200</v>
      </c>
      <c r="K258" s="233" t="s">
        <v>200</v>
      </c>
      <c r="L258" s="233" t="s">
        <v>200</v>
      </c>
      <c r="M258" s="233" t="s">
        <v>200</v>
      </c>
      <c r="N258" s="233" t="s">
        <v>200</v>
      </c>
      <c r="O258" s="233" t="s">
        <v>200</v>
      </c>
      <c r="P258" s="233"/>
      <c r="Q258" s="233"/>
      <c r="R258" s="233"/>
      <c r="S258" s="233"/>
      <c r="T258" s="233"/>
      <c r="U258" s="233"/>
      <c r="V258" s="233"/>
      <c r="W258" s="233"/>
      <c r="X258" s="233"/>
      <c r="Y258" s="233"/>
      <c r="Z258" s="233"/>
      <c r="AA258" s="233"/>
      <c r="AB258" s="233"/>
      <c r="AC258" s="233"/>
      <c r="AD258" s="233"/>
      <c r="AE258" s="233"/>
      <c r="AF258" s="233"/>
      <c r="AG258" s="233"/>
      <c r="AH258" s="233"/>
      <c r="AI258" s="233"/>
      <c r="AJ258" s="233"/>
      <c r="AK258" s="233"/>
      <c r="AL258" s="233"/>
      <c r="AM258" s="233"/>
      <c r="AN258" s="233"/>
      <c r="AO258" s="233"/>
      <c r="AP258" s="233"/>
      <c r="AQ258" s="233"/>
      <c r="AR258" s="233"/>
      <c r="AS258" s="233"/>
      <c r="AT258" s="233"/>
      <c r="AU258" s="233"/>
      <c r="AV258" s="233"/>
      <c r="AW258" s="233"/>
      <c r="AX258" s="233"/>
      <c r="AY258" s="233"/>
      <c r="AZ258" s="233"/>
      <c r="BA258" s="232" t="e">
        <v>#N/A</v>
      </c>
      <c r="BB258" s="232">
        <v>0</v>
      </c>
      <c r="BC258" t="e">
        <v>#N/A</v>
      </c>
      <c r="BD258">
        <f>VLOOKUP(A258,[1]ورقة6!$A$2:$A$5557,1,0)</f>
        <v>338667</v>
      </c>
      <c r="BE258" s="125" t="s">
        <v>16623</v>
      </c>
    </row>
    <row r="259" spans="1:57" x14ac:dyDescent="0.25">
      <c r="A259" s="233">
        <v>338676</v>
      </c>
      <c r="B259" s="234" t="s">
        <v>107</v>
      </c>
      <c r="C259" s="233" t="s">
        <v>200</v>
      </c>
      <c r="D259" s="233" t="s">
        <v>200</v>
      </c>
      <c r="E259" s="233"/>
      <c r="F259" s="233" t="s">
        <v>200</v>
      </c>
      <c r="G259" s="233"/>
      <c r="H259" s="233" t="s">
        <v>200</v>
      </c>
      <c r="I259" s="233" t="s">
        <v>200</v>
      </c>
      <c r="J259" s="233" t="s">
        <v>200</v>
      </c>
      <c r="K259" s="233" t="s">
        <v>200</v>
      </c>
      <c r="L259" s="233" t="s">
        <v>200</v>
      </c>
      <c r="M259" s="233" t="s">
        <v>200</v>
      </c>
      <c r="N259" s="233" t="s">
        <v>200</v>
      </c>
      <c r="O259" s="233" t="s">
        <v>200</v>
      </c>
      <c r="P259" s="233"/>
      <c r="Q259" s="233"/>
      <c r="R259" s="233"/>
      <c r="S259" s="233"/>
      <c r="T259" s="233"/>
      <c r="U259" s="233"/>
      <c r="V259" s="233"/>
      <c r="W259" s="233"/>
      <c r="X259" s="233"/>
      <c r="Y259" s="233"/>
      <c r="Z259" s="233"/>
      <c r="AA259" s="233"/>
      <c r="AB259" s="233"/>
      <c r="AC259" s="233"/>
      <c r="AD259" s="233"/>
      <c r="AE259" s="233"/>
      <c r="AF259" s="233"/>
      <c r="AG259" s="233"/>
      <c r="AH259" s="233"/>
      <c r="AI259" s="233"/>
      <c r="AJ259" s="233"/>
      <c r="AK259" s="233"/>
      <c r="AL259" s="233"/>
      <c r="AM259" s="233"/>
      <c r="AN259" s="233"/>
      <c r="AO259" s="233"/>
      <c r="AP259" s="233"/>
      <c r="AQ259" s="233"/>
      <c r="AR259" s="233"/>
      <c r="AS259" s="233"/>
      <c r="AT259" s="233"/>
      <c r="AU259" s="233"/>
      <c r="AV259" s="233"/>
      <c r="AW259" s="233"/>
      <c r="AX259" s="233"/>
      <c r="AY259" s="233"/>
      <c r="AZ259" s="233"/>
      <c r="BA259" s="232" t="e">
        <v>#N/A</v>
      </c>
      <c r="BB259" s="232">
        <v>0</v>
      </c>
      <c r="BC259" t="e">
        <v>#N/A</v>
      </c>
      <c r="BD259">
        <f>VLOOKUP(A259,[1]ورقة6!$A$2:$A$5557,1,0)</f>
        <v>338676</v>
      </c>
      <c r="BE259" s="125" t="s">
        <v>16623</v>
      </c>
    </row>
    <row r="260" spans="1:57" x14ac:dyDescent="0.25">
      <c r="A260" s="233">
        <v>338679</v>
      </c>
      <c r="B260" s="234" t="s">
        <v>107</v>
      </c>
      <c r="C260" s="233" t="s">
        <v>200</v>
      </c>
      <c r="D260" s="233" t="s">
        <v>200</v>
      </c>
      <c r="E260" s="233" t="s">
        <v>200</v>
      </c>
      <c r="F260" s="233" t="s">
        <v>200</v>
      </c>
      <c r="G260" s="233" t="s">
        <v>200</v>
      </c>
      <c r="H260" s="233" t="s">
        <v>200</v>
      </c>
      <c r="I260" s="233" t="s">
        <v>200</v>
      </c>
      <c r="J260" s="233" t="s">
        <v>200</v>
      </c>
      <c r="K260" s="233" t="s">
        <v>200</v>
      </c>
      <c r="L260" s="233" t="s">
        <v>200</v>
      </c>
      <c r="M260" s="233" t="s">
        <v>200</v>
      </c>
      <c r="N260" s="233" t="s">
        <v>200</v>
      </c>
      <c r="O260" s="233" t="s">
        <v>200</v>
      </c>
      <c r="P260" s="233"/>
      <c r="Q260" s="233"/>
      <c r="R260" s="233"/>
      <c r="S260" s="233"/>
      <c r="T260" s="233"/>
      <c r="U260" s="233"/>
      <c r="V260" s="233"/>
      <c r="W260" s="233"/>
      <c r="X260" s="233"/>
      <c r="Y260" s="233"/>
      <c r="Z260" s="233"/>
      <c r="AA260" s="233"/>
      <c r="AB260" s="233"/>
      <c r="AC260" s="233"/>
      <c r="AD260" s="233"/>
      <c r="AE260" s="233"/>
      <c r="AF260" s="233"/>
      <c r="AG260" s="233"/>
      <c r="AH260" s="233"/>
      <c r="AI260" s="233"/>
      <c r="AJ260" s="233"/>
      <c r="AK260" s="233"/>
      <c r="AL260" s="233"/>
      <c r="AM260" s="233"/>
      <c r="AN260" s="233"/>
      <c r="AO260" s="233"/>
      <c r="AP260" s="233"/>
      <c r="AQ260" s="233"/>
      <c r="AR260" s="233"/>
      <c r="AS260" s="233"/>
      <c r="AT260" s="233"/>
      <c r="AU260" s="233"/>
      <c r="AV260" s="233"/>
      <c r="AW260" s="233"/>
      <c r="AX260" s="233"/>
      <c r="AY260" s="233"/>
      <c r="AZ260" s="233"/>
      <c r="BA260" s="232" t="e">
        <v>#N/A</v>
      </c>
      <c r="BB260" s="232">
        <v>0</v>
      </c>
      <c r="BC260" t="e">
        <v>#N/A</v>
      </c>
      <c r="BD260">
        <f>VLOOKUP(A260,[1]ورقة6!$A$2:$A$5557,1,0)</f>
        <v>338679</v>
      </c>
      <c r="BE260" s="125" t="s">
        <v>16623</v>
      </c>
    </row>
    <row r="261" spans="1:57" x14ac:dyDescent="0.25">
      <c r="A261" s="233">
        <v>338681</v>
      </c>
      <c r="B261" s="234" t="s">
        <v>107</v>
      </c>
      <c r="C261" s="233" t="s">
        <v>200</v>
      </c>
      <c r="D261" s="233" t="s">
        <v>200</v>
      </c>
      <c r="E261" s="233" t="s">
        <v>200</v>
      </c>
      <c r="F261" s="233" t="s">
        <v>200</v>
      </c>
      <c r="G261" s="233" t="s">
        <v>200</v>
      </c>
      <c r="H261" s="233" t="s">
        <v>200</v>
      </c>
      <c r="I261" s="233" t="s">
        <v>200</v>
      </c>
      <c r="J261" s="233" t="s">
        <v>200</v>
      </c>
      <c r="K261" s="233" t="s">
        <v>200</v>
      </c>
      <c r="L261" s="233" t="s">
        <v>200</v>
      </c>
      <c r="M261" s="233" t="s">
        <v>200</v>
      </c>
      <c r="N261" s="233" t="s">
        <v>200</v>
      </c>
      <c r="O261" s="233" t="s">
        <v>200</v>
      </c>
      <c r="P261" s="233"/>
      <c r="Q261" s="233"/>
      <c r="R261" s="233"/>
      <c r="S261" s="233"/>
      <c r="T261" s="233"/>
      <c r="U261" s="233"/>
      <c r="V261" s="233"/>
      <c r="W261" s="233"/>
      <c r="X261" s="233"/>
      <c r="Y261" s="233"/>
      <c r="Z261" s="233"/>
      <c r="AA261" s="233"/>
      <c r="AB261" s="233"/>
      <c r="AC261" s="233"/>
      <c r="AD261" s="233"/>
      <c r="AE261" s="233"/>
      <c r="AF261" s="233"/>
      <c r="AG261" s="233"/>
      <c r="AH261" s="233"/>
      <c r="AI261" s="233"/>
      <c r="AJ261" s="233"/>
      <c r="AK261" s="233"/>
      <c r="AL261" s="233"/>
      <c r="AM261" s="233"/>
      <c r="AN261" s="233"/>
      <c r="AO261" s="233"/>
      <c r="AP261" s="233"/>
      <c r="AQ261" s="233"/>
      <c r="AR261" s="233"/>
      <c r="AS261" s="233"/>
      <c r="AT261" s="233"/>
      <c r="AU261" s="233"/>
      <c r="AV261" s="233"/>
      <c r="AW261" s="233"/>
      <c r="AX261" s="233"/>
      <c r="AY261" s="233"/>
      <c r="AZ261" s="233"/>
      <c r="BA261" s="232" t="e">
        <v>#N/A</v>
      </c>
      <c r="BB261" s="232">
        <v>0</v>
      </c>
      <c r="BC261" t="e">
        <v>#N/A</v>
      </c>
      <c r="BD261">
        <f>VLOOKUP(A261,[1]ورقة6!$A$2:$A$5557,1,0)</f>
        <v>338681</v>
      </c>
      <c r="BE261" s="125" t="s">
        <v>16623</v>
      </c>
    </row>
    <row r="262" spans="1:57" x14ac:dyDescent="0.25">
      <c r="A262" s="233">
        <v>338685</v>
      </c>
      <c r="B262" s="234" t="s">
        <v>107</v>
      </c>
      <c r="C262" s="233"/>
      <c r="D262" s="233" t="s">
        <v>200</v>
      </c>
      <c r="E262" s="233"/>
      <c r="F262" s="233"/>
      <c r="G262" s="233"/>
      <c r="H262" s="233"/>
      <c r="I262" s="233"/>
      <c r="J262" s="233"/>
      <c r="K262" s="233" t="s">
        <v>200</v>
      </c>
      <c r="L262" s="233" t="s">
        <v>200</v>
      </c>
      <c r="M262" s="233" t="s">
        <v>200</v>
      </c>
      <c r="N262" s="233"/>
      <c r="O262" s="233" t="s">
        <v>200</v>
      </c>
      <c r="P262" s="233"/>
      <c r="Q262" s="233"/>
      <c r="R262" s="233"/>
      <c r="S262" s="233"/>
      <c r="T262" s="233"/>
      <c r="U262" s="233"/>
      <c r="V262" s="233"/>
      <c r="W262" s="233"/>
      <c r="X262" s="233"/>
      <c r="Y262" s="233"/>
      <c r="Z262" s="233"/>
      <c r="AA262" s="233"/>
      <c r="AB262" s="233"/>
      <c r="AC262" s="233"/>
      <c r="AD262" s="233"/>
      <c r="AE262" s="233"/>
      <c r="AF262" s="233"/>
      <c r="AG262" s="233"/>
      <c r="AH262" s="233"/>
      <c r="AI262" s="233"/>
      <c r="AJ262" s="233"/>
      <c r="AK262" s="233"/>
      <c r="AL262" s="233"/>
      <c r="AM262" s="233"/>
      <c r="AN262" s="233"/>
      <c r="AO262" s="233"/>
      <c r="AP262" s="233"/>
      <c r="AQ262" s="233"/>
      <c r="AR262" s="233"/>
      <c r="AS262" s="233"/>
      <c r="AT262" s="233"/>
      <c r="AU262" s="233"/>
      <c r="AV262" s="233"/>
      <c r="AW262" s="233"/>
      <c r="AX262" s="233"/>
      <c r="AY262" s="233"/>
      <c r="AZ262" s="233"/>
      <c r="BA262" s="232" t="e">
        <v>#N/A</v>
      </c>
      <c r="BB262" s="232">
        <v>0</v>
      </c>
      <c r="BC262" t="e">
        <v>#N/A</v>
      </c>
      <c r="BD262">
        <f>VLOOKUP(A262,[1]ورقة6!$A$2:$A$5557,1,0)</f>
        <v>338685</v>
      </c>
      <c r="BE262" s="125" t="s">
        <v>16623</v>
      </c>
    </row>
    <row r="263" spans="1:57" x14ac:dyDescent="0.25">
      <c r="A263" s="233">
        <v>338690</v>
      </c>
      <c r="B263" s="234" t="s">
        <v>107</v>
      </c>
      <c r="C263" s="233" t="s">
        <v>200</v>
      </c>
      <c r="D263" s="233" t="s">
        <v>200</v>
      </c>
      <c r="E263" s="233" t="s">
        <v>200</v>
      </c>
      <c r="F263" s="233" t="s">
        <v>200</v>
      </c>
      <c r="G263" s="233" t="s">
        <v>200</v>
      </c>
      <c r="H263" s="233" t="s">
        <v>200</v>
      </c>
      <c r="I263" s="233" t="s">
        <v>200</v>
      </c>
      <c r="J263" s="233" t="s">
        <v>200</v>
      </c>
      <c r="K263" s="233" t="s">
        <v>200</v>
      </c>
      <c r="L263" s="233" t="s">
        <v>200</v>
      </c>
      <c r="M263" s="233" t="s">
        <v>200</v>
      </c>
      <c r="N263" s="233" t="s">
        <v>200</v>
      </c>
      <c r="O263" s="233" t="s">
        <v>200</v>
      </c>
      <c r="P263" s="233"/>
      <c r="Q263" s="233"/>
      <c r="R263" s="233"/>
      <c r="S263" s="233"/>
      <c r="T263" s="233"/>
      <c r="U263" s="233"/>
      <c r="V263" s="233"/>
      <c r="W263" s="233"/>
      <c r="X263" s="233"/>
      <c r="Y263" s="233"/>
      <c r="Z263" s="233"/>
      <c r="AA263" s="233"/>
      <c r="AB263" s="233"/>
      <c r="AC263" s="233"/>
      <c r="AD263" s="233"/>
      <c r="AE263" s="233"/>
      <c r="AF263" s="233"/>
      <c r="AG263" s="233"/>
      <c r="AH263" s="233"/>
      <c r="AI263" s="233"/>
      <c r="AJ263" s="233"/>
      <c r="AK263" s="233"/>
      <c r="AL263" s="233"/>
      <c r="AM263" s="233"/>
      <c r="AN263" s="233"/>
      <c r="AO263" s="233"/>
      <c r="AP263" s="233"/>
      <c r="AQ263" s="233"/>
      <c r="AR263" s="233"/>
      <c r="AS263" s="233"/>
      <c r="AT263" s="233"/>
      <c r="AU263" s="233"/>
      <c r="AV263" s="233"/>
      <c r="AW263" s="233"/>
      <c r="AX263" s="233"/>
      <c r="AY263" s="233"/>
      <c r="AZ263" s="233"/>
      <c r="BA263" s="232" t="e">
        <v>#N/A</v>
      </c>
      <c r="BB263" s="232">
        <v>0</v>
      </c>
      <c r="BC263" t="e">
        <v>#N/A</v>
      </c>
      <c r="BD263">
        <f>VLOOKUP(A263,[1]ورقة6!$A$2:$A$5557,1,0)</f>
        <v>338690</v>
      </c>
      <c r="BE263" s="125" t="s">
        <v>16623</v>
      </c>
    </row>
    <row r="264" spans="1:57" x14ac:dyDescent="0.25">
      <c r="A264" s="233">
        <v>338691</v>
      </c>
      <c r="B264" s="234" t="s">
        <v>107</v>
      </c>
      <c r="C264" s="233"/>
      <c r="D264" s="233" t="s">
        <v>200</v>
      </c>
      <c r="E264" s="233" t="s">
        <v>200</v>
      </c>
      <c r="F264" s="233" t="s">
        <v>200</v>
      </c>
      <c r="G264" s="233" t="s">
        <v>200</v>
      </c>
      <c r="H264" s="233" t="s">
        <v>200</v>
      </c>
      <c r="I264" s="233" t="s">
        <v>200</v>
      </c>
      <c r="J264" s="233" t="s">
        <v>200</v>
      </c>
      <c r="K264" s="233" t="s">
        <v>200</v>
      </c>
      <c r="L264" s="233" t="s">
        <v>200</v>
      </c>
      <c r="M264" s="233" t="s">
        <v>200</v>
      </c>
      <c r="N264" s="233" t="s">
        <v>200</v>
      </c>
      <c r="O264" s="233" t="s">
        <v>200</v>
      </c>
      <c r="P264" s="233"/>
      <c r="Q264" s="233"/>
      <c r="R264" s="233"/>
      <c r="S264" s="233"/>
      <c r="T264" s="233"/>
      <c r="U264" s="233"/>
      <c r="V264" s="233"/>
      <c r="W264" s="233"/>
      <c r="X264" s="233"/>
      <c r="Y264" s="233"/>
      <c r="Z264" s="233"/>
      <c r="AA264" s="233"/>
      <c r="AB264" s="233"/>
      <c r="AC264" s="233"/>
      <c r="AD264" s="233"/>
      <c r="AE264" s="233"/>
      <c r="AF264" s="233"/>
      <c r="AG264" s="233"/>
      <c r="AH264" s="233"/>
      <c r="AI264" s="233"/>
      <c r="AJ264" s="233"/>
      <c r="AK264" s="233"/>
      <c r="AL264" s="233"/>
      <c r="AM264" s="233"/>
      <c r="AN264" s="233"/>
      <c r="AO264" s="233"/>
      <c r="AP264" s="233"/>
      <c r="AQ264" s="233"/>
      <c r="AR264" s="233"/>
      <c r="AS264" s="233"/>
      <c r="AT264" s="233"/>
      <c r="AU264" s="233"/>
      <c r="AV264" s="233"/>
      <c r="AW264" s="233"/>
      <c r="AX264" s="233"/>
      <c r="AY264" s="233"/>
      <c r="AZ264" s="233"/>
      <c r="BA264" s="232" t="e">
        <v>#N/A</v>
      </c>
      <c r="BB264" s="232">
        <v>0</v>
      </c>
      <c r="BC264" t="e">
        <v>#N/A</v>
      </c>
      <c r="BD264">
        <f>VLOOKUP(A264,[1]ورقة6!$A$2:$A$5557,1,0)</f>
        <v>338691</v>
      </c>
      <c r="BE264" s="125" t="s">
        <v>16623</v>
      </c>
    </row>
    <row r="265" spans="1:57" x14ac:dyDescent="0.25">
      <c r="A265" s="233">
        <v>338692</v>
      </c>
      <c r="B265" s="234" t="s">
        <v>107</v>
      </c>
      <c r="C265" s="233" t="s">
        <v>200</v>
      </c>
      <c r="D265" s="233"/>
      <c r="E265" s="233"/>
      <c r="F265" s="233"/>
      <c r="G265" s="233"/>
      <c r="H265" s="233"/>
      <c r="I265" s="233" t="s">
        <v>200</v>
      </c>
      <c r="J265" s="233" t="s">
        <v>200</v>
      </c>
      <c r="K265" s="233" t="s">
        <v>200</v>
      </c>
      <c r="L265" s="233" t="s">
        <v>200</v>
      </c>
      <c r="M265" s="233" t="s">
        <v>200</v>
      </c>
      <c r="N265" s="233" t="s">
        <v>200</v>
      </c>
      <c r="O265" s="233" t="s">
        <v>200</v>
      </c>
      <c r="P265" s="233"/>
      <c r="Q265" s="233"/>
      <c r="R265" s="233"/>
      <c r="S265" s="233"/>
      <c r="T265" s="233"/>
      <c r="U265" s="233"/>
      <c r="V265" s="233"/>
      <c r="W265" s="233"/>
      <c r="X265" s="233"/>
      <c r="Y265" s="233"/>
      <c r="Z265" s="233"/>
      <c r="AA265" s="233"/>
      <c r="AB265" s="233"/>
      <c r="AC265" s="233"/>
      <c r="AD265" s="233"/>
      <c r="AE265" s="233"/>
      <c r="AF265" s="233"/>
      <c r="AG265" s="233"/>
      <c r="AH265" s="233"/>
      <c r="AI265" s="233"/>
      <c r="AJ265" s="233"/>
      <c r="AK265" s="233"/>
      <c r="AL265" s="233"/>
      <c r="AM265" s="233"/>
      <c r="AN265" s="233"/>
      <c r="AO265" s="233"/>
      <c r="AP265" s="233"/>
      <c r="AQ265" s="233"/>
      <c r="AR265" s="233"/>
      <c r="AS265" s="233"/>
      <c r="AT265" s="233"/>
      <c r="AU265" s="233"/>
      <c r="AV265" s="233"/>
      <c r="AW265" s="233"/>
      <c r="AX265" s="233"/>
      <c r="AY265" s="233"/>
      <c r="AZ265" s="233"/>
      <c r="BA265" s="232" t="e">
        <v>#N/A</v>
      </c>
      <c r="BB265" s="232">
        <v>0</v>
      </c>
      <c r="BC265" t="e">
        <v>#N/A</v>
      </c>
      <c r="BD265">
        <f>VLOOKUP(A265,[1]ورقة6!$A$2:$A$5557,1,0)</f>
        <v>338692</v>
      </c>
      <c r="BE265" s="125" t="s">
        <v>16623</v>
      </c>
    </row>
    <row r="266" spans="1:57" x14ac:dyDescent="0.25">
      <c r="A266" s="233">
        <v>338694</v>
      </c>
      <c r="B266" s="234" t="s">
        <v>107</v>
      </c>
      <c r="C266" s="233"/>
      <c r="D266" s="233" t="s">
        <v>200</v>
      </c>
      <c r="E266" s="233" t="s">
        <v>200</v>
      </c>
      <c r="F266" s="233" t="s">
        <v>200</v>
      </c>
      <c r="G266" s="233" t="s">
        <v>200</v>
      </c>
      <c r="H266" s="233" t="s">
        <v>200</v>
      </c>
      <c r="I266" s="233" t="s">
        <v>200</v>
      </c>
      <c r="J266" s="233" t="s">
        <v>200</v>
      </c>
      <c r="K266" s="233" t="s">
        <v>200</v>
      </c>
      <c r="L266" s="233" t="s">
        <v>200</v>
      </c>
      <c r="M266" s="233" t="s">
        <v>200</v>
      </c>
      <c r="N266" s="233" t="s">
        <v>200</v>
      </c>
      <c r="O266" s="233" t="s">
        <v>200</v>
      </c>
      <c r="P266" s="233"/>
      <c r="Q266" s="233"/>
      <c r="R266" s="233"/>
      <c r="S266" s="233"/>
      <c r="T266" s="233"/>
      <c r="U266" s="233"/>
      <c r="V266" s="233"/>
      <c r="W266" s="233"/>
      <c r="X266" s="233"/>
      <c r="Y266" s="233"/>
      <c r="Z266" s="233"/>
      <c r="AA266" s="233"/>
      <c r="AB266" s="233"/>
      <c r="AC266" s="233"/>
      <c r="AD266" s="233"/>
      <c r="AE266" s="233"/>
      <c r="AF266" s="233"/>
      <c r="AG266" s="233"/>
      <c r="AH266" s="233"/>
      <c r="AI266" s="233"/>
      <c r="AJ266" s="233"/>
      <c r="AK266" s="233"/>
      <c r="AL266" s="233"/>
      <c r="AM266" s="233"/>
      <c r="AN266" s="233"/>
      <c r="AO266" s="233"/>
      <c r="AP266" s="233"/>
      <c r="AQ266" s="233"/>
      <c r="AR266" s="233"/>
      <c r="AS266" s="233"/>
      <c r="AT266" s="233"/>
      <c r="AU266" s="233"/>
      <c r="AV266" s="233"/>
      <c r="AW266" s="233"/>
      <c r="AX266" s="233"/>
      <c r="AY266" s="233"/>
      <c r="AZ266" s="233"/>
      <c r="BA266" s="232" t="e">
        <v>#N/A</v>
      </c>
      <c r="BB266" s="232">
        <v>0</v>
      </c>
      <c r="BC266" t="e">
        <v>#N/A</v>
      </c>
      <c r="BD266">
        <f>VLOOKUP(A266,[1]ورقة6!$A$2:$A$5557,1,0)</f>
        <v>338694</v>
      </c>
      <c r="BE266" s="125" t="s">
        <v>16623</v>
      </c>
    </row>
    <row r="267" spans="1:57" x14ac:dyDescent="0.25">
      <c r="A267" s="233">
        <v>338698</v>
      </c>
      <c r="B267" s="234" t="s">
        <v>107</v>
      </c>
      <c r="C267" s="233" t="s">
        <v>200</v>
      </c>
      <c r="D267" s="233" t="s">
        <v>200</v>
      </c>
      <c r="E267" s="233" t="s">
        <v>200</v>
      </c>
      <c r="F267" s="233" t="s">
        <v>200</v>
      </c>
      <c r="G267" s="233" t="s">
        <v>200</v>
      </c>
      <c r="H267" s="233" t="s">
        <v>200</v>
      </c>
      <c r="I267" s="233" t="s">
        <v>200</v>
      </c>
      <c r="J267" s="233" t="s">
        <v>200</v>
      </c>
      <c r="K267" s="233" t="s">
        <v>200</v>
      </c>
      <c r="L267" s="233" t="s">
        <v>200</v>
      </c>
      <c r="M267" s="233" t="s">
        <v>200</v>
      </c>
      <c r="N267" s="233" t="s">
        <v>200</v>
      </c>
      <c r="O267" s="233" t="s">
        <v>200</v>
      </c>
      <c r="P267" s="233"/>
      <c r="Q267" s="233"/>
      <c r="R267" s="233"/>
      <c r="S267" s="233"/>
      <c r="T267" s="233"/>
      <c r="U267" s="233"/>
      <c r="V267" s="233"/>
      <c r="W267" s="233"/>
      <c r="X267" s="233"/>
      <c r="Y267" s="233"/>
      <c r="Z267" s="233"/>
      <c r="AA267" s="233"/>
      <c r="AB267" s="233"/>
      <c r="AC267" s="233"/>
      <c r="AD267" s="233"/>
      <c r="AE267" s="233"/>
      <c r="AF267" s="233"/>
      <c r="AG267" s="233"/>
      <c r="AH267" s="233"/>
      <c r="AI267" s="233"/>
      <c r="AJ267" s="233"/>
      <c r="AK267" s="233"/>
      <c r="AL267" s="233"/>
      <c r="AM267" s="233"/>
      <c r="AN267" s="233"/>
      <c r="AO267" s="233"/>
      <c r="AP267" s="233"/>
      <c r="AQ267" s="233"/>
      <c r="AR267" s="233"/>
      <c r="AS267" s="233"/>
      <c r="AT267" s="233"/>
      <c r="AU267" s="233"/>
      <c r="AV267" s="233"/>
      <c r="AW267" s="233"/>
      <c r="AX267" s="233"/>
      <c r="AY267" s="233"/>
      <c r="AZ267" s="233"/>
      <c r="BA267" s="232" t="e">
        <v>#N/A</v>
      </c>
      <c r="BB267" s="232">
        <v>0</v>
      </c>
      <c r="BC267" t="e">
        <v>#N/A</v>
      </c>
      <c r="BD267">
        <f>VLOOKUP(A267,[1]ورقة6!$A$2:$A$5557,1,0)</f>
        <v>338698</v>
      </c>
      <c r="BE267" s="125" t="s">
        <v>16623</v>
      </c>
    </row>
    <row r="268" spans="1:57" x14ac:dyDescent="0.25">
      <c r="A268" s="233">
        <v>338701</v>
      </c>
      <c r="B268" s="234" t="s">
        <v>107</v>
      </c>
      <c r="C268" s="233"/>
      <c r="D268" s="233" t="s">
        <v>200</v>
      </c>
      <c r="E268" s="233"/>
      <c r="F268" s="233" t="s">
        <v>200</v>
      </c>
      <c r="G268" s="233" t="s">
        <v>200</v>
      </c>
      <c r="H268" s="233" t="s">
        <v>200</v>
      </c>
      <c r="I268" s="233" t="s">
        <v>200</v>
      </c>
      <c r="J268" s="233" t="s">
        <v>200</v>
      </c>
      <c r="K268" s="233" t="s">
        <v>200</v>
      </c>
      <c r="L268" s="233"/>
      <c r="M268" s="233" t="s">
        <v>200</v>
      </c>
      <c r="N268" s="233" t="s">
        <v>200</v>
      </c>
      <c r="O268" s="233" t="s">
        <v>200</v>
      </c>
      <c r="P268" s="233"/>
      <c r="Q268" s="233"/>
      <c r="R268" s="233"/>
      <c r="S268" s="233"/>
      <c r="T268" s="233"/>
      <c r="U268" s="233"/>
      <c r="V268" s="233"/>
      <c r="W268" s="233"/>
      <c r="X268" s="233"/>
      <c r="Y268" s="233"/>
      <c r="Z268" s="233"/>
      <c r="AA268" s="233"/>
      <c r="AB268" s="233"/>
      <c r="AC268" s="233"/>
      <c r="AD268" s="233"/>
      <c r="AE268" s="233"/>
      <c r="AF268" s="233"/>
      <c r="AG268" s="233"/>
      <c r="AH268" s="233"/>
      <c r="AI268" s="233"/>
      <c r="AJ268" s="233"/>
      <c r="AK268" s="233"/>
      <c r="AL268" s="233"/>
      <c r="AM268" s="233"/>
      <c r="AN268" s="233"/>
      <c r="AO268" s="233"/>
      <c r="AP268" s="233"/>
      <c r="AQ268" s="233"/>
      <c r="AR268" s="233"/>
      <c r="AS268" s="233"/>
      <c r="AT268" s="233"/>
      <c r="AU268" s="233"/>
      <c r="AV268" s="233"/>
      <c r="AW268" s="233"/>
      <c r="AX268" s="233"/>
      <c r="AY268" s="233"/>
      <c r="AZ268" s="233"/>
      <c r="BA268" s="232" t="e">
        <v>#N/A</v>
      </c>
      <c r="BB268" s="232">
        <v>0</v>
      </c>
      <c r="BC268" t="e">
        <v>#N/A</v>
      </c>
      <c r="BD268">
        <f>VLOOKUP(A268,[1]ورقة6!$A$2:$A$5557,1,0)</f>
        <v>338701</v>
      </c>
      <c r="BE268" s="125" t="s">
        <v>16623</v>
      </c>
    </row>
    <row r="269" spans="1:57" x14ac:dyDescent="0.25">
      <c r="A269" s="233">
        <v>338706</v>
      </c>
      <c r="B269" s="234" t="s">
        <v>107</v>
      </c>
      <c r="C269" s="233"/>
      <c r="D269" s="233" t="s">
        <v>200</v>
      </c>
      <c r="E269" s="233" t="s">
        <v>200</v>
      </c>
      <c r="F269" s="233" t="s">
        <v>200</v>
      </c>
      <c r="G269" s="233"/>
      <c r="H269" s="233" t="s">
        <v>200</v>
      </c>
      <c r="I269" s="233" t="s">
        <v>200</v>
      </c>
      <c r="J269" s="233" t="s">
        <v>200</v>
      </c>
      <c r="K269" s="233" t="s">
        <v>200</v>
      </c>
      <c r="L269" s="233" t="s">
        <v>200</v>
      </c>
      <c r="M269" s="233" t="s">
        <v>200</v>
      </c>
      <c r="N269" s="233" t="s">
        <v>200</v>
      </c>
      <c r="O269" s="233" t="s">
        <v>200</v>
      </c>
      <c r="P269" s="233"/>
      <c r="Q269" s="233"/>
      <c r="R269" s="233"/>
      <c r="S269" s="233"/>
      <c r="T269" s="233"/>
      <c r="U269" s="233"/>
      <c r="V269" s="233"/>
      <c r="W269" s="233"/>
      <c r="X269" s="233"/>
      <c r="Y269" s="233"/>
      <c r="Z269" s="233"/>
      <c r="AA269" s="233"/>
      <c r="AB269" s="233"/>
      <c r="AC269" s="233"/>
      <c r="AD269" s="233"/>
      <c r="AE269" s="233"/>
      <c r="AF269" s="233"/>
      <c r="AG269" s="233"/>
      <c r="AH269" s="233"/>
      <c r="AI269" s="233"/>
      <c r="AJ269" s="233"/>
      <c r="AK269" s="233"/>
      <c r="AL269" s="233"/>
      <c r="AM269" s="233"/>
      <c r="AN269" s="233"/>
      <c r="AO269" s="233"/>
      <c r="AP269" s="233"/>
      <c r="AQ269" s="233"/>
      <c r="AR269" s="233"/>
      <c r="AS269" s="233"/>
      <c r="AT269" s="233"/>
      <c r="AU269" s="233"/>
      <c r="AV269" s="233"/>
      <c r="AW269" s="233"/>
      <c r="AX269" s="233"/>
      <c r="AY269" s="233"/>
      <c r="AZ269" s="233"/>
      <c r="BA269" s="232" t="e">
        <v>#N/A</v>
      </c>
      <c r="BB269" s="232">
        <v>0</v>
      </c>
      <c r="BC269" t="e">
        <v>#N/A</v>
      </c>
      <c r="BD269">
        <f>VLOOKUP(A269,[1]ورقة6!$A$2:$A$5557,1,0)</f>
        <v>338706</v>
      </c>
      <c r="BE269" s="125" t="s">
        <v>16623</v>
      </c>
    </row>
    <row r="270" spans="1:57" x14ac:dyDescent="0.25">
      <c r="A270" s="233">
        <v>338707</v>
      </c>
      <c r="B270" s="234" t="s">
        <v>107</v>
      </c>
      <c r="C270" s="233" t="s">
        <v>200</v>
      </c>
      <c r="D270" s="233"/>
      <c r="E270" s="233"/>
      <c r="F270" s="233"/>
      <c r="G270" s="233" t="s">
        <v>200</v>
      </c>
      <c r="H270" s="233" t="s">
        <v>200</v>
      </c>
      <c r="I270" s="233" t="s">
        <v>200</v>
      </c>
      <c r="J270" s="233" t="s">
        <v>200</v>
      </c>
      <c r="K270" s="233" t="s">
        <v>200</v>
      </c>
      <c r="L270" s="233" t="s">
        <v>200</v>
      </c>
      <c r="M270" s="233" t="s">
        <v>200</v>
      </c>
      <c r="N270" s="233" t="s">
        <v>200</v>
      </c>
      <c r="O270" s="233" t="s">
        <v>200</v>
      </c>
      <c r="P270" s="233"/>
      <c r="Q270" s="233"/>
      <c r="R270" s="233"/>
      <c r="S270" s="233"/>
      <c r="T270" s="233"/>
      <c r="U270" s="233"/>
      <c r="V270" s="233"/>
      <c r="W270" s="233"/>
      <c r="X270" s="233"/>
      <c r="Y270" s="233"/>
      <c r="Z270" s="233"/>
      <c r="AA270" s="233"/>
      <c r="AB270" s="233"/>
      <c r="AC270" s="233"/>
      <c r="AD270" s="233"/>
      <c r="AE270" s="233"/>
      <c r="AF270" s="233"/>
      <c r="AG270" s="233"/>
      <c r="AH270" s="233"/>
      <c r="AI270" s="233"/>
      <c r="AJ270" s="233"/>
      <c r="AK270" s="233"/>
      <c r="AL270" s="233"/>
      <c r="AM270" s="233"/>
      <c r="AN270" s="233"/>
      <c r="AO270" s="233"/>
      <c r="AP270" s="233"/>
      <c r="AQ270" s="233"/>
      <c r="AR270" s="233"/>
      <c r="AS270" s="233"/>
      <c r="AT270" s="233"/>
      <c r="AU270" s="233"/>
      <c r="AV270" s="233"/>
      <c r="AW270" s="233"/>
      <c r="AX270" s="233"/>
      <c r="AY270" s="233"/>
      <c r="AZ270" s="233"/>
      <c r="BA270" s="232" t="e">
        <v>#N/A</v>
      </c>
      <c r="BB270" s="232">
        <v>0</v>
      </c>
      <c r="BC270" t="e">
        <v>#N/A</v>
      </c>
      <c r="BD270">
        <f>VLOOKUP(A270,[1]ورقة6!$A$2:$A$5557,1,0)</f>
        <v>338707</v>
      </c>
      <c r="BE270" s="125" t="s">
        <v>16623</v>
      </c>
    </row>
    <row r="271" spans="1:57" x14ac:dyDescent="0.25">
      <c r="A271" s="233">
        <v>338710</v>
      </c>
      <c r="B271" s="234" t="s">
        <v>107</v>
      </c>
      <c r="C271" s="233" t="s">
        <v>200</v>
      </c>
      <c r="D271" s="233" t="s">
        <v>200</v>
      </c>
      <c r="E271" s="233" t="s">
        <v>200</v>
      </c>
      <c r="F271" s="233" t="s">
        <v>200</v>
      </c>
      <c r="G271" s="233" t="s">
        <v>200</v>
      </c>
      <c r="H271" s="233" t="s">
        <v>200</v>
      </c>
      <c r="I271" s="233" t="s">
        <v>200</v>
      </c>
      <c r="J271" s="233" t="s">
        <v>200</v>
      </c>
      <c r="K271" s="233" t="s">
        <v>200</v>
      </c>
      <c r="L271" s="233" t="s">
        <v>200</v>
      </c>
      <c r="M271" s="233" t="s">
        <v>200</v>
      </c>
      <c r="N271" s="233" t="s">
        <v>200</v>
      </c>
      <c r="O271" s="233" t="s">
        <v>200</v>
      </c>
      <c r="P271" s="233"/>
      <c r="Q271" s="233"/>
      <c r="R271" s="233"/>
      <c r="S271" s="233"/>
      <c r="T271" s="233"/>
      <c r="U271" s="233"/>
      <c r="V271" s="233"/>
      <c r="W271" s="233"/>
      <c r="X271" s="233"/>
      <c r="Y271" s="233"/>
      <c r="Z271" s="233"/>
      <c r="AA271" s="233"/>
      <c r="AB271" s="233"/>
      <c r="AC271" s="233"/>
      <c r="AD271" s="233"/>
      <c r="AE271" s="233"/>
      <c r="AF271" s="233"/>
      <c r="AG271" s="233"/>
      <c r="AH271" s="233"/>
      <c r="AI271" s="233"/>
      <c r="AJ271" s="233"/>
      <c r="AK271" s="233"/>
      <c r="AL271" s="233"/>
      <c r="AM271" s="233"/>
      <c r="AN271" s="233"/>
      <c r="AO271" s="233"/>
      <c r="AP271" s="233"/>
      <c r="AQ271" s="233"/>
      <c r="AR271" s="233"/>
      <c r="AS271" s="233"/>
      <c r="AT271" s="233"/>
      <c r="AU271" s="233"/>
      <c r="AV271" s="233"/>
      <c r="AW271" s="233"/>
      <c r="AX271" s="233"/>
      <c r="AY271" s="233"/>
      <c r="AZ271" s="233"/>
      <c r="BA271" s="232" t="e">
        <v>#N/A</v>
      </c>
      <c r="BB271" s="232">
        <v>0</v>
      </c>
      <c r="BC271" t="e">
        <v>#N/A</v>
      </c>
      <c r="BD271">
        <f>VLOOKUP(A271,[1]ورقة6!$A$2:$A$5557,1,0)</f>
        <v>338710</v>
      </c>
      <c r="BE271" s="125" t="s">
        <v>16623</v>
      </c>
    </row>
    <row r="272" spans="1:57" x14ac:dyDescent="0.25">
      <c r="A272" s="233">
        <v>338713</v>
      </c>
      <c r="B272" s="234" t="s">
        <v>107</v>
      </c>
      <c r="C272" s="233" t="s">
        <v>200</v>
      </c>
      <c r="D272" s="233" t="s">
        <v>200</v>
      </c>
      <c r="E272" s="233" t="s">
        <v>200</v>
      </c>
      <c r="F272" s="233" t="s">
        <v>200</v>
      </c>
      <c r="G272" s="233" t="s">
        <v>200</v>
      </c>
      <c r="H272" s="233" t="s">
        <v>200</v>
      </c>
      <c r="I272" s="233" t="s">
        <v>200</v>
      </c>
      <c r="J272" s="233" t="s">
        <v>200</v>
      </c>
      <c r="K272" s="233" t="s">
        <v>200</v>
      </c>
      <c r="L272" s="233" t="s">
        <v>200</v>
      </c>
      <c r="M272" s="233" t="s">
        <v>200</v>
      </c>
      <c r="N272" s="233" t="s">
        <v>200</v>
      </c>
      <c r="O272" s="233" t="s">
        <v>200</v>
      </c>
      <c r="P272" s="233"/>
      <c r="Q272" s="233"/>
      <c r="R272" s="233"/>
      <c r="S272" s="233"/>
      <c r="T272" s="233"/>
      <c r="U272" s="233"/>
      <c r="V272" s="233"/>
      <c r="W272" s="233"/>
      <c r="X272" s="233"/>
      <c r="Y272" s="233"/>
      <c r="Z272" s="233"/>
      <c r="AA272" s="233"/>
      <c r="AB272" s="233"/>
      <c r="AC272" s="233"/>
      <c r="AD272" s="233"/>
      <c r="AE272" s="233"/>
      <c r="AF272" s="233"/>
      <c r="AG272" s="233"/>
      <c r="AH272" s="233"/>
      <c r="AI272" s="233"/>
      <c r="AJ272" s="233"/>
      <c r="AK272" s="233"/>
      <c r="AL272" s="233"/>
      <c r="AM272" s="233"/>
      <c r="AN272" s="233"/>
      <c r="AO272" s="233"/>
      <c r="AP272" s="233"/>
      <c r="AQ272" s="233"/>
      <c r="AR272" s="233"/>
      <c r="AS272" s="233"/>
      <c r="AT272" s="233"/>
      <c r="AU272" s="233"/>
      <c r="AV272" s="233"/>
      <c r="AW272" s="233"/>
      <c r="AX272" s="233"/>
      <c r="AY272" s="233"/>
      <c r="AZ272" s="233"/>
      <c r="BA272" s="232" t="e">
        <v>#N/A</v>
      </c>
      <c r="BB272" s="232">
        <v>0</v>
      </c>
      <c r="BC272" t="e">
        <v>#N/A</v>
      </c>
      <c r="BD272">
        <f>VLOOKUP(A272,[1]ورقة6!$A$2:$A$5557,1,0)</f>
        <v>338713</v>
      </c>
      <c r="BE272" s="125" t="s">
        <v>16623</v>
      </c>
    </row>
    <row r="273" spans="1:57" x14ac:dyDescent="0.25">
      <c r="A273" s="233">
        <v>338715</v>
      </c>
      <c r="B273" s="234" t="s">
        <v>107</v>
      </c>
      <c r="C273" s="233"/>
      <c r="D273" s="233" t="s">
        <v>200</v>
      </c>
      <c r="E273" s="233"/>
      <c r="F273" s="233" t="s">
        <v>200</v>
      </c>
      <c r="G273" s="233" t="s">
        <v>200</v>
      </c>
      <c r="H273" s="233"/>
      <c r="I273" s="233"/>
      <c r="J273" s="233" t="s">
        <v>200</v>
      </c>
      <c r="K273" s="233" t="s">
        <v>200</v>
      </c>
      <c r="L273" s="233" t="s">
        <v>200</v>
      </c>
      <c r="M273" s="233" t="s">
        <v>200</v>
      </c>
      <c r="N273" s="233" t="s">
        <v>200</v>
      </c>
      <c r="O273" s="233" t="s">
        <v>200</v>
      </c>
      <c r="P273" s="233"/>
      <c r="Q273" s="233"/>
      <c r="R273" s="233"/>
      <c r="S273" s="233"/>
      <c r="T273" s="233"/>
      <c r="U273" s="233"/>
      <c r="V273" s="233"/>
      <c r="W273" s="233"/>
      <c r="X273" s="233"/>
      <c r="Y273" s="233"/>
      <c r="Z273" s="233"/>
      <c r="AA273" s="233"/>
      <c r="AB273" s="233"/>
      <c r="AC273" s="233"/>
      <c r="AD273" s="233"/>
      <c r="AE273" s="233"/>
      <c r="AF273" s="233"/>
      <c r="AG273" s="233"/>
      <c r="AH273" s="233"/>
      <c r="AI273" s="233"/>
      <c r="AJ273" s="233"/>
      <c r="AK273" s="233"/>
      <c r="AL273" s="233"/>
      <c r="AM273" s="233"/>
      <c r="AN273" s="233"/>
      <c r="AO273" s="233"/>
      <c r="AP273" s="233"/>
      <c r="AQ273" s="233"/>
      <c r="AR273" s="233"/>
      <c r="AS273" s="233"/>
      <c r="AT273" s="233"/>
      <c r="AU273" s="233"/>
      <c r="AV273" s="233"/>
      <c r="AW273" s="233"/>
      <c r="AX273" s="233"/>
      <c r="AY273" s="233"/>
      <c r="AZ273" s="233"/>
      <c r="BA273" s="232" t="e">
        <v>#N/A</v>
      </c>
      <c r="BB273" s="232">
        <v>0</v>
      </c>
      <c r="BC273" t="e">
        <v>#N/A</v>
      </c>
      <c r="BD273">
        <f>VLOOKUP(A273,[1]ورقة6!$A$2:$A$5557,1,0)</f>
        <v>338715</v>
      </c>
      <c r="BE273" s="125" t="s">
        <v>16623</v>
      </c>
    </row>
    <row r="274" spans="1:57" x14ac:dyDescent="0.25">
      <c r="A274" s="233">
        <v>338718</v>
      </c>
      <c r="B274" s="234" t="s">
        <v>107</v>
      </c>
      <c r="C274" s="233" t="s">
        <v>200</v>
      </c>
      <c r="D274" s="233" t="s">
        <v>200</v>
      </c>
      <c r="E274" s="233" t="s">
        <v>200</v>
      </c>
      <c r="F274" s="233" t="s">
        <v>200</v>
      </c>
      <c r="G274" s="233" t="s">
        <v>200</v>
      </c>
      <c r="H274" s="233" t="s">
        <v>200</v>
      </c>
      <c r="I274" s="233" t="s">
        <v>200</v>
      </c>
      <c r="J274" s="233" t="s">
        <v>200</v>
      </c>
      <c r="K274" s="233" t="s">
        <v>200</v>
      </c>
      <c r="L274" s="233" t="s">
        <v>200</v>
      </c>
      <c r="M274" s="233" t="s">
        <v>200</v>
      </c>
      <c r="N274" s="233" t="s">
        <v>200</v>
      </c>
      <c r="O274" s="233" t="s">
        <v>200</v>
      </c>
      <c r="P274" s="233"/>
      <c r="Q274" s="233"/>
      <c r="R274" s="233"/>
      <c r="S274" s="233"/>
      <c r="T274" s="233"/>
      <c r="U274" s="233"/>
      <c r="V274" s="233"/>
      <c r="W274" s="233"/>
      <c r="X274" s="233"/>
      <c r="Y274" s="233"/>
      <c r="Z274" s="233"/>
      <c r="AA274" s="233"/>
      <c r="AB274" s="233"/>
      <c r="AC274" s="233"/>
      <c r="AD274" s="233"/>
      <c r="AE274" s="233"/>
      <c r="AF274" s="233"/>
      <c r="AG274" s="233"/>
      <c r="AH274" s="233"/>
      <c r="AI274" s="233"/>
      <c r="AJ274" s="233"/>
      <c r="AK274" s="233"/>
      <c r="AL274" s="233"/>
      <c r="AM274" s="233"/>
      <c r="AN274" s="233"/>
      <c r="AO274" s="233"/>
      <c r="AP274" s="233"/>
      <c r="AQ274" s="233"/>
      <c r="AR274" s="233"/>
      <c r="AS274" s="233"/>
      <c r="AT274" s="233"/>
      <c r="AU274" s="233"/>
      <c r="AV274" s="233"/>
      <c r="AW274" s="233"/>
      <c r="AX274" s="233"/>
      <c r="AY274" s="233"/>
      <c r="AZ274" s="233"/>
      <c r="BA274" s="232" t="e">
        <v>#N/A</v>
      </c>
      <c r="BB274" s="232">
        <v>0</v>
      </c>
      <c r="BC274" t="e">
        <v>#N/A</v>
      </c>
      <c r="BD274">
        <f>VLOOKUP(A274,[1]ورقة6!$A$2:$A$5557,1,0)</f>
        <v>338718</v>
      </c>
      <c r="BE274" s="125" t="s">
        <v>16623</v>
      </c>
    </row>
    <row r="275" spans="1:57" x14ac:dyDescent="0.25">
      <c r="A275" s="233">
        <v>338721</v>
      </c>
      <c r="B275" s="234" t="s">
        <v>107</v>
      </c>
      <c r="C275" s="233" t="s">
        <v>200</v>
      </c>
      <c r="D275" s="233" t="s">
        <v>200</v>
      </c>
      <c r="E275" s="233" t="s">
        <v>200</v>
      </c>
      <c r="F275" s="233" t="s">
        <v>200</v>
      </c>
      <c r="G275" s="233" t="s">
        <v>200</v>
      </c>
      <c r="H275" s="233" t="s">
        <v>200</v>
      </c>
      <c r="I275" s="233" t="s">
        <v>200</v>
      </c>
      <c r="J275" s="233" t="s">
        <v>200</v>
      </c>
      <c r="K275" s="233" t="s">
        <v>200</v>
      </c>
      <c r="L275" s="233" t="s">
        <v>200</v>
      </c>
      <c r="M275" s="233" t="s">
        <v>200</v>
      </c>
      <c r="N275" s="233" t="s">
        <v>200</v>
      </c>
      <c r="O275" s="233" t="s">
        <v>200</v>
      </c>
      <c r="P275" s="233"/>
      <c r="Q275" s="233"/>
      <c r="R275" s="233"/>
      <c r="S275" s="233"/>
      <c r="T275" s="233"/>
      <c r="U275" s="233"/>
      <c r="V275" s="233"/>
      <c r="W275" s="233"/>
      <c r="X275" s="233"/>
      <c r="Y275" s="233"/>
      <c r="Z275" s="233"/>
      <c r="AA275" s="233"/>
      <c r="AB275" s="233"/>
      <c r="AC275" s="233"/>
      <c r="AD275" s="233"/>
      <c r="AE275" s="233"/>
      <c r="AF275" s="233"/>
      <c r="AG275" s="233"/>
      <c r="AH275" s="233"/>
      <c r="AI275" s="233"/>
      <c r="AJ275" s="233"/>
      <c r="AK275" s="233"/>
      <c r="AL275" s="233"/>
      <c r="AM275" s="233"/>
      <c r="AN275" s="233"/>
      <c r="AO275" s="233"/>
      <c r="AP275" s="233"/>
      <c r="AQ275" s="233"/>
      <c r="AR275" s="233"/>
      <c r="AS275" s="233"/>
      <c r="AT275" s="233"/>
      <c r="AU275" s="233"/>
      <c r="AV275" s="233"/>
      <c r="AW275" s="233"/>
      <c r="AX275" s="233"/>
      <c r="AY275" s="233"/>
      <c r="AZ275" s="233"/>
      <c r="BA275" s="232" t="e">
        <v>#N/A</v>
      </c>
      <c r="BB275" s="232">
        <v>0</v>
      </c>
      <c r="BC275" t="e">
        <v>#N/A</v>
      </c>
      <c r="BD275">
        <f>VLOOKUP(A275,[1]ورقة6!$A$2:$A$5557,1,0)</f>
        <v>338721</v>
      </c>
      <c r="BE275" s="125" t="s">
        <v>16623</v>
      </c>
    </row>
    <row r="276" spans="1:57" x14ac:dyDescent="0.25">
      <c r="A276" s="233">
        <v>338723</v>
      </c>
      <c r="B276" s="234" t="s">
        <v>107</v>
      </c>
      <c r="C276" s="233" t="s">
        <v>200</v>
      </c>
      <c r="D276" s="233" t="s">
        <v>200</v>
      </c>
      <c r="E276" s="233"/>
      <c r="F276" s="233" t="s">
        <v>200</v>
      </c>
      <c r="G276" s="233"/>
      <c r="H276" s="233" t="s">
        <v>200</v>
      </c>
      <c r="I276" s="233"/>
      <c r="J276" s="233" t="s">
        <v>200</v>
      </c>
      <c r="K276" s="233" t="s">
        <v>200</v>
      </c>
      <c r="L276" s="233" t="s">
        <v>200</v>
      </c>
      <c r="M276" s="233"/>
      <c r="N276" s="233" t="s">
        <v>200</v>
      </c>
      <c r="O276" s="233" t="s">
        <v>200</v>
      </c>
      <c r="P276" s="233"/>
      <c r="Q276" s="233"/>
      <c r="R276" s="233"/>
      <c r="S276" s="233"/>
      <c r="T276" s="233"/>
      <c r="U276" s="233"/>
      <c r="V276" s="233"/>
      <c r="W276" s="233"/>
      <c r="X276" s="233"/>
      <c r="Y276" s="233"/>
      <c r="Z276" s="233"/>
      <c r="AA276" s="233"/>
      <c r="AB276" s="233"/>
      <c r="AC276" s="233"/>
      <c r="AD276" s="233"/>
      <c r="AE276" s="233"/>
      <c r="AF276" s="233"/>
      <c r="AG276" s="233"/>
      <c r="AH276" s="233"/>
      <c r="AI276" s="233"/>
      <c r="AJ276" s="233"/>
      <c r="AK276" s="233"/>
      <c r="AL276" s="233"/>
      <c r="AM276" s="233"/>
      <c r="AN276" s="233"/>
      <c r="AO276" s="233"/>
      <c r="AP276" s="233"/>
      <c r="AQ276" s="233"/>
      <c r="AR276" s="233"/>
      <c r="AS276" s="233"/>
      <c r="AT276" s="233"/>
      <c r="AU276" s="233"/>
      <c r="AV276" s="233"/>
      <c r="AW276" s="233"/>
      <c r="AX276" s="233"/>
      <c r="AY276" s="233"/>
      <c r="AZ276" s="233"/>
      <c r="BA276" s="232" t="e">
        <v>#N/A</v>
      </c>
      <c r="BB276" s="232">
        <v>0</v>
      </c>
      <c r="BC276" t="e">
        <v>#N/A</v>
      </c>
      <c r="BD276">
        <f>VLOOKUP(A276,[1]ورقة6!$A$2:$A$5557,1,0)</f>
        <v>338723</v>
      </c>
      <c r="BE276" s="125" t="s">
        <v>16623</v>
      </c>
    </row>
    <row r="277" spans="1:57" x14ac:dyDescent="0.25">
      <c r="A277" s="233">
        <v>338728</v>
      </c>
      <c r="B277" s="234" t="s">
        <v>107</v>
      </c>
      <c r="C277" s="233" t="s">
        <v>200</v>
      </c>
      <c r="D277" s="233" t="s">
        <v>200</v>
      </c>
      <c r="E277" s="233" t="s">
        <v>200</v>
      </c>
      <c r="F277" s="233" t="s">
        <v>200</v>
      </c>
      <c r="G277" s="233" t="s">
        <v>200</v>
      </c>
      <c r="H277" s="233" t="s">
        <v>200</v>
      </c>
      <c r="I277" s="233" t="s">
        <v>200</v>
      </c>
      <c r="J277" s="233" t="s">
        <v>200</v>
      </c>
      <c r="K277" s="233" t="s">
        <v>200</v>
      </c>
      <c r="L277" s="233" t="s">
        <v>200</v>
      </c>
      <c r="M277" s="233" t="s">
        <v>200</v>
      </c>
      <c r="N277" s="233" t="s">
        <v>200</v>
      </c>
      <c r="O277" s="233" t="s">
        <v>200</v>
      </c>
      <c r="P277" s="233"/>
      <c r="Q277" s="233"/>
      <c r="R277" s="233"/>
      <c r="S277" s="233"/>
      <c r="T277" s="233"/>
      <c r="U277" s="233"/>
      <c r="V277" s="233"/>
      <c r="W277" s="233"/>
      <c r="X277" s="233"/>
      <c r="Y277" s="233"/>
      <c r="Z277" s="233"/>
      <c r="AA277" s="233"/>
      <c r="AB277" s="233"/>
      <c r="AC277" s="233"/>
      <c r="AD277" s="233"/>
      <c r="AE277" s="233"/>
      <c r="AF277" s="233"/>
      <c r="AG277" s="233"/>
      <c r="AH277" s="233"/>
      <c r="AI277" s="233"/>
      <c r="AJ277" s="233"/>
      <c r="AK277" s="233"/>
      <c r="AL277" s="233"/>
      <c r="AM277" s="233"/>
      <c r="AN277" s="233"/>
      <c r="AO277" s="233"/>
      <c r="AP277" s="233"/>
      <c r="AQ277" s="233"/>
      <c r="AR277" s="233"/>
      <c r="AS277" s="233"/>
      <c r="AT277" s="233"/>
      <c r="AU277" s="233"/>
      <c r="AV277" s="233"/>
      <c r="AW277" s="233"/>
      <c r="AX277" s="233"/>
      <c r="AY277" s="233"/>
      <c r="AZ277" s="233"/>
      <c r="BA277" s="232" t="e">
        <v>#N/A</v>
      </c>
      <c r="BB277" s="232">
        <v>0</v>
      </c>
      <c r="BC277" t="e">
        <v>#N/A</v>
      </c>
      <c r="BD277">
        <f>VLOOKUP(A277,[1]ورقة6!$A$2:$A$5557,1,0)</f>
        <v>338728</v>
      </c>
      <c r="BE277" s="125" t="s">
        <v>16623</v>
      </c>
    </row>
    <row r="278" spans="1:57" x14ac:dyDescent="0.25">
      <c r="A278" s="233">
        <v>338730</v>
      </c>
      <c r="B278" s="234" t="s">
        <v>107</v>
      </c>
      <c r="C278" s="233" t="s">
        <v>200</v>
      </c>
      <c r="D278" s="233" t="s">
        <v>200</v>
      </c>
      <c r="E278" s="233" t="s">
        <v>200</v>
      </c>
      <c r="F278" s="233" t="s">
        <v>200</v>
      </c>
      <c r="G278" s="233" t="s">
        <v>200</v>
      </c>
      <c r="H278" s="233" t="s">
        <v>200</v>
      </c>
      <c r="I278" s="233" t="s">
        <v>200</v>
      </c>
      <c r="J278" s="233" t="s">
        <v>200</v>
      </c>
      <c r="K278" s="233" t="s">
        <v>200</v>
      </c>
      <c r="L278" s="233" t="s">
        <v>200</v>
      </c>
      <c r="M278" s="233" t="s">
        <v>200</v>
      </c>
      <c r="N278" s="233" t="s">
        <v>200</v>
      </c>
      <c r="O278" s="233" t="s">
        <v>200</v>
      </c>
      <c r="P278" s="233"/>
      <c r="Q278" s="233"/>
      <c r="R278" s="233"/>
      <c r="S278" s="233"/>
      <c r="T278" s="233"/>
      <c r="U278" s="233"/>
      <c r="V278" s="233"/>
      <c r="W278" s="233"/>
      <c r="X278" s="233"/>
      <c r="Y278" s="233"/>
      <c r="Z278" s="233"/>
      <c r="AA278" s="233"/>
      <c r="AB278" s="233"/>
      <c r="AC278" s="233"/>
      <c r="AD278" s="233"/>
      <c r="AE278" s="233"/>
      <c r="AF278" s="233"/>
      <c r="AG278" s="233"/>
      <c r="AH278" s="233"/>
      <c r="AI278" s="233"/>
      <c r="AJ278" s="233"/>
      <c r="AK278" s="233"/>
      <c r="AL278" s="233"/>
      <c r="AM278" s="233"/>
      <c r="AN278" s="233"/>
      <c r="AO278" s="233"/>
      <c r="AP278" s="233"/>
      <c r="AQ278" s="233"/>
      <c r="AR278" s="233"/>
      <c r="AS278" s="233"/>
      <c r="AT278" s="233"/>
      <c r="AU278" s="233"/>
      <c r="AV278" s="233"/>
      <c r="AW278" s="233"/>
      <c r="AX278" s="233"/>
      <c r="AY278" s="233"/>
      <c r="AZ278" s="233"/>
      <c r="BA278" s="232" t="e">
        <v>#N/A</v>
      </c>
      <c r="BB278" s="232">
        <v>0</v>
      </c>
      <c r="BC278" t="e">
        <v>#N/A</v>
      </c>
      <c r="BD278">
        <f>VLOOKUP(A278,[1]ورقة6!$A$2:$A$5557,1,0)</f>
        <v>338730</v>
      </c>
      <c r="BE278" s="125" t="s">
        <v>16623</v>
      </c>
    </row>
    <row r="279" spans="1:57" x14ac:dyDescent="0.25">
      <c r="A279" s="233">
        <v>338738</v>
      </c>
      <c r="B279" s="234" t="s">
        <v>107</v>
      </c>
      <c r="C279" s="233" t="s">
        <v>200</v>
      </c>
      <c r="D279" s="233" t="s">
        <v>200</v>
      </c>
      <c r="E279" s="233" t="s">
        <v>200</v>
      </c>
      <c r="F279" s="233" t="s">
        <v>200</v>
      </c>
      <c r="G279" s="233" t="s">
        <v>200</v>
      </c>
      <c r="H279" s="233" t="s">
        <v>200</v>
      </c>
      <c r="I279" s="233" t="s">
        <v>200</v>
      </c>
      <c r="J279" s="233" t="s">
        <v>200</v>
      </c>
      <c r="K279" s="233" t="s">
        <v>200</v>
      </c>
      <c r="L279" s="233" t="s">
        <v>200</v>
      </c>
      <c r="M279" s="233" t="s">
        <v>200</v>
      </c>
      <c r="N279" s="233" t="s">
        <v>200</v>
      </c>
      <c r="O279" s="233" t="s">
        <v>200</v>
      </c>
      <c r="P279" s="233"/>
      <c r="Q279" s="233"/>
      <c r="R279" s="233"/>
      <c r="S279" s="233"/>
      <c r="T279" s="233"/>
      <c r="U279" s="233"/>
      <c r="V279" s="233"/>
      <c r="W279" s="233"/>
      <c r="X279" s="233"/>
      <c r="Y279" s="233"/>
      <c r="Z279" s="233"/>
      <c r="AA279" s="233"/>
      <c r="AB279" s="233"/>
      <c r="AC279" s="233"/>
      <c r="AD279" s="233"/>
      <c r="AE279" s="233"/>
      <c r="AF279" s="233"/>
      <c r="AG279" s="233"/>
      <c r="AH279" s="233"/>
      <c r="AI279" s="233"/>
      <c r="AJ279" s="233"/>
      <c r="AK279" s="233"/>
      <c r="AL279" s="233"/>
      <c r="AM279" s="233"/>
      <c r="AN279" s="233"/>
      <c r="AO279" s="233"/>
      <c r="AP279" s="233"/>
      <c r="AQ279" s="233"/>
      <c r="AR279" s="233"/>
      <c r="AS279" s="233"/>
      <c r="AT279" s="233"/>
      <c r="AU279" s="233"/>
      <c r="AV279" s="233"/>
      <c r="AW279" s="233"/>
      <c r="AX279" s="233"/>
      <c r="AY279" s="233"/>
      <c r="AZ279" s="233"/>
      <c r="BA279" s="232" t="e">
        <v>#N/A</v>
      </c>
      <c r="BB279" s="232">
        <v>0</v>
      </c>
      <c r="BC279" t="e">
        <v>#N/A</v>
      </c>
      <c r="BD279">
        <f>VLOOKUP(A279,[1]ورقة6!$A$2:$A$5557,1,0)</f>
        <v>338738</v>
      </c>
      <c r="BE279" s="125" t="s">
        <v>16623</v>
      </c>
    </row>
    <row r="280" spans="1:57" x14ac:dyDescent="0.25">
      <c r="A280" s="233">
        <v>338739</v>
      </c>
      <c r="B280" s="234" t="s">
        <v>107</v>
      </c>
      <c r="C280" s="233" t="s">
        <v>200</v>
      </c>
      <c r="D280" s="233" t="s">
        <v>200</v>
      </c>
      <c r="E280" s="233" t="s">
        <v>200</v>
      </c>
      <c r="F280" s="233" t="s">
        <v>200</v>
      </c>
      <c r="G280" s="233" t="s">
        <v>200</v>
      </c>
      <c r="H280" s="233" t="s">
        <v>200</v>
      </c>
      <c r="I280" s="233" t="s">
        <v>200</v>
      </c>
      <c r="J280" s="233" t="s">
        <v>200</v>
      </c>
      <c r="K280" s="233" t="s">
        <v>200</v>
      </c>
      <c r="L280" s="233" t="s">
        <v>200</v>
      </c>
      <c r="M280" s="233" t="s">
        <v>200</v>
      </c>
      <c r="N280" s="233" t="s">
        <v>200</v>
      </c>
      <c r="O280" s="233" t="s">
        <v>200</v>
      </c>
      <c r="P280" s="233"/>
      <c r="Q280" s="233"/>
      <c r="R280" s="233"/>
      <c r="S280" s="233"/>
      <c r="T280" s="233"/>
      <c r="U280" s="233"/>
      <c r="V280" s="233"/>
      <c r="W280" s="233"/>
      <c r="X280" s="233"/>
      <c r="Y280" s="233"/>
      <c r="Z280" s="233"/>
      <c r="AA280" s="233"/>
      <c r="AB280" s="233"/>
      <c r="AC280" s="233"/>
      <c r="AD280" s="233"/>
      <c r="AE280" s="233"/>
      <c r="AF280" s="233"/>
      <c r="AG280" s="233"/>
      <c r="AH280" s="233"/>
      <c r="AI280" s="233"/>
      <c r="AJ280" s="233"/>
      <c r="AK280" s="233"/>
      <c r="AL280" s="233"/>
      <c r="AM280" s="233"/>
      <c r="AN280" s="233"/>
      <c r="AO280" s="233"/>
      <c r="AP280" s="233"/>
      <c r="AQ280" s="233"/>
      <c r="AR280" s="233"/>
      <c r="AS280" s="233"/>
      <c r="AT280" s="233"/>
      <c r="AU280" s="233"/>
      <c r="AV280" s="233"/>
      <c r="AW280" s="233"/>
      <c r="AX280" s="233"/>
      <c r="AY280" s="233"/>
      <c r="AZ280" s="233"/>
      <c r="BA280" s="232" t="e">
        <v>#N/A</v>
      </c>
      <c r="BB280" s="232">
        <v>0</v>
      </c>
      <c r="BC280" t="e">
        <v>#N/A</v>
      </c>
      <c r="BD280">
        <f>VLOOKUP(A280,[1]ورقة6!$A$2:$A$5557,1,0)</f>
        <v>338739</v>
      </c>
      <c r="BE280" s="125" t="s">
        <v>16623</v>
      </c>
    </row>
    <row r="281" spans="1:57" x14ac:dyDescent="0.25">
      <c r="A281" s="233">
        <v>338740</v>
      </c>
      <c r="B281" s="234" t="s">
        <v>107</v>
      </c>
      <c r="C281" s="233"/>
      <c r="D281" s="233"/>
      <c r="E281" s="233"/>
      <c r="F281" s="233"/>
      <c r="G281" s="233"/>
      <c r="H281" s="233"/>
      <c r="I281" s="233"/>
      <c r="J281" s="233" t="s">
        <v>200</v>
      </c>
      <c r="K281" s="233" t="s">
        <v>200</v>
      </c>
      <c r="L281" s="233" t="s">
        <v>200</v>
      </c>
      <c r="M281" s="233" t="s">
        <v>200</v>
      </c>
      <c r="N281" s="233"/>
      <c r="O281" s="233" t="s">
        <v>200</v>
      </c>
      <c r="P281" s="233"/>
      <c r="Q281" s="233"/>
      <c r="R281" s="233"/>
      <c r="S281" s="233"/>
      <c r="T281" s="233"/>
      <c r="U281" s="233"/>
      <c r="V281" s="233"/>
      <c r="W281" s="233"/>
      <c r="X281" s="233"/>
      <c r="Y281" s="233"/>
      <c r="Z281" s="233"/>
      <c r="AA281" s="233"/>
      <c r="AB281" s="233"/>
      <c r="AC281" s="233"/>
      <c r="AD281" s="233"/>
      <c r="AE281" s="233"/>
      <c r="AF281" s="233"/>
      <c r="AG281" s="233"/>
      <c r="AH281" s="233"/>
      <c r="AI281" s="233"/>
      <c r="AJ281" s="233"/>
      <c r="AK281" s="233"/>
      <c r="AL281" s="233"/>
      <c r="AM281" s="233"/>
      <c r="AN281" s="233"/>
      <c r="AO281" s="233"/>
      <c r="AP281" s="233"/>
      <c r="AQ281" s="233"/>
      <c r="AR281" s="233"/>
      <c r="AS281" s="233"/>
      <c r="AT281" s="233"/>
      <c r="AU281" s="233"/>
      <c r="AV281" s="233"/>
      <c r="AW281" s="233"/>
      <c r="AX281" s="233"/>
      <c r="AY281" s="233"/>
      <c r="AZ281" s="233"/>
      <c r="BA281" s="232" t="e">
        <v>#N/A</v>
      </c>
      <c r="BB281" s="232">
        <v>0</v>
      </c>
      <c r="BC281" t="e">
        <v>#N/A</v>
      </c>
      <c r="BD281">
        <f>VLOOKUP(A281,[1]ورقة6!$A$2:$A$5557,1,0)</f>
        <v>338740</v>
      </c>
      <c r="BE281" s="125" t="s">
        <v>16623</v>
      </c>
    </row>
    <row r="282" spans="1:57" x14ac:dyDescent="0.25">
      <c r="A282">
        <v>338742</v>
      </c>
      <c r="B282" t="s">
        <v>107</v>
      </c>
      <c r="C282" t="s">
        <v>200</v>
      </c>
      <c r="D282" t="s">
        <v>200</v>
      </c>
      <c r="E282" t="s">
        <v>200</v>
      </c>
      <c r="F282" t="s">
        <v>200</v>
      </c>
      <c r="G282" t="s">
        <v>200</v>
      </c>
      <c r="H282" t="s">
        <v>200</v>
      </c>
      <c r="I282" t="s">
        <v>200</v>
      </c>
      <c r="J282" t="s">
        <v>200</v>
      </c>
      <c r="K282" t="s">
        <v>200</v>
      </c>
      <c r="L282" t="s">
        <v>200</v>
      </c>
      <c r="M282" t="s">
        <v>200</v>
      </c>
      <c r="N282" t="s">
        <v>200</v>
      </c>
      <c r="O282" t="s">
        <v>200</v>
      </c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 s="232" t="s">
        <v>107</v>
      </c>
      <c r="BB282" s="232">
        <v>0</v>
      </c>
      <c r="BC282" t="e">
        <v>#N/A</v>
      </c>
      <c r="BD282">
        <f>VLOOKUP(A282,[1]ورقة6!$A$2:$A$5557,1,0)</f>
        <v>338742</v>
      </c>
      <c r="BE282" s="125" t="s">
        <v>16623</v>
      </c>
    </row>
    <row r="283" spans="1:57" x14ac:dyDescent="0.25">
      <c r="A283" s="233">
        <v>338743</v>
      </c>
      <c r="B283" s="234" t="s">
        <v>107</v>
      </c>
      <c r="C283" s="233" t="s">
        <v>200</v>
      </c>
      <c r="D283" s="233"/>
      <c r="E283" s="233" t="s">
        <v>200</v>
      </c>
      <c r="F283" s="233" t="s">
        <v>200</v>
      </c>
      <c r="G283" s="233" t="s">
        <v>200</v>
      </c>
      <c r="H283" s="233"/>
      <c r="I283" s="233" t="s">
        <v>200</v>
      </c>
      <c r="J283" s="233" t="s">
        <v>200</v>
      </c>
      <c r="K283" s="233" t="s">
        <v>200</v>
      </c>
      <c r="L283" s="233" t="s">
        <v>200</v>
      </c>
      <c r="M283" s="233" t="s">
        <v>200</v>
      </c>
      <c r="N283" s="233" t="s">
        <v>200</v>
      </c>
      <c r="O283" s="233" t="s">
        <v>200</v>
      </c>
      <c r="P283" s="233"/>
      <c r="Q283" s="233"/>
      <c r="R283" s="233"/>
      <c r="S283" s="233"/>
      <c r="T283" s="233"/>
      <c r="U283" s="233"/>
      <c r="V283" s="233"/>
      <c r="W283" s="233"/>
      <c r="X283" s="233"/>
      <c r="Y283" s="233"/>
      <c r="Z283" s="233"/>
      <c r="AA283" s="233"/>
      <c r="AB283" s="233"/>
      <c r="AC283" s="233"/>
      <c r="AD283" s="233"/>
      <c r="AE283" s="233"/>
      <c r="AF283" s="233"/>
      <c r="AG283" s="233"/>
      <c r="AH283" s="233"/>
      <c r="AI283" s="233"/>
      <c r="AJ283" s="233"/>
      <c r="AK283" s="233"/>
      <c r="AL283" s="233"/>
      <c r="AM283" s="233"/>
      <c r="AN283" s="233"/>
      <c r="AO283" s="233"/>
      <c r="AP283" s="233"/>
      <c r="AQ283" s="233"/>
      <c r="AR283" s="233"/>
      <c r="AS283" s="233"/>
      <c r="AT283" s="233"/>
      <c r="AU283" s="233"/>
      <c r="AV283" s="233"/>
      <c r="AW283" s="233"/>
      <c r="AX283" s="233"/>
      <c r="AY283" s="233"/>
      <c r="AZ283" s="233"/>
      <c r="BA283" s="232" t="e">
        <v>#N/A</v>
      </c>
      <c r="BB283" s="232">
        <v>0</v>
      </c>
      <c r="BC283" t="e">
        <v>#N/A</v>
      </c>
      <c r="BD283">
        <f>VLOOKUP(A283,[1]ورقة6!$A$2:$A$5557,1,0)</f>
        <v>338743</v>
      </c>
      <c r="BE283" s="125" t="s">
        <v>16623</v>
      </c>
    </row>
    <row r="284" spans="1:57" x14ac:dyDescent="0.25">
      <c r="A284" s="233">
        <v>338744</v>
      </c>
      <c r="B284" s="234" t="s">
        <v>107</v>
      </c>
      <c r="C284" s="233" t="s">
        <v>200</v>
      </c>
      <c r="D284" s="233" t="s">
        <v>200</v>
      </c>
      <c r="E284" s="233" t="s">
        <v>200</v>
      </c>
      <c r="F284" s="233" t="s">
        <v>200</v>
      </c>
      <c r="G284" s="233" t="s">
        <v>200</v>
      </c>
      <c r="H284" s="233" t="s">
        <v>200</v>
      </c>
      <c r="I284" s="233" t="s">
        <v>200</v>
      </c>
      <c r="J284" s="233" t="s">
        <v>200</v>
      </c>
      <c r="K284" s="233" t="s">
        <v>200</v>
      </c>
      <c r="L284" s="233" t="s">
        <v>200</v>
      </c>
      <c r="M284" s="233" t="s">
        <v>200</v>
      </c>
      <c r="N284" s="233" t="s">
        <v>200</v>
      </c>
      <c r="O284" s="233" t="s">
        <v>200</v>
      </c>
      <c r="P284" s="233"/>
      <c r="Q284" s="233"/>
      <c r="R284" s="233"/>
      <c r="S284" s="233"/>
      <c r="T284" s="233"/>
      <c r="U284" s="233"/>
      <c r="V284" s="233"/>
      <c r="W284" s="233"/>
      <c r="X284" s="233"/>
      <c r="Y284" s="233"/>
      <c r="Z284" s="233"/>
      <c r="AA284" s="233"/>
      <c r="AB284" s="233"/>
      <c r="AC284" s="233"/>
      <c r="AD284" s="233"/>
      <c r="AE284" s="233"/>
      <c r="AF284" s="233"/>
      <c r="AG284" s="233"/>
      <c r="AH284" s="233"/>
      <c r="AI284" s="233"/>
      <c r="AJ284" s="233"/>
      <c r="AK284" s="233"/>
      <c r="AL284" s="233"/>
      <c r="AM284" s="233"/>
      <c r="AN284" s="233"/>
      <c r="AO284" s="233"/>
      <c r="AP284" s="233"/>
      <c r="AQ284" s="233"/>
      <c r="AR284" s="233"/>
      <c r="AS284" s="233"/>
      <c r="AT284" s="233"/>
      <c r="AU284" s="233"/>
      <c r="AV284" s="233"/>
      <c r="AW284" s="233"/>
      <c r="AX284" s="233"/>
      <c r="AY284" s="233"/>
      <c r="AZ284" s="233"/>
      <c r="BA284" s="232" t="e">
        <v>#N/A</v>
      </c>
      <c r="BB284" s="232">
        <v>0</v>
      </c>
      <c r="BC284" t="e">
        <v>#N/A</v>
      </c>
      <c r="BD284">
        <f>VLOOKUP(A284,[1]ورقة6!$A$2:$A$5557,1,0)</f>
        <v>338744</v>
      </c>
      <c r="BE284" s="125" t="s">
        <v>16623</v>
      </c>
    </row>
    <row r="285" spans="1:57" x14ac:dyDescent="0.25">
      <c r="A285" s="233">
        <v>338746</v>
      </c>
      <c r="B285" s="234" t="s">
        <v>107</v>
      </c>
      <c r="C285" s="233" t="s">
        <v>200</v>
      </c>
      <c r="D285" s="233" t="s">
        <v>200</v>
      </c>
      <c r="E285" s="233" t="s">
        <v>200</v>
      </c>
      <c r="F285" s="233" t="s">
        <v>200</v>
      </c>
      <c r="G285" s="233" t="s">
        <v>200</v>
      </c>
      <c r="H285" s="233" t="s">
        <v>200</v>
      </c>
      <c r="I285" s="233" t="s">
        <v>200</v>
      </c>
      <c r="J285" s="233" t="s">
        <v>200</v>
      </c>
      <c r="K285" s="233" t="s">
        <v>200</v>
      </c>
      <c r="L285" s="233" t="s">
        <v>200</v>
      </c>
      <c r="M285" s="233" t="s">
        <v>200</v>
      </c>
      <c r="N285" s="233" t="s">
        <v>200</v>
      </c>
      <c r="O285" s="233" t="s">
        <v>200</v>
      </c>
      <c r="P285" s="233"/>
      <c r="Q285" s="233"/>
      <c r="R285" s="233"/>
      <c r="S285" s="233"/>
      <c r="T285" s="233"/>
      <c r="U285" s="233"/>
      <c r="V285" s="233"/>
      <c r="W285" s="233"/>
      <c r="X285" s="233"/>
      <c r="Y285" s="233"/>
      <c r="Z285" s="233"/>
      <c r="AA285" s="233"/>
      <c r="AB285" s="233"/>
      <c r="AC285" s="233"/>
      <c r="AD285" s="233"/>
      <c r="AE285" s="233"/>
      <c r="AF285" s="233"/>
      <c r="AG285" s="233"/>
      <c r="AH285" s="233"/>
      <c r="AI285" s="233"/>
      <c r="AJ285" s="233"/>
      <c r="AK285" s="233"/>
      <c r="AL285" s="233"/>
      <c r="AM285" s="233"/>
      <c r="AN285" s="233"/>
      <c r="AO285" s="233"/>
      <c r="AP285" s="233"/>
      <c r="AQ285" s="233"/>
      <c r="AR285" s="233"/>
      <c r="AS285" s="233"/>
      <c r="AT285" s="233"/>
      <c r="AU285" s="233"/>
      <c r="AV285" s="233"/>
      <c r="AW285" s="233"/>
      <c r="AX285" s="233"/>
      <c r="AY285" s="233"/>
      <c r="AZ285" s="233"/>
      <c r="BA285" s="232" t="e">
        <v>#N/A</v>
      </c>
      <c r="BB285" s="232">
        <v>0</v>
      </c>
      <c r="BC285" t="e">
        <v>#N/A</v>
      </c>
      <c r="BD285">
        <f>VLOOKUP(A285,[1]ورقة6!$A$2:$A$5557,1,0)</f>
        <v>338746</v>
      </c>
      <c r="BE285" s="125" t="s">
        <v>16623</v>
      </c>
    </row>
    <row r="286" spans="1:57" x14ac:dyDescent="0.25">
      <c r="A286" s="233">
        <v>338748</v>
      </c>
      <c r="B286" s="234" t="s">
        <v>107</v>
      </c>
      <c r="C286" s="233" t="s">
        <v>200</v>
      </c>
      <c r="D286" s="233" t="s">
        <v>200</v>
      </c>
      <c r="E286" s="233" t="s">
        <v>200</v>
      </c>
      <c r="F286" s="233" t="s">
        <v>200</v>
      </c>
      <c r="G286" s="233" t="s">
        <v>200</v>
      </c>
      <c r="H286" s="233" t="s">
        <v>200</v>
      </c>
      <c r="I286" s="233" t="s">
        <v>200</v>
      </c>
      <c r="J286" s="233" t="s">
        <v>200</v>
      </c>
      <c r="K286" s="233" t="s">
        <v>200</v>
      </c>
      <c r="L286" s="233" t="s">
        <v>200</v>
      </c>
      <c r="M286" s="233" t="s">
        <v>200</v>
      </c>
      <c r="N286" s="233" t="s">
        <v>200</v>
      </c>
      <c r="O286" s="233" t="s">
        <v>200</v>
      </c>
      <c r="P286" s="233"/>
      <c r="Q286" s="233"/>
      <c r="R286" s="233"/>
      <c r="S286" s="233"/>
      <c r="T286" s="233"/>
      <c r="U286" s="233"/>
      <c r="V286" s="233"/>
      <c r="W286" s="233"/>
      <c r="X286" s="233"/>
      <c r="Y286" s="233"/>
      <c r="Z286" s="233"/>
      <c r="AA286" s="233"/>
      <c r="AB286" s="233"/>
      <c r="AC286" s="233"/>
      <c r="AD286" s="233"/>
      <c r="AE286" s="233"/>
      <c r="AF286" s="233"/>
      <c r="AG286" s="233"/>
      <c r="AH286" s="233"/>
      <c r="AI286" s="233"/>
      <c r="AJ286" s="233"/>
      <c r="AK286" s="233"/>
      <c r="AL286" s="233"/>
      <c r="AM286" s="233"/>
      <c r="AN286" s="233"/>
      <c r="AO286" s="233"/>
      <c r="AP286" s="233"/>
      <c r="AQ286" s="233"/>
      <c r="AR286" s="233"/>
      <c r="AS286" s="233"/>
      <c r="AT286" s="233"/>
      <c r="AU286" s="233"/>
      <c r="AV286" s="233"/>
      <c r="AW286" s="233"/>
      <c r="AX286" s="233"/>
      <c r="AY286" s="233"/>
      <c r="AZ286" s="233"/>
      <c r="BA286" s="232" t="e">
        <v>#N/A</v>
      </c>
      <c r="BB286" s="232">
        <v>0</v>
      </c>
      <c r="BC286" t="e">
        <v>#N/A</v>
      </c>
      <c r="BD286">
        <f>VLOOKUP(A286,[1]ورقة6!$A$2:$A$5557,1,0)</f>
        <v>338748</v>
      </c>
      <c r="BE286" s="125" t="s">
        <v>16623</v>
      </c>
    </row>
    <row r="287" spans="1:57" x14ac:dyDescent="0.25">
      <c r="A287" s="233">
        <v>338750</v>
      </c>
      <c r="B287" s="234" t="s">
        <v>107</v>
      </c>
      <c r="C287" s="233" t="s">
        <v>200</v>
      </c>
      <c r="D287" s="233" t="s">
        <v>200</v>
      </c>
      <c r="E287" s="233" t="s">
        <v>200</v>
      </c>
      <c r="F287" s="233" t="s">
        <v>200</v>
      </c>
      <c r="G287" s="233" t="s">
        <v>200</v>
      </c>
      <c r="H287" s="233" t="s">
        <v>200</v>
      </c>
      <c r="I287" s="233" t="s">
        <v>200</v>
      </c>
      <c r="J287" s="233" t="s">
        <v>200</v>
      </c>
      <c r="K287" s="233" t="s">
        <v>200</v>
      </c>
      <c r="L287" s="233" t="s">
        <v>200</v>
      </c>
      <c r="M287" s="233" t="s">
        <v>200</v>
      </c>
      <c r="N287" s="233" t="s">
        <v>200</v>
      </c>
      <c r="O287" s="233" t="s">
        <v>200</v>
      </c>
      <c r="P287" s="233"/>
      <c r="Q287" s="233"/>
      <c r="R287" s="233"/>
      <c r="S287" s="233"/>
      <c r="T287" s="233"/>
      <c r="U287" s="233"/>
      <c r="V287" s="233"/>
      <c r="W287" s="233"/>
      <c r="X287" s="233"/>
      <c r="Y287" s="233"/>
      <c r="Z287" s="233"/>
      <c r="AA287" s="233"/>
      <c r="AB287" s="233"/>
      <c r="AC287" s="233"/>
      <c r="AD287" s="233"/>
      <c r="AE287" s="233"/>
      <c r="AF287" s="233"/>
      <c r="AG287" s="233"/>
      <c r="AH287" s="233"/>
      <c r="AI287" s="233"/>
      <c r="AJ287" s="233"/>
      <c r="AK287" s="233"/>
      <c r="AL287" s="233"/>
      <c r="AM287" s="233"/>
      <c r="AN287" s="233"/>
      <c r="AO287" s="233"/>
      <c r="AP287" s="233"/>
      <c r="AQ287" s="233"/>
      <c r="AR287" s="233"/>
      <c r="AS287" s="233"/>
      <c r="AT287" s="233"/>
      <c r="AU287" s="233"/>
      <c r="AV287" s="233"/>
      <c r="AW287" s="233"/>
      <c r="AX287" s="233"/>
      <c r="AY287" s="233"/>
      <c r="AZ287" s="233"/>
      <c r="BA287" s="232" t="e">
        <v>#N/A</v>
      </c>
      <c r="BB287" s="232">
        <v>0</v>
      </c>
      <c r="BC287" t="e">
        <v>#N/A</v>
      </c>
      <c r="BD287">
        <f>VLOOKUP(A287,[1]ورقة6!$A$2:$A$5557,1,0)</f>
        <v>338750</v>
      </c>
      <c r="BE287" s="125" t="s">
        <v>16623</v>
      </c>
    </row>
    <row r="288" spans="1:57" x14ac:dyDescent="0.25">
      <c r="A288" s="233">
        <v>338751</v>
      </c>
      <c r="B288" s="234" t="s">
        <v>107</v>
      </c>
      <c r="C288" s="233" t="s">
        <v>200</v>
      </c>
      <c r="D288" s="233" t="s">
        <v>200</v>
      </c>
      <c r="E288" s="233" t="s">
        <v>200</v>
      </c>
      <c r="F288" s="233" t="s">
        <v>200</v>
      </c>
      <c r="G288" s="233" t="s">
        <v>200</v>
      </c>
      <c r="H288" s="233" t="s">
        <v>200</v>
      </c>
      <c r="I288" s="233" t="s">
        <v>200</v>
      </c>
      <c r="J288" s="233" t="s">
        <v>200</v>
      </c>
      <c r="K288" s="233" t="s">
        <v>200</v>
      </c>
      <c r="L288" s="233" t="s">
        <v>200</v>
      </c>
      <c r="M288" s="233" t="s">
        <v>200</v>
      </c>
      <c r="N288" s="233" t="s">
        <v>200</v>
      </c>
      <c r="O288" s="233" t="s">
        <v>200</v>
      </c>
      <c r="P288" s="233"/>
      <c r="Q288" s="233"/>
      <c r="R288" s="233"/>
      <c r="S288" s="233"/>
      <c r="T288" s="233"/>
      <c r="U288" s="233"/>
      <c r="V288" s="233"/>
      <c r="W288" s="233"/>
      <c r="X288" s="233"/>
      <c r="Y288" s="233"/>
      <c r="Z288" s="233"/>
      <c r="AA288" s="233"/>
      <c r="AB288" s="233"/>
      <c r="AC288" s="233"/>
      <c r="AD288" s="233"/>
      <c r="AE288" s="233"/>
      <c r="AF288" s="233"/>
      <c r="AG288" s="233"/>
      <c r="AH288" s="233"/>
      <c r="AI288" s="233"/>
      <c r="AJ288" s="233"/>
      <c r="AK288" s="233"/>
      <c r="AL288" s="233"/>
      <c r="AM288" s="233"/>
      <c r="AN288" s="233"/>
      <c r="AO288" s="233"/>
      <c r="AP288" s="233"/>
      <c r="AQ288" s="233"/>
      <c r="AR288" s="233"/>
      <c r="AS288" s="233"/>
      <c r="AT288" s="233"/>
      <c r="AU288" s="233"/>
      <c r="AV288" s="233"/>
      <c r="AW288" s="233"/>
      <c r="AX288" s="233"/>
      <c r="AY288" s="233"/>
      <c r="AZ288" s="233"/>
      <c r="BA288" s="232" t="e">
        <v>#N/A</v>
      </c>
      <c r="BB288" s="232">
        <v>0</v>
      </c>
      <c r="BC288" t="e">
        <v>#N/A</v>
      </c>
      <c r="BD288">
        <f>VLOOKUP(A288,[1]ورقة6!$A$2:$A$5557,1,0)</f>
        <v>338751</v>
      </c>
      <c r="BE288" s="125" t="s">
        <v>16623</v>
      </c>
    </row>
    <row r="289" spans="1:57" x14ac:dyDescent="0.25">
      <c r="A289" s="233">
        <v>338752</v>
      </c>
      <c r="B289" s="234" t="s">
        <v>107</v>
      </c>
      <c r="C289" s="233" t="s">
        <v>200</v>
      </c>
      <c r="D289" s="233"/>
      <c r="E289" s="233" t="s">
        <v>200</v>
      </c>
      <c r="F289" s="233" t="s">
        <v>200</v>
      </c>
      <c r="G289" s="233"/>
      <c r="H289" s="233" t="s">
        <v>200</v>
      </c>
      <c r="I289" s="233" t="s">
        <v>200</v>
      </c>
      <c r="J289" s="233" t="s">
        <v>200</v>
      </c>
      <c r="K289" s="233" t="s">
        <v>200</v>
      </c>
      <c r="L289" s="233" t="s">
        <v>200</v>
      </c>
      <c r="M289" s="233" t="s">
        <v>200</v>
      </c>
      <c r="N289" s="233" t="s">
        <v>200</v>
      </c>
      <c r="O289" s="233" t="s">
        <v>200</v>
      </c>
      <c r="P289" s="233"/>
      <c r="Q289" s="233"/>
      <c r="R289" s="233"/>
      <c r="S289" s="233"/>
      <c r="T289" s="233"/>
      <c r="U289" s="233"/>
      <c r="V289" s="233"/>
      <c r="W289" s="233"/>
      <c r="X289" s="233"/>
      <c r="Y289" s="233"/>
      <c r="Z289" s="233"/>
      <c r="AA289" s="233"/>
      <c r="AB289" s="233"/>
      <c r="AC289" s="233"/>
      <c r="AD289" s="233"/>
      <c r="AE289" s="233"/>
      <c r="AF289" s="233"/>
      <c r="AG289" s="233"/>
      <c r="AH289" s="233"/>
      <c r="AI289" s="233"/>
      <c r="AJ289" s="233"/>
      <c r="AK289" s="233"/>
      <c r="AL289" s="233"/>
      <c r="AM289" s="233"/>
      <c r="AN289" s="233"/>
      <c r="AO289" s="233"/>
      <c r="AP289" s="233"/>
      <c r="AQ289" s="233"/>
      <c r="AR289" s="233"/>
      <c r="AS289" s="233"/>
      <c r="AT289" s="233"/>
      <c r="AU289" s="233"/>
      <c r="AV289" s="233"/>
      <c r="AW289" s="233"/>
      <c r="AX289" s="233"/>
      <c r="AY289" s="233"/>
      <c r="AZ289" s="233"/>
      <c r="BA289" s="232" t="e">
        <v>#N/A</v>
      </c>
      <c r="BB289" s="232">
        <v>0</v>
      </c>
      <c r="BC289" t="e">
        <v>#N/A</v>
      </c>
      <c r="BD289">
        <f>VLOOKUP(A289,[1]ورقة6!$A$2:$A$5557,1,0)</f>
        <v>338752</v>
      </c>
      <c r="BE289" s="125" t="s">
        <v>16623</v>
      </c>
    </row>
    <row r="290" spans="1:57" x14ac:dyDescent="0.25">
      <c r="A290">
        <v>338757</v>
      </c>
      <c r="B290" t="s">
        <v>107</v>
      </c>
      <c r="C290" t="s">
        <v>200</v>
      </c>
      <c r="D290" t="s">
        <v>200</v>
      </c>
      <c r="E290"/>
      <c r="F290" t="s">
        <v>200</v>
      </c>
      <c r="G290" t="s">
        <v>200</v>
      </c>
      <c r="H290"/>
      <c r="I290" t="s">
        <v>200</v>
      </c>
      <c r="J290"/>
      <c r="K290" t="s">
        <v>200</v>
      </c>
      <c r="L290" t="s">
        <v>200</v>
      </c>
      <c r="M290" t="s">
        <v>200</v>
      </c>
      <c r="N290" t="s">
        <v>200</v>
      </c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 s="232" t="s">
        <v>107</v>
      </c>
      <c r="BB290" s="232">
        <v>0</v>
      </c>
      <c r="BC290" t="e">
        <v>#N/A</v>
      </c>
      <c r="BD290">
        <f>VLOOKUP(A290,[1]ورقة6!$A$2:$A$5557,1,0)</f>
        <v>338757</v>
      </c>
      <c r="BE290" s="125" t="s">
        <v>16623</v>
      </c>
    </row>
    <row r="291" spans="1:57" x14ac:dyDescent="0.25">
      <c r="A291" s="233">
        <v>338760</v>
      </c>
      <c r="B291" s="234" t="s">
        <v>107</v>
      </c>
      <c r="C291" s="233"/>
      <c r="D291" s="233" t="s">
        <v>200</v>
      </c>
      <c r="E291" s="233" t="s">
        <v>200</v>
      </c>
      <c r="F291" s="233" t="s">
        <v>200</v>
      </c>
      <c r="G291" s="233" t="s">
        <v>200</v>
      </c>
      <c r="H291" s="233" t="s">
        <v>200</v>
      </c>
      <c r="I291" s="233" t="s">
        <v>200</v>
      </c>
      <c r="J291" s="233" t="s">
        <v>200</v>
      </c>
      <c r="K291" s="233" t="s">
        <v>200</v>
      </c>
      <c r="L291" s="233" t="s">
        <v>200</v>
      </c>
      <c r="M291" s="233"/>
      <c r="N291" s="233" t="s">
        <v>200</v>
      </c>
      <c r="O291" s="233" t="s">
        <v>200</v>
      </c>
      <c r="P291" s="233"/>
      <c r="Q291" s="233"/>
      <c r="R291" s="233"/>
      <c r="S291" s="233"/>
      <c r="T291" s="233"/>
      <c r="U291" s="233"/>
      <c r="V291" s="233"/>
      <c r="W291" s="233"/>
      <c r="X291" s="233"/>
      <c r="Y291" s="233"/>
      <c r="Z291" s="233"/>
      <c r="AA291" s="233"/>
      <c r="AB291" s="233"/>
      <c r="AC291" s="233"/>
      <c r="AD291" s="233"/>
      <c r="AE291" s="233"/>
      <c r="AF291" s="233"/>
      <c r="AG291" s="233"/>
      <c r="AH291" s="233"/>
      <c r="AI291" s="233"/>
      <c r="AJ291" s="233"/>
      <c r="AK291" s="233"/>
      <c r="AL291" s="233"/>
      <c r="AM291" s="233"/>
      <c r="AN291" s="233"/>
      <c r="AO291" s="233"/>
      <c r="AP291" s="233"/>
      <c r="AQ291" s="233"/>
      <c r="AR291" s="233"/>
      <c r="AS291" s="233"/>
      <c r="AT291" s="233"/>
      <c r="AU291" s="233"/>
      <c r="AV291" s="233"/>
      <c r="AW291" s="233"/>
      <c r="AX291" s="233"/>
      <c r="AY291" s="233"/>
      <c r="AZ291" s="233"/>
      <c r="BA291" s="232" t="e">
        <v>#N/A</v>
      </c>
      <c r="BB291" s="232">
        <v>0</v>
      </c>
      <c r="BC291" t="e">
        <v>#N/A</v>
      </c>
      <c r="BD291">
        <f>VLOOKUP(A291,[1]ورقة6!$A$2:$A$5557,1,0)</f>
        <v>338760</v>
      </c>
      <c r="BE291" s="125" t="s">
        <v>16623</v>
      </c>
    </row>
    <row r="292" spans="1:57" x14ac:dyDescent="0.25">
      <c r="A292" s="233">
        <v>338762</v>
      </c>
      <c r="B292" s="234" t="s">
        <v>107</v>
      </c>
      <c r="C292" s="233" t="s">
        <v>200</v>
      </c>
      <c r="D292" s="233" t="s">
        <v>200</v>
      </c>
      <c r="E292" s="233" t="s">
        <v>200</v>
      </c>
      <c r="F292" s="233" t="s">
        <v>200</v>
      </c>
      <c r="G292" s="233" t="s">
        <v>200</v>
      </c>
      <c r="H292" s="233" t="s">
        <v>200</v>
      </c>
      <c r="I292" s="233" t="s">
        <v>200</v>
      </c>
      <c r="J292" s="233" t="s">
        <v>200</v>
      </c>
      <c r="K292" s="233" t="s">
        <v>200</v>
      </c>
      <c r="L292" s="233" t="s">
        <v>200</v>
      </c>
      <c r="M292" s="233" t="s">
        <v>200</v>
      </c>
      <c r="N292" s="233" t="s">
        <v>200</v>
      </c>
      <c r="O292" s="233" t="s">
        <v>200</v>
      </c>
      <c r="P292" s="233"/>
      <c r="Q292" s="233"/>
      <c r="R292" s="233"/>
      <c r="S292" s="233"/>
      <c r="T292" s="233"/>
      <c r="U292" s="233"/>
      <c r="V292" s="233"/>
      <c r="W292" s="233"/>
      <c r="X292" s="233"/>
      <c r="Y292" s="233"/>
      <c r="Z292" s="233"/>
      <c r="AA292" s="233"/>
      <c r="AB292" s="233"/>
      <c r="AC292" s="233"/>
      <c r="AD292" s="233"/>
      <c r="AE292" s="233"/>
      <c r="AF292" s="233"/>
      <c r="AG292" s="233"/>
      <c r="AH292" s="233"/>
      <c r="AI292" s="233"/>
      <c r="AJ292" s="233"/>
      <c r="AK292" s="233"/>
      <c r="AL292" s="233"/>
      <c r="AM292" s="233"/>
      <c r="AN292" s="233"/>
      <c r="AO292" s="233"/>
      <c r="AP292" s="233"/>
      <c r="AQ292" s="233"/>
      <c r="AR292" s="233"/>
      <c r="AS292" s="233"/>
      <c r="AT292" s="233"/>
      <c r="AU292" s="233"/>
      <c r="AV292" s="233"/>
      <c r="AW292" s="233"/>
      <c r="AX292" s="233"/>
      <c r="AY292" s="233"/>
      <c r="AZ292" s="233"/>
      <c r="BA292" s="232" t="e">
        <v>#N/A</v>
      </c>
      <c r="BB292" s="232">
        <v>0</v>
      </c>
      <c r="BC292" t="e">
        <v>#N/A</v>
      </c>
      <c r="BD292">
        <f>VLOOKUP(A292,[1]ورقة6!$A$2:$A$5557,1,0)</f>
        <v>338762</v>
      </c>
      <c r="BE292" s="125" t="s">
        <v>16623</v>
      </c>
    </row>
    <row r="293" spans="1:57" x14ac:dyDescent="0.25">
      <c r="A293" s="233">
        <v>338763</v>
      </c>
      <c r="B293" s="234" t="s">
        <v>107</v>
      </c>
      <c r="C293" s="233" t="s">
        <v>200</v>
      </c>
      <c r="D293" s="233" t="s">
        <v>200</v>
      </c>
      <c r="E293" s="233" t="s">
        <v>200</v>
      </c>
      <c r="F293" s="233" t="s">
        <v>200</v>
      </c>
      <c r="G293" s="233" t="s">
        <v>200</v>
      </c>
      <c r="H293" s="233" t="s">
        <v>200</v>
      </c>
      <c r="I293" s="233" t="s">
        <v>200</v>
      </c>
      <c r="J293" s="233" t="s">
        <v>200</v>
      </c>
      <c r="K293" s="233" t="s">
        <v>200</v>
      </c>
      <c r="L293" s="233" t="s">
        <v>200</v>
      </c>
      <c r="M293" s="233" t="s">
        <v>200</v>
      </c>
      <c r="N293" s="233" t="s">
        <v>200</v>
      </c>
      <c r="O293" s="233" t="s">
        <v>200</v>
      </c>
      <c r="P293" s="233"/>
      <c r="Q293" s="233"/>
      <c r="R293" s="233"/>
      <c r="S293" s="233"/>
      <c r="T293" s="233"/>
      <c r="U293" s="233"/>
      <c r="V293" s="233"/>
      <c r="W293" s="233"/>
      <c r="X293" s="233"/>
      <c r="Y293" s="233"/>
      <c r="Z293" s="233"/>
      <c r="AA293" s="233"/>
      <c r="AB293" s="233"/>
      <c r="AC293" s="233"/>
      <c r="AD293" s="233"/>
      <c r="AE293" s="233"/>
      <c r="AF293" s="233"/>
      <c r="AG293" s="233"/>
      <c r="AH293" s="233"/>
      <c r="AI293" s="233"/>
      <c r="AJ293" s="233"/>
      <c r="AK293" s="233"/>
      <c r="AL293" s="233"/>
      <c r="AM293" s="233"/>
      <c r="AN293" s="233"/>
      <c r="AO293" s="233"/>
      <c r="AP293" s="233"/>
      <c r="AQ293" s="233"/>
      <c r="AR293" s="233"/>
      <c r="AS293" s="233"/>
      <c r="AT293" s="233"/>
      <c r="AU293" s="233"/>
      <c r="AV293" s="233"/>
      <c r="AW293" s="233"/>
      <c r="AX293" s="233"/>
      <c r="AY293" s="233"/>
      <c r="AZ293" s="233"/>
      <c r="BA293" s="232" t="e">
        <v>#N/A</v>
      </c>
      <c r="BB293" s="232">
        <v>0</v>
      </c>
      <c r="BC293" t="e">
        <v>#N/A</v>
      </c>
      <c r="BD293">
        <f>VLOOKUP(A293,[1]ورقة6!$A$2:$A$5557,1,0)</f>
        <v>338763</v>
      </c>
      <c r="BE293" s="125" t="s">
        <v>16623</v>
      </c>
    </row>
    <row r="294" spans="1:57" x14ac:dyDescent="0.25">
      <c r="A294" s="233">
        <v>338765</v>
      </c>
      <c r="B294" s="234" t="s">
        <v>107</v>
      </c>
      <c r="C294" s="233" t="s">
        <v>200</v>
      </c>
      <c r="D294" s="233" t="s">
        <v>200</v>
      </c>
      <c r="E294" s="233" t="s">
        <v>200</v>
      </c>
      <c r="F294" s="233" t="s">
        <v>200</v>
      </c>
      <c r="G294" s="233" t="s">
        <v>200</v>
      </c>
      <c r="H294" s="233" t="s">
        <v>200</v>
      </c>
      <c r="I294" s="233" t="s">
        <v>200</v>
      </c>
      <c r="J294" s="233" t="s">
        <v>200</v>
      </c>
      <c r="K294" s="233" t="s">
        <v>200</v>
      </c>
      <c r="L294" s="233" t="s">
        <v>200</v>
      </c>
      <c r="M294" s="233" t="s">
        <v>200</v>
      </c>
      <c r="N294" s="233" t="s">
        <v>200</v>
      </c>
      <c r="O294" s="233" t="s">
        <v>200</v>
      </c>
      <c r="P294" s="233"/>
      <c r="Q294" s="233"/>
      <c r="R294" s="233"/>
      <c r="S294" s="233"/>
      <c r="T294" s="233"/>
      <c r="U294" s="233"/>
      <c r="V294" s="233"/>
      <c r="W294" s="233"/>
      <c r="X294" s="233"/>
      <c r="Y294" s="233"/>
      <c r="Z294" s="233"/>
      <c r="AA294" s="233"/>
      <c r="AB294" s="233"/>
      <c r="AC294" s="233"/>
      <c r="AD294" s="233"/>
      <c r="AE294" s="233"/>
      <c r="AF294" s="233"/>
      <c r="AG294" s="233"/>
      <c r="AH294" s="233"/>
      <c r="AI294" s="233"/>
      <c r="AJ294" s="233"/>
      <c r="AK294" s="233"/>
      <c r="AL294" s="233"/>
      <c r="AM294" s="233"/>
      <c r="AN294" s="233"/>
      <c r="AO294" s="233"/>
      <c r="AP294" s="233"/>
      <c r="AQ294" s="233"/>
      <c r="AR294" s="233"/>
      <c r="AS294" s="233"/>
      <c r="AT294" s="233"/>
      <c r="AU294" s="233"/>
      <c r="AV294" s="233"/>
      <c r="AW294" s="233"/>
      <c r="AX294" s="233"/>
      <c r="AY294" s="233"/>
      <c r="AZ294" s="233"/>
      <c r="BA294" s="232" t="e">
        <v>#N/A</v>
      </c>
      <c r="BB294" s="232">
        <v>0</v>
      </c>
      <c r="BC294" t="e">
        <v>#N/A</v>
      </c>
      <c r="BD294">
        <f>VLOOKUP(A294,[1]ورقة6!$A$2:$A$5557,1,0)</f>
        <v>338765</v>
      </c>
      <c r="BE294" s="125" t="s">
        <v>16623</v>
      </c>
    </row>
    <row r="295" spans="1:57" x14ac:dyDescent="0.25">
      <c r="A295" s="233">
        <v>338766</v>
      </c>
      <c r="B295" s="234" t="s">
        <v>107</v>
      </c>
      <c r="C295" s="233"/>
      <c r="D295" s="233"/>
      <c r="E295" s="233"/>
      <c r="F295" s="233"/>
      <c r="G295" s="233" t="s">
        <v>200</v>
      </c>
      <c r="H295" s="233"/>
      <c r="I295" s="233" t="s">
        <v>200</v>
      </c>
      <c r="J295" s="233" t="s">
        <v>200</v>
      </c>
      <c r="K295" s="233" t="s">
        <v>200</v>
      </c>
      <c r="L295" s="233" t="s">
        <v>200</v>
      </c>
      <c r="M295" s="233"/>
      <c r="N295" s="233" t="s">
        <v>200</v>
      </c>
      <c r="O295" s="233" t="s">
        <v>200</v>
      </c>
      <c r="P295" s="233"/>
      <c r="Q295" s="233"/>
      <c r="R295" s="233"/>
      <c r="S295" s="233"/>
      <c r="T295" s="233"/>
      <c r="U295" s="233"/>
      <c r="V295" s="233"/>
      <c r="W295" s="233"/>
      <c r="X295" s="233"/>
      <c r="Y295" s="233"/>
      <c r="Z295" s="233"/>
      <c r="AA295" s="233"/>
      <c r="AB295" s="233"/>
      <c r="AC295" s="233"/>
      <c r="AD295" s="233"/>
      <c r="AE295" s="233"/>
      <c r="AF295" s="233"/>
      <c r="AG295" s="233"/>
      <c r="AH295" s="233"/>
      <c r="AI295" s="233"/>
      <c r="AJ295" s="233"/>
      <c r="AK295" s="233"/>
      <c r="AL295" s="233"/>
      <c r="AM295" s="233"/>
      <c r="AN295" s="233"/>
      <c r="AO295" s="233"/>
      <c r="AP295" s="233"/>
      <c r="AQ295" s="233"/>
      <c r="AR295" s="233"/>
      <c r="AS295" s="233"/>
      <c r="AT295" s="233"/>
      <c r="AU295" s="233"/>
      <c r="AV295" s="233"/>
      <c r="AW295" s="233"/>
      <c r="AX295" s="233"/>
      <c r="AY295" s="233"/>
      <c r="AZ295" s="233"/>
      <c r="BA295" s="232" t="e">
        <v>#N/A</v>
      </c>
      <c r="BB295" s="232">
        <v>0</v>
      </c>
      <c r="BC295" t="e">
        <v>#N/A</v>
      </c>
      <c r="BD295">
        <f>VLOOKUP(A295,[1]ورقة6!$A$2:$A$5557,1,0)</f>
        <v>338766</v>
      </c>
      <c r="BE295" s="125" t="s">
        <v>16623</v>
      </c>
    </row>
    <row r="296" spans="1:57" x14ac:dyDescent="0.25">
      <c r="A296" s="233">
        <v>338768</v>
      </c>
      <c r="B296" s="234" t="s">
        <v>107</v>
      </c>
      <c r="C296" s="233" t="s">
        <v>200</v>
      </c>
      <c r="D296" s="233" t="s">
        <v>200</v>
      </c>
      <c r="E296" s="233" t="s">
        <v>200</v>
      </c>
      <c r="F296" s="233" t="s">
        <v>200</v>
      </c>
      <c r="G296" s="233" t="s">
        <v>200</v>
      </c>
      <c r="H296" s="233" t="s">
        <v>200</v>
      </c>
      <c r="I296" s="233" t="s">
        <v>200</v>
      </c>
      <c r="J296" s="233" t="s">
        <v>200</v>
      </c>
      <c r="K296" s="233" t="s">
        <v>200</v>
      </c>
      <c r="L296" s="233" t="s">
        <v>200</v>
      </c>
      <c r="M296" s="233" t="s">
        <v>200</v>
      </c>
      <c r="N296" s="233" t="s">
        <v>200</v>
      </c>
      <c r="O296" s="233" t="s">
        <v>200</v>
      </c>
      <c r="P296" s="233"/>
      <c r="Q296" s="233"/>
      <c r="R296" s="233"/>
      <c r="S296" s="233"/>
      <c r="T296" s="233"/>
      <c r="U296" s="233"/>
      <c r="V296" s="233"/>
      <c r="W296" s="233"/>
      <c r="X296" s="233"/>
      <c r="Y296" s="233"/>
      <c r="Z296" s="233"/>
      <c r="AA296" s="233"/>
      <c r="AB296" s="233"/>
      <c r="AC296" s="233"/>
      <c r="AD296" s="233"/>
      <c r="AE296" s="233"/>
      <c r="AF296" s="233"/>
      <c r="AG296" s="233"/>
      <c r="AH296" s="233"/>
      <c r="AI296" s="233"/>
      <c r="AJ296" s="233"/>
      <c r="AK296" s="233"/>
      <c r="AL296" s="233"/>
      <c r="AM296" s="233"/>
      <c r="AN296" s="233"/>
      <c r="AO296" s="233"/>
      <c r="AP296" s="233"/>
      <c r="AQ296" s="233"/>
      <c r="AR296" s="233"/>
      <c r="AS296" s="233"/>
      <c r="AT296" s="233"/>
      <c r="AU296" s="233"/>
      <c r="AV296" s="233"/>
      <c r="AW296" s="233"/>
      <c r="AX296" s="233"/>
      <c r="AY296" s="233"/>
      <c r="AZ296" s="233"/>
      <c r="BA296" s="232" t="e">
        <v>#N/A</v>
      </c>
      <c r="BB296" s="232">
        <v>0</v>
      </c>
      <c r="BC296" t="e">
        <v>#N/A</v>
      </c>
      <c r="BD296">
        <f>VLOOKUP(A296,[1]ورقة6!$A$2:$A$5557,1,0)</f>
        <v>338768</v>
      </c>
      <c r="BE296" s="125" t="s">
        <v>16623</v>
      </c>
    </row>
    <row r="297" spans="1:57" x14ac:dyDescent="0.25">
      <c r="A297" s="233">
        <v>338769</v>
      </c>
      <c r="B297" s="234" t="s">
        <v>107</v>
      </c>
      <c r="C297" s="233" t="s">
        <v>200</v>
      </c>
      <c r="D297" s="233" t="s">
        <v>200</v>
      </c>
      <c r="E297" s="233" t="s">
        <v>200</v>
      </c>
      <c r="F297" s="233" t="s">
        <v>200</v>
      </c>
      <c r="G297" s="233" t="s">
        <v>200</v>
      </c>
      <c r="H297" s="233" t="s">
        <v>200</v>
      </c>
      <c r="I297" s="233" t="s">
        <v>200</v>
      </c>
      <c r="J297" s="233" t="s">
        <v>200</v>
      </c>
      <c r="K297" s="233" t="s">
        <v>200</v>
      </c>
      <c r="L297" s="233" t="s">
        <v>200</v>
      </c>
      <c r="M297" s="233" t="s">
        <v>200</v>
      </c>
      <c r="N297" s="233" t="s">
        <v>200</v>
      </c>
      <c r="O297" s="233" t="s">
        <v>200</v>
      </c>
      <c r="P297" s="233"/>
      <c r="Q297" s="233"/>
      <c r="R297" s="233"/>
      <c r="S297" s="233"/>
      <c r="T297" s="233"/>
      <c r="U297" s="233"/>
      <c r="V297" s="233"/>
      <c r="W297" s="233"/>
      <c r="X297" s="233"/>
      <c r="Y297" s="233"/>
      <c r="Z297" s="233"/>
      <c r="AA297" s="233"/>
      <c r="AB297" s="233"/>
      <c r="AC297" s="233"/>
      <c r="AD297" s="233"/>
      <c r="AE297" s="233"/>
      <c r="AF297" s="233"/>
      <c r="AG297" s="233"/>
      <c r="AH297" s="233"/>
      <c r="AI297" s="233"/>
      <c r="AJ297" s="233"/>
      <c r="AK297" s="233"/>
      <c r="AL297" s="233"/>
      <c r="AM297" s="233"/>
      <c r="AN297" s="233"/>
      <c r="AO297" s="233"/>
      <c r="AP297" s="233"/>
      <c r="AQ297" s="233"/>
      <c r="AR297" s="233"/>
      <c r="AS297" s="233"/>
      <c r="AT297" s="233"/>
      <c r="AU297" s="233"/>
      <c r="AV297" s="233"/>
      <c r="AW297" s="233"/>
      <c r="AX297" s="233"/>
      <c r="AY297" s="233"/>
      <c r="AZ297" s="233"/>
      <c r="BA297" s="232" t="e">
        <v>#N/A</v>
      </c>
      <c r="BB297" s="232">
        <v>0</v>
      </c>
      <c r="BC297" t="e">
        <v>#N/A</v>
      </c>
      <c r="BD297">
        <f>VLOOKUP(A297,[1]ورقة6!$A$2:$A$5557,1,0)</f>
        <v>338769</v>
      </c>
      <c r="BE297" s="125" t="s">
        <v>16623</v>
      </c>
    </row>
    <row r="298" spans="1:57" x14ac:dyDescent="0.25">
      <c r="A298" s="233">
        <v>338773</v>
      </c>
      <c r="B298" s="234" t="s">
        <v>107</v>
      </c>
      <c r="C298" s="233" t="s">
        <v>200</v>
      </c>
      <c r="D298" s="233" t="s">
        <v>200</v>
      </c>
      <c r="E298" s="233" t="s">
        <v>200</v>
      </c>
      <c r="F298" s="233" t="s">
        <v>200</v>
      </c>
      <c r="G298" s="233" t="s">
        <v>200</v>
      </c>
      <c r="H298" s="233" t="s">
        <v>200</v>
      </c>
      <c r="I298" s="233" t="s">
        <v>200</v>
      </c>
      <c r="J298" s="233" t="s">
        <v>200</v>
      </c>
      <c r="K298" s="233" t="s">
        <v>200</v>
      </c>
      <c r="L298" s="233" t="s">
        <v>200</v>
      </c>
      <c r="M298" s="233" t="s">
        <v>200</v>
      </c>
      <c r="N298" s="233" t="s">
        <v>200</v>
      </c>
      <c r="O298" s="233" t="s">
        <v>200</v>
      </c>
      <c r="P298" s="233"/>
      <c r="Q298" s="233"/>
      <c r="R298" s="233"/>
      <c r="S298" s="233"/>
      <c r="T298" s="233"/>
      <c r="U298" s="233"/>
      <c r="V298" s="233"/>
      <c r="W298" s="233"/>
      <c r="X298" s="233"/>
      <c r="Y298" s="233"/>
      <c r="Z298" s="233"/>
      <c r="AA298" s="233"/>
      <c r="AB298" s="233"/>
      <c r="AC298" s="233"/>
      <c r="AD298" s="233"/>
      <c r="AE298" s="233"/>
      <c r="AF298" s="233"/>
      <c r="AG298" s="233"/>
      <c r="AH298" s="233"/>
      <c r="AI298" s="233"/>
      <c r="AJ298" s="233"/>
      <c r="AK298" s="233"/>
      <c r="AL298" s="233"/>
      <c r="AM298" s="233"/>
      <c r="AN298" s="233"/>
      <c r="AO298" s="233"/>
      <c r="AP298" s="233"/>
      <c r="AQ298" s="233"/>
      <c r="AR298" s="233"/>
      <c r="AS298" s="233"/>
      <c r="AT298" s="233"/>
      <c r="AU298" s="233"/>
      <c r="AV298" s="233"/>
      <c r="AW298" s="233"/>
      <c r="AX298" s="233"/>
      <c r="AY298" s="233"/>
      <c r="AZ298" s="233"/>
      <c r="BA298" s="232" t="e">
        <v>#N/A</v>
      </c>
      <c r="BB298" s="232">
        <v>0</v>
      </c>
      <c r="BC298" t="e">
        <v>#N/A</v>
      </c>
      <c r="BD298">
        <f>VLOOKUP(A298,[1]ورقة6!$A$2:$A$5557,1,0)</f>
        <v>338773</v>
      </c>
      <c r="BE298" s="125" t="s">
        <v>16623</v>
      </c>
    </row>
    <row r="299" spans="1:57" x14ac:dyDescent="0.25">
      <c r="A299" s="233">
        <v>338775</v>
      </c>
      <c r="B299" s="234" t="s">
        <v>107</v>
      </c>
      <c r="C299" s="233" t="s">
        <v>200</v>
      </c>
      <c r="D299" s="233" t="s">
        <v>200</v>
      </c>
      <c r="E299" s="233" t="s">
        <v>200</v>
      </c>
      <c r="F299" s="233" t="s">
        <v>200</v>
      </c>
      <c r="G299" s="233" t="s">
        <v>200</v>
      </c>
      <c r="H299" s="233" t="s">
        <v>200</v>
      </c>
      <c r="I299" s="233" t="s">
        <v>200</v>
      </c>
      <c r="J299" s="233" t="s">
        <v>200</v>
      </c>
      <c r="K299" s="233" t="s">
        <v>200</v>
      </c>
      <c r="L299" s="233" t="s">
        <v>200</v>
      </c>
      <c r="M299" s="233" t="s">
        <v>200</v>
      </c>
      <c r="N299" s="233" t="s">
        <v>200</v>
      </c>
      <c r="O299" s="233" t="s">
        <v>200</v>
      </c>
      <c r="P299" s="233"/>
      <c r="Q299" s="233"/>
      <c r="R299" s="233"/>
      <c r="S299" s="233"/>
      <c r="T299" s="233"/>
      <c r="U299" s="233"/>
      <c r="V299" s="233"/>
      <c r="W299" s="233"/>
      <c r="X299" s="233"/>
      <c r="Y299" s="233"/>
      <c r="Z299" s="233"/>
      <c r="AA299" s="233"/>
      <c r="AB299" s="233"/>
      <c r="AC299" s="233"/>
      <c r="AD299" s="233"/>
      <c r="AE299" s="233"/>
      <c r="AF299" s="233"/>
      <c r="AG299" s="233"/>
      <c r="AH299" s="233"/>
      <c r="AI299" s="233"/>
      <c r="AJ299" s="233"/>
      <c r="AK299" s="233"/>
      <c r="AL299" s="233"/>
      <c r="AM299" s="233"/>
      <c r="AN299" s="233"/>
      <c r="AO299" s="233"/>
      <c r="AP299" s="233"/>
      <c r="AQ299" s="233"/>
      <c r="AR299" s="233"/>
      <c r="AS299" s="233"/>
      <c r="AT299" s="233"/>
      <c r="AU299" s="233"/>
      <c r="AV299" s="233"/>
      <c r="AW299" s="233"/>
      <c r="AX299" s="233"/>
      <c r="AY299" s="233"/>
      <c r="AZ299" s="233"/>
      <c r="BA299" s="232" t="e">
        <v>#N/A</v>
      </c>
      <c r="BB299" s="232">
        <v>0</v>
      </c>
      <c r="BC299" t="e">
        <v>#N/A</v>
      </c>
      <c r="BD299">
        <f>VLOOKUP(A299,[1]ورقة6!$A$2:$A$5557,1,0)</f>
        <v>338775</v>
      </c>
      <c r="BE299" s="125" t="s">
        <v>16623</v>
      </c>
    </row>
    <row r="300" spans="1:57" x14ac:dyDescent="0.25">
      <c r="A300" s="233">
        <v>338776</v>
      </c>
      <c r="B300" s="234" t="s">
        <v>107</v>
      </c>
      <c r="C300" s="233" t="s">
        <v>200</v>
      </c>
      <c r="D300" s="233" t="s">
        <v>200</v>
      </c>
      <c r="E300" s="233" t="s">
        <v>200</v>
      </c>
      <c r="F300" s="233" t="s">
        <v>200</v>
      </c>
      <c r="G300" s="233" t="s">
        <v>200</v>
      </c>
      <c r="H300" s="233" t="s">
        <v>200</v>
      </c>
      <c r="I300" s="233" t="s">
        <v>200</v>
      </c>
      <c r="J300" s="233" t="s">
        <v>200</v>
      </c>
      <c r="K300" s="233" t="s">
        <v>200</v>
      </c>
      <c r="L300" s="233" t="s">
        <v>200</v>
      </c>
      <c r="M300" s="233" t="s">
        <v>200</v>
      </c>
      <c r="N300" s="233" t="s">
        <v>200</v>
      </c>
      <c r="O300" s="233" t="s">
        <v>200</v>
      </c>
      <c r="P300" s="233"/>
      <c r="Q300" s="233"/>
      <c r="R300" s="233"/>
      <c r="S300" s="233"/>
      <c r="T300" s="233"/>
      <c r="U300" s="233"/>
      <c r="V300" s="233"/>
      <c r="W300" s="233"/>
      <c r="X300" s="233"/>
      <c r="Y300" s="233"/>
      <c r="Z300" s="233"/>
      <c r="AA300" s="233"/>
      <c r="AB300" s="233"/>
      <c r="AC300" s="233"/>
      <c r="AD300" s="233"/>
      <c r="AE300" s="233"/>
      <c r="AF300" s="233"/>
      <c r="AG300" s="233"/>
      <c r="AH300" s="233"/>
      <c r="AI300" s="233"/>
      <c r="AJ300" s="233"/>
      <c r="AK300" s="233"/>
      <c r="AL300" s="233"/>
      <c r="AM300" s="233"/>
      <c r="AN300" s="233"/>
      <c r="AO300" s="233"/>
      <c r="AP300" s="233"/>
      <c r="AQ300" s="233"/>
      <c r="AR300" s="233"/>
      <c r="AS300" s="233"/>
      <c r="AT300" s="233"/>
      <c r="AU300" s="233"/>
      <c r="AV300" s="233"/>
      <c r="AW300" s="233"/>
      <c r="AX300" s="233"/>
      <c r="AY300" s="233"/>
      <c r="AZ300" s="233"/>
      <c r="BA300" s="232" t="e">
        <v>#N/A</v>
      </c>
      <c r="BB300" s="232">
        <v>0</v>
      </c>
      <c r="BC300" t="e">
        <v>#N/A</v>
      </c>
      <c r="BD300">
        <f>VLOOKUP(A300,[1]ورقة6!$A$2:$A$5557,1,0)</f>
        <v>338776</v>
      </c>
      <c r="BE300" s="125" t="s">
        <v>16623</v>
      </c>
    </row>
    <row r="301" spans="1:57" x14ac:dyDescent="0.25">
      <c r="A301" s="233">
        <v>338777</v>
      </c>
      <c r="B301" s="234" t="s">
        <v>107</v>
      </c>
      <c r="C301" s="233" t="s">
        <v>200</v>
      </c>
      <c r="D301" s="233" t="s">
        <v>200</v>
      </c>
      <c r="E301" s="233" t="s">
        <v>200</v>
      </c>
      <c r="F301" s="233" t="s">
        <v>200</v>
      </c>
      <c r="G301" s="233" t="s">
        <v>200</v>
      </c>
      <c r="H301" s="233" t="s">
        <v>200</v>
      </c>
      <c r="I301" s="233" t="s">
        <v>200</v>
      </c>
      <c r="J301" s="233" t="s">
        <v>200</v>
      </c>
      <c r="K301" s="233" t="s">
        <v>200</v>
      </c>
      <c r="L301" s="233" t="s">
        <v>200</v>
      </c>
      <c r="M301" s="233" t="s">
        <v>200</v>
      </c>
      <c r="N301" s="233" t="s">
        <v>200</v>
      </c>
      <c r="O301" s="233" t="s">
        <v>200</v>
      </c>
      <c r="P301" s="233"/>
      <c r="Q301" s="233"/>
      <c r="R301" s="233"/>
      <c r="S301" s="233"/>
      <c r="T301" s="233"/>
      <c r="U301" s="233"/>
      <c r="V301" s="233"/>
      <c r="W301" s="233"/>
      <c r="X301" s="233"/>
      <c r="Y301" s="233"/>
      <c r="Z301" s="233"/>
      <c r="AA301" s="233"/>
      <c r="AB301" s="233"/>
      <c r="AC301" s="233"/>
      <c r="AD301" s="233"/>
      <c r="AE301" s="233"/>
      <c r="AF301" s="233"/>
      <c r="AG301" s="233"/>
      <c r="AH301" s="233"/>
      <c r="AI301" s="233"/>
      <c r="AJ301" s="233"/>
      <c r="AK301" s="233"/>
      <c r="AL301" s="233"/>
      <c r="AM301" s="233"/>
      <c r="AN301" s="233"/>
      <c r="AO301" s="233"/>
      <c r="AP301" s="233"/>
      <c r="AQ301" s="233"/>
      <c r="AR301" s="233"/>
      <c r="AS301" s="233"/>
      <c r="AT301" s="233"/>
      <c r="AU301" s="233"/>
      <c r="AV301" s="233"/>
      <c r="AW301" s="233"/>
      <c r="AX301" s="233"/>
      <c r="AY301" s="233"/>
      <c r="AZ301" s="233"/>
      <c r="BA301" s="232" t="e">
        <v>#N/A</v>
      </c>
      <c r="BB301" s="232">
        <v>0</v>
      </c>
      <c r="BC301" t="e">
        <v>#N/A</v>
      </c>
      <c r="BD301">
        <f>VLOOKUP(A301,[1]ورقة6!$A$2:$A$5557,1,0)</f>
        <v>338777</v>
      </c>
      <c r="BE301" s="125" t="s">
        <v>16623</v>
      </c>
    </row>
    <row r="302" spans="1:57" x14ac:dyDescent="0.25">
      <c r="A302" s="233">
        <v>338778</v>
      </c>
      <c r="B302" s="234" t="s">
        <v>107</v>
      </c>
      <c r="C302" s="233" t="s">
        <v>200</v>
      </c>
      <c r="D302" s="233"/>
      <c r="E302" s="233" t="s">
        <v>200</v>
      </c>
      <c r="F302" s="233" t="s">
        <v>200</v>
      </c>
      <c r="G302" s="233"/>
      <c r="H302" s="233" t="s">
        <v>200</v>
      </c>
      <c r="I302" s="233" t="s">
        <v>200</v>
      </c>
      <c r="J302" s="233" t="s">
        <v>200</v>
      </c>
      <c r="K302" s="233" t="s">
        <v>200</v>
      </c>
      <c r="L302" s="233" t="s">
        <v>200</v>
      </c>
      <c r="M302" s="233" t="s">
        <v>200</v>
      </c>
      <c r="N302" s="233" t="s">
        <v>200</v>
      </c>
      <c r="O302" s="233" t="s">
        <v>200</v>
      </c>
      <c r="P302" s="233"/>
      <c r="Q302" s="233"/>
      <c r="R302" s="233"/>
      <c r="S302" s="233"/>
      <c r="T302" s="233"/>
      <c r="U302" s="233"/>
      <c r="V302" s="233"/>
      <c r="W302" s="233"/>
      <c r="X302" s="233"/>
      <c r="Y302" s="233"/>
      <c r="Z302" s="233"/>
      <c r="AA302" s="233"/>
      <c r="AB302" s="233"/>
      <c r="AC302" s="233"/>
      <c r="AD302" s="233"/>
      <c r="AE302" s="233"/>
      <c r="AF302" s="233"/>
      <c r="AG302" s="233"/>
      <c r="AH302" s="233"/>
      <c r="AI302" s="233"/>
      <c r="AJ302" s="233"/>
      <c r="AK302" s="233"/>
      <c r="AL302" s="233"/>
      <c r="AM302" s="233"/>
      <c r="AN302" s="233"/>
      <c r="AO302" s="233"/>
      <c r="AP302" s="233"/>
      <c r="AQ302" s="233"/>
      <c r="AR302" s="233"/>
      <c r="AS302" s="233"/>
      <c r="AT302" s="233"/>
      <c r="AU302" s="233"/>
      <c r="AV302" s="233"/>
      <c r="AW302" s="233"/>
      <c r="AX302" s="233"/>
      <c r="AY302" s="233"/>
      <c r="AZ302" s="233"/>
      <c r="BA302" s="232" t="e">
        <v>#N/A</v>
      </c>
      <c r="BB302" s="232">
        <v>0</v>
      </c>
      <c r="BC302" t="e">
        <v>#N/A</v>
      </c>
      <c r="BD302">
        <f>VLOOKUP(A302,[1]ورقة6!$A$2:$A$5557,1,0)</f>
        <v>338778</v>
      </c>
      <c r="BE302" s="125" t="s">
        <v>16623</v>
      </c>
    </row>
    <row r="303" spans="1:57" x14ac:dyDescent="0.25">
      <c r="A303" s="233">
        <v>338780</v>
      </c>
      <c r="B303" s="234" t="s">
        <v>107</v>
      </c>
      <c r="C303" s="233" t="s">
        <v>200</v>
      </c>
      <c r="D303" s="233" t="s">
        <v>200</v>
      </c>
      <c r="E303" s="233" t="s">
        <v>200</v>
      </c>
      <c r="F303" s="233" t="s">
        <v>200</v>
      </c>
      <c r="G303" s="233" t="s">
        <v>200</v>
      </c>
      <c r="H303" s="233" t="s">
        <v>200</v>
      </c>
      <c r="I303" s="233" t="s">
        <v>200</v>
      </c>
      <c r="J303" s="233" t="s">
        <v>200</v>
      </c>
      <c r="K303" s="233" t="s">
        <v>200</v>
      </c>
      <c r="L303" s="233" t="s">
        <v>200</v>
      </c>
      <c r="M303" s="233" t="s">
        <v>200</v>
      </c>
      <c r="N303" s="233" t="s">
        <v>200</v>
      </c>
      <c r="O303" s="233" t="s">
        <v>200</v>
      </c>
      <c r="P303" s="233"/>
      <c r="Q303" s="233"/>
      <c r="R303" s="233"/>
      <c r="S303" s="233"/>
      <c r="T303" s="233"/>
      <c r="U303" s="233"/>
      <c r="V303" s="233"/>
      <c r="W303" s="233"/>
      <c r="X303" s="233"/>
      <c r="Y303" s="233"/>
      <c r="Z303" s="233"/>
      <c r="AA303" s="233"/>
      <c r="AB303" s="233"/>
      <c r="AC303" s="233"/>
      <c r="AD303" s="233"/>
      <c r="AE303" s="233"/>
      <c r="AF303" s="233"/>
      <c r="AG303" s="233"/>
      <c r="AH303" s="233"/>
      <c r="AI303" s="233"/>
      <c r="AJ303" s="233"/>
      <c r="AK303" s="233"/>
      <c r="AL303" s="233"/>
      <c r="AM303" s="233"/>
      <c r="AN303" s="233"/>
      <c r="AO303" s="233"/>
      <c r="AP303" s="233"/>
      <c r="AQ303" s="233"/>
      <c r="AR303" s="233"/>
      <c r="AS303" s="233"/>
      <c r="AT303" s="233"/>
      <c r="AU303" s="233"/>
      <c r="AV303" s="233"/>
      <c r="AW303" s="233"/>
      <c r="AX303" s="233"/>
      <c r="AY303" s="233"/>
      <c r="AZ303" s="233"/>
      <c r="BA303" s="232" t="e">
        <v>#N/A</v>
      </c>
      <c r="BB303" s="232">
        <v>0</v>
      </c>
      <c r="BC303" t="e">
        <v>#N/A</v>
      </c>
      <c r="BD303">
        <f>VLOOKUP(A303,[1]ورقة6!$A$2:$A$5557,1,0)</f>
        <v>338780</v>
      </c>
      <c r="BE303" s="125" t="s">
        <v>16623</v>
      </c>
    </row>
    <row r="304" spans="1:57" x14ac:dyDescent="0.25">
      <c r="A304" s="233">
        <v>338783</v>
      </c>
      <c r="B304" s="234" t="s">
        <v>107</v>
      </c>
      <c r="C304" s="233" t="s">
        <v>200</v>
      </c>
      <c r="D304" s="233" t="s">
        <v>200</v>
      </c>
      <c r="E304" s="233" t="s">
        <v>200</v>
      </c>
      <c r="F304" s="233" t="s">
        <v>200</v>
      </c>
      <c r="G304" s="233" t="s">
        <v>200</v>
      </c>
      <c r="H304" s="233" t="s">
        <v>200</v>
      </c>
      <c r="I304" s="233" t="s">
        <v>200</v>
      </c>
      <c r="J304" s="233" t="s">
        <v>200</v>
      </c>
      <c r="K304" s="233" t="s">
        <v>200</v>
      </c>
      <c r="L304" s="233" t="s">
        <v>200</v>
      </c>
      <c r="M304" s="233" t="s">
        <v>200</v>
      </c>
      <c r="N304" s="233" t="s">
        <v>200</v>
      </c>
      <c r="O304" s="233" t="s">
        <v>200</v>
      </c>
      <c r="P304" s="233"/>
      <c r="Q304" s="233"/>
      <c r="R304" s="233"/>
      <c r="S304" s="233"/>
      <c r="T304" s="233"/>
      <c r="U304" s="233"/>
      <c r="V304" s="233"/>
      <c r="W304" s="233"/>
      <c r="X304" s="233"/>
      <c r="Y304" s="233"/>
      <c r="Z304" s="233"/>
      <c r="AA304" s="233"/>
      <c r="AB304" s="233"/>
      <c r="AC304" s="233"/>
      <c r="AD304" s="233"/>
      <c r="AE304" s="233"/>
      <c r="AF304" s="233"/>
      <c r="AG304" s="233"/>
      <c r="AH304" s="233"/>
      <c r="AI304" s="233"/>
      <c r="AJ304" s="233"/>
      <c r="AK304" s="233"/>
      <c r="AL304" s="233"/>
      <c r="AM304" s="233"/>
      <c r="AN304" s="233"/>
      <c r="AO304" s="233"/>
      <c r="AP304" s="233"/>
      <c r="AQ304" s="233"/>
      <c r="AR304" s="233"/>
      <c r="AS304" s="233"/>
      <c r="AT304" s="233"/>
      <c r="AU304" s="233"/>
      <c r="AV304" s="233"/>
      <c r="AW304" s="233"/>
      <c r="AX304" s="233"/>
      <c r="AY304" s="233"/>
      <c r="AZ304" s="233"/>
      <c r="BA304" s="232" t="e">
        <v>#N/A</v>
      </c>
      <c r="BB304" s="232">
        <v>0</v>
      </c>
      <c r="BC304" t="e">
        <v>#N/A</v>
      </c>
      <c r="BD304">
        <f>VLOOKUP(A304,[1]ورقة6!$A$2:$A$5557,1,0)</f>
        <v>338783</v>
      </c>
      <c r="BE304" s="125" t="s">
        <v>16623</v>
      </c>
    </row>
    <row r="305" spans="1:57" x14ac:dyDescent="0.25">
      <c r="A305" s="233">
        <v>338786</v>
      </c>
      <c r="B305" s="234" t="s">
        <v>107</v>
      </c>
      <c r="C305" s="233"/>
      <c r="D305" s="233"/>
      <c r="E305" s="233"/>
      <c r="F305" s="233"/>
      <c r="G305" s="233" t="s">
        <v>200</v>
      </c>
      <c r="H305" s="233" t="s">
        <v>200</v>
      </c>
      <c r="I305" s="233" t="s">
        <v>200</v>
      </c>
      <c r="J305" s="233" t="s">
        <v>200</v>
      </c>
      <c r="K305" s="233"/>
      <c r="L305" s="233" t="s">
        <v>200</v>
      </c>
      <c r="M305" s="233" t="s">
        <v>200</v>
      </c>
      <c r="N305" s="233" t="s">
        <v>200</v>
      </c>
      <c r="O305" s="233" t="s">
        <v>200</v>
      </c>
      <c r="P305" s="233"/>
      <c r="Q305" s="233"/>
      <c r="R305" s="233"/>
      <c r="S305" s="233"/>
      <c r="T305" s="233"/>
      <c r="U305" s="233"/>
      <c r="V305" s="233"/>
      <c r="W305" s="233"/>
      <c r="X305" s="233"/>
      <c r="Y305" s="233"/>
      <c r="Z305" s="233"/>
      <c r="AA305" s="233"/>
      <c r="AB305" s="233"/>
      <c r="AC305" s="233"/>
      <c r="AD305" s="233"/>
      <c r="AE305" s="233"/>
      <c r="AF305" s="233"/>
      <c r="AG305" s="233"/>
      <c r="AH305" s="233"/>
      <c r="AI305" s="233"/>
      <c r="AJ305" s="233"/>
      <c r="AK305" s="233"/>
      <c r="AL305" s="233"/>
      <c r="AM305" s="233"/>
      <c r="AN305" s="233"/>
      <c r="AO305" s="233"/>
      <c r="AP305" s="233"/>
      <c r="AQ305" s="233"/>
      <c r="AR305" s="233"/>
      <c r="AS305" s="233"/>
      <c r="AT305" s="233"/>
      <c r="AU305" s="233"/>
      <c r="AV305" s="233"/>
      <c r="AW305" s="233"/>
      <c r="AX305" s="233"/>
      <c r="AY305" s="233"/>
      <c r="AZ305" s="233"/>
      <c r="BA305" s="232" t="e">
        <v>#N/A</v>
      </c>
      <c r="BB305" s="232">
        <v>0</v>
      </c>
      <c r="BC305" t="e">
        <v>#N/A</v>
      </c>
      <c r="BD305">
        <f>VLOOKUP(A305,[1]ورقة6!$A$2:$A$5557,1,0)</f>
        <v>338786</v>
      </c>
      <c r="BE305" s="125" t="s">
        <v>16623</v>
      </c>
    </row>
    <row r="306" spans="1:57" x14ac:dyDescent="0.25">
      <c r="A306">
        <v>338787</v>
      </c>
      <c r="B306" t="s">
        <v>107</v>
      </c>
      <c r="C306" t="s">
        <v>134</v>
      </c>
      <c r="D306" t="s">
        <v>134</v>
      </c>
      <c r="E306" t="s">
        <v>131</v>
      </c>
      <c r="F306" t="s">
        <v>131</v>
      </c>
      <c r="G306" t="s">
        <v>131</v>
      </c>
      <c r="H306" t="s">
        <v>131</v>
      </c>
      <c r="I306" t="s">
        <v>131</v>
      </c>
      <c r="J306" t="s">
        <v>131</v>
      </c>
      <c r="K306" t="s">
        <v>131</v>
      </c>
      <c r="L306" t="s">
        <v>131</v>
      </c>
      <c r="M306" t="s">
        <v>131</v>
      </c>
      <c r="N306" t="s">
        <v>131</v>
      </c>
      <c r="O306" t="s">
        <v>131</v>
      </c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 s="232" t="s">
        <v>107</v>
      </c>
      <c r="BB306" s="232">
        <v>0</v>
      </c>
      <c r="BC306" t="e">
        <v>#N/A</v>
      </c>
      <c r="BD306">
        <f>VLOOKUP(A306,[1]ورقة6!$A$2:$A$5557,1,0)</f>
        <v>338787</v>
      </c>
      <c r="BE306" s="125">
        <v>0</v>
      </c>
    </row>
    <row r="307" spans="1:57" x14ac:dyDescent="0.25">
      <c r="A307" s="233">
        <v>338792</v>
      </c>
      <c r="B307" s="234" t="s">
        <v>107</v>
      </c>
      <c r="C307" s="233" t="s">
        <v>200</v>
      </c>
      <c r="D307" s="233" t="s">
        <v>200</v>
      </c>
      <c r="E307" s="233" t="s">
        <v>200</v>
      </c>
      <c r="F307" s="233" t="s">
        <v>200</v>
      </c>
      <c r="G307" s="233" t="s">
        <v>200</v>
      </c>
      <c r="H307" s="233" t="s">
        <v>200</v>
      </c>
      <c r="I307" s="233" t="s">
        <v>200</v>
      </c>
      <c r="J307" s="233" t="s">
        <v>200</v>
      </c>
      <c r="K307" s="233" t="s">
        <v>200</v>
      </c>
      <c r="L307" s="233" t="s">
        <v>200</v>
      </c>
      <c r="M307" s="233" t="s">
        <v>200</v>
      </c>
      <c r="N307" s="233" t="s">
        <v>200</v>
      </c>
      <c r="O307" s="233" t="s">
        <v>200</v>
      </c>
      <c r="P307" s="233"/>
      <c r="Q307" s="233"/>
      <c r="R307" s="233"/>
      <c r="S307" s="233"/>
      <c r="T307" s="233"/>
      <c r="U307" s="233"/>
      <c r="V307" s="233"/>
      <c r="W307" s="233"/>
      <c r="X307" s="233"/>
      <c r="Y307" s="233"/>
      <c r="Z307" s="233"/>
      <c r="AA307" s="233"/>
      <c r="AB307" s="233"/>
      <c r="AC307" s="233"/>
      <c r="AD307" s="233"/>
      <c r="AE307" s="233"/>
      <c r="AF307" s="233"/>
      <c r="AG307" s="233"/>
      <c r="AH307" s="233"/>
      <c r="AI307" s="233"/>
      <c r="AJ307" s="233"/>
      <c r="AK307" s="233"/>
      <c r="AL307" s="233"/>
      <c r="AM307" s="233"/>
      <c r="AN307" s="233"/>
      <c r="AO307" s="233"/>
      <c r="AP307" s="233"/>
      <c r="AQ307" s="233"/>
      <c r="AR307" s="233"/>
      <c r="AS307" s="233"/>
      <c r="AT307" s="233"/>
      <c r="AU307" s="233"/>
      <c r="AV307" s="233"/>
      <c r="AW307" s="233"/>
      <c r="AX307" s="233"/>
      <c r="AY307" s="233"/>
      <c r="AZ307" s="233"/>
      <c r="BA307" s="232" t="e">
        <v>#N/A</v>
      </c>
      <c r="BB307" s="232">
        <v>0</v>
      </c>
      <c r="BC307" t="e">
        <v>#N/A</v>
      </c>
      <c r="BD307">
        <f>VLOOKUP(A307,[1]ورقة6!$A$2:$A$5557,1,0)</f>
        <v>338792</v>
      </c>
      <c r="BE307" s="125" t="s">
        <v>16623</v>
      </c>
    </row>
    <row r="308" spans="1:57" x14ac:dyDescent="0.25">
      <c r="A308" s="233">
        <v>338796</v>
      </c>
      <c r="B308" s="234" t="s">
        <v>107</v>
      </c>
      <c r="C308" s="233"/>
      <c r="D308" s="233"/>
      <c r="E308" s="233"/>
      <c r="F308" s="233"/>
      <c r="G308" s="233" t="s">
        <v>200</v>
      </c>
      <c r="H308" s="233"/>
      <c r="I308" s="233"/>
      <c r="J308" s="233" t="s">
        <v>200</v>
      </c>
      <c r="K308" s="233" t="s">
        <v>200</v>
      </c>
      <c r="L308" s="233" t="s">
        <v>200</v>
      </c>
      <c r="M308" s="233" t="s">
        <v>200</v>
      </c>
      <c r="N308" s="233" t="s">
        <v>200</v>
      </c>
      <c r="O308" s="233" t="s">
        <v>200</v>
      </c>
      <c r="P308" s="233"/>
      <c r="Q308" s="233"/>
      <c r="R308" s="233"/>
      <c r="S308" s="233"/>
      <c r="T308" s="233"/>
      <c r="U308" s="233"/>
      <c r="V308" s="233"/>
      <c r="W308" s="233"/>
      <c r="X308" s="233"/>
      <c r="Y308" s="233"/>
      <c r="Z308" s="233"/>
      <c r="AA308" s="233"/>
      <c r="AB308" s="233"/>
      <c r="AC308" s="233"/>
      <c r="AD308" s="233"/>
      <c r="AE308" s="233"/>
      <c r="AF308" s="233"/>
      <c r="AG308" s="233"/>
      <c r="AH308" s="233"/>
      <c r="AI308" s="233"/>
      <c r="AJ308" s="233"/>
      <c r="AK308" s="233"/>
      <c r="AL308" s="233"/>
      <c r="AM308" s="233"/>
      <c r="AN308" s="233"/>
      <c r="AO308" s="233"/>
      <c r="AP308" s="233"/>
      <c r="AQ308" s="233"/>
      <c r="AR308" s="233"/>
      <c r="AS308" s="233"/>
      <c r="AT308" s="233"/>
      <c r="AU308" s="233"/>
      <c r="AV308" s="233"/>
      <c r="AW308" s="233"/>
      <c r="AX308" s="233"/>
      <c r="AY308" s="233"/>
      <c r="AZ308" s="233"/>
      <c r="BA308" s="232" t="e">
        <v>#N/A</v>
      </c>
      <c r="BB308" s="232">
        <v>0</v>
      </c>
      <c r="BC308" t="e">
        <v>#N/A</v>
      </c>
      <c r="BD308">
        <f>VLOOKUP(A308,[1]ورقة6!$A$2:$A$5557,1,0)</f>
        <v>338796</v>
      </c>
      <c r="BE308" s="125" t="s">
        <v>16623</v>
      </c>
    </row>
    <row r="309" spans="1:57" x14ac:dyDescent="0.25">
      <c r="A309" s="233">
        <v>338798</v>
      </c>
      <c r="B309" s="234" t="s">
        <v>107</v>
      </c>
      <c r="C309" s="233" t="s">
        <v>200</v>
      </c>
      <c r="D309" s="233" t="s">
        <v>200</v>
      </c>
      <c r="E309" s="233" t="s">
        <v>200</v>
      </c>
      <c r="F309" s="233" t="s">
        <v>200</v>
      </c>
      <c r="G309" s="233" t="s">
        <v>200</v>
      </c>
      <c r="H309" s="233" t="s">
        <v>200</v>
      </c>
      <c r="I309" s="233" t="s">
        <v>200</v>
      </c>
      <c r="J309" s="233" t="s">
        <v>200</v>
      </c>
      <c r="K309" s="233" t="s">
        <v>200</v>
      </c>
      <c r="L309" s="233" t="s">
        <v>200</v>
      </c>
      <c r="M309" s="233" t="s">
        <v>200</v>
      </c>
      <c r="N309" s="233" t="s">
        <v>200</v>
      </c>
      <c r="O309" s="233" t="s">
        <v>200</v>
      </c>
      <c r="P309" s="233"/>
      <c r="Q309" s="233"/>
      <c r="R309" s="233"/>
      <c r="S309" s="233"/>
      <c r="T309" s="233"/>
      <c r="U309" s="233"/>
      <c r="V309" s="233"/>
      <c r="W309" s="233"/>
      <c r="X309" s="233"/>
      <c r="Y309" s="233"/>
      <c r="Z309" s="233"/>
      <c r="AA309" s="233"/>
      <c r="AB309" s="233"/>
      <c r="AC309" s="233"/>
      <c r="AD309" s="233"/>
      <c r="AE309" s="233"/>
      <c r="AF309" s="233"/>
      <c r="AG309" s="233"/>
      <c r="AH309" s="233"/>
      <c r="AI309" s="233"/>
      <c r="AJ309" s="233"/>
      <c r="AK309" s="233"/>
      <c r="AL309" s="233"/>
      <c r="AM309" s="233"/>
      <c r="AN309" s="233"/>
      <c r="AO309" s="233"/>
      <c r="AP309" s="233"/>
      <c r="AQ309" s="233"/>
      <c r="AR309" s="233"/>
      <c r="AS309" s="233"/>
      <c r="AT309" s="233"/>
      <c r="AU309" s="233"/>
      <c r="AV309" s="233"/>
      <c r="AW309" s="233"/>
      <c r="AX309" s="233"/>
      <c r="AY309" s="233"/>
      <c r="AZ309" s="233"/>
      <c r="BA309" s="232" t="e">
        <v>#N/A</v>
      </c>
      <c r="BB309" s="232">
        <v>0</v>
      </c>
      <c r="BC309" t="e">
        <v>#N/A</v>
      </c>
      <c r="BD309">
        <f>VLOOKUP(A309,[1]ورقة6!$A$2:$A$5557,1,0)</f>
        <v>338798</v>
      </c>
      <c r="BE309" s="125" t="s">
        <v>16623</v>
      </c>
    </row>
    <row r="310" spans="1:57" x14ac:dyDescent="0.25">
      <c r="A310" s="233">
        <v>338801</v>
      </c>
      <c r="B310" s="234" t="s">
        <v>107</v>
      </c>
      <c r="C310" s="233" t="s">
        <v>200</v>
      </c>
      <c r="D310" s="233" t="s">
        <v>200</v>
      </c>
      <c r="E310" s="233" t="s">
        <v>200</v>
      </c>
      <c r="F310" s="233" t="s">
        <v>200</v>
      </c>
      <c r="G310" s="233" t="s">
        <v>200</v>
      </c>
      <c r="H310" s="233" t="s">
        <v>200</v>
      </c>
      <c r="I310" s="233" t="s">
        <v>200</v>
      </c>
      <c r="J310" s="233" t="s">
        <v>200</v>
      </c>
      <c r="K310" s="233" t="s">
        <v>200</v>
      </c>
      <c r="L310" s="233" t="s">
        <v>200</v>
      </c>
      <c r="M310" s="233" t="s">
        <v>200</v>
      </c>
      <c r="N310" s="233" t="s">
        <v>200</v>
      </c>
      <c r="O310" s="233" t="s">
        <v>200</v>
      </c>
      <c r="P310" s="233"/>
      <c r="Q310" s="233"/>
      <c r="R310" s="233"/>
      <c r="S310" s="233"/>
      <c r="T310" s="233"/>
      <c r="U310" s="233"/>
      <c r="V310" s="233"/>
      <c r="W310" s="233"/>
      <c r="X310" s="233"/>
      <c r="Y310" s="233"/>
      <c r="Z310" s="233"/>
      <c r="AA310" s="233"/>
      <c r="AB310" s="233"/>
      <c r="AC310" s="233"/>
      <c r="AD310" s="233"/>
      <c r="AE310" s="233"/>
      <c r="AF310" s="233"/>
      <c r="AG310" s="233"/>
      <c r="AH310" s="233"/>
      <c r="AI310" s="233"/>
      <c r="AJ310" s="233"/>
      <c r="AK310" s="233"/>
      <c r="AL310" s="233"/>
      <c r="AM310" s="233"/>
      <c r="AN310" s="233"/>
      <c r="AO310" s="233"/>
      <c r="AP310" s="233"/>
      <c r="AQ310" s="233"/>
      <c r="AR310" s="233"/>
      <c r="AS310" s="233"/>
      <c r="AT310" s="233"/>
      <c r="AU310" s="233"/>
      <c r="AV310" s="233"/>
      <c r="AW310" s="233"/>
      <c r="AX310" s="233"/>
      <c r="AY310" s="233"/>
      <c r="AZ310" s="233"/>
      <c r="BA310" s="232" t="e">
        <v>#N/A</v>
      </c>
      <c r="BB310" s="232">
        <v>0</v>
      </c>
      <c r="BC310" t="e">
        <v>#N/A</v>
      </c>
      <c r="BD310">
        <f>VLOOKUP(A310,[1]ورقة6!$A$2:$A$5557,1,0)</f>
        <v>338801</v>
      </c>
      <c r="BE310" s="125" t="s">
        <v>16623</v>
      </c>
    </row>
    <row r="311" spans="1:57" x14ac:dyDescent="0.25">
      <c r="A311" s="233">
        <v>338805</v>
      </c>
      <c r="B311" s="234" t="s">
        <v>107</v>
      </c>
      <c r="C311" s="233" t="s">
        <v>200</v>
      </c>
      <c r="D311" s="233" t="s">
        <v>200</v>
      </c>
      <c r="E311" s="233"/>
      <c r="F311" s="233" t="s">
        <v>200</v>
      </c>
      <c r="G311" s="233" t="s">
        <v>200</v>
      </c>
      <c r="H311" s="233" t="s">
        <v>200</v>
      </c>
      <c r="I311" s="233" t="s">
        <v>200</v>
      </c>
      <c r="J311" s="233" t="s">
        <v>200</v>
      </c>
      <c r="K311" s="233" t="s">
        <v>200</v>
      </c>
      <c r="L311" s="233" t="s">
        <v>200</v>
      </c>
      <c r="M311" s="233" t="s">
        <v>200</v>
      </c>
      <c r="N311" s="233" t="s">
        <v>200</v>
      </c>
      <c r="O311" s="233" t="s">
        <v>200</v>
      </c>
      <c r="P311" s="233"/>
      <c r="Q311" s="233"/>
      <c r="R311" s="233"/>
      <c r="S311" s="233"/>
      <c r="T311" s="233"/>
      <c r="U311" s="233"/>
      <c r="V311" s="233"/>
      <c r="W311" s="233"/>
      <c r="X311" s="233"/>
      <c r="Y311" s="233"/>
      <c r="Z311" s="233"/>
      <c r="AA311" s="233"/>
      <c r="AB311" s="233"/>
      <c r="AC311" s="233"/>
      <c r="AD311" s="233"/>
      <c r="AE311" s="233"/>
      <c r="AF311" s="233"/>
      <c r="AG311" s="233"/>
      <c r="AH311" s="233"/>
      <c r="AI311" s="233"/>
      <c r="AJ311" s="233"/>
      <c r="AK311" s="233"/>
      <c r="AL311" s="233"/>
      <c r="AM311" s="233"/>
      <c r="AN311" s="233"/>
      <c r="AO311" s="233"/>
      <c r="AP311" s="233"/>
      <c r="AQ311" s="233"/>
      <c r="AR311" s="233"/>
      <c r="AS311" s="233"/>
      <c r="AT311" s="233"/>
      <c r="AU311" s="233"/>
      <c r="AV311" s="233"/>
      <c r="AW311" s="233"/>
      <c r="AX311" s="233"/>
      <c r="AY311" s="233"/>
      <c r="AZ311" s="233"/>
      <c r="BA311" s="232" t="e">
        <v>#N/A</v>
      </c>
      <c r="BB311" s="232">
        <v>0</v>
      </c>
      <c r="BC311" t="e">
        <v>#N/A</v>
      </c>
      <c r="BD311">
        <f>VLOOKUP(A311,[1]ورقة6!$A$2:$A$5557,1,0)</f>
        <v>338805</v>
      </c>
      <c r="BE311" s="125" t="s">
        <v>16623</v>
      </c>
    </row>
    <row r="312" spans="1:57" x14ac:dyDescent="0.25">
      <c r="A312" s="233">
        <v>338807</v>
      </c>
      <c r="B312" s="234" t="s">
        <v>107</v>
      </c>
      <c r="C312" s="233" t="s">
        <v>200</v>
      </c>
      <c r="D312" s="233" t="s">
        <v>200</v>
      </c>
      <c r="E312" s="233" t="s">
        <v>200</v>
      </c>
      <c r="F312" s="233" t="s">
        <v>200</v>
      </c>
      <c r="G312" s="233" t="s">
        <v>200</v>
      </c>
      <c r="H312" s="233" t="s">
        <v>200</v>
      </c>
      <c r="I312" s="233" t="s">
        <v>200</v>
      </c>
      <c r="J312" s="233" t="s">
        <v>200</v>
      </c>
      <c r="K312" s="233" t="s">
        <v>200</v>
      </c>
      <c r="L312" s="233" t="s">
        <v>200</v>
      </c>
      <c r="M312" s="233" t="s">
        <v>200</v>
      </c>
      <c r="N312" s="233" t="s">
        <v>200</v>
      </c>
      <c r="O312" s="233" t="s">
        <v>200</v>
      </c>
      <c r="P312" s="233"/>
      <c r="Q312" s="233"/>
      <c r="R312" s="233"/>
      <c r="S312" s="233"/>
      <c r="T312" s="233"/>
      <c r="U312" s="233"/>
      <c r="V312" s="233"/>
      <c r="W312" s="233"/>
      <c r="X312" s="233"/>
      <c r="Y312" s="233"/>
      <c r="Z312" s="233"/>
      <c r="AA312" s="233"/>
      <c r="AB312" s="233"/>
      <c r="AC312" s="233"/>
      <c r="AD312" s="233"/>
      <c r="AE312" s="233"/>
      <c r="AF312" s="233"/>
      <c r="AG312" s="233"/>
      <c r="AH312" s="233"/>
      <c r="AI312" s="233"/>
      <c r="AJ312" s="233"/>
      <c r="AK312" s="233"/>
      <c r="AL312" s="233"/>
      <c r="AM312" s="233"/>
      <c r="AN312" s="233"/>
      <c r="AO312" s="233"/>
      <c r="AP312" s="233"/>
      <c r="AQ312" s="233"/>
      <c r="AR312" s="233"/>
      <c r="AS312" s="233"/>
      <c r="AT312" s="233"/>
      <c r="AU312" s="233"/>
      <c r="AV312" s="233"/>
      <c r="AW312" s="233"/>
      <c r="AX312" s="233"/>
      <c r="AY312" s="233"/>
      <c r="AZ312" s="233"/>
      <c r="BA312" s="232" t="e">
        <v>#N/A</v>
      </c>
      <c r="BB312" s="232">
        <v>0</v>
      </c>
      <c r="BC312" t="e">
        <v>#N/A</v>
      </c>
      <c r="BD312">
        <f>VLOOKUP(A312,[1]ورقة6!$A$2:$A$5557,1,0)</f>
        <v>338807</v>
      </c>
      <c r="BE312" s="125" t="s">
        <v>16623</v>
      </c>
    </row>
    <row r="313" spans="1:57" x14ac:dyDescent="0.25">
      <c r="A313" s="233">
        <v>338812</v>
      </c>
      <c r="B313" s="234" t="s">
        <v>107</v>
      </c>
      <c r="C313" s="233"/>
      <c r="D313" s="233"/>
      <c r="E313" s="233"/>
      <c r="F313" s="233"/>
      <c r="G313" s="233" t="s">
        <v>200</v>
      </c>
      <c r="H313" s="233" t="s">
        <v>200</v>
      </c>
      <c r="I313" s="233"/>
      <c r="J313" s="233"/>
      <c r="K313" s="233" t="s">
        <v>200</v>
      </c>
      <c r="L313" s="233" t="s">
        <v>200</v>
      </c>
      <c r="M313" s="233" t="s">
        <v>200</v>
      </c>
      <c r="N313" s="233" t="s">
        <v>200</v>
      </c>
      <c r="O313" s="233" t="s">
        <v>200</v>
      </c>
      <c r="P313" s="233"/>
      <c r="Q313" s="233"/>
      <c r="R313" s="233"/>
      <c r="S313" s="233"/>
      <c r="T313" s="233"/>
      <c r="U313" s="233"/>
      <c r="V313" s="233"/>
      <c r="W313" s="233"/>
      <c r="X313" s="233"/>
      <c r="Y313" s="233"/>
      <c r="Z313" s="233"/>
      <c r="AA313" s="233"/>
      <c r="AB313" s="233"/>
      <c r="AC313" s="233"/>
      <c r="AD313" s="233"/>
      <c r="AE313" s="233"/>
      <c r="AF313" s="233"/>
      <c r="AG313" s="233"/>
      <c r="AH313" s="233"/>
      <c r="AI313" s="233"/>
      <c r="AJ313" s="233"/>
      <c r="AK313" s="233"/>
      <c r="AL313" s="233"/>
      <c r="AM313" s="233"/>
      <c r="AN313" s="233"/>
      <c r="AO313" s="233"/>
      <c r="AP313" s="233"/>
      <c r="AQ313" s="233"/>
      <c r="AR313" s="233"/>
      <c r="AS313" s="233"/>
      <c r="AT313" s="233"/>
      <c r="AU313" s="233"/>
      <c r="AV313" s="233"/>
      <c r="AW313" s="233"/>
      <c r="AX313" s="233"/>
      <c r="AY313" s="233"/>
      <c r="AZ313" s="233"/>
      <c r="BA313" s="232" t="e">
        <v>#N/A</v>
      </c>
      <c r="BB313" s="232">
        <v>0</v>
      </c>
      <c r="BC313" t="e">
        <v>#N/A</v>
      </c>
      <c r="BD313">
        <f>VLOOKUP(A313,[1]ورقة6!$A$2:$A$5557,1,0)</f>
        <v>338812</v>
      </c>
      <c r="BE313" s="125" t="s">
        <v>16623</v>
      </c>
    </row>
    <row r="314" spans="1:57" x14ac:dyDescent="0.25">
      <c r="A314" s="233">
        <v>338816</v>
      </c>
      <c r="B314" s="234" t="s">
        <v>107</v>
      </c>
      <c r="C314" s="233" t="s">
        <v>200</v>
      </c>
      <c r="D314" s="233" t="s">
        <v>200</v>
      </c>
      <c r="E314" s="233" t="s">
        <v>200</v>
      </c>
      <c r="F314" s="233" t="s">
        <v>200</v>
      </c>
      <c r="G314" s="233" t="s">
        <v>200</v>
      </c>
      <c r="H314" s="233" t="s">
        <v>200</v>
      </c>
      <c r="I314" s="233" t="s">
        <v>200</v>
      </c>
      <c r="J314" s="233" t="s">
        <v>200</v>
      </c>
      <c r="K314" s="233" t="s">
        <v>200</v>
      </c>
      <c r="L314" s="233" t="s">
        <v>200</v>
      </c>
      <c r="M314" s="233" t="s">
        <v>200</v>
      </c>
      <c r="N314" s="233" t="s">
        <v>200</v>
      </c>
      <c r="O314" s="233" t="s">
        <v>200</v>
      </c>
      <c r="P314" s="233"/>
      <c r="Q314" s="233"/>
      <c r="R314" s="233"/>
      <c r="S314" s="233"/>
      <c r="T314" s="233"/>
      <c r="U314" s="233"/>
      <c r="V314" s="233"/>
      <c r="W314" s="233"/>
      <c r="X314" s="233"/>
      <c r="Y314" s="233"/>
      <c r="Z314" s="233"/>
      <c r="AA314" s="233"/>
      <c r="AB314" s="233"/>
      <c r="AC314" s="233"/>
      <c r="AD314" s="233"/>
      <c r="AE314" s="233"/>
      <c r="AF314" s="233"/>
      <c r="AG314" s="233"/>
      <c r="AH314" s="233"/>
      <c r="AI314" s="233"/>
      <c r="AJ314" s="233"/>
      <c r="AK314" s="233"/>
      <c r="AL314" s="233"/>
      <c r="AM314" s="233"/>
      <c r="AN314" s="233"/>
      <c r="AO314" s="233"/>
      <c r="AP314" s="233"/>
      <c r="AQ314" s="233"/>
      <c r="AR314" s="233"/>
      <c r="AS314" s="233"/>
      <c r="AT314" s="233"/>
      <c r="AU314" s="233"/>
      <c r="AV314" s="233"/>
      <c r="AW314" s="233"/>
      <c r="AX314" s="233"/>
      <c r="AY314" s="233"/>
      <c r="AZ314" s="233"/>
      <c r="BA314" s="232" t="e">
        <v>#N/A</v>
      </c>
      <c r="BB314" s="232">
        <v>0</v>
      </c>
      <c r="BC314" t="e">
        <v>#N/A</v>
      </c>
      <c r="BD314">
        <f>VLOOKUP(A314,[1]ورقة6!$A$2:$A$5557,1,0)</f>
        <v>338816</v>
      </c>
      <c r="BE314" s="125" t="s">
        <v>16623</v>
      </c>
    </row>
    <row r="315" spans="1:57" x14ac:dyDescent="0.25">
      <c r="A315" s="233">
        <v>338820</v>
      </c>
      <c r="B315" s="234" t="s">
        <v>107</v>
      </c>
      <c r="C315" s="233"/>
      <c r="D315" s="233"/>
      <c r="E315" s="233"/>
      <c r="F315" s="233"/>
      <c r="G315" s="233"/>
      <c r="H315" s="233" t="s">
        <v>200</v>
      </c>
      <c r="I315" s="233"/>
      <c r="J315" s="233" t="s">
        <v>200</v>
      </c>
      <c r="K315" s="233" t="s">
        <v>200</v>
      </c>
      <c r="L315" s="233" t="s">
        <v>200</v>
      </c>
      <c r="M315" s="233" t="s">
        <v>200</v>
      </c>
      <c r="N315" s="233" t="s">
        <v>200</v>
      </c>
      <c r="O315" s="233" t="s">
        <v>200</v>
      </c>
      <c r="P315" s="233"/>
      <c r="Q315" s="233"/>
      <c r="R315" s="233"/>
      <c r="S315" s="233"/>
      <c r="T315" s="233"/>
      <c r="U315" s="233"/>
      <c r="V315" s="233"/>
      <c r="W315" s="233"/>
      <c r="X315" s="233"/>
      <c r="Y315" s="233"/>
      <c r="Z315" s="233"/>
      <c r="AA315" s="233"/>
      <c r="AB315" s="233"/>
      <c r="AC315" s="233"/>
      <c r="AD315" s="233"/>
      <c r="AE315" s="233"/>
      <c r="AF315" s="233"/>
      <c r="AG315" s="233"/>
      <c r="AH315" s="233"/>
      <c r="AI315" s="233"/>
      <c r="AJ315" s="233"/>
      <c r="AK315" s="233"/>
      <c r="AL315" s="233"/>
      <c r="AM315" s="233"/>
      <c r="AN315" s="233"/>
      <c r="AO315" s="233"/>
      <c r="AP315" s="233"/>
      <c r="AQ315" s="233"/>
      <c r="AR315" s="233"/>
      <c r="AS315" s="233"/>
      <c r="AT315" s="233"/>
      <c r="AU315" s="233"/>
      <c r="AV315" s="233"/>
      <c r="AW315" s="233"/>
      <c r="AX315" s="233"/>
      <c r="AY315" s="233"/>
      <c r="AZ315" s="233"/>
      <c r="BA315" s="232" t="e">
        <v>#N/A</v>
      </c>
      <c r="BB315" s="232">
        <v>0</v>
      </c>
      <c r="BC315" t="e">
        <v>#N/A</v>
      </c>
      <c r="BD315">
        <f>VLOOKUP(A315,[1]ورقة6!$A$2:$A$5557,1,0)</f>
        <v>338820</v>
      </c>
      <c r="BE315" s="125" t="s">
        <v>16623</v>
      </c>
    </row>
    <row r="316" spans="1:57" x14ac:dyDescent="0.25">
      <c r="A316" s="233">
        <v>338822</v>
      </c>
      <c r="B316" s="234" t="s">
        <v>107</v>
      </c>
      <c r="C316" s="233" t="s">
        <v>200</v>
      </c>
      <c r="D316" s="233" t="s">
        <v>200</v>
      </c>
      <c r="E316" s="233" t="s">
        <v>200</v>
      </c>
      <c r="F316" s="233" t="s">
        <v>200</v>
      </c>
      <c r="G316" s="233" t="s">
        <v>200</v>
      </c>
      <c r="H316" s="233" t="s">
        <v>200</v>
      </c>
      <c r="I316" s="233" t="s">
        <v>200</v>
      </c>
      <c r="J316" s="233" t="s">
        <v>200</v>
      </c>
      <c r="K316" s="233" t="s">
        <v>200</v>
      </c>
      <c r="L316" s="233" t="s">
        <v>200</v>
      </c>
      <c r="M316" s="233" t="s">
        <v>200</v>
      </c>
      <c r="N316" s="233" t="s">
        <v>200</v>
      </c>
      <c r="O316" s="233" t="s">
        <v>200</v>
      </c>
      <c r="P316" s="233"/>
      <c r="Q316" s="233"/>
      <c r="R316" s="233"/>
      <c r="S316" s="233"/>
      <c r="T316" s="233"/>
      <c r="U316" s="233"/>
      <c r="V316" s="233"/>
      <c r="W316" s="233"/>
      <c r="X316" s="233"/>
      <c r="Y316" s="233"/>
      <c r="Z316" s="233"/>
      <c r="AA316" s="233"/>
      <c r="AB316" s="233"/>
      <c r="AC316" s="233"/>
      <c r="AD316" s="233"/>
      <c r="AE316" s="233"/>
      <c r="AF316" s="233"/>
      <c r="AG316" s="233"/>
      <c r="AH316" s="233"/>
      <c r="AI316" s="233"/>
      <c r="AJ316" s="233"/>
      <c r="AK316" s="233"/>
      <c r="AL316" s="233"/>
      <c r="AM316" s="233"/>
      <c r="AN316" s="233"/>
      <c r="AO316" s="233"/>
      <c r="AP316" s="233"/>
      <c r="AQ316" s="233"/>
      <c r="AR316" s="233"/>
      <c r="AS316" s="233"/>
      <c r="AT316" s="233"/>
      <c r="AU316" s="233"/>
      <c r="AV316" s="233"/>
      <c r="AW316" s="233"/>
      <c r="AX316" s="233"/>
      <c r="AY316" s="233"/>
      <c r="AZ316" s="233"/>
      <c r="BA316" s="232" t="e">
        <v>#N/A</v>
      </c>
      <c r="BB316" s="232">
        <v>0</v>
      </c>
      <c r="BC316" t="e">
        <v>#N/A</v>
      </c>
      <c r="BD316">
        <f>VLOOKUP(A316,[1]ورقة6!$A$2:$A$5557,1,0)</f>
        <v>338822</v>
      </c>
      <c r="BE316" s="125" t="s">
        <v>16623</v>
      </c>
    </row>
    <row r="317" spans="1:57" x14ac:dyDescent="0.25">
      <c r="A317" s="233">
        <v>338827</v>
      </c>
      <c r="B317" s="234" t="s">
        <v>107</v>
      </c>
      <c r="C317" s="233" t="s">
        <v>200</v>
      </c>
      <c r="D317" s="233"/>
      <c r="E317" s="233" t="s">
        <v>200</v>
      </c>
      <c r="F317" s="233" t="s">
        <v>200</v>
      </c>
      <c r="G317" s="233"/>
      <c r="H317" s="233" t="s">
        <v>200</v>
      </c>
      <c r="I317" s="233" t="s">
        <v>200</v>
      </c>
      <c r="J317" s="233" t="s">
        <v>200</v>
      </c>
      <c r="K317" s="233" t="s">
        <v>200</v>
      </c>
      <c r="L317" s="233" t="s">
        <v>200</v>
      </c>
      <c r="M317" s="233" t="s">
        <v>200</v>
      </c>
      <c r="N317" s="233" t="s">
        <v>200</v>
      </c>
      <c r="O317" s="233" t="s">
        <v>200</v>
      </c>
      <c r="P317" s="233"/>
      <c r="Q317" s="233"/>
      <c r="R317" s="233"/>
      <c r="S317" s="233"/>
      <c r="T317" s="233"/>
      <c r="U317" s="233"/>
      <c r="V317" s="233"/>
      <c r="W317" s="233"/>
      <c r="X317" s="233"/>
      <c r="Y317" s="233"/>
      <c r="Z317" s="233"/>
      <c r="AA317" s="233"/>
      <c r="AB317" s="233"/>
      <c r="AC317" s="233"/>
      <c r="AD317" s="233"/>
      <c r="AE317" s="233"/>
      <c r="AF317" s="233"/>
      <c r="AG317" s="233"/>
      <c r="AH317" s="233"/>
      <c r="AI317" s="233"/>
      <c r="AJ317" s="233"/>
      <c r="AK317" s="233"/>
      <c r="AL317" s="233"/>
      <c r="AM317" s="233"/>
      <c r="AN317" s="233"/>
      <c r="AO317" s="233"/>
      <c r="AP317" s="233"/>
      <c r="AQ317" s="233"/>
      <c r="AR317" s="233"/>
      <c r="AS317" s="233"/>
      <c r="AT317" s="233"/>
      <c r="AU317" s="233"/>
      <c r="AV317" s="233"/>
      <c r="AW317" s="233"/>
      <c r="AX317" s="233"/>
      <c r="AY317" s="233"/>
      <c r="AZ317" s="233"/>
      <c r="BA317" s="232" t="e">
        <v>#N/A</v>
      </c>
      <c r="BB317" s="232">
        <v>0</v>
      </c>
      <c r="BC317" t="e">
        <v>#N/A</v>
      </c>
      <c r="BD317">
        <f>VLOOKUP(A317,[1]ورقة6!$A$2:$A$5557,1,0)</f>
        <v>338827</v>
      </c>
      <c r="BE317" s="125" t="s">
        <v>16623</v>
      </c>
    </row>
    <row r="318" spans="1:57" x14ac:dyDescent="0.25">
      <c r="A318" s="233">
        <v>338828</v>
      </c>
      <c r="B318" s="234" t="s">
        <v>107</v>
      </c>
      <c r="C318" s="233" t="s">
        <v>200</v>
      </c>
      <c r="D318" s="233" t="s">
        <v>200</v>
      </c>
      <c r="E318" s="233" t="s">
        <v>200</v>
      </c>
      <c r="F318" s="233" t="s">
        <v>200</v>
      </c>
      <c r="G318" s="233" t="s">
        <v>200</v>
      </c>
      <c r="H318" s="233" t="s">
        <v>200</v>
      </c>
      <c r="I318" s="233" t="s">
        <v>200</v>
      </c>
      <c r="J318" s="233" t="s">
        <v>200</v>
      </c>
      <c r="K318" s="233" t="s">
        <v>200</v>
      </c>
      <c r="L318" s="233" t="s">
        <v>200</v>
      </c>
      <c r="M318" s="233" t="s">
        <v>200</v>
      </c>
      <c r="N318" s="233" t="s">
        <v>200</v>
      </c>
      <c r="O318" s="233" t="s">
        <v>200</v>
      </c>
      <c r="P318" s="233"/>
      <c r="Q318" s="233"/>
      <c r="R318" s="233"/>
      <c r="S318" s="233"/>
      <c r="T318" s="233"/>
      <c r="U318" s="233"/>
      <c r="V318" s="233"/>
      <c r="W318" s="233"/>
      <c r="X318" s="233"/>
      <c r="Y318" s="233"/>
      <c r="Z318" s="233"/>
      <c r="AA318" s="233"/>
      <c r="AB318" s="233"/>
      <c r="AC318" s="233"/>
      <c r="AD318" s="233"/>
      <c r="AE318" s="233"/>
      <c r="AF318" s="233"/>
      <c r="AG318" s="233"/>
      <c r="AH318" s="233"/>
      <c r="AI318" s="233"/>
      <c r="AJ318" s="233"/>
      <c r="AK318" s="233"/>
      <c r="AL318" s="233"/>
      <c r="AM318" s="233"/>
      <c r="AN318" s="233"/>
      <c r="AO318" s="233"/>
      <c r="AP318" s="233"/>
      <c r="AQ318" s="233"/>
      <c r="AR318" s="233"/>
      <c r="AS318" s="233"/>
      <c r="AT318" s="233"/>
      <c r="AU318" s="233"/>
      <c r="AV318" s="233"/>
      <c r="AW318" s="233"/>
      <c r="AX318" s="233"/>
      <c r="AY318" s="233"/>
      <c r="AZ318" s="233"/>
      <c r="BA318" s="232" t="e">
        <v>#N/A</v>
      </c>
      <c r="BB318" s="232">
        <v>0</v>
      </c>
      <c r="BC318" t="e">
        <v>#N/A</v>
      </c>
      <c r="BD318">
        <f>VLOOKUP(A318,[1]ورقة6!$A$2:$A$5557,1,0)</f>
        <v>338828</v>
      </c>
      <c r="BE318" s="125" t="s">
        <v>16623</v>
      </c>
    </row>
    <row r="319" spans="1:57" x14ac:dyDescent="0.25">
      <c r="A319" s="233">
        <v>338829</v>
      </c>
      <c r="B319" s="234" t="s">
        <v>107</v>
      </c>
      <c r="C319" s="233" t="s">
        <v>200</v>
      </c>
      <c r="D319" s="233"/>
      <c r="E319" s="233"/>
      <c r="F319" s="233"/>
      <c r="G319" s="233" t="s">
        <v>200</v>
      </c>
      <c r="H319" s="233" t="s">
        <v>200</v>
      </c>
      <c r="I319" s="233" t="s">
        <v>200</v>
      </c>
      <c r="J319" s="233"/>
      <c r="K319" s="233"/>
      <c r="L319" s="233" t="s">
        <v>200</v>
      </c>
      <c r="M319" s="233"/>
      <c r="N319" s="233"/>
      <c r="O319" s="233"/>
      <c r="P319" s="233"/>
      <c r="Q319" s="233"/>
      <c r="R319" s="233"/>
      <c r="S319" s="233"/>
      <c r="T319" s="233"/>
      <c r="U319" s="233"/>
      <c r="V319" s="233"/>
      <c r="W319" s="233"/>
      <c r="X319" s="233"/>
      <c r="Y319" s="233"/>
      <c r="Z319" s="233"/>
      <c r="AA319" s="233"/>
      <c r="AB319" s="233"/>
      <c r="AC319" s="233"/>
      <c r="AD319" s="233"/>
      <c r="AE319" s="233"/>
      <c r="AF319" s="233"/>
      <c r="AG319" s="233"/>
      <c r="AH319" s="233"/>
      <c r="AI319" s="233"/>
      <c r="AJ319" s="233"/>
      <c r="AK319" s="233"/>
      <c r="AL319" s="233"/>
      <c r="AM319" s="233"/>
      <c r="AN319" s="233"/>
      <c r="AO319" s="233"/>
      <c r="AP319" s="233"/>
      <c r="AQ319" s="233"/>
      <c r="AR319" s="233"/>
      <c r="AS319" s="233"/>
      <c r="AT319" s="233"/>
      <c r="AU319" s="233"/>
      <c r="AV319" s="233"/>
      <c r="AW319" s="233"/>
      <c r="AX319" s="233"/>
      <c r="AY319" s="233"/>
      <c r="AZ319" s="233"/>
      <c r="BA319" s="232" t="e">
        <v>#N/A</v>
      </c>
      <c r="BB319" s="232">
        <v>0</v>
      </c>
      <c r="BC319" t="e">
        <v>#N/A</v>
      </c>
      <c r="BD319">
        <f>VLOOKUP(A319,[1]ورقة6!$A$2:$A$5557,1,0)</f>
        <v>338829</v>
      </c>
      <c r="BE319" s="125" t="s">
        <v>16623</v>
      </c>
    </row>
    <row r="320" spans="1:57" x14ac:dyDescent="0.25">
      <c r="A320" s="233">
        <v>338831</v>
      </c>
      <c r="B320" s="234" t="s">
        <v>107</v>
      </c>
      <c r="C320" s="233"/>
      <c r="D320" s="233" t="s">
        <v>200</v>
      </c>
      <c r="E320" s="233"/>
      <c r="F320" s="233"/>
      <c r="G320" s="233" t="s">
        <v>200</v>
      </c>
      <c r="H320" s="233"/>
      <c r="I320" s="233"/>
      <c r="J320" s="233" t="s">
        <v>200</v>
      </c>
      <c r="K320" s="233" t="s">
        <v>200</v>
      </c>
      <c r="L320" s="233" t="s">
        <v>200</v>
      </c>
      <c r="M320" s="233"/>
      <c r="N320" s="233" t="s">
        <v>200</v>
      </c>
      <c r="O320" s="233"/>
      <c r="P320" s="233"/>
      <c r="Q320" s="233"/>
      <c r="R320" s="233"/>
      <c r="S320" s="233"/>
      <c r="T320" s="233"/>
      <c r="U320" s="233"/>
      <c r="V320" s="233"/>
      <c r="W320" s="233"/>
      <c r="X320" s="233"/>
      <c r="Y320" s="233"/>
      <c r="Z320" s="233"/>
      <c r="AA320" s="233"/>
      <c r="AB320" s="233"/>
      <c r="AC320" s="233"/>
      <c r="AD320" s="233"/>
      <c r="AE320" s="233"/>
      <c r="AF320" s="233"/>
      <c r="AG320" s="233"/>
      <c r="AH320" s="233"/>
      <c r="AI320" s="233"/>
      <c r="AJ320" s="233"/>
      <c r="AK320" s="233"/>
      <c r="AL320" s="233"/>
      <c r="AM320" s="233"/>
      <c r="AN320" s="233"/>
      <c r="AO320" s="233"/>
      <c r="AP320" s="233"/>
      <c r="AQ320" s="233"/>
      <c r="AR320" s="233"/>
      <c r="AS320" s="233"/>
      <c r="AT320" s="233"/>
      <c r="AU320" s="233"/>
      <c r="AV320" s="233"/>
      <c r="AW320" s="233"/>
      <c r="AX320" s="233"/>
      <c r="AY320" s="233"/>
      <c r="AZ320" s="233"/>
      <c r="BA320" s="232" t="e">
        <v>#N/A</v>
      </c>
      <c r="BB320" s="232">
        <v>0</v>
      </c>
      <c r="BC320" t="e">
        <v>#N/A</v>
      </c>
      <c r="BD320">
        <f>VLOOKUP(A320,[1]ورقة6!$A$2:$A$5557,1,0)</f>
        <v>338831</v>
      </c>
      <c r="BE320" s="125" t="s">
        <v>16623</v>
      </c>
    </row>
    <row r="321" spans="1:57" x14ac:dyDescent="0.25">
      <c r="A321" s="233">
        <v>338833</v>
      </c>
      <c r="B321" s="234" t="s">
        <v>107</v>
      </c>
      <c r="C321" s="233" t="s">
        <v>200</v>
      </c>
      <c r="D321" s="233"/>
      <c r="E321" s="233"/>
      <c r="F321" s="233" t="s">
        <v>200</v>
      </c>
      <c r="G321" s="233"/>
      <c r="H321" s="233" t="s">
        <v>200</v>
      </c>
      <c r="I321" s="233"/>
      <c r="J321" s="233" t="s">
        <v>200</v>
      </c>
      <c r="K321" s="233" t="s">
        <v>200</v>
      </c>
      <c r="L321" s="233" t="s">
        <v>200</v>
      </c>
      <c r="M321" s="233" t="s">
        <v>200</v>
      </c>
      <c r="N321" s="233" t="s">
        <v>200</v>
      </c>
      <c r="O321" s="233" t="s">
        <v>200</v>
      </c>
      <c r="P321" s="233"/>
      <c r="Q321" s="233"/>
      <c r="R321" s="233"/>
      <c r="S321" s="233"/>
      <c r="T321" s="233"/>
      <c r="U321" s="233"/>
      <c r="V321" s="233"/>
      <c r="W321" s="233"/>
      <c r="X321" s="233"/>
      <c r="Y321" s="233"/>
      <c r="Z321" s="233"/>
      <c r="AA321" s="233"/>
      <c r="AB321" s="233"/>
      <c r="AC321" s="233"/>
      <c r="AD321" s="233"/>
      <c r="AE321" s="233"/>
      <c r="AF321" s="233"/>
      <c r="AG321" s="233"/>
      <c r="AH321" s="233"/>
      <c r="AI321" s="233"/>
      <c r="AJ321" s="233"/>
      <c r="AK321" s="233"/>
      <c r="AL321" s="233"/>
      <c r="AM321" s="233"/>
      <c r="AN321" s="233"/>
      <c r="AO321" s="233"/>
      <c r="AP321" s="233"/>
      <c r="AQ321" s="233"/>
      <c r="AR321" s="233"/>
      <c r="AS321" s="233"/>
      <c r="AT321" s="233"/>
      <c r="AU321" s="233"/>
      <c r="AV321" s="233"/>
      <c r="AW321" s="233"/>
      <c r="AX321" s="233"/>
      <c r="AY321" s="233"/>
      <c r="AZ321" s="233"/>
      <c r="BA321" s="232" t="e">
        <v>#N/A</v>
      </c>
      <c r="BB321" s="232">
        <v>0</v>
      </c>
      <c r="BC321" t="e">
        <v>#N/A</v>
      </c>
      <c r="BD321">
        <f>VLOOKUP(A321,[1]ورقة6!$A$2:$A$5557,1,0)</f>
        <v>338833</v>
      </c>
      <c r="BE321" s="125" t="s">
        <v>16623</v>
      </c>
    </row>
    <row r="322" spans="1:57" x14ac:dyDescent="0.25">
      <c r="A322" s="233">
        <v>338836</v>
      </c>
      <c r="B322" s="234" t="s">
        <v>107</v>
      </c>
      <c r="C322" s="233" t="s">
        <v>200</v>
      </c>
      <c r="D322" s="233"/>
      <c r="E322" s="233" t="s">
        <v>200</v>
      </c>
      <c r="F322" s="233" t="s">
        <v>200</v>
      </c>
      <c r="G322" s="233"/>
      <c r="H322" s="233"/>
      <c r="I322" s="233" t="s">
        <v>200</v>
      </c>
      <c r="J322" s="233" t="s">
        <v>200</v>
      </c>
      <c r="K322" s="233" t="s">
        <v>200</v>
      </c>
      <c r="L322" s="233" t="s">
        <v>200</v>
      </c>
      <c r="M322" s="233" t="s">
        <v>200</v>
      </c>
      <c r="N322" s="233" t="s">
        <v>200</v>
      </c>
      <c r="O322" s="233" t="s">
        <v>200</v>
      </c>
      <c r="P322" s="233"/>
      <c r="Q322" s="233"/>
      <c r="R322" s="233"/>
      <c r="S322" s="233"/>
      <c r="T322" s="233"/>
      <c r="U322" s="233"/>
      <c r="V322" s="233"/>
      <c r="W322" s="233"/>
      <c r="X322" s="233"/>
      <c r="Y322" s="233"/>
      <c r="Z322" s="233"/>
      <c r="AA322" s="233"/>
      <c r="AB322" s="233"/>
      <c r="AC322" s="233"/>
      <c r="AD322" s="233"/>
      <c r="AE322" s="233"/>
      <c r="AF322" s="233"/>
      <c r="AG322" s="233"/>
      <c r="AH322" s="233"/>
      <c r="AI322" s="233"/>
      <c r="AJ322" s="233"/>
      <c r="AK322" s="233"/>
      <c r="AL322" s="233"/>
      <c r="AM322" s="233"/>
      <c r="AN322" s="233"/>
      <c r="AO322" s="233"/>
      <c r="AP322" s="233"/>
      <c r="AQ322" s="233"/>
      <c r="AR322" s="233"/>
      <c r="AS322" s="233"/>
      <c r="AT322" s="233"/>
      <c r="AU322" s="233"/>
      <c r="AV322" s="233"/>
      <c r="AW322" s="233"/>
      <c r="AX322" s="233"/>
      <c r="AY322" s="233"/>
      <c r="AZ322" s="233"/>
      <c r="BA322" s="232" t="e">
        <v>#N/A</v>
      </c>
      <c r="BB322" s="232">
        <v>0</v>
      </c>
      <c r="BC322" t="e">
        <v>#N/A</v>
      </c>
      <c r="BD322">
        <f>VLOOKUP(A322,[1]ورقة6!$A$2:$A$5557,1,0)</f>
        <v>338836</v>
      </c>
      <c r="BE322" s="125" t="s">
        <v>16623</v>
      </c>
    </row>
    <row r="323" spans="1:57" x14ac:dyDescent="0.25">
      <c r="A323" s="233">
        <v>338841</v>
      </c>
      <c r="B323" s="234" t="s">
        <v>107</v>
      </c>
      <c r="C323" s="233" t="s">
        <v>200</v>
      </c>
      <c r="D323" s="233" t="s">
        <v>200</v>
      </c>
      <c r="E323" s="233" t="s">
        <v>200</v>
      </c>
      <c r="F323" s="233" t="s">
        <v>200</v>
      </c>
      <c r="G323" s="233" t="s">
        <v>200</v>
      </c>
      <c r="H323" s="233" t="s">
        <v>200</v>
      </c>
      <c r="I323" s="233" t="s">
        <v>200</v>
      </c>
      <c r="J323" s="233" t="s">
        <v>200</v>
      </c>
      <c r="K323" s="233" t="s">
        <v>200</v>
      </c>
      <c r="L323" s="233" t="s">
        <v>200</v>
      </c>
      <c r="M323" s="233" t="s">
        <v>200</v>
      </c>
      <c r="N323" s="233" t="s">
        <v>200</v>
      </c>
      <c r="O323" s="233" t="s">
        <v>200</v>
      </c>
      <c r="P323" s="233"/>
      <c r="Q323" s="233"/>
      <c r="R323" s="233"/>
      <c r="S323" s="233"/>
      <c r="T323" s="233"/>
      <c r="U323" s="233"/>
      <c r="V323" s="233"/>
      <c r="W323" s="233"/>
      <c r="X323" s="233"/>
      <c r="Y323" s="233"/>
      <c r="Z323" s="233"/>
      <c r="AA323" s="233"/>
      <c r="AB323" s="233"/>
      <c r="AC323" s="233"/>
      <c r="AD323" s="233"/>
      <c r="AE323" s="233"/>
      <c r="AF323" s="233"/>
      <c r="AG323" s="233"/>
      <c r="AH323" s="233"/>
      <c r="AI323" s="233"/>
      <c r="AJ323" s="233"/>
      <c r="AK323" s="233"/>
      <c r="AL323" s="233"/>
      <c r="AM323" s="233"/>
      <c r="AN323" s="233"/>
      <c r="AO323" s="233"/>
      <c r="AP323" s="233"/>
      <c r="AQ323" s="233"/>
      <c r="AR323" s="233"/>
      <c r="AS323" s="233"/>
      <c r="AT323" s="233"/>
      <c r="AU323" s="233"/>
      <c r="AV323" s="233"/>
      <c r="AW323" s="233"/>
      <c r="AX323" s="233"/>
      <c r="AY323" s="233"/>
      <c r="AZ323" s="233"/>
      <c r="BA323" s="232" t="e">
        <v>#N/A</v>
      </c>
      <c r="BB323" s="232">
        <v>0</v>
      </c>
      <c r="BC323" t="e">
        <v>#N/A</v>
      </c>
      <c r="BD323">
        <f>VLOOKUP(A323,[1]ورقة6!$A$2:$A$5557,1,0)</f>
        <v>338841</v>
      </c>
      <c r="BE323" s="125" t="s">
        <v>16623</v>
      </c>
    </row>
    <row r="324" spans="1:57" x14ac:dyDescent="0.25">
      <c r="A324" s="233">
        <v>338842</v>
      </c>
      <c r="B324" s="234" t="s">
        <v>107</v>
      </c>
      <c r="C324" s="233" t="s">
        <v>200</v>
      </c>
      <c r="D324" s="233" t="s">
        <v>200</v>
      </c>
      <c r="E324" s="233" t="s">
        <v>200</v>
      </c>
      <c r="F324" s="233" t="s">
        <v>200</v>
      </c>
      <c r="G324" s="233" t="s">
        <v>200</v>
      </c>
      <c r="H324" s="233" t="s">
        <v>200</v>
      </c>
      <c r="I324" s="233" t="s">
        <v>200</v>
      </c>
      <c r="J324" s="233" t="s">
        <v>200</v>
      </c>
      <c r="K324" s="233" t="s">
        <v>200</v>
      </c>
      <c r="L324" s="233" t="s">
        <v>200</v>
      </c>
      <c r="M324" s="233" t="s">
        <v>200</v>
      </c>
      <c r="N324" s="233" t="s">
        <v>200</v>
      </c>
      <c r="O324" s="233" t="s">
        <v>200</v>
      </c>
      <c r="P324" s="233"/>
      <c r="Q324" s="233"/>
      <c r="R324" s="233"/>
      <c r="S324" s="233"/>
      <c r="T324" s="233"/>
      <c r="U324" s="233"/>
      <c r="V324" s="233"/>
      <c r="W324" s="233"/>
      <c r="X324" s="233"/>
      <c r="Y324" s="233"/>
      <c r="Z324" s="233"/>
      <c r="AA324" s="233"/>
      <c r="AB324" s="233"/>
      <c r="AC324" s="233"/>
      <c r="AD324" s="233"/>
      <c r="AE324" s="233"/>
      <c r="AF324" s="233"/>
      <c r="AG324" s="233"/>
      <c r="AH324" s="233"/>
      <c r="AI324" s="233"/>
      <c r="AJ324" s="233"/>
      <c r="AK324" s="233"/>
      <c r="AL324" s="233"/>
      <c r="AM324" s="233"/>
      <c r="AN324" s="233"/>
      <c r="AO324" s="233"/>
      <c r="AP324" s="233"/>
      <c r="AQ324" s="233"/>
      <c r="AR324" s="233"/>
      <c r="AS324" s="233"/>
      <c r="AT324" s="233"/>
      <c r="AU324" s="233"/>
      <c r="AV324" s="233"/>
      <c r="AW324" s="233"/>
      <c r="AX324" s="233"/>
      <c r="AY324" s="233"/>
      <c r="AZ324" s="233"/>
      <c r="BA324" s="232" t="e">
        <v>#N/A</v>
      </c>
      <c r="BB324" s="232">
        <v>0</v>
      </c>
      <c r="BC324" t="e">
        <v>#N/A</v>
      </c>
      <c r="BD324">
        <f>VLOOKUP(A324,[1]ورقة6!$A$2:$A$5557,1,0)</f>
        <v>338842</v>
      </c>
      <c r="BE324" s="125" t="s">
        <v>16623</v>
      </c>
    </row>
    <row r="325" spans="1:57" x14ac:dyDescent="0.25">
      <c r="A325" s="233">
        <v>338843</v>
      </c>
      <c r="B325" s="234" t="s">
        <v>107</v>
      </c>
      <c r="C325" s="233" t="s">
        <v>200</v>
      </c>
      <c r="D325" s="233" t="s">
        <v>200</v>
      </c>
      <c r="E325" s="233" t="s">
        <v>200</v>
      </c>
      <c r="F325" s="233" t="s">
        <v>200</v>
      </c>
      <c r="G325" s="233" t="s">
        <v>200</v>
      </c>
      <c r="H325" s="233" t="s">
        <v>200</v>
      </c>
      <c r="I325" s="233" t="s">
        <v>200</v>
      </c>
      <c r="J325" s="233" t="s">
        <v>200</v>
      </c>
      <c r="K325" s="233" t="s">
        <v>200</v>
      </c>
      <c r="L325" s="233" t="s">
        <v>200</v>
      </c>
      <c r="M325" s="233" t="s">
        <v>200</v>
      </c>
      <c r="N325" s="233" t="s">
        <v>200</v>
      </c>
      <c r="O325" s="233" t="s">
        <v>200</v>
      </c>
      <c r="P325" s="233"/>
      <c r="Q325" s="233"/>
      <c r="R325" s="233"/>
      <c r="S325" s="233"/>
      <c r="T325" s="233"/>
      <c r="U325" s="233"/>
      <c r="V325" s="233"/>
      <c r="W325" s="233"/>
      <c r="X325" s="233"/>
      <c r="Y325" s="233"/>
      <c r="Z325" s="233"/>
      <c r="AA325" s="233"/>
      <c r="AB325" s="233"/>
      <c r="AC325" s="233"/>
      <c r="AD325" s="233"/>
      <c r="AE325" s="233"/>
      <c r="AF325" s="233"/>
      <c r="AG325" s="233"/>
      <c r="AH325" s="233"/>
      <c r="AI325" s="233"/>
      <c r="AJ325" s="233"/>
      <c r="AK325" s="233"/>
      <c r="AL325" s="233"/>
      <c r="AM325" s="233"/>
      <c r="AN325" s="233"/>
      <c r="AO325" s="233"/>
      <c r="AP325" s="233"/>
      <c r="AQ325" s="233"/>
      <c r="AR325" s="233"/>
      <c r="AS325" s="233"/>
      <c r="AT325" s="233"/>
      <c r="AU325" s="233"/>
      <c r="AV325" s="233"/>
      <c r="AW325" s="233"/>
      <c r="AX325" s="233"/>
      <c r="AY325" s="233"/>
      <c r="AZ325" s="233"/>
      <c r="BA325" s="232" t="e">
        <v>#N/A</v>
      </c>
      <c r="BB325" s="232">
        <v>0</v>
      </c>
      <c r="BC325" t="e">
        <v>#N/A</v>
      </c>
      <c r="BD325">
        <f>VLOOKUP(A325,[1]ورقة6!$A$2:$A$5557,1,0)</f>
        <v>338843</v>
      </c>
      <c r="BE325" s="125" t="s">
        <v>16623</v>
      </c>
    </row>
    <row r="326" spans="1:57" x14ac:dyDescent="0.25">
      <c r="A326" s="233">
        <v>338849</v>
      </c>
      <c r="B326" s="234" t="s">
        <v>107</v>
      </c>
      <c r="C326" s="233" t="s">
        <v>200</v>
      </c>
      <c r="D326" s="233"/>
      <c r="E326" s="233"/>
      <c r="F326" s="233" t="s">
        <v>200</v>
      </c>
      <c r="G326" s="233" t="s">
        <v>200</v>
      </c>
      <c r="H326" s="233"/>
      <c r="I326" s="233"/>
      <c r="J326" s="233" t="s">
        <v>200</v>
      </c>
      <c r="K326" s="233" t="s">
        <v>200</v>
      </c>
      <c r="L326" s="233" t="s">
        <v>200</v>
      </c>
      <c r="M326" s="233" t="s">
        <v>200</v>
      </c>
      <c r="N326" s="233" t="s">
        <v>200</v>
      </c>
      <c r="O326" s="233" t="s">
        <v>200</v>
      </c>
      <c r="P326" s="233"/>
      <c r="Q326" s="233"/>
      <c r="R326" s="233"/>
      <c r="S326" s="233"/>
      <c r="T326" s="233"/>
      <c r="U326" s="233"/>
      <c r="V326" s="233"/>
      <c r="W326" s="233"/>
      <c r="X326" s="233"/>
      <c r="Y326" s="233"/>
      <c r="Z326" s="233"/>
      <c r="AA326" s="233"/>
      <c r="AB326" s="233"/>
      <c r="AC326" s="233"/>
      <c r="AD326" s="233"/>
      <c r="AE326" s="233"/>
      <c r="AF326" s="233"/>
      <c r="AG326" s="233"/>
      <c r="AH326" s="233"/>
      <c r="AI326" s="233"/>
      <c r="AJ326" s="233"/>
      <c r="AK326" s="233"/>
      <c r="AL326" s="233"/>
      <c r="AM326" s="233"/>
      <c r="AN326" s="233"/>
      <c r="AO326" s="233"/>
      <c r="AP326" s="233"/>
      <c r="AQ326" s="233"/>
      <c r="AR326" s="233"/>
      <c r="AS326" s="233"/>
      <c r="AT326" s="233"/>
      <c r="AU326" s="233"/>
      <c r="AV326" s="233"/>
      <c r="AW326" s="233"/>
      <c r="AX326" s="233"/>
      <c r="AY326" s="233"/>
      <c r="AZ326" s="233"/>
      <c r="BA326" s="232" t="e">
        <v>#N/A</v>
      </c>
      <c r="BB326" s="232">
        <v>0</v>
      </c>
      <c r="BC326" t="e">
        <v>#N/A</v>
      </c>
      <c r="BD326">
        <f>VLOOKUP(A326,[1]ورقة6!$A$2:$A$5557,1,0)</f>
        <v>338849</v>
      </c>
      <c r="BE326" s="125" t="s">
        <v>16623</v>
      </c>
    </row>
    <row r="327" spans="1:57" x14ac:dyDescent="0.25">
      <c r="A327" s="233">
        <v>338850</v>
      </c>
      <c r="B327" s="234" t="s">
        <v>107</v>
      </c>
      <c r="C327" s="233"/>
      <c r="D327" s="233"/>
      <c r="E327" s="233"/>
      <c r="F327" s="233" t="s">
        <v>200</v>
      </c>
      <c r="G327" s="233" t="s">
        <v>200</v>
      </c>
      <c r="H327" s="233" t="s">
        <v>200</v>
      </c>
      <c r="I327" s="233" t="s">
        <v>200</v>
      </c>
      <c r="J327" s="233" t="s">
        <v>200</v>
      </c>
      <c r="K327" s="233" t="s">
        <v>200</v>
      </c>
      <c r="L327" s="233" t="s">
        <v>200</v>
      </c>
      <c r="M327" s="233" t="s">
        <v>200</v>
      </c>
      <c r="N327" s="233" t="s">
        <v>200</v>
      </c>
      <c r="O327" s="233" t="s">
        <v>200</v>
      </c>
      <c r="P327" s="233"/>
      <c r="Q327" s="233"/>
      <c r="R327" s="233"/>
      <c r="S327" s="233"/>
      <c r="T327" s="233"/>
      <c r="U327" s="233"/>
      <c r="V327" s="233"/>
      <c r="W327" s="233"/>
      <c r="X327" s="233"/>
      <c r="Y327" s="233"/>
      <c r="Z327" s="233"/>
      <c r="AA327" s="233"/>
      <c r="AB327" s="233"/>
      <c r="AC327" s="233"/>
      <c r="AD327" s="233"/>
      <c r="AE327" s="233"/>
      <c r="AF327" s="233"/>
      <c r="AG327" s="233"/>
      <c r="AH327" s="233"/>
      <c r="AI327" s="233"/>
      <c r="AJ327" s="233"/>
      <c r="AK327" s="233"/>
      <c r="AL327" s="233"/>
      <c r="AM327" s="233"/>
      <c r="AN327" s="233"/>
      <c r="AO327" s="233"/>
      <c r="AP327" s="233"/>
      <c r="AQ327" s="233"/>
      <c r="AR327" s="233"/>
      <c r="AS327" s="233"/>
      <c r="AT327" s="233"/>
      <c r="AU327" s="233"/>
      <c r="AV327" s="233"/>
      <c r="AW327" s="233"/>
      <c r="AX327" s="233"/>
      <c r="AY327" s="233"/>
      <c r="AZ327" s="233"/>
      <c r="BA327" s="232" t="e">
        <v>#N/A</v>
      </c>
      <c r="BB327" s="232">
        <v>0</v>
      </c>
      <c r="BC327" t="e">
        <v>#N/A</v>
      </c>
      <c r="BD327">
        <f>VLOOKUP(A327,[1]ورقة6!$A$2:$A$5557,1,0)</f>
        <v>338850</v>
      </c>
      <c r="BE327" s="125" t="s">
        <v>16623</v>
      </c>
    </row>
    <row r="328" spans="1:57" x14ac:dyDescent="0.25">
      <c r="A328" s="233">
        <v>338851</v>
      </c>
      <c r="B328" s="234" t="s">
        <v>107</v>
      </c>
      <c r="C328" s="233" t="s">
        <v>200</v>
      </c>
      <c r="D328" s="233" t="s">
        <v>200</v>
      </c>
      <c r="E328" s="233" t="s">
        <v>200</v>
      </c>
      <c r="F328" s="233" t="s">
        <v>200</v>
      </c>
      <c r="G328" s="233" t="s">
        <v>200</v>
      </c>
      <c r="H328" s="233" t="s">
        <v>200</v>
      </c>
      <c r="I328" s="233" t="s">
        <v>200</v>
      </c>
      <c r="J328" s="233" t="s">
        <v>200</v>
      </c>
      <c r="K328" s="233" t="s">
        <v>200</v>
      </c>
      <c r="L328" s="233" t="s">
        <v>200</v>
      </c>
      <c r="M328" s="233" t="s">
        <v>200</v>
      </c>
      <c r="N328" s="233" t="s">
        <v>200</v>
      </c>
      <c r="O328" s="233" t="s">
        <v>200</v>
      </c>
      <c r="P328" s="233"/>
      <c r="Q328" s="233"/>
      <c r="R328" s="233"/>
      <c r="S328" s="233"/>
      <c r="T328" s="233"/>
      <c r="U328" s="233"/>
      <c r="V328" s="233"/>
      <c r="W328" s="233"/>
      <c r="X328" s="233"/>
      <c r="Y328" s="233"/>
      <c r="Z328" s="233"/>
      <c r="AA328" s="233"/>
      <c r="AB328" s="233"/>
      <c r="AC328" s="233"/>
      <c r="AD328" s="233"/>
      <c r="AE328" s="233"/>
      <c r="AF328" s="233"/>
      <c r="AG328" s="233"/>
      <c r="AH328" s="233"/>
      <c r="AI328" s="233"/>
      <c r="AJ328" s="233"/>
      <c r="AK328" s="233"/>
      <c r="AL328" s="233"/>
      <c r="AM328" s="233"/>
      <c r="AN328" s="233"/>
      <c r="AO328" s="233"/>
      <c r="AP328" s="233"/>
      <c r="AQ328" s="233"/>
      <c r="AR328" s="233"/>
      <c r="AS328" s="233"/>
      <c r="AT328" s="233"/>
      <c r="AU328" s="233"/>
      <c r="AV328" s="233"/>
      <c r="AW328" s="233"/>
      <c r="AX328" s="233"/>
      <c r="AY328" s="233"/>
      <c r="AZ328" s="233"/>
      <c r="BA328" s="232" t="e">
        <v>#N/A</v>
      </c>
      <c r="BB328" s="232">
        <v>0</v>
      </c>
      <c r="BC328" t="e">
        <v>#N/A</v>
      </c>
      <c r="BD328">
        <f>VLOOKUP(A328,[1]ورقة6!$A$2:$A$5557,1,0)</f>
        <v>338851</v>
      </c>
      <c r="BE328" s="125" t="s">
        <v>16623</v>
      </c>
    </row>
    <row r="329" spans="1:57" x14ac:dyDescent="0.25">
      <c r="A329" s="233">
        <v>338852</v>
      </c>
      <c r="B329" s="234" t="s">
        <v>107</v>
      </c>
      <c r="C329" s="233" t="s">
        <v>200</v>
      </c>
      <c r="D329" s="233" t="s">
        <v>200</v>
      </c>
      <c r="E329" s="233" t="s">
        <v>200</v>
      </c>
      <c r="F329" s="233" t="s">
        <v>200</v>
      </c>
      <c r="G329" s="233" t="s">
        <v>200</v>
      </c>
      <c r="H329" s="233" t="s">
        <v>200</v>
      </c>
      <c r="I329" s="233" t="s">
        <v>200</v>
      </c>
      <c r="J329" s="233" t="s">
        <v>200</v>
      </c>
      <c r="K329" s="233" t="s">
        <v>200</v>
      </c>
      <c r="L329" s="233" t="s">
        <v>200</v>
      </c>
      <c r="M329" s="233" t="s">
        <v>200</v>
      </c>
      <c r="N329" s="233" t="s">
        <v>200</v>
      </c>
      <c r="O329" s="233" t="s">
        <v>200</v>
      </c>
      <c r="P329" s="233"/>
      <c r="Q329" s="233"/>
      <c r="R329" s="233"/>
      <c r="S329" s="233"/>
      <c r="T329" s="233"/>
      <c r="U329" s="233"/>
      <c r="V329" s="233"/>
      <c r="W329" s="233"/>
      <c r="X329" s="233"/>
      <c r="Y329" s="233"/>
      <c r="Z329" s="233"/>
      <c r="AA329" s="233"/>
      <c r="AB329" s="233"/>
      <c r="AC329" s="233"/>
      <c r="AD329" s="233"/>
      <c r="AE329" s="233"/>
      <c r="AF329" s="233"/>
      <c r="AG329" s="233"/>
      <c r="AH329" s="233"/>
      <c r="AI329" s="233"/>
      <c r="AJ329" s="233"/>
      <c r="AK329" s="233"/>
      <c r="AL329" s="233"/>
      <c r="AM329" s="233"/>
      <c r="AN329" s="233"/>
      <c r="AO329" s="233"/>
      <c r="AP329" s="233"/>
      <c r="AQ329" s="233"/>
      <c r="AR329" s="233"/>
      <c r="AS329" s="233"/>
      <c r="AT329" s="233"/>
      <c r="AU329" s="233"/>
      <c r="AV329" s="233"/>
      <c r="AW329" s="233"/>
      <c r="AX329" s="233"/>
      <c r="AY329" s="233"/>
      <c r="AZ329" s="233"/>
      <c r="BA329" s="232" t="e">
        <v>#N/A</v>
      </c>
      <c r="BB329" s="232">
        <v>0</v>
      </c>
      <c r="BC329" t="e">
        <v>#N/A</v>
      </c>
      <c r="BD329">
        <f>VLOOKUP(A329,[1]ورقة6!$A$2:$A$5557,1,0)</f>
        <v>338852</v>
      </c>
      <c r="BE329" s="125" t="s">
        <v>16623</v>
      </c>
    </row>
    <row r="330" spans="1:57" x14ac:dyDescent="0.25">
      <c r="A330" s="233">
        <v>338859</v>
      </c>
      <c r="B330" s="234" t="s">
        <v>107</v>
      </c>
      <c r="C330" s="233" t="s">
        <v>200</v>
      </c>
      <c r="D330" s="233" t="s">
        <v>200</v>
      </c>
      <c r="E330" s="233" t="s">
        <v>200</v>
      </c>
      <c r="F330" s="233" t="s">
        <v>200</v>
      </c>
      <c r="G330" s="233" t="s">
        <v>200</v>
      </c>
      <c r="H330" s="233" t="s">
        <v>200</v>
      </c>
      <c r="I330" s="233" t="s">
        <v>200</v>
      </c>
      <c r="J330" s="233" t="s">
        <v>200</v>
      </c>
      <c r="K330" s="233" t="s">
        <v>200</v>
      </c>
      <c r="L330" s="233" t="s">
        <v>200</v>
      </c>
      <c r="M330" s="233" t="s">
        <v>200</v>
      </c>
      <c r="N330" s="233" t="s">
        <v>200</v>
      </c>
      <c r="O330" s="233" t="s">
        <v>200</v>
      </c>
      <c r="P330" s="233"/>
      <c r="Q330" s="233"/>
      <c r="R330" s="233"/>
      <c r="S330" s="233"/>
      <c r="T330" s="233"/>
      <c r="U330" s="233"/>
      <c r="V330" s="233"/>
      <c r="W330" s="233"/>
      <c r="X330" s="233"/>
      <c r="Y330" s="233"/>
      <c r="Z330" s="233"/>
      <c r="AA330" s="233"/>
      <c r="AB330" s="233"/>
      <c r="AC330" s="233"/>
      <c r="AD330" s="233"/>
      <c r="AE330" s="233"/>
      <c r="AF330" s="233"/>
      <c r="AG330" s="233"/>
      <c r="AH330" s="233"/>
      <c r="AI330" s="233"/>
      <c r="AJ330" s="233"/>
      <c r="AK330" s="233"/>
      <c r="AL330" s="233"/>
      <c r="AM330" s="233"/>
      <c r="AN330" s="233"/>
      <c r="AO330" s="233"/>
      <c r="AP330" s="233"/>
      <c r="AQ330" s="233"/>
      <c r="AR330" s="233"/>
      <c r="AS330" s="233"/>
      <c r="AT330" s="233"/>
      <c r="AU330" s="233"/>
      <c r="AV330" s="233"/>
      <c r="AW330" s="233"/>
      <c r="AX330" s="233"/>
      <c r="AY330" s="233"/>
      <c r="AZ330" s="233"/>
      <c r="BA330" s="232" t="e">
        <v>#N/A</v>
      </c>
      <c r="BB330" s="232">
        <v>0</v>
      </c>
      <c r="BC330" t="e">
        <v>#N/A</v>
      </c>
      <c r="BD330">
        <f>VLOOKUP(A330,[1]ورقة6!$A$2:$A$5557,1,0)</f>
        <v>338859</v>
      </c>
      <c r="BE330" s="125" t="s">
        <v>16623</v>
      </c>
    </row>
    <row r="331" spans="1:57" x14ac:dyDescent="0.25">
      <c r="A331" s="233">
        <v>338863</v>
      </c>
      <c r="B331" s="234" t="s">
        <v>107</v>
      </c>
      <c r="C331" s="233" t="s">
        <v>200</v>
      </c>
      <c r="D331" s="233" t="s">
        <v>200</v>
      </c>
      <c r="E331" s="233" t="s">
        <v>200</v>
      </c>
      <c r="F331" s="233" t="s">
        <v>200</v>
      </c>
      <c r="G331" s="233" t="s">
        <v>200</v>
      </c>
      <c r="H331" s="233" t="s">
        <v>200</v>
      </c>
      <c r="I331" s="233" t="s">
        <v>200</v>
      </c>
      <c r="J331" s="233" t="s">
        <v>200</v>
      </c>
      <c r="K331" s="233" t="s">
        <v>200</v>
      </c>
      <c r="L331" s="233" t="s">
        <v>200</v>
      </c>
      <c r="M331" s="233" t="s">
        <v>200</v>
      </c>
      <c r="N331" s="233" t="s">
        <v>200</v>
      </c>
      <c r="O331" s="233" t="s">
        <v>200</v>
      </c>
      <c r="P331" s="233"/>
      <c r="Q331" s="233"/>
      <c r="R331" s="233"/>
      <c r="S331" s="233"/>
      <c r="T331" s="233"/>
      <c r="U331" s="233"/>
      <c r="V331" s="233"/>
      <c r="W331" s="233"/>
      <c r="X331" s="233"/>
      <c r="Y331" s="233"/>
      <c r="Z331" s="233"/>
      <c r="AA331" s="233"/>
      <c r="AB331" s="233"/>
      <c r="AC331" s="233"/>
      <c r="AD331" s="233"/>
      <c r="AE331" s="233"/>
      <c r="AF331" s="233"/>
      <c r="AG331" s="233"/>
      <c r="AH331" s="233"/>
      <c r="AI331" s="233"/>
      <c r="AJ331" s="233"/>
      <c r="AK331" s="233"/>
      <c r="AL331" s="233"/>
      <c r="AM331" s="233"/>
      <c r="AN331" s="233"/>
      <c r="AO331" s="233"/>
      <c r="AP331" s="233"/>
      <c r="AQ331" s="233"/>
      <c r="AR331" s="233"/>
      <c r="AS331" s="233"/>
      <c r="AT331" s="233"/>
      <c r="AU331" s="233"/>
      <c r="AV331" s="233"/>
      <c r="AW331" s="233"/>
      <c r="AX331" s="233"/>
      <c r="AY331" s="233"/>
      <c r="AZ331" s="233"/>
      <c r="BA331" s="232" t="e">
        <v>#N/A</v>
      </c>
      <c r="BB331" s="232">
        <v>0</v>
      </c>
      <c r="BC331" t="e">
        <v>#N/A</v>
      </c>
      <c r="BD331">
        <f>VLOOKUP(A331,[1]ورقة6!$A$2:$A$5557,1,0)</f>
        <v>338863</v>
      </c>
      <c r="BE331" s="125" t="s">
        <v>16623</v>
      </c>
    </row>
    <row r="332" spans="1:57" x14ac:dyDescent="0.25">
      <c r="A332" s="233">
        <v>338864</v>
      </c>
      <c r="B332" s="234" t="s">
        <v>107</v>
      </c>
      <c r="C332" s="233" t="s">
        <v>200</v>
      </c>
      <c r="D332" s="233" t="s">
        <v>200</v>
      </c>
      <c r="E332" s="233" t="s">
        <v>200</v>
      </c>
      <c r="F332" s="233" t="s">
        <v>200</v>
      </c>
      <c r="G332" s="233" t="s">
        <v>200</v>
      </c>
      <c r="H332" s="233" t="s">
        <v>200</v>
      </c>
      <c r="I332" s="233" t="s">
        <v>200</v>
      </c>
      <c r="J332" s="233" t="s">
        <v>200</v>
      </c>
      <c r="K332" s="233" t="s">
        <v>200</v>
      </c>
      <c r="L332" s="233" t="s">
        <v>200</v>
      </c>
      <c r="M332" s="233" t="s">
        <v>200</v>
      </c>
      <c r="N332" s="233" t="s">
        <v>200</v>
      </c>
      <c r="O332" s="233" t="s">
        <v>200</v>
      </c>
      <c r="P332" s="233"/>
      <c r="Q332" s="233"/>
      <c r="R332" s="233"/>
      <c r="S332" s="233"/>
      <c r="T332" s="233"/>
      <c r="U332" s="233"/>
      <c r="V332" s="233"/>
      <c r="W332" s="233"/>
      <c r="X332" s="233"/>
      <c r="Y332" s="233"/>
      <c r="Z332" s="233"/>
      <c r="AA332" s="233"/>
      <c r="AB332" s="233"/>
      <c r="AC332" s="233"/>
      <c r="AD332" s="233"/>
      <c r="AE332" s="233"/>
      <c r="AF332" s="233"/>
      <c r="AG332" s="233"/>
      <c r="AH332" s="233"/>
      <c r="AI332" s="233"/>
      <c r="AJ332" s="233"/>
      <c r="AK332" s="233"/>
      <c r="AL332" s="233"/>
      <c r="AM332" s="233"/>
      <c r="AN332" s="233"/>
      <c r="AO332" s="233"/>
      <c r="AP332" s="233"/>
      <c r="AQ332" s="233"/>
      <c r="AR332" s="233"/>
      <c r="AS332" s="233"/>
      <c r="AT332" s="233"/>
      <c r="AU332" s="233"/>
      <c r="AV332" s="233"/>
      <c r="AW332" s="233"/>
      <c r="AX332" s="233"/>
      <c r="AY332" s="233"/>
      <c r="AZ332" s="233"/>
      <c r="BA332" s="232" t="e">
        <v>#N/A</v>
      </c>
      <c r="BB332" s="232">
        <v>0</v>
      </c>
      <c r="BC332" t="e">
        <v>#N/A</v>
      </c>
      <c r="BD332">
        <f>VLOOKUP(A332,[1]ورقة6!$A$2:$A$5557,1,0)</f>
        <v>338864</v>
      </c>
      <c r="BE332" s="125" t="s">
        <v>16623</v>
      </c>
    </row>
    <row r="333" spans="1:57" x14ac:dyDescent="0.25">
      <c r="A333" s="233">
        <v>338866</v>
      </c>
      <c r="B333" s="234" t="s">
        <v>107</v>
      </c>
      <c r="C333" s="233" t="s">
        <v>200</v>
      </c>
      <c r="D333" s="233" t="s">
        <v>200</v>
      </c>
      <c r="E333" s="233" t="s">
        <v>200</v>
      </c>
      <c r="F333" s="233" t="s">
        <v>200</v>
      </c>
      <c r="G333" s="233" t="s">
        <v>200</v>
      </c>
      <c r="H333" s="233" t="s">
        <v>200</v>
      </c>
      <c r="I333" s="233"/>
      <c r="J333" s="233" t="s">
        <v>200</v>
      </c>
      <c r="K333" s="233" t="s">
        <v>200</v>
      </c>
      <c r="L333" s="233" t="s">
        <v>200</v>
      </c>
      <c r="M333" s="233" t="s">
        <v>200</v>
      </c>
      <c r="N333" s="233" t="s">
        <v>200</v>
      </c>
      <c r="O333" s="233" t="s">
        <v>200</v>
      </c>
      <c r="P333" s="233"/>
      <c r="Q333" s="233"/>
      <c r="R333" s="233"/>
      <c r="S333" s="233"/>
      <c r="T333" s="233"/>
      <c r="U333" s="233"/>
      <c r="V333" s="233"/>
      <c r="W333" s="233"/>
      <c r="X333" s="233"/>
      <c r="Y333" s="233"/>
      <c r="Z333" s="233"/>
      <c r="AA333" s="233"/>
      <c r="AB333" s="233"/>
      <c r="AC333" s="233"/>
      <c r="AD333" s="233"/>
      <c r="AE333" s="233"/>
      <c r="AF333" s="233"/>
      <c r="AG333" s="233"/>
      <c r="AH333" s="233"/>
      <c r="AI333" s="233"/>
      <c r="AJ333" s="233"/>
      <c r="AK333" s="233"/>
      <c r="AL333" s="233"/>
      <c r="AM333" s="233"/>
      <c r="AN333" s="233"/>
      <c r="AO333" s="233"/>
      <c r="AP333" s="233"/>
      <c r="AQ333" s="233"/>
      <c r="AR333" s="233"/>
      <c r="AS333" s="233"/>
      <c r="AT333" s="233"/>
      <c r="AU333" s="233"/>
      <c r="AV333" s="233"/>
      <c r="AW333" s="233"/>
      <c r="AX333" s="233"/>
      <c r="AY333" s="233"/>
      <c r="AZ333" s="233"/>
      <c r="BA333" s="232" t="e">
        <v>#N/A</v>
      </c>
      <c r="BB333" s="232">
        <v>0</v>
      </c>
      <c r="BC333" t="e">
        <v>#N/A</v>
      </c>
      <c r="BD333">
        <f>VLOOKUP(A333,[1]ورقة6!$A$2:$A$5557,1,0)</f>
        <v>338866</v>
      </c>
      <c r="BE333" s="125" t="s">
        <v>16623</v>
      </c>
    </row>
    <row r="334" spans="1:57" x14ac:dyDescent="0.25">
      <c r="A334" s="233">
        <v>338867</v>
      </c>
      <c r="B334" s="234" t="s">
        <v>107</v>
      </c>
      <c r="C334" s="233" t="s">
        <v>200</v>
      </c>
      <c r="D334" s="233" t="s">
        <v>200</v>
      </c>
      <c r="E334" s="233" t="s">
        <v>200</v>
      </c>
      <c r="F334" s="233" t="s">
        <v>200</v>
      </c>
      <c r="G334" s="233" t="s">
        <v>200</v>
      </c>
      <c r="H334" s="233" t="s">
        <v>200</v>
      </c>
      <c r="I334" s="233" t="s">
        <v>200</v>
      </c>
      <c r="J334" s="233" t="s">
        <v>200</v>
      </c>
      <c r="K334" s="233" t="s">
        <v>200</v>
      </c>
      <c r="L334" s="233" t="s">
        <v>200</v>
      </c>
      <c r="M334" s="233" t="s">
        <v>200</v>
      </c>
      <c r="N334" s="233" t="s">
        <v>200</v>
      </c>
      <c r="O334" s="233" t="s">
        <v>200</v>
      </c>
      <c r="P334" s="233"/>
      <c r="Q334" s="233"/>
      <c r="R334" s="233"/>
      <c r="S334" s="233"/>
      <c r="T334" s="233"/>
      <c r="U334" s="233"/>
      <c r="V334" s="233"/>
      <c r="W334" s="233"/>
      <c r="X334" s="233"/>
      <c r="Y334" s="233"/>
      <c r="Z334" s="233"/>
      <c r="AA334" s="233"/>
      <c r="AB334" s="233"/>
      <c r="AC334" s="233"/>
      <c r="AD334" s="233"/>
      <c r="AE334" s="233"/>
      <c r="AF334" s="233"/>
      <c r="AG334" s="233"/>
      <c r="AH334" s="233"/>
      <c r="AI334" s="233"/>
      <c r="AJ334" s="233"/>
      <c r="AK334" s="233"/>
      <c r="AL334" s="233"/>
      <c r="AM334" s="233"/>
      <c r="AN334" s="233"/>
      <c r="AO334" s="233"/>
      <c r="AP334" s="233"/>
      <c r="AQ334" s="233"/>
      <c r="AR334" s="233"/>
      <c r="AS334" s="233"/>
      <c r="AT334" s="233"/>
      <c r="AU334" s="233"/>
      <c r="AV334" s="233"/>
      <c r="AW334" s="233"/>
      <c r="AX334" s="233"/>
      <c r="AY334" s="233"/>
      <c r="AZ334" s="233"/>
      <c r="BA334" s="232" t="e">
        <v>#N/A</v>
      </c>
      <c r="BB334" s="232">
        <v>0</v>
      </c>
      <c r="BC334" t="e">
        <v>#N/A</v>
      </c>
      <c r="BD334">
        <f>VLOOKUP(A334,[1]ورقة6!$A$2:$A$5557,1,0)</f>
        <v>338867</v>
      </c>
      <c r="BE334" s="125" t="s">
        <v>16623</v>
      </c>
    </row>
    <row r="335" spans="1:57" x14ac:dyDescent="0.25">
      <c r="A335" s="233">
        <v>338868</v>
      </c>
      <c r="B335" s="234" t="s">
        <v>107</v>
      </c>
      <c r="C335" s="233" t="s">
        <v>200</v>
      </c>
      <c r="D335" s="233" t="s">
        <v>200</v>
      </c>
      <c r="E335" s="233" t="s">
        <v>200</v>
      </c>
      <c r="F335" s="233" t="s">
        <v>200</v>
      </c>
      <c r="G335" s="233" t="s">
        <v>200</v>
      </c>
      <c r="H335" s="233" t="s">
        <v>200</v>
      </c>
      <c r="I335" s="233" t="s">
        <v>200</v>
      </c>
      <c r="J335" s="233" t="s">
        <v>200</v>
      </c>
      <c r="K335" s="233" t="s">
        <v>200</v>
      </c>
      <c r="L335" s="233" t="s">
        <v>200</v>
      </c>
      <c r="M335" s="233" t="s">
        <v>200</v>
      </c>
      <c r="N335" s="233" t="s">
        <v>200</v>
      </c>
      <c r="O335" s="233" t="s">
        <v>200</v>
      </c>
      <c r="P335" s="233"/>
      <c r="Q335" s="233"/>
      <c r="R335" s="233"/>
      <c r="S335" s="233"/>
      <c r="T335" s="233"/>
      <c r="U335" s="233"/>
      <c r="V335" s="233"/>
      <c r="W335" s="233"/>
      <c r="X335" s="233"/>
      <c r="Y335" s="233"/>
      <c r="Z335" s="233"/>
      <c r="AA335" s="233"/>
      <c r="AB335" s="233"/>
      <c r="AC335" s="233"/>
      <c r="AD335" s="233"/>
      <c r="AE335" s="233"/>
      <c r="AF335" s="233"/>
      <c r="AG335" s="233"/>
      <c r="AH335" s="233"/>
      <c r="AI335" s="233"/>
      <c r="AJ335" s="233"/>
      <c r="AK335" s="233"/>
      <c r="AL335" s="233"/>
      <c r="AM335" s="233"/>
      <c r="AN335" s="233"/>
      <c r="AO335" s="233"/>
      <c r="AP335" s="233"/>
      <c r="AQ335" s="233"/>
      <c r="AR335" s="233"/>
      <c r="AS335" s="233"/>
      <c r="AT335" s="233"/>
      <c r="AU335" s="233"/>
      <c r="AV335" s="233"/>
      <c r="AW335" s="233"/>
      <c r="AX335" s="233"/>
      <c r="AY335" s="233"/>
      <c r="AZ335" s="233"/>
      <c r="BA335" s="232" t="e">
        <v>#N/A</v>
      </c>
      <c r="BB335" s="232">
        <v>0</v>
      </c>
      <c r="BC335" t="e">
        <v>#N/A</v>
      </c>
      <c r="BD335">
        <f>VLOOKUP(A335,[1]ورقة6!$A$2:$A$5557,1,0)</f>
        <v>338868</v>
      </c>
      <c r="BE335" s="125" t="s">
        <v>16623</v>
      </c>
    </row>
    <row r="336" spans="1:57" x14ac:dyDescent="0.25">
      <c r="A336">
        <v>338870</v>
      </c>
      <c r="B336" t="s">
        <v>107</v>
      </c>
      <c r="C336"/>
      <c r="D336"/>
      <c r="E336"/>
      <c r="F336"/>
      <c r="G336" t="s">
        <v>200</v>
      </c>
      <c r="H336" t="s">
        <v>200</v>
      </c>
      <c r="I336" t="s">
        <v>200</v>
      </c>
      <c r="J336" t="s">
        <v>200</v>
      </c>
      <c r="K336" t="s">
        <v>200</v>
      </c>
      <c r="L336"/>
      <c r="M336"/>
      <c r="N336" t="s">
        <v>200</v>
      </c>
      <c r="O336" t="s">
        <v>200</v>
      </c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 s="232" t="s">
        <v>107</v>
      </c>
      <c r="BB336" s="232">
        <v>0</v>
      </c>
      <c r="BC336" t="e">
        <v>#N/A</v>
      </c>
      <c r="BD336">
        <f>VLOOKUP(A336,[1]ورقة6!$A$2:$A$5557,1,0)</f>
        <v>338870</v>
      </c>
      <c r="BE336" s="125" t="s">
        <v>16623</v>
      </c>
    </row>
    <row r="337" spans="1:57" x14ac:dyDescent="0.25">
      <c r="A337" s="233">
        <v>338871</v>
      </c>
      <c r="B337" s="234" t="s">
        <v>107</v>
      </c>
      <c r="C337" s="233" t="s">
        <v>200</v>
      </c>
      <c r="D337" s="233" t="s">
        <v>200</v>
      </c>
      <c r="E337" s="233" t="s">
        <v>200</v>
      </c>
      <c r="F337" s="233" t="s">
        <v>200</v>
      </c>
      <c r="G337" s="233" t="s">
        <v>200</v>
      </c>
      <c r="H337" s="233" t="s">
        <v>200</v>
      </c>
      <c r="I337" s="233" t="s">
        <v>200</v>
      </c>
      <c r="J337" s="233" t="s">
        <v>200</v>
      </c>
      <c r="K337" s="233" t="s">
        <v>200</v>
      </c>
      <c r="L337" s="233" t="s">
        <v>200</v>
      </c>
      <c r="M337" s="233" t="s">
        <v>200</v>
      </c>
      <c r="N337" s="233" t="s">
        <v>200</v>
      </c>
      <c r="O337" s="233" t="s">
        <v>200</v>
      </c>
      <c r="P337" s="233"/>
      <c r="Q337" s="233"/>
      <c r="R337" s="233"/>
      <c r="S337" s="233"/>
      <c r="T337" s="233"/>
      <c r="U337" s="233"/>
      <c r="V337" s="233"/>
      <c r="W337" s="233"/>
      <c r="X337" s="233"/>
      <c r="Y337" s="233"/>
      <c r="Z337" s="233"/>
      <c r="AA337" s="233"/>
      <c r="AB337" s="233"/>
      <c r="AC337" s="233"/>
      <c r="AD337" s="233"/>
      <c r="AE337" s="233"/>
      <c r="AF337" s="233"/>
      <c r="AG337" s="233"/>
      <c r="AH337" s="233"/>
      <c r="AI337" s="233"/>
      <c r="AJ337" s="233"/>
      <c r="AK337" s="233"/>
      <c r="AL337" s="233"/>
      <c r="AM337" s="233"/>
      <c r="AN337" s="233"/>
      <c r="AO337" s="233"/>
      <c r="AP337" s="233"/>
      <c r="AQ337" s="233"/>
      <c r="AR337" s="233"/>
      <c r="AS337" s="233"/>
      <c r="AT337" s="233"/>
      <c r="AU337" s="233"/>
      <c r="AV337" s="233"/>
      <c r="AW337" s="233"/>
      <c r="AX337" s="233"/>
      <c r="AY337" s="233"/>
      <c r="AZ337" s="233"/>
      <c r="BA337" s="232" t="e">
        <v>#N/A</v>
      </c>
      <c r="BB337" s="232">
        <v>0</v>
      </c>
      <c r="BC337" t="e">
        <v>#N/A</v>
      </c>
      <c r="BD337">
        <f>VLOOKUP(A337,[1]ورقة6!$A$2:$A$5557,1,0)</f>
        <v>338871</v>
      </c>
      <c r="BE337" s="125" t="s">
        <v>16623</v>
      </c>
    </row>
    <row r="338" spans="1:57" x14ac:dyDescent="0.25">
      <c r="A338" s="233">
        <v>338873</v>
      </c>
      <c r="B338" s="234" t="s">
        <v>107</v>
      </c>
      <c r="C338" s="233" t="s">
        <v>200</v>
      </c>
      <c r="D338" s="233" t="s">
        <v>200</v>
      </c>
      <c r="E338" s="233" t="s">
        <v>200</v>
      </c>
      <c r="F338" s="233" t="s">
        <v>200</v>
      </c>
      <c r="G338" s="233" t="s">
        <v>200</v>
      </c>
      <c r="H338" s="233" t="s">
        <v>200</v>
      </c>
      <c r="I338" s="233" t="s">
        <v>200</v>
      </c>
      <c r="J338" s="233" t="s">
        <v>200</v>
      </c>
      <c r="K338" s="233" t="s">
        <v>200</v>
      </c>
      <c r="L338" s="233" t="s">
        <v>200</v>
      </c>
      <c r="M338" s="233" t="s">
        <v>200</v>
      </c>
      <c r="N338" s="233" t="s">
        <v>200</v>
      </c>
      <c r="O338" s="233" t="s">
        <v>200</v>
      </c>
      <c r="P338" s="233"/>
      <c r="Q338" s="233"/>
      <c r="R338" s="233"/>
      <c r="S338" s="233"/>
      <c r="T338" s="233"/>
      <c r="U338" s="233"/>
      <c r="V338" s="233"/>
      <c r="W338" s="233"/>
      <c r="X338" s="233"/>
      <c r="Y338" s="233"/>
      <c r="Z338" s="233"/>
      <c r="AA338" s="233"/>
      <c r="AB338" s="233"/>
      <c r="AC338" s="233"/>
      <c r="AD338" s="233"/>
      <c r="AE338" s="233"/>
      <c r="AF338" s="233"/>
      <c r="AG338" s="233"/>
      <c r="AH338" s="233"/>
      <c r="AI338" s="233"/>
      <c r="AJ338" s="233"/>
      <c r="AK338" s="233"/>
      <c r="AL338" s="233"/>
      <c r="AM338" s="233"/>
      <c r="AN338" s="233"/>
      <c r="AO338" s="233"/>
      <c r="AP338" s="233"/>
      <c r="AQ338" s="233"/>
      <c r="AR338" s="233"/>
      <c r="AS338" s="233"/>
      <c r="AT338" s="233"/>
      <c r="AU338" s="233"/>
      <c r="AV338" s="233"/>
      <c r="AW338" s="233"/>
      <c r="AX338" s="233"/>
      <c r="AY338" s="233"/>
      <c r="AZ338" s="233"/>
      <c r="BA338" s="232" t="e">
        <v>#N/A</v>
      </c>
      <c r="BB338" s="232">
        <v>0</v>
      </c>
      <c r="BC338" t="e">
        <v>#N/A</v>
      </c>
      <c r="BD338">
        <f>VLOOKUP(A338,[1]ورقة6!$A$2:$A$5557,1,0)</f>
        <v>338873</v>
      </c>
      <c r="BE338" s="125" t="s">
        <v>16623</v>
      </c>
    </row>
    <row r="339" spans="1:57" x14ac:dyDescent="0.25">
      <c r="A339" s="233">
        <v>338874</v>
      </c>
      <c r="B339" s="234" t="s">
        <v>107</v>
      </c>
      <c r="C339" s="233" t="s">
        <v>200</v>
      </c>
      <c r="D339" s="233" t="s">
        <v>200</v>
      </c>
      <c r="E339" s="233" t="s">
        <v>200</v>
      </c>
      <c r="F339" s="233" t="s">
        <v>200</v>
      </c>
      <c r="G339" s="233" t="s">
        <v>200</v>
      </c>
      <c r="H339" s="233" t="s">
        <v>200</v>
      </c>
      <c r="I339" s="233" t="s">
        <v>200</v>
      </c>
      <c r="J339" s="233" t="s">
        <v>200</v>
      </c>
      <c r="K339" s="233" t="s">
        <v>200</v>
      </c>
      <c r="L339" s="233" t="s">
        <v>200</v>
      </c>
      <c r="M339" s="233" t="s">
        <v>200</v>
      </c>
      <c r="N339" s="233" t="s">
        <v>200</v>
      </c>
      <c r="O339" s="233" t="s">
        <v>200</v>
      </c>
      <c r="P339" s="233"/>
      <c r="Q339" s="233"/>
      <c r="R339" s="233"/>
      <c r="S339" s="233"/>
      <c r="T339" s="233"/>
      <c r="U339" s="233"/>
      <c r="V339" s="233"/>
      <c r="W339" s="233"/>
      <c r="X339" s="233"/>
      <c r="Y339" s="233"/>
      <c r="Z339" s="233"/>
      <c r="AA339" s="233"/>
      <c r="AB339" s="233"/>
      <c r="AC339" s="233"/>
      <c r="AD339" s="233"/>
      <c r="AE339" s="233"/>
      <c r="AF339" s="233"/>
      <c r="AG339" s="233"/>
      <c r="AH339" s="233"/>
      <c r="AI339" s="233"/>
      <c r="AJ339" s="233"/>
      <c r="AK339" s="233"/>
      <c r="AL339" s="233"/>
      <c r="AM339" s="233"/>
      <c r="AN339" s="233"/>
      <c r="AO339" s="233"/>
      <c r="AP339" s="233"/>
      <c r="AQ339" s="233"/>
      <c r="AR339" s="233"/>
      <c r="AS339" s="233"/>
      <c r="AT339" s="233"/>
      <c r="AU339" s="233"/>
      <c r="AV339" s="233"/>
      <c r="AW339" s="233"/>
      <c r="AX339" s="233"/>
      <c r="AY339" s="233"/>
      <c r="AZ339" s="233"/>
      <c r="BA339" s="232" t="e">
        <v>#N/A</v>
      </c>
      <c r="BB339" s="232">
        <v>0</v>
      </c>
      <c r="BC339" t="e">
        <v>#N/A</v>
      </c>
      <c r="BD339">
        <f>VLOOKUP(A339,[1]ورقة6!$A$2:$A$5557,1,0)</f>
        <v>338874</v>
      </c>
      <c r="BE339" s="125" t="s">
        <v>16623</v>
      </c>
    </row>
    <row r="340" spans="1:57" x14ac:dyDescent="0.25">
      <c r="A340" s="233">
        <v>338877</v>
      </c>
      <c r="B340" s="234" t="s">
        <v>107</v>
      </c>
      <c r="C340" s="233" t="s">
        <v>200</v>
      </c>
      <c r="D340" s="233" t="s">
        <v>200</v>
      </c>
      <c r="E340" s="233" t="s">
        <v>200</v>
      </c>
      <c r="F340" s="233" t="s">
        <v>200</v>
      </c>
      <c r="G340" s="233" t="s">
        <v>200</v>
      </c>
      <c r="H340" s="233" t="s">
        <v>200</v>
      </c>
      <c r="I340" s="233" t="s">
        <v>200</v>
      </c>
      <c r="J340" s="233" t="s">
        <v>200</v>
      </c>
      <c r="K340" s="233" t="s">
        <v>200</v>
      </c>
      <c r="L340" s="233" t="s">
        <v>200</v>
      </c>
      <c r="M340" s="233" t="s">
        <v>200</v>
      </c>
      <c r="N340" s="233" t="s">
        <v>200</v>
      </c>
      <c r="O340" s="233" t="s">
        <v>200</v>
      </c>
      <c r="P340" s="233"/>
      <c r="Q340" s="233"/>
      <c r="R340" s="233"/>
      <c r="S340" s="233"/>
      <c r="T340" s="233"/>
      <c r="U340" s="233"/>
      <c r="V340" s="233"/>
      <c r="W340" s="233"/>
      <c r="X340" s="233"/>
      <c r="Y340" s="233"/>
      <c r="Z340" s="233"/>
      <c r="AA340" s="233"/>
      <c r="AB340" s="233"/>
      <c r="AC340" s="233"/>
      <c r="AD340" s="233"/>
      <c r="AE340" s="233"/>
      <c r="AF340" s="233"/>
      <c r="AG340" s="233"/>
      <c r="AH340" s="233"/>
      <c r="AI340" s="233"/>
      <c r="AJ340" s="233"/>
      <c r="AK340" s="233"/>
      <c r="AL340" s="233"/>
      <c r="AM340" s="233"/>
      <c r="AN340" s="233"/>
      <c r="AO340" s="233"/>
      <c r="AP340" s="233"/>
      <c r="AQ340" s="233"/>
      <c r="AR340" s="233"/>
      <c r="AS340" s="233"/>
      <c r="AT340" s="233"/>
      <c r="AU340" s="233"/>
      <c r="AV340" s="233"/>
      <c r="AW340" s="233"/>
      <c r="AX340" s="233"/>
      <c r="AY340" s="233"/>
      <c r="AZ340" s="233"/>
      <c r="BA340" s="232" t="e">
        <v>#N/A</v>
      </c>
      <c r="BB340" s="232">
        <v>0</v>
      </c>
      <c r="BC340" t="e">
        <v>#N/A</v>
      </c>
      <c r="BD340">
        <f>VLOOKUP(A340,[1]ورقة6!$A$2:$A$5557,1,0)</f>
        <v>338877</v>
      </c>
      <c r="BE340" s="125" t="s">
        <v>16623</v>
      </c>
    </row>
    <row r="341" spans="1:57" x14ac:dyDescent="0.25">
      <c r="A341" s="233">
        <v>338885</v>
      </c>
      <c r="B341" s="234" t="s">
        <v>107</v>
      </c>
      <c r="C341" s="233" t="s">
        <v>200</v>
      </c>
      <c r="D341" s="233" t="s">
        <v>200</v>
      </c>
      <c r="E341" s="233"/>
      <c r="F341" s="233" t="s">
        <v>200</v>
      </c>
      <c r="G341" s="233" t="s">
        <v>200</v>
      </c>
      <c r="H341" s="233"/>
      <c r="I341" s="233" t="s">
        <v>200</v>
      </c>
      <c r="J341" s="233" t="s">
        <v>200</v>
      </c>
      <c r="K341" s="233" t="s">
        <v>200</v>
      </c>
      <c r="L341" s="233" t="s">
        <v>200</v>
      </c>
      <c r="M341" s="233"/>
      <c r="N341" s="233" t="s">
        <v>200</v>
      </c>
      <c r="O341" s="233" t="s">
        <v>200</v>
      </c>
      <c r="P341" s="233"/>
      <c r="Q341" s="233"/>
      <c r="R341" s="233"/>
      <c r="S341" s="233"/>
      <c r="T341" s="233"/>
      <c r="U341" s="233"/>
      <c r="V341" s="233"/>
      <c r="W341" s="233"/>
      <c r="X341" s="233"/>
      <c r="Y341" s="233"/>
      <c r="Z341" s="233"/>
      <c r="AA341" s="233"/>
      <c r="AB341" s="233"/>
      <c r="AC341" s="233"/>
      <c r="AD341" s="233"/>
      <c r="AE341" s="233"/>
      <c r="AF341" s="233"/>
      <c r="AG341" s="233"/>
      <c r="AH341" s="233"/>
      <c r="AI341" s="233"/>
      <c r="AJ341" s="233"/>
      <c r="AK341" s="233"/>
      <c r="AL341" s="233"/>
      <c r="AM341" s="233"/>
      <c r="AN341" s="233"/>
      <c r="AO341" s="233"/>
      <c r="AP341" s="233"/>
      <c r="AQ341" s="233"/>
      <c r="AR341" s="233"/>
      <c r="AS341" s="233"/>
      <c r="AT341" s="233"/>
      <c r="AU341" s="233"/>
      <c r="AV341" s="233"/>
      <c r="AW341" s="233"/>
      <c r="AX341" s="233"/>
      <c r="AY341" s="233"/>
      <c r="AZ341" s="233"/>
      <c r="BA341" s="232" t="e">
        <v>#N/A</v>
      </c>
      <c r="BB341" s="232">
        <v>0</v>
      </c>
      <c r="BC341" t="e">
        <v>#N/A</v>
      </c>
      <c r="BD341">
        <f>VLOOKUP(A341,[1]ورقة6!$A$2:$A$5557,1,0)</f>
        <v>338885</v>
      </c>
      <c r="BE341" s="125" t="s">
        <v>16623</v>
      </c>
    </row>
    <row r="342" spans="1:57" x14ac:dyDescent="0.25">
      <c r="A342" s="233">
        <v>338909</v>
      </c>
      <c r="B342" s="234" t="s">
        <v>107</v>
      </c>
      <c r="C342" s="233" t="s">
        <v>200</v>
      </c>
      <c r="D342" s="233"/>
      <c r="E342" s="233"/>
      <c r="F342" s="233" t="s">
        <v>200</v>
      </c>
      <c r="G342" s="233"/>
      <c r="H342" s="233"/>
      <c r="I342" s="233" t="s">
        <v>200</v>
      </c>
      <c r="J342" s="233" t="s">
        <v>200</v>
      </c>
      <c r="K342" s="233" t="s">
        <v>200</v>
      </c>
      <c r="L342" s="233" t="s">
        <v>200</v>
      </c>
      <c r="M342" s="233"/>
      <c r="N342" s="233" t="s">
        <v>200</v>
      </c>
      <c r="O342" s="233"/>
      <c r="P342" s="233"/>
      <c r="Q342" s="233"/>
      <c r="R342" s="233"/>
      <c r="S342" s="233"/>
      <c r="T342" s="233"/>
      <c r="U342" s="233"/>
      <c r="V342" s="233"/>
      <c r="W342" s="233"/>
      <c r="X342" s="233"/>
      <c r="Y342" s="233"/>
      <c r="Z342" s="233"/>
      <c r="AA342" s="233"/>
      <c r="AB342" s="233"/>
      <c r="AC342" s="233"/>
      <c r="AD342" s="233"/>
      <c r="AE342" s="233"/>
      <c r="AF342" s="233"/>
      <c r="AG342" s="233"/>
      <c r="AH342" s="233"/>
      <c r="AI342" s="233"/>
      <c r="AJ342" s="233"/>
      <c r="AK342" s="233"/>
      <c r="AL342" s="233"/>
      <c r="AM342" s="233"/>
      <c r="AN342" s="233"/>
      <c r="AO342" s="233"/>
      <c r="AP342" s="233"/>
      <c r="AQ342" s="233"/>
      <c r="AR342" s="233"/>
      <c r="AS342" s="233"/>
      <c r="AT342" s="233"/>
      <c r="AU342" s="233"/>
      <c r="AV342" s="233"/>
      <c r="AW342" s="233"/>
      <c r="AX342" s="233"/>
      <c r="AY342" s="233"/>
      <c r="AZ342" s="233"/>
      <c r="BA342" s="232" t="e">
        <v>#N/A</v>
      </c>
      <c r="BB342" s="232">
        <v>0</v>
      </c>
      <c r="BC342" t="e">
        <v>#N/A</v>
      </c>
      <c r="BD342">
        <f>VLOOKUP(A342,[1]ورقة6!$A$2:$A$5557,1,0)</f>
        <v>338909</v>
      </c>
      <c r="BE342" s="125" t="s">
        <v>16623</v>
      </c>
    </row>
    <row r="343" spans="1:57" x14ac:dyDescent="0.25">
      <c r="A343" s="233">
        <v>338918</v>
      </c>
      <c r="B343" s="234" t="s">
        <v>107</v>
      </c>
      <c r="C343" s="233" t="s">
        <v>200</v>
      </c>
      <c r="D343" s="233"/>
      <c r="E343" s="233" t="s">
        <v>200</v>
      </c>
      <c r="F343" s="233" t="s">
        <v>200</v>
      </c>
      <c r="G343" s="233" t="s">
        <v>200</v>
      </c>
      <c r="H343" s="233" t="s">
        <v>200</v>
      </c>
      <c r="I343" s="233" t="s">
        <v>200</v>
      </c>
      <c r="J343" s="233" t="s">
        <v>200</v>
      </c>
      <c r="K343" s="233" t="s">
        <v>200</v>
      </c>
      <c r="L343" s="233" t="s">
        <v>200</v>
      </c>
      <c r="M343" s="233" t="s">
        <v>200</v>
      </c>
      <c r="N343" s="233" t="s">
        <v>200</v>
      </c>
      <c r="O343" s="233" t="s">
        <v>200</v>
      </c>
      <c r="P343" s="233"/>
      <c r="Q343" s="233"/>
      <c r="R343" s="233"/>
      <c r="S343" s="233"/>
      <c r="T343" s="233"/>
      <c r="U343" s="233"/>
      <c r="V343" s="233"/>
      <c r="W343" s="233"/>
      <c r="X343" s="233"/>
      <c r="Y343" s="233"/>
      <c r="Z343" s="233"/>
      <c r="AA343" s="233"/>
      <c r="AB343" s="233"/>
      <c r="AC343" s="233"/>
      <c r="AD343" s="233"/>
      <c r="AE343" s="233"/>
      <c r="AF343" s="233"/>
      <c r="AG343" s="233"/>
      <c r="AH343" s="233"/>
      <c r="AI343" s="233"/>
      <c r="AJ343" s="233"/>
      <c r="AK343" s="233"/>
      <c r="AL343" s="233"/>
      <c r="AM343" s="233"/>
      <c r="AN343" s="233"/>
      <c r="AO343" s="233"/>
      <c r="AP343" s="233"/>
      <c r="AQ343" s="233"/>
      <c r="AR343" s="233"/>
      <c r="AS343" s="233"/>
      <c r="AT343" s="233"/>
      <c r="AU343" s="233"/>
      <c r="AV343" s="233"/>
      <c r="AW343" s="233"/>
      <c r="AX343" s="233"/>
      <c r="AY343" s="233"/>
      <c r="AZ343" s="233"/>
      <c r="BA343" s="232" t="e">
        <v>#N/A</v>
      </c>
      <c r="BB343" s="232">
        <v>0</v>
      </c>
      <c r="BC343" t="e">
        <v>#N/A</v>
      </c>
      <c r="BD343">
        <f>VLOOKUP(A343,[1]ورقة6!$A$2:$A$5557,1,0)</f>
        <v>338918</v>
      </c>
      <c r="BE343" s="125" t="s">
        <v>16623</v>
      </c>
    </row>
    <row r="344" spans="1:57" x14ac:dyDescent="0.25">
      <c r="A344" s="233">
        <v>338942</v>
      </c>
      <c r="B344" s="234" t="s">
        <v>107</v>
      </c>
      <c r="C344" s="233"/>
      <c r="D344" s="233" t="s">
        <v>200</v>
      </c>
      <c r="E344" s="233" t="s">
        <v>200</v>
      </c>
      <c r="F344" s="233" t="s">
        <v>200</v>
      </c>
      <c r="G344" s="233"/>
      <c r="H344" s="233" t="s">
        <v>200</v>
      </c>
      <c r="I344" s="233" t="s">
        <v>200</v>
      </c>
      <c r="J344" s="233"/>
      <c r="K344" s="233" t="s">
        <v>200</v>
      </c>
      <c r="L344" s="233" t="s">
        <v>200</v>
      </c>
      <c r="M344" s="233" t="s">
        <v>200</v>
      </c>
      <c r="N344" s="233" t="s">
        <v>200</v>
      </c>
      <c r="O344" s="233" t="s">
        <v>200</v>
      </c>
      <c r="P344" s="233"/>
      <c r="Q344" s="233"/>
      <c r="R344" s="233"/>
      <c r="S344" s="233"/>
      <c r="T344" s="233"/>
      <c r="U344" s="233"/>
      <c r="V344" s="233"/>
      <c r="W344" s="233"/>
      <c r="X344" s="233"/>
      <c r="Y344" s="233"/>
      <c r="Z344" s="233"/>
      <c r="AA344" s="233"/>
      <c r="AB344" s="233"/>
      <c r="AC344" s="233"/>
      <c r="AD344" s="233"/>
      <c r="AE344" s="233"/>
      <c r="AF344" s="233"/>
      <c r="AG344" s="233"/>
      <c r="AH344" s="233"/>
      <c r="AI344" s="233"/>
      <c r="AJ344" s="233"/>
      <c r="AK344" s="233"/>
      <c r="AL344" s="233"/>
      <c r="AM344" s="233"/>
      <c r="AN344" s="233"/>
      <c r="AO344" s="233"/>
      <c r="AP344" s="233"/>
      <c r="AQ344" s="233"/>
      <c r="AR344" s="233"/>
      <c r="AS344" s="233"/>
      <c r="AT344" s="233"/>
      <c r="AU344" s="233"/>
      <c r="AV344" s="233"/>
      <c r="AW344" s="233"/>
      <c r="AX344" s="233"/>
      <c r="AY344" s="233"/>
      <c r="AZ344" s="233"/>
      <c r="BA344" s="232" t="e">
        <v>#N/A</v>
      </c>
      <c r="BB344" s="232">
        <v>0</v>
      </c>
      <c r="BC344" t="e">
        <v>#N/A</v>
      </c>
      <c r="BD344">
        <f>VLOOKUP(A344,[1]ورقة6!$A$2:$A$5557,1,0)</f>
        <v>338942</v>
      </c>
      <c r="BE344" s="125" t="s">
        <v>16623</v>
      </c>
    </row>
    <row r="345" spans="1:57" x14ac:dyDescent="0.25">
      <c r="A345" s="233">
        <v>338974</v>
      </c>
      <c r="B345" s="234" t="s">
        <v>107</v>
      </c>
      <c r="C345" s="233" t="s">
        <v>200</v>
      </c>
      <c r="D345" s="233" t="s">
        <v>200</v>
      </c>
      <c r="E345" s="233" t="s">
        <v>200</v>
      </c>
      <c r="F345" s="233" t="s">
        <v>200</v>
      </c>
      <c r="G345" s="233" t="s">
        <v>200</v>
      </c>
      <c r="H345" s="233" t="s">
        <v>200</v>
      </c>
      <c r="I345" s="233" t="s">
        <v>200</v>
      </c>
      <c r="J345" s="233" t="s">
        <v>200</v>
      </c>
      <c r="K345" s="233" t="s">
        <v>200</v>
      </c>
      <c r="L345" s="233" t="s">
        <v>200</v>
      </c>
      <c r="M345" s="233" t="s">
        <v>200</v>
      </c>
      <c r="N345" s="233" t="s">
        <v>200</v>
      </c>
      <c r="O345" s="233" t="s">
        <v>200</v>
      </c>
      <c r="P345" s="233"/>
      <c r="Q345" s="233"/>
      <c r="R345" s="233"/>
      <c r="S345" s="233"/>
      <c r="T345" s="233"/>
      <c r="U345" s="233"/>
      <c r="V345" s="233"/>
      <c r="W345" s="233"/>
      <c r="X345" s="233"/>
      <c r="Y345" s="233"/>
      <c r="Z345" s="233"/>
      <c r="AA345" s="233"/>
      <c r="AB345" s="233"/>
      <c r="AC345" s="233"/>
      <c r="AD345" s="233"/>
      <c r="AE345" s="233"/>
      <c r="AF345" s="233"/>
      <c r="AG345" s="233"/>
      <c r="AH345" s="233"/>
      <c r="AI345" s="233"/>
      <c r="AJ345" s="233"/>
      <c r="AK345" s="233"/>
      <c r="AL345" s="233"/>
      <c r="AM345" s="233"/>
      <c r="AN345" s="233"/>
      <c r="AO345" s="233"/>
      <c r="AP345" s="233"/>
      <c r="AQ345" s="233"/>
      <c r="AR345" s="233"/>
      <c r="AS345" s="233"/>
      <c r="AT345" s="233"/>
      <c r="AU345" s="233"/>
      <c r="AV345" s="233"/>
      <c r="AW345" s="233"/>
      <c r="AX345" s="233"/>
      <c r="AY345" s="233"/>
      <c r="AZ345" s="233"/>
      <c r="BA345" s="232" t="e">
        <v>#N/A</v>
      </c>
      <c r="BB345" s="232">
        <v>0</v>
      </c>
      <c r="BC345" t="e">
        <v>#N/A</v>
      </c>
      <c r="BD345">
        <f>VLOOKUP(A345,[1]ورقة6!$A$2:$A$5557,1,0)</f>
        <v>338974</v>
      </c>
      <c r="BE345" s="125" t="s">
        <v>16623</v>
      </c>
    </row>
    <row r="346" spans="1:57" x14ac:dyDescent="0.25">
      <c r="A346" s="233">
        <v>338978</v>
      </c>
      <c r="B346" s="234" t="s">
        <v>107</v>
      </c>
      <c r="C346" s="233" t="s">
        <v>200</v>
      </c>
      <c r="D346" s="233" t="s">
        <v>200</v>
      </c>
      <c r="E346" s="233" t="s">
        <v>200</v>
      </c>
      <c r="F346" s="233" t="s">
        <v>200</v>
      </c>
      <c r="G346" s="233" t="s">
        <v>200</v>
      </c>
      <c r="H346" s="233" t="s">
        <v>200</v>
      </c>
      <c r="I346" s="233" t="s">
        <v>200</v>
      </c>
      <c r="J346" s="233" t="s">
        <v>200</v>
      </c>
      <c r="K346" s="233" t="s">
        <v>200</v>
      </c>
      <c r="L346" s="233" t="s">
        <v>200</v>
      </c>
      <c r="M346" s="233" t="s">
        <v>200</v>
      </c>
      <c r="N346" s="233" t="s">
        <v>200</v>
      </c>
      <c r="O346" s="233" t="s">
        <v>200</v>
      </c>
      <c r="P346" s="233"/>
      <c r="Q346" s="233"/>
      <c r="R346" s="233"/>
      <c r="S346" s="233"/>
      <c r="T346" s="233"/>
      <c r="U346" s="233"/>
      <c r="V346" s="233"/>
      <c r="W346" s="233"/>
      <c r="X346" s="233"/>
      <c r="Y346" s="233"/>
      <c r="Z346" s="233"/>
      <c r="AA346" s="233"/>
      <c r="AB346" s="233"/>
      <c r="AC346" s="233"/>
      <c r="AD346" s="233"/>
      <c r="AE346" s="233"/>
      <c r="AF346" s="233"/>
      <c r="AG346" s="233"/>
      <c r="AH346" s="233"/>
      <c r="AI346" s="233"/>
      <c r="AJ346" s="233"/>
      <c r="AK346" s="233"/>
      <c r="AL346" s="233"/>
      <c r="AM346" s="233"/>
      <c r="AN346" s="233"/>
      <c r="AO346" s="233"/>
      <c r="AP346" s="233"/>
      <c r="AQ346" s="233"/>
      <c r="AR346" s="233"/>
      <c r="AS346" s="233"/>
      <c r="AT346" s="233"/>
      <c r="AU346" s="233"/>
      <c r="AV346" s="233"/>
      <c r="AW346" s="233"/>
      <c r="AX346" s="233"/>
      <c r="AY346" s="233"/>
      <c r="AZ346" s="233"/>
      <c r="BA346" s="232" t="e">
        <v>#N/A</v>
      </c>
      <c r="BB346" s="232">
        <v>0</v>
      </c>
      <c r="BC346" t="e">
        <v>#N/A</v>
      </c>
      <c r="BD346">
        <f>VLOOKUP(A346,[1]ورقة6!$A$2:$A$5557,1,0)</f>
        <v>338978</v>
      </c>
      <c r="BE346" s="125" t="s">
        <v>16623</v>
      </c>
    </row>
    <row r="347" spans="1:57" x14ac:dyDescent="0.25">
      <c r="A347" s="233">
        <v>338980</v>
      </c>
      <c r="B347" s="234" t="s">
        <v>107</v>
      </c>
      <c r="C347" s="233" t="s">
        <v>200</v>
      </c>
      <c r="D347" s="233" t="s">
        <v>200</v>
      </c>
      <c r="E347" s="233" t="s">
        <v>200</v>
      </c>
      <c r="F347" s="233" t="s">
        <v>200</v>
      </c>
      <c r="G347" s="233" t="s">
        <v>200</v>
      </c>
      <c r="H347" s="233" t="s">
        <v>200</v>
      </c>
      <c r="I347" s="233" t="s">
        <v>200</v>
      </c>
      <c r="J347" s="233" t="s">
        <v>200</v>
      </c>
      <c r="K347" s="233" t="s">
        <v>200</v>
      </c>
      <c r="L347" s="233" t="s">
        <v>200</v>
      </c>
      <c r="M347" s="233" t="s">
        <v>200</v>
      </c>
      <c r="N347" s="233" t="s">
        <v>200</v>
      </c>
      <c r="O347" s="233" t="s">
        <v>200</v>
      </c>
      <c r="P347" s="233"/>
      <c r="Q347" s="233"/>
      <c r="R347" s="233"/>
      <c r="S347" s="233"/>
      <c r="T347" s="233"/>
      <c r="U347" s="233"/>
      <c r="V347" s="233"/>
      <c r="W347" s="233"/>
      <c r="X347" s="233"/>
      <c r="Y347" s="233"/>
      <c r="Z347" s="233"/>
      <c r="AA347" s="233"/>
      <c r="AB347" s="233"/>
      <c r="AC347" s="233"/>
      <c r="AD347" s="233"/>
      <c r="AE347" s="233"/>
      <c r="AF347" s="233"/>
      <c r="AG347" s="233"/>
      <c r="AH347" s="233"/>
      <c r="AI347" s="233"/>
      <c r="AJ347" s="233"/>
      <c r="AK347" s="233"/>
      <c r="AL347" s="233"/>
      <c r="AM347" s="233"/>
      <c r="AN347" s="233"/>
      <c r="AO347" s="233"/>
      <c r="AP347" s="233"/>
      <c r="AQ347" s="233"/>
      <c r="AR347" s="233"/>
      <c r="AS347" s="233"/>
      <c r="AT347" s="233"/>
      <c r="AU347" s="233"/>
      <c r="AV347" s="233"/>
      <c r="AW347" s="233"/>
      <c r="AX347" s="233"/>
      <c r="AY347" s="233"/>
      <c r="AZ347" s="233"/>
      <c r="BA347" s="232" t="e">
        <v>#N/A</v>
      </c>
      <c r="BB347" s="232">
        <v>0</v>
      </c>
      <c r="BC347" t="e">
        <v>#N/A</v>
      </c>
      <c r="BD347">
        <f>VLOOKUP(A347,[1]ورقة6!$A$2:$A$5557,1,0)</f>
        <v>338980</v>
      </c>
      <c r="BE347" s="125" t="s">
        <v>16623</v>
      </c>
    </row>
    <row r="348" spans="1:57" x14ac:dyDescent="0.25">
      <c r="A348" s="233">
        <v>338981</v>
      </c>
      <c r="B348" s="234" t="s">
        <v>107</v>
      </c>
      <c r="C348" s="233" t="s">
        <v>200</v>
      </c>
      <c r="D348" s="233"/>
      <c r="E348" s="233" t="s">
        <v>200</v>
      </c>
      <c r="F348" s="233" t="s">
        <v>200</v>
      </c>
      <c r="G348" s="233" t="s">
        <v>200</v>
      </c>
      <c r="H348" s="233"/>
      <c r="I348" s="233"/>
      <c r="J348" s="233" t="s">
        <v>200</v>
      </c>
      <c r="K348" s="233" t="s">
        <v>200</v>
      </c>
      <c r="L348" s="233" t="s">
        <v>200</v>
      </c>
      <c r="M348" s="233" t="s">
        <v>200</v>
      </c>
      <c r="N348" s="233" t="s">
        <v>200</v>
      </c>
      <c r="O348" s="233" t="s">
        <v>200</v>
      </c>
      <c r="P348" s="233"/>
      <c r="Q348" s="233"/>
      <c r="R348" s="233"/>
      <c r="S348" s="233"/>
      <c r="T348" s="233"/>
      <c r="U348" s="233"/>
      <c r="V348" s="233"/>
      <c r="W348" s="233"/>
      <c r="X348" s="233"/>
      <c r="Y348" s="233"/>
      <c r="Z348" s="233"/>
      <c r="AA348" s="233"/>
      <c r="AB348" s="233"/>
      <c r="AC348" s="233"/>
      <c r="AD348" s="233"/>
      <c r="AE348" s="233"/>
      <c r="AF348" s="233"/>
      <c r="AG348" s="233"/>
      <c r="AH348" s="233"/>
      <c r="AI348" s="233"/>
      <c r="AJ348" s="233"/>
      <c r="AK348" s="233"/>
      <c r="AL348" s="233"/>
      <c r="AM348" s="233"/>
      <c r="AN348" s="233"/>
      <c r="AO348" s="233"/>
      <c r="AP348" s="233"/>
      <c r="AQ348" s="233"/>
      <c r="AR348" s="233"/>
      <c r="AS348" s="233"/>
      <c r="AT348" s="233"/>
      <c r="AU348" s="233"/>
      <c r="AV348" s="233"/>
      <c r="AW348" s="233"/>
      <c r="AX348" s="233"/>
      <c r="AY348" s="233"/>
      <c r="AZ348" s="233"/>
      <c r="BA348" s="232" t="e">
        <v>#N/A</v>
      </c>
      <c r="BB348" s="232">
        <v>0</v>
      </c>
      <c r="BC348" t="e">
        <v>#N/A</v>
      </c>
      <c r="BD348">
        <f>VLOOKUP(A348,[1]ورقة6!$A$2:$A$5557,1,0)</f>
        <v>338981</v>
      </c>
      <c r="BE348" s="125" t="s">
        <v>16623</v>
      </c>
    </row>
    <row r="349" spans="1:57" x14ac:dyDescent="0.25">
      <c r="A349" s="233">
        <v>338986</v>
      </c>
      <c r="B349" s="234" t="s">
        <v>107</v>
      </c>
      <c r="C349" s="233" t="s">
        <v>200</v>
      </c>
      <c r="D349" s="233"/>
      <c r="E349" s="233"/>
      <c r="F349" s="233"/>
      <c r="G349" s="233"/>
      <c r="H349" s="233"/>
      <c r="I349" s="233"/>
      <c r="J349" s="233"/>
      <c r="K349" s="233" t="s">
        <v>200</v>
      </c>
      <c r="L349" s="233" t="s">
        <v>200</v>
      </c>
      <c r="M349" s="233"/>
      <c r="N349" s="233" t="s">
        <v>200</v>
      </c>
      <c r="O349" s="233" t="s">
        <v>200</v>
      </c>
      <c r="P349" s="233"/>
      <c r="Q349" s="233"/>
      <c r="R349" s="233"/>
      <c r="S349" s="233"/>
      <c r="T349" s="233"/>
      <c r="U349" s="233"/>
      <c r="V349" s="233"/>
      <c r="W349" s="233"/>
      <c r="X349" s="233"/>
      <c r="Y349" s="233"/>
      <c r="Z349" s="233"/>
      <c r="AA349" s="233"/>
      <c r="AB349" s="233"/>
      <c r="AC349" s="233"/>
      <c r="AD349" s="233"/>
      <c r="AE349" s="233"/>
      <c r="AF349" s="233"/>
      <c r="AG349" s="233"/>
      <c r="AH349" s="233"/>
      <c r="AI349" s="233"/>
      <c r="AJ349" s="233"/>
      <c r="AK349" s="233"/>
      <c r="AL349" s="233"/>
      <c r="AM349" s="233"/>
      <c r="AN349" s="233"/>
      <c r="AO349" s="233"/>
      <c r="AP349" s="233"/>
      <c r="AQ349" s="233"/>
      <c r="AR349" s="233"/>
      <c r="AS349" s="233"/>
      <c r="AT349" s="233"/>
      <c r="AU349" s="233"/>
      <c r="AV349" s="233"/>
      <c r="AW349" s="233"/>
      <c r="AX349" s="233"/>
      <c r="AY349" s="233"/>
      <c r="AZ349" s="233"/>
      <c r="BA349" s="232" t="e">
        <v>#N/A</v>
      </c>
      <c r="BB349" s="232">
        <v>0</v>
      </c>
      <c r="BC349" t="e">
        <v>#N/A</v>
      </c>
      <c r="BD349">
        <f>VLOOKUP(A349,[1]ورقة6!$A$2:$A$5557,1,0)</f>
        <v>338986</v>
      </c>
      <c r="BE349" s="125" t="s">
        <v>16623</v>
      </c>
    </row>
    <row r="350" spans="1:57" x14ac:dyDescent="0.25">
      <c r="A350" s="233">
        <v>338987</v>
      </c>
      <c r="B350" s="234" t="s">
        <v>107</v>
      </c>
      <c r="C350" s="233" t="s">
        <v>200</v>
      </c>
      <c r="D350" s="233" t="s">
        <v>200</v>
      </c>
      <c r="E350" s="233" t="s">
        <v>200</v>
      </c>
      <c r="F350" s="233" t="s">
        <v>200</v>
      </c>
      <c r="G350" s="233" t="s">
        <v>200</v>
      </c>
      <c r="H350" s="233" t="s">
        <v>200</v>
      </c>
      <c r="I350" s="233" t="s">
        <v>200</v>
      </c>
      <c r="J350" s="233" t="s">
        <v>200</v>
      </c>
      <c r="K350" s="233" t="s">
        <v>200</v>
      </c>
      <c r="L350" s="233"/>
      <c r="M350" s="233"/>
      <c r="N350" s="233" t="s">
        <v>200</v>
      </c>
      <c r="O350" s="233" t="s">
        <v>200</v>
      </c>
      <c r="P350" s="233"/>
      <c r="Q350" s="233"/>
      <c r="R350" s="233"/>
      <c r="S350" s="233"/>
      <c r="T350" s="233"/>
      <c r="U350" s="233"/>
      <c r="V350" s="233"/>
      <c r="W350" s="233"/>
      <c r="X350" s="233"/>
      <c r="Y350" s="233"/>
      <c r="Z350" s="233"/>
      <c r="AA350" s="233"/>
      <c r="AB350" s="233"/>
      <c r="AC350" s="233"/>
      <c r="AD350" s="233"/>
      <c r="AE350" s="233"/>
      <c r="AF350" s="233"/>
      <c r="AG350" s="233"/>
      <c r="AH350" s="233"/>
      <c r="AI350" s="233"/>
      <c r="AJ350" s="233"/>
      <c r="AK350" s="233"/>
      <c r="AL350" s="233"/>
      <c r="AM350" s="233"/>
      <c r="AN350" s="233"/>
      <c r="AO350" s="233"/>
      <c r="AP350" s="233"/>
      <c r="AQ350" s="233"/>
      <c r="AR350" s="233"/>
      <c r="AS350" s="233"/>
      <c r="AT350" s="233"/>
      <c r="AU350" s="233"/>
      <c r="AV350" s="233"/>
      <c r="AW350" s="233"/>
      <c r="AX350" s="233"/>
      <c r="AY350" s="233"/>
      <c r="AZ350" s="233"/>
      <c r="BA350" s="232" t="e">
        <v>#N/A</v>
      </c>
      <c r="BB350" s="232">
        <v>0</v>
      </c>
      <c r="BC350" t="e">
        <v>#N/A</v>
      </c>
      <c r="BD350">
        <f>VLOOKUP(A350,[1]ورقة6!$A$2:$A$5557,1,0)</f>
        <v>338987</v>
      </c>
      <c r="BE350" s="125" t="s">
        <v>16623</v>
      </c>
    </row>
    <row r="351" spans="1:57" x14ac:dyDescent="0.25">
      <c r="A351" s="233">
        <v>338996</v>
      </c>
      <c r="B351" s="234" t="s">
        <v>107</v>
      </c>
      <c r="C351" s="233" t="s">
        <v>200</v>
      </c>
      <c r="D351" s="233" t="s">
        <v>200</v>
      </c>
      <c r="E351" s="233" t="s">
        <v>200</v>
      </c>
      <c r="F351" s="233" t="s">
        <v>200</v>
      </c>
      <c r="G351" s="233" t="s">
        <v>200</v>
      </c>
      <c r="H351" s="233" t="s">
        <v>200</v>
      </c>
      <c r="I351" s="233" t="s">
        <v>200</v>
      </c>
      <c r="J351" s="233" t="s">
        <v>200</v>
      </c>
      <c r="K351" s="233" t="s">
        <v>200</v>
      </c>
      <c r="L351" s="233" t="s">
        <v>200</v>
      </c>
      <c r="M351" s="233" t="s">
        <v>200</v>
      </c>
      <c r="N351" s="233" t="s">
        <v>200</v>
      </c>
      <c r="O351" s="233" t="s">
        <v>200</v>
      </c>
      <c r="P351" s="233"/>
      <c r="Q351" s="233"/>
      <c r="R351" s="233"/>
      <c r="S351" s="233"/>
      <c r="T351" s="233"/>
      <c r="U351" s="233"/>
      <c r="V351" s="233"/>
      <c r="W351" s="233"/>
      <c r="X351" s="233"/>
      <c r="Y351" s="233"/>
      <c r="Z351" s="233"/>
      <c r="AA351" s="233"/>
      <c r="AB351" s="233"/>
      <c r="AC351" s="233"/>
      <c r="AD351" s="233"/>
      <c r="AE351" s="233"/>
      <c r="AF351" s="233"/>
      <c r="AG351" s="233"/>
      <c r="AH351" s="233"/>
      <c r="AI351" s="233"/>
      <c r="AJ351" s="233"/>
      <c r="AK351" s="233"/>
      <c r="AL351" s="233"/>
      <c r="AM351" s="233"/>
      <c r="AN351" s="233"/>
      <c r="AO351" s="233"/>
      <c r="AP351" s="233"/>
      <c r="AQ351" s="233"/>
      <c r="AR351" s="233"/>
      <c r="AS351" s="233"/>
      <c r="AT351" s="233"/>
      <c r="AU351" s="233"/>
      <c r="AV351" s="233"/>
      <c r="AW351" s="233"/>
      <c r="AX351" s="233"/>
      <c r="AY351" s="233"/>
      <c r="AZ351" s="233"/>
      <c r="BA351" s="232" t="e">
        <v>#N/A</v>
      </c>
      <c r="BB351" s="232">
        <v>0</v>
      </c>
      <c r="BC351" t="e">
        <v>#N/A</v>
      </c>
      <c r="BD351">
        <f>VLOOKUP(A351,[1]ورقة6!$A$2:$A$5557,1,0)</f>
        <v>338996</v>
      </c>
      <c r="BE351" s="125" t="s">
        <v>16623</v>
      </c>
    </row>
    <row r="352" spans="1:57" x14ac:dyDescent="0.25">
      <c r="A352" s="233">
        <v>338999</v>
      </c>
      <c r="B352" s="234" t="s">
        <v>107</v>
      </c>
      <c r="C352" s="233"/>
      <c r="D352" s="233" t="s">
        <v>200</v>
      </c>
      <c r="E352" s="233"/>
      <c r="F352" s="233" t="s">
        <v>200</v>
      </c>
      <c r="G352" s="233"/>
      <c r="H352" s="233"/>
      <c r="I352" s="233" t="s">
        <v>200</v>
      </c>
      <c r="J352" s="233"/>
      <c r="K352" s="233" t="s">
        <v>200</v>
      </c>
      <c r="L352" s="233" t="s">
        <v>200</v>
      </c>
      <c r="M352" s="233"/>
      <c r="N352" s="233" t="s">
        <v>200</v>
      </c>
      <c r="O352" s="233" t="s">
        <v>200</v>
      </c>
      <c r="P352" s="233"/>
      <c r="Q352" s="233"/>
      <c r="R352" s="233"/>
      <c r="S352" s="233"/>
      <c r="T352" s="233"/>
      <c r="U352" s="233"/>
      <c r="V352" s="233"/>
      <c r="W352" s="233"/>
      <c r="X352" s="233"/>
      <c r="Y352" s="233"/>
      <c r="Z352" s="233"/>
      <c r="AA352" s="233"/>
      <c r="AB352" s="233"/>
      <c r="AC352" s="233"/>
      <c r="AD352" s="233"/>
      <c r="AE352" s="233"/>
      <c r="AF352" s="233"/>
      <c r="AG352" s="233"/>
      <c r="AH352" s="233"/>
      <c r="AI352" s="233"/>
      <c r="AJ352" s="233"/>
      <c r="AK352" s="233"/>
      <c r="AL352" s="233"/>
      <c r="AM352" s="233"/>
      <c r="AN352" s="233"/>
      <c r="AO352" s="233"/>
      <c r="AP352" s="233"/>
      <c r="AQ352" s="233"/>
      <c r="AR352" s="233"/>
      <c r="AS352" s="233"/>
      <c r="AT352" s="233"/>
      <c r="AU352" s="233"/>
      <c r="AV352" s="233"/>
      <c r="AW352" s="233"/>
      <c r="AX352" s="233"/>
      <c r="AY352" s="233"/>
      <c r="AZ352" s="233"/>
      <c r="BA352" s="232" t="e">
        <v>#N/A</v>
      </c>
      <c r="BB352" s="232">
        <v>0</v>
      </c>
      <c r="BC352" t="e">
        <v>#N/A</v>
      </c>
      <c r="BD352">
        <f>VLOOKUP(A352,[1]ورقة6!$A$2:$A$5557,1,0)</f>
        <v>338999</v>
      </c>
      <c r="BE352" s="125" t="s">
        <v>16623</v>
      </c>
    </row>
    <row r="353" spans="1:57" x14ac:dyDescent="0.25">
      <c r="A353" s="233">
        <v>339000</v>
      </c>
      <c r="B353" s="234" t="s">
        <v>107</v>
      </c>
      <c r="C353" s="233"/>
      <c r="D353" s="233" t="s">
        <v>134</v>
      </c>
      <c r="E353" s="233"/>
      <c r="F353" s="233" t="s">
        <v>134</v>
      </c>
      <c r="G353" s="233"/>
      <c r="H353" s="233" t="s">
        <v>134</v>
      </c>
      <c r="I353" s="233"/>
      <c r="J353" s="233"/>
      <c r="K353" s="233" t="s">
        <v>134</v>
      </c>
      <c r="L353" s="233"/>
      <c r="M353" s="233"/>
      <c r="N353" s="233" t="s">
        <v>134</v>
      </c>
      <c r="O353" s="233" t="s">
        <v>134</v>
      </c>
      <c r="P353" s="233"/>
      <c r="Q353" s="233"/>
      <c r="R353" s="233"/>
      <c r="S353" s="233"/>
      <c r="T353" s="233"/>
      <c r="U353" s="233"/>
      <c r="V353" s="233"/>
      <c r="W353" s="233"/>
      <c r="X353" s="233"/>
      <c r="Y353" s="233"/>
      <c r="Z353" s="233"/>
      <c r="AA353" s="233"/>
      <c r="AB353" s="233"/>
      <c r="AC353" s="233"/>
      <c r="AD353" s="233"/>
      <c r="AE353" s="233"/>
      <c r="AF353" s="233"/>
      <c r="AG353" s="233"/>
      <c r="AH353" s="233"/>
      <c r="AI353" s="233"/>
      <c r="AJ353" s="233"/>
      <c r="AK353" s="233"/>
      <c r="AL353" s="233"/>
      <c r="AM353" s="233"/>
      <c r="AN353" s="233"/>
      <c r="AO353" s="233"/>
      <c r="AP353" s="233"/>
      <c r="AQ353" s="233"/>
      <c r="AR353" s="233"/>
      <c r="AS353" s="233"/>
      <c r="AT353" s="233"/>
      <c r="AU353" s="233"/>
      <c r="AV353" s="233"/>
      <c r="AW353" s="233"/>
      <c r="AX353" s="233"/>
      <c r="AY353" s="233"/>
      <c r="AZ353" s="233"/>
      <c r="BA353" s="232" t="e">
        <v>#N/A</v>
      </c>
      <c r="BB353" s="232">
        <v>0</v>
      </c>
      <c r="BC353" t="e">
        <v>#N/A</v>
      </c>
      <c r="BD353">
        <f>VLOOKUP(A353,[1]ورقة6!$A$2:$A$5557,1,0)</f>
        <v>339000</v>
      </c>
      <c r="BE353" s="125">
        <v>0</v>
      </c>
    </row>
    <row r="354" spans="1:57" x14ac:dyDescent="0.25">
      <c r="A354" s="233">
        <v>339005</v>
      </c>
      <c r="B354" s="234" t="s">
        <v>107</v>
      </c>
      <c r="C354" s="233" t="s">
        <v>133</v>
      </c>
      <c r="D354" s="233" t="s">
        <v>133</v>
      </c>
      <c r="E354" s="233" t="s">
        <v>131</v>
      </c>
      <c r="F354" s="233" t="s">
        <v>131</v>
      </c>
      <c r="G354" s="233" t="s">
        <v>133</v>
      </c>
      <c r="H354" s="233" t="s">
        <v>133</v>
      </c>
      <c r="I354" s="233" t="s">
        <v>133</v>
      </c>
      <c r="J354" s="233" t="s">
        <v>131</v>
      </c>
      <c r="K354" s="233" t="s">
        <v>131</v>
      </c>
      <c r="L354" s="233" t="s">
        <v>131</v>
      </c>
      <c r="M354" s="233" t="s">
        <v>131</v>
      </c>
      <c r="N354" s="233" t="s">
        <v>131</v>
      </c>
      <c r="O354" s="233" t="s">
        <v>131</v>
      </c>
      <c r="P354" s="233"/>
      <c r="Q354" s="233"/>
      <c r="R354" s="233"/>
      <c r="S354" s="233"/>
      <c r="T354" s="233"/>
      <c r="U354" s="233"/>
      <c r="V354" s="233"/>
      <c r="W354" s="233"/>
      <c r="X354" s="233"/>
      <c r="Y354" s="233"/>
      <c r="Z354" s="233"/>
      <c r="AA354" s="233"/>
      <c r="AB354" s="233"/>
      <c r="AC354" s="233"/>
      <c r="AD354" s="233"/>
      <c r="AE354" s="233"/>
      <c r="AF354" s="233"/>
      <c r="AG354" s="233"/>
      <c r="AH354" s="233"/>
      <c r="AI354" s="233"/>
      <c r="AJ354" s="233"/>
      <c r="AK354" s="233"/>
      <c r="AL354" s="233"/>
      <c r="AM354" s="233"/>
      <c r="AN354" s="233"/>
      <c r="AO354" s="233"/>
      <c r="AP354" s="233"/>
      <c r="AQ354" s="233"/>
      <c r="AR354" s="233"/>
      <c r="AS354" s="233"/>
      <c r="AT354" s="233"/>
      <c r="AU354" s="233"/>
      <c r="AV354" s="233"/>
      <c r="AW354" s="233"/>
      <c r="AX354" s="233"/>
      <c r="AY354" s="233"/>
      <c r="AZ354" s="233"/>
      <c r="BA354" s="232" t="e">
        <v>#N/A</v>
      </c>
      <c r="BB354" s="232">
        <v>0</v>
      </c>
      <c r="BC354" t="e">
        <v>#N/A</v>
      </c>
      <c r="BD354">
        <f>VLOOKUP(A354,[1]ورقة6!$A$2:$A$5557,1,0)</f>
        <v>339005</v>
      </c>
      <c r="BE354" s="125">
        <v>0</v>
      </c>
    </row>
    <row r="355" spans="1:57" x14ac:dyDescent="0.25">
      <c r="A355" s="233">
        <v>339007</v>
      </c>
      <c r="B355" s="234" t="s">
        <v>107</v>
      </c>
      <c r="C355" s="233" t="s">
        <v>134</v>
      </c>
      <c r="D355" s="233" t="s">
        <v>134</v>
      </c>
      <c r="E355" s="233"/>
      <c r="F355" s="233" t="s">
        <v>134</v>
      </c>
      <c r="G355" s="233"/>
      <c r="H355" s="233" t="s">
        <v>134</v>
      </c>
      <c r="I355" s="233"/>
      <c r="J355" s="233"/>
      <c r="K355" s="233"/>
      <c r="L355" s="233"/>
      <c r="M355" s="233"/>
      <c r="N355" s="233" t="s">
        <v>134</v>
      </c>
      <c r="O355" s="233" t="s">
        <v>134</v>
      </c>
      <c r="P355" s="233"/>
      <c r="Q355" s="233"/>
      <c r="R355" s="233"/>
      <c r="S355" s="233"/>
      <c r="T355" s="233"/>
      <c r="U355" s="233"/>
      <c r="V355" s="233"/>
      <c r="W355" s="233"/>
      <c r="X355" s="233"/>
      <c r="Y355" s="233"/>
      <c r="Z355" s="233"/>
      <c r="AA355" s="233"/>
      <c r="AB355" s="233"/>
      <c r="AC355" s="233"/>
      <c r="AD355" s="233"/>
      <c r="AE355" s="233"/>
      <c r="AF355" s="233"/>
      <c r="AG355" s="233"/>
      <c r="AH355" s="233"/>
      <c r="AI355" s="233"/>
      <c r="AJ355" s="233"/>
      <c r="AK355" s="233"/>
      <c r="AL355" s="233"/>
      <c r="AM355" s="233"/>
      <c r="AN355" s="233"/>
      <c r="AO355" s="233"/>
      <c r="AP355" s="233"/>
      <c r="AQ355" s="233"/>
      <c r="AR355" s="233"/>
      <c r="AS355" s="233"/>
      <c r="AT355" s="233"/>
      <c r="AU355" s="233"/>
      <c r="AV355" s="233"/>
      <c r="AW355" s="233"/>
      <c r="AX355" s="233"/>
      <c r="AY355" s="233"/>
      <c r="AZ355" s="233"/>
      <c r="BA355" s="232" t="e">
        <v>#N/A</v>
      </c>
      <c r="BB355" s="232">
        <v>0</v>
      </c>
      <c r="BC355" t="e">
        <v>#N/A</v>
      </c>
      <c r="BD355">
        <f>VLOOKUP(A355,[1]ورقة6!$A$2:$A$5557,1,0)</f>
        <v>339007</v>
      </c>
      <c r="BE355" s="125">
        <v>0</v>
      </c>
    </row>
    <row r="356" spans="1:57" x14ac:dyDescent="0.25">
      <c r="A356" s="233">
        <v>339008</v>
      </c>
      <c r="B356" s="234" t="s">
        <v>107</v>
      </c>
      <c r="C356" s="233" t="s">
        <v>134</v>
      </c>
      <c r="D356" s="233" t="s">
        <v>134</v>
      </c>
      <c r="E356" s="233" t="s">
        <v>134</v>
      </c>
      <c r="F356" s="233" t="s">
        <v>134</v>
      </c>
      <c r="G356" s="233" t="s">
        <v>134</v>
      </c>
      <c r="H356" s="233" t="s">
        <v>134</v>
      </c>
      <c r="I356" s="233" t="s">
        <v>134</v>
      </c>
      <c r="J356" s="233" t="s">
        <v>133</v>
      </c>
      <c r="K356" s="233" t="s">
        <v>133</v>
      </c>
      <c r="L356" s="233" t="s">
        <v>133</v>
      </c>
      <c r="M356" s="233" t="s">
        <v>133</v>
      </c>
      <c r="N356" s="233" t="s">
        <v>133</v>
      </c>
      <c r="O356" s="233" t="s">
        <v>133</v>
      </c>
      <c r="P356" s="233"/>
      <c r="Q356" s="233"/>
      <c r="R356" s="233"/>
      <c r="S356" s="233"/>
      <c r="T356" s="233"/>
      <c r="U356" s="233"/>
      <c r="V356" s="233"/>
      <c r="W356" s="233"/>
      <c r="X356" s="233"/>
      <c r="Y356" s="233"/>
      <c r="Z356" s="233"/>
      <c r="AA356" s="233"/>
      <c r="AB356" s="233"/>
      <c r="AC356" s="233"/>
      <c r="AD356" s="233"/>
      <c r="AE356" s="233"/>
      <c r="AF356" s="233"/>
      <c r="AG356" s="233"/>
      <c r="AH356" s="233"/>
      <c r="AI356" s="233"/>
      <c r="AJ356" s="233"/>
      <c r="AK356" s="233"/>
      <c r="AL356" s="233"/>
      <c r="AM356" s="233"/>
      <c r="AN356" s="233"/>
      <c r="AO356" s="233"/>
      <c r="AP356" s="233"/>
      <c r="AQ356" s="233"/>
      <c r="AR356" s="233"/>
      <c r="AS356" s="233"/>
      <c r="AT356" s="233"/>
      <c r="AU356" s="233"/>
      <c r="AV356" s="233"/>
      <c r="AW356" s="233"/>
      <c r="AX356" s="233"/>
      <c r="AY356" s="233"/>
      <c r="AZ356" s="233"/>
      <c r="BA356" s="232" t="e">
        <v>#N/A</v>
      </c>
      <c r="BB356" s="232">
        <v>0</v>
      </c>
      <c r="BC356" t="e">
        <v>#N/A</v>
      </c>
      <c r="BD356">
        <f>VLOOKUP(A356,[1]ورقة6!$A$2:$A$5557,1,0)</f>
        <v>339008</v>
      </c>
      <c r="BE356" s="125">
        <v>0</v>
      </c>
    </row>
    <row r="357" spans="1:57" x14ac:dyDescent="0.25">
      <c r="A357" s="233">
        <v>339009</v>
      </c>
      <c r="B357" s="234" t="s">
        <v>107</v>
      </c>
      <c r="C357" s="233" t="s">
        <v>131</v>
      </c>
      <c r="D357" s="233" t="s">
        <v>131</v>
      </c>
      <c r="E357" s="233" t="s">
        <v>131</v>
      </c>
      <c r="F357" s="233" t="s">
        <v>131</v>
      </c>
      <c r="G357" s="233" t="s">
        <v>131</v>
      </c>
      <c r="H357" s="233" t="s">
        <v>131</v>
      </c>
      <c r="I357" s="233" t="s">
        <v>131</v>
      </c>
      <c r="J357" s="233" t="s">
        <v>131</v>
      </c>
      <c r="K357" s="233" t="s">
        <v>131</v>
      </c>
      <c r="L357" s="233" t="s">
        <v>131</v>
      </c>
      <c r="M357" s="233" t="s">
        <v>131</v>
      </c>
      <c r="N357" s="233" t="s">
        <v>131</v>
      </c>
      <c r="O357" s="233" t="s">
        <v>131</v>
      </c>
      <c r="P357" s="233"/>
      <c r="Q357" s="233"/>
      <c r="R357" s="233"/>
      <c r="S357" s="233"/>
      <c r="T357" s="233"/>
      <c r="U357" s="233"/>
      <c r="V357" s="233"/>
      <c r="W357" s="233"/>
      <c r="X357" s="233"/>
      <c r="Y357" s="233"/>
      <c r="Z357" s="233"/>
      <c r="AA357" s="233"/>
      <c r="AB357" s="233"/>
      <c r="AC357" s="233"/>
      <c r="AD357" s="233"/>
      <c r="AE357" s="233"/>
      <c r="AF357" s="233"/>
      <c r="AG357" s="233"/>
      <c r="AH357" s="233"/>
      <c r="AI357" s="233"/>
      <c r="AJ357" s="233"/>
      <c r="AK357" s="233"/>
      <c r="AL357" s="233"/>
      <c r="AM357" s="233"/>
      <c r="AN357" s="233"/>
      <c r="AO357" s="233"/>
      <c r="AP357" s="233"/>
      <c r="AQ357" s="233"/>
      <c r="AR357" s="233"/>
      <c r="AS357" s="233"/>
      <c r="AT357" s="233"/>
      <c r="AU357" s="233"/>
      <c r="AV357" s="233"/>
      <c r="AW357" s="233"/>
      <c r="AX357" s="233"/>
      <c r="AY357" s="233"/>
      <c r="AZ357" s="233"/>
      <c r="BA357" s="232" t="e">
        <v>#N/A</v>
      </c>
      <c r="BB357" s="232">
        <v>0</v>
      </c>
      <c r="BC357" t="e">
        <v>#N/A</v>
      </c>
      <c r="BD357">
        <f>VLOOKUP(A357,[1]ورقة6!$A$2:$A$5557,1,0)</f>
        <v>339009</v>
      </c>
      <c r="BE357" s="125">
        <v>0</v>
      </c>
    </row>
    <row r="358" spans="1:57" x14ac:dyDescent="0.25">
      <c r="A358" s="233">
        <v>339011</v>
      </c>
      <c r="B358" s="234" t="s">
        <v>107</v>
      </c>
      <c r="C358" s="233" t="s">
        <v>133</v>
      </c>
      <c r="D358" s="233" t="s">
        <v>133</v>
      </c>
      <c r="E358" s="233" t="s">
        <v>133</v>
      </c>
      <c r="F358" s="233" t="s">
        <v>133</v>
      </c>
      <c r="G358" s="233" t="s">
        <v>133</v>
      </c>
      <c r="H358" s="233" t="s">
        <v>133</v>
      </c>
      <c r="I358" s="233" t="s">
        <v>133</v>
      </c>
      <c r="J358" s="233" t="s">
        <v>131</v>
      </c>
      <c r="K358" s="233" t="s">
        <v>131</v>
      </c>
      <c r="L358" s="233" t="s">
        <v>131</v>
      </c>
      <c r="M358" s="233" t="s">
        <v>131</v>
      </c>
      <c r="N358" s="233" t="s">
        <v>131</v>
      </c>
      <c r="O358" s="233" t="s">
        <v>131</v>
      </c>
      <c r="P358" s="233"/>
      <c r="Q358" s="233"/>
      <c r="R358" s="233"/>
      <c r="S358" s="233"/>
      <c r="T358" s="233"/>
      <c r="U358" s="233"/>
      <c r="V358" s="233"/>
      <c r="W358" s="233"/>
      <c r="X358" s="233"/>
      <c r="Y358" s="233"/>
      <c r="Z358" s="233"/>
      <c r="AA358" s="233"/>
      <c r="AB358" s="233"/>
      <c r="AC358" s="233"/>
      <c r="AD358" s="233"/>
      <c r="AE358" s="233"/>
      <c r="AF358" s="233"/>
      <c r="AG358" s="233"/>
      <c r="AH358" s="233"/>
      <c r="AI358" s="233"/>
      <c r="AJ358" s="233"/>
      <c r="AK358" s="233"/>
      <c r="AL358" s="233"/>
      <c r="AM358" s="233"/>
      <c r="AN358" s="233"/>
      <c r="AO358" s="233"/>
      <c r="AP358" s="233"/>
      <c r="AQ358" s="233"/>
      <c r="AR358" s="233"/>
      <c r="AS358" s="233"/>
      <c r="AT358" s="233"/>
      <c r="AU358" s="233"/>
      <c r="AV358" s="233"/>
      <c r="AW358" s="233"/>
      <c r="AX358" s="233"/>
      <c r="AY358" s="233"/>
      <c r="AZ358" s="233"/>
      <c r="BA358" s="232" t="e">
        <v>#N/A</v>
      </c>
      <c r="BB358" s="232">
        <v>0</v>
      </c>
      <c r="BC358" t="e">
        <v>#N/A</v>
      </c>
      <c r="BD358">
        <f>VLOOKUP(A358,[1]ورقة6!$A$2:$A$5557,1,0)</f>
        <v>339011</v>
      </c>
      <c r="BE358" s="125">
        <v>0</v>
      </c>
    </row>
    <row r="359" spans="1:57" x14ac:dyDescent="0.25">
      <c r="A359" s="233">
        <v>339015</v>
      </c>
      <c r="B359" s="234" t="s">
        <v>107</v>
      </c>
      <c r="C359" s="233" t="s">
        <v>133</v>
      </c>
      <c r="D359" s="233" t="s">
        <v>133</v>
      </c>
      <c r="E359" s="233" t="s">
        <v>131</v>
      </c>
      <c r="F359" s="233" t="s">
        <v>131</v>
      </c>
      <c r="G359" s="233" t="s">
        <v>133</v>
      </c>
      <c r="H359" s="233" t="s">
        <v>133</v>
      </c>
      <c r="I359" s="233" t="s">
        <v>133</v>
      </c>
      <c r="J359" s="233" t="s">
        <v>131</v>
      </c>
      <c r="K359" s="233" t="s">
        <v>131</v>
      </c>
      <c r="L359" s="233" t="s">
        <v>131</v>
      </c>
      <c r="M359" s="233" t="s">
        <v>131</v>
      </c>
      <c r="N359" s="233" t="s">
        <v>131</v>
      </c>
      <c r="O359" s="233" t="s">
        <v>131</v>
      </c>
      <c r="P359" s="233"/>
      <c r="Q359" s="233"/>
      <c r="R359" s="233"/>
      <c r="S359" s="233"/>
      <c r="T359" s="233"/>
      <c r="U359" s="233"/>
      <c r="V359" s="233"/>
      <c r="W359" s="233"/>
      <c r="X359" s="233"/>
      <c r="Y359" s="233"/>
      <c r="Z359" s="233"/>
      <c r="AA359" s="233"/>
      <c r="AB359" s="233"/>
      <c r="AC359" s="233"/>
      <c r="AD359" s="233"/>
      <c r="AE359" s="233"/>
      <c r="AF359" s="233"/>
      <c r="AG359" s="233"/>
      <c r="AH359" s="233"/>
      <c r="AI359" s="233"/>
      <c r="AJ359" s="233"/>
      <c r="AK359" s="233"/>
      <c r="AL359" s="233"/>
      <c r="AM359" s="233"/>
      <c r="AN359" s="233"/>
      <c r="AO359" s="233"/>
      <c r="AP359" s="233"/>
      <c r="AQ359" s="233"/>
      <c r="AR359" s="233"/>
      <c r="AS359" s="233"/>
      <c r="AT359" s="233"/>
      <c r="AU359" s="233"/>
      <c r="AV359" s="233"/>
      <c r="AW359" s="233"/>
      <c r="AX359" s="233"/>
      <c r="AY359" s="233"/>
      <c r="AZ359" s="233"/>
      <c r="BA359" s="232" t="e">
        <v>#N/A</v>
      </c>
      <c r="BB359" s="232">
        <v>0</v>
      </c>
      <c r="BC359" t="e">
        <v>#N/A</v>
      </c>
      <c r="BD359">
        <f>VLOOKUP(A359,[1]ورقة6!$A$2:$A$5557,1,0)</f>
        <v>339015</v>
      </c>
      <c r="BE359" s="125">
        <v>0</v>
      </c>
    </row>
    <row r="360" spans="1:57" x14ac:dyDescent="0.25">
      <c r="A360" s="233">
        <v>339016</v>
      </c>
      <c r="B360" s="234" t="s">
        <v>107</v>
      </c>
      <c r="C360" s="233" t="s">
        <v>131</v>
      </c>
      <c r="D360" s="233" t="s">
        <v>131</v>
      </c>
      <c r="E360" s="233" t="s">
        <v>131</v>
      </c>
      <c r="F360" s="233" t="s">
        <v>131</v>
      </c>
      <c r="G360" s="233" t="s">
        <v>131</v>
      </c>
      <c r="H360" s="233" t="s">
        <v>131</v>
      </c>
      <c r="I360" s="233" t="s">
        <v>131</v>
      </c>
      <c r="J360" s="233" t="s">
        <v>131</v>
      </c>
      <c r="K360" s="233" t="s">
        <v>131</v>
      </c>
      <c r="L360" s="233" t="s">
        <v>131</v>
      </c>
      <c r="M360" s="233" t="s">
        <v>131</v>
      </c>
      <c r="N360" s="233" t="s">
        <v>131</v>
      </c>
      <c r="O360" s="233" t="s">
        <v>131</v>
      </c>
      <c r="P360" s="233"/>
      <c r="Q360" s="233"/>
      <c r="R360" s="233"/>
      <c r="S360" s="233"/>
      <c r="T360" s="233"/>
      <c r="U360" s="233"/>
      <c r="V360" s="233"/>
      <c r="W360" s="233"/>
      <c r="X360" s="233"/>
      <c r="Y360" s="233"/>
      <c r="Z360" s="233"/>
      <c r="AA360" s="233"/>
      <c r="AB360" s="233"/>
      <c r="AC360" s="233"/>
      <c r="AD360" s="233"/>
      <c r="AE360" s="233"/>
      <c r="AF360" s="233"/>
      <c r="AG360" s="233"/>
      <c r="AH360" s="233"/>
      <c r="AI360" s="233"/>
      <c r="AJ360" s="233"/>
      <c r="AK360" s="233"/>
      <c r="AL360" s="233"/>
      <c r="AM360" s="233"/>
      <c r="AN360" s="233"/>
      <c r="AO360" s="233"/>
      <c r="AP360" s="233"/>
      <c r="AQ360" s="233"/>
      <c r="AR360" s="233"/>
      <c r="AS360" s="233"/>
      <c r="AT360" s="233"/>
      <c r="AU360" s="233"/>
      <c r="AV360" s="233"/>
      <c r="AW360" s="233"/>
      <c r="AX360" s="233"/>
      <c r="AY360" s="233"/>
      <c r="AZ360" s="233"/>
      <c r="BA360" s="232" t="e">
        <v>#N/A</v>
      </c>
      <c r="BB360" s="232">
        <v>0</v>
      </c>
      <c r="BC360" t="e">
        <v>#N/A</v>
      </c>
      <c r="BD360">
        <f>VLOOKUP(A360,[1]ورقة6!$A$2:$A$5557,1,0)</f>
        <v>339016</v>
      </c>
      <c r="BE360" s="125">
        <v>0</v>
      </c>
    </row>
    <row r="361" spans="1:57" x14ac:dyDescent="0.25">
      <c r="A361" s="233">
        <v>339017</v>
      </c>
      <c r="B361" s="234" t="s">
        <v>107</v>
      </c>
      <c r="C361" s="233" t="s">
        <v>133</v>
      </c>
      <c r="D361" s="233" t="s">
        <v>131</v>
      </c>
      <c r="E361" s="233" t="s">
        <v>133</v>
      </c>
      <c r="F361" s="233" t="s">
        <v>134</v>
      </c>
      <c r="G361" s="233" t="s">
        <v>133</v>
      </c>
      <c r="H361" s="233"/>
      <c r="I361" s="233" t="s">
        <v>134</v>
      </c>
      <c r="J361" s="233" t="s">
        <v>133</v>
      </c>
      <c r="K361" s="233" t="s">
        <v>131</v>
      </c>
      <c r="L361" s="233" t="s">
        <v>131</v>
      </c>
      <c r="M361" s="233" t="s">
        <v>131</v>
      </c>
      <c r="N361" s="233" t="s">
        <v>133</v>
      </c>
      <c r="O361" s="233" t="s">
        <v>131</v>
      </c>
      <c r="P361" s="233"/>
      <c r="Q361" s="233"/>
      <c r="R361" s="233"/>
      <c r="S361" s="233"/>
      <c r="T361" s="233"/>
      <c r="U361" s="233"/>
      <c r="V361" s="233"/>
      <c r="W361" s="233"/>
      <c r="X361" s="233"/>
      <c r="Y361" s="233"/>
      <c r="Z361" s="233"/>
      <c r="AA361" s="233"/>
      <c r="AB361" s="233"/>
      <c r="AC361" s="233"/>
      <c r="AD361" s="233"/>
      <c r="AE361" s="233"/>
      <c r="AF361" s="233"/>
      <c r="AG361" s="233"/>
      <c r="AH361" s="233"/>
      <c r="AI361" s="233"/>
      <c r="AJ361" s="233"/>
      <c r="AK361" s="233"/>
      <c r="AL361" s="233"/>
      <c r="AM361" s="233"/>
      <c r="AN361" s="233"/>
      <c r="AO361" s="233"/>
      <c r="AP361" s="233"/>
      <c r="AQ361" s="233"/>
      <c r="AR361" s="233"/>
      <c r="AS361" s="233"/>
      <c r="AT361" s="233"/>
      <c r="AU361" s="233"/>
      <c r="AV361" s="233"/>
      <c r="AW361" s="233"/>
      <c r="AX361" s="233"/>
      <c r="AY361" s="233"/>
      <c r="AZ361" s="233"/>
      <c r="BA361" s="232" t="e">
        <v>#N/A</v>
      </c>
      <c r="BB361" s="232">
        <v>0</v>
      </c>
      <c r="BC361" t="e">
        <v>#N/A</v>
      </c>
      <c r="BD361">
        <f>VLOOKUP(A361,[1]ورقة6!$A$2:$A$5557,1,0)</f>
        <v>339017</v>
      </c>
      <c r="BE361" s="125">
        <v>0</v>
      </c>
    </row>
    <row r="362" spans="1:57" x14ac:dyDescent="0.25">
      <c r="A362" s="233">
        <v>339018</v>
      </c>
      <c r="B362" s="234" t="s">
        <v>107</v>
      </c>
      <c r="C362" s="233" t="s">
        <v>134</v>
      </c>
      <c r="D362" s="233"/>
      <c r="E362" s="233"/>
      <c r="F362" s="233"/>
      <c r="G362" s="233" t="s">
        <v>134</v>
      </c>
      <c r="H362" s="233" t="s">
        <v>134</v>
      </c>
      <c r="I362" s="233" t="s">
        <v>134</v>
      </c>
      <c r="J362" s="233" t="s">
        <v>134</v>
      </c>
      <c r="K362" s="233" t="s">
        <v>133</v>
      </c>
      <c r="L362" s="233"/>
      <c r="M362" s="233" t="s">
        <v>133</v>
      </c>
      <c r="N362" s="233" t="s">
        <v>133</v>
      </c>
      <c r="O362" s="233" t="s">
        <v>133</v>
      </c>
      <c r="P362" s="233"/>
      <c r="Q362" s="233"/>
      <c r="R362" s="233"/>
      <c r="S362" s="233"/>
      <c r="T362" s="233"/>
      <c r="U362" s="233"/>
      <c r="V362" s="233"/>
      <c r="W362" s="233"/>
      <c r="X362" s="233"/>
      <c r="Y362" s="233"/>
      <c r="Z362" s="233"/>
      <c r="AA362" s="233"/>
      <c r="AB362" s="233"/>
      <c r="AC362" s="233"/>
      <c r="AD362" s="233"/>
      <c r="AE362" s="233"/>
      <c r="AF362" s="233"/>
      <c r="AG362" s="233"/>
      <c r="AH362" s="233"/>
      <c r="AI362" s="233"/>
      <c r="AJ362" s="233"/>
      <c r="AK362" s="233"/>
      <c r="AL362" s="233"/>
      <c r="AM362" s="233"/>
      <c r="AN362" s="233"/>
      <c r="AO362" s="233"/>
      <c r="AP362" s="233"/>
      <c r="AQ362" s="233"/>
      <c r="AR362" s="233"/>
      <c r="AS362" s="233"/>
      <c r="AT362" s="233"/>
      <c r="AU362" s="233"/>
      <c r="AV362" s="233"/>
      <c r="AW362" s="233"/>
      <c r="AX362" s="233"/>
      <c r="AY362" s="233"/>
      <c r="AZ362" s="233"/>
      <c r="BA362" s="232" t="e">
        <v>#N/A</v>
      </c>
      <c r="BB362" s="232">
        <v>0</v>
      </c>
      <c r="BC362" t="e">
        <v>#N/A</v>
      </c>
      <c r="BD362">
        <f>VLOOKUP(A362,[1]ورقة6!$A$2:$A$5557,1,0)</f>
        <v>339018</v>
      </c>
      <c r="BE362" s="125">
        <v>0</v>
      </c>
    </row>
    <row r="363" spans="1:57" x14ac:dyDescent="0.25">
      <c r="A363" s="233">
        <v>339020</v>
      </c>
      <c r="B363" s="234" t="s">
        <v>107</v>
      </c>
      <c r="C363" s="233"/>
      <c r="D363" s="233" t="s">
        <v>133</v>
      </c>
      <c r="E363" s="233" t="s">
        <v>133</v>
      </c>
      <c r="F363" s="233" t="s">
        <v>133</v>
      </c>
      <c r="G363" s="233" t="s">
        <v>133</v>
      </c>
      <c r="H363" s="233" t="s">
        <v>131</v>
      </c>
      <c r="I363" s="233" t="s">
        <v>131</v>
      </c>
      <c r="J363" s="233" t="s">
        <v>131</v>
      </c>
      <c r="K363" s="233" t="s">
        <v>131</v>
      </c>
      <c r="L363" s="233" t="s">
        <v>131</v>
      </c>
      <c r="M363" s="233" t="s">
        <v>131</v>
      </c>
      <c r="N363" s="233" t="s">
        <v>131</v>
      </c>
      <c r="O363" s="233" t="s">
        <v>131</v>
      </c>
      <c r="P363" s="233"/>
      <c r="Q363" s="233"/>
      <c r="R363" s="233"/>
      <c r="S363" s="233"/>
      <c r="T363" s="233"/>
      <c r="U363" s="233"/>
      <c r="V363" s="233"/>
      <c r="W363" s="233"/>
      <c r="X363" s="233"/>
      <c r="Y363" s="233"/>
      <c r="Z363" s="233"/>
      <c r="AA363" s="233"/>
      <c r="AB363" s="233"/>
      <c r="AC363" s="233"/>
      <c r="AD363" s="233"/>
      <c r="AE363" s="233"/>
      <c r="AF363" s="233"/>
      <c r="AG363" s="233"/>
      <c r="AH363" s="233"/>
      <c r="AI363" s="233"/>
      <c r="AJ363" s="233"/>
      <c r="AK363" s="233"/>
      <c r="AL363" s="233"/>
      <c r="AM363" s="233"/>
      <c r="AN363" s="233"/>
      <c r="AO363" s="233"/>
      <c r="AP363" s="233"/>
      <c r="AQ363" s="233"/>
      <c r="AR363" s="233"/>
      <c r="AS363" s="233"/>
      <c r="AT363" s="233"/>
      <c r="AU363" s="233"/>
      <c r="AV363" s="233"/>
      <c r="AW363" s="233"/>
      <c r="AX363" s="233"/>
      <c r="AY363" s="233"/>
      <c r="AZ363" s="233"/>
      <c r="BA363" s="232" t="e">
        <v>#N/A</v>
      </c>
      <c r="BB363" s="232">
        <v>0</v>
      </c>
      <c r="BC363" t="e">
        <v>#N/A</v>
      </c>
      <c r="BD363">
        <f>VLOOKUP(A363,[1]ورقة6!$A$2:$A$5557,1,0)</f>
        <v>339020</v>
      </c>
      <c r="BE363" s="125">
        <v>0</v>
      </c>
    </row>
    <row r="364" spans="1:57" x14ac:dyDescent="0.25">
      <c r="A364" s="233">
        <v>339021</v>
      </c>
      <c r="B364" s="234" t="s">
        <v>107</v>
      </c>
      <c r="C364" s="233"/>
      <c r="D364" s="233" t="s">
        <v>133</v>
      </c>
      <c r="E364" s="233" t="s">
        <v>134</v>
      </c>
      <c r="F364" s="233" t="s">
        <v>134</v>
      </c>
      <c r="G364" s="233" t="s">
        <v>131</v>
      </c>
      <c r="H364" s="233" t="s">
        <v>134</v>
      </c>
      <c r="I364" s="233" t="s">
        <v>131</v>
      </c>
      <c r="J364" s="233" t="s">
        <v>131</v>
      </c>
      <c r="K364" s="233" t="s">
        <v>131</v>
      </c>
      <c r="L364" s="233" t="s">
        <v>131</v>
      </c>
      <c r="M364" s="233" t="s">
        <v>131</v>
      </c>
      <c r="N364" s="233" t="s">
        <v>131</v>
      </c>
      <c r="O364" s="233" t="s">
        <v>131</v>
      </c>
      <c r="P364" s="233"/>
      <c r="Q364" s="233"/>
      <c r="R364" s="233"/>
      <c r="S364" s="233"/>
      <c r="T364" s="233"/>
      <c r="U364" s="233"/>
      <c r="V364" s="233"/>
      <c r="W364" s="233"/>
      <c r="X364" s="233"/>
      <c r="Y364" s="233"/>
      <c r="Z364" s="233"/>
      <c r="AA364" s="233"/>
      <c r="AB364" s="233"/>
      <c r="AC364" s="233"/>
      <c r="AD364" s="233"/>
      <c r="AE364" s="233"/>
      <c r="AF364" s="233"/>
      <c r="AG364" s="233"/>
      <c r="AH364" s="233"/>
      <c r="AI364" s="233"/>
      <c r="AJ364" s="233"/>
      <c r="AK364" s="233"/>
      <c r="AL364" s="233"/>
      <c r="AM364" s="233"/>
      <c r="AN364" s="233"/>
      <c r="AO364" s="233"/>
      <c r="AP364" s="233"/>
      <c r="AQ364" s="233"/>
      <c r="AR364" s="233"/>
      <c r="AS364" s="233"/>
      <c r="AT364" s="233"/>
      <c r="AU364" s="233"/>
      <c r="AV364" s="233"/>
      <c r="AW364" s="233"/>
      <c r="AX364" s="233"/>
      <c r="AY364" s="233"/>
      <c r="AZ364" s="233"/>
      <c r="BA364" s="232" t="e">
        <v>#N/A</v>
      </c>
      <c r="BB364" s="232">
        <v>0</v>
      </c>
      <c r="BC364" t="e">
        <v>#N/A</v>
      </c>
      <c r="BD364">
        <f>VLOOKUP(A364,[1]ورقة6!$A$2:$A$5557,1,0)</f>
        <v>339021</v>
      </c>
      <c r="BE364" s="125">
        <v>0</v>
      </c>
    </row>
    <row r="365" spans="1:57" x14ac:dyDescent="0.25">
      <c r="A365" s="233">
        <v>339023</v>
      </c>
      <c r="B365" s="234" t="s">
        <v>107</v>
      </c>
      <c r="C365" s="233" t="s">
        <v>133</v>
      </c>
      <c r="D365" s="233" t="s">
        <v>133</v>
      </c>
      <c r="E365" s="233" t="s">
        <v>131</v>
      </c>
      <c r="F365" s="233" t="s">
        <v>133</v>
      </c>
      <c r="G365" s="233" t="s">
        <v>133</v>
      </c>
      <c r="H365" s="233" t="s">
        <v>133</v>
      </c>
      <c r="I365" s="233" t="s">
        <v>131</v>
      </c>
      <c r="J365" s="233" t="s">
        <v>131</v>
      </c>
      <c r="K365" s="233" t="s">
        <v>131</v>
      </c>
      <c r="L365" s="233" t="s">
        <v>131</v>
      </c>
      <c r="M365" s="233" t="s">
        <v>131</v>
      </c>
      <c r="N365" s="233" t="s">
        <v>131</v>
      </c>
      <c r="O365" s="233" t="s">
        <v>131</v>
      </c>
      <c r="P365" s="233"/>
      <c r="Q365" s="233"/>
      <c r="R365" s="233"/>
      <c r="S365" s="233"/>
      <c r="T365" s="233"/>
      <c r="U365" s="233"/>
      <c r="V365" s="233"/>
      <c r="W365" s="233"/>
      <c r="X365" s="233"/>
      <c r="Y365" s="233"/>
      <c r="Z365" s="233"/>
      <c r="AA365" s="233"/>
      <c r="AB365" s="233"/>
      <c r="AC365" s="233"/>
      <c r="AD365" s="233"/>
      <c r="AE365" s="233"/>
      <c r="AF365" s="233"/>
      <c r="AG365" s="233"/>
      <c r="AH365" s="233"/>
      <c r="AI365" s="233"/>
      <c r="AJ365" s="233"/>
      <c r="AK365" s="233"/>
      <c r="AL365" s="233"/>
      <c r="AM365" s="233"/>
      <c r="AN365" s="233"/>
      <c r="AO365" s="233"/>
      <c r="AP365" s="233"/>
      <c r="AQ365" s="233"/>
      <c r="AR365" s="233"/>
      <c r="AS365" s="233"/>
      <c r="AT365" s="233"/>
      <c r="AU365" s="233"/>
      <c r="AV365" s="233"/>
      <c r="AW365" s="233"/>
      <c r="AX365" s="233"/>
      <c r="AY365" s="233"/>
      <c r="AZ365" s="233"/>
      <c r="BA365" s="232" t="e">
        <v>#N/A</v>
      </c>
      <c r="BB365" s="232">
        <v>0</v>
      </c>
      <c r="BC365" t="e">
        <v>#N/A</v>
      </c>
      <c r="BD365">
        <f>VLOOKUP(A365,[1]ورقة6!$A$2:$A$5557,1,0)</f>
        <v>339023</v>
      </c>
      <c r="BE365" s="125">
        <v>0</v>
      </c>
    </row>
    <row r="366" spans="1:57" x14ac:dyDescent="0.25">
      <c r="A366" s="233">
        <v>339027</v>
      </c>
      <c r="B366" s="234" t="s">
        <v>107</v>
      </c>
      <c r="C366" s="233"/>
      <c r="D366" s="233"/>
      <c r="E366" s="233"/>
      <c r="F366" s="233" t="s">
        <v>134</v>
      </c>
      <c r="G366" s="233" t="s">
        <v>134</v>
      </c>
      <c r="H366" s="233"/>
      <c r="I366" s="233"/>
      <c r="J366" s="233" t="s">
        <v>133</v>
      </c>
      <c r="K366" s="233" t="s">
        <v>133</v>
      </c>
      <c r="L366" s="233" t="s">
        <v>133</v>
      </c>
      <c r="M366" s="233"/>
      <c r="N366" s="233"/>
      <c r="O366" s="233" t="s">
        <v>133</v>
      </c>
      <c r="P366" s="233"/>
      <c r="Q366" s="233"/>
      <c r="R366" s="233"/>
      <c r="S366" s="233"/>
      <c r="T366" s="233"/>
      <c r="U366" s="233"/>
      <c r="V366" s="233"/>
      <c r="W366" s="233"/>
      <c r="X366" s="233"/>
      <c r="Y366" s="233"/>
      <c r="Z366" s="233"/>
      <c r="AA366" s="233"/>
      <c r="AB366" s="233"/>
      <c r="AC366" s="233"/>
      <c r="AD366" s="233"/>
      <c r="AE366" s="233"/>
      <c r="AF366" s="233"/>
      <c r="AG366" s="233"/>
      <c r="AH366" s="233"/>
      <c r="AI366" s="233"/>
      <c r="AJ366" s="233"/>
      <c r="AK366" s="233"/>
      <c r="AL366" s="233"/>
      <c r="AM366" s="233"/>
      <c r="AN366" s="233"/>
      <c r="AO366" s="233"/>
      <c r="AP366" s="233"/>
      <c r="AQ366" s="233"/>
      <c r="AR366" s="233"/>
      <c r="AS366" s="233"/>
      <c r="AT366" s="233"/>
      <c r="AU366" s="233"/>
      <c r="AV366" s="233"/>
      <c r="AW366" s="233"/>
      <c r="AX366" s="233"/>
      <c r="AY366" s="233"/>
      <c r="AZ366" s="233"/>
      <c r="BA366" s="232" t="e">
        <v>#N/A</v>
      </c>
      <c r="BB366" s="232">
        <v>0</v>
      </c>
      <c r="BC366" t="e">
        <v>#N/A</v>
      </c>
      <c r="BD366">
        <f>VLOOKUP(A366,[1]ورقة6!$A$2:$A$5557,1,0)</f>
        <v>339027</v>
      </c>
      <c r="BE366" s="125">
        <v>0</v>
      </c>
    </row>
    <row r="367" spans="1:57" x14ac:dyDescent="0.25">
      <c r="A367" s="233">
        <v>339028</v>
      </c>
      <c r="B367" s="234" t="s">
        <v>107</v>
      </c>
      <c r="C367" s="233" t="s">
        <v>133</v>
      </c>
      <c r="D367" s="233" t="s">
        <v>131</v>
      </c>
      <c r="E367" s="233" t="s">
        <v>133</v>
      </c>
      <c r="F367" s="233" t="s">
        <v>131</v>
      </c>
      <c r="G367" s="233" t="s">
        <v>133</v>
      </c>
      <c r="H367" s="233" t="s">
        <v>131</v>
      </c>
      <c r="I367" s="233" t="s">
        <v>131</v>
      </c>
      <c r="J367" s="233" t="s">
        <v>131</v>
      </c>
      <c r="K367" s="233" t="s">
        <v>131</v>
      </c>
      <c r="L367" s="233" t="s">
        <v>131</v>
      </c>
      <c r="M367" s="233" t="s">
        <v>131</v>
      </c>
      <c r="N367" s="233" t="s">
        <v>131</v>
      </c>
      <c r="O367" s="233" t="s">
        <v>131</v>
      </c>
      <c r="P367" s="233"/>
      <c r="Q367" s="233"/>
      <c r="R367" s="233"/>
      <c r="S367" s="233"/>
      <c r="T367" s="233"/>
      <c r="U367" s="233"/>
      <c r="V367" s="233"/>
      <c r="W367" s="233"/>
      <c r="X367" s="233"/>
      <c r="Y367" s="233"/>
      <c r="Z367" s="233"/>
      <c r="AA367" s="233"/>
      <c r="AB367" s="233"/>
      <c r="AC367" s="233"/>
      <c r="AD367" s="233"/>
      <c r="AE367" s="233"/>
      <c r="AF367" s="233"/>
      <c r="AG367" s="233"/>
      <c r="AH367" s="233"/>
      <c r="AI367" s="233"/>
      <c r="AJ367" s="233"/>
      <c r="AK367" s="233"/>
      <c r="AL367" s="233"/>
      <c r="AM367" s="233"/>
      <c r="AN367" s="233"/>
      <c r="AO367" s="233"/>
      <c r="AP367" s="233"/>
      <c r="AQ367" s="233"/>
      <c r="AR367" s="233"/>
      <c r="AS367" s="233"/>
      <c r="AT367" s="233"/>
      <c r="AU367" s="233"/>
      <c r="AV367" s="233"/>
      <c r="AW367" s="233"/>
      <c r="AX367" s="233"/>
      <c r="AY367" s="233"/>
      <c r="AZ367" s="233"/>
      <c r="BA367" s="232" t="e">
        <v>#N/A</v>
      </c>
      <c r="BB367" s="232">
        <v>0</v>
      </c>
      <c r="BC367" t="e">
        <v>#N/A</v>
      </c>
      <c r="BD367">
        <f>VLOOKUP(A367,[1]ورقة6!$A$2:$A$5557,1,0)</f>
        <v>339028</v>
      </c>
      <c r="BE367" s="125">
        <v>0</v>
      </c>
    </row>
    <row r="368" spans="1:57" x14ac:dyDescent="0.25">
      <c r="A368" s="233">
        <v>339029</v>
      </c>
      <c r="B368" s="234" t="s">
        <v>107</v>
      </c>
      <c r="C368" s="233" t="s">
        <v>133</v>
      </c>
      <c r="D368" s="233" t="s">
        <v>133</v>
      </c>
      <c r="E368" s="233" t="s">
        <v>133</v>
      </c>
      <c r="F368" s="233"/>
      <c r="G368" s="233" t="s">
        <v>133</v>
      </c>
      <c r="H368" s="233" t="s">
        <v>133</v>
      </c>
      <c r="I368" s="233" t="s">
        <v>133</v>
      </c>
      <c r="J368" s="233" t="s">
        <v>131</v>
      </c>
      <c r="K368" s="233" t="s">
        <v>131</v>
      </c>
      <c r="L368" s="233" t="s">
        <v>131</v>
      </c>
      <c r="M368" s="233" t="s">
        <v>131</v>
      </c>
      <c r="N368" s="233" t="s">
        <v>131</v>
      </c>
      <c r="O368" s="233" t="s">
        <v>131</v>
      </c>
      <c r="P368" s="233"/>
      <c r="Q368" s="233"/>
      <c r="R368" s="233"/>
      <c r="S368" s="233"/>
      <c r="T368" s="233"/>
      <c r="U368" s="233"/>
      <c r="V368" s="233"/>
      <c r="W368" s="233"/>
      <c r="X368" s="233"/>
      <c r="Y368" s="233"/>
      <c r="Z368" s="233"/>
      <c r="AA368" s="233"/>
      <c r="AB368" s="233"/>
      <c r="AC368" s="233"/>
      <c r="AD368" s="233"/>
      <c r="AE368" s="233"/>
      <c r="AF368" s="233"/>
      <c r="AG368" s="233"/>
      <c r="AH368" s="233"/>
      <c r="AI368" s="233"/>
      <c r="AJ368" s="233"/>
      <c r="AK368" s="233"/>
      <c r="AL368" s="233"/>
      <c r="AM368" s="233"/>
      <c r="AN368" s="233"/>
      <c r="AO368" s="233"/>
      <c r="AP368" s="233"/>
      <c r="AQ368" s="233"/>
      <c r="AR368" s="233"/>
      <c r="AS368" s="233"/>
      <c r="AT368" s="233"/>
      <c r="AU368" s="233"/>
      <c r="AV368" s="233"/>
      <c r="AW368" s="233"/>
      <c r="AX368" s="233"/>
      <c r="AY368" s="233"/>
      <c r="AZ368" s="233"/>
      <c r="BA368" s="232" t="e">
        <v>#N/A</v>
      </c>
      <c r="BB368" s="232">
        <v>0</v>
      </c>
      <c r="BC368" t="e">
        <v>#N/A</v>
      </c>
      <c r="BD368">
        <f>VLOOKUP(A368,[1]ورقة6!$A$2:$A$5557,1,0)</f>
        <v>339029</v>
      </c>
      <c r="BE368" s="125">
        <v>0</v>
      </c>
    </row>
    <row r="369" spans="1:57" x14ac:dyDescent="0.25">
      <c r="A369">
        <v>339031</v>
      </c>
      <c r="B369" t="s">
        <v>107</v>
      </c>
      <c r="C369"/>
      <c r="D369" t="s">
        <v>134</v>
      </c>
      <c r="E369" t="s">
        <v>134</v>
      </c>
      <c r="F369" t="s">
        <v>134</v>
      </c>
      <c r="G369" t="s">
        <v>133</v>
      </c>
      <c r="H369" t="s">
        <v>134</v>
      </c>
      <c r="I369" t="s">
        <v>131</v>
      </c>
      <c r="J369"/>
      <c r="K369" t="s">
        <v>134</v>
      </c>
      <c r="L369"/>
      <c r="M369" t="s">
        <v>134</v>
      </c>
      <c r="N369" t="s">
        <v>131</v>
      </c>
      <c r="O369" t="s">
        <v>131</v>
      </c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 s="232" t="s">
        <v>107</v>
      </c>
      <c r="BB369" s="232">
        <v>0</v>
      </c>
      <c r="BC369" t="e">
        <v>#N/A</v>
      </c>
      <c r="BD369">
        <f>VLOOKUP(A369,[1]ورقة6!$A$2:$A$5557,1,0)</f>
        <v>339031</v>
      </c>
      <c r="BE369" s="125">
        <v>0</v>
      </c>
    </row>
    <row r="370" spans="1:57" x14ac:dyDescent="0.25">
      <c r="A370" s="233">
        <v>339032</v>
      </c>
      <c r="B370" s="234" t="s">
        <v>107</v>
      </c>
      <c r="C370" s="233" t="s">
        <v>131</v>
      </c>
      <c r="D370" s="233" t="s">
        <v>131</v>
      </c>
      <c r="E370" s="233" t="s">
        <v>131</v>
      </c>
      <c r="F370" s="233" t="s">
        <v>131</v>
      </c>
      <c r="G370" s="233" t="s">
        <v>131</v>
      </c>
      <c r="H370" s="233" t="s">
        <v>131</v>
      </c>
      <c r="I370" s="233" t="s">
        <v>131</v>
      </c>
      <c r="J370" s="233" t="s">
        <v>131</v>
      </c>
      <c r="K370" s="233" t="s">
        <v>131</v>
      </c>
      <c r="L370" s="233" t="s">
        <v>131</v>
      </c>
      <c r="M370" s="233" t="s">
        <v>131</v>
      </c>
      <c r="N370" s="233" t="s">
        <v>131</v>
      </c>
      <c r="O370" s="233" t="s">
        <v>131</v>
      </c>
      <c r="P370" s="233"/>
      <c r="Q370" s="233"/>
      <c r="R370" s="233"/>
      <c r="S370" s="233"/>
      <c r="T370" s="233"/>
      <c r="U370" s="233"/>
      <c r="V370" s="233"/>
      <c r="W370" s="233"/>
      <c r="X370" s="233"/>
      <c r="Y370" s="233"/>
      <c r="Z370" s="233"/>
      <c r="AA370" s="233"/>
      <c r="AB370" s="233"/>
      <c r="AC370" s="233"/>
      <c r="AD370" s="233"/>
      <c r="AE370" s="233"/>
      <c r="AF370" s="233"/>
      <c r="AG370" s="233"/>
      <c r="AH370" s="233"/>
      <c r="AI370" s="233"/>
      <c r="AJ370" s="233"/>
      <c r="AK370" s="233"/>
      <c r="AL370" s="233"/>
      <c r="AM370" s="233"/>
      <c r="AN370" s="233"/>
      <c r="AO370" s="233"/>
      <c r="AP370" s="233"/>
      <c r="AQ370" s="233"/>
      <c r="AR370" s="233"/>
      <c r="AS370" s="233"/>
      <c r="AT370" s="233"/>
      <c r="AU370" s="233"/>
      <c r="AV370" s="233"/>
      <c r="AW370" s="233"/>
      <c r="AX370" s="233"/>
      <c r="AY370" s="233"/>
      <c r="AZ370" s="233"/>
      <c r="BA370" s="232" t="e">
        <v>#N/A</v>
      </c>
      <c r="BB370" s="232">
        <v>0</v>
      </c>
      <c r="BC370" t="e">
        <v>#N/A</v>
      </c>
      <c r="BD370">
        <f>VLOOKUP(A370,[1]ورقة6!$A$2:$A$5557,1,0)</f>
        <v>339032</v>
      </c>
      <c r="BE370" s="125">
        <v>0</v>
      </c>
    </row>
    <row r="371" spans="1:57" x14ac:dyDescent="0.25">
      <c r="A371" s="233">
        <v>339034</v>
      </c>
      <c r="B371" s="234" t="s">
        <v>107</v>
      </c>
      <c r="C371" s="233" t="s">
        <v>134</v>
      </c>
      <c r="D371" s="233" t="s">
        <v>134</v>
      </c>
      <c r="E371" s="233"/>
      <c r="F371" s="233"/>
      <c r="G371" s="233" t="s">
        <v>134</v>
      </c>
      <c r="H371" s="233" t="s">
        <v>134</v>
      </c>
      <c r="I371" s="233" t="s">
        <v>134</v>
      </c>
      <c r="J371" s="233" t="s">
        <v>133</v>
      </c>
      <c r="K371" s="233" t="s">
        <v>131</v>
      </c>
      <c r="L371" s="233"/>
      <c r="M371" s="233"/>
      <c r="N371" s="233" t="s">
        <v>133</v>
      </c>
      <c r="O371" s="233" t="s">
        <v>134</v>
      </c>
      <c r="P371" s="233"/>
      <c r="Q371" s="233"/>
      <c r="R371" s="233"/>
      <c r="S371" s="233"/>
      <c r="T371" s="233"/>
      <c r="U371" s="233"/>
      <c r="V371" s="233"/>
      <c r="W371" s="233"/>
      <c r="X371" s="233"/>
      <c r="Y371" s="233"/>
      <c r="Z371" s="233"/>
      <c r="AA371" s="233"/>
      <c r="AB371" s="233"/>
      <c r="AC371" s="233"/>
      <c r="AD371" s="233"/>
      <c r="AE371" s="233"/>
      <c r="AF371" s="233"/>
      <c r="AG371" s="233"/>
      <c r="AH371" s="233"/>
      <c r="AI371" s="233"/>
      <c r="AJ371" s="233"/>
      <c r="AK371" s="233"/>
      <c r="AL371" s="233"/>
      <c r="AM371" s="233"/>
      <c r="AN371" s="233"/>
      <c r="AO371" s="233"/>
      <c r="AP371" s="233"/>
      <c r="AQ371" s="233"/>
      <c r="AR371" s="233"/>
      <c r="AS371" s="233"/>
      <c r="AT371" s="233"/>
      <c r="AU371" s="233"/>
      <c r="AV371" s="233"/>
      <c r="AW371" s="233"/>
      <c r="AX371" s="233"/>
      <c r="AY371" s="233"/>
      <c r="AZ371" s="233"/>
      <c r="BA371" s="232" t="e">
        <v>#N/A</v>
      </c>
      <c r="BB371" s="232">
        <v>0</v>
      </c>
      <c r="BC371" t="e">
        <v>#N/A</v>
      </c>
      <c r="BD371">
        <f>VLOOKUP(A371,[1]ورقة6!$A$2:$A$5557,1,0)</f>
        <v>339034</v>
      </c>
      <c r="BE371" s="125">
        <v>0</v>
      </c>
    </row>
    <row r="372" spans="1:57" x14ac:dyDescent="0.25">
      <c r="A372" s="233">
        <v>339035</v>
      </c>
      <c r="B372" s="234" t="s">
        <v>107</v>
      </c>
      <c r="C372" s="233" t="s">
        <v>131</v>
      </c>
      <c r="D372" s="233" t="s">
        <v>133</v>
      </c>
      <c r="E372" s="233" t="s">
        <v>133</v>
      </c>
      <c r="F372" s="233" t="s">
        <v>133</v>
      </c>
      <c r="G372" s="233" t="s">
        <v>131</v>
      </c>
      <c r="H372" s="233" t="s">
        <v>133</v>
      </c>
      <c r="I372" s="233" t="s">
        <v>131</v>
      </c>
      <c r="J372" s="233" t="s">
        <v>131</v>
      </c>
      <c r="K372" s="233" t="s">
        <v>131</v>
      </c>
      <c r="L372" s="233" t="s">
        <v>131</v>
      </c>
      <c r="M372" s="233" t="s">
        <v>131</v>
      </c>
      <c r="N372" s="233" t="s">
        <v>131</v>
      </c>
      <c r="O372" s="233" t="s">
        <v>131</v>
      </c>
      <c r="P372" s="233"/>
      <c r="Q372" s="233"/>
      <c r="R372" s="233"/>
      <c r="S372" s="233"/>
      <c r="T372" s="233"/>
      <c r="U372" s="233"/>
      <c r="V372" s="233"/>
      <c r="W372" s="233"/>
      <c r="X372" s="233"/>
      <c r="Y372" s="233"/>
      <c r="Z372" s="233"/>
      <c r="AA372" s="233"/>
      <c r="AB372" s="233"/>
      <c r="AC372" s="233"/>
      <c r="AD372" s="233"/>
      <c r="AE372" s="233"/>
      <c r="AF372" s="233"/>
      <c r="AG372" s="233"/>
      <c r="AH372" s="233"/>
      <c r="AI372" s="233"/>
      <c r="AJ372" s="233"/>
      <c r="AK372" s="233"/>
      <c r="AL372" s="233"/>
      <c r="AM372" s="233"/>
      <c r="AN372" s="233"/>
      <c r="AO372" s="233"/>
      <c r="AP372" s="233"/>
      <c r="AQ372" s="233"/>
      <c r="AR372" s="233"/>
      <c r="AS372" s="233"/>
      <c r="AT372" s="233"/>
      <c r="AU372" s="233"/>
      <c r="AV372" s="233"/>
      <c r="AW372" s="233"/>
      <c r="AX372" s="233"/>
      <c r="AY372" s="233"/>
      <c r="AZ372" s="233"/>
      <c r="BA372" s="232" t="e">
        <v>#N/A</v>
      </c>
      <c r="BB372" s="232">
        <v>0</v>
      </c>
      <c r="BC372" t="e">
        <v>#N/A</v>
      </c>
      <c r="BD372">
        <f>VLOOKUP(A372,[1]ورقة6!$A$2:$A$5557,1,0)</f>
        <v>339035</v>
      </c>
      <c r="BE372" s="125">
        <v>0</v>
      </c>
    </row>
    <row r="373" spans="1:57" x14ac:dyDescent="0.25">
      <c r="A373">
        <v>339042</v>
      </c>
      <c r="B373" t="s">
        <v>107</v>
      </c>
      <c r="C373"/>
      <c r="D373" t="s">
        <v>134</v>
      </c>
      <c r="E373" t="s">
        <v>134</v>
      </c>
      <c r="F373"/>
      <c r="G373"/>
      <c r="H373"/>
      <c r="I373"/>
      <c r="J373" t="s">
        <v>134</v>
      </c>
      <c r="K373" t="s">
        <v>134</v>
      </c>
      <c r="L373" t="s">
        <v>133</v>
      </c>
      <c r="M373" t="s">
        <v>134</v>
      </c>
      <c r="N373" t="s">
        <v>133</v>
      </c>
      <c r="O373" t="s">
        <v>133</v>
      </c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 s="232" t="s">
        <v>107</v>
      </c>
      <c r="BB373" s="232">
        <v>0</v>
      </c>
      <c r="BC373" t="e">
        <v>#N/A</v>
      </c>
      <c r="BD373">
        <f>VLOOKUP(A373,[1]ورقة6!$A$2:$A$5557,1,0)</f>
        <v>339042</v>
      </c>
      <c r="BE373" s="125">
        <v>0</v>
      </c>
    </row>
    <row r="374" spans="1:57" x14ac:dyDescent="0.25">
      <c r="A374" s="233">
        <v>339043</v>
      </c>
      <c r="B374" s="234" t="s">
        <v>107</v>
      </c>
      <c r="C374" s="233"/>
      <c r="D374" s="233"/>
      <c r="E374" s="233"/>
      <c r="F374" s="233" t="s">
        <v>134</v>
      </c>
      <c r="G374" s="233"/>
      <c r="H374" s="233" t="s">
        <v>134</v>
      </c>
      <c r="I374" s="233" t="s">
        <v>134</v>
      </c>
      <c r="J374" s="233" t="s">
        <v>133</v>
      </c>
      <c r="K374" s="233" t="s">
        <v>133</v>
      </c>
      <c r="L374" s="233" t="s">
        <v>133</v>
      </c>
      <c r="M374" s="233" t="s">
        <v>133</v>
      </c>
      <c r="N374" s="233" t="s">
        <v>133</v>
      </c>
      <c r="O374" s="233" t="s">
        <v>133</v>
      </c>
      <c r="P374" s="233"/>
      <c r="Q374" s="233"/>
      <c r="R374" s="233"/>
      <c r="S374" s="233"/>
      <c r="T374" s="233"/>
      <c r="U374" s="233"/>
      <c r="V374" s="233"/>
      <c r="W374" s="233"/>
      <c r="X374" s="233"/>
      <c r="Y374" s="233"/>
      <c r="Z374" s="233"/>
      <c r="AA374" s="233"/>
      <c r="AB374" s="233"/>
      <c r="AC374" s="233"/>
      <c r="AD374" s="233"/>
      <c r="AE374" s="233"/>
      <c r="AF374" s="233"/>
      <c r="AG374" s="233"/>
      <c r="AH374" s="233"/>
      <c r="AI374" s="233"/>
      <c r="AJ374" s="233"/>
      <c r="AK374" s="233"/>
      <c r="AL374" s="233"/>
      <c r="AM374" s="233"/>
      <c r="AN374" s="233"/>
      <c r="AO374" s="233"/>
      <c r="AP374" s="233"/>
      <c r="AQ374" s="233"/>
      <c r="AR374" s="233"/>
      <c r="AS374" s="233"/>
      <c r="AT374" s="233"/>
      <c r="AU374" s="233"/>
      <c r="AV374" s="233"/>
      <c r="AW374" s="233"/>
      <c r="AX374" s="233"/>
      <c r="AY374" s="233"/>
      <c r="AZ374" s="233"/>
      <c r="BA374" s="232" t="e">
        <v>#N/A</v>
      </c>
      <c r="BB374" s="232">
        <v>0</v>
      </c>
      <c r="BC374" t="e">
        <v>#N/A</v>
      </c>
      <c r="BD374">
        <f>VLOOKUP(A374,[1]ورقة6!$A$2:$A$5557,1,0)</f>
        <v>339043</v>
      </c>
      <c r="BE374" s="125">
        <v>0</v>
      </c>
    </row>
    <row r="375" spans="1:57" x14ac:dyDescent="0.25">
      <c r="A375" s="233">
        <v>339045</v>
      </c>
      <c r="B375" s="234" t="s">
        <v>107</v>
      </c>
      <c r="C375" s="233" t="s">
        <v>133</v>
      </c>
      <c r="D375" s="233" t="s">
        <v>131</v>
      </c>
      <c r="E375" s="233" t="s">
        <v>133</v>
      </c>
      <c r="F375" s="233" t="s">
        <v>131</v>
      </c>
      <c r="G375" s="233" t="s">
        <v>131</v>
      </c>
      <c r="H375" s="233" t="s">
        <v>131</v>
      </c>
      <c r="I375" s="233" t="s">
        <v>131</v>
      </c>
      <c r="J375" s="233" t="s">
        <v>131</v>
      </c>
      <c r="K375" s="233" t="s">
        <v>131</v>
      </c>
      <c r="L375" s="233" t="s">
        <v>131</v>
      </c>
      <c r="M375" s="233" t="s">
        <v>131</v>
      </c>
      <c r="N375" s="233" t="s">
        <v>131</v>
      </c>
      <c r="O375" s="233" t="s">
        <v>131</v>
      </c>
      <c r="P375" s="233"/>
      <c r="Q375" s="233"/>
      <c r="R375" s="233"/>
      <c r="S375" s="233"/>
      <c r="T375" s="233"/>
      <c r="U375" s="233"/>
      <c r="V375" s="233"/>
      <c r="W375" s="233"/>
      <c r="X375" s="233"/>
      <c r="Y375" s="233"/>
      <c r="Z375" s="233"/>
      <c r="AA375" s="233"/>
      <c r="AB375" s="233"/>
      <c r="AC375" s="233"/>
      <c r="AD375" s="233"/>
      <c r="AE375" s="233"/>
      <c r="AF375" s="233"/>
      <c r="AG375" s="233"/>
      <c r="AH375" s="233"/>
      <c r="AI375" s="233"/>
      <c r="AJ375" s="233"/>
      <c r="AK375" s="233"/>
      <c r="AL375" s="233"/>
      <c r="AM375" s="233"/>
      <c r="AN375" s="233"/>
      <c r="AO375" s="233"/>
      <c r="AP375" s="233"/>
      <c r="AQ375" s="233"/>
      <c r="AR375" s="233"/>
      <c r="AS375" s="233"/>
      <c r="AT375" s="233"/>
      <c r="AU375" s="233"/>
      <c r="AV375" s="233"/>
      <c r="AW375" s="233"/>
      <c r="AX375" s="233"/>
      <c r="AY375" s="233"/>
      <c r="AZ375" s="233"/>
      <c r="BA375" s="232" t="e">
        <v>#N/A</v>
      </c>
      <c r="BB375" s="232">
        <v>0</v>
      </c>
      <c r="BC375" t="e">
        <v>#N/A</v>
      </c>
      <c r="BD375">
        <f>VLOOKUP(A375,[1]ورقة6!$A$2:$A$5557,1,0)</f>
        <v>339045</v>
      </c>
      <c r="BE375" s="125">
        <v>0</v>
      </c>
    </row>
    <row r="376" spans="1:57" x14ac:dyDescent="0.25">
      <c r="A376" s="233">
        <v>339047</v>
      </c>
      <c r="B376" s="234" t="s">
        <v>107</v>
      </c>
      <c r="C376" s="233" t="s">
        <v>134</v>
      </c>
      <c r="D376" s="233" t="s">
        <v>134</v>
      </c>
      <c r="E376" s="233" t="s">
        <v>133</v>
      </c>
      <c r="F376" s="233" t="s">
        <v>133</v>
      </c>
      <c r="G376" s="233" t="s">
        <v>133</v>
      </c>
      <c r="H376" s="233" t="s">
        <v>133</v>
      </c>
      <c r="I376" s="233" t="s">
        <v>133</v>
      </c>
      <c r="J376" s="233" t="s">
        <v>131</v>
      </c>
      <c r="K376" s="233" t="s">
        <v>131</v>
      </c>
      <c r="L376" s="233" t="s">
        <v>131</v>
      </c>
      <c r="M376" s="233" t="s">
        <v>131</v>
      </c>
      <c r="N376" s="233" t="s">
        <v>131</v>
      </c>
      <c r="O376" s="233" t="s">
        <v>131</v>
      </c>
      <c r="P376" s="233"/>
      <c r="Q376" s="233"/>
      <c r="R376" s="233"/>
      <c r="S376" s="233"/>
      <c r="T376" s="233"/>
      <c r="U376" s="233"/>
      <c r="V376" s="233"/>
      <c r="W376" s="233"/>
      <c r="X376" s="233"/>
      <c r="Y376" s="233"/>
      <c r="Z376" s="233"/>
      <c r="AA376" s="233"/>
      <c r="AB376" s="233"/>
      <c r="AC376" s="233"/>
      <c r="AD376" s="233"/>
      <c r="AE376" s="233"/>
      <c r="AF376" s="233"/>
      <c r="AG376" s="233"/>
      <c r="AH376" s="233"/>
      <c r="AI376" s="233"/>
      <c r="AJ376" s="233"/>
      <c r="AK376" s="233"/>
      <c r="AL376" s="233"/>
      <c r="AM376" s="233"/>
      <c r="AN376" s="233"/>
      <c r="AO376" s="233"/>
      <c r="AP376" s="233"/>
      <c r="AQ376" s="233"/>
      <c r="AR376" s="233"/>
      <c r="AS376" s="233"/>
      <c r="AT376" s="233"/>
      <c r="AU376" s="233"/>
      <c r="AV376" s="233"/>
      <c r="AW376" s="233"/>
      <c r="AX376" s="233"/>
      <c r="AY376" s="233"/>
      <c r="AZ376" s="233"/>
      <c r="BA376" s="232" t="e">
        <v>#N/A</v>
      </c>
      <c r="BB376" s="232">
        <v>0</v>
      </c>
      <c r="BC376" t="e">
        <v>#N/A</v>
      </c>
      <c r="BD376">
        <f>VLOOKUP(A376,[1]ورقة6!$A$2:$A$5557,1,0)</f>
        <v>339047</v>
      </c>
      <c r="BE376" s="125">
        <v>0</v>
      </c>
    </row>
    <row r="377" spans="1:57" x14ac:dyDescent="0.25">
      <c r="A377" s="233">
        <v>339049</v>
      </c>
      <c r="B377" s="234" t="s">
        <v>107</v>
      </c>
      <c r="C377" s="233" t="s">
        <v>133</v>
      </c>
      <c r="D377" s="233" t="s">
        <v>133</v>
      </c>
      <c r="E377" s="233" t="s">
        <v>133</v>
      </c>
      <c r="F377" s="233" t="s">
        <v>133</v>
      </c>
      <c r="G377" s="233" t="s">
        <v>133</v>
      </c>
      <c r="H377" s="233" t="s">
        <v>133</v>
      </c>
      <c r="I377" s="233" t="s">
        <v>133</v>
      </c>
      <c r="J377" s="233" t="s">
        <v>131</v>
      </c>
      <c r="K377" s="233" t="s">
        <v>131</v>
      </c>
      <c r="L377" s="233" t="s">
        <v>131</v>
      </c>
      <c r="M377" s="233" t="s">
        <v>131</v>
      </c>
      <c r="N377" s="233" t="s">
        <v>131</v>
      </c>
      <c r="O377" s="233" t="s">
        <v>131</v>
      </c>
      <c r="P377" s="233"/>
      <c r="Q377" s="233"/>
      <c r="R377" s="233"/>
      <c r="S377" s="233"/>
      <c r="T377" s="233"/>
      <c r="U377" s="233"/>
      <c r="V377" s="233"/>
      <c r="W377" s="233"/>
      <c r="X377" s="233"/>
      <c r="Y377" s="233"/>
      <c r="Z377" s="233"/>
      <c r="AA377" s="233"/>
      <c r="AB377" s="233"/>
      <c r="AC377" s="233"/>
      <c r="AD377" s="233"/>
      <c r="AE377" s="233"/>
      <c r="AF377" s="233"/>
      <c r="AG377" s="233"/>
      <c r="AH377" s="233"/>
      <c r="AI377" s="233"/>
      <c r="AJ377" s="233"/>
      <c r="AK377" s="233"/>
      <c r="AL377" s="233"/>
      <c r="AM377" s="233"/>
      <c r="AN377" s="233"/>
      <c r="AO377" s="233"/>
      <c r="AP377" s="233"/>
      <c r="AQ377" s="233"/>
      <c r="AR377" s="233"/>
      <c r="AS377" s="233"/>
      <c r="AT377" s="233"/>
      <c r="AU377" s="233"/>
      <c r="AV377" s="233"/>
      <c r="AW377" s="233"/>
      <c r="AX377" s="233"/>
      <c r="AY377" s="233"/>
      <c r="AZ377" s="233"/>
      <c r="BA377" s="232" t="e">
        <v>#N/A</v>
      </c>
      <c r="BB377" s="232">
        <v>0</v>
      </c>
      <c r="BC377" t="e">
        <v>#N/A</v>
      </c>
      <c r="BD377">
        <f>VLOOKUP(A377,[1]ورقة6!$A$2:$A$5557,1,0)</f>
        <v>339049</v>
      </c>
      <c r="BE377" s="125">
        <v>0</v>
      </c>
    </row>
    <row r="378" spans="1:57" x14ac:dyDescent="0.25">
      <c r="A378" s="233">
        <v>339052</v>
      </c>
      <c r="B378" s="234" t="s">
        <v>107</v>
      </c>
      <c r="C378" s="233" t="s">
        <v>133</v>
      </c>
      <c r="D378" s="233" t="s">
        <v>133</v>
      </c>
      <c r="E378" s="233" t="s">
        <v>133</v>
      </c>
      <c r="F378" s="233" t="s">
        <v>133</v>
      </c>
      <c r="G378" s="233" t="s">
        <v>133</v>
      </c>
      <c r="H378" s="233" t="s">
        <v>133</v>
      </c>
      <c r="I378" s="233" t="s">
        <v>133</v>
      </c>
      <c r="J378" s="233" t="s">
        <v>131</v>
      </c>
      <c r="K378" s="233" t="s">
        <v>131</v>
      </c>
      <c r="L378" s="233" t="s">
        <v>131</v>
      </c>
      <c r="M378" s="233" t="s">
        <v>131</v>
      </c>
      <c r="N378" s="233" t="s">
        <v>131</v>
      </c>
      <c r="O378" s="233" t="s">
        <v>131</v>
      </c>
      <c r="P378" s="233"/>
      <c r="Q378" s="233"/>
      <c r="R378" s="233"/>
      <c r="S378" s="233"/>
      <c r="T378" s="233"/>
      <c r="U378" s="233"/>
      <c r="V378" s="233"/>
      <c r="W378" s="233"/>
      <c r="X378" s="233"/>
      <c r="Y378" s="233"/>
      <c r="Z378" s="233"/>
      <c r="AA378" s="233"/>
      <c r="AB378" s="233"/>
      <c r="AC378" s="233"/>
      <c r="AD378" s="233"/>
      <c r="AE378" s="233"/>
      <c r="AF378" s="233"/>
      <c r="AG378" s="233"/>
      <c r="AH378" s="233"/>
      <c r="AI378" s="233"/>
      <c r="AJ378" s="233"/>
      <c r="AK378" s="233"/>
      <c r="AL378" s="233"/>
      <c r="AM378" s="233"/>
      <c r="AN378" s="233"/>
      <c r="AO378" s="233"/>
      <c r="AP378" s="233"/>
      <c r="AQ378" s="233"/>
      <c r="AR378" s="233"/>
      <c r="AS378" s="233"/>
      <c r="AT378" s="233"/>
      <c r="AU378" s="233"/>
      <c r="AV378" s="233"/>
      <c r="AW378" s="233"/>
      <c r="AX378" s="233"/>
      <c r="AY378" s="233"/>
      <c r="AZ378" s="233"/>
      <c r="BA378" s="232" t="e">
        <v>#N/A</v>
      </c>
      <c r="BB378" s="232">
        <v>0</v>
      </c>
      <c r="BC378" t="e">
        <v>#N/A</v>
      </c>
      <c r="BD378">
        <f>VLOOKUP(A378,[1]ورقة6!$A$2:$A$5557,1,0)</f>
        <v>339052</v>
      </c>
      <c r="BE378" s="125">
        <v>0</v>
      </c>
    </row>
    <row r="379" spans="1:57" x14ac:dyDescent="0.25">
      <c r="A379" s="233">
        <v>339053</v>
      </c>
      <c r="B379" s="234" t="s">
        <v>107</v>
      </c>
      <c r="C379" s="233" t="s">
        <v>133</v>
      </c>
      <c r="D379" s="233" t="s">
        <v>133</v>
      </c>
      <c r="E379" s="233" t="s">
        <v>133</v>
      </c>
      <c r="F379" s="233" t="s">
        <v>133</v>
      </c>
      <c r="G379" s="233" t="s">
        <v>133</v>
      </c>
      <c r="H379" s="233" t="s">
        <v>133</v>
      </c>
      <c r="I379" s="233" t="s">
        <v>133</v>
      </c>
      <c r="J379" s="233" t="s">
        <v>131</v>
      </c>
      <c r="K379" s="233" t="s">
        <v>131</v>
      </c>
      <c r="L379" s="233" t="s">
        <v>131</v>
      </c>
      <c r="M379" s="233" t="s">
        <v>131</v>
      </c>
      <c r="N379" s="233" t="s">
        <v>131</v>
      </c>
      <c r="O379" s="233" t="s">
        <v>131</v>
      </c>
      <c r="P379" s="233"/>
      <c r="Q379" s="233"/>
      <c r="R379" s="233"/>
      <c r="S379" s="233"/>
      <c r="T379" s="233"/>
      <c r="U379" s="233"/>
      <c r="V379" s="233"/>
      <c r="W379" s="233"/>
      <c r="X379" s="233"/>
      <c r="Y379" s="233"/>
      <c r="Z379" s="233"/>
      <c r="AA379" s="233"/>
      <c r="AB379" s="233"/>
      <c r="AC379" s="233"/>
      <c r="AD379" s="233"/>
      <c r="AE379" s="233"/>
      <c r="AF379" s="233"/>
      <c r="AG379" s="233"/>
      <c r="AH379" s="233"/>
      <c r="AI379" s="233"/>
      <c r="AJ379" s="233"/>
      <c r="AK379" s="233"/>
      <c r="AL379" s="233"/>
      <c r="AM379" s="233"/>
      <c r="AN379" s="233"/>
      <c r="AO379" s="233"/>
      <c r="AP379" s="233"/>
      <c r="AQ379" s="233"/>
      <c r="AR379" s="233"/>
      <c r="AS379" s="233"/>
      <c r="AT379" s="233"/>
      <c r="AU379" s="233"/>
      <c r="AV379" s="233"/>
      <c r="AW379" s="233"/>
      <c r="AX379" s="233"/>
      <c r="AY379" s="233"/>
      <c r="AZ379" s="233"/>
      <c r="BA379" s="232" t="e">
        <v>#N/A</v>
      </c>
      <c r="BB379" s="232">
        <v>0</v>
      </c>
      <c r="BC379" t="e">
        <v>#N/A</v>
      </c>
      <c r="BD379">
        <f>VLOOKUP(A379,[1]ورقة6!$A$2:$A$5557,1,0)</f>
        <v>339053</v>
      </c>
      <c r="BE379" s="125">
        <v>0</v>
      </c>
    </row>
    <row r="380" spans="1:57" x14ac:dyDescent="0.25">
      <c r="A380">
        <v>339054</v>
      </c>
      <c r="B380" t="s">
        <v>107</v>
      </c>
      <c r="C380"/>
      <c r="D380"/>
      <c r="E380"/>
      <c r="F380"/>
      <c r="G380"/>
      <c r="H380" t="s">
        <v>134</v>
      </c>
      <c r="I380"/>
      <c r="J380" t="s">
        <v>134</v>
      </c>
      <c r="K380" t="s">
        <v>134</v>
      </c>
      <c r="L380"/>
      <c r="M380"/>
      <c r="N380" t="s">
        <v>134</v>
      </c>
      <c r="O380" t="s">
        <v>134</v>
      </c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 s="232" t="s">
        <v>107</v>
      </c>
      <c r="BB380" s="232">
        <v>0</v>
      </c>
      <c r="BC380" t="e">
        <v>#N/A</v>
      </c>
      <c r="BD380">
        <f>VLOOKUP(A380,[1]ورقة6!$A$2:$A$5557,1,0)</f>
        <v>339054</v>
      </c>
      <c r="BE380" s="125">
        <v>0</v>
      </c>
    </row>
    <row r="381" spans="1:57" x14ac:dyDescent="0.25">
      <c r="A381" s="233">
        <v>339059</v>
      </c>
      <c r="B381" s="234" t="s">
        <v>107</v>
      </c>
      <c r="C381" s="233" t="s">
        <v>131</v>
      </c>
      <c r="D381" s="233" t="s">
        <v>134</v>
      </c>
      <c r="E381" s="233" t="s">
        <v>131</v>
      </c>
      <c r="F381" s="233" t="s">
        <v>131</v>
      </c>
      <c r="G381" s="233" t="s">
        <v>131</v>
      </c>
      <c r="H381" s="233" t="s">
        <v>134</v>
      </c>
      <c r="I381" s="233"/>
      <c r="J381" s="233" t="s">
        <v>131</v>
      </c>
      <c r="K381" s="233" t="s">
        <v>131</v>
      </c>
      <c r="L381" s="233" t="s">
        <v>133</v>
      </c>
      <c r="M381" s="233" t="s">
        <v>133</v>
      </c>
      <c r="N381" s="233" t="s">
        <v>131</v>
      </c>
      <c r="O381" s="233" t="s">
        <v>131</v>
      </c>
      <c r="P381" s="233"/>
      <c r="Q381" s="233"/>
      <c r="R381" s="233"/>
      <c r="S381" s="233"/>
      <c r="T381" s="233"/>
      <c r="U381" s="233"/>
      <c r="V381" s="233"/>
      <c r="W381" s="233"/>
      <c r="X381" s="233"/>
      <c r="Y381" s="233"/>
      <c r="Z381" s="233"/>
      <c r="AA381" s="233"/>
      <c r="AB381" s="233"/>
      <c r="AC381" s="233"/>
      <c r="AD381" s="233"/>
      <c r="AE381" s="233"/>
      <c r="AF381" s="233"/>
      <c r="AG381" s="233"/>
      <c r="AH381" s="233"/>
      <c r="AI381" s="233"/>
      <c r="AJ381" s="233"/>
      <c r="AK381" s="233"/>
      <c r="AL381" s="233"/>
      <c r="AM381" s="233"/>
      <c r="AN381" s="233"/>
      <c r="AO381" s="233"/>
      <c r="AP381" s="233"/>
      <c r="AQ381" s="233"/>
      <c r="AR381" s="233"/>
      <c r="AS381" s="233"/>
      <c r="AT381" s="233"/>
      <c r="AU381" s="233"/>
      <c r="AV381" s="233"/>
      <c r="AW381" s="233"/>
      <c r="AX381" s="233"/>
      <c r="AY381" s="233"/>
      <c r="AZ381" s="233"/>
      <c r="BA381" s="232" t="e">
        <v>#N/A</v>
      </c>
      <c r="BB381" s="232">
        <v>0</v>
      </c>
      <c r="BC381" t="e">
        <v>#N/A</v>
      </c>
      <c r="BD381">
        <f>VLOOKUP(A381,[1]ورقة6!$A$2:$A$5557,1,0)</f>
        <v>339059</v>
      </c>
      <c r="BE381" s="125">
        <v>0</v>
      </c>
    </row>
    <row r="382" spans="1:57" x14ac:dyDescent="0.25">
      <c r="A382" s="233">
        <v>339064</v>
      </c>
      <c r="B382" s="234" t="s">
        <v>107</v>
      </c>
      <c r="C382" s="233"/>
      <c r="D382" s="233"/>
      <c r="E382" s="233" t="s">
        <v>133</v>
      </c>
      <c r="F382" s="233" t="s">
        <v>133</v>
      </c>
      <c r="G382" s="233" t="s">
        <v>133</v>
      </c>
      <c r="H382" s="233" t="s">
        <v>133</v>
      </c>
      <c r="I382" s="233" t="s">
        <v>133</v>
      </c>
      <c r="J382" s="233" t="s">
        <v>131</v>
      </c>
      <c r="K382" s="233" t="s">
        <v>131</v>
      </c>
      <c r="L382" s="233" t="s">
        <v>131</v>
      </c>
      <c r="M382" s="233" t="s">
        <v>131</v>
      </c>
      <c r="N382" s="233" t="s">
        <v>131</v>
      </c>
      <c r="O382" s="233" t="s">
        <v>131</v>
      </c>
      <c r="P382" s="233"/>
      <c r="Q382" s="233"/>
      <c r="R382" s="233"/>
      <c r="S382" s="233"/>
      <c r="T382" s="233"/>
      <c r="U382" s="233"/>
      <c r="V382" s="233"/>
      <c r="W382" s="233"/>
      <c r="X382" s="233"/>
      <c r="Y382" s="233"/>
      <c r="Z382" s="233"/>
      <c r="AA382" s="233"/>
      <c r="AB382" s="233"/>
      <c r="AC382" s="233"/>
      <c r="AD382" s="233"/>
      <c r="AE382" s="233"/>
      <c r="AF382" s="233"/>
      <c r="AG382" s="233"/>
      <c r="AH382" s="233"/>
      <c r="AI382" s="233"/>
      <c r="AJ382" s="233"/>
      <c r="AK382" s="233"/>
      <c r="AL382" s="233"/>
      <c r="AM382" s="233"/>
      <c r="AN382" s="233"/>
      <c r="AO382" s="233"/>
      <c r="AP382" s="233"/>
      <c r="AQ382" s="233"/>
      <c r="AR382" s="233"/>
      <c r="AS382" s="233"/>
      <c r="AT382" s="233"/>
      <c r="AU382" s="233"/>
      <c r="AV382" s="233"/>
      <c r="AW382" s="233"/>
      <c r="AX382" s="233"/>
      <c r="AY382" s="233"/>
      <c r="AZ382" s="233"/>
      <c r="BA382" s="232" t="e">
        <v>#N/A</v>
      </c>
      <c r="BB382" s="232">
        <v>0</v>
      </c>
      <c r="BC382" t="e">
        <v>#N/A</v>
      </c>
      <c r="BD382">
        <f>VLOOKUP(A382,[1]ورقة6!$A$2:$A$5557,1,0)</f>
        <v>339064</v>
      </c>
      <c r="BE382" s="125">
        <v>0</v>
      </c>
    </row>
    <row r="383" spans="1:57" x14ac:dyDescent="0.25">
      <c r="A383">
        <v>339067</v>
      </c>
      <c r="B383" t="s">
        <v>107</v>
      </c>
      <c r="C383" t="s">
        <v>134</v>
      </c>
      <c r="D383" t="s">
        <v>134</v>
      </c>
      <c r="E383" t="s">
        <v>134</v>
      </c>
      <c r="F383" t="s">
        <v>134</v>
      </c>
      <c r="G383" t="s">
        <v>134</v>
      </c>
      <c r="H383" t="s">
        <v>134</v>
      </c>
      <c r="I383" t="s">
        <v>134</v>
      </c>
      <c r="J383" t="s">
        <v>133</v>
      </c>
      <c r="K383" t="s">
        <v>134</v>
      </c>
      <c r="L383" t="s">
        <v>134</v>
      </c>
      <c r="M383" t="s">
        <v>133</v>
      </c>
      <c r="N383" t="s">
        <v>131</v>
      </c>
      <c r="O383" t="s">
        <v>133</v>
      </c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 s="232" t="s">
        <v>107</v>
      </c>
      <c r="BB383" s="232">
        <v>0</v>
      </c>
      <c r="BC383" t="e">
        <v>#N/A</v>
      </c>
      <c r="BD383">
        <f>VLOOKUP(A383,[1]ورقة6!$A$2:$A$5557,1,0)</f>
        <v>339067</v>
      </c>
      <c r="BE383" s="125">
        <v>0</v>
      </c>
    </row>
    <row r="384" spans="1:57" x14ac:dyDescent="0.25">
      <c r="A384" s="233">
        <v>339068</v>
      </c>
      <c r="B384" s="234" t="s">
        <v>107</v>
      </c>
      <c r="C384" s="233"/>
      <c r="D384" s="233" t="s">
        <v>133</v>
      </c>
      <c r="E384" s="233" t="s">
        <v>134</v>
      </c>
      <c r="F384" s="233" t="s">
        <v>134</v>
      </c>
      <c r="G384" s="233" t="s">
        <v>134</v>
      </c>
      <c r="H384" s="233"/>
      <c r="I384" s="233" t="s">
        <v>134</v>
      </c>
      <c r="J384" s="233" t="s">
        <v>131</v>
      </c>
      <c r="K384" s="233" t="s">
        <v>131</v>
      </c>
      <c r="L384" s="233" t="s">
        <v>131</v>
      </c>
      <c r="M384" s="233" t="s">
        <v>131</v>
      </c>
      <c r="N384" s="233" t="s">
        <v>131</v>
      </c>
      <c r="O384" s="233" t="s">
        <v>131</v>
      </c>
      <c r="P384" s="233"/>
      <c r="Q384" s="233"/>
      <c r="R384" s="233"/>
      <c r="S384" s="233"/>
      <c r="T384" s="233"/>
      <c r="U384" s="233"/>
      <c r="V384" s="233"/>
      <c r="W384" s="233"/>
      <c r="X384" s="233"/>
      <c r="Y384" s="233"/>
      <c r="Z384" s="233"/>
      <c r="AA384" s="233"/>
      <c r="AB384" s="233"/>
      <c r="AC384" s="233"/>
      <c r="AD384" s="233"/>
      <c r="AE384" s="233"/>
      <c r="AF384" s="233"/>
      <c r="AG384" s="233"/>
      <c r="AH384" s="233"/>
      <c r="AI384" s="233"/>
      <c r="AJ384" s="233"/>
      <c r="AK384" s="233"/>
      <c r="AL384" s="233"/>
      <c r="AM384" s="233"/>
      <c r="AN384" s="233"/>
      <c r="AO384" s="233"/>
      <c r="AP384" s="233"/>
      <c r="AQ384" s="233"/>
      <c r="AR384" s="233"/>
      <c r="AS384" s="233"/>
      <c r="AT384" s="233"/>
      <c r="AU384" s="233"/>
      <c r="AV384" s="233"/>
      <c r="AW384" s="233"/>
      <c r="AX384" s="233"/>
      <c r="AY384" s="233"/>
      <c r="AZ384" s="233"/>
      <c r="BA384" s="232" t="e">
        <v>#N/A</v>
      </c>
      <c r="BB384" s="232">
        <v>0</v>
      </c>
      <c r="BC384" t="e">
        <v>#N/A</v>
      </c>
      <c r="BD384">
        <f>VLOOKUP(A384,[1]ورقة6!$A$2:$A$5557,1,0)</f>
        <v>339068</v>
      </c>
      <c r="BE384" s="125">
        <v>0</v>
      </c>
    </row>
    <row r="385" spans="1:57" x14ac:dyDescent="0.25">
      <c r="A385" s="233">
        <v>339072</v>
      </c>
      <c r="B385" s="234" t="s">
        <v>107</v>
      </c>
      <c r="C385" s="233" t="s">
        <v>133</v>
      </c>
      <c r="D385" s="233"/>
      <c r="E385" s="233" t="s">
        <v>134</v>
      </c>
      <c r="F385" s="233" t="s">
        <v>133</v>
      </c>
      <c r="G385" s="233"/>
      <c r="H385" s="233" t="s">
        <v>134</v>
      </c>
      <c r="I385" s="233" t="s">
        <v>133</v>
      </c>
      <c r="J385" s="233" t="s">
        <v>134</v>
      </c>
      <c r="K385" s="233" t="s">
        <v>131</v>
      </c>
      <c r="L385" s="233" t="s">
        <v>133</v>
      </c>
      <c r="M385" s="233" t="s">
        <v>133</v>
      </c>
      <c r="N385" s="233" t="s">
        <v>131</v>
      </c>
      <c r="O385" s="233" t="s">
        <v>131</v>
      </c>
      <c r="P385" s="233"/>
      <c r="Q385" s="233"/>
      <c r="R385" s="233"/>
      <c r="S385" s="233"/>
      <c r="T385" s="233"/>
      <c r="U385" s="233"/>
      <c r="V385" s="233"/>
      <c r="W385" s="233"/>
      <c r="X385" s="233"/>
      <c r="Y385" s="233"/>
      <c r="Z385" s="233"/>
      <c r="AA385" s="233"/>
      <c r="AB385" s="233"/>
      <c r="AC385" s="233"/>
      <c r="AD385" s="233"/>
      <c r="AE385" s="233"/>
      <c r="AF385" s="233"/>
      <c r="AG385" s="233"/>
      <c r="AH385" s="233"/>
      <c r="AI385" s="233"/>
      <c r="AJ385" s="233"/>
      <c r="AK385" s="233"/>
      <c r="AL385" s="233"/>
      <c r="AM385" s="233"/>
      <c r="AN385" s="233"/>
      <c r="AO385" s="233"/>
      <c r="AP385" s="233"/>
      <c r="AQ385" s="233"/>
      <c r="AR385" s="233"/>
      <c r="AS385" s="233"/>
      <c r="AT385" s="233"/>
      <c r="AU385" s="233"/>
      <c r="AV385" s="233"/>
      <c r="AW385" s="233"/>
      <c r="AX385" s="233"/>
      <c r="AY385" s="233"/>
      <c r="AZ385" s="233"/>
      <c r="BA385" s="232" t="e">
        <v>#N/A</v>
      </c>
      <c r="BB385" s="232">
        <v>0</v>
      </c>
      <c r="BC385" t="e">
        <v>#N/A</v>
      </c>
      <c r="BD385">
        <f>VLOOKUP(A385,[1]ورقة6!$A$2:$A$5557,1,0)</f>
        <v>339072</v>
      </c>
      <c r="BE385" s="125">
        <v>0</v>
      </c>
    </row>
    <row r="386" spans="1:57" x14ac:dyDescent="0.25">
      <c r="A386" s="233">
        <v>339078</v>
      </c>
      <c r="B386" s="234" t="s">
        <v>107</v>
      </c>
      <c r="C386" s="233" t="s">
        <v>134</v>
      </c>
      <c r="D386" s="233"/>
      <c r="E386" s="233" t="s">
        <v>133</v>
      </c>
      <c r="F386" s="233" t="s">
        <v>134</v>
      </c>
      <c r="G386" s="233" t="s">
        <v>134</v>
      </c>
      <c r="H386" s="233"/>
      <c r="I386" s="233"/>
      <c r="J386" s="233" t="s">
        <v>131</v>
      </c>
      <c r="K386" s="233" t="s">
        <v>131</v>
      </c>
      <c r="L386" s="233" t="s">
        <v>131</v>
      </c>
      <c r="M386" s="233" t="s">
        <v>131</v>
      </c>
      <c r="N386" s="233" t="s">
        <v>133</v>
      </c>
      <c r="O386" s="233" t="s">
        <v>133</v>
      </c>
      <c r="P386" s="233"/>
      <c r="Q386" s="233"/>
      <c r="R386" s="233"/>
      <c r="S386" s="233"/>
      <c r="T386" s="233"/>
      <c r="U386" s="233"/>
      <c r="V386" s="233"/>
      <c r="W386" s="233"/>
      <c r="X386" s="233"/>
      <c r="Y386" s="233"/>
      <c r="Z386" s="233"/>
      <c r="AA386" s="233"/>
      <c r="AB386" s="233"/>
      <c r="AC386" s="233"/>
      <c r="AD386" s="233"/>
      <c r="AE386" s="233"/>
      <c r="AF386" s="233"/>
      <c r="AG386" s="233"/>
      <c r="AH386" s="233"/>
      <c r="AI386" s="233"/>
      <c r="AJ386" s="233"/>
      <c r="AK386" s="233"/>
      <c r="AL386" s="233"/>
      <c r="AM386" s="233"/>
      <c r="AN386" s="233"/>
      <c r="AO386" s="233"/>
      <c r="AP386" s="233"/>
      <c r="AQ386" s="233"/>
      <c r="AR386" s="233"/>
      <c r="AS386" s="233"/>
      <c r="AT386" s="233"/>
      <c r="AU386" s="233"/>
      <c r="AV386" s="233"/>
      <c r="AW386" s="233"/>
      <c r="AX386" s="233"/>
      <c r="AY386" s="233"/>
      <c r="AZ386" s="233"/>
      <c r="BA386" s="232" t="e">
        <v>#N/A</v>
      </c>
      <c r="BB386" s="232">
        <v>0</v>
      </c>
      <c r="BC386" t="e">
        <v>#N/A</v>
      </c>
      <c r="BD386">
        <f>VLOOKUP(A386,[1]ورقة6!$A$2:$A$5557,1,0)</f>
        <v>339078</v>
      </c>
      <c r="BE386" s="125">
        <v>0</v>
      </c>
    </row>
    <row r="387" spans="1:57" x14ac:dyDescent="0.25">
      <c r="A387" s="233">
        <v>339080</v>
      </c>
      <c r="B387" s="234" t="s">
        <v>107</v>
      </c>
      <c r="C387" s="233" t="s">
        <v>133</v>
      </c>
      <c r="D387" s="233" t="s">
        <v>133</v>
      </c>
      <c r="E387" s="233" t="s">
        <v>133</v>
      </c>
      <c r="F387" s="233" t="s">
        <v>133</v>
      </c>
      <c r="G387" s="233" t="s">
        <v>133</v>
      </c>
      <c r="H387" s="233" t="s">
        <v>133</v>
      </c>
      <c r="I387" s="233" t="s">
        <v>133</v>
      </c>
      <c r="J387" s="233" t="s">
        <v>131</v>
      </c>
      <c r="K387" s="233" t="s">
        <v>131</v>
      </c>
      <c r="L387" s="233" t="s">
        <v>131</v>
      </c>
      <c r="M387" s="233" t="s">
        <v>131</v>
      </c>
      <c r="N387" s="233" t="s">
        <v>131</v>
      </c>
      <c r="O387" s="233" t="s">
        <v>131</v>
      </c>
      <c r="P387" s="233"/>
      <c r="Q387" s="233"/>
      <c r="R387" s="233"/>
      <c r="S387" s="233"/>
      <c r="T387" s="233"/>
      <c r="U387" s="233"/>
      <c r="V387" s="233"/>
      <c r="W387" s="233"/>
      <c r="X387" s="233"/>
      <c r="Y387" s="233"/>
      <c r="Z387" s="233"/>
      <c r="AA387" s="233"/>
      <c r="AB387" s="233"/>
      <c r="AC387" s="233"/>
      <c r="AD387" s="233"/>
      <c r="AE387" s="233"/>
      <c r="AF387" s="233"/>
      <c r="AG387" s="233"/>
      <c r="AH387" s="233"/>
      <c r="AI387" s="233"/>
      <c r="AJ387" s="233"/>
      <c r="AK387" s="233"/>
      <c r="AL387" s="233"/>
      <c r="AM387" s="233"/>
      <c r="AN387" s="233"/>
      <c r="AO387" s="233"/>
      <c r="AP387" s="233"/>
      <c r="AQ387" s="233"/>
      <c r="AR387" s="233"/>
      <c r="AS387" s="233"/>
      <c r="AT387" s="233"/>
      <c r="AU387" s="233"/>
      <c r="AV387" s="233"/>
      <c r="AW387" s="233"/>
      <c r="AX387" s="233"/>
      <c r="AY387" s="233"/>
      <c r="AZ387" s="233"/>
      <c r="BA387" s="232" t="e">
        <v>#N/A</v>
      </c>
      <c r="BB387" s="232">
        <v>0</v>
      </c>
      <c r="BC387" t="e">
        <v>#N/A</v>
      </c>
      <c r="BD387">
        <f>VLOOKUP(A387,[1]ورقة6!$A$2:$A$5557,1,0)</f>
        <v>339080</v>
      </c>
      <c r="BE387" s="125">
        <v>0</v>
      </c>
    </row>
    <row r="388" spans="1:57" x14ac:dyDescent="0.25">
      <c r="A388" s="233">
        <v>339082</v>
      </c>
      <c r="B388" s="234" t="s">
        <v>107</v>
      </c>
      <c r="C388" s="233" t="s">
        <v>133</v>
      </c>
      <c r="D388" s="233" t="s">
        <v>133</v>
      </c>
      <c r="E388" s="233" t="s">
        <v>133</v>
      </c>
      <c r="F388" s="233" t="s">
        <v>133</v>
      </c>
      <c r="G388" s="233" t="s">
        <v>133</v>
      </c>
      <c r="H388" s="233" t="s">
        <v>133</v>
      </c>
      <c r="I388" s="233" t="s">
        <v>133</v>
      </c>
      <c r="J388" s="233" t="s">
        <v>131</v>
      </c>
      <c r="K388" s="233" t="s">
        <v>131</v>
      </c>
      <c r="L388" s="233" t="s">
        <v>131</v>
      </c>
      <c r="M388" s="233" t="s">
        <v>131</v>
      </c>
      <c r="N388" s="233" t="s">
        <v>131</v>
      </c>
      <c r="O388" s="233" t="s">
        <v>131</v>
      </c>
      <c r="P388" s="233"/>
      <c r="Q388" s="233"/>
      <c r="R388" s="233"/>
      <c r="S388" s="233"/>
      <c r="T388" s="233"/>
      <c r="U388" s="233"/>
      <c r="V388" s="233"/>
      <c r="W388" s="233"/>
      <c r="X388" s="233"/>
      <c r="Y388" s="233"/>
      <c r="Z388" s="233"/>
      <c r="AA388" s="233"/>
      <c r="AB388" s="233"/>
      <c r="AC388" s="233"/>
      <c r="AD388" s="233"/>
      <c r="AE388" s="233"/>
      <c r="AF388" s="233"/>
      <c r="AG388" s="233"/>
      <c r="AH388" s="233"/>
      <c r="AI388" s="233"/>
      <c r="AJ388" s="233"/>
      <c r="AK388" s="233"/>
      <c r="AL388" s="233"/>
      <c r="AM388" s="233"/>
      <c r="AN388" s="233"/>
      <c r="AO388" s="233"/>
      <c r="AP388" s="233"/>
      <c r="AQ388" s="233"/>
      <c r="AR388" s="233"/>
      <c r="AS388" s="233"/>
      <c r="AT388" s="233"/>
      <c r="AU388" s="233"/>
      <c r="AV388" s="233"/>
      <c r="AW388" s="233"/>
      <c r="AX388" s="233"/>
      <c r="AY388" s="233"/>
      <c r="AZ388" s="233"/>
      <c r="BA388" s="232" t="e">
        <v>#N/A</v>
      </c>
      <c r="BB388" s="232">
        <v>0</v>
      </c>
      <c r="BC388" t="e">
        <v>#N/A</v>
      </c>
      <c r="BD388">
        <f>VLOOKUP(A388,[1]ورقة6!$A$2:$A$5557,1,0)</f>
        <v>339082</v>
      </c>
      <c r="BE388" s="125">
        <v>0</v>
      </c>
    </row>
    <row r="389" spans="1:57" x14ac:dyDescent="0.25">
      <c r="A389">
        <v>339083</v>
      </c>
      <c r="B389" t="s">
        <v>107</v>
      </c>
      <c r="C389"/>
      <c r="D389" t="s">
        <v>134</v>
      </c>
      <c r="E389" t="s">
        <v>134</v>
      </c>
      <c r="F389" t="s">
        <v>134</v>
      </c>
      <c r="G389" t="s">
        <v>134</v>
      </c>
      <c r="H389"/>
      <c r="I389" t="s">
        <v>131</v>
      </c>
      <c r="J389" t="s">
        <v>131</v>
      </c>
      <c r="K389" t="s">
        <v>131</v>
      </c>
      <c r="L389" t="s">
        <v>131</v>
      </c>
      <c r="M389" t="s">
        <v>131</v>
      </c>
      <c r="N389" t="s">
        <v>131</v>
      </c>
      <c r="O389" t="s">
        <v>131</v>
      </c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 s="232" t="s">
        <v>107</v>
      </c>
      <c r="BB389" s="232">
        <v>0</v>
      </c>
      <c r="BC389" t="e">
        <v>#N/A</v>
      </c>
      <c r="BD389">
        <f>VLOOKUP(A389,[1]ورقة6!$A$2:$A$5557,1,0)</f>
        <v>339083</v>
      </c>
      <c r="BE389" s="125">
        <v>0</v>
      </c>
    </row>
    <row r="390" spans="1:57" x14ac:dyDescent="0.25">
      <c r="A390" s="233">
        <v>339087</v>
      </c>
      <c r="B390" s="234" t="s">
        <v>107</v>
      </c>
      <c r="C390" s="233" t="s">
        <v>131</v>
      </c>
      <c r="D390" s="233"/>
      <c r="E390" s="233"/>
      <c r="F390" s="233" t="s">
        <v>131</v>
      </c>
      <c r="G390" s="233" t="s">
        <v>131</v>
      </c>
      <c r="H390" s="233" t="s">
        <v>133</v>
      </c>
      <c r="I390" s="233" t="s">
        <v>133</v>
      </c>
      <c r="J390" s="233" t="s">
        <v>131</v>
      </c>
      <c r="K390" s="233" t="s">
        <v>131</v>
      </c>
      <c r="L390" s="233" t="s">
        <v>131</v>
      </c>
      <c r="M390" s="233" t="s">
        <v>131</v>
      </c>
      <c r="N390" s="233" t="s">
        <v>131</v>
      </c>
      <c r="O390" s="233" t="s">
        <v>131</v>
      </c>
      <c r="P390" s="233"/>
      <c r="Q390" s="233"/>
      <c r="R390" s="233"/>
      <c r="S390" s="233"/>
      <c r="T390" s="233"/>
      <c r="U390" s="233"/>
      <c r="V390" s="233"/>
      <c r="W390" s="233"/>
      <c r="X390" s="233"/>
      <c r="Y390" s="233"/>
      <c r="Z390" s="233"/>
      <c r="AA390" s="233"/>
      <c r="AB390" s="233"/>
      <c r="AC390" s="233"/>
      <c r="AD390" s="233"/>
      <c r="AE390" s="233"/>
      <c r="AF390" s="233"/>
      <c r="AG390" s="233"/>
      <c r="AH390" s="233"/>
      <c r="AI390" s="233"/>
      <c r="AJ390" s="233"/>
      <c r="AK390" s="233"/>
      <c r="AL390" s="233"/>
      <c r="AM390" s="233"/>
      <c r="AN390" s="233"/>
      <c r="AO390" s="233"/>
      <c r="AP390" s="233"/>
      <c r="AQ390" s="233"/>
      <c r="AR390" s="233"/>
      <c r="AS390" s="233"/>
      <c r="AT390" s="233"/>
      <c r="AU390" s="233"/>
      <c r="AV390" s="233"/>
      <c r="AW390" s="233"/>
      <c r="AX390" s="233"/>
      <c r="AY390" s="233"/>
      <c r="AZ390" s="233"/>
      <c r="BA390" s="232" t="e">
        <v>#N/A</v>
      </c>
      <c r="BB390" s="232">
        <v>0</v>
      </c>
      <c r="BC390" t="e">
        <v>#N/A</v>
      </c>
      <c r="BD390">
        <f>VLOOKUP(A390,[1]ورقة6!$A$2:$A$5557,1,0)</f>
        <v>339087</v>
      </c>
      <c r="BE390" s="125">
        <v>0</v>
      </c>
    </row>
    <row r="391" spans="1:57" x14ac:dyDescent="0.25">
      <c r="A391">
        <v>339091</v>
      </c>
      <c r="B391" t="s">
        <v>107</v>
      </c>
      <c r="C391" t="s">
        <v>134</v>
      </c>
      <c r="D391" t="s">
        <v>134</v>
      </c>
      <c r="E391" t="s">
        <v>134</v>
      </c>
      <c r="F391" t="s">
        <v>134</v>
      </c>
      <c r="G391" t="s">
        <v>134</v>
      </c>
      <c r="H391"/>
      <c r="I391"/>
      <c r="J391" t="s">
        <v>134</v>
      </c>
      <c r="K391" t="s">
        <v>134</v>
      </c>
      <c r="L391" t="s">
        <v>134</v>
      </c>
      <c r="M391" t="s">
        <v>133</v>
      </c>
      <c r="N391" t="s">
        <v>133</v>
      </c>
      <c r="O391" t="s">
        <v>133</v>
      </c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 s="232" t="s">
        <v>107</v>
      </c>
      <c r="BB391" s="232">
        <v>0</v>
      </c>
      <c r="BC391" t="e">
        <v>#N/A</v>
      </c>
      <c r="BD391">
        <f>VLOOKUP(A391,[1]ورقة6!$A$2:$A$5557,1,0)</f>
        <v>339091</v>
      </c>
      <c r="BE391" s="125">
        <v>0</v>
      </c>
    </row>
    <row r="392" spans="1:57" x14ac:dyDescent="0.25">
      <c r="A392" s="233">
        <v>339095</v>
      </c>
      <c r="B392" s="234" t="s">
        <v>107</v>
      </c>
      <c r="C392" s="233"/>
      <c r="D392" s="233" t="s">
        <v>134</v>
      </c>
      <c r="E392" s="233" t="s">
        <v>134</v>
      </c>
      <c r="F392" s="233"/>
      <c r="G392" s="233" t="s">
        <v>134</v>
      </c>
      <c r="H392" s="233"/>
      <c r="I392" s="233" t="s">
        <v>134</v>
      </c>
      <c r="J392" s="233"/>
      <c r="K392" s="233" t="s">
        <v>133</v>
      </c>
      <c r="L392" s="233" t="s">
        <v>134</v>
      </c>
      <c r="M392" s="233" t="s">
        <v>134</v>
      </c>
      <c r="N392" s="233" t="s">
        <v>131</v>
      </c>
      <c r="O392" s="233" t="s">
        <v>134</v>
      </c>
      <c r="P392" s="233"/>
      <c r="Q392" s="233"/>
      <c r="R392" s="233"/>
      <c r="S392" s="233"/>
      <c r="T392" s="233"/>
      <c r="U392" s="233"/>
      <c r="V392" s="233"/>
      <c r="W392" s="233"/>
      <c r="X392" s="233"/>
      <c r="Y392" s="233"/>
      <c r="Z392" s="233"/>
      <c r="AA392" s="233"/>
      <c r="AB392" s="233"/>
      <c r="AC392" s="233"/>
      <c r="AD392" s="233"/>
      <c r="AE392" s="233"/>
      <c r="AF392" s="233"/>
      <c r="AG392" s="233"/>
      <c r="AH392" s="233"/>
      <c r="AI392" s="233"/>
      <c r="AJ392" s="233"/>
      <c r="AK392" s="233"/>
      <c r="AL392" s="233"/>
      <c r="AM392" s="233"/>
      <c r="AN392" s="233"/>
      <c r="AO392" s="233"/>
      <c r="AP392" s="233"/>
      <c r="AQ392" s="233"/>
      <c r="AR392" s="233"/>
      <c r="AS392" s="233"/>
      <c r="AT392" s="233"/>
      <c r="AU392" s="233"/>
      <c r="AV392" s="233"/>
      <c r="AW392" s="233"/>
      <c r="AX392" s="233"/>
      <c r="AY392" s="233"/>
      <c r="AZ392" s="233"/>
      <c r="BA392" s="232" t="e">
        <v>#N/A</v>
      </c>
      <c r="BB392" s="232">
        <v>0</v>
      </c>
      <c r="BC392" t="e">
        <v>#N/A</v>
      </c>
      <c r="BD392">
        <f>VLOOKUP(A392,[1]ورقة6!$A$2:$A$5557,1,0)</f>
        <v>339095</v>
      </c>
      <c r="BE392" s="125">
        <v>0</v>
      </c>
    </row>
    <row r="393" spans="1:57" x14ac:dyDescent="0.25">
      <c r="A393" s="233">
        <v>339097</v>
      </c>
      <c r="B393" s="234" t="s">
        <v>107</v>
      </c>
      <c r="C393" s="233" t="s">
        <v>133</v>
      </c>
      <c r="D393" s="233" t="s">
        <v>133</v>
      </c>
      <c r="E393" s="233" t="s">
        <v>133</v>
      </c>
      <c r="F393" s="233" t="s">
        <v>133</v>
      </c>
      <c r="G393" s="233" t="s">
        <v>133</v>
      </c>
      <c r="H393" s="233" t="s">
        <v>133</v>
      </c>
      <c r="I393" s="233" t="s">
        <v>133</v>
      </c>
      <c r="J393" s="233" t="s">
        <v>131</v>
      </c>
      <c r="K393" s="233" t="s">
        <v>131</v>
      </c>
      <c r="L393" s="233" t="s">
        <v>131</v>
      </c>
      <c r="M393" s="233" t="s">
        <v>131</v>
      </c>
      <c r="N393" s="233" t="s">
        <v>131</v>
      </c>
      <c r="O393" s="233" t="s">
        <v>131</v>
      </c>
      <c r="P393" s="233"/>
      <c r="Q393" s="233"/>
      <c r="R393" s="233"/>
      <c r="S393" s="233"/>
      <c r="T393" s="233"/>
      <c r="U393" s="233"/>
      <c r="V393" s="233"/>
      <c r="W393" s="233"/>
      <c r="X393" s="233"/>
      <c r="Y393" s="233"/>
      <c r="Z393" s="233"/>
      <c r="AA393" s="233"/>
      <c r="AB393" s="233"/>
      <c r="AC393" s="233"/>
      <c r="AD393" s="233"/>
      <c r="AE393" s="233"/>
      <c r="AF393" s="233"/>
      <c r="AG393" s="233"/>
      <c r="AH393" s="233"/>
      <c r="AI393" s="233"/>
      <c r="AJ393" s="233"/>
      <c r="AK393" s="233"/>
      <c r="AL393" s="233"/>
      <c r="AM393" s="233"/>
      <c r="AN393" s="233"/>
      <c r="AO393" s="233"/>
      <c r="AP393" s="233"/>
      <c r="AQ393" s="233"/>
      <c r="AR393" s="233"/>
      <c r="AS393" s="233"/>
      <c r="AT393" s="233"/>
      <c r="AU393" s="233"/>
      <c r="AV393" s="233"/>
      <c r="AW393" s="233"/>
      <c r="AX393" s="233"/>
      <c r="AY393" s="233"/>
      <c r="AZ393" s="233"/>
      <c r="BA393" s="232" t="e">
        <v>#N/A</v>
      </c>
      <c r="BB393" s="232">
        <v>0</v>
      </c>
      <c r="BC393" t="e">
        <v>#N/A</v>
      </c>
      <c r="BD393">
        <f>VLOOKUP(A393,[1]ورقة6!$A$2:$A$5557,1,0)</f>
        <v>339097</v>
      </c>
      <c r="BE393" s="125">
        <v>0</v>
      </c>
    </row>
    <row r="394" spans="1:57" x14ac:dyDescent="0.25">
      <c r="A394" s="233">
        <v>339098</v>
      </c>
      <c r="B394" s="234" t="s">
        <v>107</v>
      </c>
      <c r="C394" s="233" t="s">
        <v>134</v>
      </c>
      <c r="D394" s="233" t="s">
        <v>134</v>
      </c>
      <c r="E394" s="233" t="s">
        <v>134</v>
      </c>
      <c r="F394" s="233" t="s">
        <v>134</v>
      </c>
      <c r="G394" s="233" t="s">
        <v>134</v>
      </c>
      <c r="H394" s="233" t="s">
        <v>134</v>
      </c>
      <c r="I394" s="233" t="s">
        <v>134</v>
      </c>
      <c r="J394" s="233" t="s">
        <v>131</v>
      </c>
      <c r="K394" s="233" t="s">
        <v>131</v>
      </c>
      <c r="L394" s="233" t="s">
        <v>131</v>
      </c>
      <c r="M394" s="233" t="s">
        <v>131</v>
      </c>
      <c r="N394" s="233" t="s">
        <v>131</v>
      </c>
      <c r="O394" s="233" t="s">
        <v>131</v>
      </c>
      <c r="P394" s="233"/>
      <c r="Q394" s="233"/>
      <c r="R394" s="233"/>
      <c r="S394" s="233"/>
      <c r="T394" s="233"/>
      <c r="U394" s="233"/>
      <c r="V394" s="233"/>
      <c r="W394" s="233"/>
      <c r="X394" s="233"/>
      <c r="Y394" s="233"/>
      <c r="Z394" s="233"/>
      <c r="AA394" s="233"/>
      <c r="AB394" s="233"/>
      <c r="AC394" s="233"/>
      <c r="AD394" s="233"/>
      <c r="AE394" s="233"/>
      <c r="AF394" s="233"/>
      <c r="AG394" s="233"/>
      <c r="AH394" s="233"/>
      <c r="AI394" s="233"/>
      <c r="AJ394" s="233"/>
      <c r="AK394" s="233"/>
      <c r="AL394" s="233"/>
      <c r="AM394" s="233"/>
      <c r="AN394" s="233"/>
      <c r="AO394" s="233"/>
      <c r="AP394" s="233"/>
      <c r="AQ394" s="233"/>
      <c r="AR394" s="233"/>
      <c r="AS394" s="233"/>
      <c r="AT394" s="233"/>
      <c r="AU394" s="233"/>
      <c r="AV394" s="233"/>
      <c r="AW394" s="233"/>
      <c r="AX394" s="233"/>
      <c r="AY394" s="233"/>
      <c r="AZ394" s="233"/>
      <c r="BA394" s="232" t="e">
        <v>#N/A</v>
      </c>
      <c r="BB394" s="232">
        <v>0</v>
      </c>
      <c r="BC394" t="e">
        <v>#N/A</v>
      </c>
      <c r="BD394">
        <f>VLOOKUP(A394,[1]ورقة6!$A$2:$A$5557,1,0)</f>
        <v>339098</v>
      </c>
      <c r="BE394" s="125">
        <v>0</v>
      </c>
    </row>
    <row r="395" spans="1:57" x14ac:dyDescent="0.25">
      <c r="A395" s="233">
        <v>339099</v>
      </c>
      <c r="B395" s="234" t="s">
        <v>107</v>
      </c>
      <c r="C395" s="233" t="s">
        <v>131</v>
      </c>
      <c r="D395" s="233" t="s">
        <v>131</v>
      </c>
      <c r="E395" s="233" t="s">
        <v>133</v>
      </c>
      <c r="F395" s="233" t="s">
        <v>133</v>
      </c>
      <c r="G395" s="233" t="s">
        <v>133</v>
      </c>
      <c r="H395" s="233" t="s">
        <v>131</v>
      </c>
      <c r="I395" s="233" t="s">
        <v>133</v>
      </c>
      <c r="J395" s="233" t="s">
        <v>131</v>
      </c>
      <c r="K395" s="233" t="s">
        <v>131</v>
      </c>
      <c r="L395" s="233" t="s">
        <v>131</v>
      </c>
      <c r="M395" s="233" t="s">
        <v>131</v>
      </c>
      <c r="N395" s="233" t="s">
        <v>131</v>
      </c>
      <c r="O395" s="233" t="s">
        <v>131</v>
      </c>
      <c r="P395" s="233"/>
      <c r="Q395" s="233"/>
      <c r="R395" s="233"/>
      <c r="S395" s="233"/>
      <c r="T395" s="233"/>
      <c r="U395" s="233"/>
      <c r="V395" s="233"/>
      <c r="W395" s="233"/>
      <c r="X395" s="233"/>
      <c r="Y395" s="233"/>
      <c r="Z395" s="233"/>
      <c r="AA395" s="233"/>
      <c r="AB395" s="233"/>
      <c r="AC395" s="233"/>
      <c r="AD395" s="233"/>
      <c r="AE395" s="233"/>
      <c r="AF395" s="233"/>
      <c r="AG395" s="233"/>
      <c r="AH395" s="233"/>
      <c r="AI395" s="233"/>
      <c r="AJ395" s="233"/>
      <c r="AK395" s="233"/>
      <c r="AL395" s="233"/>
      <c r="AM395" s="233"/>
      <c r="AN395" s="233"/>
      <c r="AO395" s="233"/>
      <c r="AP395" s="233"/>
      <c r="AQ395" s="233"/>
      <c r="AR395" s="233"/>
      <c r="AS395" s="233"/>
      <c r="AT395" s="233"/>
      <c r="AU395" s="233"/>
      <c r="AV395" s="233"/>
      <c r="AW395" s="233"/>
      <c r="AX395" s="233"/>
      <c r="AY395" s="233"/>
      <c r="AZ395" s="233"/>
      <c r="BA395" s="232" t="e">
        <v>#N/A</v>
      </c>
      <c r="BB395" s="232">
        <v>0</v>
      </c>
      <c r="BC395" t="e">
        <v>#N/A</v>
      </c>
      <c r="BD395">
        <f>VLOOKUP(A395,[1]ورقة6!$A$2:$A$5557,1,0)</f>
        <v>339099</v>
      </c>
      <c r="BE395" s="125">
        <v>0</v>
      </c>
    </row>
    <row r="396" spans="1:57" x14ac:dyDescent="0.25">
      <c r="A396" s="233">
        <v>339100</v>
      </c>
      <c r="B396" s="234" t="s">
        <v>107</v>
      </c>
      <c r="C396" s="233" t="s">
        <v>131</v>
      </c>
      <c r="D396" s="233" t="s">
        <v>131</v>
      </c>
      <c r="E396" s="233" t="s">
        <v>131</v>
      </c>
      <c r="F396" s="233" t="s">
        <v>131</v>
      </c>
      <c r="G396" s="233" t="s">
        <v>131</v>
      </c>
      <c r="H396" s="233" t="s">
        <v>131</v>
      </c>
      <c r="I396" s="233" t="s">
        <v>131</v>
      </c>
      <c r="J396" s="233" t="s">
        <v>131</v>
      </c>
      <c r="K396" s="233" t="s">
        <v>131</v>
      </c>
      <c r="L396" s="233" t="s">
        <v>131</v>
      </c>
      <c r="M396" s="233" t="s">
        <v>131</v>
      </c>
      <c r="N396" s="233" t="s">
        <v>131</v>
      </c>
      <c r="O396" s="233" t="s">
        <v>131</v>
      </c>
      <c r="P396" s="233"/>
      <c r="Q396" s="233"/>
      <c r="R396" s="233"/>
      <c r="S396" s="233"/>
      <c r="T396" s="233"/>
      <c r="U396" s="233"/>
      <c r="V396" s="233"/>
      <c r="W396" s="233"/>
      <c r="X396" s="233"/>
      <c r="Y396" s="233"/>
      <c r="Z396" s="233"/>
      <c r="AA396" s="233"/>
      <c r="AB396" s="233"/>
      <c r="AC396" s="233"/>
      <c r="AD396" s="233"/>
      <c r="AE396" s="233"/>
      <c r="AF396" s="233"/>
      <c r="AG396" s="233"/>
      <c r="AH396" s="233"/>
      <c r="AI396" s="233"/>
      <c r="AJ396" s="233"/>
      <c r="AK396" s="233"/>
      <c r="AL396" s="233"/>
      <c r="AM396" s="233"/>
      <c r="AN396" s="233"/>
      <c r="AO396" s="233"/>
      <c r="AP396" s="233"/>
      <c r="AQ396" s="233"/>
      <c r="AR396" s="233"/>
      <c r="AS396" s="233"/>
      <c r="AT396" s="233"/>
      <c r="AU396" s="233"/>
      <c r="AV396" s="233"/>
      <c r="AW396" s="233"/>
      <c r="AX396" s="233"/>
      <c r="AY396" s="233"/>
      <c r="AZ396" s="233"/>
      <c r="BA396" s="232" t="e">
        <v>#N/A</v>
      </c>
      <c r="BB396" s="232">
        <v>0</v>
      </c>
      <c r="BC396" t="e">
        <v>#N/A</v>
      </c>
      <c r="BD396">
        <f>VLOOKUP(A396,[1]ورقة6!$A$2:$A$5557,1,0)</f>
        <v>339100</v>
      </c>
      <c r="BE396" s="125">
        <v>0</v>
      </c>
    </row>
    <row r="397" spans="1:57" x14ac:dyDescent="0.25">
      <c r="A397">
        <v>339105</v>
      </c>
      <c r="B397" t="s">
        <v>107</v>
      </c>
      <c r="C397"/>
      <c r="D397"/>
      <c r="E397" t="s">
        <v>133</v>
      </c>
      <c r="F397" t="s">
        <v>134</v>
      </c>
      <c r="G397"/>
      <c r="H397" t="s">
        <v>133</v>
      </c>
      <c r="I397" t="s">
        <v>131</v>
      </c>
      <c r="J397" t="s">
        <v>133</v>
      </c>
      <c r="K397" t="s">
        <v>133</v>
      </c>
      <c r="L397" t="s">
        <v>131</v>
      </c>
      <c r="M397" t="s">
        <v>133</v>
      </c>
      <c r="N397" t="s">
        <v>131</v>
      </c>
      <c r="O397" t="s">
        <v>131</v>
      </c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 s="232" t="s">
        <v>107</v>
      </c>
      <c r="BB397" s="232">
        <v>0</v>
      </c>
      <c r="BC397" t="e">
        <v>#N/A</v>
      </c>
      <c r="BD397">
        <f>VLOOKUP(A397,[1]ورقة6!$A$2:$A$5557,1,0)</f>
        <v>339105</v>
      </c>
      <c r="BE397" s="125">
        <v>0</v>
      </c>
    </row>
    <row r="398" spans="1:57" x14ac:dyDescent="0.25">
      <c r="A398" s="233">
        <v>339106</v>
      </c>
      <c r="B398" s="234" t="s">
        <v>107</v>
      </c>
      <c r="C398" s="233" t="s">
        <v>131</v>
      </c>
      <c r="D398" s="233" t="s">
        <v>133</v>
      </c>
      <c r="E398" s="233" t="s">
        <v>133</v>
      </c>
      <c r="F398" s="233" t="s">
        <v>131</v>
      </c>
      <c r="G398" s="233" t="s">
        <v>131</v>
      </c>
      <c r="H398" s="233" t="s">
        <v>131</v>
      </c>
      <c r="I398" s="233" t="s">
        <v>131</v>
      </c>
      <c r="J398" s="233" t="s">
        <v>131</v>
      </c>
      <c r="K398" s="233" t="s">
        <v>131</v>
      </c>
      <c r="L398" s="233" t="s">
        <v>131</v>
      </c>
      <c r="M398" s="233" t="s">
        <v>131</v>
      </c>
      <c r="N398" s="233" t="s">
        <v>131</v>
      </c>
      <c r="O398" s="233" t="s">
        <v>131</v>
      </c>
      <c r="P398" s="233"/>
      <c r="Q398" s="233"/>
      <c r="R398" s="233"/>
      <c r="S398" s="233"/>
      <c r="T398" s="233"/>
      <c r="U398" s="233"/>
      <c r="V398" s="233"/>
      <c r="W398" s="233"/>
      <c r="X398" s="233"/>
      <c r="Y398" s="233"/>
      <c r="Z398" s="233"/>
      <c r="AA398" s="233"/>
      <c r="AB398" s="233"/>
      <c r="AC398" s="233"/>
      <c r="AD398" s="233"/>
      <c r="AE398" s="233"/>
      <c r="AF398" s="233"/>
      <c r="AG398" s="233"/>
      <c r="AH398" s="233"/>
      <c r="AI398" s="233"/>
      <c r="AJ398" s="233"/>
      <c r="AK398" s="233"/>
      <c r="AL398" s="233"/>
      <c r="AM398" s="233"/>
      <c r="AN398" s="233"/>
      <c r="AO398" s="233"/>
      <c r="AP398" s="233"/>
      <c r="AQ398" s="233"/>
      <c r="AR398" s="233"/>
      <c r="AS398" s="233"/>
      <c r="AT398" s="233"/>
      <c r="AU398" s="233"/>
      <c r="AV398" s="233"/>
      <c r="AW398" s="233"/>
      <c r="AX398" s="233"/>
      <c r="AY398" s="233"/>
      <c r="AZ398" s="233"/>
      <c r="BA398" s="232" t="e">
        <v>#N/A</v>
      </c>
      <c r="BB398" s="232">
        <v>0</v>
      </c>
      <c r="BC398" t="e">
        <v>#N/A</v>
      </c>
      <c r="BD398">
        <f>VLOOKUP(A398,[1]ورقة6!$A$2:$A$5557,1,0)</f>
        <v>339106</v>
      </c>
      <c r="BE398" s="125">
        <v>0</v>
      </c>
    </row>
    <row r="399" spans="1:57" x14ac:dyDescent="0.25">
      <c r="A399" s="233">
        <v>339107</v>
      </c>
      <c r="B399" s="234" t="s">
        <v>107</v>
      </c>
      <c r="C399" s="233" t="s">
        <v>134</v>
      </c>
      <c r="D399" s="233" t="s">
        <v>133</v>
      </c>
      <c r="E399" s="233" t="s">
        <v>134</v>
      </c>
      <c r="F399" s="233"/>
      <c r="G399" s="233" t="s">
        <v>134</v>
      </c>
      <c r="H399" s="233" t="s">
        <v>131</v>
      </c>
      <c r="I399" s="233" t="s">
        <v>131</v>
      </c>
      <c r="J399" s="233" t="s">
        <v>134</v>
      </c>
      <c r="K399" s="233" t="s">
        <v>134</v>
      </c>
      <c r="L399" s="233"/>
      <c r="M399" s="233" t="s">
        <v>134</v>
      </c>
      <c r="N399" s="233" t="s">
        <v>131</v>
      </c>
      <c r="O399" s="233"/>
      <c r="P399" s="233"/>
      <c r="Q399" s="233"/>
      <c r="R399" s="233"/>
      <c r="S399" s="233"/>
      <c r="T399" s="233"/>
      <c r="U399" s="233"/>
      <c r="V399" s="233"/>
      <c r="W399" s="233"/>
      <c r="X399" s="233"/>
      <c r="Y399" s="233"/>
      <c r="Z399" s="233"/>
      <c r="AA399" s="233"/>
      <c r="AB399" s="233"/>
      <c r="AC399" s="233"/>
      <c r="AD399" s="233"/>
      <c r="AE399" s="233"/>
      <c r="AF399" s="233"/>
      <c r="AG399" s="233"/>
      <c r="AH399" s="233"/>
      <c r="AI399" s="233"/>
      <c r="AJ399" s="233"/>
      <c r="AK399" s="233"/>
      <c r="AL399" s="233"/>
      <c r="AM399" s="233"/>
      <c r="AN399" s="233"/>
      <c r="AO399" s="233"/>
      <c r="AP399" s="233"/>
      <c r="AQ399" s="233"/>
      <c r="AR399" s="233"/>
      <c r="AS399" s="233"/>
      <c r="AT399" s="233"/>
      <c r="AU399" s="233"/>
      <c r="AV399" s="233"/>
      <c r="AW399" s="233"/>
      <c r="AX399" s="233"/>
      <c r="AY399" s="233"/>
      <c r="AZ399" s="233"/>
      <c r="BA399" s="232" t="e">
        <v>#N/A</v>
      </c>
      <c r="BB399" s="232">
        <v>0</v>
      </c>
      <c r="BC399" t="e">
        <v>#N/A</v>
      </c>
      <c r="BD399">
        <f>VLOOKUP(A399,[1]ورقة6!$A$2:$A$5557,1,0)</f>
        <v>339107</v>
      </c>
      <c r="BE399" s="125">
        <v>0</v>
      </c>
    </row>
    <row r="400" spans="1:57" x14ac:dyDescent="0.25">
      <c r="A400" s="233">
        <v>339114</v>
      </c>
      <c r="B400" s="234" t="s">
        <v>107</v>
      </c>
      <c r="C400" s="233" t="s">
        <v>133</v>
      </c>
      <c r="D400" s="233" t="s">
        <v>133</v>
      </c>
      <c r="E400" s="233" t="s">
        <v>133</v>
      </c>
      <c r="F400" s="233" t="s">
        <v>133</v>
      </c>
      <c r="G400" s="233" t="s">
        <v>133</v>
      </c>
      <c r="H400" s="233" t="s">
        <v>133</v>
      </c>
      <c r="I400" s="233" t="s">
        <v>133</v>
      </c>
      <c r="J400" s="233" t="s">
        <v>131</v>
      </c>
      <c r="K400" s="233" t="s">
        <v>131</v>
      </c>
      <c r="L400" s="233" t="s">
        <v>131</v>
      </c>
      <c r="M400" s="233" t="s">
        <v>131</v>
      </c>
      <c r="N400" s="233" t="s">
        <v>131</v>
      </c>
      <c r="O400" s="233" t="s">
        <v>131</v>
      </c>
      <c r="P400" s="233"/>
      <c r="Q400" s="233"/>
      <c r="R400" s="233"/>
      <c r="S400" s="233"/>
      <c r="T400" s="233"/>
      <c r="U400" s="233"/>
      <c r="V400" s="233"/>
      <c r="W400" s="233"/>
      <c r="X400" s="233"/>
      <c r="Y400" s="233"/>
      <c r="Z400" s="233"/>
      <c r="AA400" s="233"/>
      <c r="AB400" s="233"/>
      <c r="AC400" s="233"/>
      <c r="AD400" s="233"/>
      <c r="AE400" s="233"/>
      <c r="AF400" s="233"/>
      <c r="AG400" s="233"/>
      <c r="AH400" s="233"/>
      <c r="AI400" s="233"/>
      <c r="AJ400" s="233"/>
      <c r="AK400" s="233"/>
      <c r="AL400" s="233"/>
      <c r="AM400" s="233"/>
      <c r="AN400" s="233"/>
      <c r="AO400" s="233"/>
      <c r="AP400" s="233"/>
      <c r="AQ400" s="233"/>
      <c r="AR400" s="233"/>
      <c r="AS400" s="233"/>
      <c r="AT400" s="233"/>
      <c r="AU400" s="233"/>
      <c r="AV400" s="233"/>
      <c r="AW400" s="233"/>
      <c r="AX400" s="233"/>
      <c r="AY400" s="233"/>
      <c r="AZ400" s="233"/>
      <c r="BA400" s="232" t="e">
        <v>#N/A</v>
      </c>
      <c r="BB400" s="232">
        <v>0</v>
      </c>
      <c r="BC400" t="e">
        <v>#N/A</v>
      </c>
      <c r="BD400">
        <f>VLOOKUP(A400,[1]ورقة6!$A$2:$A$5557,1,0)</f>
        <v>339114</v>
      </c>
      <c r="BE400" s="125">
        <v>0</v>
      </c>
    </row>
    <row r="401" spans="1:57" x14ac:dyDescent="0.25">
      <c r="A401">
        <v>339116</v>
      </c>
      <c r="B401" t="s">
        <v>107</v>
      </c>
      <c r="C401"/>
      <c r="D401" t="s">
        <v>131</v>
      </c>
      <c r="E401" t="s">
        <v>131</v>
      </c>
      <c r="F401"/>
      <c r="G401" t="s">
        <v>131</v>
      </c>
      <c r="H401" t="s">
        <v>134</v>
      </c>
      <c r="I401"/>
      <c r="J401"/>
      <c r="K401" t="s">
        <v>134</v>
      </c>
      <c r="L401"/>
      <c r="M401"/>
      <c r="N401" t="s">
        <v>134</v>
      </c>
      <c r="O401" t="s">
        <v>131</v>
      </c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 s="232" t="s">
        <v>107</v>
      </c>
      <c r="BB401" s="232">
        <v>0</v>
      </c>
      <c r="BC401" t="e">
        <v>#N/A</v>
      </c>
      <c r="BD401">
        <f>VLOOKUP(A401,[1]ورقة6!$A$2:$A$5557,1,0)</f>
        <v>339116</v>
      </c>
      <c r="BE401" s="125">
        <v>0</v>
      </c>
    </row>
    <row r="402" spans="1:57" x14ac:dyDescent="0.25">
      <c r="A402" s="233">
        <v>339121</v>
      </c>
      <c r="B402" s="234" t="s">
        <v>107</v>
      </c>
      <c r="C402" s="233" t="s">
        <v>134</v>
      </c>
      <c r="D402" s="233" t="s">
        <v>134</v>
      </c>
      <c r="E402" s="233"/>
      <c r="F402" s="233" t="s">
        <v>134</v>
      </c>
      <c r="G402" s="233"/>
      <c r="H402" s="233" t="s">
        <v>134</v>
      </c>
      <c r="I402" s="233"/>
      <c r="J402" s="233"/>
      <c r="K402" s="233" t="s">
        <v>134</v>
      </c>
      <c r="L402" s="233"/>
      <c r="M402" s="233"/>
      <c r="N402" s="233" t="s">
        <v>134</v>
      </c>
      <c r="O402" s="233" t="s">
        <v>134</v>
      </c>
      <c r="P402" s="233"/>
      <c r="Q402" s="233"/>
      <c r="R402" s="233"/>
      <c r="S402" s="233"/>
      <c r="T402" s="233"/>
      <c r="U402" s="233"/>
      <c r="V402" s="233"/>
      <c r="W402" s="233"/>
      <c r="X402" s="233"/>
      <c r="Y402" s="233"/>
      <c r="Z402" s="233"/>
      <c r="AA402" s="233"/>
      <c r="AB402" s="233"/>
      <c r="AC402" s="233"/>
      <c r="AD402" s="233"/>
      <c r="AE402" s="233"/>
      <c r="AF402" s="233"/>
      <c r="AG402" s="233"/>
      <c r="AH402" s="233"/>
      <c r="AI402" s="233"/>
      <c r="AJ402" s="233"/>
      <c r="AK402" s="233"/>
      <c r="AL402" s="233"/>
      <c r="AM402" s="233"/>
      <c r="AN402" s="233"/>
      <c r="AO402" s="233"/>
      <c r="AP402" s="233"/>
      <c r="AQ402" s="233"/>
      <c r="AR402" s="233"/>
      <c r="AS402" s="233"/>
      <c r="AT402" s="233"/>
      <c r="AU402" s="233"/>
      <c r="AV402" s="233"/>
      <c r="AW402" s="233"/>
      <c r="AX402" s="233"/>
      <c r="AY402" s="233"/>
      <c r="AZ402" s="233"/>
      <c r="BA402" s="232" t="e">
        <v>#N/A</v>
      </c>
      <c r="BB402" s="232">
        <v>0</v>
      </c>
      <c r="BC402" t="e">
        <v>#N/A</v>
      </c>
      <c r="BD402">
        <f>VLOOKUP(A402,[1]ورقة6!$A$2:$A$5557,1,0)</f>
        <v>339121</v>
      </c>
      <c r="BE402" s="125">
        <v>0</v>
      </c>
    </row>
    <row r="403" spans="1:57" x14ac:dyDescent="0.25">
      <c r="A403" s="233">
        <v>339127</v>
      </c>
      <c r="B403" s="234" t="s">
        <v>107</v>
      </c>
      <c r="C403" s="233" t="s">
        <v>133</v>
      </c>
      <c r="D403" s="233" t="s">
        <v>133</v>
      </c>
      <c r="E403" s="233" t="s">
        <v>133</v>
      </c>
      <c r="F403" s="233" t="s">
        <v>133</v>
      </c>
      <c r="G403" s="233" t="s">
        <v>133</v>
      </c>
      <c r="H403" s="233" t="s">
        <v>133</v>
      </c>
      <c r="I403" s="233" t="s">
        <v>133</v>
      </c>
      <c r="J403" s="233" t="s">
        <v>131</v>
      </c>
      <c r="K403" s="233" t="s">
        <v>131</v>
      </c>
      <c r="L403" s="233" t="s">
        <v>131</v>
      </c>
      <c r="M403" s="233" t="s">
        <v>131</v>
      </c>
      <c r="N403" s="233" t="s">
        <v>131</v>
      </c>
      <c r="O403" s="233" t="s">
        <v>131</v>
      </c>
      <c r="P403" s="233"/>
      <c r="Q403" s="233"/>
      <c r="R403" s="233"/>
      <c r="S403" s="233"/>
      <c r="T403" s="233"/>
      <c r="U403" s="233"/>
      <c r="V403" s="233"/>
      <c r="W403" s="233"/>
      <c r="X403" s="233"/>
      <c r="Y403" s="233"/>
      <c r="Z403" s="233"/>
      <c r="AA403" s="233"/>
      <c r="AB403" s="233"/>
      <c r="AC403" s="233"/>
      <c r="AD403" s="233"/>
      <c r="AE403" s="233"/>
      <c r="AF403" s="233"/>
      <c r="AG403" s="233"/>
      <c r="AH403" s="233"/>
      <c r="AI403" s="233"/>
      <c r="AJ403" s="233"/>
      <c r="AK403" s="233"/>
      <c r="AL403" s="233"/>
      <c r="AM403" s="233"/>
      <c r="AN403" s="233"/>
      <c r="AO403" s="233"/>
      <c r="AP403" s="233"/>
      <c r="AQ403" s="233"/>
      <c r="AR403" s="233"/>
      <c r="AS403" s="233"/>
      <c r="AT403" s="233"/>
      <c r="AU403" s="233"/>
      <c r="AV403" s="233"/>
      <c r="AW403" s="233"/>
      <c r="AX403" s="233"/>
      <c r="AY403" s="233"/>
      <c r="AZ403" s="233"/>
      <c r="BA403" s="232" t="e">
        <v>#N/A</v>
      </c>
      <c r="BB403" s="232">
        <v>0</v>
      </c>
      <c r="BC403" t="e">
        <v>#N/A</v>
      </c>
      <c r="BD403">
        <f>VLOOKUP(A403,[1]ورقة6!$A$2:$A$5557,1,0)</f>
        <v>339127</v>
      </c>
      <c r="BE403" s="125">
        <v>0</v>
      </c>
    </row>
    <row r="404" spans="1:57" x14ac:dyDescent="0.25">
      <c r="A404" s="233">
        <v>339137</v>
      </c>
      <c r="B404" s="234" t="s">
        <v>107</v>
      </c>
      <c r="C404" s="233" t="s">
        <v>134</v>
      </c>
      <c r="D404" s="233"/>
      <c r="E404" s="233" t="s">
        <v>134</v>
      </c>
      <c r="F404" s="233" t="s">
        <v>134</v>
      </c>
      <c r="G404" s="233" t="s">
        <v>133</v>
      </c>
      <c r="H404" s="233"/>
      <c r="I404" s="233"/>
      <c r="J404" s="233"/>
      <c r="K404" s="233" t="s">
        <v>133</v>
      </c>
      <c r="L404" s="233"/>
      <c r="M404" s="233"/>
      <c r="N404" s="233"/>
      <c r="O404" s="233"/>
      <c r="P404" s="233"/>
      <c r="Q404" s="233"/>
      <c r="R404" s="233"/>
      <c r="S404" s="233"/>
      <c r="T404" s="233"/>
      <c r="U404" s="233"/>
      <c r="V404" s="233"/>
      <c r="W404" s="233"/>
      <c r="X404" s="233"/>
      <c r="Y404" s="233"/>
      <c r="Z404" s="233"/>
      <c r="AA404" s="233"/>
      <c r="AB404" s="233"/>
      <c r="AC404" s="233"/>
      <c r="AD404" s="233"/>
      <c r="AE404" s="233"/>
      <c r="AF404" s="233"/>
      <c r="AG404" s="233"/>
      <c r="AH404" s="233"/>
      <c r="AI404" s="233"/>
      <c r="AJ404" s="233"/>
      <c r="AK404" s="233"/>
      <c r="AL404" s="233"/>
      <c r="AM404" s="233"/>
      <c r="AN404" s="233"/>
      <c r="AO404" s="233"/>
      <c r="AP404" s="233"/>
      <c r="AQ404" s="233"/>
      <c r="AR404" s="233"/>
      <c r="AS404" s="233"/>
      <c r="AT404" s="233"/>
      <c r="AU404" s="233"/>
      <c r="AV404" s="233"/>
      <c r="AW404" s="233"/>
      <c r="AX404" s="233"/>
      <c r="AY404" s="233"/>
      <c r="AZ404" s="233"/>
      <c r="BA404" s="232" t="e">
        <v>#N/A</v>
      </c>
      <c r="BB404" s="232">
        <v>0</v>
      </c>
      <c r="BC404" t="e">
        <v>#N/A</v>
      </c>
      <c r="BD404">
        <f>VLOOKUP(A404,[1]ورقة6!$A$2:$A$5557,1,0)</f>
        <v>339137</v>
      </c>
      <c r="BE404" s="125">
        <v>0</v>
      </c>
    </row>
    <row r="405" spans="1:57" x14ac:dyDescent="0.25">
      <c r="A405" s="233">
        <v>339140</v>
      </c>
      <c r="B405" s="234" t="s">
        <v>107</v>
      </c>
      <c r="C405" s="233" t="s">
        <v>133</v>
      </c>
      <c r="D405" s="233" t="s">
        <v>133</v>
      </c>
      <c r="E405" s="233" t="s">
        <v>133</v>
      </c>
      <c r="F405" s="233" t="s">
        <v>133</v>
      </c>
      <c r="G405" s="233" t="s">
        <v>133</v>
      </c>
      <c r="H405" s="233" t="s">
        <v>133</v>
      </c>
      <c r="I405" s="233" t="s">
        <v>133</v>
      </c>
      <c r="J405" s="233" t="s">
        <v>133</v>
      </c>
      <c r="K405" s="233" t="s">
        <v>133</v>
      </c>
      <c r="L405" s="233" t="s">
        <v>133</v>
      </c>
      <c r="M405" s="233" t="s">
        <v>133</v>
      </c>
      <c r="N405" s="233" t="s">
        <v>131</v>
      </c>
      <c r="O405" s="233" t="s">
        <v>133</v>
      </c>
      <c r="P405" s="233"/>
      <c r="Q405" s="233"/>
      <c r="R405" s="233"/>
      <c r="S405" s="233"/>
      <c r="T405" s="233"/>
      <c r="U405" s="233"/>
      <c r="V405" s="233"/>
      <c r="W405" s="233"/>
      <c r="X405" s="233"/>
      <c r="Y405" s="233"/>
      <c r="Z405" s="233"/>
      <c r="AA405" s="233"/>
      <c r="AB405" s="233"/>
      <c r="AC405" s="233"/>
      <c r="AD405" s="233"/>
      <c r="AE405" s="233"/>
      <c r="AF405" s="233"/>
      <c r="AG405" s="233"/>
      <c r="AH405" s="233"/>
      <c r="AI405" s="233"/>
      <c r="AJ405" s="233"/>
      <c r="AK405" s="233"/>
      <c r="AL405" s="233"/>
      <c r="AM405" s="233"/>
      <c r="AN405" s="233"/>
      <c r="AO405" s="233"/>
      <c r="AP405" s="233"/>
      <c r="AQ405" s="233"/>
      <c r="AR405" s="233"/>
      <c r="AS405" s="233"/>
      <c r="AT405" s="233"/>
      <c r="AU405" s="233"/>
      <c r="AV405" s="233"/>
      <c r="AW405" s="233"/>
      <c r="AX405" s="233"/>
      <c r="AY405" s="233"/>
      <c r="AZ405" s="233"/>
      <c r="BA405" s="232" t="e">
        <v>#N/A</v>
      </c>
      <c r="BB405" s="232">
        <v>0</v>
      </c>
      <c r="BC405" t="e">
        <v>#N/A</v>
      </c>
      <c r="BD405">
        <f>VLOOKUP(A405,[1]ورقة6!$A$2:$A$5557,1,0)</f>
        <v>339140</v>
      </c>
      <c r="BE405" s="125">
        <v>0</v>
      </c>
    </row>
    <row r="406" spans="1:57" x14ac:dyDescent="0.25">
      <c r="A406" s="233">
        <v>339147</v>
      </c>
      <c r="B406" s="234" t="s">
        <v>107</v>
      </c>
      <c r="C406" s="233"/>
      <c r="D406" s="233" t="s">
        <v>134</v>
      </c>
      <c r="E406" s="233" t="s">
        <v>134</v>
      </c>
      <c r="F406" s="233" t="s">
        <v>134</v>
      </c>
      <c r="G406" s="233" t="s">
        <v>134</v>
      </c>
      <c r="H406" s="233" t="s">
        <v>134</v>
      </c>
      <c r="I406" s="233" t="s">
        <v>134</v>
      </c>
      <c r="J406" s="233" t="s">
        <v>134</v>
      </c>
      <c r="K406" s="233" t="s">
        <v>134</v>
      </c>
      <c r="L406" s="233" t="s">
        <v>134</v>
      </c>
      <c r="M406" s="233" t="s">
        <v>134</v>
      </c>
      <c r="N406" s="233" t="s">
        <v>134</v>
      </c>
      <c r="O406" s="233" t="s">
        <v>134</v>
      </c>
      <c r="P406" s="233"/>
      <c r="Q406" s="233"/>
      <c r="R406" s="233"/>
      <c r="S406" s="233"/>
      <c r="T406" s="233"/>
      <c r="U406" s="233"/>
      <c r="V406" s="233"/>
      <c r="W406" s="233"/>
      <c r="X406" s="233"/>
      <c r="Y406" s="233"/>
      <c r="Z406" s="233"/>
      <c r="AA406" s="233"/>
      <c r="AB406" s="233"/>
      <c r="AC406" s="233"/>
      <c r="AD406" s="233"/>
      <c r="AE406" s="233"/>
      <c r="AF406" s="233"/>
      <c r="AG406" s="233"/>
      <c r="AH406" s="233"/>
      <c r="AI406" s="233"/>
      <c r="AJ406" s="233"/>
      <c r="AK406" s="233"/>
      <c r="AL406" s="233"/>
      <c r="AM406" s="233"/>
      <c r="AN406" s="233"/>
      <c r="AO406" s="233"/>
      <c r="AP406" s="233"/>
      <c r="AQ406" s="233"/>
      <c r="AR406" s="233"/>
      <c r="AS406" s="233"/>
      <c r="AT406" s="233"/>
      <c r="AU406" s="233"/>
      <c r="AV406" s="233"/>
      <c r="AW406" s="233"/>
      <c r="AX406" s="233"/>
      <c r="AY406" s="233"/>
      <c r="AZ406" s="233"/>
      <c r="BA406" s="232" t="e">
        <v>#N/A</v>
      </c>
      <c r="BB406" s="232">
        <v>0</v>
      </c>
      <c r="BC406" t="e">
        <v>#N/A</v>
      </c>
      <c r="BD406">
        <f>VLOOKUP(A406,[1]ورقة6!$A$2:$A$5557,1,0)</f>
        <v>339147</v>
      </c>
      <c r="BE406" s="125">
        <v>0</v>
      </c>
    </row>
    <row r="407" spans="1:57" x14ac:dyDescent="0.25">
      <c r="A407" s="233">
        <v>339150</v>
      </c>
      <c r="B407" s="234" t="s">
        <v>107</v>
      </c>
      <c r="C407" s="233" t="s">
        <v>131</v>
      </c>
      <c r="D407" s="233" t="s">
        <v>131</v>
      </c>
      <c r="E407" s="233" t="s">
        <v>131</v>
      </c>
      <c r="F407" s="233" t="s">
        <v>131</v>
      </c>
      <c r="G407" s="233" t="s">
        <v>131</v>
      </c>
      <c r="H407" s="233" t="s">
        <v>131</v>
      </c>
      <c r="I407" s="233" t="s">
        <v>131</v>
      </c>
      <c r="J407" s="233" t="s">
        <v>131</v>
      </c>
      <c r="K407" s="233" t="s">
        <v>131</v>
      </c>
      <c r="L407" s="233" t="s">
        <v>131</v>
      </c>
      <c r="M407" s="233" t="s">
        <v>131</v>
      </c>
      <c r="N407" s="233" t="s">
        <v>131</v>
      </c>
      <c r="O407" s="233" t="s">
        <v>131</v>
      </c>
      <c r="P407" s="233"/>
      <c r="Q407" s="233"/>
      <c r="R407" s="233"/>
      <c r="S407" s="233"/>
      <c r="T407" s="233"/>
      <c r="U407" s="233"/>
      <c r="V407" s="233"/>
      <c r="W407" s="233"/>
      <c r="X407" s="233"/>
      <c r="Y407" s="233"/>
      <c r="Z407" s="233"/>
      <c r="AA407" s="233"/>
      <c r="AB407" s="233"/>
      <c r="AC407" s="233"/>
      <c r="AD407" s="233"/>
      <c r="AE407" s="233"/>
      <c r="AF407" s="233"/>
      <c r="AG407" s="233"/>
      <c r="AH407" s="233"/>
      <c r="AI407" s="233"/>
      <c r="AJ407" s="233"/>
      <c r="AK407" s="233"/>
      <c r="AL407" s="233"/>
      <c r="AM407" s="233"/>
      <c r="AN407" s="233"/>
      <c r="AO407" s="233"/>
      <c r="AP407" s="233"/>
      <c r="AQ407" s="233"/>
      <c r="AR407" s="233"/>
      <c r="AS407" s="233"/>
      <c r="AT407" s="233"/>
      <c r="AU407" s="233"/>
      <c r="AV407" s="233"/>
      <c r="AW407" s="233"/>
      <c r="AX407" s="233"/>
      <c r="AY407" s="233"/>
      <c r="AZ407" s="233"/>
      <c r="BA407" s="232" t="e">
        <v>#N/A</v>
      </c>
      <c r="BB407" s="232">
        <v>0</v>
      </c>
      <c r="BC407" t="e">
        <v>#N/A</v>
      </c>
      <c r="BD407">
        <f>VLOOKUP(A407,[1]ورقة6!$A$2:$A$5557,1,0)</f>
        <v>339150</v>
      </c>
      <c r="BE407" s="125">
        <v>0</v>
      </c>
    </row>
    <row r="408" spans="1:57" x14ac:dyDescent="0.25">
      <c r="A408" s="233">
        <v>339155</v>
      </c>
      <c r="B408" s="234" t="s">
        <v>107</v>
      </c>
      <c r="C408" s="233" t="s">
        <v>133</v>
      </c>
      <c r="D408" s="233" t="s">
        <v>133</v>
      </c>
      <c r="E408" s="233" t="s">
        <v>133</v>
      </c>
      <c r="F408" s="233" t="s">
        <v>133</v>
      </c>
      <c r="G408" s="233" t="s">
        <v>133</v>
      </c>
      <c r="H408" s="233" t="s">
        <v>133</v>
      </c>
      <c r="I408" s="233" t="s">
        <v>133</v>
      </c>
      <c r="J408" s="233" t="s">
        <v>131</v>
      </c>
      <c r="K408" s="233" t="s">
        <v>131</v>
      </c>
      <c r="L408" s="233" t="s">
        <v>131</v>
      </c>
      <c r="M408" s="233" t="s">
        <v>131</v>
      </c>
      <c r="N408" s="233" t="s">
        <v>131</v>
      </c>
      <c r="O408" s="233" t="s">
        <v>131</v>
      </c>
      <c r="P408" s="233"/>
      <c r="Q408" s="233"/>
      <c r="R408" s="233"/>
      <c r="S408" s="233"/>
      <c r="T408" s="233"/>
      <c r="U408" s="233"/>
      <c r="V408" s="233"/>
      <c r="W408" s="233"/>
      <c r="X408" s="233"/>
      <c r="Y408" s="233"/>
      <c r="Z408" s="233"/>
      <c r="AA408" s="233"/>
      <c r="AB408" s="233"/>
      <c r="AC408" s="233"/>
      <c r="AD408" s="233"/>
      <c r="AE408" s="233"/>
      <c r="AF408" s="233"/>
      <c r="AG408" s="233"/>
      <c r="AH408" s="233"/>
      <c r="AI408" s="233"/>
      <c r="AJ408" s="233"/>
      <c r="AK408" s="233"/>
      <c r="AL408" s="233"/>
      <c r="AM408" s="233"/>
      <c r="AN408" s="233"/>
      <c r="AO408" s="233"/>
      <c r="AP408" s="233"/>
      <c r="AQ408" s="233"/>
      <c r="AR408" s="233"/>
      <c r="AS408" s="233"/>
      <c r="AT408" s="233"/>
      <c r="AU408" s="233"/>
      <c r="AV408" s="233"/>
      <c r="AW408" s="233"/>
      <c r="AX408" s="233"/>
      <c r="AY408" s="233"/>
      <c r="AZ408" s="233"/>
      <c r="BA408" s="232" t="e">
        <v>#N/A</v>
      </c>
      <c r="BB408" s="232">
        <v>0</v>
      </c>
      <c r="BC408" t="e">
        <v>#N/A</v>
      </c>
      <c r="BD408">
        <f>VLOOKUP(A408,[1]ورقة6!$A$2:$A$5557,1,0)</f>
        <v>339155</v>
      </c>
      <c r="BE408" s="125">
        <v>0</v>
      </c>
    </row>
    <row r="409" spans="1:57" x14ac:dyDescent="0.25">
      <c r="A409" s="233">
        <v>339160</v>
      </c>
      <c r="B409" s="234" t="s">
        <v>107</v>
      </c>
      <c r="C409" s="233" t="s">
        <v>133</v>
      </c>
      <c r="D409" s="233" t="s">
        <v>133</v>
      </c>
      <c r="E409" s="233" t="s">
        <v>134</v>
      </c>
      <c r="F409" s="233" t="s">
        <v>134</v>
      </c>
      <c r="G409" s="233" t="s">
        <v>133</v>
      </c>
      <c r="H409" s="233" t="s">
        <v>134</v>
      </c>
      <c r="I409" s="233" t="s">
        <v>134</v>
      </c>
      <c r="J409" s="233" t="s">
        <v>133</v>
      </c>
      <c r="K409" s="233" t="s">
        <v>133</v>
      </c>
      <c r="L409" s="233" t="s">
        <v>133</v>
      </c>
      <c r="M409" s="233" t="s">
        <v>133</v>
      </c>
      <c r="N409" s="233" t="s">
        <v>133</v>
      </c>
      <c r="O409" s="233" t="s">
        <v>133</v>
      </c>
      <c r="P409" s="233"/>
      <c r="Q409" s="233"/>
      <c r="R409" s="233"/>
      <c r="S409" s="233"/>
      <c r="T409" s="233"/>
      <c r="U409" s="233"/>
      <c r="V409" s="233"/>
      <c r="W409" s="233"/>
      <c r="X409" s="233"/>
      <c r="Y409" s="233"/>
      <c r="Z409" s="233"/>
      <c r="AA409" s="233"/>
      <c r="AB409" s="233"/>
      <c r="AC409" s="233"/>
      <c r="AD409" s="233"/>
      <c r="AE409" s="233"/>
      <c r="AF409" s="233"/>
      <c r="AG409" s="233"/>
      <c r="AH409" s="233"/>
      <c r="AI409" s="233"/>
      <c r="AJ409" s="233"/>
      <c r="AK409" s="233"/>
      <c r="AL409" s="233"/>
      <c r="AM409" s="233"/>
      <c r="AN409" s="233"/>
      <c r="AO409" s="233"/>
      <c r="AP409" s="233"/>
      <c r="AQ409" s="233"/>
      <c r="AR409" s="233"/>
      <c r="AS409" s="233"/>
      <c r="AT409" s="233"/>
      <c r="AU409" s="233"/>
      <c r="AV409" s="233"/>
      <c r="AW409" s="233"/>
      <c r="AX409" s="233"/>
      <c r="AY409" s="233"/>
      <c r="AZ409" s="233"/>
      <c r="BA409" s="232" t="e">
        <v>#N/A</v>
      </c>
      <c r="BB409" s="232">
        <v>0</v>
      </c>
      <c r="BC409" t="e">
        <v>#N/A</v>
      </c>
      <c r="BD409">
        <f>VLOOKUP(A409,[1]ورقة6!$A$2:$A$5557,1,0)</f>
        <v>339160</v>
      </c>
      <c r="BE409" s="125">
        <v>0</v>
      </c>
    </row>
    <row r="410" spans="1:57" x14ac:dyDescent="0.25">
      <c r="A410" s="233">
        <v>339161</v>
      </c>
      <c r="B410" s="234" t="s">
        <v>107</v>
      </c>
      <c r="C410" s="233" t="s">
        <v>134</v>
      </c>
      <c r="D410" s="233" t="s">
        <v>134</v>
      </c>
      <c r="E410" s="233" t="s">
        <v>134</v>
      </c>
      <c r="F410" s="233" t="s">
        <v>134</v>
      </c>
      <c r="G410" s="233" t="s">
        <v>134</v>
      </c>
      <c r="H410" s="233" t="s">
        <v>133</v>
      </c>
      <c r="I410" s="233" t="s">
        <v>133</v>
      </c>
      <c r="J410" s="233" t="s">
        <v>131</v>
      </c>
      <c r="K410" s="233" t="s">
        <v>131</v>
      </c>
      <c r="L410" s="233" t="s">
        <v>131</v>
      </c>
      <c r="M410" s="233" t="s">
        <v>133</v>
      </c>
      <c r="N410" s="233" t="s">
        <v>131</v>
      </c>
      <c r="O410" s="233" t="s">
        <v>131</v>
      </c>
      <c r="P410" s="233"/>
      <c r="Q410" s="233"/>
      <c r="R410" s="233"/>
      <c r="S410" s="233"/>
      <c r="T410" s="233"/>
      <c r="U410" s="233"/>
      <c r="V410" s="233"/>
      <c r="W410" s="233"/>
      <c r="X410" s="233"/>
      <c r="Y410" s="233"/>
      <c r="Z410" s="233"/>
      <c r="AA410" s="233"/>
      <c r="AB410" s="233"/>
      <c r="AC410" s="233"/>
      <c r="AD410" s="233"/>
      <c r="AE410" s="233"/>
      <c r="AF410" s="233"/>
      <c r="AG410" s="233"/>
      <c r="AH410" s="233"/>
      <c r="AI410" s="233"/>
      <c r="AJ410" s="233"/>
      <c r="AK410" s="233"/>
      <c r="AL410" s="233"/>
      <c r="AM410" s="233"/>
      <c r="AN410" s="233"/>
      <c r="AO410" s="233"/>
      <c r="AP410" s="233"/>
      <c r="AQ410" s="233"/>
      <c r="AR410" s="233"/>
      <c r="AS410" s="233"/>
      <c r="AT410" s="233"/>
      <c r="AU410" s="233"/>
      <c r="AV410" s="233"/>
      <c r="AW410" s="233"/>
      <c r="AX410" s="233"/>
      <c r="AY410" s="233"/>
      <c r="AZ410" s="233"/>
      <c r="BA410" s="232" t="e">
        <v>#N/A</v>
      </c>
      <c r="BB410" s="232">
        <v>0</v>
      </c>
      <c r="BC410" t="e">
        <v>#N/A</v>
      </c>
      <c r="BD410">
        <f>VLOOKUP(A410,[1]ورقة6!$A$2:$A$5557,1,0)</f>
        <v>339161</v>
      </c>
      <c r="BE410" s="125">
        <v>0</v>
      </c>
    </row>
    <row r="411" spans="1:57" x14ac:dyDescent="0.25">
      <c r="A411" s="233">
        <v>339162</v>
      </c>
      <c r="B411" s="234" t="s">
        <v>107</v>
      </c>
      <c r="C411" s="233" t="s">
        <v>133</v>
      </c>
      <c r="D411" s="233" t="s">
        <v>133</v>
      </c>
      <c r="E411" s="233" t="s">
        <v>133</v>
      </c>
      <c r="F411" s="233" t="s">
        <v>133</v>
      </c>
      <c r="G411" s="233" t="s">
        <v>133</v>
      </c>
      <c r="H411" s="233" t="s">
        <v>133</v>
      </c>
      <c r="I411" s="233" t="s">
        <v>133</v>
      </c>
      <c r="J411" s="233" t="s">
        <v>133</v>
      </c>
      <c r="K411" s="233" t="s">
        <v>133</v>
      </c>
      <c r="L411" s="233"/>
      <c r="M411" s="233" t="s">
        <v>133</v>
      </c>
      <c r="N411" s="233" t="s">
        <v>133</v>
      </c>
      <c r="O411" s="233" t="s">
        <v>133</v>
      </c>
      <c r="P411" s="233"/>
      <c r="Q411" s="233"/>
      <c r="R411" s="233"/>
      <c r="S411" s="233"/>
      <c r="T411" s="233"/>
      <c r="U411" s="233"/>
      <c r="V411" s="233"/>
      <c r="W411" s="233"/>
      <c r="X411" s="233"/>
      <c r="Y411" s="233"/>
      <c r="Z411" s="233"/>
      <c r="AA411" s="233"/>
      <c r="AB411" s="233"/>
      <c r="AC411" s="233"/>
      <c r="AD411" s="233"/>
      <c r="AE411" s="233"/>
      <c r="AF411" s="233"/>
      <c r="AG411" s="233"/>
      <c r="AH411" s="233"/>
      <c r="AI411" s="233"/>
      <c r="AJ411" s="233"/>
      <c r="AK411" s="233"/>
      <c r="AL411" s="233"/>
      <c r="AM411" s="233"/>
      <c r="AN411" s="233"/>
      <c r="AO411" s="233"/>
      <c r="AP411" s="233"/>
      <c r="AQ411" s="233"/>
      <c r="AR411" s="233"/>
      <c r="AS411" s="233"/>
      <c r="AT411" s="233"/>
      <c r="AU411" s="233"/>
      <c r="AV411" s="233"/>
      <c r="AW411" s="233"/>
      <c r="AX411" s="233"/>
      <c r="AY411" s="233"/>
      <c r="AZ411" s="233"/>
      <c r="BA411" s="232" t="e">
        <v>#N/A</v>
      </c>
      <c r="BB411" s="232">
        <v>0</v>
      </c>
      <c r="BC411" t="e">
        <v>#N/A</v>
      </c>
      <c r="BD411">
        <f>VLOOKUP(A411,[1]ورقة6!$A$2:$A$5557,1,0)</f>
        <v>339162</v>
      </c>
      <c r="BE411" s="125">
        <v>0</v>
      </c>
    </row>
    <row r="412" spans="1:57" x14ac:dyDescent="0.25">
      <c r="A412" s="233">
        <v>339167</v>
      </c>
      <c r="B412" s="234" t="s">
        <v>107</v>
      </c>
      <c r="C412" s="233"/>
      <c r="D412" s="233" t="s">
        <v>133</v>
      </c>
      <c r="E412" s="233"/>
      <c r="F412" s="233" t="s">
        <v>133</v>
      </c>
      <c r="G412" s="233" t="s">
        <v>133</v>
      </c>
      <c r="H412" s="233" t="s">
        <v>133</v>
      </c>
      <c r="I412" s="233" t="s">
        <v>133</v>
      </c>
      <c r="J412" s="233" t="s">
        <v>131</v>
      </c>
      <c r="K412" s="233" t="s">
        <v>131</v>
      </c>
      <c r="L412" s="233" t="s">
        <v>131</v>
      </c>
      <c r="M412" s="233" t="s">
        <v>131</v>
      </c>
      <c r="N412" s="233" t="s">
        <v>131</v>
      </c>
      <c r="O412" s="233" t="s">
        <v>131</v>
      </c>
      <c r="P412" s="233"/>
      <c r="Q412" s="233"/>
      <c r="R412" s="233"/>
      <c r="S412" s="233"/>
      <c r="T412" s="233"/>
      <c r="U412" s="233"/>
      <c r="V412" s="233"/>
      <c r="W412" s="233"/>
      <c r="X412" s="233"/>
      <c r="Y412" s="233"/>
      <c r="Z412" s="233"/>
      <c r="AA412" s="233"/>
      <c r="AB412" s="233"/>
      <c r="AC412" s="233"/>
      <c r="AD412" s="233"/>
      <c r="AE412" s="233"/>
      <c r="AF412" s="233"/>
      <c r="AG412" s="233"/>
      <c r="AH412" s="233"/>
      <c r="AI412" s="233"/>
      <c r="AJ412" s="233"/>
      <c r="AK412" s="233"/>
      <c r="AL412" s="233"/>
      <c r="AM412" s="233"/>
      <c r="AN412" s="233"/>
      <c r="AO412" s="233"/>
      <c r="AP412" s="233"/>
      <c r="AQ412" s="233"/>
      <c r="AR412" s="233"/>
      <c r="AS412" s="233"/>
      <c r="AT412" s="233"/>
      <c r="AU412" s="233"/>
      <c r="AV412" s="233"/>
      <c r="AW412" s="233"/>
      <c r="AX412" s="233"/>
      <c r="AY412" s="233"/>
      <c r="AZ412" s="233"/>
      <c r="BA412" s="232" t="e">
        <v>#N/A</v>
      </c>
      <c r="BB412" s="232">
        <v>0</v>
      </c>
      <c r="BC412" t="e">
        <v>#N/A</v>
      </c>
      <c r="BD412">
        <f>VLOOKUP(A412,[1]ورقة6!$A$2:$A$5557,1,0)</f>
        <v>339167</v>
      </c>
      <c r="BE412" s="125">
        <v>0</v>
      </c>
    </row>
    <row r="413" spans="1:57" x14ac:dyDescent="0.25">
      <c r="A413" s="233">
        <v>339172</v>
      </c>
      <c r="B413" s="234" t="s">
        <v>107</v>
      </c>
      <c r="C413" s="233" t="s">
        <v>134</v>
      </c>
      <c r="D413" s="233"/>
      <c r="E413" s="233"/>
      <c r="F413" s="233" t="s">
        <v>134</v>
      </c>
      <c r="G413" s="233" t="s">
        <v>134</v>
      </c>
      <c r="H413" s="233"/>
      <c r="I413" s="233" t="s">
        <v>134</v>
      </c>
      <c r="J413" s="233" t="s">
        <v>133</v>
      </c>
      <c r="K413" s="233" t="s">
        <v>133</v>
      </c>
      <c r="L413" s="233" t="s">
        <v>133</v>
      </c>
      <c r="M413" s="233" t="s">
        <v>133</v>
      </c>
      <c r="N413" s="233" t="s">
        <v>133</v>
      </c>
      <c r="O413" s="233" t="s">
        <v>133</v>
      </c>
      <c r="P413" s="233"/>
      <c r="Q413" s="233"/>
      <c r="R413" s="233"/>
      <c r="S413" s="233"/>
      <c r="T413" s="233"/>
      <c r="U413" s="233"/>
      <c r="V413" s="233"/>
      <c r="W413" s="233"/>
      <c r="X413" s="233"/>
      <c r="Y413" s="233"/>
      <c r="Z413" s="233"/>
      <c r="AA413" s="233"/>
      <c r="AB413" s="233"/>
      <c r="AC413" s="233"/>
      <c r="AD413" s="233"/>
      <c r="AE413" s="233"/>
      <c r="AF413" s="233"/>
      <c r="AG413" s="233"/>
      <c r="AH413" s="233"/>
      <c r="AI413" s="233"/>
      <c r="AJ413" s="233"/>
      <c r="AK413" s="233"/>
      <c r="AL413" s="233"/>
      <c r="AM413" s="233"/>
      <c r="AN413" s="233"/>
      <c r="AO413" s="233"/>
      <c r="AP413" s="233"/>
      <c r="AQ413" s="233"/>
      <c r="AR413" s="233"/>
      <c r="AS413" s="233"/>
      <c r="AT413" s="233"/>
      <c r="AU413" s="233"/>
      <c r="AV413" s="233"/>
      <c r="AW413" s="233"/>
      <c r="AX413" s="233"/>
      <c r="AY413" s="233"/>
      <c r="AZ413" s="233"/>
      <c r="BA413" s="232" t="e">
        <v>#N/A</v>
      </c>
      <c r="BB413" s="232">
        <v>0</v>
      </c>
      <c r="BC413" t="e">
        <v>#N/A</v>
      </c>
      <c r="BD413">
        <f>VLOOKUP(A413,[1]ورقة6!$A$2:$A$5557,1,0)</f>
        <v>339172</v>
      </c>
      <c r="BE413" s="125">
        <v>0</v>
      </c>
    </row>
    <row r="414" spans="1:57" x14ac:dyDescent="0.25">
      <c r="A414" s="233">
        <v>339180</v>
      </c>
      <c r="B414" s="234" t="s">
        <v>107</v>
      </c>
      <c r="C414" s="233" t="s">
        <v>134</v>
      </c>
      <c r="D414" s="233"/>
      <c r="E414" s="233" t="s">
        <v>134</v>
      </c>
      <c r="F414" s="233"/>
      <c r="G414" s="233" t="s">
        <v>134</v>
      </c>
      <c r="H414" s="233"/>
      <c r="I414" s="233" t="s">
        <v>134</v>
      </c>
      <c r="J414" s="233" t="s">
        <v>134</v>
      </c>
      <c r="K414" s="233" t="s">
        <v>134</v>
      </c>
      <c r="L414" s="233" t="s">
        <v>134</v>
      </c>
      <c r="M414" s="233" t="s">
        <v>134</v>
      </c>
      <c r="N414" s="233" t="s">
        <v>134</v>
      </c>
      <c r="O414" s="233" t="s">
        <v>131</v>
      </c>
      <c r="P414" s="233"/>
      <c r="Q414" s="233"/>
      <c r="R414" s="233"/>
      <c r="S414" s="233"/>
      <c r="T414" s="233"/>
      <c r="U414" s="233"/>
      <c r="V414" s="233"/>
      <c r="W414" s="233"/>
      <c r="X414" s="233"/>
      <c r="Y414" s="233"/>
      <c r="Z414" s="233"/>
      <c r="AA414" s="233"/>
      <c r="AB414" s="233"/>
      <c r="AC414" s="233"/>
      <c r="AD414" s="233"/>
      <c r="AE414" s="233"/>
      <c r="AF414" s="233"/>
      <c r="AG414" s="233"/>
      <c r="AH414" s="233"/>
      <c r="AI414" s="233"/>
      <c r="AJ414" s="233"/>
      <c r="AK414" s="233"/>
      <c r="AL414" s="233"/>
      <c r="AM414" s="233"/>
      <c r="AN414" s="233"/>
      <c r="AO414" s="233"/>
      <c r="AP414" s="233"/>
      <c r="AQ414" s="233"/>
      <c r="AR414" s="233"/>
      <c r="AS414" s="233"/>
      <c r="AT414" s="233"/>
      <c r="AU414" s="233"/>
      <c r="AV414" s="233"/>
      <c r="AW414" s="233"/>
      <c r="AX414" s="233"/>
      <c r="AY414" s="233"/>
      <c r="AZ414" s="233"/>
      <c r="BA414" s="232" t="e">
        <v>#N/A</v>
      </c>
      <c r="BB414" s="232">
        <v>0</v>
      </c>
      <c r="BC414" t="e">
        <v>#N/A</v>
      </c>
      <c r="BD414">
        <f>VLOOKUP(A414,[1]ورقة6!$A$2:$A$5557,1,0)</f>
        <v>339180</v>
      </c>
      <c r="BE414" s="125">
        <v>0</v>
      </c>
    </row>
    <row r="415" spans="1:57" x14ac:dyDescent="0.25">
      <c r="A415">
        <v>339183</v>
      </c>
      <c r="B415" t="s">
        <v>107</v>
      </c>
      <c r="C415" t="s">
        <v>134</v>
      </c>
      <c r="D415" t="s">
        <v>134</v>
      </c>
      <c r="E415" t="s">
        <v>134</v>
      </c>
      <c r="F415"/>
      <c r="G415"/>
      <c r="H415"/>
      <c r="I415" t="s">
        <v>134</v>
      </c>
      <c r="J415" t="s">
        <v>134</v>
      </c>
      <c r="K415" t="s">
        <v>134</v>
      </c>
      <c r="L415"/>
      <c r="M415" t="s">
        <v>134</v>
      </c>
      <c r="N415" t="s">
        <v>134</v>
      </c>
      <c r="O415" t="s">
        <v>134</v>
      </c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 s="232" t="s">
        <v>107</v>
      </c>
      <c r="BB415" s="232">
        <v>0</v>
      </c>
      <c r="BC415" t="e">
        <v>#N/A</v>
      </c>
      <c r="BD415">
        <f>VLOOKUP(A415,[1]ورقة6!$A$2:$A$5557,1,0)</f>
        <v>339183</v>
      </c>
      <c r="BE415" s="125">
        <v>0</v>
      </c>
    </row>
    <row r="416" spans="1:57" x14ac:dyDescent="0.25">
      <c r="A416">
        <v>339186</v>
      </c>
      <c r="B416" t="s">
        <v>107</v>
      </c>
      <c r="C416" t="s">
        <v>131</v>
      </c>
      <c r="D416"/>
      <c r="E416"/>
      <c r="F416" t="s">
        <v>134</v>
      </c>
      <c r="G416" t="s">
        <v>134</v>
      </c>
      <c r="H416"/>
      <c r="I416"/>
      <c r="J416"/>
      <c r="K416" t="s">
        <v>134</v>
      </c>
      <c r="L416" t="s">
        <v>134</v>
      </c>
      <c r="M416"/>
      <c r="N416" t="s">
        <v>133</v>
      </c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 s="232" t="s">
        <v>107</v>
      </c>
      <c r="BB416" s="232">
        <v>0</v>
      </c>
      <c r="BC416" t="e">
        <v>#N/A</v>
      </c>
      <c r="BD416">
        <f>VLOOKUP(A416,[1]ورقة6!$A$2:$A$5557,1,0)</f>
        <v>339186</v>
      </c>
      <c r="BE416" s="125">
        <v>0</v>
      </c>
    </row>
    <row r="417" spans="1:57" x14ac:dyDescent="0.25">
      <c r="A417" s="233">
        <v>339200</v>
      </c>
      <c r="B417" s="234" t="s">
        <v>107</v>
      </c>
      <c r="C417" s="233" t="s">
        <v>134</v>
      </c>
      <c r="D417" s="233" t="s">
        <v>133</v>
      </c>
      <c r="E417" s="233" t="s">
        <v>133</v>
      </c>
      <c r="F417" s="233" t="s">
        <v>131</v>
      </c>
      <c r="G417" s="233" t="s">
        <v>134</v>
      </c>
      <c r="H417" s="233" t="s">
        <v>133</v>
      </c>
      <c r="I417" s="233" t="s">
        <v>131</v>
      </c>
      <c r="J417" s="233" t="s">
        <v>133</v>
      </c>
      <c r="K417" s="233" t="s">
        <v>131</v>
      </c>
      <c r="L417" s="233" t="s">
        <v>131</v>
      </c>
      <c r="M417" s="233" t="s">
        <v>131</v>
      </c>
      <c r="N417" s="233" t="s">
        <v>131</v>
      </c>
      <c r="O417" s="233" t="s">
        <v>131</v>
      </c>
      <c r="P417" s="233"/>
      <c r="Q417" s="233"/>
      <c r="R417" s="233"/>
      <c r="S417" s="233"/>
      <c r="T417" s="233"/>
      <c r="U417" s="233"/>
      <c r="V417" s="233"/>
      <c r="W417" s="233"/>
      <c r="X417" s="233"/>
      <c r="Y417" s="233"/>
      <c r="Z417" s="233"/>
      <c r="AA417" s="233"/>
      <c r="AB417" s="233"/>
      <c r="AC417" s="233"/>
      <c r="AD417" s="233"/>
      <c r="AE417" s="233"/>
      <c r="AF417" s="233"/>
      <c r="AG417" s="233"/>
      <c r="AH417" s="233"/>
      <c r="AI417" s="233"/>
      <c r="AJ417" s="233"/>
      <c r="AK417" s="233"/>
      <c r="AL417" s="233"/>
      <c r="AM417" s="233"/>
      <c r="AN417" s="233"/>
      <c r="AO417" s="233"/>
      <c r="AP417" s="233"/>
      <c r="AQ417" s="233"/>
      <c r="AR417" s="233"/>
      <c r="AS417" s="233"/>
      <c r="AT417" s="233"/>
      <c r="AU417" s="233"/>
      <c r="AV417" s="233"/>
      <c r="AW417" s="233"/>
      <c r="AX417" s="233"/>
      <c r="AY417" s="233"/>
      <c r="AZ417" s="233"/>
      <c r="BA417" s="232" t="e">
        <v>#N/A</v>
      </c>
      <c r="BB417" s="232">
        <v>0</v>
      </c>
      <c r="BC417" t="e">
        <v>#N/A</v>
      </c>
      <c r="BD417">
        <f>VLOOKUP(A417,[1]ورقة6!$A$2:$A$5557,1,0)</f>
        <v>339200</v>
      </c>
      <c r="BE417" s="125">
        <v>0</v>
      </c>
    </row>
    <row r="418" spans="1:57" x14ac:dyDescent="0.25">
      <c r="A418" s="233">
        <v>339206</v>
      </c>
      <c r="B418" s="234" t="s">
        <v>107</v>
      </c>
      <c r="C418" s="233"/>
      <c r="D418" s="233" t="s">
        <v>131</v>
      </c>
      <c r="E418" s="233" t="s">
        <v>133</v>
      </c>
      <c r="F418" s="233" t="s">
        <v>133</v>
      </c>
      <c r="G418" s="233" t="s">
        <v>133</v>
      </c>
      <c r="H418" s="233" t="s">
        <v>133</v>
      </c>
      <c r="I418" s="233" t="s">
        <v>133</v>
      </c>
      <c r="J418" s="233" t="s">
        <v>131</v>
      </c>
      <c r="K418" s="233" t="s">
        <v>131</v>
      </c>
      <c r="L418" s="233" t="s">
        <v>131</v>
      </c>
      <c r="M418" s="233" t="s">
        <v>131</v>
      </c>
      <c r="N418" s="233" t="s">
        <v>131</v>
      </c>
      <c r="O418" s="233" t="s">
        <v>131</v>
      </c>
      <c r="P418" s="233"/>
      <c r="Q418" s="233"/>
      <c r="R418" s="233"/>
      <c r="S418" s="233"/>
      <c r="T418" s="233"/>
      <c r="U418" s="233"/>
      <c r="V418" s="233"/>
      <c r="W418" s="233"/>
      <c r="X418" s="233"/>
      <c r="Y418" s="233"/>
      <c r="Z418" s="233"/>
      <c r="AA418" s="233"/>
      <c r="AB418" s="233"/>
      <c r="AC418" s="233"/>
      <c r="AD418" s="233"/>
      <c r="AE418" s="233"/>
      <c r="AF418" s="233"/>
      <c r="AG418" s="233"/>
      <c r="AH418" s="233"/>
      <c r="AI418" s="233"/>
      <c r="AJ418" s="233"/>
      <c r="AK418" s="233"/>
      <c r="AL418" s="233"/>
      <c r="AM418" s="233"/>
      <c r="AN418" s="233"/>
      <c r="AO418" s="233"/>
      <c r="AP418" s="233"/>
      <c r="AQ418" s="233"/>
      <c r="AR418" s="233"/>
      <c r="AS418" s="233"/>
      <c r="AT418" s="233"/>
      <c r="AU418" s="233"/>
      <c r="AV418" s="233"/>
      <c r="AW418" s="233"/>
      <c r="AX418" s="233"/>
      <c r="AY418" s="233"/>
      <c r="AZ418" s="233"/>
      <c r="BA418" s="232" t="e">
        <v>#N/A</v>
      </c>
      <c r="BB418" s="232" t="s">
        <v>4430</v>
      </c>
      <c r="BC418" t="e">
        <v>#N/A</v>
      </c>
      <c r="BD418">
        <f>VLOOKUP(A418,[1]ورقة6!$A$2:$A$5557,1,0)</f>
        <v>339206</v>
      </c>
      <c r="BE418" s="125" t="s">
        <v>4430</v>
      </c>
    </row>
    <row r="419" spans="1:57" x14ac:dyDescent="0.25">
      <c r="A419" s="233">
        <v>339207</v>
      </c>
      <c r="B419" s="234" t="s">
        <v>107</v>
      </c>
      <c r="C419" s="233" t="s">
        <v>133</v>
      </c>
      <c r="D419" s="233" t="s">
        <v>134</v>
      </c>
      <c r="E419" s="233" t="s">
        <v>133</v>
      </c>
      <c r="F419" s="233" t="s">
        <v>134</v>
      </c>
      <c r="G419" s="233" t="s">
        <v>133</v>
      </c>
      <c r="H419" s="233" t="s">
        <v>133</v>
      </c>
      <c r="I419" s="233" t="s">
        <v>134</v>
      </c>
      <c r="J419" s="233" t="s">
        <v>133</v>
      </c>
      <c r="K419" s="233" t="s">
        <v>131</v>
      </c>
      <c r="L419" s="233" t="s">
        <v>133</v>
      </c>
      <c r="M419" s="233" t="s">
        <v>133</v>
      </c>
      <c r="N419" s="233" t="s">
        <v>131</v>
      </c>
      <c r="O419" s="233" t="s">
        <v>133</v>
      </c>
      <c r="P419" s="233"/>
      <c r="Q419" s="233"/>
      <c r="R419" s="233"/>
      <c r="S419" s="233"/>
      <c r="T419" s="233"/>
      <c r="U419" s="233"/>
      <c r="V419" s="233"/>
      <c r="W419" s="233"/>
      <c r="X419" s="233"/>
      <c r="Y419" s="233"/>
      <c r="Z419" s="233"/>
      <c r="AA419" s="233"/>
      <c r="AB419" s="233"/>
      <c r="AC419" s="233"/>
      <c r="AD419" s="233"/>
      <c r="AE419" s="233"/>
      <c r="AF419" s="233"/>
      <c r="AG419" s="233"/>
      <c r="AH419" s="233"/>
      <c r="AI419" s="233"/>
      <c r="AJ419" s="233"/>
      <c r="AK419" s="233"/>
      <c r="AL419" s="233"/>
      <c r="AM419" s="233"/>
      <c r="AN419" s="233"/>
      <c r="AO419" s="233"/>
      <c r="AP419" s="233"/>
      <c r="AQ419" s="233"/>
      <c r="AR419" s="233"/>
      <c r="AS419" s="233"/>
      <c r="AT419" s="233"/>
      <c r="AU419" s="233"/>
      <c r="AV419" s="233"/>
      <c r="AW419" s="233"/>
      <c r="AX419" s="233"/>
      <c r="AY419" s="233"/>
      <c r="AZ419" s="233"/>
      <c r="BA419" s="232" t="e">
        <v>#N/A</v>
      </c>
      <c r="BB419" s="232">
        <v>0</v>
      </c>
      <c r="BC419" t="e">
        <v>#N/A</v>
      </c>
      <c r="BD419">
        <f>VLOOKUP(A419,[1]ورقة6!$A$2:$A$5557,1,0)</f>
        <v>339207</v>
      </c>
      <c r="BE419" s="125">
        <v>0</v>
      </c>
    </row>
    <row r="420" spans="1:57" x14ac:dyDescent="0.25">
      <c r="A420" s="233">
        <v>339208</v>
      </c>
      <c r="B420" s="234" t="s">
        <v>107</v>
      </c>
      <c r="C420" s="233"/>
      <c r="D420" s="233" t="s">
        <v>133</v>
      </c>
      <c r="E420" s="233"/>
      <c r="F420" s="233" t="s">
        <v>133</v>
      </c>
      <c r="G420" s="233" t="s">
        <v>133</v>
      </c>
      <c r="H420" s="233" t="s">
        <v>133</v>
      </c>
      <c r="I420" s="233" t="s">
        <v>133</v>
      </c>
      <c r="J420" s="233" t="s">
        <v>131</v>
      </c>
      <c r="K420" s="233" t="s">
        <v>131</v>
      </c>
      <c r="L420" s="233" t="s">
        <v>131</v>
      </c>
      <c r="M420" s="233" t="s">
        <v>131</v>
      </c>
      <c r="N420" s="233" t="s">
        <v>131</v>
      </c>
      <c r="O420" s="233" t="s">
        <v>131</v>
      </c>
      <c r="P420" s="233"/>
      <c r="Q420" s="233"/>
      <c r="R420" s="233"/>
      <c r="S420" s="233"/>
      <c r="T420" s="233"/>
      <c r="U420" s="233"/>
      <c r="V420" s="233"/>
      <c r="W420" s="233"/>
      <c r="X420" s="233"/>
      <c r="Y420" s="233"/>
      <c r="Z420" s="233"/>
      <c r="AA420" s="233"/>
      <c r="AB420" s="233"/>
      <c r="AC420" s="233"/>
      <c r="AD420" s="233"/>
      <c r="AE420" s="233"/>
      <c r="AF420" s="233"/>
      <c r="AG420" s="233"/>
      <c r="AH420" s="233"/>
      <c r="AI420" s="233"/>
      <c r="AJ420" s="233"/>
      <c r="AK420" s="233"/>
      <c r="AL420" s="233"/>
      <c r="AM420" s="233"/>
      <c r="AN420" s="233"/>
      <c r="AO420" s="233"/>
      <c r="AP420" s="233"/>
      <c r="AQ420" s="233"/>
      <c r="AR420" s="233"/>
      <c r="AS420" s="233"/>
      <c r="AT420" s="233"/>
      <c r="AU420" s="233"/>
      <c r="AV420" s="233"/>
      <c r="AW420" s="233"/>
      <c r="AX420" s="233"/>
      <c r="AY420" s="233"/>
      <c r="AZ420" s="233"/>
      <c r="BA420" s="232" t="e">
        <v>#N/A</v>
      </c>
      <c r="BB420" s="232">
        <v>0</v>
      </c>
      <c r="BC420" t="e">
        <v>#N/A</v>
      </c>
      <c r="BD420">
        <f>VLOOKUP(A420,[1]ورقة6!$A$2:$A$5557,1,0)</f>
        <v>339208</v>
      </c>
      <c r="BE420" s="125">
        <v>0</v>
      </c>
    </row>
    <row r="421" spans="1:57" x14ac:dyDescent="0.25">
      <c r="A421" s="233">
        <v>339210</v>
      </c>
      <c r="B421" s="234" t="s">
        <v>107</v>
      </c>
      <c r="C421" s="233"/>
      <c r="D421" s="233"/>
      <c r="E421" s="233"/>
      <c r="F421" s="233" t="s">
        <v>133</v>
      </c>
      <c r="G421" s="233" t="s">
        <v>133</v>
      </c>
      <c r="H421" s="233" t="s">
        <v>134</v>
      </c>
      <c r="I421" s="233" t="s">
        <v>134</v>
      </c>
      <c r="J421" s="233" t="s">
        <v>133</v>
      </c>
      <c r="K421" s="233" t="s">
        <v>133</v>
      </c>
      <c r="L421" s="233" t="s">
        <v>133</v>
      </c>
      <c r="M421" s="233" t="s">
        <v>133</v>
      </c>
      <c r="N421" s="233" t="s">
        <v>133</v>
      </c>
      <c r="O421" s="233" t="s">
        <v>133</v>
      </c>
      <c r="P421" s="233"/>
      <c r="Q421" s="233"/>
      <c r="R421" s="233"/>
      <c r="S421" s="233"/>
      <c r="T421" s="233"/>
      <c r="U421" s="233"/>
      <c r="V421" s="233"/>
      <c r="W421" s="233"/>
      <c r="X421" s="233"/>
      <c r="Y421" s="233"/>
      <c r="Z421" s="233"/>
      <c r="AA421" s="233"/>
      <c r="AB421" s="233"/>
      <c r="AC421" s="233"/>
      <c r="AD421" s="233"/>
      <c r="AE421" s="233"/>
      <c r="AF421" s="233"/>
      <c r="AG421" s="233"/>
      <c r="AH421" s="233"/>
      <c r="AI421" s="233"/>
      <c r="AJ421" s="233"/>
      <c r="AK421" s="233"/>
      <c r="AL421" s="233"/>
      <c r="AM421" s="233"/>
      <c r="AN421" s="233"/>
      <c r="AO421" s="233"/>
      <c r="AP421" s="233"/>
      <c r="AQ421" s="233"/>
      <c r="AR421" s="233"/>
      <c r="AS421" s="233"/>
      <c r="AT421" s="233"/>
      <c r="AU421" s="233"/>
      <c r="AV421" s="233"/>
      <c r="AW421" s="233"/>
      <c r="AX421" s="233"/>
      <c r="AY421" s="233"/>
      <c r="AZ421" s="233"/>
      <c r="BA421" s="232" t="e">
        <v>#N/A</v>
      </c>
      <c r="BB421" s="232">
        <v>0</v>
      </c>
      <c r="BC421" t="e">
        <v>#N/A</v>
      </c>
      <c r="BD421">
        <f>VLOOKUP(A421,[1]ورقة6!$A$2:$A$5557,1,0)</f>
        <v>339210</v>
      </c>
      <c r="BE421" s="125">
        <v>0</v>
      </c>
    </row>
    <row r="422" spans="1:57" x14ac:dyDescent="0.25">
      <c r="A422" s="233">
        <v>339211</v>
      </c>
      <c r="B422" s="234" t="s">
        <v>107</v>
      </c>
      <c r="C422" s="233" t="s">
        <v>134</v>
      </c>
      <c r="D422" s="233" t="s">
        <v>134</v>
      </c>
      <c r="E422" s="233" t="s">
        <v>134</v>
      </c>
      <c r="F422" s="233" t="s">
        <v>134</v>
      </c>
      <c r="G422" s="233" t="s">
        <v>134</v>
      </c>
      <c r="H422" s="233" t="s">
        <v>134</v>
      </c>
      <c r="I422" s="233" t="s">
        <v>134</v>
      </c>
      <c r="J422" s="233" t="s">
        <v>134</v>
      </c>
      <c r="K422" s="233" t="s">
        <v>134</v>
      </c>
      <c r="L422" s="233" t="s">
        <v>134</v>
      </c>
      <c r="M422" s="233" t="s">
        <v>134</v>
      </c>
      <c r="N422" s="233" t="s">
        <v>134</v>
      </c>
      <c r="O422" s="233" t="s">
        <v>134</v>
      </c>
      <c r="P422" s="233"/>
      <c r="Q422" s="233"/>
      <c r="R422" s="233"/>
      <c r="S422" s="233"/>
      <c r="T422" s="233"/>
      <c r="U422" s="233"/>
      <c r="V422" s="233"/>
      <c r="W422" s="233"/>
      <c r="X422" s="233"/>
      <c r="Y422" s="233"/>
      <c r="Z422" s="233"/>
      <c r="AA422" s="233"/>
      <c r="AB422" s="233"/>
      <c r="AC422" s="233"/>
      <c r="AD422" s="233"/>
      <c r="AE422" s="233"/>
      <c r="AF422" s="233"/>
      <c r="AG422" s="233"/>
      <c r="AH422" s="233"/>
      <c r="AI422" s="233"/>
      <c r="AJ422" s="233"/>
      <c r="AK422" s="233"/>
      <c r="AL422" s="233"/>
      <c r="AM422" s="233"/>
      <c r="AN422" s="233"/>
      <c r="AO422" s="233"/>
      <c r="AP422" s="233"/>
      <c r="AQ422" s="233"/>
      <c r="AR422" s="233"/>
      <c r="AS422" s="233"/>
      <c r="AT422" s="233"/>
      <c r="AU422" s="233"/>
      <c r="AV422" s="233"/>
      <c r="AW422" s="233"/>
      <c r="AX422" s="233"/>
      <c r="AY422" s="233"/>
      <c r="AZ422" s="233"/>
      <c r="BA422" s="232" t="e">
        <v>#N/A</v>
      </c>
      <c r="BB422" s="232">
        <v>0</v>
      </c>
      <c r="BC422" t="e">
        <v>#N/A</v>
      </c>
      <c r="BD422">
        <f>VLOOKUP(A422,[1]ورقة6!$A$2:$A$5557,1,0)</f>
        <v>339211</v>
      </c>
      <c r="BE422" s="125">
        <v>0</v>
      </c>
    </row>
    <row r="423" spans="1:57" x14ac:dyDescent="0.25">
      <c r="A423" s="233">
        <v>339214</v>
      </c>
      <c r="B423" s="234" t="s">
        <v>107</v>
      </c>
      <c r="C423" s="233"/>
      <c r="D423" s="233"/>
      <c r="E423" s="233" t="s">
        <v>133</v>
      </c>
      <c r="F423" s="233" t="s">
        <v>133</v>
      </c>
      <c r="G423" s="233" t="s">
        <v>133</v>
      </c>
      <c r="H423" s="233"/>
      <c r="I423" s="233" t="s">
        <v>133</v>
      </c>
      <c r="J423" s="233" t="s">
        <v>131</v>
      </c>
      <c r="K423" s="233" t="s">
        <v>131</v>
      </c>
      <c r="L423" s="233" t="s">
        <v>131</v>
      </c>
      <c r="M423" s="233" t="s">
        <v>131</v>
      </c>
      <c r="N423" s="233" t="s">
        <v>131</v>
      </c>
      <c r="O423" s="233" t="s">
        <v>131</v>
      </c>
      <c r="P423" s="233"/>
      <c r="Q423" s="233"/>
      <c r="R423" s="233"/>
      <c r="S423" s="233"/>
      <c r="T423" s="233"/>
      <c r="U423" s="233"/>
      <c r="V423" s="233"/>
      <c r="W423" s="233"/>
      <c r="X423" s="233"/>
      <c r="Y423" s="233"/>
      <c r="Z423" s="233"/>
      <c r="AA423" s="233"/>
      <c r="AB423" s="233"/>
      <c r="AC423" s="233"/>
      <c r="AD423" s="233"/>
      <c r="AE423" s="233"/>
      <c r="AF423" s="233"/>
      <c r="AG423" s="233"/>
      <c r="AH423" s="233"/>
      <c r="AI423" s="233"/>
      <c r="AJ423" s="233"/>
      <c r="AK423" s="233"/>
      <c r="AL423" s="233"/>
      <c r="AM423" s="233"/>
      <c r="AN423" s="233"/>
      <c r="AO423" s="233"/>
      <c r="AP423" s="233"/>
      <c r="AQ423" s="233"/>
      <c r="AR423" s="233"/>
      <c r="AS423" s="233"/>
      <c r="AT423" s="233"/>
      <c r="AU423" s="233"/>
      <c r="AV423" s="233"/>
      <c r="AW423" s="233"/>
      <c r="AX423" s="233"/>
      <c r="AY423" s="233"/>
      <c r="AZ423" s="233"/>
      <c r="BA423" s="232" t="e">
        <v>#N/A</v>
      </c>
      <c r="BB423" s="232">
        <v>0</v>
      </c>
      <c r="BC423" t="e">
        <v>#N/A</v>
      </c>
      <c r="BD423">
        <f>VLOOKUP(A423,[1]ورقة6!$A$2:$A$5557,1,0)</f>
        <v>339214</v>
      </c>
      <c r="BE423" s="125">
        <v>0</v>
      </c>
    </row>
    <row r="424" spans="1:57" x14ac:dyDescent="0.25">
      <c r="A424" s="233">
        <v>339216</v>
      </c>
      <c r="B424" s="234" t="s">
        <v>107</v>
      </c>
      <c r="C424" s="233"/>
      <c r="D424" s="233" t="s">
        <v>134</v>
      </c>
      <c r="E424" s="233"/>
      <c r="F424" s="233" t="s">
        <v>133</v>
      </c>
      <c r="G424" s="233" t="s">
        <v>131</v>
      </c>
      <c r="H424" s="233" t="s">
        <v>134</v>
      </c>
      <c r="I424" s="233" t="s">
        <v>134</v>
      </c>
      <c r="J424" s="233" t="s">
        <v>134</v>
      </c>
      <c r="K424" s="233"/>
      <c r="L424" s="233" t="s">
        <v>134</v>
      </c>
      <c r="M424" s="233"/>
      <c r="N424" s="233" t="s">
        <v>133</v>
      </c>
      <c r="O424" s="233" t="s">
        <v>131</v>
      </c>
      <c r="P424" s="233"/>
      <c r="Q424" s="233"/>
      <c r="R424" s="233"/>
      <c r="S424" s="233"/>
      <c r="T424" s="233"/>
      <c r="U424" s="233"/>
      <c r="V424" s="233"/>
      <c r="W424" s="233"/>
      <c r="X424" s="233"/>
      <c r="Y424" s="233"/>
      <c r="Z424" s="233"/>
      <c r="AA424" s="233"/>
      <c r="AB424" s="233"/>
      <c r="AC424" s="233"/>
      <c r="AD424" s="233"/>
      <c r="AE424" s="233"/>
      <c r="AF424" s="233"/>
      <c r="AG424" s="233"/>
      <c r="AH424" s="233"/>
      <c r="AI424" s="233"/>
      <c r="AJ424" s="233"/>
      <c r="AK424" s="233"/>
      <c r="AL424" s="233"/>
      <c r="AM424" s="233"/>
      <c r="AN424" s="233"/>
      <c r="AO424" s="233"/>
      <c r="AP424" s="233"/>
      <c r="AQ424" s="233"/>
      <c r="AR424" s="233"/>
      <c r="AS424" s="233"/>
      <c r="AT424" s="233"/>
      <c r="AU424" s="233"/>
      <c r="AV424" s="233"/>
      <c r="AW424" s="233"/>
      <c r="AX424" s="233"/>
      <c r="AY424" s="233"/>
      <c r="AZ424" s="233"/>
      <c r="BA424" s="232" t="e">
        <v>#N/A</v>
      </c>
      <c r="BB424" s="232">
        <v>0</v>
      </c>
      <c r="BC424" t="e">
        <v>#N/A</v>
      </c>
      <c r="BD424">
        <f>VLOOKUP(A424,[1]ورقة6!$A$2:$A$5557,1,0)</f>
        <v>339216</v>
      </c>
      <c r="BE424" s="125">
        <v>0</v>
      </c>
    </row>
    <row r="425" spans="1:57" x14ac:dyDescent="0.25">
      <c r="A425" s="233">
        <v>339218</v>
      </c>
      <c r="B425" s="234" t="s">
        <v>107</v>
      </c>
      <c r="C425" s="233"/>
      <c r="D425" s="233" t="s">
        <v>131</v>
      </c>
      <c r="E425" s="233" t="s">
        <v>133</v>
      </c>
      <c r="F425" s="233" t="s">
        <v>133</v>
      </c>
      <c r="G425" s="233"/>
      <c r="H425" s="233" t="s">
        <v>131</v>
      </c>
      <c r="I425" s="233" t="s">
        <v>133</v>
      </c>
      <c r="J425" s="233" t="s">
        <v>131</v>
      </c>
      <c r="K425" s="233" t="s">
        <v>131</v>
      </c>
      <c r="L425" s="233" t="s">
        <v>131</v>
      </c>
      <c r="M425" s="233" t="s">
        <v>131</v>
      </c>
      <c r="N425" s="233" t="s">
        <v>131</v>
      </c>
      <c r="O425" s="233" t="s">
        <v>131</v>
      </c>
      <c r="P425" s="233"/>
      <c r="Q425" s="233"/>
      <c r="R425" s="233"/>
      <c r="S425" s="233"/>
      <c r="T425" s="233"/>
      <c r="U425" s="233"/>
      <c r="V425" s="233"/>
      <c r="W425" s="233"/>
      <c r="X425" s="233"/>
      <c r="Y425" s="233"/>
      <c r="Z425" s="233"/>
      <c r="AA425" s="233"/>
      <c r="AB425" s="233"/>
      <c r="AC425" s="233"/>
      <c r="AD425" s="233"/>
      <c r="AE425" s="233"/>
      <c r="AF425" s="233"/>
      <c r="AG425" s="233"/>
      <c r="AH425" s="233"/>
      <c r="AI425" s="233"/>
      <c r="AJ425" s="233"/>
      <c r="AK425" s="233"/>
      <c r="AL425" s="233"/>
      <c r="AM425" s="233"/>
      <c r="AN425" s="233"/>
      <c r="AO425" s="233"/>
      <c r="AP425" s="233"/>
      <c r="AQ425" s="233"/>
      <c r="AR425" s="233"/>
      <c r="AS425" s="233"/>
      <c r="AT425" s="233"/>
      <c r="AU425" s="233"/>
      <c r="AV425" s="233"/>
      <c r="AW425" s="233"/>
      <c r="AX425" s="233"/>
      <c r="AY425" s="233"/>
      <c r="AZ425" s="233"/>
      <c r="BA425" s="232" t="e">
        <v>#N/A</v>
      </c>
      <c r="BB425" s="232">
        <v>0</v>
      </c>
      <c r="BC425" t="e">
        <v>#N/A</v>
      </c>
      <c r="BD425">
        <f>VLOOKUP(A425,[1]ورقة6!$A$2:$A$5557,1,0)</f>
        <v>339218</v>
      </c>
      <c r="BE425" s="125">
        <v>0</v>
      </c>
    </row>
    <row r="426" spans="1:57" x14ac:dyDescent="0.25">
      <c r="A426" s="233">
        <v>339223</v>
      </c>
      <c r="B426" s="234" t="s">
        <v>107</v>
      </c>
      <c r="C426" s="233" t="s">
        <v>131</v>
      </c>
      <c r="D426" s="233" t="s">
        <v>133</v>
      </c>
      <c r="E426" s="233" t="s">
        <v>133</v>
      </c>
      <c r="F426" s="233" t="s">
        <v>131</v>
      </c>
      <c r="G426" s="233" t="s">
        <v>133</v>
      </c>
      <c r="H426" s="233" t="s">
        <v>133</v>
      </c>
      <c r="I426" s="233" t="s">
        <v>133</v>
      </c>
      <c r="J426" s="233" t="s">
        <v>133</v>
      </c>
      <c r="K426" s="233" t="s">
        <v>131</v>
      </c>
      <c r="L426" s="233" t="s">
        <v>131</v>
      </c>
      <c r="M426" s="233" t="s">
        <v>131</v>
      </c>
      <c r="N426" s="233" t="s">
        <v>131</v>
      </c>
      <c r="O426" s="233" t="s">
        <v>131</v>
      </c>
      <c r="P426" s="233"/>
      <c r="Q426" s="233"/>
      <c r="R426" s="233"/>
      <c r="S426" s="233"/>
      <c r="T426" s="233"/>
      <c r="U426" s="233"/>
      <c r="V426" s="233"/>
      <c r="W426" s="233"/>
      <c r="X426" s="233"/>
      <c r="Y426" s="233"/>
      <c r="Z426" s="233"/>
      <c r="AA426" s="233"/>
      <c r="AB426" s="233"/>
      <c r="AC426" s="233"/>
      <c r="AD426" s="233"/>
      <c r="AE426" s="233"/>
      <c r="AF426" s="233"/>
      <c r="AG426" s="233"/>
      <c r="AH426" s="233"/>
      <c r="AI426" s="233"/>
      <c r="AJ426" s="233"/>
      <c r="AK426" s="233"/>
      <c r="AL426" s="233"/>
      <c r="AM426" s="233"/>
      <c r="AN426" s="233"/>
      <c r="AO426" s="233"/>
      <c r="AP426" s="233"/>
      <c r="AQ426" s="233"/>
      <c r="AR426" s="233"/>
      <c r="AS426" s="233"/>
      <c r="AT426" s="233"/>
      <c r="AU426" s="233"/>
      <c r="AV426" s="233"/>
      <c r="AW426" s="233"/>
      <c r="AX426" s="233"/>
      <c r="AY426" s="233"/>
      <c r="AZ426" s="233"/>
      <c r="BA426" s="232" t="e">
        <v>#N/A</v>
      </c>
      <c r="BB426" s="232">
        <v>0</v>
      </c>
      <c r="BC426" t="e">
        <v>#N/A</v>
      </c>
      <c r="BD426">
        <f>VLOOKUP(A426,[1]ورقة6!$A$2:$A$5557,1,0)</f>
        <v>339223</v>
      </c>
      <c r="BE426" s="125">
        <v>0</v>
      </c>
    </row>
    <row r="427" spans="1:57" x14ac:dyDescent="0.25">
      <c r="A427" s="233">
        <v>339226</v>
      </c>
      <c r="B427" s="234" t="s">
        <v>107</v>
      </c>
      <c r="C427" s="233" t="s">
        <v>134</v>
      </c>
      <c r="D427" s="233" t="s">
        <v>134</v>
      </c>
      <c r="E427" s="233" t="s">
        <v>134</v>
      </c>
      <c r="F427" s="233" t="s">
        <v>134</v>
      </c>
      <c r="G427" s="233" t="s">
        <v>134</v>
      </c>
      <c r="H427" s="233" t="s">
        <v>134</v>
      </c>
      <c r="I427" s="233" t="s">
        <v>134</v>
      </c>
      <c r="J427" s="233" t="s">
        <v>133</v>
      </c>
      <c r="K427" s="233" t="s">
        <v>133</v>
      </c>
      <c r="L427" s="233" t="s">
        <v>133</v>
      </c>
      <c r="M427" s="233" t="s">
        <v>133</v>
      </c>
      <c r="N427" s="233" t="s">
        <v>133</v>
      </c>
      <c r="O427" s="233" t="s">
        <v>131</v>
      </c>
      <c r="P427" s="233"/>
      <c r="Q427" s="233"/>
      <c r="R427" s="233"/>
      <c r="S427" s="233"/>
      <c r="T427" s="233"/>
      <c r="U427" s="233"/>
      <c r="V427" s="233"/>
      <c r="W427" s="233"/>
      <c r="X427" s="233"/>
      <c r="Y427" s="233"/>
      <c r="Z427" s="233"/>
      <c r="AA427" s="233"/>
      <c r="AB427" s="233"/>
      <c r="AC427" s="233"/>
      <c r="AD427" s="233"/>
      <c r="AE427" s="233"/>
      <c r="AF427" s="233"/>
      <c r="AG427" s="233"/>
      <c r="AH427" s="233"/>
      <c r="AI427" s="233"/>
      <c r="AJ427" s="233"/>
      <c r="AK427" s="233"/>
      <c r="AL427" s="233"/>
      <c r="AM427" s="233"/>
      <c r="AN427" s="233"/>
      <c r="AO427" s="233"/>
      <c r="AP427" s="233"/>
      <c r="AQ427" s="233"/>
      <c r="AR427" s="233"/>
      <c r="AS427" s="233"/>
      <c r="AT427" s="233"/>
      <c r="AU427" s="233"/>
      <c r="AV427" s="233"/>
      <c r="AW427" s="233"/>
      <c r="AX427" s="233"/>
      <c r="AY427" s="233"/>
      <c r="AZ427" s="233"/>
      <c r="BA427" s="232" t="e">
        <v>#N/A</v>
      </c>
      <c r="BB427" s="232">
        <v>0</v>
      </c>
      <c r="BC427" t="e">
        <v>#N/A</v>
      </c>
      <c r="BD427">
        <f>VLOOKUP(A427,[1]ورقة6!$A$2:$A$5557,1,0)</f>
        <v>339226</v>
      </c>
      <c r="BE427" s="125">
        <v>0</v>
      </c>
    </row>
    <row r="428" spans="1:57" x14ac:dyDescent="0.25">
      <c r="A428" s="233">
        <v>339230</v>
      </c>
      <c r="B428" s="234" t="s">
        <v>107</v>
      </c>
      <c r="C428" s="233" t="s">
        <v>133</v>
      </c>
      <c r="D428" s="233" t="s">
        <v>133</v>
      </c>
      <c r="E428" s="233" t="s">
        <v>133</v>
      </c>
      <c r="F428" s="233" t="s">
        <v>133</v>
      </c>
      <c r="G428" s="233" t="s">
        <v>133</v>
      </c>
      <c r="H428" s="233" t="s">
        <v>133</v>
      </c>
      <c r="I428" s="233" t="s">
        <v>133</v>
      </c>
      <c r="J428" s="233" t="s">
        <v>133</v>
      </c>
      <c r="K428" s="233" t="s">
        <v>133</v>
      </c>
      <c r="L428" s="233" t="s">
        <v>133</v>
      </c>
      <c r="M428" s="233" t="s">
        <v>133</v>
      </c>
      <c r="N428" s="233" t="s">
        <v>133</v>
      </c>
      <c r="O428" s="233" t="s">
        <v>131</v>
      </c>
      <c r="P428" s="233"/>
      <c r="Q428" s="233"/>
      <c r="R428" s="233"/>
      <c r="S428" s="233"/>
      <c r="T428" s="233"/>
      <c r="U428" s="233"/>
      <c r="V428" s="233"/>
      <c r="W428" s="233"/>
      <c r="X428" s="233"/>
      <c r="Y428" s="233"/>
      <c r="Z428" s="233"/>
      <c r="AA428" s="233"/>
      <c r="AB428" s="233"/>
      <c r="AC428" s="233"/>
      <c r="AD428" s="233"/>
      <c r="AE428" s="233"/>
      <c r="AF428" s="233"/>
      <c r="AG428" s="233"/>
      <c r="AH428" s="233"/>
      <c r="AI428" s="233"/>
      <c r="AJ428" s="233"/>
      <c r="AK428" s="233"/>
      <c r="AL428" s="233"/>
      <c r="AM428" s="233"/>
      <c r="AN428" s="233"/>
      <c r="AO428" s="233"/>
      <c r="AP428" s="233"/>
      <c r="AQ428" s="233"/>
      <c r="AR428" s="233"/>
      <c r="AS428" s="233"/>
      <c r="AT428" s="233"/>
      <c r="AU428" s="233"/>
      <c r="AV428" s="233"/>
      <c r="AW428" s="233"/>
      <c r="AX428" s="233"/>
      <c r="AY428" s="233"/>
      <c r="AZ428" s="233"/>
      <c r="BA428" s="232" t="e">
        <v>#N/A</v>
      </c>
      <c r="BB428" s="232">
        <v>0</v>
      </c>
      <c r="BC428" t="e">
        <v>#N/A</v>
      </c>
      <c r="BD428">
        <f>VLOOKUP(A428,[1]ورقة6!$A$2:$A$5557,1,0)</f>
        <v>339230</v>
      </c>
      <c r="BE428" s="125">
        <v>0</v>
      </c>
    </row>
    <row r="429" spans="1:57" x14ac:dyDescent="0.25">
      <c r="A429">
        <v>339233</v>
      </c>
      <c r="B429" t="s">
        <v>107</v>
      </c>
      <c r="C429"/>
      <c r="D429" t="s">
        <v>133</v>
      </c>
      <c r="E429"/>
      <c r="F429" t="s">
        <v>133</v>
      </c>
      <c r="G429"/>
      <c r="H429"/>
      <c r="I429"/>
      <c r="J429" t="s">
        <v>131</v>
      </c>
      <c r="K429" t="s">
        <v>133</v>
      </c>
      <c r="L429" t="s">
        <v>131</v>
      </c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 s="232" t="s">
        <v>107</v>
      </c>
      <c r="BB429" s="232">
        <v>0</v>
      </c>
      <c r="BC429" t="e">
        <v>#N/A</v>
      </c>
      <c r="BD429">
        <f>VLOOKUP(A429,[1]ورقة6!$A$2:$A$5557,1,0)</f>
        <v>339233</v>
      </c>
      <c r="BE429" s="125">
        <v>0</v>
      </c>
    </row>
    <row r="430" spans="1:57" x14ac:dyDescent="0.25">
      <c r="A430" s="233">
        <v>339234</v>
      </c>
      <c r="B430" s="234" t="s">
        <v>107</v>
      </c>
      <c r="C430" s="233" t="s">
        <v>133</v>
      </c>
      <c r="D430" s="233" t="s">
        <v>131</v>
      </c>
      <c r="E430" s="233" t="s">
        <v>131</v>
      </c>
      <c r="F430" s="233" t="s">
        <v>133</v>
      </c>
      <c r="G430" s="233" t="s">
        <v>133</v>
      </c>
      <c r="H430" s="233" t="s">
        <v>133</v>
      </c>
      <c r="I430" s="233" t="s">
        <v>133</v>
      </c>
      <c r="J430" s="233" t="s">
        <v>131</v>
      </c>
      <c r="K430" s="233" t="s">
        <v>131</v>
      </c>
      <c r="L430" s="233" t="s">
        <v>131</v>
      </c>
      <c r="M430" s="233" t="s">
        <v>131</v>
      </c>
      <c r="N430" s="233" t="s">
        <v>131</v>
      </c>
      <c r="O430" s="233" t="s">
        <v>131</v>
      </c>
      <c r="P430" s="233"/>
      <c r="Q430" s="233"/>
      <c r="R430" s="233"/>
      <c r="S430" s="233"/>
      <c r="T430" s="233"/>
      <c r="U430" s="233"/>
      <c r="V430" s="233"/>
      <c r="W430" s="233"/>
      <c r="X430" s="233"/>
      <c r="Y430" s="233"/>
      <c r="Z430" s="233"/>
      <c r="AA430" s="233"/>
      <c r="AB430" s="233"/>
      <c r="AC430" s="233"/>
      <c r="AD430" s="233"/>
      <c r="AE430" s="233"/>
      <c r="AF430" s="233"/>
      <c r="AG430" s="233"/>
      <c r="AH430" s="233"/>
      <c r="AI430" s="233"/>
      <c r="AJ430" s="233"/>
      <c r="AK430" s="233"/>
      <c r="AL430" s="233"/>
      <c r="AM430" s="233"/>
      <c r="AN430" s="233"/>
      <c r="AO430" s="233"/>
      <c r="AP430" s="233"/>
      <c r="AQ430" s="233"/>
      <c r="AR430" s="233"/>
      <c r="AS430" s="233"/>
      <c r="AT430" s="233"/>
      <c r="AU430" s="233"/>
      <c r="AV430" s="233"/>
      <c r="AW430" s="233"/>
      <c r="AX430" s="233"/>
      <c r="AY430" s="233"/>
      <c r="AZ430" s="233"/>
      <c r="BA430" s="232" t="e">
        <v>#N/A</v>
      </c>
      <c r="BB430" s="232">
        <v>0</v>
      </c>
      <c r="BC430" t="e">
        <v>#N/A</v>
      </c>
      <c r="BD430">
        <f>VLOOKUP(A430,[1]ورقة6!$A$2:$A$5557,1,0)</f>
        <v>339234</v>
      </c>
      <c r="BE430" s="125">
        <v>0</v>
      </c>
    </row>
    <row r="431" spans="1:57" x14ac:dyDescent="0.25">
      <c r="A431" s="233">
        <v>339235</v>
      </c>
      <c r="B431" s="234" t="s">
        <v>107</v>
      </c>
      <c r="C431" s="233"/>
      <c r="D431" s="233"/>
      <c r="E431" s="233"/>
      <c r="F431" s="233"/>
      <c r="G431" s="233" t="s">
        <v>133</v>
      </c>
      <c r="H431" s="233"/>
      <c r="I431" s="233"/>
      <c r="J431" s="233" t="s">
        <v>131</v>
      </c>
      <c r="K431" s="233" t="s">
        <v>131</v>
      </c>
      <c r="L431" s="233" t="s">
        <v>131</v>
      </c>
      <c r="M431" s="233" t="s">
        <v>131</v>
      </c>
      <c r="N431" s="233" t="s">
        <v>131</v>
      </c>
      <c r="O431" s="233" t="s">
        <v>131</v>
      </c>
      <c r="P431" s="233"/>
      <c r="Q431" s="233"/>
      <c r="R431" s="233"/>
      <c r="S431" s="233"/>
      <c r="T431" s="233"/>
      <c r="U431" s="233"/>
      <c r="V431" s="233"/>
      <c r="W431" s="233"/>
      <c r="X431" s="233"/>
      <c r="Y431" s="233"/>
      <c r="Z431" s="233"/>
      <c r="AA431" s="233"/>
      <c r="AB431" s="233"/>
      <c r="AC431" s="233"/>
      <c r="AD431" s="233"/>
      <c r="AE431" s="233"/>
      <c r="AF431" s="233"/>
      <c r="AG431" s="233"/>
      <c r="AH431" s="233"/>
      <c r="AI431" s="233"/>
      <c r="AJ431" s="233"/>
      <c r="AK431" s="233"/>
      <c r="AL431" s="233"/>
      <c r="AM431" s="233"/>
      <c r="AN431" s="233"/>
      <c r="AO431" s="233"/>
      <c r="AP431" s="233"/>
      <c r="AQ431" s="233"/>
      <c r="AR431" s="233"/>
      <c r="AS431" s="233"/>
      <c r="AT431" s="233"/>
      <c r="AU431" s="233"/>
      <c r="AV431" s="233"/>
      <c r="AW431" s="233"/>
      <c r="AX431" s="233"/>
      <c r="AY431" s="233"/>
      <c r="AZ431" s="233"/>
      <c r="BA431" s="232" t="e">
        <v>#N/A</v>
      </c>
      <c r="BB431" s="232">
        <v>0</v>
      </c>
      <c r="BC431" t="e">
        <v>#N/A</v>
      </c>
      <c r="BD431">
        <f>VLOOKUP(A431,[1]ورقة6!$A$2:$A$5557,1,0)</f>
        <v>339235</v>
      </c>
      <c r="BE431" s="125">
        <v>0</v>
      </c>
    </row>
    <row r="432" spans="1:57" x14ac:dyDescent="0.25">
      <c r="A432" s="233">
        <v>339236</v>
      </c>
      <c r="B432" s="234" t="s">
        <v>107</v>
      </c>
      <c r="C432" s="233" t="s">
        <v>133</v>
      </c>
      <c r="D432" s="233" t="s">
        <v>133</v>
      </c>
      <c r="E432" s="233" t="s">
        <v>131</v>
      </c>
      <c r="F432" s="233" t="s">
        <v>133</v>
      </c>
      <c r="G432" s="233" t="s">
        <v>131</v>
      </c>
      <c r="H432" s="233" t="s">
        <v>133</v>
      </c>
      <c r="I432" s="233" t="s">
        <v>131</v>
      </c>
      <c r="J432" s="233" t="s">
        <v>131</v>
      </c>
      <c r="K432" s="233" t="s">
        <v>131</v>
      </c>
      <c r="L432" s="233" t="s">
        <v>131</v>
      </c>
      <c r="M432" s="233" t="s">
        <v>131</v>
      </c>
      <c r="N432" s="233" t="s">
        <v>131</v>
      </c>
      <c r="O432" s="233" t="s">
        <v>131</v>
      </c>
      <c r="P432" s="233"/>
      <c r="Q432" s="233"/>
      <c r="R432" s="233"/>
      <c r="S432" s="233"/>
      <c r="T432" s="233"/>
      <c r="U432" s="233"/>
      <c r="V432" s="233"/>
      <c r="W432" s="233"/>
      <c r="X432" s="233"/>
      <c r="Y432" s="233"/>
      <c r="Z432" s="233"/>
      <c r="AA432" s="233"/>
      <c r="AB432" s="233"/>
      <c r="AC432" s="233"/>
      <c r="AD432" s="233"/>
      <c r="AE432" s="233"/>
      <c r="AF432" s="233"/>
      <c r="AG432" s="233"/>
      <c r="AH432" s="233"/>
      <c r="AI432" s="233"/>
      <c r="AJ432" s="233"/>
      <c r="AK432" s="233"/>
      <c r="AL432" s="233"/>
      <c r="AM432" s="233"/>
      <c r="AN432" s="233"/>
      <c r="AO432" s="233"/>
      <c r="AP432" s="233"/>
      <c r="AQ432" s="233"/>
      <c r="AR432" s="233"/>
      <c r="AS432" s="233"/>
      <c r="AT432" s="233"/>
      <c r="AU432" s="233"/>
      <c r="AV432" s="233"/>
      <c r="AW432" s="233"/>
      <c r="AX432" s="233"/>
      <c r="AY432" s="233"/>
      <c r="AZ432" s="233"/>
      <c r="BA432" s="232" t="e">
        <v>#N/A</v>
      </c>
      <c r="BB432" s="232">
        <v>0</v>
      </c>
      <c r="BC432" t="e">
        <v>#N/A</v>
      </c>
      <c r="BD432">
        <f>VLOOKUP(A432,[1]ورقة6!$A$2:$A$5557,1,0)</f>
        <v>339236</v>
      </c>
      <c r="BE432" s="125">
        <v>0</v>
      </c>
    </row>
    <row r="433" spans="1:57" x14ac:dyDescent="0.25">
      <c r="A433" s="233">
        <v>339237</v>
      </c>
      <c r="B433" s="234" t="s">
        <v>107</v>
      </c>
      <c r="C433" s="233"/>
      <c r="D433" s="233"/>
      <c r="E433" s="233"/>
      <c r="F433" s="233" t="s">
        <v>134</v>
      </c>
      <c r="G433" s="233" t="s">
        <v>134</v>
      </c>
      <c r="H433" s="233" t="s">
        <v>134</v>
      </c>
      <c r="I433" s="233"/>
      <c r="J433" s="233" t="s">
        <v>131</v>
      </c>
      <c r="K433" s="233" t="s">
        <v>133</v>
      </c>
      <c r="L433" s="233" t="s">
        <v>131</v>
      </c>
      <c r="M433" s="233" t="s">
        <v>131</v>
      </c>
      <c r="N433" s="233" t="s">
        <v>131</v>
      </c>
      <c r="O433" s="233" t="s">
        <v>133</v>
      </c>
      <c r="P433" s="233"/>
      <c r="Q433" s="233"/>
      <c r="R433" s="233"/>
      <c r="S433" s="233"/>
      <c r="T433" s="233"/>
      <c r="U433" s="233"/>
      <c r="V433" s="233"/>
      <c r="W433" s="233"/>
      <c r="X433" s="233"/>
      <c r="Y433" s="233"/>
      <c r="Z433" s="233"/>
      <c r="AA433" s="233"/>
      <c r="AB433" s="233"/>
      <c r="AC433" s="233"/>
      <c r="AD433" s="233"/>
      <c r="AE433" s="233"/>
      <c r="AF433" s="233"/>
      <c r="AG433" s="233"/>
      <c r="AH433" s="233"/>
      <c r="AI433" s="233"/>
      <c r="AJ433" s="233"/>
      <c r="AK433" s="233"/>
      <c r="AL433" s="233"/>
      <c r="AM433" s="233"/>
      <c r="AN433" s="233"/>
      <c r="AO433" s="233"/>
      <c r="AP433" s="233"/>
      <c r="AQ433" s="233"/>
      <c r="AR433" s="233"/>
      <c r="AS433" s="233"/>
      <c r="AT433" s="233"/>
      <c r="AU433" s="233"/>
      <c r="AV433" s="233"/>
      <c r="AW433" s="233"/>
      <c r="AX433" s="233"/>
      <c r="AY433" s="233"/>
      <c r="AZ433" s="233"/>
      <c r="BA433" s="232" t="e">
        <v>#N/A</v>
      </c>
      <c r="BB433" s="232">
        <v>0</v>
      </c>
      <c r="BC433" t="e">
        <v>#N/A</v>
      </c>
      <c r="BD433">
        <f>VLOOKUP(A433,[1]ورقة6!$A$2:$A$5557,1,0)</f>
        <v>339237</v>
      </c>
      <c r="BE433" s="125">
        <v>0</v>
      </c>
    </row>
    <row r="434" spans="1:57" x14ac:dyDescent="0.25">
      <c r="A434">
        <v>339238</v>
      </c>
      <c r="B434" t="s">
        <v>107</v>
      </c>
      <c r="C434" t="s">
        <v>134</v>
      </c>
      <c r="D434" t="s">
        <v>134</v>
      </c>
      <c r="E434" t="s">
        <v>131</v>
      </c>
      <c r="F434" t="s">
        <v>131</v>
      </c>
      <c r="G434" t="s">
        <v>134</v>
      </c>
      <c r="H434" t="s">
        <v>134</v>
      </c>
      <c r="I434" t="s">
        <v>134</v>
      </c>
      <c r="J434" t="s">
        <v>133</v>
      </c>
      <c r="K434" t="s">
        <v>131</v>
      </c>
      <c r="L434" t="s">
        <v>131</v>
      </c>
      <c r="M434" t="s">
        <v>134</v>
      </c>
      <c r="N434" t="s">
        <v>131</v>
      </c>
      <c r="O434" t="s">
        <v>131</v>
      </c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 s="232" t="s">
        <v>107</v>
      </c>
      <c r="BB434" s="232">
        <v>0</v>
      </c>
      <c r="BC434" t="e">
        <v>#N/A</v>
      </c>
      <c r="BD434">
        <f>VLOOKUP(A434,[1]ورقة6!$A$2:$A$5557,1,0)</f>
        <v>339238</v>
      </c>
      <c r="BE434" s="125">
        <v>0</v>
      </c>
    </row>
    <row r="435" spans="1:57" x14ac:dyDescent="0.25">
      <c r="A435" s="233">
        <v>339243</v>
      </c>
      <c r="B435" s="234" t="s">
        <v>107</v>
      </c>
      <c r="C435" s="233" t="s">
        <v>131</v>
      </c>
      <c r="D435" s="233" t="s">
        <v>133</v>
      </c>
      <c r="E435" s="233" t="s">
        <v>133</v>
      </c>
      <c r="F435" s="233" t="s">
        <v>131</v>
      </c>
      <c r="G435" s="233" t="s">
        <v>131</v>
      </c>
      <c r="H435" s="233" t="s">
        <v>131</v>
      </c>
      <c r="I435" s="233" t="s">
        <v>131</v>
      </c>
      <c r="J435" s="233" t="s">
        <v>131</v>
      </c>
      <c r="K435" s="233" t="s">
        <v>131</v>
      </c>
      <c r="L435" s="233" t="s">
        <v>131</v>
      </c>
      <c r="M435" s="233" t="s">
        <v>131</v>
      </c>
      <c r="N435" s="233" t="s">
        <v>131</v>
      </c>
      <c r="O435" s="233" t="s">
        <v>131</v>
      </c>
      <c r="P435" s="233"/>
      <c r="Q435" s="233"/>
      <c r="R435" s="233"/>
      <c r="S435" s="233"/>
      <c r="T435" s="233"/>
      <c r="U435" s="233"/>
      <c r="V435" s="233"/>
      <c r="W435" s="233"/>
      <c r="X435" s="233"/>
      <c r="Y435" s="233"/>
      <c r="Z435" s="233"/>
      <c r="AA435" s="233"/>
      <c r="AB435" s="233"/>
      <c r="AC435" s="233"/>
      <c r="AD435" s="233"/>
      <c r="AE435" s="233"/>
      <c r="AF435" s="233"/>
      <c r="AG435" s="233"/>
      <c r="AH435" s="233"/>
      <c r="AI435" s="233"/>
      <c r="AJ435" s="233"/>
      <c r="AK435" s="233"/>
      <c r="AL435" s="233"/>
      <c r="AM435" s="233"/>
      <c r="AN435" s="233"/>
      <c r="AO435" s="233"/>
      <c r="AP435" s="233"/>
      <c r="AQ435" s="233"/>
      <c r="AR435" s="233"/>
      <c r="AS435" s="233"/>
      <c r="AT435" s="233"/>
      <c r="AU435" s="233"/>
      <c r="AV435" s="233"/>
      <c r="AW435" s="233"/>
      <c r="AX435" s="233"/>
      <c r="AY435" s="233"/>
      <c r="AZ435" s="233"/>
      <c r="BA435" s="232" t="e">
        <v>#N/A</v>
      </c>
      <c r="BB435" s="232">
        <v>0</v>
      </c>
      <c r="BC435" t="e">
        <v>#N/A</v>
      </c>
      <c r="BD435">
        <f>VLOOKUP(A435,[1]ورقة6!$A$2:$A$5557,1,0)</f>
        <v>339243</v>
      </c>
      <c r="BE435" s="125">
        <v>0</v>
      </c>
    </row>
    <row r="436" spans="1:57" x14ac:dyDescent="0.25">
      <c r="A436" s="233">
        <v>339244</v>
      </c>
      <c r="B436" s="234" t="s">
        <v>107</v>
      </c>
      <c r="C436" s="233" t="s">
        <v>133</v>
      </c>
      <c r="D436" s="233" t="s">
        <v>131</v>
      </c>
      <c r="E436" s="233" t="s">
        <v>131</v>
      </c>
      <c r="F436" s="233" t="s">
        <v>133</v>
      </c>
      <c r="G436" s="233" t="s">
        <v>133</v>
      </c>
      <c r="H436" s="233" t="s">
        <v>133</v>
      </c>
      <c r="I436" s="233" t="s">
        <v>133</v>
      </c>
      <c r="J436" s="233"/>
      <c r="K436" s="233" t="s">
        <v>133</v>
      </c>
      <c r="L436" s="233" t="s">
        <v>133</v>
      </c>
      <c r="M436" s="233" t="s">
        <v>134</v>
      </c>
      <c r="N436" s="233" t="s">
        <v>133</v>
      </c>
      <c r="O436" s="233" t="s">
        <v>131</v>
      </c>
      <c r="P436" s="233"/>
      <c r="Q436" s="233"/>
      <c r="R436" s="233"/>
      <c r="S436" s="233"/>
      <c r="T436" s="233"/>
      <c r="U436" s="233"/>
      <c r="V436" s="233"/>
      <c r="W436" s="233"/>
      <c r="X436" s="233"/>
      <c r="Y436" s="233"/>
      <c r="Z436" s="233"/>
      <c r="AA436" s="233"/>
      <c r="AB436" s="233"/>
      <c r="AC436" s="233"/>
      <c r="AD436" s="233"/>
      <c r="AE436" s="233"/>
      <c r="AF436" s="233"/>
      <c r="AG436" s="233"/>
      <c r="AH436" s="233"/>
      <c r="AI436" s="233"/>
      <c r="AJ436" s="233"/>
      <c r="AK436" s="233"/>
      <c r="AL436" s="233"/>
      <c r="AM436" s="233"/>
      <c r="AN436" s="233"/>
      <c r="AO436" s="233"/>
      <c r="AP436" s="233"/>
      <c r="AQ436" s="233"/>
      <c r="AR436" s="233"/>
      <c r="AS436" s="233"/>
      <c r="AT436" s="233"/>
      <c r="AU436" s="233"/>
      <c r="AV436" s="233"/>
      <c r="AW436" s="233"/>
      <c r="AX436" s="233"/>
      <c r="AY436" s="233"/>
      <c r="AZ436" s="233"/>
      <c r="BA436" s="232" t="e">
        <v>#N/A</v>
      </c>
      <c r="BB436" s="232">
        <v>0</v>
      </c>
      <c r="BC436" t="e">
        <v>#N/A</v>
      </c>
      <c r="BD436">
        <f>VLOOKUP(A436,[1]ورقة6!$A$2:$A$5557,1,0)</f>
        <v>339244</v>
      </c>
      <c r="BE436" s="125">
        <v>0</v>
      </c>
    </row>
    <row r="437" spans="1:57" x14ac:dyDescent="0.25">
      <c r="A437" s="233">
        <v>339247</v>
      </c>
      <c r="B437" s="234" t="s">
        <v>107</v>
      </c>
      <c r="C437" s="233"/>
      <c r="D437" s="233"/>
      <c r="E437" s="233" t="s">
        <v>134</v>
      </c>
      <c r="F437" s="233" t="s">
        <v>134</v>
      </c>
      <c r="G437" s="233"/>
      <c r="H437" s="233" t="s">
        <v>134</v>
      </c>
      <c r="I437" s="233" t="s">
        <v>134</v>
      </c>
      <c r="J437" s="233" t="s">
        <v>134</v>
      </c>
      <c r="K437" s="233" t="s">
        <v>133</v>
      </c>
      <c r="L437" s="233"/>
      <c r="M437" s="233"/>
      <c r="N437" s="233" t="s">
        <v>133</v>
      </c>
      <c r="O437" s="233" t="s">
        <v>131</v>
      </c>
      <c r="P437" s="233"/>
      <c r="Q437" s="233"/>
      <c r="R437" s="233"/>
      <c r="S437" s="233"/>
      <c r="T437" s="233"/>
      <c r="U437" s="233"/>
      <c r="V437" s="233"/>
      <c r="W437" s="233"/>
      <c r="X437" s="233"/>
      <c r="Y437" s="233"/>
      <c r="Z437" s="233"/>
      <c r="AA437" s="233"/>
      <c r="AB437" s="233"/>
      <c r="AC437" s="233"/>
      <c r="AD437" s="233"/>
      <c r="AE437" s="233"/>
      <c r="AF437" s="233"/>
      <c r="AG437" s="233"/>
      <c r="AH437" s="233"/>
      <c r="AI437" s="233"/>
      <c r="AJ437" s="233"/>
      <c r="AK437" s="233"/>
      <c r="AL437" s="233"/>
      <c r="AM437" s="233"/>
      <c r="AN437" s="233"/>
      <c r="AO437" s="233"/>
      <c r="AP437" s="233"/>
      <c r="AQ437" s="233"/>
      <c r="AR437" s="233"/>
      <c r="AS437" s="233"/>
      <c r="AT437" s="233"/>
      <c r="AU437" s="233"/>
      <c r="AV437" s="233"/>
      <c r="AW437" s="233"/>
      <c r="AX437" s="233"/>
      <c r="AY437" s="233"/>
      <c r="AZ437" s="233"/>
      <c r="BA437" s="232" t="e">
        <v>#N/A</v>
      </c>
      <c r="BB437" s="232">
        <v>0</v>
      </c>
      <c r="BC437" t="e">
        <v>#N/A</v>
      </c>
      <c r="BD437">
        <f>VLOOKUP(A437,[1]ورقة6!$A$2:$A$5557,1,0)</f>
        <v>339247</v>
      </c>
      <c r="BE437" s="125">
        <v>0</v>
      </c>
    </row>
    <row r="438" spans="1:57" x14ac:dyDescent="0.25">
      <c r="A438">
        <v>339250</v>
      </c>
      <c r="B438" t="s">
        <v>107</v>
      </c>
      <c r="C438"/>
      <c r="D438"/>
      <c r="E438" t="s">
        <v>131</v>
      </c>
      <c r="F438"/>
      <c r="G438" t="s">
        <v>133</v>
      </c>
      <c r="H438"/>
      <c r="I438"/>
      <c r="J438" t="s">
        <v>131</v>
      </c>
      <c r="K438" t="s">
        <v>131</v>
      </c>
      <c r="L438" t="s">
        <v>131</v>
      </c>
      <c r="M438" t="s">
        <v>131</v>
      </c>
      <c r="N438" t="s">
        <v>131</v>
      </c>
      <c r="O438" t="s">
        <v>131</v>
      </c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 s="232" t="s">
        <v>107</v>
      </c>
      <c r="BB438" s="232">
        <v>0</v>
      </c>
      <c r="BC438" t="e">
        <v>#N/A</v>
      </c>
      <c r="BD438">
        <f>VLOOKUP(A438,[1]ورقة6!$A$2:$A$5557,1,0)</f>
        <v>339250</v>
      </c>
      <c r="BE438" s="125">
        <v>0</v>
      </c>
    </row>
    <row r="439" spans="1:57" x14ac:dyDescent="0.25">
      <c r="A439" s="233">
        <v>339254</v>
      </c>
      <c r="B439" s="234" t="s">
        <v>107</v>
      </c>
      <c r="C439" s="233" t="s">
        <v>134</v>
      </c>
      <c r="D439" s="233" t="s">
        <v>134</v>
      </c>
      <c r="E439" s="233" t="s">
        <v>134</v>
      </c>
      <c r="F439" s="233" t="s">
        <v>134</v>
      </c>
      <c r="G439" s="233" t="s">
        <v>134</v>
      </c>
      <c r="H439" s="233" t="s">
        <v>134</v>
      </c>
      <c r="I439" s="233" t="s">
        <v>134</v>
      </c>
      <c r="J439" s="233" t="s">
        <v>131</v>
      </c>
      <c r="K439" s="233" t="s">
        <v>131</v>
      </c>
      <c r="L439" s="233" t="s">
        <v>131</v>
      </c>
      <c r="M439" s="233" t="s">
        <v>131</v>
      </c>
      <c r="N439" s="233" t="s">
        <v>131</v>
      </c>
      <c r="O439" s="233" t="s">
        <v>131</v>
      </c>
      <c r="P439" s="233"/>
      <c r="Q439" s="233"/>
      <c r="R439" s="233"/>
      <c r="S439" s="233"/>
      <c r="T439" s="233"/>
      <c r="U439" s="233"/>
      <c r="V439" s="233"/>
      <c r="W439" s="233"/>
      <c r="X439" s="233"/>
      <c r="Y439" s="233"/>
      <c r="Z439" s="233"/>
      <c r="AA439" s="233"/>
      <c r="AB439" s="233"/>
      <c r="AC439" s="233"/>
      <c r="AD439" s="233"/>
      <c r="AE439" s="233"/>
      <c r="AF439" s="233"/>
      <c r="AG439" s="233"/>
      <c r="AH439" s="233"/>
      <c r="AI439" s="233"/>
      <c r="AJ439" s="233"/>
      <c r="AK439" s="233"/>
      <c r="AL439" s="233"/>
      <c r="AM439" s="233"/>
      <c r="AN439" s="233"/>
      <c r="AO439" s="233"/>
      <c r="AP439" s="233"/>
      <c r="AQ439" s="233"/>
      <c r="AR439" s="233"/>
      <c r="AS439" s="233"/>
      <c r="AT439" s="233"/>
      <c r="AU439" s="233"/>
      <c r="AV439" s="233"/>
      <c r="AW439" s="233"/>
      <c r="AX439" s="233"/>
      <c r="AY439" s="233"/>
      <c r="AZ439" s="233"/>
      <c r="BA439" s="232" t="e">
        <v>#N/A</v>
      </c>
      <c r="BB439" s="232">
        <v>0</v>
      </c>
      <c r="BC439" t="e">
        <v>#N/A</v>
      </c>
      <c r="BD439">
        <f>VLOOKUP(A439,[1]ورقة6!$A$2:$A$5557,1,0)</f>
        <v>339254</v>
      </c>
      <c r="BE439" s="125">
        <v>0</v>
      </c>
    </row>
    <row r="440" spans="1:57" x14ac:dyDescent="0.25">
      <c r="A440" s="233">
        <v>339256</v>
      </c>
      <c r="B440" s="234" t="s">
        <v>107</v>
      </c>
      <c r="C440" s="233" t="s">
        <v>133</v>
      </c>
      <c r="D440" s="233"/>
      <c r="E440" s="233" t="s">
        <v>133</v>
      </c>
      <c r="F440" s="233" t="s">
        <v>133</v>
      </c>
      <c r="G440" s="233"/>
      <c r="H440" s="233" t="s">
        <v>133</v>
      </c>
      <c r="I440" s="233" t="s">
        <v>133</v>
      </c>
      <c r="J440" s="233" t="s">
        <v>131</v>
      </c>
      <c r="K440" s="233" t="s">
        <v>131</v>
      </c>
      <c r="L440" s="233" t="s">
        <v>131</v>
      </c>
      <c r="M440" s="233" t="s">
        <v>131</v>
      </c>
      <c r="N440" s="233" t="s">
        <v>131</v>
      </c>
      <c r="O440" s="233" t="s">
        <v>131</v>
      </c>
      <c r="P440" s="233"/>
      <c r="Q440" s="233"/>
      <c r="R440" s="233"/>
      <c r="S440" s="233"/>
      <c r="T440" s="233"/>
      <c r="U440" s="233"/>
      <c r="V440" s="233"/>
      <c r="W440" s="233"/>
      <c r="X440" s="233"/>
      <c r="Y440" s="233"/>
      <c r="Z440" s="233"/>
      <c r="AA440" s="233"/>
      <c r="AB440" s="233"/>
      <c r="AC440" s="233"/>
      <c r="AD440" s="233"/>
      <c r="AE440" s="233"/>
      <c r="AF440" s="233"/>
      <c r="AG440" s="233"/>
      <c r="AH440" s="233"/>
      <c r="AI440" s="233"/>
      <c r="AJ440" s="233"/>
      <c r="AK440" s="233"/>
      <c r="AL440" s="233"/>
      <c r="AM440" s="233"/>
      <c r="AN440" s="233"/>
      <c r="AO440" s="233"/>
      <c r="AP440" s="233"/>
      <c r="AQ440" s="233"/>
      <c r="AR440" s="233"/>
      <c r="AS440" s="233"/>
      <c r="AT440" s="233"/>
      <c r="AU440" s="233"/>
      <c r="AV440" s="233"/>
      <c r="AW440" s="233"/>
      <c r="AX440" s="233"/>
      <c r="AY440" s="233"/>
      <c r="AZ440" s="233"/>
      <c r="BA440" s="232" t="e">
        <v>#N/A</v>
      </c>
      <c r="BB440" s="232">
        <v>0</v>
      </c>
      <c r="BC440" t="e">
        <v>#N/A</v>
      </c>
      <c r="BD440">
        <f>VLOOKUP(A440,[1]ورقة6!$A$2:$A$5557,1,0)</f>
        <v>339256</v>
      </c>
      <c r="BE440" s="125">
        <v>0</v>
      </c>
    </row>
    <row r="441" spans="1:57" x14ac:dyDescent="0.25">
      <c r="A441" s="233">
        <v>339257</v>
      </c>
      <c r="B441" s="234" t="s">
        <v>107</v>
      </c>
      <c r="C441" s="233" t="s">
        <v>131</v>
      </c>
      <c r="D441" s="233" t="s">
        <v>133</v>
      </c>
      <c r="E441" s="233"/>
      <c r="F441" s="233" t="s">
        <v>134</v>
      </c>
      <c r="G441" s="233"/>
      <c r="H441" s="233" t="s">
        <v>134</v>
      </c>
      <c r="I441" s="233" t="s">
        <v>133</v>
      </c>
      <c r="J441" s="233" t="s">
        <v>133</v>
      </c>
      <c r="K441" s="233" t="s">
        <v>133</v>
      </c>
      <c r="L441" s="233" t="s">
        <v>133</v>
      </c>
      <c r="M441" s="233" t="s">
        <v>133</v>
      </c>
      <c r="N441" s="233" t="s">
        <v>133</v>
      </c>
      <c r="O441" s="233" t="s">
        <v>133</v>
      </c>
      <c r="P441" s="233"/>
      <c r="Q441" s="233"/>
      <c r="R441" s="233"/>
      <c r="S441" s="233"/>
      <c r="T441" s="233"/>
      <c r="U441" s="233"/>
      <c r="V441" s="233"/>
      <c r="W441" s="233"/>
      <c r="X441" s="233"/>
      <c r="Y441" s="233"/>
      <c r="Z441" s="233"/>
      <c r="AA441" s="233"/>
      <c r="AB441" s="233"/>
      <c r="AC441" s="233"/>
      <c r="AD441" s="233"/>
      <c r="AE441" s="233"/>
      <c r="AF441" s="233"/>
      <c r="AG441" s="233"/>
      <c r="AH441" s="233"/>
      <c r="AI441" s="233"/>
      <c r="AJ441" s="233"/>
      <c r="AK441" s="233"/>
      <c r="AL441" s="233"/>
      <c r="AM441" s="233"/>
      <c r="AN441" s="233"/>
      <c r="AO441" s="233"/>
      <c r="AP441" s="233"/>
      <c r="AQ441" s="233"/>
      <c r="AR441" s="233"/>
      <c r="AS441" s="233"/>
      <c r="AT441" s="233"/>
      <c r="AU441" s="233"/>
      <c r="AV441" s="233"/>
      <c r="AW441" s="233"/>
      <c r="AX441" s="233"/>
      <c r="AY441" s="233"/>
      <c r="AZ441" s="233"/>
      <c r="BA441" s="232" t="e">
        <v>#N/A</v>
      </c>
      <c r="BB441" s="232">
        <v>0</v>
      </c>
      <c r="BC441" t="e">
        <v>#N/A</v>
      </c>
      <c r="BD441">
        <f>VLOOKUP(A441,[1]ورقة6!$A$2:$A$5557,1,0)</f>
        <v>339257</v>
      </c>
      <c r="BE441" s="125">
        <v>0</v>
      </c>
    </row>
    <row r="442" spans="1:57" x14ac:dyDescent="0.25">
      <c r="A442">
        <v>339262</v>
      </c>
      <c r="B442" t="s">
        <v>107</v>
      </c>
      <c r="C442"/>
      <c r="D442" t="s">
        <v>134</v>
      </c>
      <c r="E442"/>
      <c r="F442"/>
      <c r="G442"/>
      <c r="H442"/>
      <c r="I442"/>
      <c r="J442" t="s">
        <v>134</v>
      </c>
      <c r="K442" t="s">
        <v>134</v>
      </c>
      <c r="L442"/>
      <c r="M442"/>
      <c r="N442" t="s">
        <v>133</v>
      </c>
      <c r="O442" t="s">
        <v>133</v>
      </c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 s="232" t="s">
        <v>107</v>
      </c>
      <c r="BB442" s="232">
        <v>0</v>
      </c>
      <c r="BC442" t="e">
        <v>#N/A</v>
      </c>
      <c r="BD442">
        <f>VLOOKUP(A442,[1]ورقة6!$A$2:$A$5557,1,0)</f>
        <v>339262</v>
      </c>
      <c r="BE442" s="125">
        <v>0</v>
      </c>
    </row>
    <row r="443" spans="1:57" x14ac:dyDescent="0.25">
      <c r="A443" s="233">
        <v>339266</v>
      </c>
      <c r="B443" s="234" t="s">
        <v>107</v>
      </c>
      <c r="C443" s="233" t="s">
        <v>133</v>
      </c>
      <c r="D443" s="233" t="s">
        <v>133</v>
      </c>
      <c r="E443" s="233" t="s">
        <v>133</v>
      </c>
      <c r="F443" s="233" t="s">
        <v>133</v>
      </c>
      <c r="G443" s="233" t="s">
        <v>131</v>
      </c>
      <c r="H443" s="233" t="s">
        <v>131</v>
      </c>
      <c r="I443" s="233" t="s">
        <v>131</v>
      </c>
      <c r="J443" s="233" t="s">
        <v>131</v>
      </c>
      <c r="K443" s="233" t="s">
        <v>131</v>
      </c>
      <c r="L443" s="233" t="s">
        <v>131</v>
      </c>
      <c r="M443" s="233" t="s">
        <v>131</v>
      </c>
      <c r="N443" s="233" t="s">
        <v>131</v>
      </c>
      <c r="O443" s="233" t="s">
        <v>131</v>
      </c>
      <c r="P443" s="233"/>
      <c r="Q443" s="233"/>
      <c r="R443" s="233"/>
      <c r="S443" s="233"/>
      <c r="T443" s="233"/>
      <c r="U443" s="233"/>
      <c r="V443" s="233"/>
      <c r="W443" s="233"/>
      <c r="X443" s="233"/>
      <c r="Y443" s="233"/>
      <c r="Z443" s="233"/>
      <c r="AA443" s="233"/>
      <c r="AB443" s="233"/>
      <c r="AC443" s="233"/>
      <c r="AD443" s="233"/>
      <c r="AE443" s="233"/>
      <c r="AF443" s="233"/>
      <c r="AG443" s="233"/>
      <c r="AH443" s="233"/>
      <c r="AI443" s="233"/>
      <c r="AJ443" s="233"/>
      <c r="AK443" s="233"/>
      <c r="AL443" s="233"/>
      <c r="AM443" s="233"/>
      <c r="AN443" s="233"/>
      <c r="AO443" s="233"/>
      <c r="AP443" s="233"/>
      <c r="AQ443" s="233"/>
      <c r="AR443" s="233"/>
      <c r="AS443" s="233"/>
      <c r="AT443" s="233"/>
      <c r="AU443" s="233"/>
      <c r="AV443" s="233"/>
      <c r="AW443" s="233"/>
      <c r="AX443" s="233"/>
      <c r="AY443" s="233"/>
      <c r="AZ443" s="233"/>
      <c r="BA443" s="232" t="e">
        <v>#N/A</v>
      </c>
      <c r="BB443" s="232">
        <v>0</v>
      </c>
      <c r="BC443" t="e">
        <v>#N/A</v>
      </c>
      <c r="BD443">
        <f>VLOOKUP(A443,[1]ورقة6!$A$2:$A$5557,1,0)</f>
        <v>339266</v>
      </c>
      <c r="BE443" s="125">
        <v>0</v>
      </c>
    </row>
    <row r="444" spans="1:57" x14ac:dyDescent="0.25">
      <c r="A444" s="233">
        <v>339268</v>
      </c>
      <c r="B444" s="234" t="s">
        <v>107</v>
      </c>
      <c r="C444" s="233" t="s">
        <v>131</v>
      </c>
      <c r="D444" s="233" t="s">
        <v>131</v>
      </c>
      <c r="E444" s="233" t="s">
        <v>133</v>
      </c>
      <c r="F444" s="233" t="s">
        <v>131</v>
      </c>
      <c r="G444" s="233" t="s">
        <v>131</v>
      </c>
      <c r="H444" s="233" t="s">
        <v>131</v>
      </c>
      <c r="I444" s="233"/>
      <c r="J444" s="233" t="s">
        <v>131</v>
      </c>
      <c r="K444" s="233" t="s">
        <v>131</v>
      </c>
      <c r="L444" s="233" t="s">
        <v>131</v>
      </c>
      <c r="M444" s="233" t="s">
        <v>131</v>
      </c>
      <c r="N444" s="233" t="s">
        <v>131</v>
      </c>
      <c r="O444" s="233" t="s">
        <v>131</v>
      </c>
      <c r="P444" s="233"/>
      <c r="Q444" s="233"/>
      <c r="R444" s="233"/>
      <c r="S444" s="233"/>
      <c r="T444" s="233"/>
      <c r="U444" s="233"/>
      <c r="V444" s="233"/>
      <c r="W444" s="233"/>
      <c r="X444" s="233"/>
      <c r="Y444" s="233"/>
      <c r="Z444" s="233"/>
      <c r="AA444" s="233"/>
      <c r="AB444" s="233"/>
      <c r="AC444" s="233"/>
      <c r="AD444" s="233"/>
      <c r="AE444" s="233"/>
      <c r="AF444" s="233"/>
      <c r="AG444" s="233"/>
      <c r="AH444" s="233"/>
      <c r="AI444" s="233"/>
      <c r="AJ444" s="233"/>
      <c r="AK444" s="233"/>
      <c r="AL444" s="233"/>
      <c r="AM444" s="233"/>
      <c r="AN444" s="233"/>
      <c r="AO444" s="233"/>
      <c r="AP444" s="233"/>
      <c r="AQ444" s="233"/>
      <c r="AR444" s="233"/>
      <c r="AS444" s="233"/>
      <c r="AT444" s="233"/>
      <c r="AU444" s="233"/>
      <c r="AV444" s="233"/>
      <c r="AW444" s="233"/>
      <c r="AX444" s="233"/>
      <c r="AY444" s="233"/>
      <c r="AZ444" s="233"/>
      <c r="BA444" s="232" t="e">
        <v>#N/A</v>
      </c>
      <c r="BB444" s="232">
        <v>0</v>
      </c>
      <c r="BC444" t="e">
        <v>#N/A</v>
      </c>
      <c r="BD444">
        <f>VLOOKUP(A444,[1]ورقة6!$A$2:$A$5557,1,0)</f>
        <v>339268</v>
      </c>
      <c r="BE444" s="125">
        <v>0</v>
      </c>
    </row>
    <row r="445" spans="1:57" x14ac:dyDescent="0.25">
      <c r="A445" s="233">
        <v>339273</v>
      </c>
      <c r="B445" s="234" t="s">
        <v>107</v>
      </c>
      <c r="C445" s="233" t="s">
        <v>133</v>
      </c>
      <c r="D445" s="233" t="s">
        <v>133</v>
      </c>
      <c r="E445" s="233" t="s">
        <v>133</v>
      </c>
      <c r="F445" s="233" t="s">
        <v>133</v>
      </c>
      <c r="G445" s="233" t="s">
        <v>133</v>
      </c>
      <c r="H445" s="233" t="s">
        <v>133</v>
      </c>
      <c r="I445" s="233" t="s">
        <v>133</v>
      </c>
      <c r="J445" s="233" t="s">
        <v>131</v>
      </c>
      <c r="K445" s="233" t="s">
        <v>131</v>
      </c>
      <c r="L445" s="233" t="s">
        <v>131</v>
      </c>
      <c r="M445" s="233" t="s">
        <v>131</v>
      </c>
      <c r="N445" s="233" t="s">
        <v>131</v>
      </c>
      <c r="O445" s="233" t="s">
        <v>131</v>
      </c>
      <c r="P445" s="233"/>
      <c r="Q445" s="233"/>
      <c r="R445" s="233"/>
      <c r="S445" s="233"/>
      <c r="T445" s="233"/>
      <c r="U445" s="233"/>
      <c r="V445" s="233"/>
      <c r="W445" s="233"/>
      <c r="X445" s="233"/>
      <c r="Y445" s="233"/>
      <c r="Z445" s="233"/>
      <c r="AA445" s="233"/>
      <c r="AB445" s="233"/>
      <c r="AC445" s="233"/>
      <c r="AD445" s="233"/>
      <c r="AE445" s="233"/>
      <c r="AF445" s="233"/>
      <c r="AG445" s="233"/>
      <c r="AH445" s="233"/>
      <c r="AI445" s="233"/>
      <c r="AJ445" s="233"/>
      <c r="AK445" s="233"/>
      <c r="AL445" s="233"/>
      <c r="AM445" s="233"/>
      <c r="AN445" s="233"/>
      <c r="AO445" s="233"/>
      <c r="AP445" s="233"/>
      <c r="AQ445" s="233"/>
      <c r="AR445" s="233"/>
      <c r="AS445" s="233"/>
      <c r="AT445" s="233"/>
      <c r="AU445" s="233"/>
      <c r="AV445" s="233"/>
      <c r="AW445" s="233"/>
      <c r="AX445" s="233"/>
      <c r="AY445" s="233"/>
      <c r="AZ445" s="233"/>
      <c r="BA445" s="232" t="e">
        <v>#N/A</v>
      </c>
      <c r="BB445" s="232">
        <v>0</v>
      </c>
      <c r="BC445" t="e">
        <v>#N/A</v>
      </c>
      <c r="BD445">
        <f>VLOOKUP(A445,[1]ورقة6!$A$2:$A$5557,1,0)</f>
        <v>339273</v>
      </c>
      <c r="BE445" s="125">
        <v>0</v>
      </c>
    </row>
    <row r="446" spans="1:57" x14ac:dyDescent="0.25">
      <c r="A446" s="233">
        <v>339280</v>
      </c>
      <c r="B446" s="234" t="s">
        <v>107</v>
      </c>
      <c r="C446" s="233"/>
      <c r="D446" s="233" t="s">
        <v>134</v>
      </c>
      <c r="E446" s="233" t="s">
        <v>133</v>
      </c>
      <c r="F446" s="233" t="s">
        <v>133</v>
      </c>
      <c r="G446" s="233" t="s">
        <v>133</v>
      </c>
      <c r="H446" s="233" t="s">
        <v>134</v>
      </c>
      <c r="I446" s="233" t="s">
        <v>133</v>
      </c>
      <c r="J446" s="233" t="s">
        <v>133</v>
      </c>
      <c r="K446" s="233" t="s">
        <v>131</v>
      </c>
      <c r="L446" s="233" t="s">
        <v>131</v>
      </c>
      <c r="M446" s="233" t="s">
        <v>131</v>
      </c>
      <c r="N446" s="233" t="s">
        <v>131</v>
      </c>
      <c r="O446" s="233" t="s">
        <v>131</v>
      </c>
      <c r="P446" s="233"/>
      <c r="Q446" s="233"/>
      <c r="R446" s="233"/>
      <c r="S446" s="233"/>
      <c r="T446" s="233"/>
      <c r="U446" s="233"/>
      <c r="V446" s="233"/>
      <c r="W446" s="233"/>
      <c r="X446" s="233"/>
      <c r="Y446" s="233"/>
      <c r="Z446" s="233"/>
      <c r="AA446" s="233"/>
      <c r="AB446" s="233"/>
      <c r="AC446" s="233"/>
      <c r="AD446" s="233"/>
      <c r="AE446" s="233"/>
      <c r="AF446" s="233"/>
      <c r="AG446" s="233"/>
      <c r="AH446" s="233"/>
      <c r="AI446" s="233"/>
      <c r="AJ446" s="233"/>
      <c r="AK446" s="233"/>
      <c r="AL446" s="233"/>
      <c r="AM446" s="233"/>
      <c r="AN446" s="233"/>
      <c r="AO446" s="233"/>
      <c r="AP446" s="233"/>
      <c r="AQ446" s="233"/>
      <c r="AR446" s="233"/>
      <c r="AS446" s="233"/>
      <c r="AT446" s="233"/>
      <c r="AU446" s="233"/>
      <c r="AV446" s="233"/>
      <c r="AW446" s="233"/>
      <c r="AX446" s="233"/>
      <c r="AY446" s="233"/>
      <c r="AZ446" s="233"/>
      <c r="BA446" s="232" t="e">
        <v>#N/A</v>
      </c>
      <c r="BB446" s="232">
        <v>0</v>
      </c>
      <c r="BC446" t="e">
        <v>#N/A</v>
      </c>
      <c r="BD446">
        <f>VLOOKUP(A446,[1]ورقة6!$A$2:$A$5557,1,0)</f>
        <v>339280</v>
      </c>
      <c r="BE446" s="125">
        <v>0</v>
      </c>
    </row>
    <row r="447" spans="1:57" x14ac:dyDescent="0.25">
      <c r="A447" s="233">
        <v>339290</v>
      </c>
      <c r="B447" s="234" t="s">
        <v>107</v>
      </c>
      <c r="C447" s="233" t="s">
        <v>133</v>
      </c>
      <c r="D447" s="233" t="s">
        <v>133</v>
      </c>
      <c r="E447" s="233" t="s">
        <v>133</v>
      </c>
      <c r="F447" s="233" t="s">
        <v>133</v>
      </c>
      <c r="G447" s="233" t="s">
        <v>133</v>
      </c>
      <c r="H447" s="233" t="s">
        <v>133</v>
      </c>
      <c r="I447" s="233" t="s">
        <v>133</v>
      </c>
      <c r="J447" s="233" t="s">
        <v>131</v>
      </c>
      <c r="K447" s="233" t="s">
        <v>131</v>
      </c>
      <c r="L447" s="233" t="s">
        <v>131</v>
      </c>
      <c r="M447" s="233" t="s">
        <v>131</v>
      </c>
      <c r="N447" s="233" t="s">
        <v>131</v>
      </c>
      <c r="O447" s="233" t="s">
        <v>131</v>
      </c>
      <c r="P447" s="233"/>
      <c r="Q447" s="233"/>
      <c r="R447" s="233"/>
      <c r="S447" s="233"/>
      <c r="T447" s="233"/>
      <c r="U447" s="233"/>
      <c r="V447" s="233"/>
      <c r="W447" s="233"/>
      <c r="X447" s="233"/>
      <c r="Y447" s="233"/>
      <c r="Z447" s="233"/>
      <c r="AA447" s="233"/>
      <c r="AB447" s="233"/>
      <c r="AC447" s="233"/>
      <c r="AD447" s="233"/>
      <c r="AE447" s="233"/>
      <c r="AF447" s="233"/>
      <c r="AG447" s="233"/>
      <c r="AH447" s="233"/>
      <c r="AI447" s="233"/>
      <c r="AJ447" s="233"/>
      <c r="AK447" s="233"/>
      <c r="AL447" s="233"/>
      <c r="AM447" s="233"/>
      <c r="AN447" s="233"/>
      <c r="AO447" s="233"/>
      <c r="AP447" s="233"/>
      <c r="AQ447" s="233"/>
      <c r="AR447" s="233"/>
      <c r="AS447" s="233"/>
      <c r="AT447" s="233"/>
      <c r="AU447" s="233"/>
      <c r="AV447" s="233"/>
      <c r="AW447" s="233"/>
      <c r="AX447" s="233"/>
      <c r="AY447" s="233"/>
      <c r="AZ447" s="233"/>
      <c r="BA447" s="232" t="e">
        <v>#N/A</v>
      </c>
      <c r="BB447" s="232">
        <v>0</v>
      </c>
      <c r="BC447" t="e">
        <v>#N/A</v>
      </c>
      <c r="BD447">
        <f>VLOOKUP(A447,[1]ورقة6!$A$2:$A$5557,1,0)</f>
        <v>339290</v>
      </c>
      <c r="BE447" s="125">
        <v>0</v>
      </c>
    </row>
    <row r="448" spans="1:57" x14ac:dyDescent="0.25">
      <c r="A448" s="233">
        <v>339293</v>
      </c>
      <c r="B448" s="234" t="s">
        <v>107</v>
      </c>
      <c r="C448" s="233"/>
      <c r="D448" s="233" t="s">
        <v>133</v>
      </c>
      <c r="E448" s="233" t="s">
        <v>133</v>
      </c>
      <c r="F448" s="233" t="s">
        <v>133</v>
      </c>
      <c r="G448" s="233" t="s">
        <v>134</v>
      </c>
      <c r="H448" s="233" t="s">
        <v>134</v>
      </c>
      <c r="I448" s="233" t="s">
        <v>131</v>
      </c>
      <c r="J448" s="233" t="s">
        <v>133</v>
      </c>
      <c r="K448" s="233" t="s">
        <v>133</v>
      </c>
      <c r="L448" s="233"/>
      <c r="M448" s="233" t="s">
        <v>133</v>
      </c>
      <c r="N448" s="233" t="s">
        <v>133</v>
      </c>
      <c r="O448" s="233" t="s">
        <v>133</v>
      </c>
      <c r="P448" s="233"/>
      <c r="Q448" s="233"/>
      <c r="R448" s="233"/>
      <c r="S448" s="233"/>
      <c r="T448" s="233"/>
      <c r="U448" s="233"/>
      <c r="V448" s="233"/>
      <c r="W448" s="233"/>
      <c r="X448" s="233"/>
      <c r="Y448" s="233"/>
      <c r="Z448" s="233"/>
      <c r="AA448" s="233"/>
      <c r="AB448" s="233"/>
      <c r="AC448" s="233"/>
      <c r="AD448" s="233"/>
      <c r="AE448" s="233"/>
      <c r="AF448" s="233"/>
      <c r="AG448" s="233"/>
      <c r="AH448" s="233"/>
      <c r="AI448" s="233"/>
      <c r="AJ448" s="233"/>
      <c r="AK448" s="233"/>
      <c r="AL448" s="233"/>
      <c r="AM448" s="233"/>
      <c r="AN448" s="233"/>
      <c r="AO448" s="233"/>
      <c r="AP448" s="233"/>
      <c r="AQ448" s="233"/>
      <c r="AR448" s="233"/>
      <c r="AS448" s="233"/>
      <c r="AT448" s="233"/>
      <c r="AU448" s="233"/>
      <c r="AV448" s="233"/>
      <c r="AW448" s="233"/>
      <c r="AX448" s="233"/>
      <c r="AY448" s="233"/>
      <c r="AZ448" s="233"/>
      <c r="BA448" s="232" t="e">
        <v>#N/A</v>
      </c>
      <c r="BB448" s="232">
        <v>0</v>
      </c>
      <c r="BC448" t="e">
        <v>#N/A</v>
      </c>
      <c r="BD448">
        <f>VLOOKUP(A448,[1]ورقة6!$A$2:$A$5557,1,0)</f>
        <v>339293</v>
      </c>
      <c r="BE448" s="125">
        <v>0</v>
      </c>
    </row>
    <row r="449" spans="1:57" x14ac:dyDescent="0.25">
      <c r="A449" s="233">
        <v>339295</v>
      </c>
      <c r="B449" s="234" t="s">
        <v>107</v>
      </c>
      <c r="C449" s="233" t="s">
        <v>133</v>
      </c>
      <c r="D449" s="233" t="s">
        <v>133</v>
      </c>
      <c r="E449" s="233" t="s">
        <v>133</v>
      </c>
      <c r="F449" s="233" t="s">
        <v>133</v>
      </c>
      <c r="G449" s="233" t="s">
        <v>133</v>
      </c>
      <c r="H449" s="233" t="s">
        <v>133</v>
      </c>
      <c r="I449" s="233" t="s">
        <v>131</v>
      </c>
      <c r="J449" s="233" t="s">
        <v>131</v>
      </c>
      <c r="K449" s="233" t="s">
        <v>131</v>
      </c>
      <c r="L449" s="233" t="s">
        <v>131</v>
      </c>
      <c r="M449" s="233" t="s">
        <v>131</v>
      </c>
      <c r="N449" s="233" t="s">
        <v>131</v>
      </c>
      <c r="O449" s="233" t="s">
        <v>131</v>
      </c>
      <c r="P449" s="233"/>
      <c r="Q449" s="233"/>
      <c r="R449" s="233"/>
      <c r="S449" s="233"/>
      <c r="T449" s="233"/>
      <c r="U449" s="233"/>
      <c r="V449" s="233"/>
      <c r="W449" s="233"/>
      <c r="X449" s="233"/>
      <c r="Y449" s="233"/>
      <c r="Z449" s="233"/>
      <c r="AA449" s="233"/>
      <c r="AB449" s="233"/>
      <c r="AC449" s="233"/>
      <c r="AD449" s="233"/>
      <c r="AE449" s="233"/>
      <c r="AF449" s="233"/>
      <c r="AG449" s="233"/>
      <c r="AH449" s="233"/>
      <c r="AI449" s="233"/>
      <c r="AJ449" s="233"/>
      <c r="AK449" s="233"/>
      <c r="AL449" s="233"/>
      <c r="AM449" s="233"/>
      <c r="AN449" s="233"/>
      <c r="AO449" s="233"/>
      <c r="AP449" s="233"/>
      <c r="AQ449" s="233"/>
      <c r="AR449" s="233"/>
      <c r="AS449" s="233"/>
      <c r="AT449" s="233"/>
      <c r="AU449" s="233"/>
      <c r="AV449" s="233"/>
      <c r="AW449" s="233"/>
      <c r="AX449" s="233"/>
      <c r="AY449" s="233"/>
      <c r="AZ449" s="233"/>
      <c r="BA449" s="232" t="e">
        <v>#N/A</v>
      </c>
      <c r="BB449" s="232">
        <v>0</v>
      </c>
      <c r="BC449" t="e">
        <v>#N/A</v>
      </c>
      <c r="BD449">
        <f>VLOOKUP(A449,[1]ورقة6!$A$2:$A$5557,1,0)</f>
        <v>339295</v>
      </c>
      <c r="BE449" s="125">
        <v>0</v>
      </c>
    </row>
    <row r="450" spans="1:57" x14ac:dyDescent="0.25">
      <c r="A450" s="233">
        <v>339297</v>
      </c>
      <c r="B450" s="234" t="s">
        <v>107</v>
      </c>
      <c r="C450" s="233"/>
      <c r="D450" s="233" t="s">
        <v>134</v>
      </c>
      <c r="E450" s="233"/>
      <c r="F450" s="233" t="s">
        <v>134</v>
      </c>
      <c r="G450" s="233"/>
      <c r="H450" s="233" t="s">
        <v>134</v>
      </c>
      <c r="I450" s="233"/>
      <c r="J450" s="233" t="s">
        <v>133</v>
      </c>
      <c r="K450" s="233" t="s">
        <v>133</v>
      </c>
      <c r="L450" s="233"/>
      <c r="M450" s="233" t="s">
        <v>133</v>
      </c>
      <c r="N450" s="233" t="s">
        <v>133</v>
      </c>
      <c r="O450" s="233" t="s">
        <v>133</v>
      </c>
      <c r="P450" s="233"/>
      <c r="Q450" s="233"/>
      <c r="R450" s="233"/>
      <c r="S450" s="233"/>
      <c r="T450" s="233"/>
      <c r="U450" s="233"/>
      <c r="V450" s="233"/>
      <c r="W450" s="233"/>
      <c r="X450" s="233"/>
      <c r="Y450" s="233"/>
      <c r="Z450" s="233"/>
      <c r="AA450" s="233"/>
      <c r="AB450" s="233"/>
      <c r="AC450" s="233"/>
      <c r="AD450" s="233"/>
      <c r="AE450" s="233"/>
      <c r="AF450" s="233"/>
      <c r="AG450" s="233"/>
      <c r="AH450" s="233"/>
      <c r="AI450" s="233"/>
      <c r="AJ450" s="233"/>
      <c r="AK450" s="233"/>
      <c r="AL450" s="233"/>
      <c r="AM450" s="233"/>
      <c r="AN450" s="233"/>
      <c r="AO450" s="233"/>
      <c r="AP450" s="233"/>
      <c r="AQ450" s="233"/>
      <c r="AR450" s="233"/>
      <c r="AS450" s="233"/>
      <c r="AT450" s="233"/>
      <c r="AU450" s="233"/>
      <c r="AV450" s="233"/>
      <c r="AW450" s="233"/>
      <c r="AX450" s="233"/>
      <c r="AY450" s="233"/>
      <c r="AZ450" s="233"/>
      <c r="BA450" s="232" t="e">
        <v>#N/A</v>
      </c>
      <c r="BB450" s="232">
        <v>0</v>
      </c>
      <c r="BC450" t="e">
        <v>#N/A</v>
      </c>
      <c r="BD450">
        <f>VLOOKUP(A450,[1]ورقة6!$A$2:$A$5557,1,0)</f>
        <v>339297</v>
      </c>
      <c r="BE450" s="125">
        <v>0</v>
      </c>
    </row>
    <row r="451" spans="1:57" x14ac:dyDescent="0.25">
      <c r="A451" s="233">
        <v>339299</v>
      </c>
      <c r="B451" s="234" t="s">
        <v>107</v>
      </c>
      <c r="C451" s="233" t="s">
        <v>134</v>
      </c>
      <c r="D451" s="233" t="s">
        <v>133</v>
      </c>
      <c r="E451" s="233" t="s">
        <v>134</v>
      </c>
      <c r="F451" s="233" t="s">
        <v>133</v>
      </c>
      <c r="G451" s="233" t="s">
        <v>133</v>
      </c>
      <c r="H451" s="233" t="s">
        <v>133</v>
      </c>
      <c r="I451" s="233" t="s">
        <v>133</v>
      </c>
      <c r="J451" s="233" t="s">
        <v>133</v>
      </c>
      <c r="K451" s="233" t="s">
        <v>133</v>
      </c>
      <c r="L451" s="233" t="s">
        <v>133</v>
      </c>
      <c r="M451" s="233" t="s">
        <v>133</v>
      </c>
      <c r="N451" s="233" t="s">
        <v>133</v>
      </c>
      <c r="O451" s="233" t="s">
        <v>133</v>
      </c>
      <c r="P451" s="233"/>
      <c r="Q451" s="233"/>
      <c r="R451" s="233"/>
      <c r="S451" s="233"/>
      <c r="T451" s="233"/>
      <c r="U451" s="233"/>
      <c r="V451" s="233"/>
      <c r="W451" s="233"/>
      <c r="X451" s="233"/>
      <c r="Y451" s="233"/>
      <c r="Z451" s="233"/>
      <c r="AA451" s="233"/>
      <c r="AB451" s="233"/>
      <c r="AC451" s="233"/>
      <c r="AD451" s="233"/>
      <c r="AE451" s="233"/>
      <c r="AF451" s="233"/>
      <c r="AG451" s="233"/>
      <c r="AH451" s="233"/>
      <c r="AI451" s="233"/>
      <c r="AJ451" s="233"/>
      <c r="AK451" s="233"/>
      <c r="AL451" s="233"/>
      <c r="AM451" s="233"/>
      <c r="AN451" s="233"/>
      <c r="AO451" s="233"/>
      <c r="AP451" s="233"/>
      <c r="AQ451" s="233"/>
      <c r="AR451" s="233"/>
      <c r="AS451" s="233"/>
      <c r="AT451" s="233"/>
      <c r="AU451" s="233"/>
      <c r="AV451" s="233"/>
      <c r="AW451" s="233"/>
      <c r="AX451" s="233"/>
      <c r="AY451" s="233"/>
      <c r="AZ451" s="233"/>
      <c r="BA451" s="232" t="e">
        <v>#N/A</v>
      </c>
      <c r="BB451" s="232">
        <v>0</v>
      </c>
      <c r="BC451" t="e">
        <v>#N/A</v>
      </c>
      <c r="BD451">
        <f>VLOOKUP(A451,[1]ورقة6!$A$2:$A$5557,1,0)</f>
        <v>339299</v>
      </c>
      <c r="BE451" s="125">
        <v>0</v>
      </c>
    </row>
    <row r="452" spans="1:57" x14ac:dyDescent="0.25">
      <c r="A452" s="233">
        <v>339306</v>
      </c>
      <c r="B452" s="234" t="s">
        <v>107</v>
      </c>
      <c r="C452" s="233" t="s">
        <v>133</v>
      </c>
      <c r="D452" s="233" t="s">
        <v>133</v>
      </c>
      <c r="E452" s="233" t="s">
        <v>133</v>
      </c>
      <c r="F452" s="233" t="s">
        <v>133</v>
      </c>
      <c r="G452" s="233" t="s">
        <v>133</v>
      </c>
      <c r="H452" s="233" t="s">
        <v>133</v>
      </c>
      <c r="I452" s="233" t="s">
        <v>133</v>
      </c>
      <c r="J452" s="233" t="s">
        <v>131</v>
      </c>
      <c r="K452" s="233" t="s">
        <v>131</v>
      </c>
      <c r="L452" s="233" t="s">
        <v>131</v>
      </c>
      <c r="M452" s="233" t="s">
        <v>131</v>
      </c>
      <c r="N452" s="233" t="s">
        <v>131</v>
      </c>
      <c r="O452" s="233" t="s">
        <v>131</v>
      </c>
      <c r="P452" s="233"/>
      <c r="Q452" s="233"/>
      <c r="R452" s="233"/>
      <c r="S452" s="233"/>
      <c r="T452" s="233"/>
      <c r="U452" s="233"/>
      <c r="V452" s="233"/>
      <c r="W452" s="233"/>
      <c r="X452" s="233"/>
      <c r="Y452" s="233"/>
      <c r="Z452" s="233"/>
      <c r="AA452" s="233"/>
      <c r="AB452" s="233"/>
      <c r="AC452" s="233"/>
      <c r="AD452" s="233"/>
      <c r="AE452" s="233"/>
      <c r="AF452" s="233"/>
      <c r="AG452" s="233"/>
      <c r="AH452" s="233"/>
      <c r="AI452" s="233"/>
      <c r="AJ452" s="233"/>
      <c r="AK452" s="233"/>
      <c r="AL452" s="233"/>
      <c r="AM452" s="233"/>
      <c r="AN452" s="233"/>
      <c r="AO452" s="233"/>
      <c r="AP452" s="233"/>
      <c r="AQ452" s="233"/>
      <c r="AR452" s="233"/>
      <c r="AS452" s="233"/>
      <c r="AT452" s="233"/>
      <c r="AU452" s="233"/>
      <c r="AV452" s="233"/>
      <c r="AW452" s="233"/>
      <c r="AX452" s="233"/>
      <c r="AY452" s="233"/>
      <c r="AZ452" s="233"/>
      <c r="BA452" s="232" t="e">
        <v>#N/A</v>
      </c>
      <c r="BB452" s="232">
        <v>0</v>
      </c>
      <c r="BC452" t="e">
        <v>#N/A</v>
      </c>
      <c r="BD452">
        <f>VLOOKUP(A452,[1]ورقة6!$A$2:$A$5557,1,0)</f>
        <v>339306</v>
      </c>
      <c r="BE452" s="125">
        <v>0</v>
      </c>
    </row>
    <row r="453" spans="1:57" x14ac:dyDescent="0.25">
      <c r="A453" s="233">
        <v>339308</v>
      </c>
      <c r="B453" s="234" t="s">
        <v>107</v>
      </c>
      <c r="C453" s="233" t="s">
        <v>134</v>
      </c>
      <c r="D453" s="233"/>
      <c r="E453" s="233"/>
      <c r="F453" s="233" t="s">
        <v>134</v>
      </c>
      <c r="G453" s="233" t="s">
        <v>134</v>
      </c>
      <c r="H453" s="233" t="s">
        <v>134</v>
      </c>
      <c r="I453" s="233" t="s">
        <v>131</v>
      </c>
      <c r="J453" s="233" t="s">
        <v>133</v>
      </c>
      <c r="K453" s="233" t="s">
        <v>133</v>
      </c>
      <c r="L453" s="233" t="s">
        <v>131</v>
      </c>
      <c r="M453" s="233" t="s">
        <v>131</v>
      </c>
      <c r="N453" s="233" t="s">
        <v>131</v>
      </c>
      <c r="O453" s="233" t="s">
        <v>133</v>
      </c>
      <c r="P453" s="233"/>
      <c r="Q453" s="233"/>
      <c r="R453" s="233"/>
      <c r="S453" s="233"/>
      <c r="T453" s="233"/>
      <c r="U453" s="233"/>
      <c r="V453" s="233"/>
      <c r="W453" s="233"/>
      <c r="X453" s="233"/>
      <c r="Y453" s="233"/>
      <c r="Z453" s="233"/>
      <c r="AA453" s="233"/>
      <c r="AB453" s="233"/>
      <c r="AC453" s="233"/>
      <c r="AD453" s="233"/>
      <c r="AE453" s="233"/>
      <c r="AF453" s="233"/>
      <c r="AG453" s="233"/>
      <c r="AH453" s="233"/>
      <c r="AI453" s="233"/>
      <c r="AJ453" s="233"/>
      <c r="AK453" s="233"/>
      <c r="AL453" s="233"/>
      <c r="AM453" s="233"/>
      <c r="AN453" s="233"/>
      <c r="AO453" s="233"/>
      <c r="AP453" s="233"/>
      <c r="AQ453" s="233"/>
      <c r="AR453" s="233"/>
      <c r="AS453" s="233"/>
      <c r="AT453" s="233"/>
      <c r="AU453" s="233"/>
      <c r="AV453" s="233"/>
      <c r="AW453" s="233"/>
      <c r="AX453" s="233"/>
      <c r="AY453" s="233"/>
      <c r="AZ453" s="233"/>
      <c r="BA453" s="232" t="e">
        <v>#N/A</v>
      </c>
      <c r="BB453" s="232">
        <v>0</v>
      </c>
      <c r="BC453" t="e">
        <v>#N/A</v>
      </c>
      <c r="BD453">
        <f>VLOOKUP(A453,[1]ورقة6!$A$2:$A$5557,1,0)</f>
        <v>339308</v>
      </c>
      <c r="BE453" s="125">
        <v>0</v>
      </c>
    </row>
    <row r="454" spans="1:57" x14ac:dyDescent="0.25">
      <c r="A454" s="233">
        <v>339309</v>
      </c>
      <c r="B454" s="234" t="s">
        <v>107</v>
      </c>
      <c r="C454" s="233" t="s">
        <v>134</v>
      </c>
      <c r="D454" s="233" t="s">
        <v>134</v>
      </c>
      <c r="E454" s="233" t="s">
        <v>134</v>
      </c>
      <c r="F454" s="233" t="s">
        <v>134</v>
      </c>
      <c r="G454" s="233" t="s">
        <v>134</v>
      </c>
      <c r="H454" s="233" t="s">
        <v>134</v>
      </c>
      <c r="I454" s="233" t="s">
        <v>134</v>
      </c>
      <c r="J454" s="233" t="s">
        <v>133</v>
      </c>
      <c r="K454" s="233" t="s">
        <v>133</v>
      </c>
      <c r="L454" s="233" t="s">
        <v>133</v>
      </c>
      <c r="M454" s="233" t="s">
        <v>133</v>
      </c>
      <c r="N454" s="233" t="s">
        <v>133</v>
      </c>
      <c r="O454" s="233" t="s">
        <v>133</v>
      </c>
      <c r="P454" s="233"/>
      <c r="Q454" s="233"/>
      <c r="R454" s="233"/>
      <c r="S454" s="233"/>
      <c r="T454" s="233"/>
      <c r="U454" s="233"/>
      <c r="V454" s="233"/>
      <c r="W454" s="233"/>
      <c r="X454" s="233"/>
      <c r="Y454" s="233"/>
      <c r="Z454" s="233"/>
      <c r="AA454" s="233"/>
      <c r="AB454" s="233"/>
      <c r="AC454" s="233"/>
      <c r="AD454" s="233"/>
      <c r="AE454" s="233"/>
      <c r="AF454" s="233"/>
      <c r="AG454" s="233"/>
      <c r="AH454" s="233"/>
      <c r="AI454" s="233"/>
      <c r="AJ454" s="233"/>
      <c r="AK454" s="233"/>
      <c r="AL454" s="233"/>
      <c r="AM454" s="233"/>
      <c r="AN454" s="233"/>
      <c r="AO454" s="233"/>
      <c r="AP454" s="233"/>
      <c r="AQ454" s="233"/>
      <c r="AR454" s="233"/>
      <c r="AS454" s="233"/>
      <c r="AT454" s="233"/>
      <c r="AU454" s="233"/>
      <c r="AV454" s="233"/>
      <c r="AW454" s="233"/>
      <c r="AX454" s="233"/>
      <c r="AY454" s="233"/>
      <c r="AZ454" s="233"/>
      <c r="BA454" s="232" t="e">
        <v>#N/A</v>
      </c>
      <c r="BB454" s="232">
        <v>0</v>
      </c>
      <c r="BC454" t="e">
        <v>#N/A</v>
      </c>
      <c r="BD454">
        <f>VLOOKUP(A454,[1]ورقة6!$A$2:$A$5557,1,0)</f>
        <v>339309</v>
      </c>
      <c r="BE454" s="125">
        <v>0</v>
      </c>
    </row>
    <row r="455" spans="1:57" x14ac:dyDescent="0.25">
      <c r="A455" s="233">
        <v>339310</v>
      </c>
      <c r="B455" s="234" t="s">
        <v>107</v>
      </c>
      <c r="C455" s="233" t="s">
        <v>133</v>
      </c>
      <c r="D455" s="233" t="s">
        <v>133</v>
      </c>
      <c r="E455" s="233" t="s">
        <v>133</v>
      </c>
      <c r="F455" s="233" t="s">
        <v>131</v>
      </c>
      <c r="G455" s="233" t="s">
        <v>131</v>
      </c>
      <c r="H455" s="233" t="s">
        <v>133</v>
      </c>
      <c r="I455" s="233" t="s">
        <v>133</v>
      </c>
      <c r="J455" s="233" t="s">
        <v>131</v>
      </c>
      <c r="K455" s="233" t="s">
        <v>131</v>
      </c>
      <c r="L455" s="233" t="s">
        <v>131</v>
      </c>
      <c r="M455" s="233" t="s">
        <v>131</v>
      </c>
      <c r="N455" s="233" t="s">
        <v>131</v>
      </c>
      <c r="O455" s="233" t="s">
        <v>131</v>
      </c>
      <c r="P455" s="233"/>
      <c r="Q455" s="233"/>
      <c r="R455" s="233"/>
      <c r="S455" s="233"/>
      <c r="T455" s="233"/>
      <c r="U455" s="233"/>
      <c r="V455" s="233"/>
      <c r="W455" s="233"/>
      <c r="X455" s="233"/>
      <c r="Y455" s="233"/>
      <c r="Z455" s="233"/>
      <c r="AA455" s="233"/>
      <c r="AB455" s="233"/>
      <c r="AC455" s="233"/>
      <c r="AD455" s="233"/>
      <c r="AE455" s="233"/>
      <c r="AF455" s="233"/>
      <c r="AG455" s="233"/>
      <c r="AH455" s="233"/>
      <c r="AI455" s="233"/>
      <c r="AJ455" s="233"/>
      <c r="AK455" s="233"/>
      <c r="AL455" s="233"/>
      <c r="AM455" s="233"/>
      <c r="AN455" s="233"/>
      <c r="AO455" s="233"/>
      <c r="AP455" s="233"/>
      <c r="AQ455" s="233"/>
      <c r="AR455" s="233"/>
      <c r="AS455" s="233"/>
      <c r="AT455" s="233"/>
      <c r="AU455" s="233"/>
      <c r="AV455" s="233"/>
      <c r="AW455" s="233"/>
      <c r="AX455" s="233"/>
      <c r="AY455" s="233"/>
      <c r="AZ455" s="233"/>
      <c r="BA455" s="232" t="e">
        <v>#N/A</v>
      </c>
      <c r="BB455" s="232">
        <v>0</v>
      </c>
      <c r="BC455" t="e">
        <v>#N/A</v>
      </c>
      <c r="BD455">
        <f>VLOOKUP(A455,[1]ورقة6!$A$2:$A$5557,1,0)</f>
        <v>339310</v>
      </c>
      <c r="BE455" s="125">
        <v>0</v>
      </c>
    </row>
    <row r="456" spans="1:57" x14ac:dyDescent="0.25">
      <c r="A456" s="233">
        <v>339313</v>
      </c>
      <c r="B456" s="234" t="s">
        <v>107</v>
      </c>
      <c r="C456" s="233"/>
      <c r="D456" s="233" t="s">
        <v>134</v>
      </c>
      <c r="E456" s="233" t="s">
        <v>134</v>
      </c>
      <c r="F456" s="233" t="s">
        <v>134</v>
      </c>
      <c r="G456" s="233" t="s">
        <v>134</v>
      </c>
      <c r="H456" s="233" t="s">
        <v>134</v>
      </c>
      <c r="I456" s="233" t="s">
        <v>134</v>
      </c>
      <c r="J456" s="233" t="s">
        <v>133</v>
      </c>
      <c r="K456" s="233" t="s">
        <v>133</v>
      </c>
      <c r="L456" s="233" t="s">
        <v>133</v>
      </c>
      <c r="M456" s="233" t="s">
        <v>133</v>
      </c>
      <c r="N456" s="233" t="s">
        <v>133</v>
      </c>
      <c r="O456" s="233" t="s">
        <v>133</v>
      </c>
      <c r="P456" s="233"/>
      <c r="Q456" s="233"/>
      <c r="R456" s="233"/>
      <c r="S456" s="233"/>
      <c r="T456" s="233"/>
      <c r="U456" s="233"/>
      <c r="V456" s="233"/>
      <c r="W456" s="233"/>
      <c r="X456" s="233"/>
      <c r="Y456" s="233"/>
      <c r="Z456" s="233"/>
      <c r="AA456" s="233"/>
      <c r="AB456" s="233"/>
      <c r="AC456" s="233"/>
      <c r="AD456" s="233"/>
      <c r="AE456" s="233"/>
      <c r="AF456" s="233"/>
      <c r="AG456" s="233"/>
      <c r="AH456" s="233"/>
      <c r="AI456" s="233"/>
      <c r="AJ456" s="233"/>
      <c r="AK456" s="233"/>
      <c r="AL456" s="233"/>
      <c r="AM456" s="233"/>
      <c r="AN456" s="233"/>
      <c r="AO456" s="233"/>
      <c r="AP456" s="233"/>
      <c r="AQ456" s="233"/>
      <c r="AR456" s="233"/>
      <c r="AS456" s="233"/>
      <c r="AT456" s="233"/>
      <c r="AU456" s="233"/>
      <c r="AV456" s="233"/>
      <c r="AW456" s="233"/>
      <c r="AX456" s="233"/>
      <c r="AY456" s="233"/>
      <c r="AZ456" s="233"/>
      <c r="BA456" s="232" t="e">
        <v>#N/A</v>
      </c>
      <c r="BB456" s="232">
        <v>0</v>
      </c>
      <c r="BC456" t="e">
        <v>#N/A</v>
      </c>
      <c r="BD456">
        <f>VLOOKUP(A456,[1]ورقة6!$A$2:$A$5557,1,0)</f>
        <v>339313</v>
      </c>
      <c r="BE456" s="125">
        <v>0</v>
      </c>
    </row>
    <row r="457" spans="1:57" x14ac:dyDescent="0.25">
      <c r="A457" s="233">
        <v>339314</v>
      </c>
      <c r="B457" s="234" t="s">
        <v>107</v>
      </c>
      <c r="C457" s="233" t="s">
        <v>133</v>
      </c>
      <c r="D457" s="233" t="s">
        <v>133</v>
      </c>
      <c r="E457" s="233" t="s">
        <v>133</v>
      </c>
      <c r="F457" s="233" t="s">
        <v>133</v>
      </c>
      <c r="G457" s="233" t="s">
        <v>133</v>
      </c>
      <c r="H457" s="233" t="s">
        <v>133</v>
      </c>
      <c r="I457" s="233" t="s">
        <v>133</v>
      </c>
      <c r="J457" s="233" t="s">
        <v>131</v>
      </c>
      <c r="K457" s="233" t="s">
        <v>131</v>
      </c>
      <c r="L457" s="233" t="s">
        <v>131</v>
      </c>
      <c r="M457" s="233" t="s">
        <v>131</v>
      </c>
      <c r="N457" s="233" t="s">
        <v>131</v>
      </c>
      <c r="O457" s="233" t="s">
        <v>131</v>
      </c>
      <c r="P457" s="233"/>
      <c r="Q457" s="233"/>
      <c r="R457" s="233"/>
      <c r="S457" s="233"/>
      <c r="T457" s="233"/>
      <c r="U457" s="233"/>
      <c r="V457" s="233"/>
      <c r="W457" s="233"/>
      <c r="X457" s="233"/>
      <c r="Y457" s="233"/>
      <c r="Z457" s="233"/>
      <c r="AA457" s="233"/>
      <c r="AB457" s="233"/>
      <c r="AC457" s="233"/>
      <c r="AD457" s="233"/>
      <c r="AE457" s="233"/>
      <c r="AF457" s="233"/>
      <c r="AG457" s="233"/>
      <c r="AH457" s="233"/>
      <c r="AI457" s="233"/>
      <c r="AJ457" s="233"/>
      <c r="AK457" s="233"/>
      <c r="AL457" s="233"/>
      <c r="AM457" s="233"/>
      <c r="AN457" s="233"/>
      <c r="AO457" s="233"/>
      <c r="AP457" s="233"/>
      <c r="AQ457" s="233"/>
      <c r="AR457" s="233"/>
      <c r="AS457" s="233"/>
      <c r="AT457" s="233"/>
      <c r="AU457" s="233"/>
      <c r="AV457" s="233"/>
      <c r="AW457" s="233"/>
      <c r="AX457" s="233"/>
      <c r="AY457" s="233"/>
      <c r="AZ457" s="233"/>
      <c r="BA457" s="232" t="e">
        <v>#N/A</v>
      </c>
      <c r="BB457" s="232">
        <v>0</v>
      </c>
      <c r="BC457" t="e">
        <v>#N/A</v>
      </c>
      <c r="BD457">
        <f>VLOOKUP(A457,[1]ورقة6!$A$2:$A$5557,1,0)</f>
        <v>339314</v>
      </c>
      <c r="BE457" s="125">
        <v>0</v>
      </c>
    </row>
    <row r="458" spans="1:57" x14ac:dyDescent="0.25">
      <c r="A458" s="233">
        <v>339318</v>
      </c>
      <c r="B458" s="234" t="s">
        <v>107</v>
      </c>
      <c r="C458" s="233" t="s">
        <v>134</v>
      </c>
      <c r="D458" s="233" t="s">
        <v>134</v>
      </c>
      <c r="E458" s="233" t="s">
        <v>134</v>
      </c>
      <c r="F458" s="233" t="s">
        <v>134</v>
      </c>
      <c r="G458" s="233" t="s">
        <v>134</v>
      </c>
      <c r="H458" s="233" t="s">
        <v>134</v>
      </c>
      <c r="I458" s="233" t="s">
        <v>134</v>
      </c>
      <c r="J458" s="233" t="s">
        <v>133</v>
      </c>
      <c r="K458" s="233" t="s">
        <v>133</v>
      </c>
      <c r="L458" s="233" t="s">
        <v>133</v>
      </c>
      <c r="M458" s="233" t="s">
        <v>133</v>
      </c>
      <c r="N458" s="233" t="s">
        <v>133</v>
      </c>
      <c r="O458" s="233" t="s">
        <v>133</v>
      </c>
      <c r="P458" s="233"/>
      <c r="Q458" s="233"/>
      <c r="R458" s="233"/>
      <c r="S458" s="233"/>
      <c r="T458" s="233"/>
      <c r="U458" s="233"/>
      <c r="V458" s="233"/>
      <c r="W458" s="233"/>
      <c r="X458" s="233"/>
      <c r="Y458" s="233"/>
      <c r="Z458" s="233"/>
      <c r="AA458" s="233"/>
      <c r="AB458" s="233"/>
      <c r="AC458" s="233"/>
      <c r="AD458" s="233"/>
      <c r="AE458" s="233"/>
      <c r="AF458" s="233"/>
      <c r="AG458" s="233"/>
      <c r="AH458" s="233"/>
      <c r="AI458" s="233"/>
      <c r="AJ458" s="233"/>
      <c r="AK458" s="233"/>
      <c r="AL458" s="233"/>
      <c r="AM458" s="233"/>
      <c r="AN458" s="233"/>
      <c r="AO458" s="233"/>
      <c r="AP458" s="233"/>
      <c r="AQ458" s="233"/>
      <c r="AR458" s="233"/>
      <c r="AS458" s="233"/>
      <c r="AT458" s="233"/>
      <c r="AU458" s="233"/>
      <c r="AV458" s="233"/>
      <c r="AW458" s="233"/>
      <c r="AX458" s="233"/>
      <c r="AY458" s="233"/>
      <c r="AZ458" s="233"/>
      <c r="BA458" s="232" t="e">
        <v>#N/A</v>
      </c>
      <c r="BB458" s="232">
        <v>0</v>
      </c>
      <c r="BC458" t="e">
        <v>#N/A</v>
      </c>
      <c r="BD458">
        <f>VLOOKUP(A458,[1]ورقة6!$A$2:$A$5557,1,0)</f>
        <v>339318</v>
      </c>
      <c r="BE458" s="125">
        <v>0</v>
      </c>
    </row>
    <row r="459" spans="1:57" x14ac:dyDescent="0.25">
      <c r="A459" s="233">
        <v>339319</v>
      </c>
      <c r="B459" s="234" t="s">
        <v>107</v>
      </c>
      <c r="C459" s="233" t="s">
        <v>133</v>
      </c>
      <c r="D459" s="233" t="s">
        <v>131</v>
      </c>
      <c r="E459" s="233" t="s">
        <v>133</v>
      </c>
      <c r="F459" s="233" t="s">
        <v>133</v>
      </c>
      <c r="G459" s="233" t="s">
        <v>131</v>
      </c>
      <c r="H459" s="233" t="s">
        <v>133</v>
      </c>
      <c r="I459" s="233" t="s">
        <v>131</v>
      </c>
      <c r="J459" s="233" t="s">
        <v>131</v>
      </c>
      <c r="K459" s="233" t="s">
        <v>131</v>
      </c>
      <c r="L459" s="233" t="s">
        <v>131</v>
      </c>
      <c r="M459" s="233" t="s">
        <v>131</v>
      </c>
      <c r="N459" s="233" t="s">
        <v>131</v>
      </c>
      <c r="O459" s="233" t="s">
        <v>131</v>
      </c>
      <c r="P459" s="233"/>
      <c r="Q459" s="233"/>
      <c r="R459" s="233"/>
      <c r="S459" s="233"/>
      <c r="T459" s="233"/>
      <c r="U459" s="233"/>
      <c r="V459" s="233"/>
      <c r="W459" s="233"/>
      <c r="X459" s="233"/>
      <c r="Y459" s="233"/>
      <c r="Z459" s="233"/>
      <c r="AA459" s="233"/>
      <c r="AB459" s="233"/>
      <c r="AC459" s="233"/>
      <c r="AD459" s="233"/>
      <c r="AE459" s="233"/>
      <c r="AF459" s="233"/>
      <c r="AG459" s="233"/>
      <c r="AH459" s="233"/>
      <c r="AI459" s="233"/>
      <c r="AJ459" s="233"/>
      <c r="AK459" s="233"/>
      <c r="AL459" s="233"/>
      <c r="AM459" s="233"/>
      <c r="AN459" s="233"/>
      <c r="AO459" s="233"/>
      <c r="AP459" s="233"/>
      <c r="AQ459" s="233"/>
      <c r="AR459" s="233"/>
      <c r="AS459" s="233"/>
      <c r="AT459" s="233"/>
      <c r="AU459" s="233"/>
      <c r="AV459" s="233"/>
      <c r="AW459" s="233"/>
      <c r="AX459" s="233"/>
      <c r="AY459" s="233"/>
      <c r="AZ459" s="233"/>
      <c r="BA459" s="232" t="e">
        <v>#N/A</v>
      </c>
      <c r="BB459" s="232">
        <v>0</v>
      </c>
      <c r="BC459" t="e">
        <v>#N/A</v>
      </c>
      <c r="BD459">
        <f>VLOOKUP(A459,[1]ورقة6!$A$2:$A$5557,1,0)</f>
        <v>339319</v>
      </c>
      <c r="BE459" s="125">
        <v>0</v>
      </c>
    </row>
    <row r="460" spans="1:57" x14ac:dyDescent="0.25">
      <c r="A460" s="233">
        <v>339320</v>
      </c>
      <c r="B460" s="234" t="s">
        <v>107</v>
      </c>
      <c r="C460" s="233" t="s">
        <v>133</v>
      </c>
      <c r="D460" s="233" t="s">
        <v>133</v>
      </c>
      <c r="E460" s="233" t="s">
        <v>133</v>
      </c>
      <c r="F460" s="233" t="s">
        <v>133</v>
      </c>
      <c r="G460" s="233" t="s">
        <v>133</v>
      </c>
      <c r="H460" s="233" t="s">
        <v>133</v>
      </c>
      <c r="I460" s="233" t="s">
        <v>133</v>
      </c>
      <c r="J460" s="233" t="s">
        <v>131</v>
      </c>
      <c r="K460" s="233" t="s">
        <v>131</v>
      </c>
      <c r="L460" s="233" t="s">
        <v>131</v>
      </c>
      <c r="M460" s="233" t="s">
        <v>131</v>
      </c>
      <c r="N460" s="233" t="s">
        <v>131</v>
      </c>
      <c r="O460" s="233" t="s">
        <v>131</v>
      </c>
      <c r="P460" s="233"/>
      <c r="Q460" s="233"/>
      <c r="R460" s="233"/>
      <c r="S460" s="233"/>
      <c r="T460" s="233"/>
      <c r="U460" s="233"/>
      <c r="V460" s="233"/>
      <c r="W460" s="233"/>
      <c r="X460" s="233"/>
      <c r="Y460" s="233"/>
      <c r="Z460" s="233"/>
      <c r="AA460" s="233"/>
      <c r="AB460" s="233"/>
      <c r="AC460" s="233"/>
      <c r="AD460" s="233"/>
      <c r="AE460" s="233"/>
      <c r="AF460" s="233"/>
      <c r="AG460" s="233"/>
      <c r="AH460" s="233"/>
      <c r="AI460" s="233"/>
      <c r="AJ460" s="233"/>
      <c r="AK460" s="233"/>
      <c r="AL460" s="233"/>
      <c r="AM460" s="233"/>
      <c r="AN460" s="233"/>
      <c r="AO460" s="233"/>
      <c r="AP460" s="233"/>
      <c r="AQ460" s="233"/>
      <c r="AR460" s="233"/>
      <c r="AS460" s="233"/>
      <c r="AT460" s="233"/>
      <c r="AU460" s="233"/>
      <c r="AV460" s="233"/>
      <c r="AW460" s="233"/>
      <c r="AX460" s="233"/>
      <c r="AY460" s="233"/>
      <c r="AZ460" s="233"/>
      <c r="BA460" s="232" t="e">
        <v>#N/A</v>
      </c>
      <c r="BB460" s="232">
        <v>0</v>
      </c>
      <c r="BC460" t="e">
        <v>#N/A</v>
      </c>
      <c r="BD460">
        <f>VLOOKUP(A460,[1]ورقة6!$A$2:$A$5557,1,0)</f>
        <v>339320</v>
      </c>
      <c r="BE460" s="125">
        <v>0</v>
      </c>
    </row>
    <row r="461" spans="1:57" x14ac:dyDescent="0.25">
      <c r="A461" s="233">
        <v>339321</v>
      </c>
      <c r="B461" s="234" t="s">
        <v>107</v>
      </c>
      <c r="C461" s="233" t="s">
        <v>134</v>
      </c>
      <c r="D461" s="233" t="s">
        <v>134</v>
      </c>
      <c r="E461" s="233" t="s">
        <v>134</v>
      </c>
      <c r="F461" s="233" t="s">
        <v>134</v>
      </c>
      <c r="G461" s="233" t="s">
        <v>134</v>
      </c>
      <c r="H461" s="233" t="s">
        <v>134</v>
      </c>
      <c r="I461" s="233" t="s">
        <v>134</v>
      </c>
      <c r="J461" s="233" t="s">
        <v>133</v>
      </c>
      <c r="K461" s="233" t="s">
        <v>133</v>
      </c>
      <c r="L461" s="233" t="s">
        <v>133</v>
      </c>
      <c r="M461" s="233" t="s">
        <v>133</v>
      </c>
      <c r="N461" s="233" t="s">
        <v>133</v>
      </c>
      <c r="O461" s="233" t="s">
        <v>133</v>
      </c>
      <c r="P461" s="233"/>
      <c r="Q461" s="233"/>
      <c r="R461" s="233"/>
      <c r="S461" s="233"/>
      <c r="T461" s="233"/>
      <c r="U461" s="233"/>
      <c r="V461" s="233"/>
      <c r="W461" s="233"/>
      <c r="X461" s="233"/>
      <c r="Y461" s="233"/>
      <c r="Z461" s="233"/>
      <c r="AA461" s="233"/>
      <c r="AB461" s="233"/>
      <c r="AC461" s="233"/>
      <c r="AD461" s="233"/>
      <c r="AE461" s="233"/>
      <c r="AF461" s="233"/>
      <c r="AG461" s="233"/>
      <c r="AH461" s="233"/>
      <c r="AI461" s="233"/>
      <c r="AJ461" s="233"/>
      <c r="AK461" s="233"/>
      <c r="AL461" s="233"/>
      <c r="AM461" s="233"/>
      <c r="AN461" s="233"/>
      <c r="AO461" s="233"/>
      <c r="AP461" s="233"/>
      <c r="AQ461" s="233"/>
      <c r="AR461" s="233"/>
      <c r="AS461" s="233"/>
      <c r="AT461" s="233"/>
      <c r="AU461" s="233"/>
      <c r="AV461" s="233"/>
      <c r="AW461" s="233"/>
      <c r="AX461" s="233"/>
      <c r="AY461" s="233"/>
      <c r="AZ461" s="233"/>
      <c r="BA461" s="232" t="e">
        <v>#N/A</v>
      </c>
      <c r="BB461" s="232">
        <v>0</v>
      </c>
      <c r="BC461" t="e">
        <v>#N/A</v>
      </c>
      <c r="BD461">
        <f>VLOOKUP(A461,[1]ورقة6!$A$2:$A$5557,1,0)</f>
        <v>339321</v>
      </c>
      <c r="BE461" s="125">
        <v>0</v>
      </c>
    </row>
    <row r="462" spans="1:57" x14ac:dyDescent="0.25">
      <c r="A462" s="233">
        <v>339325</v>
      </c>
      <c r="B462" s="234" t="s">
        <v>107</v>
      </c>
      <c r="C462" s="233" t="s">
        <v>133</v>
      </c>
      <c r="D462" s="233" t="s">
        <v>133</v>
      </c>
      <c r="E462" s="233" t="s">
        <v>133</v>
      </c>
      <c r="F462" s="233" t="s">
        <v>133</v>
      </c>
      <c r="G462" s="233" t="s">
        <v>133</v>
      </c>
      <c r="H462" s="233" t="s">
        <v>133</v>
      </c>
      <c r="I462" s="233" t="s">
        <v>133</v>
      </c>
      <c r="J462" s="233" t="s">
        <v>131</v>
      </c>
      <c r="K462" s="233" t="s">
        <v>131</v>
      </c>
      <c r="L462" s="233" t="s">
        <v>131</v>
      </c>
      <c r="M462" s="233" t="s">
        <v>131</v>
      </c>
      <c r="N462" s="233" t="s">
        <v>131</v>
      </c>
      <c r="O462" s="233" t="s">
        <v>131</v>
      </c>
      <c r="P462" s="233"/>
      <c r="Q462" s="233"/>
      <c r="R462" s="233"/>
      <c r="S462" s="233"/>
      <c r="T462" s="233"/>
      <c r="U462" s="233"/>
      <c r="V462" s="233"/>
      <c r="W462" s="233"/>
      <c r="X462" s="233"/>
      <c r="Y462" s="233"/>
      <c r="Z462" s="233"/>
      <c r="AA462" s="233"/>
      <c r="AB462" s="233"/>
      <c r="AC462" s="233"/>
      <c r="AD462" s="233"/>
      <c r="AE462" s="233"/>
      <c r="AF462" s="233"/>
      <c r="AG462" s="233"/>
      <c r="AH462" s="233"/>
      <c r="AI462" s="233"/>
      <c r="AJ462" s="233"/>
      <c r="AK462" s="233"/>
      <c r="AL462" s="233"/>
      <c r="AM462" s="233"/>
      <c r="AN462" s="233"/>
      <c r="AO462" s="233"/>
      <c r="AP462" s="233"/>
      <c r="AQ462" s="233"/>
      <c r="AR462" s="233"/>
      <c r="AS462" s="233"/>
      <c r="AT462" s="233"/>
      <c r="AU462" s="233"/>
      <c r="AV462" s="233"/>
      <c r="AW462" s="233"/>
      <c r="AX462" s="233"/>
      <c r="AY462" s="233"/>
      <c r="AZ462" s="233"/>
      <c r="BA462" s="232" t="e">
        <v>#N/A</v>
      </c>
      <c r="BB462" s="232">
        <v>0</v>
      </c>
      <c r="BC462" t="e">
        <v>#N/A</v>
      </c>
      <c r="BD462">
        <f>VLOOKUP(A462,[1]ورقة6!$A$2:$A$5557,1,0)</f>
        <v>339325</v>
      </c>
      <c r="BE462" s="125">
        <v>0</v>
      </c>
    </row>
    <row r="463" spans="1:57" x14ac:dyDescent="0.25">
      <c r="A463" s="233">
        <v>339327</v>
      </c>
      <c r="B463" s="234" t="s">
        <v>107</v>
      </c>
      <c r="C463" s="233"/>
      <c r="D463" s="233" t="s">
        <v>134</v>
      </c>
      <c r="E463" s="233" t="s">
        <v>134</v>
      </c>
      <c r="F463" s="233" t="s">
        <v>134</v>
      </c>
      <c r="G463" s="233" t="s">
        <v>134</v>
      </c>
      <c r="H463" s="233" t="s">
        <v>134</v>
      </c>
      <c r="I463" s="233" t="s">
        <v>134</v>
      </c>
      <c r="J463" s="233" t="s">
        <v>134</v>
      </c>
      <c r="K463" s="233" t="s">
        <v>134</v>
      </c>
      <c r="L463" s="233" t="s">
        <v>134</v>
      </c>
      <c r="M463" s="233" t="s">
        <v>134</v>
      </c>
      <c r="N463" s="233" t="s">
        <v>134</v>
      </c>
      <c r="O463" s="233" t="s">
        <v>134</v>
      </c>
      <c r="P463" s="233"/>
      <c r="Q463" s="233"/>
      <c r="R463" s="233"/>
      <c r="S463" s="233"/>
      <c r="T463" s="233"/>
      <c r="U463" s="233"/>
      <c r="V463" s="233"/>
      <c r="W463" s="233"/>
      <c r="X463" s="233"/>
      <c r="Y463" s="233"/>
      <c r="Z463" s="233"/>
      <c r="AA463" s="233"/>
      <c r="AB463" s="233"/>
      <c r="AC463" s="233"/>
      <c r="AD463" s="233"/>
      <c r="AE463" s="233"/>
      <c r="AF463" s="233"/>
      <c r="AG463" s="233"/>
      <c r="AH463" s="233"/>
      <c r="AI463" s="233"/>
      <c r="AJ463" s="233"/>
      <c r="AK463" s="233"/>
      <c r="AL463" s="233"/>
      <c r="AM463" s="233"/>
      <c r="AN463" s="233"/>
      <c r="AO463" s="233"/>
      <c r="AP463" s="233"/>
      <c r="AQ463" s="233"/>
      <c r="AR463" s="233"/>
      <c r="AS463" s="233"/>
      <c r="AT463" s="233"/>
      <c r="AU463" s="233"/>
      <c r="AV463" s="233"/>
      <c r="AW463" s="233"/>
      <c r="AX463" s="233"/>
      <c r="AY463" s="233"/>
      <c r="AZ463" s="233"/>
      <c r="BA463" s="232" t="e">
        <v>#N/A</v>
      </c>
      <c r="BB463" s="232">
        <v>0</v>
      </c>
      <c r="BC463" t="e">
        <v>#N/A</v>
      </c>
      <c r="BD463">
        <f>VLOOKUP(A463,[1]ورقة6!$A$2:$A$5557,1,0)</f>
        <v>339327</v>
      </c>
      <c r="BE463" s="125">
        <v>0</v>
      </c>
    </row>
    <row r="464" spans="1:57" x14ac:dyDescent="0.25">
      <c r="A464" s="233">
        <v>339328</v>
      </c>
      <c r="B464" s="234" t="s">
        <v>107</v>
      </c>
      <c r="C464" s="233" t="s">
        <v>133</v>
      </c>
      <c r="D464" s="233" t="s">
        <v>133</v>
      </c>
      <c r="E464" s="233" t="s">
        <v>133</v>
      </c>
      <c r="F464" s="233" t="s">
        <v>133</v>
      </c>
      <c r="G464" s="233" t="s">
        <v>133</v>
      </c>
      <c r="H464" s="233" t="s">
        <v>133</v>
      </c>
      <c r="I464" s="233" t="s">
        <v>131</v>
      </c>
      <c r="J464" s="233" t="s">
        <v>131</v>
      </c>
      <c r="K464" s="233" t="s">
        <v>131</v>
      </c>
      <c r="L464" s="233" t="s">
        <v>131</v>
      </c>
      <c r="M464" s="233" t="s">
        <v>131</v>
      </c>
      <c r="N464" s="233" t="s">
        <v>131</v>
      </c>
      <c r="O464" s="233" t="s">
        <v>131</v>
      </c>
      <c r="P464" s="233"/>
      <c r="Q464" s="233"/>
      <c r="R464" s="233"/>
      <c r="S464" s="233"/>
      <c r="T464" s="233"/>
      <c r="U464" s="233"/>
      <c r="V464" s="233"/>
      <c r="W464" s="233"/>
      <c r="X464" s="233"/>
      <c r="Y464" s="233"/>
      <c r="Z464" s="233"/>
      <c r="AA464" s="233"/>
      <c r="AB464" s="233"/>
      <c r="AC464" s="233"/>
      <c r="AD464" s="233"/>
      <c r="AE464" s="233"/>
      <c r="AF464" s="233"/>
      <c r="AG464" s="233"/>
      <c r="AH464" s="233"/>
      <c r="AI464" s="233"/>
      <c r="AJ464" s="233"/>
      <c r="AK464" s="233"/>
      <c r="AL464" s="233"/>
      <c r="AM464" s="233"/>
      <c r="AN464" s="233"/>
      <c r="AO464" s="233"/>
      <c r="AP464" s="233"/>
      <c r="AQ464" s="233"/>
      <c r="AR464" s="233"/>
      <c r="AS464" s="233"/>
      <c r="AT464" s="233"/>
      <c r="AU464" s="233"/>
      <c r="AV464" s="233"/>
      <c r="AW464" s="233"/>
      <c r="AX464" s="233"/>
      <c r="AY464" s="233"/>
      <c r="AZ464" s="233"/>
      <c r="BA464" s="232" t="e">
        <v>#N/A</v>
      </c>
      <c r="BB464" s="232">
        <v>0</v>
      </c>
      <c r="BC464" t="e">
        <v>#N/A</v>
      </c>
      <c r="BD464">
        <f>VLOOKUP(A464,[1]ورقة6!$A$2:$A$5557,1,0)</f>
        <v>339328</v>
      </c>
      <c r="BE464" s="125">
        <v>0</v>
      </c>
    </row>
    <row r="465" spans="1:57" x14ac:dyDescent="0.25">
      <c r="A465" s="233">
        <v>339329</v>
      </c>
      <c r="B465" s="234" t="s">
        <v>107</v>
      </c>
      <c r="C465" s="233" t="s">
        <v>133</v>
      </c>
      <c r="D465" s="233" t="s">
        <v>133</v>
      </c>
      <c r="E465" s="233" t="s">
        <v>133</v>
      </c>
      <c r="F465" s="233" t="s">
        <v>133</v>
      </c>
      <c r="G465" s="233" t="s">
        <v>133</v>
      </c>
      <c r="H465" s="233" t="s">
        <v>133</v>
      </c>
      <c r="I465" s="233" t="s">
        <v>131</v>
      </c>
      <c r="J465" s="233" t="s">
        <v>131</v>
      </c>
      <c r="K465" s="233" t="s">
        <v>131</v>
      </c>
      <c r="L465" s="233" t="s">
        <v>131</v>
      </c>
      <c r="M465" s="233" t="s">
        <v>131</v>
      </c>
      <c r="N465" s="233" t="s">
        <v>131</v>
      </c>
      <c r="O465" s="233" t="s">
        <v>131</v>
      </c>
      <c r="P465" s="233"/>
      <c r="Q465" s="233"/>
      <c r="R465" s="233"/>
      <c r="S465" s="233"/>
      <c r="T465" s="233"/>
      <c r="U465" s="233"/>
      <c r="V465" s="233"/>
      <c r="W465" s="233"/>
      <c r="X465" s="233"/>
      <c r="Y465" s="233"/>
      <c r="Z465" s="233"/>
      <c r="AA465" s="233"/>
      <c r="AB465" s="233"/>
      <c r="AC465" s="233"/>
      <c r="AD465" s="233"/>
      <c r="AE465" s="233"/>
      <c r="AF465" s="233"/>
      <c r="AG465" s="233"/>
      <c r="AH465" s="233"/>
      <c r="AI465" s="233"/>
      <c r="AJ465" s="233"/>
      <c r="AK465" s="233"/>
      <c r="AL465" s="233"/>
      <c r="AM465" s="233"/>
      <c r="AN465" s="233"/>
      <c r="AO465" s="233"/>
      <c r="AP465" s="233"/>
      <c r="AQ465" s="233"/>
      <c r="AR465" s="233"/>
      <c r="AS465" s="233"/>
      <c r="AT465" s="233"/>
      <c r="AU465" s="233"/>
      <c r="AV465" s="233"/>
      <c r="AW465" s="233"/>
      <c r="AX465" s="233"/>
      <c r="AY465" s="233"/>
      <c r="AZ465" s="233"/>
      <c r="BA465" s="232" t="e">
        <v>#N/A</v>
      </c>
      <c r="BB465" s="232">
        <v>0</v>
      </c>
      <c r="BC465" t="e">
        <v>#N/A</v>
      </c>
      <c r="BD465">
        <f>VLOOKUP(A465,[1]ورقة6!$A$2:$A$5557,1,0)</f>
        <v>339329</v>
      </c>
      <c r="BE465" s="125">
        <v>0</v>
      </c>
    </row>
    <row r="466" spans="1:57" x14ac:dyDescent="0.25">
      <c r="A466" s="233">
        <v>339333</v>
      </c>
      <c r="B466" s="234" t="s">
        <v>107</v>
      </c>
      <c r="C466" s="233" t="s">
        <v>133</v>
      </c>
      <c r="D466" s="233" t="s">
        <v>133</v>
      </c>
      <c r="E466" s="233" t="s">
        <v>133</v>
      </c>
      <c r="F466" s="233" t="s">
        <v>133</v>
      </c>
      <c r="G466" s="233" t="s">
        <v>133</v>
      </c>
      <c r="H466" s="233" t="s">
        <v>133</v>
      </c>
      <c r="I466" s="233" t="s">
        <v>133</v>
      </c>
      <c r="J466" s="233" t="s">
        <v>131</v>
      </c>
      <c r="K466" s="233" t="s">
        <v>131</v>
      </c>
      <c r="L466" s="233" t="s">
        <v>131</v>
      </c>
      <c r="M466" s="233" t="s">
        <v>131</v>
      </c>
      <c r="N466" s="233" t="s">
        <v>131</v>
      </c>
      <c r="O466" s="233" t="s">
        <v>131</v>
      </c>
      <c r="P466" s="233"/>
      <c r="Q466" s="233"/>
      <c r="R466" s="233"/>
      <c r="S466" s="233"/>
      <c r="T466" s="233"/>
      <c r="U466" s="233"/>
      <c r="V466" s="233"/>
      <c r="W466" s="233"/>
      <c r="X466" s="233"/>
      <c r="Y466" s="233"/>
      <c r="Z466" s="233"/>
      <c r="AA466" s="233"/>
      <c r="AB466" s="233"/>
      <c r="AC466" s="233"/>
      <c r="AD466" s="233"/>
      <c r="AE466" s="233"/>
      <c r="AF466" s="233"/>
      <c r="AG466" s="233"/>
      <c r="AH466" s="233"/>
      <c r="AI466" s="233"/>
      <c r="AJ466" s="233"/>
      <c r="AK466" s="233"/>
      <c r="AL466" s="233"/>
      <c r="AM466" s="233"/>
      <c r="AN466" s="233"/>
      <c r="AO466" s="233"/>
      <c r="AP466" s="233"/>
      <c r="AQ466" s="233"/>
      <c r="AR466" s="233"/>
      <c r="AS466" s="233"/>
      <c r="AT466" s="233"/>
      <c r="AU466" s="233"/>
      <c r="AV466" s="233"/>
      <c r="AW466" s="233"/>
      <c r="AX466" s="233"/>
      <c r="AY466" s="233"/>
      <c r="AZ466" s="233"/>
      <c r="BA466" s="232" t="e">
        <v>#N/A</v>
      </c>
      <c r="BB466" s="232">
        <v>0</v>
      </c>
      <c r="BC466" t="e">
        <v>#N/A</v>
      </c>
      <c r="BD466">
        <f>VLOOKUP(A466,[1]ورقة6!$A$2:$A$5557,1,0)</f>
        <v>339333</v>
      </c>
      <c r="BE466" s="125">
        <v>0</v>
      </c>
    </row>
    <row r="467" spans="1:57" x14ac:dyDescent="0.25">
      <c r="A467" s="233">
        <v>339335</v>
      </c>
      <c r="B467" s="234" t="s">
        <v>107</v>
      </c>
      <c r="C467" s="233" t="s">
        <v>133</v>
      </c>
      <c r="D467" s="233" t="s">
        <v>133</v>
      </c>
      <c r="E467" s="233" t="s">
        <v>133</v>
      </c>
      <c r="F467" s="233" t="s">
        <v>133</v>
      </c>
      <c r="G467" s="233" t="s">
        <v>131</v>
      </c>
      <c r="H467" s="233" t="s">
        <v>131</v>
      </c>
      <c r="I467" s="233" t="s">
        <v>133</v>
      </c>
      <c r="J467" s="233" t="s">
        <v>131</v>
      </c>
      <c r="K467" s="233" t="s">
        <v>131</v>
      </c>
      <c r="L467" s="233" t="s">
        <v>131</v>
      </c>
      <c r="M467" s="233" t="s">
        <v>131</v>
      </c>
      <c r="N467" s="233" t="s">
        <v>131</v>
      </c>
      <c r="O467" s="233" t="s">
        <v>131</v>
      </c>
      <c r="P467" s="233"/>
      <c r="Q467" s="233"/>
      <c r="R467" s="233"/>
      <c r="S467" s="233"/>
      <c r="T467" s="233"/>
      <c r="U467" s="233"/>
      <c r="V467" s="233"/>
      <c r="W467" s="233"/>
      <c r="X467" s="233"/>
      <c r="Y467" s="233"/>
      <c r="Z467" s="233"/>
      <c r="AA467" s="233"/>
      <c r="AB467" s="233"/>
      <c r="AC467" s="233"/>
      <c r="AD467" s="233"/>
      <c r="AE467" s="233"/>
      <c r="AF467" s="233"/>
      <c r="AG467" s="233"/>
      <c r="AH467" s="233"/>
      <c r="AI467" s="233"/>
      <c r="AJ467" s="233"/>
      <c r="AK467" s="233"/>
      <c r="AL467" s="233"/>
      <c r="AM467" s="233"/>
      <c r="AN467" s="233"/>
      <c r="AO467" s="233"/>
      <c r="AP467" s="233"/>
      <c r="AQ467" s="233"/>
      <c r="AR467" s="233"/>
      <c r="AS467" s="233"/>
      <c r="AT467" s="233"/>
      <c r="AU467" s="233"/>
      <c r="AV467" s="233"/>
      <c r="AW467" s="233"/>
      <c r="AX467" s="233"/>
      <c r="AY467" s="233"/>
      <c r="AZ467" s="233"/>
      <c r="BA467" s="232" t="e">
        <v>#N/A</v>
      </c>
      <c r="BB467" s="232">
        <v>0</v>
      </c>
      <c r="BC467" t="e">
        <v>#N/A</v>
      </c>
      <c r="BD467">
        <f>VLOOKUP(A467,[1]ورقة6!$A$2:$A$5557,1,0)</f>
        <v>339335</v>
      </c>
      <c r="BE467" s="125">
        <v>0</v>
      </c>
    </row>
    <row r="468" spans="1:57" x14ac:dyDescent="0.25">
      <c r="A468" s="233">
        <v>339339</v>
      </c>
      <c r="B468" s="234" t="s">
        <v>107</v>
      </c>
      <c r="C468" s="233" t="s">
        <v>134</v>
      </c>
      <c r="D468" s="233" t="s">
        <v>134</v>
      </c>
      <c r="E468" s="233" t="s">
        <v>134</v>
      </c>
      <c r="F468" s="233" t="s">
        <v>134</v>
      </c>
      <c r="G468" s="233" t="s">
        <v>134</v>
      </c>
      <c r="H468" s="233" t="s">
        <v>134</v>
      </c>
      <c r="I468" s="233" t="s">
        <v>134</v>
      </c>
      <c r="J468" s="233" t="s">
        <v>131</v>
      </c>
      <c r="K468" s="233" t="s">
        <v>131</v>
      </c>
      <c r="L468" s="233" t="s">
        <v>131</v>
      </c>
      <c r="M468" s="233" t="s">
        <v>131</v>
      </c>
      <c r="N468" s="233" t="s">
        <v>131</v>
      </c>
      <c r="O468" s="233" t="s">
        <v>131</v>
      </c>
      <c r="P468" s="233"/>
      <c r="Q468" s="233"/>
      <c r="R468" s="233"/>
      <c r="S468" s="233"/>
      <c r="T468" s="233"/>
      <c r="U468" s="233"/>
      <c r="V468" s="233"/>
      <c r="W468" s="233"/>
      <c r="X468" s="233"/>
      <c r="Y468" s="233"/>
      <c r="Z468" s="233"/>
      <c r="AA468" s="233"/>
      <c r="AB468" s="233"/>
      <c r="AC468" s="233"/>
      <c r="AD468" s="233"/>
      <c r="AE468" s="233"/>
      <c r="AF468" s="233"/>
      <c r="AG468" s="233"/>
      <c r="AH468" s="233"/>
      <c r="AI468" s="233"/>
      <c r="AJ468" s="233"/>
      <c r="AK468" s="233"/>
      <c r="AL468" s="233"/>
      <c r="AM468" s="233"/>
      <c r="AN468" s="233"/>
      <c r="AO468" s="233"/>
      <c r="AP468" s="233"/>
      <c r="AQ468" s="233"/>
      <c r="AR468" s="233"/>
      <c r="AS468" s="233"/>
      <c r="AT468" s="233"/>
      <c r="AU468" s="233"/>
      <c r="AV468" s="233"/>
      <c r="AW468" s="233"/>
      <c r="AX468" s="233"/>
      <c r="AY468" s="233"/>
      <c r="AZ468" s="233"/>
      <c r="BA468" s="232" t="e">
        <v>#N/A</v>
      </c>
      <c r="BB468" s="232">
        <v>0</v>
      </c>
      <c r="BC468" t="e">
        <v>#N/A</v>
      </c>
      <c r="BD468">
        <f>VLOOKUP(A468,[1]ورقة6!$A$2:$A$5557,1,0)</f>
        <v>339339</v>
      </c>
      <c r="BE468" s="125">
        <v>0</v>
      </c>
    </row>
    <row r="469" spans="1:57" x14ac:dyDescent="0.25">
      <c r="A469" s="233">
        <v>339342</v>
      </c>
      <c r="B469" s="234" t="s">
        <v>107</v>
      </c>
      <c r="C469" s="233" t="s">
        <v>133</v>
      </c>
      <c r="D469" s="233" t="s">
        <v>133</v>
      </c>
      <c r="E469" s="233" t="s">
        <v>133</v>
      </c>
      <c r="F469" s="233" t="s">
        <v>133</v>
      </c>
      <c r="G469" s="233" t="s">
        <v>133</v>
      </c>
      <c r="H469" s="233" t="s">
        <v>133</v>
      </c>
      <c r="I469" s="233" t="s">
        <v>133</v>
      </c>
      <c r="J469" s="233" t="s">
        <v>131</v>
      </c>
      <c r="K469" s="233" t="s">
        <v>131</v>
      </c>
      <c r="L469" s="233" t="s">
        <v>131</v>
      </c>
      <c r="M469" s="233" t="s">
        <v>131</v>
      </c>
      <c r="N469" s="233" t="s">
        <v>131</v>
      </c>
      <c r="O469" s="233" t="s">
        <v>131</v>
      </c>
      <c r="P469" s="233"/>
      <c r="Q469" s="233"/>
      <c r="R469" s="233"/>
      <c r="S469" s="233"/>
      <c r="T469" s="233"/>
      <c r="U469" s="233"/>
      <c r="V469" s="233"/>
      <c r="W469" s="233"/>
      <c r="X469" s="233"/>
      <c r="Y469" s="233"/>
      <c r="Z469" s="233"/>
      <c r="AA469" s="233"/>
      <c r="AB469" s="233"/>
      <c r="AC469" s="233"/>
      <c r="AD469" s="233"/>
      <c r="AE469" s="233"/>
      <c r="AF469" s="233"/>
      <c r="AG469" s="233"/>
      <c r="AH469" s="233"/>
      <c r="AI469" s="233"/>
      <c r="AJ469" s="233"/>
      <c r="AK469" s="233"/>
      <c r="AL469" s="233"/>
      <c r="AM469" s="233"/>
      <c r="AN469" s="233"/>
      <c r="AO469" s="233"/>
      <c r="AP469" s="233"/>
      <c r="AQ469" s="233"/>
      <c r="AR469" s="233"/>
      <c r="AS469" s="233"/>
      <c r="AT469" s="233"/>
      <c r="AU469" s="233"/>
      <c r="AV469" s="233"/>
      <c r="AW469" s="233"/>
      <c r="AX469" s="233"/>
      <c r="AY469" s="233"/>
      <c r="AZ469" s="233"/>
      <c r="BA469" s="232" t="e">
        <v>#N/A</v>
      </c>
      <c r="BB469" s="232">
        <v>0</v>
      </c>
      <c r="BC469" t="e">
        <v>#N/A</v>
      </c>
      <c r="BD469">
        <f>VLOOKUP(A469,[1]ورقة6!$A$2:$A$5557,1,0)</f>
        <v>339342</v>
      </c>
      <c r="BE469" s="125">
        <v>0</v>
      </c>
    </row>
    <row r="470" spans="1:57" x14ac:dyDescent="0.25">
      <c r="A470" s="233">
        <v>339344</v>
      </c>
      <c r="B470" s="234" t="s">
        <v>107</v>
      </c>
      <c r="C470" s="233" t="s">
        <v>133</v>
      </c>
      <c r="D470" s="233" t="s">
        <v>133</v>
      </c>
      <c r="E470" s="233" t="s">
        <v>133</v>
      </c>
      <c r="F470" s="233"/>
      <c r="G470" s="233" t="s">
        <v>133</v>
      </c>
      <c r="H470" s="233" t="s">
        <v>133</v>
      </c>
      <c r="I470" s="233" t="s">
        <v>131</v>
      </c>
      <c r="J470" s="233" t="s">
        <v>131</v>
      </c>
      <c r="K470" s="233" t="s">
        <v>131</v>
      </c>
      <c r="L470" s="233" t="s">
        <v>131</v>
      </c>
      <c r="M470" s="233" t="s">
        <v>131</v>
      </c>
      <c r="N470" s="233" t="s">
        <v>131</v>
      </c>
      <c r="O470" s="233" t="s">
        <v>131</v>
      </c>
      <c r="P470" s="233"/>
      <c r="Q470" s="233"/>
      <c r="R470" s="233"/>
      <c r="S470" s="233"/>
      <c r="T470" s="233"/>
      <c r="U470" s="233"/>
      <c r="V470" s="233"/>
      <c r="W470" s="233"/>
      <c r="X470" s="233"/>
      <c r="Y470" s="233"/>
      <c r="Z470" s="233"/>
      <c r="AA470" s="233"/>
      <c r="AB470" s="233"/>
      <c r="AC470" s="233"/>
      <c r="AD470" s="233"/>
      <c r="AE470" s="233"/>
      <c r="AF470" s="233"/>
      <c r="AG470" s="233"/>
      <c r="AH470" s="233"/>
      <c r="AI470" s="233"/>
      <c r="AJ470" s="233"/>
      <c r="AK470" s="233"/>
      <c r="AL470" s="233"/>
      <c r="AM470" s="233"/>
      <c r="AN470" s="233"/>
      <c r="AO470" s="233"/>
      <c r="AP470" s="233"/>
      <c r="AQ470" s="233"/>
      <c r="AR470" s="233"/>
      <c r="AS470" s="233"/>
      <c r="AT470" s="233"/>
      <c r="AU470" s="233"/>
      <c r="AV470" s="233"/>
      <c r="AW470" s="233"/>
      <c r="AX470" s="233"/>
      <c r="AY470" s="233"/>
      <c r="AZ470" s="233"/>
      <c r="BA470" s="232" t="e">
        <v>#N/A</v>
      </c>
      <c r="BB470" s="232">
        <v>0</v>
      </c>
      <c r="BC470" t="e">
        <v>#N/A</v>
      </c>
      <c r="BD470">
        <f>VLOOKUP(A470,[1]ورقة6!$A$2:$A$5557,1,0)</f>
        <v>339344</v>
      </c>
      <c r="BE470" s="125">
        <v>0</v>
      </c>
    </row>
    <row r="471" spans="1:57" x14ac:dyDescent="0.25">
      <c r="A471" s="233">
        <v>339348</v>
      </c>
      <c r="B471" s="234" t="s">
        <v>107</v>
      </c>
      <c r="C471" s="233" t="s">
        <v>131</v>
      </c>
      <c r="D471" s="233" t="s">
        <v>131</v>
      </c>
      <c r="E471" s="233" t="s">
        <v>131</v>
      </c>
      <c r="F471" s="233" t="s">
        <v>131</v>
      </c>
      <c r="G471" s="233" t="s">
        <v>131</v>
      </c>
      <c r="H471" s="233" t="s">
        <v>131</v>
      </c>
      <c r="I471" s="233" t="s">
        <v>131</v>
      </c>
      <c r="J471" s="233" t="s">
        <v>131</v>
      </c>
      <c r="K471" s="233" t="s">
        <v>131</v>
      </c>
      <c r="L471" s="233" t="s">
        <v>131</v>
      </c>
      <c r="M471" s="233" t="s">
        <v>131</v>
      </c>
      <c r="N471" s="233" t="s">
        <v>131</v>
      </c>
      <c r="O471" s="233" t="s">
        <v>131</v>
      </c>
      <c r="P471" s="233"/>
      <c r="Q471" s="233"/>
      <c r="R471" s="233"/>
      <c r="S471" s="233"/>
      <c r="T471" s="233"/>
      <c r="U471" s="233"/>
      <c r="V471" s="233"/>
      <c r="W471" s="233"/>
      <c r="X471" s="233"/>
      <c r="Y471" s="233"/>
      <c r="Z471" s="233"/>
      <c r="AA471" s="233"/>
      <c r="AB471" s="233"/>
      <c r="AC471" s="233"/>
      <c r="AD471" s="233"/>
      <c r="AE471" s="233"/>
      <c r="AF471" s="233"/>
      <c r="AG471" s="233"/>
      <c r="AH471" s="233"/>
      <c r="AI471" s="233"/>
      <c r="AJ471" s="233"/>
      <c r="AK471" s="233"/>
      <c r="AL471" s="233"/>
      <c r="AM471" s="233"/>
      <c r="AN471" s="233"/>
      <c r="AO471" s="233"/>
      <c r="AP471" s="233"/>
      <c r="AQ471" s="233"/>
      <c r="AR471" s="233"/>
      <c r="AS471" s="233"/>
      <c r="AT471" s="233"/>
      <c r="AU471" s="233"/>
      <c r="AV471" s="233"/>
      <c r="AW471" s="233"/>
      <c r="AX471" s="233"/>
      <c r="AY471" s="233"/>
      <c r="AZ471" s="233"/>
      <c r="BA471" s="232" t="e">
        <v>#N/A</v>
      </c>
      <c r="BB471" s="232">
        <v>0</v>
      </c>
      <c r="BC471" t="e">
        <v>#N/A</v>
      </c>
      <c r="BD471">
        <f>VLOOKUP(A471,[1]ورقة6!$A$2:$A$5557,1,0)</f>
        <v>339348</v>
      </c>
      <c r="BE471" s="125">
        <v>0</v>
      </c>
    </row>
    <row r="472" spans="1:57" x14ac:dyDescent="0.25">
      <c r="A472" s="233">
        <v>339350</v>
      </c>
      <c r="B472" s="234" t="s">
        <v>107</v>
      </c>
      <c r="C472" s="233" t="s">
        <v>133</v>
      </c>
      <c r="D472" s="233" t="s">
        <v>133</v>
      </c>
      <c r="E472" s="233" t="s">
        <v>133</v>
      </c>
      <c r="F472" s="233" t="s">
        <v>133</v>
      </c>
      <c r="G472" s="233" t="s">
        <v>133</v>
      </c>
      <c r="H472" s="233" t="s">
        <v>133</v>
      </c>
      <c r="I472" s="233" t="s">
        <v>133</v>
      </c>
      <c r="J472" s="233" t="s">
        <v>131</v>
      </c>
      <c r="K472" s="233" t="s">
        <v>131</v>
      </c>
      <c r="L472" s="233" t="s">
        <v>131</v>
      </c>
      <c r="M472" s="233" t="s">
        <v>131</v>
      </c>
      <c r="N472" s="233" t="s">
        <v>131</v>
      </c>
      <c r="O472" s="233" t="s">
        <v>131</v>
      </c>
      <c r="P472" s="233"/>
      <c r="Q472" s="233"/>
      <c r="R472" s="233"/>
      <c r="S472" s="233"/>
      <c r="T472" s="233"/>
      <c r="U472" s="233"/>
      <c r="V472" s="233"/>
      <c r="W472" s="233"/>
      <c r="X472" s="233"/>
      <c r="Y472" s="233"/>
      <c r="Z472" s="233"/>
      <c r="AA472" s="233"/>
      <c r="AB472" s="233"/>
      <c r="AC472" s="233"/>
      <c r="AD472" s="233"/>
      <c r="AE472" s="233"/>
      <c r="AF472" s="233"/>
      <c r="AG472" s="233"/>
      <c r="AH472" s="233"/>
      <c r="AI472" s="233"/>
      <c r="AJ472" s="233"/>
      <c r="AK472" s="233"/>
      <c r="AL472" s="233"/>
      <c r="AM472" s="233"/>
      <c r="AN472" s="233"/>
      <c r="AO472" s="233"/>
      <c r="AP472" s="233"/>
      <c r="AQ472" s="233"/>
      <c r="AR472" s="233"/>
      <c r="AS472" s="233"/>
      <c r="AT472" s="233"/>
      <c r="AU472" s="233"/>
      <c r="AV472" s="233"/>
      <c r="AW472" s="233"/>
      <c r="AX472" s="233"/>
      <c r="AY472" s="233"/>
      <c r="AZ472" s="233"/>
      <c r="BA472" s="232" t="e">
        <v>#N/A</v>
      </c>
      <c r="BB472" s="232">
        <v>0</v>
      </c>
      <c r="BC472" t="e">
        <v>#N/A</v>
      </c>
      <c r="BD472">
        <f>VLOOKUP(A472,[1]ورقة6!$A$2:$A$5557,1,0)</f>
        <v>339350</v>
      </c>
      <c r="BE472" s="125">
        <v>0</v>
      </c>
    </row>
    <row r="473" spans="1:57" x14ac:dyDescent="0.25">
      <c r="A473" s="233">
        <v>339351</v>
      </c>
      <c r="B473" s="234" t="s">
        <v>107</v>
      </c>
      <c r="C473" s="233" t="s">
        <v>131</v>
      </c>
      <c r="D473" s="233" t="s">
        <v>131</v>
      </c>
      <c r="E473" s="233" t="s">
        <v>131</v>
      </c>
      <c r="F473" s="233" t="s">
        <v>131</v>
      </c>
      <c r="G473" s="233" t="s">
        <v>131</v>
      </c>
      <c r="H473" s="233" t="s">
        <v>131</v>
      </c>
      <c r="I473" s="233" t="s">
        <v>131</v>
      </c>
      <c r="J473" s="233" t="s">
        <v>131</v>
      </c>
      <c r="K473" s="233" t="s">
        <v>131</v>
      </c>
      <c r="L473" s="233" t="s">
        <v>131</v>
      </c>
      <c r="M473" s="233" t="s">
        <v>131</v>
      </c>
      <c r="N473" s="233" t="s">
        <v>131</v>
      </c>
      <c r="O473" s="233" t="s">
        <v>131</v>
      </c>
      <c r="P473" s="233"/>
      <c r="Q473" s="233"/>
      <c r="R473" s="233"/>
      <c r="S473" s="233"/>
      <c r="T473" s="233"/>
      <c r="U473" s="233"/>
      <c r="V473" s="233"/>
      <c r="W473" s="233"/>
      <c r="X473" s="233"/>
      <c r="Y473" s="233"/>
      <c r="Z473" s="233"/>
      <c r="AA473" s="233"/>
      <c r="AB473" s="233"/>
      <c r="AC473" s="233"/>
      <c r="AD473" s="233"/>
      <c r="AE473" s="233"/>
      <c r="AF473" s="233"/>
      <c r="AG473" s="233"/>
      <c r="AH473" s="233"/>
      <c r="AI473" s="233"/>
      <c r="AJ473" s="233"/>
      <c r="AK473" s="233"/>
      <c r="AL473" s="233"/>
      <c r="AM473" s="233"/>
      <c r="AN473" s="233"/>
      <c r="AO473" s="233"/>
      <c r="AP473" s="233"/>
      <c r="AQ473" s="233"/>
      <c r="AR473" s="233"/>
      <c r="AS473" s="233"/>
      <c r="AT473" s="233"/>
      <c r="AU473" s="233"/>
      <c r="AV473" s="233"/>
      <c r="AW473" s="233"/>
      <c r="AX473" s="233"/>
      <c r="AY473" s="233"/>
      <c r="AZ473" s="233"/>
      <c r="BA473" s="232" t="e">
        <v>#N/A</v>
      </c>
      <c r="BB473" s="232">
        <v>0</v>
      </c>
      <c r="BC473" t="e">
        <v>#N/A</v>
      </c>
      <c r="BD473">
        <f>VLOOKUP(A473,[1]ورقة6!$A$2:$A$5557,1,0)</f>
        <v>339351</v>
      </c>
      <c r="BE473" s="125">
        <v>0</v>
      </c>
    </row>
    <row r="474" spans="1:57" x14ac:dyDescent="0.25">
      <c r="A474" s="233">
        <v>339353</v>
      </c>
      <c r="B474" s="234" t="s">
        <v>107</v>
      </c>
      <c r="C474" s="233" t="s">
        <v>133</v>
      </c>
      <c r="D474" s="233" t="s">
        <v>133</v>
      </c>
      <c r="E474" s="233" t="s">
        <v>133</v>
      </c>
      <c r="F474" s="233" t="s">
        <v>133</v>
      </c>
      <c r="G474" s="233" t="s">
        <v>133</v>
      </c>
      <c r="H474" s="233" t="s">
        <v>133</v>
      </c>
      <c r="I474" s="233" t="s">
        <v>133</v>
      </c>
      <c r="J474" s="233" t="s">
        <v>131</v>
      </c>
      <c r="K474" s="233" t="s">
        <v>131</v>
      </c>
      <c r="L474" s="233" t="s">
        <v>131</v>
      </c>
      <c r="M474" s="233" t="s">
        <v>131</v>
      </c>
      <c r="N474" s="233" t="s">
        <v>131</v>
      </c>
      <c r="O474" s="233" t="s">
        <v>131</v>
      </c>
      <c r="P474" s="233"/>
      <c r="Q474" s="233"/>
      <c r="R474" s="233"/>
      <c r="S474" s="233"/>
      <c r="T474" s="233"/>
      <c r="U474" s="233"/>
      <c r="V474" s="233"/>
      <c r="W474" s="233"/>
      <c r="X474" s="233"/>
      <c r="Y474" s="233"/>
      <c r="Z474" s="233"/>
      <c r="AA474" s="233"/>
      <c r="AB474" s="233"/>
      <c r="AC474" s="233"/>
      <c r="AD474" s="233"/>
      <c r="AE474" s="233"/>
      <c r="AF474" s="233"/>
      <c r="AG474" s="233"/>
      <c r="AH474" s="233"/>
      <c r="AI474" s="233"/>
      <c r="AJ474" s="233"/>
      <c r="AK474" s="233"/>
      <c r="AL474" s="233"/>
      <c r="AM474" s="233"/>
      <c r="AN474" s="233"/>
      <c r="AO474" s="233"/>
      <c r="AP474" s="233"/>
      <c r="AQ474" s="233"/>
      <c r="AR474" s="233"/>
      <c r="AS474" s="233"/>
      <c r="AT474" s="233"/>
      <c r="AU474" s="233"/>
      <c r="AV474" s="233"/>
      <c r="AW474" s="233"/>
      <c r="AX474" s="233"/>
      <c r="AY474" s="233"/>
      <c r="AZ474" s="233"/>
      <c r="BA474" s="232" t="e">
        <v>#N/A</v>
      </c>
      <c r="BB474" s="232">
        <v>0</v>
      </c>
      <c r="BC474" t="e">
        <v>#N/A</v>
      </c>
      <c r="BD474">
        <f>VLOOKUP(A474,[1]ورقة6!$A$2:$A$5557,1,0)</f>
        <v>339353</v>
      </c>
      <c r="BE474" s="125">
        <v>0</v>
      </c>
    </row>
    <row r="475" spans="1:57" x14ac:dyDescent="0.25">
      <c r="A475" s="233">
        <v>339354</v>
      </c>
      <c r="B475" s="234" t="s">
        <v>107</v>
      </c>
      <c r="C475" s="233" t="s">
        <v>133</v>
      </c>
      <c r="D475" s="233" t="s">
        <v>133</v>
      </c>
      <c r="E475" s="233" t="s">
        <v>133</v>
      </c>
      <c r="F475" s="233" t="s">
        <v>131</v>
      </c>
      <c r="G475" s="233" t="s">
        <v>133</v>
      </c>
      <c r="H475" s="233" t="s">
        <v>133</v>
      </c>
      <c r="I475" s="233" t="s">
        <v>131</v>
      </c>
      <c r="J475" s="233" t="s">
        <v>131</v>
      </c>
      <c r="K475" s="233" t="s">
        <v>131</v>
      </c>
      <c r="L475" s="233" t="s">
        <v>131</v>
      </c>
      <c r="M475" s="233" t="s">
        <v>131</v>
      </c>
      <c r="N475" s="233" t="s">
        <v>131</v>
      </c>
      <c r="O475" s="233" t="s">
        <v>131</v>
      </c>
      <c r="P475" s="233"/>
      <c r="Q475" s="233"/>
      <c r="R475" s="233"/>
      <c r="S475" s="233"/>
      <c r="T475" s="233"/>
      <c r="U475" s="233"/>
      <c r="V475" s="233"/>
      <c r="W475" s="233"/>
      <c r="X475" s="233"/>
      <c r="Y475" s="233"/>
      <c r="Z475" s="233"/>
      <c r="AA475" s="233"/>
      <c r="AB475" s="233"/>
      <c r="AC475" s="233"/>
      <c r="AD475" s="233"/>
      <c r="AE475" s="233"/>
      <c r="AF475" s="233"/>
      <c r="AG475" s="233"/>
      <c r="AH475" s="233"/>
      <c r="AI475" s="233"/>
      <c r="AJ475" s="233"/>
      <c r="AK475" s="233"/>
      <c r="AL475" s="233"/>
      <c r="AM475" s="233"/>
      <c r="AN475" s="233"/>
      <c r="AO475" s="233"/>
      <c r="AP475" s="233"/>
      <c r="AQ475" s="233"/>
      <c r="AR475" s="233"/>
      <c r="AS475" s="233"/>
      <c r="AT475" s="233"/>
      <c r="AU475" s="233"/>
      <c r="AV475" s="233"/>
      <c r="AW475" s="233"/>
      <c r="AX475" s="233"/>
      <c r="AY475" s="233"/>
      <c r="AZ475" s="233"/>
      <c r="BA475" s="232" t="e">
        <v>#N/A</v>
      </c>
      <c r="BB475" s="232">
        <v>0</v>
      </c>
      <c r="BC475" t="e">
        <v>#N/A</v>
      </c>
      <c r="BD475">
        <f>VLOOKUP(A475,[1]ورقة6!$A$2:$A$5557,1,0)</f>
        <v>339354</v>
      </c>
      <c r="BE475" s="125">
        <v>0</v>
      </c>
    </row>
    <row r="476" spans="1:57" x14ac:dyDescent="0.25">
      <c r="A476" s="233">
        <v>339364</v>
      </c>
      <c r="B476" s="234" t="s">
        <v>107</v>
      </c>
      <c r="C476" s="233" t="s">
        <v>133</v>
      </c>
      <c r="D476" s="233" t="s">
        <v>133</v>
      </c>
      <c r="E476" s="233" t="s">
        <v>133</v>
      </c>
      <c r="F476" s="233" t="s">
        <v>133</v>
      </c>
      <c r="G476" s="233" t="s">
        <v>133</v>
      </c>
      <c r="H476" s="233" t="s">
        <v>133</v>
      </c>
      <c r="I476" s="233" t="s">
        <v>133</v>
      </c>
      <c r="J476" s="233" t="s">
        <v>131</v>
      </c>
      <c r="K476" s="233" t="s">
        <v>131</v>
      </c>
      <c r="L476" s="233" t="s">
        <v>131</v>
      </c>
      <c r="M476" s="233" t="s">
        <v>131</v>
      </c>
      <c r="N476" s="233" t="s">
        <v>131</v>
      </c>
      <c r="O476" s="233" t="s">
        <v>131</v>
      </c>
      <c r="P476" s="233"/>
      <c r="Q476" s="233"/>
      <c r="R476" s="233"/>
      <c r="S476" s="233"/>
      <c r="T476" s="233"/>
      <c r="U476" s="233"/>
      <c r="V476" s="233"/>
      <c r="W476" s="233"/>
      <c r="X476" s="233"/>
      <c r="Y476" s="233"/>
      <c r="Z476" s="233"/>
      <c r="AA476" s="233"/>
      <c r="AB476" s="233"/>
      <c r="AC476" s="233"/>
      <c r="AD476" s="233"/>
      <c r="AE476" s="233"/>
      <c r="AF476" s="233"/>
      <c r="AG476" s="233"/>
      <c r="AH476" s="233"/>
      <c r="AI476" s="233"/>
      <c r="AJ476" s="233"/>
      <c r="AK476" s="233"/>
      <c r="AL476" s="233"/>
      <c r="AM476" s="233"/>
      <c r="AN476" s="233"/>
      <c r="AO476" s="233"/>
      <c r="AP476" s="233"/>
      <c r="AQ476" s="233"/>
      <c r="AR476" s="233"/>
      <c r="AS476" s="233"/>
      <c r="AT476" s="233"/>
      <c r="AU476" s="233"/>
      <c r="AV476" s="233"/>
      <c r="AW476" s="233"/>
      <c r="AX476" s="233"/>
      <c r="AY476" s="233"/>
      <c r="AZ476" s="233"/>
      <c r="BA476" s="232" t="e">
        <v>#N/A</v>
      </c>
      <c r="BB476" s="232">
        <v>0</v>
      </c>
      <c r="BC476" t="e">
        <v>#N/A</v>
      </c>
      <c r="BD476">
        <f>VLOOKUP(A476,[1]ورقة6!$A$2:$A$5557,1,0)</f>
        <v>339364</v>
      </c>
      <c r="BE476" s="125">
        <v>0</v>
      </c>
    </row>
    <row r="477" spans="1:57" x14ac:dyDescent="0.25">
      <c r="A477">
        <v>339365</v>
      </c>
      <c r="B477" t="s">
        <v>107</v>
      </c>
      <c r="C477"/>
      <c r="D477"/>
      <c r="E477" t="s">
        <v>134</v>
      </c>
      <c r="F477"/>
      <c r="G477" t="s">
        <v>134</v>
      </c>
      <c r="H477" t="s">
        <v>134</v>
      </c>
      <c r="I477" t="s">
        <v>134</v>
      </c>
      <c r="J477" t="s">
        <v>134</v>
      </c>
      <c r="K477"/>
      <c r="L477"/>
      <c r="M477" t="s">
        <v>134</v>
      </c>
      <c r="N477" t="s">
        <v>131</v>
      </c>
      <c r="O477" t="s">
        <v>133</v>
      </c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 s="232" t="s">
        <v>107</v>
      </c>
      <c r="BB477" s="232">
        <v>0</v>
      </c>
      <c r="BC477" t="e">
        <v>#N/A</v>
      </c>
      <c r="BD477">
        <f>VLOOKUP(A477,[1]ورقة6!$A$2:$A$5557,1,0)</f>
        <v>339365</v>
      </c>
      <c r="BE477" s="125">
        <v>0</v>
      </c>
    </row>
    <row r="478" spans="1:57" x14ac:dyDescent="0.25">
      <c r="A478" s="233">
        <v>339367</v>
      </c>
      <c r="B478" s="234" t="s">
        <v>107</v>
      </c>
      <c r="C478" s="233"/>
      <c r="D478" s="233" t="s">
        <v>133</v>
      </c>
      <c r="E478" s="233" t="s">
        <v>134</v>
      </c>
      <c r="F478" s="233"/>
      <c r="G478" s="233"/>
      <c r="H478" s="233" t="s">
        <v>134</v>
      </c>
      <c r="I478" s="233"/>
      <c r="J478" s="233" t="s">
        <v>133</v>
      </c>
      <c r="K478" s="233"/>
      <c r="L478" s="233"/>
      <c r="M478" s="233"/>
      <c r="N478" s="233"/>
      <c r="O478" s="233" t="s">
        <v>134</v>
      </c>
      <c r="P478" s="233"/>
      <c r="Q478" s="233"/>
      <c r="R478" s="233"/>
      <c r="S478" s="233"/>
      <c r="T478" s="233"/>
      <c r="U478" s="233"/>
      <c r="V478" s="233"/>
      <c r="W478" s="233"/>
      <c r="X478" s="233"/>
      <c r="Y478" s="233"/>
      <c r="Z478" s="233"/>
      <c r="AA478" s="233"/>
      <c r="AB478" s="233"/>
      <c r="AC478" s="233"/>
      <c r="AD478" s="233"/>
      <c r="AE478" s="233"/>
      <c r="AF478" s="233"/>
      <c r="AG478" s="233"/>
      <c r="AH478" s="233"/>
      <c r="AI478" s="233"/>
      <c r="AJ478" s="233"/>
      <c r="AK478" s="233"/>
      <c r="AL478" s="233"/>
      <c r="AM478" s="233"/>
      <c r="AN478" s="233"/>
      <c r="AO478" s="233"/>
      <c r="AP478" s="233"/>
      <c r="AQ478" s="233"/>
      <c r="AR478" s="233"/>
      <c r="AS478" s="233"/>
      <c r="AT478" s="233"/>
      <c r="AU478" s="233"/>
      <c r="AV478" s="233"/>
      <c r="AW478" s="233"/>
      <c r="AX478" s="233"/>
      <c r="AY478" s="233"/>
      <c r="AZ478" s="233"/>
      <c r="BA478" s="232" t="e">
        <v>#N/A</v>
      </c>
      <c r="BB478" s="232">
        <v>0</v>
      </c>
      <c r="BC478" t="e">
        <v>#N/A</v>
      </c>
      <c r="BD478">
        <f>VLOOKUP(A478,[1]ورقة6!$A$2:$A$5557,1,0)</f>
        <v>339367</v>
      </c>
      <c r="BE478" s="125">
        <v>0</v>
      </c>
    </row>
    <row r="479" spans="1:57" x14ac:dyDescent="0.25">
      <c r="A479" s="233">
        <v>339370</v>
      </c>
      <c r="B479" s="234" t="s">
        <v>107</v>
      </c>
      <c r="C479" s="233"/>
      <c r="D479" s="233" t="s">
        <v>134</v>
      </c>
      <c r="E479" s="233" t="s">
        <v>134</v>
      </c>
      <c r="F479" s="233"/>
      <c r="G479" s="233" t="s">
        <v>134</v>
      </c>
      <c r="H479" s="233" t="s">
        <v>134</v>
      </c>
      <c r="I479" s="233" t="s">
        <v>134</v>
      </c>
      <c r="J479" s="233" t="s">
        <v>133</v>
      </c>
      <c r="K479" s="233" t="s">
        <v>131</v>
      </c>
      <c r="L479" s="233" t="s">
        <v>133</v>
      </c>
      <c r="M479" s="233" t="s">
        <v>133</v>
      </c>
      <c r="N479" s="233" t="s">
        <v>131</v>
      </c>
      <c r="O479" s="233" t="s">
        <v>133</v>
      </c>
      <c r="P479" s="233"/>
      <c r="Q479" s="233"/>
      <c r="R479" s="233"/>
      <c r="S479" s="233"/>
      <c r="T479" s="233"/>
      <c r="U479" s="233"/>
      <c r="V479" s="233"/>
      <c r="W479" s="233"/>
      <c r="X479" s="233"/>
      <c r="Y479" s="233"/>
      <c r="Z479" s="233"/>
      <c r="AA479" s="233"/>
      <c r="AB479" s="233"/>
      <c r="AC479" s="233"/>
      <c r="AD479" s="233"/>
      <c r="AE479" s="233"/>
      <c r="AF479" s="233"/>
      <c r="AG479" s="233"/>
      <c r="AH479" s="233"/>
      <c r="AI479" s="233"/>
      <c r="AJ479" s="233"/>
      <c r="AK479" s="233"/>
      <c r="AL479" s="233"/>
      <c r="AM479" s="233"/>
      <c r="AN479" s="233"/>
      <c r="AO479" s="233"/>
      <c r="AP479" s="233"/>
      <c r="AQ479" s="233"/>
      <c r="AR479" s="233"/>
      <c r="AS479" s="233"/>
      <c r="AT479" s="233"/>
      <c r="AU479" s="233"/>
      <c r="AV479" s="233"/>
      <c r="AW479" s="233"/>
      <c r="AX479" s="233"/>
      <c r="AY479" s="233"/>
      <c r="AZ479" s="233"/>
      <c r="BA479" s="232" t="e">
        <v>#N/A</v>
      </c>
      <c r="BB479" s="232">
        <v>0</v>
      </c>
      <c r="BC479" t="e">
        <v>#N/A</v>
      </c>
      <c r="BD479">
        <f>VLOOKUP(A479,[1]ورقة6!$A$2:$A$5557,1,0)</f>
        <v>339370</v>
      </c>
      <c r="BE479" s="125">
        <v>0</v>
      </c>
    </row>
    <row r="480" spans="1:57" x14ac:dyDescent="0.25">
      <c r="A480" s="233">
        <v>339374</v>
      </c>
      <c r="B480" s="234" t="s">
        <v>107</v>
      </c>
      <c r="C480" s="233" t="s">
        <v>133</v>
      </c>
      <c r="D480" s="233" t="s">
        <v>133</v>
      </c>
      <c r="E480" s="233" t="s">
        <v>133</v>
      </c>
      <c r="F480" s="233" t="s">
        <v>133</v>
      </c>
      <c r="G480" s="233" t="s">
        <v>134</v>
      </c>
      <c r="H480" s="233" t="s">
        <v>134</v>
      </c>
      <c r="I480" s="233" t="s">
        <v>134</v>
      </c>
      <c r="J480" s="233" t="s">
        <v>131</v>
      </c>
      <c r="K480" s="233" t="s">
        <v>133</v>
      </c>
      <c r="L480" s="233" t="s">
        <v>133</v>
      </c>
      <c r="M480" s="233" t="s">
        <v>131</v>
      </c>
      <c r="N480" s="233" t="s">
        <v>133</v>
      </c>
      <c r="O480" s="233" t="s">
        <v>134</v>
      </c>
      <c r="P480" s="233"/>
      <c r="Q480" s="233"/>
      <c r="R480" s="233"/>
      <c r="S480" s="233"/>
      <c r="T480" s="233"/>
      <c r="U480" s="233"/>
      <c r="V480" s="233"/>
      <c r="W480" s="233"/>
      <c r="X480" s="233"/>
      <c r="Y480" s="233"/>
      <c r="Z480" s="233"/>
      <c r="AA480" s="233"/>
      <c r="AB480" s="233"/>
      <c r="AC480" s="233"/>
      <c r="AD480" s="233"/>
      <c r="AE480" s="233"/>
      <c r="AF480" s="233"/>
      <c r="AG480" s="233"/>
      <c r="AH480" s="233"/>
      <c r="AI480" s="233"/>
      <c r="AJ480" s="233"/>
      <c r="AK480" s="233"/>
      <c r="AL480" s="233"/>
      <c r="AM480" s="233"/>
      <c r="AN480" s="233"/>
      <c r="AO480" s="233"/>
      <c r="AP480" s="233"/>
      <c r="AQ480" s="233"/>
      <c r="AR480" s="233"/>
      <c r="AS480" s="233"/>
      <c r="AT480" s="233"/>
      <c r="AU480" s="233"/>
      <c r="AV480" s="233"/>
      <c r="AW480" s="233"/>
      <c r="AX480" s="233"/>
      <c r="AY480" s="233"/>
      <c r="AZ480" s="233"/>
      <c r="BA480" s="232" t="e">
        <v>#N/A</v>
      </c>
      <c r="BB480" s="232">
        <v>0</v>
      </c>
      <c r="BC480" t="e">
        <v>#N/A</v>
      </c>
      <c r="BD480">
        <f>VLOOKUP(A480,[1]ورقة6!$A$2:$A$5557,1,0)</f>
        <v>339374</v>
      </c>
      <c r="BE480" s="125">
        <v>0</v>
      </c>
    </row>
    <row r="481" spans="1:57" x14ac:dyDescent="0.25">
      <c r="A481" s="233">
        <v>339378</v>
      </c>
      <c r="B481" s="234" t="s">
        <v>107</v>
      </c>
      <c r="C481" s="233" t="s">
        <v>134</v>
      </c>
      <c r="D481" s="233" t="s">
        <v>131</v>
      </c>
      <c r="E481" s="233" t="s">
        <v>131</v>
      </c>
      <c r="F481" s="233" t="s">
        <v>134</v>
      </c>
      <c r="G481" s="233" t="s">
        <v>133</v>
      </c>
      <c r="H481" s="233" t="s">
        <v>133</v>
      </c>
      <c r="I481" s="233" t="s">
        <v>134</v>
      </c>
      <c r="J481" s="233" t="s">
        <v>131</v>
      </c>
      <c r="K481" s="233" t="s">
        <v>131</v>
      </c>
      <c r="L481" s="233" t="s">
        <v>131</v>
      </c>
      <c r="M481" s="233" t="s">
        <v>131</v>
      </c>
      <c r="N481" s="233" t="s">
        <v>131</v>
      </c>
      <c r="O481" s="233" t="s">
        <v>131</v>
      </c>
      <c r="P481" s="233"/>
      <c r="Q481" s="233"/>
      <c r="R481" s="233"/>
      <c r="S481" s="233"/>
      <c r="T481" s="233"/>
      <c r="U481" s="233"/>
      <c r="V481" s="233"/>
      <c r="W481" s="233"/>
      <c r="X481" s="233"/>
      <c r="Y481" s="233"/>
      <c r="Z481" s="233"/>
      <c r="AA481" s="233"/>
      <c r="AB481" s="233"/>
      <c r="AC481" s="233"/>
      <c r="AD481" s="233"/>
      <c r="AE481" s="233"/>
      <c r="AF481" s="233"/>
      <c r="AG481" s="233"/>
      <c r="AH481" s="233"/>
      <c r="AI481" s="233"/>
      <c r="AJ481" s="233"/>
      <c r="AK481" s="233"/>
      <c r="AL481" s="233"/>
      <c r="AM481" s="233"/>
      <c r="AN481" s="233"/>
      <c r="AO481" s="233"/>
      <c r="AP481" s="233"/>
      <c r="AQ481" s="233"/>
      <c r="AR481" s="233"/>
      <c r="AS481" s="233"/>
      <c r="AT481" s="233"/>
      <c r="AU481" s="233"/>
      <c r="AV481" s="233"/>
      <c r="AW481" s="233"/>
      <c r="AX481" s="233"/>
      <c r="AY481" s="233"/>
      <c r="AZ481" s="233"/>
      <c r="BA481" s="232" t="e">
        <v>#N/A</v>
      </c>
      <c r="BB481" s="232">
        <v>0</v>
      </c>
      <c r="BC481" t="e">
        <v>#N/A</v>
      </c>
      <c r="BD481">
        <f>VLOOKUP(A481,[1]ورقة6!$A$2:$A$5557,1,0)</f>
        <v>339378</v>
      </c>
      <c r="BE481" s="125">
        <v>0</v>
      </c>
    </row>
    <row r="482" spans="1:57" x14ac:dyDescent="0.25">
      <c r="A482" s="233">
        <v>339386</v>
      </c>
      <c r="B482" s="234" t="s">
        <v>107</v>
      </c>
      <c r="C482" s="233" t="s">
        <v>133</v>
      </c>
      <c r="D482" s="233" t="s">
        <v>133</v>
      </c>
      <c r="E482" s="233" t="s">
        <v>133</v>
      </c>
      <c r="F482" s="233" t="s">
        <v>133</v>
      </c>
      <c r="G482" s="233" t="s">
        <v>133</v>
      </c>
      <c r="H482" s="233" t="s">
        <v>133</v>
      </c>
      <c r="I482" s="233" t="s">
        <v>133</v>
      </c>
      <c r="J482" s="233" t="s">
        <v>131</v>
      </c>
      <c r="K482" s="233" t="s">
        <v>131</v>
      </c>
      <c r="L482" s="233" t="s">
        <v>131</v>
      </c>
      <c r="M482" s="233" t="s">
        <v>131</v>
      </c>
      <c r="N482" s="233" t="s">
        <v>131</v>
      </c>
      <c r="O482" s="233" t="s">
        <v>131</v>
      </c>
      <c r="P482" s="233"/>
      <c r="Q482" s="233"/>
      <c r="R482" s="233"/>
      <c r="S482" s="233"/>
      <c r="T482" s="233"/>
      <c r="U482" s="233"/>
      <c r="V482" s="233"/>
      <c r="W482" s="233"/>
      <c r="X482" s="233"/>
      <c r="Y482" s="233"/>
      <c r="Z482" s="233"/>
      <c r="AA482" s="233"/>
      <c r="AB482" s="233"/>
      <c r="AC482" s="233"/>
      <c r="AD482" s="233"/>
      <c r="AE482" s="233"/>
      <c r="AF482" s="233"/>
      <c r="AG482" s="233"/>
      <c r="AH482" s="233"/>
      <c r="AI482" s="233"/>
      <c r="AJ482" s="233"/>
      <c r="AK482" s="233"/>
      <c r="AL482" s="233"/>
      <c r="AM482" s="233"/>
      <c r="AN482" s="233"/>
      <c r="AO482" s="233"/>
      <c r="AP482" s="233"/>
      <c r="AQ482" s="233"/>
      <c r="AR482" s="233"/>
      <c r="AS482" s="233"/>
      <c r="AT482" s="233"/>
      <c r="AU482" s="233"/>
      <c r="AV482" s="233"/>
      <c r="AW482" s="233"/>
      <c r="AX482" s="233"/>
      <c r="AY482" s="233"/>
      <c r="AZ482" s="233"/>
      <c r="BA482" s="232" t="e">
        <v>#N/A</v>
      </c>
      <c r="BB482" s="232">
        <v>0</v>
      </c>
      <c r="BC482" t="e">
        <v>#N/A</v>
      </c>
      <c r="BD482">
        <f>VLOOKUP(A482,[1]ورقة6!$A$2:$A$5557,1,0)</f>
        <v>339386</v>
      </c>
      <c r="BE482" s="125">
        <v>0</v>
      </c>
    </row>
    <row r="483" spans="1:57" x14ac:dyDescent="0.25">
      <c r="A483" s="233">
        <v>339395</v>
      </c>
      <c r="B483" s="234" t="s">
        <v>107</v>
      </c>
      <c r="C483" s="233" t="s">
        <v>133</v>
      </c>
      <c r="D483" s="233" t="s">
        <v>133</v>
      </c>
      <c r="E483" s="233" t="s">
        <v>133</v>
      </c>
      <c r="F483" s="233" t="s">
        <v>133</v>
      </c>
      <c r="G483" s="233" t="s">
        <v>133</v>
      </c>
      <c r="H483" s="233" t="s">
        <v>133</v>
      </c>
      <c r="I483" s="233" t="s">
        <v>133</v>
      </c>
      <c r="J483" s="233" t="s">
        <v>131</v>
      </c>
      <c r="K483" s="233" t="s">
        <v>131</v>
      </c>
      <c r="L483" s="233" t="s">
        <v>131</v>
      </c>
      <c r="M483" s="233" t="s">
        <v>131</v>
      </c>
      <c r="N483" s="233" t="s">
        <v>131</v>
      </c>
      <c r="O483" s="233" t="s">
        <v>131</v>
      </c>
      <c r="P483" s="233"/>
      <c r="Q483" s="233"/>
      <c r="R483" s="233"/>
      <c r="S483" s="233"/>
      <c r="T483" s="233"/>
      <c r="U483" s="233"/>
      <c r="V483" s="233"/>
      <c r="W483" s="233"/>
      <c r="X483" s="233"/>
      <c r="Y483" s="233"/>
      <c r="Z483" s="233"/>
      <c r="AA483" s="233"/>
      <c r="AB483" s="233"/>
      <c r="AC483" s="233"/>
      <c r="AD483" s="233"/>
      <c r="AE483" s="233"/>
      <c r="AF483" s="233"/>
      <c r="AG483" s="233"/>
      <c r="AH483" s="233"/>
      <c r="AI483" s="233"/>
      <c r="AJ483" s="233"/>
      <c r="AK483" s="233"/>
      <c r="AL483" s="233"/>
      <c r="AM483" s="233"/>
      <c r="AN483" s="233"/>
      <c r="AO483" s="233"/>
      <c r="AP483" s="233"/>
      <c r="AQ483" s="233"/>
      <c r="AR483" s="233"/>
      <c r="AS483" s="233"/>
      <c r="AT483" s="233"/>
      <c r="AU483" s="233"/>
      <c r="AV483" s="233"/>
      <c r="AW483" s="233"/>
      <c r="AX483" s="233"/>
      <c r="AY483" s="233"/>
      <c r="AZ483" s="233"/>
      <c r="BA483" s="232" t="e">
        <v>#N/A</v>
      </c>
      <c r="BB483" s="232">
        <v>0</v>
      </c>
      <c r="BC483" t="e">
        <v>#N/A</v>
      </c>
      <c r="BD483">
        <f>VLOOKUP(A483,[1]ورقة6!$A$2:$A$5557,1,0)</f>
        <v>339395</v>
      </c>
      <c r="BE483" s="125">
        <v>0</v>
      </c>
    </row>
    <row r="484" spans="1:57" x14ac:dyDescent="0.25">
      <c r="A484" s="233">
        <v>339396</v>
      </c>
      <c r="B484" s="234" t="s">
        <v>107</v>
      </c>
      <c r="C484" s="233" t="s">
        <v>133</v>
      </c>
      <c r="D484" s="233"/>
      <c r="E484" s="233" t="s">
        <v>133</v>
      </c>
      <c r="F484" s="233" t="s">
        <v>131</v>
      </c>
      <c r="G484" s="233" t="s">
        <v>131</v>
      </c>
      <c r="H484" s="233" t="s">
        <v>131</v>
      </c>
      <c r="I484" s="233" t="s">
        <v>131</v>
      </c>
      <c r="J484" s="233" t="s">
        <v>131</v>
      </c>
      <c r="K484" s="233" t="s">
        <v>131</v>
      </c>
      <c r="L484" s="233" t="s">
        <v>131</v>
      </c>
      <c r="M484" s="233" t="s">
        <v>131</v>
      </c>
      <c r="N484" s="233" t="s">
        <v>131</v>
      </c>
      <c r="O484" s="233" t="s">
        <v>131</v>
      </c>
      <c r="P484" s="233"/>
      <c r="Q484" s="233"/>
      <c r="R484" s="233"/>
      <c r="S484" s="233"/>
      <c r="T484" s="233"/>
      <c r="U484" s="233"/>
      <c r="V484" s="233"/>
      <c r="W484" s="233"/>
      <c r="X484" s="233"/>
      <c r="Y484" s="233"/>
      <c r="Z484" s="233"/>
      <c r="AA484" s="233"/>
      <c r="AB484" s="233"/>
      <c r="AC484" s="233"/>
      <c r="AD484" s="233"/>
      <c r="AE484" s="233"/>
      <c r="AF484" s="233"/>
      <c r="AG484" s="233"/>
      <c r="AH484" s="233"/>
      <c r="AI484" s="233"/>
      <c r="AJ484" s="233"/>
      <c r="AK484" s="233"/>
      <c r="AL484" s="233"/>
      <c r="AM484" s="233"/>
      <c r="AN484" s="233"/>
      <c r="AO484" s="233"/>
      <c r="AP484" s="233"/>
      <c r="AQ484" s="233"/>
      <c r="AR484" s="233"/>
      <c r="AS484" s="233"/>
      <c r="AT484" s="233"/>
      <c r="AU484" s="233"/>
      <c r="AV484" s="233"/>
      <c r="AW484" s="233"/>
      <c r="AX484" s="233"/>
      <c r="AY484" s="233"/>
      <c r="AZ484" s="233"/>
      <c r="BA484" s="232" t="e">
        <v>#N/A</v>
      </c>
      <c r="BB484" s="232">
        <v>0</v>
      </c>
      <c r="BC484" t="e">
        <v>#N/A</v>
      </c>
      <c r="BD484">
        <f>VLOOKUP(A484,[1]ورقة6!$A$2:$A$5557,1,0)</f>
        <v>339396</v>
      </c>
      <c r="BE484" s="125">
        <v>0</v>
      </c>
    </row>
    <row r="485" spans="1:57" x14ac:dyDescent="0.25">
      <c r="A485" s="233">
        <v>339397</v>
      </c>
      <c r="B485" s="234" t="s">
        <v>107</v>
      </c>
      <c r="C485" s="233" t="s">
        <v>133</v>
      </c>
      <c r="D485" s="233" t="s">
        <v>133</v>
      </c>
      <c r="E485" s="233" t="s">
        <v>133</v>
      </c>
      <c r="F485" s="233" t="s">
        <v>133</v>
      </c>
      <c r="G485" s="233" t="s">
        <v>131</v>
      </c>
      <c r="H485" s="233" t="s">
        <v>133</v>
      </c>
      <c r="I485" s="233" t="s">
        <v>131</v>
      </c>
      <c r="J485" s="233" t="s">
        <v>131</v>
      </c>
      <c r="K485" s="233" t="s">
        <v>131</v>
      </c>
      <c r="L485" s="233" t="s">
        <v>131</v>
      </c>
      <c r="M485" s="233" t="s">
        <v>131</v>
      </c>
      <c r="N485" s="233" t="s">
        <v>131</v>
      </c>
      <c r="O485" s="233" t="s">
        <v>131</v>
      </c>
      <c r="P485" s="233"/>
      <c r="Q485" s="233"/>
      <c r="R485" s="233"/>
      <c r="S485" s="233"/>
      <c r="T485" s="233"/>
      <c r="U485" s="233"/>
      <c r="V485" s="233"/>
      <c r="W485" s="233"/>
      <c r="X485" s="233"/>
      <c r="Y485" s="233"/>
      <c r="Z485" s="233"/>
      <c r="AA485" s="233"/>
      <c r="AB485" s="233"/>
      <c r="AC485" s="233"/>
      <c r="AD485" s="233"/>
      <c r="AE485" s="233"/>
      <c r="AF485" s="233"/>
      <c r="AG485" s="233"/>
      <c r="AH485" s="233"/>
      <c r="AI485" s="233"/>
      <c r="AJ485" s="233"/>
      <c r="AK485" s="233"/>
      <c r="AL485" s="233"/>
      <c r="AM485" s="233"/>
      <c r="AN485" s="233"/>
      <c r="AO485" s="233"/>
      <c r="AP485" s="233"/>
      <c r="AQ485" s="233"/>
      <c r="AR485" s="233"/>
      <c r="AS485" s="233"/>
      <c r="AT485" s="233"/>
      <c r="AU485" s="233"/>
      <c r="AV485" s="233"/>
      <c r="AW485" s="233"/>
      <c r="AX485" s="233"/>
      <c r="AY485" s="233"/>
      <c r="AZ485" s="233"/>
      <c r="BA485" s="232" t="e">
        <v>#N/A</v>
      </c>
      <c r="BB485" s="232">
        <v>0</v>
      </c>
      <c r="BC485" t="e">
        <v>#N/A</v>
      </c>
      <c r="BD485">
        <f>VLOOKUP(A485,[1]ورقة6!$A$2:$A$5557,1,0)</f>
        <v>339397</v>
      </c>
      <c r="BE485" s="125">
        <v>0</v>
      </c>
    </row>
    <row r="486" spans="1:57" x14ac:dyDescent="0.25">
      <c r="A486" s="233">
        <v>339398</v>
      </c>
      <c r="B486" s="234" t="s">
        <v>107</v>
      </c>
      <c r="C486" s="233" t="s">
        <v>133</v>
      </c>
      <c r="D486" s="233" t="s">
        <v>133</v>
      </c>
      <c r="E486" s="233" t="s">
        <v>133</v>
      </c>
      <c r="F486" s="233" t="s">
        <v>133</v>
      </c>
      <c r="G486" s="233" t="s">
        <v>133</v>
      </c>
      <c r="H486" s="233" t="s">
        <v>131</v>
      </c>
      <c r="I486" s="233" t="s">
        <v>131</v>
      </c>
      <c r="J486" s="233" t="s">
        <v>133</v>
      </c>
      <c r="K486" s="233" t="s">
        <v>131</v>
      </c>
      <c r="L486" s="233" t="s">
        <v>131</v>
      </c>
      <c r="M486" s="233" t="s">
        <v>131</v>
      </c>
      <c r="N486" s="233" t="s">
        <v>131</v>
      </c>
      <c r="O486" s="233" t="s">
        <v>133</v>
      </c>
      <c r="P486" s="233"/>
      <c r="Q486" s="233"/>
      <c r="R486" s="233"/>
      <c r="S486" s="233"/>
      <c r="T486" s="233"/>
      <c r="U486" s="233"/>
      <c r="V486" s="233"/>
      <c r="W486" s="233"/>
      <c r="X486" s="233"/>
      <c r="Y486" s="233"/>
      <c r="Z486" s="233"/>
      <c r="AA486" s="233"/>
      <c r="AB486" s="233"/>
      <c r="AC486" s="233"/>
      <c r="AD486" s="233"/>
      <c r="AE486" s="233"/>
      <c r="AF486" s="233"/>
      <c r="AG486" s="233"/>
      <c r="AH486" s="233"/>
      <c r="AI486" s="233"/>
      <c r="AJ486" s="233"/>
      <c r="AK486" s="233"/>
      <c r="AL486" s="233"/>
      <c r="AM486" s="233"/>
      <c r="AN486" s="233"/>
      <c r="AO486" s="233"/>
      <c r="AP486" s="233"/>
      <c r="AQ486" s="233"/>
      <c r="AR486" s="233"/>
      <c r="AS486" s="233"/>
      <c r="AT486" s="233"/>
      <c r="AU486" s="233"/>
      <c r="AV486" s="233"/>
      <c r="AW486" s="233"/>
      <c r="AX486" s="233"/>
      <c r="AY486" s="233"/>
      <c r="AZ486" s="233"/>
      <c r="BA486" s="232" t="e">
        <v>#N/A</v>
      </c>
      <c r="BB486" s="232">
        <v>0</v>
      </c>
      <c r="BC486" t="e">
        <v>#N/A</v>
      </c>
      <c r="BD486">
        <f>VLOOKUP(A486,[1]ورقة6!$A$2:$A$5557,1,0)</f>
        <v>339398</v>
      </c>
      <c r="BE486" s="125">
        <v>0</v>
      </c>
    </row>
    <row r="487" spans="1:57" x14ac:dyDescent="0.25">
      <c r="A487" s="233">
        <v>339399</v>
      </c>
      <c r="B487" s="234" t="s">
        <v>107</v>
      </c>
      <c r="C487" s="233" t="s">
        <v>134</v>
      </c>
      <c r="D487" s="233"/>
      <c r="E487" s="233"/>
      <c r="F487" s="233"/>
      <c r="G487" s="233" t="s">
        <v>134</v>
      </c>
      <c r="H487" s="233"/>
      <c r="I487" s="233"/>
      <c r="J487" s="233" t="s">
        <v>134</v>
      </c>
      <c r="K487" s="233" t="s">
        <v>134</v>
      </c>
      <c r="L487" s="233" t="s">
        <v>134</v>
      </c>
      <c r="M487" s="233"/>
      <c r="N487" s="233"/>
      <c r="O487" s="233" t="s">
        <v>134</v>
      </c>
      <c r="P487" s="233"/>
      <c r="Q487" s="233"/>
      <c r="R487" s="233"/>
      <c r="S487" s="233"/>
      <c r="T487" s="233"/>
      <c r="U487" s="233"/>
      <c r="V487" s="233"/>
      <c r="W487" s="233"/>
      <c r="X487" s="233"/>
      <c r="Y487" s="233"/>
      <c r="Z487" s="233"/>
      <c r="AA487" s="233"/>
      <c r="AB487" s="233"/>
      <c r="AC487" s="233"/>
      <c r="AD487" s="233"/>
      <c r="AE487" s="233"/>
      <c r="AF487" s="233"/>
      <c r="AG487" s="233"/>
      <c r="AH487" s="233"/>
      <c r="AI487" s="233"/>
      <c r="AJ487" s="233"/>
      <c r="AK487" s="233"/>
      <c r="AL487" s="233"/>
      <c r="AM487" s="233"/>
      <c r="AN487" s="233"/>
      <c r="AO487" s="233"/>
      <c r="AP487" s="233"/>
      <c r="AQ487" s="233"/>
      <c r="AR487" s="233"/>
      <c r="AS487" s="233"/>
      <c r="AT487" s="233"/>
      <c r="AU487" s="233"/>
      <c r="AV487" s="233"/>
      <c r="AW487" s="233"/>
      <c r="AX487" s="233"/>
      <c r="AY487" s="233"/>
      <c r="AZ487" s="233"/>
      <c r="BA487" s="232" t="e">
        <v>#N/A</v>
      </c>
      <c r="BB487" s="232">
        <v>0</v>
      </c>
      <c r="BC487" t="e">
        <v>#N/A</v>
      </c>
      <c r="BD487">
        <f>VLOOKUP(A487,[1]ورقة6!$A$2:$A$5557,1,0)</f>
        <v>339399</v>
      </c>
      <c r="BE487" s="125">
        <v>0</v>
      </c>
    </row>
    <row r="488" spans="1:57" x14ac:dyDescent="0.25">
      <c r="A488">
        <v>339402</v>
      </c>
      <c r="B488" t="s">
        <v>107</v>
      </c>
      <c r="C488"/>
      <c r="D488" t="s">
        <v>134</v>
      </c>
      <c r="E488"/>
      <c r="F488" t="s">
        <v>134</v>
      </c>
      <c r="G488" t="s">
        <v>134</v>
      </c>
      <c r="H488"/>
      <c r="I488" t="s">
        <v>134</v>
      </c>
      <c r="J488"/>
      <c r="K488" t="s">
        <v>134</v>
      </c>
      <c r="L488"/>
      <c r="M488"/>
      <c r="N488" t="s">
        <v>134</v>
      </c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 s="232" t="s">
        <v>107</v>
      </c>
      <c r="BB488" s="232">
        <v>0</v>
      </c>
      <c r="BC488" t="e">
        <v>#N/A</v>
      </c>
      <c r="BD488">
        <f>VLOOKUP(A488,[1]ورقة6!$A$2:$A$5557,1,0)</f>
        <v>339402</v>
      </c>
      <c r="BE488" s="125">
        <v>0</v>
      </c>
    </row>
    <row r="489" spans="1:57" x14ac:dyDescent="0.25">
      <c r="A489" s="233">
        <v>339403</v>
      </c>
      <c r="B489" s="234" t="s">
        <v>107</v>
      </c>
      <c r="C489" s="233" t="s">
        <v>134</v>
      </c>
      <c r="D489" s="233" t="s">
        <v>134</v>
      </c>
      <c r="E489" s="233"/>
      <c r="F489" s="233" t="s">
        <v>134</v>
      </c>
      <c r="G489" s="233" t="s">
        <v>134</v>
      </c>
      <c r="H489" s="233"/>
      <c r="I489" s="233"/>
      <c r="J489" s="233" t="s">
        <v>131</v>
      </c>
      <c r="K489" s="233" t="s">
        <v>131</v>
      </c>
      <c r="L489" s="233" t="s">
        <v>131</v>
      </c>
      <c r="M489" s="233" t="s">
        <v>131</v>
      </c>
      <c r="N489" s="233" t="s">
        <v>131</v>
      </c>
      <c r="O489" s="233" t="s">
        <v>131</v>
      </c>
      <c r="P489" s="233"/>
      <c r="Q489" s="233"/>
      <c r="R489" s="233"/>
      <c r="S489" s="233"/>
      <c r="T489" s="233"/>
      <c r="U489" s="233"/>
      <c r="V489" s="233"/>
      <c r="W489" s="233"/>
      <c r="X489" s="233"/>
      <c r="Y489" s="233"/>
      <c r="Z489" s="233"/>
      <c r="AA489" s="233"/>
      <c r="AB489" s="233"/>
      <c r="AC489" s="233"/>
      <c r="AD489" s="233"/>
      <c r="AE489" s="233"/>
      <c r="AF489" s="233"/>
      <c r="AG489" s="233"/>
      <c r="AH489" s="233"/>
      <c r="AI489" s="233"/>
      <c r="AJ489" s="233"/>
      <c r="AK489" s="233"/>
      <c r="AL489" s="233"/>
      <c r="AM489" s="233"/>
      <c r="AN489" s="233"/>
      <c r="AO489" s="233"/>
      <c r="AP489" s="233"/>
      <c r="AQ489" s="233"/>
      <c r="AR489" s="233"/>
      <c r="AS489" s="233"/>
      <c r="AT489" s="233"/>
      <c r="AU489" s="233"/>
      <c r="AV489" s="233"/>
      <c r="AW489" s="233"/>
      <c r="AX489" s="233"/>
      <c r="AY489" s="233"/>
      <c r="AZ489" s="233"/>
      <c r="BA489" s="232" t="e">
        <v>#N/A</v>
      </c>
      <c r="BB489" s="232">
        <v>0</v>
      </c>
      <c r="BC489" t="e">
        <v>#N/A</v>
      </c>
      <c r="BD489">
        <f>VLOOKUP(A489,[1]ورقة6!$A$2:$A$5557,1,0)</f>
        <v>339403</v>
      </c>
      <c r="BE489" s="125">
        <v>0</v>
      </c>
    </row>
    <row r="490" spans="1:57" x14ac:dyDescent="0.25">
      <c r="A490" s="233">
        <v>339404</v>
      </c>
      <c r="B490" s="234" t="s">
        <v>107</v>
      </c>
      <c r="C490" s="233"/>
      <c r="D490" s="233" t="s">
        <v>133</v>
      </c>
      <c r="E490" s="233" t="s">
        <v>133</v>
      </c>
      <c r="F490" s="233" t="s">
        <v>133</v>
      </c>
      <c r="G490" s="233"/>
      <c r="H490" s="233" t="s">
        <v>133</v>
      </c>
      <c r="I490" s="233"/>
      <c r="J490" s="233" t="s">
        <v>131</v>
      </c>
      <c r="K490" s="233" t="s">
        <v>131</v>
      </c>
      <c r="L490" s="233" t="s">
        <v>131</v>
      </c>
      <c r="M490" s="233" t="s">
        <v>133</v>
      </c>
      <c r="N490" s="233" t="s">
        <v>133</v>
      </c>
      <c r="O490" s="233" t="s">
        <v>131</v>
      </c>
      <c r="P490" s="233"/>
      <c r="Q490" s="233"/>
      <c r="R490" s="233"/>
      <c r="S490" s="233"/>
      <c r="T490" s="233"/>
      <c r="U490" s="233"/>
      <c r="V490" s="233"/>
      <c r="W490" s="233"/>
      <c r="X490" s="233"/>
      <c r="Y490" s="233"/>
      <c r="Z490" s="233"/>
      <c r="AA490" s="233"/>
      <c r="AB490" s="233"/>
      <c r="AC490" s="233"/>
      <c r="AD490" s="233"/>
      <c r="AE490" s="233"/>
      <c r="AF490" s="233"/>
      <c r="AG490" s="233"/>
      <c r="AH490" s="233"/>
      <c r="AI490" s="233"/>
      <c r="AJ490" s="233"/>
      <c r="AK490" s="233"/>
      <c r="AL490" s="233"/>
      <c r="AM490" s="233"/>
      <c r="AN490" s="233"/>
      <c r="AO490" s="233"/>
      <c r="AP490" s="233"/>
      <c r="AQ490" s="233"/>
      <c r="AR490" s="233"/>
      <c r="AS490" s="233"/>
      <c r="AT490" s="233"/>
      <c r="AU490" s="233"/>
      <c r="AV490" s="233"/>
      <c r="AW490" s="233"/>
      <c r="AX490" s="233"/>
      <c r="AY490" s="233"/>
      <c r="AZ490" s="233"/>
      <c r="BA490" s="232" t="e">
        <v>#N/A</v>
      </c>
      <c r="BB490" s="232">
        <v>0</v>
      </c>
      <c r="BC490" t="e">
        <v>#N/A</v>
      </c>
      <c r="BD490">
        <f>VLOOKUP(A490,[1]ورقة6!$A$2:$A$5557,1,0)</f>
        <v>339404</v>
      </c>
      <c r="BE490" s="125">
        <v>0</v>
      </c>
    </row>
    <row r="491" spans="1:57" x14ac:dyDescent="0.25">
      <c r="A491" s="233">
        <v>339405</v>
      </c>
      <c r="B491" s="234" t="s">
        <v>107</v>
      </c>
      <c r="C491" s="233" t="s">
        <v>134</v>
      </c>
      <c r="D491" s="233" t="s">
        <v>134</v>
      </c>
      <c r="E491" s="233"/>
      <c r="F491" s="233" t="s">
        <v>133</v>
      </c>
      <c r="G491" s="233" t="s">
        <v>134</v>
      </c>
      <c r="H491" s="233" t="s">
        <v>134</v>
      </c>
      <c r="I491" s="233" t="s">
        <v>133</v>
      </c>
      <c r="J491" s="233" t="s">
        <v>131</v>
      </c>
      <c r="K491" s="233" t="s">
        <v>131</v>
      </c>
      <c r="L491" s="233" t="s">
        <v>133</v>
      </c>
      <c r="M491" s="233"/>
      <c r="N491" s="233" t="s">
        <v>131</v>
      </c>
      <c r="O491" s="233" t="s">
        <v>133</v>
      </c>
      <c r="P491" s="233"/>
      <c r="Q491" s="233"/>
      <c r="R491" s="233"/>
      <c r="S491" s="233"/>
      <c r="T491" s="233"/>
      <c r="U491" s="233"/>
      <c r="V491" s="233"/>
      <c r="W491" s="233"/>
      <c r="X491" s="233"/>
      <c r="Y491" s="233"/>
      <c r="Z491" s="233"/>
      <c r="AA491" s="233"/>
      <c r="AB491" s="233"/>
      <c r="AC491" s="233"/>
      <c r="AD491" s="233"/>
      <c r="AE491" s="233"/>
      <c r="AF491" s="233"/>
      <c r="AG491" s="233"/>
      <c r="AH491" s="233"/>
      <c r="AI491" s="233"/>
      <c r="AJ491" s="233"/>
      <c r="AK491" s="233"/>
      <c r="AL491" s="233"/>
      <c r="AM491" s="233"/>
      <c r="AN491" s="233"/>
      <c r="AO491" s="233"/>
      <c r="AP491" s="233"/>
      <c r="AQ491" s="233"/>
      <c r="AR491" s="233"/>
      <c r="AS491" s="233"/>
      <c r="AT491" s="233"/>
      <c r="AU491" s="233"/>
      <c r="AV491" s="233"/>
      <c r="AW491" s="233"/>
      <c r="AX491" s="233"/>
      <c r="AY491" s="233"/>
      <c r="AZ491" s="233"/>
      <c r="BA491" s="232" t="e">
        <v>#N/A</v>
      </c>
      <c r="BB491" s="232">
        <v>0</v>
      </c>
      <c r="BC491" t="e">
        <v>#N/A</v>
      </c>
      <c r="BD491">
        <f>VLOOKUP(A491,[1]ورقة6!$A$2:$A$5557,1,0)</f>
        <v>339405</v>
      </c>
      <c r="BE491" s="125">
        <v>0</v>
      </c>
    </row>
    <row r="492" spans="1:57" x14ac:dyDescent="0.25">
      <c r="A492" s="233">
        <v>339409</v>
      </c>
      <c r="B492" s="234" t="s">
        <v>107</v>
      </c>
      <c r="C492" s="233" t="s">
        <v>131</v>
      </c>
      <c r="D492" s="233" t="s">
        <v>131</v>
      </c>
      <c r="E492" s="233" t="s">
        <v>131</v>
      </c>
      <c r="F492" s="233" t="s">
        <v>131</v>
      </c>
      <c r="G492" s="233" t="s">
        <v>131</v>
      </c>
      <c r="H492" s="233" t="s">
        <v>131</v>
      </c>
      <c r="I492" s="233" t="s">
        <v>131</v>
      </c>
      <c r="J492" s="233" t="s">
        <v>131</v>
      </c>
      <c r="K492" s="233" t="s">
        <v>131</v>
      </c>
      <c r="L492" s="233" t="s">
        <v>131</v>
      </c>
      <c r="M492" s="233" t="s">
        <v>131</v>
      </c>
      <c r="N492" s="233" t="s">
        <v>131</v>
      </c>
      <c r="O492" s="233" t="s">
        <v>131</v>
      </c>
      <c r="P492" s="233"/>
      <c r="Q492" s="233"/>
      <c r="R492" s="233"/>
      <c r="S492" s="233"/>
      <c r="T492" s="233"/>
      <c r="U492" s="233"/>
      <c r="V492" s="233"/>
      <c r="W492" s="233"/>
      <c r="X492" s="233"/>
      <c r="Y492" s="233"/>
      <c r="Z492" s="233"/>
      <c r="AA492" s="233"/>
      <c r="AB492" s="233"/>
      <c r="AC492" s="233"/>
      <c r="AD492" s="233"/>
      <c r="AE492" s="233"/>
      <c r="AF492" s="233"/>
      <c r="AG492" s="233"/>
      <c r="AH492" s="233"/>
      <c r="AI492" s="233"/>
      <c r="AJ492" s="233"/>
      <c r="AK492" s="233"/>
      <c r="AL492" s="233"/>
      <c r="AM492" s="233"/>
      <c r="AN492" s="233"/>
      <c r="AO492" s="233"/>
      <c r="AP492" s="233"/>
      <c r="AQ492" s="233"/>
      <c r="AR492" s="233"/>
      <c r="AS492" s="233"/>
      <c r="AT492" s="233"/>
      <c r="AU492" s="233"/>
      <c r="AV492" s="233"/>
      <c r="AW492" s="233"/>
      <c r="AX492" s="233"/>
      <c r="AY492" s="233"/>
      <c r="AZ492" s="233"/>
      <c r="BA492" s="232" t="e">
        <v>#N/A</v>
      </c>
      <c r="BB492" s="232">
        <v>0</v>
      </c>
      <c r="BC492" t="e">
        <v>#N/A</v>
      </c>
      <c r="BD492">
        <f>VLOOKUP(A492,[1]ورقة6!$A$2:$A$5557,1,0)</f>
        <v>339409</v>
      </c>
      <c r="BE492" s="125">
        <v>0</v>
      </c>
    </row>
    <row r="493" spans="1:57" x14ac:dyDescent="0.25">
      <c r="A493">
        <v>339411</v>
      </c>
      <c r="B493" t="s">
        <v>107</v>
      </c>
      <c r="C493"/>
      <c r="D493"/>
      <c r="E493"/>
      <c r="F493" t="s">
        <v>134</v>
      </c>
      <c r="G493"/>
      <c r="H493"/>
      <c r="I493"/>
      <c r="J493" t="s">
        <v>134</v>
      </c>
      <c r="K493" t="s">
        <v>134</v>
      </c>
      <c r="L493" t="s">
        <v>134</v>
      </c>
      <c r="M493"/>
      <c r="N493" t="s">
        <v>134</v>
      </c>
      <c r="O493" t="s">
        <v>133</v>
      </c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 s="232" t="s">
        <v>107</v>
      </c>
      <c r="BB493" s="232">
        <v>0</v>
      </c>
      <c r="BC493" t="e">
        <v>#N/A</v>
      </c>
      <c r="BD493">
        <f>VLOOKUP(A493,[1]ورقة6!$A$2:$A$5557,1,0)</f>
        <v>339411</v>
      </c>
      <c r="BE493" s="125">
        <v>0</v>
      </c>
    </row>
    <row r="494" spans="1:57" x14ac:dyDescent="0.25">
      <c r="A494" s="233">
        <v>339412</v>
      </c>
      <c r="B494" s="234" t="s">
        <v>107</v>
      </c>
      <c r="C494" s="233" t="s">
        <v>131</v>
      </c>
      <c r="D494" s="233" t="s">
        <v>131</v>
      </c>
      <c r="E494" s="233" t="s">
        <v>131</v>
      </c>
      <c r="F494" s="233" t="s">
        <v>131</v>
      </c>
      <c r="G494" s="233" t="s">
        <v>131</v>
      </c>
      <c r="H494" s="233" t="s">
        <v>133</v>
      </c>
      <c r="I494" s="233" t="s">
        <v>133</v>
      </c>
      <c r="J494" s="233" t="s">
        <v>131</v>
      </c>
      <c r="K494" s="233" t="s">
        <v>131</v>
      </c>
      <c r="L494" s="233" t="s">
        <v>131</v>
      </c>
      <c r="M494" s="233" t="s">
        <v>131</v>
      </c>
      <c r="N494" s="233" t="s">
        <v>131</v>
      </c>
      <c r="O494" s="233" t="s">
        <v>131</v>
      </c>
      <c r="P494" s="233"/>
      <c r="Q494" s="233"/>
      <c r="R494" s="233"/>
      <c r="S494" s="233"/>
      <c r="T494" s="233"/>
      <c r="U494" s="233"/>
      <c r="V494" s="233"/>
      <c r="W494" s="233"/>
      <c r="X494" s="233"/>
      <c r="Y494" s="233"/>
      <c r="Z494" s="233"/>
      <c r="AA494" s="233"/>
      <c r="AB494" s="233"/>
      <c r="AC494" s="233"/>
      <c r="AD494" s="233"/>
      <c r="AE494" s="233"/>
      <c r="AF494" s="233"/>
      <c r="AG494" s="233"/>
      <c r="AH494" s="233"/>
      <c r="AI494" s="233"/>
      <c r="AJ494" s="233"/>
      <c r="AK494" s="233"/>
      <c r="AL494" s="233"/>
      <c r="AM494" s="233"/>
      <c r="AN494" s="233"/>
      <c r="AO494" s="233"/>
      <c r="AP494" s="233"/>
      <c r="AQ494" s="233"/>
      <c r="AR494" s="233"/>
      <c r="AS494" s="233"/>
      <c r="AT494" s="233"/>
      <c r="AU494" s="233"/>
      <c r="AV494" s="233"/>
      <c r="AW494" s="233"/>
      <c r="AX494" s="233"/>
      <c r="AY494" s="233"/>
      <c r="AZ494" s="233"/>
      <c r="BA494" s="232" t="e">
        <v>#N/A</v>
      </c>
      <c r="BB494" s="232">
        <v>0</v>
      </c>
      <c r="BC494" t="e">
        <v>#N/A</v>
      </c>
      <c r="BD494">
        <f>VLOOKUP(A494,[1]ورقة6!$A$2:$A$5557,1,0)</f>
        <v>339412</v>
      </c>
      <c r="BE494" s="125">
        <v>0</v>
      </c>
    </row>
    <row r="495" spans="1:57" x14ac:dyDescent="0.25">
      <c r="A495" s="233">
        <v>339413</v>
      </c>
      <c r="B495" s="234" t="s">
        <v>107</v>
      </c>
      <c r="C495" s="233"/>
      <c r="D495" s="233" t="s">
        <v>131</v>
      </c>
      <c r="E495" s="233" t="s">
        <v>131</v>
      </c>
      <c r="F495" s="233" t="s">
        <v>131</v>
      </c>
      <c r="G495" s="233" t="s">
        <v>133</v>
      </c>
      <c r="H495" s="233"/>
      <c r="I495" s="233" t="s">
        <v>133</v>
      </c>
      <c r="J495" s="233" t="s">
        <v>134</v>
      </c>
      <c r="K495" s="233" t="s">
        <v>133</v>
      </c>
      <c r="L495" s="233" t="s">
        <v>131</v>
      </c>
      <c r="M495" s="233" t="s">
        <v>131</v>
      </c>
      <c r="N495" s="233" t="s">
        <v>134</v>
      </c>
      <c r="O495" s="233" t="s">
        <v>131</v>
      </c>
      <c r="P495" s="233"/>
      <c r="Q495" s="233"/>
      <c r="R495" s="233"/>
      <c r="S495" s="233"/>
      <c r="T495" s="233"/>
      <c r="U495" s="233"/>
      <c r="V495" s="233"/>
      <c r="W495" s="233"/>
      <c r="X495" s="233"/>
      <c r="Y495" s="233"/>
      <c r="Z495" s="233"/>
      <c r="AA495" s="233"/>
      <c r="AB495" s="233"/>
      <c r="AC495" s="233"/>
      <c r="AD495" s="233"/>
      <c r="AE495" s="233"/>
      <c r="AF495" s="233"/>
      <c r="AG495" s="233"/>
      <c r="AH495" s="233"/>
      <c r="AI495" s="233"/>
      <c r="AJ495" s="233"/>
      <c r="AK495" s="233"/>
      <c r="AL495" s="233"/>
      <c r="AM495" s="233"/>
      <c r="AN495" s="233"/>
      <c r="AO495" s="233"/>
      <c r="AP495" s="233"/>
      <c r="AQ495" s="233"/>
      <c r="AR495" s="233"/>
      <c r="AS495" s="233"/>
      <c r="AT495" s="233"/>
      <c r="AU495" s="233"/>
      <c r="AV495" s="233"/>
      <c r="AW495" s="233"/>
      <c r="AX495" s="233"/>
      <c r="AY495" s="233"/>
      <c r="AZ495" s="233"/>
      <c r="BA495" s="232" t="e">
        <v>#N/A</v>
      </c>
      <c r="BB495" s="232">
        <v>0</v>
      </c>
      <c r="BC495" t="e">
        <v>#N/A</v>
      </c>
      <c r="BD495">
        <f>VLOOKUP(A495,[1]ورقة6!$A$2:$A$5557,1,0)</f>
        <v>339413</v>
      </c>
      <c r="BE495" s="125">
        <v>0</v>
      </c>
    </row>
    <row r="496" spans="1:57" x14ac:dyDescent="0.25">
      <c r="A496" s="233">
        <v>339417</v>
      </c>
      <c r="B496" s="234" t="s">
        <v>107</v>
      </c>
      <c r="C496" s="233"/>
      <c r="D496" s="233" t="s">
        <v>131</v>
      </c>
      <c r="E496" s="233"/>
      <c r="F496" s="233" t="s">
        <v>131</v>
      </c>
      <c r="G496" s="233" t="s">
        <v>131</v>
      </c>
      <c r="H496" s="233" t="s">
        <v>131</v>
      </c>
      <c r="I496" s="233" t="s">
        <v>133</v>
      </c>
      <c r="J496" s="233" t="s">
        <v>133</v>
      </c>
      <c r="K496" s="233" t="s">
        <v>131</v>
      </c>
      <c r="L496" s="233" t="s">
        <v>133</v>
      </c>
      <c r="M496" s="233" t="s">
        <v>133</v>
      </c>
      <c r="N496" s="233" t="s">
        <v>131</v>
      </c>
      <c r="O496" s="233" t="s">
        <v>131</v>
      </c>
      <c r="P496" s="233"/>
      <c r="Q496" s="233"/>
      <c r="R496" s="233"/>
      <c r="S496" s="233"/>
      <c r="T496" s="233"/>
      <c r="U496" s="233"/>
      <c r="V496" s="233"/>
      <c r="W496" s="233"/>
      <c r="X496" s="233"/>
      <c r="Y496" s="233"/>
      <c r="Z496" s="233"/>
      <c r="AA496" s="233"/>
      <c r="AB496" s="233"/>
      <c r="AC496" s="233"/>
      <c r="AD496" s="233"/>
      <c r="AE496" s="233"/>
      <c r="AF496" s="233"/>
      <c r="AG496" s="233"/>
      <c r="AH496" s="233"/>
      <c r="AI496" s="233"/>
      <c r="AJ496" s="233"/>
      <c r="AK496" s="233"/>
      <c r="AL496" s="233"/>
      <c r="AM496" s="233"/>
      <c r="AN496" s="233"/>
      <c r="AO496" s="233"/>
      <c r="AP496" s="233"/>
      <c r="AQ496" s="233"/>
      <c r="AR496" s="233"/>
      <c r="AS496" s="233"/>
      <c r="AT496" s="233"/>
      <c r="AU496" s="233"/>
      <c r="AV496" s="233"/>
      <c r="AW496" s="233"/>
      <c r="AX496" s="233"/>
      <c r="AY496" s="233"/>
      <c r="AZ496" s="233"/>
      <c r="BA496" s="232" t="e">
        <v>#N/A</v>
      </c>
      <c r="BB496" s="232">
        <v>0</v>
      </c>
      <c r="BC496" t="e">
        <v>#N/A</v>
      </c>
      <c r="BD496">
        <f>VLOOKUP(A496,[1]ورقة6!$A$2:$A$5557,1,0)</f>
        <v>339417</v>
      </c>
      <c r="BE496" s="125">
        <v>0</v>
      </c>
    </row>
    <row r="497" spans="1:57" x14ac:dyDescent="0.25">
      <c r="A497" s="233">
        <v>339418</v>
      </c>
      <c r="B497" s="234" t="s">
        <v>107</v>
      </c>
      <c r="C497" s="233" t="s">
        <v>133</v>
      </c>
      <c r="D497" s="233" t="s">
        <v>133</v>
      </c>
      <c r="E497" s="233" t="s">
        <v>133</v>
      </c>
      <c r="F497" s="233" t="s">
        <v>133</v>
      </c>
      <c r="G497" s="233" t="s">
        <v>133</v>
      </c>
      <c r="H497" s="233" t="s">
        <v>131</v>
      </c>
      <c r="I497" s="233" t="s">
        <v>133</v>
      </c>
      <c r="J497" s="233" t="s">
        <v>131</v>
      </c>
      <c r="K497" s="233" t="s">
        <v>131</v>
      </c>
      <c r="L497" s="233" t="s">
        <v>131</v>
      </c>
      <c r="M497" s="233" t="s">
        <v>131</v>
      </c>
      <c r="N497" s="233" t="s">
        <v>131</v>
      </c>
      <c r="O497" s="233" t="s">
        <v>131</v>
      </c>
      <c r="P497" s="233"/>
      <c r="Q497" s="233"/>
      <c r="R497" s="233"/>
      <c r="S497" s="233"/>
      <c r="T497" s="233"/>
      <c r="U497" s="233"/>
      <c r="V497" s="233"/>
      <c r="W497" s="233"/>
      <c r="X497" s="233"/>
      <c r="Y497" s="233"/>
      <c r="Z497" s="233"/>
      <c r="AA497" s="233"/>
      <c r="AB497" s="233"/>
      <c r="AC497" s="233"/>
      <c r="AD497" s="233"/>
      <c r="AE497" s="233"/>
      <c r="AF497" s="233"/>
      <c r="AG497" s="233"/>
      <c r="AH497" s="233"/>
      <c r="AI497" s="233"/>
      <c r="AJ497" s="233"/>
      <c r="AK497" s="233"/>
      <c r="AL497" s="233"/>
      <c r="AM497" s="233"/>
      <c r="AN497" s="233"/>
      <c r="AO497" s="233"/>
      <c r="AP497" s="233"/>
      <c r="AQ497" s="233"/>
      <c r="AR497" s="233"/>
      <c r="AS497" s="233"/>
      <c r="AT497" s="233"/>
      <c r="AU497" s="233"/>
      <c r="AV497" s="233"/>
      <c r="AW497" s="233"/>
      <c r="AX497" s="233"/>
      <c r="AY497" s="233"/>
      <c r="AZ497" s="233"/>
      <c r="BA497" s="232" t="e">
        <v>#N/A</v>
      </c>
      <c r="BB497" s="232">
        <v>0</v>
      </c>
      <c r="BC497" t="e">
        <v>#N/A</v>
      </c>
      <c r="BD497">
        <f>VLOOKUP(A497,[1]ورقة6!$A$2:$A$5557,1,0)</f>
        <v>339418</v>
      </c>
      <c r="BE497" s="125">
        <v>0</v>
      </c>
    </row>
    <row r="498" spans="1:57" x14ac:dyDescent="0.25">
      <c r="A498">
        <v>339425</v>
      </c>
      <c r="B498" t="s">
        <v>107</v>
      </c>
      <c r="C498" t="s">
        <v>134</v>
      </c>
      <c r="D498" t="s">
        <v>134</v>
      </c>
      <c r="E498"/>
      <c r="F498"/>
      <c r="G498" t="s">
        <v>134</v>
      </c>
      <c r="H498" t="s">
        <v>134</v>
      </c>
      <c r="I498" t="s">
        <v>134</v>
      </c>
      <c r="J498" t="s">
        <v>134</v>
      </c>
      <c r="K498" t="s">
        <v>134</v>
      </c>
      <c r="L498"/>
      <c r="M498" t="s">
        <v>134</v>
      </c>
      <c r="N498" t="s">
        <v>134</v>
      </c>
      <c r="O498" t="s">
        <v>131</v>
      </c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 s="232" t="s">
        <v>107</v>
      </c>
      <c r="BB498" s="232">
        <v>0</v>
      </c>
      <c r="BC498" t="e">
        <v>#N/A</v>
      </c>
      <c r="BD498">
        <f>VLOOKUP(A498,[1]ورقة6!$A$2:$A$5557,1,0)</f>
        <v>339425</v>
      </c>
      <c r="BE498" s="125">
        <v>0</v>
      </c>
    </row>
    <row r="499" spans="1:57" x14ac:dyDescent="0.25">
      <c r="A499" s="233">
        <v>339428</v>
      </c>
      <c r="B499" s="234" t="s">
        <v>107</v>
      </c>
      <c r="C499" s="233" t="s">
        <v>133</v>
      </c>
      <c r="D499" s="233" t="s">
        <v>133</v>
      </c>
      <c r="E499" s="233" t="s">
        <v>133</v>
      </c>
      <c r="F499" s="233" t="s">
        <v>131</v>
      </c>
      <c r="G499" s="233" t="s">
        <v>131</v>
      </c>
      <c r="H499" s="233" t="s">
        <v>131</v>
      </c>
      <c r="I499" s="233" t="s">
        <v>131</v>
      </c>
      <c r="J499" s="233" t="s">
        <v>131</v>
      </c>
      <c r="K499" s="233" t="s">
        <v>131</v>
      </c>
      <c r="L499" s="233" t="s">
        <v>131</v>
      </c>
      <c r="M499" s="233" t="s">
        <v>131</v>
      </c>
      <c r="N499" s="233" t="s">
        <v>131</v>
      </c>
      <c r="O499" s="233" t="s">
        <v>131</v>
      </c>
      <c r="P499" s="233"/>
      <c r="Q499" s="233"/>
      <c r="R499" s="233"/>
      <c r="S499" s="233"/>
      <c r="T499" s="233"/>
      <c r="U499" s="233"/>
      <c r="V499" s="233"/>
      <c r="W499" s="233"/>
      <c r="X499" s="233"/>
      <c r="Y499" s="233"/>
      <c r="Z499" s="233"/>
      <c r="AA499" s="233"/>
      <c r="AB499" s="233"/>
      <c r="AC499" s="233"/>
      <c r="AD499" s="233"/>
      <c r="AE499" s="233"/>
      <c r="AF499" s="233"/>
      <c r="AG499" s="233"/>
      <c r="AH499" s="233"/>
      <c r="AI499" s="233"/>
      <c r="AJ499" s="233"/>
      <c r="AK499" s="233"/>
      <c r="AL499" s="233"/>
      <c r="AM499" s="233"/>
      <c r="AN499" s="233"/>
      <c r="AO499" s="233"/>
      <c r="AP499" s="233"/>
      <c r="AQ499" s="233"/>
      <c r="AR499" s="233"/>
      <c r="AS499" s="233"/>
      <c r="AT499" s="233"/>
      <c r="AU499" s="233"/>
      <c r="AV499" s="233"/>
      <c r="AW499" s="233"/>
      <c r="AX499" s="233"/>
      <c r="AY499" s="233"/>
      <c r="AZ499" s="233"/>
      <c r="BA499" s="232" t="e">
        <v>#N/A</v>
      </c>
      <c r="BB499" s="232">
        <v>0</v>
      </c>
      <c r="BC499" t="e">
        <v>#N/A</v>
      </c>
      <c r="BD499">
        <f>VLOOKUP(A499,[1]ورقة6!$A$2:$A$5557,1,0)</f>
        <v>339428</v>
      </c>
      <c r="BE499" s="125">
        <v>0</v>
      </c>
    </row>
    <row r="500" spans="1:57" x14ac:dyDescent="0.25">
      <c r="A500" s="233">
        <v>339429</v>
      </c>
      <c r="B500" s="234" t="s">
        <v>107</v>
      </c>
      <c r="C500" s="233" t="s">
        <v>133</v>
      </c>
      <c r="D500" s="233" t="s">
        <v>133</v>
      </c>
      <c r="E500" s="233" t="s">
        <v>133</v>
      </c>
      <c r="F500" s="233" t="s">
        <v>133</v>
      </c>
      <c r="G500" s="233" t="s">
        <v>133</v>
      </c>
      <c r="H500" s="233" t="s">
        <v>133</v>
      </c>
      <c r="I500" s="233" t="s">
        <v>133</v>
      </c>
      <c r="J500" s="233" t="s">
        <v>131</v>
      </c>
      <c r="K500" s="233" t="s">
        <v>131</v>
      </c>
      <c r="L500" s="233" t="s">
        <v>131</v>
      </c>
      <c r="M500" s="233" t="s">
        <v>131</v>
      </c>
      <c r="N500" s="233" t="s">
        <v>131</v>
      </c>
      <c r="O500" s="233" t="s">
        <v>131</v>
      </c>
      <c r="P500" s="233"/>
      <c r="Q500" s="233"/>
      <c r="R500" s="233"/>
      <c r="S500" s="233"/>
      <c r="T500" s="233"/>
      <c r="U500" s="233"/>
      <c r="V500" s="233"/>
      <c r="W500" s="233"/>
      <c r="X500" s="233"/>
      <c r="Y500" s="233"/>
      <c r="Z500" s="233"/>
      <c r="AA500" s="233"/>
      <c r="AB500" s="233"/>
      <c r="AC500" s="233"/>
      <c r="AD500" s="233"/>
      <c r="AE500" s="233"/>
      <c r="AF500" s="233"/>
      <c r="AG500" s="233"/>
      <c r="AH500" s="233"/>
      <c r="AI500" s="233"/>
      <c r="AJ500" s="233"/>
      <c r="AK500" s="233"/>
      <c r="AL500" s="233"/>
      <c r="AM500" s="233"/>
      <c r="AN500" s="233"/>
      <c r="AO500" s="233"/>
      <c r="AP500" s="233"/>
      <c r="AQ500" s="233"/>
      <c r="AR500" s="233"/>
      <c r="AS500" s="233"/>
      <c r="AT500" s="233"/>
      <c r="AU500" s="233"/>
      <c r="AV500" s="233"/>
      <c r="AW500" s="233"/>
      <c r="AX500" s="233"/>
      <c r="AY500" s="233"/>
      <c r="AZ500" s="233"/>
      <c r="BA500" s="232" t="e">
        <v>#N/A</v>
      </c>
      <c r="BB500" s="232">
        <v>0</v>
      </c>
      <c r="BC500" t="e">
        <v>#N/A</v>
      </c>
      <c r="BD500">
        <f>VLOOKUP(A500,[1]ورقة6!$A$2:$A$5557,1,0)</f>
        <v>339429</v>
      </c>
      <c r="BE500" s="125">
        <v>0</v>
      </c>
    </row>
    <row r="501" spans="1:57" x14ac:dyDescent="0.25">
      <c r="A501" s="233">
        <v>339431</v>
      </c>
      <c r="B501" s="234" t="s">
        <v>107</v>
      </c>
      <c r="C501" s="233" t="s">
        <v>133</v>
      </c>
      <c r="D501" s="233" t="s">
        <v>133</v>
      </c>
      <c r="E501" s="233" t="s">
        <v>133</v>
      </c>
      <c r="F501" s="233" t="s">
        <v>131</v>
      </c>
      <c r="G501" s="233" t="s">
        <v>131</v>
      </c>
      <c r="H501" s="233" t="s">
        <v>131</v>
      </c>
      <c r="I501" s="233" t="s">
        <v>131</v>
      </c>
      <c r="J501" s="233" t="s">
        <v>131</v>
      </c>
      <c r="K501" s="233" t="s">
        <v>131</v>
      </c>
      <c r="L501" s="233" t="s">
        <v>131</v>
      </c>
      <c r="M501" s="233" t="s">
        <v>131</v>
      </c>
      <c r="N501" s="233" t="s">
        <v>131</v>
      </c>
      <c r="O501" s="233" t="s">
        <v>131</v>
      </c>
      <c r="P501" s="233"/>
      <c r="Q501" s="233"/>
      <c r="R501" s="233"/>
      <c r="S501" s="233"/>
      <c r="T501" s="233"/>
      <c r="U501" s="233"/>
      <c r="V501" s="233"/>
      <c r="W501" s="233"/>
      <c r="X501" s="233"/>
      <c r="Y501" s="233"/>
      <c r="Z501" s="233"/>
      <c r="AA501" s="233"/>
      <c r="AB501" s="233"/>
      <c r="AC501" s="233"/>
      <c r="AD501" s="233"/>
      <c r="AE501" s="233"/>
      <c r="AF501" s="233"/>
      <c r="AG501" s="233"/>
      <c r="AH501" s="233"/>
      <c r="AI501" s="233"/>
      <c r="AJ501" s="233"/>
      <c r="AK501" s="233"/>
      <c r="AL501" s="233"/>
      <c r="AM501" s="233"/>
      <c r="AN501" s="233"/>
      <c r="AO501" s="233"/>
      <c r="AP501" s="233"/>
      <c r="AQ501" s="233"/>
      <c r="AR501" s="233"/>
      <c r="AS501" s="233"/>
      <c r="AT501" s="233"/>
      <c r="AU501" s="233"/>
      <c r="AV501" s="233"/>
      <c r="AW501" s="233"/>
      <c r="AX501" s="233"/>
      <c r="AY501" s="233"/>
      <c r="AZ501" s="233"/>
      <c r="BA501" s="232" t="e">
        <v>#N/A</v>
      </c>
      <c r="BB501" s="232">
        <v>0</v>
      </c>
      <c r="BC501" t="e">
        <v>#N/A</v>
      </c>
      <c r="BD501">
        <f>VLOOKUP(A501,[1]ورقة6!$A$2:$A$5557,1,0)</f>
        <v>339431</v>
      </c>
      <c r="BE501" s="125">
        <v>0</v>
      </c>
    </row>
    <row r="502" spans="1:57" x14ac:dyDescent="0.25">
      <c r="A502" s="233">
        <v>339432</v>
      </c>
      <c r="B502" s="234" t="s">
        <v>107</v>
      </c>
      <c r="C502" s="233" t="s">
        <v>133</v>
      </c>
      <c r="D502" s="233"/>
      <c r="E502" s="233" t="s">
        <v>133</v>
      </c>
      <c r="F502" s="233" t="s">
        <v>131</v>
      </c>
      <c r="G502" s="233" t="s">
        <v>131</v>
      </c>
      <c r="H502" s="233" t="s">
        <v>131</v>
      </c>
      <c r="I502" s="233" t="s">
        <v>131</v>
      </c>
      <c r="J502" s="233" t="s">
        <v>131</v>
      </c>
      <c r="K502" s="233" t="s">
        <v>131</v>
      </c>
      <c r="L502" s="233" t="s">
        <v>131</v>
      </c>
      <c r="M502" s="233" t="s">
        <v>131</v>
      </c>
      <c r="N502" s="233" t="s">
        <v>131</v>
      </c>
      <c r="O502" s="233" t="s">
        <v>131</v>
      </c>
      <c r="P502" s="233"/>
      <c r="Q502" s="233"/>
      <c r="R502" s="233"/>
      <c r="S502" s="233"/>
      <c r="T502" s="233"/>
      <c r="U502" s="233"/>
      <c r="V502" s="233"/>
      <c r="W502" s="233"/>
      <c r="X502" s="233"/>
      <c r="Y502" s="233"/>
      <c r="Z502" s="233"/>
      <c r="AA502" s="233"/>
      <c r="AB502" s="233"/>
      <c r="AC502" s="233"/>
      <c r="AD502" s="233"/>
      <c r="AE502" s="233"/>
      <c r="AF502" s="233"/>
      <c r="AG502" s="233"/>
      <c r="AH502" s="233"/>
      <c r="AI502" s="233"/>
      <c r="AJ502" s="233"/>
      <c r="AK502" s="233"/>
      <c r="AL502" s="233"/>
      <c r="AM502" s="233"/>
      <c r="AN502" s="233"/>
      <c r="AO502" s="233"/>
      <c r="AP502" s="233"/>
      <c r="AQ502" s="233"/>
      <c r="AR502" s="233"/>
      <c r="AS502" s="233"/>
      <c r="AT502" s="233"/>
      <c r="AU502" s="233"/>
      <c r="AV502" s="233"/>
      <c r="AW502" s="233"/>
      <c r="AX502" s="233"/>
      <c r="AY502" s="233"/>
      <c r="AZ502" s="233"/>
      <c r="BA502" s="232" t="e">
        <v>#N/A</v>
      </c>
      <c r="BB502" s="232">
        <v>0</v>
      </c>
      <c r="BC502" t="e">
        <v>#N/A</v>
      </c>
      <c r="BD502">
        <f>VLOOKUP(A502,[1]ورقة6!$A$2:$A$5557,1,0)</f>
        <v>339432</v>
      </c>
      <c r="BE502" s="125">
        <v>0</v>
      </c>
    </row>
    <row r="503" spans="1:57" x14ac:dyDescent="0.25">
      <c r="A503" s="233">
        <v>339434</v>
      </c>
      <c r="B503" s="234" t="s">
        <v>107</v>
      </c>
      <c r="C503" s="233" t="s">
        <v>133</v>
      </c>
      <c r="D503" s="233" t="s">
        <v>133</v>
      </c>
      <c r="E503" s="233" t="s">
        <v>133</v>
      </c>
      <c r="F503" s="233" t="s">
        <v>133</v>
      </c>
      <c r="G503" s="233" t="s">
        <v>133</v>
      </c>
      <c r="H503" s="233" t="s">
        <v>133</v>
      </c>
      <c r="I503" s="233" t="s">
        <v>133</v>
      </c>
      <c r="J503" s="233" t="s">
        <v>131</v>
      </c>
      <c r="K503" s="233" t="s">
        <v>131</v>
      </c>
      <c r="L503" s="233" t="s">
        <v>131</v>
      </c>
      <c r="M503" s="233" t="s">
        <v>131</v>
      </c>
      <c r="N503" s="233" t="s">
        <v>131</v>
      </c>
      <c r="O503" s="233" t="s">
        <v>131</v>
      </c>
      <c r="P503" s="233"/>
      <c r="Q503" s="233"/>
      <c r="R503" s="233"/>
      <c r="S503" s="233"/>
      <c r="T503" s="233"/>
      <c r="U503" s="233"/>
      <c r="V503" s="233"/>
      <c r="W503" s="233"/>
      <c r="X503" s="233"/>
      <c r="Y503" s="233"/>
      <c r="Z503" s="233"/>
      <c r="AA503" s="233"/>
      <c r="AB503" s="233"/>
      <c r="AC503" s="233"/>
      <c r="AD503" s="233"/>
      <c r="AE503" s="233"/>
      <c r="AF503" s="233"/>
      <c r="AG503" s="233"/>
      <c r="AH503" s="233"/>
      <c r="AI503" s="233"/>
      <c r="AJ503" s="233"/>
      <c r="AK503" s="233"/>
      <c r="AL503" s="233"/>
      <c r="AM503" s="233"/>
      <c r="AN503" s="233"/>
      <c r="AO503" s="233"/>
      <c r="AP503" s="233"/>
      <c r="AQ503" s="233"/>
      <c r="AR503" s="233"/>
      <c r="AS503" s="233"/>
      <c r="AT503" s="233"/>
      <c r="AU503" s="233"/>
      <c r="AV503" s="233"/>
      <c r="AW503" s="233"/>
      <c r="AX503" s="233"/>
      <c r="AY503" s="233"/>
      <c r="AZ503" s="233"/>
      <c r="BA503" s="232" t="e">
        <v>#N/A</v>
      </c>
      <c r="BB503" s="232">
        <v>0</v>
      </c>
      <c r="BC503" t="e">
        <v>#N/A</v>
      </c>
      <c r="BD503">
        <f>VLOOKUP(A503,[1]ورقة6!$A$2:$A$5557,1,0)</f>
        <v>339434</v>
      </c>
      <c r="BE503" s="125">
        <v>0</v>
      </c>
    </row>
    <row r="504" spans="1:57" x14ac:dyDescent="0.25">
      <c r="A504">
        <v>339440</v>
      </c>
      <c r="B504" t="s">
        <v>107</v>
      </c>
      <c r="C504"/>
      <c r="D504"/>
      <c r="E504" t="s">
        <v>133</v>
      </c>
      <c r="F504"/>
      <c r="G504" t="s">
        <v>134</v>
      </c>
      <c r="H504"/>
      <c r="I504"/>
      <c r="J504"/>
      <c r="K504"/>
      <c r="L504"/>
      <c r="M504" t="s">
        <v>134</v>
      </c>
      <c r="N504" t="s">
        <v>133</v>
      </c>
      <c r="O504" t="s">
        <v>134</v>
      </c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 s="232" t="s">
        <v>107</v>
      </c>
      <c r="BB504" s="232">
        <v>0</v>
      </c>
      <c r="BC504" t="e">
        <v>#N/A</v>
      </c>
      <c r="BD504">
        <f>VLOOKUP(A504,[1]ورقة6!$A$2:$A$5557,1,0)</f>
        <v>339440</v>
      </c>
      <c r="BE504" s="125">
        <v>0</v>
      </c>
    </row>
    <row r="505" spans="1:57" x14ac:dyDescent="0.25">
      <c r="A505" s="233">
        <v>339441</v>
      </c>
      <c r="B505" s="234" t="s">
        <v>107</v>
      </c>
      <c r="C505" s="233"/>
      <c r="D505" s="233" t="s">
        <v>133</v>
      </c>
      <c r="E505" s="233" t="s">
        <v>133</v>
      </c>
      <c r="F505" s="233" t="s">
        <v>131</v>
      </c>
      <c r="G505" s="233" t="s">
        <v>133</v>
      </c>
      <c r="H505" s="233" t="s">
        <v>133</v>
      </c>
      <c r="I505" s="233" t="s">
        <v>133</v>
      </c>
      <c r="J505" s="233" t="s">
        <v>131</v>
      </c>
      <c r="K505" s="233" t="s">
        <v>131</v>
      </c>
      <c r="L505" s="233" t="s">
        <v>131</v>
      </c>
      <c r="M505" s="233" t="s">
        <v>131</v>
      </c>
      <c r="N505" s="233" t="s">
        <v>131</v>
      </c>
      <c r="O505" s="233" t="s">
        <v>131</v>
      </c>
      <c r="P505" s="233"/>
      <c r="Q505" s="233"/>
      <c r="R505" s="233"/>
      <c r="S505" s="233"/>
      <c r="T505" s="233"/>
      <c r="U505" s="233"/>
      <c r="V505" s="233"/>
      <c r="W505" s="233"/>
      <c r="X505" s="233"/>
      <c r="Y505" s="233"/>
      <c r="Z505" s="233"/>
      <c r="AA505" s="233"/>
      <c r="AB505" s="233"/>
      <c r="AC505" s="233"/>
      <c r="AD505" s="233"/>
      <c r="AE505" s="233"/>
      <c r="AF505" s="233"/>
      <c r="AG505" s="233"/>
      <c r="AH505" s="233"/>
      <c r="AI505" s="233"/>
      <c r="AJ505" s="233"/>
      <c r="AK505" s="233"/>
      <c r="AL505" s="233"/>
      <c r="AM505" s="233"/>
      <c r="AN505" s="233"/>
      <c r="AO505" s="233"/>
      <c r="AP505" s="233"/>
      <c r="AQ505" s="233"/>
      <c r="AR505" s="233"/>
      <c r="AS505" s="233"/>
      <c r="AT505" s="233"/>
      <c r="AU505" s="233"/>
      <c r="AV505" s="233"/>
      <c r="AW505" s="233"/>
      <c r="AX505" s="233"/>
      <c r="AY505" s="233"/>
      <c r="AZ505" s="233"/>
      <c r="BA505" s="232" t="e">
        <v>#N/A</v>
      </c>
      <c r="BB505" s="232">
        <v>0</v>
      </c>
      <c r="BC505" t="e">
        <v>#N/A</v>
      </c>
      <c r="BD505">
        <f>VLOOKUP(A505,[1]ورقة6!$A$2:$A$5557,1,0)</f>
        <v>339441</v>
      </c>
      <c r="BE505" s="125">
        <v>0</v>
      </c>
    </row>
    <row r="506" spans="1:57" x14ac:dyDescent="0.25">
      <c r="A506" s="233">
        <v>339443</v>
      </c>
      <c r="B506" s="234" t="s">
        <v>107</v>
      </c>
      <c r="C506" s="233" t="s">
        <v>134</v>
      </c>
      <c r="D506" s="233"/>
      <c r="E506" s="233" t="s">
        <v>131</v>
      </c>
      <c r="F506" s="233" t="s">
        <v>134</v>
      </c>
      <c r="G506" s="233" t="s">
        <v>131</v>
      </c>
      <c r="H506" s="233"/>
      <c r="I506" s="233"/>
      <c r="J506" s="233" t="s">
        <v>133</v>
      </c>
      <c r="K506" s="233" t="s">
        <v>131</v>
      </c>
      <c r="L506" s="233" t="s">
        <v>133</v>
      </c>
      <c r="M506" s="233" t="s">
        <v>133</v>
      </c>
      <c r="N506" s="233" t="s">
        <v>133</v>
      </c>
      <c r="O506" s="233" t="s">
        <v>133</v>
      </c>
      <c r="P506" s="233"/>
      <c r="Q506" s="233"/>
      <c r="R506" s="233"/>
      <c r="S506" s="233"/>
      <c r="T506" s="233"/>
      <c r="U506" s="233"/>
      <c r="V506" s="233"/>
      <c r="W506" s="233"/>
      <c r="X506" s="233"/>
      <c r="Y506" s="233"/>
      <c r="Z506" s="233"/>
      <c r="AA506" s="233"/>
      <c r="AB506" s="233"/>
      <c r="AC506" s="233"/>
      <c r="AD506" s="233"/>
      <c r="AE506" s="233"/>
      <c r="AF506" s="233"/>
      <c r="AG506" s="233"/>
      <c r="AH506" s="233"/>
      <c r="AI506" s="233"/>
      <c r="AJ506" s="233"/>
      <c r="AK506" s="233"/>
      <c r="AL506" s="233"/>
      <c r="AM506" s="233"/>
      <c r="AN506" s="233"/>
      <c r="AO506" s="233"/>
      <c r="AP506" s="233"/>
      <c r="AQ506" s="233"/>
      <c r="AR506" s="233"/>
      <c r="AS506" s="233"/>
      <c r="AT506" s="233"/>
      <c r="AU506" s="233"/>
      <c r="AV506" s="233"/>
      <c r="AW506" s="233"/>
      <c r="AX506" s="233"/>
      <c r="AY506" s="233"/>
      <c r="AZ506" s="233"/>
      <c r="BA506" s="232" t="e">
        <v>#N/A</v>
      </c>
      <c r="BB506" s="232">
        <v>0</v>
      </c>
      <c r="BC506" t="e">
        <v>#N/A</v>
      </c>
      <c r="BD506">
        <f>VLOOKUP(A506,[1]ورقة6!$A$2:$A$5557,1,0)</f>
        <v>339443</v>
      </c>
      <c r="BE506" s="125">
        <v>0</v>
      </c>
    </row>
    <row r="507" spans="1:57" x14ac:dyDescent="0.25">
      <c r="A507" s="233">
        <v>339444</v>
      </c>
      <c r="B507" s="234" t="s">
        <v>107</v>
      </c>
      <c r="C507" s="233" t="s">
        <v>134</v>
      </c>
      <c r="D507" s="233" t="s">
        <v>134</v>
      </c>
      <c r="E507" s="233" t="s">
        <v>134</v>
      </c>
      <c r="F507" s="233" t="s">
        <v>134</v>
      </c>
      <c r="G507" s="233" t="s">
        <v>134</v>
      </c>
      <c r="H507" s="233" t="s">
        <v>134</v>
      </c>
      <c r="I507" s="233" t="s">
        <v>134</v>
      </c>
      <c r="J507" s="233" t="s">
        <v>134</v>
      </c>
      <c r="K507" s="233" t="s">
        <v>134</v>
      </c>
      <c r="L507" s="233"/>
      <c r="M507" s="233" t="s">
        <v>134</v>
      </c>
      <c r="N507" s="233" t="s">
        <v>134</v>
      </c>
      <c r="O507" s="233" t="s">
        <v>134</v>
      </c>
      <c r="P507" s="233"/>
      <c r="Q507" s="233"/>
      <c r="R507" s="233"/>
      <c r="S507" s="233"/>
      <c r="T507" s="233"/>
      <c r="U507" s="233"/>
      <c r="V507" s="233"/>
      <c r="W507" s="233"/>
      <c r="X507" s="233"/>
      <c r="Y507" s="233"/>
      <c r="Z507" s="233"/>
      <c r="AA507" s="233"/>
      <c r="AB507" s="233"/>
      <c r="AC507" s="233"/>
      <c r="AD507" s="233"/>
      <c r="AE507" s="233"/>
      <c r="AF507" s="233"/>
      <c r="AG507" s="233"/>
      <c r="AH507" s="233"/>
      <c r="AI507" s="233"/>
      <c r="AJ507" s="233"/>
      <c r="AK507" s="233"/>
      <c r="AL507" s="233"/>
      <c r="AM507" s="233"/>
      <c r="AN507" s="233"/>
      <c r="AO507" s="233"/>
      <c r="AP507" s="233"/>
      <c r="AQ507" s="233"/>
      <c r="AR507" s="233"/>
      <c r="AS507" s="233"/>
      <c r="AT507" s="233"/>
      <c r="AU507" s="233"/>
      <c r="AV507" s="233"/>
      <c r="AW507" s="233"/>
      <c r="AX507" s="233"/>
      <c r="AY507" s="233"/>
      <c r="AZ507" s="233"/>
      <c r="BA507" s="232" t="e">
        <v>#N/A</v>
      </c>
      <c r="BB507" s="232">
        <v>0</v>
      </c>
      <c r="BC507" t="e">
        <v>#N/A</v>
      </c>
      <c r="BD507">
        <f>VLOOKUP(A507,[1]ورقة6!$A$2:$A$5557,1,0)</f>
        <v>339444</v>
      </c>
      <c r="BE507" s="125">
        <v>0</v>
      </c>
    </row>
    <row r="508" spans="1:57" x14ac:dyDescent="0.25">
      <c r="A508" s="233">
        <v>339449</v>
      </c>
      <c r="B508" s="234" t="s">
        <v>107</v>
      </c>
      <c r="C508" s="233" t="s">
        <v>133</v>
      </c>
      <c r="D508" s="233" t="s">
        <v>133</v>
      </c>
      <c r="E508" s="233" t="s">
        <v>133</v>
      </c>
      <c r="F508" s="233" t="s">
        <v>133</v>
      </c>
      <c r="G508" s="233" t="s">
        <v>133</v>
      </c>
      <c r="H508" s="233" t="s">
        <v>133</v>
      </c>
      <c r="I508" s="233" t="s">
        <v>133</v>
      </c>
      <c r="J508" s="233" t="s">
        <v>131</v>
      </c>
      <c r="K508" s="233" t="s">
        <v>131</v>
      </c>
      <c r="L508" s="233" t="s">
        <v>131</v>
      </c>
      <c r="M508" s="233" t="s">
        <v>131</v>
      </c>
      <c r="N508" s="233" t="s">
        <v>131</v>
      </c>
      <c r="O508" s="233" t="s">
        <v>131</v>
      </c>
      <c r="P508" s="233"/>
      <c r="Q508" s="233"/>
      <c r="R508" s="233"/>
      <c r="S508" s="233"/>
      <c r="T508" s="233"/>
      <c r="U508" s="233"/>
      <c r="V508" s="233"/>
      <c r="W508" s="233"/>
      <c r="X508" s="233"/>
      <c r="Y508" s="233"/>
      <c r="Z508" s="233"/>
      <c r="AA508" s="233"/>
      <c r="AB508" s="233"/>
      <c r="AC508" s="233"/>
      <c r="AD508" s="233"/>
      <c r="AE508" s="233"/>
      <c r="AF508" s="233"/>
      <c r="AG508" s="233"/>
      <c r="AH508" s="233"/>
      <c r="AI508" s="233"/>
      <c r="AJ508" s="233"/>
      <c r="AK508" s="233"/>
      <c r="AL508" s="233"/>
      <c r="AM508" s="233"/>
      <c r="AN508" s="233"/>
      <c r="AO508" s="233"/>
      <c r="AP508" s="233"/>
      <c r="AQ508" s="233"/>
      <c r="AR508" s="233"/>
      <c r="AS508" s="233"/>
      <c r="AT508" s="233"/>
      <c r="AU508" s="233"/>
      <c r="AV508" s="233"/>
      <c r="AW508" s="233"/>
      <c r="AX508" s="233"/>
      <c r="AY508" s="233"/>
      <c r="AZ508" s="233"/>
      <c r="BA508" s="232" t="e">
        <v>#N/A</v>
      </c>
      <c r="BB508" s="232">
        <v>0</v>
      </c>
      <c r="BC508" t="e">
        <v>#N/A</v>
      </c>
      <c r="BD508">
        <f>VLOOKUP(A508,[1]ورقة6!$A$2:$A$5557,1,0)</f>
        <v>339449</v>
      </c>
      <c r="BE508" s="125">
        <v>0</v>
      </c>
    </row>
    <row r="509" spans="1:57" x14ac:dyDescent="0.25">
      <c r="A509" s="233">
        <v>339451</v>
      </c>
      <c r="B509" s="234" t="s">
        <v>107</v>
      </c>
      <c r="C509" s="233" t="s">
        <v>134</v>
      </c>
      <c r="D509" s="233"/>
      <c r="E509" s="233" t="s">
        <v>134</v>
      </c>
      <c r="F509" s="233"/>
      <c r="G509" s="233" t="s">
        <v>134</v>
      </c>
      <c r="H509" s="233" t="s">
        <v>134</v>
      </c>
      <c r="I509" s="233" t="s">
        <v>134</v>
      </c>
      <c r="J509" s="233" t="s">
        <v>133</v>
      </c>
      <c r="K509" s="233" t="s">
        <v>131</v>
      </c>
      <c r="L509" s="233" t="s">
        <v>131</v>
      </c>
      <c r="M509" s="233" t="s">
        <v>131</v>
      </c>
      <c r="N509" s="233" t="s">
        <v>131</v>
      </c>
      <c r="O509" s="233" t="s">
        <v>133</v>
      </c>
      <c r="P509" s="233"/>
      <c r="Q509" s="233"/>
      <c r="R509" s="233"/>
      <c r="S509" s="233"/>
      <c r="T509" s="233"/>
      <c r="U509" s="233"/>
      <c r="V509" s="233"/>
      <c r="W509" s="233"/>
      <c r="X509" s="233"/>
      <c r="Y509" s="233"/>
      <c r="Z509" s="233"/>
      <c r="AA509" s="233"/>
      <c r="AB509" s="233"/>
      <c r="AC509" s="233"/>
      <c r="AD509" s="233"/>
      <c r="AE509" s="233"/>
      <c r="AF509" s="233"/>
      <c r="AG509" s="233"/>
      <c r="AH509" s="233"/>
      <c r="AI509" s="233"/>
      <c r="AJ509" s="233"/>
      <c r="AK509" s="233"/>
      <c r="AL509" s="233"/>
      <c r="AM509" s="233"/>
      <c r="AN509" s="233"/>
      <c r="AO509" s="233"/>
      <c r="AP509" s="233"/>
      <c r="AQ509" s="233"/>
      <c r="AR509" s="233"/>
      <c r="AS509" s="233"/>
      <c r="AT509" s="233"/>
      <c r="AU509" s="233"/>
      <c r="AV509" s="233"/>
      <c r="AW509" s="233"/>
      <c r="AX509" s="233"/>
      <c r="AY509" s="233"/>
      <c r="AZ509" s="233"/>
      <c r="BA509" s="232" t="e">
        <v>#N/A</v>
      </c>
      <c r="BB509" s="232">
        <v>0</v>
      </c>
      <c r="BC509" t="e">
        <v>#N/A</v>
      </c>
      <c r="BD509">
        <f>VLOOKUP(A509,[1]ورقة6!$A$2:$A$5557,1,0)</f>
        <v>339451</v>
      </c>
      <c r="BE509" s="125">
        <v>0</v>
      </c>
    </row>
    <row r="510" spans="1:57" x14ac:dyDescent="0.25">
      <c r="A510">
        <v>339453</v>
      </c>
      <c r="B510" t="s">
        <v>107</v>
      </c>
      <c r="C510"/>
      <c r="D510" t="s">
        <v>134</v>
      </c>
      <c r="E510"/>
      <c r="F510"/>
      <c r="G510" t="s">
        <v>134</v>
      </c>
      <c r="H510" t="s">
        <v>134</v>
      </c>
      <c r="I510" t="s">
        <v>134</v>
      </c>
      <c r="J510" t="s">
        <v>134</v>
      </c>
      <c r="K510" t="s">
        <v>134</v>
      </c>
      <c r="L510" t="s">
        <v>134</v>
      </c>
      <c r="M510"/>
      <c r="N510" t="s">
        <v>133</v>
      </c>
      <c r="O510" t="s">
        <v>133</v>
      </c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 s="232" t="s">
        <v>107</v>
      </c>
      <c r="BB510" s="232">
        <v>0</v>
      </c>
      <c r="BC510" t="e">
        <v>#N/A</v>
      </c>
      <c r="BD510">
        <f>VLOOKUP(A510,[1]ورقة6!$A$2:$A$5557,1,0)</f>
        <v>339453</v>
      </c>
      <c r="BE510" s="125">
        <v>0</v>
      </c>
    </row>
    <row r="511" spans="1:57" x14ac:dyDescent="0.25">
      <c r="A511" s="233">
        <v>339454</v>
      </c>
      <c r="B511" s="234" t="s">
        <v>107</v>
      </c>
      <c r="C511" s="233" t="s">
        <v>133</v>
      </c>
      <c r="D511" s="233" t="s">
        <v>133</v>
      </c>
      <c r="E511" s="233" t="s">
        <v>131</v>
      </c>
      <c r="F511" s="233" t="s">
        <v>133</v>
      </c>
      <c r="G511" s="233" t="s">
        <v>131</v>
      </c>
      <c r="H511" s="233" t="s">
        <v>133</v>
      </c>
      <c r="I511" s="233" t="s">
        <v>131</v>
      </c>
      <c r="J511" s="233" t="s">
        <v>131</v>
      </c>
      <c r="K511" s="233" t="s">
        <v>131</v>
      </c>
      <c r="L511" s="233" t="s">
        <v>131</v>
      </c>
      <c r="M511" s="233" t="s">
        <v>131</v>
      </c>
      <c r="N511" s="233" t="s">
        <v>131</v>
      </c>
      <c r="O511" s="233" t="s">
        <v>131</v>
      </c>
      <c r="P511" s="233"/>
      <c r="Q511" s="233"/>
      <c r="R511" s="233"/>
      <c r="S511" s="233"/>
      <c r="T511" s="233"/>
      <c r="U511" s="233"/>
      <c r="V511" s="233"/>
      <c r="W511" s="233"/>
      <c r="X511" s="233"/>
      <c r="Y511" s="233"/>
      <c r="Z511" s="233"/>
      <c r="AA511" s="233"/>
      <c r="AB511" s="233"/>
      <c r="AC511" s="233"/>
      <c r="AD511" s="233"/>
      <c r="AE511" s="233"/>
      <c r="AF511" s="233"/>
      <c r="AG511" s="233"/>
      <c r="AH511" s="233"/>
      <c r="AI511" s="233"/>
      <c r="AJ511" s="233"/>
      <c r="AK511" s="233"/>
      <c r="AL511" s="233"/>
      <c r="AM511" s="233"/>
      <c r="AN511" s="233"/>
      <c r="AO511" s="233"/>
      <c r="AP511" s="233"/>
      <c r="AQ511" s="233"/>
      <c r="AR511" s="233"/>
      <c r="AS511" s="233"/>
      <c r="AT511" s="233"/>
      <c r="AU511" s="233"/>
      <c r="AV511" s="233"/>
      <c r="AW511" s="233"/>
      <c r="AX511" s="233"/>
      <c r="AY511" s="233"/>
      <c r="AZ511" s="233"/>
      <c r="BA511" s="232" t="e">
        <v>#N/A</v>
      </c>
      <c r="BB511" s="232">
        <v>0</v>
      </c>
      <c r="BC511" t="e">
        <v>#N/A</v>
      </c>
      <c r="BD511">
        <f>VLOOKUP(A511,[1]ورقة6!$A$2:$A$5557,1,0)</f>
        <v>339454</v>
      </c>
      <c r="BE511" s="125">
        <v>0</v>
      </c>
    </row>
    <row r="512" spans="1:57" x14ac:dyDescent="0.25">
      <c r="A512" s="233">
        <v>339455</v>
      </c>
      <c r="B512" s="234" t="s">
        <v>107</v>
      </c>
      <c r="C512" s="233" t="s">
        <v>133</v>
      </c>
      <c r="D512" s="233" t="s">
        <v>133</v>
      </c>
      <c r="E512" s="233"/>
      <c r="F512" s="233" t="s">
        <v>133</v>
      </c>
      <c r="G512" s="233" t="s">
        <v>133</v>
      </c>
      <c r="H512" s="233" t="s">
        <v>133</v>
      </c>
      <c r="I512" s="233" t="s">
        <v>133</v>
      </c>
      <c r="J512" s="233" t="s">
        <v>131</v>
      </c>
      <c r="K512" s="233" t="s">
        <v>131</v>
      </c>
      <c r="L512" s="233" t="s">
        <v>131</v>
      </c>
      <c r="M512" s="233" t="s">
        <v>131</v>
      </c>
      <c r="N512" s="233" t="s">
        <v>131</v>
      </c>
      <c r="O512" s="233" t="s">
        <v>131</v>
      </c>
      <c r="P512" s="233"/>
      <c r="Q512" s="233"/>
      <c r="R512" s="233"/>
      <c r="S512" s="233"/>
      <c r="T512" s="233"/>
      <c r="U512" s="233"/>
      <c r="V512" s="233"/>
      <c r="W512" s="233"/>
      <c r="X512" s="233"/>
      <c r="Y512" s="233"/>
      <c r="Z512" s="233"/>
      <c r="AA512" s="233"/>
      <c r="AB512" s="233"/>
      <c r="AC512" s="233"/>
      <c r="AD512" s="233"/>
      <c r="AE512" s="233"/>
      <c r="AF512" s="233"/>
      <c r="AG512" s="233"/>
      <c r="AH512" s="233"/>
      <c r="AI512" s="233"/>
      <c r="AJ512" s="233"/>
      <c r="AK512" s="233"/>
      <c r="AL512" s="233"/>
      <c r="AM512" s="233"/>
      <c r="AN512" s="233"/>
      <c r="AO512" s="233"/>
      <c r="AP512" s="233"/>
      <c r="AQ512" s="233"/>
      <c r="AR512" s="233"/>
      <c r="AS512" s="233"/>
      <c r="AT512" s="233"/>
      <c r="AU512" s="233"/>
      <c r="AV512" s="233"/>
      <c r="AW512" s="233"/>
      <c r="AX512" s="233"/>
      <c r="AY512" s="233"/>
      <c r="AZ512" s="233"/>
      <c r="BA512" s="232" t="e">
        <v>#N/A</v>
      </c>
      <c r="BB512" s="232">
        <v>0</v>
      </c>
      <c r="BC512" t="e">
        <v>#N/A</v>
      </c>
      <c r="BD512">
        <f>VLOOKUP(A512,[1]ورقة6!$A$2:$A$5557,1,0)</f>
        <v>339455</v>
      </c>
      <c r="BE512" s="125">
        <v>0</v>
      </c>
    </row>
    <row r="513" spans="1:57" x14ac:dyDescent="0.25">
      <c r="A513" s="233">
        <v>339456</v>
      </c>
      <c r="B513" s="234" t="s">
        <v>107</v>
      </c>
      <c r="C513" s="233" t="s">
        <v>133</v>
      </c>
      <c r="D513" s="233" t="s">
        <v>133</v>
      </c>
      <c r="E513" s="233" t="s">
        <v>131</v>
      </c>
      <c r="F513" s="233" t="s">
        <v>133</v>
      </c>
      <c r="G513" s="233" t="s">
        <v>131</v>
      </c>
      <c r="H513" s="233" t="s">
        <v>131</v>
      </c>
      <c r="I513" s="233" t="s">
        <v>131</v>
      </c>
      <c r="J513" s="233" t="s">
        <v>131</v>
      </c>
      <c r="K513" s="233" t="s">
        <v>131</v>
      </c>
      <c r="L513" s="233" t="s">
        <v>131</v>
      </c>
      <c r="M513" s="233" t="s">
        <v>131</v>
      </c>
      <c r="N513" s="233" t="s">
        <v>131</v>
      </c>
      <c r="O513" s="233" t="s">
        <v>131</v>
      </c>
      <c r="P513" s="233"/>
      <c r="Q513" s="233"/>
      <c r="R513" s="233"/>
      <c r="S513" s="233"/>
      <c r="T513" s="233"/>
      <c r="U513" s="233"/>
      <c r="V513" s="233"/>
      <c r="W513" s="233"/>
      <c r="X513" s="233"/>
      <c r="Y513" s="233"/>
      <c r="Z513" s="233"/>
      <c r="AA513" s="233"/>
      <c r="AB513" s="233"/>
      <c r="AC513" s="233"/>
      <c r="AD513" s="233"/>
      <c r="AE513" s="233"/>
      <c r="AF513" s="233"/>
      <c r="AG513" s="233"/>
      <c r="AH513" s="233"/>
      <c r="AI513" s="233"/>
      <c r="AJ513" s="233"/>
      <c r="AK513" s="233"/>
      <c r="AL513" s="233"/>
      <c r="AM513" s="233"/>
      <c r="AN513" s="233"/>
      <c r="AO513" s="233"/>
      <c r="AP513" s="233"/>
      <c r="AQ513" s="233"/>
      <c r="AR513" s="233"/>
      <c r="AS513" s="233"/>
      <c r="AT513" s="233"/>
      <c r="AU513" s="233"/>
      <c r="AV513" s="233"/>
      <c r="AW513" s="233"/>
      <c r="AX513" s="233"/>
      <c r="AY513" s="233"/>
      <c r="AZ513" s="233"/>
      <c r="BA513" s="232" t="e">
        <v>#N/A</v>
      </c>
      <c r="BB513" s="232">
        <v>0</v>
      </c>
      <c r="BC513" t="e">
        <v>#N/A</v>
      </c>
      <c r="BD513">
        <f>VLOOKUP(A513,[1]ورقة6!$A$2:$A$5557,1,0)</f>
        <v>339456</v>
      </c>
      <c r="BE513" s="125">
        <v>0</v>
      </c>
    </row>
    <row r="514" spans="1:57" x14ac:dyDescent="0.25">
      <c r="A514" s="233">
        <v>339458</v>
      </c>
      <c r="B514" s="234" t="s">
        <v>107</v>
      </c>
      <c r="C514" s="233"/>
      <c r="D514" s="233"/>
      <c r="E514" s="233"/>
      <c r="F514" s="233" t="s">
        <v>134</v>
      </c>
      <c r="G514" s="233" t="s">
        <v>134</v>
      </c>
      <c r="H514" s="233"/>
      <c r="I514" s="233" t="s">
        <v>134</v>
      </c>
      <c r="J514" s="233" t="s">
        <v>134</v>
      </c>
      <c r="K514" s="233" t="s">
        <v>134</v>
      </c>
      <c r="L514" s="233" t="s">
        <v>134</v>
      </c>
      <c r="M514" s="233" t="s">
        <v>134</v>
      </c>
      <c r="N514" s="233" t="s">
        <v>133</v>
      </c>
      <c r="O514" s="233" t="s">
        <v>133</v>
      </c>
      <c r="P514" s="233"/>
      <c r="Q514" s="233"/>
      <c r="R514" s="233"/>
      <c r="S514" s="233"/>
      <c r="T514" s="233"/>
      <c r="U514" s="233"/>
      <c r="V514" s="233"/>
      <c r="W514" s="233"/>
      <c r="X514" s="233"/>
      <c r="Y514" s="233"/>
      <c r="Z514" s="233"/>
      <c r="AA514" s="233"/>
      <c r="AB514" s="233"/>
      <c r="AC514" s="233"/>
      <c r="AD514" s="233"/>
      <c r="AE514" s="233"/>
      <c r="AF514" s="233"/>
      <c r="AG514" s="233"/>
      <c r="AH514" s="233"/>
      <c r="AI514" s="233"/>
      <c r="AJ514" s="233"/>
      <c r="AK514" s="233"/>
      <c r="AL514" s="233"/>
      <c r="AM514" s="233"/>
      <c r="AN514" s="233"/>
      <c r="AO514" s="233"/>
      <c r="AP514" s="233"/>
      <c r="AQ514" s="233"/>
      <c r="AR514" s="233"/>
      <c r="AS514" s="233"/>
      <c r="AT514" s="233"/>
      <c r="AU514" s="233"/>
      <c r="AV514" s="233"/>
      <c r="AW514" s="233"/>
      <c r="AX514" s="233"/>
      <c r="AY514" s="233"/>
      <c r="AZ514" s="233"/>
      <c r="BA514" s="232" t="e">
        <v>#N/A</v>
      </c>
      <c r="BB514" s="232">
        <v>0</v>
      </c>
      <c r="BC514" t="e">
        <v>#N/A</v>
      </c>
      <c r="BD514">
        <f>VLOOKUP(A514,[1]ورقة6!$A$2:$A$5557,1,0)</f>
        <v>339458</v>
      </c>
      <c r="BE514" s="125">
        <v>0</v>
      </c>
    </row>
    <row r="515" spans="1:57" x14ac:dyDescent="0.25">
      <c r="A515" s="233">
        <v>339463</v>
      </c>
      <c r="B515" s="234" t="s">
        <v>107</v>
      </c>
      <c r="C515" s="233" t="s">
        <v>131</v>
      </c>
      <c r="D515" s="233" t="s">
        <v>131</v>
      </c>
      <c r="E515" s="233" t="s">
        <v>133</v>
      </c>
      <c r="F515" s="233" t="s">
        <v>133</v>
      </c>
      <c r="G515" s="233" t="s">
        <v>131</v>
      </c>
      <c r="H515" s="233" t="s">
        <v>131</v>
      </c>
      <c r="I515" s="233" t="s">
        <v>133</v>
      </c>
      <c r="J515" s="233" t="s">
        <v>131</v>
      </c>
      <c r="K515" s="233" t="s">
        <v>131</v>
      </c>
      <c r="L515" s="233" t="s">
        <v>131</v>
      </c>
      <c r="M515" s="233" t="s">
        <v>131</v>
      </c>
      <c r="N515" s="233" t="s">
        <v>131</v>
      </c>
      <c r="O515" s="233" t="s">
        <v>131</v>
      </c>
      <c r="P515" s="233"/>
      <c r="Q515" s="233"/>
      <c r="R515" s="233"/>
      <c r="S515" s="233"/>
      <c r="T515" s="233"/>
      <c r="U515" s="233"/>
      <c r="V515" s="233"/>
      <c r="W515" s="233"/>
      <c r="X515" s="233"/>
      <c r="Y515" s="233"/>
      <c r="Z515" s="233"/>
      <c r="AA515" s="233"/>
      <c r="AB515" s="233"/>
      <c r="AC515" s="233"/>
      <c r="AD515" s="233"/>
      <c r="AE515" s="233"/>
      <c r="AF515" s="233"/>
      <c r="AG515" s="233"/>
      <c r="AH515" s="233"/>
      <c r="AI515" s="233"/>
      <c r="AJ515" s="233"/>
      <c r="AK515" s="233"/>
      <c r="AL515" s="233"/>
      <c r="AM515" s="233"/>
      <c r="AN515" s="233"/>
      <c r="AO515" s="233"/>
      <c r="AP515" s="233"/>
      <c r="AQ515" s="233"/>
      <c r="AR515" s="233"/>
      <c r="AS515" s="233"/>
      <c r="AT515" s="233"/>
      <c r="AU515" s="233"/>
      <c r="AV515" s="233"/>
      <c r="AW515" s="233"/>
      <c r="AX515" s="233"/>
      <c r="AY515" s="233"/>
      <c r="AZ515" s="233"/>
      <c r="BA515" s="232" t="e">
        <v>#N/A</v>
      </c>
      <c r="BB515" s="232">
        <v>0</v>
      </c>
      <c r="BC515" t="e">
        <v>#N/A</v>
      </c>
      <c r="BD515">
        <f>VLOOKUP(A515,[1]ورقة6!$A$2:$A$5557,1,0)</f>
        <v>339463</v>
      </c>
      <c r="BE515" s="125">
        <v>0</v>
      </c>
    </row>
    <row r="516" spans="1:57" x14ac:dyDescent="0.25">
      <c r="A516" s="233">
        <v>339468</v>
      </c>
      <c r="B516" s="234" t="s">
        <v>107</v>
      </c>
      <c r="C516" s="233" t="s">
        <v>131</v>
      </c>
      <c r="D516" s="233" t="s">
        <v>131</v>
      </c>
      <c r="E516" s="233" t="s">
        <v>133</v>
      </c>
      <c r="F516" s="233" t="s">
        <v>133</v>
      </c>
      <c r="G516" s="233" t="s">
        <v>133</v>
      </c>
      <c r="H516" s="233" t="s">
        <v>133</v>
      </c>
      <c r="I516" s="233" t="s">
        <v>133</v>
      </c>
      <c r="J516" s="233" t="s">
        <v>131</v>
      </c>
      <c r="K516" s="233" t="s">
        <v>131</v>
      </c>
      <c r="L516" s="233" t="s">
        <v>131</v>
      </c>
      <c r="M516" s="233" t="s">
        <v>131</v>
      </c>
      <c r="N516" s="233" t="s">
        <v>131</v>
      </c>
      <c r="O516" s="233" t="s">
        <v>131</v>
      </c>
      <c r="P516" s="233"/>
      <c r="Q516" s="233"/>
      <c r="R516" s="233"/>
      <c r="S516" s="233"/>
      <c r="T516" s="233"/>
      <c r="U516" s="233"/>
      <c r="V516" s="233"/>
      <c r="W516" s="233"/>
      <c r="X516" s="233"/>
      <c r="Y516" s="233"/>
      <c r="Z516" s="233"/>
      <c r="AA516" s="233"/>
      <c r="AB516" s="233"/>
      <c r="AC516" s="233"/>
      <c r="AD516" s="233"/>
      <c r="AE516" s="233"/>
      <c r="AF516" s="233"/>
      <c r="AG516" s="233"/>
      <c r="AH516" s="233"/>
      <c r="AI516" s="233"/>
      <c r="AJ516" s="233"/>
      <c r="AK516" s="233"/>
      <c r="AL516" s="233"/>
      <c r="AM516" s="233"/>
      <c r="AN516" s="233"/>
      <c r="AO516" s="233"/>
      <c r="AP516" s="233"/>
      <c r="AQ516" s="233"/>
      <c r="AR516" s="233"/>
      <c r="AS516" s="233"/>
      <c r="AT516" s="233"/>
      <c r="AU516" s="233"/>
      <c r="AV516" s="233"/>
      <c r="AW516" s="233"/>
      <c r="AX516" s="233"/>
      <c r="AY516" s="233"/>
      <c r="AZ516" s="233"/>
      <c r="BA516" s="232" t="e">
        <v>#N/A</v>
      </c>
      <c r="BB516" s="232">
        <v>0</v>
      </c>
      <c r="BC516" t="e">
        <v>#N/A</v>
      </c>
      <c r="BD516">
        <f>VLOOKUP(A516,[1]ورقة6!$A$2:$A$5557,1,0)</f>
        <v>339468</v>
      </c>
      <c r="BE516" s="125">
        <v>0</v>
      </c>
    </row>
    <row r="517" spans="1:57" x14ac:dyDescent="0.25">
      <c r="A517" s="233">
        <v>339469</v>
      </c>
      <c r="B517" s="234" t="s">
        <v>107</v>
      </c>
      <c r="C517" s="233" t="s">
        <v>134</v>
      </c>
      <c r="D517" s="233" t="s">
        <v>134</v>
      </c>
      <c r="E517" s="233" t="s">
        <v>134</v>
      </c>
      <c r="F517" s="233" t="s">
        <v>133</v>
      </c>
      <c r="G517" s="233"/>
      <c r="H517" s="233" t="s">
        <v>134</v>
      </c>
      <c r="I517" s="233" t="s">
        <v>134</v>
      </c>
      <c r="J517" s="233" t="s">
        <v>131</v>
      </c>
      <c r="K517" s="233" t="s">
        <v>131</v>
      </c>
      <c r="L517" s="233" t="s">
        <v>131</v>
      </c>
      <c r="M517" s="233" t="s">
        <v>131</v>
      </c>
      <c r="N517" s="233" t="s">
        <v>131</v>
      </c>
      <c r="O517" s="233" t="s">
        <v>131</v>
      </c>
      <c r="P517" s="233"/>
      <c r="Q517" s="233"/>
      <c r="R517" s="233"/>
      <c r="S517" s="233"/>
      <c r="T517" s="233"/>
      <c r="U517" s="233"/>
      <c r="V517" s="233"/>
      <c r="W517" s="233"/>
      <c r="X517" s="233"/>
      <c r="Y517" s="233"/>
      <c r="Z517" s="233"/>
      <c r="AA517" s="233"/>
      <c r="AB517" s="233"/>
      <c r="AC517" s="233"/>
      <c r="AD517" s="233"/>
      <c r="AE517" s="233"/>
      <c r="AF517" s="233"/>
      <c r="AG517" s="233"/>
      <c r="AH517" s="233"/>
      <c r="AI517" s="233"/>
      <c r="AJ517" s="233"/>
      <c r="AK517" s="233"/>
      <c r="AL517" s="233"/>
      <c r="AM517" s="233"/>
      <c r="AN517" s="233"/>
      <c r="AO517" s="233"/>
      <c r="AP517" s="233"/>
      <c r="AQ517" s="233"/>
      <c r="AR517" s="233"/>
      <c r="AS517" s="233"/>
      <c r="AT517" s="233"/>
      <c r="AU517" s="233"/>
      <c r="AV517" s="233"/>
      <c r="AW517" s="233"/>
      <c r="AX517" s="233"/>
      <c r="AY517" s="233"/>
      <c r="AZ517" s="233"/>
      <c r="BA517" s="232" t="e">
        <v>#N/A</v>
      </c>
      <c r="BB517" s="232">
        <v>0</v>
      </c>
      <c r="BC517" t="e">
        <v>#N/A</v>
      </c>
      <c r="BD517">
        <f>VLOOKUP(A517,[1]ورقة6!$A$2:$A$5557,1,0)</f>
        <v>339469</v>
      </c>
      <c r="BE517" s="125">
        <v>0</v>
      </c>
    </row>
    <row r="518" spans="1:57" x14ac:dyDescent="0.25">
      <c r="A518" s="233">
        <v>339492</v>
      </c>
      <c r="B518" s="234" t="s">
        <v>107</v>
      </c>
      <c r="C518" s="233"/>
      <c r="D518" s="233"/>
      <c r="E518" s="233" t="s">
        <v>134</v>
      </c>
      <c r="F518" s="233" t="s">
        <v>134</v>
      </c>
      <c r="G518" s="233"/>
      <c r="H518" s="233"/>
      <c r="I518" s="233" t="s">
        <v>133</v>
      </c>
      <c r="J518" s="233" t="s">
        <v>134</v>
      </c>
      <c r="K518" s="233" t="s">
        <v>133</v>
      </c>
      <c r="L518" s="233"/>
      <c r="M518" s="233"/>
      <c r="N518" s="233" t="s">
        <v>133</v>
      </c>
      <c r="O518" s="233" t="s">
        <v>133</v>
      </c>
      <c r="P518" s="233"/>
      <c r="Q518" s="233"/>
      <c r="R518" s="233"/>
      <c r="S518" s="233"/>
      <c r="T518" s="233"/>
      <c r="U518" s="233"/>
      <c r="V518" s="233"/>
      <c r="W518" s="233"/>
      <c r="X518" s="233"/>
      <c r="Y518" s="233"/>
      <c r="Z518" s="233"/>
      <c r="AA518" s="233"/>
      <c r="AB518" s="233"/>
      <c r="AC518" s="233"/>
      <c r="AD518" s="233"/>
      <c r="AE518" s="233"/>
      <c r="AF518" s="233"/>
      <c r="AG518" s="233"/>
      <c r="AH518" s="233"/>
      <c r="AI518" s="233"/>
      <c r="AJ518" s="233"/>
      <c r="AK518" s="233"/>
      <c r="AL518" s="233"/>
      <c r="AM518" s="233"/>
      <c r="AN518" s="233"/>
      <c r="AO518" s="233"/>
      <c r="AP518" s="233"/>
      <c r="AQ518" s="233"/>
      <c r="AR518" s="233"/>
      <c r="AS518" s="233"/>
      <c r="AT518" s="233"/>
      <c r="AU518" s="233"/>
      <c r="AV518" s="233"/>
      <c r="AW518" s="233"/>
      <c r="AX518" s="233"/>
      <c r="AY518" s="233"/>
      <c r="AZ518" s="233"/>
      <c r="BA518" s="232" t="e">
        <v>#N/A</v>
      </c>
      <c r="BB518" s="232">
        <v>0</v>
      </c>
      <c r="BC518" t="e">
        <v>#N/A</v>
      </c>
      <c r="BD518">
        <f>VLOOKUP(A518,[1]ورقة6!$A$2:$A$5557,1,0)</f>
        <v>339492</v>
      </c>
      <c r="BE518" s="125">
        <v>0</v>
      </c>
    </row>
    <row r="519" spans="1:57" x14ac:dyDescent="0.25">
      <c r="A519" s="233">
        <v>339493</v>
      </c>
      <c r="B519" s="234" t="s">
        <v>107</v>
      </c>
      <c r="C519" s="233" t="s">
        <v>133</v>
      </c>
      <c r="D519" s="233" t="s">
        <v>131</v>
      </c>
      <c r="E519" s="233" t="s">
        <v>131</v>
      </c>
      <c r="F519" s="233" t="s">
        <v>131</v>
      </c>
      <c r="G519" s="233" t="s">
        <v>133</v>
      </c>
      <c r="H519" s="233" t="s">
        <v>133</v>
      </c>
      <c r="I519" s="233"/>
      <c r="J519" s="233" t="s">
        <v>131</v>
      </c>
      <c r="K519" s="233" t="s">
        <v>131</v>
      </c>
      <c r="L519" s="233" t="s">
        <v>133</v>
      </c>
      <c r="M519" s="233" t="s">
        <v>131</v>
      </c>
      <c r="N519" s="233" t="s">
        <v>133</v>
      </c>
      <c r="O519" s="233" t="s">
        <v>131</v>
      </c>
      <c r="P519" s="233"/>
      <c r="Q519" s="233"/>
      <c r="R519" s="233"/>
      <c r="S519" s="233"/>
      <c r="T519" s="233"/>
      <c r="U519" s="233"/>
      <c r="V519" s="233"/>
      <c r="W519" s="233"/>
      <c r="X519" s="233"/>
      <c r="Y519" s="233"/>
      <c r="Z519" s="233"/>
      <c r="AA519" s="233"/>
      <c r="AB519" s="233"/>
      <c r="AC519" s="233"/>
      <c r="AD519" s="233"/>
      <c r="AE519" s="233"/>
      <c r="AF519" s="233"/>
      <c r="AG519" s="233"/>
      <c r="AH519" s="233"/>
      <c r="AI519" s="233"/>
      <c r="AJ519" s="233"/>
      <c r="AK519" s="233"/>
      <c r="AL519" s="233"/>
      <c r="AM519" s="233"/>
      <c r="AN519" s="233"/>
      <c r="AO519" s="233"/>
      <c r="AP519" s="233"/>
      <c r="AQ519" s="233"/>
      <c r="AR519" s="233"/>
      <c r="AS519" s="233"/>
      <c r="AT519" s="233"/>
      <c r="AU519" s="233"/>
      <c r="AV519" s="233"/>
      <c r="AW519" s="233"/>
      <c r="AX519" s="233"/>
      <c r="AY519" s="233"/>
      <c r="AZ519" s="233"/>
      <c r="BA519" s="232" t="e">
        <v>#N/A</v>
      </c>
      <c r="BB519" s="232">
        <v>0</v>
      </c>
      <c r="BC519" t="e">
        <v>#N/A</v>
      </c>
      <c r="BD519">
        <f>VLOOKUP(A519,[1]ورقة6!$A$2:$A$5557,1,0)</f>
        <v>339493</v>
      </c>
      <c r="BE519" s="125">
        <v>0</v>
      </c>
    </row>
    <row r="520" spans="1:57" x14ac:dyDescent="0.25">
      <c r="A520" s="233">
        <v>339494</v>
      </c>
      <c r="B520" s="234" t="s">
        <v>107</v>
      </c>
      <c r="C520" s="233" t="s">
        <v>133</v>
      </c>
      <c r="D520" s="233"/>
      <c r="E520" s="233" t="s">
        <v>133</v>
      </c>
      <c r="F520" s="233" t="s">
        <v>131</v>
      </c>
      <c r="G520" s="233" t="s">
        <v>134</v>
      </c>
      <c r="H520" s="233" t="s">
        <v>134</v>
      </c>
      <c r="I520" s="233" t="s">
        <v>134</v>
      </c>
      <c r="J520" s="233" t="s">
        <v>131</v>
      </c>
      <c r="K520" s="233" t="s">
        <v>131</v>
      </c>
      <c r="L520" s="233" t="s">
        <v>131</v>
      </c>
      <c r="M520" s="233" t="s">
        <v>131</v>
      </c>
      <c r="N520" s="233" t="s">
        <v>131</v>
      </c>
      <c r="O520" s="233" t="s">
        <v>131</v>
      </c>
      <c r="P520" s="233"/>
      <c r="Q520" s="233"/>
      <c r="R520" s="233"/>
      <c r="S520" s="233"/>
      <c r="T520" s="233"/>
      <c r="U520" s="233"/>
      <c r="V520" s="233"/>
      <c r="W520" s="233"/>
      <c r="X520" s="233"/>
      <c r="Y520" s="233"/>
      <c r="Z520" s="233"/>
      <c r="AA520" s="233"/>
      <c r="AB520" s="233"/>
      <c r="AC520" s="233"/>
      <c r="AD520" s="233"/>
      <c r="AE520" s="233"/>
      <c r="AF520" s="233"/>
      <c r="AG520" s="233"/>
      <c r="AH520" s="233"/>
      <c r="AI520" s="233"/>
      <c r="AJ520" s="233"/>
      <c r="AK520" s="233"/>
      <c r="AL520" s="233"/>
      <c r="AM520" s="233"/>
      <c r="AN520" s="233"/>
      <c r="AO520" s="233"/>
      <c r="AP520" s="233"/>
      <c r="AQ520" s="233"/>
      <c r="AR520" s="233"/>
      <c r="AS520" s="233"/>
      <c r="AT520" s="233"/>
      <c r="AU520" s="233"/>
      <c r="AV520" s="233"/>
      <c r="AW520" s="233"/>
      <c r="AX520" s="233"/>
      <c r="AY520" s="233"/>
      <c r="AZ520" s="233"/>
      <c r="BA520" s="232" t="e">
        <v>#N/A</v>
      </c>
      <c r="BB520" s="232">
        <v>0</v>
      </c>
      <c r="BC520" t="e">
        <v>#N/A</v>
      </c>
      <c r="BD520">
        <f>VLOOKUP(A520,[1]ورقة6!$A$2:$A$5557,1,0)</f>
        <v>339494</v>
      </c>
      <c r="BE520" s="125">
        <v>0</v>
      </c>
    </row>
    <row r="521" spans="1:57" x14ac:dyDescent="0.25">
      <c r="A521" s="233">
        <v>339497</v>
      </c>
      <c r="B521" s="234" t="s">
        <v>107</v>
      </c>
      <c r="C521" s="233"/>
      <c r="D521" s="233" t="s">
        <v>134</v>
      </c>
      <c r="E521" s="233" t="s">
        <v>131</v>
      </c>
      <c r="F521" s="233" t="s">
        <v>131</v>
      </c>
      <c r="G521" s="233" t="s">
        <v>134</v>
      </c>
      <c r="H521" s="233" t="s">
        <v>134</v>
      </c>
      <c r="I521" s="233" t="s">
        <v>134</v>
      </c>
      <c r="J521" s="233" t="s">
        <v>134</v>
      </c>
      <c r="K521" s="233" t="s">
        <v>131</v>
      </c>
      <c r="L521" s="233" t="s">
        <v>134</v>
      </c>
      <c r="M521" s="233" t="s">
        <v>131</v>
      </c>
      <c r="N521" s="233" t="s">
        <v>134</v>
      </c>
      <c r="O521" s="233" t="s">
        <v>131</v>
      </c>
      <c r="P521" s="233"/>
      <c r="Q521" s="233"/>
      <c r="R521" s="233"/>
      <c r="S521" s="233"/>
      <c r="T521" s="233"/>
      <c r="U521" s="233"/>
      <c r="V521" s="233"/>
      <c r="W521" s="233"/>
      <c r="X521" s="233"/>
      <c r="Y521" s="233"/>
      <c r="Z521" s="233"/>
      <c r="AA521" s="233"/>
      <c r="AB521" s="233"/>
      <c r="AC521" s="233"/>
      <c r="AD521" s="233"/>
      <c r="AE521" s="233"/>
      <c r="AF521" s="233"/>
      <c r="AG521" s="233"/>
      <c r="AH521" s="233"/>
      <c r="AI521" s="233"/>
      <c r="AJ521" s="233"/>
      <c r="AK521" s="233"/>
      <c r="AL521" s="233"/>
      <c r="AM521" s="233"/>
      <c r="AN521" s="233"/>
      <c r="AO521" s="233"/>
      <c r="AP521" s="233"/>
      <c r="AQ521" s="233"/>
      <c r="AR521" s="233"/>
      <c r="AS521" s="233"/>
      <c r="AT521" s="233"/>
      <c r="AU521" s="233"/>
      <c r="AV521" s="233"/>
      <c r="AW521" s="233"/>
      <c r="AX521" s="233"/>
      <c r="AY521" s="233"/>
      <c r="AZ521" s="233"/>
      <c r="BA521" s="232" t="e">
        <v>#N/A</v>
      </c>
      <c r="BB521" s="232">
        <v>0</v>
      </c>
      <c r="BC521" t="e">
        <v>#N/A</v>
      </c>
      <c r="BD521">
        <f>VLOOKUP(A521,[1]ورقة6!$A$2:$A$5557,1,0)</f>
        <v>339497</v>
      </c>
      <c r="BE521" s="125">
        <v>0</v>
      </c>
    </row>
    <row r="522" spans="1:57" x14ac:dyDescent="0.25">
      <c r="A522" s="233">
        <v>339505</v>
      </c>
      <c r="B522" s="234" t="s">
        <v>107</v>
      </c>
      <c r="C522" s="233" t="s">
        <v>134</v>
      </c>
      <c r="D522" s="233" t="s">
        <v>134</v>
      </c>
      <c r="E522" s="233" t="s">
        <v>134</v>
      </c>
      <c r="F522" s="233" t="s">
        <v>134</v>
      </c>
      <c r="G522" s="233" t="s">
        <v>134</v>
      </c>
      <c r="H522" s="233" t="s">
        <v>134</v>
      </c>
      <c r="I522" s="233" t="s">
        <v>134</v>
      </c>
      <c r="J522" s="233" t="s">
        <v>133</v>
      </c>
      <c r="K522" s="233" t="s">
        <v>134</v>
      </c>
      <c r="L522" s="233" t="s">
        <v>133</v>
      </c>
      <c r="M522" s="233" t="s">
        <v>134</v>
      </c>
      <c r="N522" s="233" t="s">
        <v>134</v>
      </c>
      <c r="O522" s="233" t="s">
        <v>134</v>
      </c>
      <c r="P522" s="233"/>
      <c r="Q522" s="233"/>
      <c r="R522" s="233"/>
      <c r="S522" s="233"/>
      <c r="T522" s="233"/>
      <c r="U522" s="233"/>
      <c r="V522" s="233"/>
      <c r="W522" s="233"/>
      <c r="X522" s="233"/>
      <c r="Y522" s="233"/>
      <c r="Z522" s="233"/>
      <c r="AA522" s="233"/>
      <c r="AB522" s="233"/>
      <c r="AC522" s="233"/>
      <c r="AD522" s="233"/>
      <c r="AE522" s="233"/>
      <c r="AF522" s="233"/>
      <c r="AG522" s="233"/>
      <c r="AH522" s="233"/>
      <c r="AI522" s="233"/>
      <c r="AJ522" s="233"/>
      <c r="AK522" s="233"/>
      <c r="AL522" s="233"/>
      <c r="AM522" s="233"/>
      <c r="AN522" s="233"/>
      <c r="AO522" s="233"/>
      <c r="AP522" s="233"/>
      <c r="AQ522" s="233"/>
      <c r="AR522" s="233"/>
      <c r="AS522" s="233"/>
      <c r="AT522" s="233"/>
      <c r="AU522" s="233"/>
      <c r="AV522" s="233"/>
      <c r="AW522" s="233"/>
      <c r="AX522" s="233"/>
      <c r="AY522" s="233"/>
      <c r="AZ522" s="233"/>
      <c r="BA522" s="232" t="e">
        <v>#N/A</v>
      </c>
      <c r="BB522" s="232">
        <v>0</v>
      </c>
      <c r="BC522" t="e">
        <v>#N/A</v>
      </c>
      <c r="BD522">
        <f>VLOOKUP(A522,[1]ورقة6!$A$2:$A$5557,1,0)</f>
        <v>339505</v>
      </c>
      <c r="BE522" s="125">
        <v>0</v>
      </c>
    </row>
    <row r="523" spans="1:57" x14ac:dyDescent="0.25">
      <c r="A523" s="233">
        <v>339506</v>
      </c>
      <c r="B523" s="234" t="s">
        <v>107</v>
      </c>
      <c r="C523" s="233" t="s">
        <v>131</v>
      </c>
      <c r="D523" s="233" t="s">
        <v>131</v>
      </c>
      <c r="E523" s="233" t="s">
        <v>131</v>
      </c>
      <c r="F523" s="233" t="s">
        <v>131</v>
      </c>
      <c r="G523" s="233" t="s">
        <v>131</v>
      </c>
      <c r="H523" s="233" t="s">
        <v>131</v>
      </c>
      <c r="I523" s="233" t="s">
        <v>131</v>
      </c>
      <c r="J523" s="233" t="s">
        <v>131</v>
      </c>
      <c r="K523" s="233" t="s">
        <v>131</v>
      </c>
      <c r="L523" s="233" t="s">
        <v>131</v>
      </c>
      <c r="M523" s="233" t="s">
        <v>131</v>
      </c>
      <c r="N523" s="233" t="s">
        <v>131</v>
      </c>
      <c r="O523" s="233" t="s">
        <v>131</v>
      </c>
      <c r="P523" s="233"/>
      <c r="Q523" s="233"/>
      <c r="R523" s="233"/>
      <c r="S523" s="233"/>
      <c r="T523" s="233"/>
      <c r="U523" s="233"/>
      <c r="V523" s="233"/>
      <c r="W523" s="233"/>
      <c r="X523" s="233"/>
      <c r="Y523" s="233"/>
      <c r="Z523" s="233"/>
      <c r="AA523" s="233"/>
      <c r="AB523" s="233"/>
      <c r="AC523" s="233"/>
      <c r="AD523" s="233"/>
      <c r="AE523" s="233"/>
      <c r="AF523" s="233"/>
      <c r="AG523" s="233"/>
      <c r="AH523" s="233"/>
      <c r="AI523" s="233"/>
      <c r="AJ523" s="233"/>
      <c r="AK523" s="233"/>
      <c r="AL523" s="233"/>
      <c r="AM523" s="233"/>
      <c r="AN523" s="233"/>
      <c r="AO523" s="233"/>
      <c r="AP523" s="233"/>
      <c r="AQ523" s="233"/>
      <c r="AR523" s="233"/>
      <c r="AS523" s="233"/>
      <c r="AT523" s="233"/>
      <c r="AU523" s="233"/>
      <c r="AV523" s="233"/>
      <c r="AW523" s="233"/>
      <c r="AX523" s="233"/>
      <c r="AY523" s="233"/>
      <c r="AZ523" s="233"/>
      <c r="BA523" s="232" t="e">
        <v>#N/A</v>
      </c>
      <c r="BB523" s="232">
        <v>0</v>
      </c>
      <c r="BC523" t="e">
        <v>#N/A</v>
      </c>
      <c r="BD523">
        <f>VLOOKUP(A523,[1]ورقة6!$A$2:$A$5557,1,0)</f>
        <v>339506</v>
      </c>
      <c r="BE523" s="125">
        <v>0</v>
      </c>
    </row>
    <row r="524" spans="1:57" x14ac:dyDescent="0.25">
      <c r="A524" s="233">
        <v>339512</v>
      </c>
      <c r="B524" s="234" t="s">
        <v>107</v>
      </c>
      <c r="C524" s="233"/>
      <c r="D524" s="233"/>
      <c r="E524" s="233"/>
      <c r="F524" s="233"/>
      <c r="G524" s="233"/>
      <c r="H524" s="233"/>
      <c r="I524" s="233" t="s">
        <v>134</v>
      </c>
      <c r="J524" s="233"/>
      <c r="K524" s="233" t="s">
        <v>134</v>
      </c>
      <c r="L524" s="233" t="s">
        <v>134</v>
      </c>
      <c r="M524" s="233"/>
      <c r="N524" s="233" t="s">
        <v>134</v>
      </c>
      <c r="O524" s="233" t="s">
        <v>134</v>
      </c>
      <c r="P524" s="233"/>
      <c r="Q524" s="233"/>
      <c r="R524" s="233"/>
      <c r="S524" s="233"/>
      <c r="T524" s="233"/>
      <c r="U524" s="233"/>
      <c r="V524" s="233"/>
      <c r="W524" s="233"/>
      <c r="X524" s="233"/>
      <c r="Y524" s="233"/>
      <c r="Z524" s="233"/>
      <c r="AA524" s="233"/>
      <c r="AB524" s="233"/>
      <c r="AC524" s="233"/>
      <c r="AD524" s="233"/>
      <c r="AE524" s="233"/>
      <c r="AF524" s="233"/>
      <c r="AG524" s="233"/>
      <c r="AH524" s="233"/>
      <c r="AI524" s="233"/>
      <c r="AJ524" s="233"/>
      <c r="AK524" s="233"/>
      <c r="AL524" s="233"/>
      <c r="AM524" s="233"/>
      <c r="AN524" s="233"/>
      <c r="AO524" s="233"/>
      <c r="AP524" s="233"/>
      <c r="AQ524" s="233"/>
      <c r="AR524" s="233"/>
      <c r="AS524" s="233"/>
      <c r="AT524" s="233"/>
      <c r="AU524" s="233"/>
      <c r="AV524" s="233"/>
      <c r="AW524" s="233"/>
      <c r="AX524" s="233"/>
      <c r="AY524" s="233"/>
      <c r="AZ524" s="233"/>
      <c r="BA524" s="232" t="e">
        <v>#N/A</v>
      </c>
      <c r="BB524" s="232">
        <v>0</v>
      </c>
      <c r="BC524" t="e">
        <v>#N/A</v>
      </c>
      <c r="BD524">
        <f>VLOOKUP(A524,[1]ورقة6!$A$2:$A$5557,1,0)</f>
        <v>339512</v>
      </c>
      <c r="BE524" s="125">
        <v>0</v>
      </c>
    </row>
    <row r="525" spans="1:57" x14ac:dyDescent="0.25">
      <c r="A525" s="233">
        <v>339513</v>
      </c>
      <c r="B525" s="234" t="s">
        <v>107</v>
      </c>
      <c r="C525" s="233"/>
      <c r="D525" s="233" t="s">
        <v>134</v>
      </c>
      <c r="E525" s="233"/>
      <c r="F525" s="233"/>
      <c r="G525" s="233" t="s">
        <v>134</v>
      </c>
      <c r="H525" s="233"/>
      <c r="I525" s="233" t="s">
        <v>134</v>
      </c>
      <c r="J525" s="233" t="s">
        <v>134</v>
      </c>
      <c r="K525" s="233" t="s">
        <v>134</v>
      </c>
      <c r="L525" s="233" t="s">
        <v>134</v>
      </c>
      <c r="M525" s="233" t="s">
        <v>134</v>
      </c>
      <c r="N525" s="233" t="s">
        <v>134</v>
      </c>
      <c r="O525" s="233" t="s">
        <v>134</v>
      </c>
      <c r="P525" s="233"/>
      <c r="Q525" s="233"/>
      <c r="R525" s="233"/>
      <c r="S525" s="233"/>
      <c r="T525" s="233"/>
      <c r="U525" s="233"/>
      <c r="V525" s="233"/>
      <c r="W525" s="233"/>
      <c r="X525" s="233"/>
      <c r="Y525" s="233"/>
      <c r="Z525" s="233"/>
      <c r="AA525" s="233"/>
      <c r="AB525" s="233"/>
      <c r="AC525" s="233"/>
      <c r="AD525" s="233"/>
      <c r="AE525" s="233"/>
      <c r="AF525" s="233"/>
      <c r="AG525" s="233"/>
      <c r="AH525" s="233"/>
      <c r="AI525" s="233"/>
      <c r="AJ525" s="233"/>
      <c r="AK525" s="233"/>
      <c r="AL525" s="233"/>
      <c r="AM525" s="233"/>
      <c r="AN525" s="233"/>
      <c r="AO525" s="233"/>
      <c r="AP525" s="233"/>
      <c r="AQ525" s="233"/>
      <c r="AR525" s="233"/>
      <c r="AS525" s="233"/>
      <c r="AT525" s="233"/>
      <c r="AU525" s="233"/>
      <c r="AV525" s="233"/>
      <c r="AW525" s="233"/>
      <c r="AX525" s="233"/>
      <c r="AY525" s="233"/>
      <c r="AZ525" s="233"/>
      <c r="BA525" s="232" t="e">
        <v>#N/A</v>
      </c>
      <c r="BB525" s="232">
        <v>0</v>
      </c>
      <c r="BC525" t="e">
        <v>#N/A</v>
      </c>
      <c r="BD525">
        <f>VLOOKUP(A525,[1]ورقة6!$A$2:$A$5557,1,0)</f>
        <v>339513</v>
      </c>
      <c r="BE525" s="125">
        <v>0</v>
      </c>
    </row>
    <row r="526" spans="1:57" x14ac:dyDescent="0.25">
      <c r="A526" s="233">
        <v>339515</v>
      </c>
      <c r="B526" s="234" t="s">
        <v>107</v>
      </c>
      <c r="C526" s="233" t="s">
        <v>133</v>
      </c>
      <c r="D526" s="233" t="s">
        <v>133</v>
      </c>
      <c r="E526" s="233" t="s">
        <v>131</v>
      </c>
      <c r="F526" s="233" t="s">
        <v>131</v>
      </c>
      <c r="G526" s="233" t="s">
        <v>131</v>
      </c>
      <c r="H526" s="233" t="s">
        <v>133</v>
      </c>
      <c r="I526" s="233" t="s">
        <v>133</v>
      </c>
      <c r="J526" s="233" t="s">
        <v>131</v>
      </c>
      <c r="K526" s="233" t="s">
        <v>131</v>
      </c>
      <c r="L526" s="233" t="s">
        <v>131</v>
      </c>
      <c r="M526" s="233" t="s">
        <v>131</v>
      </c>
      <c r="N526" s="233" t="s">
        <v>131</v>
      </c>
      <c r="O526" s="233" t="s">
        <v>131</v>
      </c>
      <c r="P526" s="233"/>
      <c r="Q526" s="233"/>
      <c r="R526" s="233"/>
      <c r="S526" s="233"/>
      <c r="T526" s="233"/>
      <c r="U526" s="233"/>
      <c r="V526" s="233"/>
      <c r="W526" s="233"/>
      <c r="X526" s="233"/>
      <c r="Y526" s="233"/>
      <c r="Z526" s="233"/>
      <c r="AA526" s="233"/>
      <c r="AB526" s="233"/>
      <c r="AC526" s="233"/>
      <c r="AD526" s="233"/>
      <c r="AE526" s="233"/>
      <c r="AF526" s="233"/>
      <c r="AG526" s="233"/>
      <c r="AH526" s="233"/>
      <c r="AI526" s="233"/>
      <c r="AJ526" s="233"/>
      <c r="AK526" s="233"/>
      <c r="AL526" s="233"/>
      <c r="AM526" s="233"/>
      <c r="AN526" s="233"/>
      <c r="AO526" s="233"/>
      <c r="AP526" s="233"/>
      <c r="AQ526" s="233"/>
      <c r="AR526" s="233"/>
      <c r="AS526" s="233"/>
      <c r="AT526" s="233"/>
      <c r="AU526" s="233"/>
      <c r="AV526" s="233"/>
      <c r="AW526" s="233"/>
      <c r="AX526" s="233"/>
      <c r="AY526" s="233"/>
      <c r="AZ526" s="233"/>
      <c r="BA526" s="232" t="e">
        <v>#N/A</v>
      </c>
      <c r="BB526" s="232">
        <v>0</v>
      </c>
      <c r="BC526" t="e">
        <v>#N/A</v>
      </c>
      <c r="BD526">
        <f>VLOOKUP(A526,[1]ورقة6!$A$2:$A$5557,1,0)</f>
        <v>339515</v>
      </c>
      <c r="BE526" s="125">
        <v>0</v>
      </c>
    </row>
    <row r="527" spans="1:57" x14ac:dyDescent="0.25">
      <c r="A527" s="233">
        <v>339517</v>
      </c>
      <c r="B527" s="234" t="s">
        <v>107</v>
      </c>
      <c r="C527" s="233"/>
      <c r="D527" s="233"/>
      <c r="E527" s="233" t="s">
        <v>133</v>
      </c>
      <c r="F527" s="233"/>
      <c r="G527" s="233"/>
      <c r="H527" s="233"/>
      <c r="I527" s="233"/>
      <c r="J527" s="233" t="s">
        <v>133</v>
      </c>
      <c r="K527" s="233" t="s">
        <v>133</v>
      </c>
      <c r="L527" s="233" t="s">
        <v>133</v>
      </c>
      <c r="M527" s="233" t="s">
        <v>133</v>
      </c>
      <c r="N527" s="233" t="s">
        <v>133</v>
      </c>
      <c r="O527" s="233" t="s">
        <v>133</v>
      </c>
      <c r="P527" s="233"/>
      <c r="Q527" s="233"/>
      <c r="R527" s="233"/>
      <c r="S527" s="233"/>
      <c r="T527" s="233"/>
      <c r="U527" s="233"/>
      <c r="V527" s="233"/>
      <c r="W527" s="233"/>
      <c r="X527" s="233"/>
      <c r="Y527" s="233"/>
      <c r="Z527" s="233"/>
      <c r="AA527" s="233"/>
      <c r="AB527" s="233"/>
      <c r="AC527" s="233"/>
      <c r="AD527" s="233"/>
      <c r="AE527" s="233"/>
      <c r="AF527" s="233"/>
      <c r="AG527" s="233"/>
      <c r="AH527" s="233"/>
      <c r="AI527" s="233"/>
      <c r="AJ527" s="233"/>
      <c r="AK527" s="233"/>
      <c r="AL527" s="233"/>
      <c r="AM527" s="233"/>
      <c r="AN527" s="233"/>
      <c r="AO527" s="233"/>
      <c r="AP527" s="233"/>
      <c r="AQ527" s="233"/>
      <c r="AR527" s="233"/>
      <c r="AS527" s="233"/>
      <c r="AT527" s="233"/>
      <c r="AU527" s="233"/>
      <c r="AV527" s="233"/>
      <c r="AW527" s="233"/>
      <c r="AX527" s="233"/>
      <c r="AY527" s="233"/>
      <c r="AZ527" s="233"/>
      <c r="BA527" s="232" t="e">
        <v>#N/A</v>
      </c>
      <c r="BB527" s="232">
        <v>0</v>
      </c>
      <c r="BC527" t="e">
        <v>#N/A</v>
      </c>
      <c r="BD527">
        <f>VLOOKUP(A527,[1]ورقة6!$A$2:$A$5557,1,0)</f>
        <v>339517</v>
      </c>
      <c r="BE527" s="125">
        <v>0</v>
      </c>
    </row>
    <row r="528" spans="1:57" x14ac:dyDescent="0.25">
      <c r="A528" s="233">
        <v>339519</v>
      </c>
      <c r="B528" s="234" t="s">
        <v>107</v>
      </c>
      <c r="C528" s="233" t="s">
        <v>134</v>
      </c>
      <c r="D528" s="233"/>
      <c r="E528" s="233"/>
      <c r="F528" s="233" t="s">
        <v>134</v>
      </c>
      <c r="G528" s="233" t="s">
        <v>134</v>
      </c>
      <c r="H528" s="233"/>
      <c r="I528" s="233"/>
      <c r="J528" s="233"/>
      <c r="K528" s="233" t="s">
        <v>134</v>
      </c>
      <c r="L528" s="233"/>
      <c r="M528" s="233"/>
      <c r="N528" s="233" t="s">
        <v>134</v>
      </c>
      <c r="O528" s="233" t="s">
        <v>134</v>
      </c>
      <c r="P528" s="233"/>
      <c r="Q528" s="233"/>
      <c r="R528" s="233"/>
      <c r="S528" s="233"/>
      <c r="T528" s="233"/>
      <c r="U528" s="233"/>
      <c r="V528" s="233"/>
      <c r="W528" s="233"/>
      <c r="X528" s="233"/>
      <c r="Y528" s="233"/>
      <c r="Z528" s="233"/>
      <c r="AA528" s="233"/>
      <c r="AB528" s="233"/>
      <c r="AC528" s="233"/>
      <c r="AD528" s="233"/>
      <c r="AE528" s="233"/>
      <c r="AF528" s="233"/>
      <c r="AG528" s="233"/>
      <c r="AH528" s="233"/>
      <c r="AI528" s="233"/>
      <c r="AJ528" s="233"/>
      <c r="AK528" s="233"/>
      <c r="AL528" s="233"/>
      <c r="AM528" s="233"/>
      <c r="AN528" s="233"/>
      <c r="AO528" s="233"/>
      <c r="AP528" s="233"/>
      <c r="AQ528" s="233"/>
      <c r="AR528" s="233"/>
      <c r="AS528" s="233"/>
      <c r="AT528" s="233"/>
      <c r="AU528" s="233"/>
      <c r="AV528" s="233"/>
      <c r="AW528" s="233"/>
      <c r="AX528" s="233"/>
      <c r="AY528" s="233"/>
      <c r="AZ528" s="233"/>
      <c r="BA528" s="232" t="e">
        <v>#N/A</v>
      </c>
      <c r="BB528" s="232">
        <v>0</v>
      </c>
      <c r="BC528" t="e">
        <v>#N/A</v>
      </c>
      <c r="BD528">
        <f>VLOOKUP(A528,[1]ورقة6!$A$2:$A$5557,1,0)</f>
        <v>339519</v>
      </c>
      <c r="BE528" s="125">
        <v>0</v>
      </c>
    </row>
    <row r="529" spans="1:57" x14ac:dyDescent="0.25">
      <c r="A529" s="233">
        <v>339523</v>
      </c>
      <c r="B529" s="234" t="s">
        <v>107</v>
      </c>
      <c r="C529" s="233"/>
      <c r="D529" s="233" t="s">
        <v>134</v>
      </c>
      <c r="E529" s="233"/>
      <c r="F529" s="233" t="s">
        <v>134</v>
      </c>
      <c r="G529" s="233"/>
      <c r="H529" s="233"/>
      <c r="I529" s="233"/>
      <c r="J529" s="233"/>
      <c r="K529" s="233" t="s">
        <v>134</v>
      </c>
      <c r="L529" s="233"/>
      <c r="M529" s="233" t="s">
        <v>134</v>
      </c>
      <c r="N529" s="233" t="s">
        <v>133</v>
      </c>
      <c r="O529" s="233" t="s">
        <v>133</v>
      </c>
      <c r="P529" s="233"/>
      <c r="Q529" s="233"/>
      <c r="R529" s="233"/>
      <c r="S529" s="233"/>
      <c r="T529" s="233"/>
      <c r="U529" s="233"/>
      <c r="V529" s="233"/>
      <c r="W529" s="233"/>
      <c r="X529" s="233"/>
      <c r="Y529" s="233"/>
      <c r="Z529" s="233"/>
      <c r="AA529" s="233"/>
      <c r="AB529" s="233"/>
      <c r="AC529" s="233"/>
      <c r="AD529" s="233"/>
      <c r="AE529" s="233"/>
      <c r="AF529" s="233"/>
      <c r="AG529" s="233"/>
      <c r="AH529" s="233"/>
      <c r="AI529" s="233"/>
      <c r="AJ529" s="233"/>
      <c r="AK529" s="233"/>
      <c r="AL529" s="233"/>
      <c r="AM529" s="233"/>
      <c r="AN529" s="233"/>
      <c r="AO529" s="233"/>
      <c r="AP529" s="233"/>
      <c r="AQ529" s="233"/>
      <c r="AR529" s="233"/>
      <c r="AS529" s="233"/>
      <c r="AT529" s="233"/>
      <c r="AU529" s="233"/>
      <c r="AV529" s="233"/>
      <c r="AW529" s="233"/>
      <c r="AX529" s="233"/>
      <c r="AY529" s="233"/>
      <c r="AZ529" s="233"/>
      <c r="BA529" s="232" t="e">
        <v>#N/A</v>
      </c>
      <c r="BB529" s="232">
        <v>0</v>
      </c>
      <c r="BC529" t="e">
        <v>#N/A</v>
      </c>
      <c r="BD529">
        <f>VLOOKUP(A529,[1]ورقة6!$A$2:$A$5557,1,0)</f>
        <v>339523</v>
      </c>
      <c r="BE529" s="125">
        <v>0</v>
      </c>
    </row>
    <row r="530" spans="1:57" x14ac:dyDescent="0.25">
      <c r="A530" s="233">
        <v>339525</v>
      </c>
      <c r="B530" s="234" t="s">
        <v>107</v>
      </c>
      <c r="C530" s="233"/>
      <c r="D530" s="233" t="s">
        <v>131</v>
      </c>
      <c r="E530" s="233" t="s">
        <v>131</v>
      </c>
      <c r="F530" s="233"/>
      <c r="G530" s="233" t="s">
        <v>131</v>
      </c>
      <c r="H530" s="233"/>
      <c r="I530" s="233"/>
      <c r="J530" s="233" t="s">
        <v>131</v>
      </c>
      <c r="K530" s="233" t="s">
        <v>131</v>
      </c>
      <c r="L530" s="233" t="s">
        <v>131</v>
      </c>
      <c r="M530" s="233" t="s">
        <v>131</v>
      </c>
      <c r="N530" s="233" t="s">
        <v>131</v>
      </c>
      <c r="O530" s="233" t="s">
        <v>131</v>
      </c>
      <c r="P530" s="233"/>
      <c r="Q530" s="233"/>
      <c r="R530" s="233"/>
      <c r="S530" s="233"/>
      <c r="T530" s="233"/>
      <c r="U530" s="233"/>
      <c r="V530" s="233"/>
      <c r="W530" s="233"/>
      <c r="X530" s="233"/>
      <c r="Y530" s="233"/>
      <c r="Z530" s="233"/>
      <c r="AA530" s="233"/>
      <c r="AB530" s="233"/>
      <c r="AC530" s="233"/>
      <c r="AD530" s="233"/>
      <c r="AE530" s="233"/>
      <c r="AF530" s="233"/>
      <c r="AG530" s="233"/>
      <c r="AH530" s="233"/>
      <c r="AI530" s="233"/>
      <c r="AJ530" s="233"/>
      <c r="AK530" s="233"/>
      <c r="AL530" s="233"/>
      <c r="AM530" s="233"/>
      <c r="AN530" s="233"/>
      <c r="AO530" s="233"/>
      <c r="AP530" s="233"/>
      <c r="AQ530" s="233"/>
      <c r="AR530" s="233"/>
      <c r="AS530" s="233"/>
      <c r="AT530" s="233"/>
      <c r="AU530" s="233"/>
      <c r="AV530" s="233"/>
      <c r="AW530" s="233"/>
      <c r="AX530" s="233"/>
      <c r="AY530" s="233"/>
      <c r="AZ530" s="233"/>
      <c r="BA530" s="232" t="e">
        <v>#N/A</v>
      </c>
      <c r="BB530" s="232">
        <v>0</v>
      </c>
      <c r="BC530" t="e">
        <v>#N/A</v>
      </c>
      <c r="BD530">
        <f>VLOOKUP(A530,[1]ورقة6!$A$2:$A$5557,1,0)</f>
        <v>339525</v>
      </c>
      <c r="BE530" s="125">
        <v>0</v>
      </c>
    </row>
    <row r="531" spans="1:57" x14ac:dyDescent="0.25">
      <c r="A531" s="233">
        <v>339529</v>
      </c>
      <c r="B531" s="234" t="s">
        <v>107</v>
      </c>
      <c r="C531" s="233"/>
      <c r="D531" s="233" t="s">
        <v>134</v>
      </c>
      <c r="E531" s="233"/>
      <c r="F531" s="233"/>
      <c r="G531" s="233" t="s">
        <v>134</v>
      </c>
      <c r="H531" s="233" t="s">
        <v>134</v>
      </c>
      <c r="I531" s="233"/>
      <c r="J531" s="233"/>
      <c r="K531" s="233" t="s">
        <v>134</v>
      </c>
      <c r="L531" s="233"/>
      <c r="M531" s="233"/>
      <c r="N531" s="233" t="s">
        <v>133</v>
      </c>
      <c r="O531" s="233" t="s">
        <v>134</v>
      </c>
      <c r="P531" s="233"/>
      <c r="Q531" s="233"/>
      <c r="R531" s="233"/>
      <c r="S531" s="233"/>
      <c r="T531" s="233"/>
      <c r="U531" s="233"/>
      <c r="V531" s="233"/>
      <c r="W531" s="233"/>
      <c r="X531" s="233"/>
      <c r="Y531" s="233"/>
      <c r="Z531" s="233"/>
      <c r="AA531" s="233"/>
      <c r="AB531" s="233"/>
      <c r="AC531" s="233"/>
      <c r="AD531" s="233"/>
      <c r="AE531" s="233"/>
      <c r="AF531" s="233"/>
      <c r="AG531" s="233"/>
      <c r="AH531" s="233"/>
      <c r="AI531" s="233"/>
      <c r="AJ531" s="233"/>
      <c r="AK531" s="233"/>
      <c r="AL531" s="233"/>
      <c r="AM531" s="233"/>
      <c r="AN531" s="233"/>
      <c r="AO531" s="233"/>
      <c r="AP531" s="233"/>
      <c r="AQ531" s="233"/>
      <c r="AR531" s="233"/>
      <c r="AS531" s="233"/>
      <c r="AT531" s="233"/>
      <c r="AU531" s="233"/>
      <c r="AV531" s="233"/>
      <c r="AW531" s="233"/>
      <c r="AX531" s="233"/>
      <c r="AY531" s="233"/>
      <c r="AZ531" s="233"/>
      <c r="BA531" s="232" t="e">
        <v>#N/A</v>
      </c>
      <c r="BB531" s="232">
        <v>0</v>
      </c>
      <c r="BC531" t="e">
        <v>#N/A</v>
      </c>
      <c r="BD531">
        <f>VLOOKUP(A531,[1]ورقة6!$A$2:$A$5557,1,0)</f>
        <v>339529</v>
      </c>
      <c r="BE531" s="125">
        <v>0</v>
      </c>
    </row>
    <row r="532" spans="1:57" x14ac:dyDescent="0.25">
      <c r="A532" s="233">
        <v>339531</v>
      </c>
      <c r="B532" s="234" t="s">
        <v>107</v>
      </c>
      <c r="C532" s="233" t="s">
        <v>133</v>
      </c>
      <c r="D532" s="233" t="s">
        <v>131</v>
      </c>
      <c r="E532" s="233" t="s">
        <v>133</v>
      </c>
      <c r="F532" s="233" t="s">
        <v>133</v>
      </c>
      <c r="G532" s="233" t="s">
        <v>131</v>
      </c>
      <c r="H532" s="233" t="s">
        <v>133</v>
      </c>
      <c r="I532" s="233" t="s">
        <v>133</v>
      </c>
      <c r="J532" s="233" t="s">
        <v>131</v>
      </c>
      <c r="K532" s="233" t="s">
        <v>131</v>
      </c>
      <c r="L532" s="233" t="s">
        <v>131</v>
      </c>
      <c r="M532" s="233" t="s">
        <v>131</v>
      </c>
      <c r="N532" s="233" t="s">
        <v>131</v>
      </c>
      <c r="O532" s="233" t="s">
        <v>131</v>
      </c>
      <c r="P532" s="233"/>
      <c r="Q532" s="233"/>
      <c r="R532" s="233"/>
      <c r="S532" s="233"/>
      <c r="T532" s="233"/>
      <c r="U532" s="233"/>
      <c r="V532" s="233"/>
      <c r="W532" s="233"/>
      <c r="X532" s="233"/>
      <c r="Y532" s="233"/>
      <c r="Z532" s="233"/>
      <c r="AA532" s="233"/>
      <c r="AB532" s="233"/>
      <c r="AC532" s="233"/>
      <c r="AD532" s="233"/>
      <c r="AE532" s="233"/>
      <c r="AF532" s="233"/>
      <c r="AG532" s="233"/>
      <c r="AH532" s="233"/>
      <c r="AI532" s="233"/>
      <c r="AJ532" s="233"/>
      <c r="AK532" s="233"/>
      <c r="AL532" s="233"/>
      <c r="AM532" s="233"/>
      <c r="AN532" s="233"/>
      <c r="AO532" s="233"/>
      <c r="AP532" s="233"/>
      <c r="AQ532" s="233"/>
      <c r="AR532" s="233"/>
      <c r="AS532" s="233"/>
      <c r="AT532" s="233"/>
      <c r="AU532" s="233"/>
      <c r="AV532" s="233"/>
      <c r="AW532" s="233"/>
      <c r="AX532" s="233"/>
      <c r="AY532" s="233"/>
      <c r="AZ532" s="233"/>
      <c r="BA532" s="232" t="e">
        <v>#N/A</v>
      </c>
      <c r="BB532" s="232">
        <v>0</v>
      </c>
      <c r="BC532" t="e">
        <v>#N/A</v>
      </c>
      <c r="BD532">
        <f>VLOOKUP(A532,[1]ورقة6!$A$2:$A$5557,1,0)</f>
        <v>339531</v>
      </c>
      <c r="BE532" s="125">
        <v>0</v>
      </c>
    </row>
    <row r="533" spans="1:57" x14ac:dyDescent="0.25">
      <c r="A533" s="233">
        <v>339533</v>
      </c>
      <c r="B533" s="234" t="s">
        <v>107</v>
      </c>
      <c r="C533" s="233" t="s">
        <v>133</v>
      </c>
      <c r="D533" s="233" t="s">
        <v>133</v>
      </c>
      <c r="E533" s="233" t="s">
        <v>133</v>
      </c>
      <c r="F533" s="233" t="s">
        <v>133</v>
      </c>
      <c r="G533" s="233" t="s">
        <v>133</v>
      </c>
      <c r="H533" s="233" t="s">
        <v>133</v>
      </c>
      <c r="I533" s="233" t="s">
        <v>133</v>
      </c>
      <c r="J533" s="233" t="s">
        <v>131</v>
      </c>
      <c r="K533" s="233" t="s">
        <v>131</v>
      </c>
      <c r="L533" s="233" t="s">
        <v>131</v>
      </c>
      <c r="M533" s="233" t="s">
        <v>131</v>
      </c>
      <c r="N533" s="233" t="s">
        <v>131</v>
      </c>
      <c r="O533" s="233" t="s">
        <v>131</v>
      </c>
      <c r="P533" s="233"/>
      <c r="Q533" s="233"/>
      <c r="R533" s="233"/>
      <c r="S533" s="233"/>
      <c r="T533" s="233"/>
      <c r="U533" s="233"/>
      <c r="V533" s="233"/>
      <c r="W533" s="233"/>
      <c r="X533" s="233"/>
      <c r="Y533" s="233"/>
      <c r="Z533" s="233"/>
      <c r="AA533" s="233"/>
      <c r="AB533" s="233"/>
      <c r="AC533" s="233"/>
      <c r="AD533" s="233"/>
      <c r="AE533" s="233"/>
      <c r="AF533" s="233"/>
      <c r="AG533" s="233"/>
      <c r="AH533" s="233"/>
      <c r="AI533" s="233"/>
      <c r="AJ533" s="233"/>
      <c r="AK533" s="233"/>
      <c r="AL533" s="233"/>
      <c r="AM533" s="233"/>
      <c r="AN533" s="233"/>
      <c r="AO533" s="233"/>
      <c r="AP533" s="233"/>
      <c r="AQ533" s="233"/>
      <c r="AR533" s="233"/>
      <c r="AS533" s="233"/>
      <c r="AT533" s="233"/>
      <c r="AU533" s="233"/>
      <c r="AV533" s="233"/>
      <c r="AW533" s="233"/>
      <c r="AX533" s="233"/>
      <c r="AY533" s="233"/>
      <c r="AZ533" s="233"/>
      <c r="BA533" s="232" t="e">
        <v>#N/A</v>
      </c>
      <c r="BB533" s="232">
        <v>0</v>
      </c>
      <c r="BC533" t="e">
        <v>#N/A</v>
      </c>
      <c r="BD533">
        <f>VLOOKUP(A533,[1]ورقة6!$A$2:$A$5557,1,0)</f>
        <v>339533</v>
      </c>
      <c r="BE533" s="125">
        <v>0</v>
      </c>
    </row>
    <row r="534" spans="1:57" x14ac:dyDescent="0.25">
      <c r="A534" s="233">
        <v>339540</v>
      </c>
      <c r="B534" s="234" t="s">
        <v>107</v>
      </c>
      <c r="C534" s="233"/>
      <c r="D534" s="233" t="s">
        <v>133</v>
      </c>
      <c r="E534" s="233" t="s">
        <v>133</v>
      </c>
      <c r="F534" s="233"/>
      <c r="G534" s="233" t="s">
        <v>133</v>
      </c>
      <c r="H534" s="233" t="s">
        <v>134</v>
      </c>
      <c r="I534" s="233"/>
      <c r="J534" s="233" t="s">
        <v>134</v>
      </c>
      <c r="K534" s="233" t="s">
        <v>133</v>
      </c>
      <c r="L534" s="233" t="s">
        <v>134</v>
      </c>
      <c r="M534" s="233" t="s">
        <v>133</v>
      </c>
      <c r="N534" s="233" t="s">
        <v>131</v>
      </c>
      <c r="O534" s="233" t="s">
        <v>131</v>
      </c>
      <c r="P534" s="233"/>
      <c r="Q534" s="233"/>
      <c r="R534" s="233"/>
      <c r="S534" s="233"/>
      <c r="T534" s="233"/>
      <c r="U534" s="233"/>
      <c r="V534" s="233"/>
      <c r="W534" s="233"/>
      <c r="X534" s="233"/>
      <c r="Y534" s="233"/>
      <c r="Z534" s="233"/>
      <c r="AA534" s="233"/>
      <c r="AB534" s="233"/>
      <c r="AC534" s="233"/>
      <c r="AD534" s="233"/>
      <c r="AE534" s="233"/>
      <c r="AF534" s="233"/>
      <c r="AG534" s="233"/>
      <c r="AH534" s="233"/>
      <c r="AI534" s="233"/>
      <c r="AJ534" s="233"/>
      <c r="AK534" s="233"/>
      <c r="AL534" s="233"/>
      <c r="AM534" s="233"/>
      <c r="AN534" s="233"/>
      <c r="AO534" s="233"/>
      <c r="AP534" s="233"/>
      <c r="AQ534" s="233"/>
      <c r="AR534" s="233"/>
      <c r="AS534" s="233"/>
      <c r="AT534" s="233"/>
      <c r="AU534" s="233"/>
      <c r="AV534" s="233"/>
      <c r="AW534" s="233"/>
      <c r="AX534" s="233"/>
      <c r="AY534" s="233"/>
      <c r="AZ534" s="233"/>
      <c r="BA534" s="232" t="e">
        <v>#N/A</v>
      </c>
      <c r="BB534" s="232">
        <v>0</v>
      </c>
      <c r="BC534" t="e">
        <v>#N/A</v>
      </c>
      <c r="BD534">
        <f>VLOOKUP(A534,[1]ورقة6!$A$2:$A$5557,1,0)</f>
        <v>339540</v>
      </c>
      <c r="BE534" s="125">
        <v>0</v>
      </c>
    </row>
    <row r="535" spans="1:57" x14ac:dyDescent="0.25">
      <c r="A535" s="233">
        <v>339542</v>
      </c>
      <c r="B535" s="234" t="s">
        <v>107</v>
      </c>
      <c r="C535" s="233" t="s">
        <v>133</v>
      </c>
      <c r="D535" s="233" t="s">
        <v>131</v>
      </c>
      <c r="E535" s="233" t="s">
        <v>131</v>
      </c>
      <c r="F535" s="233" t="s">
        <v>133</v>
      </c>
      <c r="G535" s="233" t="s">
        <v>131</v>
      </c>
      <c r="H535" s="233" t="s">
        <v>131</v>
      </c>
      <c r="I535" s="233" t="s">
        <v>131</v>
      </c>
      <c r="J535" s="233" t="s">
        <v>131</v>
      </c>
      <c r="K535" s="233" t="s">
        <v>131</v>
      </c>
      <c r="L535" s="233" t="s">
        <v>131</v>
      </c>
      <c r="M535" s="233" t="s">
        <v>131</v>
      </c>
      <c r="N535" s="233" t="s">
        <v>131</v>
      </c>
      <c r="O535" s="233" t="s">
        <v>131</v>
      </c>
      <c r="P535" s="233"/>
      <c r="Q535" s="233"/>
      <c r="R535" s="233"/>
      <c r="S535" s="233"/>
      <c r="T535" s="233"/>
      <c r="U535" s="233"/>
      <c r="V535" s="233"/>
      <c r="W535" s="233"/>
      <c r="X535" s="233"/>
      <c r="Y535" s="233"/>
      <c r="Z535" s="233"/>
      <c r="AA535" s="233"/>
      <c r="AB535" s="233"/>
      <c r="AC535" s="233"/>
      <c r="AD535" s="233"/>
      <c r="AE535" s="233"/>
      <c r="AF535" s="233"/>
      <c r="AG535" s="233"/>
      <c r="AH535" s="233"/>
      <c r="AI535" s="233"/>
      <c r="AJ535" s="233"/>
      <c r="AK535" s="233"/>
      <c r="AL535" s="233"/>
      <c r="AM535" s="233"/>
      <c r="AN535" s="233"/>
      <c r="AO535" s="233"/>
      <c r="AP535" s="233"/>
      <c r="AQ535" s="233"/>
      <c r="AR535" s="233"/>
      <c r="AS535" s="233"/>
      <c r="AT535" s="233"/>
      <c r="AU535" s="233"/>
      <c r="AV535" s="233"/>
      <c r="AW535" s="233"/>
      <c r="AX535" s="233"/>
      <c r="AY535" s="233"/>
      <c r="AZ535" s="233"/>
      <c r="BA535" s="232" t="e">
        <v>#N/A</v>
      </c>
      <c r="BB535" s="232">
        <v>0</v>
      </c>
      <c r="BC535" t="e">
        <v>#N/A</v>
      </c>
      <c r="BD535">
        <f>VLOOKUP(A535,[1]ورقة6!$A$2:$A$5557,1,0)</f>
        <v>339542</v>
      </c>
      <c r="BE535" s="125">
        <v>0</v>
      </c>
    </row>
    <row r="536" spans="1:57" x14ac:dyDescent="0.25">
      <c r="A536" s="233">
        <v>339543</v>
      </c>
      <c r="B536" s="234" t="s">
        <v>107</v>
      </c>
      <c r="C536" s="233" t="s">
        <v>133</v>
      </c>
      <c r="D536" s="233" t="s">
        <v>133</v>
      </c>
      <c r="E536" s="233" t="s">
        <v>133</v>
      </c>
      <c r="F536" s="233" t="s">
        <v>133</v>
      </c>
      <c r="G536" s="233" t="s">
        <v>133</v>
      </c>
      <c r="H536" s="233" t="s">
        <v>133</v>
      </c>
      <c r="I536" s="233" t="s">
        <v>133</v>
      </c>
      <c r="J536" s="233" t="s">
        <v>131</v>
      </c>
      <c r="K536" s="233" t="s">
        <v>131</v>
      </c>
      <c r="L536" s="233" t="s">
        <v>131</v>
      </c>
      <c r="M536" s="233" t="s">
        <v>131</v>
      </c>
      <c r="N536" s="233" t="s">
        <v>131</v>
      </c>
      <c r="O536" s="233" t="s">
        <v>131</v>
      </c>
      <c r="P536" s="233"/>
      <c r="Q536" s="233"/>
      <c r="R536" s="233"/>
      <c r="S536" s="233"/>
      <c r="T536" s="233"/>
      <c r="U536" s="233"/>
      <c r="V536" s="233"/>
      <c r="W536" s="233"/>
      <c r="X536" s="233"/>
      <c r="Y536" s="233"/>
      <c r="Z536" s="233"/>
      <c r="AA536" s="233"/>
      <c r="AB536" s="233"/>
      <c r="AC536" s="233"/>
      <c r="AD536" s="233"/>
      <c r="AE536" s="233"/>
      <c r="AF536" s="233"/>
      <c r="AG536" s="233"/>
      <c r="AH536" s="233"/>
      <c r="AI536" s="233"/>
      <c r="AJ536" s="233"/>
      <c r="AK536" s="233"/>
      <c r="AL536" s="233"/>
      <c r="AM536" s="233"/>
      <c r="AN536" s="233"/>
      <c r="AO536" s="233"/>
      <c r="AP536" s="233"/>
      <c r="AQ536" s="233"/>
      <c r="AR536" s="233"/>
      <c r="AS536" s="233"/>
      <c r="AT536" s="233"/>
      <c r="AU536" s="233"/>
      <c r="AV536" s="233"/>
      <c r="AW536" s="233"/>
      <c r="AX536" s="233"/>
      <c r="AY536" s="233"/>
      <c r="AZ536" s="233"/>
      <c r="BA536" s="232" t="e">
        <v>#N/A</v>
      </c>
      <c r="BB536" s="232">
        <v>0</v>
      </c>
      <c r="BC536" t="e">
        <v>#N/A</v>
      </c>
      <c r="BD536">
        <f>VLOOKUP(A536,[1]ورقة6!$A$2:$A$5557,1,0)</f>
        <v>339543</v>
      </c>
      <c r="BE536" s="125">
        <v>0</v>
      </c>
    </row>
    <row r="537" spans="1:57" x14ac:dyDescent="0.25">
      <c r="A537" s="233">
        <v>339546</v>
      </c>
      <c r="B537" s="234" t="s">
        <v>107</v>
      </c>
      <c r="C537" s="233" t="s">
        <v>133</v>
      </c>
      <c r="D537" s="233" t="s">
        <v>133</v>
      </c>
      <c r="E537" s="233" t="s">
        <v>133</v>
      </c>
      <c r="F537" s="233" t="s">
        <v>133</v>
      </c>
      <c r="G537" s="233" t="s">
        <v>133</v>
      </c>
      <c r="H537" s="233" t="s">
        <v>133</v>
      </c>
      <c r="I537" s="233" t="s">
        <v>133</v>
      </c>
      <c r="J537" s="233" t="s">
        <v>131</v>
      </c>
      <c r="K537" s="233" t="s">
        <v>131</v>
      </c>
      <c r="L537" s="233" t="s">
        <v>131</v>
      </c>
      <c r="M537" s="233" t="s">
        <v>131</v>
      </c>
      <c r="N537" s="233" t="s">
        <v>131</v>
      </c>
      <c r="O537" s="233" t="s">
        <v>131</v>
      </c>
      <c r="P537" s="233"/>
      <c r="Q537" s="233"/>
      <c r="R537" s="233"/>
      <c r="S537" s="233"/>
      <c r="T537" s="233"/>
      <c r="U537" s="233"/>
      <c r="V537" s="233"/>
      <c r="W537" s="233"/>
      <c r="X537" s="233"/>
      <c r="Y537" s="233"/>
      <c r="Z537" s="233"/>
      <c r="AA537" s="233"/>
      <c r="AB537" s="233"/>
      <c r="AC537" s="233"/>
      <c r="AD537" s="233"/>
      <c r="AE537" s="233"/>
      <c r="AF537" s="233"/>
      <c r="AG537" s="233"/>
      <c r="AH537" s="233"/>
      <c r="AI537" s="233"/>
      <c r="AJ537" s="233"/>
      <c r="AK537" s="233"/>
      <c r="AL537" s="233"/>
      <c r="AM537" s="233"/>
      <c r="AN537" s="233"/>
      <c r="AO537" s="233"/>
      <c r="AP537" s="233"/>
      <c r="AQ537" s="233"/>
      <c r="AR537" s="233"/>
      <c r="AS537" s="233"/>
      <c r="AT537" s="233"/>
      <c r="AU537" s="233"/>
      <c r="AV537" s="233"/>
      <c r="AW537" s="233"/>
      <c r="AX537" s="233"/>
      <c r="AY537" s="233"/>
      <c r="AZ537" s="233"/>
      <c r="BA537" s="232" t="e">
        <v>#N/A</v>
      </c>
      <c r="BB537" s="232">
        <v>0</v>
      </c>
      <c r="BC537" t="e">
        <v>#N/A</v>
      </c>
      <c r="BD537">
        <f>VLOOKUP(A537,[1]ورقة6!$A$2:$A$5557,1,0)</f>
        <v>339546</v>
      </c>
      <c r="BE537" s="125">
        <v>0</v>
      </c>
    </row>
    <row r="538" spans="1:57" x14ac:dyDescent="0.25">
      <c r="A538" s="233">
        <v>339552</v>
      </c>
      <c r="B538" s="234" t="s">
        <v>107</v>
      </c>
      <c r="C538" s="233" t="s">
        <v>133</v>
      </c>
      <c r="D538" s="233" t="s">
        <v>133</v>
      </c>
      <c r="E538" s="233" t="s">
        <v>133</v>
      </c>
      <c r="F538" s="233" t="s">
        <v>133</v>
      </c>
      <c r="G538" s="233" t="s">
        <v>133</v>
      </c>
      <c r="H538" s="233" t="s">
        <v>133</v>
      </c>
      <c r="I538" s="233" t="s">
        <v>133</v>
      </c>
      <c r="J538" s="233" t="s">
        <v>131</v>
      </c>
      <c r="K538" s="233" t="s">
        <v>131</v>
      </c>
      <c r="L538" s="233" t="s">
        <v>131</v>
      </c>
      <c r="M538" s="233" t="s">
        <v>131</v>
      </c>
      <c r="N538" s="233" t="s">
        <v>131</v>
      </c>
      <c r="O538" s="233" t="s">
        <v>131</v>
      </c>
      <c r="P538" s="233"/>
      <c r="Q538" s="233"/>
      <c r="R538" s="233"/>
      <c r="S538" s="233"/>
      <c r="T538" s="233"/>
      <c r="U538" s="233"/>
      <c r="V538" s="233"/>
      <c r="W538" s="233"/>
      <c r="X538" s="233"/>
      <c r="Y538" s="233"/>
      <c r="Z538" s="233"/>
      <c r="AA538" s="233"/>
      <c r="AB538" s="233"/>
      <c r="AC538" s="233"/>
      <c r="AD538" s="233"/>
      <c r="AE538" s="233"/>
      <c r="AF538" s="233"/>
      <c r="AG538" s="233"/>
      <c r="AH538" s="233"/>
      <c r="AI538" s="233"/>
      <c r="AJ538" s="233"/>
      <c r="AK538" s="233"/>
      <c r="AL538" s="233"/>
      <c r="AM538" s="233"/>
      <c r="AN538" s="233"/>
      <c r="AO538" s="233"/>
      <c r="AP538" s="233"/>
      <c r="AQ538" s="233"/>
      <c r="AR538" s="233"/>
      <c r="AS538" s="233"/>
      <c r="AT538" s="233"/>
      <c r="AU538" s="233"/>
      <c r="AV538" s="233"/>
      <c r="AW538" s="233"/>
      <c r="AX538" s="233"/>
      <c r="AY538" s="233"/>
      <c r="AZ538" s="233"/>
      <c r="BA538" s="232" t="e">
        <v>#N/A</v>
      </c>
      <c r="BB538" s="232">
        <v>0</v>
      </c>
      <c r="BC538" t="e">
        <v>#N/A</v>
      </c>
      <c r="BD538">
        <f>VLOOKUP(A538,[1]ورقة6!$A$2:$A$5557,1,0)</f>
        <v>339552</v>
      </c>
      <c r="BE538" s="125">
        <v>0</v>
      </c>
    </row>
    <row r="539" spans="1:57" x14ac:dyDescent="0.25">
      <c r="A539" s="233">
        <v>339554</v>
      </c>
      <c r="B539" s="234" t="s">
        <v>107</v>
      </c>
      <c r="C539" s="233"/>
      <c r="D539" s="233" t="s">
        <v>133</v>
      </c>
      <c r="E539" s="233" t="s">
        <v>134</v>
      </c>
      <c r="F539" s="233"/>
      <c r="G539" s="233" t="s">
        <v>134</v>
      </c>
      <c r="H539" s="233" t="s">
        <v>134</v>
      </c>
      <c r="I539" s="233" t="s">
        <v>133</v>
      </c>
      <c r="J539" s="233" t="s">
        <v>133</v>
      </c>
      <c r="K539" s="233" t="s">
        <v>133</v>
      </c>
      <c r="L539" s="233" t="s">
        <v>131</v>
      </c>
      <c r="M539" s="233" t="s">
        <v>133</v>
      </c>
      <c r="N539" s="233" t="s">
        <v>133</v>
      </c>
      <c r="O539" s="233" t="s">
        <v>133</v>
      </c>
      <c r="P539" s="233"/>
      <c r="Q539" s="233"/>
      <c r="R539" s="233"/>
      <c r="S539" s="233"/>
      <c r="T539" s="233"/>
      <c r="U539" s="233"/>
      <c r="V539" s="233"/>
      <c r="W539" s="233"/>
      <c r="X539" s="233"/>
      <c r="Y539" s="233"/>
      <c r="Z539" s="233"/>
      <c r="AA539" s="233"/>
      <c r="AB539" s="233"/>
      <c r="AC539" s="233"/>
      <c r="AD539" s="233"/>
      <c r="AE539" s="233"/>
      <c r="AF539" s="233"/>
      <c r="AG539" s="233"/>
      <c r="AH539" s="233"/>
      <c r="AI539" s="233"/>
      <c r="AJ539" s="233"/>
      <c r="AK539" s="233"/>
      <c r="AL539" s="233"/>
      <c r="AM539" s="233"/>
      <c r="AN539" s="233"/>
      <c r="AO539" s="233"/>
      <c r="AP539" s="233"/>
      <c r="AQ539" s="233"/>
      <c r="AR539" s="233"/>
      <c r="AS539" s="233"/>
      <c r="AT539" s="233"/>
      <c r="AU539" s="233"/>
      <c r="AV539" s="233"/>
      <c r="AW539" s="233"/>
      <c r="AX539" s="233"/>
      <c r="AY539" s="233"/>
      <c r="AZ539" s="233"/>
      <c r="BA539" s="232" t="e">
        <v>#N/A</v>
      </c>
      <c r="BB539" s="232">
        <v>0</v>
      </c>
      <c r="BC539" t="e">
        <v>#N/A</v>
      </c>
      <c r="BD539">
        <f>VLOOKUP(A539,[1]ورقة6!$A$2:$A$5557,1,0)</f>
        <v>339554</v>
      </c>
      <c r="BE539" s="125">
        <v>0</v>
      </c>
    </row>
    <row r="540" spans="1:57" x14ac:dyDescent="0.25">
      <c r="A540" s="233">
        <v>339555</v>
      </c>
      <c r="B540" s="234" t="s">
        <v>107</v>
      </c>
      <c r="C540" s="233" t="s">
        <v>131</v>
      </c>
      <c r="D540" s="233" t="s">
        <v>131</v>
      </c>
      <c r="E540" s="233" t="s">
        <v>131</v>
      </c>
      <c r="F540" s="233" t="s">
        <v>131</v>
      </c>
      <c r="G540" s="233" t="s">
        <v>131</v>
      </c>
      <c r="H540" s="233" t="s">
        <v>131</v>
      </c>
      <c r="I540" s="233" t="s">
        <v>131</v>
      </c>
      <c r="J540" s="233" t="s">
        <v>131</v>
      </c>
      <c r="K540" s="233" t="s">
        <v>131</v>
      </c>
      <c r="L540" s="233" t="s">
        <v>131</v>
      </c>
      <c r="M540" s="233" t="s">
        <v>131</v>
      </c>
      <c r="N540" s="233" t="s">
        <v>131</v>
      </c>
      <c r="O540" s="233" t="s">
        <v>131</v>
      </c>
      <c r="P540" s="233"/>
      <c r="Q540" s="233"/>
      <c r="R540" s="233"/>
      <c r="S540" s="233"/>
      <c r="T540" s="233"/>
      <c r="U540" s="233"/>
      <c r="V540" s="233"/>
      <c r="W540" s="233"/>
      <c r="X540" s="233"/>
      <c r="Y540" s="233"/>
      <c r="Z540" s="233"/>
      <c r="AA540" s="233"/>
      <c r="AB540" s="233"/>
      <c r="AC540" s="233"/>
      <c r="AD540" s="233"/>
      <c r="AE540" s="233"/>
      <c r="AF540" s="233"/>
      <c r="AG540" s="233"/>
      <c r="AH540" s="233"/>
      <c r="AI540" s="233"/>
      <c r="AJ540" s="233"/>
      <c r="AK540" s="233"/>
      <c r="AL540" s="233"/>
      <c r="AM540" s="233"/>
      <c r="AN540" s="233"/>
      <c r="AO540" s="233"/>
      <c r="AP540" s="233"/>
      <c r="AQ540" s="233"/>
      <c r="AR540" s="233"/>
      <c r="AS540" s="233"/>
      <c r="AT540" s="233"/>
      <c r="AU540" s="233"/>
      <c r="AV540" s="233"/>
      <c r="AW540" s="233"/>
      <c r="AX540" s="233"/>
      <c r="AY540" s="233"/>
      <c r="AZ540" s="233"/>
      <c r="BA540" s="232" t="e">
        <v>#N/A</v>
      </c>
      <c r="BB540" s="232">
        <v>0</v>
      </c>
      <c r="BC540" t="e">
        <v>#N/A</v>
      </c>
      <c r="BD540">
        <f>VLOOKUP(A540,[1]ورقة6!$A$2:$A$5557,1,0)</f>
        <v>339555</v>
      </c>
      <c r="BE540" s="125">
        <v>0</v>
      </c>
    </row>
    <row r="541" spans="1:57" x14ac:dyDescent="0.25">
      <c r="A541" s="233">
        <v>339557</v>
      </c>
      <c r="B541" s="234" t="s">
        <v>107</v>
      </c>
      <c r="C541" s="233" t="s">
        <v>133</v>
      </c>
      <c r="D541" s="233" t="s">
        <v>133</v>
      </c>
      <c r="E541" s="233" t="s">
        <v>133</v>
      </c>
      <c r="F541" s="233" t="s">
        <v>133</v>
      </c>
      <c r="G541" s="233" t="s">
        <v>133</v>
      </c>
      <c r="H541" s="233" t="s">
        <v>133</v>
      </c>
      <c r="I541" s="233" t="s">
        <v>133</v>
      </c>
      <c r="J541" s="233" t="s">
        <v>131</v>
      </c>
      <c r="K541" s="233" t="s">
        <v>131</v>
      </c>
      <c r="L541" s="233" t="s">
        <v>131</v>
      </c>
      <c r="M541" s="233" t="s">
        <v>131</v>
      </c>
      <c r="N541" s="233" t="s">
        <v>131</v>
      </c>
      <c r="O541" s="233" t="s">
        <v>131</v>
      </c>
      <c r="P541" s="233"/>
      <c r="Q541" s="233"/>
      <c r="R541" s="233"/>
      <c r="S541" s="233"/>
      <c r="T541" s="233"/>
      <c r="U541" s="233"/>
      <c r="V541" s="233"/>
      <c r="W541" s="233"/>
      <c r="X541" s="233"/>
      <c r="Y541" s="233"/>
      <c r="Z541" s="233"/>
      <c r="AA541" s="233"/>
      <c r="AB541" s="233"/>
      <c r="AC541" s="233"/>
      <c r="AD541" s="233"/>
      <c r="AE541" s="233"/>
      <c r="AF541" s="233"/>
      <c r="AG541" s="233"/>
      <c r="AH541" s="233"/>
      <c r="AI541" s="233"/>
      <c r="AJ541" s="233"/>
      <c r="AK541" s="233"/>
      <c r="AL541" s="233"/>
      <c r="AM541" s="233"/>
      <c r="AN541" s="233"/>
      <c r="AO541" s="233"/>
      <c r="AP541" s="233"/>
      <c r="AQ541" s="233"/>
      <c r="AR541" s="233"/>
      <c r="AS541" s="233"/>
      <c r="AT541" s="233"/>
      <c r="AU541" s="233"/>
      <c r="AV541" s="233"/>
      <c r="AW541" s="233"/>
      <c r="AX541" s="233"/>
      <c r="AY541" s="233"/>
      <c r="AZ541" s="233"/>
      <c r="BA541" s="232" t="e">
        <v>#N/A</v>
      </c>
      <c r="BB541" s="232">
        <v>0</v>
      </c>
      <c r="BC541" t="e">
        <v>#N/A</v>
      </c>
      <c r="BD541">
        <f>VLOOKUP(A541,[1]ورقة6!$A$2:$A$5557,1,0)</f>
        <v>339557</v>
      </c>
      <c r="BE541" s="125">
        <v>0</v>
      </c>
    </row>
    <row r="542" spans="1:57" x14ac:dyDescent="0.25">
      <c r="A542" s="233">
        <v>339558</v>
      </c>
      <c r="B542" s="234" t="s">
        <v>107</v>
      </c>
      <c r="C542" s="233"/>
      <c r="D542" s="233" t="s">
        <v>134</v>
      </c>
      <c r="E542" s="233" t="s">
        <v>134</v>
      </c>
      <c r="F542" s="233" t="s">
        <v>134</v>
      </c>
      <c r="G542" s="233" t="s">
        <v>134</v>
      </c>
      <c r="H542" s="233" t="s">
        <v>134</v>
      </c>
      <c r="I542" s="233" t="s">
        <v>133</v>
      </c>
      <c r="J542" s="233" t="s">
        <v>133</v>
      </c>
      <c r="K542" s="233" t="s">
        <v>133</v>
      </c>
      <c r="L542" s="233" t="s">
        <v>133</v>
      </c>
      <c r="M542" s="233"/>
      <c r="N542" s="233" t="s">
        <v>133</v>
      </c>
      <c r="O542" s="233" t="s">
        <v>133</v>
      </c>
      <c r="P542" s="233"/>
      <c r="Q542" s="233"/>
      <c r="R542" s="233"/>
      <c r="S542" s="233"/>
      <c r="T542" s="233"/>
      <c r="U542" s="233"/>
      <c r="V542" s="233"/>
      <c r="W542" s="233"/>
      <c r="X542" s="233"/>
      <c r="Y542" s="233"/>
      <c r="Z542" s="233"/>
      <c r="AA542" s="233"/>
      <c r="AB542" s="233"/>
      <c r="AC542" s="233"/>
      <c r="AD542" s="233"/>
      <c r="AE542" s="233"/>
      <c r="AF542" s="233"/>
      <c r="AG542" s="233"/>
      <c r="AH542" s="233"/>
      <c r="AI542" s="233"/>
      <c r="AJ542" s="233"/>
      <c r="AK542" s="233"/>
      <c r="AL542" s="233"/>
      <c r="AM542" s="233"/>
      <c r="AN542" s="233"/>
      <c r="AO542" s="233"/>
      <c r="AP542" s="233"/>
      <c r="AQ542" s="233"/>
      <c r="AR542" s="233"/>
      <c r="AS542" s="233"/>
      <c r="AT542" s="233"/>
      <c r="AU542" s="233"/>
      <c r="AV542" s="233"/>
      <c r="AW542" s="233"/>
      <c r="AX542" s="233"/>
      <c r="AY542" s="233"/>
      <c r="AZ542" s="233"/>
      <c r="BA542" s="232" t="e">
        <v>#N/A</v>
      </c>
      <c r="BB542" s="232">
        <v>0</v>
      </c>
      <c r="BC542" t="e">
        <v>#N/A</v>
      </c>
      <c r="BD542">
        <f>VLOOKUP(A542,[1]ورقة6!$A$2:$A$5557,1,0)</f>
        <v>339558</v>
      </c>
      <c r="BE542" s="125">
        <v>0</v>
      </c>
    </row>
    <row r="543" spans="1:57" x14ac:dyDescent="0.25">
      <c r="A543" s="234">
        <v>339561</v>
      </c>
      <c r="B543" s="234" t="s">
        <v>107</v>
      </c>
      <c r="C543" s="234"/>
      <c r="D543" s="234" t="s">
        <v>131</v>
      </c>
      <c r="E543" s="234"/>
      <c r="F543" s="234"/>
      <c r="G543" s="234"/>
      <c r="H543" s="234"/>
      <c r="I543" s="234" t="s">
        <v>131</v>
      </c>
      <c r="J543" s="234"/>
      <c r="K543" s="234"/>
      <c r="L543" s="234" t="s">
        <v>133</v>
      </c>
      <c r="M543" s="234"/>
      <c r="N543" s="234" t="s">
        <v>131</v>
      </c>
      <c r="O543" s="234" t="s">
        <v>134</v>
      </c>
      <c r="P543" s="234"/>
      <c r="Q543" s="234"/>
      <c r="R543" s="234"/>
      <c r="S543" s="234" t="s">
        <v>131</v>
      </c>
      <c r="T543" s="234"/>
      <c r="U543" s="234"/>
      <c r="V543" s="234" t="s">
        <v>131</v>
      </c>
      <c r="W543" s="234" t="s">
        <v>134</v>
      </c>
      <c r="X543" s="234"/>
      <c r="Y543" s="234"/>
      <c r="Z543" s="234" t="s">
        <v>134</v>
      </c>
      <c r="AA543" s="234"/>
      <c r="AB543" s="234" t="s">
        <v>134</v>
      </c>
      <c r="AC543" s="234"/>
      <c r="AD543" s="234"/>
      <c r="AE543" s="234"/>
      <c r="AF543" s="234"/>
      <c r="AG543" s="234"/>
      <c r="AH543" s="234"/>
      <c r="AI543" s="234"/>
      <c r="AJ543" s="234"/>
      <c r="AK543" s="234"/>
      <c r="AL543" s="234"/>
      <c r="AM543" s="234"/>
      <c r="AN543" s="234"/>
      <c r="AO543" s="234"/>
      <c r="AP543" s="234"/>
      <c r="AQ543" s="234"/>
      <c r="AR543" s="234"/>
      <c r="AS543" s="234"/>
      <c r="AT543" s="234"/>
      <c r="AU543" s="234"/>
      <c r="AV543" s="234"/>
      <c r="AW543" s="234"/>
      <c r="AX543" s="234"/>
      <c r="AY543" s="234"/>
      <c r="AZ543" s="234"/>
      <c r="BA543" s="232" t="e">
        <v>#N/A</v>
      </c>
      <c r="BB543" s="232">
        <v>0</v>
      </c>
      <c r="BC543" t="e">
        <v>#N/A</v>
      </c>
      <c r="BD543">
        <f>VLOOKUP(A543,[1]ورقة6!$A$2:$A$5557,1,0)</f>
        <v>339561</v>
      </c>
      <c r="BE543" s="125">
        <v>0</v>
      </c>
    </row>
    <row r="544" spans="1:57" x14ac:dyDescent="0.25">
      <c r="A544" s="233">
        <v>339562</v>
      </c>
      <c r="B544" s="234" t="s">
        <v>107</v>
      </c>
      <c r="C544" s="233"/>
      <c r="D544" s="233" t="s">
        <v>134</v>
      </c>
      <c r="E544" s="233" t="s">
        <v>131</v>
      </c>
      <c r="F544" s="233" t="s">
        <v>131</v>
      </c>
      <c r="G544" s="233"/>
      <c r="H544" s="233"/>
      <c r="I544" s="233" t="s">
        <v>133</v>
      </c>
      <c r="J544" s="233" t="s">
        <v>133</v>
      </c>
      <c r="K544" s="233"/>
      <c r="L544" s="233"/>
      <c r="M544" s="233" t="s">
        <v>133</v>
      </c>
      <c r="N544" s="233" t="s">
        <v>131</v>
      </c>
      <c r="O544" s="233"/>
      <c r="P544" s="233"/>
      <c r="Q544" s="233"/>
      <c r="R544" s="233"/>
      <c r="S544" s="233"/>
      <c r="T544" s="233"/>
      <c r="U544" s="233"/>
      <c r="V544" s="233"/>
      <c r="W544" s="233"/>
      <c r="X544" s="233"/>
      <c r="Y544" s="233"/>
      <c r="Z544" s="233"/>
      <c r="AA544" s="233"/>
      <c r="AB544" s="233"/>
      <c r="AC544" s="233"/>
      <c r="AD544" s="233"/>
      <c r="AE544" s="233"/>
      <c r="AF544" s="233"/>
      <c r="AG544" s="233"/>
      <c r="AH544" s="233"/>
      <c r="AI544" s="233"/>
      <c r="AJ544" s="233"/>
      <c r="AK544" s="233"/>
      <c r="AL544" s="233"/>
      <c r="AM544" s="233"/>
      <c r="AN544" s="233"/>
      <c r="AO544" s="233"/>
      <c r="AP544" s="233"/>
      <c r="AQ544" s="233"/>
      <c r="AR544" s="233"/>
      <c r="AS544" s="233"/>
      <c r="AT544" s="233"/>
      <c r="AU544" s="233"/>
      <c r="AV544" s="233"/>
      <c r="AW544" s="233"/>
      <c r="AX544" s="233"/>
      <c r="AY544" s="233"/>
      <c r="AZ544" s="233"/>
      <c r="BA544" s="232" t="e">
        <v>#N/A</v>
      </c>
      <c r="BB544" s="232">
        <v>0</v>
      </c>
      <c r="BC544" t="e">
        <v>#N/A</v>
      </c>
      <c r="BD544">
        <f>VLOOKUP(A544,[1]ورقة6!$A$2:$A$5557,1,0)</f>
        <v>339562</v>
      </c>
      <c r="BE544" s="125">
        <v>0</v>
      </c>
    </row>
    <row r="545" spans="1:57" x14ac:dyDescent="0.25">
      <c r="A545" s="233">
        <v>339563</v>
      </c>
      <c r="B545" s="234" t="s">
        <v>107</v>
      </c>
      <c r="C545" s="233" t="s">
        <v>134</v>
      </c>
      <c r="D545" s="233"/>
      <c r="E545" s="233" t="s">
        <v>134</v>
      </c>
      <c r="F545" s="233" t="s">
        <v>134</v>
      </c>
      <c r="G545" s="233"/>
      <c r="H545" s="233"/>
      <c r="I545" s="233"/>
      <c r="J545" s="233" t="s">
        <v>134</v>
      </c>
      <c r="K545" s="233"/>
      <c r="L545" s="233"/>
      <c r="M545" s="233"/>
      <c r="N545" s="233"/>
      <c r="O545" s="233" t="s">
        <v>133</v>
      </c>
      <c r="P545" s="233"/>
      <c r="Q545" s="233"/>
      <c r="R545" s="233"/>
      <c r="S545" s="233"/>
      <c r="T545" s="233"/>
      <c r="U545" s="233"/>
      <c r="V545" s="233"/>
      <c r="W545" s="233"/>
      <c r="X545" s="233"/>
      <c r="Y545" s="233"/>
      <c r="Z545" s="233"/>
      <c r="AA545" s="233"/>
      <c r="AB545" s="233"/>
      <c r="AC545" s="233"/>
      <c r="AD545" s="233"/>
      <c r="AE545" s="233"/>
      <c r="AF545" s="233"/>
      <c r="AG545" s="233"/>
      <c r="AH545" s="233"/>
      <c r="AI545" s="233"/>
      <c r="AJ545" s="233"/>
      <c r="AK545" s="233"/>
      <c r="AL545" s="233"/>
      <c r="AM545" s="233"/>
      <c r="AN545" s="233"/>
      <c r="AO545" s="233"/>
      <c r="AP545" s="233"/>
      <c r="AQ545" s="233"/>
      <c r="AR545" s="233"/>
      <c r="AS545" s="233"/>
      <c r="AT545" s="233"/>
      <c r="AU545" s="233"/>
      <c r="AV545" s="233"/>
      <c r="AW545" s="233"/>
      <c r="AX545" s="233"/>
      <c r="AY545" s="233"/>
      <c r="AZ545" s="233"/>
      <c r="BA545" s="232" t="e">
        <v>#N/A</v>
      </c>
      <c r="BB545" s="232">
        <v>0</v>
      </c>
      <c r="BC545" t="e">
        <v>#N/A</v>
      </c>
      <c r="BD545">
        <f>VLOOKUP(A545,[1]ورقة6!$A$2:$A$5557,1,0)</f>
        <v>339563</v>
      </c>
      <c r="BE545" s="125">
        <v>0</v>
      </c>
    </row>
    <row r="546" spans="1:57" x14ac:dyDescent="0.25">
      <c r="A546" s="233">
        <v>339568</v>
      </c>
      <c r="B546" s="234" t="s">
        <v>107</v>
      </c>
      <c r="C546" s="233" t="s">
        <v>134</v>
      </c>
      <c r="D546" s="233" t="s">
        <v>134</v>
      </c>
      <c r="E546" s="233" t="s">
        <v>133</v>
      </c>
      <c r="F546" s="233" t="s">
        <v>131</v>
      </c>
      <c r="G546" s="233" t="s">
        <v>131</v>
      </c>
      <c r="H546" s="233" t="s">
        <v>131</v>
      </c>
      <c r="I546" s="233" t="s">
        <v>131</v>
      </c>
      <c r="J546" s="233" t="s">
        <v>131</v>
      </c>
      <c r="K546" s="233" t="s">
        <v>131</v>
      </c>
      <c r="L546" s="233" t="s">
        <v>131</v>
      </c>
      <c r="M546" s="233" t="s">
        <v>131</v>
      </c>
      <c r="N546" s="233" t="s">
        <v>131</v>
      </c>
      <c r="O546" s="233" t="s">
        <v>131</v>
      </c>
      <c r="P546" s="233"/>
      <c r="Q546" s="233"/>
      <c r="R546" s="233"/>
      <c r="S546" s="233"/>
      <c r="T546" s="233"/>
      <c r="U546" s="233"/>
      <c r="V546" s="233"/>
      <c r="W546" s="233"/>
      <c r="X546" s="233"/>
      <c r="Y546" s="233"/>
      <c r="Z546" s="233"/>
      <c r="AA546" s="233"/>
      <c r="AB546" s="233"/>
      <c r="AC546" s="233"/>
      <c r="AD546" s="233"/>
      <c r="AE546" s="233"/>
      <c r="AF546" s="233"/>
      <c r="AG546" s="233"/>
      <c r="AH546" s="233"/>
      <c r="AI546" s="233"/>
      <c r="AJ546" s="233"/>
      <c r="AK546" s="233"/>
      <c r="AL546" s="233"/>
      <c r="AM546" s="233"/>
      <c r="AN546" s="233"/>
      <c r="AO546" s="233"/>
      <c r="AP546" s="233"/>
      <c r="AQ546" s="233"/>
      <c r="AR546" s="233"/>
      <c r="AS546" s="233"/>
      <c r="AT546" s="233"/>
      <c r="AU546" s="233"/>
      <c r="AV546" s="233"/>
      <c r="AW546" s="233"/>
      <c r="AX546" s="233"/>
      <c r="AY546" s="233"/>
      <c r="AZ546" s="233"/>
      <c r="BA546" s="232" t="e">
        <v>#N/A</v>
      </c>
      <c r="BB546" s="232">
        <v>0</v>
      </c>
      <c r="BC546" t="e">
        <v>#N/A</v>
      </c>
      <c r="BD546">
        <f>VLOOKUP(A546,[1]ورقة6!$A$2:$A$5557,1,0)</f>
        <v>339568</v>
      </c>
      <c r="BE546" s="125">
        <v>0</v>
      </c>
    </row>
    <row r="547" spans="1:57" x14ac:dyDescent="0.25">
      <c r="A547">
        <v>339569</v>
      </c>
      <c r="B547" t="s">
        <v>107</v>
      </c>
      <c r="C547"/>
      <c r="D547"/>
      <c r="E547" t="s">
        <v>134</v>
      </c>
      <c r="F547" t="s">
        <v>134</v>
      </c>
      <c r="G547"/>
      <c r="H547"/>
      <c r="I547"/>
      <c r="J547" t="s">
        <v>133</v>
      </c>
      <c r="K547" t="s">
        <v>131</v>
      </c>
      <c r="L547" t="s">
        <v>134</v>
      </c>
      <c r="M547" t="s">
        <v>133</v>
      </c>
      <c r="N547" t="s">
        <v>131</v>
      </c>
      <c r="O547" t="s">
        <v>131</v>
      </c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 s="232" t="s">
        <v>107</v>
      </c>
      <c r="BB547" s="232">
        <v>0</v>
      </c>
      <c r="BC547" t="e">
        <v>#N/A</v>
      </c>
      <c r="BD547">
        <f>VLOOKUP(A547,[1]ورقة6!$A$2:$A$5557,1,0)</f>
        <v>339569</v>
      </c>
      <c r="BE547" s="125">
        <v>0</v>
      </c>
    </row>
    <row r="548" spans="1:57" x14ac:dyDescent="0.25">
      <c r="A548" s="233">
        <v>339570</v>
      </c>
      <c r="B548" s="234" t="s">
        <v>107</v>
      </c>
      <c r="C548" s="233" t="s">
        <v>133</v>
      </c>
      <c r="D548" s="233"/>
      <c r="E548" s="233" t="s">
        <v>134</v>
      </c>
      <c r="F548" s="233" t="s">
        <v>133</v>
      </c>
      <c r="G548" s="233" t="s">
        <v>131</v>
      </c>
      <c r="H548" s="233" t="s">
        <v>133</v>
      </c>
      <c r="I548" s="233" t="s">
        <v>131</v>
      </c>
      <c r="J548" s="233" t="s">
        <v>133</v>
      </c>
      <c r="K548" s="233" t="s">
        <v>133</v>
      </c>
      <c r="L548" s="233" t="s">
        <v>133</v>
      </c>
      <c r="M548" s="233" t="s">
        <v>131</v>
      </c>
      <c r="N548" s="233" t="s">
        <v>131</v>
      </c>
      <c r="O548" s="233" t="s">
        <v>131</v>
      </c>
      <c r="P548" s="233"/>
      <c r="Q548" s="233"/>
      <c r="R548" s="233"/>
      <c r="S548" s="233"/>
      <c r="T548" s="233"/>
      <c r="U548" s="233"/>
      <c r="V548" s="233"/>
      <c r="W548" s="233"/>
      <c r="X548" s="233"/>
      <c r="Y548" s="233"/>
      <c r="Z548" s="233"/>
      <c r="AA548" s="233"/>
      <c r="AB548" s="233"/>
      <c r="AC548" s="233"/>
      <c r="AD548" s="233"/>
      <c r="AE548" s="233"/>
      <c r="AF548" s="233"/>
      <c r="AG548" s="233"/>
      <c r="AH548" s="233"/>
      <c r="AI548" s="233"/>
      <c r="AJ548" s="233"/>
      <c r="AK548" s="233"/>
      <c r="AL548" s="233"/>
      <c r="AM548" s="233"/>
      <c r="AN548" s="233"/>
      <c r="AO548" s="233"/>
      <c r="AP548" s="233"/>
      <c r="AQ548" s="233"/>
      <c r="AR548" s="233"/>
      <c r="AS548" s="233"/>
      <c r="AT548" s="233"/>
      <c r="AU548" s="233"/>
      <c r="AV548" s="233"/>
      <c r="AW548" s="233"/>
      <c r="AX548" s="233"/>
      <c r="AY548" s="233"/>
      <c r="AZ548" s="233"/>
      <c r="BA548" s="232" t="e">
        <v>#N/A</v>
      </c>
      <c r="BB548" s="232">
        <v>0</v>
      </c>
      <c r="BC548" t="e">
        <v>#N/A</v>
      </c>
      <c r="BD548">
        <f>VLOOKUP(A548,[1]ورقة6!$A$2:$A$5557,1,0)</f>
        <v>339570</v>
      </c>
      <c r="BE548" s="125">
        <v>0</v>
      </c>
    </row>
    <row r="549" spans="1:57" x14ac:dyDescent="0.25">
      <c r="A549" s="233">
        <v>339571</v>
      </c>
      <c r="B549" s="234" t="s">
        <v>107</v>
      </c>
      <c r="C549" s="233"/>
      <c r="D549" s="233" t="s">
        <v>134</v>
      </c>
      <c r="E549" s="233"/>
      <c r="F549" s="233" t="s">
        <v>133</v>
      </c>
      <c r="G549" s="233" t="s">
        <v>131</v>
      </c>
      <c r="H549" s="233" t="s">
        <v>133</v>
      </c>
      <c r="I549" s="233" t="s">
        <v>131</v>
      </c>
      <c r="J549" s="233" t="s">
        <v>133</v>
      </c>
      <c r="K549" s="233" t="s">
        <v>133</v>
      </c>
      <c r="L549" s="233" t="s">
        <v>133</v>
      </c>
      <c r="M549" s="233" t="s">
        <v>131</v>
      </c>
      <c r="N549" s="233" t="s">
        <v>131</v>
      </c>
      <c r="O549" s="233" t="s">
        <v>131</v>
      </c>
      <c r="P549" s="233"/>
      <c r="Q549" s="233"/>
      <c r="R549" s="233"/>
      <c r="S549" s="233"/>
      <c r="T549" s="233"/>
      <c r="U549" s="233"/>
      <c r="V549" s="233"/>
      <c r="W549" s="233"/>
      <c r="X549" s="233"/>
      <c r="Y549" s="233"/>
      <c r="Z549" s="233"/>
      <c r="AA549" s="233"/>
      <c r="AB549" s="233"/>
      <c r="AC549" s="233"/>
      <c r="AD549" s="233"/>
      <c r="AE549" s="233"/>
      <c r="AF549" s="233"/>
      <c r="AG549" s="233"/>
      <c r="AH549" s="233"/>
      <c r="AI549" s="233"/>
      <c r="AJ549" s="233"/>
      <c r="AK549" s="233"/>
      <c r="AL549" s="233"/>
      <c r="AM549" s="233"/>
      <c r="AN549" s="233"/>
      <c r="AO549" s="233"/>
      <c r="AP549" s="233"/>
      <c r="AQ549" s="233"/>
      <c r="AR549" s="233"/>
      <c r="AS549" s="233"/>
      <c r="AT549" s="233"/>
      <c r="AU549" s="233"/>
      <c r="AV549" s="233"/>
      <c r="AW549" s="233"/>
      <c r="AX549" s="233"/>
      <c r="AY549" s="233"/>
      <c r="AZ549" s="233"/>
      <c r="BA549" s="232" t="e">
        <v>#N/A</v>
      </c>
      <c r="BB549" s="232">
        <v>0</v>
      </c>
      <c r="BC549" t="e">
        <v>#N/A</v>
      </c>
      <c r="BD549">
        <f>VLOOKUP(A549,[1]ورقة6!$A$2:$A$5557,1,0)</f>
        <v>339571</v>
      </c>
      <c r="BE549" s="125">
        <v>0</v>
      </c>
    </row>
    <row r="550" spans="1:57" x14ac:dyDescent="0.25">
      <c r="A550" s="232">
        <v>339574</v>
      </c>
      <c r="B550" s="232" t="s">
        <v>107</v>
      </c>
      <c r="C550" s="232" t="s">
        <v>131</v>
      </c>
      <c r="D550" s="232" t="s">
        <v>131</v>
      </c>
      <c r="E550" s="232" t="s">
        <v>131</v>
      </c>
      <c r="F550" s="232" t="s">
        <v>131</v>
      </c>
      <c r="G550" s="232" t="s">
        <v>131</v>
      </c>
      <c r="H550" s="232" t="s">
        <v>131</v>
      </c>
      <c r="I550" s="232" t="s">
        <v>131</v>
      </c>
      <c r="J550" s="232" t="s">
        <v>131</v>
      </c>
      <c r="K550" s="232" t="s">
        <v>131</v>
      </c>
      <c r="L550" s="232" t="s">
        <v>131</v>
      </c>
      <c r="M550" s="232" t="s">
        <v>131</v>
      </c>
      <c r="N550" s="232" t="s">
        <v>131</v>
      </c>
      <c r="O550" s="232" t="s">
        <v>131</v>
      </c>
      <c r="P550" s="232"/>
      <c r="Q550" s="232"/>
      <c r="R550" s="232"/>
      <c r="S550" s="232"/>
      <c r="T550" s="232"/>
      <c r="U550" s="232"/>
      <c r="V550" s="232"/>
      <c r="W550" s="232"/>
      <c r="X550" s="232"/>
      <c r="Y550" s="232"/>
      <c r="Z550" s="232"/>
      <c r="AA550" s="232"/>
      <c r="AB550" s="232"/>
      <c r="AC550" s="232"/>
      <c r="AD550" s="232"/>
      <c r="AE550" s="232"/>
      <c r="AF550" s="232"/>
      <c r="AG550" s="232"/>
      <c r="AH550" s="232"/>
      <c r="AI550" s="232"/>
      <c r="AJ550" s="232"/>
      <c r="AK550" s="232"/>
      <c r="AL550" s="232"/>
      <c r="AM550" s="232"/>
      <c r="AN550" s="232"/>
      <c r="AO550" s="232"/>
      <c r="AP550" s="232"/>
      <c r="AQ550" s="232"/>
      <c r="AR550" s="232"/>
      <c r="AS550" s="232"/>
      <c r="AT550" s="232"/>
      <c r="AU550" s="232"/>
      <c r="AV550" s="232"/>
      <c r="AW550" s="232"/>
      <c r="AX550" s="232"/>
      <c r="AY550" s="232"/>
      <c r="AZ550" s="232"/>
      <c r="BA550" s="232" t="e">
        <v>#N/A</v>
      </c>
      <c r="BB550" s="232">
        <v>0</v>
      </c>
      <c r="BC550" t="e">
        <v>#N/A</v>
      </c>
      <c r="BD550">
        <f>VLOOKUP(A550,[1]ورقة6!$A$2:$A$5557,1,0)</f>
        <v>339574</v>
      </c>
      <c r="BE550" s="125">
        <v>0</v>
      </c>
    </row>
    <row r="551" spans="1:57" x14ac:dyDescent="0.25">
      <c r="A551" s="233">
        <v>339576</v>
      </c>
      <c r="B551" s="234" t="s">
        <v>107</v>
      </c>
      <c r="C551" s="233" t="s">
        <v>131</v>
      </c>
      <c r="D551" s="233" t="s">
        <v>134</v>
      </c>
      <c r="E551" s="233" t="s">
        <v>131</v>
      </c>
      <c r="F551" s="233" t="s">
        <v>134</v>
      </c>
      <c r="G551" s="233" t="s">
        <v>131</v>
      </c>
      <c r="H551" s="233" t="s">
        <v>134</v>
      </c>
      <c r="I551" s="233" t="s">
        <v>134</v>
      </c>
      <c r="J551" s="233" t="s">
        <v>131</v>
      </c>
      <c r="K551" s="233" t="s">
        <v>131</v>
      </c>
      <c r="L551" s="233" t="s">
        <v>131</v>
      </c>
      <c r="M551" s="233" t="s">
        <v>131</v>
      </c>
      <c r="N551" s="233" t="s">
        <v>131</v>
      </c>
      <c r="O551" s="233" t="s">
        <v>133</v>
      </c>
      <c r="P551" s="233"/>
      <c r="Q551" s="233"/>
      <c r="R551" s="233"/>
      <c r="S551" s="233"/>
      <c r="T551" s="233"/>
      <c r="U551" s="233"/>
      <c r="V551" s="233"/>
      <c r="W551" s="233"/>
      <c r="X551" s="233"/>
      <c r="Y551" s="233"/>
      <c r="Z551" s="233"/>
      <c r="AA551" s="233"/>
      <c r="AB551" s="233"/>
      <c r="AC551" s="233"/>
      <c r="AD551" s="233"/>
      <c r="AE551" s="233"/>
      <c r="AF551" s="233"/>
      <c r="AG551" s="233"/>
      <c r="AH551" s="233"/>
      <c r="AI551" s="233"/>
      <c r="AJ551" s="233"/>
      <c r="AK551" s="233"/>
      <c r="AL551" s="233"/>
      <c r="AM551" s="233"/>
      <c r="AN551" s="233"/>
      <c r="AO551" s="233"/>
      <c r="AP551" s="233"/>
      <c r="AQ551" s="233"/>
      <c r="AR551" s="233"/>
      <c r="AS551" s="233"/>
      <c r="AT551" s="233"/>
      <c r="AU551" s="233"/>
      <c r="AV551" s="233"/>
      <c r="AW551" s="233"/>
      <c r="AX551" s="233"/>
      <c r="AY551" s="233"/>
      <c r="AZ551" s="233"/>
      <c r="BA551" s="232" t="e">
        <v>#N/A</v>
      </c>
      <c r="BB551" s="232">
        <v>0</v>
      </c>
      <c r="BC551" t="e">
        <v>#N/A</v>
      </c>
      <c r="BD551">
        <f>VLOOKUP(A551,[1]ورقة6!$A$2:$A$5557,1,0)</f>
        <v>339576</v>
      </c>
      <c r="BE551" s="125">
        <v>0</v>
      </c>
    </row>
    <row r="552" spans="1:57" x14ac:dyDescent="0.25">
      <c r="A552">
        <v>339582</v>
      </c>
      <c r="B552" t="s">
        <v>107</v>
      </c>
      <c r="C552" t="s">
        <v>131</v>
      </c>
      <c r="D552" t="s">
        <v>131</v>
      </c>
      <c r="E552"/>
      <c r="F552"/>
      <c r="G552"/>
      <c r="H552"/>
      <c r="I552" t="s">
        <v>133</v>
      </c>
      <c r="J552"/>
      <c r="K552" t="s">
        <v>133</v>
      </c>
      <c r="L552" t="s">
        <v>131</v>
      </c>
      <c r="M552" t="s">
        <v>131</v>
      </c>
      <c r="N552" t="s">
        <v>131</v>
      </c>
      <c r="O552" t="s">
        <v>131</v>
      </c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 s="232" t="s">
        <v>107</v>
      </c>
      <c r="BB552" s="232">
        <v>0</v>
      </c>
      <c r="BC552" t="e">
        <v>#N/A</v>
      </c>
      <c r="BD552">
        <f>VLOOKUP(A552,[1]ورقة6!$A$2:$A$5557,1,0)</f>
        <v>339582</v>
      </c>
      <c r="BE552" s="125">
        <v>0</v>
      </c>
    </row>
    <row r="553" spans="1:57" x14ac:dyDescent="0.25">
      <c r="A553" s="233">
        <v>339583</v>
      </c>
      <c r="B553" s="234" t="s">
        <v>107</v>
      </c>
      <c r="C553" s="233"/>
      <c r="D553" s="233"/>
      <c r="E553" s="233"/>
      <c r="F553" s="233" t="s">
        <v>133</v>
      </c>
      <c r="G553" s="233" t="s">
        <v>133</v>
      </c>
      <c r="H553" s="233" t="s">
        <v>133</v>
      </c>
      <c r="I553" s="233" t="s">
        <v>133</v>
      </c>
      <c r="J553" s="233" t="s">
        <v>131</v>
      </c>
      <c r="K553" s="233" t="s">
        <v>131</v>
      </c>
      <c r="L553" s="233" t="s">
        <v>131</v>
      </c>
      <c r="M553" s="233" t="s">
        <v>131</v>
      </c>
      <c r="N553" s="233" t="s">
        <v>131</v>
      </c>
      <c r="O553" s="233" t="s">
        <v>131</v>
      </c>
      <c r="P553" s="233"/>
      <c r="Q553" s="233"/>
      <c r="R553" s="233"/>
      <c r="S553" s="233"/>
      <c r="T553" s="233"/>
      <c r="U553" s="233"/>
      <c r="V553" s="233"/>
      <c r="W553" s="233"/>
      <c r="X553" s="233"/>
      <c r="Y553" s="233"/>
      <c r="Z553" s="233"/>
      <c r="AA553" s="233"/>
      <c r="AB553" s="233"/>
      <c r="AC553" s="233"/>
      <c r="AD553" s="233"/>
      <c r="AE553" s="233"/>
      <c r="AF553" s="233"/>
      <c r="AG553" s="233"/>
      <c r="AH553" s="233"/>
      <c r="AI553" s="233"/>
      <c r="AJ553" s="233"/>
      <c r="AK553" s="233"/>
      <c r="AL553" s="233"/>
      <c r="AM553" s="233"/>
      <c r="AN553" s="233"/>
      <c r="AO553" s="233"/>
      <c r="AP553" s="233"/>
      <c r="AQ553" s="233"/>
      <c r="AR553" s="233"/>
      <c r="AS553" s="233"/>
      <c r="AT553" s="233"/>
      <c r="AU553" s="233"/>
      <c r="AV553" s="233"/>
      <c r="AW553" s="233"/>
      <c r="AX553" s="233"/>
      <c r="AY553" s="233"/>
      <c r="AZ553" s="233"/>
      <c r="BA553" s="232" t="e">
        <v>#N/A</v>
      </c>
      <c r="BB553" s="232" t="s">
        <v>4431</v>
      </c>
      <c r="BC553" t="e">
        <v>#N/A</v>
      </c>
      <c r="BD553">
        <f>VLOOKUP(A553,[1]ورقة6!$A$2:$A$5557,1,0)</f>
        <v>339583</v>
      </c>
      <c r="BE553" s="125" t="s">
        <v>4431</v>
      </c>
    </row>
    <row r="554" spans="1:57" x14ac:dyDescent="0.25">
      <c r="A554" s="233">
        <v>339584</v>
      </c>
      <c r="B554" s="234" t="s">
        <v>107</v>
      </c>
      <c r="C554" s="233" t="s">
        <v>133</v>
      </c>
      <c r="D554" s="233"/>
      <c r="E554" s="233" t="s">
        <v>131</v>
      </c>
      <c r="F554" s="233"/>
      <c r="G554" s="233"/>
      <c r="H554" s="233"/>
      <c r="I554" s="233" t="s">
        <v>131</v>
      </c>
      <c r="J554" s="233" t="s">
        <v>131</v>
      </c>
      <c r="K554" s="233" t="s">
        <v>131</v>
      </c>
      <c r="L554" s="233" t="s">
        <v>131</v>
      </c>
      <c r="M554" s="233" t="s">
        <v>131</v>
      </c>
      <c r="N554" s="233" t="s">
        <v>131</v>
      </c>
      <c r="O554" s="233" t="s">
        <v>131</v>
      </c>
      <c r="P554" s="233"/>
      <c r="Q554" s="233"/>
      <c r="R554" s="233"/>
      <c r="S554" s="233"/>
      <c r="T554" s="233"/>
      <c r="U554" s="233"/>
      <c r="V554" s="233"/>
      <c r="W554" s="233"/>
      <c r="X554" s="233"/>
      <c r="Y554" s="233"/>
      <c r="Z554" s="233"/>
      <c r="AA554" s="233"/>
      <c r="AB554" s="233"/>
      <c r="AC554" s="233"/>
      <c r="AD554" s="233"/>
      <c r="AE554" s="233"/>
      <c r="AF554" s="233"/>
      <c r="AG554" s="233"/>
      <c r="AH554" s="233"/>
      <c r="AI554" s="233"/>
      <c r="AJ554" s="233"/>
      <c r="AK554" s="233"/>
      <c r="AL554" s="233"/>
      <c r="AM554" s="233"/>
      <c r="AN554" s="233"/>
      <c r="AO554" s="233"/>
      <c r="AP554" s="233"/>
      <c r="AQ554" s="233"/>
      <c r="AR554" s="233"/>
      <c r="AS554" s="233"/>
      <c r="AT554" s="233"/>
      <c r="AU554" s="233"/>
      <c r="AV554" s="233"/>
      <c r="AW554" s="233"/>
      <c r="AX554" s="233"/>
      <c r="AY554" s="233"/>
      <c r="AZ554" s="233"/>
      <c r="BA554" s="232" t="e">
        <v>#N/A</v>
      </c>
      <c r="BB554" s="232">
        <v>0</v>
      </c>
      <c r="BC554" t="e">
        <v>#N/A</v>
      </c>
      <c r="BD554">
        <f>VLOOKUP(A554,[1]ورقة6!$A$2:$A$5557,1,0)</f>
        <v>339584</v>
      </c>
      <c r="BE554" s="125">
        <v>0</v>
      </c>
    </row>
    <row r="555" spans="1:57" x14ac:dyDescent="0.25">
      <c r="A555" s="233">
        <v>339587</v>
      </c>
      <c r="B555" s="234" t="s">
        <v>107</v>
      </c>
      <c r="C555" s="233" t="s">
        <v>134</v>
      </c>
      <c r="D555" s="233" t="s">
        <v>134</v>
      </c>
      <c r="E555" s="233" t="s">
        <v>134</v>
      </c>
      <c r="F555" s="233" t="s">
        <v>134</v>
      </c>
      <c r="G555" s="233" t="s">
        <v>134</v>
      </c>
      <c r="H555" s="233" t="s">
        <v>134</v>
      </c>
      <c r="I555" s="233" t="s">
        <v>134</v>
      </c>
      <c r="J555" s="233" t="s">
        <v>134</v>
      </c>
      <c r="K555" s="233" t="s">
        <v>134</v>
      </c>
      <c r="L555" s="233" t="s">
        <v>134</v>
      </c>
      <c r="M555" s="233" t="s">
        <v>134</v>
      </c>
      <c r="N555" s="233" t="s">
        <v>134</v>
      </c>
      <c r="O555" s="233" t="s">
        <v>134</v>
      </c>
      <c r="P555" s="233"/>
      <c r="Q555" s="233"/>
      <c r="R555" s="233"/>
      <c r="S555" s="233"/>
      <c r="T555" s="233"/>
      <c r="U555" s="233"/>
      <c r="V555" s="233"/>
      <c r="W555" s="233"/>
      <c r="X555" s="233"/>
      <c r="Y555" s="233"/>
      <c r="Z555" s="233"/>
      <c r="AA555" s="233"/>
      <c r="AB555" s="233"/>
      <c r="AC555" s="233"/>
      <c r="AD555" s="233"/>
      <c r="AE555" s="233"/>
      <c r="AF555" s="233"/>
      <c r="AG555" s="233"/>
      <c r="AH555" s="233"/>
      <c r="AI555" s="233"/>
      <c r="AJ555" s="233"/>
      <c r="AK555" s="233"/>
      <c r="AL555" s="233"/>
      <c r="AM555" s="233"/>
      <c r="AN555" s="233"/>
      <c r="AO555" s="233"/>
      <c r="AP555" s="233"/>
      <c r="AQ555" s="233"/>
      <c r="AR555" s="233"/>
      <c r="AS555" s="233"/>
      <c r="AT555" s="233"/>
      <c r="AU555" s="233"/>
      <c r="AV555" s="233"/>
      <c r="AW555" s="233"/>
      <c r="AX555" s="233"/>
      <c r="AY555" s="233"/>
      <c r="AZ555" s="233"/>
      <c r="BA555" s="232" t="e">
        <v>#N/A</v>
      </c>
      <c r="BB555" s="232">
        <v>0</v>
      </c>
      <c r="BC555" t="e">
        <v>#N/A</v>
      </c>
      <c r="BD555">
        <f>VLOOKUP(A555,[1]ورقة6!$A$2:$A$5557,1,0)</f>
        <v>339587</v>
      </c>
      <c r="BE555" s="125">
        <v>0</v>
      </c>
    </row>
    <row r="556" spans="1:57" x14ac:dyDescent="0.25">
      <c r="A556" s="233">
        <v>339591</v>
      </c>
      <c r="B556" s="234" t="s">
        <v>107</v>
      </c>
      <c r="C556" s="233" t="s">
        <v>133</v>
      </c>
      <c r="D556" s="233" t="s">
        <v>134</v>
      </c>
      <c r="E556" s="233" t="s">
        <v>134</v>
      </c>
      <c r="F556" s="233" t="s">
        <v>133</v>
      </c>
      <c r="G556" s="233" t="s">
        <v>133</v>
      </c>
      <c r="H556" s="233"/>
      <c r="I556" s="233" t="s">
        <v>134</v>
      </c>
      <c r="J556" s="233" t="s">
        <v>131</v>
      </c>
      <c r="K556" s="233" t="s">
        <v>131</v>
      </c>
      <c r="L556" s="233" t="s">
        <v>131</v>
      </c>
      <c r="M556" s="233" t="s">
        <v>131</v>
      </c>
      <c r="N556" s="233" t="s">
        <v>131</v>
      </c>
      <c r="O556" s="233" t="s">
        <v>131</v>
      </c>
      <c r="P556" s="233"/>
      <c r="Q556" s="233"/>
      <c r="R556" s="233"/>
      <c r="S556" s="233"/>
      <c r="T556" s="233"/>
      <c r="U556" s="233"/>
      <c r="V556" s="233"/>
      <c r="W556" s="233"/>
      <c r="X556" s="233"/>
      <c r="Y556" s="233"/>
      <c r="Z556" s="233"/>
      <c r="AA556" s="233"/>
      <c r="AB556" s="233"/>
      <c r="AC556" s="233"/>
      <c r="AD556" s="233"/>
      <c r="AE556" s="233"/>
      <c r="AF556" s="233"/>
      <c r="AG556" s="233"/>
      <c r="AH556" s="233"/>
      <c r="AI556" s="233"/>
      <c r="AJ556" s="233"/>
      <c r="AK556" s="233"/>
      <c r="AL556" s="233"/>
      <c r="AM556" s="233"/>
      <c r="AN556" s="233"/>
      <c r="AO556" s="233"/>
      <c r="AP556" s="233"/>
      <c r="AQ556" s="233"/>
      <c r="AR556" s="233"/>
      <c r="AS556" s="233"/>
      <c r="AT556" s="233"/>
      <c r="AU556" s="233"/>
      <c r="AV556" s="233"/>
      <c r="AW556" s="233"/>
      <c r="AX556" s="233"/>
      <c r="AY556" s="233"/>
      <c r="AZ556" s="233"/>
      <c r="BA556" s="232" t="e">
        <v>#N/A</v>
      </c>
      <c r="BB556" s="232">
        <v>0</v>
      </c>
      <c r="BC556" t="e">
        <v>#N/A</v>
      </c>
      <c r="BD556">
        <f>VLOOKUP(A556,[1]ورقة6!$A$2:$A$5557,1,0)</f>
        <v>339591</v>
      </c>
      <c r="BE556" s="125">
        <v>0</v>
      </c>
    </row>
    <row r="557" spans="1:57" x14ac:dyDescent="0.25">
      <c r="A557" s="233">
        <v>339602</v>
      </c>
      <c r="B557" s="234" t="s">
        <v>107</v>
      </c>
      <c r="C557" s="233"/>
      <c r="D557" s="233" t="s">
        <v>133</v>
      </c>
      <c r="E557" s="233" t="s">
        <v>133</v>
      </c>
      <c r="F557" s="233" t="s">
        <v>133</v>
      </c>
      <c r="G557" s="233" t="s">
        <v>133</v>
      </c>
      <c r="H557" s="233" t="s">
        <v>131</v>
      </c>
      <c r="I557" s="233" t="s">
        <v>131</v>
      </c>
      <c r="J557" s="233" t="s">
        <v>131</v>
      </c>
      <c r="K557" s="233" t="s">
        <v>131</v>
      </c>
      <c r="L557" s="233" t="s">
        <v>131</v>
      </c>
      <c r="M557" s="233" t="s">
        <v>131</v>
      </c>
      <c r="N557" s="233" t="s">
        <v>131</v>
      </c>
      <c r="O557" s="233" t="s">
        <v>131</v>
      </c>
      <c r="P557" s="233"/>
      <c r="Q557" s="233"/>
      <c r="R557" s="233"/>
      <c r="S557" s="233"/>
      <c r="T557" s="233"/>
      <c r="U557" s="233"/>
      <c r="V557" s="233"/>
      <c r="W557" s="233"/>
      <c r="X557" s="233"/>
      <c r="Y557" s="233"/>
      <c r="Z557" s="233"/>
      <c r="AA557" s="233"/>
      <c r="AB557" s="233"/>
      <c r="AC557" s="233"/>
      <c r="AD557" s="233"/>
      <c r="AE557" s="233"/>
      <c r="AF557" s="233"/>
      <c r="AG557" s="233"/>
      <c r="AH557" s="233"/>
      <c r="AI557" s="233"/>
      <c r="AJ557" s="233"/>
      <c r="AK557" s="233"/>
      <c r="AL557" s="233"/>
      <c r="AM557" s="233"/>
      <c r="AN557" s="233"/>
      <c r="AO557" s="233"/>
      <c r="AP557" s="233"/>
      <c r="AQ557" s="233"/>
      <c r="AR557" s="233"/>
      <c r="AS557" s="233"/>
      <c r="AT557" s="233"/>
      <c r="AU557" s="233"/>
      <c r="AV557" s="233"/>
      <c r="AW557" s="233"/>
      <c r="AX557" s="233"/>
      <c r="AY557" s="233"/>
      <c r="AZ557" s="233"/>
      <c r="BA557" s="232" t="e">
        <v>#N/A</v>
      </c>
      <c r="BB557" s="232">
        <v>0</v>
      </c>
      <c r="BC557" t="e">
        <v>#N/A</v>
      </c>
      <c r="BD557">
        <f>VLOOKUP(A557,[1]ورقة6!$A$2:$A$5557,1,0)</f>
        <v>339602</v>
      </c>
      <c r="BE557" s="125">
        <v>0</v>
      </c>
    </row>
    <row r="558" spans="1:57" x14ac:dyDescent="0.25">
      <c r="A558" s="233">
        <v>339625</v>
      </c>
      <c r="B558" s="234" t="s">
        <v>107</v>
      </c>
      <c r="C558" s="233" t="s">
        <v>131</v>
      </c>
      <c r="D558" s="233" t="s">
        <v>131</v>
      </c>
      <c r="E558" s="233" t="s">
        <v>131</v>
      </c>
      <c r="F558" s="233" t="s">
        <v>131</v>
      </c>
      <c r="G558" s="233" t="s">
        <v>131</v>
      </c>
      <c r="H558" s="233" t="s">
        <v>131</v>
      </c>
      <c r="I558" s="233" t="s">
        <v>131</v>
      </c>
      <c r="J558" s="233" t="s">
        <v>131</v>
      </c>
      <c r="K558" s="233" t="s">
        <v>131</v>
      </c>
      <c r="L558" s="233" t="s">
        <v>131</v>
      </c>
      <c r="M558" s="233" t="s">
        <v>131</v>
      </c>
      <c r="N558" s="233" t="s">
        <v>131</v>
      </c>
      <c r="O558" s="233" t="s">
        <v>131</v>
      </c>
      <c r="P558" s="233"/>
      <c r="Q558" s="233"/>
      <c r="R558" s="233"/>
      <c r="S558" s="233"/>
      <c r="T558" s="233"/>
      <c r="U558" s="233"/>
      <c r="V558" s="233"/>
      <c r="W558" s="233"/>
      <c r="X558" s="233"/>
      <c r="Y558" s="233"/>
      <c r="Z558" s="233"/>
      <c r="AA558" s="233"/>
      <c r="AB558" s="233"/>
      <c r="AC558" s="233"/>
      <c r="AD558" s="233"/>
      <c r="AE558" s="233"/>
      <c r="AF558" s="233"/>
      <c r="AG558" s="233"/>
      <c r="AH558" s="233"/>
      <c r="AI558" s="233"/>
      <c r="AJ558" s="233"/>
      <c r="AK558" s="233"/>
      <c r="AL558" s="233"/>
      <c r="AM558" s="233"/>
      <c r="AN558" s="233"/>
      <c r="AO558" s="233"/>
      <c r="AP558" s="233"/>
      <c r="AQ558" s="233"/>
      <c r="AR558" s="233"/>
      <c r="AS558" s="233"/>
      <c r="AT558" s="233"/>
      <c r="AU558" s="233"/>
      <c r="AV558" s="233"/>
      <c r="AW558" s="233"/>
      <c r="AX558" s="233"/>
      <c r="AY558" s="233"/>
      <c r="AZ558" s="233"/>
      <c r="BA558" s="232" t="e">
        <v>#N/A</v>
      </c>
      <c r="BB558" s="232">
        <v>0</v>
      </c>
      <c r="BC558" t="e">
        <v>#N/A</v>
      </c>
      <c r="BD558">
        <f>VLOOKUP(A558,[1]ورقة6!$A$2:$A$5557,1,0)</f>
        <v>339625</v>
      </c>
      <c r="BE558" s="125">
        <v>0</v>
      </c>
    </row>
    <row r="559" spans="1:57" x14ac:dyDescent="0.25">
      <c r="A559" s="233">
        <v>339626</v>
      </c>
      <c r="B559" s="234" t="s">
        <v>107</v>
      </c>
      <c r="C559" s="233" t="s">
        <v>133</v>
      </c>
      <c r="D559" s="233" t="s">
        <v>133</v>
      </c>
      <c r="E559" s="233" t="s">
        <v>133</v>
      </c>
      <c r="F559" s="233" t="s">
        <v>133</v>
      </c>
      <c r="G559" s="233" t="s">
        <v>133</v>
      </c>
      <c r="H559" s="233"/>
      <c r="I559" s="233" t="s">
        <v>133</v>
      </c>
      <c r="J559" s="233" t="s">
        <v>131</v>
      </c>
      <c r="K559" s="233" t="s">
        <v>131</v>
      </c>
      <c r="L559" s="233" t="s">
        <v>131</v>
      </c>
      <c r="M559" s="233" t="s">
        <v>131</v>
      </c>
      <c r="N559" s="233" t="s">
        <v>131</v>
      </c>
      <c r="O559" s="233" t="s">
        <v>131</v>
      </c>
      <c r="P559" s="233"/>
      <c r="Q559" s="233"/>
      <c r="R559" s="233"/>
      <c r="S559" s="233"/>
      <c r="T559" s="233"/>
      <c r="U559" s="233"/>
      <c r="V559" s="233"/>
      <c r="W559" s="233"/>
      <c r="X559" s="233"/>
      <c r="Y559" s="233"/>
      <c r="Z559" s="233"/>
      <c r="AA559" s="233"/>
      <c r="AB559" s="233"/>
      <c r="AC559" s="233"/>
      <c r="AD559" s="233"/>
      <c r="AE559" s="233"/>
      <c r="AF559" s="233"/>
      <c r="AG559" s="233"/>
      <c r="AH559" s="233"/>
      <c r="AI559" s="233"/>
      <c r="AJ559" s="233"/>
      <c r="AK559" s="233"/>
      <c r="AL559" s="233"/>
      <c r="AM559" s="233"/>
      <c r="AN559" s="233"/>
      <c r="AO559" s="233"/>
      <c r="AP559" s="233"/>
      <c r="AQ559" s="233"/>
      <c r="AR559" s="233"/>
      <c r="AS559" s="233"/>
      <c r="AT559" s="233"/>
      <c r="AU559" s="233"/>
      <c r="AV559" s="233"/>
      <c r="AW559" s="233"/>
      <c r="AX559" s="233"/>
      <c r="AY559" s="233"/>
      <c r="AZ559" s="233"/>
      <c r="BA559" s="232" t="e">
        <v>#N/A</v>
      </c>
      <c r="BB559" s="232">
        <v>0</v>
      </c>
      <c r="BC559" t="e">
        <v>#N/A</v>
      </c>
      <c r="BD559">
        <f>VLOOKUP(A559,[1]ورقة6!$A$2:$A$5557,1,0)</f>
        <v>339626</v>
      </c>
      <c r="BE559" s="125">
        <v>0</v>
      </c>
    </row>
    <row r="560" spans="1:57" x14ac:dyDescent="0.25">
      <c r="A560" s="233">
        <v>339628</v>
      </c>
      <c r="B560" s="234" t="s">
        <v>107</v>
      </c>
      <c r="C560" s="233" t="s">
        <v>133</v>
      </c>
      <c r="D560" s="233" t="s">
        <v>133</v>
      </c>
      <c r="E560" s="233" t="s">
        <v>133</v>
      </c>
      <c r="F560" s="233" t="s">
        <v>131</v>
      </c>
      <c r="G560" s="233" t="s">
        <v>133</v>
      </c>
      <c r="H560" s="233" t="s">
        <v>131</v>
      </c>
      <c r="I560" s="233" t="s">
        <v>131</v>
      </c>
      <c r="J560" s="233" t="s">
        <v>131</v>
      </c>
      <c r="K560" s="233" t="s">
        <v>131</v>
      </c>
      <c r="L560" s="233" t="s">
        <v>131</v>
      </c>
      <c r="M560" s="233" t="s">
        <v>131</v>
      </c>
      <c r="N560" s="233" t="s">
        <v>131</v>
      </c>
      <c r="O560" s="233" t="s">
        <v>131</v>
      </c>
      <c r="P560" s="233"/>
      <c r="Q560" s="233"/>
      <c r="R560" s="233"/>
      <c r="S560" s="233"/>
      <c r="T560" s="233"/>
      <c r="U560" s="233"/>
      <c r="V560" s="233"/>
      <c r="W560" s="233"/>
      <c r="X560" s="233"/>
      <c r="Y560" s="233"/>
      <c r="Z560" s="233"/>
      <c r="AA560" s="233"/>
      <c r="AB560" s="233"/>
      <c r="AC560" s="233"/>
      <c r="AD560" s="233"/>
      <c r="AE560" s="233"/>
      <c r="AF560" s="233"/>
      <c r="AG560" s="233"/>
      <c r="AH560" s="233"/>
      <c r="AI560" s="233"/>
      <c r="AJ560" s="233"/>
      <c r="AK560" s="233"/>
      <c r="AL560" s="233"/>
      <c r="AM560" s="233"/>
      <c r="AN560" s="233"/>
      <c r="AO560" s="233"/>
      <c r="AP560" s="233"/>
      <c r="AQ560" s="233"/>
      <c r="AR560" s="233"/>
      <c r="AS560" s="233"/>
      <c r="AT560" s="233"/>
      <c r="AU560" s="233"/>
      <c r="AV560" s="233"/>
      <c r="AW560" s="233"/>
      <c r="AX560" s="233"/>
      <c r="AY560" s="233"/>
      <c r="AZ560" s="233"/>
      <c r="BA560" s="232" t="e">
        <v>#N/A</v>
      </c>
      <c r="BB560" s="232">
        <v>0</v>
      </c>
      <c r="BC560" t="e">
        <v>#N/A</v>
      </c>
      <c r="BD560">
        <f>VLOOKUP(A560,[1]ورقة6!$A$2:$A$5557,1,0)</f>
        <v>339628</v>
      </c>
      <c r="BE560" s="125">
        <v>0</v>
      </c>
    </row>
    <row r="561" spans="1:57" x14ac:dyDescent="0.25">
      <c r="A561" s="233">
        <v>339630</v>
      </c>
      <c r="B561" s="234" t="s">
        <v>107</v>
      </c>
      <c r="C561" s="233" t="s">
        <v>133</v>
      </c>
      <c r="D561" s="233" t="s">
        <v>133</v>
      </c>
      <c r="E561" s="233" t="s">
        <v>133</v>
      </c>
      <c r="F561" s="233" t="s">
        <v>133</v>
      </c>
      <c r="G561" s="233" t="s">
        <v>133</v>
      </c>
      <c r="H561" s="233" t="s">
        <v>133</v>
      </c>
      <c r="I561" s="233" t="s">
        <v>133</v>
      </c>
      <c r="J561" s="233" t="s">
        <v>131</v>
      </c>
      <c r="K561" s="233" t="s">
        <v>131</v>
      </c>
      <c r="L561" s="233" t="s">
        <v>131</v>
      </c>
      <c r="M561" s="233" t="s">
        <v>131</v>
      </c>
      <c r="N561" s="233" t="s">
        <v>131</v>
      </c>
      <c r="O561" s="233" t="s">
        <v>131</v>
      </c>
      <c r="P561" s="233"/>
      <c r="Q561" s="233"/>
      <c r="R561" s="233"/>
      <c r="S561" s="233"/>
      <c r="T561" s="233"/>
      <c r="U561" s="233"/>
      <c r="V561" s="233"/>
      <c r="W561" s="233"/>
      <c r="X561" s="233"/>
      <c r="Y561" s="233"/>
      <c r="Z561" s="233"/>
      <c r="AA561" s="233"/>
      <c r="AB561" s="233"/>
      <c r="AC561" s="233"/>
      <c r="AD561" s="233"/>
      <c r="AE561" s="233"/>
      <c r="AF561" s="233"/>
      <c r="AG561" s="233"/>
      <c r="AH561" s="233"/>
      <c r="AI561" s="233"/>
      <c r="AJ561" s="233"/>
      <c r="AK561" s="233"/>
      <c r="AL561" s="233"/>
      <c r="AM561" s="233"/>
      <c r="AN561" s="233"/>
      <c r="AO561" s="233"/>
      <c r="AP561" s="233"/>
      <c r="AQ561" s="233"/>
      <c r="AR561" s="233"/>
      <c r="AS561" s="233"/>
      <c r="AT561" s="233"/>
      <c r="AU561" s="233"/>
      <c r="AV561" s="233"/>
      <c r="AW561" s="233"/>
      <c r="AX561" s="233"/>
      <c r="AY561" s="233"/>
      <c r="AZ561" s="233"/>
      <c r="BA561" s="232" t="e">
        <v>#N/A</v>
      </c>
      <c r="BB561" s="232">
        <v>0</v>
      </c>
      <c r="BC561" t="e">
        <v>#N/A</v>
      </c>
      <c r="BD561">
        <f>VLOOKUP(A561,[1]ورقة6!$A$2:$A$5557,1,0)</f>
        <v>339630</v>
      </c>
      <c r="BE561" s="125">
        <v>0</v>
      </c>
    </row>
    <row r="562" spans="1:57" x14ac:dyDescent="0.25">
      <c r="A562">
        <v>339631</v>
      </c>
      <c r="B562" t="s">
        <v>107</v>
      </c>
      <c r="C562"/>
      <c r="D562" t="s">
        <v>134</v>
      </c>
      <c r="E562"/>
      <c r="F562"/>
      <c r="G562"/>
      <c r="H562" t="s">
        <v>134</v>
      </c>
      <c r="I562"/>
      <c r="J562" t="s">
        <v>134</v>
      </c>
      <c r="K562" t="s">
        <v>134</v>
      </c>
      <c r="L562" t="s">
        <v>134</v>
      </c>
      <c r="M562"/>
      <c r="N562" t="s">
        <v>134</v>
      </c>
      <c r="O562" t="s">
        <v>134</v>
      </c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 s="232" t="s">
        <v>107</v>
      </c>
      <c r="BB562" s="232">
        <v>0</v>
      </c>
      <c r="BC562" t="e">
        <v>#N/A</v>
      </c>
      <c r="BD562">
        <f>VLOOKUP(A562,[1]ورقة6!$A$2:$A$5557,1,0)</f>
        <v>339631</v>
      </c>
      <c r="BE562" s="125">
        <v>0</v>
      </c>
    </row>
    <row r="563" spans="1:57" x14ac:dyDescent="0.25">
      <c r="A563" s="233">
        <v>339634</v>
      </c>
      <c r="B563" s="234" t="s">
        <v>107</v>
      </c>
      <c r="C563" s="233" t="s">
        <v>133</v>
      </c>
      <c r="D563" s="233" t="s">
        <v>133</v>
      </c>
      <c r="E563" s="233" t="s">
        <v>133</v>
      </c>
      <c r="F563" s="233" t="s">
        <v>133</v>
      </c>
      <c r="G563" s="233" t="s">
        <v>133</v>
      </c>
      <c r="H563" s="233" t="s">
        <v>133</v>
      </c>
      <c r="I563" s="233" t="s">
        <v>133</v>
      </c>
      <c r="J563" s="233" t="s">
        <v>131</v>
      </c>
      <c r="K563" s="233" t="s">
        <v>131</v>
      </c>
      <c r="L563" s="233" t="s">
        <v>131</v>
      </c>
      <c r="M563" s="233" t="s">
        <v>131</v>
      </c>
      <c r="N563" s="233" t="s">
        <v>131</v>
      </c>
      <c r="O563" s="233" t="s">
        <v>131</v>
      </c>
      <c r="P563" s="233"/>
      <c r="Q563" s="233"/>
      <c r="R563" s="233"/>
      <c r="S563" s="233"/>
      <c r="T563" s="233"/>
      <c r="U563" s="233"/>
      <c r="V563" s="233"/>
      <c r="W563" s="233"/>
      <c r="X563" s="233"/>
      <c r="Y563" s="233"/>
      <c r="Z563" s="233"/>
      <c r="AA563" s="233"/>
      <c r="AB563" s="233"/>
      <c r="AC563" s="233"/>
      <c r="AD563" s="233"/>
      <c r="AE563" s="233"/>
      <c r="AF563" s="233"/>
      <c r="AG563" s="233"/>
      <c r="AH563" s="233"/>
      <c r="AI563" s="233"/>
      <c r="AJ563" s="233"/>
      <c r="AK563" s="233"/>
      <c r="AL563" s="233"/>
      <c r="AM563" s="233"/>
      <c r="AN563" s="233"/>
      <c r="AO563" s="233"/>
      <c r="AP563" s="233"/>
      <c r="AQ563" s="233"/>
      <c r="AR563" s="233"/>
      <c r="AS563" s="233"/>
      <c r="AT563" s="233"/>
      <c r="AU563" s="233"/>
      <c r="AV563" s="233"/>
      <c r="AW563" s="233"/>
      <c r="AX563" s="233"/>
      <c r="AY563" s="233"/>
      <c r="AZ563" s="233"/>
      <c r="BA563" s="232" t="e">
        <v>#N/A</v>
      </c>
      <c r="BB563" s="232">
        <v>0</v>
      </c>
      <c r="BC563" t="e">
        <v>#N/A</v>
      </c>
      <c r="BD563">
        <f>VLOOKUP(A563,[1]ورقة6!$A$2:$A$5557,1,0)</f>
        <v>339634</v>
      </c>
      <c r="BE563" s="125">
        <v>0</v>
      </c>
    </row>
    <row r="564" spans="1:57" x14ac:dyDescent="0.25">
      <c r="A564" s="233">
        <v>339636</v>
      </c>
      <c r="B564" s="234" t="s">
        <v>107</v>
      </c>
      <c r="C564" s="233" t="s">
        <v>133</v>
      </c>
      <c r="D564" s="233" t="s">
        <v>133</v>
      </c>
      <c r="E564" s="233"/>
      <c r="F564" s="233"/>
      <c r="G564" s="233"/>
      <c r="H564" s="233"/>
      <c r="I564" s="233" t="s">
        <v>133</v>
      </c>
      <c r="J564" s="233" t="s">
        <v>131</v>
      </c>
      <c r="K564" s="233" t="s">
        <v>131</v>
      </c>
      <c r="L564" s="233" t="s">
        <v>131</v>
      </c>
      <c r="M564" s="233" t="s">
        <v>131</v>
      </c>
      <c r="N564" s="233" t="s">
        <v>131</v>
      </c>
      <c r="O564" s="233" t="s">
        <v>131</v>
      </c>
      <c r="P564" s="233"/>
      <c r="Q564" s="233"/>
      <c r="R564" s="233"/>
      <c r="S564" s="233"/>
      <c r="T564" s="233"/>
      <c r="U564" s="233"/>
      <c r="V564" s="233"/>
      <c r="W564" s="233"/>
      <c r="X564" s="233"/>
      <c r="Y564" s="233"/>
      <c r="Z564" s="233"/>
      <c r="AA564" s="233"/>
      <c r="AB564" s="233"/>
      <c r="AC564" s="233"/>
      <c r="AD564" s="233"/>
      <c r="AE564" s="233"/>
      <c r="AF564" s="233"/>
      <c r="AG564" s="233"/>
      <c r="AH564" s="233"/>
      <c r="AI564" s="233"/>
      <c r="AJ564" s="233"/>
      <c r="AK564" s="233"/>
      <c r="AL564" s="233"/>
      <c r="AM564" s="233"/>
      <c r="AN564" s="233"/>
      <c r="AO564" s="233"/>
      <c r="AP564" s="233"/>
      <c r="AQ564" s="233"/>
      <c r="AR564" s="233"/>
      <c r="AS564" s="233"/>
      <c r="AT564" s="233"/>
      <c r="AU564" s="233"/>
      <c r="AV564" s="233"/>
      <c r="AW564" s="233"/>
      <c r="AX564" s="233"/>
      <c r="AY564" s="233"/>
      <c r="AZ564" s="233"/>
      <c r="BA564" s="232" t="e">
        <v>#N/A</v>
      </c>
      <c r="BB564" s="232">
        <v>0</v>
      </c>
      <c r="BC564" t="e">
        <v>#N/A</v>
      </c>
      <c r="BD564">
        <f>VLOOKUP(A564,[1]ورقة6!$A$2:$A$5557,1,0)</f>
        <v>339636</v>
      </c>
      <c r="BE564" s="125">
        <v>0</v>
      </c>
    </row>
    <row r="565" spans="1:57" x14ac:dyDescent="0.25">
      <c r="A565" s="233">
        <v>339637</v>
      </c>
      <c r="B565" s="234" t="s">
        <v>107</v>
      </c>
      <c r="C565" s="233" t="s">
        <v>134</v>
      </c>
      <c r="D565" s="233"/>
      <c r="E565" s="233"/>
      <c r="F565" s="233" t="s">
        <v>134</v>
      </c>
      <c r="G565" s="233" t="s">
        <v>134</v>
      </c>
      <c r="H565" s="233" t="s">
        <v>134</v>
      </c>
      <c r="I565" s="233"/>
      <c r="J565" s="233" t="s">
        <v>133</v>
      </c>
      <c r="K565" s="233" t="s">
        <v>133</v>
      </c>
      <c r="L565" s="233" t="s">
        <v>133</v>
      </c>
      <c r="M565" s="233"/>
      <c r="N565" s="233" t="s">
        <v>133</v>
      </c>
      <c r="O565" s="233" t="s">
        <v>133</v>
      </c>
      <c r="P565" s="233"/>
      <c r="Q565" s="233"/>
      <c r="R565" s="233"/>
      <c r="S565" s="233"/>
      <c r="T565" s="233"/>
      <c r="U565" s="233"/>
      <c r="V565" s="233"/>
      <c r="W565" s="233"/>
      <c r="X565" s="233"/>
      <c r="Y565" s="233"/>
      <c r="Z565" s="233"/>
      <c r="AA565" s="233"/>
      <c r="AB565" s="233"/>
      <c r="AC565" s="233"/>
      <c r="AD565" s="233"/>
      <c r="AE565" s="233"/>
      <c r="AF565" s="233"/>
      <c r="AG565" s="233"/>
      <c r="AH565" s="233"/>
      <c r="AI565" s="233"/>
      <c r="AJ565" s="233"/>
      <c r="AK565" s="233"/>
      <c r="AL565" s="233"/>
      <c r="AM565" s="233"/>
      <c r="AN565" s="233"/>
      <c r="AO565" s="233"/>
      <c r="AP565" s="233"/>
      <c r="AQ565" s="233"/>
      <c r="AR565" s="233"/>
      <c r="AS565" s="233"/>
      <c r="AT565" s="233"/>
      <c r="AU565" s="233"/>
      <c r="AV565" s="233"/>
      <c r="AW565" s="233"/>
      <c r="AX565" s="233"/>
      <c r="AY565" s="233"/>
      <c r="AZ565" s="233"/>
      <c r="BA565" s="232" t="e">
        <v>#N/A</v>
      </c>
      <c r="BB565" s="232">
        <v>0</v>
      </c>
      <c r="BC565" t="e">
        <v>#N/A</v>
      </c>
      <c r="BD565">
        <f>VLOOKUP(A565,[1]ورقة6!$A$2:$A$5557,1,0)</f>
        <v>339637</v>
      </c>
      <c r="BE565" s="125">
        <v>0</v>
      </c>
    </row>
    <row r="566" spans="1:57" x14ac:dyDescent="0.25">
      <c r="A566">
        <v>339638</v>
      </c>
      <c r="B566" t="s">
        <v>107</v>
      </c>
      <c r="C566"/>
      <c r="D566" t="s">
        <v>134</v>
      </c>
      <c r="E566" t="s">
        <v>134</v>
      </c>
      <c r="F566"/>
      <c r="G566"/>
      <c r="H566"/>
      <c r="I566"/>
      <c r="J566" t="s">
        <v>134</v>
      </c>
      <c r="K566"/>
      <c r="L566" t="s">
        <v>134</v>
      </c>
      <c r="M566"/>
      <c r="N566"/>
      <c r="O566" t="s">
        <v>133</v>
      </c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 s="232" t="s">
        <v>107</v>
      </c>
      <c r="BB566" s="232">
        <v>0</v>
      </c>
      <c r="BC566" t="e">
        <v>#N/A</v>
      </c>
      <c r="BD566">
        <f>VLOOKUP(A566,[1]ورقة6!$A$2:$A$5557,1,0)</f>
        <v>339638</v>
      </c>
      <c r="BE566" s="125">
        <v>0</v>
      </c>
    </row>
    <row r="567" spans="1:57" x14ac:dyDescent="0.25">
      <c r="A567" s="233">
        <v>339640</v>
      </c>
      <c r="B567" s="234" t="s">
        <v>107</v>
      </c>
      <c r="C567" s="233"/>
      <c r="D567" s="233"/>
      <c r="E567" s="233" t="s">
        <v>133</v>
      </c>
      <c r="F567" s="233" t="s">
        <v>134</v>
      </c>
      <c r="G567" s="233"/>
      <c r="H567" s="233"/>
      <c r="I567" s="233"/>
      <c r="J567" s="233"/>
      <c r="K567" s="233" t="s">
        <v>133</v>
      </c>
      <c r="L567" s="233" t="s">
        <v>133</v>
      </c>
      <c r="M567" s="233"/>
      <c r="N567" s="233" t="s">
        <v>133</v>
      </c>
      <c r="O567" s="233" t="s">
        <v>133</v>
      </c>
      <c r="P567" s="233"/>
      <c r="Q567" s="233"/>
      <c r="R567" s="233"/>
      <c r="S567" s="233"/>
      <c r="T567" s="233"/>
      <c r="U567" s="233"/>
      <c r="V567" s="233"/>
      <c r="W567" s="233"/>
      <c r="X567" s="233"/>
      <c r="Y567" s="233"/>
      <c r="Z567" s="233"/>
      <c r="AA567" s="233"/>
      <c r="AB567" s="233"/>
      <c r="AC567" s="233"/>
      <c r="AD567" s="233"/>
      <c r="AE567" s="233"/>
      <c r="AF567" s="233"/>
      <c r="AG567" s="233"/>
      <c r="AH567" s="233"/>
      <c r="AI567" s="233"/>
      <c r="AJ567" s="233"/>
      <c r="AK567" s="233"/>
      <c r="AL567" s="233"/>
      <c r="AM567" s="233"/>
      <c r="AN567" s="233"/>
      <c r="AO567" s="233"/>
      <c r="AP567" s="233"/>
      <c r="AQ567" s="233"/>
      <c r="AR567" s="233"/>
      <c r="AS567" s="233"/>
      <c r="AT567" s="233"/>
      <c r="AU567" s="233"/>
      <c r="AV567" s="233"/>
      <c r="AW567" s="233"/>
      <c r="AX567" s="233"/>
      <c r="AY567" s="233"/>
      <c r="AZ567" s="233"/>
      <c r="BA567" s="232" t="e">
        <v>#N/A</v>
      </c>
      <c r="BB567" s="232">
        <v>0</v>
      </c>
      <c r="BC567" t="e">
        <v>#N/A</v>
      </c>
      <c r="BD567">
        <f>VLOOKUP(A567,[1]ورقة6!$A$2:$A$5557,1,0)</f>
        <v>339640</v>
      </c>
      <c r="BE567" s="125">
        <v>0</v>
      </c>
    </row>
    <row r="568" spans="1:57" x14ac:dyDescent="0.25">
      <c r="A568" s="233">
        <v>339641</v>
      </c>
      <c r="B568" s="234" t="s">
        <v>107</v>
      </c>
      <c r="C568" s="233" t="s">
        <v>133</v>
      </c>
      <c r="D568" s="233" t="s">
        <v>133</v>
      </c>
      <c r="E568" s="233" t="s">
        <v>133</v>
      </c>
      <c r="F568" s="233" t="s">
        <v>133</v>
      </c>
      <c r="G568" s="233" t="s">
        <v>133</v>
      </c>
      <c r="H568" s="233" t="s">
        <v>133</v>
      </c>
      <c r="I568" s="233" t="s">
        <v>133</v>
      </c>
      <c r="J568" s="233" t="s">
        <v>131</v>
      </c>
      <c r="K568" s="233" t="s">
        <v>131</v>
      </c>
      <c r="L568" s="233" t="s">
        <v>131</v>
      </c>
      <c r="M568" s="233" t="s">
        <v>131</v>
      </c>
      <c r="N568" s="233" t="s">
        <v>131</v>
      </c>
      <c r="O568" s="233" t="s">
        <v>131</v>
      </c>
      <c r="P568" s="233"/>
      <c r="Q568" s="233"/>
      <c r="R568" s="233"/>
      <c r="S568" s="233"/>
      <c r="T568" s="233"/>
      <c r="U568" s="233"/>
      <c r="V568" s="233"/>
      <c r="W568" s="233"/>
      <c r="X568" s="233"/>
      <c r="Y568" s="233"/>
      <c r="Z568" s="233"/>
      <c r="AA568" s="233"/>
      <c r="AB568" s="233"/>
      <c r="AC568" s="233"/>
      <c r="AD568" s="233"/>
      <c r="AE568" s="233"/>
      <c r="AF568" s="233"/>
      <c r="AG568" s="233"/>
      <c r="AH568" s="233"/>
      <c r="AI568" s="233"/>
      <c r="AJ568" s="233"/>
      <c r="AK568" s="233"/>
      <c r="AL568" s="233"/>
      <c r="AM568" s="233"/>
      <c r="AN568" s="233"/>
      <c r="AO568" s="233"/>
      <c r="AP568" s="233"/>
      <c r="AQ568" s="233"/>
      <c r="AR568" s="233"/>
      <c r="AS568" s="233"/>
      <c r="AT568" s="233"/>
      <c r="AU568" s="233"/>
      <c r="AV568" s="233"/>
      <c r="AW568" s="233"/>
      <c r="AX568" s="233"/>
      <c r="AY568" s="233"/>
      <c r="AZ568" s="233"/>
      <c r="BA568" s="232" t="e">
        <v>#N/A</v>
      </c>
      <c r="BB568" s="232">
        <v>0</v>
      </c>
      <c r="BC568" t="e">
        <v>#N/A</v>
      </c>
      <c r="BD568">
        <f>VLOOKUP(A568,[1]ورقة6!$A$2:$A$5557,1,0)</f>
        <v>339641</v>
      </c>
      <c r="BE568" s="125">
        <v>0</v>
      </c>
    </row>
    <row r="569" spans="1:57" x14ac:dyDescent="0.25">
      <c r="A569" s="233">
        <v>339642</v>
      </c>
      <c r="B569" s="234" t="s">
        <v>107</v>
      </c>
      <c r="C569" s="233"/>
      <c r="D569" s="233" t="s">
        <v>133</v>
      </c>
      <c r="E569" s="233" t="s">
        <v>133</v>
      </c>
      <c r="F569" s="233" t="s">
        <v>133</v>
      </c>
      <c r="G569" s="233"/>
      <c r="H569" s="233"/>
      <c r="I569" s="233"/>
      <c r="J569" s="233" t="s">
        <v>131</v>
      </c>
      <c r="K569" s="233" t="s">
        <v>133</v>
      </c>
      <c r="L569" s="233" t="s">
        <v>131</v>
      </c>
      <c r="M569" s="233" t="s">
        <v>133</v>
      </c>
      <c r="N569" s="233"/>
      <c r="O569" s="233" t="s">
        <v>133</v>
      </c>
      <c r="P569" s="233"/>
      <c r="Q569" s="233"/>
      <c r="R569" s="233"/>
      <c r="S569" s="233"/>
      <c r="T569" s="233"/>
      <c r="U569" s="233"/>
      <c r="V569" s="233"/>
      <c r="W569" s="233"/>
      <c r="X569" s="233"/>
      <c r="Y569" s="233"/>
      <c r="Z569" s="233"/>
      <c r="AA569" s="233"/>
      <c r="AB569" s="233"/>
      <c r="AC569" s="233"/>
      <c r="AD569" s="233"/>
      <c r="AE569" s="233"/>
      <c r="AF569" s="233"/>
      <c r="AG569" s="233"/>
      <c r="AH569" s="233"/>
      <c r="AI569" s="233"/>
      <c r="AJ569" s="233"/>
      <c r="AK569" s="233"/>
      <c r="AL569" s="233"/>
      <c r="AM569" s="233"/>
      <c r="AN569" s="233"/>
      <c r="AO569" s="233"/>
      <c r="AP569" s="233"/>
      <c r="AQ569" s="233"/>
      <c r="AR569" s="233"/>
      <c r="AS569" s="233"/>
      <c r="AT569" s="233"/>
      <c r="AU569" s="233"/>
      <c r="AV569" s="233"/>
      <c r="AW569" s="233"/>
      <c r="AX569" s="233"/>
      <c r="AY569" s="233"/>
      <c r="AZ569" s="233"/>
      <c r="BA569" s="232" t="e">
        <v>#N/A</v>
      </c>
      <c r="BB569" s="232">
        <v>0</v>
      </c>
      <c r="BC569" t="e">
        <v>#N/A</v>
      </c>
      <c r="BD569">
        <f>VLOOKUP(A569,[1]ورقة6!$A$2:$A$5557,1,0)</f>
        <v>339642</v>
      </c>
      <c r="BE569" s="125">
        <v>0</v>
      </c>
    </row>
    <row r="570" spans="1:57" x14ac:dyDescent="0.25">
      <c r="A570">
        <v>339643</v>
      </c>
      <c r="B570" t="s">
        <v>107</v>
      </c>
      <c r="C570"/>
      <c r="D570"/>
      <c r="E570"/>
      <c r="F570"/>
      <c r="G570" t="s">
        <v>133</v>
      </c>
      <c r="H570"/>
      <c r="I570"/>
      <c r="J570"/>
      <c r="K570" t="s">
        <v>134</v>
      </c>
      <c r="L570" t="s">
        <v>131</v>
      </c>
      <c r="M570" t="s">
        <v>131</v>
      </c>
      <c r="N570" t="s">
        <v>131</v>
      </c>
      <c r="O570" t="s">
        <v>131</v>
      </c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 s="232" t="s">
        <v>107</v>
      </c>
      <c r="BB570" s="232">
        <v>0</v>
      </c>
      <c r="BC570" t="e">
        <v>#N/A</v>
      </c>
      <c r="BD570">
        <f>VLOOKUP(A570,[1]ورقة6!$A$2:$A$5557,1,0)</f>
        <v>339643</v>
      </c>
      <c r="BE570" s="125">
        <v>0</v>
      </c>
    </row>
    <row r="571" spans="1:57" x14ac:dyDescent="0.25">
      <c r="A571" s="233">
        <v>339647</v>
      </c>
      <c r="B571" s="234" t="s">
        <v>107</v>
      </c>
      <c r="C571" s="233"/>
      <c r="D571" s="233" t="s">
        <v>133</v>
      </c>
      <c r="E571" s="233" t="s">
        <v>133</v>
      </c>
      <c r="F571" s="233" t="s">
        <v>133</v>
      </c>
      <c r="G571" s="233" t="s">
        <v>133</v>
      </c>
      <c r="H571" s="233"/>
      <c r="I571" s="233" t="s">
        <v>133</v>
      </c>
      <c r="J571" s="233" t="s">
        <v>131</v>
      </c>
      <c r="K571" s="233" t="s">
        <v>131</v>
      </c>
      <c r="L571" s="233" t="s">
        <v>131</v>
      </c>
      <c r="M571" s="233" t="s">
        <v>131</v>
      </c>
      <c r="N571" s="233" t="s">
        <v>131</v>
      </c>
      <c r="O571" s="233" t="s">
        <v>131</v>
      </c>
      <c r="P571" s="233"/>
      <c r="Q571" s="233"/>
      <c r="R571" s="233"/>
      <c r="S571" s="233"/>
      <c r="T571" s="233"/>
      <c r="U571" s="233"/>
      <c r="V571" s="233"/>
      <c r="W571" s="233"/>
      <c r="X571" s="233"/>
      <c r="Y571" s="233"/>
      <c r="Z571" s="233"/>
      <c r="AA571" s="233"/>
      <c r="AB571" s="233"/>
      <c r="AC571" s="233"/>
      <c r="AD571" s="233"/>
      <c r="AE571" s="233"/>
      <c r="AF571" s="233"/>
      <c r="AG571" s="233"/>
      <c r="AH571" s="233"/>
      <c r="AI571" s="233"/>
      <c r="AJ571" s="233"/>
      <c r="AK571" s="233"/>
      <c r="AL571" s="233"/>
      <c r="AM571" s="233"/>
      <c r="AN571" s="233"/>
      <c r="AO571" s="233"/>
      <c r="AP571" s="233"/>
      <c r="AQ571" s="233"/>
      <c r="AR571" s="233"/>
      <c r="AS571" s="233"/>
      <c r="AT571" s="233"/>
      <c r="AU571" s="233"/>
      <c r="AV571" s="233"/>
      <c r="AW571" s="233"/>
      <c r="AX571" s="233"/>
      <c r="AY571" s="233"/>
      <c r="AZ571" s="233"/>
      <c r="BA571" s="232" t="e">
        <v>#N/A</v>
      </c>
      <c r="BB571" s="232">
        <v>0</v>
      </c>
      <c r="BC571" t="e">
        <v>#N/A</v>
      </c>
      <c r="BD571">
        <f>VLOOKUP(A571,[1]ورقة6!$A$2:$A$5557,1,0)</f>
        <v>339647</v>
      </c>
      <c r="BE571" s="125">
        <v>0</v>
      </c>
    </row>
    <row r="572" spans="1:57" x14ac:dyDescent="0.25">
      <c r="A572" s="233">
        <v>339649</v>
      </c>
      <c r="B572" s="234" t="s">
        <v>107</v>
      </c>
      <c r="C572" s="233" t="s">
        <v>133</v>
      </c>
      <c r="D572" s="233" t="s">
        <v>133</v>
      </c>
      <c r="E572" s="233" t="s">
        <v>133</v>
      </c>
      <c r="F572" s="233" t="s">
        <v>131</v>
      </c>
      <c r="G572" s="233" t="s">
        <v>133</v>
      </c>
      <c r="H572" s="233" t="s">
        <v>131</v>
      </c>
      <c r="I572" s="233" t="s">
        <v>131</v>
      </c>
      <c r="J572" s="233" t="s">
        <v>131</v>
      </c>
      <c r="K572" s="233" t="s">
        <v>131</v>
      </c>
      <c r="L572" s="233" t="s">
        <v>131</v>
      </c>
      <c r="M572" s="233" t="s">
        <v>131</v>
      </c>
      <c r="N572" s="233" t="s">
        <v>131</v>
      </c>
      <c r="O572" s="233" t="s">
        <v>131</v>
      </c>
      <c r="P572" s="233"/>
      <c r="Q572" s="233"/>
      <c r="R572" s="233"/>
      <c r="S572" s="233"/>
      <c r="T572" s="233"/>
      <c r="U572" s="233"/>
      <c r="V572" s="233"/>
      <c r="W572" s="233"/>
      <c r="X572" s="233"/>
      <c r="Y572" s="233"/>
      <c r="Z572" s="233"/>
      <c r="AA572" s="233"/>
      <c r="AB572" s="233"/>
      <c r="AC572" s="233"/>
      <c r="AD572" s="233"/>
      <c r="AE572" s="233"/>
      <c r="AF572" s="233"/>
      <c r="AG572" s="233"/>
      <c r="AH572" s="233"/>
      <c r="AI572" s="233"/>
      <c r="AJ572" s="233"/>
      <c r="AK572" s="233"/>
      <c r="AL572" s="233"/>
      <c r="AM572" s="233"/>
      <c r="AN572" s="233"/>
      <c r="AO572" s="233"/>
      <c r="AP572" s="233"/>
      <c r="AQ572" s="233"/>
      <c r="AR572" s="233"/>
      <c r="AS572" s="233"/>
      <c r="AT572" s="233"/>
      <c r="AU572" s="233"/>
      <c r="AV572" s="233"/>
      <c r="AW572" s="233"/>
      <c r="AX572" s="233"/>
      <c r="AY572" s="233"/>
      <c r="AZ572" s="233"/>
      <c r="BA572" s="232" t="e">
        <v>#N/A</v>
      </c>
      <c r="BB572" s="232">
        <v>0</v>
      </c>
      <c r="BC572" t="e">
        <v>#N/A</v>
      </c>
      <c r="BD572">
        <f>VLOOKUP(A572,[1]ورقة6!$A$2:$A$5557,1,0)</f>
        <v>339649</v>
      </c>
      <c r="BE572" s="125">
        <v>0</v>
      </c>
    </row>
    <row r="573" spans="1:57" x14ac:dyDescent="0.25">
      <c r="A573" s="233">
        <v>339653</v>
      </c>
      <c r="B573" s="234" t="s">
        <v>107</v>
      </c>
      <c r="C573" s="233" t="s">
        <v>131</v>
      </c>
      <c r="D573" s="233" t="s">
        <v>133</v>
      </c>
      <c r="E573" s="233" t="s">
        <v>131</v>
      </c>
      <c r="F573" s="233" t="s">
        <v>131</v>
      </c>
      <c r="G573" s="233" t="s">
        <v>131</v>
      </c>
      <c r="H573" s="233" t="s">
        <v>133</v>
      </c>
      <c r="I573" s="233" t="s">
        <v>133</v>
      </c>
      <c r="J573" s="233" t="s">
        <v>131</v>
      </c>
      <c r="K573" s="233" t="s">
        <v>131</v>
      </c>
      <c r="L573" s="233" t="s">
        <v>131</v>
      </c>
      <c r="M573" s="233" t="s">
        <v>131</v>
      </c>
      <c r="N573" s="233" t="s">
        <v>131</v>
      </c>
      <c r="O573" s="233" t="s">
        <v>131</v>
      </c>
      <c r="P573" s="233"/>
      <c r="Q573" s="233"/>
      <c r="R573" s="233"/>
      <c r="S573" s="233"/>
      <c r="T573" s="233"/>
      <c r="U573" s="233"/>
      <c r="V573" s="233"/>
      <c r="W573" s="233"/>
      <c r="X573" s="233"/>
      <c r="Y573" s="233"/>
      <c r="Z573" s="233"/>
      <c r="AA573" s="233"/>
      <c r="AB573" s="233"/>
      <c r="AC573" s="233"/>
      <c r="AD573" s="233"/>
      <c r="AE573" s="233"/>
      <c r="AF573" s="233"/>
      <c r="AG573" s="233"/>
      <c r="AH573" s="233"/>
      <c r="AI573" s="233"/>
      <c r="AJ573" s="233"/>
      <c r="AK573" s="233"/>
      <c r="AL573" s="233"/>
      <c r="AM573" s="233"/>
      <c r="AN573" s="233"/>
      <c r="AO573" s="233"/>
      <c r="AP573" s="233"/>
      <c r="AQ573" s="233"/>
      <c r="AR573" s="233"/>
      <c r="AS573" s="233"/>
      <c r="AT573" s="233"/>
      <c r="AU573" s="233"/>
      <c r="AV573" s="233"/>
      <c r="AW573" s="233"/>
      <c r="AX573" s="233"/>
      <c r="AY573" s="233"/>
      <c r="AZ573" s="233"/>
      <c r="BA573" s="232" t="e">
        <v>#N/A</v>
      </c>
      <c r="BB573" s="232">
        <v>0</v>
      </c>
      <c r="BC573" t="e">
        <v>#N/A</v>
      </c>
      <c r="BD573">
        <f>VLOOKUP(A573,[1]ورقة6!$A$2:$A$5557,1,0)</f>
        <v>339653</v>
      </c>
      <c r="BE573" s="125">
        <v>0</v>
      </c>
    </row>
    <row r="574" spans="1:57" x14ac:dyDescent="0.25">
      <c r="A574" s="233">
        <v>339658</v>
      </c>
      <c r="B574" s="234" t="s">
        <v>107</v>
      </c>
      <c r="C574" s="233"/>
      <c r="D574" s="233" t="s">
        <v>133</v>
      </c>
      <c r="E574" s="233"/>
      <c r="F574" s="233" t="s">
        <v>131</v>
      </c>
      <c r="G574" s="233" t="s">
        <v>131</v>
      </c>
      <c r="H574" s="233" t="s">
        <v>133</v>
      </c>
      <c r="I574" s="233" t="s">
        <v>131</v>
      </c>
      <c r="J574" s="233" t="s">
        <v>133</v>
      </c>
      <c r="K574" s="233" t="s">
        <v>133</v>
      </c>
      <c r="L574" s="233" t="s">
        <v>131</v>
      </c>
      <c r="M574" s="233" t="s">
        <v>133</v>
      </c>
      <c r="N574" s="233" t="s">
        <v>133</v>
      </c>
      <c r="O574" s="233" t="s">
        <v>131</v>
      </c>
      <c r="P574" s="233"/>
      <c r="Q574" s="233"/>
      <c r="R574" s="233"/>
      <c r="S574" s="233"/>
      <c r="T574" s="233"/>
      <c r="U574" s="233"/>
      <c r="V574" s="233"/>
      <c r="W574" s="233"/>
      <c r="X574" s="233"/>
      <c r="Y574" s="233"/>
      <c r="Z574" s="233"/>
      <c r="AA574" s="233"/>
      <c r="AB574" s="233"/>
      <c r="AC574" s="233"/>
      <c r="AD574" s="233"/>
      <c r="AE574" s="233"/>
      <c r="AF574" s="233"/>
      <c r="AG574" s="233"/>
      <c r="AH574" s="233"/>
      <c r="AI574" s="233"/>
      <c r="AJ574" s="233"/>
      <c r="AK574" s="233"/>
      <c r="AL574" s="233"/>
      <c r="AM574" s="233"/>
      <c r="AN574" s="233"/>
      <c r="AO574" s="233"/>
      <c r="AP574" s="233"/>
      <c r="AQ574" s="233"/>
      <c r="AR574" s="233"/>
      <c r="AS574" s="233"/>
      <c r="AT574" s="233"/>
      <c r="AU574" s="233"/>
      <c r="AV574" s="233"/>
      <c r="AW574" s="233"/>
      <c r="AX574" s="233"/>
      <c r="AY574" s="233"/>
      <c r="AZ574" s="233"/>
      <c r="BA574" s="232" t="e">
        <v>#N/A</v>
      </c>
      <c r="BB574" s="232">
        <v>0</v>
      </c>
      <c r="BC574" t="e">
        <v>#N/A</v>
      </c>
      <c r="BD574">
        <f>VLOOKUP(A574,[1]ورقة6!$A$2:$A$5557,1,0)</f>
        <v>339658</v>
      </c>
      <c r="BE574" s="125">
        <v>0</v>
      </c>
    </row>
    <row r="575" spans="1:57" x14ac:dyDescent="0.25">
      <c r="A575" s="233">
        <v>339660</v>
      </c>
      <c r="B575" s="234" t="s">
        <v>107</v>
      </c>
      <c r="C575" s="233" t="s">
        <v>133</v>
      </c>
      <c r="D575" s="233" t="s">
        <v>133</v>
      </c>
      <c r="E575" s="233" t="s">
        <v>133</v>
      </c>
      <c r="F575" s="233" t="s">
        <v>133</v>
      </c>
      <c r="G575" s="233" t="s">
        <v>133</v>
      </c>
      <c r="H575" s="233" t="s">
        <v>133</v>
      </c>
      <c r="I575" s="233" t="s">
        <v>133</v>
      </c>
      <c r="J575" s="233" t="s">
        <v>131</v>
      </c>
      <c r="K575" s="233" t="s">
        <v>131</v>
      </c>
      <c r="L575" s="233" t="s">
        <v>131</v>
      </c>
      <c r="M575" s="233" t="s">
        <v>131</v>
      </c>
      <c r="N575" s="233" t="s">
        <v>131</v>
      </c>
      <c r="O575" s="233" t="s">
        <v>131</v>
      </c>
      <c r="P575" s="233"/>
      <c r="Q575" s="233"/>
      <c r="R575" s="233"/>
      <c r="S575" s="233"/>
      <c r="T575" s="233"/>
      <c r="U575" s="233"/>
      <c r="V575" s="233"/>
      <c r="W575" s="233"/>
      <c r="X575" s="233"/>
      <c r="Y575" s="233"/>
      <c r="Z575" s="233"/>
      <c r="AA575" s="233"/>
      <c r="AB575" s="233"/>
      <c r="AC575" s="233"/>
      <c r="AD575" s="233"/>
      <c r="AE575" s="233"/>
      <c r="AF575" s="233"/>
      <c r="AG575" s="233"/>
      <c r="AH575" s="233"/>
      <c r="AI575" s="233"/>
      <c r="AJ575" s="233"/>
      <c r="AK575" s="233"/>
      <c r="AL575" s="233"/>
      <c r="AM575" s="233"/>
      <c r="AN575" s="233"/>
      <c r="AO575" s="233"/>
      <c r="AP575" s="233"/>
      <c r="AQ575" s="233"/>
      <c r="AR575" s="233"/>
      <c r="AS575" s="233"/>
      <c r="AT575" s="233"/>
      <c r="AU575" s="233"/>
      <c r="AV575" s="233"/>
      <c r="AW575" s="233"/>
      <c r="AX575" s="233"/>
      <c r="AY575" s="233"/>
      <c r="AZ575" s="233"/>
      <c r="BA575" s="232" t="e">
        <v>#N/A</v>
      </c>
      <c r="BB575" s="232">
        <v>0</v>
      </c>
      <c r="BC575" t="e">
        <v>#N/A</v>
      </c>
      <c r="BD575">
        <f>VLOOKUP(A575,[1]ورقة6!$A$2:$A$5557,1,0)</f>
        <v>339660</v>
      </c>
      <c r="BE575" s="125">
        <v>0</v>
      </c>
    </row>
    <row r="576" spans="1:57" x14ac:dyDescent="0.25">
      <c r="A576" s="233">
        <v>339661</v>
      </c>
      <c r="B576" s="234" t="s">
        <v>107</v>
      </c>
      <c r="C576" s="233"/>
      <c r="D576" s="233" t="s">
        <v>134</v>
      </c>
      <c r="E576" s="233" t="s">
        <v>133</v>
      </c>
      <c r="F576" s="233" t="s">
        <v>133</v>
      </c>
      <c r="G576" s="233" t="s">
        <v>133</v>
      </c>
      <c r="H576" s="233"/>
      <c r="I576" s="233"/>
      <c r="J576" s="233" t="s">
        <v>133</v>
      </c>
      <c r="K576" s="233" t="s">
        <v>133</v>
      </c>
      <c r="L576" s="233" t="s">
        <v>133</v>
      </c>
      <c r="M576" s="233" t="s">
        <v>133</v>
      </c>
      <c r="N576" s="233" t="s">
        <v>133</v>
      </c>
      <c r="O576" s="233" t="s">
        <v>133</v>
      </c>
      <c r="P576" s="233"/>
      <c r="Q576" s="233"/>
      <c r="R576" s="233"/>
      <c r="S576" s="233"/>
      <c r="T576" s="233"/>
      <c r="U576" s="233"/>
      <c r="V576" s="233"/>
      <c r="W576" s="233"/>
      <c r="X576" s="233"/>
      <c r="Y576" s="233"/>
      <c r="Z576" s="233"/>
      <c r="AA576" s="233"/>
      <c r="AB576" s="233"/>
      <c r="AC576" s="233"/>
      <c r="AD576" s="233"/>
      <c r="AE576" s="233"/>
      <c r="AF576" s="233"/>
      <c r="AG576" s="233"/>
      <c r="AH576" s="233"/>
      <c r="AI576" s="233"/>
      <c r="AJ576" s="233"/>
      <c r="AK576" s="233"/>
      <c r="AL576" s="233"/>
      <c r="AM576" s="233"/>
      <c r="AN576" s="233"/>
      <c r="AO576" s="233"/>
      <c r="AP576" s="233"/>
      <c r="AQ576" s="233"/>
      <c r="AR576" s="233"/>
      <c r="AS576" s="233"/>
      <c r="AT576" s="233"/>
      <c r="AU576" s="233"/>
      <c r="AV576" s="233"/>
      <c r="AW576" s="233"/>
      <c r="AX576" s="233"/>
      <c r="AY576" s="233"/>
      <c r="AZ576" s="233"/>
      <c r="BA576" s="232" t="e">
        <v>#N/A</v>
      </c>
      <c r="BB576" s="232">
        <v>0</v>
      </c>
      <c r="BC576" t="e">
        <v>#N/A</v>
      </c>
      <c r="BD576">
        <f>VLOOKUP(A576,[1]ورقة6!$A$2:$A$5557,1,0)</f>
        <v>339661</v>
      </c>
      <c r="BE576" s="125">
        <v>0</v>
      </c>
    </row>
    <row r="577" spans="1:57" x14ac:dyDescent="0.25">
      <c r="A577" s="233">
        <v>339663</v>
      </c>
      <c r="B577" s="234" t="s">
        <v>107</v>
      </c>
      <c r="C577" s="233"/>
      <c r="D577" s="233" t="s">
        <v>133</v>
      </c>
      <c r="E577" s="233" t="s">
        <v>133</v>
      </c>
      <c r="F577" s="233" t="s">
        <v>133</v>
      </c>
      <c r="G577" s="233" t="s">
        <v>131</v>
      </c>
      <c r="H577" s="233" t="s">
        <v>131</v>
      </c>
      <c r="I577" s="233" t="s">
        <v>131</v>
      </c>
      <c r="J577" s="233" t="s">
        <v>131</v>
      </c>
      <c r="K577" s="233" t="s">
        <v>131</v>
      </c>
      <c r="L577" s="233" t="s">
        <v>131</v>
      </c>
      <c r="M577" s="233" t="s">
        <v>131</v>
      </c>
      <c r="N577" s="233" t="s">
        <v>131</v>
      </c>
      <c r="O577" s="233" t="s">
        <v>131</v>
      </c>
      <c r="P577" s="233"/>
      <c r="Q577" s="233"/>
      <c r="R577" s="233"/>
      <c r="S577" s="233"/>
      <c r="T577" s="233"/>
      <c r="U577" s="233"/>
      <c r="V577" s="233"/>
      <c r="W577" s="233"/>
      <c r="X577" s="233"/>
      <c r="Y577" s="233"/>
      <c r="Z577" s="233"/>
      <c r="AA577" s="233"/>
      <c r="AB577" s="233"/>
      <c r="AC577" s="233"/>
      <c r="AD577" s="233"/>
      <c r="AE577" s="233"/>
      <c r="AF577" s="233"/>
      <c r="AG577" s="233"/>
      <c r="AH577" s="233"/>
      <c r="AI577" s="233"/>
      <c r="AJ577" s="233"/>
      <c r="AK577" s="233"/>
      <c r="AL577" s="233"/>
      <c r="AM577" s="233"/>
      <c r="AN577" s="233"/>
      <c r="AO577" s="233"/>
      <c r="AP577" s="233"/>
      <c r="AQ577" s="233"/>
      <c r="AR577" s="233"/>
      <c r="AS577" s="233"/>
      <c r="AT577" s="233"/>
      <c r="AU577" s="233"/>
      <c r="AV577" s="233"/>
      <c r="AW577" s="233"/>
      <c r="AX577" s="233"/>
      <c r="AY577" s="233"/>
      <c r="AZ577" s="233"/>
      <c r="BA577" s="232" t="e">
        <v>#N/A</v>
      </c>
      <c r="BB577" s="232">
        <v>0</v>
      </c>
      <c r="BC577" t="e">
        <v>#N/A</v>
      </c>
      <c r="BD577">
        <f>VLOOKUP(A577,[1]ورقة6!$A$2:$A$5557,1,0)</f>
        <v>339663</v>
      </c>
      <c r="BE577" s="125">
        <v>0</v>
      </c>
    </row>
    <row r="578" spans="1:57" x14ac:dyDescent="0.25">
      <c r="A578" s="233">
        <v>339666</v>
      </c>
      <c r="B578" s="234" t="s">
        <v>107</v>
      </c>
      <c r="C578" s="233" t="s">
        <v>131</v>
      </c>
      <c r="D578" s="233" t="s">
        <v>131</v>
      </c>
      <c r="E578" s="233" t="s">
        <v>131</v>
      </c>
      <c r="F578" s="233" t="s">
        <v>131</v>
      </c>
      <c r="G578" s="233" t="s">
        <v>131</v>
      </c>
      <c r="H578" s="233" t="s">
        <v>131</v>
      </c>
      <c r="I578" s="233" t="s">
        <v>131</v>
      </c>
      <c r="J578" s="233" t="s">
        <v>131</v>
      </c>
      <c r="K578" s="233" t="s">
        <v>131</v>
      </c>
      <c r="L578" s="233" t="s">
        <v>131</v>
      </c>
      <c r="M578" s="233" t="s">
        <v>131</v>
      </c>
      <c r="N578" s="233" t="s">
        <v>131</v>
      </c>
      <c r="O578" s="233" t="s">
        <v>131</v>
      </c>
      <c r="P578" s="233"/>
      <c r="Q578" s="233"/>
      <c r="R578" s="233"/>
      <c r="S578" s="233"/>
      <c r="T578" s="233"/>
      <c r="U578" s="233"/>
      <c r="V578" s="233"/>
      <c r="W578" s="233"/>
      <c r="X578" s="233"/>
      <c r="Y578" s="233"/>
      <c r="Z578" s="233"/>
      <c r="AA578" s="233"/>
      <c r="AB578" s="233"/>
      <c r="AC578" s="233"/>
      <c r="AD578" s="233"/>
      <c r="AE578" s="233"/>
      <c r="AF578" s="233"/>
      <c r="AG578" s="233"/>
      <c r="AH578" s="233"/>
      <c r="AI578" s="233"/>
      <c r="AJ578" s="233"/>
      <c r="AK578" s="233"/>
      <c r="AL578" s="233"/>
      <c r="AM578" s="233"/>
      <c r="AN578" s="233"/>
      <c r="AO578" s="233"/>
      <c r="AP578" s="233"/>
      <c r="AQ578" s="233"/>
      <c r="AR578" s="233"/>
      <c r="AS578" s="233"/>
      <c r="AT578" s="233"/>
      <c r="AU578" s="233"/>
      <c r="AV578" s="233"/>
      <c r="AW578" s="233"/>
      <c r="AX578" s="233"/>
      <c r="AY578" s="233"/>
      <c r="AZ578" s="233"/>
      <c r="BA578" s="232" t="e">
        <v>#N/A</v>
      </c>
      <c r="BB578" s="232">
        <v>0</v>
      </c>
      <c r="BC578" t="e">
        <v>#N/A</v>
      </c>
      <c r="BD578">
        <f>VLOOKUP(A578,[1]ورقة6!$A$2:$A$5557,1,0)</f>
        <v>339666</v>
      </c>
      <c r="BE578" s="125">
        <v>0</v>
      </c>
    </row>
    <row r="579" spans="1:57" x14ac:dyDescent="0.25">
      <c r="A579" s="233">
        <v>339671</v>
      </c>
      <c r="B579" s="234" t="s">
        <v>107</v>
      </c>
      <c r="C579" s="233" t="s">
        <v>134</v>
      </c>
      <c r="D579" s="233" t="s">
        <v>134</v>
      </c>
      <c r="E579" s="233" t="s">
        <v>134</v>
      </c>
      <c r="F579" s="233" t="s">
        <v>134</v>
      </c>
      <c r="G579" s="233" t="s">
        <v>133</v>
      </c>
      <c r="H579" s="233" t="s">
        <v>133</v>
      </c>
      <c r="I579" s="233"/>
      <c r="J579" s="233" t="s">
        <v>133</v>
      </c>
      <c r="K579" s="233" t="s">
        <v>133</v>
      </c>
      <c r="L579" s="233" t="s">
        <v>133</v>
      </c>
      <c r="M579" s="233" t="s">
        <v>133</v>
      </c>
      <c r="N579" s="233" t="s">
        <v>131</v>
      </c>
      <c r="O579" s="233" t="s">
        <v>131</v>
      </c>
      <c r="P579" s="233"/>
      <c r="Q579" s="233"/>
      <c r="R579" s="233"/>
      <c r="S579" s="233"/>
      <c r="T579" s="233"/>
      <c r="U579" s="233"/>
      <c r="V579" s="233"/>
      <c r="W579" s="233"/>
      <c r="X579" s="233"/>
      <c r="Y579" s="233"/>
      <c r="Z579" s="233"/>
      <c r="AA579" s="233"/>
      <c r="AB579" s="233"/>
      <c r="AC579" s="233"/>
      <c r="AD579" s="233"/>
      <c r="AE579" s="233"/>
      <c r="AF579" s="233"/>
      <c r="AG579" s="233"/>
      <c r="AH579" s="233"/>
      <c r="AI579" s="233"/>
      <c r="AJ579" s="233"/>
      <c r="AK579" s="233"/>
      <c r="AL579" s="233"/>
      <c r="AM579" s="233"/>
      <c r="AN579" s="233"/>
      <c r="AO579" s="233"/>
      <c r="AP579" s="233"/>
      <c r="AQ579" s="233"/>
      <c r="AR579" s="233"/>
      <c r="AS579" s="233"/>
      <c r="AT579" s="233"/>
      <c r="AU579" s="233"/>
      <c r="AV579" s="233"/>
      <c r="AW579" s="233"/>
      <c r="AX579" s="233"/>
      <c r="AY579" s="233"/>
      <c r="AZ579" s="233"/>
      <c r="BA579" s="232" t="e">
        <v>#N/A</v>
      </c>
      <c r="BB579" s="232">
        <v>0</v>
      </c>
      <c r="BC579" t="e">
        <v>#N/A</v>
      </c>
      <c r="BD579">
        <f>VLOOKUP(A579,[1]ورقة6!$A$2:$A$5557,1,0)</f>
        <v>339671</v>
      </c>
      <c r="BE579" s="125">
        <v>0</v>
      </c>
    </row>
    <row r="580" spans="1:57" x14ac:dyDescent="0.25">
      <c r="A580">
        <v>339673</v>
      </c>
      <c r="B580" t="s">
        <v>107</v>
      </c>
      <c r="C580" t="s">
        <v>134</v>
      </c>
      <c r="D580" t="s">
        <v>134</v>
      </c>
      <c r="E580"/>
      <c r="F580"/>
      <c r="G580"/>
      <c r="H580"/>
      <c r="I580"/>
      <c r="J580" t="s">
        <v>133</v>
      </c>
      <c r="K580" t="s">
        <v>134</v>
      </c>
      <c r="L580" t="s">
        <v>133</v>
      </c>
      <c r="M580" t="s">
        <v>134</v>
      </c>
      <c r="N580"/>
      <c r="O580" t="s">
        <v>134</v>
      </c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 s="232" t="s">
        <v>107</v>
      </c>
      <c r="BB580" s="232">
        <v>0</v>
      </c>
      <c r="BC580" t="e">
        <v>#N/A</v>
      </c>
      <c r="BD580">
        <f>VLOOKUP(A580,[1]ورقة6!$A$2:$A$5557,1,0)</f>
        <v>339673</v>
      </c>
      <c r="BE580" s="125">
        <v>0</v>
      </c>
    </row>
    <row r="581" spans="1:57" x14ac:dyDescent="0.25">
      <c r="A581" s="233">
        <v>339674</v>
      </c>
      <c r="B581" s="234" t="s">
        <v>107</v>
      </c>
      <c r="C581" s="233" t="s">
        <v>131</v>
      </c>
      <c r="D581" s="233" t="s">
        <v>131</v>
      </c>
      <c r="E581" s="233" t="s">
        <v>131</v>
      </c>
      <c r="F581" s="233" t="s">
        <v>131</v>
      </c>
      <c r="G581" s="233" t="s">
        <v>131</v>
      </c>
      <c r="H581" s="233" t="s">
        <v>133</v>
      </c>
      <c r="I581" s="233" t="s">
        <v>133</v>
      </c>
      <c r="J581" s="233" t="s">
        <v>131</v>
      </c>
      <c r="K581" s="233" t="s">
        <v>131</v>
      </c>
      <c r="L581" s="233" t="s">
        <v>131</v>
      </c>
      <c r="M581" s="233" t="s">
        <v>131</v>
      </c>
      <c r="N581" s="233" t="s">
        <v>131</v>
      </c>
      <c r="O581" s="233" t="s">
        <v>131</v>
      </c>
      <c r="P581" s="233"/>
      <c r="Q581" s="233"/>
      <c r="R581" s="233"/>
      <c r="S581" s="233"/>
      <c r="T581" s="233"/>
      <c r="U581" s="233"/>
      <c r="V581" s="233"/>
      <c r="W581" s="233"/>
      <c r="X581" s="233"/>
      <c r="Y581" s="233"/>
      <c r="Z581" s="233"/>
      <c r="AA581" s="233"/>
      <c r="AB581" s="233"/>
      <c r="AC581" s="233"/>
      <c r="AD581" s="233"/>
      <c r="AE581" s="233"/>
      <c r="AF581" s="233"/>
      <c r="AG581" s="233"/>
      <c r="AH581" s="233"/>
      <c r="AI581" s="233"/>
      <c r="AJ581" s="233"/>
      <c r="AK581" s="233"/>
      <c r="AL581" s="233"/>
      <c r="AM581" s="233"/>
      <c r="AN581" s="233"/>
      <c r="AO581" s="233"/>
      <c r="AP581" s="233"/>
      <c r="AQ581" s="233"/>
      <c r="AR581" s="233"/>
      <c r="AS581" s="233"/>
      <c r="AT581" s="233"/>
      <c r="AU581" s="233"/>
      <c r="AV581" s="233"/>
      <c r="AW581" s="233"/>
      <c r="AX581" s="233"/>
      <c r="AY581" s="233"/>
      <c r="AZ581" s="233"/>
      <c r="BA581" s="232" t="e">
        <v>#N/A</v>
      </c>
      <c r="BB581" s="232">
        <v>0</v>
      </c>
      <c r="BC581" t="e">
        <v>#N/A</v>
      </c>
      <c r="BD581">
        <f>VLOOKUP(A581,[1]ورقة6!$A$2:$A$5557,1,0)</f>
        <v>339674</v>
      </c>
      <c r="BE581" s="125">
        <v>0</v>
      </c>
    </row>
    <row r="582" spans="1:57" x14ac:dyDescent="0.25">
      <c r="A582" s="233">
        <v>339676</v>
      </c>
      <c r="B582" s="234" t="s">
        <v>107</v>
      </c>
      <c r="C582" s="233"/>
      <c r="D582" s="233"/>
      <c r="E582" s="233" t="s">
        <v>134</v>
      </c>
      <c r="F582" s="233" t="s">
        <v>134</v>
      </c>
      <c r="G582" s="233" t="s">
        <v>134</v>
      </c>
      <c r="H582" s="233"/>
      <c r="I582" s="233"/>
      <c r="J582" s="233" t="s">
        <v>133</v>
      </c>
      <c r="K582" s="233" t="s">
        <v>133</v>
      </c>
      <c r="L582" s="233" t="s">
        <v>133</v>
      </c>
      <c r="M582" s="233" t="s">
        <v>133</v>
      </c>
      <c r="N582" s="233" t="s">
        <v>133</v>
      </c>
      <c r="O582" s="233" t="s">
        <v>131</v>
      </c>
      <c r="P582" s="233"/>
      <c r="Q582" s="233"/>
      <c r="R582" s="233"/>
      <c r="S582" s="233"/>
      <c r="T582" s="233"/>
      <c r="U582" s="233"/>
      <c r="V582" s="233"/>
      <c r="W582" s="233"/>
      <c r="X582" s="233"/>
      <c r="Y582" s="233"/>
      <c r="Z582" s="233"/>
      <c r="AA582" s="233"/>
      <c r="AB582" s="233"/>
      <c r="AC582" s="233"/>
      <c r="AD582" s="233"/>
      <c r="AE582" s="233"/>
      <c r="AF582" s="233"/>
      <c r="AG582" s="233"/>
      <c r="AH582" s="233"/>
      <c r="AI582" s="233"/>
      <c r="AJ582" s="233"/>
      <c r="AK582" s="233"/>
      <c r="AL582" s="233"/>
      <c r="AM582" s="233"/>
      <c r="AN582" s="233"/>
      <c r="AO582" s="233"/>
      <c r="AP582" s="233"/>
      <c r="AQ582" s="233"/>
      <c r="AR582" s="233"/>
      <c r="AS582" s="233"/>
      <c r="AT582" s="233"/>
      <c r="AU582" s="233"/>
      <c r="AV582" s="233"/>
      <c r="AW582" s="233"/>
      <c r="AX582" s="233"/>
      <c r="AY582" s="233"/>
      <c r="AZ582" s="233"/>
      <c r="BA582" s="232" t="e">
        <v>#N/A</v>
      </c>
      <c r="BB582" s="232">
        <v>0</v>
      </c>
      <c r="BC582" t="e">
        <v>#N/A</v>
      </c>
      <c r="BD582">
        <f>VLOOKUP(A582,[1]ورقة6!$A$2:$A$5557,1,0)</f>
        <v>339676</v>
      </c>
      <c r="BE582" s="125">
        <v>0</v>
      </c>
    </row>
    <row r="583" spans="1:57" x14ac:dyDescent="0.25">
      <c r="A583" s="233">
        <v>339678</v>
      </c>
      <c r="B583" s="234" t="s">
        <v>107</v>
      </c>
      <c r="C583" s="233" t="s">
        <v>133</v>
      </c>
      <c r="D583" s="233"/>
      <c r="E583" s="233" t="s">
        <v>133</v>
      </c>
      <c r="F583" s="233" t="s">
        <v>133</v>
      </c>
      <c r="G583" s="233" t="s">
        <v>133</v>
      </c>
      <c r="H583" s="233" t="s">
        <v>133</v>
      </c>
      <c r="I583" s="233"/>
      <c r="J583" s="233" t="s">
        <v>131</v>
      </c>
      <c r="K583" s="233" t="s">
        <v>131</v>
      </c>
      <c r="L583" s="233" t="s">
        <v>131</v>
      </c>
      <c r="M583" s="233" t="s">
        <v>131</v>
      </c>
      <c r="N583" s="233" t="s">
        <v>131</v>
      </c>
      <c r="O583" s="233" t="s">
        <v>131</v>
      </c>
      <c r="P583" s="233"/>
      <c r="Q583" s="233"/>
      <c r="R583" s="233"/>
      <c r="S583" s="233"/>
      <c r="T583" s="233"/>
      <c r="U583" s="233"/>
      <c r="V583" s="233"/>
      <c r="W583" s="233"/>
      <c r="X583" s="233"/>
      <c r="Y583" s="233"/>
      <c r="Z583" s="233"/>
      <c r="AA583" s="233"/>
      <c r="AB583" s="233"/>
      <c r="AC583" s="233"/>
      <c r="AD583" s="233"/>
      <c r="AE583" s="233"/>
      <c r="AF583" s="233"/>
      <c r="AG583" s="233"/>
      <c r="AH583" s="233"/>
      <c r="AI583" s="233"/>
      <c r="AJ583" s="233"/>
      <c r="AK583" s="233"/>
      <c r="AL583" s="233"/>
      <c r="AM583" s="233"/>
      <c r="AN583" s="233"/>
      <c r="AO583" s="233"/>
      <c r="AP583" s="233"/>
      <c r="AQ583" s="233"/>
      <c r="AR583" s="233"/>
      <c r="AS583" s="233"/>
      <c r="AT583" s="233"/>
      <c r="AU583" s="233"/>
      <c r="AV583" s="233"/>
      <c r="AW583" s="233"/>
      <c r="AX583" s="233"/>
      <c r="AY583" s="233"/>
      <c r="AZ583" s="233"/>
      <c r="BA583" s="232" t="e">
        <v>#N/A</v>
      </c>
      <c r="BB583" s="232">
        <v>0</v>
      </c>
      <c r="BC583" t="e">
        <v>#N/A</v>
      </c>
      <c r="BD583">
        <f>VLOOKUP(A583,[1]ورقة6!$A$2:$A$5557,1,0)</f>
        <v>339678</v>
      </c>
      <c r="BE583" s="125">
        <v>0</v>
      </c>
    </row>
    <row r="584" spans="1:57" x14ac:dyDescent="0.25">
      <c r="A584" s="233">
        <v>339679</v>
      </c>
      <c r="B584" s="234" t="s">
        <v>107</v>
      </c>
      <c r="C584" s="233" t="s">
        <v>133</v>
      </c>
      <c r="D584" s="233" t="s">
        <v>133</v>
      </c>
      <c r="E584" s="233" t="s">
        <v>131</v>
      </c>
      <c r="F584" s="233" t="s">
        <v>133</v>
      </c>
      <c r="G584" s="233" t="s">
        <v>131</v>
      </c>
      <c r="H584" s="233" t="s">
        <v>133</v>
      </c>
      <c r="I584" s="233" t="s">
        <v>131</v>
      </c>
      <c r="J584" s="233" t="s">
        <v>131</v>
      </c>
      <c r="K584" s="233" t="s">
        <v>131</v>
      </c>
      <c r="L584" s="233" t="s">
        <v>131</v>
      </c>
      <c r="M584" s="233" t="s">
        <v>131</v>
      </c>
      <c r="N584" s="233" t="s">
        <v>131</v>
      </c>
      <c r="O584" s="233" t="s">
        <v>131</v>
      </c>
      <c r="P584" s="233"/>
      <c r="Q584" s="233"/>
      <c r="R584" s="233"/>
      <c r="S584" s="233"/>
      <c r="T584" s="233"/>
      <c r="U584" s="233"/>
      <c r="V584" s="233"/>
      <c r="W584" s="233"/>
      <c r="X584" s="233"/>
      <c r="Y584" s="233"/>
      <c r="Z584" s="233"/>
      <c r="AA584" s="233"/>
      <c r="AB584" s="233"/>
      <c r="AC584" s="233"/>
      <c r="AD584" s="233"/>
      <c r="AE584" s="233"/>
      <c r="AF584" s="233"/>
      <c r="AG584" s="233"/>
      <c r="AH584" s="233"/>
      <c r="AI584" s="233"/>
      <c r="AJ584" s="233"/>
      <c r="AK584" s="233"/>
      <c r="AL584" s="233"/>
      <c r="AM584" s="233"/>
      <c r="AN584" s="233"/>
      <c r="AO584" s="233"/>
      <c r="AP584" s="233"/>
      <c r="AQ584" s="233"/>
      <c r="AR584" s="233"/>
      <c r="AS584" s="233"/>
      <c r="AT584" s="233"/>
      <c r="AU584" s="233"/>
      <c r="AV584" s="233"/>
      <c r="AW584" s="233"/>
      <c r="AX584" s="233"/>
      <c r="AY584" s="233"/>
      <c r="AZ584" s="233"/>
      <c r="BA584" s="232" t="e">
        <v>#N/A</v>
      </c>
      <c r="BB584" s="232">
        <v>0</v>
      </c>
      <c r="BC584" t="e">
        <v>#N/A</v>
      </c>
      <c r="BD584">
        <f>VLOOKUP(A584,[1]ورقة6!$A$2:$A$5557,1,0)</f>
        <v>339679</v>
      </c>
      <c r="BE584" s="125">
        <v>0</v>
      </c>
    </row>
    <row r="585" spans="1:57" x14ac:dyDescent="0.25">
      <c r="A585" s="233">
        <v>339681</v>
      </c>
      <c r="B585" s="234" t="s">
        <v>107</v>
      </c>
      <c r="C585" s="233"/>
      <c r="D585" s="233" t="s">
        <v>134</v>
      </c>
      <c r="E585" s="233" t="s">
        <v>134</v>
      </c>
      <c r="F585" s="233" t="s">
        <v>134</v>
      </c>
      <c r="G585" s="233" t="s">
        <v>134</v>
      </c>
      <c r="H585" s="233" t="s">
        <v>134</v>
      </c>
      <c r="I585" s="233" t="s">
        <v>134</v>
      </c>
      <c r="J585" s="233" t="s">
        <v>133</v>
      </c>
      <c r="K585" s="233" t="s">
        <v>133</v>
      </c>
      <c r="L585" s="233" t="s">
        <v>133</v>
      </c>
      <c r="M585" s="233"/>
      <c r="N585" s="233" t="s">
        <v>133</v>
      </c>
      <c r="O585" s="233" t="s">
        <v>133</v>
      </c>
      <c r="P585" s="233"/>
      <c r="Q585" s="233"/>
      <c r="R585" s="233"/>
      <c r="S585" s="233"/>
      <c r="T585" s="233"/>
      <c r="U585" s="233"/>
      <c r="V585" s="233"/>
      <c r="W585" s="233"/>
      <c r="X585" s="233"/>
      <c r="Y585" s="233"/>
      <c r="Z585" s="233"/>
      <c r="AA585" s="233"/>
      <c r="AB585" s="233"/>
      <c r="AC585" s="233"/>
      <c r="AD585" s="233"/>
      <c r="AE585" s="233"/>
      <c r="AF585" s="233"/>
      <c r="AG585" s="233"/>
      <c r="AH585" s="233"/>
      <c r="AI585" s="233"/>
      <c r="AJ585" s="233"/>
      <c r="AK585" s="233"/>
      <c r="AL585" s="233"/>
      <c r="AM585" s="233"/>
      <c r="AN585" s="233"/>
      <c r="AO585" s="233"/>
      <c r="AP585" s="233"/>
      <c r="AQ585" s="233"/>
      <c r="AR585" s="233"/>
      <c r="AS585" s="233"/>
      <c r="AT585" s="233"/>
      <c r="AU585" s="233"/>
      <c r="AV585" s="233"/>
      <c r="AW585" s="233"/>
      <c r="AX585" s="233"/>
      <c r="AY585" s="233"/>
      <c r="AZ585" s="233"/>
      <c r="BA585" s="232" t="e">
        <v>#N/A</v>
      </c>
      <c r="BB585" s="232">
        <v>0</v>
      </c>
      <c r="BC585" t="e">
        <v>#N/A</v>
      </c>
      <c r="BD585">
        <f>VLOOKUP(A585,[1]ورقة6!$A$2:$A$5557,1,0)</f>
        <v>339681</v>
      </c>
      <c r="BE585" s="125">
        <v>0</v>
      </c>
    </row>
    <row r="586" spans="1:57" x14ac:dyDescent="0.25">
      <c r="A586">
        <v>339682</v>
      </c>
      <c r="B586" t="s">
        <v>107</v>
      </c>
      <c r="C586"/>
      <c r="D586"/>
      <c r="E586"/>
      <c r="F586" t="s">
        <v>134</v>
      </c>
      <c r="G586" t="s">
        <v>134</v>
      </c>
      <c r="H586"/>
      <c r="I586" t="s">
        <v>133</v>
      </c>
      <c r="J586" t="s">
        <v>131</v>
      </c>
      <c r="K586" t="s">
        <v>131</v>
      </c>
      <c r="L586" t="s">
        <v>131</v>
      </c>
      <c r="M586" t="s">
        <v>131</v>
      </c>
      <c r="N586" t="s">
        <v>131</v>
      </c>
      <c r="O586" t="s">
        <v>131</v>
      </c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 s="232" t="s">
        <v>107</v>
      </c>
      <c r="BB586" s="232">
        <v>0</v>
      </c>
      <c r="BC586" t="e">
        <v>#N/A</v>
      </c>
      <c r="BD586">
        <f>VLOOKUP(A586,[1]ورقة6!$A$2:$A$5557,1,0)</f>
        <v>339682</v>
      </c>
      <c r="BE586" s="125">
        <v>0</v>
      </c>
    </row>
    <row r="587" spans="1:57" x14ac:dyDescent="0.25">
      <c r="A587">
        <v>339684</v>
      </c>
      <c r="B587" t="s">
        <v>107</v>
      </c>
      <c r="C587"/>
      <c r="D587" t="s">
        <v>134</v>
      </c>
      <c r="E587"/>
      <c r="F587" t="s">
        <v>134</v>
      </c>
      <c r="G587" t="s">
        <v>134</v>
      </c>
      <c r="H587" t="s">
        <v>134</v>
      </c>
      <c r="I587" t="s">
        <v>134</v>
      </c>
      <c r="J587" t="s">
        <v>133</v>
      </c>
      <c r="K587" t="s">
        <v>133</v>
      </c>
      <c r="L587" t="s">
        <v>133</v>
      </c>
      <c r="M587" t="s">
        <v>133</v>
      </c>
      <c r="N587" t="s">
        <v>133</v>
      </c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 s="232" t="s">
        <v>107</v>
      </c>
      <c r="BB587" s="232">
        <v>0</v>
      </c>
      <c r="BC587" t="e">
        <v>#N/A</v>
      </c>
      <c r="BD587">
        <f>VLOOKUP(A587,[1]ورقة6!$A$2:$A$5557,1,0)</f>
        <v>339684</v>
      </c>
      <c r="BE587" s="125">
        <v>0</v>
      </c>
    </row>
    <row r="588" spans="1:57" x14ac:dyDescent="0.25">
      <c r="A588" s="233">
        <v>339685</v>
      </c>
      <c r="B588" s="234" t="s">
        <v>107</v>
      </c>
      <c r="C588" s="233"/>
      <c r="D588" s="233" t="s">
        <v>134</v>
      </c>
      <c r="E588" s="233"/>
      <c r="F588" s="233" t="s">
        <v>134</v>
      </c>
      <c r="G588" s="233" t="s">
        <v>131</v>
      </c>
      <c r="H588" s="233" t="s">
        <v>134</v>
      </c>
      <c r="I588" s="233" t="s">
        <v>134</v>
      </c>
      <c r="J588" s="233" t="s">
        <v>133</v>
      </c>
      <c r="K588" s="233" t="s">
        <v>133</v>
      </c>
      <c r="L588" s="233" t="s">
        <v>133</v>
      </c>
      <c r="M588" s="233"/>
      <c r="N588" s="233" t="s">
        <v>133</v>
      </c>
      <c r="O588" s="233" t="s">
        <v>133</v>
      </c>
      <c r="P588" s="233"/>
      <c r="Q588" s="233"/>
      <c r="R588" s="233"/>
      <c r="S588" s="233"/>
      <c r="T588" s="233"/>
      <c r="U588" s="233"/>
      <c r="V588" s="233"/>
      <c r="W588" s="233"/>
      <c r="X588" s="233"/>
      <c r="Y588" s="233"/>
      <c r="Z588" s="233"/>
      <c r="AA588" s="233"/>
      <c r="AB588" s="233"/>
      <c r="AC588" s="233"/>
      <c r="AD588" s="233"/>
      <c r="AE588" s="233"/>
      <c r="AF588" s="233"/>
      <c r="AG588" s="233"/>
      <c r="AH588" s="233"/>
      <c r="AI588" s="233"/>
      <c r="AJ588" s="233"/>
      <c r="AK588" s="233"/>
      <c r="AL588" s="233"/>
      <c r="AM588" s="233"/>
      <c r="AN588" s="233"/>
      <c r="AO588" s="233"/>
      <c r="AP588" s="233"/>
      <c r="AQ588" s="233"/>
      <c r="AR588" s="233"/>
      <c r="AS588" s="233"/>
      <c r="AT588" s="233"/>
      <c r="AU588" s="233"/>
      <c r="AV588" s="233"/>
      <c r="AW588" s="233"/>
      <c r="AX588" s="233"/>
      <c r="AY588" s="233"/>
      <c r="AZ588" s="233"/>
      <c r="BA588" s="232" t="e">
        <v>#N/A</v>
      </c>
      <c r="BB588" s="232">
        <v>0</v>
      </c>
      <c r="BC588" t="e">
        <v>#N/A</v>
      </c>
      <c r="BD588">
        <f>VLOOKUP(A588,[1]ورقة6!$A$2:$A$5557,1,0)</f>
        <v>339685</v>
      </c>
      <c r="BE588" s="125">
        <v>0</v>
      </c>
    </row>
    <row r="589" spans="1:57" x14ac:dyDescent="0.25">
      <c r="A589" s="233">
        <v>339687</v>
      </c>
      <c r="B589" s="234" t="s">
        <v>107</v>
      </c>
      <c r="C589" s="233" t="s">
        <v>133</v>
      </c>
      <c r="D589" s="233" t="s">
        <v>131</v>
      </c>
      <c r="E589" s="233" t="s">
        <v>133</v>
      </c>
      <c r="F589" s="233" t="s">
        <v>133</v>
      </c>
      <c r="G589" s="233" t="s">
        <v>133</v>
      </c>
      <c r="H589" s="233" t="s">
        <v>131</v>
      </c>
      <c r="I589" s="233" t="s">
        <v>131</v>
      </c>
      <c r="J589" s="233" t="s">
        <v>131</v>
      </c>
      <c r="K589" s="233" t="s">
        <v>131</v>
      </c>
      <c r="L589" s="233" t="s">
        <v>131</v>
      </c>
      <c r="M589" s="233" t="s">
        <v>131</v>
      </c>
      <c r="N589" s="233" t="s">
        <v>131</v>
      </c>
      <c r="O589" s="233" t="s">
        <v>131</v>
      </c>
      <c r="P589" s="233"/>
      <c r="Q589" s="233"/>
      <c r="R589" s="233"/>
      <c r="S589" s="233"/>
      <c r="T589" s="233"/>
      <c r="U589" s="233"/>
      <c r="V589" s="233"/>
      <c r="W589" s="233"/>
      <c r="X589" s="233"/>
      <c r="Y589" s="233"/>
      <c r="Z589" s="233"/>
      <c r="AA589" s="233"/>
      <c r="AB589" s="233"/>
      <c r="AC589" s="233"/>
      <c r="AD589" s="233"/>
      <c r="AE589" s="233"/>
      <c r="AF589" s="233"/>
      <c r="AG589" s="233"/>
      <c r="AH589" s="233"/>
      <c r="AI589" s="233"/>
      <c r="AJ589" s="233"/>
      <c r="AK589" s="233"/>
      <c r="AL589" s="233"/>
      <c r="AM589" s="233"/>
      <c r="AN589" s="233"/>
      <c r="AO589" s="233"/>
      <c r="AP589" s="233"/>
      <c r="AQ589" s="233"/>
      <c r="AR589" s="233"/>
      <c r="AS589" s="233"/>
      <c r="AT589" s="233"/>
      <c r="AU589" s="233"/>
      <c r="AV589" s="233"/>
      <c r="AW589" s="233"/>
      <c r="AX589" s="233"/>
      <c r="AY589" s="233"/>
      <c r="AZ589" s="233"/>
      <c r="BA589" s="232" t="e">
        <v>#N/A</v>
      </c>
      <c r="BB589" s="232">
        <v>0</v>
      </c>
      <c r="BC589" t="e">
        <v>#N/A</v>
      </c>
      <c r="BD589">
        <f>VLOOKUP(A589,[1]ورقة6!$A$2:$A$5557,1,0)</f>
        <v>339687</v>
      </c>
      <c r="BE589" s="125">
        <v>0</v>
      </c>
    </row>
    <row r="590" spans="1:57" x14ac:dyDescent="0.25">
      <c r="A590" s="233">
        <v>339688</v>
      </c>
      <c r="B590" s="234" t="s">
        <v>107</v>
      </c>
      <c r="C590" s="233"/>
      <c r="D590" s="233" t="s">
        <v>134</v>
      </c>
      <c r="E590" s="233"/>
      <c r="F590" s="233" t="s">
        <v>134</v>
      </c>
      <c r="G590" s="233" t="s">
        <v>134</v>
      </c>
      <c r="H590" s="233" t="s">
        <v>134</v>
      </c>
      <c r="I590" s="233"/>
      <c r="J590" s="233" t="s">
        <v>133</v>
      </c>
      <c r="K590" s="233" t="s">
        <v>133</v>
      </c>
      <c r="L590" s="233" t="s">
        <v>133</v>
      </c>
      <c r="M590" s="233"/>
      <c r="N590" s="233" t="s">
        <v>133</v>
      </c>
      <c r="O590" s="233" t="s">
        <v>133</v>
      </c>
      <c r="P590" s="233"/>
      <c r="Q590" s="233"/>
      <c r="R590" s="233"/>
      <c r="S590" s="233"/>
      <c r="T590" s="233"/>
      <c r="U590" s="233"/>
      <c r="V590" s="233"/>
      <c r="W590" s="233"/>
      <c r="X590" s="233"/>
      <c r="Y590" s="233"/>
      <c r="Z590" s="233"/>
      <c r="AA590" s="233"/>
      <c r="AB590" s="233"/>
      <c r="AC590" s="233"/>
      <c r="AD590" s="233"/>
      <c r="AE590" s="233"/>
      <c r="AF590" s="233"/>
      <c r="AG590" s="233"/>
      <c r="AH590" s="233"/>
      <c r="AI590" s="233"/>
      <c r="AJ590" s="233"/>
      <c r="AK590" s="233"/>
      <c r="AL590" s="233"/>
      <c r="AM590" s="233"/>
      <c r="AN590" s="233"/>
      <c r="AO590" s="233"/>
      <c r="AP590" s="233"/>
      <c r="AQ590" s="233"/>
      <c r="AR590" s="233"/>
      <c r="AS590" s="233"/>
      <c r="AT590" s="233"/>
      <c r="AU590" s="233"/>
      <c r="AV590" s="233"/>
      <c r="AW590" s="233"/>
      <c r="AX590" s="233"/>
      <c r="AY590" s="233"/>
      <c r="AZ590" s="233"/>
      <c r="BA590" s="232" t="e">
        <v>#N/A</v>
      </c>
      <c r="BB590" s="232">
        <v>0</v>
      </c>
      <c r="BC590" t="e">
        <v>#N/A</v>
      </c>
      <c r="BD590">
        <f>VLOOKUP(A590,[1]ورقة6!$A$2:$A$5557,1,0)</f>
        <v>339688</v>
      </c>
      <c r="BE590" s="125">
        <v>0</v>
      </c>
    </row>
    <row r="591" spans="1:57" x14ac:dyDescent="0.25">
      <c r="A591" s="233">
        <v>339690</v>
      </c>
      <c r="B591" s="234" t="s">
        <v>107</v>
      </c>
      <c r="C591" s="233" t="s">
        <v>134</v>
      </c>
      <c r="D591" s="233"/>
      <c r="E591" s="233"/>
      <c r="F591" s="233" t="s">
        <v>133</v>
      </c>
      <c r="G591" s="233"/>
      <c r="H591" s="233" t="s">
        <v>133</v>
      </c>
      <c r="I591" s="233" t="s">
        <v>133</v>
      </c>
      <c r="J591" s="233" t="s">
        <v>133</v>
      </c>
      <c r="K591" s="233" t="s">
        <v>133</v>
      </c>
      <c r="L591" s="233" t="s">
        <v>133</v>
      </c>
      <c r="M591" s="233" t="s">
        <v>133</v>
      </c>
      <c r="N591" s="233" t="s">
        <v>131</v>
      </c>
      <c r="O591" s="233" t="s">
        <v>131</v>
      </c>
      <c r="P591" s="233"/>
      <c r="Q591" s="233"/>
      <c r="R591" s="233"/>
      <c r="S591" s="233"/>
      <c r="T591" s="233"/>
      <c r="U591" s="233"/>
      <c r="V591" s="233"/>
      <c r="W591" s="233"/>
      <c r="X591" s="233"/>
      <c r="Y591" s="233"/>
      <c r="Z591" s="233"/>
      <c r="AA591" s="233"/>
      <c r="AB591" s="233"/>
      <c r="AC591" s="233"/>
      <c r="AD591" s="233"/>
      <c r="AE591" s="233"/>
      <c r="AF591" s="233"/>
      <c r="AG591" s="233"/>
      <c r="AH591" s="233"/>
      <c r="AI591" s="233"/>
      <c r="AJ591" s="233"/>
      <c r="AK591" s="233"/>
      <c r="AL591" s="233"/>
      <c r="AM591" s="233"/>
      <c r="AN591" s="233"/>
      <c r="AO591" s="233"/>
      <c r="AP591" s="233"/>
      <c r="AQ591" s="233"/>
      <c r="AR591" s="233"/>
      <c r="AS591" s="233"/>
      <c r="AT591" s="233"/>
      <c r="AU591" s="233"/>
      <c r="AV591" s="233"/>
      <c r="AW591" s="233"/>
      <c r="AX591" s="233"/>
      <c r="AY591" s="233"/>
      <c r="AZ591" s="233"/>
      <c r="BA591" s="232" t="e">
        <v>#N/A</v>
      </c>
      <c r="BB591" s="232">
        <v>0</v>
      </c>
      <c r="BC591" t="e">
        <v>#N/A</v>
      </c>
      <c r="BD591">
        <f>VLOOKUP(A591,[1]ورقة6!$A$2:$A$5557,1,0)</f>
        <v>339690</v>
      </c>
      <c r="BE591" s="125">
        <v>0</v>
      </c>
    </row>
    <row r="592" spans="1:57" x14ac:dyDescent="0.25">
      <c r="A592" s="233">
        <v>339694</v>
      </c>
      <c r="B592" s="234" t="s">
        <v>107</v>
      </c>
      <c r="C592" s="233"/>
      <c r="D592" s="233"/>
      <c r="E592" s="233"/>
      <c r="F592" s="233" t="s">
        <v>133</v>
      </c>
      <c r="G592" s="233"/>
      <c r="H592" s="233"/>
      <c r="I592" s="233"/>
      <c r="J592" s="233"/>
      <c r="K592" s="233" t="s">
        <v>133</v>
      </c>
      <c r="L592" s="233" t="s">
        <v>131</v>
      </c>
      <c r="M592" s="233" t="s">
        <v>131</v>
      </c>
      <c r="N592" s="233"/>
      <c r="O592" s="233" t="s">
        <v>131</v>
      </c>
      <c r="P592" s="233"/>
      <c r="Q592" s="233"/>
      <c r="R592" s="233"/>
      <c r="S592" s="233"/>
      <c r="T592" s="233"/>
      <c r="U592" s="233"/>
      <c r="V592" s="233"/>
      <c r="W592" s="233"/>
      <c r="X592" s="233"/>
      <c r="Y592" s="233"/>
      <c r="Z592" s="233"/>
      <c r="AA592" s="233"/>
      <c r="AB592" s="233"/>
      <c r="AC592" s="233"/>
      <c r="AD592" s="233"/>
      <c r="AE592" s="233"/>
      <c r="AF592" s="233"/>
      <c r="AG592" s="233"/>
      <c r="AH592" s="233"/>
      <c r="AI592" s="233"/>
      <c r="AJ592" s="233"/>
      <c r="AK592" s="233"/>
      <c r="AL592" s="233"/>
      <c r="AM592" s="233"/>
      <c r="AN592" s="233"/>
      <c r="AO592" s="233"/>
      <c r="AP592" s="233"/>
      <c r="AQ592" s="233"/>
      <c r="AR592" s="233"/>
      <c r="AS592" s="233"/>
      <c r="AT592" s="233"/>
      <c r="AU592" s="233"/>
      <c r="AV592" s="233"/>
      <c r="AW592" s="233"/>
      <c r="AX592" s="233"/>
      <c r="AY592" s="233"/>
      <c r="AZ592" s="233"/>
      <c r="BA592" s="232" t="e">
        <v>#N/A</v>
      </c>
      <c r="BB592" s="232">
        <v>0</v>
      </c>
      <c r="BC592" t="e">
        <v>#N/A</v>
      </c>
      <c r="BD592">
        <f>VLOOKUP(A592,[1]ورقة6!$A$2:$A$5557,1,0)</f>
        <v>339694</v>
      </c>
      <c r="BE592" s="125">
        <v>0</v>
      </c>
    </row>
    <row r="593" spans="1:57" x14ac:dyDescent="0.25">
      <c r="A593" s="233">
        <v>339695</v>
      </c>
      <c r="B593" s="234" t="s">
        <v>107</v>
      </c>
      <c r="C593" s="233" t="s">
        <v>133</v>
      </c>
      <c r="D593" s="233" t="s">
        <v>131</v>
      </c>
      <c r="E593" s="233" t="s">
        <v>133</v>
      </c>
      <c r="F593" s="233" t="s">
        <v>133</v>
      </c>
      <c r="G593" s="233" t="s">
        <v>133</v>
      </c>
      <c r="H593" s="233" t="s">
        <v>133</v>
      </c>
      <c r="I593" s="233" t="s">
        <v>131</v>
      </c>
      <c r="J593" s="233" t="s">
        <v>131</v>
      </c>
      <c r="K593" s="233" t="s">
        <v>131</v>
      </c>
      <c r="L593" s="233" t="s">
        <v>131</v>
      </c>
      <c r="M593" s="233" t="s">
        <v>131</v>
      </c>
      <c r="N593" s="233" t="s">
        <v>131</v>
      </c>
      <c r="O593" s="233" t="s">
        <v>131</v>
      </c>
      <c r="P593" s="233"/>
      <c r="Q593" s="233"/>
      <c r="R593" s="233"/>
      <c r="S593" s="233"/>
      <c r="T593" s="233"/>
      <c r="U593" s="233"/>
      <c r="V593" s="233"/>
      <c r="W593" s="233"/>
      <c r="X593" s="233"/>
      <c r="Y593" s="233"/>
      <c r="Z593" s="233"/>
      <c r="AA593" s="233"/>
      <c r="AB593" s="233"/>
      <c r="AC593" s="233"/>
      <c r="AD593" s="233"/>
      <c r="AE593" s="233"/>
      <c r="AF593" s="233"/>
      <c r="AG593" s="233"/>
      <c r="AH593" s="233"/>
      <c r="AI593" s="233"/>
      <c r="AJ593" s="233"/>
      <c r="AK593" s="233"/>
      <c r="AL593" s="233"/>
      <c r="AM593" s="233"/>
      <c r="AN593" s="233"/>
      <c r="AO593" s="233"/>
      <c r="AP593" s="233"/>
      <c r="AQ593" s="233"/>
      <c r="AR593" s="233"/>
      <c r="AS593" s="233"/>
      <c r="AT593" s="233"/>
      <c r="AU593" s="233"/>
      <c r="AV593" s="233"/>
      <c r="AW593" s="233"/>
      <c r="AX593" s="233"/>
      <c r="AY593" s="233"/>
      <c r="AZ593" s="233"/>
      <c r="BA593" s="232" t="e">
        <v>#N/A</v>
      </c>
      <c r="BB593" s="232">
        <v>0</v>
      </c>
      <c r="BC593" t="e">
        <v>#N/A</v>
      </c>
      <c r="BD593">
        <f>VLOOKUP(A593,[1]ورقة6!$A$2:$A$5557,1,0)</f>
        <v>339695</v>
      </c>
      <c r="BE593" s="125">
        <v>0</v>
      </c>
    </row>
    <row r="594" spans="1:57" x14ac:dyDescent="0.25">
      <c r="A594" s="233">
        <v>339696</v>
      </c>
      <c r="B594" s="234" t="s">
        <v>107</v>
      </c>
      <c r="C594" s="233"/>
      <c r="D594" s="233"/>
      <c r="E594" s="233"/>
      <c r="F594" s="233"/>
      <c r="G594" s="233" t="s">
        <v>134</v>
      </c>
      <c r="H594" s="233"/>
      <c r="I594" s="233"/>
      <c r="J594" s="233" t="s">
        <v>133</v>
      </c>
      <c r="K594" s="233" t="s">
        <v>133</v>
      </c>
      <c r="L594" s="233" t="s">
        <v>133</v>
      </c>
      <c r="M594" s="233" t="s">
        <v>133</v>
      </c>
      <c r="N594" s="233"/>
      <c r="O594" s="233" t="s">
        <v>133</v>
      </c>
      <c r="P594" s="233"/>
      <c r="Q594" s="233"/>
      <c r="R594" s="233"/>
      <c r="S594" s="233"/>
      <c r="T594" s="233"/>
      <c r="U594" s="233"/>
      <c r="V594" s="233"/>
      <c r="W594" s="233"/>
      <c r="X594" s="233"/>
      <c r="Y594" s="233"/>
      <c r="Z594" s="233"/>
      <c r="AA594" s="233"/>
      <c r="AB594" s="233"/>
      <c r="AC594" s="233"/>
      <c r="AD594" s="233"/>
      <c r="AE594" s="233"/>
      <c r="AF594" s="233"/>
      <c r="AG594" s="233"/>
      <c r="AH594" s="233"/>
      <c r="AI594" s="233"/>
      <c r="AJ594" s="233"/>
      <c r="AK594" s="233"/>
      <c r="AL594" s="233"/>
      <c r="AM594" s="233"/>
      <c r="AN594" s="233"/>
      <c r="AO594" s="233"/>
      <c r="AP594" s="233"/>
      <c r="AQ594" s="233"/>
      <c r="AR594" s="233"/>
      <c r="AS594" s="233"/>
      <c r="AT594" s="233"/>
      <c r="AU594" s="233"/>
      <c r="AV594" s="233"/>
      <c r="AW594" s="233"/>
      <c r="AX594" s="233"/>
      <c r="AY594" s="233"/>
      <c r="AZ594" s="233"/>
      <c r="BA594" s="232" t="e">
        <v>#N/A</v>
      </c>
      <c r="BB594" s="232">
        <v>0</v>
      </c>
      <c r="BC594" t="e">
        <v>#N/A</v>
      </c>
      <c r="BD594">
        <f>VLOOKUP(A594,[1]ورقة6!$A$2:$A$5557,1,0)</f>
        <v>339696</v>
      </c>
      <c r="BE594" s="125">
        <v>0</v>
      </c>
    </row>
    <row r="595" spans="1:57" x14ac:dyDescent="0.25">
      <c r="A595">
        <v>339701</v>
      </c>
      <c r="B595" t="s">
        <v>107</v>
      </c>
      <c r="C595"/>
      <c r="D595"/>
      <c r="E595"/>
      <c r="F595" t="s">
        <v>134</v>
      </c>
      <c r="G595" t="s">
        <v>134</v>
      </c>
      <c r="H595"/>
      <c r="I595"/>
      <c r="J595" t="s">
        <v>134</v>
      </c>
      <c r="K595" t="s">
        <v>131</v>
      </c>
      <c r="L595" t="s">
        <v>133</v>
      </c>
      <c r="M595" t="s">
        <v>134</v>
      </c>
      <c r="N595"/>
      <c r="O595" t="s">
        <v>131</v>
      </c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 s="232" t="s">
        <v>107</v>
      </c>
      <c r="BB595" s="232">
        <v>0</v>
      </c>
      <c r="BC595" t="e">
        <v>#N/A</v>
      </c>
      <c r="BD595">
        <f>VLOOKUP(A595,[1]ورقة6!$A$2:$A$5557,1,0)</f>
        <v>339701</v>
      </c>
      <c r="BE595" s="125">
        <v>0</v>
      </c>
    </row>
    <row r="596" spans="1:57" x14ac:dyDescent="0.25">
      <c r="A596" s="233">
        <v>339702</v>
      </c>
      <c r="B596" s="234" t="s">
        <v>107</v>
      </c>
      <c r="C596" s="233" t="s">
        <v>133</v>
      </c>
      <c r="D596" s="233" t="s">
        <v>131</v>
      </c>
      <c r="E596" s="233" t="s">
        <v>133</v>
      </c>
      <c r="F596" s="233" t="s">
        <v>133</v>
      </c>
      <c r="G596" s="233" t="s">
        <v>133</v>
      </c>
      <c r="H596" s="233" t="s">
        <v>131</v>
      </c>
      <c r="I596" s="233" t="s">
        <v>131</v>
      </c>
      <c r="J596" s="233" t="s">
        <v>131</v>
      </c>
      <c r="K596" s="233" t="s">
        <v>131</v>
      </c>
      <c r="L596" s="233" t="s">
        <v>131</v>
      </c>
      <c r="M596" s="233" t="s">
        <v>131</v>
      </c>
      <c r="N596" s="233" t="s">
        <v>131</v>
      </c>
      <c r="O596" s="233" t="s">
        <v>131</v>
      </c>
      <c r="P596" s="233"/>
      <c r="Q596" s="233"/>
      <c r="R596" s="233"/>
      <c r="S596" s="233"/>
      <c r="T596" s="233"/>
      <c r="U596" s="233"/>
      <c r="V596" s="233"/>
      <c r="W596" s="233"/>
      <c r="X596" s="233"/>
      <c r="Y596" s="233"/>
      <c r="Z596" s="233"/>
      <c r="AA596" s="233"/>
      <c r="AB596" s="233"/>
      <c r="AC596" s="233"/>
      <c r="AD596" s="233"/>
      <c r="AE596" s="233"/>
      <c r="AF596" s="233"/>
      <c r="AG596" s="233"/>
      <c r="AH596" s="233"/>
      <c r="AI596" s="233"/>
      <c r="AJ596" s="233"/>
      <c r="AK596" s="233"/>
      <c r="AL596" s="233"/>
      <c r="AM596" s="233"/>
      <c r="AN596" s="233"/>
      <c r="AO596" s="233"/>
      <c r="AP596" s="233"/>
      <c r="AQ596" s="233"/>
      <c r="AR596" s="233"/>
      <c r="AS596" s="233"/>
      <c r="AT596" s="233"/>
      <c r="AU596" s="233"/>
      <c r="AV596" s="233"/>
      <c r="AW596" s="233"/>
      <c r="AX596" s="233"/>
      <c r="AY596" s="233"/>
      <c r="AZ596" s="233"/>
      <c r="BA596" s="232" t="e">
        <v>#N/A</v>
      </c>
      <c r="BB596" s="232">
        <v>0</v>
      </c>
      <c r="BC596" t="e">
        <v>#N/A</v>
      </c>
      <c r="BD596">
        <f>VLOOKUP(A596,[1]ورقة6!$A$2:$A$5557,1,0)</f>
        <v>339702</v>
      </c>
      <c r="BE596" s="125">
        <v>0</v>
      </c>
    </row>
    <row r="597" spans="1:57" x14ac:dyDescent="0.25">
      <c r="A597" s="233">
        <v>339707</v>
      </c>
      <c r="B597" s="234" t="s">
        <v>107</v>
      </c>
      <c r="C597" s="233" t="s">
        <v>131</v>
      </c>
      <c r="D597" s="233" t="s">
        <v>133</v>
      </c>
      <c r="E597" s="233" t="s">
        <v>133</v>
      </c>
      <c r="F597" s="233" t="s">
        <v>133</v>
      </c>
      <c r="G597" s="233" t="s">
        <v>131</v>
      </c>
      <c r="H597" s="233" t="s">
        <v>133</v>
      </c>
      <c r="I597" s="233" t="s">
        <v>133</v>
      </c>
      <c r="J597" s="233" t="s">
        <v>131</v>
      </c>
      <c r="K597" s="233" t="s">
        <v>131</v>
      </c>
      <c r="L597" s="233" t="s">
        <v>131</v>
      </c>
      <c r="M597" s="233" t="s">
        <v>131</v>
      </c>
      <c r="N597" s="233" t="s">
        <v>131</v>
      </c>
      <c r="O597" s="233" t="s">
        <v>131</v>
      </c>
      <c r="P597" s="233"/>
      <c r="Q597" s="233"/>
      <c r="R597" s="233"/>
      <c r="S597" s="233"/>
      <c r="T597" s="233"/>
      <c r="U597" s="233"/>
      <c r="V597" s="233"/>
      <c r="W597" s="233"/>
      <c r="X597" s="233"/>
      <c r="Y597" s="233"/>
      <c r="Z597" s="233"/>
      <c r="AA597" s="233"/>
      <c r="AB597" s="233"/>
      <c r="AC597" s="233"/>
      <c r="AD597" s="233"/>
      <c r="AE597" s="233"/>
      <c r="AF597" s="233"/>
      <c r="AG597" s="233"/>
      <c r="AH597" s="233"/>
      <c r="AI597" s="233"/>
      <c r="AJ597" s="233"/>
      <c r="AK597" s="233"/>
      <c r="AL597" s="233"/>
      <c r="AM597" s="233"/>
      <c r="AN597" s="233"/>
      <c r="AO597" s="233"/>
      <c r="AP597" s="233"/>
      <c r="AQ597" s="233"/>
      <c r="AR597" s="233"/>
      <c r="AS597" s="233"/>
      <c r="AT597" s="233"/>
      <c r="AU597" s="233"/>
      <c r="AV597" s="233"/>
      <c r="AW597" s="233"/>
      <c r="AX597" s="233"/>
      <c r="AY597" s="233"/>
      <c r="AZ597" s="233"/>
      <c r="BA597" s="232" t="e">
        <v>#N/A</v>
      </c>
      <c r="BB597" s="232">
        <v>0</v>
      </c>
      <c r="BC597" t="e">
        <v>#N/A</v>
      </c>
      <c r="BD597">
        <f>VLOOKUP(A597,[1]ورقة6!$A$2:$A$5557,1,0)</f>
        <v>339707</v>
      </c>
      <c r="BE597" s="125">
        <v>0</v>
      </c>
    </row>
    <row r="598" spans="1:57" x14ac:dyDescent="0.25">
      <c r="A598" s="233">
        <v>339708</v>
      </c>
      <c r="B598" s="234" t="s">
        <v>107</v>
      </c>
      <c r="C598" s="233" t="s">
        <v>133</v>
      </c>
      <c r="D598" s="233" t="s">
        <v>133</v>
      </c>
      <c r="E598" s="233" t="s">
        <v>133</v>
      </c>
      <c r="F598" s="233" t="s">
        <v>131</v>
      </c>
      <c r="G598" s="233" t="s">
        <v>131</v>
      </c>
      <c r="H598" s="233" t="s">
        <v>131</v>
      </c>
      <c r="I598" s="233" t="s">
        <v>131</v>
      </c>
      <c r="J598" s="233" t="s">
        <v>131</v>
      </c>
      <c r="K598" s="233" t="s">
        <v>131</v>
      </c>
      <c r="L598" s="233" t="s">
        <v>131</v>
      </c>
      <c r="M598" s="233" t="s">
        <v>131</v>
      </c>
      <c r="N598" s="233" t="s">
        <v>131</v>
      </c>
      <c r="O598" s="233" t="s">
        <v>131</v>
      </c>
      <c r="P598" s="233"/>
      <c r="Q598" s="233"/>
      <c r="R598" s="233"/>
      <c r="S598" s="233"/>
      <c r="T598" s="233"/>
      <c r="U598" s="233"/>
      <c r="V598" s="233"/>
      <c r="W598" s="233"/>
      <c r="X598" s="233"/>
      <c r="Y598" s="233"/>
      <c r="Z598" s="233"/>
      <c r="AA598" s="233"/>
      <c r="AB598" s="233"/>
      <c r="AC598" s="233"/>
      <c r="AD598" s="233"/>
      <c r="AE598" s="233"/>
      <c r="AF598" s="233"/>
      <c r="AG598" s="233"/>
      <c r="AH598" s="233"/>
      <c r="AI598" s="233"/>
      <c r="AJ598" s="233"/>
      <c r="AK598" s="233"/>
      <c r="AL598" s="233"/>
      <c r="AM598" s="233"/>
      <c r="AN598" s="233"/>
      <c r="AO598" s="233"/>
      <c r="AP598" s="233"/>
      <c r="AQ598" s="233"/>
      <c r="AR598" s="233"/>
      <c r="AS598" s="233"/>
      <c r="AT598" s="233"/>
      <c r="AU598" s="233"/>
      <c r="AV598" s="233"/>
      <c r="AW598" s="233"/>
      <c r="AX598" s="233"/>
      <c r="AY598" s="233"/>
      <c r="AZ598" s="233"/>
      <c r="BA598" s="232" t="e">
        <v>#N/A</v>
      </c>
      <c r="BB598" s="232">
        <v>0</v>
      </c>
      <c r="BC598" t="e">
        <v>#N/A</v>
      </c>
      <c r="BD598">
        <f>VLOOKUP(A598,[1]ورقة6!$A$2:$A$5557,1,0)</f>
        <v>339708</v>
      </c>
      <c r="BE598" s="125">
        <v>0</v>
      </c>
    </row>
    <row r="599" spans="1:57" x14ac:dyDescent="0.25">
      <c r="A599" s="233">
        <v>339711</v>
      </c>
      <c r="B599" s="234" t="s">
        <v>107</v>
      </c>
      <c r="C599" s="233" t="s">
        <v>133</v>
      </c>
      <c r="D599" s="233" t="s">
        <v>133</v>
      </c>
      <c r="E599" s="233" t="s">
        <v>133</v>
      </c>
      <c r="F599" s="233" t="s">
        <v>133</v>
      </c>
      <c r="G599" s="233" t="s">
        <v>133</v>
      </c>
      <c r="H599" s="233" t="s">
        <v>133</v>
      </c>
      <c r="I599" s="233" t="s">
        <v>133</v>
      </c>
      <c r="J599" s="233" t="s">
        <v>131</v>
      </c>
      <c r="K599" s="233" t="s">
        <v>131</v>
      </c>
      <c r="L599" s="233" t="s">
        <v>131</v>
      </c>
      <c r="M599" s="233" t="s">
        <v>131</v>
      </c>
      <c r="N599" s="233" t="s">
        <v>131</v>
      </c>
      <c r="O599" s="233" t="s">
        <v>131</v>
      </c>
      <c r="P599" s="233"/>
      <c r="Q599" s="233"/>
      <c r="R599" s="233"/>
      <c r="S599" s="233"/>
      <c r="T599" s="233"/>
      <c r="U599" s="233"/>
      <c r="V599" s="233"/>
      <c r="W599" s="233"/>
      <c r="X599" s="233"/>
      <c r="Y599" s="233"/>
      <c r="Z599" s="233"/>
      <c r="AA599" s="233"/>
      <c r="AB599" s="233"/>
      <c r="AC599" s="233"/>
      <c r="AD599" s="233"/>
      <c r="AE599" s="233"/>
      <c r="AF599" s="233"/>
      <c r="AG599" s="233"/>
      <c r="AH599" s="233"/>
      <c r="AI599" s="233"/>
      <c r="AJ599" s="233"/>
      <c r="AK599" s="233"/>
      <c r="AL599" s="233"/>
      <c r="AM599" s="233"/>
      <c r="AN599" s="233"/>
      <c r="AO599" s="233"/>
      <c r="AP599" s="233"/>
      <c r="AQ599" s="233"/>
      <c r="AR599" s="233"/>
      <c r="AS599" s="233"/>
      <c r="AT599" s="233"/>
      <c r="AU599" s="233"/>
      <c r="AV599" s="233"/>
      <c r="AW599" s="233"/>
      <c r="AX599" s="233"/>
      <c r="AY599" s="233"/>
      <c r="AZ599" s="233"/>
      <c r="BA599" s="232" t="e">
        <v>#N/A</v>
      </c>
      <c r="BB599" s="232">
        <v>0</v>
      </c>
      <c r="BC599" t="e">
        <v>#N/A</v>
      </c>
      <c r="BD599">
        <f>VLOOKUP(A599,[1]ورقة6!$A$2:$A$5557,1,0)</f>
        <v>339711</v>
      </c>
      <c r="BE599" s="125">
        <v>0</v>
      </c>
    </row>
    <row r="600" spans="1:57" x14ac:dyDescent="0.25">
      <c r="A600" s="233">
        <v>339712</v>
      </c>
      <c r="B600" s="234" t="s">
        <v>107</v>
      </c>
      <c r="C600" s="233"/>
      <c r="D600" s="233"/>
      <c r="E600" s="233"/>
      <c r="F600" s="233" t="s">
        <v>134</v>
      </c>
      <c r="G600" s="233"/>
      <c r="H600" s="233"/>
      <c r="I600" s="233" t="s">
        <v>134</v>
      </c>
      <c r="J600" s="233" t="s">
        <v>133</v>
      </c>
      <c r="K600" s="233" t="s">
        <v>133</v>
      </c>
      <c r="L600" s="233"/>
      <c r="M600" s="233"/>
      <c r="N600" s="233" t="s">
        <v>133</v>
      </c>
      <c r="O600" s="233"/>
      <c r="P600" s="233"/>
      <c r="Q600" s="233"/>
      <c r="R600" s="233"/>
      <c r="S600" s="233"/>
      <c r="T600" s="233"/>
      <c r="U600" s="233"/>
      <c r="V600" s="233"/>
      <c r="W600" s="233"/>
      <c r="X600" s="233"/>
      <c r="Y600" s="233"/>
      <c r="Z600" s="233"/>
      <c r="AA600" s="233"/>
      <c r="AB600" s="233"/>
      <c r="AC600" s="233"/>
      <c r="AD600" s="233"/>
      <c r="AE600" s="233"/>
      <c r="AF600" s="233"/>
      <c r="AG600" s="233"/>
      <c r="AH600" s="233"/>
      <c r="AI600" s="233"/>
      <c r="AJ600" s="233"/>
      <c r="AK600" s="233"/>
      <c r="AL600" s="233"/>
      <c r="AM600" s="233"/>
      <c r="AN600" s="233"/>
      <c r="AO600" s="233"/>
      <c r="AP600" s="233"/>
      <c r="AQ600" s="233"/>
      <c r="AR600" s="233"/>
      <c r="AS600" s="233"/>
      <c r="AT600" s="233"/>
      <c r="AU600" s="233"/>
      <c r="AV600" s="233"/>
      <c r="AW600" s="233"/>
      <c r="AX600" s="233"/>
      <c r="AY600" s="233"/>
      <c r="AZ600" s="233"/>
      <c r="BA600" s="232" t="e">
        <v>#N/A</v>
      </c>
      <c r="BB600" s="232">
        <v>0</v>
      </c>
      <c r="BC600" t="e">
        <v>#N/A</v>
      </c>
      <c r="BD600">
        <f>VLOOKUP(A600,[1]ورقة6!$A$2:$A$5557,1,0)</f>
        <v>339712</v>
      </c>
      <c r="BE600" s="125">
        <v>0</v>
      </c>
    </row>
    <row r="601" spans="1:57" x14ac:dyDescent="0.25">
      <c r="A601" s="233">
        <v>339714</v>
      </c>
      <c r="B601" s="234" t="s">
        <v>107</v>
      </c>
      <c r="C601" s="233" t="s">
        <v>133</v>
      </c>
      <c r="D601" s="233" t="s">
        <v>133</v>
      </c>
      <c r="E601" s="233" t="s">
        <v>133</v>
      </c>
      <c r="F601" s="233" t="s">
        <v>133</v>
      </c>
      <c r="G601" s="233" t="s">
        <v>133</v>
      </c>
      <c r="H601" s="233" t="s">
        <v>133</v>
      </c>
      <c r="I601" s="233" t="s">
        <v>133</v>
      </c>
      <c r="J601" s="233" t="s">
        <v>131</v>
      </c>
      <c r="K601" s="233" t="s">
        <v>131</v>
      </c>
      <c r="L601" s="233" t="s">
        <v>131</v>
      </c>
      <c r="M601" s="233" t="s">
        <v>131</v>
      </c>
      <c r="N601" s="233" t="s">
        <v>131</v>
      </c>
      <c r="O601" s="233" t="s">
        <v>131</v>
      </c>
      <c r="P601" s="233"/>
      <c r="Q601" s="233"/>
      <c r="R601" s="233"/>
      <c r="S601" s="233"/>
      <c r="T601" s="233"/>
      <c r="U601" s="233"/>
      <c r="V601" s="233"/>
      <c r="W601" s="233"/>
      <c r="X601" s="233"/>
      <c r="Y601" s="233"/>
      <c r="Z601" s="233"/>
      <c r="AA601" s="233"/>
      <c r="AB601" s="233"/>
      <c r="AC601" s="233"/>
      <c r="AD601" s="233"/>
      <c r="AE601" s="233"/>
      <c r="AF601" s="233"/>
      <c r="AG601" s="233"/>
      <c r="AH601" s="233"/>
      <c r="AI601" s="233"/>
      <c r="AJ601" s="233"/>
      <c r="AK601" s="233"/>
      <c r="AL601" s="233"/>
      <c r="AM601" s="233"/>
      <c r="AN601" s="233"/>
      <c r="AO601" s="233"/>
      <c r="AP601" s="233"/>
      <c r="AQ601" s="233"/>
      <c r="AR601" s="233"/>
      <c r="AS601" s="233"/>
      <c r="AT601" s="233"/>
      <c r="AU601" s="233"/>
      <c r="AV601" s="233"/>
      <c r="AW601" s="233"/>
      <c r="AX601" s="233"/>
      <c r="AY601" s="233"/>
      <c r="AZ601" s="233"/>
      <c r="BA601" s="232" t="e">
        <v>#N/A</v>
      </c>
      <c r="BB601" s="232">
        <v>0</v>
      </c>
      <c r="BC601" t="e">
        <v>#N/A</v>
      </c>
      <c r="BD601">
        <f>VLOOKUP(A601,[1]ورقة6!$A$2:$A$5557,1,0)</f>
        <v>339714</v>
      </c>
      <c r="BE601" s="125">
        <v>0</v>
      </c>
    </row>
    <row r="602" spans="1:57" x14ac:dyDescent="0.25">
      <c r="A602">
        <v>339719</v>
      </c>
      <c r="B602" t="s">
        <v>107</v>
      </c>
      <c r="C602"/>
      <c r="D602" t="s">
        <v>134</v>
      </c>
      <c r="E602"/>
      <c r="F602" t="s">
        <v>134</v>
      </c>
      <c r="G602" t="s">
        <v>134</v>
      </c>
      <c r="H602" t="s">
        <v>134</v>
      </c>
      <c r="I602" t="s">
        <v>134</v>
      </c>
      <c r="J602" t="s">
        <v>134</v>
      </c>
      <c r="K602" t="s">
        <v>133</v>
      </c>
      <c r="L602" t="s">
        <v>16588</v>
      </c>
      <c r="M602"/>
      <c r="N602" t="s">
        <v>133</v>
      </c>
      <c r="O602" t="s">
        <v>133</v>
      </c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 s="232" t="s">
        <v>107</v>
      </c>
      <c r="BB602" s="232">
        <v>0</v>
      </c>
      <c r="BC602" t="e">
        <v>#N/A</v>
      </c>
      <c r="BD602">
        <f>VLOOKUP(A602,[1]ورقة6!$A$2:$A$5557,1,0)</f>
        <v>339719</v>
      </c>
      <c r="BE602" s="125">
        <v>0</v>
      </c>
    </row>
    <row r="603" spans="1:57" x14ac:dyDescent="0.25">
      <c r="A603" s="233">
        <v>339721</v>
      </c>
      <c r="B603" s="234" t="s">
        <v>107</v>
      </c>
      <c r="C603" s="233" t="s">
        <v>133</v>
      </c>
      <c r="D603" s="233" t="s">
        <v>131</v>
      </c>
      <c r="E603" s="233" t="s">
        <v>131</v>
      </c>
      <c r="F603" s="233" t="s">
        <v>131</v>
      </c>
      <c r="G603" s="233" t="s">
        <v>133</v>
      </c>
      <c r="H603" s="233" t="s">
        <v>133</v>
      </c>
      <c r="I603" s="233" t="s">
        <v>131</v>
      </c>
      <c r="J603" s="233" t="s">
        <v>131</v>
      </c>
      <c r="K603" s="233" t="s">
        <v>131</v>
      </c>
      <c r="L603" s="233" t="s">
        <v>131</v>
      </c>
      <c r="M603" s="233" t="s">
        <v>131</v>
      </c>
      <c r="N603" s="233" t="s">
        <v>131</v>
      </c>
      <c r="O603" s="233" t="s">
        <v>131</v>
      </c>
      <c r="P603" s="233"/>
      <c r="Q603" s="233"/>
      <c r="R603" s="233"/>
      <c r="S603" s="233"/>
      <c r="T603" s="233"/>
      <c r="U603" s="233"/>
      <c r="V603" s="233"/>
      <c r="W603" s="233"/>
      <c r="X603" s="233"/>
      <c r="Y603" s="233"/>
      <c r="Z603" s="233"/>
      <c r="AA603" s="233"/>
      <c r="AB603" s="233"/>
      <c r="AC603" s="233"/>
      <c r="AD603" s="233"/>
      <c r="AE603" s="233"/>
      <c r="AF603" s="233"/>
      <c r="AG603" s="233"/>
      <c r="AH603" s="233"/>
      <c r="AI603" s="233"/>
      <c r="AJ603" s="233"/>
      <c r="AK603" s="233"/>
      <c r="AL603" s="233"/>
      <c r="AM603" s="233"/>
      <c r="AN603" s="233"/>
      <c r="AO603" s="233"/>
      <c r="AP603" s="233"/>
      <c r="AQ603" s="233"/>
      <c r="AR603" s="233"/>
      <c r="AS603" s="233"/>
      <c r="AT603" s="233"/>
      <c r="AU603" s="233"/>
      <c r="AV603" s="233"/>
      <c r="AW603" s="233"/>
      <c r="AX603" s="233"/>
      <c r="AY603" s="233"/>
      <c r="AZ603" s="233"/>
      <c r="BA603" s="232" t="e">
        <v>#N/A</v>
      </c>
      <c r="BB603" s="232">
        <v>0</v>
      </c>
      <c r="BC603" t="e">
        <v>#N/A</v>
      </c>
      <c r="BD603">
        <f>VLOOKUP(A603,[1]ورقة6!$A$2:$A$5557,1,0)</f>
        <v>339721</v>
      </c>
      <c r="BE603" s="125">
        <v>0</v>
      </c>
    </row>
    <row r="604" spans="1:57" x14ac:dyDescent="0.25">
      <c r="A604" s="233">
        <v>339723</v>
      </c>
      <c r="B604" s="234" t="s">
        <v>107</v>
      </c>
      <c r="C604" s="233" t="s">
        <v>134</v>
      </c>
      <c r="D604" s="233" t="s">
        <v>134</v>
      </c>
      <c r="E604" s="233" t="s">
        <v>134</v>
      </c>
      <c r="F604" s="233" t="s">
        <v>134</v>
      </c>
      <c r="G604" s="233" t="s">
        <v>133</v>
      </c>
      <c r="H604" s="233" t="s">
        <v>133</v>
      </c>
      <c r="I604" s="233" t="s">
        <v>133</v>
      </c>
      <c r="J604" s="233" t="s">
        <v>133</v>
      </c>
      <c r="K604" s="233" t="s">
        <v>133</v>
      </c>
      <c r="L604" s="233" t="s">
        <v>133</v>
      </c>
      <c r="M604" s="233" t="s">
        <v>133</v>
      </c>
      <c r="N604" s="233" t="s">
        <v>133</v>
      </c>
      <c r="O604" s="233" t="s">
        <v>133</v>
      </c>
      <c r="P604" s="233"/>
      <c r="Q604" s="233"/>
      <c r="R604" s="233"/>
      <c r="S604" s="233"/>
      <c r="T604" s="233"/>
      <c r="U604" s="233"/>
      <c r="V604" s="233"/>
      <c r="W604" s="233"/>
      <c r="X604" s="233"/>
      <c r="Y604" s="233"/>
      <c r="Z604" s="233"/>
      <c r="AA604" s="233"/>
      <c r="AB604" s="233"/>
      <c r="AC604" s="233"/>
      <c r="AD604" s="233"/>
      <c r="AE604" s="233"/>
      <c r="AF604" s="233"/>
      <c r="AG604" s="233"/>
      <c r="AH604" s="233"/>
      <c r="AI604" s="233"/>
      <c r="AJ604" s="233"/>
      <c r="AK604" s="233"/>
      <c r="AL604" s="233"/>
      <c r="AM604" s="233"/>
      <c r="AN604" s="233"/>
      <c r="AO604" s="233"/>
      <c r="AP604" s="233"/>
      <c r="AQ604" s="233"/>
      <c r="AR604" s="233"/>
      <c r="AS604" s="233"/>
      <c r="AT604" s="233"/>
      <c r="AU604" s="233"/>
      <c r="AV604" s="233"/>
      <c r="AW604" s="233"/>
      <c r="AX604" s="233"/>
      <c r="AY604" s="233"/>
      <c r="AZ604" s="233"/>
      <c r="BA604" s="232" t="e">
        <v>#N/A</v>
      </c>
      <c r="BB604" s="232">
        <v>0</v>
      </c>
      <c r="BC604" t="e">
        <v>#N/A</v>
      </c>
      <c r="BD604">
        <f>VLOOKUP(A604,[1]ورقة6!$A$2:$A$5557,1,0)</f>
        <v>339723</v>
      </c>
      <c r="BE604" s="125">
        <v>0</v>
      </c>
    </row>
    <row r="605" spans="1:57" x14ac:dyDescent="0.25">
      <c r="A605" s="233">
        <v>339725</v>
      </c>
      <c r="B605" s="234" t="s">
        <v>107</v>
      </c>
      <c r="C605" s="233" t="s">
        <v>133</v>
      </c>
      <c r="D605" s="233" t="s">
        <v>133</v>
      </c>
      <c r="E605" s="233" t="s">
        <v>133</v>
      </c>
      <c r="F605" s="233" t="s">
        <v>133</v>
      </c>
      <c r="G605" s="233" t="s">
        <v>133</v>
      </c>
      <c r="H605" s="233" t="s">
        <v>133</v>
      </c>
      <c r="I605" s="233" t="s">
        <v>133</v>
      </c>
      <c r="J605" s="233" t="s">
        <v>131</v>
      </c>
      <c r="K605" s="233" t="s">
        <v>131</v>
      </c>
      <c r="L605" s="233" t="s">
        <v>131</v>
      </c>
      <c r="M605" s="233" t="s">
        <v>131</v>
      </c>
      <c r="N605" s="233" t="s">
        <v>131</v>
      </c>
      <c r="O605" s="233" t="s">
        <v>131</v>
      </c>
      <c r="P605" s="233"/>
      <c r="Q605" s="233"/>
      <c r="R605" s="233"/>
      <c r="S605" s="233"/>
      <c r="T605" s="233"/>
      <c r="U605" s="233"/>
      <c r="V605" s="233"/>
      <c r="W605" s="233"/>
      <c r="X605" s="233"/>
      <c r="Y605" s="233"/>
      <c r="Z605" s="233"/>
      <c r="AA605" s="233"/>
      <c r="AB605" s="233"/>
      <c r="AC605" s="233"/>
      <c r="AD605" s="233"/>
      <c r="AE605" s="233"/>
      <c r="AF605" s="233"/>
      <c r="AG605" s="233"/>
      <c r="AH605" s="233"/>
      <c r="AI605" s="233"/>
      <c r="AJ605" s="233"/>
      <c r="AK605" s="233"/>
      <c r="AL605" s="233"/>
      <c r="AM605" s="233"/>
      <c r="AN605" s="233"/>
      <c r="AO605" s="233"/>
      <c r="AP605" s="233"/>
      <c r="AQ605" s="233"/>
      <c r="AR605" s="233"/>
      <c r="AS605" s="233"/>
      <c r="AT605" s="233"/>
      <c r="AU605" s="233"/>
      <c r="AV605" s="233"/>
      <c r="AW605" s="233"/>
      <c r="AX605" s="233"/>
      <c r="AY605" s="233"/>
      <c r="AZ605" s="233"/>
      <c r="BA605" s="232" t="e">
        <v>#N/A</v>
      </c>
      <c r="BB605" s="232">
        <v>0</v>
      </c>
      <c r="BC605" t="e">
        <v>#N/A</v>
      </c>
      <c r="BD605">
        <f>VLOOKUP(A605,[1]ورقة6!$A$2:$A$5557,1,0)</f>
        <v>339725</v>
      </c>
      <c r="BE605" s="125">
        <v>0</v>
      </c>
    </row>
    <row r="606" spans="1:57" x14ac:dyDescent="0.25">
      <c r="A606" s="233">
        <v>339727</v>
      </c>
      <c r="B606" s="234" t="s">
        <v>107</v>
      </c>
      <c r="C606" s="233" t="s">
        <v>133</v>
      </c>
      <c r="D606" s="233" t="s">
        <v>133</v>
      </c>
      <c r="E606" s="233" t="s">
        <v>133</v>
      </c>
      <c r="F606" s="233" t="s">
        <v>133</v>
      </c>
      <c r="G606" s="233" t="s">
        <v>133</v>
      </c>
      <c r="H606" s="233" t="s">
        <v>133</v>
      </c>
      <c r="I606" s="233" t="s">
        <v>133</v>
      </c>
      <c r="J606" s="233" t="s">
        <v>131</v>
      </c>
      <c r="K606" s="233" t="s">
        <v>131</v>
      </c>
      <c r="L606" s="233" t="s">
        <v>131</v>
      </c>
      <c r="M606" s="233" t="s">
        <v>131</v>
      </c>
      <c r="N606" s="233" t="s">
        <v>131</v>
      </c>
      <c r="O606" s="233" t="s">
        <v>131</v>
      </c>
      <c r="P606" s="233"/>
      <c r="Q606" s="233"/>
      <c r="R606" s="233"/>
      <c r="S606" s="233"/>
      <c r="T606" s="233"/>
      <c r="U606" s="233"/>
      <c r="V606" s="233"/>
      <c r="W606" s="233"/>
      <c r="X606" s="233"/>
      <c r="Y606" s="233"/>
      <c r="Z606" s="233"/>
      <c r="AA606" s="233"/>
      <c r="AB606" s="233"/>
      <c r="AC606" s="233"/>
      <c r="AD606" s="233"/>
      <c r="AE606" s="233"/>
      <c r="AF606" s="233"/>
      <c r="AG606" s="233"/>
      <c r="AH606" s="233"/>
      <c r="AI606" s="233"/>
      <c r="AJ606" s="233"/>
      <c r="AK606" s="233"/>
      <c r="AL606" s="233"/>
      <c r="AM606" s="233"/>
      <c r="AN606" s="233"/>
      <c r="AO606" s="233"/>
      <c r="AP606" s="233"/>
      <c r="AQ606" s="233"/>
      <c r="AR606" s="233"/>
      <c r="AS606" s="233"/>
      <c r="AT606" s="233"/>
      <c r="AU606" s="233"/>
      <c r="AV606" s="233"/>
      <c r="AW606" s="233"/>
      <c r="AX606" s="233"/>
      <c r="AY606" s="233"/>
      <c r="AZ606" s="233"/>
      <c r="BA606" s="232" t="e">
        <v>#N/A</v>
      </c>
      <c r="BB606" s="232">
        <v>0</v>
      </c>
      <c r="BC606" t="e">
        <v>#N/A</v>
      </c>
      <c r="BD606">
        <f>VLOOKUP(A606,[1]ورقة6!$A$2:$A$5557,1,0)</f>
        <v>339727</v>
      </c>
      <c r="BE606" s="125">
        <v>0</v>
      </c>
    </row>
    <row r="607" spans="1:57" x14ac:dyDescent="0.25">
      <c r="A607" s="233">
        <v>339728</v>
      </c>
      <c r="B607" s="234" t="s">
        <v>107</v>
      </c>
      <c r="C607" s="233" t="s">
        <v>134</v>
      </c>
      <c r="D607" s="233" t="s">
        <v>134</v>
      </c>
      <c r="E607" s="233" t="s">
        <v>134</v>
      </c>
      <c r="F607" s="233" t="s">
        <v>134</v>
      </c>
      <c r="G607" s="233" t="s">
        <v>134</v>
      </c>
      <c r="H607" s="233" t="s">
        <v>134</v>
      </c>
      <c r="I607" s="233" t="s">
        <v>134</v>
      </c>
      <c r="J607" s="233" t="s">
        <v>133</v>
      </c>
      <c r="K607" s="233" t="s">
        <v>133</v>
      </c>
      <c r="L607" s="233" t="s">
        <v>133</v>
      </c>
      <c r="M607" s="233" t="s">
        <v>133</v>
      </c>
      <c r="N607" s="233" t="s">
        <v>133</v>
      </c>
      <c r="O607" s="233" t="s">
        <v>133</v>
      </c>
      <c r="P607" s="233"/>
      <c r="Q607" s="233"/>
      <c r="R607" s="233"/>
      <c r="S607" s="233"/>
      <c r="T607" s="233"/>
      <c r="U607" s="233"/>
      <c r="V607" s="233"/>
      <c r="W607" s="233"/>
      <c r="X607" s="233"/>
      <c r="Y607" s="233"/>
      <c r="Z607" s="233"/>
      <c r="AA607" s="233"/>
      <c r="AB607" s="233"/>
      <c r="AC607" s="233"/>
      <c r="AD607" s="233"/>
      <c r="AE607" s="233"/>
      <c r="AF607" s="233"/>
      <c r="AG607" s="233"/>
      <c r="AH607" s="233"/>
      <c r="AI607" s="233"/>
      <c r="AJ607" s="233"/>
      <c r="AK607" s="233"/>
      <c r="AL607" s="233"/>
      <c r="AM607" s="233"/>
      <c r="AN607" s="233"/>
      <c r="AO607" s="233"/>
      <c r="AP607" s="233"/>
      <c r="AQ607" s="233"/>
      <c r="AR607" s="233"/>
      <c r="AS607" s="233"/>
      <c r="AT607" s="233"/>
      <c r="AU607" s="233"/>
      <c r="AV607" s="233"/>
      <c r="AW607" s="233"/>
      <c r="AX607" s="233"/>
      <c r="AY607" s="233"/>
      <c r="AZ607" s="233"/>
      <c r="BA607" s="232" t="e">
        <v>#N/A</v>
      </c>
      <c r="BB607" s="232">
        <v>0</v>
      </c>
      <c r="BC607" t="e">
        <v>#N/A</v>
      </c>
      <c r="BD607">
        <f>VLOOKUP(A607,[1]ورقة6!$A$2:$A$5557,1,0)</f>
        <v>339728</v>
      </c>
      <c r="BE607" s="125">
        <v>0</v>
      </c>
    </row>
    <row r="608" spans="1:57" x14ac:dyDescent="0.25">
      <c r="A608" s="233">
        <v>339730</v>
      </c>
      <c r="B608" s="234" t="s">
        <v>107</v>
      </c>
      <c r="C608" s="233"/>
      <c r="D608" s="233"/>
      <c r="E608" s="233"/>
      <c r="F608" s="233" t="s">
        <v>134</v>
      </c>
      <c r="G608" s="233"/>
      <c r="H608" s="233"/>
      <c r="I608" s="233" t="s">
        <v>134</v>
      </c>
      <c r="J608" s="233"/>
      <c r="K608" s="233" t="s">
        <v>131</v>
      </c>
      <c r="L608" s="233"/>
      <c r="M608" s="233" t="s">
        <v>133</v>
      </c>
      <c r="N608" s="233" t="s">
        <v>131</v>
      </c>
      <c r="O608" s="233" t="s">
        <v>133</v>
      </c>
      <c r="P608" s="233"/>
      <c r="Q608" s="233"/>
      <c r="R608" s="233"/>
      <c r="S608" s="233"/>
      <c r="T608" s="233"/>
      <c r="U608" s="233"/>
      <c r="V608" s="233"/>
      <c r="W608" s="233"/>
      <c r="X608" s="233"/>
      <c r="Y608" s="233"/>
      <c r="Z608" s="233"/>
      <c r="AA608" s="233"/>
      <c r="AB608" s="233"/>
      <c r="AC608" s="233"/>
      <c r="AD608" s="233"/>
      <c r="AE608" s="233"/>
      <c r="AF608" s="233"/>
      <c r="AG608" s="233"/>
      <c r="AH608" s="233"/>
      <c r="AI608" s="233"/>
      <c r="AJ608" s="233"/>
      <c r="AK608" s="233"/>
      <c r="AL608" s="233"/>
      <c r="AM608" s="233"/>
      <c r="AN608" s="233"/>
      <c r="AO608" s="233"/>
      <c r="AP608" s="233"/>
      <c r="AQ608" s="233"/>
      <c r="AR608" s="233"/>
      <c r="AS608" s="233"/>
      <c r="AT608" s="233"/>
      <c r="AU608" s="233"/>
      <c r="AV608" s="233"/>
      <c r="AW608" s="233"/>
      <c r="AX608" s="233"/>
      <c r="AY608" s="233"/>
      <c r="AZ608" s="233"/>
      <c r="BA608" s="232" t="e">
        <v>#N/A</v>
      </c>
      <c r="BB608" s="232">
        <v>0</v>
      </c>
      <c r="BC608" t="e">
        <v>#N/A</v>
      </c>
      <c r="BD608">
        <f>VLOOKUP(A608,[1]ورقة6!$A$2:$A$5557,1,0)</f>
        <v>339730</v>
      </c>
      <c r="BE608" s="125">
        <v>0</v>
      </c>
    </row>
    <row r="609" spans="1:57" x14ac:dyDescent="0.25">
      <c r="A609" s="233">
        <v>339731</v>
      </c>
      <c r="B609" s="234" t="s">
        <v>107</v>
      </c>
      <c r="C609" s="233"/>
      <c r="D609" s="233" t="s">
        <v>133</v>
      </c>
      <c r="E609" s="233" t="s">
        <v>133</v>
      </c>
      <c r="F609" s="233" t="s">
        <v>134</v>
      </c>
      <c r="G609" s="233" t="s">
        <v>134</v>
      </c>
      <c r="H609" s="233"/>
      <c r="I609" s="233" t="s">
        <v>133</v>
      </c>
      <c r="J609" s="233" t="s">
        <v>133</v>
      </c>
      <c r="K609" s="233" t="s">
        <v>133</v>
      </c>
      <c r="L609" s="233" t="s">
        <v>133</v>
      </c>
      <c r="M609" s="233" t="s">
        <v>133</v>
      </c>
      <c r="N609" s="233" t="s">
        <v>133</v>
      </c>
      <c r="O609" s="233" t="s">
        <v>133</v>
      </c>
      <c r="P609" s="233"/>
      <c r="Q609" s="233"/>
      <c r="R609" s="233"/>
      <c r="S609" s="233"/>
      <c r="T609" s="233"/>
      <c r="U609" s="233"/>
      <c r="V609" s="233"/>
      <c r="W609" s="233"/>
      <c r="X609" s="233"/>
      <c r="Y609" s="233"/>
      <c r="Z609" s="233"/>
      <c r="AA609" s="233"/>
      <c r="AB609" s="233"/>
      <c r="AC609" s="233"/>
      <c r="AD609" s="233"/>
      <c r="AE609" s="233"/>
      <c r="AF609" s="233"/>
      <c r="AG609" s="233"/>
      <c r="AH609" s="233"/>
      <c r="AI609" s="233"/>
      <c r="AJ609" s="233"/>
      <c r="AK609" s="233"/>
      <c r="AL609" s="233"/>
      <c r="AM609" s="233"/>
      <c r="AN609" s="233"/>
      <c r="AO609" s="233"/>
      <c r="AP609" s="233"/>
      <c r="AQ609" s="233"/>
      <c r="AR609" s="233"/>
      <c r="AS609" s="233"/>
      <c r="AT609" s="233"/>
      <c r="AU609" s="233"/>
      <c r="AV609" s="233"/>
      <c r="AW609" s="233"/>
      <c r="AX609" s="233"/>
      <c r="AY609" s="233"/>
      <c r="AZ609" s="233"/>
      <c r="BA609" s="232" t="e">
        <v>#N/A</v>
      </c>
      <c r="BB609" s="232">
        <v>0</v>
      </c>
      <c r="BC609" t="e">
        <v>#N/A</v>
      </c>
      <c r="BD609">
        <f>VLOOKUP(A609,[1]ورقة6!$A$2:$A$5557,1,0)</f>
        <v>339731</v>
      </c>
      <c r="BE609" s="125">
        <v>0</v>
      </c>
    </row>
    <row r="610" spans="1:57" x14ac:dyDescent="0.25">
      <c r="A610" s="233">
        <v>339732</v>
      </c>
      <c r="B610" s="234" t="s">
        <v>107</v>
      </c>
      <c r="C610" s="233"/>
      <c r="D610" s="233"/>
      <c r="E610" s="233"/>
      <c r="F610" s="233"/>
      <c r="G610" s="233"/>
      <c r="H610" s="233"/>
      <c r="I610" s="233"/>
      <c r="J610" s="233" t="s">
        <v>133</v>
      </c>
      <c r="K610" s="233" t="s">
        <v>133</v>
      </c>
      <c r="L610" s="233" t="s">
        <v>133</v>
      </c>
      <c r="M610" s="233" t="s">
        <v>133</v>
      </c>
      <c r="N610" s="233" t="s">
        <v>133</v>
      </c>
      <c r="O610" s="233" t="s">
        <v>133</v>
      </c>
      <c r="P610" s="233"/>
      <c r="Q610" s="233"/>
      <c r="R610" s="233"/>
      <c r="S610" s="233"/>
      <c r="T610" s="233"/>
      <c r="U610" s="233"/>
      <c r="V610" s="233"/>
      <c r="W610" s="233"/>
      <c r="X610" s="233"/>
      <c r="Y610" s="233"/>
      <c r="Z610" s="233"/>
      <c r="AA610" s="233"/>
      <c r="AB610" s="233"/>
      <c r="AC610" s="233"/>
      <c r="AD610" s="233"/>
      <c r="AE610" s="233"/>
      <c r="AF610" s="233"/>
      <c r="AG610" s="233"/>
      <c r="AH610" s="233"/>
      <c r="AI610" s="233"/>
      <c r="AJ610" s="233"/>
      <c r="AK610" s="233"/>
      <c r="AL610" s="233"/>
      <c r="AM610" s="233"/>
      <c r="AN610" s="233"/>
      <c r="AO610" s="233"/>
      <c r="AP610" s="233"/>
      <c r="AQ610" s="233"/>
      <c r="AR610" s="233"/>
      <c r="AS610" s="233"/>
      <c r="AT610" s="233"/>
      <c r="AU610" s="233"/>
      <c r="AV610" s="233"/>
      <c r="AW610" s="233"/>
      <c r="AX610" s="233"/>
      <c r="AY610" s="233"/>
      <c r="AZ610" s="233"/>
      <c r="BA610" s="232" t="e">
        <v>#N/A</v>
      </c>
      <c r="BB610" s="232">
        <v>0</v>
      </c>
      <c r="BC610" t="e">
        <v>#N/A</v>
      </c>
      <c r="BD610">
        <f>VLOOKUP(A610,[1]ورقة6!$A$2:$A$5557,1,0)</f>
        <v>339732</v>
      </c>
      <c r="BE610" s="125">
        <v>0</v>
      </c>
    </row>
    <row r="611" spans="1:57" x14ac:dyDescent="0.25">
      <c r="A611">
        <v>339733</v>
      </c>
      <c r="B611" t="s">
        <v>107</v>
      </c>
      <c r="C611"/>
      <c r="D611" t="s">
        <v>134</v>
      </c>
      <c r="E611"/>
      <c r="F611" t="s">
        <v>134</v>
      </c>
      <c r="G611" t="s">
        <v>134</v>
      </c>
      <c r="H611" t="s">
        <v>134</v>
      </c>
      <c r="I611" t="s">
        <v>134</v>
      </c>
      <c r="J611" t="s">
        <v>131</v>
      </c>
      <c r="K611" t="s">
        <v>131</v>
      </c>
      <c r="L611" t="s">
        <v>131</v>
      </c>
      <c r="M611" t="s">
        <v>131</v>
      </c>
      <c r="N611" t="s">
        <v>131</v>
      </c>
      <c r="O611" t="s">
        <v>131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 s="232" t="s">
        <v>107</v>
      </c>
      <c r="BB611" s="232">
        <v>0</v>
      </c>
      <c r="BC611" t="e">
        <v>#N/A</v>
      </c>
      <c r="BD611">
        <f>VLOOKUP(A611,[1]ورقة6!$A$2:$A$5557,1,0)</f>
        <v>339733</v>
      </c>
      <c r="BE611" s="125">
        <v>0</v>
      </c>
    </row>
    <row r="612" spans="1:57" x14ac:dyDescent="0.25">
      <c r="A612" s="233">
        <v>339734</v>
      </c>
      <c r="B612" s="234" t="s">
        <v>107</v>
      </c>
      <c r="C612" s="233" t="s">
        <v>133</v>
      </c>
      <c r="D612" s="233" t="s">
        <v>131</v>
      </c>
      <c r="E612" s="233" t="s">
        <v>131</v>
      </c>
      <c r="F612" s="233" t="s">
        <v>131</v>
      </c>
      <c r="G612" s="233" t="s">
        <v>133</v>
      </c>
      <c r="H612" s="233" t="s">
        <v>131</v>
      </c>
      <c r="I612" s="233"/>
      <c r="J612" s="233" t="s">
        <v>131</v>
      </c>
      <c r="K612" s="233" t="s">
        <v>131</v>
      </c>
      <c r="L612" s="233" t="s">
        <v>131</v>
      </c>
      <c r="M612" s="233" t="s">
        <v>131</v>
      </c>
      <c r="N612" s="233" t="s">
        <v>131</v>
      </c>
      <c r="O612" s="233" t="s">
        <v>131</v>
      </c>
      <c r="P612" s="233"/>
      <c r="Q612" s="233"/>
      <c r="R612" s="233"/>
      <c r="S612" s="233"/>
      <c r="T612" s="233"/>
      <c r="U612" s="233"/>
      <c r="V612" s="233"/>
      <c r="W612" s="233"/>
      <c r="X612" s="233"/>
      <c r="Y612" s="233"/>
      <c r="Z612" s="233"/>
      <c r="AA612" s="233"/>
      <c r="AB612" s="233"/>
      <c r="AC612" s="233"/>
      <c r="AD612" s="233"/>
      <c r="AE612" s="233"/>
      <c r="AF612" s="233"/>
      <c r="AG612" s="233"/>
      <c r="AH612" s="233"/>
      <c r="AI612" s="233"/>
      <c r="AJ612" s="233"/>
      <c r="AK612" s="233"/>
      <c r="AL612" s="233"/>
      <c r="AM612" s="233"/>
      <c r="AN612" s="233"/>
      <c r="AO612" s="233"/>
      <c r="AP612" s="233"/>
      <c r="AQ612" s="233"/>
      <c r="AR612" s="233"/>
      <c r="AS612" s="233"/>
      <c r="AT612" s="233"/>
      <c r="AU612" s="233"/>
      <c r="AV612" s="233"/>
      <c r="AW612" s="233"/>
      <c r="AX612" s="233"/>
      <c r="AY612" s="233"/>
      <c r="AZ612" s="233"/>
      <c r="BA612" s="232" t="e">
        <v>#N/A</v>
      </c>
      <c r="BB612" s="232">
        <v>0</v>
      </c>
      <c r="BC612" t="e">
        <v>#N/A</v>
      </c>
      <c r="BD612">
        <f>VLOOKUP(A612,[1]ورقة6!$A$2:$A$5557,1,0)</f>
        <v>339734</v>
      </c>
      <c r="BE612" s="125">
        <v>0</v>
      </c>
    </row>
    <row r="613" spans="1:57" x14ac:dyDescent="0.25">
      <c r="A613" s="233">
        <v>339735</v>
      </c>
      <c r="B613" s="234" t="s">
        <v>107</v>
      </c>
      <c r="C613" s="233" t="s">
        <v>133</v>
      </c>
      <c r="D613" s="233" t="s">
        <v>133</v>
      </c>
      <c r="E613" s="233" t="s">
        <v>131</v>
      </c>
      <c r="F613" s="233" t="s">
        <v>133</v>
      </c>
      <c r="G613" s="233" t="s">
        <v>131</v>
      </c>
      <c r="H613" s="233" t="s">
        <v>131</v>
      </c>
      <c r="I613" s="233" t="s">
        <v>131</v>
      </c>
      <c r="J613" s="233" t="s">
        <v>131</v>
      </c>
      <c r="K613" s="233" t="s">
        <v>131</v>
      </c>
      <c r="L613" s="233" t="s">
        <v>131</v>
      </c>
      <c r="M613" s="233" t="s">
        <v>131</v>
      </c>
      <c r="N613" s="233" t="s">
        <v>131</v>
      </c>
      <c r="O613" s="233" t="s">
        <v>131</v>
      </c>
      <c r="P613" s="233"/>
      <c r="Q613" s="233"/>
      <c r="R613" s="233"/>
      <c r="S613" s="233"/>
      <c r="T613" s="233"/>
      <c r="U613" s="233"/>
      <c r="V613" s="233"/>
      <c r="W613" s="233"/>
      <c r="X613" s="233"/>
      <c r="Y613" s="233"/>
      <c r="Z613" s="233"/>
      <c r="AA613" s="233"/>
      <c r="AB613" s="233"/>
      <c r="AC613" s="233"/>
      <c r="AD613" s="233"/>
      <c r="AE613" s="233"/>
      <c r="AF613" s="233"/>
      <c r="AG613" s="233"/>
      <c r="AH613" s="233"/>
      <c r="AI613" s="233"/>
      <c r="AJ613" s="233"/>
      <c r="AK613" s="233"/>
      <c r="AL613" s="233"/>
      <c r="AM613" s="233"/>
      <c r="AN613" s="233"/>
      <c r="AO613" s="233"/>
      <c r="AP613" s="233"/>
      <c r="AQ613" s="233"/>
      <c r="AR613" s="233"/>
      <c r="AS613" s="233"/>
      <c r="AT613" s="233"/>
      <c r="AU613" s="233"/>
      <c r="AV613" s="233"/>
      <c r="AW613" s="233"/>
      <c r="AX613" s="233"/>
      <c r="AY613" s="233"/>
      <c r="AZ613" s="233"/>
      <c r="BA613" s="232" t="e">
        <v>#N/A</v>
      </c>
      <c r="BB613" s="232">
        <v>0</v>
      </c>
      <c r="BC613" t="e">
        <v>#N/A</v>
      </c>
      <c r="BD613">
        <f>VLOOKUP(A613,[1]ورقة6!$A$2:$A$5557,1,0)</f>
        <v>339735</v>
      </c>
      <c r="BE613" s="125">
        <v>0</v>
      </c>
    </row>
    <row r="614" spans="1:57" x14ac:dyDescent="0.25">
      <c r="A614" s="233">
        <v>339736</v>
      </c>
      <c r="B614" s="234" t="s">
        <v>107</v>
      </c>
      <c r="C614" s="233" t="s">
        <v>133</v>
      </c>
      <c r="D614" s="233" t="s">
        <v>133</v>
      </c>
      <c r="E614" s="233" t="s">
        <v>133</v>
      </c>
      <c r="F614" s="233" t="s">
        <v>133</v>
      </c>
      <c r="G614" s="233" t="s">
        <v>133</v>
      </c>
      <c r="H614" s="233" t="s">
        <v>131</v>
      </c>
      <c r="I614" s="233" t="s">
        <v>131</v>
      </c>
      <c r="J614" s="233" t="s">
        <v>131</v>
      </c>
      <c r="K614" s="233" t="s">
        <v>131</v>
      </c>
      <c r="L614" s="233" t="s">
        <v>131</v>
      </c>
      <c r="M614" s="233" t="s">
        <v>131</v>
      </c>
      <c r="N614" s="233" t="s">
        <v>131</v>
      </c>
      <c r="O614" s="233" t="s">
        <v>131</v>
      </c>
      <c r="P614" s="233"/>
      <c r="Q614" s="233"/>
      <c r="R614" s="233"/>
      <c r="S614" s="233"/>
      <c r="T614" s="233"/>
      <c r="U614" s="233"/>
      <c r="V614" s="233"/>
      <c r="W614" s="233"/>
      <c r="X614" s="233"/>
      <c r="Y614" s="233"/>
      <c r="Z614" s="233"/>
      <c r="AA614" s="233"/>
      <c r="AB614" s="233"/>
      <c r="AC614" s="233"/>
      <c r="AD614" s="233"/>
      <c r="AE614" s="233"/>
      <c r="AF614" s="233"/>
      <c r="AG614" s="233"/>
      <c r="AH614" s="233"/>
      <c r="AI614" s="233"/>
      <c r="AJ614" s="233"/>
      <c r="AK614" s="233"/>
      <c r="AL614" s="233"/>
      <c r="AM614" s="233"/>
      <c r="AN614" s="233"/>
      <c r="AO614" s="233"/>
      <c r="AP614" s="233"/>
      <c r="AQ614" s="233"/>
      <c r="AR614" s="233"/>
      <c r="AS614" s="233"/>
      <c r="AT614" s="233"/>
      <c r="AU614" s="233"/>
      <c r="AV614" s="233"/>
      <c r="AW614" s="233"/>
      <c r="AX614" s="233"/>
      <c r="AY614" s="233"/>
      <c r="AZ614" s="233"/>
      <c r="BA614" s="232" t="e">
        <v>#N/A</v>
      </c>
      <c r="BB614" s="232">
        <v>0</v>
      </c>
      <c r="BC614" t="e">
        <v>#N/A</v>
      </c>
      <c r="BD614">
        <f>VLOOKUP(A614,[1]ورقة6!$A$2:$A$5557,1,0)</f>
        <v>339736</v>
      </c>
      <c r="BE614" s="125">
        <v>0</v>
      </c>
    </row>
    <row r="615" spans="1:57" x14ac:dyDescent="0.25">
      <c r="A615" s="233">
        <v>339738</v>
      </c>
      <c r="B615" s="234" t="s">
        <v>107</v>
      </c>
      <c r="C615" s="233"/>
      <c r="D615" s="233" t="s">
        <v>134</v>
      </c>
      <c r="E615" s="233" t="s">
        <v>134</v>
      </c>
      <c r="F615" s="233" t="s">
        <v>133</v>
      </c>
      <c r="G615" s="233" t="s">
        <v>134</v>
      </c>
      <c r="H615" s="233"/>
      <c r="I615" s="233"/>
      <c r="J615" s="233" t="s">
        <v>133</v>
      </c>
      <c r="K615" s="233" t="s">
        <v>133</v>
      </c>
      <c r="L615" s="233" t="s">
        <v>133</v>
      </c>
      <c r="M615" s="233" t="s">
        <v>133</v>
      </c>
      <c r="N615" s="233" t="s">
        <v>131</v>
      </c>
      <c r="O615" s="233" t="s">
        <v>131</v>
      </c>
      <c r="P615" s="233"/>
      <c r="Q615" s="233"/>
      <c r="R615" s="233"/>
      <c r="S615" s="233"/>
      <c r="T615" s="233"/>
      <c r="U615" s="233"/>
      <c r="V615" s="233"/>
      <c r="W615" s="233"/>
      <c r="X615" s="233"/>
      <c r="Y615" s="233"/>
      <c r="Z615" s="233"/>
      <c r="AA615" s="233"/>
      <c r="AB615" s="233"/>
      <c r="AC615" s="233"/>
      <c r="AD615" s="233"/>
      <c r="AE615" s="233"/>
      <c r="AF615" s="233"/>
      <c r="AG615" s="233"/>
      <c r="AH615" s="233"/>
      <c r="AI615" s="233"/>
      <c r="AJ615" s="233"/>
      <c r="AK615" s="233"/>
      <c r="AL615" s="233"/>
      <c r="AM615" s="233"/>
      <c r="AN615" s="233"/>
      <c r="AO615" s="233"/>
      <c r="AP615" s="233"/>
      <c r="AQ615" s="233"/>
      <c r="AR615" s="233"/>
      <c r="AS615" s="233"/>
      <c r="AT615" s="233"/>
      <c r="AU615" s="233"/>
      <c r="AV615" s="233"/>
      <c r="AW615" s="233"/>
      <c r="AX615" s="233"/>
      <c r="AY615" s="233"/>
      <c r="AZ615" s="233"/>
      <c r="BA615" s="232" t="e">
        <v>#N/A</v>
      </c>
      <c r="BB615" s="232">
        <v>0</v>
      </c>
      <c r="BC615" t="e">
        <v>#N/A</v>
      </c>
      <c r="BD615">
        <f>VLOOKUP(A615,[1]ورقة6!$A$2:$A$5557,1,0)</f>
        <v>339738</v>
      </c>
      <c r="BE615" s="125">
        <v>0</v>
      </c>
    </row>
    <row r="616" spans="1:57" x14ac:dyDescent="0.25">
      <c r="A616" s="233">
        <v>339739</v>
      </c>
      <c r="B616" s="234" t="s">
        <v>107</v>
      </c>
      <c r="C616" s="233"/>
      <c r="D616" s="233"/>
      <c r="E616" s="233" t="s">
        <v>134</v>
      </c>
      <c r="F616" s="233" t="s">
        <v>134</v>
      </c>
      <c r="G616" s="233" t="s">
        <v>134</v>
      </c>
      <c r="H616" s="233" t="s">
        <v>134</v>
      </c>
      <c r="I616" s="233" t="s">
        <v>134</v>
      </c>
      <c r="J616" s="233" t="s">
        <v>133</v>
      </c>
      <c r="K616" s="233" t="s">
        <v>133</v>
      </c>
      <c r="L616" s="233"/>
      <c r="M616" s="233" t="s">
        <v>133</v>
      </c>
      <c r="N616" s="233" t="s">
        <v>133</v>
      </c>
      <c r="O616" s="233" t="s">
        <v>133</v>
      </c>
      <c r="P616" s="233"/>
      <c r="Q616" s="233"/>
      <c r="R616" s="233"/>
      <c r="S616" s="233"/>
      <c r="T616" s="233"/>
      <c r="U616" s="233"/>
      <c r="V616" s="233"/>
      <c r="W616" s="233"/>
      <c r="X616" s="233"/>
      <c r="Y616" s="233"/>
      <c r="Z616" s="233"/>
      <c r="AA616" s="233"/>
      <c r="AB616" s="233"/>
      <c r="AC616" s="233"/>
      <c r="AD616" s="233"/>
      <c r="AE616" s="233"/>
      <c r="AF616" s="233"/>
      <c r="AG616" s="233"/>
      <c r="AH616" s="233"/>
      <c r="AI616" s="233"/>
      <c r="AJ616" s="233"/>
      <c r="AK616" s="233"/>
      <c r="AL616" s="233"/>
      <c r="AM616" s="233"/>
      <c r="AN616" s="233"/>
      <c r="AO616" s="233"/>
      <c r="AP616" s="233"/>
      <c r="AQ616" s="233"/>
      <c r="AR616" s="233"/>
      <c r="AS616" s="233"/>
      <c r="AT616" s="233"/>
      <c r="AU616" s="233"/>
      <c r="AV616" s="233"/>
      <c r="AW616" s="233"/>
      <c r="AX616" s="233"/>
      <c r="AY616" s="233"/>
      <c r="AZ616" s="233"/>
      <c r="BA616" s="232" t="e">
        <v>#N/A</v>
      </c>
      <c r="BB616" s="232">
        <v>0</v>
      </c>
      <c r="BC616" t="e">
        <v>#N/A</v>
      </c>
      <c r="BD616">
        <f>VLOOKUP(A616,[1]ورقة6!$A$2:$A$5557,1,0)</f>
        <v>339739</v>
      </c>
      <c r="BE616" s="125">
        <v>0</v>
      </c>
    </row>
    <row r="617" spans="1:57" x14ac:dyDescent="0.25">
      <c r="A617" s="233">
        <v>339740</v>
      </c>
      <c r="B617" s="234" t="s">
        <v>107</v>
      </c>
      <c r="C617" s="233"/>
      <c r="D617" s="233"/>
      <c r="E617" s="233"/>
      <c r="F617" s="233"/>
      <c r="G617" s="233"/>
      <c r="H617" s="233"/>
      <c r="I617" s="233"/>
      <c r="J617" s="233" t="s">
        <v>133</v>
      </c>
      <c r="K617" s="233" t="s">
        <v>133</v>
      </c>
      <c r="L617" s="233" t="s">
        <v>131</v>
      </c>
      <c r="M617" s="233" t="s">
        <v>131</v>
      </c>
      <c r="N617" s="233" t="s">
        <v>133</v>
      </c>
      <c r="O617" s="233" t="s">
        <v>131</v>
      </c>
      <c r="P617" s="233"/>
      <c r="Q617" s="233"/>
      <c r="R617" s="233"/>
      <c r="S617" s="233"/>
      <c r="T617" s="233"/>
      <c r="U617" s="233"/>
      <c r="V617" s="233"/>
      <c r="W617" s="233"/>
      <c r="X617" s="233"/>
      <c r="Y617" s="233"/>
      <c r="Z617" s="233"/>
      <c r="AA617" s="233"/>
      <c r="AB617" s="233"/>
      <c r="AC617" s="233"/>
      <c r="AD617" s="233"/>
      <c r="AE617" s="233"/>
      <c r="AF617" s="233"/>
      <c r="AG617" s="233"/>
      <c r="AH617" s="233"/>
      <c r="AI617" s="233"/>
      <c r="AJ617" s="233"/>
      <c r="AK617" s="233"/>
      <c r="AL617" s="233"/>
      <c r="AM617" s="233"/>
      <c r="AN617" s="233"/>
      <c r="AO617" s="233"/>
      <c r="AP617" s="233"/>
      <c r="AQ617" s="233"/>
      <c r="AR617" s="233"/>
      <c r="AS617" s="233"/>
      <c r="AT617" s="233"/>
      <c r="AU617" s="233"/>
      <c r="AV617" s="233"/>
      <c r="AW617" s="233"/>
      <c r="AX617" s="233"/>
      <c r="AY617" s="233"/>
      <c r="AZ617" s="233"/>
      <c r="BA617" s="232" t="e">
        <v>#N/A</v>
      </c>
      <c r="BB617" s="232">
        <v>0</v>
      </c>
      <c r="BC617" t="e">
        <v>#N/A</v>
      </c>
      <c r="BD617">
        <f>VLOOKUP(A617,[1]ورقة6!$A$2:$A$5557,1,0)</f>
        <v>339740</v>
      </c>
      <c r="BE617" s="125">
        <v>0</v>
      </c>
    </row>
    <row r="618" spans="1:57" x14ac:dyDescent="0.25">
      <c r="A618">
        <v>339741</v>
      </c>
      <c r="B618" t="s">
        <v>107</v>
      </c>
      <c r="C618"/>
      <c r="D618"/>
      <c r="E618"/>
      <c r="F618" t="s">
        <v>134</v>
      </c>
      <c r="G618" t="s">
        <v>134</v>
      </c>
      <c r="H618"/>
      <c r="I618"/>
      <c r="J618" t="s">
        <v>134</v>
      </c>
      <c r="K618" t="s">
        <v>134</v>
      </c>
      <c r="L618"/>
      <c r="M618"/>
      <c r="N618"/>
      <c r="O618" t="s">
        <v>134</v>
      </c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 s="232" t="s">
        <v>107</v>
      </c>
      <c r="BB618" s="232">
        <v>0</v>
      </c>
      <c r="BC618" t="e">
        <v>#N/A</v>
      </c>
      <c r="BD618">
        <f>VLOOKUP(A618,[1]ورقة6!$A$2:$A$5557,1,0)</f>
        <v>339741</v>
      </c>
      <c r="BE618" s="125">
        <v>0</v>
      </c>
    </row>
    <row r="619" spans="1:57" x14ac:dyDescent="0.25">
      <c r="A619">
        <v>339742</v>
      </c>
      <c r="B619" t="s">
        <v>107</v>
      </c>
      <c r="C619"/>
      <c r="D619" t="s">
        <v>134</v>
      </c>
      <c r="E619" t="s">
        <v>134</v>
      </c>
      <c r="F619"/>
      <c r="G619" t="s">
        <v>134</v>
      </c>
      <c r="H619"/>
      <c r="I619"/>
      <c r="J619" t="s">
        <v>131</v>
      </c>
      <c r="K619" t="s">
        <v>131</v>
      </c>
      <c r="L619" t="s">
        <v>131</v>
      </c>
      <c r="M619" t="s">
        <v>131</v>
      </c>
      <c r="N619" t="s">
        <v>131</v>
      </c>
      <c r="O619" t="s">
        <v>131</v>
      </c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 s="232" t="s">
        <v>107</v>
      </c>
      <c r="BB619" s="232">
        <v>0</v>
      </c>
      <c r="BC619" t="e">
        <v>#N/A</v>
      </c>
      <c r="BD619">
        <f>VLOOKUP(A619,[1]ورقة6!$A$2:$A$5557,1,0)</f>
        <v>339742</v>
      </c>
      <c r="BE619" s="125">
        <v>0</v>
      </c>
    </row>
    <row r="620" spans="1:57" x14ac:dyDescent="0.25">
      <c r="A620">
        <v>339743</v>
      </c>
      <c r="B620" t="s">
        <v>107</v>
      </c>
      <c r="C620"/>
      <c r="D620"/>
      <c r="E620"/>
      <c r="F620" t="s">
        <v>131</v>
      </c>
      <c r="G620" t="s">
        <v>134</v>
      </c>
      <c r="H620"/>
      <c r="I620" t="s">
        <v>134</v>
      </c>
      <c r="J620"/>
      <c r="K620" t="s">
        <v>131</v>
      </c>
      <c r="L620"/>
      <c r="M620" t="s">
        <v>134</v>
      </c>
      <c r="N620" t="s">
        <v>131</v>
      </c>
      <c r="O620" t="s">
        <v>131</v>
      </c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 s="232" t="s">
        <v>107</v>
      </c>
      <c r="BB620" s="232">
        <v>0</v>
      </c>
      <c r="BC620" t="e">
        <v>#N/A</v>
      </c>
      <c r="BD620">
        <f>VLOOKUP(A620,[1]ورقة6!$A$2:$A$5557,1,0)</f>
        <v>339743</v>
      </c>
      <c r="BE620" s="125">
        <v>0</v>
      </c>
    </row>
    <row r="621" spans="1:57" x14ac:dyDescent="0.25">
      <c r="A621">
        <v>339745</v>
      </c>
      <c r="B621" t="s">
        <v>107</v>
      </c>
      <c r="C621" t="s">
        <v>134</v>
      </c>
      <c r="D621"/>
      <c r="E621"/>
      <c r="F621" t="s">
        <v>131</v>
      </c>
      <c r="G621" t="s">
        <v>134</v>
      </c>
      <c r="H621"/>
      <c r="I621"/>
      <c r="J621" t="s">
        <v>134</v>
      </c>
      <c r="K621" t="s">
        <v>134</v>
      </c>
      <c r="L621" t="s">
        <v>134</v>
      </c>
      <c r="M621"/>
      <c r="N621" t="s">
        <v>131</v>
      </c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 s="232" t="s">
        <v>107</v>
      </c>
      <c r="BB621" s="232">
        <v>0</v>
      </c>
      <c r="BC621" t="e">
        <v>#N/A</v>
      </c>
      <c r="BD621">
        <f>VLOOKUP(A621,[1]ورقة6!$A$2:$A$5557,1,0)</f>
        <v>339745</v>
      </c>
      <c r="BE621" s="125">
        <v>0</v>
      </c>
    </row>
    <row r="622" spans="1:57" x14ac:dyDescent="0.25">
      <c r="A622">
        <v>339746</v>
      </c>
      <c r="B622" t="s">
        <v>107</v>
      </c>
      <c r="C622" t="s">
        <v>134</v>
      </c>
      <c r="D622" t="s">
        <v>134</v>
      </c>
      <c r="E622"/>
      <c r="F622"/>
      <c r="G622" t="s">
        <v>134</v>
      </c>
      <c r="H622"/>
      <c r="I622" t="s">
        <v>134</v>
      </c>
      <c r="J622" t="s">
        <v>134</v>
      </c>
      <c r="K622"/>
      <c r="L622" t="s">
        <v>134</v>
      </c>
      <c r="M622"/>
      <c r="N622" t="s">
        <v>134</v>
      </c>
      <c r="O622" t="s">
        <v>134</v>
      </c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 s="232" t="s">
        <v>107</v>
      </c>
      <c r="BB622" s="232">
        <v>0</v>
      </c>
      <c r="BC622" t="e">
        <v>#N/A</v>
      </c>
      <c r="BD622">
        <f>VLOOKUP(A622,[1]ورقة6!$A$2:$A$5557,1,0)</f>
        <v>339746</v>
      </c>
      <c r="BE622" s="125">
        <v>0</v>
      </c>
    </row>
    <row r="623" spans="1:57" x14ac:dyDescent="0.25">
      <c r="A623">
        <v>339748</v>
      </c>
      <c r="B623" t="s">
        <v>107</v>
      </c>
      <c r="C623"/>
      <c r="D623" t="s">
        <v>131</v>
      </c>
      <c r="E623"/>
      <c r="F623" t="s">
        <v>134</v>
      </c>
      <c r="G623" t="s">
        <v>134</v>
      </c>
      <c r="H623" t="s">
        <v>131</v>
      </c>
      <c r="I623" t="s">
        <v>131</v>
      </c>
      <c r="J623" t="s">
        <v>131</v>
      </c>
      <c r="K623" t="s">
        <v>131</v>
      </c>
      <c r="L623" t="s">
        <v>131</v>
      </c>
      <c r="M623"/>
      <c r="N623" t="s">
        <v>131</v>
      </c>
      <c r="O623" t="s">
        <v>133</v>
      </c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 s="232" t="s">
        <v>107</v>
      </c>
      <c r="BB623" s="232">
        <v>0</v>
      </c>
      <c r="BC623" t="e">
        <v>#N/A</v>
      </c>
      <c r="BD623">
        <f>VLOOKUP(A623,[1]ورقة6!$A$2:$A$5557,1,0)</f>
        <v>339748</v>
      </c>
      <c r="BE623" s="125">
        <v>0</v>
      </c>
    </row>
    <row r="624" spans="1:57" x14ac:dyDescent="0.25">
      <c r="A624" s="233">
        <v>339751</v>
      </c>
      <c r="B624" s="234" t="s">
        <v>107</v>
      </c>
      <c r="C624" s="233" t="s">
        <v>133</v>
      </c>
      <c r="D624" s="233" t="s">
        <v>131</v>
      </c>
      <c r="E624" s="233" t="s">
        <v>131</v>
      </c>
      <c r="F624" s="233" t="s">
        <v>133</v>
      </c>
      <c r="G624" s="233" t="s">
        <v>133</v>
      </c>
      <c r="H624" s="233" t="s">
        <v>133</v>
      </c>
      <c r="I624" s="233" t="s">
        <v>133</v>
      </c>
      <c r="J624" s="233" t="s">
        <v>131</v>
      </c>
      <c r="K624" s="233" t="s">
        <v>131</v>
      </c>
      <c r="L624" s="233" t="s">
        <v>131</v>
      </c>
      <c r="M624" s="233" t="s">
        <v>131</v>
      </c>
      <c r="N624" s="233" t="s">
        <v>131</v>
      </c>
      <c r="O624" s="233" t="s">
        <v>131</v>
      </c>
      <c r="P624" s="233"/>
      <c r="Q624" s="233"/>
      <c r="R624" s="233"/>
      <c r="S624" s="233"/>
      <c r="T624" s="233"/>
      <c r="U624" s="233"/>
      <c r="V624" s="233"/>
      <c r="W624" s="233"/>
      <c r="X624" s="233"/>
      <c r="Y624" s="233"/>
      <c r="Z624" s="233"/>
      <c r="AA624" s="233"/>
      <c r="AB624" s="233"/>
      <c r="AC624" s="233"/>
      <c r="AD624" s="233"/>
      <c r="AE624" s="233"/>
      <c r="AF624" s="233"/>
      <c r="AG624" s="233"/>
      <c r="AH624" s="233"/>
      <c r="AI624" s="233"/>
      <c r="AJ624" s="233"/>
      <c r="AK624" s="233"/>
      <c r="AL624" s="233"/>
      <c r="AM624" s="233"/>
      <c r="AN624" s="233"/>
      <c r="AO624" s="233"/>
      <c r="AP624" s="233"/>
      <c r="AQ624" s="233"/>
      <c r="AR624" s="233"/>
      <c r="AS624" s="233"/>
      <c r="AT624" s="233"/>
      <c r="AU624" s="233"/>
      <c r="AV624" s="233"/>
      <c r="AW624" s="233"/>
      <c r="AX624" s="233"/>
      <c r="AY624" s="233"/>
      <c r="AZ624" s="233"/>
      <c r="BA624" s="232" t="e">
        <v>#N/A</v>
      </c>
      <c r="BB624" s="232">
        <v>0</v>
      </c>
      <c r="BC624" t="e">
        <v>#N/A</v>
      </c>
      <c r="BD624">
        <f>VLOOKUP(A624,[1]ورقة6!$A$2:$A$5557,1,0)</f>
        <v>339751</v>
      </c>
      <c r="BE624" s="125">
        <v>0</v>
      </c>
    </row>
    <row r="625" spans="1:57" x14ac:dyDescent="0.25">
      <c r="A625" s="233">
        <v>339752</v>
      </c>
      <c r="B625" s="234" t="s">
        <v>107</v>
      </c>
      <c r="C625" s="233" t="s">
        <v>131</v>
      </c>
      <c r="D625" s="233" t="s">
        <v>131</v>
      </c>
      <c r="E625" s="233" t="s">
        <v>131</v>
      </c>
      <c r="F625" s="233" t="s">
        <v>131</v>
      </c>
      <c r="G625" s="233" t="s">
        <v>133</v>
      </c>
      <c r="H625" s="233" t="s">
        <v>133</v>
      </c>
      <c r="I625" s="233" t="s">
        <v>133</v>
      </c>
      <c r="J625" s="233" t="s">
        <v>131</v>
      </c>
      <c r="K625" s="233" t="s">
        <v>131</v>
      </c>
      <c r="L625" s="233" t="s">
        <v>131</v>
      </c>
      <c r="M625" s="233" t="s">
        <v>131</v>
      </c>
      <c r="N625" s="233" t="s">
        <v>131</v>
      </c>
      <c r="O625" s="233" t="s">
        <v>131</v>
      </c>
      <c r="P625" s="233"/>
      <c r="Q625" s="233"/>
      <c r="R625" s="233"/>
      <c r="S625" s="233"/>
      <c r="T625" s="233"/>
      <c r="U625" s="233"/>
      <c r="V625" s="233"/>
      <c r="W625" s="233"/>
      <c r="X625" s="233"/>
      <c r="Y625" s="233"/>
      <c r="Z625" s="233"/>
      <c r="AA625" s="233"/>
      <c r="AB625" s="233"/>
      <c r="AC625" s="233"/>
      <c r="AD625" s="233"/>
      <c r="AE625" s="233"/>
      <c r="AF625" s="233"/>
      <c r="AG625" s="233"/>
      <c r="AH625" s="233"/>
      <c r="AI625" s="233"/>
      <c r="AJ625" s="233"/>
      <c r="AK625" s="233"/>
      <c r="AL625" s="233"/>
      <c r="AM625" s="233"/>
      <c r="AN625" s="233"/>
      <c r="AO625" s="233"/>
      <c r="AP625" s="233"/>
      <c r="AQ625" s="233"/>
      <c r="AR625" s="233"/>
      <c r="AS625" s="233"/>
      <c r="AT625" s="233"/>
      <c r="AU625" s="233"/>
      <c r="AV625" s="233"/>
      <c r="AW625" s="233"/>
      <c r="AX625" s="233"/>
      <c r="AY625" s="233"/>
      <c r="AZ625" s="233"/>
      <c r="BA625" s="232" t="e">
        <v>#N/A</v>
      </c>
      <c r="BB625" s="232">
        <v>0</v>
      </c>
      <c r="BC625" t="e">
        <v>#N/A</v>
      </c>
      <c r="BD625">
        <f>VLOOKUP(A625,[1]ورقة6!$A$2:$A$5557,1,0)</f>
        <v>339752</v>
      </c>
      <c r="BE625" s="125">
        <v>0</v>
      </c>
    </row>
    <row r="626" spans="1:57" x14ac:dyDescent="0.25">
      <c r="A626" s="233">
        <v>339753</v>
      </c>
      <c r="B626" s="234" t="s">
        <v>107</v>
      </c>
      <c r="C626" s="233"/>
      <c r="D626" s="233" t="s">
        <v>131</v>
      </c>
      <c r="E626" s="233"/>
      <c r="F626" s="233" t="s">
        <v>134</v>
      </c>
      <c r="G626" s="233" t="s">
        <v>133</v>
      </c>
      <c r="H626" s="233" t="s">
        <v>133</v>
      </c>
      <c r="I626" s="233" t="s">
        <v>131</v>
      </c>
      <c r="J626" s="233" t="s">
        <v>131</v>
      </c>
      <c r="K626" s="233" t="s">
        <v>133</v>
      </c>
      <c r="L626" s="233" t="s">
        <v>133</v>
      </c>
      <c r="M626" s="233" t="s">
        <v>131</v>
      </c>
      <c r="N626" s="233" t="s">
        <v>131</v>
      </c>
      <c r="O626" s="233" t="s">
        <v>131</v>
      </c>
      <c r="P626" s="233"/>
      <c r="Q626" s="233"/>
      <c r="R626" s="233"/>
      <c r="S626" s="233"/>
      <c r="T626" s="233"/>
      <c r="U626" s="233"/>
      <c r="V626" s="233"/>
      <c r="W626" s="233"/>
      <c r="X626" s="233"/>
      <c r="Y626" s="233"/>
      <c r="Z626" s="233"/>
      <c r="AA626" s="233"/>
      <c r="AB626" s="233"/>
      <c r="AC626" s="233"/>
      <c r="AD626" s="233"/>
      <c r="AE626" s="233"/>
      <c r="AF626" s="233"/>
      <c r="AG626" s="233"/>
      <c r="AH626" s="233"/>
      <c r="AI626" s="233"/>
      <c r="AJ626" s="233"/>
      <c r="AK626" s="233"/>
      <c r="AL626" s="233"/>
      <c r="AM626" s="233"/>
      <c r="AN626" s="233"/>
      <c r="AO626" s="233"/>
      <c r="AP626" s="233"/>
      <c r="AQ626" s="233"/>
      <c r="AR626" s="233"/>
      <c r="AS626" s="233"/>
      <c r="AT626" s="233"/>
      <c r="AU626" s="233"/>
      <c r="AV626" s="233"/>
      <c r="AW626" s="233"/>
      <c r="AX626" s="233"/>
      <c r="AY626" s="233"/>
      <c r="AZ626" s="233"/>
      <c r="BA626" s="232" t="e">
        <v>#N/A</v>
      </c>
      <c r="BB626" s="232">
        <v>0</v>
      </c>
      <c r="BC626" t="e">
        <v>#N/A</v>
      </c>
      <c r="BD626">
        <f>VLOOKUP(A626,[1]ورقة6!$A$2:$A$5557,1,0)</f>
        <v>339753</v>
      </c>
      <c r="BE626" s="125">
        <v>0</v>
      </c>
    </row>
    <row r="627" spans="1:57" x14ac:dyDescent="0.25">
      <c r="A627">
        <v>339754</v>
      </c>
      <c r="B627" t="s">
        <v>107</v>
      </c>
      <c r="C627"/>
      <c r="D627"/>
      <c r="E627"/>
      <c r="F627"/>
      <c r="G627" t="s">
        <v>131</v>
      </c>
      <c r="H627"/>
      <c r="I627"/>
      <c r="J627" t="s">
        <v>131</v>
      </c>
      <c r="K627" t="s">
        <v>131</v>
      </c>
      <c r="L627" t="s">
        <v>131</v>
      </c>
      <c r="M627" t="s">
        <v>131</v>
      </c>
      <c r="N627" t="s">
        <v>131</v>
      </c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 s="232" t="s">
        <v>107</v>
      </c>
      <c r="BB627" s="232">
        <v>0</v>
      </c>
      <c r="BC627" t="e">
        <v>#N/A</v>
      </c>
      <c r="BD627">
        <f>VLOOKUP(A627,[1]ورقة6!$A$2:$A$5557,1,0)</f>
        <v>339754</v>
      </c>
      <c r="BE627" s="125">
        <v>0</v>
      </c>
    </row>
    <row r="628" spans="1:57" x14ac:dyDescent="0.25">
      <c r="A628" s="233">
        <v>339756</v>
      </c>
      <c r="B628" s="234" t="s">
        <v>107</v>
      </c>
      <c r="C628" s="233" t="s">
        <v>133</v>
      </c>
      <c r="D628" s="233" t="s">
        <v>131</v>
      </c>
      <c r="E628" s="233" t="s">
        <v>133</v>
      </c>
      <c r="F628" s="233" t="s">
        <v>133</v>
      </c>
      <c r="G628" s="233" t="s">
        <v>131</v>
      </c>
      <c r="H628" s="233"/>
      <c r="I628" s="233" t="s">
        <v>131</v>
      </c>
      <c r="J628" s="233" t="s">
        <v>131</v>
      </c>
      <c r="K628" s="233" t="s">
        <v>131</v>
      </c>
      <c r="L628" s="233" t="s">
        <v>131</v>
      </c>
      <c r="M628" s="233" t="s">
        <v>131</v>
      </c>
      <c r="N628" s="233" t="s">
        <v>131</v>
      </c>
      <c r="O628" s="233" t="s">
        <v>131</v>
      </c>
      <c r="P628" s="233"/>
      <c r="Q628" s="233"/>
      <c r="R628" s="233"/>
      <c r="S628" s="233"/>
      <c r="T628" s="233"/>
      <c r="U628" s="233"/>
      <c r="V628" s="233"/>
      <c r="W628" s="233"/>
      <c r="X628" s="233"/>
      <c r="Y628" s="233"/>
      <c r="Z628" s="233"/>
      <c r="AA628" s="233"/>
      <c r="AB628" s="233"/>
      <c r="AC628" s="233"/>
      <c r="AD628" s="233"/>
      <c r="AE628" s="233"/>
      <c r="AF628" s="233"/>
      <c r="AG628" s="233"/>
      <c r="AH628" s="233"/>
      <c r="AI628" s="233"/>
      <c r="AJ628" s="233"/>
      <c r="AK628" s="233"/>
      <c r="AL628" s="233"/>
      <c r="AM628" s="233"/>
      <c r="AN628" s="233"/>
      <c r="AO628" s="233"/>
      <c r="AP628" s="233"/>
      <c r="AQ628" s="233"/>
      <c r="AR628" s="233"/>
      <c r="AS628" s="233"/>
      <c r="AT628" s="233"/>
      <c r="AU628" s="233"/>
      <c r="AV628" s="233"/>
      <c r="AW628" s="233"/>
      <c r="AX628" s="233"/>
      <c r="AY628" s="233"/>
      <c r="AZ628" s="233"/>
      <c r="BA628" s="232" t="e">
        <v>#N/A</v>
      </c>
      <c r="BB628" s="232">
        <v>0</v>
      </c>
      <c r="BC628" t="e">
        <v>#N/A</v>
      </c>
      <c r="BD628">
        <f>VLOOKUP(A628,[1]ورقة6!$A$2:$A$5557,1,0)</f>
        <v>339756</v>
      </c>
      <c r="BE628" s="125">
        <v>0</v>
      </c>
    </row>
    <row r="629" spans="1:57" x14ac:dyDescent="0.25">
      <c r="A629" s="233">
        <v>339757</v>
      </c>
      <c r="B629" s="234" t="s">
        <v>107</v>
      </c>
      <c r="C629" s="233" t="s">
        <v>131</v>
      </c>
      <c r="D629" s="233" t="s">
        <v>134</v>
      </c>
      <c r="E629" s="233" t="s">
        <v>131</v>
      </c>
      <c r="F629" s="233"/>
      <c r="G629" s="233"/>
      <c r="H629" s="233" t="s">
        <v>134</v>
      </c>
      <c r="I629" s="233" t="s">
        <v>131</v>
      </c>
      <c r="J629" s="233" t="s">
        <v>133</v>
      </c>
      <c r="K629" s="233" t="s">
        <v>131</v>
      </c>
      <c r="L629" s="233" t="s">
        <v>133</v>
      </c>
      <c r="M629" s="233" t="s">
        <v>131</v>
      </c>
      <c r="N629" s="233" t="s">
        <v>131</v>
      </c>
      <c r="O629" s="233"/>
      <c r="P629" s="233"/>
      <c r="Q629" s="233"/>
      <c r="R629" s="233"/>
      <c r="S629" s="233"/>
      <c r="T629" s="233"/>
      <c r="U629" s="233"/>
      <c r="V629" s="233"/>
      <c r="W629" s="233"/>
      <c r="X629" s="233"/>
      <c r="Y629" s="233"/>
      <c r="Z629" s="233"/>
      <c r="AA629" s="233"/>
      <c r="AB629" s="233"/>
      <c r="AC629" s="233"/>
      <c r="AD629" s="233"/>
      <c r="AE629" s="233"/>
      <c r="AF629" s="233"/>
      <c r="AG629" s="233"/>
      <c r="AH629" s="233"/>
      <c r="AI629" s="233"/>
      <c r="AJ629" s="233"/>
      <c r="AK629" s="233"/>
      <c r="AL629" s="233"/>
      <c r="AM629" s="233"/>
      <c r="AN629" s="233"/>
      <c r="AO629" s="233"/>
      <c r="AP629" s="233"/>
      <c r="AQ629" s="233"/>
      <c r="AR629" s="233"/>
      <c r="AS629" s="233"/>
      <c r="AT629" s="233"/>
      <c r="AU629" s="233"/>
      <c r="AV629" s="233"/>
      <c r="AW629" s="233"/>
      <c r="AX629" s="233"/>
      <c r="AY629" s="233"/>
      <c r="AZ629" s="233"/>
      <c r="BA629" s="232" t="e">
        <v>#N/A</v>
      </c>
      <c r="BB629" s="232">
        <v>0</v>
      </c>
      <c r="BC629" t="e">
        <v>#N/A</v>
      </c>
      <c r="BD629">
        <f>VLOOKUP(A629,[1]ورقة6!$A$2:$A$5557,1,0)</f>
        <v>339757</v>
      </c>
      <c r="BE629" s="125">
        <v>0</v>
      </c>
    </row>
    <row r="630" spans="1:57" x14ac:dyDescent="0.25">
      <c r="A630" s="233">
        <v>339758</v>
      </c>
      <c r="B630" s="234" t="s">
        <v>107</v>
      </c>
      <c r="C630" s="233" t="s">
        <v>133</v>
      </c>
      <c r="D630" s="233" t="s">
        <v>133</v>
      </c>
      <c r="E630" s="233" t="s">
        <v>133</v>
      </c>
      <c r="F630" s="233" t="s">
        <v>133</v>
      </c>
      <c r="G630" s="233" t="s">
        <v>133</v>
      </c>
      <c r="H630" s="233" t="s">
        <v>134</v>
      </c>
      <c r="I630" s="233"/>
      <c r="J630" s="233" t="s">
        <v>131</v>
      </c>
      <c r="K630" s="233" t="s">
        <v>133</v>
      </c>
      <c r="L630" s="233" t="s">
        <v>133</v>
      </c>
      <c r="M630" s="233" t="s">
        <v>133</v>
      </c>
      <c r="N630" s="233" t="s">
        <v>133</v>
      </c>
      <c r="O630" s="233" t="s">
        <v>131</v>
      </c>
      <c r="P630" s="233"/>
      <c r="Q630" s="233"/>
      <c r="R630" s="233"/>
      <c r="S630" s="233"/>
      <c r="T630" s="233"/>
      <c r="U630" s="233"/>
      <c r="V630" s="233"/>
      <c r="W630" s="233"/>
      <c r="X630" s="233"/>
      <c r="Y630" s="233"/>
      <c r="Z630" s="233"/>
      <c r="AA630" s="233"/>
      <c r="AB630" s="233"/>
      <c r="AC630" s="233"/>
      <c r="AD630" s="233"/>
      <c r="AE630" s="233"/>
      <c r="AF630" s="233"/>
      <c r="AG630" s="233"/>
      <c r="AH630" s="233"/>
      <c r="AI630" s="233"/>
      <c r="AJ630" s="233"/>
      <c r="AK630" s="233"/>
      <c r="AL630" s="233"/>
      <c r="AM630" s="233"/>
      <c r="AN630" s="233"/>
      <c r="AO630" s="233"/>
      <c r="AP630" s="233"/>
      <c r="AQ630" s="233"/>
      <c r="AR630" s="233"/>
      <c r="AS630" s="233"/>
      <c r="AT630" s="233"/>
      <c r="AU630" s="233"/>
      <c r="AV630" s="233"/>
      <c r="AW630" s="233"/>
      <c r="AX630" s="233"/>
      <c r="AY630" s="233"/>
      <c r="AZ630" s="233"/>
      <c r="BA630" s="232" t="e">
        <v>#N/A</v>
      </c>
      <c r="BB630" s="232">
        <v>0</v>
      </c>
      <c r="BC630" t="e">
        <v>#N/A</v>
      </c>
      <c r="BD630">
        <f>VLOOKUP(A630,[1]ورقة6!$A$2:$A$5557,1,0)</f>
        <v>339758</v>
      </c>
      <c r="BE630" s="125">
        <v>0</v>
      </c>
    </row>
    <row r="631" spans="1:57" x14ac:dyDescent="0.25">
      <c r="A631">
        <v>339760</v>
      </c>
      <c r="B631" t="s">
        <v>107</v>
      </c>
      <c r="C631"/>
      <c r="D631" t="s">
        <v>131</v>
      </c>
      <c r="E631"/>
      <c r="F631" t="s">
        <v>131</v>
      </c>
      <c r="G631" t="s">
        <v>131</v>
      </c>
      <c r="H631"/>
      <c r="I631" t="s">
        <v>131</v>
      </c>
      <c r="J631" t="s">
        <v>131</v>
      </c>
      <c r="K631" t="s">
        <v>131</v>
      </c>
      <c r="L631"/>
      <c r="M631" t="s">
        <v>131</v>
      </c>
      <c r="N631" t="s">
        <v>133</v>
      </c>
      <c r="O631" t="s">
        <v>131</v>
      </c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 s="232" t="s">
        <v>107</v>
      </c>
      <c r="BB631" s="232">
        <v>0</v>
      </c>
      <c r="BC631" t="e">
        <v>#N/A</v>
      </c>
      <c r="BD631">
        <f>VLOOKUP(A631,[1]ورقة6!$A$2:$A$5557,1,0)</f>
        <v>339760</v>
      </c>
      <c r="BE631" s="125">
        <v>0</v>
      </c>
    </row>
    <row r="632" spans="1:57" x14ac:dyDescent="0.25">
      <c r="A632" s="233">
        <v>339761</v>
      </c>
      <c r="B632" s="234" t="s">
        <v>107</v>
      </c>
      <c r="C632" s="233" t="s">
        <v>133</v>
      </c>
      <c r="D632" s="233" t="s">
        <v>133</v>
      </c>
      <c r="E632" s="233" t="s">
        <v>133</v>
      </c>
      <c r="F632" s="233" t="s">
        <v>133</v>
      </c>
      <c r="G632" s="233" t="s">
        <v>131</v>
      </c>
      <c r="H632" s="233" t="s">
        <v>131</v>
      </c>
      <c r="I632" s="233" t="s">
        <v>131</v>
      </c>
      <c r="J632" s="233" t="s">
        <v>131</v>
      </c>
      <c r="K632" s="233" t="s">
        <v>131</v>
      </c>
      <c r="L632" s="233" t="s">
        <v>131</v>
      </c>
      <c r="M632" s="233" t="s">
        <v>131</v>
      </c>
      <c r="N632" s="233" t="s">
        <v>131</v>
      </c>
      <c r="O632" s="233" t="s">
        <v>131</v>
      </c>
      <c r="P632" s="233"/>
      <c r="Q632" s="233"/>
      <c r="R632" s="233"/>
      <c r="S632" s="233"/>
      <c r="T632" s="233"/>
      <c r="U632" s="233"/>
      <c r="V632" s="233"/>
      <c r="W632" s="233"/>
      <c r="X632" s="233"/>
      <c r="Y632" s="233"/>
      <c r="Z632" s="233"/>
      <c r="AA632" s="233"/>
      <c r="AB632" s="233"/>
      <c r="AC632" s="233"/>
      <c r="AD632" s="233"/>
      <c r="AE632" s="233"/>
      <c r="AF632" s="233"/>
      <c r="AG632" s="233"/>
      <c r="AH632" s="233"/>
      <c r="AI632" s="233"/>
      <c r="AJ632" s="233"/>
      <c r="AK632" s="233"/>
      <c r="AL632" s="233"/>
      <c r="AM632" s="233"/>
      <c r="AN632" s="233"/>
      <c r="AO632" s="233"/>
      <c r="AP632" s="233"/>
      <c r="AQ632" s="233"/>
      <c r="AR632" s="233"/>
      <c r="AS632" s="233"/>
      <c r="AT632" s="233"/>
      <c r="AU632" s="233"/>
      <c r="AV632" s="233"/>
      <c r="AW632" s="233"/>
      <c r="AX632" s="233"/>
      <c r="AY632" s="233"/>
      <c r="AZ632" s="233"/>
      <c r="BA632" s="232" t="e">
        <v>#N/A</v>
      </c>
      <c r="BB632" s="232">
        <v>0</v>
      </c>
      <c r="BC632" t="e">
        <v>#N/A</v>
      </c>
      <c r="BD632">
        <f>VLOOKUP(A632,[1]ورقة6!$A$2:$A$5557,1,0)</f>
        <v>339761</v>
      </c>
      <c r="BE632" s="125">
        <v>0</v>
      </c>
    </row>
    <row r="633" spans="1:57" x14ac:dyDescent="0.25">
      <c r="A633">
        <v>339765</v>
      </c>
      <c r="B633" t="s">
        <v>107</v>
      </c>
      <c r="C633"/>
      <c r="D633" t="s">
        <v>134</v>
      </c>
      <c r="E633"/>
      <c r="F633"/>
      <c r="G633"/>
      <c r="H633" t="s">
        <v>134</v>
      </c>
      <c r="I633" t="s">
        <v>134</v>
      </c>
      <c r="J633"/>
      <c r="K633" t="s">
        <v>134</v>
      </c>
      <c r="L633"/>
      <c r="M633"/>
      <c r="N633" t="s">
        <v>134</v>
      </c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 s="232" t="s">
        <v>107</v>
      </c>
      <c r="BB633" s="232">
        <v>0</v>
      </c>
      <c r="BC633" t="e">
        <v>#N/A</v>
      </c>
      <c r="BD633">
        <f>VLOOKUP(A633,[1]ورقة6!$A$2:$A$5557,1,0)</f>
        <v>339765</v>
      </c>
      <c r="BE633" s="125">
        <v>0</v>
      </c>
    </row>
    <row r="634" spans="1:57" x14ac:dyDescent="0.25">
      <c r="A634" s="233">
        <v>339768</v>
      </c>
      <c r="B634" s="234" t="s">
        <v>107</v>
      </c>
      <c r="C634" s="233" t="s">
        <v>133</v>
      </c>
      <c r="D634" s="233" t="s">
        <v>133</v>
      </c>
      <c r="E634" s="233" t="s">
        <v>131</v>
      </c>
      <c r="F634" s="233" t="s">
        <v>131</v>
      </c>
      <c r="G634" s="233" t="s">
        <v>133</v>
      </c>
      <c r="H634" s="233"/>
      <c r="I634" s="233"/>
      <c r="J634" s="233" t="s">
        <v>131</v>
      </c>
      <c r="K634" s="233" t="s">
        <v>131</v>
      </c>
      <c r="L634" s="233" t="s">
        <v>133</v>
      </c>
      <c r="M634" s="233" t="s">
        <v>131</v>
      </c>
      <c r="N634" s="233" t="s">
        <v>131</v>
      </c>
      <c r="O634" s="233" t="s">
        <v>131</v>
      </c>
      <c r="P634" s="233"/>
      <c r="Q634" s="233"/>
      <c r="R634" s="233"/>
      <c r="S634" s="233"/>
      <c r="T634" s="233"/>
      <c r="U634" s="233"/>
      <c r="V634" s="233"/>
      <c r="W634" s="233"/>
      <c r="X634" s="233"/>
      <c r="Y634" s="233"/>
      <c r="Z634" s="233"/>
      <c r="AA634" s="233"/>
      <c r="AB634" s="233"/>
      <c r="AC634" s="233"/>
      <c r="AD634" s="233"/>
      <c r="AE634" s="233"/>
      <c r="AF634" s="233"/>
      <c r="AG634" s="233"/>
      <c r="AH634" s="233"/>
      <c r="AI634" s="233"/>
      <c r="AJ634" s="233"/>
      <c r="AK634" s="233"/>
      <c r="AL634" s="233"/>
      <c r="AM634" s="233"/>
      <c r="AN634" s="233"/>
      <c r="AO634" s="233"/>
      <c r="AP634" s="233"/>
      <c r="AQ634" s="233"/>
      <c r="AR634" s="233"/>
      <c r="AS634" s="233"/>
      <c r="AT634" s="233"/>
      <c r="AU634" s="233"/>
      <c r="AV634" s="233"/>
      <c r="AW634" s="233"/>
      <c r="AX634" s="233"/>
      <c r="AY634" s="233"/>
      <c r="AZ634" s="233"/>
      <c r="BA634" s="232" t="e">
        <v>#N/A</v>
      </c>
      <c r="BB634" s="232">
        <v>0</v>
      </c>
      <c r="BC634" t="e">
        <v>#N/A</v>
      </c>
      <c r="BD634">
        <f>VLOOKUP(A634,[1]ورقة6!$A$2:$A$5557,1,0)</f>
        <v>339768</v>
      </c>
      <c r="BE634" s="125">
        <v>0</v>
      </c>
    </row>
    <row r="635" spans="1:57" x14ac:dyDescent="0.25">
      <c r="A635" s="233">
        <v>339769</v>
      </c>
      <c r="B635" s="234" t="s">
        <v>107</v>
      </c>
      <c r="C635" s="233" t="s">
        <v>133</v>
      </c>
      <c r="D635" s="233" t="s">
        <v>131</v>
      </c>
      <c r="E635" s="233" t="s">
        <v>133</v>
      </c>
      <c r="F635" s="233" t="s">
        <v>133</v>
      </c>
      <c r="G635" s="233" t="s">
        <v>131</v>
      </c>
      <c r="H635" s="233" t="s">
        <v>131</v>
      </c>
      <c r="I635" s="233" t="s">
        <v>133</v>
      </c>
      <c r="J635" s="233" t="s">
        <v>131</v>
      </c>
      <c r="K635" s="233" t="s">
        <v>131</v>
      </c>
      <c r="L635" s="233" t="s">
        <v>131</v>
      </c>
      <c r="M635" s="233" t="s">
        <v>131</v>
      </c>
      <c r="N635" s="233" t="s">
        <v>131</v>
      </c>
      <c r="O635" s="233" t="s">
        <v>131</v>
      </c>
      <c r="P635" s="233"/>
      <c r="Q635" s="233"/>
      <c r="R635" s="233"/>
      <c r="S635" s="233"/>
      <c r="T635" s="233"/>
      <c r="U635" s="233"/>
      <c r="V635" s="233"/>
      <c r="W635" s="233"/>
      <c r="X635" s="233"/>
      <c r="Y635" s="233"/>
      <c r="Z635" s="233"/>
      <c r="AA635" s="233"/>
      <c r="AB635" s="233"/>
      <c r="AC635" s="233"/>
      <c r="AD635" s="233"/>
      <c r="AE635" s="233"/>
      <c r="AF635" s="233"/>
      <c r="AG635" s="233"/>
      <c r="AH635" s="233"/>
      <c r="AI635" s="233"/>
      <c r="AJ635" s="233"/>
      <c r="AK635" s="233"/>
      <c r="AL635" s="233"/>
      <c r="AM635" s="233"/>
      <c r="AN635" s="233"/>
      <c r="AO635" s="233"/>
      <c r="AP635" s="233"/>
      <c r="AQ635" s="233"/>
      <c r="AR635" s="233"/>
      <c r="AS635" s="233"/>
      <c r="AT635" s="233"/>
      <c r="AU635" s="233"/>
      <c r="AV635" s="233"/>
      <c r="AW635" s="233"/>
      <c r="AX635" s="233"/>
      <c r="AY635" s="233"/>
      <c r="AZ635" s="233"/>
      <c r="BA635" s="232" t="e">
        <v>#N/A</v>
      </c>
      <c r="BB635" s="232">
        <v>0</v>
      </c>
      <c r="BC635" t="e">
        <v>#N/A</v>
      </c>
      <c r="BD635">
        <f>VLOOKUP(A635,[1]ورقة6!$A$2:$A$5557,1,0)</f>
        <v>339769</v>
      </c>
      <c r="BE635" s="125">
        <v>0</v>
      </c>
    </row>
    <row r="636" spans="1:57" x14ac:dyDescent="0.25">
      <c r="A636" s="233">
        <v>339770</v>
      </c>
      <c r="B636" s="234" t="s">
        <v>107</v>
      </c>
      <c r="C636" s="233" t="s">
        <v>131</v>
      </c>
      <c r="D636" s="233" t="s">
        <v>131</v>
      </c>
      <c r="E636" s="233" t="s">
        <v>131</v>
      </c>
      <c r="F636" s="233" t="s">
        <v>131</v>
      </c>
      <c r="G636" s="233" t="s">
        <v>131</v>
      </c>
      <c r="H636" s="233" t="s">
        <v>131</v>
      </c>
      <c r="I636" s="233" t="s">
        <v>131</v>
      </c>
      <c r="J636" s="233" t="s">
        <v>131</v>
      </c>
      <c r="K636" s="233" t="s">
        <v>131</v>
      </c>
      <c r="L636" s="233" t="s">
        <v>131</v>
      </c>
      <c r="M636" s="233" t="s">
        <v>131</v>
      </c>
      <c r="N636" s="233" t="s">
        <v>131</v>
      </c>
      <c r="O636" s="233" t="s">
        <v>131</v>
      </c>
      <c r="P636" s="233"/>
      <c r="Q636" s="233"/>
      <c r="R636" s="233"/>
      <c r="S636" s="233"/>
      <c r="T636" s="233"/>
      <c r="U636" s="233"/>
      <c r="V636" s="233"/>
      <c r="W636" s="233"/>
      <c r="X636" s="233"/>
      <c r="Y636" s="233"/>
      <c r="Z636" s="233"/>
      <c r="AA636" s="233"/>
      <c r="AB636" s="233"/>
      <c r="AC636" s="233"/>
      <c r="AD636" s="233"/>
      <c r="AE636" s="233"/>
      <c r="AF636" s="233"/>
      <c r="AG636" s="233"/>
      <c r="AH636" s="233"/>
      <c r="AI636" s="233"/>
      <c r="AJ636" s="233"/>
      <c r="AK636" s="233"/>
      <c r="AL636" s="233"/>
      <c r="AM636" s="233"/>
      <c r="AN636" s="233"/>
      <c r="AO636" s="233"/>
      <c r="AP636" s="233"/>
      <c r="AQ636" s="233"/>
      <c r="AR636" s="233"/>
      <c r="AS636" s="233"/>
      <c r="AT636" s="233"/>
      <c r="AU636" s="233"/>
      <c r="AV636" s="233"/>
      <c r="AW636" s="233"/>
      <c r="AX636" s="233"/>
      <c r="AY636" s="233"/>
      <c r="AZ636" s="233"/>
      <c r="BA636" s="232" t="e">
        <v>#N/A</v>
      </c>
      <c r="BB636" s="232">
        <v>0</v>
      </c>
      <c r="BC636" t="e">
        <v>#N/A</v>
      </c>
      <c r="BD636">
        <f>VLOOKUP(A636,[1]ورقة6!$A$2:$A$5557,1,0)</f>
        <v>339770</v>
      </c>
      <c r="BE636" s="125">
        <v>0</v>
      </c>
    </row>
    <row r="637" spans="1:57" x14ac:dyDescent="0.25">
      <c r="A637">
        <v>339778</v>
      </c>
      <c r="B637" t="s">
        <v>107</v>
      </c>
      <c r="C637" t="s">
        <v>131</v>
      </c>
      <c r="D637" t="s">
        <v>131</v>
      </c>
      <c r="E637" t="s">
        <v>131</v>
      </c>
      <c r="F637" t="s">
        <v>131</v>
      </c>
      <c r="G637" t="s">
        <v>131</v>
      </c>
      <c r="H637" t="s">
        <v>131</v>
      </c>
      <c r="I637" t="s">
        <v>131</v>
      </c>
      <c r="J637" t="s">
        <v>131</v>
      </c>
      <c r="K637" t="s">
        <v>133</v>
      </c>
      <c r="L637" t="s">
        <v>133</v>
      </c>
      <c r="M637" t="s">
        <v>131</v>
      </c>
      <c r="N637" t="s">
        <v>131</v>
      </c>
      <c r="O637" t="s">
        <v>133</v>
      </c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 s="232" t="s">
        <v>107</v>
      </c>
      <c r="BB637" s="232">
        <v>0</v>
      </c>
      <c r="BC637" t="e">
        <v>#N/A</v>
      </c>
      <c r="BD637">
        <f>VLOOKUP(A637,[1]ورقة6!$A$2:$A$5557,1,0)</f>
        <v>339778</v>
      </c>
      <c r="BE637" s="125">
        <v>0</v>
      </c>
    </row>
    <row r="638" spans="1:57" x14ac:dyDescent="0.25">
      <c r="A638" s="233">
        <v>339779</v>
      </c>
      <c r="B638" s="234" t="s">
        <v>107</v>
      </c>
      <c r="C638" s="233" t="s">
        <v>133</v>
      </c>
      <c r="D638" s="233" t="s">
        <v>133</v>
      </c>
      <c r="E638" s="233" t="s">
        <v>133</v>
      </c>
      <c r="F638" s="233" t="s">
        <v>133</v>
      </c>
      <c r="G638" s="233" t="s">
        <v>133</v>
      </c>
      <c r="H638" s="233" t="s">
        <v>133</v>
      </c>
      <c r="I638" s="233" t="s">
        <v>133</v>
      </c>
      <c r="J638" s="233" t="s">
        <v>131</v>
      </c>
      <c r="K638" s="233" t="s">
        <v>131</v>
      </c>
      <c r="L638" s="233" t="s">
        <v>131</v>
      </c>
      <c r="M638" s="233" t="s">
        <v>131</v>
      </c>
      <c r="N638" s="233" t="s">
        <v>131</v>
      </c>
      <c r="O638" s="233" t="s">
        <v>131</v>
      </c>
      <c r="P638" s="233"/>
      <c r="Q638" s="233"/>
      <c r="R638" s="233"/>
      <c r="S638" s="233"/>
      <c r="T638" s="233"/>
      <c r="U638" s="233"/>
      <c r="V638" s="233"/>
      <c r="W638" s="233"/>
      <c r="X638" s="233"/>
      <c r="Y638" s="233"/>
      <c r="Z638" s="233"/>
      <c r="AA638" s="233"/>
      <c r="AB638" s="233"/>
      <c r="AC638" s="233"/>
      <c r="AD638" s="233"/>
      <c r="AE638" s="233"/>
      <c r="AF638" s="233"/>
      <c r="AG638" s="233"/>
      <c r="AH638" s="233"/>
      <c r="AI638" s="233"/>
      <c r="AJ638" s="233"/>
      <c r="AK638" s="233"/>
      <c r="AL638" s="233"/>
      <c r="AM638" s="233"/>
      <c r="AN638" s="233"/>
      <c r="AO638" s="233"/>
      <c r="AP638" s="233"/>
      <c r="AQ638" s="233"/>
      <c r="AR638" s="233"/>
      <c r="AS638" s="233"/>
      <c r="AT638" s="233"/>
      <c r="AU638" s="233"/>
      <c r="AV638" s="233"/>
      <c r="AW638" s="233"/>
      <c r="AX638" s="233"/>
      <c r="AY638" s="233"/>
      <c r="AZ638" s="233"/>
      <c r="BA638" s="232" t="e">
        <v>#N/A</v>
      </c>
      <c r="BB638" s="232">
        <v>0</v>
      </c>
      <c r="BC638" t="e">
        <v>#N/A</v>
      </c>
      <c r="BD638">
        <f>VLOOKUP(A638,[1]ورقة6!$A$2:$A$5557,1,0)</f>
        <v>339779</v>
      </c>
      <c r="BE638" s="125">
        <v>0</v>
      </c>
    </row>
    <row r="639" spans="1:57" x14ac:dyDescent="0.25">
      <c r="A639" s="233">
        <v>339781</v>
      </c>
      <c r="B639" s="234" t="s">
        <v>107</v>
      </c>
      <c r="C639" s="233"/>
      <c r="D639" s="233" t="s">
        <v>131</v>
      </c>
      <c r="E639" s="233"/>
      <c r="F639" s="233" t="s">
        <v>131</v>
      </c>
      <c r="G639" s="233"/>
      <c r="H639" s="233"/>
      <c r="I639" s="233"/>
      <c r="J639" s="233" t="s">
        <v>131</v>
      </c>
      <c r="K639" s="233" t="s">
        <v>131</v>
      </c>
      <c r="L639" s="233" t="s">
        <v>131</v>
      </c>
      <c r="M639" s="233" t="s">
        <v>131</v>
      </c>
      <c r="N639" s="233" t="s">
        <v>131</v>
      </c>
      <c r="O639" s="233" t="s">
        <v>131</v>
      </c>
      <c r="P639" s="233"/>
      <c r="Q639" s="233"/>
      <c r="R639" s="233"/>
      <c r="S639" s="233"/>
      <c r="T639" s="233"/>
      <c r="U639" s="233"/>
      <c r="V639" s="233"/>
      <c r="W639" s="233"/>
      <c r="X639" s="233"/>
      <c r="Y639" s="233"/>
      <c r="Z639" s="233"/>
      <c r="AA639" s="233"/>
      <c r="AB639" s="233"/>
      <c r="AC639" s="233"/>
      <c r="AD639" s="233"/>
      <c r="AE639" s="233"/>
      <c r="AF639" s="233"/>
      <c r="AG639" s="233"/>
      <c r="AH639" s="233"/>
      <c r="AI639" s="233"/>
      <c r="AJ639" s="233"/>
      <c r="AK639" s="233"/>
      <c r="AL639" s="233"/>
      <c r="AM639" s="233"/>
      <c r="AN639" s="233"/>
      <c r="AO639" s="233"/>
      <c r="AP639" s="233"/>
      <c r="AQ639" s="233"/>
      <c r="AR639" s="233"/>
      <c r="AS639" s="233"/>
      <c r="AT639" s="233"/>
      <c r="AU639" s="233"/>
      <c r="AV639" s="233"/>
      <c r="AW639" s="233"/>
      <c r="AX639" s="233"/>
      <c r="AY639" s="233"/>
      <c r="AZ639" s="233"/>
      <c r="BA639" s="232" t="e">
        <v>#N/A</v>
      </c>
      <c r="BB639" s="232">
        <v>0</v>
      </c>
      <c r="BC639" t="e">
        <v>#N/A</v>
      </c>
      <c r="BD639">
        <f>VLOOKUP(A639,[1]ورقة6!$A$2:$A$5557,1,0)</f>
        <v>339781</v>
      </c>
      <c r="BE639" s="125">
        <v>0</v>
      </c>
    </row>
    <row r="640" spans="1:57" x14ac:dyDescent="0.25">
      <c r="A640">
        <v>339783</v>
      </c>
      <c r="B640" t="s">
        <v>107</v>
      </c>
      <c r="C640"/>
      <c r="D640" t="s">
        <v>134</v>
      </c>
      <c r="E640"/>
      <c r="F640"/>
      <c r="G640"/>
      <c r="H640"/>
      <c r="I640"/>
      <c r="J640" t="s">
        <v>131</v>
      </c>
      <c r="K640" t="s">
        <v>134</v>
      </c>
      <c r="L640"/>
      <c r="M640"/>
      <c r="N640" t="s">
        <v>131</v>
      </c>
      <c r="O640" t="s">
        <v>133</v>
      </c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 s="232" t="s">
        <v>107</v>
      </c>
      <c r="BB640" s="232">
        <v>0</v>
      </c>
      <c r="BC640" t="e">
        <v>#N/A</v>
      </c>
      <c r="BD640">
        <f>VLOOKUP(A640,[1]ورقة6!$A$2:$A$5557,1,0)</f>
        <v>339783</v>
      </c>
      <c r="BE640" s="125">
        <v>0</v>
      </c>
    </row>
    <row r="641" spans="1:57" x14ac:dyDescent="0.25">
      <c r="A641" s="233">
        <v>339786</v>
      </c>
      <c r="B641" s="234" t="s">
        <v>107</v>
      </c>
      <c r="C641" s="233" t="s">
        <v>134</v>
      </c>
      <c r="D641" s="233" t="s">
        <v>134</v>
      </c>
      <c r="E641" s="233" t="s">
        <v>134</v>
      </c>
      <c r="F641" s="233" t="s">
        <v>134</v>
      </c>
      <c r="G641" s="233" t="s">
        <v>134</v>
      </c>
      <c r="H641" s="233"/>
      <c r="I641" s="233" t="s">
        <v>134</v>
      </c>
      <c r="J641" s="233" t="s">
        <v>133</v>
      </c>
      <c r="K641" s="233" t="s">
        <v>133</v>
      </c>
      <c r="L641" s="233" t="s">
        <v>133</v>
      </c>
      <c r="M641" s="233" t="s">
        <v>133</v>
      </c>
      <c r="N641" s="233" t="s">
        <v>133</v>
      </c>
      <c r="O641" s="233" t="s">
        <v>133</v>
      </c>
      <c r="P641" s="233"/>
      <c r="Q641" s="233"/>
      <c r="R641" s="233"/>
      <c r="S641" s="233"/>
      <c r="T641" s="233"/>
      <c r="U641" s="233"/>
      <c r="V641" s="233"/>
      <c r="W641" s="233"/>
      <c r="X641" s="233"/>
      <c r="Y641" s="233"/>
      <c r="Z641" s="233"/>
      <c r="AA641" s="233"/>
      <c r="AB641" s="233"/>
      <c r="AC641" s="233"/>
      <c r="AD641" s="233"/>
      <c r="AE641" s="233"/>
      <c r="AF641" s="233"/>
      <c r="AG641" s="233"/>
      <c r="AH641" s="233"/>
      <c r="AI641" s="233"/>
      <c r="AJ641" s="233"/>
      <c r="AK641" s="233"/>
      <c r="AL641" s="233"/>
      <c r="AM641" s="233"/>
      <c r="AN641" s="233"/>
      <c r="AO641" s="233"/>
      <c r="AP641" s="233"/>
      <c r="AQ641" s="233"/>
      <c r="AR641" s="233"/>
      <c r="AS641" s="233"/>
      <c r="AT641" s="233"/>
      <c r="AU641" s="233"/>
      <c r="AV641" s="233"/>
      <c r="AW641" s="233"/>
      <c r="AX641" s="233"/>
      <c r="AY641" s="233"/>
      <c r="AZ641" s="233"/>
      <c r="BA641" s="232" t="e">
        <v>#N/A</v>
      </c>
      <c r="BB641" s="232">
        <v>0</v>
      </c>
      <c r="BC641" t="e">
        <v>#N/A</v>
      </c>
      <c r="BD641">
        <f>VLOOKUP(A641,[1]ورقة6!$A$2:$A$5557,1,0)</f>
        <v>339786</v>
      </c>
      <c r="BE641" s="125">
        <v>0</v>
      </c>
    </row>
    <row r="642" spans="1:57" x14ac:dyDescent="0.25">
      <c r="A642" s="233">
        <v>339788</v>
      </c>
      <c r="B642" s="234" t="s">
        <v>107</v>
      </c>
      <c r="C642" s="233"/>
      <c r="D642" s="233" t="s">
        <v>131</v>
      </c>
      <c r="E642" s="233" t="s">
        <v>134</v>
      </c>
      <c r="F642" s="233" t="s">
        <v>134</v>
      </c>
      <c r="G642" s="233" t="s">
        <v>133</v>
      </c>
      <c r="H642" s="233" t="s">
        <v>133</v>
      </c>
      <c r="I642" s="233" t="s">
        <v>131</v>
      </c>
      <c r="J642" s="233" t="s">
        <v>133</v>
      </c>
      <c r="K642" s="233" t="s">
        <v>133</v>
      </c>
      <c r="L642" s="233" t="s">
        <v>131</v>
      </c>
      <c r="M642" s="233" t="s">
        <v>131</v>
      </c>
      <c r="N642" s="233" t="s">
        <v>131</v>
      </c>
      <c r="O642" s="233" t="s">
        <v>131</v>
      </c>
      <c r="P642" s="233"/>
      <c r="Q642" s="233"/>
      <c r="R642" s="233"/>
      <c r="S642" s="233"/>
      <c r="T642" s="233"/>
      <c r="U642" s="233"/>
      <c r="V642" s="233"/>
      <c r="W642" s="233"/>
      <c r="X642" s="233"/>
      <c r="Y642" s="233"/>
      <c r="Z642" s="233"/>
      <c r="AA642" s="233"/>
      <c r="AB642" s="233"/>
      <c r="AC642" s="233"/>
      <c r="AD642" s="233"/>
      <c r="AE642" s="233"/>
      <c r="AF642" s="233"/>
      <c r="AG642" s="233"/>
      <c r="AH642" s="233"/>
      <c r="AI642" s="233"/>
      <c r="AJ642" s="233"/>
      <c r="AK642" s="233"/>
      <c r="AL642" s="233"/>
      <c r="AM642" s="233"/>
      <c r="AN642" s="233"/>
      <c r="AO642" s="233"/>
      <c r="AP642" s="233"/>
      <c r="AQ642" s="233"/>
      <c r="AR642" s="233"/>
      <c r="AS642" s="233"/>
      <c r="AT642" s="233"/>
      <c r="AU642" s="233"/>
      <c r="AV642" s="233"/>
      <c r="AW642" s="233"/>
      <c r="AX642" s="233"/>
      <c r="AY642" s="233"/>
      <c r="AZ642" s="233"/>
      <c r="BA642" s="232" t="e">
        <v>#N/A</v>
      </c>
      <c r="BB642" s="232">
        <v>0</v>
      </c>
      <c r="BC642" t="e">
        <v>#N/A</v>
      </c>
      <c r="BD642">
        <f>VLOOKUP(A642,[1]ورقة6!$A$2:$A$5557,1,0)</f>
        <v>339788</v>
      </c>
      <c r="BE642" s="125">
        <v>0</v>
      </c>
    </row>
    <row r="643" spans="1:57" x14ac:dyDescent="0.25">
      <c r="A643">
        <v>339789</v>
      </c>
      <c r="B643" t="s">
        <v>107</v>
      </c>
      <c r="C643"/>
      <c r="D643"/>
      <c r="E643"/>
      <c r="F643"/>
      <c r="G643" t="s">
        <v>131</v>
      </c>
      <c r="H643"/>
      <c r="I643" t="s">
        <v>131</v>
      </c>
      <c r="J643"/>
      <c r="K643" t="s">
        <v>134</v>
      </c>
      <c r="L643"/>
      <c r="M643" t="s">
        <v>131</v>
      </c>
      <c r="N643" t="s">
        <v>131</v>
      </c>
      <c r="O643" t="s">
        <v>133</v>
      </c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 s="232" t="s">
        <v>107</v>
      </c>
      <c r="BB643" s="232">
        <v>0</v>
      </c>
      <c r="BC643" t="e">
        <v>#N/A</v>
      </c>
      <c r="BD643">
        <f>VLOOKUP(A643,[1]ورقة6!$A$2:$A$5557,1,0)</f>
        <v>339789</v>
      </c>
      <c r="BE643" s="125">
        <v>0</v>
      </c>
    </row>
    <row r="644" spans="1:57" x14ac:dyDescent="0.25">
      <c r="A644">
        <v>339791</v>
      </c>
      <c r="B644" t="s">
        <v>107</v>
      </c>
      <c r="C644"/>
      <c r="D644" t="s">
        <v>134</v>
      </c>
      <c r="E644"/>
      <c r="F644" t="s">
        <v>134</v>
      </c>
      <c r="G644"/>
      <c r="H644" t="s">
        <v>131</v>
      </c>
      <c r="I644" t="s">
        <v>134</v>
      </c>
      <c r="J644"/>
      <c r="K644" t="s">
        <v>134</v>
      </c>
      <c r="L644" t="s">
        <v>134</v>
      </c>
      <c r="M644" t="s">
        <v>134</v>
      </c>
      <c r="N644" t="s">
        <v>134</v>
      </c>
      <c r="O644" t="s">
        <v>134</v>
      </c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 s="232" t="s">
        <v>107</v>
      </c>
      <c r="BB644" s="232">
        <v>0</v>
      </c>
      <c r="BC644" t="e">
        <v>#N/A</v>
      </c>
      <c r="BD644">
        <f>VLOOKUP(A644,[1]ورقة6!$A$2:$A$5557,1,0)</f>
        <v>339791</v>
      </c>
      <c r="BE644" s="125">
        <v>0</v>
      </c>
    </row>
    <row r="645" spans="1:57" x14ac:dyDescent="0.25">
      <c r="A645">
        <v>339795</v>
      </c>
      <c r="B645" t="s">
        <v>107</v>
      </c>
      <c r="C645" t="s">
        <v>131</v>
      </c>
      <c r="D645" t="s">
        <v>131</v>
      </c>
      <c r="E645"/>
      <c r="F645" t="s">
        <v>131</v>
      </c>
      <c r="G645" t="s">
        <v>131</v>
      </c>
      <c r="H645" t="s">
        <v>131</v>
      </c>
      <c r="I645" t="s">
        <v>131</v>
      </c>
      <c r="J645" t="s">
        <v>133</v>
      </c>
      <c r="K645" t="s">
        <v>133</v>
      </c>
      <c r="L645" t="s">
        <v>133</v>
      </c>
      <c r="M645"/>
      <c r="N645" t="s">
        <v>133</v>
      </c>
      <c r="O645" t="s">
        <v>133</v>
      </c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 s="232" t="s">
        <v>107</v>
      </c>
      <c r="BB645" s="232">
        <v>0</v>
      </c>
      <c r="BC645" t="e">
        <v>#N/A</v>
      </c>
      <c r="BD645">
        <f>VLOOKUP(A645,[1]ورقة6!$A$2:$A$5557,1,0)</f>
        <v>339795</v>
      </c>
      <c r="BE645" s="125">
        <v>0</v>
      </c>
    </row>
    <row r="646" spans="1:57" x14ac:dyDescent="0.25">
      <c r="A646" s="233">
        <v>339797</v>
      </c>
      <c r="B646" s="234" t="s">
        <v>107</v>
      </c>
      <c r="C646" s="233" t="s">
        <v>133</v>
      </c>
      <c r="D646" s="233" t="s">
        <v>133</v>
      </c>
      <c r="E646" s="233" t="s">
        <v>133</v>
      </c>
      <c r="F646" s="233" t="s">
        <v>133</v>
      </c>
      <c r="G646" s="233" t="s">
        <v>133</v>
      </c>
      <c r="H646" s="233" t="s">
        <v>133</v>
      </c>
      <c r="I646" s="233" t="s">
        <v>133</v>
      </c>
      <c r="J646" s="233" t="s">
        <v>131</v>
      </c>
      <c r="K646" s="233" t="s">
        <v>131</v>
      </c>
      <c r="L646" s="233" t="s">
        <v>131</v>
      </c>
      <c r="M646" s="233" t="s">
        <v>131</v>
      </c>
      <c r="N646" s="233" t="s">
        <v>131</v>
      </c>
      <c r="O646" s="233" t="s">
        <v>131</v>
      </c>
      <c r="P646" s="233"/>
      <c r="Q646" s="233"/>
      <c r="R646" s="233"/>
      <c r="S646" s="233"/>
      <c r="T646" s="233"/>
      <c r="U646" s="233"/>
      <c r="V646" s="233"/>
      <c r="W646" s="233"/>
      <c r="X646" s="233"/>
      <c r="Y646" s="233"/>
      <c r="Z646" s="233"/>
      <c r="AA646" s="233"/>
      <c r="AB646" s="233"/>
      <c r="AC646" s="233"/>
      <c r="AD646" s="233"/>
      <c r="AE646" s="233"/>
      <c r="AF646" s="233"/>
      <c r="AG646" s="233"/>
      <c r="AH646" s="233"/>
      <c r="AI646" s="233"/>
      <c r="AJ646" s="233"/>
      <c r="AK646" s="233"/>
      <c r="AL646" s="233"/>
      <c r="AM646" s="233"/>
      <c r="AN646" s="233"/>
      <c r="AO646" s="233"/>
      <c r="AP646" s="233"/>
      <c r="AQ646" s="233"/>
      <c r="AR646" s="233"/>
      <c r="AS646" s="233"/>
      <c r="AT646" s="233"/>
      <c r="AU646" s="233"/>
      <c r="AV646" s="233"/>
      <c r="AW646" s="233"/>
      <c r="AX646" s="233"/>
      <c r="AY646" s="233"/>
      <c r="AZ646" s="233"/>
      <c r="BA646" s="232" t="e">
        <v>#N/A</v>
      </c>
      <c r="BB646" s="232">
        <v>0</v>
      </c>
      <c r="BC646" t="e">
        <v>#N/A</v>
      </c>
      <c r="BD646">
        <f>VLOOKUP(A646,[1]ورقة6!$A$2:$A$5557,1,0)</f>
        <v>339797</v>
      </c>
      <c r="BE646" s="125">
        <v>0</v>
      </c>
    </row>
    <row r="647" spans="1:57" x14ac:dyDescent="0.25">
      <c r="A647" s="233">
        <v>339800</v>
      </c>
      <c r="B647" s="234" t="s">
        <v>107</v>
      </c>
      <c r="C647" s="233"/>
      <c r="D647" s="233"/>
      <c r="E647" s="233"/>
      <c r="F647" s="233" t="s">
        <v>133</v>
      </c>
      <c r="G647" s="233" t="s">
        <v>133</v>
      </c>
      <c r="H647" s="233" t="s">
        <v>133</v>
      </c>
      <c r="I647" s="233" t="s">
        <v>133</v>
      </c>
      <c r="J647" s="233" t="s">
        <v>131</v>
      </c>
      <c r="K647" s="233" t="s">
        <v>131</v>
      </c>
      <c r="L647" s="233" t="s">
        <v>131</v>
      </c>
      <c r="M647" s="233" t="s">
        <v>131</v>
      </c>
      <c r="N647" s="233" t="s">
        <v>131</v>
      </c>
      <c r="O647" s="233" t="s">
        <v>131</v>
      </c>
      <c r="P647" s="233"/>
      <c r="Q647" s="233"/>
      <c r="R647" s="233"/>
      <c r="S647" s="233"/>
      <c r="T647" s="233"/>
      <c r="U647" s="233"/>
      <c r="V647" s="233"/>
      <c r="W647" s="233"/>
      <c r="X647" s="233"/>
      <c r="Y647" s="233"/>
      <c r="Z647" s="233"/>
      <c r="AA647" s="233"/>
      <c r="AB647" s="233"/>
      <c r="AC647" s="233"/>
      <c r="AD647" s="233"/>
      <c r="AE647" s="233"/>
      <c r="AF647" s="233"/>
      <c r="AG647" s="233"/>
      <c r="AH647" s="233"/>
      <c r="AI647" s="233"/>
      <c r="AJ647" s="233"/>
      <c r="AK647" s="233"/>
      <c r="AL647" s="233"/>
      <c r="AM647" s="233"/>
      <c r="AN647" s="233"/>
      <c r="AO647" s="233"/>
      <c r="AP647" s="233"/>
      <c r="AQ647" s="233"/>
      <c r="AR647" s="233"/>
      <c r="AS647" s="233"/>
      <c r="AT647" s="233"/>
      <c r="AU647" s="233"/>
      <c r="AV647" s="233"/>
      <c r="AW647" s="233"/>
      <c r="AX647" s="233"/>
      <c r="AY647" s="233"/>
      <c r="AZ647" s="233"/>
      <c r="BA647" s="232" t="e">
        <v>#N/A</v>
      </c>
      <c r="BB647" s="232">
        <v>0</v>
      </c>
      <c r="BC647" t="e">
        <v>#N/A</v>
      </c>
      <c r="BD647">
        <f>VLOOKUP(A647,[1]ورقة6!$A$2:$A$5557,1,0)</f>
        <v>339800</v>
      </c>
      <c r="BE647" s="125">
        <v>0</v>
      </c>
    </row>
    <row r="648" spans="1:57" x14ac:dyDescent="0.25">
      <c r="A648" s="233">
        <v>339801</v>
      </c>
      <c r="B648" s="234" t="s">
        <v>107</v>
      </c>
      <c r="C648" s="233" t="s">
        <v>133</v>
      </c>
      <c r="D648" s="233" t="s">
        <v>133</v>
      </c>
      <c r="E648" s="233" t="s">
        <v>131</v>
      </c>
      <c r="F648" s="233" t="s">
        <v>131</v>
      </c>
      <c r="G648" s="233" t="s">
        <v>131</v>
      </c>
      <c r="H648" s="233" t="s">
        <v>131</v>
      </c>
      <c r="I648" s="233" t="s">
        <v>131</v>
      </c>
      <c r="J648" s="233" t="s">
        <v>131</v>
      </c>
      <c r="K648" s="233" t="s">
        <v>131</v>
      </c>
      <c r="L648" s="233" t="s">
        <v>131</v>
      </c>
      <c r="M648" s="233" t="s">
        <v>131</v>
      </c>
      <c r="N648" s="233" t="s">
        <v>131</v>
      </c>
      <c r="O648" s="233" t="s">
        <v>131</v>
      </c>
      <c r="P648" s="233"/>
      <c r="Q648" s="233"/>
      <c r="R648" s="233"/>
      <c r="S648" s="233"/>
      <c r="T648" s="233"/>
      <c r="U648" s="233"/>
      <c r="V648" s="233"/>
      <c r="W648" s="233"/>
      <c r="X648" s="233"/>
      <c r="Y648" s="233"/>
      <c r="Z648" s="233"/>
      <c r="AA648" s="233"/>
      <c r="AB648" s="233"/>
      <c r="AC648" s="233"/>
      <c r="AD648" s="233"/>
      <c r="AE648" s="233"/>
      <c r="AF648" s="233"/>
      <c r="AG648" s="233"/>
      <c r="AH648" s="233"/>
      <c r="AI648" s="233"/>
      <c r="AJ648" s="233"/>
      <c r="AK648" s="233"/>
      <c r="AL648" s="233"/>
      <c r="AM648" s="233"/>
      <c r="AN648" s="233"/>
      <c r="AO648" s="233"/>
      <c r="AP648" s="233"/>
      <c r="AQ648" s="233"/>
      <c r="AR648" s="233"/>
      <c r="AS648" s="233"/>
      <c r="AT648" s="233"/>
      <c r="AU648" s="233"/>
      <c r="AV648" s="233"/>
      <c r="AW648" s="233"/>
      <c r="AX648" s="233"/>
      <c r="AY648" s="233"/>
      <c r="AZ648" s="233"/>
      <c r="BA648" s="232" t="e">
        <v>#N/A</v>
      </c>
      <c r="BB648" s="232">
        <v>0</v>
      </c>
      <c r="BC648" t="e">
        <v>#N/A</v>
      </c>
      <c r="BD648">
        <f>VLOOKUP(A648,[1]ورقة6!$A$2:$A$5557,1,0)</f>
        <v>339801</v>
      </c>
      <c r="BE648" s="125">
        <v>0</v>
      </c>
    </row>
    <row r="649" spans="1:57" x14ac:dyDescent="0.25">
      <c r="A649" s="233">
        <v>339803</v>
      </c>
      <c r="B649" s="234" t="s">
        <v>107</v>
      </c>
      <c r="C649" s="233"/>
      <c r="D649" s="233"/>
      <c r="E649" s="233"/>
      <c r="F649" s="233" t="s">
        <v>133</v>
      </c>
      <c r="G649" s="233" t="s">
        <v>133</v>
      </c>
      <c r="H649" s="233"/>
      <c r="I649" s="233"/>
      <c r="J649" s="233" t="s">
        <v>131</v>
      </c>
      <c r="K649" s="233" t="s">
        <v>131</v>
      </c>
      <c r="L649" s="233" t="s">
        <v>131</v>
      </c>
      <c r="M649" s="233" t="s">
        <v>131</v>
      </c>
      <c r="N649" s="233" t="s">
        <v>131</v>
      </c>
      <c r="O649" s="233" t="s">
        <v>131</v>
      </c>
      <c r="P649" s="233"/>
      <c r="Q649" s="233"/>
      <c r="R649" s="233"/>
      <c r="S649" s="233"/>
      <c r="T649" s="233"/>
      <c r="U649" s="233"/>
      <c r="V649" s="233"/>
      <c r="W649" s="233"/>
      <c r="X649" s="233"/>
      <c r="Y649" s="233"/>
      <c r="Z649" s="233"/>
      <c r="AA649" s="233"/>
      <c r="AB649" s="233"/>
      <c r="AC649" s="233"/>
      <c r="AD649" s="233"/>
      <c r="AE649" s="233"/>
      <c r="AF649" s="233"/>
      <c r="AG649" s="233"/>
      <c r="AH649" s="233"/>
      <c r="AI649" s="233"/>
      <c r="AJ649" s="233"/>
      <c r="AK649" s="233"/>
      <c r="AL649" s="233"/>
      <c r="AM649" s="233"/>
      <c r="AN649" s="233"/>
      <c r="AO649" s="233"/>
      <c r="AP649" s="233"/>
      <c r="AQ649" s="233"/>
      <c r="AR649" s="233"/>
      <c r="AS649" s="233"/>
      <c r="AT649" s="233"/>
      <c r="AU649" s="233"/>
      <c r="AV649" s="233"/>
      <c r="AW649" s="233"/>
      <c r="AX649" s="233"/>
      <c r="AY649" s="233"/>
      <c r="AZ649" s="233"/>
      <c r="BA649" s="232" t="e">
        <v>#N/A</v>
      </c>
      <c r="BB649" s="232">
        <v>0</v>
      </c>
      <c r="BC649" t="e">
        <v>#N/A</v>
      </c>
      <c r="BD649">
        <f>VLOOKUP(A649,[1]ورقة6!$A$2:$A$5557,1,0)</f>
        <v>339803</v>
      </c>
      <c r="BE649" s="125">
        <v>0</v>
      </c>
    </row>
    <row r="650" spans="1:57" x14ac:dyDescent="0.25">
      <c r="A650" s="233">
        <v>339810</v>
      </c>
      <c r="B650" s="234" t="s">
        <v>107</v>
      </c>
      <c r="C650" s="233"/>
      <c r="D650" s="233" t="s">
        <v>133</v>
      </c>
      <c r="E650" s="233" t="s">
        <v>133</v>
      </c>
      <c r="F650" s="233" t="s">
        <v>133</v>
      </c>
      <c r="G650" s="233" t="s">
        <v>133</v>
      </c>
      <c r="H650" s="233" t="s">
        <v>133</v>
      </c>
      <c r="I650" s="233" t="s">
        <v>133</v>
      </c>
      <c r="J650" s="233" t="s">
        <v>131</v>
      </c>
      <c r="K650" s="233" t="s">
        <v>131</v>
      </c>
      <c r="L650" s="233" t="s">
        <v>131</v>
      </c>
      <c r="M650" s="233" t="s">
        <v>131</v>
      </c>
      <c r="N650" s="233" t="s">
        <v>131</v>
      </c>
      <c r="O650" s="233" t="s">
        <v>131</v>
      </c>
      <c r="P650" s="233"/>
      <c r="Q650" s="233"/>
      <c r="R650" s="233"/>
      <c r="S650" s="233"/>
      <c r="T650" s="233"/>
      <c r="U650" s="233"/>
      <c r="V650" s="233"/>
      <c r="W650" s="233"/>
      <c r="X650" s="233"/>
      <c r="Y650" s="233"/>
      <c r="Z650" s="233"/>
      <c r="AA650" s="233"/>
      <c r="AB650" s="233"/>
      <c r="AC650" s="233"/>
      <c r="AD650" s="233"/>
      <c r="AE650" s="233"/>
      <c r="AF650" s="233"/>
      <c r="AG650" s="233"/>
      <c r="AH650" s="233"/>
      <c r="AI650" s="233"/>
      <c r="AJ650" s="233"/>
      <c r="AK650" s="233"/>
      <c r="AL650" s="233"/>
      <c r="AM650" s="233"/>
      <c r="AN650" s="233"/>
      <c r="AO650" s="233"/>
      <c r="AP650" s="233"/>
      <c r="AQ650" s="233"/>
      <c r="AR650" s="233"/>
      <c r="AS650" s="233"/>
      <c r="AT650" s="233"/>
      <c r="AU650" s="233"/>
      <c r="AV650" s="233"/>
      <c r="AW650" s="233"/>
      <c r="AX650" s="233"/>
      <c r="AY650" s="233"/>
      <c r="AZ650" s="233"/>
      <c r="BA650" s="232" t="e">
        <v>#N/A</v>
      </c>
      <c r="BB650" s="232">
        <v>0</v>
      </c>
      <c r="BC650" t="e">
        <v>#N/A</v>
      </c>
      <c r="BD650">
        <f>VLOOKUP(A650,[1]ورقة6!$A$2:$A$5557,1,0)</f>
        <v>339810</v>
      </c>
      <c r="BE650" s="125">
        <v>0</v>
      </c>
    </row>
    <row r="651" spans="1:57" x14ac:dyDescent="0.25">
      <c r="A651">
        <v>339812</v>
      </c>
      <c r="B651" t="s">
        <v>107</v>
      </c>
      <c r="C651" t="s">
        <v>131</v>
      </c>
      <c r="D651" t="s">
        <v>133</v>
      </c>
      <c r="E651" t="s">
        <v>131</v>
      </c>
      <c r="F651" t="s">
        <v>131</v>
      </c>
      <c r="G651" t="s">
        <v>133</v>
      </c>
      <c r="H651" t="s">
        <v>131</v>
      </c>
      <c r="I651" t="s">
        <v>131</v>
      </c>
      <c r="J651" t="s">
        <v>131</v>
      </c>
      <c r="K651" t="s">
        <v>131</v>
      </c>
      <c r="L651" t="s">
        <v>131</v>
      </c>
      <c r="M651" t="s">
        <v>131</v>
      </c>
      <c r="N651" t="s">
        <v>131</v>
      </c>
      <c r="O651" t="s">
        <v>131</v>
      </c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 s="232" t="s">
        <v>107</v>
      </c>
      <c r="BB651" s="232">
        <v>0</v>
      </c>
      <c r="BC651" t="e">
        <v>#N/A</v>
      </c>
      <c r="BD651">
        <f>VLOOKUP(A651,[1]ورقة6!$A$2:$A$5557,1,0)</f>
        <v>339812</v>
      </c>
      <c r="BE651" s="125">
        <v>0</v>
      </c>
    </row>
    <row r="652" spans="1:57" x14ac:dyDescent="0.25">
      <c r="A652">
        <v>339813</v>
      </c>
      <c r="B652" t="s">
        <v>107</v>
      </c>
      <c r="C652"/>
      <c r="D652" t="s">
        <v>134</v>
      </c>
      <c r="E652" t="s">
        <v>134</v>
      </c>
      <c r="F652"/>
      <c r="G652" t="s">
        <v>134</v>
      </c>
      <c r="H652"/>
      <c r="I652"/>
      <c r="J652" t="s">
        <v>134</v>
      </c>
      <c r="K652" t="s">
        <v>134</v>
      </c>
      <c r="L652" t="s">
        <v>134</v>
      </c>
      <c r="M652"/>
      <c r="N652"/>
      <c r="O652" t="s">
        <v>134</v>
      </c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 s="232" t="s">
        <v>107</v>
      </c>
      <c r="BB652" s="232">
        <v>0</v>
      </c>
      <c r="BC652" t="e">
        <v>#N/A</v>
      </c>
      <c r="BD652">
        <f>VLOOKUP(A652,[1]ورقة6!$A$2:$A$5557,1,0)</f>
        <v>339813</v>
      </c>
      <c r="BE652" s="125">
        <v>0</v>
      </c>
    </row>
    <row r="653" spans="1:57" x14ac:dyDescent="0.25">
      <c r="A653" s="233">
        <v>339816</v>
      </c>
      <c r="B653" s="234" t="s">
        <v>107</v>
      </c>
      <c r="C653" s="233" t="s">
        <v>133</v>
      </c>
      <c r="D653" s="233" t="s">
        <v>133</v>
      </c>
      <c r="E653" s="233" t="s">
        <v>133</v>
      </c>
      <c r="F653" s="233" t="s">
        <v>133</v>
      </c>
      <c r="G653" s="233" t="s">
        <v>133</v>
      </c>
      <c r="H653" s="233" t="s">
        <v>133</v>
      </c>
      <c r="I653" s="233" t="s">
        <v>133</v>
      </c>
      <c r="J653" s="233" t="s">
        <v>131</v>
      </c>
      <c r="K653" s="233" t="s">
        <v>131</v>
      </c>
      <c r="L653" s="233" t="s">
        <v>131</v>
      </c>
      <c r="M653" s="233" t="s">
        <v>131</v>
      </c>
      <c r="N653" s="233" t="s">
        <v>131</v>
      </c>
      <c r="O653" s="233" t="s">
        <v>131</v>
      </c>
      <c r="P653" s="233"/>
      <c r="Q653" s="233"/>
      <c r="R653" s="233"/>
      <c r="S653" s="233"/>
      <c r="T653" s="233"/>
      <c r="U653" s="233"/>
      <c r="V653" s="233"/>
      <c r="W653" s="233"/>
      <c r="X653" s="233"/>
      <c r="Y653" s="233"/>
      <c r="Z653" s="233"/>
      <c r="AA653" s="233"/>
      <c r="AB653" s="233"/>
      <c r="AC653" s="233"/>
      <c r="AD653" s="233"/>
      <c r="AE653" s="233"/>
      <c r="AF653" s="233"/>
      <c r="AG653" s="233"/>
      <c r="AH653" s="233"/>
      <c r="AI653" s="233"/>
      <c r="AJ653" s="233"/>
      <c r="AK653" s="233"/>
      <c r="AL653" s="233"/>
      <c r="AM653" s="233"/>
      <c r="AN653" s="233"/>
      <c r="AO653" s="233"/>
      <c r="AP653" s="233"/>
      <c r="AQ653" s="233"/>
      <c r="AR653" s="233"/>
      <c r="AS653" s="233"/>
      <c r="AT653" s="233"/>
      <c r="AU653" s="233"/>
      <c r="AV653" s="233"/>
      <c r="AW653" s="233"/>
      <c r="AX653" s="233"/>
      <c r="AY653" s="233"/>
      <c r="AZ653" s="233"/>
      <c r="BA653" s="232" t="e">
        <v>#N/A</v>
      </c>
      <c r="BB653" s="232">
        <v>0</v>
      </c>
      <c r="BC653" t="e">
        <v>#N/A</v>
      </c>
      <c r="BD653">
        <f>VLOOKUP(A653,[1]ورقة6!$A$2:$A$5557,1,0)</f>
        <v>339816</v>
      </c>
      <c r="BE653" s="125">
        <v>0</v>
      </c>
    </row>
    <row r="654" spans="1:57" x14ac:dyDescent="0.25">
      <c r="A654">
        <v>339817</v>
      </c>
      <c r="B654" t="s">
        <v>107</v>
      </c>
      <c r="C654"/>
      <c r="D654" t="s">
        <v>134</v>
      </c>
      <c r="E654" t="s">
        <v>134</v>
      </c>
      <c r="F654" t="s">
        <v>134</v>
      </c>
      <c r="G654"/>
      <c r="H654"/>
      <c r="I654"/>
      <c r="J654" t="s">
        <v>131</v>
      </c>
      <c r="K654" t="s">
        <v>131</v>
      </c>
      <c r="L654"/>
      <c r="M654" t="s">
        <v>131</v>
      </c>
      <c r="N654"/>
      <c r="O654" t="s">
        <v>131</v>
      </c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 s="232" t="s">
        <v>107</v>
      </c>
      <c r="BB654" s="232">
        <v>0</v>
      </c>
      <c r="BC654" t="e">
        <v>#N/A</v>
      </c>
      <c r="BD654">
        <f>VLOOKUP(A654,[1]ورقة6!$A$2:$A$5557,1,0)</f>
        <v>339817</v>
      </c>
      <c r="BE654" s="125">
        <v>0</v>
      </c>
    </row>
    <row r="655" spans="1:57" x14ac:dyDescent="0.25">
      <c r="A655" s="233">
        <v>339822</v>
      </c>
      <c r="B655" s="234" t="s">
        <v>107</v>
      </c>
      <c r="C655" s="233" t="s">
        <v>131</v>
      </c>
      <c r="D655" s="233" t="s">
        <v>133</v>
      </c>
      <c r="E655" s="233" t="s">
        <v>133</v>
      </c>
      <c r="F655" s="233" t="s">
        <v>131</v>
      </c>
      <c r="G655" s="233" t="s">
        <v>133</v>
      </c>
      <c r="H655" s="233"/>
      <c r="I655" s="233" t="s">
        <v>131</v>
      </c>
      <c r="J655" s="233" t="s">
        <v>131</v>
      </c>
      <c r="K655" s="233" t="s">
        <v>131</v>
      </c>
      <c r="L655" s="233" t="s">
        <v>131</v>
      </c>
      <c r="M655" s="233" t="s">
        <v>131</v>
      </c>
      <c r="N655" s="233" t="s">
        <v>131</v>
      </c>
      <c r="O655" s="233" t="s">
        <v>131</v>
      </c>
      <c r="P655" s="233"/>
      <c r="Q655" s="233"/>
      <c r="R655" s="233"/>
      <c r="S655" s="233"/>
      <c r="T655" s="233"/>
      <c r="U655" s="233"/>
      <c r="V655" s="233"/>
      <c r="W655" s="233"/>
      <c r="X655" s="233"/>
      <c r="Y655" s="233"/>
      <c r="Z655" s="233"/>
      <c r="AA655" s="233"/>
      <c r="AB655" s="233"/>
      <c r="AC655" s="233"/>
      <c r="AD655" s="233"/>
      <c r="AE655" s="233"/>
      <c r="AF655" s="233"/>
      <c r="AG655" s="233"/>
      <c r="AH655" s="233"/>
      <c r="AI655" s="233"/>
      <c r="AJ655" s="233"/>
      <c r="AK655" s="233"/>
      <c r="AL655" s="233"/>
      <c r="AM655" s="233"/>
      <c r="AN655" s="233"/>
      <c r="AO655" s="233"/>
      <c r="AP655" s="233"/>
      <c r="AQ655" s="233"/>
      <c r="AR655" s="233"/>
      <c r="AS655" s="233"/>
      <c r="AT655" s="233"/>
      <c r="AU655" s="233"/>
      <c r="AV655" s="233"/>
      <c r="AW655" s="233"/>
      <c r="AX655" s="233"/>
      <c r="AY655" s="233"/>
      <c r="AZ655" s="233"/>
      <c r="BA655" s="232" t="e">
        <v>#N/A</v>
      </c>
      <c r="BB655" s="232">
        <v>0</v>
      </c>
      <c r="BC655" t="e">
        <v>#N/A</v>
      </c>
      <c r="BD655">
        <f>VLOOKUP(A655,[1]ورقة6!$A$2:$A$5557,1,0)</f>
        <v>339822</v>
      </c>
      <c r="BE655" s="125">
        <v>0</v>
      </c>
    </row>
    <row r="656" spans="1:57" x14ac:dyDescent="0.25">
      <c r="A656">
        <v>339825</v>
      </c>
      <c r="B656" t="s">
        <v>107</v>
      </c>
      <c r="C656"/>
      <c r="D656" t="s">
        <v>131</v>
      </c>
      <c r="E656" t="s">
        <v>134</v>
      </c>
      <c r="F656" t="s">
        <v>131</v>
      </c>
      <c r="G656" t="s">
        <v>134</v>
      </c>
      <c r="H656" t="s">
        <v>131</v>
      </c>
      <c r="I656" t="s">
        <v>131</v>
      </c>
      <c r="J656" t="s">
        <v>134</v>
      </c>
      <c r="K656" t="s">
        <v>131</v>
      </c>
      <c r="L656"/>
      <c r="M656" t="s">
        <v>131</v>
      </c>
      <c r="N656" t="s">
        <v>131</v>
      </c>
      <c r="O656" t="s">
        <v>131</v>
      </c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 s="232" t="s">
        <v>107</v>
      </c>
      <c r="BB656" s="232">
        <v>0</v>
      </c>
      <c r="BC656" t="e">
        <v>#N/A</v>
      </c>
      <c r="BD656">
        <f>VLOOKUP(A656,[1]ورقة6!$A$2:$A$5557,1,0)</f>
        <v>339825</v>
      </c>
      <c r="BE656" s="125">
        <v>0</v>
      </c>
    </row>
    <row r="657" spans="1:57" x14ac:dyDescent="0.25">
      <c r="A657">
        <v>339826</v>
      </c>
      <c r="B657" t="s">
        <v>107</v>
      </c>
      <c r="C657" t="s">
        <v>131</v>
      </c>
      <c r="D657"/>
      <c r="E657" t="s">
        <v>131</v>
      </c>
      <c r="F657" t="s">
        <v>131</v>
      </c>
      <c r="G657" t="s">
        <v>131</v>
      </c>
      <c r="H657" t="s">
        <v>131</v>
      </c>
      <c r="I657" t="s">
        <v>131</v>
      </c>
      <c r="J657" t="s">
        <v>133</v>
      </c>
      <c r="K657" t="s">
        <v>133</v>
      </c>
      <c r="L657"/>
      <c r="M657" t="s">
        <v>131</v>
      </c>
      <c r="N657" t="s">
        <v>133</v>
      </c>
      <c r="O657" t="s">
        <v>131</v>
      </c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 s="232" t="s">
        <v>107</v>
      </c>
      <c r="BB657" s="232">
        <v>0</v>
      </c>
      <c r="BC657" t="e">
        <v>#N/A</v>
      </c>
      <c r="BD657">
        <f>VLOOKUP(A657,[1]ورقة6!$A$2:$A$5557,1,0)</f>
        <v>339826</v>
      </c>
      <c r="BE657" s="125">
        <v>0</v>
      </c>
    </row>
    <row r="658" spans="1:57" x14ac:dyDescent="0.25">
      <c r="A658" s="233">
        <v>339828</v>
      </c>
      <c r="B658" s="234" t="s">
        <v>107</v>
      </c>
      <c r="C658" s="233"/>
      <c r="D658" s="233" t="s">
        <v>133</v>
      </c>
      <c r="E658" s="233" t="s">
        <v>133</v>
      </c>
      <c r="F658" s="233" t="s">
        <v>133</v>
      </c>
      <c r="G658" s="233" t="s">
        <v>133</v>
      </c>
      <c r="H658" s="233" t="s">
        <v>133</v>
      </c>
      <c r="I658" s="233" t="s">
        <v>133</v>
      </c>
      <c r="J658" s="233" t="s">
        <v>131</v>
      </c>
      <c r="K658" s="233" t="s">
        <v>131</v>
      </c>
      <c r="L658" s="233" t="s">
        <v>131</v>
      </c>
      <c r="M658" s="233" t="s">
        <v>131</v>
      </c>
      <c r="N658" s="233" t="s">
        <v>131</v>
      </c>
      <c r="O658" s="233" t="s">
        <v>131</v>
      </c>
      <c r="P658" s="233"/>
      <c r="Q658" s="233"/>
      <c r="R658" s="233"/>
      <c r="S658" s="233"/>
      <c r="T658" s="233"/>
      <c r="U658" s="233"/>
      <c r="V658" s="233"/>
      <c r="W658" s="233"/>
      <c r="X658" s="233"/>
      <c r="Y658" s="233"/>
      <c r="Z658" s="233"/>
      <c r="AA658" s="233"/>
      <c r="AB658" s="233"/>
      <c r="AC658" s="233"/>
      <c r="AD658" s="233"/>
      <c r="AE658" s="233"/>
      <c r="AF658" s="233"/>
      <c r="AG658" s="233"/>
      <c r="AH658" s="233"/>
      <c r="AI658" s="233"/>
      <c r="AJ658" s="233"/>
      <c r="AK658" s="233"/>
      <c r="AL658" s="233"/>
      <c r="AM658" s="233"/>
      <c r="AN658" s="233"/>
      <c r="AO658" s="233"/>
      <c r="AP658" s="233"/>
      <c r="AQ658" s="233"/>
      <c r="AR658" s="233"/>
      <c r="AS658" s="233"/>
      <c r="AT658" s="233"/>
      <c r="AU658" s="233"/>
      <c r="AV658" s="233"/>
      <c r="AW658" s="233"/>
      <c r="AX658" s="233"/>
      <c r="AY658" s="233"/>
      <c r="AZ658" s="233"/>
      <c r="BA658" s="232" t="e">
        <v>#N/A</v>
      </c>
      <c r="BB658" s="232">
        <v>0</v>
      </c>
      <c r="BC658" t="e">
        <v>#N/A</v>
      </c>
      <c r="BD658">
        <f>VLOOKUP(A658,[1]ورقة6!$A$2:$A$5557,1,0)</f>
        <v>339828</v>
      </c>
      <c r="BE658" s="125">
        <v>0</v>
      </c>
    </row>
    <row r="659" spans="1:57" x14ac:dyDescent="0.25">
      <c r="A659" s="233">
        <v>339832</v>
      </c>
      <c r="B659" s="234" t="s">
        <v>107</v>
      </c>
      <c r="C659" s="233" t="s">
        <v>133</v>
      </c>
      <c r="D659" s="233" t="s">
        <v>133</v>
      </c>
      <c r="E659" s="233" t="s">
        <v>133</v>
      </c>
      <c r="F659" s="233" t="s">
        <v>133</v>
      </c>
      <c r="G659" s="233" t="s">
        <v>133</v>
      </c>
      <c r="H659" s="233" t="s">
        <v>133</v>
      </c>
      <c r="I659" s="233" t="s">
        <v>133</v>
      </c>
      <c r="J659" s="233" t="s">
        <v>131</v>
      </c>
      <c r="K659" s="233" t="s">
        <v>131</v>
      </c>
      <c r="L659" s="233" t="s">
        <v>131</v>
      </c>
      <c r="M659" s="233" t="s">
        <v>131</v>
      </c>
      <c r="N659" s="233" t="s">
        <v>131</v>
      </c>
      <c r="O659" s="233" t="s">
        <v>131</v>
      </c>
      <c r="P659" s="233"/>
      <c r="Q659" s="233"/>
      <c r="R659" s="233"/>
      <c r="S659" s="233"/>
      <c r="T659" s="233"/>
      <c r="U659" s="233"/>
      <c r="V659" s="233"/>
      <c r="W659" s="233"/>
      <c r="X659" s="233"/>
      <c r="Y659" s="233"/>
      <c r="Z659" s="233"/>
      <c r="AA659" s="233"/>
      <c r="AB659" s="233"/>
      <c r="AC659" s="233"/>
      <c r="AD659" s="233"/>
      <c r="AE659" s="233"/>
      <c r="AF659" s="233"/>
      <c r="AG659" s="233"/>
      <c r="AH659" s="233"/>
      <c r="AI659" s="233"/>
      <c r="AJ659" s="233"/>
      <c r="AK659" s="233"/>
      <c r="AL659" s="233"/>
      <c r="AM659" s="233"/>
      <c r="AN659" s="233"/>
      <c r="AO659" s="233"/>
      <c r="AP659" s="233"/>
      <c r="AQ659" s="233"/>
      <c r="AR659" s="233"/>
      <c r="AS659" s="233"/>
      <c r="AT659" s="233"/>
      <c r="AU659" s="233"/>
      <c r="AV659" s="233"/>
      <c r="AW659" s="233"/>
      <c r="AX659" s="233"/>
      <c r="AY659" s="233"/>
      <c r="AZ659" s="233"/>
      <c r="BA659" s="232" t="e">
        <v>#N/A</v>
      </c>
      <c r="BB659" s="232">
        <v>0</v>
      </c>
      <c r="BC659" t="e">
        <v>#N/A</v>
      </c>
      <c r="BD659">
        <f>VLOOKUP(A659,[1]ورقة6!$A$2:$A$5557,1,0)</f>
        <v>339832</v>
      </c>
      <c r="BE659" s="125">
        <v>0</v>
      </c>
    </row>
    <row r="660" spans="1:57" x14ac:dyDescent="0.25">
      <c r="A660" s="233">
        <v>339837</v>
      </c>
      <c r="B660" s="234" t="s">
        <v>107</v>
      </c>
      <c r="C660" s="233" t="s">
        <v>134</v>
      </c>
      <c r="D660" s="233" t="s">
        <v>134</v>
      </c>
      <c r="E660" s="233" t="s">
        <v>134</v>
      </c>
      <c r="F660" s="233" t="s">
        <v>134</v>
      </c>
      <c r="G660" s="233" t="s">
        <v>133</v>
      </c>
      <c r="H660" s="233" t="s">
        <v>133</v>
      </c>
      <c r="I660" s="233" t="s">
        <v>133</v>
      </c>
      <c r="J660" s="233" t="s">
        <v>133</v>
      </c>
      <c r="K660" s="233" t="s">
        <v>133</v>
      </c>
      <c r="L660" s="233" t="s">
        <v>133</v>
      </c>
      <c r="M660" s="233" t="s">
        <v>133</v>
      </c>
      <c r="N660" s="233" t="s">
        <v>133</v>
      </c>
      <c r="O660" s="233" t="s">
        <v>133</v>
      </c>
      <c r="P660" s="233"/>
      <c r="Q660" s="233"/>
      <c r="R660" s="233"/>
      <c r="S660" s="233"/>
      <c r="T660" s="233"/>
      <c r="U660" s="233"/>
      <c r="V660" s="233"/>
      <c r="W660" s="233"/>
      <c r="X660" s="233"/>
      <c r="Y660" s="233"/>
      <c r="Z660" s="233"/>
      <c r="AA660" s="233"/>
      <c r="AB660" s="233"/>
      <c r="AC660" s="233"/>
      <c r="AD660" s="233"/>
      <c r="AE660" s="233"/>
      <c r="AF660" s="233"/>
      <c r="AG660" s="233"/>
      <c r="AH660" s="233"/>
      <c r="AI660" s="233"/>
      <c r="AJ660" s="233"/>
      <c r="AK660" s="233"/>
      <c r="AL660" s="233"/>
      <c r="AM660" s="233"/>
      <c r="AN660" s="233"/>
      <c r="AO660" s="233"/>
      <c r="AP660" s="233"/>
      <c r="AQ660" s="233"/>
      <c r="AR660" s="233"/>
      <c r="AS660" s="233"/>
      <c r="AT660" s="233"/>
      <c r="AU660" s="233"/>
      <c r="AV660" s="233"/>
      <c r="AW660" s="233"/>
      <c r="AX660" s="233"/>
      <c r="AY660" s="233"/>
      <c r="AZ660" s="233"/>
      <c r="BA660" s="232" t="e">
        <v>#N/A</v>
      </c>
      <c r="BB660" s="232">
        <v>0</v>
      </c>
      <c r="BC660" t="e">
        <v>#N/A</v>
      </c>
      <c r="BD660">
        <f>VLOOKUP(A660,[1]ورقة6!$A$2:$A$5557,1,0)</f>
        <v>339837</v>
      </c>
      <c r="BE660" s="125">
        <v>0</v>
      </c>
    </row>
    <row r="661" spans="1:57" x14ac:dyDescent="0.25">
      <c r="A661" s="233">
        <v>339838</v>
      </c>
      <c r="B661" s="234" t="s">
        <v>107</v>
      </c>
      <c r="C661" s="233"/>
      <c r="D661" s="233" t="s">
        <v>133</v>
      </c>
      <c r="E661" s="233" t="s">
        <v>133</v>
      </c>
      <c r="F661" s="233" t="s">
        <v>133</v>
      </c>
      <c r="G661" s="233" t="s">
        <v>133</v>
      </c>
      <c r="H661" s="233" t="s">
        <v>133</v>
      </c>
      <c r="I661" s="233" t="s">
        <v>133</v>
      </c>
      <c r="J661" s="233" t="s">
        <v>133</v>
      </c>
      <c r="K661" s="233" t="s">
        <v>133</v>
      </c>
      <c r="L661" s="233" t="s">
        <v>131</v>
      </c>
      <c r="M661" s="233" t="s">
        <v>131</v>
      </c>
      <c r="N661" s="233" t="s">
        <v>131</v>
      </c>
      <c r="O661" s="233" t="s">
        <v>131</v>
      </c>
      <c r="P661" s="233"/>
      <c r="Q661" s="233"/>
      <c r="R661" s="233"/>
      <c r="S661" s="233"/>
      <c r="T661" s="233"/>
      <c r="U661" s="233"/>
      <c r="V661" s="233"/>
      <c r="W661" s="233"/>
      <c r="X661" s="233"/>
      <c r="Y661" s="233"/>
      <c r="Z661" s="233"/>
      <c r="AA661" s="233"/>
      <c r="AB661" s="233"/>
      <c r="AC661" s="233"/>
      <c r="AD661" s="233"/>
      <c r="AE661" s="233"/>
      <c r="AF661" s="233"/>
      <c r="AG661" s="233"/>
      <c r="AH661" s="233"/>
      <c r="AI661" s="233"/>
      <c r="AJ661" s="233"/>
      <c r="AK661" s="233"/>
      <c r="AL661" s="233"/>
      <c r="AM661" s="233"/>
      <c r="AN661" s="233"/>
      <c r="AO661" s="233"/>
      <c r="AP661" s="233"/>
      <c r="AQ661" s="233"/>
      <c r="AR661" s="233"/>
      <c r="AS661" s="233"/>
      <c r="AT661" s="233"/>
      <c r="AU661" s="233"/>
      <c r="AV661" s="233"/>
      <c r="AW661" s="233"/>
      <c r="AX661" s="233"/>
      <c r="AY661" s="233"/>
      <c r="AZ661" s="233"/>
      <c r="BA661" s="232" t="e">
        <v>#N/A</v>
      </c>
      <c r="BB661" s="232">
        <v>0</v>
      </c>
      <c r="BC661" t="e">
        <v>#N/A</v>
      </c>
      <c r="BD661">
        <f>VLOOKUP(A661,[1]ورقة6!$A$2:$A$5557,1,0)</f>
        <v>339838</v>
      </c>
      <c r="BE661" s="125">
        <v>0</v>
      </c>
    </row>
    <row r="662" spans="1:57" x14ac:dyDescent="0.25">
      <c r="A662" s="233">
        <v>339841</v>
      </c>
      <c r="B662" s="234" t="s">
        <v>107</v>
      </c>
      <c r="C662" s="233" t="s">
        <v>131</v>
      </c>
      <c r="D662" s="233" t="s">
        <v>131</v>
      </c>
      <c r="E662" s="233" t="s">
        <v>133</v>
      </c>
      <c r="F662" s="233" t="s">
        <v>133</v>
      </c>
      <c r="G662" s="233" t="s">
        <v>131</v>
      </c>
      <c r="H662" s="233"/>
      <c r="I662" s="233" t="s">
        <v>131</v>
      </c>
      <c r="J662" s="233" t="s">
        <v>131</v>
      </c>
      <c r="K662" s="233" t="s">
        <v>131</v>
      </c>
      <c r="L662" s="233" t="s">
        <v>131</v>
      </c>
      <c r="M662" s="233" t="s">
        <v>131</v>
      </c>
      <c r="N662" s="233" t="s">
        <v>131</v>
      </c>
      <c r="O662" s="233" t="s">
        <v>131</v>
      </c>
      <c r="P662" s="233"/>
      <c r="Q662" s="233"/>
      <c r="R662" s="233"/>
      <c r="S662" s="233"/>
      <c r="T662" s="233"/>
      <c r="U662" s="233"/>
      <c r="V662" s="233"/>
      <c r="W662" s="233"/>
      <c r="X662" s="233"/>
      <c r="Y662" s="233"/>
      <c r="Z662" s="233"/>
      <c r="AA662" s="233"/>
      <c r="AB662" s="233"/>
      <c r="AC662" s="233"/>
      <c r="AD662" s="233"/>
      <c r="AE662" s="233"/>
      <c r="AF662" s="233"/>
      <c r="AG662" s="233"/>
      <c r="AH662" s="233"/>
      <c r="AI662" s="233"/>
      <c r="AJ662" s="233"/>
      <c r="AK662" s="233"/>
      <c r="AL662" s="233"/>
      <c r="AM662" s="233"/>
      <c r="AN662" s="233"/>
      <c r="AO662" s="233"/>
      <c r="AP662" s="233"/>
      <c r="AQ662" s="233"/>
      <c r="AR662" s="233"/>
      <c r="AS662" s="233"/>
      <c r="AT662" s="233"/>
      <c r="AU662" s="233"/>
      <c r="AV662" s="233"/>
      <c r="AW662" s="233"/>
      <c r="AX662" s="233"/>
      <c r="AY662" s="233"/>
      <c r="AZ662" s="233"/>
      <c r="BA662" s="232" t="e">
        <v>#N/A</v>
      </c>
      <c r="BB662" s="232">
        <v>0</v>
      </c>
      <c r="BC662" t="e">
        <v>#N/A</v>
      </c>
      <c r="BD662">
        <f>VLOOKUP(A662,[1]ورقة6!$A$2:$A$5557,1,0)</f>
        <v>339841</v>
      </c>
      <c r="BE662" s="125">
        <v>0</v>
      </c>
    </row>
    <row r="663" spans="1:57" x14ac:dyDescent="0.25">
      <c r="A663" s="233">
        <v>339842</v>
      </c>
      <c r="B663" s="234" t="s">
        <v>107</v>
      </c>
      <c r="C663" s="233" t="s">
        <v>131</v>
      </c>
      <c r="D663" s="233" t="s">
        <v>131</v>
      </c>
      <c r="E663" s="233" t="s">
        <v>133</v>
      </c>
      <c r="F663" s="233" t="s">
        <v>133</v>
      </c>
      <c r="G663" s="233" t="s">
        <v>131</v>
      </c>
      <c r="H663" s="233" t="s">
        <v>133</v>
      </c>
      <c r="I663" s="233" t="s">
        <v>131</v>
      </c>
      <c r="J663" s="233" t="s">
        <v>131</v>
      </c>
      <c r="K663" s="233" t="s">
        <v>131</v>
      </c>
      <c r="L663" s="233" t="s">
        <v>131</v>
      </c>
      <c r="M663" s="233" t="s">
        <v>131</v>
      </c>
      <c r="N663" s="233" t="s">
        <v>131</v>
      </c>
      <c r="O663" s="233" t="s">
        <v>131</v>
      </c>
      <c r="P663" s="233"/>
      <c r="Q663" s="233"/>
      <c r="R663" s="233"/>
      <c r="S663" s="233"/>
      <c r="T663" s="233"/>
      <c r="U663" s="233"/>
      <c r="V663" s="233"/>
      <c r="W663" s="233"/>
      <c r="X663" s="233"/>
      <c r="Y663" s="233"/>
      <c r="Z663" s="233"/>
      <c r="AA663" s="233"/>
      <c r="AB663" s="233"/>
      <c r="AC663" s="233"/>
      <c r="AD663" s="233"/>
      <c r="AE663" s="233"/>
      <c r="AF663" s="233"/>
      <c r="AG663" s="233"/>
      <c r="AH663" s="233"/>
      <c r="AI663" s="233"/>
      <c r="AJ663" s="233"/>
      <c r="AK663" s="233"/>
      <c r="AL663" s="233"/>
      <c r="AM663" s="233"/>
      <c r="AN663" s="233"/>
      <c r="AO663" s="233"/>
      <c r="AP663" s="233"/>
      <c r="AQ663" s="233"/>
      <c r="AR663" s="233"/>
      <c r="AS663" s="233"/>
      <c r="AT663" s="233"/>
      <c r="AU663" s="233"/>
      <c r="AV663" s="233"/>
      <c r="AW663" s="233"/>
      <c r="AX663" s="233"/>
      <c r="AY663" s="233"/>
      <c r="AZ663" s="233"/>
      <c r="BA663" s="232" t="e">
        <v>#N/A</v>
      </c>
      <c r="BB663" s="232">
        <v>0</v>
      </c>
      <c r="BC663" t="e">
        <v>#N/A</v>
      </c>
      <c r="BD663">
        <f>VLOOKUP(A663,[1]ورقة6!$A$2:$A$5557,1,0)</f>
        <v>339842</v>
      </c>
      <c r="BE663" s="125">
        <v>0</v>
      </c>
    </row>
    <row r="664" spans="1:57" x14ac:dyDescent="0.25">
      <c r="A664" s="233">
        <v>339844</v>
      </c>
      <c r="B664" s="234" t="s">
        <v>107</v>
      </c>
      <c r="C664" s="233" t="s">
        <v>131</v>
      </c>
      <c r="D664" s="233" t="s">
        <v>131</v>
      </c>
      <c r="E664" s="233" t="s">
        <v>131</v>
      </c>
      <c r="F664" s="233" t="s">
        <v>131</v>
      </c>
      <c r="G664" s="233" t="s">
        <v>131</v>
      </c>
      <c r="H664" s="233" t="s">
        <v>131</v>
      </c>
      <c r="I664" s="233" t="s">
        <v>131</v>
      </c>
      <c r="J664" s="233" t="s">
        <v>131</v>
      </c>
      <c r="K664" s="233" t="s">
        <v>131</v>
      </c>
      <c r="L664" s="233" t="s">
        <v>131</v>
      </c>
      <c r="M664" s="233" t="s">
        <v>131</v>
      </c>
      <c r="N664" s="233" t="s">
        <v>131</v>
      </c>
      <c r="O664" s="233" t="s">
        <v>131</v>
      </c>
      <c r="P664" s="233"/>
      <c r="Q664" s="233"/>
      <c r="R664" s="233"/>
      <c r="S664" s="233"/>
      <c r="T664" s="233"/>
      <c r="U664" s="233"/>
      <c r="V664" s="233"/>
      <c r="W664" s="233"/>
      <c r="X664" s="233"/>
      <c r="Y664" s="233"/>
      <c r="Z664" s="233"/>
      <c r="AA664" s="233"/>
      <c r="AB664" s="233"/>
      <c r="AC664" s="233"/>
      <c r="AD664" s="233"/>
      <c r="AE664" s="233"/>
      <c r="AF664" s="233"/>
      <c r="AG664" s="233"/>
      <c r="AH664" s="233"/>
      <c r="AI664" s="233"/>
      <c r="AJ664" s="233"/>
      <c r="AK664" s="233"/>
      <c r="AL664" s="233"/>
      <c r="AM664" s="233"/>
      <c r="AN664" s="233"/>
      <c r="AO664" s="233"/>
      <c r="AP664" s="233"/>
      <c r="AQ664" s="233"/>
      <c r="AR664" s="233"/>
      <c r="AS664" s="233"/>
      <c r="AT664" s="233"/>
      <c r="AU664" s="233"/>
      <c r="AV664" s="233"/>
      <c r="AW664" s="233"/>
      <c r="AX664" s="233"/>
      <c r="AY664" s="233"/>
      <c r="AZ664" s="233"/>
      <c r="BA664" s="232" t="e">
        <v>#N/A</v>
      </c>
      <c r="BB664" s="232">
        <v>0</v>
      </c>
      <c r="BC664" t="e">
        <v>#N/A</v>
      </c>
      <c r="BD664">
        <f>VLOOKUP(A664,[1]ورقة6!$A$2:$A$5557,1,0)</f>
        <v>339844</v>
      </c>
      <c r="BE664" s="125">
        <v>0</v>
      </c>
    </row>
    <row r="665" spans="1:57" x14ac:dyDescent="0.25">
      <c r="A665" s="233">
        <v>339847</v>
      </c>
      <c r="B665" s="234" t="s">
        <v>107</v>
      </c>
      <c r="C665" s="233" t="s">
        <v>134</v>
      </c>
      <c r="D665" s="233" t="s">
        <v>134</v>
      </c>
      <c r="E665" s="233" t="s">
        <v>134</v>
      </c>
      <c r="F665" s="233" t="s">
        <v>134</v>
      </c>
      <c r="G665" s="233" t="s">
        <v>134</v>
      </c>
      <c r="H665" s="233" t="s">
        <v>134</v>
      </c>
      <c r="I665" s="233"/>
      <c r="J665" s="233" t="s">
        <v>133</v>
      </c>
      <c r="K665" s="233" t="s">
        <v>131</v>
      </c>
      <c r="L665" s="233" t="s">
        <v>133</v>
      </c>
      <c r="M665" s="233" t="s">
        <v>131</v>
      </c>
      <c r="N665" s="233" t="s">
        <v>133</v>
      </c>
      <c r="O665" s="233" t="s">
        <v>131</v>
      </c>
      <c r="P665" s="233"/>
      <c r="Q665" s="233"/>
      <c r="R665" s="233"/>
      <c r="S665" s="233"/>
      <c r="T665" s="233"/>
      <c r="U665" s="233"/>
      <c r="V665" s="233"/>
      <c r="W665" s="233"/>
      <c r="X665" s="233"/>
      <c r="Y665" s="233"/>
      <c r="Z665" s="233"/>
      <c r="AA665" s="233"/>
      <c r="AB665" s="233"/>
      <c r="AC665" s="233"/>
      <c r="AD665" s="233"/>
      <c r="AE665" s="233"/>
      <c r="AF665" s="233"/>
      <c r="AG665" s="233"/>
      <c r="AH665" s="233"/>
      <c r="AI665" s="233"/>
      <c r="AJ665" s="233"/>
      <c r="AK665" s="233"/>
      <c r="AL665" s="233"/>
      <c r="AM665" s="233"/>
      <c r="AN665" s="233"/>
      <c r="AO665" s="233"/>
      <c r="AP665" s="233"/>
      <c r="AQ665" s="233"/>
      <c r="AR665" s="233"/>
      <c r="AS665" s="233"/>
      <c r="AT665" s="233"/>
      <c r="AU665" s="233"/>
      <c r="AV665" s="233"/>
      <c r="AW665" s="233"/>
      <c r="AX665" s="233"/>
      <c r="AY665" s="233"/>
      <c r="AZ665" s="233"/>
      <c r="BA665" s="232" t="e">
        <v>#N/A</v>
      </c>
      <c r="BB665" s="232">
        <v>0</v>
      </c>
      <c r="BC665" t="e">
        <v>#N/A</v>
      </c>
      <c r="BD665">
        <f>VLOOKUP(A665,[1]ورقة6!$A$2:$A$5557,1,0)</f>
        <v>339847</v>
      </c>
      <c r="BE665" s="125">
        <v>0</v>
      </c>
    </row>
    <row r="666" spans="1:57" x14ac:dyDescent="0.25">
      <c r="A666">
        <v>339848</v>
      </c>
      <c r="B666" t="s">
        <v>107</v>
      </c>
      <c r="C666"/>
      <c r="D666" t="s">
        <v>131</v>
      </c>
      <c r="E666" t="s">
        <v>131</v>
      </c>
      <c r="F666" t="s">
        <v>134</v>
      </c>
      <c r="G666" t="s">
        <v>131</v>
      </c>
      <c r="H666" t="s">
        <v>131</v>
      </c>
      <c r="I666" t="s">
        <v>131</v>
      </c>
      <c r="J666" t="s">
        <v>134</v>
      </c>
      <c r="K666" t="s">
        <v>131</v>
      </c>
      <c r="L666" t="s">
        <v>134</v>
      </c>
      <c r="M666"/>
      <c r="N666" t="s">
        <v>131</v>
      </c>
      <c r="O666" t="s">
        <v>133</v>
      </c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 s="232" t="s">
        <v>107</v>
      </c>
      <c r="BB666" s="232">
        <v>0</v>
      </c>
      <c r="BC666" t="e">
        <v>#N/A</v>
      </c>
      <c r="BD666">
        <f>VLOOKUP(A666,[1]ورقة6!$A$2:$A$5557,1,0)</f>
        <v>339848</v>
      </c>
      <c r="BE666" s="125">
        <v>0</v>
      </c>
    </row>
    <row r="667" spans="1:57" x14ac:dyDescent="0.25">
      <c r="A667" s="233">
        <v>339851</v>
      </c>
      <c r="B667" s="234" t="s">
        <v>107</v>
      </c>
      <c r="C667" s="233" t="s">
        <v>131</v>
      </c>
      <c r="D667" s="233" t="s">
        <v>131</v>
      </c>
      <c r="E667" s="233" t="s">
        <v>131</v>
      </c>
      <c r="F667" s="233" t="s">
        <v>131</v>
      </c>
      <c r="G667" s="233" t="s">
        <v>131</v>
      </c>
      <c r="H667" s="233" t="s">
        <v>131</v>
      </c>
      <c r="I667" s="233" t="s">
        <v>131</v>
      </c>
      <c r="J667" s="233" t="s">
        <v>131</v>
      </c>
      <c r="K667" s="233" t="s">
        <v>131</v>
      </c>
      <c r="L667" s="233" t="s">
        <v>131</v>
      </c>
      <c r="M667" s="233" t="s">
        <v>131</v>
      </c>
      <c r="N667" s="233" t="s">
        <v>131</v>
      </c>
      <c r="O667" s="233" t="s">
        <v>131</v>
      </c>
      <c r="P667" s="233"/>
      <c r="Q667" s="233"/>
      <c r="R667" s="233"/>
      <c r="S667" s="233"/>
      <c r="T667" s="233"/>
      <c r="U667" s="233"/>
      <c r="V667" s="233"/>
      <c r="W667" s="233"/>
      <c r="X667" s="233"/>
      <c r="Y667" s="233"/>
      <c r="Z667" s="233"/>
      <c r="AA667" s="233"/>
      <c r="AB667" s="233"/>
      <c r="AC667" s="233"/>
      <c r="AD667" s="233"/>
      <c r="AE667" s="233"/>
      <c r="AF667" s="233"/>
      <c r="AG667" s="233"/>
      <c r="AH667" s="233"/>
      <c r="AI667" s="233"/>
      <c r="AJ667" s="233"/>
      <c r="AK667" s="233"/>
      <c r="AL667" s="233"/>
      <c r="AM667" s="233"/>
      <c r="AN667" s="233"/>
      <c r="AO667" s="233"/>
      <c r="AP667" s="233"/>
      <c r="AQ667" s="233"/>
      <c r="AR667" s="233"/>
      <c r="AS667" s="233"/>
      <c r="AT667" s="233"/>
      <c r="AU667" s="233"/>
      <c r="AV667" s="233"/>
      <c r="AW667" s="233"/>
      <c r="AX667" s="233"/>
      <c r="AY667" s="233"/>
      <c r="AZ667" s="233"/>
      <c r="BA667" s="232" t="e">
        <v>#N/A</v>
      </c>
      <c r="BB667" s="232">
        <v>0</v>
      </c>
      <c r="BC667" t="e">
        <v>#N/A</v>
      </c>
      <c r="BD667">
        <f>VLOOKUP(A667,[1]ورقة6!$A$2:$A$5557,1,0)</f>
        <v>339851</v>
      </c>
      <c r="BE667" s="125">
        <v>0</v>
      </c>
    </row>
    <row r="668" spans="1:57" x14ac:dyDescent="0.25">
      <c r="A668" s="233">
        <v>339852</v>
      </c>
      <c r="B668" s="234" t="s">
        <v>107</v>
      </c>
      <c r="C668" s="233"/>
      <c r="D668" s="233" t="s">
        <v>133</v>
      </c>
      <c r="E668" s="233"/>
      <c r="F668" s="233" t="s">
        <v>134</v>
      </c>
      <c r="G668" s="233"/>
      <c r="H668" s="233"/>
      <c r="I668" s="233"/>
      <c r="J668" s="233" t="s">
        <v>133</v>
      </c>
      <c r="K668" s="233" t="s">
        <v>133</v>
      </c>
      <c r="L668" s="233" t="s">
        <v>133</v>
      </c>
      <c r="M668" s="233"/>
      <c r="N668" s="233"/>
      <c r="O668" s="233" t="s">
        <v>133</v>
      </c>
      <c r="P668" s="233"/>
      <c r="Q668" s="233"/>
      <c r="R668" s="233"/>
      <c r="S668" s="233"/>
      <c r="T668" s="233"/>
      <c r="U668" s="233"/>
      <c r="V668" s="233"/>
      <c r="W668" s="233"/>
      <c r="X668" s="233"/>
      <c r="Y668" s="233"/>
      <c r="Z668" s="233"/>
      <c r="AA668" s="233"/>
      <c r="AB668" s="233"/>
      <c r="AC668" s="233"/>
      <c r="AD668" s="233"/>
      <c r="AE668" s="233"/>
      <c r="AF668" s="233"/>
      <c r="AG668" s="233"/>
      <c r="AH668" s="233"/>
      <c r="AI668" s="233"/>
      <c r="AJ668" s="233"/>
      <c r="AK668" s="233"/>
      <c r="AL668" s="233"/>
      <c r="AM668" s="233"/>
      <c r="AN668" s="233"/>
      <c r="AO668" s="233"/>
      <c r="AP668" s="233"/>
      <c r="AQ668" s="233"/>
      <c r="AR668" s="233"/>
      <c r="AS668" s="233"/>
      <c r="AT668" s="233"/>
      <c r="AU668" s="233"/>
      <c r="AV668" s="233"/>
      <c r="AW668" s="233"/>
      <c r="AX668" s="233"/>
      <c r="AY668" s="233"/>
      <c r="AZ668" s="233"/>
      <c r="BA668" s="232" t="e">
        <v>#N/A</v>
      </c>
      <c r="BB668" s="232">
        <v>0</v>
      </c>
      <c r="BC668" t="e">
        <v>#N/A</v>
      </c>
      <c r="BD668">
        <f>VLOOKUP(A668,[1]ورقة6!$A$2:$A$5557,1,0)</f>
        <v>339852</v>
      </c>
      <c r="BE668" s="125">
        <v>0</v>
      </c>
    </row>
    <row r="669" spans="1:57" x14ac:dyDescent="0.25">
      <c r="A669" s="233">
        <v>339854</v>
      </c>
      <c r="B669" s="234" t="s">
        <v>107</v>
      </c>
      <c r="C669" s="233" t="s">
        <v>133</v>
      </c>
      <c r="D669" s="233" t="s">
        <v>133</v>
      </c>
      <c r="E669" s="233" t="s">
        <v>133</v>
      </c>
      <c r="F669" s="233" t="s">
        <v>131</v>
      </c>
      <c r="G669" s="233" t="s">
        <v>131</v>
      </c>
      <c r="H669" s="233" t="s">
        <v>133</v>
      </c>
      <c r="I669" s="233" t="s">
        <v>133</v>
      </c>
      <c r="J669" s="233" t="s">
        <v>131</v>
      </c>
      <c r="K669" s="233" t="s">
        <v>131</v>
      </c>
      <c r="L669" s="233" t="s">
        <v>131</v>
      </c>
      <c r="M669" s="233" t="s">
        <v>131</v>
      </c>
      <c r="N669" s="233" t="s">
        <v>131</v>
      </c>
      <c r="O669" s="233" t="s">
        <v>131</v>
      </c>
      <c r="P669" s="233"/>
      <c r="Q669" s="233"/>
      <c r="R669" s="233"/>
      <c r="S669" s="233"/>
      <c r="T669" s="233"/>
      <c r="U669" s="233"/>
      <c r="V669" s="233"/>
      <c r="W669" s="233"/>
      <c r="X669" s="233"/>
      <c r="Y669" s="233"/>
      <c r="Z669" s="233"/>
      <c r="AA669" s="233"/>
      <c r="AB669" s="233"/>
      <c r="AC669" s="233"/>
      <c r="AD669" s="233"/>
      <c r="AE669" s="233"/>
      <c r="AF669" s="233"/>
      <c r="AG669" s="233"/>
      <c r="AH669" s="233"/>
      <c r="AI669" s="233"/>
      <c r="AJ669" s="233"/>
      <c r="AK669" s="233"/>
      <c r="AL669" s="233"/>
      <c r="AM669" s="233"/>
      <c r="AN669" s="233"/>
      <c r="AO669" s="233"/>
      <c r="AP669" s="233"/>
      <c r="AQ669" s="233"/>
      <c r="AR669" s="233"/>
      <c r="AS669" s="233"/>
      <c r="AT669" s="233"/>
      <c r="AU669" s="233"/>
      <c r="AV669" s="233"/>
      <c r="AW669" s="233"/>
      <c r="AX669" s="233"/>
      <c r="AY669" s="233"/>
      <c r="AZ669" s="233"/>
      <c r="BA669" s="232" t="e">
        <v>#N/A</v>
      </c>
      <c r="BB669" s="232">
        <v>0</v>
      </c>
      <c r="BC669" t="e">
        <v>#N/A</v>
      </c>
      <c r="BD669">
        <f>VLOOKUP(A669,[1]ورقة6!$A$2:$A$5557,1,0)</f>
        <v>339854</v>
      </c>
      <c r="BE669" s="125">
        <v>0</v>
      </c>
    </row>
    <row r="670" spans="1:57" x14ac:dyDescent="0.25">
      <c r="A670" s="233">
        <v>339855</v>
      </c>
      <c r="B670" s="234" t="s">
        <v>107</v>
      </c>
      <c r="C670" s="233"/>
      <c r="D670" s="233"/>
      <c r="E670" s="233"/>
      <c r="F670" s="233"/>
      <c r="G670" s="233" t="s">
        <v>134</v>
      </c>
      <c r="H670" s="233" t="s">
        <v>134</v>
      </c>
      <c r="I670" s="233"/>
      <c r="J670" s="233" t="s">
        <v>133</v>
      </c>
      <c r="K670" s="233" t="s">
        <v>133</v>
      </c>
      <c r="L670" s="233"/>
      <c r="M670" s="233"/>
      <c r="N670" s="233" t="s">
        <v>133</v>
      </c>
      <c r="O670" s="233" t="s">
        <v>133</v>
      </c>
      <c r="P670" s="233"/>
      <c r="Q670" s="233"/>
      <c r="R670" s="233"/>
      <c r="S670" s="233"/>
      <c r="T670" s="233"/>
      <c r="U670" s="233"/>
      <c r="V670" s="233"/>
      <c r="W670" s="233"/>
      <c r="X670" s="233"/>
      <c r="Y670" s="233"/>
      <c r="Z670" s="233"/>
      <c r="AA670" s="233"/>
      <c r="AB670" s="233"/>
      <c r="AC670" s="233"/>
      <c r="AD670" s="233"/>
      <c r="AE670" s="233"/>
      <c r="AF670" s="233"/>
      <c r="AG670" s="233"/>
      <c r="AH670" s="233"/>
      <c r="AI670" s="233"/>
      <c r="AJ670" s="233"/>
      <c r="AK670" s="233"/>
      <c r="AL670" s="233"/>
      <c r="AM670" s="233"/>
      <c r="AN670" s="233"/>
      <c r="AO670" s="233"/>
      <c r="AP670" s="233"/>
      <c r="AQ670" s="233"/>
      <c r="AR670" s="233"/>
      <c r="AS670" s="233"/>
      <c r="AT670" s="233"/>
      <c r="AU670" s="233"/>
      <c r="AV670" s="233"/>
      <c r="AW670" s="233"/>
      <c r="AX670" s="233"/>
      <c r="AY670" s="233"/>
      <c r="AZ670" s="233"/>
      <c r="BA670" s="232" t="e">
        <v>#N/A</v>
      </c>
      <c r="BB670" s="232">
        <v>0</v>
      </c>
      <c r="BC670" t="e">
        <v>#N/A</v>
      </c>
      <c r="BD670">
        <f>VLOOKUP(A670,[1]ورقة6!$A$2:$A$5557,1,0)</f>
        <v>339855</v>
      </c>
      <c r="BE670" s="125">
        <v>0</v>
      </c>
    </row>
    <row r="671" spans="1:57" x14ac:dyDescent="0.25">
      <c r="A671" s="233">
        <v>339858</v>
      </c>
      <c r="B671" s="234" t="s">
        <v>107</v>
      </c>
      <c r="C671" s="233"/>
      <c r="D671" s="233" t="s">
        <v>134</v>
      </c>
      <c r="E671" s="233"/>
      <c r="F671" s="233" t="s">
        <v>133</v>
      </c>
      <c r="G671" s="233" t="s">
        <v>134</v>
      </c>
      <c r="H671" s="233" t="s">
        <v>131</v>
      </c>
      <c r="I671" s="233"/>
      <c r="J671" s="233" t="s">
        <v>133</v>
      </c>
      <c r="K671" s="233" t="s">
        <v>133</v>
      </c>
      <c r="L671" s="233" t="s">
        <v>133</v>
      </c>
      <c r="M671" s="233" t="s">
        <v>133</v>
      </c>
      <c r="N671" s="233" t="s">
        <v>133</v>
      </c>
      <c r="O671" s="233" t="s">
        <v>133</v>
      </c>
      <c r="P671" s="233"/>
      <c r="Q671" s="233"/>
      <c r="R671" s="233"/>
      <c r="S671" s="233"/>
      <c r="T671" s="233"/>
      <c r="U671" s="233"/>
      <c r="V671" s="233"/>
      <c r="W671" s="233"/>
      <c r="X671" s="233"/>
      <c r="Y671" s="233"/>
      <c r="Z671" s="233"/>
      <c r="AA671" s="233"/>
      <c r="AB671" s="233"/>
      <c r="AC671" s="233"/>
      <c r="AD671" s="233"/>
      <c r="AE671" s="233"/>
      <c r="AF671" s="233"/>
      <c r="AG671" s="233"/>
      <c r="AH671" s="233"/>
      <c r="AI671" s="233"/>
      <c r="AJ671" s="233"/>
      <c r="AK671" s="233"/>
      <c r="AL671" s="233"/>
      <c r="AM671" s="233"/>
      <c r="AN671" s="233"/>
      <c r="AO671" s="233"/>
      <c r="AP671" s="233"/>
      <c r="AQ671" s="233"/>
      <c r="AR671" s="233"/>
      <c r="AS671" s="233"/>
      <c r="AT671" s="233"/>
      <c r="AU671" s="233"/>
      <c r="AV671" s="233"/>
      <c r="AW671" s="233"/>
      <c r="AX671" s="233"/>
      <c r="AY671" s="233"/>
      <c r="AZ671" s="233"/>
      <c r="BA671" s="232" t="e">
        <v>#N/A</v>
      </c>
      <c r="BB671" s="232">
        <v>0</v>
      </c>
      <c r="BC671" t="e">
        <v>#N/A</v>
      </c>
      <c r="BD671">
        <f>VLOOKUP(A671,[1]ورقة6!$A$2:$A$5557,1,0)</f>
        <v>339858</v>
      </c>
      <c r="BE671" s="125">
        <v>0</v>
      </c>
    </row>
    <row r="672" spans="1:57" x14ac:dyDescent="0.25">
      <c r="A672" s="233">
        <v>339859</v>
      </c>
      <c r="B672" s="234" t="s">
        <v>107</v>
      </c>
      <c r="C672" s="233" t="s">
        <v>133</v>
      </c>
      <c r="D672" s="233" t="s">
        <v>134</v>
      </c>
      <c r="E672" s="233"/>
      <c r="F672" s="233" t="s">
        <v>134</v>
      </c>
      <c r="G672" s="233"/>
      <c r="H672" s="233"/>
      <c r="I672" s="233" t="s">
        <v>134</v>
      </c>
      <c r="J672" s="233" t="s">
        <v>133</v>
      </c>
      <c r="K672" s="233" t="s">
        <v>133</v>
      </c>
      <c r="L672" s="233"/>
      <c r="M672" s="233"/>
      <c r="N672" s="233" t="s">
        <v>131</v>
      </c>
      <c r="O672" s="233" t="s">
        <v>133</v>
      </c>
      <c r="P672" s="233"/>
      <c r="Q672" s="233"/>
      <c r="R672" s="233"/>
      <c r="S672" s="233"/>
      <c r="T672" s="233"/>
      <c r="U672" s="233"/>
      <c r="V672" s="233"/>
      <c r="W672" s="233"/>
      <c r="X672" s="233"/>
      <c r="Y672" s="233"/>
      <c r="Z672" s="233"/>
      <c r="AA672" s="233"/>
      <c r="AB672" s="233"/>
      <c r="AC672" s="233"/>
      <c r="AD672" s="233"/>
      <c r="AE672" s="233"/>
      <c r="AF672" s="233"/>
      <c r="AG672" s="233"/>
      <c r="AH672" s="233"/>
      <c r="AI672" s="233"/>
      <c r="AJ672" s="233"/>
      <c r="AK672" s="233"/>
      <c r="AL672" s="233"/>
      <c r="AM672" s="233"/>
      <c r="AN672" s="233"/>
      <c r="AO672" s="233"/>
      <c r="AP672" s="233"/>
      <c r="AQ672" s="233"/>
      <c r="AR672" s="233"/>
      <c r="AS672" s="233"/>
      <c r="AT672" s="233"/>
      <c r="AU672" s="233"/>
      <c r="AV672" s="233"/>
      <c r="AW672" s="233"/>
      <c r="AX672" s="233"/>
      <c r="AY672" s="233"/>
      <c r="AZ672" s="233"/>
      <c r="BA672" s="232" t="e">
        <v>#N/A</v>
      </c>
      <c r="BB672" s="232">
        <v>0</v>
      </c>
      <c r="BC672" t="e">
        <v>#N/A</v>
      </c>
      <c r="BD672">
        <f>VLOOKUP(A672,[1]ورقة6!$A$2:$A$5557,1,0)</f>
        <v>339859</v>
      </c>
      <c r="BE672" s="125">
        <v>0</v>
      </c>
    </row>
    <row r="673" spans="1:57" x14ac:dyDescent="0.25">
      <c r="A673">
        <v>339860</v>
      </c>
      <c r="B673" t="s">
        <v>107</v>
      </c>
      <c r="C673"/>
      <c r="D673"/>
      <c r="E673"/>
      <c r="F673"/>
      <c r="G673"/>
      <c r="H673"/>
      <c r="I673"/>
      <c r="J673" t="s">
        <v>133</v>
      </c>
      <c r="K673" t="s">
        <v>133</v>
      </c>
      <c r="L673" t="s">
        <v>133</v>
      </c>
      <c r="M673" t="s">
        <v>133</v>
      </c>
      <c r="N673" t="s">
        <v>133</v>
      </c>
      <c r="O673" t="s">
        <v>133</v>
      </c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 s="232" t="s">
        <v>107</v>
      </c>
      <c r="BB673" s="232">
        <v>0</v>
      </c>
      <c r="BC673" t="e">
        <v>#N/A</v>
      </c>
      <c r="BD673">
        <f>VLOOKUP(A673,[1]ورقة6!$A$2:$A$5557,1,0)</f>
        <v>339860</v>
      </c>
      <c r="BE673" s="125">
        <v>0</v>
      </c>
    </row>
    <row r="674" spans="1:57" x14ac:dyDescent="0.25">
      <c r="A674" s="233">
        <v>339865</v>
      </c>
      <c r="B674" s="234" t="s">
        <v>107</v>
      </c>
      <c r="C674" s="233"/>
      <c r="D674" s="233" t="s">
        <v>133</v>
      </c>
      <c r="E674" s="233" t="s">
        <v>133</v>
      </c>
      <c r="F674" s="233" t="s">
        <v>133</v>
      </c>
      <c r="G674" s="233" t="s">
        <v>133</v>
      </c>
      <c r="H674" s="233" t="s">
        <v>133</v>
      </c>
      <c r="I674" s="233" t="s">
        <v>133</v>
      </c>
      <c r="J674" s="233" t="s">
        <v>131</v>
      </c>
      <c r="K674" s="233" t="s">
        <v>131</v>
      </c>
      <c r="L674" s="233" t="s">
        <v>131</v>
      </c>
      <c r="M674" s="233" t="s">
        <v>131</v>
      </c>
      <c r="N674" s="233" t="s">
        <v>131</v>
      </c>
      <c r="O674" s="233" t="s">
        <v>131</v>
      </c>
      <c r="P674" s="233"/>
      <c r="Q674" s="233"/>
      <c r="R674" s="233"/>
      <c r="S674" s="233"/>
      <c r="T674" s="233"/>
      <c r="U674" s="233"/>
      <c r="V674" s="233"/>
      <c r="W674" s="233"/>
      <c r="X674" s="233"/>
      <c r="Y674" s="233"/>
      <c r="Z674" s="233"/>
      <c r="AA674" s="233"/>
      <c r="AB674" s="233"/>
      <c r="AC674" s="233"/>
      <c r="AD674" s="233"/>
      <c r="AE674" s="233"/>
      <c r="AF674" s="233"/>
      <c r="AG674" s="233"/>
      <c r="AH674" s="233"/>
      <c r="AI674" s="233"/>
      <c r="AJ674" s="233"/>
      <c r="AK674" s="233"/>
      <c r="AL674" s="233"/>
      <c r="AM674" s="233"/>
      <c r="AN674" s="233"/>
      <c r="AO674" s="233"/>
      <c r="AP674" s="233"/>
      <c r="AQ674" s="233"/>
      <c r="AR674" s="233"/>
      <c r="AS674" s="233"/>
      <c r="AT674" s="233"/>
      <c r="AU674" s="233"/>
      <c r="AV674" s="233"/>
      <c r="AW674" s="233"/>
      <c r="AX674" s="233"/>
      <c r="AY674" s="233"/>
      <c r="AZ674" s="233"/>
      <c r="BA674" s="232" t="e">
        <v>#N/A</v>
      </c>
      <c r="BB674" s="232">
        <v>0</v>
      </c>
      <c r="BC674" t="e">
        <v>#N/A</v>
      </c>
      <c r="BD674">
        <f>VLOOKUP(A674,[1]ورقة6!$A$2:$A$5557,1,0)</f>
        <v>339865</v>
      </c>
      <c r="BE674" s="125">
        <v>0</v>
      </c>
    </row>
    <row r="675" spans="1:57" x14ac:dyDescent="0.25">
      <c r="A675" s="233">
        <v>339868</v>
      </c>
      <c r="B675" s="234" t="s">
        <v>107</v>
      </c>
      <c r="C675" s="233" t="s">
        <v>133</v>
      </c>
      <c r="D675" s="233" t="s">
        <v>131</v>
      </c>
      <c r="E675" s="233" t="s">
        <v>133</v>
      </c>
      <c r="F675" s="233" t="s">
        <v>131</v>
      </c>
      <c r="G675" s="233" t="s">
        <v>133</v>
      </c>
      <c r="H675" s="233" t="s">
        <v>133</v>
      </c>
      <c r="I675" s="233" t="s">
        <v>133</v>
      </c>
      <c r="J675" s="233" t="s">
        <v>131</v>
      </c>
      <c r="K675" s="233" t="s">
        <v>131</v>
      </c>
      <c r="L675" s="233" t="s">
        <v>131</v>
      </c>
      <c r="M675" s="233" t="s">
        <v>131</v>
      </c>
      <c r="N675" s="233" t="s">
        <v>131</v>
      </c>
      <c r="O675" s="233" t="s">
        <v>131</v>
      </c>
      <c r="P675" s="233"/>
      <c r="Q675" s="233"/>
      <c r="R675" s="233"/>
      <c r="S675" s="233"/>
      <c r="T675" s="233"/>
      <c r="U675" s="233"/>
      <c r="V675" s="233"/>
      <c r="W675" s="233"/>
      <c r="X675" s="233"/>
      <c r="Y675" s="233"/>
      <c r="Z675" s="233"/>
      <c r="AA675" s="233"/>
      <c r="AB675" s="233"/>
      <c r="AC675" s="233"/>
      <c r="AD675" s="233"/>
      <c r="AE675" s="233"/>
      <c r="AF675" s="233"/>
      <c r="AG675" s="233"/>
      <c r="AH675" s="233"/>
      <c r="AI675" s="233"/>
      <c r="AJ675" s="233"/>
      <c r="AK675" s="233"/>
      <c r="AL675" s="233"/>
      <c r="AM675" s="233"/>
      <c r="AN675" s="233"/>
      <c r="AO675" s="233"/>
      <c r="AP675" s="233"/>
      <c r="AQ675" s="233"/>
      <c r="AR675" s="233"/>
      <c r="AS675" s="233"/>
      <c r="AT675" s="233"/>
      <c r="AU675" s="233"/>
      <c r="AV675" s="233"/>
      <c r="AW675" s="233"/>
      <c r="AX675" s="233"/>
      <c r="AY675" s="233"/>
      <c r="AZ675" s="233"/>
      <c r="BA675" s="232" t="e">
        <v>#N/A</v>
      </c>
      <c r="BB675" s="232">
        <v>0</v>
      </c>
      <c r="BC675" t="e">
        <v>#N/A</v>
      </c>
      <c r="BD675">
        <f>VLOOKUP(A675,[1]ورقة6!$A$2:$A$5557,1,0)</f>
        <v>339868</v>
      </c>
      <c r="BE675" s="125">
        <v>0</v>
      </c>
    </row>
    <row r="676" spans="1:57" x14ac:dyDescent="0.25">
      <c r="A676" s="233">
        <v>339869</v>
      </c>
      <c r="B676" s="234" t="s">
        <v>107</v>
      </c>
      <c r="C676" s="233" t="s">
        <v>134</v>
      </c>
      <c r="D676" s="233" t="s">
        <v>134</v>
      </c>
      <c r="E676" s="233" t="s">
        <v>134</v>
      </c>
      <c r="F676" s="233" t="s">
        <v>134</v>
      </c>
      <c r="G676" s="233" t="s">
        <v>134</v>
      </c>
      <c r="H676" s="233" t="s">
        <v>134</v>
      </c>
      <c r="I676" s="233" t="s">
        <v>134</v>
      </c>
      <c r="J676" s="233" t="s">
        <v>133</v>
      </c>
      <c r="K676" s="233" t="s">
        <v>133</v>
      </c>
      <c r="L676" s="233" t="s">
        <v>133</v>
      </c>
      <c r="M676" s="233" t="s">
        <v>133</v>
      </c>
      <c r="N676" s="233" t="s">
        <v>133</v>
      </c>
      <c r="O676" s="233" t="s">
        <v>133</v>
      </c>
      <c r="P676" s="233"/>
      <c r="Q676" s="233"/>
      <c r="R676" s="233"/>
      <c r="S676" s="233"/>
      <c r="T676" s="233"/>
      <c r="U676" s="233"/>
      <c r="V676" s="233"/>
      <c r="W676" s="233"/>
      <c r="X676" s="233"/>
      <c r="Y676" s="233"/>
      <c r="Z676" s="233"/>
      <c r="AA676" s="233"/>
      <c r="AB676" s="233"/>
      <c r="AC676" s="233"/>
      <c r="AD676" s="233"/>
      <c r="AE676" s="233"/>
      <c r="AF676" s="233"/>
      <c r="AG676" s="233"/>
      <c r="AH676" s="233"/>
      <c r="AI676" s="233"/>
      <c r="AJ676" s="233"/>
      <c r="AK676" s="233"/>
      <c r="AL676" s="233"/>
      <c r="AM676" s="233"/>
      <c r="AN676" s="233"/>
      <c r="AO676" s="233"/>
      <c r="AP676" s="233"/>
      <c r="AQ676" s="233"/>
      <c r="AR676" s="233"/>
      <c r="AS676" s="233"/>
      <c r="AT676" s="233"/>
      <c r="AU676" s="233"/>
      <c r="AV676" s="233"/>
      <c r="AW676" s="233"/>
      <c r="AX676" s="233"/>
      <c r="AY676" s="233"/>
      <c r="AZ676" s="233"/>
      <c r="BA676" s="232" t="e">
        <v>#N/A</v>
      </c>
      <c r="BB676" s="232">
        <v>0</v>
      </c>
      <c r="BC676" t="e">
        <v>#N/A</v>
      </c>
      <c r="BD676">
        <f>VLOOKUP(A676,[1]ورقة6!$A$2:$A$5557,1,0)</f>
        <v>339869</v>
      </c>
      <c r="BE676" s="125">
        <v>0</v>
      </c>
    </row>
    <row r="677" spans="1:57" x14ac:dyDescent="0.25">
      <c r="A677" s="233">
        <v>339870</v>
      </c>
      <c r="B677" s="234" t="s">
        <v>107</v>
      </c>
      <c r="C677" s="233"/>
      <c r="D677" s="233" t="s">
        <v>133</v>
      </c>
      <c r="E677" s="233"/>
      <c r="F677" s="233" t="s">
        <v>133</v>
      </c>
      <c r="G677" s="233"/>
      <c r="H677" s="233" t="s">
        <v>133</v>
      </c>
      <c r="I677" s="233"/>
      <c r="J677" s="233" t="s">
        <v>131</v>
      </c>
      <c r="K677" s="233" t="s">
        <v>131</v>
      </c>
      <c r="L677" s="233" t="s">
        <v>131</v>
      </c>
      <c r="M677" s="233" t="s">
        <v>131</v>
      </c>
      <c r="N677" s="233" t="s">
        <v>131</v>
      </c>
      <c r="O677" s="233" t="s">
        <v>131</v>
      </c>
      <c r="P677" s="233"/>
      <c r="Q677" s="233"/>
      <c r="R677" s="233"/>
      <c r="S677" s="233"/>
      <c r="T677" s="233"/>
      <c r="U677" s="233"/>
      <c r="V677" s="233"/>
      <c r="W677" s="233"/>
      <c r="X677" s="233"/>
      <c r="Y677" s="233"/>
      <c r="Z677" s="233"/>
      <c r="AA677" s="233"/>
      <c r="AB677" s="233"/>
      <c r="AC677" s="233"/>
      <c r="AD677" s="233"/>
      <c r="AE677" s="233"/>
      <c r="AF677" s="233"/>
      <c r="AG677" s="233"/>
      <c r="AH677" s="233"/>
      <c r="AI677" s="233"/>
      <c r="AJ677" s="233"/>
      <c r="AK677" s="233"/>
      <c r="AL677" s="233"/>
      <c r="AM677" s="233"/>
      <c r="AN677" s="233"/>
      <c r="AO677" s="233"/>
      <c r="AP677" s="233"/>
      <c r="AQ677" s="233"/>
      <c r="AR677" s="233"/>
      <c r="AS677" s="233"/>
      <c r="AT677" s="233"/>
      <c r="AU677" s="233"/>
      <c r="AV677" s="233"/>
      <c r="AW677" s="233"/>
      <c r="AX677" s="233"/>
      <c r="AY677" s="233"/>
      <c r="AZ677" s="233"/>
      <c r="BA677" s="232" t="e">
        <v>#N/A</v>
      </c>
      <c r="BB677" s="232">
        <v>0</v>
      </c>
      <c r="BC677" t="e">
        <v>#N/A</v>
      </c>
      <c r="BD677">
        <f>VLOOKUP(A677,[1]ورقة6!$A$2:$A$5557,1,0)</f>
        <v>339870</v>
      </c>
      <c r="BE677" s="125">
        <v>0</v>
      </c>
    </row>
    <row r="678" spans="1:57" x14ac:dyDescent="0.25">
      <c r="A678" s="233">
        <v>339871</v>
      </c>
      <c r="B678" s="234" t="s">
        <v>107</v>
      </c>
      <c r="C678" s="233" t="s">
        <v>133</v>
      </c>
      <c r="D678" s="233" t="s">
        <v>131</v>
      </c>
      <c r="E678" s="233" t="s">
        <v>133</v>
      </c>
      <c r="F678" s="233" t="s">
        <v>133</v>
      </c>
      <c r="G678" s="233" t="s">
        <v>131</v>
      </c>
      <c r="H678" s="233" t="s">
        <v>131</v>
      </c>
      <c r="I678" s="233" t="s">
        <v>131</v>
      </c>
      <c r="J678" s="233" t="s">
        <v>131</v>
      </c>
      <c r="K678" s="233" t="s">
        <v>131</v>
      </c>
      <c r="L678" s="233" t="s">
        <v>131</v>
      </c>
      <c r="M678" s="233" t="s">
        <v>131</v>
      </c>
      <c r="N678" s="233" t="s">
        <v>131</v>
      </c>
      <c r="O678" s="233" t="s">
        <v>131</v>
      </c>
      <c r="P678" s="233"/>
      <c r="Q678" s="233"/>
      <c r="R678" s="233"/>
      <c r="S678" s="233"/>
      <c r="T678" s="233"/>
      <c r="U678" s="233"/>
      <c r="V678" s="233"/>
      <c r="W678" s="233"/>
      <c r="X678" s="233"/>
      <c r="Y678" s="233"/>
      <c r="Z678" s="233"/>
      <c r="AA678" s="233"/>
      <c r="AB678" s="233"/>
      <c r="AC678" s="233"/>
      <c r="AD678" s="233"/>
      <c r="AE678" s="233"/>
      <c r="AF678" s="233"/>
      <c r="AG678" s="233"/>
      <c r="AH678" s="233"/>
      <c r="AI678" s="233"/>
      <c r="AJ678" s="233"/>
      <c r="AK678" s="233"/>
      <c r="AL678" s="233"/>
      <c r="AM678" s="233"/>
      <c r="AN678" s="233"/>
      <c r="AO678" s="233"/>
      <c r="AP678" s="233"/>
      <c r="AQ678" s="233"/>
      <c r="AR678" s="233"/>
      <c r="AS678" s="233"/>
      <c r="AT678" s="233"/>
      <c r="AU678" s="233"/>
      <c r="AV678" s="233"/>
      <c r="AW678" s="233"/>
      <c r="AX678" s="233"/>
      <c r="AY678" s="233"/>
      <c r="AZ678" s="233"/>
      <c r="BA678" s="232" t="e">
        <v>#N/A</v>
      </c>
      <c r="BB678" s="232">
        <v>0</v>
      </c>
      <c r="BC678" t="e">
        <v>#N/A</v>
      </c>
      <c r="BD678">
        <f>VLOOKUP(A678,[1]ورقة6!$A$2:$A$5557,1,0)</f>
        <v>339871</v>
      </c>
      <c r="BE678" s="125">
        <v>0</v>
      </c>
    </row>
    <row r="679" spans="1:57" x14ac:dyDescent="0.25">
      <c r="A679" s="233">
        <v>339874</v>
      </c>
      <c r="B679" s="234" t="s">
        <v>107</v>
      </c>
      <c r="C679" s="233" t="s">
        <v>131</v>
      </c>
      <c r="D679" s="233" t="s">
        <v>131</v>
      </c>
      <c r="E679" s="233" t="s">
        <v>131</v>
      </c>
      <c r="F679" s="233" t="s">
        <v>131</v>
      </c>
      <c r="G679" s="233" t="s">
        <v>131</v>
      </c>
      <c r="H679" s="233" t="s">
        <v>131</v>
      </c>
      <c r="I679" s="233" t="s">
        <v>131</v>
      </c>
      <c r="J679" s="233" t="s">
        <v>131</v>
      </c>
      <c r="K679" s="233" t="s">
        <v>131</v>
      </c>
      <c r="L679" s="233" t="s">
        <v>131</v>
      </c>
      <c r="M679" s="233" t="s">
        <v>131</v>
      </c>
      <c r="N679" s="233" t="s">
        <v>131</v>
      </c>
      <c r="O679" s="233" t="s">
        <v>131</v>
      </c>
      <c r="P679" s="233"/>
      <c r="Q679" s="233"/>
      <c r="R679" s="233"/>
      <c r="S679" s="233"/>
      <c r="T679" s="233"/>
      <c r="U679" s="233"/>
      <c r="V679" s="233"/>
      <c r="W679" s="233"/>
      <c r="X679" s="233"/>
      <c r="Y679" s="233"/>
      <c r="Z679" s="233"/>
      <c r="AA679" s="233"/>
      <c r="AB679" s="233"/>
      <c r="AC679" s="233"/>
      <c r="AD679" s="233"/>
      <c r="AE679" s="233"/>
      <c r="AF679" s="233"/>
      <c r="AG679" s="233"/>
      <c r="AH679" s="233"/>
      <c r="AI679" s="233"/>
      <c r="AJ679" s="233"/>
      <c r="AK679" s="233"/>
      <c r="AL679" s="233"/>
      <c r="AM679" s="233"/>
      <c r="AN679" s="233"/>
      <c r="AO679" s="233"/>
      <c r="AP679" s="233"/>
      <c r="AQ679" s="233"/>
      <c r="AR679" s="233"/>
      <c r="AS679" s="233"/>
      <c r="AT679" s="233"/>
      <c r="AU679" s="233"/>
      <c r="AV679" s="233"/>
      <c r="AW679" s="233"/>
      <c r="AX679" s="233"/>
      <c r="AY679" s="233"/>
      <c r="AZ679" s="233"/>
      <c r="BA679" s="232" t="e">
        <v>#N/A</v>
      </c>
      <c r="BB679" s="232">
        <v>0</v>
      </c>
      <c r="BC679" t="e">
        <v>#N/A</v>
      </c>
      <c r="BD679">
        <f>VLOOKUP(A679,[1]ورقة6!$A$2:$A$5557,1,0)</f>
        <v>339874</v>
      </c>
      <c r="BE679" s="125">
        <v>0</v>
      </c>
    </row>
    <row r="680" spans="1:57" x14ac:dyDescent="0.25">
      <c r="A680" s="233">
        <v>339879</v>
      </c>
      <c r="B680" s="234" t="s">
        <v>107</v>
      </c>
      <c r="C680" s="233"/>
      <c r="D680" s="233"/>
      <c r="E680" s="233" t="s">
        <v>131</v>
      </c>
      <c r="F680" s="233"/>
      <c r="G680" s="233"/>
      <c r="H680" s="233" t="s">
        <v>131</v>
      </c>
      <c r="I680" s="233"/>
      <c r="J680" s="233"/>
      <c r="K680" s="233"/>
      <c r="L680" s="233"/>
      <c r="M680" s="233" t="s">
        <v>131</v>
      </c>
      <c r="N680" s="233" t="s">
        <v>133</v>
      </c>
      <c r="O680" s="233" t="s">
        <v>131</v>
      </c>
      <c r="P680" s="233"/>
      <c r="Q680" s="233"/>
      <c r="R680" s="233"/>
      <c r="S680" s="233"/>
      <c r="T680" s="233"/>
      <c r="U680" s="233"/>
      <c r="V680" s="233"/>
      <c r="W680" s="233"/>
      <c r="X680" s="233"/>
      <c r="Y680" s="233"/>
      <c r="Z680" s="233"/>
      <c r="AA680" s="233"/>
      <c r="AB680" s="233"/>
      <c r="AC680" s="233"/>
      <c r="AD680" s="233"/>
      <c r="AE680" s="233"/>
      <c r="AF680" s="233"/>
      <c r="AG680" s="233"/>
      <c r="AH680" s="233"/>
      <c r="AI680" s="233"/>
      <c r="AJ680" s="233"/>
      <c r="AK680" s="233"/>
      <c r="AL680" s="233"/>
      <c r="AM680" s="233"/>
      <c r="AN680" s="233"/>
      <c r="AO680" s="233"/>
      <c r="AP680" s="233"/>
      <c r="AQ680" s="233"/>
      <c r="AR680" s="233"/>
      <c r="AS680" s="233"/>
      <c r="AT680" s="233"/>
      <c r="AU680" s="233"/>
      <c r="AV680" s="233"/>
      <c r="AW680" s="233"/>
      <c r="AX680" s="233"/>
      <c r="AY680" s="233"/>
      <c r="AZ680" s="233"/>
      <c r="BA680" s="232" t="e">
        <v>#N/A</v>
      </c>
      <c r="BB680" s="232">
        <v>0</v>
      </c>
      <c r="BC680" t="e">
        <v>#N/A</v>
      </c>
      <c r="BD680">
        <f>VLOOKUP(A680,[1]ورقة6!$A$2:$A$5557,1,0)</f>
        <v>339879</v>
      </c>
      <c r="BE680" s="125">
        <v>0</v>
      </c>
    </row>
    <row r="681" spans="1:57" x14ac:dyDescent="0.25">
      <c r="A681" s="233">
        <v>339881</v>
      </c>
      <c r="B681" s="234" t="s">
        <v>107</v>
      </c>
      <c r="C681" s="233"/>
      <c r="D681" s="233" t="s">
        <v>134</v>
      </c>
      <c r="E681" s="233"/>
      <c r="F681" s="233" t="s">
        <v>134</v>
      </c>
      <c r="G681" s="233"/>
      <c r="H681" s="233"/>
      <c r="I681" s="233"/>
      <c r="J681" s="233" t="s">
        <v>133</v>
      </c>
      <c r="K681" s="233" t="s">
        <v>133</v>
      </c>
      <c r="L681" s="233"/>
      <c r="M681" s="233" t="s">
        <v>133</v>
      </c>
      <c r="N681" s="233" t="s">
        <v>133</v>
      </c>
      <c r="O681" s="233"/>
      <c r="P681" s="233"/>
      <c r="Q681" s="233"/>
      <c r="R681" s="233"/>
      <c r="S681" s="233"/>
      <c r="T681" s="233"/>
      <c r="U681" s="233"/>
      <c r="V681" s="233"/>
      <c r="W681" s="233"/>
      <c r="X681" s="233"/>
      <c r="Y681" s="233"/>
      <c r="Z681" s="233"/>
      <c r="AA681" s="233"/>
      <c r="AB681" s="233"/>
      <c r="AC681" s="233"/>
      <c r="AD681" s="233"/>
      <c r="AE681" s="233"/>
      <c r="AF681" s="233"/>
      <c r="AG681" s="233"/>
      <c r="AH681" s="233"/>
      <c r="AI681" s="233"/>
      <c r="AJ681" s="233"/>
      <c r="AK681" s="233"/>
      <c r="AL681" s="233"/>
      <c r="AM681" s="233"/>
      <c r="AN681" s="233"/>
      <c r="AO681" s="233"/>
      <c r="AP681" s="233"/>
      <c r="AQ681" s="233"/>
      <c r="AR681" s="233"/>
      <c r="AS681" s="233"/>
      <c r="AT681" s="233"/>
      <c r="AU681" s="233"/>
      <c r="AV681" s="233"/>
      <c r="AW681" s="233"/>
      <c r="AX681" s="233"/>
      <c r="AY681" s="233"/>
      <c r="AZ681" s="233"/>
      <c r="BA681" s="232" t="e">
        <v>#N/A</v>
      </c>
      <c r="BB681" s="232">
        <v>0</v>
      </c>
      <c r="BC681" t="e">
        <v>#N/A</v>
      </c>
      <c r="BD681">
        <f>VLOOKUP(A681,[1]ورقة6!$A$2:$A$5557,1,0)</f>
        <v>339881</v>
      </c>
      <c r="BE681" s="125">
        <v>0</v>
      </c>
    </row>
    <row r="682" spans="1:57" x14ac:dyDescent="0.25">
      <c r="A682">
        <v>339882</v>
      </c>
      <c r="B682" t="s">
        <v>107</v>
      </c>
      <c r="C682" t="s">
        <v>134</v>
      </c>
      <c r="D682" t="s">
        <v>134</v>
      </c>
      <c r="E682"/>
      <c r="F682"/>
      <c r="G682" t="s">
        <v>134</v>
      </c>
      <c r="H682"/>
      <c r="I682" t="s">
        <v>134</v>
      </c>
      <c r="J682" t="s">
        <v>134</v>
      </c>
      <c r="K682" t="s">
        <v>134</v>
      </c>
      <c r="L682" t="s">
        <v>134</v>
      </c>
      <c r="M682"/>
      <c r="N682" t="s">
        <v>134</v>
      </c>
      <c r="O682" t="s">
        <v>134</v>
      </c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 s="232" t="s">
        <v>107</v>
      </c>
      <c r="BB682" s="232">
        <v>0</v>
      </c>
      <c r="BC682" t="e">
        <v>#N/A</v>
      </c>
      <c r="BD682">
        <f>VLOOKUP(A682,[1]ورقة6!$A$2:$A$5557,1,0)</f>
        <v>339882</v>
      </c>
      <c r="BE682" s="125">
        <v>0</v>
      </c>
    </row>
    <row r="683" spans="1:57" x14ac:dyDescent="0.25">
      <c r="A683" s="233">
        <v>339883</v>
      </c>
      <c r="B683" s="234" t="s">
        <v>107</v>
      </c>
      <c r="C683" s="233" t="s">
        <v>133</v>
      </c>
      <c r="D683" s="233"/>
      <c r="E683" s="233"/>
      <c r="F683" s="233"/>
      <c r="G683" s="233"/>
      <c r="H683" s="233"/>
      <c r="I683" s="233"/>
      <c r="J683" s="233" t="s">
        <v>131</v>
      </c>
      <c r="K683" s="233" t="s">
        <v>131</v>
      </c>
      <c r="L683" s="233" t="s">
        <v>131</v>
      </c>
      <c r="M683" s="233" t="s">
        <v>131</v>
      </c>
      <c r="N683" s="233" t="s">
        <v>131</v>
      </c>
      <c r="O683" s="233" t="s">
        <v>131</v>
      </c>
      <c r="P683" s="233"/>
      <c r="Q683" s="233"/>
      <c r="R683" s="233"/>
      <c r="S683" s="233"/>
      <c r="T683" s="233"/>
      <c r="U683" s="233"/>
      <c r="V683" s="233"/>
      <c r="W683" s="233"/>
      <c r="X683" s="233"/>
      <c r="Y683" s="233"/>
      <c r="Z683" s="233"/>
      <c r="AA683" s="233"/>
      <c r="AB683" s="233"/>
      <c r="AC683" s="233"/>
      <c r="AD683" s="233"/>
      <c r="AE683" s="233"/>
      <c r="AF683" s="233"/>
      <c r="AG683" s="233"/>
      <c r="AH683" s="233"/>
      <c r="AI683" s="233"/>
      <c r="AJ683" s="233"/>
      <c r="AK683" s="233"/>
      <c r="AL683" s="233"/>
      <c r="AM683" s="233"/>
      <c r="AN683" s="233"/>
      <c r="AO683" s="233"/>
      <c r="AP683" s="233"/>
      <c r="AQ683" s="233"/>
      <c r="AR683" s="233"/>
      <c r="AS683" s="233"/>
      <c r="AT683" s="233"/>
      <c r="AU683" s="233"/>
      <c r="AV683" s="233"/>
      <c r="AW683" s="233"/>
      <c r="AX683" s="233"/>
      <c r="AY683" s="233"/>
      <c r="AZ683" s="233"/>
      <c r="BA683" s="232" t="e">
        <v>#N/A</v>
      </c>
      <c r="BB683" s="232">
        <v>0</v>
      </c>
      <c r="BC683" t="e">
        <v>#N/A</v>
      </c>
      <c r="BD683">
        <f>VLOOKUP(A683,[1]ورقة6!$A$2:$A$5557,1,0)</f>
        <v>339883</v>
      </c>
      <c r="BE683" s="125">
        <v>0</v>
      </c>
    </row>
    <row r="684" spans="1:57" x14ac:dyDescent="0.25">
      <c r="A684" s="233">
        <v>339884</v>
      </c>
      <c r="B684" s="234" t="s">
        <v>107</v>
      </c>
      <c r="C684" s="233"/>
      <c r="D684" s="233" t="s">
        <v>134</v>
      </c>
      <c r="E684" s="233" t="s">
        <v>134</v>
      </c>
      <c r="F684" s="233" t="s">
        <v>134</v>
      </c>
      <c r="G684" s="233" t="s">
        <v>134</v>
      </c>
      <c r="H684" s="233" t="s">
        <v>134</v>
      </c>
      <c r="I684" s="233"/>
      <c r="J684" s="233" t="s">
        <v>133</v>
      </c>
      <c r="K684" s="233" t="s">
        <v>133</v>
      </c>
      <c r="L684" s="233"/>
      <c r="M684" s="233" t="s">
        <v>133</v>
      </c>
      <c r="N684" s="233" t="s">
        <v>133</v>
      </c>
      <c r="O684" s="233" t="s">
        <v>133</v>
      </c>
      <c r="P684" s="233"/>
      <c r="Q684" s="233"/>
      <c r="R684" s="233"/>
      <c r="S684" s="233"/>
      <c r="T684" s="233"/>
      <c r="U684" s="233"/>
      <c r="V684" s="233"/>
      <c r="W684" s="233"/>
      <c r="X684" s="233"/>
      <c r="Y684" s="233"/>
      <c r="Z684" s="233"/>
      <c r="AA684" s="233"/>
      <c r="AB684" s="233"/>
      <c r="AC684" s="233"/>
      <c r="AD684" s="233"/>
      <c r="AE684" s="233"/>
      <c r="AF684" s="233"/>
      <c r="AG684" s="233"/>
      <c r="AH684" s="233"/>
      <c r="AI684" s="233"/>
      <c r="AJ684" s="233"/>
      <c r="AK684" s="233"/>
      <c r="AL684" s="233"/>
      <c r="AM684" s="233"/>
      <c r="AN684" s="233"/>
      <c r="AO684" s="233"/>
      <c r="AP684" s="233"/>
      <c r="AQ684" s="233"/>
      <c r="AR684" s="233"/>
      <c r="AS684" s="233"/>
      <c r="AT684" s="233"/>
      <c r="AU684" s="233"/>
      <c r="AV684" s="233"/>
      <c r="AW684" s="233"/>
      <c r="AX684" s="233"/>
      <c r="AY684" s="233"/>
      <c r="AZ684" s="233"/>
      <c r="BA684" s="232" t="e">
        <v>#N/A</v>
      </c>
      <c r="BB684" s="232">
        <v>0</v>
      </c>
      <c r="BC684" t="e">
        <v>#N/A</v>
      </c>
      <c r="BD684">
        <f>VLOOKUP(A684,[1]ورقة6!$A$2:$A$5557,1,0)</f>
        <v>339884</v>
      </c>
      <c r="BE684" s="125">
        <v>0</v>
      </c>
    </row>
    <row r="685" spans="1:57" x14ac:dyDescent="0.25">
      <c r="A685" s="233">
        <v>339885</v>
      </c>
      <c r="B685" s="234" t="s">
        <v>107</v>
      </c>
      <c r="C685" s="233"/>
      <c r="D685" s="233" t="s">
        <v>133</v>
      </c>
      <c r="E685" s="233" t="s">
        <v>133</v>
      </c>
      <c r="F685" s="233" t="s">
        <v>133</v>
      </c>
      <c r="G685" s="233" t="s">
        <v>131</v>
      </c>
      <c r="H685" s="233"/>
      <c r="I685" s="233" t="s">
        <v>133</v>
      </c>
      <c r="J685" s="233" t="s">
        <v>131</v>
      </c>
      <c r="K685" s="233" t="s">
        <v>131</v>
      </c>
      <c r="L685" s="233" t="s">
        <v>131</v>
      </c>
      <c r="M685" s="233" t="s">
        <v>131</v>
      </c>
      <c r="N685" s="233" t="s">
        <v>131</v>
      </c>
      <c r="O685" s="233" t="s">
        <v>131</v>
      </c>
      <c r="P685" s="233"/>
      <c r="Q685" s="233"/>
      <c r="R685" s="233"/>
      <c r="S685" s="233"/>
      <c r="T685" s="233"/>
      <c r="U685" s="233"/>
      <c r="V685" s="233"/>
      <c r="W685" s="233"/>
      <c r="X685" s="233"/>
      <c r="Y685" s="233"/>
      <c r="Z685" s="233"/>
      <c r="AA685" s="233"/>
      <c r="AB685" s="233"/>
      <c r="AC685" s="233"/>
      <c r="AD685" s="233"/>
      <c r="AE685" s="233"/>
      <c r="AF685" s="233"/>
      <c r="AG685" s="233"/>
      <c r="AH685" s="233"/>
      <c r="AI685" s="233"/>
      <c r="AJ685" s="233"/>
      <c r="AK685" s="233"/>
      <c r="AL685" s="233"/>
      <c r="AM685" s="233"/>
      <c r="AN685" s="233"/>
      <c r="AO685" s="233"/>
      <c r="AP685" s="233"/>
      <c r="AQ685" s="233"/>
      <c r="AR685" s="233"/>
      <c r="AS685" s="233"/>
      <c r="AT685" s="233"/>
      <c r="AU685" s="233"/>
      <c r="AV685" s="233"/>
      <c r="AW685" s="233"/>
      <c r="AX685" s="233"/>
      <c r="AY685" s="233"/>
      <c r="AZ685" s="233"/>
      <c r="BA685" s="232" t="e">
        <v>#N/A</v>
      </c>
      <c r="BB685" s="232">
        <v>0</v>
      </c>
      <c r="BC685" t="e">
        <v>#N/A</v>
      </c>
      <c r="BD685">
        <f>VLOOKUP(A685,[1]ورقة6!$A$2:$A$5557,1,0)</f>
        <v>339885</v>
      </c>
      <c r="BE685" s="125">
        <v>0</v>
      </c>
    </row>
    <row r="686" spans="1:57" x14ac:dyDescent="0.25">
      <c r="A686">
        <v>339888</v>
      </c>
      <c r="B686" t="s">
        <v>107</v>
      </c>
      <c r="C686"/>
      <c r="D686" t="s">
        <v>134</v>
      </c>
      <c r="E686"/>
      <c r="F686" t="s">
        <v>134</v>
      </c>
      <c r="G686"/>
      <c r="H686" t="s">
        <v>134</v>
      </c>
      <c r="I686"/>
      <c r="J686"/>
      <c r="K686" t="s">
        <v>133</v>
      </c>
      <c r="L686"/>
      <c r="M686"/>
      <c r="N686" t="s">
        <v>134</v>
      </c>
      <c r="O686" t="s">
        <v>134</v>
      </c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 s="232" t="s">
        <v>107</v>
      </c>
      <c r="BB686" s="232">
        <v>0</v>
      </c>
      <c r="BC686" t="e">
        <v>#N/A</v>
      </c>
      <c r="BD686">
        <f>VLOOKUP(A686,[1]ورقة6!$A$2:$A$5557,1,0)</f>
        <v>339888</v>
      </c>
      <c r="BE686" s="125">
        <v>0</v>
      </c>
    </row>
    <row r="687" spans="1:57" x14ac:dyDescent="0.25">
      <c r="A687">
        <v>339889</v>
      </c>
      <c r="B687" t="s">
        <v>107</v>
      </c>
      <c r="C687" t="s">
        <v>134</v>
      </c>
      <c r="D687" t="s">
        <v>134</v>
      </c>
      <c r="E687" t="s">
        <v>134</v>
      </c>
      <c r="F687" t="s">
        <v>134</v>
      </c>
      <c r="G687" t="s">
        <v>134</v>
      </c>
      <c r="H687" t="s">
        <v>134</v>
      </c>
      <c r="I687" t="s">
        <v>134</v>
      </c>
      <c r="J687" t="s">
        <v>134</v>
      </c>
      <c r="K687" t="s">
        <v>134</v>
      </c>
      <c r="L687" t="s">
        <v>134</v>
      </c>
      <c r="M687" t="s">
        <v>134</v>
      </c>
      <c r="N687" t="s">
        <v>134</v>
      </c>
      <c r="O687" t="s">
        <v>134</v>
      </c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 s="232" t="s">
        <v>107</v>
      </c>
      <c r="BB687" s="232">
        <v>0</v>
      </c>
      <c r="BC687" t="e">
        <v>#N/A</v>
      </c>
      <c r="BD687">
        <f>VLOOKUP(A687,[1]ورقة6!$A$2:$A$5557,1,0)</f>
        <v>339889</v>
      </c>
      <c r="BE687" s="125">
        <v>0</v>
      </c>
    </row>
    <row r="688" spans="1:57" x14ac:dyDescent="0.25">
      <c r="A688" s="233">
        <v>339890</v>
      </c>
      <c r="B688" s="234" t="s">
        <v>107</v>
      </c>
      <c r="C688" s="233" t="s">
        <v>133</v>
      </c>
      <c r="D688" s="233" t="s">
        <v>134</v>
      </c>
      <c r="E688" s="233" t="s">
        <v>134</v>
      </c>
      <c r="F688" s="233" t="s">
        <v>133</v>
      </c>
      <c r="G688" s="233"/>
      <c r="H688" s="233"/>
      <c r="I688" s="233" t="s">
        <v>134</v>
      </c>
      <c r="J688" s="233"/>
      <c r="K688" s="233" t="s">
        <v>133</v>
      </c>
      <c r="L688" s="233" t="s">
        <v>133</v>
      </c>
      <c r="M688" s="233" t="s">
        <v>131</v>
      </c>
      <c r="N688" s="233" t="s">
        <v>133</v>
      </c>
      <c r="O688" s="233" t="s">
        <v>133</v>
      </c>
      <c r="P688" s="233"/>
      <c r="Q688" s="233"/>
      <c r="R688" s="233"/>
      <c r="S688" s="233"/>
      <c r="T688" s="233"/>
      <c r="U688" s="233"/>
      <c r="V688" s="233"/>
      <c r="W688" s="233"/>
      <c r="X688" s="233"/>
      <c r="Y688" s="233"/>
      <c r="Z688" s="233"/>
      <c r="AA688" s="233"/>
      <c r="AB688" s="233"/>
      <c r="AC688" s="233"/>
      <c r="AD688" s="233"/>
      <c r="AE688" s="233"/>
      <c r="AF688" s="233"/>
      <c r="AG688" s="233"/>
      <c r="AH688" s="233"/>
      <c r="AI688" s="233"/>
      <c r="AJ688" s="233"/>
      <c r="AK688" s="233"/>
      <c r="AL688" s="233"/>
      <c r="AM688" s="233"/>
      <c r="AN688" s="233"/>
      <c r="AO688" s="233"/>
      <c r="AP688" s="233"/>
      <c r="AQ688" s="233"/>
      <c r="AR688" s="233"/>
      <c r="AS688" s="233"/>
      <c r="AT688" s="233"/>
      <c r="AU688" s="233"/>
      <c r="AV688" s="233"/>
      <c r="AW688" s="233"/>
      <c r="AX688" s="233"/>
      <c r="AY688" s="233"/>
      <c r="AZ688" s="233"/>
      <c r="BA688" s="232" t="e">
        <v>#N/A</v>
      </c>
      <c r="BB688" s="232">
        <v>0</v>
      </c>
      <c r="BC688" t="e">
        <v>#N/A</v>
      </c>
      <c r="BD688">
        <f>VLOOKUP(A688,[1]ورقة6!$A$2:$A$5557,1,0)</f>
        <v>339890</v>
      </c>
      <c r="BE688" s="125">
        <v>0</v>
      </c>
    </row>
    <row r="689" spans="1:57" x14ac:dyDescent="0.25">
      <c r="A689">
        <v>339891</v>
      </c>
      <c r="B689" t="s">
        <v>107</v>
      </c>
      <c r="C689" t="s">
        <v>134</v>
      </c>
      <c r="D689" t="s">
        <v>134</v>
      </c>
      <c r="E689" t="s">
        <v>134</v>
      </c>
      <c r="F689" t="s">
        <v>134</v>
      </c>
      <c r="G689" t="s">
        <v>134</v>
      </c>
      <c r="H689" t="s">
        <v>134</v>
      </c>
      <c r="I689" t="s">
        <v>134</v>
      </c>
      <c r="J689" t="s">
        <v>131</v>
      </c>
      <c r="K689" t="s">
        <v>131</v>
      </c>
      <c r="L689" t="s">
        <v>131</v>
      </c>
      <c r="M689" t="s">
        <v>131</v>
      </c>
      <c r="N689" t="s">
        <v>131</v>
      </c>
      <c r="O689" t="s">
        <v>133</v>
      </c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 s="232" t="s">
        <v>107</v>
      </c>
      <c r="BB689" s="232">
        <v>0</v>
      </c>
      <c r="BC689" t="e">
        <v>#N/A</v>
      </c>
      <c r="BD689">
        <f>VLOOKUP(A689,[1]ورقة6!$A$2:$A$5557,1,0)</f>
        <v>339891</v>
      </c>
      <c r="BE689" s="125">
        <v>0</v>
      </c>
    </row>
    <row r="690" spans="1:57" x14ac:dyDescent="0.25">
      <c r="A690" s="233">
        <v>339892</v>
      </c>
      <c r="B690" s="234" t="s">
        <v>107</v>
      </c>
      <c r="C690" s="233" t="s">
        <v>131</v>
      </c>
      <c r="D690" s="233" t="s">
        <v>131</v>
      </c>
      <c r="E690" s="233" t="s">
        <v>131</v>
      </c>
      <c r="F690" s="233" t="s">
        <v>131</v>
      </c>
      <c r="G690" s="233" t="s">
        <v>131</v>
      </c>
      <c r="H690" s="233" t="s">
        <v>131</v>
      </c>
      <c r="I690" s="233" t="s">
        <v>131</v>
      </c>
      <c r="J690" s="233" t="s">
        <v>131</v>
      </c>
      <c r="K690" s="233" t="s">
        <v>131</v>
      </c>
      <c r="L690" s="233" t="s">
        <v>131</v>
      </c>
      <c r="M690" s="233" t="s">
        <v>131</v>
      </c>
      <c r="N690" s="233" t="s">
        <v>131</v>
      </c>
      <c r="O690" s="233" t="s">
        <v>131</v>
      </c>
      <c r="P690" s="233"/>
      <c r="Q690" s="233"/>
      <c r="R690" s="233"/>
      <c r="S690" s="233"/>
      <c r="T690" s="233"/>
      <c r="U690" s="233"/>
      <c r="V690" s="233"/>
      <c r="W690" s="233"/>
      <c r="X690" s="233"/>
      <c r="Y690" s="233"/>
      <c r="Z690" s="233"/>
      <c r="AA690" s="233"/>
      <c r="AB690" s="233"/>
      <c r="AC690" s="233"/>
      <c r="AD690" s="233"/>
      <c r="AE690" s="233"/>
      <c r="AF690" s="233"/>
      <c r="AG690" s="233"/>
      <c r="AH690" s="233"/>
      <c r="AI690" s="233"/>
      <c r="AJ690" s="233"/>
      <c r="AK690" s="233"/>
      <c r="AL690" s="233"/>
      <c r="AM690" s="233"/>
      <c r="AN690" s="233"/>
      <c r="AO690" s="233"/>
      <c r="AP690" s="233"/>
      <c r="AQ690" s="233"/>
      <c r="AR690" s="233"/>
      <c r="AS690" s="233"/>
      <c r="AT690" s="233"/>
      <c r="AU690" s="233"/>
      <c r="AV690" s="233"/>
      <c r="AW690" s="233"/>
      <c r="AX690" s="233"/>
      <c r="AY690" s="233"/>
      <c r="AZ690" s="233"/>
      <c r="BA690" s="232" t="e">
        <v>#N/A</v>
      </c>
      <c r="BB690" s="232">
        <v>0</v>
      </c>
      <c r="BC690" t="e">
        <v>#N/A</v>
      </c>
      <c r="BD690">
        <f>VLOOKUP(A690,[1]ورقة6!$A$2:$A$5557,1,0)</f>
        <v>339892</v>
      </c>
      <c r="BE690" s="125">
        <v>0</v>
      </c>
    </row>
    <row r="691" spans="1:57" x14ac:dyDescent="0.25">
      <c r="A691" s="233">
        <v>339893</v>
      </c>
      <c r="B691" s="234" t="s">
        <v>107</v>
      </c>
      <c r="C691" s="233"/>
      <c r="D691" s="233"/>
      <c r="E691" s="233"/>
      <c r="F691" s="233"/>
      <c r="G691" s="233"/>
      <c r="H691" s="233"/>
      <c r="I691" s="233"/>
      <c r="J691" s="233" t="s">
        <v>131</v>
      </c>
      <c r="K691" s="233" t="s">
        <v>133</v>
      </c>
      <c r="L691" s="233"/>
      <c r="M691" s="233" t="s">
        <v>131</v>
      </c>
      <c r="N691" s="233" t="s">
        <v>131</v>
      </c>
      <c r="O691" s="233" t="s">
        <v>133</v>
      </c>
      <c r="P691" s="233"/>
      <c r="Q691" s="233"/>
      <c r="R691" s="233"/>
      <c r="S691" s="233"/>
      <c r="T691" s="233"/>
      <c r="U691" s="233"/>
      <c r="V691" s="233"/>
      <c r="W691" s="233"/>
      <c r="X691" s="233"/>
      <c r="Y691" s="233"/>
      <c r="Z691" s="233"/>
      <c r="AA691" s="233"/>
      <c r="AB691" s="233"/>
      <c r="AC691" s="233"/>
      <c r="AD691" s="233"/>
      <c r="AE691" s="233"/>
      <c r="AF691" s="233"/>
      <c r="AG691" s="233"/>
      <c r="AH691" s="233"/>
      <c r="AI691" s="233"/>
      <c r="AJ691" s="233"/>
      <c r="AK691" s="233"/>
      <c r="AL691" s="233"/>
      <c r="AM691" s="233"/>
      <c r="AN691" s="233"/>
      <c r="AO691" s="233"/>
      <c r="AP691" s="233"/>
      <c r="AQ691" s="233"/>
      <c r="AR691" s="233"/>
      <c r="AS691" s="233"/>
      <c r="AT691" s="233"/>
      <c r="AU691" s="233"/>
      <c r="AV691" s="233"/>
      <c r="AW691" s="233"/>
      <c r="AX691" s="233"/>
      <c r="AY691" s="233"/>
      <c r="AZ691" s="233"/>
      <c r="BA691" s="232" t="e">
        <v>#N/A</v>
      </c>
      <c r="BB691" s="232">
        <v>0</v>
      </c>
      <c r="BC691" t="e">
        <v>#N/A</v>
      </c>
      <c r="BD691">
        <f>VLOOKUP(A691,[1]ورقة6!$A$2:$A$5557,1,0)</f>
        <v>339893</v>
      </c>
      <c r="BE691" s="125">
        <v>0</v>
      </c>
    </row>
    <row r="692" spans="1:57" x14ac:dyDescent="0.25">
      <c r="A692" s="233">
        <v>339896</v>
      </c>
      <c r="B692" s="234" t="s">
        <v>107</v>
      </c>
      <c r="C692" s="233"/>
      <c r="D692" s="233" t="s">
        <v>133</v>
      </c>
      <c r="E692" s="233" t="s">
        <v>133</v>
      </c>
      <c r="F692" s="233" t="s">
        <v>133</v>
      </c>
      <c r="G692" s="233" t="s">
        <v>133</v>
      </c>
      <c r="H692" s="233" t="s">
        <v>133</v>
      </c>
      <c r="I692" s="233" t="s">
        <v>133</v>
      </c>
      <c r="J692" s="233" t="s">
        <v>131</v>
      </c>
      <c r="K692" s="233" t="s">
        <v>131</v>
      </c>
      <c r="L692" s="233" t="s">
        <v>131</v>
      </c>
      <c r="M692" s="233" t="s">
        <v>131</v>
      </c>
      <c r="N692" s="233" t="s">
        <v>131</v>
      </c>
      <c r="O692" s="233" t="s">
        <v>131</v>
      </c>
      <c r="P692" s="233"/>
      <c r="Q692" s="233"/>
      <c r="R692" s="233"/>
      <c r="S692" s="233"/>
      <c r="T692" s="233"/>
      <c r="U692" s="233"/>
      <c r="V692" s="233"/>
      <c r="W692" s="233"/>
      <c r="X692" s="233"/>
      <c r="Y692" s="233"/>
      <c r="Z692" s="233"/>
      <c r="AA692" s="233"/>
      <c r="AB692" s="233"/>
      <c r="AC692" s="233"/>
      <c r="AD692" s="233"/>
      <c r="AE692" s="233"/>
      <c r="AF692" s="233"/>
      <c r="AG692" s="233"/>
      <c r="AH692" s="233"/>
      <c r="AI692" s="233"/>
      <c r="AJ692" s="233"/>
      <c r="AK692" s="233"/>
      <c r="AL692" s="233"/>
      <c r="AM692" s="233"/>
      <c r="AN692" s="233"/>
      <c r="AO692" s="233"/>
      <c r="AP692" s="233"/>
      <c r="AQ692" s="233"/>
      <c r="AR692" s="233"/>
      <c r="AS692" s="233"/>
      <c r="AT692" s="233"/>
      <c r="AU692" s="233"/>
      <c r="AV692" s="233"/>
      <c r="AW692" s="233"/>
      <c r="AX692" s="233"/>
      <c r="AY692" s="233"/>
      <c r="AZ692" s="233"/>
      <c r="BA692" s="232" t="e">
        <v>#N/A</v>
      </c>
      <c r="BB692" s="232">
        <v>0</v>
      </c>
      <c r="BC692" t="e">
        <v>#N/A</v>
      </c>
      <c r="BD692">
        <f>VLOOKUP(A692,[1]ورقة6!$A$2:$A$5557,1,0)</f>
        <v>339896</v>
      </c>
      <c r="BE692" s="125">
        <v>0</v>
      </c>
    </row>
    <row r="693" spans="1:57" x14ac:dyDescent="0.25">
      <c r="A693">
        <v>339897</v>
      </c>
      <c r="B693" t="s">
        <v>107</v>
      </c>
      <c r="C693"/>
      <c r="D693" t="s">
        <v>131</v>
      </c>
      <c r="E693"/>
      <c r="F693" t="s">
        <v>131</v>
      </c>
      <c r="G693"/>
      <c r="H693" t="s">
        <v>131</v>
      </c>
      <c r="I693" t="s">
        <v>134</v>
      </c>
      <c r="J693" t="s">
        <v>131</v>
      </c>
      <c r="K693" t="s">
        <v>134</v>
      </c>
      <c r="L693"/>
      <c r="M693"/>
      <c r="N693" t="s">
        <v>133</v>
      </c>
      <c r="O693" t="s">
        <v>134</v>
      </c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 s="232" t="s">
        <v>107</v>
      </c>
      <c r="BB693" s="232">
        <v>0</v>
      </c>
      <c r="BC693" t="e">
        <v>#N/A</v>
      </c>
      <c r="BD693">
        <f>VLOOKUP(A693,[1]ورقة6!$A$2:$A$5557,1,0)</f>
        <v>339897</v>
      </c>
      <c r="BE693" s="125">
        <v>0</v>
      </c>
    </row>
    <row r="694" spans="1:57" x14ac:dyDescent="0.25">
      <c r="A694" s="233">
        <v>339899</v>
      </c>
      <c r="B694" s="234" t="s">
        <v>107</v>
      </c>
      <c r="C694" s="233" t="s">
        <v>133</v>
      </c>
      <c r="D694" s="233" t="s">
        <v>133</v>
      </c>
      <c r="E694" s="233" t="s">
        <v>133</v>
      </c>
      <c r="F694" s="233" t="s">
        <v>133</v>
      </c>
      <c r="G694" s="233" t="s">
        <v>133</v>
      </c>
      <c r="H694" s="233" t="s">
        <v>133</v>
      </c>
      <c r="I694" s="233" t="s">
        <v>133</v>
      </c>
      <c r="J694" s="233" t="s">
        <v>131</v>
      </c>
      <c r="K694" s="233" t="s">
        <v>131</v>
      </c>
      <c r="L694" s="233" t="s">
        <v>131</v>
      </c>
      <c r="M694" s="233" t="s">
        <v>131</v>
      </c>
      <c r="N694" s="233" t="s">
        <v>131</v>
      </c>
      <c r="O694" s="233" t="s">
        <v>131</v>
      </c>
      <c r="P694" s="233"/>
      <c r="Q694" s="233"/>
      <c r="R694" s="233"/>
      <c r="S694" s="233"/>
      <c r="T694" s="233"/>
      <c r="U694" s="233"/>
      <c r="V694" s="233"/>
      <c r="W694" s="233"/>
      <c r="X694" s="233"/>
      <c r="Y694" s="233"/>
      <c r="Z694" s="233"/>
      <c r="AA694" s="233"/>
      <c r="AB694" s="233"/>
      <c r="AC694" s="233"/>
      <c r="AD694" s="233"/>
      <c r="AE694" s="233"/>
      <c r="AF694" s="233"/>
      <c r="AG694" s="233"/>
      <c r="AH694" s="233"/>
      <c r="AI694" s="233"/>
      <c r="AJ694" s="233"/>
      <c r="AK694" s="233"/>
      <c r="AL694" s="233"/>
      <c r="AM694" s="233"/>
      <c r="AN694" s="233"/>
      <c r="AO694" s="233"/>
      <c r="AP694" s="233"/>
      <c r="AQ694" s="233"/>
      <c r="AR694" s="233"/>
      <c r="AS694" s="233"/>
      <c r="AT694" s="233"/>
      <c r="AU694" s="233"/>
      <c r="AV694" s="233"/>
      <c r="AW694" s="233"/>
      <c r="AX694" s="233"/>
      <c r="AY694" s="233"/>
      <c r="AZ694" s="233"/>
      <c r="BA694" s="232" t="e">
        <v>#N/A</v>
      </c>
      <c r="BB694" s="232">
        <v>0</v>
      </c>
      <c r="BC694" t="e">
        <v>#N/A</v>
      </c>
      <c r="BD694">
        <f>VLOOKUP(A694,[1]ورقة6!$A$2:$A$5557,1,0)</f>
        <v>339899</v>
      </c>
      <c r="BE694" s="125">
        <v>0</v>
      </c>
    </row>
    <row r="695" spans="1:57" x14ac:dyDescent="0.25">
      <c r="A695">
        <v>339900</v>
      </c>
      <c r="B695" t="s">
        <v>107</v>
      </c>
      <c r="C695" t="s">
        <v>131</v>
      </c>
      <c r="D695"/>
      <c r="E695"/>
      <c r="F695"/>
      <c r="G695"/>
      <c r="H695"/>
      <c r="I695"/>
      <c r="J695"/>
      <c r="K695" t="s">
        <v>134</v>
      </c>
      <c r="L695" t="s">
        <v>131</v>
      </c>
      <c r="M695" t="s">
        <v>131</v>
      </c>
      <c r="N695"/>
      <c r="O695" t="s">
        <v>131</v>
      </c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 s="232" t="s">
        <v>107</v>
      </c>
      <c r="BB695" s="232">
        <v>0</v>
      </c>
      <c r="BC695" t="e">
        <v>#N/A</v>
      </c>
      <c r="BD695">
        <f>VLOOKUP(A695,[1]ورقة6!$A$2:$A$5557,1,0)</f>
        <v>339900</v>
      </c>
      <c r="BE695" s="125">
        <v>0</v>
      </c>
    </row>
    <row r="696" spans="1:57" x14ac:dyDescent="0.25">
      <c r="A696" s="233">
        <v>339901</v>
      </c>
      <c r="B696" s="234" t="s">
        <v>107</v>
      </c>
      <c r="C696" s="233" t="s">
        <v>133</v>
      </c>
      <c r="D696" s="233" t="s">
        <v>133</v>
      </c>
      <c r="E696" s="233" t="s">
        <v>131</v>
      </c>
      <c r="F696" s="233" t="s">
        <v>133</v>
      </c>
      <c r="G696" s="233"/>
      <c r="H696" s="233" t="s">
        <v>133</v>
      </c>
      <c r="I696" s="233" t="s">
        <v>131</v>
      </c>
      <c r="J696" s="233" t="s">
        <v>131</v>
      </c>
      <c r="K696" s="233" t="s">
        <v>131</v>
      </c>
      <c r="L696" s="233" t="s">
        <v>131</v>
      </c>
      <c r="M696" s="233" t="s">
        <v>131</v>
      </c>
      <c r="N696" s="233" t="s">
        <v>131</v>
      </c>
      <c r="O696" s="233" t="s">
        <v>131</v>
      </c>
      <c r="P696" s="233"/>
      <c r="Q696" s="233"/>
      <c r="R696" s="233"/>
      <c r="S696" s="233"/>
      <c r="T696" s="233"/>
      <c r="U696" s="233"/>
      <c r="V696" s="233"/>
      <c r="W696" s="233"/>
      <c r="X696" s="233"/>
      <c r="Y696" s="233"/>
      <c r="Z696" s="233"/>
      <c r="AA696" s="233"/>
      <c r="AB696" s="233"/>
      <c r="AC696" s="233"/>
      <c r="AD696" s="233"/>
      <c r="AE696" s="233"/>
      <c r="AF696" s="233"/>
      <c r="AG696" s="233"/>
      <c r="AH696" s="233"/>
      <c r="AI696" s="233"/>
      <c r="AJ696" s="233"/>
      <c r="AK696" s="233"/>
      <c r="AL696" s="233"/>
      <c r="AM696" s="233"/>
      <c r="AN696" s="233"/>
      <c r="AO696" s="233"/>
      <c r="AP696" s="233"/>
      <c r="AQ696" s="233"/>
      <c r="AR696" s="233"/>
      <c r="AS696" s="233"/>
      <c r="AT696" s="233"/>
      <c r="AU696" s="233"/>
      <c r="AV696" s="233"/>
      <c r="AW696" s="233"/>
      <c r="AX696" s="233"/>
      <c r="AY696" s="233"/>
      <c r="AZ696" s="233"/>
      <c r="BA696" s="232" t="e">
        <v>#N/A</v>
      </c>
      <c r="BB696" s="232">
        <v>0</v>
      </c>
      <c r="BC696" t="e">
        <v>#N/A</v>
      </c>
      <c r="BD696">
        <f>VLOOKUP(A696,[1]ورقة6!$A$2:$A$5557,1,0)</f>
        <v>339901</v>
      </c>
      <c r="BE696" s="125">
        <v>0</v>
      </c>
    </row>
    <row r="697" spans="1:57" x14ac:dyDescent="0.25">
      <c r="A697" s="233">
        <v>339906</v>
      </c>
      <c r="B697" s="234" t="s">
        <v>107</v>
      </c>
      <c r="C697" s="233"/>
      <c r="D697" s="233" t="s">
        <v>133</v>
      </c>
      <c r="E697" s="233"/>
      <c r="F697" s="233" t="s">
        <v>133</v>
      </c>
      <c r="G697" s="233" t="s">
        <v>134</v>
      </c>
      <c r="H697" s="233"/>
      <c r="I697" s="233" t="s">
        <v>134</v>
      </c>
      <c r="J697" s="233" t="s">
        <v>133</v>
      </c>
      <c r="K697" s="233" t="s">
        <v>133</v>
      </c>
      <c r="L697" s="233"/>
      <c r="M697" s="233" t="s">
        <v>133</v>
      </c>
      <c r="N697" s="233" t="s">
        <v>133</v>
      </c>
      <c r="O697" s="233" t="s">
        <v>133</v>
      </c>
      <c r="P697" s="233"/>
      <c r="Q697" s="233"/>
      <c r="R697" s="233"/>
      <c r="S697" s="233"/>
      <c r="T697" s="233"/>
      <c r="U697" s="233"/>
      <c r="V697" s="233"/>
      <c r="W697" s="233"/>
      <c r="X697" s="233"/>
      <c r="Y697" s="233"/>
      <c r="Z697" s="233"/>
      <c r="AA697" s="233"/>
      <c r="AB697" s="233"/>
      <c r="AC697" s="233"/>
      <c r="AD697" s="233"/>
      <c r="AE697" s="233"/>
      <c r="AF697" s="233"/>
      <c r="AG697" s="233"/>
      <c r="AH697" s="233"/>
      <c r="AI697" s="233"/>
      <c r="AJ697" s="233"/>
      <c r="AK697" s="233"/>
      <c r="AL697" s="233"/>
      <c r="AM697" s="233"/>
      <c r="AN697" s="233"/>
      <c r="AO697" s="233"/>
      <c r="AP697" s="233"/>
      <c r="AQ697" s="233"/>
      <c r="AR697" s="233"/>
      <c r="AS697" s="233"/>
      <c r="AT697" s="233"/>
      <c r="AU697" s="233"/>
      <c r="AV697" s="233"/>
      <c r="AW697" s="233"/>
      <c r="AX697" s="233"/>
      <c r="AY697" s="233"/>
      <c r="AZ697" s="233"/>
      <c r="BA697" s="232" t="e">
        <v>#N/A</v>
      </c>
      <c r="BB697" s="232">
        <v>0</v>
      </c>
      <c r="BC697" t="e">
        <v>#N/A</v>
      </c>
      <c r="BD697">
        <f>VLOOKUP(A697,[1]ورقة6!$A$2:$A$5557,1,0)</f>
        <v>339906</v>
      </c>
      <c r="BE697" s="125">
        <v>0</v>
      </c>
    </row>
    <row r="698" spans="1:57" x14ac:dyDescent="0.25">
      <c r="A698" s="233">
        <v>339908</v>
      </c>
      <c r="B698" s="234" t="s">
        <v>107</v>
      </c>
      <c r="C698" s="233" t="s">
        <v>133</v>
      </c>
      <c r="D698" s="233" t="s">
        <v>133</v>
      </c>
      <c r="E698" s="233" t="s">
        <v>131</v>
      </c>
      <c r="F698" s="233" t="s">
        <v>133</v>
      </c>
      <c r="G698" s="233" t="s">
        <v>133</v>
      </c>
      <c r="H698" s="233" t="s">
        <v>133</v>
      </c>
      <c r="I698" s="233" t="s">
        <v>133</v>
      </c>
      <c r="J698" s="233" t="s">
        <v>131</v>
      </c>
      <c r="K698" s="233" t="s">
        <v>131</v>
      </c>
      <c r="L698" s="233" t="s">
        <v>131</v>
      </c>
      <c r="M698" s="233" t="s">
        <v>131</v>
      </c>
      <c r="N698" s="233" t="s">
        <v>131</v>
      </c>
      <c r="O698" s="233" t="s">
        <v>131</v>
      </c>
      <c r="P698" s="233"/>
      <c r="Q698" s="233"/>
      <c r="R698" s="233"/>
      <c r="S698" s="233"/>
      <c r="T698" s="233"/>
      <c r="U698" s="233"/>
      <c r="V698" s="233"/>
      <c r="W698" s="233"/>
      <c r="X698" s="233"/>
      <c r="Y698" s="233"/>
      <c r="Z698" s="233"/>
      <c r="AA698" s="233"/>
      <c r="AB698" s="233"/>
      <c r="AC698" s="233"/>
      <c r="AD698" s="233"/>
      <c r="AE698" s="233"/>
      <c r="AF698" s="233"/>
      <c r="AG698" s="233"/>
      <c r="AH698" s="233"/>
      <c r="AI698" s="233"/>
      <c r="AJ698" s="233"/>
      <c r="AK698" s="233"/>
      <c r="AL698" s="233"/>
      <c r="AM698" s="233"/>
      <c r="AN698" s="233"/>
      <c r="AO698" s="233"/>
      <c r="AP698" s="233"/>
      <c r="AQ698" s="233"/>
      <c r="AR698" s="233"/>
      <c r="AS698" s="233"/>
      <c r="AT698" s="233"/>
      <c r="AU698" s="233"/>
      <c r="AV698" s="233"/>
      <c r="AW698" s="233"/>
      <c r="AX698" s="233"/>
      <c r="AY698" s="233"/>
      <c r="AZ698" s="233"/>
      <c r="BA698" s="232" t="e">
        <v>#N/A</v>
      </c>
      <c r="BB698" s="232">
        <v>0</v>
      </c>
      <c r="BC698" t="e">
        <v>#N/A</v>
      </c>
      <c r="BD698">
        <f>VLOOKUP(A698,[1]ورقة6!$A$2:$A$5557,1,0)</f>
        <v>339908</v>
      </c>
      <c r="BE698" s="125">
        <v>0</v>
      </c>
    </row>
    <row r="699" spans="1:57" x14ac:dyDescent="0.25">
      <c r="A699" s="233">
        <v>339910</v>
      </c>
      <c r="B699" s="234" t="s">
        <v>107</v>
      </c>
      <c r="C699" s="233"/>
      <c r="D699" s="233" t="s">
        <v>134</v>
      </c>
      <c r="E699" s="233" t="s">
        <v>134</v>
      </c>
      <c r="F699" s="233" t="s">
        <v>134</v>
      </c>
      <c r="G699" s="233" t="s">
        <v>134</v>
      </c>
      <c r="H699" s="233" t="s">
        <v>134</v>
      </c>
      <c r="I699" s="233" t="s">
        <v>134</v>
      </c>
      <c r="J699" s="233" t="s">
        <v>133</v>
      </c>
      <c r="K699" s="233" t="s">
        <v>133</v>
      </c>
      <c r="L699" s="233" t="s">
        <v>133</v>
      </c>
      <c r="M699" s="233" t="s">
        <v>133</v>
      </c>
      <c r="N699" s="233" t="s">
        <v>133</v>
      </c>
      <c r="O699" s="233" t="s">
        <v>133</v>
      </c>
      <c r="P699" s="233"/>
      <c r="Q699" s="233"/>
      <c r="R699" s="233"/>
      <c r="S699" s="233"/>
      <c r="T699" s="233"/>
      <c r="U699" s="233"/>
      <c r="V699" s="233"/>
      <c r="W699" s="233"/>
      <c r="X699" s="233"/>
      <c r="Y699" s="233"/>
      <c r="Z699" s="233"/>
      <c r="AA699" s="233"/>
      <c r="AB699" s="233"/>
      <c r="AC699" s="233"/>
      <c r="AD699" s="233"/>
      <c r="AE699" s="233"/>
      <c r="AF699" s="233"/>
      <c r="AG699" s="233"/>
      <c r="AH699" s="233"/>
      <c r="AI699" s="233"/>
      <c r="AJ699" s="233"/>
      <c r="AK699" s="233"/>
      <c r="AL699" s="233"/>
      <c r="AM699" s="233"/>
      <c r="AN699" s="233"/>
      <c r="AO699" s="233"/>
      <c r="AP699" s="233"/>
      <c r="AQ699" s="233"/>
      <c r="AR699" s="233"/>
      <c r="AS699" s="233"/>
      <c r="AT699" s="233"/>
      <c r="AU699" s="233"/>
      <c r="AV699" s="233"/>
      <c r="AW699" s="233"/>
      <c r="AX699" s="233"/>
      <c r="AY699" s="233"/>
      <c r="AZ699" s="233"/>
      <c r="BA699" s="232" t="e">
        <v>#N/A</v>
      </c>
      <c r="BB699" s="232">
        <v>0</v>
      </c>
      <c r="BC699" t="e">
        <v>#N/A</v>
      </c>
      <c r="BD699">
        <f>VLOOKUP(A699,[1]ورقة6!$A$2:$A$5557,1,0)</f>
        <v>339910</v>
      </c>
      <c r="BE699" s="125">
        <v>0</v>
      </c>
    </row>
    <row r="700" spans="1:57" x14ac:dyDescent="0.25">
      <c r="A700" s="233">
        <v>339913</v>
      </c>
      <c r="B700" s="234" t="s">
        <v>107</v>
      </c>
      <c r="C700" s="233"/>
      <c r="D700" s="233" t="s">
        <v>133</v>
      </c>
      <c r="E700" s="233"/>
      <c r="F700" s="233"/>
      <c r="G700" s="233" t="s">
        <v>133</v>
      </c>
      <c r="H700" s="233" t="s">
        <v>133</v>
      </c>
      <c r="I700" s="233"/>
      <c r="J700" s="233" t="s">
        <v>131</v>
      </c>
      <c r="K700" s="233" t="s">
        <v>131</v>
      </c>
      <c r="L700" s="233" t="s">
        <v>131</v>
      </c>
      <c r="M700" s="233" t="s">
        <v>131</v>
      </c>
      <c r="N700" s="233" t="s">
        <v>131</v>
      </c>
      <c r="O700" s="233" t="s">
        <v>131</v>
      </c>
      <c r="P700" s="233"/>
      <c r="Q700" s="233"/>
      <c r="R700" s="233"/>
      <c r="S700" s="233"/>
      <c r="T700" s="233"/>
      <c r="U700" s="233"/>
      <c r="V700" s="233"/>
      <c r="W700" s="233"/>
      <c r="X700" s="233"/>
      <c r="Y700" s="233"/>
      <c r="Z700" s="233"/>
      <c r="AA700" s="233"/>
      <c r="AB700" s="233"/>
      <c r="AC700" s="233"/>
      <c r="AD700" s="233"/>
      <c r="AE700" s="233"/>
      <c r="AF700" s="233"/>
      <c r="AG700" s="233"/>
      <c r="AH700" s="233"/>
      <c r="AI700" s="233"/>
      <c r="AJ700" s="233"/>
      <c r="AK700" s="233"/>
      <c r="AL700" s="233"/>
      <c r="AM700" s="233"/>
      <c r="AN700" s="233"/>
      <c r="AO700" s="233"/>
      <c r="AP700" s="233"/>
      <c r="AQ700" s="233"/>
      <c r="AR700" s="233"/>
      <c r="AS700" s="233"/>
      <c r="AT700" s="233"/>
      <c r="AU700" s="233"/>
      <c r="AV700" s="233"/>
      <c r="AW700" s="233"/>
      <c r="AX700" s="233"/>
      <c r="AY700" s="233"/>
      <c r="AZ700" s="233"/>
      <c r="BA700" s="232" t="e">
        <v>#N/A</v>
      </c>
      <c r="BB700" s="232">
        <v>0</v>
      </c>
      <c r="BC700" t="e">
        <v>#N/A</v>
      </c>
      <c r="BD700">
        <f>VLOOKUP(A700,[1]ورقة6!$A$2:$A$5557,1,0)</f>
        <v>339913</v>
      </c>
      <c r="BE700" s="125">
        <v>0</v>
      </c>
    </row>
    <row r="701" spans="1:57" x14ac:dyDescent="0.25">
      <c r="A701" s="233">
        <v>339914</v>
      </c>
      <c r="B701" s="234" t="s">
        <v>107</v>
      </c>
      <c r="C701" s="233"/>
      <c r="D701" s="233"/>
      <c r="E701" s="233"/>
      <c r="F701" s="233" t="s">
        <v>134</v>
      </c>
      <c r="G701" s="233" t="s">
        <v>134</v>
      </c>
      <c r="H701" s="233" t="s">
        <v>134</v>
      </c>
      <c r="I701" s="233"/>
      <c r="J701" s="233" t="s">
        <v>133</v>
      </c>
      <c r="K701" s="233" t="s">
        <v>133</v>
      </c>
      <c r="L701" s="233" t="s">
        <v>133</v>
      </c>
      <c r="M701" s="233" t="s">
        <v>133</v>
      </c>
      <c r="N701" s="233"/>
      <c r="O701" s="233" t="s">
        <v>133</v>
      </c>
      <c r="P701" s="233"/>
      <c r="Q701" s="233"/>
      <c r="R701" s="233"/>
      <c r="S701" s="233"/>
      <c r="T701" s="233"/>
      <c r="U701" s="233"/>
      <c r="V701" s="233"/>
      <c r="W701" s="233"/>
      <c r="X701" s="233"/>
      <c r="Y701" s="233"/>
      <c r="Z701" s="233"/>
      <c r="AA701" s="233"/>
      <c r="AB701" s="233"/>
      <c r="AC701" s="233"/>
      <c r="AD701" s="233"/>
      <c r="AE701" s="233"/>
      <c r="AF701" s="233"/>
      <c r="AG701" s="233"/>
      <c r="AH701" s="233"/>
      <c r="AI701" s="233"/>
      <c r="AJ701" s="233"/>
      <c r="AK701" s="233"/>
      <c r="AL701" s="233"/>
      <c r="AM701" s="233"/>
      <c r="AN701" s="233"/>
      <c r="AO701" s="233"/>
      <c r="AP701" s="233"/>
      <c r="AQ701" s="233"/>
      <c r="AR701" s="233"/>
      <c r="AS701" s="233"/>
      <c r="AT701" s="233"/>
      <c r="AU701" s="233"/>
      <c r="AV701" s="233"/>
      <c r="AW701" s="233"/>
      <c r="AX701" s="233"/>
      <c r="AY701" s="233"/>
      <c r="AZ701" s="233"/>
      <c r="BA701" s="232" t="e">
        <v>#N/A</v>
      </c>
      <c r="BB701" s="232">
        <v>0</v>
      </c>
      <c r="BC701" t="e">
        <v>#N/A</v>
      </c>
      <c r="BD701">
        <f>VLOOKUP(A701,[1]ورقة6!$A$2:$A$5557,1,0)</f>
        <v>339914</v>
      </c>
      <c r="BE701" s="125">
        <v>0</v>
      </c>
    </row>
    <row r="702" spans="1:57" x14ac:dyDescent="0.25">
      <c r="A702">
        <v>339915</v>
      </c>
      <c r="B702" t="s">
        <v>107</v>
      </c>
      <c r="C702"/>
      <c r="D702" t="s">
        <v>131</v>
      </c>
      <c r="E702"/>
      <c r="F702" t="s">
        <v>133</v>
      </c>
      <c r="G702" t="s">
        <v>131</v>
      </c>
      <c r="H702"/>
      <c r="I702" t="s">
        <v>131</v>
      </c>
      <c r="J702" t="s">
        <v>133</v>
      </c>
      <c r="K702"/>
      <c r="L702"/>
      <c r="M702"/>
      <c r="N702" t="s">
        <v>133</v>
      </c>
      <c r="O702" t="s">
        <v>133</v>
      </c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 s="232" t="s">
        <v>107</v>
      </c>
      <c r="BB702" s="232">
        <v>0</v>
      </c>
      <c r="BC702" t="e">
        <v>#N/A</v>
      </c>
      <c r="BD702">
        <f>VLOOKUP(A702,[1]ورقة6!$A$2:$A$5557,1,0)</f>
        <v>339915</v>
      </c>
      <c r="BE702" s="125">
        <v>0</v>
      </c>
    </row>
    <row r="703" spans="1:57" x14ac:dyDescent="0.25">
      <c r="A703" s="233">
        <v>339916</v>
      </c>
      <c r="B703" s="234" t="s">
        <v>107</v>
      </c>
      <c r="C703" s="233" t="s">
        <v>131</v>
      </c>
      <c r="D703" s="233" t="s">
        <v>131</v>
      </c>
      <c r="E703" s="233" t="s">
        <v>131</v>
      </c>
      <c r="F703" s="233" t="s">
        <v>131</v>
      </c>
      <c r="G703" s="233" t="s">
        <v>131</v>
      </c>
      <c r="H703" s="233" t="s">
        <v>131</v>
      </c>
      <c r="I703" s="233" t="s">
        <v>131</v>
      </c>
      <c r="J703" s="233" t="s">
        <v>131</v>
      </c>
      <c r="K703" s="233" t="s">
        <v>131</v>
      </c>
      <c r="L703" s="233" t="s">
        <v>131</v>
      </c>
      <c r="M703" s="233" t="s">
        <v>131</v>
      </c>
      <c r="N703" s="233" t="s">
        <v>131</v>
      </c>
      <c r="O703" s="233" t="s">
        <v>131</v>
      </c>
      <c r="P703" s="233"/>
      <c r="Q703" s="233"/>
      <c r="R703" s="233"/>
      <c r="S703" s="233"/>
      <c r="T703" s="233"/>
      <c r="U703" s="233"/>
      <c r="V703" s="233"/>
      <c r="W703" s="233"/>
      <c r="X703" s="233"/>
      <c r="Y703" s="233"/>
      <c r="Z703" s="233"/>
      <c r="AA703" s="233"/>
      <c r="AB703" s="233"/>
      <c r="AC703" s="233"/>
      <c r="AD703" s="233"/>
      <c r="AE703" s="233"/>
      <c r="AF703" s="233"/>
      <c r="AG703" s="233"/>
      <c r="AH703" s="233"/>
      <c r="AI703" s="233"/>
      <c r="AJ703" s="233"/>
      <c r="AK703" s="233"/>
      <c r="AL703" s="233"/>
      <c r="AM703" s="233"/>
      <c r="AN703" s="233"/>
      <c r="AO703" s="233"/>
      <c r="AP703" s="233"/>
      <c r="AQ703" s="233"/>
      <c r="AR703" s="233"/>
      <c r="AS703" s="233"/>
      <c r="AT703" s="233"/>
      <c r="AU703" s="233"/>
      <c r="AV703" s="233"/>
      <c r="AW703" s="233"/>
      <c r="AX703" s="233"/>
      <c r="AY703" s="233"/>
      <c r="AZ703" s="233"/>
      <c r="BA703" s="232" t="e">
        <v>#N/A</v>
      </c>
      <c r="BB703" s="232">
        <v>0</v>
      </c>
      <c r="BC703" t="e">
        <v>#N/A</v>
      </c>
      <c r="BD703">
        <f>VLOOKUP(A703,[1]ورقة6!$A$2:$A$5557,1,0)</f>
        <v>339916</v>
      </c>
      <c r="BE703" s="125">
        <v>0</v>
      </c>
    </row>
    <row r="704" spans="1:57" x14ac:dyDescent="0.25">
      <c r="A704">
        <v>339918</v>
      </c>
      <c r="B704" t="s">
        <v>107</v>
      </c>
      <c r="C704"/>
      <c r="D704"/>
      <c r="E704" t="s">
        <v>131</v>
      </c>
      <c r="F704" t="s">
        <v>131</v>
      </c>
      <c r="G704" t="s">
        <v>131</v>
      </c>
      <c r="H704"/>
      <c r="I704"/>
      <c r="J704" t="s">
        <v>134</v>
      </c>
      <c r="K704" t="s">
        <v>134</v>
      </c>
      <c r="L704"/>
      <c r="M704"/>
      <c r="N704" t="s">
        <v>131</v>
      </c>
      <c r="O704" t="s">
        <v>133</v>
      </c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 s="232" t="s">
        <v>107</v>
      </c>
      <c r="BB704" s="232">
        <v>0</v>
      </c>
      <c r="BC704" t="e">
        <v>#N/A</v>
      </c>
      <c r="BD704">
        <f>VLOOKUP(A704,[1]ورقة6!$A$2:$A$5557,1,0)</f>
        <v>339918</v>
      </c>
      <c r="BE704" s="125">
        <v>0</v>
      </c>
    </row>
    <row r="705" spans="1:57" x14ac:dyDescent="0.25">
      <c r="A705" s="233">
        <v>339919</v>
      </c>
      <c r="B705" s="234" t="s">
        <v>107</v>
      </c>
      <c r="C705" s="233" t="s">
        <v>134</v>
      </c>
      <c r="D705" s="233"/>
      <c r="E705" s="233"/>
      <c r="F705" s="233" t="s">
        <v>134</v>
      </c>
      <c r="G705" s="233" t="s">
        <v>134</v>
      </c>
      <c r="H705" s="233"/>
      <c r="I705" s="233" t="s">
        <v>134</v>
      </c>
      <c r="J705" s="233" t="s">
        <v>133</v>
      </c>
      <c r="K705" s="233" t="s">
        <v>133</v>
      </c>
      <c r="L705" s="233" t="s">
        <v>133</v>
      </c>
      <c r="M705" s="233" t="s">
        <v>133</v>
      </c>
      <c r="N705" s="233" t="s">
        <v>133</v>
      </c>
      <c r="O705" s="233" t="s">
        <v>133</v>
      </c>
      <c r="P705" s="233"/>
      <c r="Q705" s="233"/>
      <c r="R705" s="233"/>
      <c r="S705" s="233"/>
      <c r="T705" s="233"/>
      <c r="U705" s="233"/>
      <c r="V705" s="233"/>
      <c r="W705" s="233"/>
      <c r="X705" s="233"/>
      <c r="Y705" s="233"/>
      <c r="Z705" s="233"/>
      <c r="AA705" s="233"/>
      <c r="AB705" s="233"/>
      <c r="AC705" s="233"/>
      <c r="AD705" s="233"/>
      <c r="AE705" s="233"/>
      <c r="AF705" s="233"/>
      <c r="AG705" s="233"/>
      <c r="AH705" s="233"/>
      <c r="AI705" s="233"/>
      <c r="AJ705" s="233"/>
      <c r="AK705" s="233"/>
      <c r="AL705" s="233"/>
      <c r="AM705" s="233"/>
      <c r="AN705" s="233"/>
      <c r="AO705" s="233"/>
      <c r="AP705" s="233"/>
      <c r="AQ705" s="233"/>
      <c r="AR705" s="233"/>
      <c r="AS705" s="233"/>
      <c r="AT705" s="233"/>
      <c r="AU705" s="233"/>
      <c r="AV705" s="233"/>
      <c r="AW705" s="233"/>
      <c r="AX705" s="233"/>
      <c r="AY705" s="233"/>
      <c r="AZ705" s="233"/>
      <c r="BA705" s="232" t="e">
        <v>#N/A</v>
      </c>
      <c r="BB705" s="232">
        <v>0</v>
      </c>
      <c r="BC705" t="e">
        <v>#N/A</v>
      </c>
      <c r="BD705">
        <f>VLOOKUP(A705,[1]ورقة6!$A$2:$A$5557,1,0)</f>
        <v>339919</v>
      </c>
      <c r="BE705" s="125">
        <v>0</v>
      </c>
    </row>
    <row r="706" spans="1:57" x14ac:dyDescent="0.25">
      <c r="A706" s="233">
        <v>339920</v>
      </c>
      <c r="B706" s="234" t="s">
        <v>107</v>
      </c>
      <c r="C706" s="233" t="s">
        <v>131</v>
      </c>
      <c r="D706" s="233" t="s">
        <v>131</v>
      </c>
      <c r="E706" s="233" t="s">
        <v>131</v>
      </c>
      <c r="F706" s="233" t="s">
        <v>131</v>
      </c>
      <c r="G706" s="233" t="s">
        <v>131</v>
      </c>
      <c r="H706" s="233" t="s">
        <v>133</v>
      </c>
      <c r="I706" s="233" t="s">
        <v>133</v>
      </c>
      <c r="J706" s="233" t="s">
        <v>131</v>
      </c>
      <c r="K706" s="233" t="s">
        <v>131</v>
      </c>
      <c r="L706" s="233" t="s">
        <v>131</v>
      </c>
      <c r="M706" s="233" t="s">
        <v>131</v>
      </c>
      <c r="N706" s="233" t="s">
        <v>131</v>
      </c>
      <c r="O706" s="233" t="s">
        <v>131</v>
      </c>
      <c r="P706" s="233"/>
      <c r="Q706" s="233"/>
      <c r="R706" s="233"/>
      <c r="S706" s="233"/>
      <c r="T706" s="233"/>
      <c r="U706" s="233"/>
      <c r="V706" s="233"/>
      <c r="W706" s="233"/>
      <c r="X706" s="233"/>
      <c r="Y706" s="233"/>
      <c r="Z706" s="233"/>
      <c r="AA706" s="233"/>
      <c r="AB706" s="233"/>
      <c r="AC706" s="233"/>
      <c r="AD706" s="233"/>
      <c r="AE706" s="233"/>
      <c r="AF706" s="233"/>
      <c r="AG706" s="233"/>
      <c r="AH706" s="233"/>
      <c r="AI706" s="233"/>
      <c r="AJ706" s="233"/>
      <c r="AK706" s="233"/>
      <c r="AL706" s="233"/>
      <c r="AM706" s="233"/>
      <c r="AN706" s="233"/>
      <c r="AO706" s="233"/>
      <c r="AP706" s="233"/>
      <c r="AQ706" s="233"/>
      <c r="AR706" s="233"/>
      <c r="AS706" s="233"/>
      <c r="AT706" s="233"/>
      <c r="AU706" s="233"/>
      <c r="AV706" s="233"/>
      <c r="AW706" s="233"/>
      <c r="AX706" s="233"/>
      <c r="AY706" s="233"/>
      <c r="AZ706" s="233"/>
      <c r="BA706" s="232" t="e">
        <v>#N/A</v>
      </c>
      <c r="BB706" s="232">
        <v>0</v>
      </c>
      <c r="BC706" t="e">
        <v>#N/A</v>
      </c>
      <c r="BD706">
        <f>VLOOKUP(A706,[1]ورقة6!$A$2:$A$5557,1,0)</f>
        <v>339920</v>
      </c>
      <c r="BE706" s="125">
        <v>0</v>
      </c>
    </row>
    <row r="707" spans="1:57" x14ac:dyDescent="0.25">
      <c r="A707" s="233">
        <v>339923</v>
      </c>
      <c r="B707" s="234" t="s">
        <v>107</v>
      </c>
      <c r="C707" s="233" t="s">
        <v>133</v>
      </c>
      <c r="D707" s="233" t="s">
        <v>133</v>
      </c>
      <c r="E707" s="233" t="s">
        <v>131</v>
      </c>
      <c r="F707" s="233" t="s">
        <v>133</v>
      </c>
      <c r="G707" s="233" t="s">
        <v>131</v>
      </c>
      <c r="H707" s="233" t="s">
        <v>131</v>
      </c>
      <c r="I707" s="233" t="s">
        <v>131</v>
      </c>
      <c r="J707" s="233" t="s">
        <v>131</v>
      </c>
      <c r="K707" s="233" t="s">
        <v>131</v>
      </c>
      <c r="L707" s="233" t="s">
        <v>131</v>
      </c>
      <c r="M707" s="233" t="s">
        <v>131</v>
      </c>
      <c r="N707" s="233" t="s">
        <v>131</v>
      </c>
      <c r="O707" s="233" t="s">
        <v>131</v>
      </c>
      <c r="P707" s="233"/>
      <c r="Q707" s="233"/>
      <c r="R707" s="233"/>
      <c r="S707" s="233"/>
      <c r="T707" s="233"/>
      <c r="U707" s="233"/>
      <c r="V707" s="233"/>
      <c r="W707" s="233"/>
      <c r="X707" s="233"/>
      <c r="Y707" s="233"/>
      <c r="Z707" s="233"/>
      <c r="AA707" s="233"/>
      <c r="AB707" s="233"/>
      <c r="AC707" s="233"/>
      <c r="AD707" s="233"/>
      <c r="AE707" s="233"/>
      <c r="AF707" s="233"/>
      <c r="AG707" s="233"/>
      <c r="AH707" s="233"/>
      <c r="AI707" s="233"/>
      <c r="AJ707" s="233"/>
      <c r="AK707" s="233"/>
      <c r="AL707" s="233"/>
      <c r="AM707" s="233"/>
      <c r="AN707" s="233"/>
      <c r="AO707" s="233"/>
      <c r="AP707" s="233"/>
      <c r="AQ707" s="233"/>
      <c r="AR707" s="233"/>
      <c r="AS707" s="233"/>
      <c r="AT707" s="233"/>
      <c r="AU707" s="233"/>
      <c r="AV707" s="233"/>
      <c r="AW707" s="233"/>
      <c r="AX707" s="233"/>
      <c r="AY707" s="233"/>
      <c r="AZ707" s="233"/>
      <c r="BA707" s="232" t="e">
        <v>#N/A</v>
      </c>
      <c r="BB707" s="232">
        <v>0</v>
      </c>
      <c r="BC707" t="e">
        <v>#N/A</v>
      </c>
      <c r="BD707">
        <f>VLOOKUP(A707,[1]ورقة6!$A$2:$A$5557,1,0)</f>
        <v>339923</v>
      </c>
      <c r="BE707" s="125">
        <v>0</v>
      </c>
    </row>
    <row r="708" spans="1:57" x14ac:dyDescent="0.25">
      <c r="A708" s="233">
        <v>339927</v>
      </c>
      <c r="B708" s="234" t="s">
        <v>107</v>
      </c>
      <c r="C708" s="233"/>
      <c r="D708" s="233" t="s">
        <v>133</v>
      </c>
      <c r="E708" s="233"/>
      <c r="F708" s="233" t="s">
        <v>133</v>
      </c>
      <c r="G708" s="233" t="s">
        <v>133</v>
      </c>
      <c r="H708" s="233"/>
      <c r="I708" s="233" t="s">
        <v>133</v>
      </c>
      <c r="J708" s="233" t="s">
        <v>131</v>
      </c>
      <c r="K708" s="233" t="s">
        <v>131</v>
      </c>
      <c r="L708" s="233" t="s">
        <v>131</v>
      </c>
      <c r="M708" s="233" t="s">
        <v>131</v>
      </c>
      <c r="N708" s="233" t="s">
        <v>131</v>
      </c>
      <c r="O708" s="233" t="s">
        <v>131</v>
      </c>
      <c r="P708" s="233"/>
      <c r="Q708" s="233"/>
      <c r="R708" s="233"/>
      <c r="S708" s="233"/>
      <c r="T708" s="233"/>
      <c r="U708" s="233"/>
      <c r="V708" s="233"/>
      <c r="W708" s="233"/>
      <c r="X708" s="233"/>
      <c r="Y708" s="233"/>
      <c r="Z708" s="233"/>
      <c r="AA708" s="233"/>
      <c r="AB708" s="233"/>
      <c r="AC708" s="233"/>
      <c r="AD708" s="233"/>
      <c r="AE708" s="233"/>
      <c r="AF708" s="233"/>
      <c r="AG708" s="233"/>
      <c r="AH708" s="233"/>
      <c r="AI708" s="233"/>
      <c r="AJ708" s="233"/>
      <c r="AK708" s="233"/>
      <c r="AL708" s="233"/>
      <c r="AM708" s="233"/>
      <c r="AN708" s="233"/>
      <c r="AO708" s="233"/>
      <c r="AP708" s="233"/>
      <c r="AQ708" s="233"/>
      <c r="AR708" s="233"/>
      <c r="AS708" s="233"/>
      <c r="AT708" s="233"/>
      <c r="AU708" s="233"/>
      <c r="AV708" s="233"/>
      <c r="AW708" s="233"/>
      <c r="AX708" s="233"/>
      <c r="AY708" s="233"/>
      <c r="AZ708" s="233"/>
      <c r="BA708" s="232" t="e">
        <v>#N/A</v>
      </c>
      <c r="BB708" s="232">
        <v>0</v>
      </c>
      <c r="BC708" t="e">
        <v>#N/A</v>
      </c>
      <c r="BD708">
        <f>VLOOKUP(A708,[1]ورقة6!$A$2:$A$5557,1,0)</f>
        <v>339927</v>
      </c>
      <c r="BE708" s="125">
        <v>0</v>
      </c>
    </row>
    <row r="709" spans="1:57" x14ac:dyDescent="0.25">
      <c r="A709" s="233">
        <v>339929</v>
      </c>
      <c r="B709" s="234" t="s">
        <v>107</v>
      </c>
      <c r="C709" s="233"/>
      <c r="D709" s="233" t="s">
        <v>133</v>
      </c>
      <c r="E709" s="233"/>
      <c r="F709" s="233" t="s">
        <v>133</v>
      </c>
      <c r="G709" s="233"/>
      <c r="H709" s="233"/>
      <c r="I709" s="233"/>
      <c r="J709" s="233" t="s">
        <v>131</v>
      </c>
      <c r="K709" s="233" t="s">
        <v>131</v>
      </c>
      <c r="L709" s="233" t="s">
        <v>131</v>
      </c>
      <c r="M709" s="233" t="s">
        <v>131</v>
      </c>
      <c r="N709" s="233"/>
      <c r="O709" s="233" t="s">
        <v>133</v>
      </c>
      <c r="P709" s="233"/>
      <c r="Q709" s="233"/>
      <c r="R709" s="233"/>
      <c r="S709" s="233"/>
      <c r="T709" s="233"/>
      <c r="U709" s="233"/>
      <c r="V709" s="233"/>
      <c r="W709" s="233"/>
      <c r="X709" s="233"/>
      <c r="Y709" s="233"/>
      <c r="Z709" s="233"/>
      <c r="AA709" s="233"/>
      <c r="AB709" s="233"/>
      <c r="AC709" s="233"/>
      <c r="AD709" s="233"/>
      <c r="AE709" s="233"/>
      <c r="AF709" s="233"/>
      <c r="AG709" s="233"/>
      <c r="AH709" s="233"/>
      <c r="AI709" s="233"/>
      <c r="AJ709" s="233"/>
      <c r="AK709" s="233"/>
      <c r="AL709" s="233"/>
      <c r="AM709" s="233"/>
      <c r="AN709" s="233"/>
      <c r="AO709" s="233"/>
      <c r="AP709" s="233"/>
      <c r="AQ709" s="233"/>
      <c r="AR709" s="233"/>
      <c r="AS709" s="233"/>
      <c r="AT709" s="233"/>
      <c r="AU709" s="233"/>
      <c r="AV709" s="233"/>
      <c r="AW709" s="233"/>
      <c r="AX709" s="233"/>
      <c r="AY709" s="233"/>
      <c r="AZ709" s="233"/>
      <c r="BA709" s="232" t="e">
        <v>#N/A</v>
      </c>
      <c r="BB709" s="232">
        <v>0</v>
      </c>
      <c r="BC709" t="e">
        <v>#N/A</v>
      </c>
      <c r="BD709">
        <f>VLOOKUP(A709,[1]ورقة6!$A$2:$A$5557,1,0)</f>
        <v>339929</v>
      </c>
      <c r="BE709" s="125">
        <v>0</v>
      </c>
    </row>
    <row r="710" spans="1:57" x14ac:dyDescent="0.25">
      <c r="A710" s="233">
        <v>339931</v>
      </c>
      <c r="B710" s="234" t="s">
        <v>107</v>
      </c>
      <c r="C710" s="233" t="s">
        <v>133</v>
      </c>
      <c r="D710" s="233" t="s">
        <v>131</v>
      </c>
      <c r="E710" s="233" t="s">
        <v>133</v>
      </c>
      <c r="F710" s="233" t="s">
        <v>131</v>
      </c>
      <c r="G710" s="233" t="s">
        <v>131</v>
      </c>
      <c r="H710" s="233" t="s">
        <v>131</v>
      </c>
      <c r="I710" s="233" t="s">
        <v>131</v>
      </c>
      <c r="J710" s="233" t="s">
        <v>131</v>
      </c>
      <c r="K710" s="233" t="s">
        <v>131</v>
      </c>
      <c r="L710" s="233" t="s">
        <v>131</v>
      </c>
      <c r="M710" s="233" t="s">
        <v>131</v>
      </c>
      <c r="N710" s="233" t="s">
        <v>131</v>
      </c>
      <c r="O710" s="233" t="s">
        <v>131</v>
      </c>
      <c r="P710" s="233"/>
      <c r="Q710" s="233"/>
      <c r="R710" s="233"/>
      <c r="S710" s="233"/>
      <c r="T710" s="233"/>
      <c r="U710" s="233"/>
      <c r="V710" s="233"/>
      <c r="W710" s="233"/>
      <c r="X710" s="233"/>
      <c r="Y710" s="233"/>
      <c r="Z710" s="233"/>
      <c r="AA710" s="233"/>
      <c r="AB710" s="233"/>
      <c r="AC710" s="233"/>
      <c r="AD710" s="233"/>
      <c r="AE710" s="233"/>
      <c r="AF710" s="233"/>
      <c r="AG710" s="233"/>
      <c r="AH710" s="233"/>
      <c r="AI710" s="233"/>
      <c r="AJ710" s="233"/>
      <c r="AK710" s="233"/>
      <c r="AL710" s="233"/>
      <c r="AM710" s="233"/>
      <c r="AN710" s="233"/>
      <c r="AO710" s="233"/>
      <c r="AP710" s="233"/>
      <c r="AQ710" s="233"/>
      <c r="AR710" s="233"/>
      <c r="AS710" s="233"/>
      <c r="AT710" s="233"/>
      <c r="AU710" s="233"/>
      <c r="AV710" s="233"/>
      <c r="AW710" s="233"/>
      <c r="AX710" s="233"/>
      <c r="AY710" s="233"/>
      <c r="AZ710" s="233"/>
      <c r="BA710" s="232" t="e">
        <v>#N/A</v>
      </c>
      <c r="BB710" s="232">
        <v>0</v>
      </c>
      <c r="BC710" t="e">
        <v>#N/A</v>
      </c>
      <c r="BD710">
        <f>VLOOKUP(A710,[1]ورقة6!$A$2:$A$5557,1,0)</f>
        <v>339931</v>
      </c>
      <c r="BE710" s="125">
        <v>0</v>
      </c>
    </row>
    <row r="711" spans="1:57" x14ac:dyDescent="0.25">
      <c r="A711">
        <v>339932</v>
      </c>
      <c r="B711" t="s">
        <v>107</v>
      </c>
      <c r="C711" t="s">
        <v>200</v>
      </c>
      <c r="D711" t="s">
        <v>200</v>
      </c>
      <c r="E711"/>
      <c r="F711" t="s">
        <v>200</v>
      </c>
      <c r="G711" t="s">
        <v>200</v>
      </c>
      <c r="H711" t="s">
        <v>200</v>
      </c>
      <c r="I711"/>
      <c r="J711"/>
      <c r="K711" t="s">
        <v>200</v>
      </c>
      <c r="L711" t="s">
        <v>200</v>
      </c>
      <c r="M711" t="s">
        <v>200</v>
      </c>
      <c r="N711" t="s">
        <v>200</v>
      </c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 s="232" t="s">
        <v>107</v>
      </c>
      <c r="BB711" s="232">
        <v>0</v>
      </c>
      <c r="BC711" t="e">
        <v>#N/A</v>
      </c>
      <c r="BD711">
        <f>VLOOKUP(A711,[1]ورقة6!$A$2:$A$5557,1,0)</f>
        <v>339932</v>
      </c>
      <c r="BE711" s="125">
        <v>0</v>
      </c>
    </row>
    <row r="712" spans="1:57" x14ac:dyDescent="0.25">
      <c r="A712">
        <v>339937</v>
      </c>
      <c r="B712" t="s">
        <v>107</v>
      </c>
      <c r="C712" t="s">
        <v>133</v>
      </c>
      <c r="D712" t="s">
        <v>133</v>
      </c>
      <c r="E712" t="s">
        <v>131</v>
      </c>
      <c r="F712" t="s">
        <v>131</v>
      </c>
      <c r="G712" t="s">
        <v>131</v>
      </c>
      <c r="H712" t="s">
        <v>133</v>
      </c>
      <c r="I712" t="s">
        <v>131</v>
      </c>
      <c r="J712" t="s">
        <v>131</v>
      </c>
      <c r="K712" t="s">
        <v>131</v>
      </c>
      <c r="L712" t="s">
        <v>131</v>
      </c>
      <c r="M712" t="s">
        <v>131</v>
      </c>
      <c r="N712" t="s">
        <v>131</v>
      </c>
      <c r="O712" t="s">
        <v>131</v>
      </c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 s="232" t="s">
        <v>107</v>
      </c>
      <c r="BB712" s="232">
        <v>0</v>
      </c>
      <c r="BC712" t="e">
        <v>#N/A</v>
      </c>
      <c r="BD712">
        <f>VLOOKUP(A712,[1]ورقة6!$A$2:$A$5557,1,0)</f>
        <v>339937</v>
      </c>
      <c r="BE712" s="125">
        <v>0</v>
      </c>
    </row>
    <row r="713" spans="1:57" x14ac:dyDescent="0.25">
      <c r="A713">
        <v>339938</v>
      </c>
      <c r="B713" t="s">
        <v>107</v>
      </c>
      <c r="C713"/>
      <c r="D713" t="s">
        <v>131</v>
      </c>
      <c r="E713" t="s">
        <v>131</v>
      </c>
      <c r="F713"/>
      <c r="G713" t="s">
        <v>131</v>
      </c>
      <c r="H713"/>
      <c r="I713"/>
      <c r="J713" t="s">
        <v>133</v>
      </c>
      <c r="K713" t="s">
        <v>133</v>
      </c>
      <c r="L713" t="s">
        <v>131</v>
      </c>
      <c r="M713" t="s">
        <v>131</v>
      </c>
      <c r="N713" t="s">
        <v>131</v>
      </c>
      <c r="O713" t="s">
        <v>133</v>
      </c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 s="232" t="s">
        <v>107</v>
      </c>
      <c r="BB713" s="232">
        <v>0</v>
      </c>
      <c r="BC713" t="e">
        <v>#N/A</v>
      </c>
      <c r="BD713">
        <f>VLOOKUP(A713,[1]ورقة6!$A$2:$A$5557,1,0)</f>
        <v>339938</v>
      </c>
      <c r="BE713" s="125">
        <v>0</v>
      </c>
    </row>
    <row r="714" spans="1:57" x14ac:dyDescent="0.25">
      <c r="A714" s="233">
        <v>339939</v>
      </c>
      <c r="B714" s="234" t="s">
        <v>107</v>
      </c>
      <c r="C714" s="233" t="s">
        <v>133</v>
      </c>
      <c r="D714" s="233" t="s">
        <v>131</v>
      </c>
      <c r="E714" s="233" t="s">
        <v>133</v>
      </c>
      <c r="F714" s="233" t="s">
        <v>133</v>
      </c>
      <c r="G714" s="233" t="s">
        <v>131</v>
      </c>
      <c r="H714" s="233" t="s">
        <v>133</v>
      </c>
      <c r="I714" s="233" t="s">
        <v>133</v>
      </c>
      <c r="J714" s="233" t="s">
        <v>131</v>
      </c>
      <c r="K714" s="233" t="s">
        <v>131</v>
      </c>
      <c r="L714" s="233" t="s">
        <v>131</v>
      </c>
      <c r="M714" s="233" t="s">
        <v>131</v>
      </c>
      <c r="N714" s="233" t="s">
        <v>131</v>
      </c>
      <c r="O714" s="233" t="s">
        <v>131</v>
      </c>
      <c r="P714" s="233"/>
      <c r="Q714" s="233"/>
      <c r="R714" s="233"/>
      <c r="S714" s="233"/>
      <c r="T714" s="233"/>
      <c r="U714" s="233"/>
      <c r="V714" s="233"/>
      <c r="W714" s="233"/>
      <c r="X714" s="233"/>
      <c r="Y714" s="233"/>
      <c r="Z714" s="233"/>
      <c r="AA714" s="233"/>
      <c r="AB714" s="233"/>
      <c r="AC714" s="233"/>
      <c r="AD714" s="233"/>
      <c r="AE714" s="233"/>
      <c r="AF714" s="233"/>
      <c r="AG714" s="233"/>
      <c r="AH714" s="233"/>
      <c r="AI714" s="233"/>
      <c r="AJ714" s="233"/>
      <c r="AK714" s="233"/>
      <c r="AL714" s="233"/>
      <c r="AM714" s="233"/>
      <c r="AN714" s="233"/>
      <c r="AO714" s="233"/>
      <c r="AP714" s="233"/>
      <c r="AQ714" s="233"/>
      <c r="AR714" s="233"/>
      <c r="AS714" s="233"/>
      <c r="AT714" s="233"/>
      <c r="AU714" s="233"/>
      <c r="AV714" s="233"/>
      <c r="AW714" s="233"/>
      <c r="AX714" s="233"/>
      <c r="AY714" s="233"/>
      <c r="AZ714" s="233"/>
      <c r="BA714" s="232" t="e">
        <v>#N/A</v>
      </c>
      <c r="BB714" s="232">
        <v>0</v>
      </c>
      <c r="BC714" t="e">
        <v>#N/A</v>
      </c>
      <c r="BD714">
        <f>VLOOKUP(A714,[1]ورقة6!$A$2:$A$5557,1,0)</f>
        <v>339939</v>
      </c>
      <c r="BE714" s="125">
        <v>0</v>
      </c>
    </row>
    <row r="715" spans="1:57" x14ac:dyDescent="0.25">
      <c r="A715">
        <v>339941</v>
      </c>
      <c r="B715" t="s">
        <v>107</v>
      </c>
      <c r="C715" t="s">
        <v>134</v>
      </c>
      <c r="D715" t="s">
        <v>134</v>
      </c>
      <c r="E715" t="s">
        <v>133</v>
      </c>
      <c r="F715"/>
      <c r="G715" t="s">
        <v>133</v>
      </c>
      <c r="H715" t="s">
        <v>134</v>
      </c>
      <c r="I715"/>
      <c r="J715" t="s">
        <v>131</v>
      </c>
      <c r="K715" t="s">
        <v>131</v>
      </c>
      <c r="L715" t="s">
        <v>131</v>
      </c>
      <c r="M715" t="s">
        <v>131</v>
      </c>
      <c r="N715" t="s">
        <v>131</v>
      </c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 s="232" t="s">
        <v>107</v>
      </c>
      <c r="BB715" s="232">
        <v>0</v>
      </c>
      <c r="BC715" t="e">
        <v>#N/A</v>
      </c>
      <c r="BD715">
        <f>VLOOKUP(A715,[1]ورقة6!$A$2:$A$5557,1,0)</f>
        <v>339941</v>
      </c>
      <c r="BE715" s="125">
        <v>0</v>
      </c>
    </row>
    <row r="716" spans="1:57" x14ac:dyDescent="0.25">
      <c r="A716" s="233">
        <v>339945</v>
      </c>
      <c r="B716" s="234" t="s">
        <v>107</v>
      </c>
      <c r="C716" s="233"/>
      <c r="D716" s="233" t="s">
        <v>133</v>
      </c>
      <c r="E716" s="233" t="s">
        <v>133</v>
      </c>
      <c r="F716" s="233" t="s">
        <v>133</v>
      </c>
      <c r="G716" s="233"/>
      <c r="H716" s="233"/>
      <c r="I716" s="233" t="s">
        <v>133</v>
      </c>
      <c r="J716" s="233" t="s">
        <v>131</v>
      </c>
      <c r="K716" s="233" t="s">
        <v>131</v>
      </c>
      <c r="L716" s="233" t="s">
        <v>131</v>
      </c>
      <c r="M716" s="233" t="s">
        <v>131</v>
      </c>
      <c r="N716" s="233" t="s">
        <v>131</v>
      </c>
      <c r="O716" s="233" t="s">
        <v>131</v>
      </c>
      <c r="P716" s="233"/>
      <c r="Q716" s="233"/>
      <c r="R716" s="233"/>
      <c r="S716" s="233"/>
      <c r="T716" s="233"/>
      <c r="U716" s="233"/>
      <c r="V716" s="233"/>
      <c r="W716" s="233"/>
      <c r="X716" s="233"/>
      <c r="Y716" s="233"/>
      <c r="Z716" s="233"/>
      <c r="AA716" s="233"/>
      <c r="AB716" s="233"/>
      <c r="AC716" s="233"/>
      <c r="AD716" s="233"/>
      <c r="AE716" s="233"/>
      <c r="AF716" s="233"/>
      <c r="AG716" s="233"/>
      <c r="AH716" s="233"/>
      <c r="AI716" s="233"/>
      <c r="AJ716" s="233"/>
      <c r="AK716" s="233"/>
      <c r="AL716" s="233"/>
      <c r="AM716" s="233"/>
      <c r="AN716" s="233"/>
      <c r="AO716" s="233"/>
      <c r="AP716" s="233"/>
      <c r="AQ716" s="233"/>
      <c r="AR716" s="233"/>
      <c r="AS716" s="233"/>
      <c r="AT716" s="233"/>
      <c r="AU716" s="233"/>
      <c r="AV716" s="233"/>
      <c r="AW716" s="233"/>
      <c r="AX716" s="233"/>
      <c r="AY716" s="233"/>
      <c r="AZ716" s="233"/>
      <c r="BA716" s="232" t="e">
        <v>#N/A</v>
      </c>
      <c r="BB716" s="232">
        <v>0</v>
      </c>
      <c r="BC716" t="e">
        <v>#N/A</v>
      </c>
      <c r="BD716">
        <f>VLOOKUP(A716,[1]ورقة6!$A$2:$A$5557,1,0)</f>
        <v>339945</v>
      </c>
      <c r="BE716" s="125">
        <v>0</v>
      </c>
    </row>
    <row r="717" spans="1:57" x14ac:dyDescent="0.25">
      <c r="A717" s="233">
        <v>339951</v>
      </c>
      <c r="B717" s="234" t="s">
        <v>107</v>
      </c>
      <c r="C717" s="233" t="s">
        <v>133</v>
      </c>
      <c r="D717" s="233" t="s">
        <v>131</v>
      </c>
      <c r="E717" s="233" t="s">
        <v>131</v>
      </c>
      <c r="F717" s="233" t="s">
        <v>131</v>
      </c>
      <c r="G717" s="233" t="s">
        <v>131</v>
      </c>
      <c r="H717" s="233"/>
      <c r="I717" s="233"/>
      <c r="J717" s="233" t="s">
        <v>131</v>
      </c>
      <c r="K717" s="233" t="s">
        <v>131</v>
      </c>
      <c r="L717" s="233" t="s">
        <v>131</v>
      </c>
      <c r="M717" s="233" t="s">
        <v>131</v>
      </c>
      <c r="N717" s="233" t="s">
        <v>131</v>
      </c>
      <c r="O717" s="233" t="s">
        <v>131</v>
      </c>
      <c r="P717" s="233"/>
      <c r="Q717" s="233"/>
      <c r="R717" s="233"/>
      <c r="S717" s="233"/>
      <c r="T717" s="233"/>
      <c r="U717" s="233"/>
      <c r="V717" s="233"/>
      <c r="W717" s="233"/>
      <c r="X717" s="233"/>
      <c r="Y717" s="233"/>
      <c r="Z717" s="233"/>
      <c r="AA717" s="233"/>
      <c r="AB717" s="233"/>
      <c r="AC717" s="233"/>
      <c r="AD717" s="233"/>
      <c r="AE717" s="233"/>
      <c r="AF717" s="233"/>
      <c r="AG717" s="233"/>
      <c r="AH717" s="233"/>
      <c r="AI717" s="233"/>
      <c r="AJ717" s="233"/>
      <c r="AK717" s="233"/>
      <c r="AL717" s="233"/>
      <c r="AM717" s="233"/>
      <c r="AN717" s="233"/>
      <c r="AO717" s="233"/>
      <c r="AP717" s="233"/>
      <c r="AQ717" s="233"/>
      <c r="AR717" s="233"/>
      <c r="AS717" s="233"/>
      <c r="AT717" s="233"/>
      <c r="AU717" s="233"/>
      <c r="AV717" s="233"/>
      <c r="AW717" s="233"/>
      <c r="AX717" s="233"/>
      <c r="AY717" s="233"/>
      <c r="AZ717" s="233"/>
      <c r="BA717" s="232" t="e">
        <v>#N/A</v>
      </c>
      <c r="BB717" s="232">
        <v>0</v>
      </c>
      <c r="BC717" t="e">
        <v>#N/A</v>
      </c>
      <c r="BD717">
        <f>VLOOKUP(A717,[1]ورقة6!$A$2:$A$5557,1,0)</f>
        <v>339951</v>
      </c>
      <c r="BE717" s="125">
        <v>0</v>
      </c>
    </row>
    <row r="718" spans="1:57" x14ac:dyDescent="0.25">
      <c r="A718" s="233">
        <v>339953</v>
      </c>
      <c r="B718" s="234" t="s">
        <v>107</v>
      </c>
      <c r="C718" s="233"/>
      <c r="D718" s="233" t="s">
        <v>133</v>
      </c>
      <c r="E718" s="233"/>
      <c r="F718" s="233" t="s">
        <v>134</v>
      </c>
      <c r="G718" s="233" t="s">
        <v>133</v>
      </c>
      <c r="H718" s="233"/>
      <c r="I718" s="233" t="s">
        <v>134</v>
      </c>
      <c r="J718" s="233" t="s">
        <v>133</v>
      </c>
      <c r="K718" s="233" t="s">
        <v>133</v>
      </c>
      <c r="L718" s="233"/>
      <c r="M718" s="233"/>
      <c r="N718" s="233" t="s">
        <v>133</v>
      </c>
      <c r="O718" s="233" t="s">
        <v>133</v>
      </c>
      <c r="P718" s="233"/>
      <c r="Q718" s="233"/>
      <c r="R718" s="233"/>
      <c r="S718" s="233"/>
      <c r="T718" s="233"/>
      <c r="U718" s="233"/>
      <c r="V718" s="233"/>
      <c r="W718" s="233"/>
      <c r="X718" s="233"/>
      <c r="Y718" s="233"/>
      <c r="Z718" s="233"/>
      <c r="AA718" s="233"/>
      <c r="AB718" s="233"/>
      <c r="AC718" s="233"/>
      <c r="AD718" s="233"/>
      <c r="AE718" s="233"/>
      <c r="AF718" s="233"/>
      <c r="AG718" s="233"/>
      <c r="AH718" s="233"/>
      <c r="AI718" s="233"/>
      <c r="AJ718" s="233"/>
      <c r="AK718" s="233"/>
      <c r="AL718" s="233"/>
      <c r="AM718" s="233"/>
      <c r="AN718" s="233"/>
      <c r="AO718" s="233"/>
      <c r="AP718" s="233"/>
      <c r="AQ718" s="233"/>
      <c r="AR718" s="233"/>
      <c r="AS718" s="233"/>
      <c r="AT718" s="233"/>
      <c r="AU718" s="233"/>
      <c r="AV718" s="233"/>
      <c r="AW718" s="233"/>
      <c r="AX718" s="233"/>
      <c r="AY718" s="233"/>
      <c r="AZ718" s="233"/>
      <c r="BA718" s="232" t="e">
        <v>#N/A</v>
      </c>
      <c r="BB718" s="232">
        <v>0</v>
      </c>
      <c r="BC718" t="e">
        <v>#N/A</v>
      </c>
      <c r="BD718">
        <f>VLOOKUP(A718,[1]ورقة6!$A$2:$A$5557,1,0)</f>
        <v>339953</v>
      </c>
      <c r="BE718" s="125">
        <v>0</v>
      </c>
    </row>
    <row r="719" spans="1:57" x14ac:dyDescent="0.25">
      <c r="A719" s="233">
        <v>339956</v>
      </c>
      <c r="B719" s="234" t="s">
        <v>107</v>
      </c>
      <c r="C719" s="233"/>
      <c r="D719" s="233" t="s">
        <v>133</v>
      </c>
      <c r="E719" s="233" t="s">
        <v>133</v>
      </c>
      <c r="F719" s="233" t="s">
        <v>133</v>
      </c>
      <c r="G719" s="233" t="s">
        <v>133</v>
      </c>
      <c r="H719" s="233" t="s">
        <v>133</v>
      </c>
      <c r="I719" s="233"/>
      <c r="J719" s="233" t="s">
        <v>131</v>
      </c>
      <c r="K719" s="233" t="s">
        <v>131</v>
      </c>
      <c r="L719" s="233" t="s">
        <v>131</v>
      </c>
      <c r="M719" s="233" t="s">
        <v>131</v>
      </c>
      <c r="N719" s="233" t="s">
        <v>131</v>
      </c>
      <c r="O719" s="233" t="s">
        <v>131</v>
      </c>
      <c r="P719" s="233"/>
      <c r="Q719" s="233"/>
      <c r="R719" s="233"/>
      <c r="S719" s="233"/>
      <c r="T719" s="233"/>
      <c r="U719" s="233"/>
      <c r="V719" s="233"/>
      <c r="W719" s="233"/>
      <c r="X719" s="233"/>
      <c r="Y719" s="233"/>
      <c r="Z719" s="233"/>
      <c r="AA719" s="233"/>
      <c r="AB719" s="233"/>
      <c r="AC719" s="233"/>
      <c r="AD719" s="233"/>
      <c r="AE719" s="233"/>
      <c r="AF719" s="233"/>
      <c r="AG719" s="233"/>
      <c r="AH719" s="233"/>
      <c r="AI719" s="233"/>
      <c r="AJ719" s="233"/>
      <c r="AK719" s="233"/>
      <c r="AL719" s="233"/>
      <c r="AM719" s="233"/>
      <c r="AN719" s="233"/>
      <c r="AO719" s="233"/>
      <c r="AP719" s="233"/>
      <c r="AQ719" s="233"/>
      <c r="AR719" s="233"/>
      <c r="AS719" s="233"/>
      <c r="AT719" s="233"/>
      <c r="AU719" s="233"/>
      <c r="AV719" s="233"/>
      <c r="AW719" s="233"/>
      <c r="AX719" s="233"/>
      <c r="AY719" s="233"/>
      <c r="AZ719" s="233"/>
      <c r="BA719" s="232" t="e">
        <v>#N/A</v>
      </c>
      <c r="BB719" s="232">
        <v>0</v>
      </c>
      <c r="BC719" t="e">
        <v>#N/A</v>
      </c>
      <c r="BD719">
        <f>VLOOKUP(A719,[1]ورقة6!$A$2:$A$5557,1,0)</f>
        <v>339956</v>
      </c>
      <c r="BE719" s="125">
        <v>0</v>
      </c>
    </row>
    <row r="720" spans="1:57" x14ac:dyDescent="0.25">
      <c r="A720">
        <v>339958</v>
      </c>
      <c r="B720" t="s">
        <v>107</v>
      </c>
      <c r="C720" t="s">
        <v>131</v>
      </c>
      <c r="D720" t="s">
        <v>134</v>
      </c>
      <c r="E720" t="s">
        <v>134</v>
      </c>
      <c r="F720" t="s">
        <v>131</v>
      </c>
      <c r="G720" t="s">
        <v>131</v>
      </c>
      <c r="H720" t="s">
        <v>131</v>
      </c>
      <c r="I720" t="s">
        <v>131</v>
      </c>
      <c r="J720" t="s">
        <v>131</v>
      </c>
      <c r="K720" t="s">
        <v>131</v>
      </c>
      <c r="L720" t="s">
        <v>131</v>
      </c>
      <c r="M720" t="s">
        <v>131</v>
      </c>
      <c r="N720" t="s">
        <v>131</v>
      </c>
      <c r="O720" t="s">
        <v>133</v>
      </c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 s="232" t="s">
        <v>107</v>
      </c>
      <c r="BB720" s="232">
        <v>0</v>
      </c>
      <c r="BC720" t="e">
        <v>#N/A</v>
      </c>
      <c r="BD720">
        <f>VLOOKUP(A720,[1]ورقة6!$A$2:$A$5557,1,0)</f>
        <v>339958</v>
      </c>
      <c r="BE720" s="125">
        <v>0</v>
      </c>
    </row>
    <row r="721" spans="1:57" x14ac:dyDescent="0.25">
      <c r="A721" s="233">
        <v>339959</v>
      </c>
      <c r="B721" s="234" t="s">
        <v>107</v>
      </c>
      <c r="C721" s="233" t="s">
        <v>133</v>
      </c>
      <c r="D721" s="233" t="s">
        <v>133</v>
      </c>
      <c r="E721" s="233" t="s">
        <v>133</v>
      </c>
      <c r="F721" s="233" t="s">
        <v>133</v>
      </c>
      <c r="G721" s="233" t="s">
        <v>133</v>
      </c>
      <c r="H721" s="233" t="s">
        <v>133</v>
      </c>
      <c r="I721" s="233" t="s">
        <v>133</v>
      </c>
      <c r="J721" s="233" t="s">
        <v>131</v>
      </c>
      <c r="K721" s="233" t="s">
        <v>131</v>
      </c>
      <c r="L721" s="233" t="s">
        <v>131</v>
      </c>
      <c r="M721" s="233" t="s">
        <v>131</v>
      </c>
      <c r="N721" s="233" t="s">
        <v>131</v>
      </c>
      <c r="O721" s="233" t="s">
        <v>131</v>
      </c>
      <c r="P721" s="233"/>
      <c r="Q721" s="233"/>
      <c r="R721" s="233"/>
      <c r="S721" s="233"/>
      <c r="T721" s="233"/>
      <c r="U721" s="233"/>
      <c r="V721" s="233"/>
      <c r="W721" s="233"/>
      <c r="X721" s="233"/>
      <c r="Y721" s="233"/>
      <c r="Z721" s="233"/>
      <c r="AA721" s="233"/>
      <c r="AB721" s="233"/>
      <c r="AC721" s="233"/>
      <c r="AD721" s="233"/>
      <c r="AE721" s="233"/>
      <c r="AF721" s="233"/>
      <c r="AG721" s="233"/>
      <c r="AH721" s="233"/>
      <c r="AI721" s="233"/>
      <c r="AJ721" s="233"/>
      <c r="AK721" s="233"/>
      <c r="AL721" s="233"/>
      <c r="AM721" s="233"/>
      <c r="AN721" s="233"/>
      <c r="AO721" s="233"/>
      <c r="AP721" s="233"/>
      <c r="AQ721" s="233"/>
      <c r="AR721" s="233"/>
      <c r="AS721" s="233"/>
      <c r="AT721" s="233"/>
      <c r="AU721" s="233"/>
      <c r="AV721" s="233"/>
      <c r="AW721" s="233"/>
      <c r="AX721" s="233"/>
      <c r="AY721" s="233"/>
      <c r="AZ721" s="233"/>
      <c r="BA721" s="232" t="e">
        <v>#N/A</v>
      </c>
      <c r="BB721" s="232">
        <v>0</v>
      </c>
      <c r="BC721" t="e">
        <v>#N/A</v>
      </c>
      <c r="BD721">
        <f>VLOOKUP(A721,[1]ورقة6!$A$2:$A$5557,1,0)</f>
        <v>339959</v>
      </c>
      <c r="BE721" s="125">
        <v>0</v>
      </c>
    </row>
    <row r="722" spans="1:57" x14ac:dyDescent="0.25">
      <c r="A722" s="233">
        <v>339963</v>
      </c>
      <c r="B722" s="234" t="s">
        <v>107</v>
      </c>
      <c r="C722" s="233" t="s">
        <v>133</v>
      </c>
      <c r="D722" s="233" t="s">
        <v>134</v>
      </c>
      <c r="E722" s="233" t="s">
        <v>134</v>
      </c>
      <c r="F722" s="233" t="s">
        <v>133</v>
      </c>
      <c r="G722" s="233" t="s">
        <v>133</v>
      </c>
      <c r="H722" s="233" t="s">
        <v>134</v>
      </c>
      <c r="I722" s="233" t="s">
        <v>133</v>
      </c>
      <c r="J722" s="233" t="s">
        <v>133</v>
      </c>
      <c r="K722" s="233" t="s">
        <v>131</v>
      </c>
      <c r="L722" s="233" t="s">
        <v>131</v>
      </c>
      <c r="M722" s="233" t="s">
        <v>133</v>
      </c>
      <c r="N722" s="233" t="s">
        <v>133</v>
      </c>
      <c r="O722" s="233" t="s">
        <v>131</v>
      </c>
      <c r="P722" s="233"/>
      <c r="Q722" s="233"/>
      <c r="R722" s="233"/>
      <c r="S722" s="233"/>
      <c r="T722" s="233"/>
      <c r="U722" s="233"/>
      <c r="V722" s="233"/>
      <c r="W722" s="233"/>
      <c r="X722" s="233"/>
      <c r="Y722" s="233"/>
      <c r="Z722" s="233"/>
      <c r="AA722" s="233"/>
      <c r="AB722" s="233"/>
      <c r="AC722" s="233"/>
      <c r="AD722" s="233"/>
      <c r="AE722" s="233"/>
      <c r="AF722" s="233"/>
      <c r="AG722" s="233"/>
      <c r="AH722" s="233"/>
      <c r="AI722" s="233"/>
      <c r="AJ722" s="233"/>
      <c r="AK722" s="233"/>
      <c r="AL722" s="233"/>
      <c r="AM722" s="233"/>
      <c r="AN722" s="233"/>
      <c r="AO722" s="233"/>
      <c r="AP722" s="233"/>
      <c r="AQ722" s="233"/>
      <c r="AR722" s="233"/>
      <c r="AS722" s="233"/>
      <c r="AT722" s="233"/>
      <c r="AU722" s="233"/>
      <c r="AV722" s="233"/>
      <c r="AW722" s="233"/>
      <c r="AX722" s="233"/>
      <c r="AY722" s="233"/>
      <c r="AZ722" s="233"/>
      <c r="BA722" s="232" t="e">
        <v>#N/A</v>
      </c>
      <c r="BB722" s="232">
        <v>0</v>
      </c>
      <c r="BC722" t="e">
        <v>#N/A</v>
      </c>
      <c r="BD722">
        <f>VLOOKUP(A722,[1]ورقة6!$A$2:$A$5557,1,0)</f>
        <v>339963</v>
      </c>
      <c r="BE722" s="125">
        <v>0</v>
      </c>
    </row>
    <row r="723" spans="1:57" x14ac:dyDescent="0.25">
      <c r="A723">
        <v>339964</v>
      </c>
      <c r="B723" t="s">
        <v>107</v>
      </c>
      <c r="C723"/>
      <c r="D723"/>
      <c r="E723"/>
      <c r="F723" t="s">
        <v>134</v>
      </c>
      <c r="G723" t="s">
        <v>134</v>
      </c>
      <c r="H723" t="s">
        <v>134</v>
      </c>
      <c r="I723" t="s">
        <v>134</v>
      </c>
      <c r="J723" t="s">
        <v>134</v>
      </c>
      <c r="K723" t="s">
        <v>134</v>
      </c>
      <c r="L723"/>
      <c r="M723"/>
      <c r="N723" t="s">
        <v>134</v>
      </c>
      <c r="O723" t="s">
        <v>134</v>
      </c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 s="232" t="s">
        <v>107</v>
      </c>
      <c r="BB723" s="232">
        <v>0</v>
      </c>
      <c r="BC723" t="e">
        <v>#N/A</v>
      </c>
      <c r="BD723">
        <f>VLOOKUP(A723,[1]ورقة6!$A$2:$A$5557,1,0)</f>
        <v>339964</v>
      </c>
      <c r="BE723" s="125">
        <v>0</v>
      </c>
    </row>
    <row r="724" spans="1:57" x14ac:dyDescent="0.25">
      <c r="A724">
        <v>339966</v>
      </c>
      <c r="B724" t="s">
        <v>107</v>
      </c>
      <c r="C724"/>
      <c r="D724" t="s">
        <v>134</v>
      </c>
      <c r="E724" t="s">
        <v>133</v>
      </c>
      <c r="F724"/>
      <c r="G724" t="s">
        <v>133</v>
      </c>
      <c r="H724"/>
      <c r="I724"/>
      <c r="J724" t="s">
        <v>133</v>
      </c>
      <c r="K724" t="s">
        <v>133</v>
      </c>
      <c r="L724" t="s">
        <v>133</v>
      </c>
      <c r="M724"/>
      <c r="N724" t="s">
        <v>133</v>
      </c>
      <c r="O724" t="s">
        <v>133</v>
      </c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 s="232" t="s">
        <v>107</v>
      </c>
      <c r="BB724" s="232">
        <v>0</v>
      </c>
      <c r="BC724" t="e">
        <v>#N/A</v>
      </c>
      <c r="BD724">
        <f>VLOOKUP(A724,[1]ورقة6!$A$2:$A$5557,1,0)</f>
        <v>339966</v>
      </c>
      <c r="BE724" s="125">
        <v>0</v>
      </c>
    </row>
    <row r="725" spans="1:57" x14ac:dyDescent="0.25">
      <c r="A725">
        <v>339968</v>
      </c>
      <c r="B725" t="s">
        <v>107</v>
      </c>
      <c r="C725"/>
      <c r="D725" t="s">
        <v>133</v>
      </c>
      <c r="E725"/>
      <c r="F725" t="s">
        <v>133</v>
      </c>
      <c r="G725" t="s">
        <v>131</v>
      </c>
      <c r="H725" t="s">
        <v>131</v>
      </c>
      <c r="I725"/>
      <c r="J725" t="s">
        <v>131</v>
      </c>
      <c r="K725" t="s">
        <v>131</v>
      </c>
      <c r="L725"/>
      <c r="M725" t="s">
        <v>131</v>
      </c>
      <c r="N725" t="s">
        <v>131</v>
      </c>
      <c r="O725" t="s">
        <v>133</v>
      </c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 s="232" t="s">
        <v>107</v>
      </c>
      <c r="BB725" s="232">
        <v>0</v>
      </c>
      <c r="BC725" t="e">
        <v>#N/A</v>
      </c>
      <c r="BD725">
        <f>VLOOKUP(A725,[1]ورقة6!$A$2:$A$5557,1,0)</f>
        <v>339968</v>
      </c>
      <c r="BE725" s="125">
        <v>0</v>
      </c>
    </row>
    <row r="726" spans="1:57" x14ac:dyDescent="0.25">
      <c r="A726" s="233">
        <v>339971</v>
      </c>
      <c r="B726" s="234" t="s">
        <v>107</v>
      </c>
      <c r="C726" s="233" t="s">
        <v>131</v>
      </c>
      <c r="D726" s="233" t="s">
        <v>134</v>
      </c>
      <c r="E726" s="233" t="s">
        <v>134</v>
      </c>
      <c r="F726" s="233" t="s">
        <v>134</v>
      </c>
      <c r="G726" s="233" t="s">
        <v>133</v>
      </c>
      <c r="H726" s="233" t="s">
        <v>131</v>
      </c>
      <c r="I726" s="233" t="s">
        <v>131</v>
      </c>
      <c r="J726" s="233" t="s">
        <v>131</v>
      </c>
      <c r="K726" s="233" t="s">
        <v>131</v>
      </c>
      <c r="L726" s="233" t="s">
        <v>131</v>
      </c>
      <c r="M726" s="233" t="s">
        <v>131</v>
      </c>
      <c r="N726" s="233" t="s">
        <v>131</v>
      </c>
      <c r="O726" s="233" t="s">
        <v>131</v>
      </c>
      <c r="P726" s="233"/>
      <c r="Q726" s="233"/>
      <c r="R726" s="233"/>
      <c r="S726" s="233"/>
      <c r="T726" s="233"/>
      <c r="U726" s="233"/>
      <c r="V726" s="233"/>
      <c r="W726" s="233"/>
      <c r="X726" s="233"/>
      <c r="Y726" s="233"/>
      <c r="Z726" s="233"/>
      <c r="AA726" s="233"/>
      <c r="AB726" s="233"/>
      <c r="AC726" s="233"/>
      <c r="AD726" s="233"/>
      <c r="AE726" s="233"/>
      <c r="AF726" s="233"/>
      <c r="AG726" s="233"/>
      <c r="AH726" s="233"/>
      <c r="AI726" s="233"/>
      <c r="AJ726" s="233"/>
      <c r="AK726" s="233"/>
      <c r="AL726" s="233"/>
      <c r="AM726" s="233"/>
      <c r="AN726" s="233"/>
      <c r="AO726" s="233"/>
      <c r="AP726" s="233"/>
      <c r="AQ726" s="233"/>
      <c r="AR726" s="233"/>
      <c r="AS726" s="233"/>
      <c r="AT726" s="233"/>
      <c r="AU726" s="233"/>
      <c r="AV726" s="233"/>
      <c r="AW726" s="233"/>
      <c r="AX726" s="233"/>
      <c r="AY726" s="233"/>
      <c r="AZ726" s="233"/>
      <c r="BA726" s="232" t="e">
        <v>#N/A</v>
      </c>
      <c r="BB726" s="232">
        <v>0</v>
      </c>
      <c r="BC726" t="e">
        <v>#N/A</v>
      </c>
      <c r="BD726">
        <f>VLOOKUP(A726,[1]ورقة6!$A$2:$A$5557,1,0)</f>
        <v>339971</v>
      </c>
      <c r="BE726" s="125">
        <v>0</v>
      </c>
    </row>
    <row r="727" spans="1:57" x14ac:dyDescent="0.25">
      <c r="A727" s="233">
        <v>339973</v>
      </c>
      <c r="B727" s="234" t="s">
        <v>107</v>
      </c>
      <c r="C727" s="233" t="s">
        <v>133</v>
      </c>
      <c r="D727" s="233" t="s">
        <v>133</v>
      </c>
      <c r="E727" s="233" t="s">
        <v>133</v>
      </c>
      <c r="F727" s="233" t="s">
        <v>133</v>
      </c>
      <c r="G727" s="233" t="s">
        <v>133</v>
      </c>
      <c r="H727" s="233" t="s">
        <v>133</v>
      </c>
      <c r="I727" s="233" t="s">
        <v>133</v>
      </c>
      <c r="J727" s="233" t="s">
        <v>131</v>
      </c>
      <c r="K727" s="233" t="s">
        <v>131</v>
      </c>
      <c r="L727" s="233" t="s">
        <v>131</v>
      </c>
      <c r="M727" s="233" t="s">
        <v>131</v>
      </c>
      <c r="N727" s="233" t="s">
        <v>131</v>
      </c>
      <c r="O727" s="233" t="s">
        <v>131</v>
      </c>
      <c r="P727" s="233"/>
      <c r="Q727" s="233"/>
      <c r="R727" s="233"/>
      <c r="S727" s="233"/>
      <c r="T727" s="233"/>
      <c r="U727" s="233"/>
      <c r="V727" s="233"/>
      <c r="W727" s="233"/>
      <c r="X727" s="233"/>
      <c r="Y727" s="233"/>
      <c r="Z727" s="233"/>
      <c r="AA727" s="233"/>
      <c r="AB727" s="233"/>
      <c r="AC727" s="233"/>
      <c r="AD727" s="233"/>
      <c r="AE727" s="233"/>
      <c r="AF727" s="233"/>
      <c r="AG727" s="233"/>
      <c r="AH727" s="233"/>
      <c r="AI727" s="233"/>
      <c r="AJ727" s="233"/>
      <c r="AK727" s="233"/>
      <c r="AL727" s="233"/>
      <c r="AM727" s="233"/>
      <c r="AN727" s="233"/>
      <c r="AO727" s="233"/>
      <c r="AP727" s="233"/>
      <c r="AQ727" s="233"/>
      <c r="AR727" s="233"/>
      <c r="AS727" s="233"/>
      <c r="AT727" s="233"/>
      <c r="AU727" s="233"/>
      <c r="AV727" s="233"/>
      <c r="AW727" s="233"/>
      <c r="AX727" s="233"/>
      <c r="AY727" s="233"/>
      <c r="AZ727" s="233"/>
      <c r="BA727" s="232" t="e">
        <v>#N/A</v>
      </c>
      <c r="BB727" s="232">
        <v>0</v>
      </c>
      <c r="BC727" t="e">
        <v>#N/A</v>
      </c>
      <c r="BD727">
        <f>VLOOKUP(A727,[1]ورقة6!$A$2:$A$5557,1,0)</f>
        <v>339973</v>
      </c>
      <c r="BE727" s="125">
        <v>0</v>
      </c>
    </row>
    <row r="728" spans="1:57" x14ac:dyDescent="0.25">
      <c r="A728" s="233">
        <v>339974</v>
      </c>
      <c r="B728" s="234" t="s">
        <v>107</v>
      </c>
      <c r="C728" s="233" t="s">
        <v>133</v>
      </c>
      <c r="D728" s="233" t="s">
        <v>133</v>
      </c>
      <c r="E728" s="233" t="s">
        <v>133</v>
      </c>
      <c r="F728" s="233" t="s">
        <v>133</v>
      </c>
      <c r="G728" s="233" t="s">
        <v>133</v>
      </c>
      <c r="H728" s="233" t="s">
        <v>133</v>
      </c>
      <c r="I728" s="233" t="s">
        <v>133</v>
      </c>
      <c r="J728" s="233" t="s">
        <v>131</v>
      </c>
      <c r="K728" s="233" t="s">
        <v>131</v>
      </c>
      <c r="L728" s="233" t="s">
        <v>131</v>
      </c>
      <c r="M728" s="233" t="s">
        <v>131</v>
      </c>
      <c r="N728" s="233" t="s">
        <v>131</v>
      </c>
      <c r="O728" s="233" t="s">
        <v>131</v>
      </c>
      <c r="P728" s="233"/>
      <c r="Q728" s="233"/>
      <c r="R728" s="233"/>
      <c r="S728" s="233"/>
      <c r="T728" s="233"/>
      <c r="U728" s="233"/>
      <c r="V728" s="233"/>
      <c r="W728" s="233"/>
      <c r="X728" s="233"/>
      <c r="Y728" s="233"/>
      <c r="Z728" s="233"/>
      <c r="AA728" s="233"/>
      <c r="AB728" s="233"/>
      <c r="AC728" s="233"/>
      <c r="AD728" s="233"/>
      <c r="AE728" s="233"/>
      <c r="AF728" s="233"/>
      <c r="AG728" s="233"/>
      <c r="AH728" s="233"/>
      <c r="AI728" s="233"/>
      <c r="AJ728" s="233"/>
      <c r="AK728" s="233"/>
      <c r="AL728" s="233"/>
      <c r="AM728" s="233"/>
      <c r="AN728" s="233"/>
      <c r="AO728" s="233"/>
      <c r="AP728" s="233"/>
      <c r="AQ728" s="233"/>
      <c r="AR728" s="233"/>
      <c r="AS728" s="233"/>
      <c r="AT728" s="233"/>
      <c r="AU728" s="233"/>
      <c r="AV728" s="233"/>
      <c r="AW728" s="233"/>
      <c r="AX728" s="233"/>
      <c r="AY728" s="233"/>
      <c r="AZ728" s="233"/>
      <c r="BA728" s="232" t="e">
        <v>#N/A</v>
      </c>
      <c r="BB728" s="232">
        <v>0</v>
      </c>
      <c r="BC728" t="e">
        <v>#N/A</v>
      </c>
      <c r="BD728">
        <f>VLOOKUP(A728,[1]ورقة6!$A$2:$A$5557,1,0)</f>
        <v>339974</v>
      </c>
      <c r="BE728" s="125">
        <v>0</v>
      </c>
    </row>
    <row r="729" spans="1:57" x14ac:dyDescent="0.25">
      <c r="A729" s="233">
        <v>339975</v>
      </c>
      <c r="B729" s="234" t="s">
        <v>107</v>
      </c>
      <c r="C729" s="233"/>
      <c r="D729" s="233"/>
      <c r="E729" s="233" t="s">
        <v>133</v>
      </c>
      <c r="F729" s="233" t="s">
        <v>134</v>
      </c>
      <c r="G729" s="233" t="s">
        <v>133</v>
      </c>
      <c r="H729" s="233" t="s">
        <v>133</v>
      </c>
      <c r="I729" s="233"/>
      <c r="J729" s="233" t="s">
        <v>133</v>
      </c>
      <c r="K729" s="233" t="s">
        <v>133</v>
      </c>
      <c r="L729" s="233" t="s">
        <v>133</v>
      </c>
      <c r="M729" s="233" t="s">
        <v>133</v>
      </c>
      <c r="N729" s="233" t="s">
        <v>133</v>
      </c>
      <c r="O729" s="233" t="s">
        <v>133</v>
      </c>
      <c r="P729" s="233"/>
      <c r="Q729" s="233"/>
      <c r="R729" s="233"/>
      <c r="S729" s="233"/>
      <c r="T729" s="233"/>
      <c r="U729" s="233"/>
      <c r="V729" s="233"/>
      <c r="W729" s="233"/>
      <c r="X729" s="233"/>
      <c r="Y729" s="233"/>
      <c r="Z729" s="233"/>
      <c r="AA729" s="233"/>
      <c r="AB729" s="233"/>
      <c r="AC729" s="233"/>
      <c r="AD729" s="233"/>
      <c r="AE729" s="233"/>
      <c r="AF729" s="233"/>
      <c r="AG729" s="233"/>
      <c r="AH729" s="233"/>
      <c r="AI729" s="233"/>
      <c r="AJ729" s="233"/>
      <c r="AK729" s="233"/>
      <c r="AL729" s="233"/>
      <c r="AM729" s="233"/>
      <c r="AN729" s="233"/>
      <c r="AO729" s="233"/>
      <c r="AP729" s="233"/>
      <c r="AQ729" s="233"/>
      <c r="AR729" s="233"/>
      <c r="AS729" s="233"/>
      <c r="AT729" s="233"/>
      <c r="AU729" s="233"/>
      <c r="AV729" s="233"/>
      <c r="AW729" s="233"/>
      <c r="AX729" s="233"/>
      <c r="AY729" s="233"/>
      <c r="AZ729" s="233"/>
      <c r="BA729" s="232" t="e">
        <v>#N/A</v>
      </c>
      <c r="BB729" s="232">
        <v>0</v>
      </c>
      <c r="BC729" t="e">
        <v>#N/A</v>
      </c>
      <c r="BD729">
        <f>VLOOKUP(A729,[1]ورقة6!$A$2:$A$5557,1,0)</f>
        <v>339975</v>
      </c>
      <c r="BE729" s="125">
        <v>0</v>
      </c>
    </row>
    <row r="730" spans="1:57" x14ac:dyDescent="0.25">
      <c r="A730">
        <v>339976</v>
      </c>
      <c r="B730" t="s">
        <v>107</v>
      </c>
      <c r="C730" t="s">
        <v>133</v>
      </c>
      <c r="D730" t="s">
        <v>134</v>
      </c>
      <c r="E730"/>
      <c r="F730" t="s">
        <v>134</v>
      </c>
      <c r="G730"/>
      <c r="H730" t="s">
        <v>134</v>
      </c>
      <c r="I730" t="s">
        <v>133</v>
      </c>
      <c r="J730"/>
      <c r="K730" t="s">
        <v>133</v>
      </c>
      <c r="L730" t="s">
        <v>133</v>
      </c>
      <c r="M730"/>
      <c r="N730" t="s">
        <v>133</v>
      </c>
      <c r="O730" t="s">
        <v>133</v>
      </c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 s="232" t="s">
        <v>107</v>
      </c>
      <c r="BB730" s="232">
        <v>0</v>
      </c>
      <c r="BC730" t="e">
        <v>#N/A</v>
      </c>
      <c r="BD730">
        <f>VLOOKUP(A730,[1]ورقة6!$A$2:$A$5557,1,0)</f>
        <v>339976</v>
      </c>
      <c r="BE730" s="125">
        <v>0</v>
      </c>
    </row>
    <row r="731" spans="1:57" x14ac:dyDescent="0.25">
      <c r="A731">
        <v>339978</v>
      </c>
      <c r="B731" t="s">
        <v>107</v>
      </c>
      <c r="C731"/>
      <c r="D731"/>
      <c r="E731" t="s">
        <v>134</v>
      </c>
      <c r="F731" t="s">
        <v>131</v>
      </c>
      <c r="G731"/>
      <c r="H731"/>
      <c r="I731"/>
      <c r="J731" t="s">
        <v>134</v>
      </c>
      <c r="K731" t="s">
        <v>134</v>
      </c>
      <c r="L731"/>
      <c r="M731" t="s">
        <v>134</v>
      </c>
      <c r="N731"/>
      <c r="O731" t="s">
        <v>134</v>
      </c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 s="232" t="s">
        <v>107</v>
      </c>
      <c r="BB731" s="232">
        <v>0</v>
      </c>
      <c r="BC731" t="e">
        <v>#N/A</v>
      </c>
      <c r="BD731">
        <f>VLOOKUP(A731,[1]ورقة6!$A$2:$A$5557,1,0)</f>
        <v>339978</v>
      </c>
      <c r="BE731" s="125">
        <v>0</v>
      </c>
    </row>
    <row r="732" spans="1:57" x14ac:dyDescent="0.25">
      <c r="A732" s="233">
        <v>339979</v>
      </c>
      <c r="B732" s="234" t="s">
        <v>107</v>
      </c>
      <c r="C732" s="233" t="s">
        <v>133</v>
      </c>
      <c r="D732" s="233" t="s">
        <v>131</v>
      </c>
      <c r="E732" s="233" t="s">
        <v>131</v>
      </c>
      <c r="F732" s="233" t="s">
        <v>133</v>
      </c>
      <c r="G732" s="233" t="s">
        <v>133</v>
      </c>
      <c r="H732" s="233" t="s">
        <v>133</v>
      </c>
      <c r="I732" s="233" t="s">
        <v>133</v>
      </c>
      <c r="J732" s="233" t="s">
        <v>131</v>
      </c>
      <c r="K732" s="233" t="s">
        <v>131</v>
      </c>
      <c r="L732" s="233" t="s">
        <v>131</v>
      </c>
      <c r="M732" s="233" t="s">
        <v>131</v>
      </c>
      <c r="N732" s="233" t="s">
        <v>131</v>
      </c>
      <c r="O732" s="233" t="s">
        <v>131</v>
      </c>
      <c r="P732" s="233"/>
      <c r="Q732" s="233"/>
      <c r="R732" s="233"/>
      <c r="S732" s="233"/>
      <c r="T732" s="233"/>
      <c r="U732" s="233"/>
      <c r="V732" s="233"/>
      <c r="W732" s="233"/>
      <c r="X732" s="233"/>
      <c r="Y732" s="233"/>
      <c r="Z732" s="233"/>
      <c r="AA732" s="233"/>
      <c r="AB732" s="233"/>
      <c r="AC732" s="233"/>
      <c r="AD732" s="233"/>
      <c r="AE732" s="233"/>
      <c r="AF732" s="233"/>
      <c r="AG732" s="233"/>
      <c r="AH732" s="233"/>
      <c r="AI732" s="233"/>
      <c r="AJ732" s="233"/>
      <c r="AK732" s="233"/>
      <c r="AL732" s="233"/>
      <c r="AM732" s="233"/>
      <c r="AN732" s="233"/>
      <c r="AO732" s="233"/>
      <c r="AP732" s="233"/>
      <c r="AQ732" s="233"/>
      <c r="AR732" s="233"/>
      <c r="AS732" s="233"/>
      <c r="AT732" s="233"/>
      <c r="AU732" s="233"/>
      <c r="AV732" s="233"/>
      <c r="AW732" s="233"/>
      <c r="AX732" s="233"/>
      <c r="AY732" s="233"/>
      <c r="AZ732" s="233"/>
      <c r="BA732" s="232" t="e">
        <v>#N/A</v>
      </c>
      <c r="BB732" s="232">
        <v>0</v>
      </c>
      <c r="BC732" t="e">
        <v>#N/A</v>
      </c>
      <c r="BD732">
        <f>VLOOKUP(A732,[1]ورقة6!$A$2:$A$5557,1,0)</f>
        <v>339979</v>
      </c>
      <c r="BE732" s="125">
        <v>0</v>
      </c>
    </row>
    <row r="733" spans="1:57" x14ac:dyDescent="0.25">
      <c r="A733">
        <v>339980</v>
      </c>
      <c r="B733" t="s">
        <v>107</v>
      </c>
      <c r="C733"/>
      <c r="D733"/>
      <c r="E733" t="s">
        <v>134</v>
      </c>
      <c r="F733" t="s">
        <v>131</v>
      </c>
      <c r="G733" t="s">
        <v>134</v>
      </c>
      <c r="H733" t="s">
        <v>134</v>
      </c>
      <c r="I733" t="s">
        <v>134</v>
      </c>
      <c r="J733"/>
      <c r="K733"/>
      <c r="L733"/>
      <c r="M733" t="s">
        <v>131</v>
      </c>
      <c r="N733" t="s">
        <v>131</v>
      </c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 s="232" t="s">
        <v>107</v>
      </c>
      <c r="BB733" s="232">
        <v>0</v>
      </c>
      <c r="BC733" t="e">
        <v>#N/A</v>
      </c>
      <c r="BD733">
        <f>VLOOKUP(A733,[1]ورقة6!$A$2:$A$5557,1,0)</f>
        <v>339980</v>
      </c>
      <c r="BE733" s="125">
        <v>0</v>
      </c>
    </row>
    <row r="734" spans="1:57" x14ac:dyDescent="0.25">
      <c r="A734">
        <v>339982</v>
      </c>
      <c r="B734" t="s">
        <v>107</v>
      </c>
      <c r="C734"/>
      <c r="D734"/>
      <c r="E734"/>
      <c r="F734" t="s">
        <v>134</v>
      </c>
      <c r="G734"/>
      <c r="H734" t="s">
        <v>134</v>
      </c>
      <c r="I734"/>
      <c r="J734" t="s">
        <v>134</v>
      </c>
      <c r="K734" t="s">
        <v>134</v>
      </c>
      <c r="L734"/>
      <c r="M734"/>
      <c r="N734" t="s">
        <v>134</v>
      </c>
      <c r="O734" t="s">
        <v>134</v>
      </c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 s="232" t="s">
        <v>107</v>
      </c>
      <c r="BB734" s="232">
        <v>0</v>
      </c>
      <c r="BC734" t="e">
        <v>#N/A</v>
      </c>
      <c r="BD734">
        <f>VLOOKUP(A734,[1]ورقة6!$A$2:$A$5557,1,0)</f>
        <v>339982</v>
      </c>
      <c r="BE734" s="125">
        <v>0</v>
      </c>
    </row>
    <row r="735" spans="1:57" x14ac:dyDescent="0.25">
      <c r="A735" s="233">
        <v>339983</v>
      </c>
      <c r="B735" s="234" t="s">
        <v>107</v>
      </c>
      <c r="C735" s="233" t="s">
        <v>133</v>
      </c>
      <c r="D735" s="233" t="s">
        <v>133</v>
      </c>
      <c r="E735" s="233" t="s">
        <v>133</v>
      </c>
      <c r="F735" s="233" t="s">
        <v>133</v>
      </c>
      <c r="G735" s="233" t="s">
        <v>133</v>
      </c>
      <c r="H735" s="233" t="s">
        <v>133</v>
      </c>
      <c r="I735" s="233" t="s">
        <v>133</v>
      </c>
      <c r="J735" s="233" t="s">
        <v>131</v>
      </c>
      <c r="K735" s="233" t="s">
        <v>131</v>
      </c>
      <c r="L735" s="233" t="s">
        <v>131</v>
      </c>
      <c r="M735" s="233" t="s">
        <v>131</v>
      </c>
      <c r="N735" s="233" t="s">
        <v>131</v>
      </c>
      <c r="O735" s="233" t="s">
        <v>131</v>
      </c>
      <c r="P735" s="233"/>
      <c r="Q735" s="233"/>
      <c r="R735" s="233"/>
      <c r="S735" s="233"/>
      <c r="T735" s="233"/>
      <c r="U735" s="233"/>
      <c r="V735" s="233"/>
      <c r="W735" s="233"/>
      <c r="X735" s="233"/>
      <c r="Y735" s="233"/>
      <c r="Z735" s="233"/>
      <c r="AA735" s="233"/>
      <c r="AB735" s="233"/>
      <c r="AC735" s="233"/>
      <c r="AD735" s="233"/>
      <c r="AE735" s="233"/>
      <c r="AF735" s="233"/>
      <c r="AG735" s="233"/>
      <c r="AH735" s="233"/>
      <c r="AI735" s="233"/>
      <c r="AJ735" s="233"/>
      <c r="AK735" s="233"/>
      <c r="AL735" s="233"/>
      <c r="AM735" s="233"/>
      <c r="AN735" s="233"/>
      <c r="AO735" s="233"/>
      <c r="AP735" s="233"/>
      <c r="AQ735" s="233"/>
      <c r="AR735" s="233"/>
      <c r="AS735" s="233"/>
      <c r="AT735" s="233"/>
      <c r="AU735" s="233"/>
      <c r="AV735" s="233"/>
      <c r="AW735" s="233"/>
      <c r="AX735" s="233"/>
      <c r="AY735" s="233"/>
      <c r="AZ735" s="233"/>
      <c r="BA735" s="232" t="e">
        <v>#N/A</v>
      </c>
      <c r="BB735" s="232">
        <v>0</v>
      </c>
      <c r="BC735" t="e">
        <v>#N/A</v>
      </c>
      <c r="BD735">
        <f>VLOOKUP(A735,[1]ورقة6!$A$2:$A$5557,1,0)</f>
        <v>339983</v>
      </c>
      <c r="BE735" s="125">
        <v>0</v>
      </c>
    </row>
    <row r="736" spans="1:57" x14ac:dyDescent="0.25">
      <c r="A736" s="233">
        <v>339986</v>
      </c>
      <c r="B736" s="234" t="s">
        <v>107</v>
      </c>
      <c r="C736" s="233" t="s">
        <v>133</v>
      </c>
      <c r="D736" s="233" t="s">
        <v>133</v>
      </c>
      <c r="E736" s="233" t="s">
        <v>133</v>
      </c>
      <c r="F736" s="233" t="s">
        <v>131</v>
      </c>
      <c r="G736" s="233" t="s">
        <v>133</v>
      </c>
      <c r="H736" s="233" t="s">
        <v>133</v>
      </c>
      <c r="I736" s="233" t="s">
        <v>131</v>
      </c>
      <c r="J736" s="233" t="s">
        <v>131</v>
      </c>
      <c r="K736" s="233" t="s">
        <v>131</v>
      </c>
      <c r="L736" s="233" t="s">
        <v>131</v>
      </c>
      <c r="M736" s="233" t="s">
        <v>131</v>
      </c>
      <c r="N736" s="233" t="s">
        <v>131</v>
      </c>
      <c r="O736" s="233" t="s">
        <v>131</v>
      </c>
      <c r="P736" s="233"/>
      <c r="Q736" s="233"/>
      <c r="R736" s="233"/>
      <c r="S736" s="233"/>
      <c r="T736" s="233"/>
      <c r="U736" s="233"/>
      <c r="V736" s="233"/>
      <c r="W736" s="233"/>
      <c r="X736" s="233"/>
      <c r="Y736" s="233"/>
      <c r="Z736" s="233"/>
      <c r="AA736" s="233"/>
      <c r="AB736" s="233"/>
      <c r="AC736" s="233"/>
      <c r="AD736" s="233"/>
      <c r="AE736" s="233"/>
      <c r="AF736" s="233"/>
      <c r="AG736" s="233"/>
      <c r="AH736" s="233"/>
      <c r="AI736" s="233"/>
      <c r="AJ736" s="233"/>
      <c r="AK736" s="233"/>
      <c r="AL736" s="233"/>
      <c r="AM736" s="233"/>
      <c r="AN736" s="233"/>
      <c r="AO736" s="233"/>
      <c r="AP736" s="233"/>
      <c r="AQ736" s="233"/>
      <c r="AR736" s="233"/>
      <c r="AS736" s="233"/>
      <c r="AT736" s="233"/>
      <c r="AU736" s="233"/>
      <c r="AV736" s="233"/>
      <c r="AW736" s="233"/>
      <c r="AX736" s="233"/>
      <c r="AY736" s="233"/>
      <c r="AZ736" s="233"/>
      <c r="BA736" s="232" t="e">
        <v>#N/A</v>
      </c>
      <c r="BB736" s="232">
        <v>0</v>
      </c>
      <c r="BC736" t="e">
        <v>#N/A</v>
      </c>
      <c r="BD736">
        <f>VLOOKUP(A736,[1]ورقة6!$A$2:$A$5557,1,0)</f>
        <v>339986</v>
      </c>
      <c r="BE736" s="125">
        <v>0</v>
      </c>
    </row>
    <row r="737" spans="1:57" x14ac:dyDescent="0.25">
      <c r="A737" s="233">
        <v>339987</v>
      </c>
      <c r="B737" s="234" t="s">
        <v>107</v>
      </c>
      <c r="C737" s="233"/>
      <c r="D737" s="233" t="s">
        <v>133</v>
      </c>
      <c r="E737" s="233"/>
      <c r="F737" s="233" t="s">
        <v>133</v>
      </c>
      <c r="G737" s="233" t="s">
        <v>133</v>
      </c>
      <c r="H737" s="233"/>
      <c r="I737" s="233" t="s">
        <v>133</v>
      </c>
      <c r="J737" s="233" t="s">
        <v>131</v>
      </c>
      <c r="K737" s="233" t="s">
        <v>131</v>
      </c>
      <c r="L737" s="233" t="s">
        <v>131</v>
      </c>
      <c r="M737" s="233" t="s">
        <v>131</v>
      </c>
      <c r="N737" s="233" t="s">
        <v>131</v>
      </c>
      <c r="O737" s="233" t="s">
        <v>131</v>
      </c>
      <c r="P737" s="233"/>
      <c r="Q737" s="233"/>
      <c r="R737" s="233"/>
      <c r="S737" s="233"/>
      <c r="T737" s="233"/>
      <c r="U737" s="233"/>
      <c r="V737" s="233"/>
      <c r="W737" s="233"/>
      <c r="X737" s="233"/>
      <c r="Y737" s="233"/>
      <c r="Z737" s="233"/>
      <c r="AA737" s="233"/>
      <c r="AB737" s="233"/>
      <c r="AC737" s="233"/>
      <c r="AD737" s="233"/>
      <c r="AE737" s="233"/>
      <c r="AF737" s="233"/>
      <c r="AG737" s="233"/>
      <c r="AH737" s="233"/>
      <c r="AI737" s="233"/>
      <c r="AJ737" s="233"/>
      <c r="AK737" s="233"/>
      <c r="AL737" s="233"/>
      <c r="AM737" s="233"/>
      <c r="AN737" s="233"/>
      <c r="AO737" s="233"/>
      <c r="AP737" s="233"/>
      <c r="AQ737" s="233"/>
      <c r="AR737" s="233"/>
      <c r="AS737" s="233"/>
      <c r="AT737" s="233"/>
      <c r="AU737" s="233"/>
      <c r="AV737" s="233"/>
      <c r="AW737" s="233"/>
      <c r="AX737" s="233"/>
      <c r="AY737" s="233"/>
      <c r="AZ737" s="233"/>
      <c r="BA737" s="232" t="e">
        <v>#N/A</v>
      </c>
      <c r="BB737" s="232">
        <v>0</v>
      </c>
      <c r="BC737" t="e">
        <v>#N/A</v>
      </c>
      <c r="BD737">
        <f>VLOOKUP(A737,[1]ورقة6!$A$2:$A$5557,1,0)</f>
        <v>339987</v>
      </c>
      <c r="BE737" s="125">
        <v>0</v>
      </c>
    </row>
    <row r="738" spans="1:57" x14ac:dyDescent="0.25">
      <c r="A738" s="233">
        <v>339990</v>
      </c>
      <c r="B738" s="234" t="s">
        <v>107</v>
      </c>
      <c r="C738" s="233" t="s">
        <v>133</v>
      </c>
      <c r="D738" s="233" t="s">
        <v>133</v>
      </c>
      <c r="E738" s="233" t="s">
        <v>133</v>
      </c>
      <c r="F738" s="233" t="s">
        <v>133</v>
      </c>
      <c r="G738" s="233" t="s">
        <v>133</v>
      </c>
      <c r="H738" s="233" t="s">
        <v>133</v>
      </c>
      <c r="I738" s="233" t="s">
        <v>133</v>
      </c>
      <c r="J738" s="233" t="s">
        <v>131</v>
      </c>
      <c r="K738" s="233" t="s">
        <v>131</v>
      </c>
      <c r="L738" s="233" t="s">
        <v>131</v>
      </c>
      <c r="M738" s="233" t="s">
        <v>131</v>
      </c>
      <c r="N738" s="233" t="s">
        <v>131</v>
      </c>
      <c r="O738" s="233" t="s">
        <v>131</v>
      </c>
      <c r="P738" s="233"/>
      <c r="Q738" s="233"/>
      <c r="R738" s="233"/>
      <c r="S738" s="233"/>
      <c r="T738" s="233"/>
      <c r="U738" s="233"/>
      <c r="V738" s="233"/>
      <c r="W738" s="233"/>
      <c r="X738" s="233"/>
      <c r="Y738" s="233"/>
      <c r="Z738" s="233"/>
      <c r="AA738" s="233"/>
      <c r="AB738" s="233"/>
      <c r="AC738" s="233"/>
      <c r="AD738" s="233"/>
      <c r="AE738" s="233"/>
      <c r="AF738" s="233"/>
      <c r="AG738" s="233"/>
      <c r="AH738" s="233"/>
      <c r="AI738" s="233"/>
      <c r="AJ738" s="233"/>
      <c r="AK738" s="233"/>
      <c r="AL738" s="233"/>
      <c r="AM738" s="233"/>
      <c r="AN738" s="233"/>
      <c r="AO738" s="233"/>
      <c r="AP738" s="233"/>
      <c r="AQ738" s="233"/>
      <c r="AR738" s="233"/>
      <c r="AS738" s="233"/>
      <c r="AT738" s="233"/>
      <c r="AU738" s="233"/>
      <c r="AV738" s="233"/>
      <c r="AW738" s="233"/>
      <c r="AX738" s="233"/>
      <c r="AY738" s="233"/>
      <c r="AZ738" s="233"/>
      <c r="BA738" s="232" t="e">
        <v>#N/A</v>
      </c>
      <c r="BB738" s="232">
        <v>0</v>
      </c>
      <c r="BC738" t="e">
        <v>#N/A</v>
      </c>
      <c r="BD738">
        <f>VLOOKUP(A738,[1]ورقة6!$A$2:$A$5557,1,0)</f>
        <v>339990</v>
      </c>
      <c r="BE738" s="125">
        <v>0</v>
      </c>
    </row>
    <row r="739" spans="1:57" x14ac:dyDescent="0.25">
      <c r="A739" s="233">
        <v>339992</v>
      </c>
      <c r="B739" s="234" t="s">
        <v>107</v>
      </c>
      <c r="C739" s="233"/>
      <c r="D739" s="233" t="s">
        <v>134</v>
      </c>
      <c r="E739" s="233"/>
      <c r="F739" s="233"/>
      <c r="G739" s="233" t="s">
        <v>134</v>
      </c>
      <c r="H739" s="233"/>
      <c r="I739" s="233"/>
      <c r="J739" s="233" t="s">
        <v>133</v>
      </c>
      <c r="K739" s="233"/>
      <c r="L739" s="233" t="s">
        <v>133</v>
      </c>
      <c r="M739" s="233"/>
      <c r="N739" s="233"/>
      <c r="O739" s="233" t="s">
        <v>133</v>
      </c>
      <c r="P739" s="233"/>
      <c r="Q739" s="233"/>
      <c r="R739" s="233"/>
      <c r="S739" s="233"/>
      <c r="T739" s="233"/>
      <c r="U739" s="233"/>
      <c r="V739" s="233"/>
      <c r="W739" s="233"/>
      <c r="X739" s="233"/>
      <c r="Y739" s="233"/>
      <c r="Z739" s="233"/>
      <c r="AA739" s="233"/>
      <c r="AB739" s="233"/>
      <c r="AC739" s="233"/>
      <c r="AD739" s="233"/>
      <c r="AE739" s="233"/>
      <c r="AF739" s="233"/>
      <c r="AG739" s="233"/>
      <c r="AH739" s="233"/>
      <c r="AI739" s="233"/>
      <c r="AJ739" s="233"/>
      <c r="AK739" s="233"/>
      <c r="AL739" s="233"/>
      <c r="AM739" s="233"/>
      <c r="AN739" s="233"/>
      <c r="AO739" s="233"/>
      <c r="AP739" s="233"/>
      <c r="AQ739" s="233"/>
      <c r="AR739" s="233"/>
      <c r="AS739" s="233"/>
      <c r="AT739" s="233"/>
      <c r="AU739" s="233"/>
      <c r="AV739" s="233"/>
      <c r="AW739" s="233"/>
      <c r="AX739" s="233"/>
      <c r="AY739" s="233"/>
      <c r="AZ739" s="233"/>
      <c r="BA739" s="232" t="e">
        <v>#N/A</v>
      </c>
      <c r="BB739" s="232">
        <v>0</v>
      </c>
      <c r="BC739" t="e">
        <v>#N/A</v>
      </c>
      <c r="BD739">
        <f>VLOOKUP(A739,[1]ورقة6!$A$2:$A$5557,1,0)</f>
        <v>339992</v>
      </c>
      <c r="BE739" s="125">
        <v>0</v>
      </c>
    </row>
    <row r="740" spans="1:57" x14ac:dyDescent="0.25">
      <c r="A740">
        <v>339993</v>
      </c>
      <c r="B740" t="s">
        <v>107</v>
      </c>
      <c r="C740"/>
      <c r="D740" t="s">
        <v>134</v>
      </c>
      <c r="E740"/>
      <c r="F740" t="s">
        <v>134</v>
      </c>
      <c r="G740" t="s">
        <v>134</v>
      </c>
      <c r="H740" t="s">
        <v>134</v>
      </c>
      <c r="I740" t="s">
        <v>134</v>
      </c>
      <c r="J740"/>
      <c r="K740" t="s">
        <v>134</v>
      </c>
      <c r="L740" t="s">
        <v>134</v>
      </c>
      <c r="M740"/>
      <c r="N740" t="s">
        <v>134</v>
      </c>
      <c r="O740" t="s">
        <v>134</v>
      </c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 s="232" t="s">
        <v>107</v>
      </c>
      <c r="BB740" s="232">
        <v>0</v>
      </c>
      <c r="BC740" t="e">
        <v>#N/A</v>
      </c>
      <c r="BD740">
        <f>VLOOKUP(A740,[1]ورقة6!$A$2:$A$5557,1,0)</f>
        <v>339993</v>
      </c>
      <c r="BE740" s="125">
        <v>0</v>
      </c>
    </row>
    <row r="741" spans="1:57" x14ac:dyDescent="0.25">
      <c r="A741" s="233">
        <v>339996</v>
      </c>
      <c r="B741" s="234" t="s">
        <v>107</v>
      </c>
      <c r="C741" s="233"/>
      <c r="D741" s="233" t="s">
        <v>134</v>
      </c>
      <c r="E741" s="233" t="s">
        <v>131</v>
      </c>
      <c r="F741" s="233" t="s">
        <v>133</v>
      </c>
      <c r="G741" s="233"/>
      <c r="H741" s="233" t="s">
        <v>131</v>
      </c>
      <c r="I741" s="233" t="s">
        <v>131</v>
      </c>
      <c r="J741" s="233" t="s">
        <v>131</v>
      </c>
      <c r="K741" s="233" t="s">
        <v>131</v>
      </c>
      <c r="L741" s="233" t="s">
        <v>131</v>
      </c>
      <c r="M741" s="233" t="s">
        <v>131</v>
      </c>
      <c r="N741" s="233" t="s">
        <v>133</v>
      </c>
      <c r="O741" s="233" t="s">
        <v>131</v>
      </c>
      <c r="P741" s="233"/>
      <c r="Q741" s="233"/>
      <c r="R741" s="233"/>
      <c r="S741" s="233"/>
      <c r="T741" s="233"/>
      <c r="U741" s="233"/>
      <c r="V741" s="233"/>
      <c r="W741" s="233"/>
      <c r="X741" s="233"/>
      <c r="Y741" s="233"/>
      <c r="Z741" s="233"/>
      <c r="AA741" s="233"/>
      <c r="AB741" s="233"/>
      <c r="AC741" s="233"/>
      <c r="AD741" s="233"/>
      <c r="AE741" s="233"/>
      <c r="AF741" s="233"/>
      <c r="AG741" s="233"/>
      <c r="AH741" s="233"/>
      <c r="AI741" s="233"/>
      <c r="AJ741" s="233"/>
      <c r="AK741" s="233"/>
      <c r="AL741" s="233"/>
      <c r="AM741" s="233"/>
      <c r="AN741" s="233"/>
      <c r="AO741" s="233"/>
      <c r="AP741" s="233"/>
      <c r="AQ741" s="233"/>
      <c r="AR741" s="233"/>
      <c r="AS741" s="233"/>
      <c r="AT741" s="233"/>
      <c r="AU741" s="233"/>
      <c r="AV741" s="233"/>
      <c r="AW741" s="233"/>
      <c r="AX741" s="233"/>
      <c r="AY741" s="233"/>
      <c r="AZ741" s="233"/>
      <c r="BA741" s="232" t="s">
        <v>107</v>
      </c>
      <c r="BB741" s="232">
        <v>0</v>
      </c>
      <c r="BC741" t="e">
        <v>#N/A</v>
      </c>
      <c r="BD741">
        <f>VLOOKUP(A741,[1]ورقة6!$A$2:$A$5557,1,0)</f>
        <v>339996</v>
      </c>
      <c r="BE741" s="125">
        <v>0</v>
      </c>
    </row>
    <row r="742" spans="1:57" x14ac:dyDescent="0.25">
      <c r="A742" s="233">
        <v>339999</v>
      </c>
      <c r="B742" s="234" t="s">
        <v>107</v>
      </c>
      <c r="C742" s="233"/>
      <c r="D742" s="233" t="s">
        <v>133</v>
      </c>
      <c r="E742" s="233"/>
      <c r="F742" s="233" t="s">
        <v>133</v>
      </c>
      <c r="G742" s="233"/>
      <c r="H742" s="233" t="s">
        <v>133</v>
      </c>
      <c r="I742" s="233" t="s">
        <v>133</v>
      </c>
      <c r="J742" s="233" t="s">
        <v>131</v>
      </c>
      <c r="K742" s="233" t="s">
        <v>131</v>
      </c>
      <c r="L742" s="233" t="s">
        <v>131</v>
      </c>
      <c r="M742" s="233" t="s">
        <v>131</v>
      </c>
      <c r="N742" s="233" t="s">
        <v>131</v>
      </c>
      <c r="O742" s="233" t="s">
        <v>131</v>
      </c>
      <c r="P742" s="233"/>
      <c r="Q742" s="233"/>
      <c r="R742" s="233"/>
      <c r="S742" s="233"/>
      <c r="T742" s="233"/>
      <c r="U742" s="233"/>
      <c r="V742" s="233"/>
      <c r="W742" s="233"/>
      <c r="X742" s="233"/>
      <c r="Y742" s="233"/>
      <c r="Z742" s="233"/>
      <c r="AA742" s="233"/>
      <c r="AB742" s="233"/>
      <c r="AC742" s="233"/>
      <c r="AD742" s="233"/>
      <c r="AE742" s="233"/>
      <c r="AF742" s="233"/>
      <c r="AG742" s="233"/>
      <c r="AH742" s="233"/>
      <c r="AI742" s="233"/>
      <c r="AJ742" s="233"/>
      <c r="AK742" s="233"/>
      <c r="AL742" s="233"/>
      <c r="AM742" s="233"/>
      <c r="AN742" s="233"/>
      <c r="AO742" s="233"/>
      <c r="AP742" s="233"/>
      <c r="AQ742" s="233"/>
      <c r="AR742" s="233"/>
      <c r="AS742" s="233"/>
      <c r="AT742" s="233"/>
      <c r="AU742" s="233"/>
      <c r="AV742" s="233"/>
      <c r="AW742" s="233"/>
      <c r="AX742" s="233"/>
      <c r="AY742" s="233"/>
      <c r="AZ742" s="233"/>
      <c r="BA742" s="232" t="e">
        <v>#N/A</v>
      </c>
      <c r="BB742" s="232">
        <v>0</v>
      </c>
      <c r="BC742" t="e">
        <v>#N/A</v>
      </c>
      <c r="BD742">
        <f>VLOOKUP(A742,[1]ورقة6!$A$2:$A$5557,1,0)</f>
        <v>339999</v>
      </c>
      <c r="BE742" s="125">
        <v>0</v>
      </c>
    </row>
    <row r="743" spans="1:57" x14ac:dyDescent="0.25">
      <c r="A743" s="233">
        <v>340000</v>
      </c>
      <c r="B743" s="234" t="s">
        <v>107</v>
      </c>
      <c r="C743" s="233" t="s">
        <v>133</v>
      </c>
      <c r="D743" s="233" t="s">
        <v>133</v>
      </c>
      <c r="E743" s="233" t="s">
        <v>133</v>
      </c>
      <c r="F743" s="233" t="s">
        <v>133</v>
      </c>
      <c r="G743" s="233" t="s">
        <v>133</v>
      </c>
      <c r="H743" s="233" t="s">
        <v>133</v>
      </c>
      <c r="I743" s="233" t="s">
        <v>133</v>
      </c>
      <c r="J743" s="233" t="s">
        <v>133</v>
      </c>
      <c r="K743" s="233" t="s">
        <v>133</v>
      </c>
      <c r="L743" s="233" t="s">
        <v>133</v>
      </c>
      <c r="M743" s="233" t="s">
        <v>133</v>
      </c>
      <c r="N743" s="233" t="s">
        <v>133</v>
      </c>
      <c r="O743" s="233" t="s">
        <v>133</v>
      </c>
      <c r="P743" s="233"/>
      <c r="Q743" s="233"/>
      <c r="R743" s="233"/>
      <c r="S743" s="233"/>
      <c r="T743" s="233"/>
      <c r="U743" s="233"/>
      <c r="V743" s="233"/>
      <c r="W743" s="233"/>
      <c r="X743" s="233"/>
      <c r="Y743" s="233"/>
      <c r="Z743" s="233"/>
      <c r="AA743" s="233"/>
      <c r="AB743" s="233"/>
      <c r="AC743" s="233"/>
      <c r="AD743" s="233"/>
      <c r="AE743" s="233"/>
      <c r="AF743" s="233"/>
      <c r="AG743" s="233"/>
      <c r="AH743" s="233"/>
      <c r="AI743" s="233"/>
      <c r="AJ743" s="233"/>
      <c r="AK743" s="233"/>
      <c r="AL743" s="233"/>
      <c r="AM743" s="233"/>
      <c r="AN743" s="233"/>
      <c r="AO743" s="233"/>
      <c r="AP743" s="233"/>
      <c r="AQ743" s="233"/>
      <c r="AR743" s="233"/>
      <c r="AS743" s="233"/>
      <c r="AT743" s="233"/>
      <c r="AU743" s="233"/>
      <c r="AV743" s="233"/>
      <c r="AW743" s="233"/>
      <c r="AX743" s="233"/>
      <c r="AY743" s="233"/>
      <c r="AZ743" s="233"/>
      <c r="BA743" s="232" t="e">
        <v>#N/A</v>
      </c>
      <c r="BB743" s="232">
        <v>0</v>
      </c>
      <c r="BC743" t="e">
        <v>#N/A</v>
      </c>
      <c r="BD743">
        <f>VLOOKUP(A743,[1]ورقة6!$A$2:$A$5557,1,0)</f>
        <v>340000</v>
      </c>
      <c r="BE743" s="125">
        <v>0</v>
      </c>
    </row>
    <row r="744" spans="1:57" x14ac:dyDescent="0.25">
      <c r="A744" s="233">
        <v>340001</v>
      </c>
      <c r="B744" s="234" t="s">
        <v>107</v>
      </c>
      <c r="C744" s="233"/>
      <c r="D744" s="233" t="s">
        <v>134</v>
      </c>
      <c r="E744" s="233" t="s">
        <v>134</v>
      </c>
      <c r="F744" s="233" t="s">
        <v>134</v>
      </c>
      <c r="G744" s="233" t="s">
        <v>134</v>
      </c>
      <c r="H744" s="233" t="s">
        <v>134</v>
      </c>
      <c r="I744" s="233" t="s">
        <v>134</v>
      </c>
      <c r="J744" s="233" t="s">
        <v>133</v>
      </c>
      <c r="K744" s="233" t="s">
        <v>133</v>
      </c>
      <c r="L744" s="233" t="s">
        <v>133</v>
      </c>
      <c r="M744" s="233" t="s">
        <v>133</v>
      </c>
      <c r="N744" s="233" t="s">
        <v>133</v>
      </c>
      <c r="O744" s="233" t="s">
        <v>133</v>
      </c>
      <c r="P744" s="233"/>
      <c r="Q744" s="233"/>
      <c r="R744" s="233"/>
      <c r="S744" s="233"/>
      <c r="T744" s="233"/>
      <c r="U744" s="233"/>
      <c r="V744" s="233"/>
      <c r="W744" s="233"/>
      <c r="X744" s="233"/>
      <c r="Y744" s="233"/>
      <c r="Z744" s="233"/>
      <c r="AA744" s="233"/>
      <c r="AB744" s="233"/>
      <c r="AC744" s="233"/>
      <c r="AD744" s="233"/>
      <c r="AE744" s="233"/>
      <c r="AF744" s="233"/>
      <c r="AG744" s="233"/>
      <c r="AH744" s="233"/>
      <c r="AI744" s="233"/>
      <c r="AJ744" s="233"/>
      <c r="AK744" s="233"/>
      <c r="AL744" s="233"/>
      <c r="AM744" s="233"/>
      <c r="AN744" s="233"/>
      <c r="AO744" s="233"/>
      <c r="AP744" s="233"/>
      <c r="AQ744" s="233"/>
      <c r="AR744" s="233"/>
      <c r="AS744" s="233"/>
      <c r="AT744" s="233"/>
      <c r="AU744" s="233"/>
      <c r="AV744" s="233"/>
      <c r="AW744" s="233"/>
      <c r="AX744" s="233"/>
      <c r="AY744" s="233"/>
      <c r="AZ744" s="233"/>
      <c r="BA744" s="232" t="e">
        <v>#N/A</v>
      </c>
      <c r="BB744" s="232">
        <v>0</v>
      </c>
      <c r="BC744" t="e">
        <v>#N/A</v>
      </c>
      <c r="BD744">
        <f>VLOOKUP(A744,[1]ورقة6!$A$2:$A$5557,1,0)</f>
        <v>340001</v>
      </c>
      <c r="BE744" s="125">
        <v>0</v>
      </c>
    </row>
    <row r="745" spans="1:57" x14ac:dyDescent="0.25">
      <c r="A745" s="233">
        <v>340003</v>
      </c>
      <c r="B745" s="234" t="s">
        <v>107</v>
      </c>
      <c r="C745" s="233"/>
      <c r="D745" s="233" t="s">
        <v>133</v>
      </c>
      <c r="E745" s="233"/>
      <c r="F745" s="233"/>
      <c r="G745" s="233" t="s">
        <v>134</v>
      </c>
      <c r="H745" s="233"/>
      <c r="I745" s="233"/>
      <c r="J745" s="233" t="s">
        <v>131</v>
      </c>
      <c r="K745" s="233" t="s">
        <v>133</v>
      </c>
      <c r="L745" s="233" t="s">
        <v>133</v>
      </c>
      <c r="M745" s="233" t="s">
        <v>131</v>
      </c>
      <c r="N745" s="233" t="s">
        <v>131</v>
      </c>
      <c r="O745" s="233" t="s">
        <v>131</v>
      </c>
      <c r="P745" s="233"/>
      <c r="Q745" s="233"/>
      <c r="R745" s="233"/>
      <c r="S745" s="233"/>
      <c r="T745" s="233"/>
      <c r="U745" s="233"/>
      <c r="V745" s="233"/>
      <c r="W745" s="233"/>
      <c r="X745" s="233"/>
      <c r="Y745" s="233"/>
      <c r="Z745" s="233"/>
      <c r="AA745" s="233"/>
      <c r="AB745" s="233"/>
      <c r="AC745" s="233"/>
      <c r="AD745" s="233"/>
      <c r="AE745" s="233"/>
      <c r="AF745" s="233"/>
      <c r="AG745" s="233"/>
      <c r="AH745" s="233"/>
      <c r="AI745" s="233"/>
      <c r="AJ745" s="233"/>
      <c r="AK745" s="233"/>
      <c r="AL745" s="233"/>
      <c r="AM745" s="233"/>
      <c r="AN745" s="233"/>
      <c r="AO745" s="233"/>
      <c r="AP745" s="233"/>
      <c r="AQ745" s="233"/>
      <c r="AR745" s="233"/>
      <c r="AS745" s="233"/>
      <c r="AT745" s="233"/>
      <c r="AU745" s="233"/>
      <c r="AV745" s="233"/>
      <c r="AW745" s="233"/>
      <c r="AX745" s="233"/>
      <c r="AY745" s="233"/>
      <c r="AZ745" s="233"/>
      <c r="BA745" s="232" t="e">
        <v>#N/A</v>
      </c>
      <c r="BB745" s="232">
        <v>0</v>
      </c>
      <c r="BC745" t="e">
        <v>#N/A</v>
      </c>
      <c r="BD745">
        <f>VLOOKUP(A745,[1]ورقة6!$A$2:$A$5557,1,0)</f>
        <v>340003</v>
      </c>
      <c r="BE745" s="125">
        <v>0</v>
      </c>
    </row>
    <row r="746" spans="1:57" x14ac:dyDescent="0.25">
      <c r="A746" s="233">
        <v>340004</v>
      </c>
      <c r="B746" s="234" t="s">
        <v>107</v>
      </c>
      <c r="C746" s="233" t="s">
        <v>133</v>
      </c>
      <c r="D746" s="233" t="s">
        <v>133</v>
      </c>
      <c r="E746" s="233" t="s">
        <v>133</v>
      </c>
      <c r="F746" s="233" t="s">
        <v>133</v>
      </c>
      <c r="G746" s="233" t="s">
        <v>133</v>
      </c>
      <c r="H746" s="233" t="s">
        <v>131</v>
      </c>
      <c r="I746" s="233" t="s">
        <v>131</v>
      </c>
      <c r="J746" s="233" t="s">
        <v>131</v>
      </c>
      <c r="K746" s="233" t="s">
        <v>131</v>
      </c>
      <c r="L746" s="233" t="s">
        <v>131</v>
      </c>
      <c r="M746" s="233" t="s">
        <v>131</v>
      </c>
      <c r="N746" s="233" t="s">
        <v>131</v>
      </c>
      <c r="O746" s="233" t="s">
        <v>131</v>
      </c>
      <c r="P746" s="233"/>
      <c r="Q746" s="233"/>
      <c r="R746" s="233"/>
      <c r="S746" s="233"/>
      <c r="T746" s="233"/>
      <c r="U746" s="233"/>
      <c r="V746" s="233"/>
      <c r="W746" s="233"/>
      <c r="X746" s="233"/>
      <c r="Y746" s="233"/>
      <c r="Z746" s="233"/>
      <c r="AA746" s="233"/>
      <c r="AB746" s="233"/>
      <c r="AC746" s="233"/>
      <c r="AD746" s="233"/>
      <c r="AE746" s="233"/>
      <c r="AF746" s="233"/>
      <c r="AG746" s="233"/>
      <c r="AH746" s="233"/>
      <c r="AI746" s="233"/>
      <c r="AJ746" s="233"/>
      <c r="AK746" s="233"/>
      <c r="AL746" s="233"/>
      <c r="AM746" s="233"/>
      <c r="AN746" s="233"/>
      <c r="AO746" s="233"/>
      <c r="AP746" s="233"/>
      <c r="AQ746" s="233"/>
      <c r="AR746" s="233"/>
      <c r="AS746" s="233"/>
      <c r="AT746" s="233"/>
      <c r="AU746" s="233"/>
      <c r="AV746" s="233"/>
      <c r="AW746" s="233"/>
      <c r="AX746" s="233"/>
      <c r="AY746" s="233"/>
      <c r="AZ746" s="233"/>
      <c r="BA746" s="232" t="e">
        <v>#N/A</v>
      </c>
      <c r="BB746" s="232">
        <v>0</v>
      </c>
      <c r="BC746" t="e">
        <v>#N/A</v>
      </c>
      <c r="BD746">
        <f>VLOOKUP(A746,[1]ورقة6!$A$2:$A$5557,1,0)</f>
        <v>340004</v>
      </c>
      <c r="BE746" s="125">
        <v>0</v>
      </c>
    </row>
    <row r="747" spans="1:57" x14ac:dyDescent="0.25">
      <c r="A747" s="233">
        <v>340005</v>
      </c>
      <c r="B747" s="234" t="s">
        <v>107</v>
      </c>
      <c r="C747" s="233"/>
      <c r="D747" s="233" t="s">
        <v>134</v>
      </c>
      <c r="E747" s="233" t="s">
        <v>134</v>
      </c>
      <c r="F747" s="233" t="s">
        <v>134</v>
      </c>
      <c r="G747" s="233" t="s">
        <v>134</v>
      </c>
      <c r="H747" s="233"/>
      <c r="I747" s="233"/>
      <c r="J747" s="233" t="s">
        <v>131</v>
      </c>
      <c r="K747" s="233" t="s">
        <v>131</v>
      </c>
      <c r="L747" s="233" t="s">
        <v>131</v>
      </c>
      <c r="M747" s="233" t="s">
        <v>131</v>
      </c>
      <c r="N747" s="233" t="s">
        <v>131</v>
      </c>
      <c r="O747" s="233" t="s">
        <v>131</v>
      </c>
      <c r="P747" s="233"/>
      <c r="Q747" s="233"/>
      <c r="R747" s="233"/>
      <c r="S747" s="233"/>
      <c r="T747" s="233"/>
      <c r="U747" s="233"/>
      <c r="V747" s="233"/>
      <c r="W747" s="233"/>
      <c r="X747" s="233"/>
      <c r="Y747" s="233"/>
      <c r="Z747" s="233"/>
      <c r="AA747" s="233"/>
      <c r="AB747" s="233"/>
      <c r="AC747" s="233"/>
      <c r="AD747" s="233"/>
      <c r="AE747" s="233"/>
      <c r="AF747" s="233"/>
      <c r="AG747" s="233"/>
      <c r="AH747" s="233"/>
      <c r="AI747" s="233"/>
      <c r="AJ747" s="233"/>
      <c r="AK747" s="233"/>
      <c r="AL747" s="233"/>
      <c r="AM747" s="233"/>
      <c r="AN747" s="233"/>
      <c r="AO747" s="233"/>
      <c r="AP747" s="233"/>
      <c r="AQ747" s="233"/>
      <c r="AR747" s="233"/>
      <c r="AS747" s="233"/>
      <c r="AT747" s="233"/>
      <c r="AU747" s="233"/>
      <c r="AV747" s="233"/>
      <c r="AW747" s="233"/>
      <c r="AX747" s="233"/>
      <c r="AY747" s="233"/>
      <c r="AZ747" s="233"/>
      <c r="BA747" s="232" t="e">
        <v>#N/A</v>
      </c>
      <c r="BB747" s="232">
        <v>0</v>
      </c>
      <c r="BC747" t="e">
        <v>#N/A</v>
      </c>
      <c r="BD747">
        <f>VLOOKUP(A747,[1]ورقة6!$A$2:$A$5557,1,0)</f>
        <v>340005</v>
      </c>
      <c r="BE747" s="125">
        <v>0</v>
      </c>
    </row>
    <row r="748" spans="1:57" x14ac:dyDescent="0.25">
      <c r="A748" s="233">
        <v>340006</v>
      </c>
      <c r="B748" s="234" t="s">
        <v>107</v>
      </c>
      <c r="C748" s="233" t="s">
        <v>133</v>
      </c>
      <c r="D748" s="233" t="s">
        <v>133</v>
      </c>
      <c r="E748" s="233" t="s">
        <v>133</v>
      </c>
      <c r="F748" s="233" t="s">
        <v>133</v>
      </c>
      <c r="G748" s="233" t="s">
        <v>133</v>
      </c>
      <c r="H748" s="233" t="s">
        <v>133</v>
      </c>
      <c r="I748" s="233" t="s">
        <v>133</v>
      </c>
      <c r="J748" s="233" t="s">
        <v>131</v>
      </c>
      <c r="K748" s="233" t="s">
        <v>131</v>
      </c>
      <c r="L748" s="233" t="s">
        <v>131</v>
      </c>
      <c r="M748" s="233" t="s">
        <v>131</v>
      </c>
      <c r="N748" s="233" t="s">
        <v>131</v>
      </c>
      <c r="O748" s="233" t="s">
        <v>131</v>
      </c>
      <c r="P748" s="233"/>
      <c r="Q748" s="233"/>
      <c r="R748" s="233"/>
      <c r="S748" s="233"/>
      <c r="T748" s="233"/>
      <c r="U748" s="233"/>
      <c r="V748" s="233"/>
      <c r="W748" s="233"/>
      <c r="X748" s="233"/>
      <c r="Y748" s="233"/>
      <c r="Z748" s="233"/>
      <c r="AA748" s="233"/>
      <c r="AB748" s="233"/>
      <c r="AC748" s="233"/>
      <c r="AD748" s="233"/>
      <c r="AE748" s="233"/>
      <c r="AF748" s="233"/>
      <c r="AG748" s="233"/>
      <c r="AH748" s="233"/>
      <c r="AI748" s="233"/>
      <c r="AJ748" s="233"/>
      <c r="AK748" s="233"/>
      <c r="AL748" s="233"/>
      <c r="AM748" s="233"/>
      <c r="AN748" s="233"/>
      <c r="AO748" s="233"/>
      <c r="AP748" s="233"/>
      <c r="AQ748" s="233"/>
      <c r="AR748" s="233"/>
      <c r="AS748" s="233"/>
      <c r="AT748" s="233"/>
      <c r="AU748" s="233"/>
      <c r="AV748" s="233"/>
      <c r="AW748" s="233"/>
      <c r="AX748" s="233"/>
      <c r="AY748" s="233"/>
      <c r="AZ748" s="233"/>
      <c r="BA748" s="232" t="e">
        <v>#N/A</v>
      </c>
      <c r="BB748" s="232">
        <v>0</v>
      </c>
      <c r="BC748" t="e">
        <v>#N/A</v>
      </c>
      <c r="BD748">
        <f>VLOOKUP(A748,[1]ورقة6!$A$2:$A$5557,1,0)</f>
        <v>340006</v>
      </c>
      <c r="BE748" s="125">
        <v>0</v>
      </c>
    </row>
    <row r="749" spans="1:57" x14ac:dyDescent="0.25">
      <c r="A749" s="233">
        <v>340007</v>
      </c>
      <c r="B749" s="234" t="s">
        <v>107</v>
      </c>
      <c r="C749" s="233"/>
      <c r="D749" s="233"/>
      <c r="E749" s="233"/>
      <c r="F749" s="233" t="s">
        <v>131</v>
      </c>
      <c r="G749" s="233"/>
      <c r="H749" s="233"/>
      <c r="I749" s="233"/>
      <c r="J749" s="233" t="s">
        <v>131</v>
      </c>
      <c r="K749" s="233" t="s">
        <v>131</v>
      </c>
      <c r="L749" s="233" t="s">
        <v>131</v>
      </c>
      <c r="M749" s="233" t="s">
        <v>131</v>
      </c>
      <c r="N749" s="233"/>
      <c r="O749" s="233"/>
      <c r="P749" s="233"/>
      <c r="Q749" s="233"/>
      <c r="R749" s="233"/>
      <c r="S749" s="233"/>
      <c r="T749" s="233"/>
      <c r="U749" s="233"/>
      <c r="V749" s="233"/>
      <c r="W749" s="233"/>
      <c r="X749" s="233"/>
      <c r="Y749" s="233"/>
      <c r="Z749" s="233"/>
      <c r="AA749" s="233"/>
      <c r="AB749" s="233"/>
      <c r="AC749" s="233"/>
      <c r="AD749" s="233"/>
      <c r="AE749" s="233"/>
      <c r="AF749" s="233"/>
      <c r="AG749" s="233"/>
      <c r="AH749" s="233"/>
      <c r="AI749" s="233"/>
      <c r="AJ749" s="233"/>
      <c r="AK749" s="233"/>
      <c r="AL749" s="233"/>
      <c r="AM749" s="233"/>
      <c r="AN749" s="233"/>
      <c r="AO749" s="233"/>
      <c r="AP749" s="233"/>
      <c r="AQ749" s="233"/>
      <c r="AR749" s="233"/>
      <c r="AS749" s="233"/>
      <c r="AT749" s="233"/>
      <c r="AU749" s="233"/>
      <c r="AV749" s="233"/>
      <c r="AW749" s="233"/>
      <c r="AX749" s="233"/>
      <c r="AY749" s="233"/>
      <c r="AZ749" s="233"/>
      <c r="BA749" s="232" t="e">
        <v>#N/A</v>
      </c>
      <c r="BB749" s="232">
        <v>0</v>
      </c>
      <c r="BC749" t="e">
        <v>#N/A</v>
      </c>
      <c r="BD749">
        <f>VLOOKUP(A749,[1]ورقة6!$A$2:$A$5557,1,0)</f>
        <v>340007</v>
      </c>
      <c r="BE749" s="125">
        <v>0</v>
      </c>
    </row>
    <row r="750" spans="1:57" x14ac:dyDescent="0.25">
      <c r="A750">
        <v>340008</v>
      </c>
      <c r="B750" t="s">
        <v>107</v>
      </c>
      <c r="C750"/>
      <c r="D750" t="s">
        <v>134</v>
      </c>
      <c r="E750"/>
      <c r="F750" t="s">
        <v>134</v>
      </c>
      <c r="G750" t="s">
        <v>134</v>
      </c>
      <c r="H750"/>
      <c r="I750"/>
      <c r="J750" t="s">
        <v>134</v>
      </c>
      <c r="K750" t="s">
        <v>134</v>
      </c>
      <c r="L750" t="s">
        <v>134</v>
      </c>
      <c r="M750"/>
      <c r="N750" t="s">
        <v>134</v>
      </c>
      <c r="O750" t="s">
        <v>134</v>
      </c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 s="232" t="s">
        <v>107</v>
      </c>
      <c r="BB750" s="232">
        <v>0</v>
      </c>
      <c r="BC750" t="e">
        <v>#N/A</v>
      </c>
      <c r="BD750">
        <f>VLOOKUP(A750,[1]ورقة6!$A$2:$A$5557,1,0)</f>
        <v>340008</v>
      </c>
      <c r="BE750" s="125">
        <v>0</v>
      </c>
    </row>
    <row r="751" spans="1:57" x14ac:dyDescent="0.25">
      <c r="A751" s="233">
        <v>340010</v>
      </c>
      <c r="B751" s="234" t="s">
        <v>107</v>
      </c>
      <c r="C751" s="233" t="s">
        <v>133</v>
      </c>
      <c r="D751" s="233" t="s">
        <v>133</v>
      </c>
      <c r="E751" s="233" t="s">
        <v>133</v>
      </c>
      <c r="F751" s="233" t="s">
        <v>133</v>
      </c>
      <c r="G751" s="233" t="s">
        <v>133</v>
      </c>
      <c r="H751" s="233"/>
      <c r="I751" s="233"/>
      <c r="J751" s="233" t="s">
        <v>131</v>
      </c>
      <c r="K751" s="233" t="s">
        <v>131</v>
      </c>
      <c r="L751" s="233" t="s">
        <v>131</v>
      </c>
      <c r="M751" s="233" t="s">
        <v>131</v>
      </c>
      <c r="N751" s="233" t="s">
        <v>131</v>
      </c>
      <c r="O751" s="233" t="s">
        <v>131</v>
      </c>
      <c r="P751" s="233"/>
      <c r="Q751" s="233"/>
      <c r="R751" s="233"/>
      <c r="S751" s="233"/>
      <c r="T751" s="233"/>
      <c r="U751" s="233"/>
      <c r="V751" s="233"/>
      <c r="W751" s="233"/>
      <c r="X751" s="233"/>
      <c r="Y751" s="233"/>
      <c r="Z751" s="233"/>
      <c r="AA751" s="233"/>
      <c r="AB751" s="233"/>
      <c r="AC751" s="233"/>
      <c r="AD751" s="233"/>
      <c r="AE751" s="233"/>
      <c r="AF751" s="233"/>
      <c r="AG751" s="233"/>
      <c r="AH751" s="233"/>
      <c r="AI751" s="233"/>
      <c r="AJ751" s="233"/>
      <c r="AK751" s="233"/>
      <c r="AL751" s="233"/>
      <c r="AM751" s="233"/>
      <c r="AN751" s="233"/>
      <c r="AO751" s="233"/>
      <c r="AP751" s="233"/>
      <c r="AQ751" s="233"/>
      <c r="AR751" s="233"/>
      <c r="AS751" s="233"/>
      <c r="AT751" s="233"/>
      <c r="AU751" s="233"/>
      <c r="AV751" s="233"/>
      <c r="AW751" s="233"/>
      <c r="AX751" s="233"/>
      <c r="AY751" s="233"/>
      <c r="AZ751" s="233"/>
      <c r="BA751" s="232" t="e">
        <v>#N/A</v>
      </c>
      <c r="BB751" s="232">
        <v>0</v>
      </c>
      <c r="BC751" t="e">
        <v>#N/A</v>
      </c>
      <c r="BD751">
        <f>VLOOKUP(A751,[1]ورقة6!$A$2:$A$5557,1,0)</f>
        <v>340010</v>
      </c>
      <c r="BE751" s="125">
        <v>0</v>
      </c>
    </row>
    <row r="752" spans="1:57" x14ac:dyDescent="0.25">
      <c r="A752" s="233">
        <v>340011</v>
      </c>
      <c r="B752" s="234" t="s">
        <v>107</v>
      </c>
      <c r="C752" s="233"/>
      <c r="D752" s="233" t="s">
        <v>134</v>
      </c>
      <c r="E752" s="233"/>
      <c r="F752" s="233" t="s">
        <v>134</v>
      </c>
      <c r="G752" s="233" t="s">
        <v>134</v>
      </c>
      <c r="H752" s="233" t="s">
        <v>134</v>
      </c>
      <c r="I752" s="233"/>
      <c r="J752" s="233" t="s">
        <v>133</v>
      </c>
      <c r="K752" s="233" t="s">
        <v>133</v>
      </c>
      <c r="L752" s="233"/>
      <c r="M752" s="233" t="s">
        <v>133</v>
      </c>
      <c r="N752" s="233"/>
      <c r="O752" s="233"/>
      <c r="P752" s="233"/>
      <c r="Q752" s="233"/>
      <c r="R752" s="233"/>
      <c r="S752" s="233"/>
      <c r="T752" s="233"/>
      <c r="U752" s="233"/>
      <c r="V752" s="233"/>
      <c r="W752" s="233"/>
      <c r="X752" s="233"/>
      <c r="Y752" s="233"/>
      <c r="Z752" s="233"/>
      <c r="AA752" s="233"/>
      <c r="AB752" s="233"/>
      <c r="AC752" s="233"/>
      <c r="AD752" s="233"/>
      <c r="AE752" s="233"/>
      <c r="AF752" s="233"/>
      <c r="AG752" s="233"/>
      <c r="AH752" s="233"/>
      <c r="AI752" s="233"/>
      <c r="AJ752" s="233"/>
      <c r="AK752" s="233"/>
      <c r="AL752" s="233"/>
      <c r="AM752" s="233"/>
      <c r="AN752" s="233"/>
      <c r="AO752" s="233"/>
      <c r="AP752" s="233"/>
      <c r="AQ752" s="233"/>
      <c r="AR752" s="233"/>
      <c r="AS752" s="233"/>
      <c r="AT752" s="233"/>
      <c r="AU752" s="233"/>
      <c r="AV752" s="233"/>
      <c r="AW752" s="233"/>
      <c r="AX752" s="233"/>
      <c r="AY752" s="233"/>
      <c r="AZ752" s="233"/>
      <c r="BA752" s="232" t="e">
        <v>#N/A</v>
      </c>
      <c r="BB752" s="232">
        <v>0</v>
      </c>
      <c r="BC752" t="e">
        <v>#N/A</v>
      </c>
      <c r="BD752">
        <f>VLOOKUP(A752,[1]ورقة6!$A$2:$A$5557,1,0)</f>
        <v>340011</v>
      </c>
      <c r="BE752" s="125">
        <v>0</v>
      </c>
    </row>
    <row r="753" spans="1:57" x14ac:dyDescent="0.25">
      <c r="A753" s="233">
        <v>340012</v>
      </c>
      <c r="B753" s="234" t="s">
        <v>107</v>
      </c>
      <c r="C753" s="233"/>
      <c r="D753" s="233"/>
      <c r="E753" s="233" t="s">
        <v>133</v>
      </c>
      <c r="F753" s="233" t="s">
        <v>133</v>
      </c>
      <c r="G753" s="233" t="s">
        <v>134</v>
      </c>
      <c r="H753" s="233"/>
      <c r="I753" s="233" t="s">
        <v>134</v>
      </c>
      <c r="J753" s="233" t="s">
        <v>133</v>
      </c>
      <c r="K753" s="233" t="s">
        <v>133</v>
      </c>
      <c r="L753" s="233" t="s">
        <v>133</v>
      </c>
      <c r="M753" s="233" t="s">
        <v>133</v>
      </c>
      <c r="N753" s="233" t="s">
        <v>133</v>
      </c>
      <c r="O753" s="233" t="s">
        <v>133</v>
      </c>
      <c r="P753" s="233"/>
      <c r="Q753" s="233"/>
      <c r="R753" s="233"/>
      <c r="S753" s="233"/>
      <c r="T753" s="233"/>
      <c r="U753" s="233"/>
      <c r="V753" s="233"/>
      <c r="W753" s="233"/>
      <c r="X753" s="233"/>
      <c r="Y753" s="233"/>
      <c r="Z753" s="233"/>
      <c r="AA753" s="233"/>
      <c r="AB753" s="233"/>
      <c r="AC753" s="233"/>
      <c r="AD753" s="233"/>
      <c r="AE753" s="233"/>
      <c r="AF753" s="233"/>
      <c r="AG753" s="233"/>
      <c r="AH753" s="233"/>
      <c r="AI753" s="233"/>
      <c r="AJ753" s="233"/>
      <c r="AK753" s="233"/>
      <c r="AL753" s="233"/>
      <c r="AM753" s="233"/>
      <c r="AN753" s="233"/>
      <c r="AO753" s="233"/>
      <c r="AP753" s="233"/>
      <c r="AQ753" s="233"/>
      <c r="AR753" s="233"/>
      <c r="AS753" s="233"/>
      <c r="AT753" s="233"/>
      <c r="AU753" s="233"/>
      <c r="AV753" s="233"/>
      <c r="AW753" s="233"/>
      <c r="AX753" s="233"/>
      <c r="AY753" s="233"/>
      <c r="AZ753" s="233"/>
      <c r="BA753" s="232" t="e">
        <v>#N/A</v>
      </c>
      <c r="BB753" s="232">
        <v>0</v>
      </c>
      <c r="BC753" t="e">
        <v>#N/A</v>
      </c>
      <c r="BD753">
        <f>VLOOKUP(A753,[1]ورقة6!$A$2:$A$5557,1,0)</f>
        <v>340012</v>
      </c>
      <c r="BE753" s="125">
        <v>0</v>
      </c>
    </row>
    <row r="754" spans="1:57" x14ac:dyDescent="0.25">
      <c r="A754" s="233">
        <v>340013</v>
      </c>
      <c r="B754" s="234" t="s">
        <v>107</v>
      </c>
      <c r="C754" s="233" t="s">
        <v>133</v>
      </c>
      <c r="D754" s="233" t="s">
        <v>133</v>
      </c>
      <c r="E754" s="233" t="s">
        <v>133</v>
      </c>
      <c r="F754" s="233" t="s">
        <v>133</v>
      </c>
      <c r="G754" s="233" t="s">
        <v>133</v>
      </c>
      <c r="H754" s="233" t="s">
        <v>131</v>
      </c>
      <c r="I754" s="233" t="s">
        <v>131</v>
      </c>
      <c r="J754" s="233" t="s">
        <v>131</v>
      </c>
      <c r="K754" s="233" t="s">
        <v>131</v>
      </c>
      <c r="L754" s="233" t="s">
        <v>131</v>
      </c>
      <c r="M754" s="233" t="s">
        <v>131</v>
      </c>
      <c r="N754" s="233" t="s">
        <v>131</v>
      </c>
      <c r="O754" s="233" t="s">
        <v>131</v>
      </c>
      <c r="P754" s="233"/>
      <c r="Q754" s="233"/>
      <c r="R754" s="233"/>
      <c r="S754" s="233"/>
      <c r="T754" s="233"/>
      <c r="U754" s="233"/>
      <c r="V754" s="233"/>
      <c r="W754" s="233"/>
      <c r="X754" s="233"/>
      <c r="Y754" s="233"/>
      <c r="Z754" s="233"/>
      <c r="AA754" s="233"/>
      <c r="AB754" s="233"/>
      <c r="AC754" s="233"/>
      <c r="AD754" s="233"/>
      <c r="AE754" s="233"/>
      <c r="AF754" s="233"/>
      <c r="AG754" s="233"/>
      <c r="AH754" s="233"/>
      <c r="AI754" s="233"/>
      <c r="AJ754" s="233"/>
      <c r="AK754" s="233"/>
      <c r="AL754" s="233"/>
      <c r="AM754" s="233"/>
      <c r="AN754" s="233"/>
      <c r="AO754" s="233"/>
      <c r="AP754" s="233"/>
      <c r="AQ754" s="233"/>
      <c r="AR754" s="233"/>
      <c r="AS754" s="233"/>
      <c r="AT754" s="233"/>
      <c r="AU754" s="233"/>
      <c r="AV754" s="233"/>
      <c r="AW754" s="233"/>
      <c r="AX754" s="233"/>
      <c r="AY754" s="233"/>
      <c r="AZ754" s="233"/>
      <c r="BA754" s="232" t="e">
        <v>#N/A</v>
      </c>
      <c r="BB754" s="232">
        <v>0</v>
      </c>
      <c r="BC754" t="e">
        <v>#N/A</v>
      </c>
      <c r="BD754">
        <f>VLOOKUP(A754,[1]ورقة6!$A$2:$A$5557,1,0)</f>
        <v>340013</v>
      </c>
      <c r="BE754" s="125">
        <v>0</v>
      </c>
    </row>
    <row r="755" spans="1:57" x14ac:dyDescent="0.25">
      <c r="A755" s="233">
        <v>340015</v>
      </c>
      <c r="B755" s="234" t="s">
        <v>107</v>
      </c>
      <c r="C755" s="233"/>
      <c r="D755" s="233"/>
      <c r="E755" s="233"/>
      <c r="F755" s="233" t="s">
        <v>134</v>
      </c>
      <c r="G755" s="233"/>
      <c r="H755" s="233"/>
      <c r="I755" s="233"/>
      <c r="J755" s="233" t="s">
        <v>133</v>
      </c>
      <c r="K755" s="233" t="s">
        <v>131</v>
      </c>
      <c r="L755" s="233"/>
      <c r="M755" s="233" t="s">
        <v>133</v>
      </c>
      <c r="N755" s="233" t="s">
        <v>131</v>
      </c>
      <c r="O755" s="233"/>
      <c r="P755" s="233"/>
      <c r="Q755" s="233"/>
      <c r="R755" s="233"/>
      <c r="S755" s="233"/>
      <c r="T755" s="233"/>
      <c r="U755" s="233"/>
      <c r="V755" s="233"/>
      <c r="W755" s="233"/>
      <c r="X755" s="233"/>
      <c r="Y755" s="233"/>
      <c r="Z755" s="233"/>
      <c r="AA755" s="233"/>
      <c r="AB755" s="233"/>
      <c r="AC755" s="233"/>
      <c r="AD755" s="233"/>
      <c r="AE755" s="233"/>
      <c r="AF755" s="233"/>
      <c r="AG755" s="233"/>
      <c r="AH755" s="233"/>
      <c r="AI755" s="233"/>
      <c r="AJ755" s="233"/>
      <c r="AK755" s="233"/>
      <c r="AL755" s="233"/>
      <c r="AM755" s="233"/>
      <c r="AN755" s="233"/>
      <c r="AO755" s="233"/>
      <c r="AP755" s="233"/>
      <c r="AQ755" s="233"/>
      <c r="AR755" s="233"/>
      <c r="AS755" s="233"/>
      <c r="AT755" s="233"/>
      <c r="AU755" s="233"/>
      <c r="AV755" s="233"/>
      <c r="AW755" s="233"/>
      <c r="AX755" s="233"/>
      <c r="AY755" s="233"/>
      <c r="AZ755" s="233"/>
      <c r="BA755" s="232" t="e">
        <v>#N/A</v>
      </c>
      <c r="BB755" s="232">
        <v>0</v>
      </c>
      <c r="BC755" t="e">
        <v>#N/A</v>
      </c>
      <c r="BD755">
        <f>VLOOKUP(A755,[1]ورقة6!$A$2:$A$5557,1,0)</f>
        <v>340015</v>
      </c>
      <c r="BE755" s="125">
        <v>0</v>
      </c>
    </row>
    <row r="756" spans="1:57" x14ac:dyDescent="0.25">
      <c r="A756">
        <v>340019</v>
      </c>
      <c r="B756" t="s">
        <v>107</v>
      </c>
      <c r="C756"/>
      <c r="D756"/>
      <c r="E756"/>
      <c r="F756" t="s">
        <v>131</v>
      </c>
      <c r="G756" t="s">
        <v>131</v>
      </c>
      <c r="H756"/>
      <c r="I756"/>
      <c r="J756" t="s">
        <v>131</v>
      </c>
      <c r="K756" t="s">
        <v>131</v>
      </c>
      <c r="L756" t="s">
        <v>133</v>
      </c>
      <c r="M756"/>
      <c r="N756" t="s">
        <v>131</v>
      </c>
      <c r="O756" t="s">
        <v>133</v>
      </c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 s="232" t="s">
        <v>107</v>
      </c>
      <c r="BB756" s="232">
        <v>0</v>
      </c>
      <c r="BC756" t="e">
        <v>#N/A</v>
      </c>
      <c r="BD756">
        <f>VLOOKUP(A756,[1]ورقة6!$A$2:$A$5557,1,0)</f>
        <v>340019</v>
      </c>
      <c r="BE756" s="125">
        <v>0</v>
      </c>
    </row>
    <row r="757" spans="1:57" x14ac:dyDescent="0.25">
      <c r="A757" s="233">
        <v>340020</v>
      </c>
      <c r="B757" s="234" t="s">
        <v>107</v>
      </c>
      <c r="C757" s="233"/>
      <c r="D757" s="233"/>
      <c r="E757" s="233"/>
      <c r="F757" s="233"/>
      <c r="G757" s="233"/>
      <c r="H757" s="233" t="s">
        <v>133</v>
      </c>
      <c r="I757" s="233" t="s">
        <v>134</v>
      </c>
      <c r="J757" s="233"/>
      <c r="K757" s="233" t="s">
        <v>133</v>
      </c>
      <c r="L757" s="233"/>
      <c r="M757" s="233"/>
      <c r="N757" s="233" t="s">
        <v>133</v>
      </c>
      <c r="O757" s="233" t="s">
        <v>131</v>
      </c>
      <c r="P757" s="233"/>
      <c r="Q757" s="233"/>
      <c r="R757" s="233"/>
      <c r="S757" s="233"/>
      <c r="T757" s="233"/>
      <c r="U757" s="233"/>
      <c r="V757" s="233"/>
      <c r="W757" s="233"/>
      <c r="X757" s="233"/>
      <c r="Y757" s="233"/>
      <c r="Z757" s="233"/>
      <c r="AA757" s="233"/>
      <c r="AB757" s="233"/>
      <c r="AC757" s="233"/>
      <c r="AD757" s="233"/>
      <c r="AE757" s="233"/>
      <c r="AF757" s="233"/>
      <c r="AG757" s="233"/>
      <c r="AH757" s="233"/>
      <c r="AI757" s="233"/>
      <c r="AJ757" s="233"/>
      <c r="AK757" s="233"/>
      <c r="AL757" s="233"/>
      <c r="AM757" s="233"/>
      <c r="AN757" s="233"/>
      <c r="AO757" s="233"/>
      <c r="AP757" s="233"/>
      <c r="AQ757" s="233"/>
      <c r="AR757" s="233"/>
      <c r="AS757" s="233"/>
      <c r="AT757" s="233"/>
      <c r="AU757" s="233"/>
      <c r="AV757" s="233"/>
      <c r="AW757" s="233"/>
      <c r="AX757" s="233"/>
      <c r="AY757" s="233"/>
      <c r="AZ757" s="233"/>
      <c r="BA757" s="232" t="e">
        <v>#N/A</v>
      </c>
      <c r="BB757" s="232">
        <v>0</v>
      </c>
      <c r="BC757" t="e">
        <v>#N/A</v>
      </c>
      <c r="BD757">
        <f>VLOOKUP(A757,[1]ورقة6!$A$2:$A$5557,1,0)</f>
        <v>340020</v>
      </c>
      <c r="BE757" s="125">
        <v>0</v>
      </c>
    </row>
    <row r="758" spans="1:57" x14ac:dyDescent="0.25">
      <c r="A758" s="233">
        <v>340023</v>
      </c>
      <c r="B758" s="234" t="s">
        <v>107</v>
      </c>
      <c r="C758" s="233" t="s">
        <v>133</v>
      </c>
      <c r="D758" s="233" t="s">
        <v>133</v>
      </c>
      <c r="E758" s="233"/>
      <c r="F758" s="233" t="s">
        <v>133</v>
      </c>
      <c r="G758" s="233" t="s">
        <v>133</v>
      </c>
      <c r="H758" s="233"/>
      <c r="I758" s="233" t="s">
        <v>133</v>
      </c>
      <c r="J758" s="233" t="s">
        <v>131</v>
      </c>
      <c r="K758" s="233" t="s">
        <v>131</v>
      </c>
      <c r="L758" s="233" t="s">
        <v>131</v>
      </c>
      <c r="M758" s="233" t="s">
        <v>131</v>
      </c>
      <c r="N758" s="233" t="s">
        <v>131</v>
      </c>
      <c r="O758" s="233" t="s">
        <v>131</v>
      </c>
      <c r="P758" s="233"/>
      <c r="Q758" s="233"/>
      <c r="R758" s="233"/>
      <c r="S758" s="233"/>
      <c r="T758" s="233"/>
      <c r="U758" s="233"/>
      <c r="V758" s="233"/>
      <c r="W758" s="233"/>
      <c r="X758" s="233"/>
      <c r="Y758" s="233"/>
      <c r="Z758" s="233"/>
      <c r="AA758" s="233"/>
      <c r="AB758" s="233"/>
      <c r="AC758" s="233"/>
      <c r="AD758" s="233"/>
      <c r="AE758" s="233"/>
      <c r="AF758" s="233"/>
      <c r="AG758" s="233"/>
      <c r="AH758" s="233"/>
      <c r="AI758" s="233"/>
      <c r="AJ758" s="233"/>
      <c r="AK758" s="233"/>
      <c r="AL758" s="233"/>
      <c r="AM758" s="233"/>
      <c r="AN758" s="233"/>
      <c r="AO758" s="233"/>
      <c r="AP758" s="233"/>
      <c r="AQ758" s="233"/>
      <c r="AR758" s="233"/>
      <c r="AS758" s="233"/>
      <c r="AT758" s="233"/>
      <c r="AU758" s="233"/>
      <c r="AV758" s="233"/>
      <c r="AW758" s="233"/>
      <c r="AX758" s="233"/>
      <c r="AY758" s="233"/>
      <c r="AZ758" s="233"/>
      <c r="BA758" s="232" t="e">
        <v>#N/A</v>
      </c>
      <c r="BB758" s="232">
        <v>0</v>
      </c>
      <c r="BC758" t="e">
        <v>#N/A</v>
      </c>
      <c r="BD758">
        <f>VLOOKUP(A758,[1]ورقة6!$A$2:$A$5557,1,0)</f>
        <v>340023</v>
      </c>
      <c r="BE758" s="125">
        <v>0</v>
      </c>
    </row>
    <row r="759" spans="1:57" x14ac:dyDescent="0.25">
      <c r="A759" s="233">
        <v>340024</v>
      </c>
      <c r="B759" s="234" t="s">
        <v>107</v>
      </c>
      <c r="C759" s="233" t="s">
        <v>134</v>
      </c>
      <c r="D759" s="233" t="s">
        <v>134</v>
      </c>
      <c r="E759" s="233" t="s">
        <v>134</v>
      </c>
      <c r="F759" s="233" t="s">
        <v>133</v>
      </c>
      <c r="G759" s="233" t="s">
        <v>133</v>
      </c>
      <c r="H759" s="233" t="s">
        <v>133</v>
      </c>
      <c r="I759" s="233" t="s">
        <v>133</v>
      </c>
      <c r="J759" s="233" t="s">
        <v>133</v>
      </c>
      <c r="K759" s="233" t="s">
        <v>133</v>
      </c>
      <c r="L759" s="233" t="s">
        <v>133</v>
      </c>
      <c r="M759" s="233" t="s">
        <v>133</v>
      </c>
      <c r="N759" s="233" t="s">
        <v>133</v>
      </c>
      <c r="O759" s="233" t="s">
        <v>133</v>
      </c>
      <c r="P759" s="233"/>
      <c r="Q759" s="233"/>
      <c r="R759" s="233"/>
      <c r="S759" s="233"/>
      <c r="T759" s="233"/>
      <c r="U759" s="233"/>
      <c r="V759" s="233"/>
      <c r="W759" s="233"/>
      <c r="X759" s="233"/>
      <c r="Y759" s="233"/>
      <c r="Z759" s="233"/>
      <c r="AA759" s="233"/>
      <c r="AB759" s="233"/>
      <c r="AC759" s="233"/>
      <c r="AD759" s="233"/>
      <c r="AE759" s="233"/>
      <c r="AF759" s="233"/>
      <c r="AG759" s="233"/>
      <c r="AH759" s="233"/>
      <c r="AI759" s="233"/>
      <c r="AJ759" s="233"/>
      <c r="AK759" s="233"/>
      <c r="AL759" s="233"/>
      <c r="AM759" s="233"/>
      <c r="AN759" s="233"/>
      <c r="AO759" s="233"/>
      <c r="AP759" s="233"/>
      <c r="AQ759" s="233"/>
      <c r="AR759" s="233"/>
      <c r="AS759" s="233"/>
      <c r="AT759" s="233"/>
      <c r="AU759" s="233"/>
      <c r="AV759" s="233"/>
      <c r="AW759" s="233"/>
      <c r="AX759" s="233"/>
      <c r="AY759" s="233"/>
      <c r="AZ759" s="233"/>
      <c r="BA759" s="232" t="e">
        <v>#N/A</v>
      </c>
      <c r="BB759" s="232">
        <v>0</v>
      </c>
      <c r="BC759" t="e">
        <v>#N/A</v>
      </c>
      <c r="BD759">
        <f>VLOOKUP(A759,[1]ورقة6!$A$2:$A$5557,1,0)</f>
        <v>340024</v>
      </c>
      <c r="BE759" s="125">
        <v>0</v>
      </c>
    </row>
    <row r="760" spans="1:57" x14ac:dyDescent="0.25">
      <c r="A760" s="233">
        <v>340027</v>
      </c>
      <c r="B760" s="234" t="s">
        <v>107</v>
      </c>
      <c r="C760" s="233" t="s">
        <v>133</v>
      </c>
      <c r="D760" s="233" t="s">
        <v>133</v>
      </c>
      <c r="E760" s="233" t="s">
        <v>133</v>
      </c>
      <c r="F760" s="233" t="s">
        <v>133</v>
      </c>
      <c r="G760" s="233" t="s">
        <v>133</v>
      </c>
      <c r="H760" s="233" t="s">
        <v>133</v>
      </c>
      <c r="I760" s="233" t="s">
        <v>133</v>
      </c>
      <c r="J760" s="233" t="s">
        <v>131</v>
      </c>
      <c r="K760" s="233" t="s">
        <v>131</v>
      </c>
      <c r="L760" s="233" t="s">
        <v>131</v>
      </c>
      <c r="M760" s="233" t="s">
        <v>131</v>
      </c>
      <c r="N760" s="233" t="s">
        <v>131</v>
      </c>
      <c r="O760" s="233" t="s">
        <v>131</v>
      </c>
      <c r="P760" s="233"/>
      <c r="Q760" s="233"/>
      <c r="R760" s="233"/>
      <c r="S760" s="233"/>
      <c r="T760" s="233"/>
      <c r="U760" s="233"/>
      <c r="V760" s="233"/>
      <c r="W760" s="233"/>
      <c r="X760" s="233"/>
      <c r="Y760" s="233"/>
      <c r="Z760" s="233"/>
      <c r="AA760" s="233"/>
      <c r="AB760" s="233"/>
      <c r="AC760" s="233"/>
      <c r="AD760" s="233"/>
      <c r="AE760" s="233"/>
      <c r="AF760" s="233"/>
      <c r="AG760" s="233"/>
      <c r="AH760" s="233"/>
      <c r="AI760" s="233"/>
      <c r="AJ760" s="233"/>
      <c r="AK760" s="233"/>
      <c r="AL760" s="233"/>
      <c r="AM760" s="233"/>
      <c r="AN760" s="233"/>
      <c r="AO760" s="233"/>
      <c r="AP760" s="233"/>
      <c r="AQ760" s="233"/>
      <c r="AR760" s="233"/>
      <c r="AS760" s="233"/>
      <c r="AT760" s="233"/>
      <c r="AU760" s="233"/>
      <c r="AV760" s="233"/>
      <c r="AW760" s="233"/>
      <c r="AX760" s="233"/>
      <c r="AY760" s="233"/>
      <c r="AZ760" s="233"/>
      <c r="BA760" s="232" t="e">
        <v>#N/A</v>
      </c>
      <c r="BB760" s="232">
        <v>0</v>
      </c>
      <c r="BC760" t="e">
        <v>#N/A</v>
      </c>
      <c r="BD760">
        <f>VLOOKUP(A760,[1]ورقة6!$A$2:$A$5557,1,0)</f>
        <v>340027</v>
      </c>
      <c r="BE760" s="125">
        <v>0</v>
      </c>
    </row>
    <row r="761" spans="1:57" x14ac:dyDescent="0.25">
      <c r="A761" s="233">
        <v>340030</v>
      </c>
      <c r="B761" s="234" t="s">
        <v>107</v>
      </c>
      <c r="C761" s="233" t="s">
        <v>133</v>
      </c>
      <c r="D761" s="233" t="s">
        <v>133</v>
      </c>
      <c r="E761" s="233" t="s">
        <v>133</v>
      </c>
      <c r="F761" s="233" t="s">
        <v>133</v>
      </c>
      <c r="G761" s="233" t="s">
        <v>133</v>
      </c>
      <c r="H761" s="233" t="s">
        <v>133</v>
      </c>
      <c r="I761" s="233" t="s">
        <v>133</v>
      </c>
      <c r="J761" s="233" t="s">
        <v>131</v>
      </c>
      <c r="K761" s="233" t="s">
        <v>131</v>
      </c>
      <c r="L761" s="233" t="s">
        <v>131</v>
      </c>
      <c r="M761" s="233" t="s">
        <v>131</v>
      </c>
      <c r="N761" s="233" t="s">
        <v>131</v>
      </c>
      <c r="O761" s="233" t="s">
        <v>131</v>
      </c>
      <c r="P761" s="233"/>
      <c r="Q761" s="233"/>
      <c r="R761" s="233"/>
      <c r="S761" s="233"/>
      <c r="T761" s="233"/>
      <c r="U761" s="233"/>
      <c r="V761" s="233"/>
      <c r="W761" s="233"/>
      <c r="X761" s="233"/>
      <c r="Y761" s="233"/>
      <c r="Z761" s="233"/>
      <c r="AA761" s="233"/>
      <c r="AB761" s="233"/>
      <c r="AC761" s="233"/>
      <c r="AD761" s="233"/>
      <c r="AE761" s="233"/>
      <c r="AF761" s="233"/>
      <c r="AG761" s="233"/>
      <c r="AH761" s="233"/>
      <c r="AI761" s="233"/>
      <c r="AJ761" s="233"/>
      <c r="AK761" s="233"/>
      <c r="AL761" s="233"/>
      <c r="AM761" s="233"/>
      <c r="AN761" s="233"/>
      <c r="AO761" s="233"/>
      <c r="AP761" s="233"/>
      <c r="AQ761" s="233"/>
      <c r="AR761" s="233"/>
      <c r="AS761" s="233"/>
      <c r="AT761" s="233"/>
      <c r="AU761" s="233"/>
      <c r="AV761" s="233"/>
      <c r="AW761" s="233"/>
      <c r="AX761" s="233"/>
      <c r="AY761" s="233"/>
      <c r="AZ761" s="233"/>
      <c r="BA761" s="232" t="e">
        <v>#N/A</v>
      </c>
      <c r="BB761" s="232">
        <v>0</v>
      </c>
      <c r="BC761" t="e">
        <v>#N/A</v>
      </c>
      <c r="BD761">
        <f>VLOOKUP(A761,[1]ورقة6!$A$2:$A$5557,1,0)</f>
        <v>340030</v>
      </c>
      <c r="BE761" s="125">
        <v>0</v>
      </c>
    </row>
    <row r="762" spans="1:57" x14ac:dyDescent="0.25">
      <c r="A762" s="233">
        <v>340032</v>
      </c>
      <c r="B762" s="234" t="s">
        <v>107</v>
      </c>
      <c r="C762" s="233" t="s">
        <v>133</v>
      </c>
      <c r="D762" s="233" t="s">
        <v>133</v>
      </c>
      <c r="E762" s="233" t="s">
        <v>133</v>
      </c>
      <c r="F762" s="233" t="s">
        <v>133</v>
      </c>
      <c r="G762" s="233" t="s">
        <v>133</v>
      </c>
      <c r="H762" s="233" t="s">
        <v>133</v>
      </c>
      <c r="I762" s="233" t="s">
        <v>133</v>
      </c>
      <c r="J762" s="233" t="s">
        <v>131</v>
      </c>
      <c r="K762" s="233" t="s">
        <v>131</v>
      </c>
      <c r="L762" s="233" t="s">
        <v>131</v>
      </c>
      <c r="M762" s="233" t="s">
        <v>131</v>
      </c>
      <c r="N762" s="233" t="s">
        <v>131</v>
      </c>
      <c r="O762" s="233" t="s">
        <v>131</v>
      </c>
      <c r="P762" s="233"/>
      <c r="Q762" s="233"/>
      <c r="R762" s="233"/>
      <c r="S762" s="233"/>
      <c r="T762" s="233"/>
      <c r="U762" s="233"/>
      <c r="V762" s="233"/>
      <c r="W762" s="233"/>
      <c r="X762" s="233"/>
      <c r="Y762" s="233"/>
      <c r="Z762" s="233"/>
      <c r="AA762" s="233"/>
      <c r="AB762" s="233"/>
      <c r="AC762" s="233"/>
      <c r="AD762" s="233"/>
      <c r="AE762" s="233"/>
      <c r="AF762" s="233"/>
      <c r="AG762" s="233"/>
      <c r="AH762" s="233"/>
      <c r="AI762" s="233"/>
      <c r="AJ762" s="233"/>
      <c r="AK762" s="233"/>
      <c r="AL762" s="233"/>
      <c r="AM762" s="233"/>
      <c r="AN762" s="233"/>
      <c r="AO762" s="233"/>
      <c r="AP762" s="233"/>
      <c r="AQ762" s="233"/>
      <c r="AR762" s="233"/>
      <c r="AS762" s="233"/>
      <c r="AT762" s="233"/>
      <c r="AU762" s="233"/>
      <c r="AV762" s="233"/>
      <c r="AW762" s="233"/>
      <c r="AX762" s="233"/>
      <c r="AY762" s="233"/>
      <c r="AZ762" s="233"/>
      <c r="BA762" s="232" t="e">
        <v>#N/A</v>
      </c>
      <c r="BB762" s="232">
        <v>0</v>
      </c>
      <c r="BC762" t="e">
        <v>#N/A</v>
      </c>
      <c r="BD762">
        <f>VLOOKUP(A762,[1]ورقة6!$A$2:$A$5557,1,0)</f>
        <v>340032</v>
      </c>
      <c r="BE762" s="125">
        <v>0</v>
      </c>
    </row>
    <row r="763" spans="1:57" x14ac:dyDescent="0.25">
      <c r="A763">
        <v>340034</v>
      </c>
      <c r="B763" t="s">
        <v>107</v>
      </c>
      <c r="C763" t="s">
        <v>131</v>
      </c>
      <c r="D763" t="s">
        <v>131</v>
      </c>
      <c r="E763" t="s">
        <v>134</v>
      </c>
      <c r="F763" t="s">
        <v>131</v>
      </c>
      <c r="G763" t="s">
        <v>134</v>
      </c>
      <c r="H763" t="s">
        <v>134</v>
      </c>
      <c r="I763" t="s">
        <v>131</v>
      </c>
      <c r="J763" t="s">
        <v>131</v>
      </c>
      <c r="K763" t="s">
        <v>131</v>
      </c>
      <c r="L763" t="s">
        <v>131</v>
      </c>
      <c r="M763" t="s">
        <v>131</v>
      </c>
      <c r="N763" t="s">
        <v>131</v>
      </c>
      <c r="O763" t="s">
        <v>133</v>
      </c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 s="232" t="s">
        <v>107</v>
      </c>
      <c r="BB763" s="232">
        <v>0</v>
      </c>
      <c r="BC763" t="e">
        <v>#N/A</v>
      </c>
      <c r="BD763">
        <f>VLOOKUP(A763,[1]ورقة6!$A$2:$A$5557,1,0)</f>
        <v>340034</v>
      </c>
      <c r="BE763" s="125">
        <v>0</v>
      </c>
    </row>
    <row r="764" spans="1:57" x14ac:dyDescent="0.25">
      <c r="A764">
        <v>340035</v>
      </c>
      <c r="B764" t="s">
        <v>107</v>
      </c>
      <c r="C764"/>
      <c r="D764" t="s">
        <v>134</v>
      </c>
      <c r="E764"/>
      <c r="F764"/>
      <c r="G764" t="s">
        <v>134</v>
      </c>
      <c r="H764"/>
      <c r="I764"/>
      <c r="J764"/>
      <c r="K764" t="s">
        <v>134</v>
      </c>
      <c r="L764" t="s">
        <v>134</v>
      </c>
      <c r="M764"/>
      <c r="N764" t="s">
        <v>131</v>
      </c>
      <c r="O764" t="s">
        <v>133</v>
      </c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 s="232" t="s">
        <v>107</v>
      </c>
      <c r="BB764" s="232">
        <v>0</v>
      </c>
      <c r="BC764" t="e">
        <v>#N/A</v>
      </c>
      <c r="BD764">
        <f>VLOOKUP(A764,[1]ورقة6!$A$2:$A$5557,1,0)</f>
        <v>340035</v>
      </c>
      <c r="BE764" s="125">
        <v>0</v>
      </c>
    </row>
    <row r="765" spans="1:57" x14ac:dyDescent="0.25">
      <c r="A765" s="233">
        <v>340042</v>
      </c>
      <c r="B765" s="234" t="s">
        <v>107</v>
      </c>
      <c r="C765" s="233" t="s">
        <v>133</v>
      </c>
      <c r="D765" s="233" t="s">
        <v>133</v>
      </c>
      <c r="E765" s="233" t="s">
        <v>133</v>
      </c>
      <c r="F765" s="233" t="s">
        <v>133</v>
      </c>
      <c r="G765" s="233" t="s">
        <v>133</v>
      </c>
      <c r="H765" s="233" t="s">
        <v>133</v>
      </c>
      <c r="I765" s="233" t="s">
        <v>133</v>
      </c>
      <c r="J765" s="233" t="s">
        <v>131</v>
      </c>
      <c r="K765" s="233" t="s">
        <v>131</v>
      </c>
      <c r="L765" s="233" t="s">
        <v>131</v>
      </c>
      <c r="M765" s="233" t="s">
        <v>131</v>
      </c>
      <c r="N765" s="233" t="s">
        <v>131</v>
      </c>
      <c r="O765" s="233" t="s">
        <v>131</v>
      </c>
      <c r="P765" s="233"/>
      <c r="Q765" s="233"/>
      <c r="R765" s="233"/>
      <c r="S765" s="233"/>
      <c r="T765" s="233"/>
      <c r="U765" s="233"/>
      <c r="V765" s="233"/>
      <c r="W765" s="233"/>
      <c r="X765" s="233"/>
      <c r="Y765" s="233"/>
      <c r="Z765" s="233"/>
      <c r="AA765" s="233"/>
      <c r="AB765" s="233"/>
      <c r="AC765" s="233"/>
      <c r="AD765" s="233"/>
      <c r="AE765" s="233"/>
      <c r="AF765" s="233"/>
      <c r="AG765" s="233"/>
      <c r="AH765" s="233"/>
      <c r="AI765" s="233"/>
      <c r="AJ765" s="233"/>
      <c r="AK765" s="233"/>
      <c r="AL765" s="233"/>
      <c r="AM765" s="233"/>
      <c r="AN765" s="233"/>
      <c r="AO765" s="233"/>
      <c r="AP765" s="233"/>
      <c r="AQ765" s="233"/>
      <c r="AR765" s="233"/>
      <c r="AS765" s="233"/>
      <c r="AT765" s="233"/>
      <c r="AU765" s="233"/>
      <c r="AV765" s="233"/>
      <c r="AW765" s="233"/>
      <c r="AX765" s="233"/>
      <c r="AY765" s="233"/>
      <c r="AZ765" s="233"/>
      <c r="BA765" s="232" t="e">
        <v>#N/A</v>
      </c>
      <c r="BB765" s="232">
        <v>0</v>
      </c>
      <c r="BC765" t="e">
        <v>#N/A</v>
      </c>
      <c r="BD765">
        <f>VLOOKUP(A765,[1]ورقة6!$A$2:$A$5557,1,0)</f>
        <v>340042</v>
      </c>
      <c r="BE765" s="125">
        <v>0</v>
      </c>
    </row>
    <row r="766" spans="1:57" x14ac:dyDescent="0.25">
      <c r="A766" s="233">
        <v>340043</v>
      </c>
      <c r="B766" s="234" t="s">
        <v>107</v>
      </c>
      <c r="C766" s="233"/>
      <c r="D766" s="233"/>
      <c r="E766" s="233"/>
      <c r="F766" s="233" t="s">
        <v>133</v>
      </c>
      <c r="G766" s="233" t="s">
        <v>134</v>
      </c>
      <c r="H766" s="233"/>
      <c r="I766" s="233"/>
      <c r="J766" s="233" t="s">
        <v>133</v>
      </c>
      <c r="K766" s="233" t="s">
        <v>133</v>
      </c>
      <c r="L766" s="233" t="s">
        <v>133</v>
      </c>
      <c r="M766" s="233"/>
      <c r="N766" s="233" t="s">
        <v>133</v>
      </c>
      <c r="O766" s="233" t="s">
        <v>133</v>
      </c>
      <c r="P766" s="233"/>
      <c r="Q766" s="233"/>
      <c r="R766" s="233"/>
      <c r="S766" s="233"/>
      <c r="T766" s="233"/>
      <c r="U766" s="233"/>
      <c r="V766" s="233"/>
      <c r="W766" s="233"/>
      <c r="X766" s="233"/>
      <c r="Y766" s="233"/>
      <c r="Z766" s="233"/>
      <c r="AA766" s="233"/>
      <c r="AB766" s="233"/>
      <c r="AC766" s="233"/>
      <c r="AD766" s="233"/>
      <c r="AE766" s="233"/>
      <c r="AF766" s="233"/>
      <c r="AG766" s="233"/>
      <c r="AH766" s="233"/>
      <c r="AI766" s="233"/>
      <c r="AJ766" s="233"/>
      <c r="AK766" s="233"/>
      <c r="AL766" s="233"/>
      <c r="AM766" s="233"/>
      <c r="AN766" s="233"/>
      <c r="AO766" s="233"/>
      <c r="AP766" s="233"/>
      <c r="AQ766" s="233"/>
      <c r="AR766" s="233"/>
      <c r="AS766" s="233"/>
      <c r="AT766" s="233"/>
      <c r="AU766" s="233"/>
      <c r="AV766" s="233"/>
      <c r="AW766" s="233"/>
      <c r="AX766" s="233"/>
      <c r="AY766" s="233"/>
      <c r="AZ766" s="233"/>
      <c r="BA766" s="232" t="e">
        <v>#N/A</v>
      </c>
      <c r="BB766" s="232">
        <v>0</v>
      </c>
      <c r="BC766" t="e">
        <v>#N/A</v>
      </c>
      <c r="BD766">
        <f>VLOOKUP(A766,[1]ورقة6!$A$2:$A$5557,1,0)</f>
        <v>340043</v>
      </c>
      <c r="BE766" s="125">
        <v>0</v>
      </c>
    </row>
    <row r="767" spans="1:57" x14ac:dyDescent="0.25">
      <c r="A767" s="233">
        <v>340044</v>
      </c>
      <c r="B767" s="234" t="s">
        <v>107</v>
      </c>
      <c r="C767" s="233"/>
      <c r="D767" s="233" t="s">
        <v>131</v>
      </c>
      <c r="E767" s="233"/>
      <c r="F767" s="233" t="s">
        <v>131</v>
      </c>
      <c r="G767" s="233"/>
      <c r="H767" s="233" t="s">
        <v>131</v>
      </c>
      <c r="I767" s="233" t="s">
        <v>131</v>
      </c>
      <c r="J767" s="233" t="s">
        <v>131</v>
      </c>
      <c r="K767" s="233" t="s">
        <v>131</v>
      </c>
      <c r="L767" s="233" t="s">
        <v>131</v>
      </c>
      <c r="M767" s="233" t="s">
        <v>131</v>
      </c>
      <c r="N767" s="233" t="s">
        <v>131</v>
      </c>
      <c r="O767" s="233" t="s">
        <v>131</v>
      </c>
      <c r="P767" s="233"/>
      <c r="Q767" s="233"/>
      <c r="R767" s="233"/>
      <c r="S767" s="233"/>
      <c r="T767" s="233"/>
      <c r="U767" s="233"/>
      <c r="V767" s="233"/>
      <c r="W767" s="233"/>
      <c r="X767" s="233"/>
      <c r="Y767" s="233"/>
      <c r="Z767" s="233"/>
      <c r="AA767" s="233"/>
      <c r="AB767" s="233"/>
      <c r="AC767" s="233"/>
      <c r="AD767" s="233"/>
      <c r="AE767" s="233"/>
      <c r="AF767" s="233"/>
      <c r="AG767" s="233"/>
      <c r="AH767" s="233"/>
      <c r="AI767" s="233"/>
      <c r="AJ767" s="233"/>
      <c r="AK767" s="233"/>
      <c r="AL767" s="233"/>
      <c r="AM767" s="233"/>
      <c r="AN767" s="233"/>
      <c r="AO767" s="233"/>
      <c r="AP767" s="233"/>
      <c r="AQ767" s="233"/>
      <c r="AR767" s="233"/>
      <c r="AS767" s="233"/>
      <c r="AT767" s="233"/>
      <c r="AU767" s="233"/>
      <c r="AV767" s="233"/>
      <c r="AW767" s="233"/>
      <c r="AX767" s="233"/>
      <c r="AY767" s="233"/>
      <c r="AZ767" s="233"/>
      <c r="BA767" s="232" t="e">
        <v>#N/A</v>
      </c>
      <c r="BB767" s="232">
        <v>0</v>
      </c>
      <c r="BC767" t="e">
        <v>#N/A</v>
      </c>
      <c r="BD767">
        <f>VLOOKUP(A767,[1]ورقة6!$A$2:$A$5557,1,0)</f>
        <v>340044</v>
      </c>
      <c r="BE767" s="125">
        <v>0</v>
      </c>
    </row>
    <row r="768" spans="1:57" x14ac:dyDescent="0.25">
      <c r="A768" s="233">
        <v>340046</v>
      </c>
      <c r="B768" s="234" t="s">
        <v>107</v>
      </c>
      <c r="C768" s="233"/>
      <c r="D768" s="233" t="s">
        <v>133</v>
      </c>
      <c r="E768" s="233"/>
      <c r="F768" s="233" t="s">
        <v>133</v>
      </c>
      <c r="G768" s="233" t="s">
        <v>133</v>
      </c>
      <c r="H768" s="233"/>
      <c r="I768" s="233" t="s">
        <v>133</v>
      </c>
      <c r="J768" s="233" t="s">
        <v>131</v>
      </c>
      <c r="K768" s="233" t="s">
        <v>131</v>
      </c>
      <c r="L768" s="233" t="s">
        <v>131</v>
      </c>
      <c r="M768" s="233" t="s">
        <v>131</v>
      </c>
      <c r="N768" s="233" t="s">
        <v>131</v>
      </c>
      <c r="O768" s="233" t="s">
        <v>131</v>
      </c>
      <c r="P768" s="233"/>
      <c r="Q768" s="233"/>
      <c r="R768" s="233"/>
      <c r="S768" s="233"/>
      <c r="T768" s="233"/>
      <c r="U768" s="233"/>
      <c r="V768" s="233"/>
      <c r="W768" s="233"/>
      <c r="X768" s="233"/>
      <c r="Y768" s="233"/>
      <c r="Z768" s="233"/>
      <c r="AA768" s="233"/>
      <c r="AB768" s="233"/>
      <c r="AC768" s="233"/>
      <c r="AD768" s="233"/>
      <c r="AE768" s="233"/>
      <c r="AF768" s="233"/>
      <c r="AG768" s="233"/>
      <c r="AH768" s="233"/>
      <c r="AI768" s="233"/>
      <c r="AJ768" s="233"/>
      <c r="AK768" s="233"/>
      <c r="AL768" s="233"/>
      <c r="AM768" s="233"/>
      <c r="AN768" s="233"/>
      <c r="AO768" s="233"/>
      <c r="AP768" s="233"/>
      <c r="AQ768" s="233"/>
      <c r="AR768" s="233"/>
      <c r="AS768" s="233"/>
      <c r="AT768" s="233"/>
      <c r="AU768" s="233"/>
      <c r="AV768" s="233"/>
      <c r="AW768" s="233"/>
      <c r="AX768" s="233"/>
      <c r="AY768" s="233"/>
      <c r="AZ768" s="233"/>
      <c r="BA768" s="232" t="e">
        <v>#N/A</v>
      </c>
      <c r="BB768" s="232">
        <v>0</v>
      </c>
      <c r="BC768" t="e">
        <v>#N/A</v>
      </c>
      <c r="BD768">
        <f>VLOOKUP(A768,[1]ورقة6!$A$2:$A$5557,1,0)</f>
        <v>340046</v>
      </c>
      <c r="BE768" s="125">
        <v>0</v>
      </c>
    </row>
    <row r="769" spans="1:57" x14ac:dyDescent="0.25">
      <c r="A769" s="233">
        <v>340049</v>
      </c>
      <c r="B769" s="234" t="s">
        <v>107</v>
      </c>
      <c r="C769" s="233" t="s">
        <v>133</v>
      </c>
      <c r="D769" s="233" t="s">
        <v>133</v>
      </c>
      <c r="E769" s="233" t="s">
        <v>133</v>
      </c>
      <c r="F769" s="233" t="s">
        <v>133</v>
      </c>
      <c r="G769" s="233" t="s">
        <v>133</v>
      </c>
      <c r="H769" s="233" t="s">
        <v>133</v>
      </c>
      <c r="I769" s="233" t="s">
        <v>133</v>
      </c>
      <c r="J769" s="233" t="s">
        <v>131</v>
      </c>
      <c r="K769" s="233" t="s">
        <v>131</v>
      </c>
      <c r="L769" s="233" t="s">
        <v>131</v>
      </c>
      <c r="M769" s="233" t="s">
        <v>131</v>
      </c>
      <c r="N769" s="233" t="s">
        <v>131</v>
      </c>
      <c r="O769" s="233" t="s">
        <v>131</v>
      </c>
      <c r="P769" s="233"/>
      <c r="Q769" s="233"/>
      <c r="R769" s="233"/>
      <c r="S769" s="233"/>
      <c r="T769" s="233"/>
      <c r="U769" s="233"/>
      <c r="V769" s="233"/>
      <c r="W769" s="233"/>
      <c r="X769" s="233"/>
      <c r="Y769" s="233"/>
      <c r="Z769" s="233"/>
      <c r="AA769" s="233"/>
      <c r="AB769" s="233"/>
      <c r="AC769" s="233"/>
      <c r="AD769" s="233"/>
      <c r="AE769" s="233"/>
      <c r="AF769" s="233"/>
      <c r="AG769" s="233"/>
      <c r="AH769" s="233"/>
      <c r="AI769" s="233"/>
      <c r="AJ769" s="233"/>
      <c r="AK769" s="233"/>
      <c r="AL769" s="233"/>
      <c r="AM769" s="233"/>
      <c r="AN769" s="233"/>
      <c r="AO769" s="233"/>
      <c r="AP769" s="233"/>
      <c r="AQ769" s="233"/>
      <c r="AR769" s="233"/>
      <c r="AS769" s="233"/>
      <c r="AT769" s="233"/>
      <c r="AU769" s="233"/>
      <c r="AV769" s="233"/>
      <c r="AW769" s="233"/>
      <c r="AX769" s="233"/>
      <c r="AY769" s="233"/>
      <c r="AZ769" s="233"/>
      <c r="BA769" s="232" t="e">
        <v>#N/A</v>
      </c>
      <c r="BB769" s="232">
        <v>0</v>
      </c>
      <c r="BC769" t="e">
        <v>#N/A</v>
      </c>
      <c r="BD769">
        <f>VLOOKUP(A769,[1]ورقة6!$A$2:$A$5557,1,0)</f>
        <v>340049</v>
      </c>
      <c r="BE769" s="125">
        <v>0</v>
      </c>
    </row>
    <row r="770" spans="1:57" x14ac:dyDescent="0.25">
      <c r="A770" s="233">
        <v>340050</v>
      </c>
      <c r="B770" s="234" t="s">
        <v>107</v>
      </c>
      <c r="C770" s="233" t="s">
        <v>131</v>
      </c>
      <c r="D770" s="233" t="s">
        <v>131</v>
      </c>
      <c r="E770" s="233"/>
      <c r="F770" s="233"/>
      <c r="G770" s="233" t="s">
        <v>131</v>
      </c>
      <c r="H770" s="233" t="s">
        <v>131</v>
      </c>
      <c r="I770" s="233"/>
      <c r="J770" s="233" t="s">
        <v>131</v>
      </c>
      <c r="K770" s="233" t="s">
        <v>131</v>
      </c>
      <c r="L770" s="233" t="s">
        <v>131</v>
      </c>
      <c r="M770" s="233" t="s">
        <v>131</v>
      </c>
      <c r="N770" s="233" t="s">
        <v>131</v>
      </c>
      <c r="O770" s="233" t="s">
        <v>131</v>
      </c>
      <c r="P770" s="233"/>
      <c r="Q770" s="233"/>
      <c r="R770" s="233"/>
      <c r="S770" s="233"/>
      <c r="T770" s="233"/>
      <c r="U770" s="233"/>
      <c r="V770" s="233"/>
      <c r="W770" s="233"/>
      <c r="X770" s="233"/>
      <c r="Y770" s="233"/>
      <c r="Z770" s="233"/>
      <c r="AA770" s="233"/>
      <c r="AB770" s="233"/>
      <c r="AC770" s="233"/>
      <c r="AD770" s="233"/>
      <c r="AE770" s="233"/>
      <c r="AF770" s="233"/>
      <c r="AG770" s="233"/>
      <c r="AH770" s="233"/>
      <c r="AI770" s="233"/>
      <c r="AJ770" s="233"/>
      <c r="AK770" s="233"/>
      <c r="AL770" s="233"/>
      <c r="AM770" s="233"/>
      <c r="AN770" s="233"/>
      <c r="AO770" s="233"/>
      <c r="AP770" s="233"/>
      <c r="AQ770" s="233"/>
      <c r="AR770" s="233"/>
      <c r="AS770" s="233"/>
      <c r="AT770" s="233"/>
      <c r="AU770" s="233"/>
      <c r="AV770" s="233"/>
      <c r="AW770" s="233"/>
      <c r="AX770" s="233"/>
      <c r="AY770" s="233"/>
      <c r="AZ770" s="233"/>
      <c r="BA770" s="232" t="e">
        <v>#N/A</v>
      </c>
      <c r="BB770" s="232">
        <v>0</v>
      </c>
      <c r="BC770" t="e">
        <v>#N/A</v>
      </c>
      <c r="BD770">
        <f>VLOOKUP(A770,[1]ورقة6!$A$2:$A$5557,1,0)</f>
        <v>340050</v>
      </c>
      <c r="BE770" s="125">
        <v>0</v>
      </c>
    </row>
    <row r="771" spans="1:57" x14ac:dyDescent="0.25">
      <c r="A771" s="233">
        <v>340054</v>
      </c>
      <c r="B771" s="234" t="s">
        <v>107</v>
      </c>
      <c r="C771" s="233"/>
      <c r="D771" s="233" t="s">
        <v>133</v>
      </c>
      <c r="E771" s="233"/>
      <c r="F771" s="233" t="s">
        <v>134</v>
      </c>
      <c r="G771" s="233" t="s">
        <v>134</v>
      </c>
      <c r="H771" s="233" t="s">
        <v>133</v>
      </c>
      <c r="I771" s="233" t="s">
        <v>133</v>
      </c>
      <c r="J771" s="233" t="s">
        <v>133</v>
      </c>
      <c r="K771" s="233" t="s">
        <v>133</v>
      </c>
      <c r="L771" s="233"/>
      <c r="M771" s="233"/>
      <c r="N771" s="233" t="s">
        <v>133</v>
      </c>
      <c r="O771" s="233" t="s">
        <v>133</v>
      </c>
      <c r="P771" s="233"/>
      <c r="Q771" s="233"/>
      <c r="R771" s="233"/>
      <c r="S771" s="233"/>
      <c r="T771" s="233"/>
      <c r="U771" s="233"/>
      <c r="V771" s="233"/>
      <c r="W771" s="233"/>
      <c r="X771" s="233"/>
      <c r="Y771" s="233"/>
      <c r="Z771" s="233"/>
      <c r="AA771" s="233"/>
      <c r="AB771" s="233"/>
      <c r="AC771" s="233"/>
      <c r="AD771" s="233"/>
      <c r="AE771" s="233"/>
      <c r="AF771" s="233"/>
      <c r="AG771" s="233"/>
      <c r="AH771" s="233"/>
      <c r="AI771" s="233"/>
      <c r="AJ771" s="233"/>
      <c r="AK771" s="233"/>
      <c r="AL771" s="233"/>
      <c r="AM771" s="233"/>
      <c r="AN771" s="233"/>
      <c r="AO771" s="233"/>
      <c r="AP771" s="233"/>
      <c r="AQ771" s="233"/>
      <c r="AR771" s="233"/>
      <c r="AS771" s="233"/>
      <c r="AT771" s="233"/>
      <c r="AU771" s="233"/>
      <c r="AV771" s="233"/>
      <c r="AW771" s="233"/>
      <c r="AX771" s="233"/>
      <c r="AY771" s="233"/>
      <c r="AZ771" s="233"/>
      <c r="BA771" s="232" t="e">
        <v>#N/A</v>
      </c>
      <c r="BB771" s="232">
        <v>0</v>
      </c>
      <c r="BC771" t="e">
        <v>#N/A</v>
      </c>
      <c r="BD771">
        <f>VLOOKUP(A771,[1]ورقة6!$A$2:$A$5557,1,0)</f>
        <v>340054</v>
      </c>
      <c r="BE771" s="125">
        <v>0</v>
      </c>
    </row>
    <row r="772" spans="1:57" x14ac:dyDescent="0.25">
      <c r="A772" s="233">
        <v>340055</v>
      </c>
      <c r="B772" s="234" t="s">
        <v>107</v>
      </c>
      <c r="C772" s="233" t="s">
        <v>133</v>
      </c>
      <c r="D772" s="233" t="s">
        <v>133</v>
      </c>
      <c r="E772" s="233" t="s">
        <v>133</v>
      </c>
      <c r="F772" s="233" t="s">
        <v>133</v>
      </c>
      <c r="G772" s="233" t="s">
        <v>133</v>
      </c>
      <c r="H772" s="233" t="s">
        <v>133</v>
      </c>
      <c r="I772" s="233" t="s">
        <v>133</v>
      </c>
      <c r="J772" s="233" t="s">
        <v>131</v>
      </c>
      <c r="K772" s="233" t="s">
        <v>131</v>
      </c>
      <c r="L772" s="233" t="s">
        <v>131</v>
      </c>
      <c r="M772" s="233" t="s">
        <v>131</v>
      </c>
      <c r="N772" s="233" t="s">
        <v>131</v>
      </c>
      <c r="O772" s="233" t="s">
        <v>131</v>
      </c>
      <c r="P772" s="233"/>
      <c r="Q772" s="233"/>
      <c r="R772" s="233"/>
      <c r="S772" s="233"/>
      <c r="T772" s="233"/>
      <c r="U772" s="233"/>
      <c r="V772" s="233"/>
      <c r="W772" s="233"/>
      <c r="X772" s="233"/>
      <c r="Y772" s="233"/>
      <c r="Z772" s="233"/>
      <c r="AA772" s="233"/>
      <c r="AB772" s="233"/>
      <c r="AC772" s="233"/>
      <c r="AD772" s="233"/>
      <c r="AE772" s="233"/>
      <c r="AF772" s="233"/>
      <c r="AG772" s="233"/>
      <c r="AH772" s="233"/>
      <c r="AI772" s="233"/>
      <c r="AJ772" s="233"/>
      <c r="AK772" s="233"/>
      <c r="AL772" s="233"/>
      <c r="AM772" s="233"/>
      <c r="AN772" s="233"/>
      <c r="AO772" s="233"/>
      <c r="AP772" s="233"/>
      <c r="AQ772" s="233"/>
      <c r="AR772" s="233"/>
      <c r="AS772" s="233"/>
      <c r="AT772" s="233"/>
      <c r="AU772" s="233"/>
      <c r="AV772" s="233"/>
      <c r="AW772" s="233"/>
      <c r="AX772" s="233"/>
      <c r="AY772" s="233"/>
      <c r="AZ772" s="233"/>
      <c r="BA772" s="232" t="e">
        <v>#N/A</v>
      </c>
      <c r="BB772" s="232">
        <v>0</v>
      </c>
      <c r="BC772" t="e">
        <v>#N/A</v>
      </c>
      <c r="BD772">
        <f>VLOOKUP(A772,[1]ورقة6!$A$2:$A$5557,1,0)</f>
        <v>340055</v>
      </c>
      <c r="BE772" s="125">
        <v>0</v>
      </c>
    </row>
    <row r="773" spans="1:57" x14ac:dyDescent="0.25">
      <c r="A773" s="233">
        <v>340058</v>
      </c>
      <c r="B773" s="234" t="s">
        <v>107</v>
      </c>
      <c r="C773" s="233" t="s">
        <v>133</v>
      </c>
      <c r="D773" s="233" t="s">
        <v>133</v>
      </c>
      <c r="E773" s="233" t="s">
        <v>133</v>
      </c>
      <c r="F773" s="233" t="s">
        <v>131</v>
      </c>
      <c r="G773" s="233" t="s">
        <v>133</v>
      </c>
      <c r="H773" s="233" t="s">
        <v>133</v>
      </c>
      <c r="I773" s="233" t="s">
        <v>131</v>
      </c>
      <c r="J773" s="233" t="s">
        <v>131</v>
      </c>
      <c r="K773" s="233" t="s">
        <v>131</v>
      </c>
      <c r="L773" s="233" t="s">
        <v>131</v>
      </c>
      <c r="M773" s="233" t="s">
        <v>131</v>
      </c>
      <c r="N773" s="233" t="s">
        <v>131</v>
      </c>
      <c r="O773" s="233" t="s">
        <v>131</v>
      </c>
      <c r="P773" s="233"/>
      <c r="Q773" s="233"/>
      <c r="R773" s="233"/>
      <c r="S773" s="233"/>
      <c r="T773" s="233"/>
      <c r="U773" s="233"/>
      <c r="V773" s="233"/>
      <c r="W773" s="233"/>
      <c r="X773" s="233"/>
      <c r="Y773" s="233"/>
      <c r="Z773" s="233"/>
      <c r="AA773" s="233"/>
      <c r="AB773" s="233"/>
      <c r="AC773" s="233"/>
      <c r="AD773" s="233"/>
      <c r="AE773" s="233"/>
      <c r="AF773" s="233"/>
      <c r="AG773" s="233"/>
      <c r="AH773" s="233"/>
      <c r="AI773" s="233"/>
      <c r="AJ773" s="233"/>
      <c r="AK773" s="233"/>
      <c r="AL773" s="233"/>
      <c r="AM773" s="233"/>
      <c r="AN773" s="233"/>
      <c r="AO773" s="233"/>
      <c r="AP773" s="233"/>
      <c r="AQ773" s="233"/>
      <c r="AR773" s="233"/>
      <c r="AS773" s="233"/>
      <c r="AT773" s="233"/>
      <c r="AU773" s="233"/>
      <c r="AV773" s="233"/>
      <c r="AW773" s="233"/>
      <c r="AX773" s="233"/>
      <c r="AY773" s="233"/>
      <c r="AZ773" s="233"/>
      <c r="BA773" s="232" t="e">
        <v>#N/A</v>
      </c>
      <c r="BB773" s="232">
        <v>0</v>
      </c>
      <c r="BC773" t="e">
        <v>#N/A</v>
      </c>
      <c r="BD773">
        <f>VLOOKUP(A773,[1]ورقة6!$A$2:$A$5557,1,0)</f>
        <v>340058</v>
      </c>
      <c r="BE773" s="125">
        <v>0</v>
      </c>
    </row>
    <row r="774" spans="1:57" x14ac:dyDescent="0.25">
      <c r="A774" s="233">
        <v>340059</v>
      </c>
      <c r="B774" s="234" t="s">
        <v>107</v>
      </c>
      <c r="C774" s="233"/>
      <c r="D774" s="233"/>
      <c r="E774" s="233" t="s">
        <v>134</v>
      </c>
      <c r="F774" s="233" t="s">
        <v>134</v>
      </c>
      <c r="G774" s="233" t="s">
        <v>134</v>
      </c>
      <c r="H774" s="233" t="s">
        <v>134</v>
      </c>
      <c r="I774" s="233"/>
      <c r="J774" s="233"/>
      <c r="K774" s="233" t="s">
        <v>133</v>
      </c>
      <c r="L774" s="233" t="s">
        <v>133</v>
      </c>
      <c r="M774" s="233" t="s">
        <v>133</v>
      </c>
      <c r="N774" s="233" t="s">
        <v>133</v>
      </c>
      <c r="O774" s="233" t="s">
        <v>133</v>
      </c>
      <c r="P774" s="233"/>
      <c r="Q774" s="233"/>
      <c r="R774" s="233"/>
      <c r="S774" s="233"/>
      <c r="T774" s="233"/>
      <c r="U774" s="233"/>
      <c r="V774" s="233"/>
      <c r="W774" s="233"/>
      <c r="X774" s="233"/>
      <c r="Y774" s="233"/>
      <c r="Z774" s="233"/>
      <c r="AA774" s="233"/>
      <c r="AB774" s="233"/>
      <c r="AC774" s="233"/>
      <c r="AD774" s="233"/>
      <c r="AE774" s="233"/>
      <c r="AF774" s="233"/>
      <c r="AG774" s="233"/>
      <c r="AH774" s="233"/>
      <c r="AI774" s="233"/>
      <c r="AJ774" s="233"/>
      <c r="AK774" s="233"/>
      <c r="AL774" s="233"/>
      <c r="AM774" s="233"/>
      <c r="AN774" s="233"/>
      <c r="AO774" s="233"/>
      <c r="AP774" s="233"/>
      <c r="AQ774" s="233"/>
      <c r="AR774" s="233"/>
      <c r="AS774" s="233"/>
      <c r="AT774" s="233"/>
      <c r="AU774" s="233"/>
      <c r="AV774" s="233"/>
      <c r="AW774" s="233"/>
      <c r="AX774" s="233"/>
      <c r="AY774" s="233"/>
      <c r="AZ774" s="233"/>
      <c r="BA774" s="232" t="e">
        <v>#N/A</v>
      </c>
      <c r="BB774" s="232">
        <v>0</v>
      </c>
      <c r="BC774" t="e">
        <v>#N/A</v>
      </c>
      <c r="BD774">
        <f>VLOOKUP(A774,[1]ورقة6!$A$2:$A$5557,1,0)</f>
        <v>340059</v>
      </c>
      <c r="BE774" s="125">
        <v>0</v>
      </c>
    </row>
    <row r="775" spans="1:57" x14ac:dyDescent="0.25">
      <c r="A775">
        <v>340060</v>
      </c>
      <c r="B775" t="s">
        <v>107</v>
      </c>
      <c r="C775"/>
      <c r="D775" t="s">
        <v>131</v>
      </c>
      <c r="E775" t="s">
        <v>131</v>
      </c>
      <c r="F775"/>
      <c r="G775" t="s">
        <v>133</v>
      </c>
      <c r="H775"/>
      <c r="I775" t="s">
        <v>133</v>
      </c>
      <c r="J775" t="s">
        <v>131</v>
      </c>
      <c r="K775" t="s">
        <v>131</v>
      </c>
      <c r="L775" t="s">
        <v>131</v>
      </c>
      <c r="M775" t="s">
        <v>131</v>
      </c>
      <c r="N775" t="s">
        <v>131</v>
      </c>
      <c r="O775" t="s">
        <v>131</v>
      </c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 s="232" t="s">
        <v>107</v>
      </c>
      <c r="BB775" s="232">
        <v>0</v>
      </c>
      <c r="BC775" t="e">
        <v>#N/A</v>
      </c>
      <c r="BD775">
        <f>VLOOKUP(A775,[1]ورقة6!$A$2:$A$5557,1,0)</f>
        <v>340060</v>
      </c>
      <c r="BE775" s="125">
        <v>0</v>
      </c>
    </row>
    <row r="776" spans="1:57" x14ac:dyDescent="0.25">
      <c r="A776" s="233">
        <v>340061</v>
      </c>
      <c r="B776" s="234" t="s">
        <v>107</v>
      </c>
      <c r="C776" s="233"/>
      <c r="D776" s="233" t="s">
        <v>133</v>
      </c>
      <c r="E776" s="233"/>
      <c r="F776" s="233" t="s">
        <v>133</v>
      </c>
      <c r="G776" s="233" t="s">
        <v>133</v>
      </c>
      <c r="H776" s="233" t="s">
        <v>133</v>
      </c>
      <c r="I776" s="233" t="s">
        <v>133</v>
      </c>
      <c r="J776" s="233" t="s">
        <v>131</v>
      </c>
      <c r="K776" s="233" t="s">
        <v>131</v>
      </c>
      <c r="L776" s="233" t="s">
        <v>131</v>
      </c>
      <c r="M776" s="233" t="s">
        <v>131</v>
      </c>
      <c r="N776" s="233" t="s">
        <v>131</v>
      </c>
      <c r="O776" s="233" t="s">
        <v>131</v>
      </c>
      <c r="P776" s="233"/>
      <c r="Q776" s="233"/>
      <c r="R776" s="233"/>
      <c r="S776" s="233"/>
      <c r="T776" s="233"/>
      <c r="U776" s="233"/>
      <c r="V776" s="233"/>
      <c r="W776" s="233"/>
      <c r="X776" s="233"/>
      <c r="Y776" s="233"/>
      <c r="Z776" s="233"/>
      <c r="AA776" s="233"/>
      <c r="AB776" s="233"/>
      <c r="AC776" s="233"/>
      <c r="AD776" s="233"/>
      <c r="AE776" s="233"/>
      <c r="AF776" s="233"/>
      <c r="AG776" s="233"/>
      <c r="AH776" s="233"/>
      <c r="AI776" s="233"/>
      <c r="AJ776" s="233"/>
      <c r="AK776" s="233"/>
      <c r="AL776" s="233"/>
      <c r="AM776" s="233"/>
      <c r="AN776" s="233"/>
      <c r="AO776" s="233"/>
      <c r="AP776" s="233"/>
      <c r="AQ776" s="233"/>
      <c r="AR776" s="233"/>
      <c r="AS776" s="233"/>
      <c r="AT776" s="233"/>
      <c r="AU776" s="233"/>
      <c r="AV776" s="233"/>
      <c r="AW776" s="233"/>
      <c r="AX776" s="233"/>
      <c r="AY776" s="233"/>
      <c r="AZ776" s="233"/>
      <c r="BA776" s="232" t="e">
        <v>#N/A</v>
      </c>
      <c r="BB776" s="232">
        <v>0</v>
      </c>
      <c r="BC776" t="e">
        <v>#N/A</v>
      </c>
      <c r="BD776">
        <f>VLOOKUP(A776,[1]ورقة6!$A$2:$A$5557,1,0)</f>
        <v>340061</v>
      </c>
      <c r="BE776" s="125">
        <v>0</v>
      </c>
    </row>
    <row r="777" spans="1:57" x14ac:dyDescent="0.25">
      <c r="A777" s="233">
        <v>340063</v>
      </c>
      <c r="B777" s="234" t="s">
        <v>107</v>
      </c>
      <c r="C777" s="233" t="s">
        <v>134</v>
      </c>
      <c r="D777" s="233"/>
      <c r="E777" s="233"/>
      <c r="F777" s="233"/>
      <c r="G777" s="233" t="s">
        <v>133</v>
      </c>
      <c r="H777" s="233"/>
      <c r="I777" s="233"/>
      <c r="J777" s="233" t="s">
        <v>131</v>
      </c>
      <c r="K777" s="233" t="s">
        <v>131</v>
      </c>
      <c r="L777" s="233" t="s">
        <v>131</v>
      </c>
      <c r="M777" s="233" t="s">
        <v>131</v>
      </c>
      <c r="N777" s="233" t="s">
        <v>131</v>
      </c>
      <c r="O777" s="233" t="s">
        <v>131</v>
      </c>
      <c r="P777" s="233"/>
      <c r="Q777" s="233"/>
      <c r="R777" s="233"/>
      <c r="S777" s="233"/>
      <c r="T777" s="233"/>
      <c r="U777" s="233"/>
      <c r="V777" s="233"/>
      <c r="W777" s="233"/>
      <c r="X777" s="233"/>
      <c r="Y777" s="233"/>
      <c r="Z777" s="233"/>
      <c r="AA777" s="233"/>
      <c r="AB777" s="233"/>
      <c r="AC777" s="233"/>
      <c r="AD777" s="233"/>
      <c r="AE777" s="233"/>
      <c r="AF777" s="233"/>
      <c r="AG777" s="233"/>
      <c r="AH777" s="233"/>
      <c r="AI777" s="233"/>
      <c r="AJ777" s="233"/>
      <c r="AK777" s="233"/>
      <c r="AL777" s="233"/>
      <c r="AM777" s="233"/>
      <c r="AN777" s="233"/>
      <c r="AO777" s="233"/>
      <c r="AP777" s="233"/>
      <c r="AQ777" s="233"/>
      <c r="AR777" s="233"/>
      <c r="AS777" s="233"/>
      <c r="AT777" s="233"/>
      <c r="AU777" s="233"/>
      <c r="AV777" s="233"/>
      <c r="AW777" s="233"/>
      <c r="AX777" s="233"/>
      <c r="AY777" s="233"/>
      <c r="AZ777" s="233"/>
      <c r="BA777" s="232" t="e">
        <v>#N/A</v>
      </c>
      <c r="BB777" s="232">
        <v>0</v>
      </c>
      <c r="BC777" t="e">
        <v>#N/A</v>
      </c>
      <c r="BD777">
        <f>VLOOKUP(A777,[1]ورقة6!$A$2:$A$5557,1,0)</f>
        <v>340063</v>
      </c>
      <c r="BE777" s="125">
        <v>0</v>
      </c>
    </row>
    <row r="778" spans="1:57" x14ac:dyDescent="0.25">
      <c r="A778" s="233">
        <v>340070</v>
      </c>
      <c r="B778" s="234" t="s">
        <v>107</v>
      </c>
      <c r="C778" s="233"/>
      <c r="D778" s="233" t="s">
        <v>131</v>
      </c>
      <c r="E778" s="233" t="s">
        <v>133</v>
      </c>
      <c r="F778" s="233" t="s">
        <v>133</v>
      </c>
      <c r="G778" s="233" t="s">
        <v>131</v>
      </c>
      <c r="H778" s="233"/>
      <c r="I778" s="233"/>
      <c r="J778" s="233" t="s">
        <v>131</v>
      </c>
      <c r="K778" s="233" t="s">
        <v>131</v>
      </c>
      <c r="L778" s="233" t="s">
        <v>131</v>
      </c>
      <c r="M778" s="233" t="s">
        <v>131</v>
      </c>
      <c r="N778" s="233" t="s">
        <v>131</v>
      </c>
      <c r="O778" s="233" t="s">
        <v>131</v>
      </c>
      <c r="P778" s="233"/>
      <c r="Q778" s="233"/>
      <c r="R778" s="233"/>
      <c r="S778" s="233"/>
      <c r="T778" s="233"/>
      <c r="U778" s="233"/>
      <c r="V778" s="233"/>
      <c r="W778" s="233"/>
      <c r="X778" s="233"/>
      <c r="Y778" s="233"/>
      <c r="Z778" s="233"/>
      <c r="AA778" s="233"/>
      <c r="AB778" s="233"/>
      <c r="AC778" s="233"/>
      <c r="AD778" s="233"/>
      <c r="AE778" s="233"/>
      <c r="AF778" s="233"/>
      <c r="AG778" s="233"/>
      <c r="AH778" s="233"/>
      <c r="AI778" s="233"/>
      <c r="AJ778" s="233"/>
      <c r="AK778" s="233"/>
      <c r="AL778" s="233"/>
      <c r="AM778" s="233"/>
      <c r="AN778" s="233"/>
      <c r="AO778" s="233"/>
      <c r="AP778" s="233"/>
      <c r="AQ778" s="233"/>
      <c r="AR778" s="233"/>
      <c r="AS778" s="233"/>
      <c r="AT778" s="233"/>
      <c r="AU778" s="233"/>
      <c r="AV778" s="233"/>
      <c r="AW778" s="233"/>
      <c r="AX778" s="233"/>
      <c r="AY778" s="233"/>
      <c r="AZ778" s="233"/>
      <c r="BA778" s="232" t="e">
        <v>#N/A</v>
      </c>
      <c r="BB778" s="232">
        <v>0</v>
      </c>
      <c r="BC778" t="e">
        <v>#N/A</v>
      </c>
      <c r="BD778">
        <f>VLOOKUP(A778,[1]ورقة6!$A$2:$A$5557,1,0)</f>
        <v>340070</v>
      </c>
      <c r="BE778" s="125">
        <v>0</v>
      </c>
    </row>
    <row r="779" spans="1:57" x14ac:dyDescent="0.25">
      <c r="A779" s="233">
        <v>340071</v>
      </c>
      <c r="B779" s="234" t="s">
        <v>107</v>
      </c>
      <c r="C779" s="233"/>
      <c r="D779" s="233" t="s">
        <v>131</v>
      </c>
      <c r="E779" s="233" t="s">
        <v>134</v>
      </c>
      <c r="F779" s="233" t="s">
        <v>133</v>
      </c>
      <c r="G779" s="233" t="s">
        <v>131</v>
      </c>
      <c r="H779" s="233"/>
      <c r="I779" s="233" t="s">
        <v>133</v>
      </c>
      <c r="J779" s="233" t="s">
        <v>131</v>
      </c>
      <c r="K779" s="233"/>
      <c r="L779" s="233"/>
      <c r="M779" s="233" t="s">
        <v>131</v>
      </c>
      <c r="N779" s="233" t="s">
        <v>133</v>
      </c>
      <c r="O779" s="233" t="s">
        <v>133</v>
      </c>
      <c r="P779" s="233"/>
      <c r="Q779" s="233"/>
      <c r="R779" s="233"/>
      <c r="S779" s="233"/>
      <c r="T779" s="233"/>
      <c r="U779" s="233"/>
      <c r="V779" s="233"/>
      <c r="W779" s="233"/>
      <c r="X779" s="233"/>
      <c r="Y779" s="233"/>
      <c r="Z779" s="233"/>
      <c r="AA779" s="233"/>
      <c r="AB779" s="233"/>
      <c r="AC779" s="233"/>
      <c r="AD779" s="233"/>
      <c r="AE779" s="233"/>
      <c r="AF779" s="233"/>
      <c r="AG779" s="233"/>
      <c r="AH779" s="233"/>
      <c r="AI779" s="233"/>
      <c r="AJ779" s="233"/>
      <c r="AK779" s="233"/>
      <c r="AL779" s="233"/>
      <c r="AM779" s="233"/>
      <c r="AN779" s="233"/>
      <c r="AO779" s="233"/>
      <c r="AP779" s="233"/>
      <c r="AQ779" s="233"/>
      <c r="AR779" s="233"/>
      <c r="AS779" s="233"/>
      <c r="AT779" s="233"/>
      <c r="AU779" s="233"/>
      <c r="AV779" s="233"/>
      <c r="AW779" s="233"/>
      <c r="AX779" s="233"/>
      <c r="AY779" s="233"/>
      <c r="AZ779" s="233"/>
      <c r="BA779" s="232" t="e">
        <v>#N/A</v>
      </c>
      <c r="BB779" s="232">
        <v>0</v>
      </c>
      <c r="BC779" t="e">
        <v>#N/A</v>
      </c>
      <c r="BD779">
        <f>VLOOKUP(A779,[1]ورقة6!$A$2:$A$5557,1,0)</f>
        <v>340071</v>
      </c>
      <c r="BE779" s="125">
        <v>0</v>
      </c>
    </row>
    <row r="780" spans="1:57" x14ac:dyDescent="0.25">
      <c r="A780" s="233">
        <v>340073</v>
      </c>
      <c r="B780" s="234" t="s">
        <v>107</v>
      </c>
      <c r="C780" s="233" t="s">
        <v>134</v>
      </c>
      <c r="D780" s="233" t="s">
        <v>134</v>
      </c>
      <c r="E780" s="233"/>
      <c r="F780" s="233" t="s">
        <v>134</v>
      </c>
      <c r="G780" s="233" t="s">
        <v>134</v>
      </c>
      <c r="H780" s="233" t="s">
        <v>134</v>
      </c>
      <c r="I780" s="233" t="s">
        <v>134</v>
      </c>
      <c r="J780" s="233" t="s">
        <v>133</v>
      </c>
      <c r="K780" s="233" t="s">
        <v>133</v>
      </c>
      <c r="L780" s="233" t="s">
        <v>133</v>
      </c>
      <c r="M780" s="233" t="s">
        <v>133</v>
      </c>
      <c r="N780" s="233" t="s">
        <v>133</v>
      </c>
      <c r="O780" s="233" t="s">
        <v>133</v>
      </c>
      <c r="P780" s="233"/>
      <c r="Q780" s="233"/>
      <c r="R780" s="233"/>
      <c r="S780" s="233"/>
      <c r="T780" s="233"/>
      <c r="U780" s="233"/>
      <c r="V780" s="233"/>
      <c r="W780" s="233"/>
      <c r="X780" s="233"/>
      <c r="Y780" s="233"/>
      <c r="Z780" s="233"/>
      <c r="AA780" s="233"/>
      <c r="AB780" s="233"/>
      <c r="AC780" s="233"/>
      <c r="AD780" s="233"/>
      <c r="AE780" s="233"/>
      <c r="AF780" s="233"/>
      <c r="AG780" s="233"/>
      <c r="AH780" s="233"/>
      <c r="AI780" s="233"/>
      <c r="AJ780" s="233"/>
      <c r="AK780" s="233"/>
      <c r="AL780" s="233"/>
      <c r="AM780" s="233"/>
      <c r="AN780" s="233"/>
      <c r="AO780" s="233"/>
      <c r="AP780" s="233"/>
      <c r="AQ780" s="233"/>
      <c r="AR780" s="233"/>
      <c r="AS780" s="233"/>
      <c r="AT780" s="233"/>
      <c r="AU780" s="233"/>
      <c r="AV780" s="233"/>
      <c r="AW780" s="233"/>
      <c r="AX780" s="233"/>
      <c r="AY780" s="233"/>
      <c r="AZ780" s="233"/>
      <c r="BA780" s="232" t="e">
        <v>#N/A</v>
      </c>
      <c r="BB780" s="232">
        <v>0</v>
      </c>
      <c r="BC780" t="e">
        <v>#N/A</v>
      </c>
      <c r="BD780">
        <f>VLOOKUP(A780,[1]ورقة6!$A$2:$A$5557,1,0)</f>
        <v>340073</v>
      </c>
      <c r="BE780" s="125">
        <v>0</v>
      </c>
    </row>
    <row r="781" spans="1:57" x14ac:dyDescent="0.25">
      <c r="A781" s="233">
        <v>340076</v>
      </c>
      <c r="B781" s="234" t="s">
        <v>107</v>
      </c>
      <c r="C781" s="233" t="s">
        <v>133</v>
      </c>
      <c r="D781" s="233" t="s">
        <v>133</v>
      </c>
      <c r="E781" s="233" t="s">
        <v>133</v>
      </c>
      <c r="F781" s="233" t="s">
        <v>133</v>
      </c>
      <c r="G781" s="233" t="s">
        <v>133</v>
      </c>
      <c r="H781" s="233" t="s">
        <v>133</v>
      </c>
      <c r="I781" s="233" t="s">
        <v>133</v>
      </c>
      <c r="J781" s="233" t="s">
        <v>131</v>
      </c>
      <c r="K781" s="233" t="s">
        <v>131</v>
      </c>
      <c r="L781" s="233" t="s">
        <v>131</v>
      </c>
      <c r="M781" s="233" t="s">
        <v>131</v>
      </c>
      <c r="N781" s="233" t="s">
        <v>131</v>
      </c>
      <c r="O781" s="233" t="s">
        <v>131</v>
      </c>
      <c r="P781" s="233"/>
      <c r="Q781" s="233"/>
      <c r="R781" s="233"/>
      <c r="S781" s="233"/>
      <c r="T781" s="233"/>
      <c r="U781" s="233"/>
      <c r="V781" s="233"/>
      <c r="W781" s="233"/>
      <c r="X781" s="233"/>
      <c r="Y781" s="233"/>
      <c r="Z781" s="233"/>
      <c r="AA781" s="233"/>
      <c r="AB781" s="233"/>
      <c r="AC781" s="233"/>
      <c r="AD781" s="233"/>
      <c r="AE781" s="233"/>
      <c r="AF781" s="233"/>
      <c r="AG781" s="233"/>
      <c r="AH781" s="233"/>
      <c r="AI781" s="233"/>
      <c r="AJ781" s="233"/>
      <c r="AK781" s="233"/>
      <c r="AL781" s="233"/>
      <c r="AM781" s="233"/>
      <c r="AN781" s="233"/>
      <c r="AO781" s="233"/>
      <c r="AP781" s="233"/>
      <c r="AQ781" s="233"/>
      <c r="AR781" s="233"/>
      <c r="AS781" s="233"/>
      <c r="AT781" s="233"/>
      <c r="AU781" s="233"/>
      <c r="AV781" s="233"/>
      <c r="AW781" s="233"/>
      <c r="AX781" s="233"/>
      <c r="AY781" s="233"/>
      <c r="AZ781" s="233"/>
      <c r="BA781" s="232" t="e">
        <v>#N/A</v>
      </c>
      <c r="BB781" s="232">
        <v>0</v>
      </c>
      <c r="BC781" t="e">
        <v>#N/A</v>
      </c>
      <c r="BD781">
        <f>VLOOKUP(A781,[1]ورقة6!$A$2:$A$5557,1,0)</f>
        <v>340076</v>
      </c>
      <c r="BE781" s="125">
        <v>0</v>
      </c>
    </row>
    <row r="782" spans="1:57" x14ac:dyDescent="0.25">
      <c r="A782" s="233">
        <v>340077</v>
      </c>
      <c r="B782" s="234" t="s">
        <v>107</v>
      </c>
      <c r="C782" s="233"/>
      <c r="D782" s="233" t="s">
        <v>133</v>
      </c>
      <c r="E782" s="233" t="s">
        <v>133</v>
      </c>
      <c r="F782" s="233" t="s">
        <v>133</v>
      </c>
      <c r="G782" s="233" t="s">
        <v>133</v>
      </c>
      <c r="H782" s="233" t="s">
        <v>133</v>
      </c>
      <c r="I782" s="233" t="s">
        <v>133</v>
      </c>
      <c r="J782" s="233" t="s">
        <v>131</v>
      </c>
      <c r="K782" s="233" t="s">
        <v>131</v>
      </c>
      <c r="L782" s="233" t="s">
        <v>131</v>
      </c>
      <c r="M782" s="233" t="s">
        <v>131</v>
      </c>
      <c r="N782" s="233" t="s">
        <v>131</v>
      </c>
      <c r="O782" s="233" t="s">
        <v>131</v>
      </c>
      <c r="P782" s="233"/>
      <c r="Q782" s="233"/>
      <c r="R782" s="233"/>
      <c r="S782" s="233"/>
      <c r="T782" s="233"/>
      <c r="U782" s="233"/>
      <c r="V782" s="233"/>
      <c r="W782" s="233"/>
      <c r="X782" s="233"/>
      <c r="Y782" s="233"/>
      <c r="Z782" s="233"/>
      <c r="AA782" s="233"/>
      <c r="AB782" s="233"/>
      <c r="AC782" s="233"/>
      <c r="AD782" s="233"/>
      <c r="AE782" s="233"/>
      <c r="AF782" s="233"/>
      <c r="AG782" s="233"/>
      <c r="AH782" s="233"/>
      <c r="AI782" s="233"/>
      <c r="AJ782" s="233"/>
      <c r="AK782" s="233"/>
      <c r="AL782" s="233"/>
      <c r="AM782" s="233"/>
      <c r="AN782" s="233"/>
      <c r="AO782" s="233"/>
      <c r="AP782" s="233"/>
      <c r="AQ782" s="233"/>
      <c r="AR782" s="233"/>
      <c r="AS782" s="233"/>
      <c r="AT782" s="233"/>
      <c r="AU782" s="233"/>
      <c r="AV782" s="233"/>
      <c r="AW782" s="233"/>
      <c r="AX782" s="233"/>
      <c r="AY782" s="233"/>
      <c r="AZ782" s="233"/>
      <c r="BA782" s="232" t="e">
        <v>#N/A</v>
      </c>
      <c r="BB782" s="232">
        <v>0</v>
      </c>
      <c r="BC782" t="e">
        <v>#N/A</v>
      </c>
      <c r="BD782">
        <f>VLOOKUP(A782,[1]ورقة6!$A$2:$A$5557,1,0)</f>
        <v>340077</v>
      </c>
      <c r="BE782" s="125">
        <v>0</v>
      </c>
    </row>
    <row r="783" spans="1:57" x14ac:dyDescent="0.25">
      <c r="A783" s="233">
        <v>340082</v>
      </c>
      <c r="B783" s="234" t="s">
        <v>107</v>
      </c>
      <c r="C783" s="233" t="s">
        <v>133</v>
      </c>
      <c r="D783" s="233" t="s">
        <v>133</v>
      </c>
      <c r="E783" s="233" t="s">
        <v>133</v>
      </c>
      <c r="F783" s="233" t="s">
        <v>133</v>
      </c>
      <c r="G783" s="233" t="s">
        <v>133</v>
      </c>
      <c r="H783" s="233" t="s">
        <v>133</v>
      </c>
      <c r="I783" s="233" t="s">
        <v>133</v>
      </c>
      <c r="J783" s="233" t="s">
        <v>131</v>
      </c>
      <c r="K783" s="233" t="s">
        <v>131</v>
      </c>
      <c r="L783" s="233" t="s">
        <v>131</v>
      </c>
      <c r="M783" s="233" t="s">
        <v>131</v>
      </c>
      <c r="N783" s="233" t="s">
        <v>131</v>
      </c>
      <c r="O783" s="233" t="s">
        <v>131</v>
      </c>
      <c r="P783" s="233"/>
      <c r="Q783" s="233"/>
      <c r="R783" s="233"/>
      <c r="S783" s="233"/>
      <c r="T783" s="233"/>
      <c r="U783" s="233"/>
      <c r="V783" s="233"/>
      <c r="W783" s="233"/>
      <c r="X783" s="233"/>
      <c r="Y783" s="233"/>
      <c r="Z783" s="233"/>
      <c r="AA783" s="233"/>
      <c r="AB783" s="233"/>
      <c r="AC783" s="233"/>
      <c r="AD783" s="233"/>
      <c r="AE783" s="233"/>
      <c r="AF783" s="233"/>
      <c r="AG783" s="233"/>
      <c r="AH783" s="233"/>
      <c r="AI783" s="233"/>
      <c r="AJ783" s="233"/>
      <c r="AK783" s="233"/>
      <c r="AL783" s="233"/>
      <c r="AM783" s="233"/>
      <c r="AN783" s="233"/>
      <c r="AO783" s="233"/>
      <c r="AP783" s="233"/>
      <c r="AQ783" s="233"/>
      <c r="AR783" s="233"/>
      <c r="AS783" s="233"/>
      <c r="AT783" s="233"/>
      <c r="AU783" s="233"/>
      <c r="AV783" s="233"/>
      <c r="AW783" s="233"/>
      <c r="AX783" s="233"/>
      <c r="AY783" s="233"/>
      <c r="AZ783" s="233"/>
      <c r="BA783" s="232" t="e">
        <v>#N/A</v>
      </c>
      <c r="BB783" s="232">
        <v>0</v>
      </c>
      <c r="BC783" t="e">
        <v>#N/A</v>
      </c>
      <c r="BD783">
        <f>VLOOKUP(A783,[1]ورقة6!$A$2:$A$5557,1,0)</f>
        <v>340082</v>
      </c>
      <c r="BE783" s="125">
        <v>0</v>
      </c>
    </row>
    <row r="784" spans="1:57" x14ac:dyDescent="0.25">
      <c r="A784" s="233">
        <v>340084</v>
      </c>
      <c r="B784" s="234" t="s">
        <v>107</v>
      </c>
      <c r="C784" s="233"/>
      <c r="D784" s="233" t="s">
        <v>133</v>
      </c>
      <c r="E784" s="233"/>
      <c r="F784" s="233"/>
      <c r="G784" s="233" t="s">
        <v>133</v>
      </c>
      <c r="H784" s="233"/>
      <c r="I784" s="233"/>
      <c r="J784" s="233" t="s">
        <v>133</v>
      </c>
      <c r="K784" s="233"/>
      <c r="L784" s="233" t="s">
        <v>133</v>
      </c>
      <c r="M784" s="233"/>
      <c r="N784" s="233" t="s">
        <v>133</v>
      </c>
      <c r="O784" s="233"/>
      <c r="P784" s="233"/>
      <c r="Q784" s="233"/>
      <c r="R784" s="233"/>
      <c r="S784" s="233"/>
      <c r="T784" s="233"/>
      <c r="U784" s="233"/>
      <c r="V784" s="233"/>
      <c r="W784" s="233"/>
      <c r="X784" s="233"/>
      <c r="Y784" s="233"/>
      <c r="Z784" s="233"/>
      <c r="AA784" s="233"/>
      <c r="AB784" s="233"/>
      <c r="AC784" s="233"/>
      <c r="AD784" s="233"/>
      <c r="AE784" s="233"/>
      <c r="AF784" s="233"/>
      <c r="AG784" s="233"/>
      <c r="AH784" s="233"/>
      <c r="AI784" s="233"/>
      <c r="AJ784" s="233"/>
      <c r="AK784" s="233"/>
      <c r="AL784" s="233"/>
      <c r="AM784" s="233"/>
      <c r="AN784" s="233"/>
      <c r="AO784" s="233"/>
      <c r="AP784" s="233"/>
      <c r="AQ784" s="233"/>
      <c r="AR784" s="233"/>
      <c r="AS784" s="233"/>
      <c r="AT784" s="233"/>
      <c r="AU784" s="233"/>
      <c r="AV784" s="233"/>
      <c r="AW784" s="233"/>
      <c r="AX784" s="233"/>
      <c r="AY784" s="233"/>
      <c r="AZ784" s="233"/>
      <c r="BA784" s="232" t="e">
        <v>#N/A</v>
      </c>
      <c r="BB784" s="232">
        <v>0</v>
      </c>
      <c r="BC784" t="e">
        <v>#N/A</v>
      </c>
      <c r="BD784">
        <f>VLOOKUP(A784,[1]ورقة6!$A$2:$A$5557,1,0)</f>
        <v>340084</v>
      </c>
      <c r="BE784" s="125">
        <v>0</v>
      </c>
    </row>
    <row r="785" spans="1:57" x14ac:dyDescent="0.25">
      <c r="A785" s="233">
        <v>340085</v>
      </c>
      <c r="B785" s="234" t="s">
        <v>107</v>
      </c>
      <c r="C785" s="233" t="s">
        <v>133</v>
      </c>
      <c r="D785" s="233" t="s">
        <v>133</v>
      </c>
      <c r="E785" s="233" t="s">
        <v>133</v>
      </c>
      <c r="F785" s="233" t="s">
        <v>133</v>
      </c>
      <c r="G785" s="233" t="s">
        <v>133</v>
      </c>
      <c r="H785" s="233" t="s">
        <v>133</v>
      </c>
      <c r="I785" s="233" t="s">
        <v>133</v>
      </c>
      <c r="J785" s="233" t="s">
        <v>131</v>
      </c>
      <c r="K785" s="233" t="s">
        <v>131</v>
      </c>
      <c r="L785" s="233" t="s">
        <v>131</v>
      </c>
      <c r="M785" s="233" t="s">
        <v>131</v>
      </c>
      <c r="N785" s="233" t="s">
        <v>131</v>
      </c>
      <c r="O785" s="233" t="s">
        <v>131</v>
      </c>
      <c r="P785" s="233"/>
      <c r="Q785" s="233"/>
      <c r="R785" s="233"/>
      <c r="S785" s="233"/>
      <c r="T785" s="233"/>
      <c r="U785" s="233"/>
      <c r="V785" s="233"/>
      <c r="W785" s="233"/>
      <c r="X785" s="233"/>
      <c r="Y785" s="233"/>
      <c r="Z785" s="233"/>
      <c r="AA785" s="233"/>
      <c r="AB785" s="233"/>
      <c r="AC785" s="233"/>
      <c r="AD785" s="233"/>
      <c r="AE785" s="233"/>
      <c r="AF785" s="233"/>
      <c r="AG785" s="233"/>
      <c r="AH785" s="233"/>
      <c r="AI785" s="233"/>
      <c r="AJ785" s="233"/>
      <c r="AK785" s="233"/>
      <c r="AL785" s="233"/>
      <c r="AM785" s="233"/>
      <c r="AN785" s="233"/>
      <c r="AO785" s="233"/>
      <c r="AP785" s="233"/>
      <c r="AQ785" s="233"/>
      <c r="AR785" s="233"/>
      <c r="AS785" s="233"/>
      <c r="AT785" s="233"/>
      <c r="AU785" s="233"/>
      <c r="AV785" s="233"/>
      <c r="AW785" s="233"/>
      <c r="AX785" s="233"/>
      <c r="AY785" s="233"/>
      <c r="AZ785" s="233"/>
      <c r="BA785" s="232" t="e">
        <v>#N/A</v>
      </c>
      <c r="BB785" s="232">
        <v>0</v>
      </c>
      <c r="BC785" t="e">
        <v>#N/A</v>
      </c>
      <c r="BD785">
        <f>VLOOKUP(A785,[1]ورقة6!$A$2:$A$5557,1,0)</f>
        <v>340085</v>
      </c>
      <c r="BE785" s="125">
        <v>0</v>
      </c>
    </row>
    <row r="786" spans="1:57" x14ac:dyDescent="0.25">
      <c r="A786">
        <v>340087</v>
      </c>
      <c r="B786" t="s">
        <v>107</v>
      </c>
      <c r="C786" t="s">
        <v>131</v>
      </c>
      <c r="D786" t="s">
        <v>131</v>
      </c>
      <c r="E786" t="s">
        <v>131</v>
      </c>
      <c r="F786" t="s">
        <v>134</v>
      </c>
      <c r="G786" t="s">
        <v>131</v>
      </c>
      <c r="H786" t="s">
        <v>134</v>
      </c>
      <c r="I786"/>
      <c r="J786" t="s">
        <v>131</v>
      </c>
      <c r="K786" t="s">
        <v>131</v>
      </c>
      <c r="L786" t="s">
        <v>131</v>
      </c>
      <c r="M786" t="s">
        <v>131</v>
      </c>
      <c r="N786" t="s">
        <v>131</v>
      </c>
      <c r="O786" t="s">
        <v>131</v>
      </c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32" t="s">
        <v>107</v>
      </c>
      <c r="BB786" s="232">
        <v>0</v>
      </c>
      <c r="BC786" t="e">
        <v>#N/A</v>
      </c>
      <c r="BD786">
        <f>VLOOKUP(A786,[1]ورقة6!$A$2:$A$5557,1,0)</f>
        <v>340087</v>
      </c>
      <c r="BE786" s="125">
        <v>0</v>
      </c>
    </row>
    <row r="787" spans="1:57" x14ac:dyDescent="0.25">
      <c r="A787">
        <v>340088</v>
      </c>
      <c r="B787" t="s">
        <v>107</v>
      </c>
      <c r="C787" t="s">
        <v>134</v>
      </c>
      <c r="D787" t="s">
        <v>134</v>
      </c>
      <c r="E787" t="s">
        <v>134</v>
      </c>
      <c r="F787" t="s">
        <v>134</v>
      </c>
      <c r="G787" t="s">
        <v>134</v>
      </c>
      <c r="H787" t="s">
        <v>131</v>
      </c>
      <c r="I787" t="s">
        <v>131</v>
      </c>
      <c r="J787" t="s">
        <v>131</v>
      </c>
      <c r="K787" t="s">
        <v>131</v>
      </c>
      <c r="L787" t="s">
        <v>131</v>
      </c>
      <c r="M787" t="s">
        <v>131</v>
      </c>
      <c r="N787" t="s">
        <v>131</v>
      </c>
      <c r="O787" t="s">
        <v>133</v>
      </c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32" t="s">
        <v>107</v>
      </c>
      <c r="BB787" s="232">
        <v>0</v>
      </c>
      <c r="BC787" t="e">
        <v>#N/A</v>
      </c>
      <c r="BD787">
        <f>VLOOKUP(A787,[1]ورقة6!$A$2:$A$5557,1,0)</f>
        <v>340088</v>
      </c>
      <c r="BE787" s="125">
        <v>0</v>
      </c>
    </row>
    <row r="788" spans="1:57" x14ac:dyDescent="0.25">
      <c r="A788" s="233">
        <v>340089</v>
      </c>
      <c r="B788" s="234" t="s">
        <v>107</v>
      </c>
      <c r="C788" s="233" t="s">
        <v>133</v>
      </c>
      <c r="D788" s="233"/>
      <c r="E788" s="233" t="s">
        <v>133</v>
      </c>
      <c r="F788" s="233" t="s">
        <v>133</v>
      </c>
      <c r="G788" s="233" t="s">
        <v>133</v>
      </c>
      <c r="H788" s="233" t="s">
        <v>131</v>
      </c>
      <c r="I788" s="233" t="s">
        <v>131</v>
      </c>
      <c r="J788" s="233" t="s">
        <v>131</v>
      </c>
      <c r="K788" s="233" t="s">
        <v>131</v>
      </c>
      <c r="L788" s="233" t="s">
        <v>131</v>
      </c>
      <c r="M788" s="233" t="s">
        <v>131</v>
      </c>
      <c r="N788" s="233" t="s">
        <v>131</v>
      </c>
      <c r="O788" s="233" t="s">
        <v>131</v>
      </c>
      <c r="P788" s="233"/>
      <c r="Q788" s="233"/>
      <c r="R788" s="233"/>
      <c r="S788" s="233"/>
      <c r="T788" s="233"/>
      <c r="U788" s="233"/>
      <c r="V788" s="233"/>
      <c r="W788" s="233"/>
      <c r="X788" s="233"/>
      <c r="Y788" s="233"/>
      <c r="Z788" s="233"/>
      <c r="AA788" s="233"/>
      <c r="AB788" s="233"/>
      <c r="AC788" s="233"/>
      <c r="AD788" s="233"/>
      <c r="AE788" s="233"/>
      <c r="AF788" s="233"/>
      <c r="AG788" s="233"/>
      <c r="AH788" s="233"/>
      <c r="AI788" s="233"/>
      <c r="AJ788" s="233"/>
      <c r="AK788" s="233"/>
      <c r="AL788" s="233"/>
      <c r="AM788" s="233"/>
      <c r="AN788" s="233"/>
      <c r="AO788" s="233"/>
      <c r="AP788" s="233"/>
      <c r="AQ788" s="233"/>
      <c r="AR788" s="233"/>
      <c r="AS788" s="233"/>
      <c r="AT788" s="233"/>
      <c r="AU788" s="233"/>
      <c r="AV788" s="233"/>
      <c r="AW788" s="233"/>
      <c r="AX788" s="233"/>
      <c r="AY788" s="233"/>
      <c r="AZ788" s="233"/>
      <c r="BA788" s="232" t="e">
        <v>#N/A</v>
      </c>
      <c r="BB788" s="232">
        <v>0</v>
      </c>
      <c r="BC788" t="e">
        <v>#N/A</v>
      </c>
      <c r="BD788">
        <f>VLOOKUP(A788,[1]ورقة6!$A$2:$A$5557,1,0)</f>
        <v>340089</v>
      </c>
      <c r="BE788" s="125">
        <v>0</v>
      </c>
    </row>
    <row r="789" spans="1:57" x14ac:dyDescent="0.25">
      <c r="A789" s="233">
        <v>340090</v>
      </c>
      <c r="B789" s="234" t="s">
        <v>107</v>
      </c>
      <c r="C789" s="233"/>
      <c r="D789" s="233" t="s">
        <v>131</v>
      </c>
      <c r="E789" s="233"/>
      <c r="F789" s="233" t="s">
        <v>133</v>
      </c>
      <c r="G789" s="233" t="s">
        <v>133</v>
      </c>
      <c r="H789" s="233" t="s">
        <v>131</v>
      </c>
      <c r="I789" s="233" t="s">
        <v>131</v>
      </c>
      <c r="J789" s="233" t="s">
        <v>131</v>
      </c>
      <c r="K789" s="233" t="s">
        <v>131</v>
      </c>
      <c r="L789" s="233" t="s">
        <v>131</v>
      </c>
      <c r="M789" s="233" t="s">
        <v>131</v>
      </c>
      <c r="N789" s="233" t="s">
        <v>131</v>
      </c>
      <c r="O789" s="233" t="s">
        <v>131</v>
      </c>
      <c r="P789" s="233"/>
      <c r="Q789" s="233"/>
      <c r="R789" s="233"/>
      <c r="S789" s="233"/>
      <c r="T789" s="233"/>
      <c r="U789" s="233"/>
      <c r="V789" s="233"/>
      <c r="W789" s="233"/>
      <c r="X789" s="233"/>
      <c r="Y789" s="233"/>
      <c r="Z789" s="233"/>
      <c r="AA789" s="233"/>
      <c r="AB789" s="233"/>
      <c r="AC789" s="233"/>
      <c r="AD789" s="233"/>
      <c r="AE789" s="233"/>
      <c r="AF789" s="233"/>
      <c r="AG789" s="233"/>
      <c r="AH789" s="233"/>
      <c r="AI789" s="233"/>
      <c r="AJ789" s="233"/>
      <c r="AK789" s="233"/>
      <c r="AL789" s="233"/>
      <c r="AM789" s="233"/>
      <c r="AN789" s="233"/>
      <c r="AO789" s="233"/>
      <c r="AP789" s="233"/>
      <c r="AQ789" s="233"/>
      <c r="AR789" s="233"/>
      <c r="AS789" s="233"/>
      <c r="AT789" s="233"/>
      <c r="AU789" s="233"/>
      <c r="AV789" s="233"/>
      <c r="AW789" s="233"/>
      <c r="AX789" s="233"/>
      <c r="AY789" s="233"/>
      <c r="AZ789" s="233"/>
      <c r="BA789" s="232" t="e">
        <v>#N/A</v>
      </c>
      <c r="BB789" s="232">
        <v>0</v>
      </c>
      <c r="BC789" t="e">
        <v>#N/A</v>
      </c>
      <c r="BD789">
        <f>VLOOKUP(A789,[1]ورقة6!$A$2:$A$5557,1,0)</f>
        <v>340090</v>
      </c>
      <c r="BE789" s="125">
        <v>0</v>
      </c>
    </row>
    <row r="790" spans="1:57" x14ac:dyDescent="0.25">
      <c r="A790" s="233">
        <v>340091</v>
      </c>
      <c r="B790" s="234" t="s">
        <v>107</v>
      </c>
      <c r="C790" s="233" t="s">
        <v>133</v>
      </c>
      <c r="D790" s="233" t="s">
        <v>133</v>
      </c>
      <c r="E790" s="233" t="s">
        <v>133</v>
      </c>
      <c r="F790" s="233" t="s">
        <v>133</v>
      </c>
      <c r="G790" s="233" t="s">
        <v>133</v>
      </c>
      <c r="H790" s="233" t="s">
        <v>133</v>
      </c>
      <c r="I790" s="233" t="s">
        <v>133</v>
      </c>
      <c r="J790" s="233" t="s">
        <v>131</v>
      </c>
      <c r="K790" s="233" t="s">
        <v>131</v>
      </c>
      <c r="L790" s="233" t="s">
        <v>131</v>
      </c>
      <c r="M790" s="233" t="s">
        <v>131</v>
      </c>
      <c r="N790" s="233" t="s">
        <v>131</v>
      </c>
      <c r="O790" s="233" t="s">
        <v>131</v>
      </c>
      <c r="P790" s="233"/>
      <c r="Q790" s="233"/>
      <c r="R790" s="233"/>
      <c r="S790" s="233"/>
      <c r="T790" s="233"/>
      <c r="U790" s="233"/>
      <c r="V790" s="233"/>
      <c r="W790" s="233"/>
      <c r="X790" s="233"/>
      <c r="Y790" s="233"/>
      <c r="Z790" s="233"/>
      <c r="AA790" s="233"/>
      <c r="AB790" s="233"/>
      <c r="AC790" s="233"/>
      <c r="AD790" s="233"/>
      <c r="AE790" s="233"/>
      <c r="AF790" s="233"/>
      <c r="AG790" s="233"/>
      <c r="AH790" s="233"/>
      <c r="AI790" s="233"/>
      <c r="AJ790" s="233"/>
      <c r="AK790" s="233"/>
      <c r="AL790" s="233"/>
      <c r="AM790" s="233"/>
      <c r="AN790" s="233"/>
      <c r="AO790" s="233"/>
      <c r="AP790" s="233"/>
      <c r="AQ790" s="233"/>
      <c r="AR790" s="233"/>
      <c r="AS790" s="233"/>
      <c r="AT790" s="233"/>
      <c r="AU790" s="233"/>
      <c r="AV790" s="233"/>
      <c r="AW790" s="233"/>
      <c r="AX790" s="233"/>
      <c r="AY790" s="233"/>
      <c r="AZ790" s="233"/>
      <c r="BA790" s="232" t="e">
        <v>#N/A</v>
      </c>
      <c r="BB790" s="232">
        <v>0</v>
      </c>
      <c r="BC790" t="e">
        <v>#N/A</v>
      </c>
      <c r="BD790">
        <f>VLOOKUP(A790,[1]ورقة6!$A$2:$A$5557,1,0)</f>
        <v>340091</v>
      </c>
      <c r="BE790" s="125">
        <v>0</v>
      </c>
    </row>
    <row r="791" spans="1:57" x14ac:dyDescent="0.25">
      <c r="A791" s="233">
        <v>340092</v>
      </c>
      <c r="B791" s="234" t="s">
        <v>107</v>
      </c>
      <c r="C791" s="233" t="s">
        <v>131</v>
      </c>
      <c r="D791" s="233" t="s">
        <v>131</v>
      </c>
      <c r="E791" s="233" t="s">
        <v>131</v>
      </c>
      <c r="F791" s="233" t="s">
        <v>131</v>
      </c>
      <c r="G791" s="233" t="s">
        <v>131</v>
      </c>
      <c r="H791" s="233" t="s">
        <v>131</v>
      </c>
      <c r="I791" s="233" t="s">
        <v>131</v>
      </c>
      <c r="J791" s="233" t="s">
        <v>131</v>
      </c>
      <c r="K791" s="233" t="s">
        <v>131</v>
      </c>
      <c r="L791" s="233" t="s">
        <v>131</v>
      </c>
      <c r="M791" s="233" t="s">
        <v>131</v>
      </c>
      <c r="N791" s="233" t="s">
        <v>131</v>
      </c>
      <c r="O791" s="233" t="s">
        <v>131</v>
      </c>
      <c r="P791" s="233"/>
      <c r="Q791" s="233"/>
      <c r="R791" s="233"/>
      <c r="S791" s="233"/>
      <c r="T791" s="233"/>
      <c r="U791" s="233"/>
      <c r="V791" s="233"/>
      <c r="W791" s="233"/>
      <c r="X791" s="233"/>
      <c r="Y791" s="233"/>
      <c r="Z791" s="233"/>
      <c r="AA791" s="233"/>
      <c r="AB791" s="233"/>
      <c r="AC791" s="233"/>
      <c r="AD791" s="233"/>
      <c r="AE791" s="233"/>
      <c r="AF791" s="233"/>
      <c r="AG791" s="233"/>
      <c r="AH791" s="233"/>
      <c r="AI791" s="233"/>
      <c r="AJ791" s="233"/>
      <c r="AK791" s="233"/>
      <c r="AL791" s="233"/>
      <c r="AM791" s="233"/>
      <c r="AN791" s="233"/>
      <c r="AO791" s="233"/>
      <c r="AP791" s="233"/>
      <c r="AQ791" s="233"/>
      <c r="AR791" s="233"/>
      <c r="AS791" s="233"/>
      <c r="AT791" s="233"/>
      <c r="AU791" s="233"/>
      <c r="AV791" s="233"/>
      <c r="AW791" s="233"/>
      <c r="AX791" s="233"/>
      <c r="AY791" s="233"/>
      <c r="AZ791" s="233"/>
      <c r="BA791" s="232" t="e">
        <v>#N/A</v>
      </c>
      <c r="BB791" s="232">
        <v>0</v>
      </c>
      <c r="BC791" t="e">
        <v>#N/A</v>
      </c>
      <c r="BD791">
        <f>VLOOKUP(A791,[1]ورقة6!$A$2:$A$5557,1,0)</f>
        <v>340092</v>
      </c>
      <c r="BE791" s="125">
        <v>0</v>
      </c>
    </row>
    <row r="792" spans="1:57" x14ac:dyDescent="0.25">
      <c r="A792" s="233">
        <v>340093</v>
      </c>
      <c r="B792" s="234" t="s">
        <v>107</v>
      </c>
      <c r="C792" s="233" t="s">
        <v>133</v>
      </c>
      <c r="D792" s="233" t="s">
        <v>133</v>
      </c>
      <c r="E792" s="233"/>
      <c r="F792" s="233" t="s">
        <v>133</v>
      </c>
      <c r="G792" s="233" t="s">
        <v>133</v>
      </c>
      <c r="H792" s="233" t="s">
        <v>133</v>
      </c>
      <c r="I792" s="233" t="s">
        <v>133</v>
      </c>
      <c r="J792" s="233" t="s">
        <v>131</v>
      </c>
      <c r="K792" s="233" t="s">
        <v>131</v>
      </c>
      <c r="L792" s="233" t="s">
        <v>131</v>
      </c>
      <c r="M792" s="233" t="s">
        <v>131</v>
      </c>
      <c r="N792" s="233" t="s">
        <v>131</v>
      </c>
      <c r="O792" s="233" t="s">
        <v>131</v>
      </c>
      <c r="P792" s="233"/>
      <c r="Q792" s="233"/>
      <c r="R792" s="233"/>
      <c r="S792" s="233"/>
      <c r="T792" s="233"/>
      <c r="U792" s="233"/>
      <c r="V792" s="233"/>
      <c r="W792" s="233"/>
      <c r="X792" s="233"/>
      <c r="Y792" s="233"/>
      <c r="Z792" s="233"/>
      <c r="AA792" s="233"/>
      <c r="AB792" s="233"/>
      <c r="AC792" s="233"/>
      <c r="AD792" s="233"/>
      <c r="AE792" s="233"/>
      <c r="AF792" s="233"/>
      <c r="AG792" s="233"/>
      <c r="AH792" s="233"/>
      <c r="AI792" s="233"/>
      <c r="AJ792" s="233"/>
      <c r="AK792" s="233"/>
      <c r="AL792" s="233"/>
      <c r="AM792" s="233"/>
      <c r="AN792" s="233"/>
      <c r="AO792" s="233"/>
      <c r="AP792" s="233"/>
      <c r="AQ792" s="233"/>
      <c r="AR792" s="233"/>
      <c r="AS792" s="233"/>
      <c r="AT792" s="233"/>
      <c r="AU792" s="233"/>
      <c r="AV792" s="233"/>
      <c r="AW792" s="233"/>
      <c r="AX792" s="233"/>
      <c r="AY792" s="233"/>
      <c r="AZ792" s="233"/>
      <c r="BA792" s="232" t="e">
        <v>#N/A</v>
      </c>
      <c r="BB792" s="232">
        <v>0</v>
      </c>
      <c r="BC792" t="e">
        <v>#N/A</v>
      </c>
      <c r="BD792">
        <f>VLOOKUP(A792,[1]ورقة6!$A$2:$A$5557,1,0)</f>
        <v>340093</v>
      </c>
      <c r="BE792" s="125">
        <v>0</v>
      </c>
    </row>
    <row r="793" spans="1:57" x14ac:dyDescent="0.25">
      <c r="A793" s="233">
        <v>340098</v>
      </c>
      <c r="B793" s="234" t="s">
        <v>107</v>
      </c>
      <c r="C793" s="233"/>
      <c r="D793" s="233" t="s">
        <v>133</v>
      </c>
      <c r="E793" s="233" t="s">
        <v>133</v>
      </c>
      <c r="F793" s="233" t="s">
        <v>133</v>
      </c>
      <c r="G793" s="233" t="s">
        <v>133</v>
      </c>
      <c r="H793" s="233" t="s">
        <v>133</v>
      </c>
      <c r="I793" s="233"/>
      <c r="J793" s="233" t="s">
        <v>131</v>
      </c>
      <c r="K793" s="233" t="s">
        <v>131</v>
      </c>
      <c r="L793" s="233" t="s">
        <v>131</v>
      </c>
      <c r="M793" s="233" t="s">
        <v>131</v>
      </c>
      <c r="N793" s="233" t="s">
        <v>131</v>
      </c>
      <c r="O793" s="233" t="s">
        <v>131</v>
      </c>
      <c r="P793" s="233"/>
      <c r="Q793" s="233"/>
      <c r="R793" s="233"/>
      <c r="S793" s="233"/>
      <c r="T793" s="233"/>
      <c r="U793" s="233"/>
      <c r="V793" s="233"/>
      <c r="W793" s="233"/>
      <c r="X793" s="233"/>
      <c r="Y793" s="233"/>
      <c r="Z793" s="233"/>
      <c r="AA793" s="233"/>
      <c r="AB793" s="233"/>
      <c r="AC793" s="233"/>
      <c r="AD793" s="233"/>
      <c r="AE793" s="233"/>
      <c r="AF793" s="233"/>
      <c r="AG793" s="233"/>
      <c r="AH793" s="233"/>
      <c r="AI793" s="233"/>
      <c r="AJ793" s="233"/>
      <c r="AK793" s="233"/>
      <c r="AL793" s="233"/>
      <c r="AM793" s="233"/>
      <c r="AN793" s="233"/>
      <c r="AO793" s="233"/>
      <c r="AP793" s="233"/>
      <c r="AQ793" s="233"/>
      <c r="AR793" s="233"/>
      <c r="AS793" s="233"/>
      <c r="AT793" s="233"/>
      <c r="AU793" s="233"/>
      <c r="AV793" s="233"/>
      <c r="AW793" s="233"/>
      <c r="AX793" s="233"/>
      <c r="AY793" s="233"/>
      <c r="AZ793" s="233"/>
      <c r="BA793" s="232" t="e">
        <v>#N/A</v>
      </c>
      <c r="BB793" s="232">
        <v>0</v>
      </c>
      <c r="BC793" t="e">
        <v>#N/A</v>
      </c>
      <c r="BD793">
        <f>VLOOKUP(A793,[1]ورقة6!$A$2:$A$5557,1,0)</f>
        <v>340098</v>
      </c>
      <c r="BE793" s="125">
        <v>0</v>
      </c>
    </row>
    <row r="794" spans="1:57" x14ac:dyDescent="0.25">
      <c r="A794" s="233">
        <v>340099</v>
      </c>
      <c r="B794" s="234" t="s">
        <v>107</v>
      </c>
      <c r="C794" s="233"/>
      <c r="D794" s="233" t="s">
        <v>134</v>
      </c>
      <c r="E794" s="233" t="s">
        <v>134</v>
      </c>
      <c r="F794" s="233"/>
      <c r="G794" s="233" t="s">
        <v>134</v>
      </c>
      <c r="H794" s="233" t="s">
        <v>134</v>
      </c>
      <c r="I794" s="233" t="s">
        <v>134</v>
      </c>
      <c r="J794" s="233" t="s">
        <v>133</v>
      </c>
      <c r="K794" s="233" t="s">
        <v>133</v>
      </c>
      <c r="L794" s="233" t="s">
        <v>133</v>
      </c>
      <c r="M794" s="233" t="s">
        <v>133</v>
      </c>
      <c r="N794" s="233" t="s">
        <v>131</v>
      </c>
      <c r="O794" s="233" t="s">
        <v>133</v>
      </c>
      <c r="P794" s="233"/>
      <c r="Q794" s="233"/>
      <c r="R794" s="233"/>
      <c r="S794" s="233"/>
      <c r="T794" s="233"/>
      <c r="U794" s="233"/>
      <c r="V794" s="233"/>
      <c r="W794" s="233"/>
      <c r="X794" s="233"/>
      <c r="Y794" s="233"/>
      <c r="Z794" s="233"/>
      <c r="AA794" s="233"/>
      <c r="AB794" s="233"/>
      <c r="AC794" s="233"/>
      <c r="AD794" s="233"/>
      <c r="AE794" s="233"/>
      <c r="AF794" s="233"/>
      <c r="AG794" s="233"/>
      <c r="AH794" s="233"/>
      <c r="AI794" s="233"/>
      <c r="AJ794" s="233"/>
      <c r="AK794" s="233"/>
      <c r="AL794" s="233"/>
      <c r="AM794" s="233"/>
      <c r="AN794" s="233"/>
      <c r="AO794" s="233"/>
      <c r="AP794" s="233"/>
      <c r="AQ794" s="233"/>
      <c r="AR794" s="233"/>
      <c r="AS794" s="233"/>
      <c r="AT794" s="233"/>
      <c r="AU794" s="233"/>
      <c r="AV794" s="233"/>
      <c r="AW794" s="233"/>
      <c r="AX794" s="233"/>
      <c r="AY794" s="233"/>
      <c r="AZ794" s="233"/>
      <c r="BA794" s="232" t="e">
        <v>#N/A</v>
      </c>
      <c r="BB794" s="232">
        <v>0</v>
      </c>
      <c r="BC794" t="e">
        <v>#N/A</v>
      </c>
      <c r="BD794">
        <f>VLOOKUP(A794,[1]ورقة6!$A$2:$A$5557,1,0)</f>
        <v>340099</v>
      </c>
      <c r="BE794" s="125">
        <v>0</v>
      </c>
    </row>
    <row r="795" spans="1:57" x14ac:dyDescent="0.25">
      <c r="A795" s="233">
        <v>340101</v>
      </c>
      <c r="B795" s="234" t="s">
        <v>107</v>
      </c>
      <c r="C795" s="233" t="s">
        <v>133</v>
      </c>
      <c r="D795" s="233" t="s">
        <v>133</v>
      </c>
      <c r="E795" s="233" t="s">
        <v>133</v>
      </c>
      <c r="F795" s="233" t="s">
        <v>133</v>
      </c>
      <c r="G795" s="233" t="s">
        <v>133</v>
      </c>
      <c r="H795" s="233" t="s">
        <v>133</v>
      </c>
      <c r="I795" s="233" t="s">
        <v>133</v>
      </c>
      <c r="J795" s="233" t="s">
        <v>131</v>
      </c>
      <c r="K795" s="233" t="s">
        <v>131</v>
      </c>
      <c r="L795" s="233" t="s">
        <v>131</v>
      </c>
      <c r="M795" s="233" t="s">
        <v>131</v>
      </c>
      <c r="N795" s="233" t="s">
        <v>131</v>
      </c>
      <c r="O795" s="233" t="s">
        <v>131</v>
      </c>
      <c r="P795" s="233"/>
      <c r="Q795" s="233"/>
      <c r="R795" s="233"/>
      <c r="S795" s="233"/>
      <c r="T795" s="233"/>
      <c r="U795" s="233"/>
      <c r="V795" s="233"/>
      <c r="W795" s="233"/>
      <c r="X795" s="233"/>
      <c r="Y795" s="233"/>
      <c r="Z795" s="233"/>
      <c r="AA795" s="233"/>
      <c r="AB795" s="233"/>
      <c r="AC795" s="233"/>
      <c r="AD795" s="233"/>
      <c r="AE795" s="233"/>
      <c r="AF795" s="233"/>
      <c r="AG795" s="233"/>
      <c r="AH795" s="233"/>
      <c r="AI795" s="233"/>
      <c r="AJ795" s="233"/>
      <c r="AK795" s="233"/>
      <c r="AL795" s="233"/>
      <c r="AM795" s="233"/>
      <c r="AN795" s="233"/>
      <c r="AO795" s="233"/>
      <c r="AP795" s="233"/>
      <c r="AQ795" s="233"/>
      <c r="AR795" s="233"/>
      <c r="AS795" s="233"/>
      <c r="AT795" s="233"/>
      <c r="AU795" s="233"/>
      <c r="AV795" s="233"/>
      <c r="AW795" s="233"/>
      <c r="AX795" s="233"/>
      <c r="AY795" s="233"/>
      <c r="AZ795" s="233"/>
      <c r="BA795" s="232" t="e">
        <v>#N/A</v>
      </c>
      <c r="BB795" s="232">
        <v>0</v>
      </c>
      <c r="BC795" t="e">
        <v>#N/A</v>
      </c>
      <c r="BD795">
        <f>VLOOKUP(A795,[1]ورقة6!$A$2:$A$5557,1,0)</f>
        <v>340101</v>
      </c>
      <c r="BE795" s="125">
        <v>0</v>
      </c>
    </row>
    <row r="796" spans="1:57" x14ac:dyDescent="0.25">
      <c r="A796">
        <v>340103</v>
      </c>
      <c r="B796" t="s">
        <v>107</v>
      </c>
      <c r="C796"/>
      <c r="D796" t="s">
        <v>131</v>
      </c>
      <c r="E796" t="s">
        <v>131</v>
      </c>
      <c r="F796" t="s">
        <v>131</v>
      </c>
      <c r="G796" t="s">
        <v>134</v>
      </c>
      <c r="H796" t="s">
        <v>133</v>
      </c>
      <c r="I796" t="s">
        <v>131</v>
      </c>
      <c r="J796" t="s">
        <v>133</v>
      </c>
      <c r="K796" t="s">
        <v>133</v>
      </c>
      <c r="L796" t="s">
        <v>131</v>
      </c>
      <c r="M796" t="s">
        <v>131</v>
      </c>
      <c r="N796" t="s">
        <v>131</v>
      </c>
      <c r="O796" t="s">
        <v>131</v>
      </c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32" t="s">
        <v>107</v>
      </c>
      <c r="BB796" s="232">
        <v>0</v>
      </c>
      <c r="BC796" t="e">
        <v>#N/A</v>
      </c>
      <c r="BD796">
        <f>VLOOKUP(A796,[1]ورقة6!$A$2:$A$5557,1,0)</f>
        <v>340103</v>
      </c>
      <c r="BE796" s="125">
        <v>0</v>
      </c>
    </row>
    <row r="797" spans="1:57" x14ac:dyDescent="0.25">
      <c r="A797" s="233">
        <v>340107</v>
      </c>
      <c r="B797" s="234" t="s">
        <v>107</v>
      </c>
      <c r="C797" s="233" t="s">
        <v>133</v>
      </c>
      <c r="D797" s="233" t="s">
        <v>133</v>
      </c>
      <c r="E797" s="233" t="s">
        <v>133</v>
      </c>
      <c r="F797" s="233" t="s">
        <v>133</v>
      </c>
      <c r="G797" s="233" t="s">
        <v>133</v>
      </c>
      <c r="H797" s="233" t="s">
        <v>133</v>
      </c>
      <c r="I797" s="233" t="s">
        <v>133</v>
      </c>
      <c r="J797" s="233" t="s">
        <v>131</v>
      </c>
      <c r="K797" s="233" t="s">
        <v>131</v>
      </c>
      <c r="L797" s="233" t="s">
        <v>131</v>
      </c>
      <c r="M797" s="233" t="s">
        <v>131</v>
      </c>
      <c r="N797" s="233" t="s">
        <v>131</v>
      </c>
      <c r="O797" s="233" t="s">
        <v>131</v>
      </c>
      <c r="P797" s="233"/>
      <c r="Q797" s="233"/>
      <c r="R797" s="233"/>
      <c r="S797" s="233"/>
      <c r="T797" s="233"/>
      <c r="U797" s="233"/>
      <c r="V797" s="233"/>
      <c r="W797" s="233"/>
      <c r="X797" s="233"/>
      <c r="Y797" s="233"/>
      <c r="Z797" s="233"/>
      <c r="AA797" s="233"/>
      <c r="AB797" s="233"/>
      <c r="AC797" s="233"/>
      <c r="AD797" s="233"/>
      <c r="AE797" s="233"/>
      <c r="AF797" s="233"/>
      <c r="AG797" s="233"/>
      <c r="AH797" s="233"/>
      <c r="AI797" s="233"/>
      <c r="AJ797" s="233"/>
      <c r="AK797" s="233"/>
      <c r="AL797" s="233"/>
      <c r="AM797" s="233"/>
      <c r="AN797" s="233"/>
      <c r="AO797" s="233"/>
      <c r="AP797" s="233"/>
      <c r="AQ797" s="233"/>
      <c r="AR797" s="233"/>
      <c r="AS797" s="233"/>
      <c r="AT797" s="233"/>
      <c r="AU797" s="233"/>
      <c r="AV797" s="233"/>
      <c r="AW797" s="233"/>
      <c r="AX797" s="233"/>
      <c r="AY797" s="233"/>
      <c r="AZ797" s="233"/>
      <c r="BA797" s="232" t="e">
        <v>#N/A</v>
      </c>
      <c r="BB797" s="232">
        <v>0</v>
      </c>
      <c r="BC797" t="e">
        <v>#N/A</v>
      </c>
      <c r="BD797">
        <f>VLOOKUP(A797,[1]ورقة6!$A$2:$A$5557,1,0)</f>
        <v>340107</v>
      </c>
      <c r="BE797" s="125">
        <v>0</v>
      </c>
    </row>
    <row r="798" spans="1:57" x14ac:dyDescent="0.25">
      <c r="A798" s="233">
        <v>340108</v>
      </c>
      <c r="B798" s="234" t="s">
        <v>107</v>
      </c>
      <c r="C798" s="233" t="s">
        <v>134</v>
      </c>
      <c r="D798" s="233" t="s">
        <v>134</v>
      </c>
      <c r="E798" s="233" t="s">
        <v>134</v>
      </c>
      <c r="F798" s="233" t="s">
        <v>134</v>
      </c>
      <c r="G798" s="233" t="s">
        <v>134</v>
      </c>
      <c r="H798" s="233" t="s">
        <v>134</v>
      </c>
      <c r="I798" s="233" t="s">
        <v>134</v>
      </c>
      <c r="J798" s="233" t="s">
        <v>133</v>
      </c>
      <c r="K798" s="233" t="s">
        <v>133</v>
      </c>
      <c r="L798" s="233" t="s">
        <v>133</v>
      </c>
      <c r="M798" s="233" t="s">
        <v>133</v>
      </c>
      <c r="N798" s="233" t="s">
        <v>131</v>
      </c>
      <c r="O798" s="233" t="s">
        <v>131</v>
      </c>
      <c r="P798" s="233"/>
      <c r="Q798" s="233"/>
      <c r="R798" s="233"/>
      <c r="S798" s="233"/>
      <c r="T798" s="233"/>
      <c r="U798" s="233"/>
      <c r="V798" s="233"/>
      <c r="W798" s="233"/>
      <c r="X798" s="233"/>
      <c r="Y798" s="233"/>
      <c r="Z798" s="233"/>
      <c r="AA798" s="233"/>
      <c r="AB798" s="233"/>
      <c r="AC798" s="233"/>
      <c r="AD798" s="233"/>
      <c r="AE798" s="233"/>
      <c r="AF798" s="233"/>
      <c r="AG798" s="233"/>
      <c r="AH798" s="233"/>
      <c r="AI798" s="233"/>
      <c r="AJ798" s="233"/>
      <c r="AK798" s="233"/>
      <c r="AL798" s="233"/>
      <c r="AM798" s="233"/>
      <c r="AN798" s="233"/>
      <c r="AO798" s="233"/>
      <c r="AP798" s="233"/>
      <c r="AQ798" s="233"/>
      <c r="AR798" s="233"/>
      <c r="AS798" s="233"/>
      <c r="AT798" s="233"/>
      <c r="AU798" s="233"/>
      <c r="AV798" s="233"/>
      <c r="AW798" s="233"/>
      <c r="AX798" s="233"/>
      <c r="AY798" s="233"/>
      <c r="AZ798" s="233"/>
      <c r="BA798" s="232" t="e">
        <v>#N/A</v>
      </c>
      <c r="BB798" s="232">
        <v>0</v>
      </c>
      <c r="BC798" t="e">
        <v>#N/A</v>
      </c>
      <c r="BD798">
        <f>VLOOKUP(A798,[1]ورقة6!$A$2:$A$5557,1,0)</f>
        <v>340108</v>
      </c>
      <c r="BE798" s="125">
        <v>0</v>
      </c>
    </row>
    <row r="799" spans="1:57" x14ac:dyDescent="0.25">
      <c r="A799" s="233">
        <v>340109</v>
      </c>
      <c r="B799" s="234" t="s">
        <v>107</v>
      </c>
      <c r="C799" s="233" t="s">
        <v>133</v>
      </c>
      <c r="D799" s="233" t="s">
        <v>131</v>
      </c>
      <c r="E799" s="233" t="s">
        <v>133</v>
      </c>
      <c r="F799" s="233" t="s">
        <v>131</v>
      </c>
      <c r="G799" s="233" t="s">
        <v>131</v>
      </c>
      <c r="H799" s="233" t="s">
        <v>133</v>
      </c>
      <c r="I799" s="233" t="s">
        <v>133</v>
      </c>
      <c r="J799" s="233" t="s">
        <v>131</v>
      </c>
      <c r="K799" s="233" t="s">
        <v>131</v>
      </c>
      <c r="L799" s="233" t="s">
        <v>131</v>
      </c>
      <c r="M799" s="233" t="s">
        <v>131</v>
      </c>
      <c r="N799" s="233" t="s">
        <v>131</v>
      </c>
      <c r="O799" s="233" t="s">
        <v>131</v>
      </c>
      <c r="P799" s="233"/>
      <c r="Q799" s="233"/>
      <c r="R799" s="233"/>
      <c r="S799" s="233"/>
      <c r="T799" s="233"/>
      <c r="U799" s="233"/>
      <c r="V799" s="233"/>
      <c r="W799" s="233"/>
      <c r="X799" s="233"/>
      <c r="Y799" s="233"/>
      <c r="Z799" s="233"/>
      <c r="AA799" s="233"/>
      <c r="AB799" s="233"/>
      <c r="AC799" s="233"/>
      <c r="AD799" s="233"/>
      <c r="AE799" s="233"/>
      <c r="AF799" s="233"/>
      <c r="AG799" s="233"/>
      <c r="AH799" s="233"/>
      <c r="AI799" s="233"/>
      <c r="AJ799" s="233"/>
      <c r="AK799" s="233"/>
      <c r="AL799" s="233"/>
      <c r="AM799" s="233"/>
      <c r="AN799" s="233"/>
      <c r="AO799" s="233"/>
      <c r="AP799" s="233"/>
      <c r="AQ799" s="233"/>
      <c r="AR799" s="233"/>
      <c r="AS799" s="233"/>
      <c r="AT799" s="233"/>
      <c r="AU799" s="233"/>
      <c r="AV799" s="233"/>
      <c r="AW799" s="233"/>
      <c r="AX799" s="233"/>
      <c r="AY799" s="233"/>
      <c r="AZ799" s="233"/>
      <c r="BA799" s="232" t="e">
        <v>#N/A</v>
      </c>
      <c r="BB799" s="232">
        <v>0</v>
      </c>
      <c r="BC799" t="e">
        <v>#N/A</v>
      </c>
      <c r="BD799">
        <f>VLOOKUP(A799,[1]ورقة6!$A$2:$A$5557,1,0)</f>
        <v>340109</v>
      </c>
      <c r="BE799" s="125">
        <v>0</v>
      </c>
    </row>
    <row r="800" spans="1:57" x14ac:dyDescent="0.25">
      <c r="A800">
        <v>340110</v>
      </c>
      <c r="B800" t="s">
        <v>107</v>
      </c>
      <c r="C800"/>
      <c r="D800"/>
      <c r="E800"/>
      <c r="F800" t="s">
        <v>134</v>
      </c>
      <c r="G800" t="s">
        <v>134</v>
      </c>
      <c r="H800" t="s">
        <v>134</v>
      </c>
      <c r="I800"/>
      <c r="J800" t="s">
        <v>134</v>
      </c>
      <c r="K800" t="s">
        <v>134</v>
      </c>
      <c r="L800"/>
      <c r="M800"/>
      <c r="N800" t="s">
        <v>134</v>
      </c>
      <c r="O800" t="s">
        <v>134</v>
      </c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32" t="s">
        <v>107</v>
      </c>
      <c r="BB800" s="232">
        <v>0</v>
      </c>
      <c r="BC800" t="e">
        <v>#N/A</v>
      </c>
      <c r="BD800">
        <f>VLOOKUP(A800,[1]ورقة6!$A$2:$A$5557,1,0)</f>
        <v>340110</v>
      </c>
      <c r="BE800" s="125">
        <v>0</v>
      </c>
    </row>
    <row r="801" spans="1:57" x14ac:dyDescent="0.25">
      <c r="A801">
        <v>340111</v>
      </c>
      <c r="B801" t="s">
        <v>107</v>
      </c>
      <c r="C801"/>
      <c r="D801"/>
      <c r="E801"/>
      <c r="F801" t="s">
        <v>134</v>
      </c>
      <c r="G801"/>
      <c r="H801"/>
      <c r="I801"/>
      <c r="J801" t="s">
        <v>134</v>
      </c>
      <c r="K801" t="s">
        <v>134</v>
      </c>
      <c r="L801" t="s">
        <v>134</v>
      </c>
      <c r="M801"/>
      <c r="N801" t="s">
        <v>134</v>
      </c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 s="232" t="s">
        <v>107</v>
      </c>
      <c r="BB801" s="232">
        <v>0</v>
      </c>
      <c r="BC801" t="e">
        <v>#N/A</v>
      </c>
      <c r="BD801">
        <f>VLOOKUP(A801,[1]ورقة6!$A$2:$A$5557,1,0)</f>
        <v>340111</v>
      </c>
      <c r="BE801" s="125">
        <v>0</v>
      </c>
    </row>
    <row r="802" spans="1:57" x14ac:dyDescent="0.25">
      <c r="A802" s="233">
        <v>340113</v>
      </c>
      <c r="B802" s="234" t="s">
        <v>107</v>
      </c>
      <c r="C802" s="233"/>
      <c r="D802" s="233"/>
      <c r="E802" s="233" t="s">
        <v>133</v>
      </c>
      <c r="F802" s="233"/>
      <c r="G802" s="233"/>
      <c r="H802" s="233"/>
      <c r="I802" s="233" t="s">
        <v>133</v>
      </c>
      <c r="J802" s="233" t="s">
        <v>131</v>
      </c>
      <c r="K802" s="233" t="s">
        <v>131</v>
      </c>
      <c r="L802" s="233" t="s">
        <v>131</v>
      </c>
      <c r="M802" s="233" t="s">
        <v>131</v>
      </c>
      <c r="N802" s="233" t="s">
        <v>131</v>
      </c>
      <c r="O802" s="233" t="s">
        <v>131</v>
      </c>
      <c r="P802" s="233"/>
      <c r="Q802" s="233"/>
      <c r="R802" s="233"/>
      <c r="S802" s="233"/>
      <c r="T802" s="233"/>
      <c r="U802" s="233"/>
      <c r="V802" s="233"/>
      <c r="W802" s="233"/>
      <c r="X802" s="233"/>
      <c r="Y802" s="233"/>
      <c r="Z802" s="233"/>
      <c r="AA802" s="233"/>
      <c r="AB802" s="233"/>
      <c r="AC802" s="233"/>
      <c r="AD802" s="233"/>
      <c r="AE802" s="233"/>
      <c r="AF802" s="233"/>
      <c r="AG802" s="233"/>
      <c r="AH802" s="233"/>
      <c r="AI802" s="233"/>
      <c r="AJ802" s="233"/>
      <c r="AK802" s="233"/>
      <c r="AL802" s="233"/>
      <c r="AM802" s="233"/>
      <c r="AN802" s="233"/>
      <c r="AO802" s="233"/>
      <c r="AP802" s="233"/>
      <c r="AQ802" s="233"/>
      <c r="AR802" s="233"/>
      <c r="AS802" s="233"/>
      <c r="AT802" s="233"/>
      <c r="AU802" s="233"/>
      <c r="AV802" s="233"/>
      <c r="AW802" s="233"/>
      <c r="AX802" s="233"/>
      <c r="AY802" s="233"/>
      <c r="AZ802" s="233"/>
      <c r="BA802" s="232" t="e">
        <v>#N/A</v>
      </c>
      <c r="BB802" s="232">
        <v>0</v>
      </c>
      <c r="BC802" t="e">
        <v>#N/A</v>
      </c>
      <c r="BD802">
        <f>VLOOKUP(A802,[1]ورقة6!$A$2:$A$5557,1,0)</f>
        <v>340113</v>
      </c>
      <c r="BE802" s="125">
        <v>0</v>
      </c>
    </row>
    <row r="803" spans="1:57" x14ac:dyDescent="0.25">
      <c r="A803" s="233">
        <v>340114</v>
      </c>
      <c r="B803" s="234" t="s">
        <v>107</v>
      </c>
      <c r="C803" s="233" t="s">
        <v>133</v>
      </c>
      <c r="D803" s="233" t="s">
        <v>133</v>
      </c>
      <c r="E803" s="233" t="s">
        <v>133</v>
      </c>
      <c r="F803" s="233" t="s">
        <v>133</v>
      </c>
      <c r="G803" s="233" t="s">
        <v>133</v>
      </c>
      <c r="H803" s="233" t="s">
        <v>133</v>
      </c>
      <c r="I803" s="233" t="s">
        <v>133</v>
      </c>
      <c r="J803" s="233" t="s">
        <v>131</v>
      </c>
      <c r="K803" s="233" t="s">
        <v>131</v>
      </c>
      <c r="L803" s="233" t="s">
        <v>131</v>
      </c>
      <c r="M803" s="233" t="s">
        <v>131</v>
      </c>
      <c r="N803" s="233" t="s">
        <v>131</v>
      </c>
      <c r="O803" s="233" t="s">
        <v>131</v>
      </c>
      <c r="P803" s="233"/>
      <c r="Q803" s="233"/>
      <c r="R803" s="233"/>
      <c r="S803" s="233"/>
      <c r="T803" s="233"/>
      <c r="U803" s="233"/>
      <c r="V803" s="233"/>
      <c r="W803" s="233"/>
      <c r="X803" s="233"/>
      <c r="Y803" s="233"/>
      <c r="Z803" s="233"/>
      <c r="AA803" s="233"/>
      <c r="AB803" s="233"/>
      <c r="AC803" s="233"/>
      <c r="AD803" s="233"/>
      <c r="AE803" s="233"/>
      <c r="AF803" s="233"/>
      <c r="AG803" s="233"/>
      <c r="AH803" s="233"/>
      <c r="AI803" s="233"/>
      <c r="AJ803" s="233"/>
      <c r="AK803" s="233"/>
      <c r="AL803" s="233"/>
      <c r="AM803" s="233"/>
      <c r="AN803" s="233"/>
      <c r="AO803" s="233"/>
      <c r="AP803" s="233"/>
      <c r="AQ803" s="233"/>
      <c r="AR803" s="233"/>
      <c r="AS803" s="233"/>
      <c r="AT803" s="233"/>
      <c r="AU803" s="233"/>
      <c r="AV803" s="233"/>
      <c r="AW803" s="233"/>
      <c r="AX803" s="233"/>
      <c r="AY803" s="233"/>
      <c r="AZ803" s="233"/>
      <c r="BA803" s="232" t="e">
        <v>#N/A</v>
      </c>
      <c r="BB803" s="232">
        <v>0</v>
      </c>
      <c r="BC803" t="e">
        <v>#N/A</v>
      </c>
      <c r="BD803">
        <f>VLOOKUP(A803,[1]ورقة6!$A$2:$A$5557,1,0)</f>
        <v>340114</v>
      </c>
      <c r="BE803" s="125">
        <v>0</v>
      </c>
    </row>
    <row r="804" spans="1:57" x14ac:dyDescent="0.25">
      <c r="A804" s="233">
        <v>340115</v>
      </c>
      <c r="B804" s="234" t="s">
        <v>107</v>
      </c>
      <c r="C804" s="233"/>
      <c r="D804" s="233"/>
      <c r="E804" s="233"/>
      <c r="F804" s="233" t="s">
        <v>134</v>
      </c>
      <c r="G804" s="233"/>
      <c r="H804" s="233" t="s">
        <v>134</v>
      </c>
      <c r="I804" s="233" t="s">
        <v>134</v>
      </c>
      <c r="J804" s="233" t="s">
        <v>133</v>
      </c>
      <c r="K804" s="233" t="s">
        <v>131</v>
      </c>
      <c r="L804" s="233"/>
      <c r="M804" s="233"/>
      <c r="N804" s="233" t="s">
        <v>131</v>
      </c>
      <c r="O804" s="233" t="s">
        <v>131</v>
      </c>
      <c r="P804" s="233"/>
      <c r="Q804" s="233"/>
      <c r="R804" s="233"/>
      <c r="S804" s="233"/>
      <c r="T804" s="233"/>
      <c r="U804" s="233"/>
      <c r="V804" s="233"/>
      <c r="W804" s="233"/>
      <c r="X804" s="233"/>
      <c r="Y804" s="233"/>
      <c r="Z804" s="233"/>
      <c r="AA804" s="233"/>
      <c r="AB804" s="233"/>
      <c r="AC804" s="233"/>
      <c r="AD804" s="233"/>
      <c r="AE804" s="233"/>
      <c r="AF804" s="233"/>
      <c r="AG804" s="233"/>
      <c r="AH804" s="233"/>
      <c r="AI804" s="233"/>
      <c r="AJ804" s="233"/>
      <c r="AK804" s="233"/>
      <c r="AL804" s="233"/>
      <c r="AM804" s="233"/>
      <c r="AN804" s="233"/>
      <c r="AO804" s="233"/>
      <c r="AP804" s="233"/>
      <c r="AQ804" s="233"/>
      <c r="AR804" s="233"/>
      <c r="AS804" s="233"/>
      <c r="AT804" s="233"/>
      <c r="AU804" s="233"/>
      <c r="AV804" s="233"/>
      <c r="AW804" s="233"/>
      <c r="AX804" s="233"/>
      <c r="AY804" s="233"/>
      <c r="AZ804" s="233"/>
      <c r="BA804" s="232" t="e">
        <v>#N/A</v>
      </c>
      <c r="BB804" s="232">
        <v>0</v>
      </c>
      <c r="BC804" t="e">
        <v>#N/A</v>
      </c>
      <c r="BD804">
        <f>VLOOKUP(A804,[1]ورقة6!$A$2:$A$5557,1,0)</f>
        <v>340115</v>
      </c>
      <c r="BE804" s="125">
        <v>0</v>
      </c>
    </row>
    <row r="805" spans="1:57" x14ac:dyDescent="0.25">
      <c r="A805" s="233">
        <v>340121</v>
      </c>
      <c r="B805" s="234" t="s">
        <v>107</v>
      </c>
      <c r="C805" s="233" t="s">
        <v>133</v>
      </c>
      <c r="D805" s="233"/>
      <c r="E805" s="233"/>
      <c r="F805" s="233" t="s">
        <v>134</v>
      </c>
      <c r="G805" s="233"/>
      <c r="H805" s="233"/>
      <c r="I805" s="233" t="s">
        <v>134</v>
      </c>
      <c r="J805" s="233" t="s">
        <v>134</v>
      </c>
      <c r="K805" s="233" t="s">
        <v>133</v>
      </c>
      <c r="L805" s="233" t="s">
        <v>134</v>
      </c>
      <c r="M805" s="233" t="s">
        <v>134</v>
      </c>
      <c r="N805" s="233" t="s">
        <v>133</v>
      </c>
      <c r="O805" s="233"/>
      <c r="P805" s="233"/>
      <c r="Q805" s="233"/>
      <c r="R805" s="233"/>
      <c r="S805" s="233"/>
      <c r="T805" s="233"/>
      <c r="U805" s="233"/>
      <c r="V805" s="233"/>
      <c r="W805" s="233"/>
      <c r="X805" s="233"/>
      <c r="Y805" s="233"/>
      <c r="Z805" s="233"/>
      <c r="AA805" s="233"/>
      <c r="AB805" s="233"/>
      <c r="AC805" s="233"/>
      <c r="AD805" s="233"/>
      <c r="AE805" s="233"/>
      <c r="AF805" s="233"/>
      <c r="AG805" s="233"/>
      <c r="AH805" s="233"/>
      <c r="AI805" s="233"/>
      <c r="AJ805" s="233"/>
      <c r="AK805" s="233"/>
      <c r="AL805" s="233"/>
      <c r="AM805" s="233"/>
      <c r="AN805" s="233"/>
      <c r="AO805" s="233"/>
      <c r="AP805" s="233"/>
      <c r="AQ805" s="233"/>
      <c r="AR805" s="233"/>
      <c r="AS805" s="233"/>
      <c r="AT805" s="233"/>
      <c r="AU805" s="233"/>
      <c r="AV805" s="233"/>
      <c r="AW805" s="233"/>
      <c r="AX805" s="233"/>
      <c r="AY805" s="233"/>
      <c r="AZ805" s="233"/>
      <c r="BA805" s="232" t="e">
        <v>#N/A</v>
      </c>
      <c r="BB805" s="232">
        <v>0</v>
      </c>
      <c r="BC805" t="e">
        <v>#N/A</v>
      </c>
      <c r="BD805">
        <f>VLOOKUP(A805,[1]ورقة6!$A$2:$A$5557,1,0)</f>
        <v>340121</v>
      </c>
      <c r="BE805" s="125">
        <v>0</v>
      </c>
    </row>
    <row r="806" spans="1:57" x14ac:dyDescent="0.25">
      <c r="A806">
        <v>340132</v>
      </c>
      <c r="B806" t="s">
        <v>107</v>
      </c>
      <c r="C806"/>
      <c r="D806"/>
      <c r="E806" t="s">
        <v>200</v>
      </c>
      <c r="F806"/>
      <c r="G806" t="s">
        <v>200</v>
      </c>
      <c r="H806"/>
      <c r="I806" t="s">
        <v>200</v>
      </c>
      <c r="J806"/>
      <c r="K806"/>
      <c r="L806" t="s">
        <v>200</v>
      </c>
      <c r="M806" t="s">
        <v>200</v>
      </c>
      <c r="N806" t="s">
        <v>200</v>
      </c>
      <c r="O806" t="s">
        <v>200</v>
      </c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 s="232" t="s">
        <v>107</v>
      </c>
      <c r="BB806" s="232">
        <v>0</v>
      </c>
      <c r="BC806" t="e">
        <v>#N/A</v>
      </c>
      <c r="BD806">
        <f>VLOOKUP(A806,[1]ورقة6!$A$2:$A$5557,1,0)</f>
        <v>340132</v>
      </c>
      <c r="BE806" s="125">
        <v>0</v>
      </c>
    </row>
    <row r="807" spans="1:57" x14ac:dyDescent="0.25">
      <c r="A807" s="232">
        <v>340133</v>
      </c>
      <c r="B807" s="232" t="s">
        <v>107</v>
      </c>
      <c r="C807" s="232" t="s">
        <v>131</v>
      </c>
      <c r="D807" s="232" t="s">
        <v>131</v>
      </c>
      <c r="E807" s="232" t="s">
        <v>131</v>
      </c>
      <c r="F807" s="232" t="s">
        <v>131</v>
      </c>
      <c r="G807" s="232" t="s">
        <v>131</v>
      </c>
      <c r="H807" s="232" t="s">
        <v>131</v>
      </c>
      <c r="I807" s="232" t="s">
        <v>131</v>
      </c>
      <c r="J807" s="232" t="s">
        <v>131</v>
      </c>
      <c r="K807" s="232" t="s">
        <v>131</v>
      </c>
      <c r="L807" s="232" t="s">
        <v>131</v>
      </c>
      <c r="M807" s="232" t="s">
        <v>131</v>
      </c>
      <c r="N807" s="232" t="s">
        <v>131</v>
      </c>
      <c r="O807" s="232" t="s">
        <v>131</v>
      </c>
      <c r="P807" s="232"/>
      <c r="Q807" s="232"/>
      <c r="R807" s="232"/>
      <c r="S807" s="232"/>
      <c r="T807" s="232"/>
      <c r="U807" s="232"/>
      <c r="V807" s="232"/>
      <c r="W807" s="232"/>
      <c r="X807" s="232"/>
      <c r="Y807" s="232"/>
      <c r="Z807" s="232"/>
      <c r="AA807" s="232"/>
      <c r="AB807" s="232"/>
      <c r="AC807" s="232"/>
      <c r="AD807" s="232"/>
      <c r="AE807" s="232"/>
      <c r="AF807" s="232"/>
      <c r="AG807" s="232"/>
      <c r="AH807" s="232"/>
      <c r="AI807" s="232"/>
      <c r="AJ807" s="232"/>
      <c r="AK807" s="232"/>
      <c r="AL807" s="232"/>
      <c r="AM807" s="232"/>
      <c r="AN807" s="232"/>
      <c r="AO807" s="232"/>
      <c r="AP807" s="232"/>
      <c r="AQ807" s="232"/>
      <c r="AR807" s="232"/>
      <c r="AS807" s="232"/>
      <c r="AT807" s="232"/>
      <c r="AU807" s="232"/>
      <c r="AV807" s="232"/>
      <c r="AW807" s="232"/>
      <c r="AX807" s="232"/>
      <c r="AY807" s="232"/>
      <c r="AZ807" s="232"/>
      <c r="BA807" s="232" t="e">
        <v>#N/A</v>
      </c>
      <c r="BB807" s="232">
        <v>0</v>
      </c>
      <c r="BC807" t="e">
        <v>#N/A</v>
      </c>
      <c r="BD807">
        <f>VLOOKUP(A807,[1]ورقة6!$A$2:$A$5557,1,0)</f>
        <v>340133</v>
      </c>
      <c r="BE807" s="125">
        <v>0</v>
      </c>
    </row>
    <row r="808" spans="1:57" x14ac:dyDescent="0.25">
      <c r="A808" s="232">
        <v>340138</v>
      </c>
      <c r="B808" s="232" t="s">
        <v>107</v>
      </c>
      <c r="C808" s="232"/>
      <c r="D808" s="232" t="s">
        <v>131</v>
      </c>
      <c r="E808" s="232"/>
      <c r="F808" s="232"/>
      <c r="G808" s="232" t="s">
        <v>131</v>
      </c>
      <c r="H808" s="232"/>
      <c r="I808" s="232"/>
      <c r="J808" s="232" t="s">
        <v>131</v>
      </c>
      <c r="K808" s="232" t="s">
        <v>131</v>
      </c>
      <c r="L808" s="232" t="s">
        <v>131</v>
      </c>
      <c r="M808" s="232"/>
      <c r="N808" s="232" t="s">
        <v>131</v>
      </c>
      <c r="O808" s="232"/>
      <c r="P808" s="232"/>
      <c r="Q808" s="232"/>
      <c r="R808" s="232"/>
      <c r="S808" s="232"/>
      <c r="T808" s="232"/>
      <c r="U808" s="232"/>
      <c r="V808" s="232"/>
      <c r="W808" s="232"/>
      <c r="X808" s="232"/>
      <c r="Y808" s="232"/>
      <c r="Z808" s="232"/>
      <c r="AA808" s="232"/>
      <c r="AB808" s="232"/>
      <c r="AC808" s="232"/>
      <c r="AD808" s="232"/>
      <c r="AE808" s="232"/>
      <c r="AF808" s="232"/>
      <c r="AG808" s="232"/>
      <c r="AH808" s="232"/>
      <c r="AI808" s="232"/>
      <c r="AJ808" s="232"/>
      <c r="AK808" s="232"/>
      <c r="AL808" s="232"/>
      <c r="AM808" s="232"/>
      <c r="AN808" s="232"/>
      <c r="AO808" s="232"/>
      <c r="AP808" s="232"/>
      <c r="AQ808" s="232"/>
      <c r="AR808" s="232"/>
      <c r="AS808" s="232"/>
      <c r="AT808" s="232"/>
      <c r="AU808" s="232"/>
      <c r="AV808" s="232"/>
      <c r="AW808" s="232"/>
      <c r="AX808" s="232"/>
      <c r="AY808" s="232"/>
      <c r="AZ808" s="232"/>
      <c r="BA808" s="232" t="e">
        <v>#N/A</v>
      </c>
      <c r="BB808" s="232">
        <v>0</v>
      </c>
      <c r="BC808" t="e">
        <v>#N/A</v>
      </c>
      <c r="BD808">
        <f>VLOOKUP(A808,[1]ورقة6!$A$2:$A$5557,1,0)</f>
        <v>340138</v>
      </c>
      <c r="BE808" s="125">
        <v>0</v>
      </c>
    </row>
    <row r="809" spans="1:57" x14ac:dyDescent="0.25">
      <c r="A809" s="232">
        <v>340145</v>
      </c>
      <c r="B809" s="232" t="s">
        <v>107</v>
      </c>
      <c r="C809" s="232" t="s">
        <v>131</v>
      </c>
      <c r="D809" s="232" t="s">
        <v>131</v>
      </c>
      <c r="E809" s="232" t="s">
        <v>131</v>
      </c>
      <c r="F809" s="232" t="s">
        <v>131</v>
      </c>
      <c r="G809" s="232" t="s">
        <v>131</v>
      </c>
      <c r="H809" s="232" t="s">
        <v>131</v>
      </c>
      <c r="I809" s="232" t="s">
        <v>131</v>
      </c>
      <c r="J809" s="232" t="s">
        <v>131</v>
      </c>
      <c r="K809" s="232" t="s">
        <v>131</v>
      </c>
      <c r="L809" s="232" t="s">
        <v>131</v>
      </c>
      <c r="M809" s="232" t="s">
        <v>131</v>
      </c>
      <c r="N809" s="232" t="s">
        <v>131</v>
      </c>
      <c r="O809" s="232" t="s">
        <v>131</v>
      </c>
      <c r="P809" s="232"/>
      <c r="Q809" s="232"/>
      <c r="R809" s="232"/>
      <c r="S809" s="232"/>
      <c r="T809" s="232"/>
      <c r="U809" s="232"/>
      <c r="V809" s="232"/>
      <c r="W809" s="232"/>
      <c r="X809" s="232"/>
      <c r="Y809" s="232"/>
      <c r="Z809" s="232"/>
      <c r="AA809" s="232"/>
      <c r="AB809" s="232"/>
      <c r="AC809" s="232"/>
      <c r="AD809" s="232"/>
      <c r="AE809" s="232"/>
      <c r="AF809" s="232"/>
      <c r="AG809" s="232"/>
      <c r="AH809" s="232"/>
      <c r="AI809" s="232"/>
      <c r="AJ809" s="232"/>
      <c r="AK809" s="232"/>
      <c r="AL809" s="232"/>
      <c r="AM809" s="232"/>
      <c r="AN809" s="232"/>
      <c r="AO809" s="232"/>
      <c r="AP809" s="232"/>
      <c r="AQ809" s="232"/>
      <c r="AR809" s="232"/>
      <c r="AS809" s="232"/>
      <c r="AT809" s="232"/>
      <c r="AU809" s="232"/>
      <c r="AV809" s="232"/>
      <c r="AW809" s="232"/>
      <c r="AX809" s="232"/>
      <c r="AY809" s="232"/>
      <c r="AZ809" s="232"/>
      <c r="BA809" s="232" t="e">
        <v>#N/A</v>
      </c>
      <c r="BB809" s="232">
        <v>0</v>
      </c>
      <c r="BC809" t="e">
        <v>#N/A</v>
      </c>
      <c r="BD809">
        <f>VLOOKUP(A809,[1]ورقة6!$A$2:$A$5557,1,0)</f>
        <v>340145</v>
      </c>
      <c r="BE809" s="125">
        <v>0</v>
      </c>
    </row>
    <row r="810" spans="1:57" x14ac:dyDescent="0.25">
      <c r="A810">
        <v>340146</v>
      </c>
      <c r="B810" t="s">
        <v>107</v>
      </c>
      <c r="C810"/>
      <c r="D810" t="s">
        <v>133</v>
      </c>
      <c r="E810"/>
      <c r="F810"/>
      <c r="G810" t="s">
        <v>133</v>
      </c>
      <c r="H810"/>
      <c r="I810"/>
      <c r="J810" t="s">
        <v>133</v>
      </c>
      <c r="K810" t="s">
        <v>131</v>
      </c>
      <c r="L810" t="s">
        <v>131</v>
      </c>
      <c r="M810"/>
      <c r="N810" t="s">
        <v>131</v>
      </c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 s="232" t="s">
        <v>107</v>
      </c>
      <c r="BB810" s="232">
        <v>0</v>
      </c>
      <c r="BC810" t="e">
        <v>#N/A</v>
      </c>
      <c r="BD810">
        <f>VLOOKUP(A810,[1]ورقة6!$A$2:$A$5557,1,0)</f>
        <v>340146</v>
      </c>
      <c r="BE810" s="125">
        <v>0</v>
      </c>
    </row>
    <row r="811" spans="1:57" x14ac:dyDescent="0.25">
      <c r="A811">
        <v>340147</v>
      </c>
      <c r="B811" t="s">
        <v>107</v>
      </c>
      <c r="C811"/>
      <c r="D811"/>
      <c r="E811"/>
      <c r="F811" t="s">
        <v>131</v>
      </c>
      <c r="G811"/>
      <c r="H811"/>
      <c r="I811"/>
      <c r="J811"/>
      <c r="K811" t="s">
        <v>131</v>
      </c>
      <c r="L811" t="s">
        <v>131</v>
      </c>
      <c r="M811" t="s">
        <v>131</v>
      </c>
      <c r="N811" t="s">
        <v>131</v>
      </c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32" t="s">
        <v>107</v>
      </c>
      <c r="BB811" s="232">
        <v>0</v>
      </c>
      <c r="BC811" t="e">
        <v>#N/A</v>
      </c>
      <c r="BD811">
        <f>VLOOKUP(A811,[1]ورقة6!$A$2:$A$5557,1,0)</f>
        <v>340147</v>
      </c>
      <c r="BE811" s="125">
        <v>0</v>
      </c>
    </row>
    <row r="812" spans="1:57" x14ac:dyDescent="0.25">
      <c r="A812" s="232">
        <v>340148</v>
      </c>
      <c r="B812" s="232" t="s">
        <v>107</v>
      </c>
      <c r="C812" s="232"/>
      <c r="D812" s="232"/>
      <c r="E812" s="232"/>
      <c r="F812" s="232" t="s">
        <v>131</v>
      </c>
      <c r="G812" s="232"/>
      <c r="H812" s="232"/>
      <c r="I812" s="232"/>
      <c r="J812" s="232"/>
      <c r="K812" s="232" t="s">
        <v>131</v>
      </c>
      <c r="L812" s="232" t="s">
        <v>131</v>
      </c>
      <c r="M812" s="232" t="s">
        <v>131</v>
      </c>
      <c r="N812" s="232" t="s">
        <v>131</v>
      </c>
      <c r="O812" s="232"/>
      <c r="P812" s="232"/>
      <c r="Q812" s="232"/>
      <c r="R812" s="232"/>
      <c r="S812" s="232"/>
      <c r="T812" s="232"/>
      <c r="U812" s="232"/>
      <c r="V812" s="232"/>
      <c r="W812" s="232"/>
      <c r="X812" s="232"/>
      <c r="Y812" s="232"/>
      <c r="Z812" s="232"/>
      <c r="AA812" s="232"/>
      <c r="AB812" s="232"/>
      <c r="AC812" s="232"/>
      <c r="AD812" s="232"/>
      <c r="AE812" s="232"/>
      <c r="AF812" s="232"/>
      <c r="AG812" s="232"/>
      <c r="AH812" s="232"/>
      <c r="AI812" s="232"/>
      <c r="AJ812" s="232"/>
      <c r="AK812" s="232"/>
      <c r="AL812" s="232"/>
      <c r="AM812" s="232"/>
      <c r="AN812" s="232"/>
      <c r="AO812" s="232"/>
      <c r="AP812" s="232"/>
      <c r="AQ812" s="232"/>
      <c r="AR812" s="232"/>
      <c r="AS812" s="232"/>
      <c r="AT812" s="232"/>
      <c r="AU812" s="232"/>
      <c r="AV812" s="232"/>
      <c r="AW812" s="232"/>
      <c r="AX812" s="232"/>
      <c r="AY812" s="232"/>
      <c r="AZ812" s="232"/>
      <c r="BA812" s="232" t="e">
        <v>#N/A</v>
      </c>
      <c r="BB812" s="232">
        <v>0</v>
      </c>
      <c r="BC812" t="e">
        <v>#N/A</v>
      </c>
      <c r="BD812">
        <f>VLOOKUP(A812,[1]ورقة6!$A$2:$A$5557,1,0)</f>
        <v>340148</v>
      </c>
      <c r="BE812" s="125">
        <v>0</v>
      </c>
    </row>
    <row r="813" spans="1:57" x14ac:dyDescent="0.25">
      <c r="A813" s="232">
        <v>340149</v>
      </c>
      <c r="B813" s="232" t="s">
        <v>107</v>
      </c>
      <c r="C813" s="232" t="s">
        <v>131</v>
      </c>
      <c r="D813" s="232" t="s">
        <v>131</v>
      </c>
      <c r="E813" s="232" t="s">
        <v>131</v>
      </c>
      <c r="F813" s="232" t="s">
        <v>131</v>
      </c>
      <c r="G813" s="232" t="s">
        <v>131</v>
      </c>
      <c r="H813" s="232" t="s">
        <v>131</v>
      </c>
      <c r="I813" s="232" t="s">
        <v>131</v>
      </c>
      <c r="J813" s="232" t="s">
        <v>131</v>
      </c>
      <c r="K813" s="232" t="s">
        <v>131</v>
      </c>
      <c r="L813" s="232" t="s">
        <v>131</v>
      </c>
      <c r="M813" s="232" t="s">
        <v>131</v>
      </c>
      <c r="N813" s="232" t="s">
        <v>131</v>
      </c>
      <c r="O813" s="232" t="s">
        <v>131</v>
      </c>
      <c r="P813" s="232"/>
      <c r="Q813" s="232"/>
      <c r="R813" s="232"/>
      <c r="S813" s="232"/>
      <c r="T813" s="232"/>
      <c r="U813" s="232"/>
      <c r="V813" s="232"/>
      <c r="W813" s="232"/>
      <c r="X813" s="232"/>
      <c r="Y813" s="232"/>
      <c r="Z813" s="232"/>
      <c r="AA813" s="232"/>
      <c r="AB813" s="232"/>
      <c r="AC813" s="232"/>
      <c r="AD813" s="232"/>
      <c r="AE813" s="232"/>
      <c r="AF813" s="232"/>
      <c r="AG813" s="232"/>
      <c r="AH813" s="232"/>
      <c r="AI813" s="232"/>
      <c r="AJ813" s="232"/>
      <c r="AK813" s="232"/>
      <c r="AL813" s="232"/>
      <c r="AM813" s="232"/>
      <c r="AN813" s="232"/>
      <c r="AO813" s="232"/>
      <c r="AP813" s="232"/>
      <c r="AQ813" s="232"/>
      <c r="AR813" s="232"/>
      <c r="AS813" s="232"/>
      <c r="AT813" s="232"/>
      <c r="AU813" s="232"/>
      <c r="AV813" s="232"/>
      <c r="AW813" s="232"/>
      <c r="AX813" s="232"/>
      <c r="AY813" s="232"/>
      <c r="AZ813" s="232"/>
      <c r="BA813" s="232" t="e">
        <v>#N/A</v>
      </c>
      <c r="BB813" s="232">
        <v>0</v>
      </c>
      <c r="BC813" t="e">
        <v>#N/A</v>
      </c>
      <c r="BD813">
        <f>VLOOKUP(A813,[1]ورقة6!$A$2:$A$5557,1,0)</f>
        <v>340149</v>
      </c>
      <c r="BE813" s="125">
        <v>0</v>
      </c>
    </row>
    <row r="814" spans="1:57" x14ac:dyDescent="0.25">
      <c r="A814" s="232">
        <v>340152</v>
      </c>
      <c r="B814" s="232" t="s">
        <v>107</v>
      </c>
      <c r="C814" s="232" t="s">
        <v>131</v>
      </c>
      <c r="D814" s="232" t="s">
        <v>131</v>
      </c>
      <c r="E814" s="232" t="s">
        <v>131</v>
      </c>
      <c r="F814" s="232" t="s">
        <v>131</v>
      </c>
      <c r="G814" s="232" t="s">
        <v>131</v>
      </c>
      <c r="H814" s="232" t="s">
        <v>131</v>
      </c>
      <c r="I814" s="232" t="s">
        <v>131</v>
      </c>
      <c r="J814" s="232" t="s">
        <v>131</v>
      </c>
      <c r="K814" s="232" t="s">
        <v>131</v>
      </c>
      <c r="L814" s="232" t="s">
        <v>131</v>
      </c>
      <c r="M814" s="232" t="s">
        <v>131</v>
      </c>
      <c r="N814" s="232" t="s">
        <v>131</v>
      </c>
      <c r="O814" s="232" t="s">
        <v>131</v>
      </c>
      <c r="P814" s="232"/>
      <c r="Q814" s="232"/>
      <c r="R814" s="232"/>
      <c r="S814" s="232"/>
      <c r="T814" s="232"/>
      <c r="U814" s="232"/>
      <c r="V814" s="232"/>
      <c r="W814" s="232"/>
      <c r="X814" s="232"/>
      <c r="Y814" s="232"/>
      <c r="Z814" s="232"/>
      <c r="AA814" s="232"/>
      <c r="AB814" s="232"/>
      <c r="AC814" s="232"/>
      <c r="AD814" s="232"/>
      <c r="AE814" s="232"/>
      <c r="AF814" s="232"/>
      <c r="AG814" s="232"/>
      <c r="AH814" s="232"/>
      <c r="AI814" s="232"/>
      <c r="AJ814" s="232"/>
      <c r="AK814" s="232"/>
      <c r="AL814" s="232"/>
      <c r="AM814" s="232"/>
      <c r="AN814" s="232"/>
      <c r="AO814" s="232"/>
      <c r="AP814" s="232"/>
      <c r="AQ814" s="232"/>
      <c r="AR814" s="232"/>
      <c r="AS814" s="232"/>
      <c r="AT814" s="232"/>
      <c r="AU814" s="232"/>
      <c r="AV814" s="232"/>
      <c r="AW814" s="232"/>
      <c r="AX814" s="232"/>
      <c r="AY814" s="232"/>
      <c r="AZ814" s="232"/>
      <c r="BA814" s="232" t="e">
        <v>#N/A</v>
      </c>
      <c r="BB814" s="232">
        <v>0</v>
      </c>
      <c r="BC814" t="e">
        <v>#N/A</v>
      </c>
      <c r="BD814">
        <f>VLOOKUP(A814,[1]ورقة6!$A$2:$A$5557,1,0)</f>
        <v>340152</v>
      </c>
      <c r="BE814" s="125">
        <v>0</v>
      </c>
    </row>
    <row r="815" spans="1:57" x14ac:dyDescent="0.25">
      <c r="A815" s="232">
        <v>340158</v>
      </c>
      <c r="B815" s="232" t="s">
        <v>107</v>
      </c>
      <c r="C815" s="232" t="s">
        <v>131</v>
      </c>
      <c r="D815" s="232" t="s">
        <v>131</v>
      </c>
      <c r="E815" s="232" t="s">
        <v>131</v>
      </c>
      <c r="F815" s="232" t="s">
        <v>131</v>
      </c>
      <c r="G815" s="232" t="s">
        <v>131</v>
      </c>
      <c r="H815" s="232" t="s">
        <v>131</v>
      </c>
      <c r="I815" s="232" t="s">
        <v>131</v>
      </c>
      <c r="J815" s="232" t="s">
        <v>131</v>
      </c>
      <c r="K815" s="232" t="s">
        <v>131</v>
      </c>
      <c r="L815" s="232" t="s">
        <v>131</v>
      </c>
      <c r="M815" s="232" t="s">
        <v>131</v>
      </c>
      <c r="N815" s="232" t="s">
        <v>131</v>
      </c>
      <c r="O815" s="232" t="s">
        <v>131</v>
      </c>
      <c r="P815" s="232"/>
      <c r="Q815" s="232"/>
      <c r="R815" s="232"/>
      <c r="S815" s="232"/>
      <c r="T815" s="232"/>
      <c r="U815" s="232"/>
      <c r="V815" s="232"/>
      <c r="W815" s="232"/>
      <c r="X815" s="232"/>
      <c r="Y815" s="232"/>
      <c r="Z815" s="232"/>
      <c r="AA815" s="232"/>
      <c r="AB815" s="232"/>
      <c r="AC815" s="232"/>
      <c r="AD815" s="232"/>
      <c r="AE815" s="232"/>
      <c r="AF815" s="232"/>
      <c r="AG815" s="232"/>
      <c r="AH815" s="232"/>
      <c r="AI815" s="232"/>
      <c r="AJ815" s="232"/>
      <c r="AK815" s="232"/>
      <c r="AL815" s="232"/>
      <c r="AM815" s="232"/>
      <c r="AN815" s="232"/>
      <c r="AO815" s="232"/>
      <c r="AP815" s="232"/>
      <c r="AQ815" s="232"/>
      <c r="AR815" s="232"/>
      <c r="AS815" s="232"/>
      <c r="AT815" s="232"/>
      <c r="AU815" s="232"/>
      <c r="AV815" s="232"/>
      <c r="AW815" s="232"/>
      <c r="AX815" s="232"/>
      <c r="AY815" s="232"/>
      <c r="AZ815" s="232"/>
      <c r="BA815" s="232" t="e">
        <v>#N/A</v>
      </c>
      <c r="BB815" s="232">
        <v>0</v>
      </c>
      <c r="BC815" t="e">
        <v>#N/A</v>
      </c>
      <c r="BD815">
        <f>VLOOKUP(A815,[1]ورقة6!$A$2:$A$5557,1,0)</f>
        <v>340158</v>
      </c>
      <c r="BE815" s="125">
        <v>0</v>
      </c>
    </row>
    <row r="816" spans="1:57" x14ac:dyDescent="0.25">
      <c r="A816" s="232">
        <v>340160</v>
      </c>
      <c r="B816" s="232" t="s">
        <v>107</v>
      </c>
      <c r="C816" s="232" t="s">
        <v>131</v>
      </c>
      <c r="D816" s="232" t="s">
        <v>131</v>
      </c>
      <c r="E816" s="232" t="s">
        <v>131</v>
      </c>
      <c r="F816" s="232" t="s">
        <v>131</v>
      </c>
      <c r="G816" s="232" t="s">
        <v>131</v>
      </c>
      <c r="H816" s="232" t="s">
        <v>131</v>
      </c>
      <c r="I816" s="232" t="s">
        <v>131</v>
      </c>
      <c r="J816" s="232" t="s">
        <v>131</v>
      </c>
      <c r="K816" s="232" t="s">
        <v>131</v>
      </c>
      <c r="L816" s="232" t="s">
        <v>131</v>
      </c>
      <c r="M816" s="232" t="s">
        <v>131</v>
      </c>
      <c r="N816" s="232" t="s">
        <v>131</v>
      </c>
      <c r="O816" s="232" t="s">
        <v>131</v>
      </c>
      <c r="P816" s="232"/>
      <c r="Q816" s="232"/>
      <c r="R816" s="232"/>
      <c r="S816" s="232"/>
      <c r="T816" s="232"/>
      <c r="U816" s="232"/>
      <c r="V816" s="232"/>
      <c r="W816" s="232"/>
      <c r="X816" s="232"/>
      <c r="Y816" s="232"/>
      <c r="Z816" s="232"/>
      <c r="AA816" s="232"/>
      <c r="AB816" s="232"/>
      <c r="AC816" s="232"/>
      <c r="AD816" s="232"/>
      <c r="AE816" s="232"/>
      <c r="AF816" s="232"/>
      <c r="AG816" s="232"/>
      <c r="AH816" s="232"/>
      <c r="AI816" s="232"/>
      <c r="AJ816" s="232"/>
      <c r="AK816" s="232"/>
      <c r="AL816" s="232"/>
      <c r="AM816" s="232"/>
      <c r="AN816" s="232"/>
      <c r="AO816" s="232"/>
      <c r="AP816" s="232"/>
      <c r="AQ816" s="232"/>
      <c r="AR816" s="232"/>
      <c r="AS816" s="232"/>
      <c r="AT816" s="232"/>
      <c r="AU816" s="232"/>
      <c r="AV816" s="232"/>
      <c r="AW816" s="232"/>
      <c r="AX816" s="232"/>
      <c r="AY816" s="232"/>
      <c r="AZ816" s="232"/>
      <c r="BA816" s="232" t="e">
        <v>#N/A</v>
      </c>
      <c r="BB816" s="232">
        <v>0</v>
      </c>
      <c r="BC816" t="e">
        <v>#N/A</v>
      </c>
      <c r="BD816">
        <f>VLOOKUP(A816,[1]ورقة6!$A$2:$A$5557,1,0)</f>
        <v>340160</v>
      </c>
      <c r="BE816" s="125">
        <v>0</v>
      </c>
    </row>
    <row r="817" spans="1:57" x14ac:dyDescent="0.25">
      <c r="A817" s="232">
        <v>340162</v>
      </c>
      <c r="B817" s="232" t="s">
        <v>107</v>
      </c>
      <c r="C817" s="232" t="s">
        <v>131</v>
      </c>
      <c r="D817" s="232" t="s">
        <v>131</v>
      </c>
      <c r="E817" s="232" t="s">
        <v>131</v>
      </c>
      <c r="F817" s="232" t="s">
        <v>131</v>
      </c>
      <c r="G817" s="232" t="s">
        <v>131</v>
      </c>
      <c r="H817" s="232" t="s">
        <v>131</v>
      </c>
      <c r="I817" s="232" t="s">
        <v>131</v>
      </c>
      <c r="J817" s="232" t="s">
        <v>131</v>
      </c>
      <c r="K817" s="232" t="s">
        <v>131</v>
      </c>
      <c r="L817" s="232" t="s">
        <v>131</v>
      </c>
      <c r="M817" s="232" t="s">
        <v>131</v>
      </c>
      <c r="N817" s="232" t="s">
        <v>131</v>
      </c>
      <c r="O817" s="232" t="s">
        <v>131</v>
      </c>
      <c r="P817" s="232"/>
      <c r="Q817" s="232"/>
      <c r="R817" s="232"/>
      <c r="S817" s="232"/>
      <c r="T817" s="232"/>
      <c r="U817" s="232"/>
      <c r="V817" s="232"/>
      <c r="W817" s="232"/>
      <c r="X817" s="232"/>
      <c r="Y817" s="232"/>
      <c r="Z817" s="232"/>
      <c r="AA817" s="232"/>
      <c r="AB817" s="232"/>
      <c r="AC817" s="232"/>
      <c r="AD817" s="232"/>
      <c r="AE817" s="232"/>
      <c r="AF817" s="232"/>
      <c r="AG817" s="232"/>
      <c r="AH817" s="232"/>
      <c r="AI817" s="232"/>
      <c r="AJ817" s="232"/>
      <c r="AK817" s="232"/>
      <c r="AL817" s="232"/>
      <c r="AM817" s="232"/>
      <c r="AN817" s="232"/>
      <c r="AO817" s="232"/>
      <c r="AP817" s="232"/>
      <c r="AQ817" s="232"/>
      <c r="AR817" s="232"/>
      <c r="AS817" s="232"/>
      <c r="AT817" s="232"/>
      <c r="AU817" s="232"/>
      <c r="AV817" s="232"/>
      <c r="AW817" s="232"/>
      <c r="AX817" s="232"/>
      <c r="AY817" s="232"/>
      <c r="AZ817" s="232"/>
      <c r="BA817" s="232" t="e">
        <v>#N/A</v>
      </c>
      <c r="BB817" s="232">
        <v>0</v>
      </c>
      <c r="BC817" t="e">
        <v>#N/A</v>
      </c>
      <c r="BD817">
        <f>VLOOKUP(A817,[1]ورقة6!$A$2:$A$5557,1,0)</f>
        <v>340162</v>
      </c>
      <c r="BE817" s="125">
        <v>0</v>
      </c>
    </row>
    <row r="818" spans="1:57" x14ac:dyDescent="0.25">
      <c r="A818">
        <v>340168</v>
      </c>
      <c r="B818" t="s">
        <v>107</v>
      </c>
      <c r="C818" t="s">
        <v>131</v>
      </c>
      <c r="D818"/>
      <c r="E818"/>
      <c r="F818"/>
      <c r="G818"/>
      <c r="H818" t="s">
        <v>133</v>
      </c>
      <c r="I818"/>
      <c r="J818"/>
      <c r="K818"/>
      <c r="L818" t="s">
        <v>133</v>
      </c>
      <c r="M818" t="s">
        <v>133</v>
      </c>
      <c r="N818" t="s">
        <v>131</v>
      </c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32" t="s">
        <v>107</v>
      </c>
      <c r="BB818" s="232">
        <v>0</v>
      </c>
      <c r="BC818" t="e">
        <v>#N/A</v>
      </c>
      <c r="BD818">
        <f>VLOOKUP(A818,[1]ورقة6!$A$2:$A$5557,1,0)</f>
        <v>340168</v>
      </c>
      <c r="BE818" s="125">
        <v>0</v>
      </c>
    </row>
    <row r="819" spans="1:57" x14ac:dyDescent="0.25">
      <c r="A819">
        <v>340172</v>
      </c>
      <c r="B819" t="s">
        <v>107</v>
      </c>
      <c r="C819"/>
      <c r="D819" t="s">
        <v>131</v>
      </c>
      <c r="E819"/>
      <c r="F819" t="s">
        <v>131</v>
      </c>
      <c r="G819"/>
      <c r="H819"/>
      <c r="I819"/>
      <c r="J819"/>
      <c r="K819" t="s">
        <v>131</v>
      </c>
      <c r="L819" t="s">
        <v>131</v>
      </c>
      <c r="M819" t="s">
        <v>131</v>
      </c>
      <c r="N819" t="s">
        <v>131</v>
      </c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32" t="s">
        <v>107</v>
      </c>
      <c r="BB819" s="232">
        <v>0</v>
      </c>
      <c r="BC819" t="e">
        <v>#N/A</v>
      </c>
      <c r="BD819">
        <f>VLOOKUP(A819,[1]ورقة6!$A$2:$A$5557,1,0)</f>
        <v>340172</v>
      </c>
      <c r="BE819" s="125">
        <v>0</v>
      </c>
    </row>
    <row r="820" spans="1:57" x14ac:dyDescent="0.25">
      <c r="A820">
        <v>340176</v>
      </c>
      <c r="B820" t="s">
        <v>107</v>
      </c>
      <c r="C820"/>
      <c r="D820" t="s">
        <v>133</v>
      </c>
      <c r="E820"/>
      <c r="F820"/>
      <c r="G820" t="s">
        <v>133</v>
      </c>
      <c r="H820"/>
      <c r="I820"/>
      <c r="J820" t="s">
        <v>131</v>
      </c>
      <c r="K820" t="s">
        <v>131</v>
      </c>
      <c r="L820"/>
      <c r="M820"/>
      <c r="N820" t="s">
        <v>131</v>
      </c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32" t="s">
        <v>4426</v>
      </c>
      <c r="BB820" s="232">
        <v>0</v>
      </c>
      <c r="BC820" t="e">
        <v>#N/A</v>
      </c>
      <c r="BD820">
        <f>VLOOKUP(A820,[1]ورقة6!$A$2:$A$5557,1,0)</f>
        <v>340176</v>
      </c>
      <c r="BE820" s="125">
        <v>0</v>
      </c>
    </row>
    <row r="821" spans="1:57" x14ac:dyDescent="0.25">
      <c r="A821" s="232">
        <v>340177</v>
      </c>
      <c r="B821" s="232" t="s">
        <v>107</v>
      </c>
      <c r="C821" s="232"/>
      <c r="D821" s="232"/>
      <c r="E821" s="232"/>
      <c r="F821" s="232" t="s">
        <v>131</v>
      </c>
      <c r="G821" s="232"/>
      <c r="H821" s="232"/>
      <c r="I821" s="232"/>
      <c r="J821" s="232"/>
      <c r="K821" s="232" t="s">
        <v>131</v>
      </c>
      <c r="L821" s="232" t="s">
        <v>131</v>
      </c>
      <c r="M821" s="232" t="s">
        <v>131</v>
      </c>
      <c r="N821" s="232" t="s">
        <v>131</v>
      </c>
      <c r="O821" s="232"/>
      <c r="P821" s="232"/>
      <c r="Q821" s="232"/>
      <c r="R821" s="232"/>
      <c r="S821" s="232"/>
      <c r="T821" s="232"/>
      <c r="U821" s="232"/>
      <c r="V821" s="232"/>
      <c r="W821" s="232"/>
      <c r="X821" s="232"/>
      <c r="Y821" s="232"/>
      <c r="Z821" s="232"/>
      <c r="AA821" s="232"/>
      <c r="AB821" s="232"/>
      <c r="AC821" s="232"/>
      <c r="AD821" s="232"/>
      <c r="AE821" s="232"/>
      <c r="AF821" s="232"/>
      <c r="AG821" s="232"/>
      <c r="AH821" s="232"/>
      <c r="AI821" s="232"/>
      <c r="AJ821" s="232"/>
      <c r="AK821" s="232"/>
      <c r="AL821" s="232"/>
      <c r="AM821" s="232"/>
      <c r="AN821" s="232"/>
      <c r="AO821" s="232"/>
      <c r="AP821" s="232"/>
      <c r="AQ821" s="232"/>
      <c r="AR821" s="232"/>
      <c r="AS821" s="232"/>
      <c r="AT821" s="232"/>
      <c r="AU821" s="232"/>
      <c r="AV821" s="232"/>
      <c r="AW821" s="232"/>
      <c r="AX821" s="232"/>
      <c r="AY821" s="232"/>
      <c r="AZ821" s="232"/>
      <c r="BA821" s="232" t="e">
        <v>#N/A</v>
      </c>
      <c r="BB821" s="232">
        <v>0</v>
      </c>
      <c r="BC821" t="e">
        <v>#N/A</v>
      </c>
      <c r="BD821">
        <f>VLOOKUP(A821,[1]ورقة6!$A$2:$A$5557,1,0)</f>
        <v>340177</v>
      </c>
      <c r="BE821" s="125">
        <v>0</v>
      </c>
    </row>
    <row r="822" spans="1:57" x14ac:dyDescent="0.25">
      <c r="A822">
        <v>340184</v>
      </c>
      <c r="B822" t="s">
        <v>107</v>
      </c>
      <c r="C822"/>
      <c r="D822" t="s">
        <v>131</v>
      </c>
      <c r="E822"/>
      <c r="F822"/>
      <c r="G822" t="s">
        <v>133</v>
      </c>
      <c r="H822"/>
      <c r="I822"/>
      <c r="J822"/>
      <c r="K822" t="s">
        <v>131</v>
      </c>
      <c r="L822" t="s">
        <v>131</v>
      </c>
      <c r="M822"/>
      <c r="N822" t="s">
        <v>131</v>
      </c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32" t="s">
        <v>107</v>
      </c>
      <c r="BB822" s="232">
        <v>0</v>
      </c>
      <c r="BC822" t="e">
        <v>#N/A</v>
      </c>
      <c r="BD822">
        <f>VLOOKUP(A822,[1]ورقة6!$A$2:$A$5557,1,0)</f>
        <v>340184</v>
      </c>
      <c r="BE822" s="125">
        <v>0</v>
      </c>
    </row>
    <row r="823" spans="1:57" x14ac:dyDescent="0.25">
      <c r="A823">
        <v>340187</v>
      </c>
      <c r="B823" t="s">
        <v>107</v>
      </c>
      <c r="C823"/>
      <c r="D823" t="s">
        <v>131</v>
      </c>
      <c r="E823"/>
      <c r="F823"/>
      <c r="G823" t="s">
        <v>133</v>
      </c>
      <c r="H823"/>
      <c r="I823"/>
      <c r="J823"/>
      <c r="K823" t="s">
        <v>131</v>
      </c>
      <c r="L823" t="s">
        <v>131</v>
      </c>
      <c r="M823"/>
      <c r="N823" t="s">
        <v>131</v>
      </c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32" t="s">
        <v>4426</v>
      </c>
      <c r="BB823" s="232">
        <v>0</v>
      </c>
      <c r="BC823" t="e">
        <v>#N/A</v>
      </c>
      <c r="BD823">
        <f>VLOOKUP(A823,[1]ورقة6!$A$2:$A$5557,1,0)</f>
        <v>340187</v>
      </c>
      <c r="BE823" s="125">
        <v>0</v>
      </c>
    </row>
    <row r="824" spans="1:57" x14ac:dyDescent="0.25">
      <c r="A824" s="232">
        <v>340189</v>
      </c>
      <c r="B824" s="232" t="s">
        <v>107</v>
      </c>
      <c r="C824" s="232" t="s">
        <v>131</v>
      </c>
      <c r="D824" s="232" t="s">
        <v>131</v>
      </c>
      <c r="E824" s="232" t="s">
        <v>131</v>
      </c>
      <c r="F824" s="232" t="s">
        <v>131</v>
      </c>
      <c r="G824" s="232" t="s">
        <v>131</v>
      </c>
      <c r="H824" s="232" t="s">
        <v>131</v>
      </c>
      <c r="I824" s="232" t="s">
        <v>131</v>
      </c>
      <c r="J824" s="232" t="s">
        <v>131</v>
      </c>
      <c r="K824" s="232" t="s">
        <v>131</v>
      </c>
      <c r="L824" s="232" t="s">
        <v>131</v>
      </c>
      <c r="M824" s="232" t="s">
        <v>131</v>
      </c>
      <c r="N824" s="232" t="s">
        <v>131</v>
      </c>
      <c r="O824" s="232" t="s">
        <v>131</v>
      </c>
      <c r="P824" s="232"/>
      <c r="Q824" s="232"/>
      <c r="R824" s="232"/>
      <c r="S824" s="232"/>
      <c r="T824" s="232"/>
      <c r="U824" s="232"/>
      <c r="V824" s="232"/>
      <c r="W824" s="232"/>
      <c r="X824" s="232"/>
      <c r="Y824" s="232"/>
      <c r="Z824" s="232"/>
      <c r="AA824" s="232"/>
      <c r="AB824" s="232"/>
      <c r="AC824" s="232"/>
      <c r="AD824" s="232"/>
      <c r="AE824" s="232"/>
      <c r="AF824" s="232"/>
      <c r="AG824" s="232"/>
      <c r="AH824" s="232"/>
      <c r="AI824" s="232"/>
      <c r="AJ824" s="232"/>
      <c r="AK824" s="232"/>
      <c r="AL824" s="232"/>
      <c r="AM824" s="232"/>
      <c r="AN824" s="232"/>
      <c r="AO824" s="232"/>
      <c r="AP824" s="232"/>
      <c r="AQ824" s="232"/>
      <c r="AR824" s="232"/>
      <c r="AS824" s="232"/>
      <c r="AT824" s="232"/>
      <c r="AU824" s="232"/>
      <c r="AV824" s="232"/>
      <c r="AW824" s="232"/>
      <c r="AX824" s="232"/>
      <c r="AY824" s="232"/>
      <c r="AZ824" s="232"/>
      <c r="BA824" s="232" t="e">
        <v>#N/A</v>
      </c>
      <c r="BB824" s="232">
        <v>0</v>
      </c>
      <c r="BC824" t="e">
        <v>#N/A</v>
      </c>
      <c r="BD824">
        <f>VLOOKUP(A824,[1]ورقة6!$A$2:$A$5557,1,0)</f>
        <v>340189</v>
      </c>
      <c r="BE824" s="125">
        <v>0</v>
      </c>
    </row>
    <row r="825" spans="1:57" x14ac:dyDescent="0.25">
      <c r="A825">
        <v>340191</v>
      </c>
      <c r="B825" t="s">
        <v>107</v>
      </c>
      <c r="C825" t="s">
        <v>131</v>
      </c>
      <c r="D825"/>
      <c r="E825" t="s">
        <v>131</v>
      </c>
      <c r="F825"/>
      <c r="G825" t="s">
        <v>133</v>
      </c>
      <c r="H825" t="s">
        <v>133</v>
      </c>
      <c r="I825" t="s">
        <v>131</v>
      </c>
      <c r="J825"/>
      <c r="K825"/>
      <c r="L825"/>
      <c r="M825" t="s">
        <v>131</v>
      </c>
      <c r="N825" t="s">
        <v>131</v>
      </c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32" t="s">
        <v>107</v>
      </c>
      <c r="BB825" s="232">
        <v>0</v>
      </c>
      <c r="BC825" t="e">
        <v>#N/A</v>
      </c>
      <c r="BD825">
        <f>VLOOKUP(A825,[1]ورقة6!$A$2:$A$5557,1,0)</f>
        <v>340191</v>
      </c>
      <c r="BE825" s="125">
        <v>0</v>
      </c>
    </row>
    <row r="826" spans="1:57" x14ac:dyDescent="0.25">
      <c r="A826" s="232">
        <v>340195</v>
      </c>
      <c r="B826" s="232" t="s">
        <v>107</v>
      </c>
      <c r="C826" s="232" t="s">
        <v>131</v>
      </c>
      <c r="D826" s="232" t="s">
        <v>131</v>
      </c>
      <c r="E826" s="232" t="s">
        <v>131</v>
      </c>
      <c r="F826" s="232" t="s">
        <v>131</v>
      </c>
      <c r="G826" s="232" t="s">
        <v>131</v>
      </c>
      <c r="H826" s="232" t="s">
        <v>131</v>
      </c>
      <c r="I826" s="232" t="s">
        <v>131</v>
      </c>
      <c r="J826" s="232" t="s">
        <v>131</v>
      </c>
      <c r="K826" s="232" t="s">
        <v>131</v>
      </c>
      <c r="L826" s="232" t="s">
        <v>131</v>
      </c>
      <c r="M826" s="232" t="s">
        <v>131</v>
      </c>
      <c r="N826" s="232" t="s">
        <v>131</v>
      </c>
      <c r="O826" s="232" t="s">
        <v>131</v>
      </c>
      <c r="P826" s="232"/>
      <c r="Q826" s="232"/>
      <c r="R826" s="232"/>
      <c r="S826" s="232"/>
      <c r="T826" s="232"/>
      <c r="U826" s="232"/>
      <c r="V826" s="232"/>
      <c r="W826" s="232"/>
      <c r="X826" s="232"/>
      <c r="Y826" s="232"/>
      <c r="Z826" s="232"/>
      <c r="AA826" s="232"/>
      <c r="AB826" s="232"/>
      <c r="AC826" s="232"/>
      <c r="AD826" s="232"/>
      <c r="AE826" s="232"/>
      <c r="AF826" s="232"/>
      <c r="AG826" s="232"/>
      <c r="AH826" s="232"/>
      <c r="AI826" s="232"/>
      <c r="AJ826" s="232"/>
      <c r="AK826" s="232"/>
      <c r="AL826" s="232"/>
      <c r="AM826" s="232"/>
      <c r="AN826" s="232"/>
      <c r="AO826" s="232"/>
      <c r="AP826" s="232"/>
      <c r="AQ826" s="232"/>
      <c r="AR826" s="232"/>
      <c r="AS826" s="232"/>
      <c r="AT826" s="232"/>
      <c r="AU826" s="232"/>
      <c r="AV826" s="232"/>
      <c r="AW826" s="232"/>
      <c r="AX826" s="232"/>
      <c r="AY826" s="232"/>
      <c r="AZ826" s="232"/>
      <c r="BA826" s="232" t="e">
        <v>#N/A</v>
      </c>
      <c r="BB826" s="232">
        <v>0</v>
      </c>
      <c r="BC826" t="e">
        <v>#N/A</v>
      </c>
      <c r="BD826">
        <f>VLOOKUP(A826,[1]ورقة6!$A$2:$A$5557,1,0)</f>
        <v>340195</v>
      </c>
      <c r="BE826" s="125">
        <v>0</v>
      </c>
    </row>
    <row r="827" spans="1:57" x14ac:dyDescent="0.25">
      <c r="A827" s="232">
        <v>340196</v>
      </c>
      <c r="B827" s="232" t="s">
        <v>107</v>
      </c>
      <c r="C827" s="232" t="s">
        <v>131</v>
      </c>
      <c r="D827" s="232" t="s">
        <v>131</v>
      </c>
      <c r="E827" s="232" t="s">
        <v>131</v>
      </c>
      <c r="F827" s="232" t="s">
        <v>131</v>
      </c>
      <c r="G827" s="232" t="s">
        <v>131</v>
      </c>
      <c r="H827" s="232" t="s">
        <v>131</v>
      </c>
      <c r="I827" s="232" t="s">
        <v>131</v>
      </c>
      <c r="J827" s="232" t="s">
        <v>131</v>
      </c>
      <c r="K827" s="232" t="s">
        <v>131</v>
      </c>
      <c r="L827" s="232" t="s">
        <v>131</v>
      </c>
      <c r="M827" s="232" t="s">
        <v>131</v>
      </c>
      <c r="N827" s="232" t="s">
        <v>131</v>
      </c>
      <c r="O827" s="232" t="s">
        <v>131</v>
      </c>
      <c r="P827" s="232"/>
      <c r="Q827" s="232"/>
      <c r="R827" s="232"/>
      <c r="S827" s="232"/>
      <c r="T827" s="232"/>
      <c r="U827" s="232"/>
      <c r="V827" s="232"/>
      <c r="W827" s="232"/>
      <c r="X827" s="232"/>
      <c r="Y827" s="232"/>
      <c r="Z827" s="232"/>
      <c r="AA827" s="232"/>
      <c r="AB827" s="232"/>
      <c r="AC827" s="232"/>
      <c r="AD827" s="232"/>
      <c r="AE827" s="232"/>
      <c r="AF827" s="232"/>
      <c r="AG827" s="232"/>
      <c r="AH827" s="232"/>
      <c r="AI827" s="232"/>
      <c r="AJ827" s="232"/>
      <c r="AK827" s="232"/>
      <c r="AL827" s="232"/>
      <c r="AM827" s="232"/>
      <c r="AN827" s="232"/>
      <c r="AO827" s="232"/>
      <c r="AP827" s="232"/>
      <c r="AQ827" s="232"/>
      <c r="AR827" s="232"/>
      <c r="AS827" s="232"/>
      <c r="AT827" s="232"/>
      <c r="AU827" s="232"/>
      <c r="AV827" s="232"/>
      <c r="AW827" s="232"/>
      <c r="AX827" s="232"/>
      <c r="AY827" s="232"/>
      <c r="AZ827" s="232"/>
      <c r="BA827" s="232" t="e">
        <v>#N/A</v>
      </c>
      <c r="BB827" s="232">
        <v>0</v>
      </c>
      <c r="BC827" t="e">
        <v>#N/A</v>
      </c>
      <c r="BD827">
        <f>VLOOKUP(A827,[1]ورقة6!$A$2:$A$5557,1,0)</f>
        <v>340196</v>
      </c>
      <c r="BE827" s="125">
        <v>0</v>
      </c>
    </row>
    <row r="828" spans="1:57" x14ac:dyDescent="0.25">
      <c r="A828" s="232">
        <v>340197</v>
      </c>
      <c r="B828" s="232" t="s">
        <v>107</v>
      </c>
      <c r="C828" s="232" t="s">
        <v>131</v>
      </c>
      <c r="D828" s="232" t="s">
        <v>131</v>
      </c>
      <c r="E828" s="232" t="s">
        <v>131</v>
      </c>
      <c r="F828" s="232" t="s">
        <v>131</v>
      </c>
      <c r="G828" s="232" t="s">
        <v>131</v>
      </c>
      <c r="H828" s="232" t="s">
        <v>131</v>
      </c>
      <c r="I828" s="232" t="s">
        <v>131</v>
      </c>
      <c r="J828" s="232" t="s">
        <v>131</v>
      </c>
      <c r="K828" s="232" t="s">
        <v>131</v>
      </c>
      <c r="L828" s="232" t="s">
        <v>131</v>
      </c>
      <c r="M828" s="232" t="s">
        <v>131</v>
      </c>
      <c r="N828" s="232" t="s">
        <v>131</v>
      </c>
      <c r="O828" s="232" t="s">
        <v>131</v>
      </c>
      <c r="P828" s="232"/>
      <c r="Q828" s="232"/>
      <c r="R828" s="232"/>
      <c r="S828" s="232"/>
      <c r="T828" s="232"/>
      <c r="U828" s="232"/>
      <c r="V828" s="232"/>
      <c r="W828" s="232"/>
      <c r="X828" s="232"/>
      <c r="Y828" s="232"/>
      <c r="Z828" s="232"/>
      <c r="AA828" s="232"/>
      <c r="AB828" s="232"/>
      <c r="AC828" s="232"/>
      <c r="AD828" s="232"/>
      <c r="AE828" s="232"/>
      <c r="AF828" s="232"/>
      <c r="AG828" s="232"/>
      <c r="AH828" s="232"/>
      <c r="AI828" s="232"/>
      <c r="AJ828" s="232"/>
      <c r="AK828" s="232"/>
      <c r="AL828" s="232"/>
      <c r="AM828" s="232"/>
      <c r="AN828" s="232"/>
      <c r="AO828" s="232"/>
      <c r="AP828" s="232"/>
      <c r="AQ828" s="232"/>
      <c r="AR828" s="232"/>
      <c r="AS828" s="232"/>
      <c r="AT828" s="232"/>
      <c r="AU828" s="232"/>
      <c r="AV828" s="232"/>
      <c r="AW828" s="232"/>
      <c r="AX828" s="232"/>
      <c r="AY828" s="232"/>
      <c r="AZ828" s="232"/>
      <c r="BA828" s="232" t="e">
        <v>#N/A</v>
      </c>
      <c r="BB828" s="232">
        <v>0</v>
      </c>
      <c r="BC828" t="e">
        <v>#N/A</v>
      </c>
      <c r="BD828">
        <f>VLOOKUP(A828,[1]ورقة6!$A$2:$A$5557,1,0)</f>
        <v>340197</v>
      </c>
      <c r="BE828" s="125">
        <v>0</v>
      </c>
    </row>
    <row r="829" spans="1:57" x14ac:dyDescent="0.25">
      <c r="A829" s="232">
        <v>340204</v>
      </c>
      <c r="B829" s="232" t="s">
        <v>107</v>
      </c>
      <c r="C829" s="232" t="s">
        <v>131</v>
      </c>
      <c r="D829" s="232" t="s">
        <v>131</v>
      </c>
      <c r="E829" s="232" t="s">
        <v>131</v>
      </c>
      <c r="F829" s="232" t="s">
        <v>131</v>
      </c>
      <c r="G829" s="232" t="s">
        <v>131</v>
      </c>
      <c r="H829" s="232" t="s">
        <v>131</v>
      </c>
      <c r="I829" s="232" t="s">
        <v>131</v>
      </c>
      <c r="J829" s="232" t="s">
        <v>131</v>
      </c>
      <c r="K829" s="232" t="s">
        <v>131</v>
      </c>
      <c r="L829" s="232" t="s">
        <v>131</v>
      </c>
      <c r="M829" s="232" t="s">
        <v>131</v>
      </c>
      <c r="N829" s="232" t="s">
        <v>131</v>
      </c>
      <c r="O829" s="232" t="s">
        <v>131</v>
      </c>
      <c r="P829" s="232"/>
      <c r="Q829" s="232"/>
      <c r="R829" s="232"/>
      <c r="S829" s="232"/>
      <c r="T829" s="232"/>
      <c r="U829" s="232"/>
      <c r="V829" s="232"/>
      <c r="W829" s="232"/>
      <c r="X829" s="232"/>
      <c r="Y829" s="232"/>
      <c r="Z829" s="232"/>
      <c r="AA829" s="232"/>
      <c r="AB829" s="232"/>
      <c r="AC829" s="232"/>
      <c r="AD829" s="232"/>
      <c r="AE829" s="232"/>
      <c r="AF829" s="232"/>
      <c r="AG829" s="232"/>
      <c r="AH829" s="232"/>
      <c r="AI829" s="232"/>
      <c r="AJ829" s="232"/>
      <c r="AK829" s="232"/>
      <c r="AL829" s="232"/>
      <c r="AM829" s="232"/>
      <c r="AN829" s="232"/>
      <c r="AO829" s="232"/>
      <c r="AP829" s="232"/>
      <c r="AQ829" s="232"/>
      <c r="AR829" s="232"/>
      <c r="AS829" s="232"/>
      <c r="AT829" s="232"/>
      <c r="AU829" s="232"/>
      <c r="AV829" s="232"/>
      <c r="AW829" s="232"/>
      <c r="AX829" s="232"/>
      <c r="AY829" s="232"/>
      <c r="AZ829" s="232"/>
      <c r="BA829" s="232" t="e">
        <v>#N/A</v>
      </c>
      <c r="BB829" s="232">
        <v>0</v>
      </c>
      <c r="BC829" t="e">
        <v>#N/A</v>
      </c>
      <c r="BD829">
        <f>VLOOKUP(A829,[1]ورقة6!$A$2:$A$5557,1,0)</f>
        <v>340204</v>
      </c>
      <c r="BE829" s="125">
        <v>0</v>
      </c>
    </row>
    <row r="830" spans="1:57" x14ac:dyDescent="0.25">
      <c r="A830">
        <v>340206</v>
      </c>
      <c r="B830" t="s">
        <v>107</v>
      </c>
      <c r="C830"/>
      <c r="D830"/>
      <c r="E830"/>
      <c r="F830"/>
      <c r="G830" t="s">
        <v>133</v>
      </c>
      <c r="H830" t="s">
        <v>133</v>
      </c>
      <c r="I830" t="s">
        <v>131</v>
      </c>
      <c r="J830" t="s">
        <v>133</v>
      </c>
      <c r="K830"/>
      <c r="L830"/>
      <c r="M830" t="s">
        <v>131</v>
      </c>
      <c r="N830" t="s">
        <v>131</v>
      </c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32" t="s">
        <v>4426</v>
      </c>
      <c r="BB830" s="232">
        <v>0</v>
      </c>
      <c r="BC830" t="e">
        <v>#N/A</v>
      </c>
      <c r="BD830">
        <f>VLOOKUP(A830,[1]ورقة6!$A$2:$A$5557,1,0)</f>
        <v>340206</v>
      </c>
      <c r="BE830" s="125">
        <v>0</v>
      </c>
    </row>
    <row r="831" spans="1:57" x14ac:dyDescent="0.25">
      <c r="A831">
        <v>340210</v>
      </c>
      <c r="B831" t="s">
        <v>107</v>
      </c>
      <c r="C831"/>
      <c r="D831"/>
      <c r="E831"/>
      <c r="F831"/>
      <c r="G831"/>
      <c r="H831" t="s">
        <v>133</v>
      </c>
      <c r="I831" t="s">
        <v>133</v>
      </c>
      <c r="J831"/>
      <c r="K831" t="s">
        <v>131</v>
      </c>
      <c r="L831" t="s">
        <v>133</v>
      </c>
      <c r="M831" t="s">
        <v>131</v>
      </c>
      <c r="N831" t="s">
        <v>131</v>
      </c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32" t="s">
        <v>107</v>
      </c>
      <c r="BB831" s="232">
        <v>0</v>
      </c>
      <c r="BC831" t="e">
        <v>#N/A</v>
      </c>
      <c r="BD831">
        <f>VLOOKUP(A831,[1]ورقة6!$A$2:$A$5557,1,0)</f>
        <v>340210</v>
      </c>
      <c r="BE831" s="125">
        <v>0</v>
      </c>
    </row>
    <row r="832" spans="1:57" x14ac:dyDescent="0.25">
      <c r="A832">
        <v>340211</v>
      </c>
      <c r="B832" t="s">
        <v>107</v>
      </c>
      <c r="C832" t="s">
        <v>133</v>
      </c>
      <c r="D832" t="s">
        <v>133</v>
      </c>
      <c r="E832" t="s">
        <v>133</v>
      </c>
      <c r="F832" t="s">
        <v>133</v>
      </c>
      <c r="G832" t="s">
        <v>133</v>
      </c>
      <c r="H832" t="s">
        <v>133</v>
      </c>
      <c r="I832" t="s">
        <v>133</v>
      </c>
      <c r="J832" t="s">
        <v>131</v>
      </c>
      <c r="K832" t="s">
        <v>131</v>
      </c>
      <c r="L832" t="s">
        <v>131</v>
      </c>
      <c r="M832" t="s">
        <v>131</v>
      </c>
      <c r="N832" t="s">
        <v>131</v>
      </c>
      <c r="O832" t="s">
        <v>131</v>
      </c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32" t="s">
        <v>4432</v>
      </c>
      <c r="BB832" s="232">
        <v>0</v>
      </c>
      <c r="BC832" t="e">
        <v>#N/A</v>
      </c>
      <c r="BD832">
        <f>VLOOKUP(A832,[1]ورقة6!$A$2:$A$5557,1,0)</f>
        <v>340211</v>
      </c>
      <c r="BE832" s="125">
        <v>0</v>
      </c>
    </row>
    <row r="833" spans="1:57" x14ac:dyDescent="0.25">
      <c r="A833">
        <v>340212</v>
      </c>
      <c r="B833" t="s">
        <v>107</v>
      </c>
      <c r="C833" t="s">
        <v>133</v>
      </c>
      <c r="D833" t="s">
        <v>133</v>
      </c>
      <c r="E833" t="s">
        <v>133</v>
      </c>
      <c r="F833" t="s">
        <v>133</v>
      </c>
      <c r="G833" t="s">
        <v>131</v>
      </c>
      <c r="H833" t="s">
        <v>133</v>
      </c>
      <c r="I833" t="s">
        <v>133</v>
      </c>
      <c r="J833" t="s">
        <v>131</v>
      </c>
      <c r="K833" t="s">
        <v>131</v>
      </c>
      <c r="L833" t="s">
        <v>131</v>
      </c>
      <c r="M833" t="s">
        <v>131</v>
      </c>
      <c r="N833" t="s">
        <v>131</v>
      </c>
      <c r="O833" t="s">
        <v>131</v>
      </c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 s="232" t="s">
        <v>4432</v>
      </c>
      <c r="BB833" s="232">
        <v>0</v>
      </c>
      <c r="BC833" t="e">
        <v>#N/A</v>
      </c>
      <c r="BD833">
        <f>VLOOKUP(A833,[1]ورقة6!$A$2:$A$5557,1,0)</f>
        <v>340212</v>
      </c>
      <c r="BE833" s="125">
        <v>0</v>
      </c>
    </row>
    <row r="834" spans="1:57" x14ac:dyDescent="0.25">
      <c r="A834">
        <v>340213</v>
      </c>
      <c r="B834" t="s">
        <v>107</v>
      </c>
      <c r="C834" t="s">
        <v>133</v>
      </c>
      <c r="D834" t="s">
        <v>133</v>
      </c>
      <c r="E834" t="s">
        <v>133</v>
      </c>
      <c r="F834" t="s">
        <v>133</v>
      </c>
      <c r="G834" t="s">
        <v>131</v>
      </c>
      <c r="H834" t="s">
        <v>133</v>
      </c>
      <c r="I834" t="s">
        <v>133</v>
      </c>
      <c r="J834" t="s">
        <v>131</v>
      </c>
      <c r="K834" t="s">
        <v>131</v>
      </c>
      <c r="L834" t="s">
        <v>131</v>
      </c>
      <c r="M834" t="s">
        <v>131</v>
      </c>
      <c r="N834" t="s">
        <v>131</v>
      </c>
      <c r="O834" t="s">
        <v>131</v>
      </c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32" t="s">
        <v>4432</v>
      </c>
      <c r="BB834" s="232">
        <v>0</v>
      </c>
      <c r="BC834" t="e">
        <v>#N/A</v>
      </c>
      <c r="BD834">
        <f>VLOOKUP(A834,[1]ورقة6!$A$2:$A$5557,1,0)</f>
        <v>340213</v>
      </c>
      <c r="BE834" s="125">
        <v>0</v>
      </c>
    </row>
    <row r="835" spans="1:57" x14ac:dyDescent="0.25">
      <c r="A835">
        <v>340214</v>
      </c>
      <c r="B835" t="s">
        <v>107</v>
      </c>
      <c r="C835" t="s">
        <v>133</v>
      </c>
      <c r="D835" t="s">
        <v>133</v>
      </c>
      <c r="E835" t="s">
        <v>133</v>
      </c>
      <c r="F835" t="s">
        <v>133</v>
      </c>
      <c r="G835" t="s">
        <v>133</v>
      </c>
      <c r="H835" t="s">
        <v>133</v>
      </c>
      <c r="I835" t="s">
        <v>133</v>
      </c>
      <c r="J835" t="s">
        <v>131</v>
      </c>
      <c r="K835" t="s">
        <v>131</v>
      </c>
      <c r="L835" t="s">
        <v>131</v>
      </c>
      <c r="M835" t="s">
        <v>131</v>
      </c>
      <c r="N835" t="s">
        <v>131</v>
      </c>
      <c r="O835" t="s">
        <v>131</v>
      </c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32" t="s">
        <v>4432</v>
      </c>
      <c r="BB835" s="232">
        <v>0</v>
      </c>
      <c r="BC835" t="e">
        <v>#N/A</v>
      </c>
      <c r="BD835">
        <f>VLOOKUP(A835,[1]ورقة6!$A$2:$A$5557,1,0)</f>
        <v>340214</v>
      </c>
      <c r="BE835" s="125">
        <v>0</v>
      </c>
    </row>
    <row r="836" spans="1:57" x14ac:dyDescent="0.25">
      <c r="A836">
        <v>340215</v>
      </c>
      <c r="B836" t="s">
        <v>107</v>
      </c>
      <c r="C836" t="s">
        <v>133</v>
      </c>
      <c r="D836" t="s">
        <v>133</v>
      </c>
      <c r="E836" t="s">
        <v>133</v>
      </c>
      <c r="F836" t="s">
        <v>133</v>
      </c>
      <c r="G836" t="s">
        <v>133</v>
      </c>
      <c r="H836" t="s">
        <v>131</v>
      </c>
      <c r="I836" t="s">
        <v>131</v>
      </c>
      <c r="J836" t="s">
        <v>131</v>
      </c>
      <c r="K836" t="s">
        <v>131</v>
      </c>
      <c r="L836" t="s">
        <v>131</v>
      </c>
      <c r="M836" t="s">
        <v>131</v>
      </c>
      <c r="N836" t="s">
        <v>131</v>
      </c>
      <c r="O836" t="s">
        <v>131</v>
      </c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32" t="s">
        <v>4432</v>
      </c>
      <c r="BB836" s="232">
        <v>0</v>
      </c>
      <c r="BC836" t="e">
        <v>#N/A</v>
      </c>
      <c r="BD836">
        <f>VLOOKUP(A836,[1]ورقة6!$A$2:$A$5557,1,0)</f>
        <v>340215</v>
      </c>
      <c r="BE836" s="125">
        <v>0</v>
      </c>
    </row>
    <row r="837" spans="1:57" x14ac:dyDescent="0.25">
      <c r="A837">
        <v>340216</v>
      </c>
      <c r="B837" t="s">
        <v>107</v>
      </c>
      <c r="C837"/>
      <c r="D837"/>
      <c r="E837"/>
      <c r="F837"/>
      <c r="G837" t="s">
        <v>131</v>
      </c>
      <c r="H837"/>
      <c r="I837" t="s">
        <v>131</v>
      </c>
      <c r="J837" t="s">
        <v>131</v>
      </c>
      <c r="K837" t="s">
        <v>131</v>
      </c>
      <c r="L837" t="s">
        <v>131</v>
      </c>
      <c r="M837" t="s">
        <v>131</v>
      </c>
      <c r="N837" t="s">
        <v>131</v>
      </c>
      <c r="O837" t="s">
        <v>131</v>
      </c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32" t="s">
        <v>4432</v>
      </c>
      <c r="BB837" s="232">
        <v>0</v>
      </c>
      <c r="BC837" t="e">
        <v>#N/A</v>
      </c>
      <c r="BD837">
        <f>VLOOKUP(A837,[1]ورقة6!$A$2:$A$5557,1,0)</f>
        <v>340216</v>
      </c>
      <c r="BE837" s="125">
        <v>0</v>
      </c>
    </row>
    <row r="838" spans="1:57" x14ac:dyDescent="0.25">
      <c r="A838">
        <v>340217</v>
      </c>
      <c r="B838" t="s">
        <v>107</v>
      </c>
      <c r="C838" t="s">
        <v>133</v>
      </c>
      <c r="D838" t="s">
        <v>133</v>
      </c>
      <c r="E838"/>
      <c r="F838"/>
      <c r="G838" t="s">
        <v>133</v>
      </c>
      <c r="H838" t="s">
        <v>133</v>
      </c>
      <c r="I838" t="s">
        <v>133</v>
      </c>
      <c r="J838" t="s">
        <v>131</v>
      </c>
      <c r="K838" t="s">
        <v>131</v>
      </c>
      <c r="L838" t="s">
        <v>131</v>
      </c>
      <c r="M838" t="s">
        <v>131</v>
      </c>
      <c r="N838" t="s">
        <v>131</v>
      </c>
      <c r="O838" t="s">
        <v>131</v>
      </c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32" t="s">
        <v>4432</v>
      </c>
      <c r="BB838" s="232">
        <v>0</v>
      </c>
      <c r="BC838" t="e">
        <v>#N/A</v>
      </c>
      <c r="BD838">
        <f>VLOOKUP(A838,[1]ورقة6!$A$2:$A$5557,1,0)</f>
        <v>340217</v>
      </c>
      <c r="BE838" s="125">
        <v>0</v>
      </c>
    </row>
    <row r="839" spans="1:57" x14ac:dyDescent="0.25">
      <c r="A839">
        <v>340218</v>
      </c>
      <c r="B839" t="s">
        <v>107</v>
      </c>
      <c r="C839" t="s">
        <v>133</v>
      </c>
      <c r="D839" t="s">
        <v>133</v>
      </c>
      <c r="E839" t="s">
        <v>133</v>
      </c>
      <c r="F839" t="s">
        <v>133</v>
      </c>
      <c r="G839" t="s">
        <v>133</v>
      </c>
      <c r="H839" t="s">
        <v>133</v>
      </c>
      <c r="I839" t="s">
        <v>133</v>
      </c>
      <c r="J839" t="s">
        <v>131</v>
      </c>
      <c r="K839" t="s">
        <v>131</v>
      </c>
      <c r="L839" t="s">
        <v>131</v>
      </c>
      <c r="M839" t="s">
        <v>131</v>
      </c>
      <c r="N839" t="s">
        <v>131</v>
      </c>
      <c r="O839" t="s">
        <v>131</v>
      </c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32" t="s">
        <v>4432</v>
      </c>
      <c r="BB839" s="232">
        <v>0</v>
      </c>
      <c r="BC839" t="e">
        <v>#N/A</v>
      </c>
      <c r="BD839">
        <f>VLOOKUP(A839,[1]ورقة6!$A$2:$A$5557,1,0)</f>
        <v>340218</v>
      </c>
      <c r="BE839" s="125">
        <v>0</v>
      </c>
    </row>
    <row r="840" spans="1:57" x14ac:dyDescent="0.25">
      <c r="A840">
        <v>340219</v>
      </c>
      <c r="B840" t="s">
        <v>107</v>
      </c>
      <c r="C840" t="s">
        <v>133</v>
      </c>
      <c r="D840" t="s">
        <v>133</v>
      </c>
      <c r="E840" t="s">
        <v>133</v>
      </c>
      <c r="F840" t="s">
        <v>133</v>
      </c>
      <c r="G840" t="s">
        <v>133</v>
      </c>
      <c r="H840" t="s">
        <v>133</v>
      </c>
      <c r="I840" t="s">
        <v>133</v>
      </c>
      <c r="J840" t="s">
        <v>131</v>
      </c>
      <c r="K840" t="s">
        <v>131</v>
      </c>
      <c r="L840" t="s">
        <v>131</v>
      </c>
      <c r="M840" t="s">
        <v>131</v>
      </c>
      <c r="N840" t="s">
        <v>131</v>
      </c>
      <c r="O840" t="s">
        <v>131</v>
      </c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32" t="s">
        <v>4432</v>
      </c>
      <c r="BB840" s="232">
        <v>0</v>
      </c>
      <c r="BC840" t="e">
        <v>#N/A</v>
      </c>
      <c r="BD840">
        <f>VLOOKUP(A840,[1]ورقة6!$A$2:$A$5557,1,0)</f>
        <v>340219</v>
      </c>
      <c r="BE840" s="125">
        <v>0</v>
      </c>
    </row>
    <row r="841" spans="1:57" x14ac:dyDescent="0.25">
      <c r="A841">
        <v>340220</v>
      </c>
      <c r="B841" t="s">
        <v>107</v>
      </c>
      <c r="C841"/>
      <c r="D841"/>
      <c r="E841" t="s">
        <v>131</v>
      </c>
      <c r="F841" t="s">
        <v>131</v>
      </c>
      <c r="G841"/>
      <c r="H841"/>
      <c r="I841"/>
      <c r="J841" t="s">
        <v>131</v>
      </c>
      <c r="K841" t="s">
        <v>131</v>
      </c>
      <c r="L841" t="s">
        <v>131</v>
      </c>
      <c r="M841" t="s">
        <v>131</v>
      </c>
      <c r="N841" t="s">
        <v>131</v>
      </c>
      <c r="O841" t="s">
        <v>131</v>
      </c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32" t="s">
        <v>4432</v>
      </c>
      <c r="BB841" s="232">
        <v>0</v>
      </c>
      <c r="BC841" t="e">
        <v>#N/A</v>
      </c>
      <c r="BD841">
        <f>VLOOKUP(A841,[1]ورقة6!$A$2:$A$5557,1,0)</f>
        <v>340220</v>
      </c>
      <c r="BE841" s="125">
        <v>0</v>
      </c>
    </row>
    <row r="842" spans="1:57" x14ac:dyDescent="0.25">
      <c r="A842">
        <v>340221</v>
      </c>
      <c r="B842" t="s">
        <v>107</v>
      </c>
      <c r="C842" t="s">
        <v>133</v>
      </c>
      <c r="D842" t="s">
        <v>133</v>
      </c>
      <c r="E842" t="s">
        <v>133</v>
      </c>
      <c r="F842" t="s">
        <v>133</v>
      </c>
      <c r="G842" t="s">
        <v>131</v>
      </c>
      <c r="H842" t="s">
        <v>131</v>
      </c>
      <c r="I842" t="s">
        <v>131</v>
      </c>
      <c r="J842" t="s">
        <v>131</v>
      </c>
      <c r="K842" t="s">
        <v>131</v>
      </c>
      <c r="L842" t="s">
        <v>131</v>
      </c>
      <c r="M842" t="s">
        <v>131</v>
      </c>
      <c r="N842" t="s">
        <v>131</v>
      </c>
      <c r="O842" t="s">
        <v>131</v>
      </c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32" t="s">
        <v>4432</v>
      </c>
      <c r="BB842" s="232">
        <v>0</v>
      </c>
      <c r="BC842" t="e">
        <v>#N/A</v>
      </c>
      <c r="BD842">
        <f>VLOOKUP(A842,[1]ورقة6!$A$2:$A$5557,1,0)</f>
        <v>340221</v>
      </c>
      <c r="BE842" s="125">
        <v>0</v>
      </c>
    </row>
    <row r="843" spans="1:57" x14ac:dyDescent="0.25">
      <c r="A843">
        <v>340222</v>
      </c>
      <c r="B843" t="s">
        <v>107</v>
      </c>
      <c r="C843" t="s">
        <v>133</v>
      </c>
      <c r="D843" t="s">
        <v>133</v>
      </c>
      <c r="E843" t="s">
        <v>131</v>
      </c>
      <c r="F843" t="s">
        <v>133</v>
      </c>
      <c r="G843" t="s">
        <v>131</v>
      </c>
      <c r="H843" t="s">
        <v>133</v>
      </c>
      <c r="I843" t="s">
        <v>133</v>
      </c>
      <c r="J843" t="s">
        <v>131</v>
      </c>
      <c r="K843" t="s">
        <v>131</v>
      </c>
      <c r="L843" t="s">
        <v>131</v>
      </c>
      <c r="M843" t="s">
        <v>131</v>
      </c>
      <c r="N843" t="s">
        <v>131</v>
      </c>
      <c r="O843" t="s">
        <v>131</v>
      </c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 s="232" t="s">
        <v>4432</v>
      </c>
      <c r="BB843" s="232">
        <v>0</v>
      </c>
      <c r="BC843" t="e">
        <v>#N/A</v>
      </c>
      <c r="BD843">
        <f>VLOOKUP(A843,[1]ورقة6!$A$2:$A$5557,1,0)</f>
        <v>340222</v>
      </c>
      <c r="BE843" s="125">
        <v>0</v>
      </c>
    </row>
    <row r="844" spans="1:57" x14ac:dyDescent="0.25">
      <c r="A844">
        <v>340223</v>
      </c>
      <c r="B844" t="s">
        <v>107</v>
      </c>
      <c r="C844" t="s">
        <v>133</v>
      </c>
      <c r="D844" t="s">
        <v>131</v>
      </c>
      <c r="E844" t="s">
        <v>131</v>
      </c>
      <c r="F844" t="s">
        <v>131</v>
      </c>
      <c r="G844" t="s">
        <v>131</v>
      </c>
      <c r="H844" t="s">
        <v>133</v>
      </c>
      <c r="I844" t="s">
        <v>133</v>
      </c>
      <c r="J844" t="s">
        <v>131</v>
      </c>
      <c r="K844" t="s">
        <v>131</v>
      </c>
      <c r="L844" t="s">
        <v>131</v>
      </c>
      <c r="M844" t="s">
        <v>131</v>
      </c>
      <c r="N844" t="s">
        <v>131</v>
      </c>
      <c r="O844" t="s">
        <v>131</v>
      </c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32" t="s">
        <v>4432</v>
      </c>
      <c r="BB844" s="232">
        <v>0</v>
      </c>
      <c r="BC844" t="e">
        <v>#N/A</v>
      </c>
      <c r="BD844">
        <f>VLOOKUP(A844,[1]ورقة6!$A$2:$A$5557,1,0)</f>
        <v>340223</v>
      </c>
      <c r="BE844" s="125">
        <v>0</v>
      </c>
    </row>
    <row r="845" spans="1:57" x14ac:dyDescent="0.25">
      <c r="A845">
        <v>340224</v>
      </c>
      <c r="B845" t="s">
        <v>107</v>
      </c>
      <c r="C845" t="s">
        <v>133</v>
      </c>
      <c r="D845" t="s">
        <v>133</v>
      </c>
      <c r="E845" t="s">
        <v>133</v>
      </c>
      <c r="F845" t="s">
        <v>133</v>
      </c>
      <c r="G845" t="s">
        <v>133</v>
      </c>
      <c r="H845" t="s">
        <v>133</v>
      </c>
      <c r="I845" t="s">
        <v>133</v>
      </c>
      <c r="J845" t="s">
        <v>131</v>
      </c>
      <c r="K845" t="s">
        <v>131</v>
      </c>
      <c r="L845" t="s">
        <v>131</v>
      </c>
      <c r="M845" t="s">
        <v>131</v>
      </c>
      <c r="N845" t="s">
        <v>131</v>
      </c>
      <c r="O845" t="s">
        <v>131</v>
      </c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32" t="s">
        <v>4432</v>
      </c>
      <c r="BB845" s="232">
        <v>0</v>
      </c>
      <c r="BC845" t="e">
        <v>#N/A</v>
      </c>
      <c r="BD845">
        <f>VLOOKUP(A845,[1]ورقة6!$A$2:$A$5557,1,0)</f>
        <v>340224</v>
      </c>
      <c r="BE845" s="125">
        <v>0</v>
      </c>
    </row>
    <row r="846" spans="1:57" x14ac:dyDescent="0.25">
      <c r="A846">
        <v>340225</v>
      </c>
      <c r="B846" t="s">
        <v>107</v>
      </c>
      <c r="C846"/>
      <c r="D846"/>
      <c r="E846"/>
      <c r="F846"/>
      <c r="G846" t="s">
        <v>133</v>
      </c>
      <c r="H846"/>
      <c r="I846" t="s">
        <v>133</v>
      </c>
      <c r="J846" t="s">
        <v>131</v>
      </c>
      <c r="K846" t="s">
        <v>131</v>
      </c>
      <c r="L846" t="s">
        <v>131</v>
      </c>
      <c r="M846" t="s">
        <v>131</v>
      </c>
      <c r="N846" t="s">
        <v>131</v>
      </c>
      <c r="O846" t="s">
        <v>131</v>
      </c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32" t="s">
        <v>4432</v>
      </c>
      <c r="BB846" s="232">
        <v>0</v>
      </c>
      <c r="BC846" t="e">
        <v>#N/A</v>
      </c>
      <c r="BD846">
        <f>VLOOKUP(A846,[1]ورقة6!$A$2:$A$5557,1,0)</f>
        <v>340225</v>
      </c>
      <c r="BE846" s="125">
        <v>0</v>
      </c>
    </row>
    <row r="847" spans="1:57" x14ac:dyDescent="0.25">
      <c r="A847">
        <v>340226</v>
      </c>
      <c r="B847" t="s">
        <v>107</v>
      </c>
      <c r="C847" t="s">
        <v>133</v>
      </c>
      <c r="D847"/>
      <c r="E847" t="s">
        <v>133</v>
      </c>
      <c r="F847"/>
      <c r="G847" t="s">
        <v>133</v>
      </c>
      <c r="H847"/>
      <c r="I847"/>
      <c r="J847" t="s">
        <v>131</v>
      </c>
      <c r="K847" t="s">
        <v>131</v>
      </c>
      <c r="L847" t="s">
        <v>131</v>
      </c>
      <c r="M847" t="s">
        <v>131</v>
      </c>
      <c r="N847" t="s">
        <v>131</v>
      </c>
      <c r="O847" t="s">
        <v>131</v>
      </c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32" t="s">
        <v>4432</v>
      </c>
      <c r="BB847" s="232">
        <v>0</v>
      </c>
      <c r="BC847" t="e">
        <v>#N/A</v>
      </c>
      <c r="BD847">
        <f>VLOOKUP(A847,[1]ورقة6!$A$2:$A$5557,1,0)</f>
        <v>340226</v>
      </c>
      <c r="BE847" s="125">
        <v>0</v>
      </c>
    </row>
    <row r="848" spans="1:57" x14ac:dyDescent="0.25">
      <c r="A848">
        <v>340227</v>
      </c>
      <c r="B848" t="s">
        <v>107</v>
      </c>
      <c r="C848" t="s">
        <v>133</v>
      </c>
      <c r="D848" t="s">
        <v>133</v>
      </c>
      <c r="E848" t="s">
        <v>133</v>
      </c>
      <c r="F848" t="s">
        <v>133</v>
      </c>
      <c r="G848" t="s">
        <v>133</v>
      </c>
      <c r="H848" t="s">
        <v>133</v>
      </c>
      <c r="I848" t="s">
        <v>133</v>
      </c>
      <c r="J848" t="s">
        <v>131</v>
      </c>
      <c r="K848" t="s">
        <v>131</v>
      </c>
      <c r="L848" t="s">
        <v>131</v>
      </c>
      <c r="M848" t="s">
        <v>131</v>
      </c>
      <c r="N848" t="s">
        <v>131</v>
      </c>
      <c r="O848" t="s">
        <v>131</v>
      </c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32" t="s">
        <v>4432</v>
      </c>
      <c r="BB848" s="232">
        <v>0</v>
      </c>
      <c r="BC848" t="e">
        <v>#N/A</v>
      </c>
      <c r="BD848">
        <f>VLOOKUP(A848,[1]ورقة6!$A$2:$A$5557,1,0)</f>
        <v>340227</v>
      </c>
      <c r="BE848" s="125">
        <v>0</v>
      </c>
    </row>
    <row r="849" spans="1:57" x14ac:dyDescent="0.25">
      <c r="A849">
        <v>340228</v>
      </c>
      <c r="B849" t="s">
        <v>107</v>
      </c>
      <c r="C849"/>
      <c r="D849" t="s">
        <v>133</v>
      </c>
      <c r="E849"/>
      <c r="F849" t="s">
        <v>133</v>
      </c>
      <c r="G849" t="s">
        <v>133</v>
      </c>
      <c r="H849" t="s">
        <v>133</v>
      </c>
      <c r="I849"/>
      <c r="J849" t="s">
        <v>131</v>
      </c>
      <c r="K849" t="s">
        <v>131</v>
      </c>
      <c r="L849" t="s">
        <v>131</v>
      </c>
      <c r="M849" t="s">
        <v>131</v>
      </c>
      <c r="N849" t="s">
        <v>131</v>
      </c>
      <c r="O849" t="s">
        <v>131</v>
      </c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32" t="s">
        <v>4432</v>
      </c>
      <c r="BB849" s="232">
        <v>0</v>
      </c>
      <c r="BC849" t="e">
        <v>#N/A</v>
      </c>
      <c r="BD849">
        <f>VLOOKUP(A849,[1]ورقة6!$A$2:$A$5557,1,0)</f>
        <v>340228</v>
      </c>
      <c r="BE849" s="125">
        <v>0</v>
      </c>
    </row>
    <row r="850" spans="1:57" x14ac:dyDescent="0.25">
      <c r="A850">
        <v>340229</v>
      </c>
      <c r="B850" t="s">
        <v>107</v>
      </c>
      <c r="C850"/>
      <c r="D850"/>
      <c r="E850"/>
      <c r="F850"/>
      <c r="G850"/>
      <c r="H850"/>
      <c r="I850"/>
      <c r="J850" t="s">
        <v>131</v>
      </c>
      <c r="K850" t="s">
        <v>131</v>
      </c>
      <c r="L850" t="s">
        <v>131</v>
      </c>
      <c r="M850" t="s">
        <v>131</v>
      </c>
      <c r="N850" t="s">
        <v>131</v>
      </c>
      <c r="O850" t="s">
        <v>131</v>
      </c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32" t="s">
        <v>4432</v>
      </c>
      <c r="BB850" s="232">
        <v>0</v>
      </c>
      <c r="BC850" t="e">
        <v>#N/A</v>
      </c>
      <c r="BD850">
        <f>VLOOKUP(A850,[1]ورقة6!$A$2:$A$5557,1,0)</f>
        <v>340229</v>
      </c>
      <c r="BE850" s="125">
        <v>0</v>
      </c>
    </row>
    <row r="851" spans="1:57" x14ac:dyDescent="0.25">
      <c r="A851">
        <v>340230</v>
      </c>
      <c r="B851" t="s">
        <v>107</v>
      </c>
      <c r="C851" t="s">
        <v>133</v>
      </c>
      <c r="D851" t="s">
        <v>133</v>
      </c>
      <c r="E851" t="s">
        <v>133</v>
      </c>
      <c r="F851" t="s">
        <v>133</v>
      </c>
      <c r="G851"/>
      <c r="H851"/>
      <c r="I851" t="s">
        <v>133</v>
      </c>
      <c r="J851" t="s">
        <v>131</v>
      </c>
      <c r="K851" t="s">
        <v>131</v>
      </c>
      <c r="L851" t="s">
        <v>131</v>
      </c>
      <c r="M851" t="s">
        <v>131</v>
      </c>
      <c r="N851" t="s">
        <v>131</v>
      </c>
      <c r="O851" t="s">
        <v>131</v>
      </c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32" t="s">
        <v>4432</v>
      </c>
      <c r="BB851" s="232">
        <v>0</v>
      </c>
      <c r="BC851" t="e">
        <v>#N/A</v>
      </c>
      <c r="BD851">
        <f>VLOOKUP(A851,[1]ورقة6!$A$2:$A$5557,1,0)</f>
        <v>340230</v>
      </c>
      <c r="BE851" s="125">
        <v>0</v>
      </c>
    </row>
    <row r="852" spans="1:57" x14ac:dyDescent="0.25">
      <c r="A852">
        <v>340231</v>
      </c>
      <c r="B852" t="s">
        <v>107</v>
      </c>
      <c r="C852" t="s">
        <v>133</v>
      </c>
      <c r="D852" t="s">
        <v>133</v>
      </c>
      <c r="E852" t="s">
        <v>133</v>
      </c>
      <c r="F852" t="s">
        <v>133</v>
      </c>
      <c r="G852" t="s">
        <v>133</v>
      </c>
      <c r="H852" t="s">
        <v>133</v>
      </c>
      <c r="I852" t="s">
        <v>133</v>
      </c>
      <c r="J852" t="s">
        <v>131</v>
      </c>
      <c r="K852" t="s">
        <v>131</v>
      </c>
      <c r="L852" t="s">
        <v>131</v>
      </c>
      <c r="M852" t="s">
        <v>131</v>
      </c>
      <c r="N852" t="s">
        <v>131</v>
      </c>
      <c r="O852" t="s">
        <v>131</v>
      </c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32" t="s">
        <v>4432</v>
      </c>
      <c r="BB852" s="232">
        <v>0</v>
      </c>
      <c r="BC852" t="e">
        <v>#N/A</v>
      </c>
      <c r="BD852">
        <f>VLOOKUP(A852,[1]ورقة6!$A$2:$A$5557,1,0)</f>
        <v>340231</v>
      </c>
      <c r="BE852" s="125">
        <v>0</v>
      </c>
    </row>
    <row r="853" spans="1:57" x14ac:dyDescent="0.25">
      <c r="A853">
        <v>340232</v>
      </c>
      <c r="B853" t="s">
        <v>107</v>
      </c>
      <c r="C853"/>
      <c r="D853"/>
      <c r="E853"/>
      <c r="F853"/>
      <c r="G853"/>
      <c r="H853"/>
      <c r="I853"/>
      <c r="J853" t="s">
        <v>131</v>
      </c>
      <c r="K853" t="s">
        <v>131</v>
      </c>
      <c r="L853" t="s">
        <v>131</v>
      </c>
      <c r="M853" t="s">
        <v>131</v>
      </c>
      <c r="N853" t="s">
        <v>131</v>
      </c>
      <c r="O853" t="s">
        <v>131</v>
      </c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 s="232" t="s">
        <v>4432</v>
      </c>
      <c r="BB853" s="232">
        <v>0</v>
      </c>
      <c r="BC853" t="e">
        <v>#N/A</v>
      </c>
      <c r="BD853">
        <f>VLOOKUP(A853,[1]ورقة6!$A$2:$A$5557,1,0)</f>
        <v>340232</v>
      </c>
      <c r="BE853" s="125">
        <v>0</v>
      </c>
    </row>
    <row r="854" spans="1:57" x14ac:dyDescent="0.25">
      <c r="A854">
        <v>340233</v>
      </c>
      <c r="B854" t="s">
        <v>107</v>
      </c>
      <c r="C854"/>
      <c r="D854" t="s">
        <v>133</v>
      </c>
      <c r="E854" t="s">
        <v>133</v>
      </c>
      <c r="F854"/>
      <c r="G854" t="s">
        <v>133</v>
      </c>
      <c r="H854" t="s">
        <v>133</v>
      </c>
      <c r="I854"/>
      <c r="J854" t="s">
        <v>131</v>
      </c>
      <c r="K854" t="s">
        <v>131</v>
      </c>
      <c r="L854" t="s">
        <v>131</v>
      </c>
      <c r="M854" t="s">
        <v>131</v>
      </c>
      <c r="N854" t="s">
        <v>131</v>
      </c>
      <c r="O854" t="s">
        <v>131</v>
      </c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32" t="s">
        <v>4432</v>
      </c>
      <c r="BB854" s="232">
        <v>0</v>
      </c>
      <c r="BC854" t="e">
        <v>#N/A</v>
      </c>
      <c r="BD854">
        <f>VLOOKUP(A854,[1]ورقة6!$A$2:$A$5557,1,0)</f>
        <v>340233</v>
      </c>
      <c r="BE854" s="125">
        <v>0</v>
      </c>
    </row>
    <row r="855" spans="1:57" x14ac:dyDescent="0.25">
      <c r="A855">
        <v>340234</v>
      </c>
      <c r="B855" t="s">
        <v>107</v>
      </c>
      <c r="C855" t="s">
        <v>133</v>
      </c>
      <c r="D855" t="s">
        <v>133</v>
      </c>
      <c r="E855" t="s">
        <v>133</v>
      </c>
      <c r="F855" t="s">
        <v>133</v>
      </c>
      <c r="G855" t="s">
        <v>133</v>
      </c>
      <c r="H855" t="s">
        <v>133</v>
      </c>
      <c r="I855" t="s">
        <v>133</v>
      </c>
      <c r="J855" t="s">
        <v>131</v>
      </c>
      <c r="K855" t="s">
        <v>131</v>
      </c>
      <c r="L855" t="s">
        <v>131</v>
      </c>
      <c r="M855" t="s">
        <v>131</v>
      </c>
      <c r="N855" t="s">
        <v>131</v>
      </c>
      <c r="O855" t="s">
        <v>131</v>
      </c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32" t="s">
        <v>4432</v>
      </c>
      <c r="BB855" s="232">
        <v>0</v>
      </c>
      <c r="BC855" t="e">
        <v>#N/A</v>
      </c>
      <c r="BD855">
        <f>VLOOKUP(A855,[1]ورقة6!$A$2:$A$5557,1,0)</f>
        <v>340234</v>
      </c>
      <c r="BE855" s="125">
        <v>0</v>
      </c>
    </row>
    <row r="856" spans="1:57" x14ac:dyDescent="0.25">
      <c r="A856">
        <v>340235</v>
      </c>
      <c r="B856" t="s">
        <v>107</v>
      </c>
      <c r="C856"/>
      <c r="D856"/>
      <c r="E856"/>
      <c r="F856"/>
      <c r="G856" t="s">
        <v>133</v>
      </c>
      <c r="H856"/>
      <c r="I856"/>
      <c r="J856" t="s">
        <v>131</v>
      </c>
      <c r="K856" t="s">
        <v>131</v>
      </c>
      <c r="L856" t="s">
        <v>131</v>
      </c>
      <c r="M856" t="s">
        <v>131</v>
      </c>
      <c r="N856" t="s">
        <v>131</v>
      </c>
      <c r="O856" t="s">
        <v>131</v>
      </c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 s="232" t="s">
        <v>4432</v>
      </c>
      <c r="BB856" s="232">
        <v>0</v>
      </c>
      <c r="BC856" t="e">
        <v>#N/A</v>
      </c>
      <c r="BD856">
        <f>VLOOKUP(A856,[1]ورقة6!$A$2:$A$5557,1,0)</f>
        <v>340235</v>
      </c>
      <c r="BE856" s="125">
        <v>0</v>
      </c>
    </row>
    <row r="857" spans="1:57" x14ac:dyDescent="0.25">
      <c r="A857">
        <v>340236</v>
      </c>
      <c r="B857" t="s">
        <v>107</v>
      </c>
      <c r="C857" t="s">
        <v>133</v>
      </c>
      <c r="D857" t="s">
        <v>131</v>
      </c>
      <c r="E857" t="s">
        <v>131</v>
      </c>
      <c r="F857" t="s">
        <v>133</v>
      </c>
      <c r="G857" t="s">
        <v>131</v>
      </c>
      <c r="H857" t="s">
        <v>131</v>
      </c>
      <c r="I857" t="s">
        <v>131</v>
      </c>
      <c r="J857" t="s">
        <v>131</v>
      </c>
      <c r="K857" t="s">
        <v>131</v>
      </c>
      <c r="L857" t="s">
        <v>131</v>
      </c>
      <c r="M857" t="s">
        <v>131</v>
      </c>
      <c r="N857" t="s">
        <v>131</v>
      </c>
      <c r="O857" t="s">
        <v>131</v>
      </c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32" t="s">
        <v>4432</v>
      </c>
      <c r="BB857" s="232">
        <v>0</v>
      </c>
      <c r="BC857" t="e">
        <v>#N/A</v>
      </c>
      <c r="BD857">
        <f>VLOOKUP(A857,[1]ورقة6!$A$2:$A$5557,1,0)</f>
        <v>340236</v>
      </c>
      <c r="BE857" s="125">
        <v>0</v>
      </c>
    </row>
    <row r="858" spans="1:57" x14ac:dyDescent="0.25">
      <c r="A858">
        <v>340237</v>
      </c>
      <c r="B858" t="s">
        <v>107</v>
      </c>
      <c r="C858" t="s">
        <v>133</v>
      </c>
      <c r="D858" t="s">
        <v>133</v>
      </c>
      <c r="E858" t="s">
        <v>133</v>
      </c>
      <c r="F858" t="s">
        <v>133</v>
      </c>
      <c r="G858" t="s">
        <v>133</v>
      </c>
      <c r="H858" t="s">
        <v>133</v>
      </c>
      <c r="I858" t="s">
        <v>133</v>
      </c>
      <c r="J858" t="s">
        <v>131</v>
      </c>
      <c r="K858" t="s">
        <v>131</v>
      </c>
      <c r="L858" t="s">
        <v>131</v>
      </c>
      <c r="M858" t="s">
        <v>131</v>
      </c>
      <c r="N858" t="s">
        <v>131</v>
      </c>
      <c r="O858" t="s">
        <v>131</v>
      </c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 s="232" t="s">
        <v>4432</v>
      </c>
      <c r="BB858" s="232">
        <v>0</v>
      </c>
      <c r="BC858" t="e">
        <v>#N/A</v>
      </c>
      <c r="BD858">
        <f>VLOOKUP(A858,[1]ورقة6!$A$2:$A$5557,1,0)</f>
        <v>340237</v>
      </c>
      <c r="BE858" s="125">
        <v>0</v>
      </c>
    </row>
    <row r="859" spans="1:57" x14ac:dyDescent="0.25">
      <c r="A859">
        <v>340238</v>
      </c>
      <c r="B859" t="s">
        <v>107</v>
      </c>
      <c r="C859" t="s">
        <v>133</v>
      </c>
      <c r="D859" t="s">
        <v>133</v>
      </c>
      <c r="E859" t="s">
        <v>133</v>
      </c>
      <c r="F859" t="s">
        <v>133</v>
      </c>
      <c r="G859" t="s">
        <v>133</v>
      </c>
      <c r="H859" t="s">
        <v>133</v>
      </c>
      <c r="I859" t="s">
        <v>133</v>
      </c>
      <c r="J859" t="s">
        <v>131</v>
      </c>
      <c r="K859" t="s">
        <v>131</v>
      </c>
      <c r="L859" t="s">
        <v>131</v>
      </c>
      <c r="M859" t="s">
        <v>131</v>
      </c>
      <c r="N859" t="s">
        <v>131</v>
      </c>
      <c r="O859" t="s">
        <v>131</v>
      </c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32" t="s">
        <v>4432</v>
      </c>
      <c r="BB859" s="232">
        <v>0</v>
      </c>
      <c r="BC859" t="e">
        <v>#N/A</v>
      </c>
      <c r="BD859">
        <f>VLOOKUP(A859,[1]ورقة6!$A$2:$A$5557,1,0)</f>
        <v>340238</v>
      </c>
      <c r="BE859" s="125">
        <v>0</v>
      </c>
    </row>
    <row r="860" spans="1:57" x14ac:dyDescent="0.25">
      <c r="A860">
        <v>340239</v>
      </c>
      <c r="B860" t="s">
        <v>107</v>
      </c>
      <c r="C860" t="s">
        <v>133</v>
      </c>
      <c r="D860" t="s">
        <v>133</v>
      </c>
      <c r="E860" t="s">
        <v>133</v>
      </c>
      <c r="F860" t="s">
        <v>133</v>
      </c>
      <c r="G860" t="s">
        <v>133</v>
      </c>
      <c r="H860" t="s">
        <v>133</v>
      </c>
      <c r="I860" t="s">
        <v>133</v>
      </c>
      <c r="J860" t="s">
        <v>131</v>
      </c>
      <c r="K860" t="s">
        <v>131</v>
      </c>
      <c r="L860" t="s">
        <v>131</v>
      </c>
      <c r="M860" t="s">
        <v>131</v>
      </c>
      <c r="N860" t="s">
        <v>131</v>
      </c>
      <c r="O860" t="s">
        <v>131</v>
      </c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32" t="s">
        <v>4432</v>
      </c>
      <c r="BB860" s="232">
        <v>0</v>
      </c>
      <c r="BC860" t="e">
        <v>#N/A</v>
      </c>
      <c r="BD860">
        <f>VLOOKUP(A860,[1]ورقة6!$A$2:$A$5557,1,0)</f>
        <v>340239</v>
      </c>
      <c r="BE860" s="125">
        <v>0</v>
      </c>
    </row>
    <row r="861" spans="1:57" x14ac:dyDescent="0.25">
      <c r="A861">
        <v>340240</v>
      </c>
      <c r="B861" t="s">
        <v>107</v>
      </c>
      <c r="C861"/>
      <c r="D861" t="s">
        <v>131</v>
      </c>
      <c r="E861" t="s">
        <v>131</v>
      </c>
      <c r="F861"/>
      <c r="G861" t="s">
        <v>131</v>
      </c>
      <c r="H861" t="s">
        <v>131</v>
      </c>
      <c r="I861" t="s">
        <v>133</v>
      </c>
      <c r="J861" t="s">
        <v>131</v>
      </c>
      <c r="K861" t="s">
        <v>131</v>
      </c>
      <c r="L861" t="s">
        <v>131</v>
      </c>
      <c r="M861" t="s">
        <v>131</v>
      </c>
      <c r="N861" t="s">
        <v>131</v>
      </c>
      <c r="O861" t="s">
        <v>131</v>
      </c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32" t="s">
        <v>4432</v>
      </c>
      <c r="BB861" s="232">
        <v>0</v>
      </c>
      <c r="BC861" t="e">
        <v>#N/A</v>
      </c>
      <c r="BD861">
        <f>VLOOKUP(A861,[1]ورقة6!$A$2:$A$5557,1,0)</f>
        <v>340240</v>
      </c>
      <c r="BE861" s="125">
        <v>0</v>
      </c>
    </row>
    <row r="862" spans="1:57" x14ac:dyDescent="0.25">
      <c r="A862">
        <v>340241</v>
      </c>
      <c r="B862" t="s">
        <v>107</v>
      </c>
      <c r="C862" t="s">
        <v>131</v>
      </c>
      <c r="D862"/>
      <c r="E862" t="s">
        <v>131</v>
      </c>
      <c r="F862" t="s">
        <v>131</v>
      </c>
      <c r="G862" t="s">
        <v>131</v>
      </c>
      <c r="H862"/>
      <c r="I862"/>
      <c r="J862" t="s">
        <v>131</v>
      </c>
      <c r="K862" t="s">
        <v>131</v>
      </c>
      <c r="L862" t="s">
        <v>131</v>
      </c>
      <c r="M862" t="s">
        <v>131</v>
      </c>
      <c r="N862" t="s">
        <v>131</v>
      </c>
      <c r="O862" t="s">
        <v>131</v>
      </c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32" t="s">
        <v>4432</v>
      </c>
      <c r="BB862" s="232">
        <v>0</v>
      </c>
      <c r="BC862" t="e">
        <v>#N/A</v>
      </c>
      <c r="BD862">
        <f>VLOOKUP(A862,[1]ورقة6!$A$2:$A$5557,1,0)</f>
        <v>340241</v>
      </c>
      <c r="BE862" s="125">
        <v>0</v>
      </c>
    </row>
    <row r="863" spans="1:57" x14ac:dyDescent="0.25">
      <c r="A863">
        <v>340242</v>
      </c>
      <c r="B863" t="s">
        <v>107</v>
      </c>
      <c r="C863" t="s">
        <v>133</v>
      </c>
      <c r="D863" t="s">
        <v>133</v>
      </c>
      <c r="E863" t="s">
        <v>133</v>
      </c>
      <c r="F863" t="s">
        <v>131</v>
      </c>
      <c r="G863" t="s">
        <v>131</v>
      </c>
      <c r="H863" t="s">
        <v>133</v>
      </c>
      <c r="I863" t="s">
        <v>133</v>
      </c>
      <c r="J863" t="s">
        <v>131</v>
      </c>
      <c r="K863" t="s">
        <v>131</v>
      </c>
      <c r="L863" t="s">
        <v>131</v>
      </c>
      <c r="M863" t="s">
        <v>131</v>
      </c>
      <c r="N863" t="s">
        <v>131</v>
      </c>
      <c r="O863" t="s">
        <v>131</v>
      </c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 s="232" t="s">
        <v>4432</v>
      </c>
      <c r="BB863" s="232">
        <v>0</v>
      </c>
      <c r="BC863" t="e">
        <v>#N/A</v>
      </c>
      <c r="BD863">
        <f>VLOOKUP(A863,[1]ورقة6!$A$2:$A$5557,1,0)</f>
        <v>340242</v>
      </c>
      <c r="BE863" s="125">
        <v>0</v>
      </c>
    </row>
    <row r="864" spans="1:57" x14ac:dyDescent="0.25">
      <c r="A864">
        <v>340243</v>
      </c>
      <c r="B864" t="s">
        <v>107</v>
      </c>
      <c r="C864" t="s">
        <v>133</v>
      </c>
      <c r="D864" t="s">
        <v>133</v>
      </c>
      <c r="E864" t="s">
        <v>133</v>
      </c>
      <c r="F864" t="s">
        <v>131</v>
      </c>
      <c r="G864" t="s">
        <v>131</v>
      </c>
      <c r="H864" t="s">
        <v>131</v>
      </c>
      <c r="I864" t="s">
        <v>131</v>
      </c>
      <c r="J864" t="s">
        <v>131</v>
      </c>
      <c r="K864" t="s">
        <v>131</v>
      </c>
      <c r="L864" t="s">
        <v>131</v>
      </c>
      <c r="M864" t="s">
        <v>131</v>
      </c>
      <c r="N864" t="s">
        <v>131</v>
      </c>
      <c r="O864" t="s">
        <v>131</v>
      </c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32" t="s">
        <v>4432</v>
      </c>
      <c r="BB864" s="232">
        <v>0</v>
      </c>
      <c r="BC864" t="e">
        <v>#N/A</v>
      </c>
      <c r="BD864">
        <f>VLOOKUP(A864,[1]ورقة6!$A$2:$A$5557,1,0)</f>
        <v>340243</v>
      </c>
      <c r="BE864" s="125">
        <v>0</v>
      </c>
    </row>
    <row r="865" spans="1:57" x14ac:dyDescent="0.25">
      <c r="A865">
        <v>340244</v>
      </c>
      <c r="B865" t="s">
        <v>107</v>
      </c>
      <c r="C865"/>
      <c r="D865"/>
      <c r="E865"/>
      <c r="F865"/>
      <c r="G865" t="s">
        <v>133</v>
      </c>
      <c r="H865"/>
      <c r="I865"/>
      <c r="J865" t="s">
        <v>131</v>
      </c>
      <c r="K865" t="s">
        <v>131</v>
      </c>
      <c r="L865" t="s">
        <v>131</v>
      </c>
      <c r="M865" t="s">
        <v>131</v>
      </c>
      <c r="N865" t="s">
        <v>131</v>
      </c>
      <c r="O865" t="s">
        <v>131</v>
      </c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32" t="s">
        <v>4432</v>
      </c>
      <c r="BB865" s="232">
        <v>0</v>
      </c>
      <c r="BC865" t="e">
        <v>#N/A</v>
      </c>
      <c r="BD865">
        <f>VLOOKUP(A865,[1]ورقة6!$A$2:$A$5557,1,0)</f>
        <v>340244</v>
      </c>
      <c r="BE865" s="125">
        <v>0</v>
      </c>
    </row>
    <row r="866" spans="1:57" x14ac:dyDescent="0.25">
      <c r="A866">
        <v>340245</v>
      </c>
      <c r="B866" t="s">
        <v>107</v>
      </c>
      <c r="C866" t="s">
        <v>131</v>
      </c>
      <c r="D866" t="s">
        <v>131</v>
      </c>
      <c r="E866" t="s">
        <v>131</v>
      </c>
      <c r="F866" t="s">
        <v>131</v>
      </c>
      <c r="G866" t="s">
        <v>131</v>
      </c>
      <c r="H866" t="s">
        <v>131</v>
      </c>
      <c r="I866" t="s">
        <v>131</v>
      </c>
      <c r="J866" t="s">
        <v>131</v>
      </c>
      <c r="K866" t="s">
        <v>131</v>
      </c>
      <c r="L866" t="s">
        <v>131</v>
      </c>
      <c r="M866" t="s">
        <v>131</v>
      </c>
      <c r="N866" t="s">
        <v>131</v>
      </c>
      <c r="O866" t="s">
        <v>131</v>
      </c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32" t="s">
        <v>4432</v>
      </c>
      <c r="BB866" s="232">
        <v>0</v>
      </c>
      <c r="BC866" t="e">
        <v>#N/A</v>
      </c>
      <c r="BD866">
        <f>VLOOKUP(A866,[1]ورقة6!$A$2:$A$5557,1,0)</f>
        <v>340245</v>
      </c>
      <c r="BE866" s="125">
        <v>0</v>
      </c>
    </row>
    <row r="867" spans="1:57" x14ac:dyDescent="0.25">
      <c r="A867">
        <v>340246</v>
      </c>
      <c r="B867" t="s">
        <v>107</v>
      </c>
      <c r="C867"/>
      <c r="D867" t="s">
        <v>133</v>
      </c>
      <c r="E867"/>
      <c r="F867"/>
      <c r="G867" t="s">
        <v>133</v>
      </c>
      <c r="H867" t="s">
        <v>133</v>
      </c>
      <c r="I867"/>
      <c r="J867" t="s">
        <v>131</v>
      </c>
      <c r="K867" t="s">
        <v>131</v>
      </c>
      <c r="L867" t="s">
        <v>131</v>
      </c>
      <c r="M867" t="s">
        <v>131</v>
      </c>
      <c r="N867" t="s">
        <v>131</v>
      </c>
      <c r="O867" t="s">
        <v>131</v>
      </c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32" t="s">
        <v>4432</v>
      </c>
      <c r="BB867" s="232">
        <v>0</v>
      </c>
      <c r="BC867" t="e">
        <v>#N/A</v>
      </c>
      <c r="BD867">
        <f>VLOOKUP(A867,[1]ورقة6!$A$2:$A$5557,1,0)</f>
        <v>340246</v>
      </c>
      <c r="BE867" s="125">
        <v>0</v>
      </c>
    </row>
    <row r="868" spans="1:57" x14ac:dyDescent="0.25">
      <c r="A868">
        <v>340247</v>
      </c>
      <c r="B868" t="s">
        <v>107</v>
      </c>
      <c r="C868"/>
      <c r="D868"/>
      <c r="E868" t="s">
        <v>133</v>
      </c>
      <c r="F868"/>
      <c r="G868" t="s">
        <v>131</v>
      </c>
      <c r="H868" t="s">
        <v>131</v>
      </c>
      <c r="I868" t="s">
        <v>131</v>
      </c>
      <c r="J868" t="s">
        <v>131</v>
      </c>
      <c r="K868" t="s">
        <v>131</v>
      </c>
      <c r="L868" t="s">
        <v>131</v>
      </c>
      <c r="M868" t="s">
        <v>131</v>
      </c>
      <c r="N868" t="s">
        <v>131</v>
      </c>
      <c r="O868" t="s">
        <v>131</v>
      </c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32" t="s">
        <v>4432</v>
      </c>
      <c r="BB868" s="232">
        <v>0</v>
      </c>
      <c r="BC868" t="e">
        <v>#N/A</v>
      </c>
      <c r="BD868">
        <f>VLOOKUP(A868,[1]ورقة6!$A$2:$A$5557,1,0)</f>
        <v>340247</v>
      </c>
      <c r="BE868" s="125">
        <v>0</v>
      </c>
    </row>
    <row r="869" spans="1:57" x14ac:dyDescent="0.25">
      <c r="A869">
        <v>340248</v>
      </c>
      <c r="B869" t="s">
        <v>107</v>
      </c>
      <c r="C869" t="s">
        <v>133</v>
      </c>
      <c r="D869" t="s">
        <v>133</v>
      </c>
      <c r="E869" t="s">
        <v>133</v>
      </c>
      <c r="F869" t="s">
        <v>133</v>
      </c>
      <c r="G869" t="s">
        <v>133</v>
      </c>
      <c r="H869" t="s">
        <v>133</v>
      </c>
      <c r="I869"/>
      <c r="J869" t="s">
        <v>131</v>
      </c>
      <c r="K869" t="s">
        <v>131</v>
      </c>
      <c r="L869" t="s">
        <v>131</v>
      </c>
      <c r="M869" t="s">
        <v>131</v>
      </c>
      <c r="N869" t="s">
        <v>131</v>
      </c>
      <c r="O869" t="s">
        <v>131</v>
      </c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 s="232" t="s">
        <v>4432</v>
      </c>
      <c r="BB869" s="232">
        <v>0</v>
      </c>
      <c r="BC869" t="e">
        <v>#N/A</v>
      </c>
      <c r="BD869">
        <f>VLOOKUP(A869,[1]ورقة6!$A$2:$A$5557,1,0)</f>
        <v>340248</v>
      </c>
      <c r="BE869" s="125">
        <v>0</v>
      </c>
    </row>
    <row r="870" spans="1:57" x14ac:dyDescent="0.25">
      <c r="A870">
        <v>340249</v>
      </c>
      <c r="B870" t="s">
        <v>107</v>
      </c>
      <c r="C870"/>
      <c r="D870" t="s">
        <v>133</v>
      </c>
      <c r="E870" t="s">
        <v>133</v>
      </c>
      <c r="F870" t="s">
        <v>133</v>
      </c>
      <c r="G870" t="s">
        <v>133</v>
      </c>
      <c r="H870" t="s">
        <v>133</v>
      </c>
      <c r="I870" t="s">
        <v>133</v>
      </c>
      <c r="J870" t="s">
        <v>131</v>
      </c>
      <c r="K870" t="s">
        <v>131</v>
      </c>
      <c r="L870" t="s">
        <v>131</v>
      </c>
      <c r="M870" t="s">
        <v>131</v>
      </c>
      <c r="N870" t="s">
        <v>131</v>
      </c>
      <c r="O870" t="s">
        <v>131</v>
      </c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32" t="s">
        <v>4432</v>
      </c>
      <c r="BB870" s="232">
        <v>0</v>
      </c>
      <c r="BC870" t="e">
        <v>#N/A</v>
      </c>
      <c r="BD870">
        <f>VLOOKUP(A870,[1]ورقة6!$A$2:$A$5557,1,0)</f>
        <v>340249</v>
      </c>
      <c r="BE870" s="125">
        <v>0</v>
      </c>
    </row>
    <row r="871" spans="1:57" x14ac:dyDescent="0.25">
      <c r="A871">
        <v>340250</v>
      </c>
      <c r="B871" t="s">
        <v>107</v>
      </c>
      <c r="C871" t="s">
        <v>133</v>
      </c>
      <c r="D871" t="s">
        <v>133</v>
      </c>
      <c r="E871" t="s">
        <v>133</v>
      </c>
      <c r="F871" t="s">
        <v>133</v>
      </c>
      <c r="G871" t="s">
        <v>133</v>
      </c>
      <c r="H871" t="s">
        <v>133</v>
      </c>
      <c r="I871" t="s">
        <v>133</v>
      </c>
      <c r="J871" t="s">
        <v>131</v>
      </c>
      <c r="K871" t="s">
        <v>131</v>
      </c>
      <c r="L871" t="s">
        <v>131</v>
      </c>
      <c r="M871" t="s">
        <v>131</v>
      </c>
      <c r="N871" t="s">
        <v>131</v>
      </c>
      <c r="O871" t="s">
        <v>131</v>
      </c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32" t="s">
        <v>4432</v>
      </c>
      <c r="BB871" s="232">
        <v>0</v>
      </c>
      <c r="BC871" t="e">
        <v>#N/A</v>
      </c>
      <c r="BD871">
        <f>VLOOKUP(A871,[1]ورقة6!$A$2:$A$5557,1,0)</f>
        <v>340250</v>
      </c>
      <c r="BE871" s="125">
        <v>0</v>
      </c>
    </row>
    <row r="872" spans="1:57" x14ac:dyDescent="0.25">
      <c r="A872">
        <v>340251</v>
      </c>
      <c r="B872" t="s">
        <v>107</v>
      </c>
      <c r="C872"/>
      <c r="D872"/>
      <c r="E872"/>
      <c r="F872"/>
      <c r="G872"/>
      <c r="H872"/>
      <c r="I872"/>
      <c r="J872" t="s">
        <v>131</v>
      </c>
      <c r="K872" t="s">
        <v>131</v>
      </c>
      <c r="L872" t="s">
        <v>131</v>
      </c>
      <c r="M872" t="s">
        <v>131</v>
      </c>
      <c r="N872" t="s">
        <v>131</v>
      </c>
      <c r="O872" t="s">
        <v>131</v>
      </c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 s="232" t="s">
        <v>4432</v>
      </c>
      <c r="BB872" s="232">
        <v>0</v>
      </c>
      <c r="BC872" t="e">
        <v>#N/A</v>
      </c>
      <c r="BD872">
        <f>VLOOKUP(A872,[1]ورقة6!$A$2:$A$5557,1,0)</f>
        <v>340251</v>
      </c>
      <c r="BE872" s="125">
        <v>0</v>
      </c>
    </row>
    <row r="873" spans="1:57" x14ac:dyDescent="0.25">
      <c r="A873">
        <v>340252</v>
      </c>
      <c r="B873" t="s">
        <v>107</v>
      </c>
      <c r="C873" t="s">
        <v>133</v>
      </c>
      <c r="D873"/>
      <c r="E873" t="s">
        <v>131</v>
      </c>
      <c r="F873" t="s">
        <v>131</v>
      </c>
      <c r="G873" t="s">
        <v>131</v>
      </c>
      <c r="H873"/>
      <c r="I873"/>
      <c r="J873" t="s">
        <v>131</v>
      </c>
      <c r="K873" t="s">
        <v>131</v>
      </c>
      <c r="L873" t="s">
        <v>131</v>
      </c>
      <c r="M873" t="s">
        <v>131</v>
      </c>
      <c r="N873" t="s">
        <v>131</v>
      </c>
      <c r="O873" t="s">
        <v>131</v>
      </c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32" t="s">
        <v>4432</v>
      </c>
      <c r="BB873" s="232">
        <v>0</v>
      </c>
      <c r="BC873" t="e">
        <v>#N/A</v>
      </c>
      <c r="BD873">
        <f>VLOOKUP(A873,[1]ورقة6!$A$2:$A$5557,1,0)</f>
        <v>340252</v>
      </c>
      <c r="BE873" s="125">
        <v>0</v>
      </c>
    </row>
    <row r="874" spans="1:57" x14ac:dyDescent="0.25">
      <c r="A874">
        <v>340253</v>
      </c>
      <c r="B874" t="s">
        <v>107</v>
      </c>
      <c r="C874" t="s">
        <v>133</v>
      </c>
      <c r="D874" t="s">
        <v>133</v>
      </c>
      <c r="E874" t="s">
        <v>133</v>
      </c>
      <c r="F874" t="s">
        <v>133</v>
      </c>
      <c r="G874" t="s">
        <v>133</v>
      </c>
      <c r="H874" t="s">
        <v>133</v>
      </c>
      <c r="I874" t="s">
        <v>133</v>
      </c>
      <c r="J874" t="s">
        <v>131</v>
      </c>
      <c r="K874" t="s">
        <v>131</v>
      </c>
      <c r="L874" t="s">
        <v>131</v>
      </c>
      <c r="M874" t="s">
        <v>131</v>
      </c>
      <c r="N874" t="s">
        <v>131</v>
      </c>
      <c r="O874" t="s">
        <v>131</v>
      </c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32" t="s">
        <v>4432</v>
      </c>
      <c r="BB874" s="232">
        <v>0</v>
      </c>
      <c r="BC874" t="e">
        <v>#N/A</v>
      </c>
      <c r="BD874">
        <f>VLOOKUP(A874,[1]ورقة6!$A$2:$A$5557,1,0)</f>
        <v>340253</v>
      </c>
      <c r="BE874" s="125">
        <v>0</v>
      </c>
    </row>
    <row r="875" spans="1:57" x14ac:dyDescent="0.25">
      <c r="A875">
        <v>340254</v>
      </c>
      <c r="B875" t="s">
        <v>107</v>
      </c>
      <c r="C875" t="s">
        <v>133</v>
      </c>
      <c r="D875" t="s">
        <v>133</v>
      </c>
      <c r="E875" t="s">
        <v>133</v>
      </c>
      <c r="F875" t="s">
        <v>133</v>
      </c>
      <c r="G875" t="s">
        <v>133</v>
      </c>
      <c r="H875" t="s">
        <v>133</v>
      </c>
      <c r="I875" t="s">
        <v>133</v>
      </c>
      <c r="J875" t="s">
        <v>131</v>
      </c>
      <c r="K875" t="s">
        <v>131</v>
      </c>
      <c r="L875" t="s">
        <v>131</v>
      </c>
      <c r="M875" t="s">
        <v>131</v>
      </c>
      <c r="N875" t="s">
        <v>131</v>
      </c>
      <c r="O875" t="s">
        <v>131</v>
      </c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32" t="s">
        <v>4432</v>
      </c>
      <c r="BB875" s="232">
        <v>0</v>
      </c>
      <c r="BC875" t="e">
        <v>#N/A</v>
      </c>
      <c r="BD875">
        <f>VLOOKUP(A875,[1]ورقة6!$A$2:$A$5557,1,0)</f>
        <v>340254</v>
      </c>
      <c r="BE875" s="125">
        <v>0</v>
      </c>
    </row>
    <row r="876" spans="1:57" x14ac:dyDescent="0.25">
      <c r="A876">
        <v>340255</v>
      </c>
      <c r="B876" t="s">
        <v>107</v>
      </c>
      <c r="C876" t="s">
        <v>133</v>
      </c>
      <c r="D876" t="s">
        <v>131</v>
      </c>
      <c r="E876" t="s">
        <v>133</v>
      </c>
      <c r="F876"/>
      <c r="G876" t="s">
        <v>133</v>
      </c>
      <c r="H876" t="s">
        <v>133</v>
      </c>
      <c r="I876" t="s">
        <v>131</v>
      </c>
      <c r="J876" t="s">
        <v>131</v>
      </c>
      <c r="K876" t="s">
        <v>131</v>
      </c>
      <c r="L876" t="s">
        <v>131</v>
      </c>
      <c r="M876" t="s">
        <v>131</v>
      </c>
      <c r="N876" t="s">
        <v>131</v>
      </c>
      <c r="O876" t="s">
        <v>131</v>
      </c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 s="232" t="s">
        <v>4432</v>
      </c>
      <c r="BB876" s="232">
        <v>0</v>
      </c>
      <c r="BC876" t="e">
        <v>#N/A</v>
      </c>
      <c r="BD876">
        <f>VLOOKUP(A876,[1]ورقة6!$A$2:$A$5557,1,0)</f>
        <v>340255</v>
      </c>
      <c r="BE876" s="125">
        <v>0</v>
      </c>
    </row>
    <row r="877" spans="1:57" x14ac:dyDescent="0.25">
      <c r="A877">
        <v>340256</v>
      </c>
      <c r="B877" t="s">
        <v>107</v>
      </c>
      <c r="C877"/>
      <c r="D877"/>
      <c r="E877" t="s">
        <v>131</v>
      </c>
      <c r="F877" t="s">
        <v>131</v>
      </c>
      <c r="G877" t="s">
        <v>131</v>
      </c>
      <c r="H877"/>
      <c r="I877"/>
      <c r="J877" t="s">
        <v>131</v>
      </c>
      <c r="K877" t="s">
        <v>131</v>
      </c>
      <c r="L877" t="s">
        <v>131</v>
      </c>
      <c r="M877" t="s">
        <v>131</v>
      </c>
      <c r="N877" t="s">
        <v>131</v>
      </c>
      <c r="O877" t="s">
        <v>131</v>
      </c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 s="232" t="s">
        <v>4432</v>
      </c>
      <c r="BB877" s="232">
        <v>0</v>
      </c>
      <c r="BC877" t="e">
        <v>#N/A</v>
      </c>
      <c r="BD877">
        <f>VLOOKUP(A877,[1]ورقة6!$A$2:$A$5557,1,0)</f>
        <v>340256</v>
      </c>
      <c r="BE877" s="125">
        <v>0</v>
      </c>
    </row>
    <row r="878" spans="1:57" x14ac:dyDescent="0.25">
      <c r="A878">
        <v>340257</v>
      </c>
      <c r="B878" t="s">
        <v>107</v>
      </c>
      <c r="C878"/>
      <c r="D878"/>
      <c r="E878"/>
      <c r="F878"/>
      <c r="G878"/>
      <c r="H878"/>
      <c r="I878"/>
      <c r="J878" t="s">
        <v>131</v>
      </c>
      <c r="K878" t="s">
        <v>131</v>
      </c>
      <c r="L878" t="s">
        <v>131</v>
      </c>
      <c r="M878" t="s">
        <v>131</v>
      </c>
      <c r="N878" t="s">
        <v>131</v>
      </c>
      <c r="O878" t="s">
        <v>131</v>
      </c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32" t="s">
        <v>4432</v>
      </c>
      <c r="BB878" s="232">
        <v>0</v>
      </c>
      <c r="BC878" t="e">
        <v>#N/A</v>
      </c>
      <c r="BD878">
        <f>VLOOKUP(A878,[1]ورقة6!$A$2:$A$5557,1,0)</f>
        <v>340257</v>
      </c>
      <c r="BE878" s="125">
        <v>0</v>
      </c>
    </row>
    <row r="879" spans="1:57" x14ac:dyDescent="0.25">
      <c r="A879">
        <v>340258</v>
      </c>
      <c r="B879" t="s">
        <v>107</v>
      </c>
      <c r="C879"/>
      <c r="D879"/>
      <c r="E879"/>
      <c r="F879" t="s">
        <v>131</v>
      </c>
      <c r="G879" t="s">
        <v>133</v>
      </c>
      <c r="H879"/>
      <c r="I879"/>
      <c r="J879" t="s">
        <v>131</v>
      </c>
      <c r="K879" t="s">
        <v>131</v>
      </c>
      <c r="L879" t="s">
        <v>131</v>
      </c>
      <c r="M879" t="s">
        <v>131</v>
      </c>
      <c r="N879" t="s">
        <v>131</v>
      </c>
      <c r="O879" t="s">
        <v>131</v>
      </c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32" t="s">
        <v>4432</v>
      </c>
      <c r="BB879" s="232">
        <v>0</v>
      </c>
      <c r="BC879" t="e">
        <v>#N/A</v>
      </c>
      <c r="BD879">
        <f>VLOOKUP(A879,[1]ورقة6!$A$2:$A$5557,1,0)</f>
        <v>340258</v>
      </c>
      <c r="BE879" s="125">
        <v>0</v>
      </c>
    </row>
    <row r="880" spans="1:57" x14ac:dyDescent="0.25">
      <c r="A880">
        <v>340259</v>
      </c>
      <c r="B880" t="s">
        <v>107</v>
      </c>
      <c r="C880"/>
      <c r="D880"/>
      <c r="E880"/>
      <c r="F880" t="s">
        <v>133</v>
      </c>
      <c r="G880" t="s">
        <v>133</v>
      </c>
      <c r="H880" t="s">
        <v>133</v>
      </c>
      <c r="I880"/>
      <c r="J880" t="s">
        <v>131</v>
      </c>
      <c r="K880" t="s">
        <v>131</v>
      </c>
      <c r="L880" t="s">
        <v>131</v>
      </c>
      <c r="M880" t="s">
        <v>131</v>
      </c>
      <c r="N880" t="s">
        <v>131</v>
      </c>
      <c r="O880" t="s">
        <v>131</v>
      </c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32" t="s">
        <v>4432</v>
      </c>
      <c r="BB880" s="232">
        <v>0</v>
      </c>
      <c r="BC880" t="e">
        <v>#N/A</v>
      </c>
      <c r="BD880">
        <f>VLOOKUP(A880,[1]ورقة6!$A$2:$A$5557,1,0)</f>
        <v>340259</v>
      </c>
      <c r="BE880" s="125">
        <v>0</v>
      </c>
    </row>
    <row r="881" spans="1:57" x14ac:dyDescent="0.25">
      <c r="A881">
        <v>340260</v>
      </c>
      <c r="B881" t="s">
        <v>107</v>
      </c>
      <c r="C881" t="s">
        <v>133</v>
      </c>
      <c r="D881" t="s">
        <v>133</v>
      </c>
      <c r="E881" t="s">
        <v>133</v>
      </c>
      <c r="F881" t="s">
        <v>133</v>
      </c>
      <c r="G881" t="s">
        <v>131</v>
      </c>
      <c r="H881" t="s">
        <v>133</v>
      </c>
      <c r="I881" t="s">
        <v>133</v>
      </c>
      <c r="J881" t="s">
        <v>131</v>
      </c>
      <c r="K881" t="s">
        <v>131</v>
      </c>
      <c r="L881" t="s">
        <v>131</v>
      </c>
      <c r="M881" t="s">
        <v>131</v>
      </c>
      <c r="N881" t="s">
        <v>131</v>
      </c>
      <c r="O881" t="s">
        <v>131</v>
      </c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32" t="s">
        <v>4432</v>
      </c>
      <c r="BB881" s="232">
        <v>0</v>
      </c>
      <c r="BC881" t="e">
        <v>#N/A</v>
      </c>
      <c r="BD881">
        <f>VLOOKUP(A881,[1]ورقة6!$A$2:$A$5557,1,0)</f>
        <v>340260</v>
      </c>
      <c r="BE881" s="125">
        <v>0</v>
      </c>
    </row>
    <row r="882" spans="1:57" x14ac:dyDescent="0.25">
      <c r="A882">
        <v>340261</v>
      </c>
      <c r="B882" t="s">
        <v>107</v>
      </c>
      <c r="C882" t="s">
        <v>133</v>
      </c>
      <c r="D882" t="s">
        <v>133</v>
      </c>
      <c r="E882" t="s">
        <v>133</v>
      </c>
      <c r="F882" t="s">
        <v>133</v>
      </c>
      <c r="G882" t="s">
        <v>133</v>
      </c>
      <c r="H882"/>
      <c r="I882" t="s">
        <v>133</v>
      </c>
      <c r="J882" t="s">
        <v>131</v>
      </c>
      <c r="K882" t="s">
        <v>131</v>
      </c>
      <c r="L882" t="s">
        <v>131</v>
      </c>
      <c r="M882" t="s">
        <v>131</v>
      </c>
      <c r="N882" t="s">
        <v>131</v>
      </c>
      <c r="O882" t="s">
        <v>131</v>
      </c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32" t="s">
        <v>4432</v>
      </c>
      <c r="BB882" s="232">
        <v>0</v>
      </c>
      <c r="BC882" t="e">
        <v>#N/A</v>
      </c>
      <c r="BD882">
        <f>VLOOKUP(A882,[1]ورقة6!$A$2:$A$5557,1,0)</f>
        <v>340261</v>
      </c>
      <c r="BE882" s="125">
        <v>0</v>
      </c>
    </row>
    <row r="883" spans="1:57" x14ac:dyDescent="0.25">
      <c r="A883">
        <v>340262</v>
      </c>
      <c r="B883" t="s">
        <v>107</v>
      </c>
      <c r="C883" t="s">
        <v>133</v>
      </c>
      <c r="D883" t="s">
        <v>131</v>
      </c>
      <c r="E883" t="s">
        <v>133</v>
      </c>
      <c r="F883" t="s">
        <v>133</v>
      </c>
      <c r="G883" t="s">
        <v>131</v>
      </c>
      <c r="H883" t="s">
        <v>131</v>
      </c>
      <c r="I883" t="s">
        <v>131</v>
      </c>
      <c r="J883" t="s">
        <v>131</v>
      </c>
      <c r="K883" t="s">
        <v>131</v>
      </c>
      <c r="L883" t="s">
        <v>131</v>
      </c>
      <c r="M883" t="s">
        <v>131</v>
      </c>
      <c r="N883" t="s">
        <v>131</v>
      </c>
      <c r="O883" t="s">
        <v>131</v>
      </c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32" t="s">
        <v>4432</v>
      </c>
      <c r="BB883" s="232">
        <v>0</v>
      </c>
      <c r="BC883" t="e">
        <v>#N/A</v>
      </c>
      <c r="BD883">
        <f>VLOOKUP(A883,[1]ورقة6!$A$2:$A$5557,1,0)</f>
        <v>340262</v>
      </c>
      <c r="BE883" s="125">
        <v>0</v>
      </c>
    </row>
    <row r="884" spans="1:57" x14ac:dyDescent="0.25">
      <c r="A884">
        <v>340263</v>
      </c>
      <c r="B884" t="s">
        <v>107</v>
      </c>
      <c r="C884"/>
      <c r="D884"/>
      <c r="E884"/>
      <c r="F884"/>
      <c r="G884"/>
      <c r="H884"/>
      <c r="I884"/>
      <c r="J884" t="s">
        <v>131</v>
      </c>
      <c r="K884" t="s">
        <v>131</v>
      </c>
      <c r="L884" t="s">
        <v>131</v>
      </c>
      <c r="M884" t="s">
        <v>131</v>
      </c>
      <c r="N884" t="s">
        <v>131</v>
      </c>
      <c r="O884" t="s">
        <v>131</v>
      </c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32" t="s">
        <v>4432</v>
      </c>
      <c r="BB884" s="232">
        <v>0</v>
      </c>
      <c r="BC884" t="e">
        <v>#N/A</v>
      </c>
      <c r="BD884">
        <f>VLOOKUP(A884,[1]ورقة6!$A$2:$A$5557,1,0)</f>
        <v>340263</v>
      </c>
      <c r="BE884" s="125">
        <v>0</v>
      </c>
    </row>
    <row r="885" spans="1:57" x14ac:dyDescent="0.25">
      <c r="A885">
        <v>340264</v>
      </c>
      <c r="B885" t="s">
        <v>107</v>
      </c>
      <c r="C885"/>
      <c r="D885"/>
      <c r="E885" t="s">
        <v>131</v>
      </c>
      <c r="F885" t="s">
        <v>131</v>
      </c>
      <c r="G885" t="s">
        <v>131</v>
      </c>
      <c r="H885"/>
      <c r="I885" t="s">
        <v>133</v>
      </c>
      <c r="J885" t="s">
        <v>131</v>
      </c>
      <c r="K885" t="s">
        <v>131</v>
      </c>
      <c r="L885" t="s">
        <v>131</v>
      </c>
      <c r="M885" t="s">
        <v>131</v>
      </c>
      <c r="N885" t="s">
        <v>131</v>
      </c>
      <c r="O885" t="s">
        <v>131</v>
      </c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32" t="s">
        <v>4432</v>
      </c>
      <c r="BB885" s="232">
        <v>0</v>
      </c>
      <c r="BC885" t="e">
        <v>#N/A</v>
      </c>
      <c r="BD885">
        <f>VLOOKUP(A885,[1]ورقة6!$A$2:$A$5557,1,0)</f>
        <v>340264</v>
      </c>
      <c r="BE885" s="125">
        <v>0</v>
      </c>
    </row>
    <row r="886" spans="1:57" x14ac:dyDescent="0.25">
      <c r="A886">
        <v>340265</v>
      </c>
      <c r="B886" t="s">
        <v>107</v>
      </c>
      <c r="C886" t="s">
        <v>131</v>
      </c>
      <c r="D886" t="s">
        <v>131</v>
      </c>
      <c r="E886" t="s">
        <v>131</v>
      </c>
      <c r="F886" t="s">
        <v>131</v>
      </c>
      <c r="G886" t="s">
        <v>131</v>
      </c>
      <c r="H886" t="s">
        <v>131</v>
      </c>
      <c r="I886" t="s">
        <v>131</v>
      </c>
      <c r="J886" t="s">
        <v>131</v>
      </c>
      <c r="K886" t="s">
        <v>131</v>
      </c>
      <c r="L886" t="s">
        <v>131</v>
      </c>
      <c r="M886" t="s">
        <v>131</v>
      </c>
      <c r="N886" t="s">
        <v>131</v>
      </c>
      <c r="O886" t="s">
        <v>131</v>
      </c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32" t="s">
        <v>4432</v>
      </c>
      <c r="BB886" s="232">
        <v>0</v>
      </c>
      <c r="BC886" t="e">
        <v>#N/A</v>
      </c>
      <c r="BD886">
        <f>VLOOKUP(A886,[1]ورقة6!$A$2:$A$5557,1,0)</f>
        <v>340265</v>
      </c>
      <c r="BE886" s="125">
        <v>0</v>
      </c>
    </row>
    <row r="887" spans="1:57" x14ac:dyDescent="0.25">
      <c r="A887">
        <v>340266</v>
      </c>
      <c r="B887" t="s">
        <v>107</v>
      </c>
      <c r="C887"/>
      <c r="D887" t="s">
        <v>133</v>
      </c>
      <c r="E887" t="s">
        <v>133</v>
      </c>
      <c r="F887"/>
      <c r="G887" t="s">
        <v>133</v>
      </c>
      <c r="H887"/>
      <c r="I887"/>
      <c r="J887" t="s">
        <v>131</v>
      </c>
      <c r="K887" t="s">
        <v>131</v>
      </c>
      <c r="L887" t="s">
        <v>131</v>
      </c>
      <c r="M887" t="s">
        <v>131</v>
      </c>
      <c r="N887" t="s">
        <v>131</v>
      </c>
      <c r="O887" t="s">
        <v>131</v>
      </c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 s="232" t="s">
        <v>4432</v>
      </c>
      <c r="BB887" s="232">
        <v>0</v>
      </c>
      <c r="BC887" t="e">
        <v>#N/A</v>
      </c>
      <c r="BD887">
        <f>VLOOKUP(A887,[1]ورقة6!$A$2:$A$5557,1,0)</f>
        <v>340266</v>
      </c>
      <c r="BE887" s="125">
        <v>0</v>
      </c>
    </row>
    <row r="888" spans="1:57" x14ac:dyDescent="0.25">
      <c r="A888">
        <v>340267</v>
      </c>
      <c r="B888" t="s">
        <v>107</v>
      </c>
      <c r="C888" t="s">
        <v>133</v>
      </c>
      <c r="D888" t="s">
        <v>131</v>
      </c>
      <c r="E888" t="s">
        <v>131</v>
      </c>
      <c r="F888"/>
      <c r="G888" t="s">
        <v>131</v>
      </c>
      <c r="H888"/>
      <c r="I888" t="s">
        <v>131</v>
      </c>
      <c r="J888" t="s">
        <v>131</v>
      </c>
      <c r="K888" t="s">
        <v>131</v>
      </c>
      <c r="L888" t="s">
        <v>131</v>
      </c>
      <c r="M888" t="s">
        <v>131</v>
      </c>
      <c r="N888" t="s">
        <v>131</v>
      </c>
      <c r="O888" t="s">
        <v>131</v>
      </c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32" t="s">
        <v>4432</v>
      </c>
      <c r="BB888" s="232">
        <v>0</v>
      </c>
      <c r="BC888" t="e">
        <v>#N/A</v>
      </c>
      <c r="BD888">
        <f>VLOOKUP(A888,[1]ورقة6!$A$2:$A$5557,1,0)</f>
        <v>340267</v>
      </c>
      <c r="BE888" s="125">
        <v>0</v>
      </c>
    </row>
    <row r="889" spans="1:57" x14ac:dyDescent="0.25">
      <c r="A889">
        <v>340268</v>
      </c>
      <c r="B889" t="s">
        <v>107</v>
      </c>
      <c r="C889"/>
      <c r="D889"/>
      <c r="E889"/>
      <c r="F889"/>
      <c r="G889" t="s">
        <v>133</v>
      </c>
      <c r="H889"/>
      <c r="I889" t="s">
        <v>133</v>
      </c>
      <c r="J889" t="s">
        <v>131</v>
      </c>
      <c r="K889" t="s">
        <v>131</v>
      </c>
      <c r="L889" t="s">
        <v>131</v>
      </c>
      <c r="M889" t="s">
        <v>131</v>
      </c>
      <c r="N889" t="s">
        <v>131</v>
      </c>
      <c r="O889" t="s">
        <v>131</v>
      </c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32" t="s">
        <v>4432</v>
      </c>
      <c r="BB889" s="232">
        <v>0</v>
      </c>
      <c r="BC889" t="e">
        <v>#N/A</v>
      </c>
      <c r="BD889">
        <f>VLOOKUP(A889,[1]ورقة6!$A$2:$A$5557,1,0)</f>
        <v>340268</v>
      </c>
      <c r="BE889" s="125">
        <v>0</v>
      </c>
    </row>
    <row r="890" spans="1:57" x14ac:dyDescent="0.25">
      <c r="A890">
        <v>340269</v>
      </c>
      <c r="B890" t="s">
        <v>107</v>
      </c>
      <c r="C890"/>
      <c r="D890" t="s">
        <v>133</v>
      </c>
      <c r="E890"/>
      <c r="F890" t="s">
        <v>133</v>
      </c>
      <c r="G890" t="s">
        <v>133</v>
      </c>
      <c r="H890"/>
      <c r="I890" t="s">
        <v>133</v>
      </c>
      <c r="J890" t="s">
        <v>131</v>
      </c>
      <c r="K890" t="s">
        <v>131</v>
      </c>
      <c r="L890" t="s">
        <v>131</v>
      </c>
      <c r="M890" t="s">
        <v>131</v>
      </c>
      <c r="N890" t="s">
        <v>131</v>
      </c>
      <c r="O890" t="s">
        <v>131</v>
      </c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32" t="s">
        <v>4432</v>
      </c>
      <c r="BB890" s="232">
        <v>0</v>
      </c>
      <c r="BC890" t="e">
        <v>#N/A</v>
      </c>
      <c r="BD890">
        <f>VLOOKUP(A890,[1]ورقة6!$A$2:$A$5557,1,0)</f>
        <v>340269</v>
      </c>
      <c r="BE890" s="125">
        <v>0</v>
      </c>
    </row>
    <row r="891" spans="1:57" x14ac:dyDescent="0.25">
      <c r="A891">
        <v>340270</v>
      </c>
      <c r="B891" t="s">
        <v>107</v>
      </c>
      <c r="C891"/>
      <c r="D891"/>
      <c r="E891"/>
      <c r="F891"/>
      <c r="G891"/>
      <c r="H891"/>
      <c r="I891"/>
      <c r="J891" t="s">
        <v>131</v>
      </c>
      <c r="K891" t="s">
        <v>131</v>
      </c>
      <c r="L891" t="s">
        <v>131</v>
      </c>
      <c r="M891" t="s">
        <v>131</v>
      </c>
      <c r="N891" t="s">
        <v>131</v>
      </c>
      <c r="O891" t="s">
        <v>131</v>
      </c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32" t="s">
        <v>4432</v>
      </c>
      <c r="BB891" s="232">
        <v>0</v>
      </c>
      <c r="BC891" t="e">
        <v>#N/A</v>
      </c>
      <c r="BD891">
        <f>VLOOKUP(A891,[1]ورقة6!$A$2:$A$5557,1,0)</f>
        <v>340270</v>
      </c>
      <c r="BE891" s="125">
        <v>0</v>
      </c>
    </row>
    <row r="892" spans="1:57" x14ac:dyDescent="0.25">
      <c r="A892">
        <v>340271</v>
      </c>
      <c r="B892" t="s">
        <v>107</v>
      </c>
      <c r="C892" t="s">
        <v>133</v>
      </c>
      <c r="D892" t="s">
        <v>133</v>
      </c>
      <c r="E892" t="s">
        <v>133</v>
      </c>
      <c r="F892" t="s">
        <v>133</v>
      </c>
      <c r="G892" t="s">
        <v>133</v>
      </c>
      <c r="H892" t="s">
        <v>133</v>
      </c>
      <c r="I892" t="s">
        <v>133</v>
      </c>
      <c r="J892" t="s">
        <v>131</v>
      </c>
      <c r="K892" t="s">
        <v>131</v>
      </c>
      <c r="L892" t="s">
        <v>131</v>
      </c>
      <c r="M892" t="s">
        <v>131</v>
      </c>
      <c r="N892" t="s">
        <v>131</v>
      </c>
      <c r="O892" t="s">
        <v>131</v>
      </c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32" t="s">
        <v>4432</v>
      </c>
      <c r="BB892" s="232">
        <v>0</v>
      </c>
      <c r="BC892" t="e">
        <v>#N/A</v>
      </c>
      <c r="BD892">
        <f>VLOOKUP(A892,[1]ورقة6!$A$2:$A$5557,1,0)</f>
        <v>340271</v>
      </c>
      <c r="BE892" s="125">
        <v>0</v>
      </c>
    </row>
    <row r="893" spans="1:57" x14ac:dyDescent="0.25">
      <c r="A893">
        <v>340272</v>
      </c>
      <c r="B893" t="s">
        <v>107</v>
      </c>
      <c r="C893"/>
      <c r="D893"/>
      <c r="E893"/>
      <c r="F893" t="s">
        <v>131</v>
      </c>
      <c r="G893" t="s">
        <v>131</v>
      </c>
      <c r="H893"/>
      <c r="I893" t="s">
        <v>131</v>
      </c>
      <c r="J893" t="s">
        <v>131</v>
      </c>
      <c r="K893" t="s">
        <v>131</v>
      </c>
      <c r="L893" t="s">
        <v>131</v>
      </c>
      <c r="M893" t="s">
        <v>131</v>
      </c>
      <c r="N893" t="s">
        <v>131</v>
      </c>
      <c r="O893" t="s">
        <v>131</v>
      </c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32" t="s">
        <v>4432</v>
      </c>
      <c r="BB893" s="232">
        <v>0</v>
      </c>
      <c r="BC893" t="e">
        <v>#N/A</v>
      </c>
      <c r="BD893">
        <f>VLOOKUP(A893,[1]ورقة6!$A$2:$A$5557,1,0)</f>
        <v>340272</v>
      </c>
      <c r="BE893" s="125">
        <v>0</v>
      </c>
    </row>
    <row r="894" spans="1:57" x14ac:dyDescent="0.25">
      <c r="A894">
        <v>340273</v>
      </c>
      <c r="B894" t="s">
        <v>107</v>
      </c>
      <c r="C894"/>
      <c r="D894"/>
      <c r="E894"/>
      <c r="F894"/>
      <c r="G894" t="s">
        <v>133</v>
      </c>
      <c r="H894"/>
      <c r="I894"/>
      <c r="J894" t="s">
        <v>131</v>
      </c>
      <c r="K894" t="s">
        <v>131</v>
      </c>
      <c r="L894" t="s">
        <v>131</v>
      </c>
      <c r="M894" t="s">
        <v>131</v>
      </c>
      <c r="N894" t="s">
        <v>131</v>
      </c>
      <c r="O894" t="s">
        <v>131</v>
      </c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32" t="s">
        <v>4432</v>
      </c>
      <c r="BB894" s="232">
        <v>0</v>
      </c>
      <c r="BC894" t="e">
        <v>#N/A</v>
      </c>
      <c r="BD894">
        <f>VLOOKUP(A894,[1]ورقة6!$A$2:$A$5557,1,0)</f>
        <v>340273</v>
      </c>
      <c r="BE894" s="125">
        <v>0</v>
      </c>
    </row>
    <row r="895" spans="1:57" x14ac:dyDescent="0.25">
      <c r="A895">
        <v>340274</v>
      </c>
      <c r="B895" t="s">
        <v>107</v>
      </c>
      <c r="C895" t="s">
        <v>133</v>
      </c>
      <c r="D895" t="s">
        <v>133</v>
      </c>
      <c r="E895" t="s">
        <v>133</v>
      </c>
      <c r="F895" t="s">
        <v>133</v>
      </c>
      <c r="G895" t="s">
        <v>133</v>
      </c>
      <c r="H895" t="s">
        <v>133</v>
      </c>
      <c r="I895" t="s">
        <v>133</v>
      </c>
      <c r="J895" t="s">
        <v>131</v>
      </c>
      <c r="K895" t="s">
        <v>131</v>
      </c>
      <c r="L895" t="s">
        <v>131</v>
      </c>
      <c r="M895" t="s">
        <v>131</v>
      </c>
      <c r="N895" t="s">
        <v>131</v>
      </c>
      <c r="O895" t="s">
        <v>131</v>
      </c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32" t="s">
        <v>4432</v>
      </c>
      <c r="BB895" s="232">
        <v>0</v>
      </c>
      <c r="BC895" t="e">
        <v>#N/A</v>
      </c>
      <c r="BD895">
        <f>VLOOKUP(A895,[1]ورقة6!$A$2:$A$5557,1,0)</f>
        <v>340274</v>
      </c>
      <c r="BE895" s="125">
        <v>0</v>
      </c>
    </row>
    <row r="896" spans="1:57" x14ac:dyDescent="0.25">
      <c r="A896">
        <v>340275</v>
      </c>
      <c r="B896" t="s">
        <v>107</v>
      </c>
      <c r="C896"/>
      <c r="D896"/>
      <c r="E896"/>
      <c r="F896"/>
      <c r="G896"/>
      <c r="H896"/>
      <c r="I896"/>
      <c r="J896" t="s">
        <v>131</v>
      </c>
      <c r="K896" t="s">
        <v>131</v>
      </c>
      <c r="L896" t="s">
        <v>131</v>
      </c>
      <c r="M896" t="s">
        <v>131</v>
      </c>
      <c r="N896" t="s">
        <v>131</v>
      </c>
      <c r="O896" t="s">
        <v>131</v>
      </c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32" t="s">
        <v>4432</v>
      </c>
      <c r="BB896" s="232">
        <v>0</v>
      </c>
      <c r="BC896" t="e">
        <v>#N/A</v>
      </c>
      <c r="BD896">
        <f>VLOOKUP(A896,[1]ورقة6!$A$2:$A$5557,1,0)</f>
        <v>340275</v>
      </c>
      <c r="BE896" s="125">
        <v>0</v>
      </c>
    </row>
    <row r="897" spans="1:57" x14ac:dyDescent="0.25">
      <c r="A897">
        <v>340276</v>
      </c>
      <c r="B897" t="s">
        <v>107</v>
      </c>
      <c r="C897" t="s">
        <v>131</v>
      </c>
      <c r="D897" t="s">
        <v>133</v>
      </c>
      <c r="E897" t="s">
        <v>133</v>
      </c>
      <c r="F897" t="s">
        <v>131</v>
      </c>
      <c r="G897" t="s">
        <v>131</v>
      </c>
      <c r="H897" t="s">
        <v>131</v>
      </c>
      <c r="I897" t="s">
        <v>133</v>
      </c>
      <c r="J897" t="s">
        <v>131</v>
      </c>
      <c r="K897" t="s">
        <v>131</v>
      </c>
      <c r="L897" t="s">
        <v>131</v>
      </c>
      <c r="M897" t="s">
        <v>131</v>
      </c>
      <c r="N897" t="s">
        <v>131</v>
      </c>
      <c r="O897" t="s">
        <v>131</v>
      </c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32" t="s">
        <v>4432</v>
      </c>
      <c r="BB897" s="232">
        <v>0</v>
      </c>
      <c r="BC897" t="e">
        <v>#N/A</v>
      </c>
      <c r="BD897">
        <f>VLOOKUP(A897,[1]ورقة6!$A$2:$A$5557,1,0)</f>
        <v>340276</v>
      </c>
      <c r="BE897" s="125">
        <v>0</v>
      </c>
    </row>
    <row r="898" spans="1:57" x14ac:dyDescent="0.25">
      <c r="A898">
        <v>340277</v>
      </c>
      <c r="B898" t="s">
        <v>107</v>
      </c>
      <c r="C898"/>
      <c r="D898"/>
      <c r="E898" t="s">
        <v>133</v>
      </c>
      <c r="F898" t="s">
        <v>133</v>
      </c>
      <c r="G898" t="s">
        <v>133</v>
      </c>
      <c r="H898" t="s">
        <v>133</v>
      </c>
      <c r="I898"/>
      <c r="J898" t="s">
        <v>131</v>
      </c>
      <c r="K898" t="s">
        <v>131</v>
      </c>
      <c r="L898" t="s">
        <v>131</v>
      </c>
      <c r="M898" t="s">
        <v>131</v>
      </c>
      <c r="N898" t="s">
        <v>131</v>
      </c>
      <c r="O898" t="s">
        <v>131</v>
      </c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32" t="s">
        <v>4432</v>
      </c>
      <c r="BB898" s="232">
        <v>0</v>
      </c>
      <c r="BC898" t="e">
        <v>#N/A</v>
      </c>
      <c r="BD898">
        <f>VLOOKUP(A898,[1]ورقة6!$A$2:$A$5557,1,0)</f>
        <v>340277</v>
      </c>
      <c r="BE898" s="125">
        <v>0</v>
      </c>
    </row>
    <row r="899" spans="1:57" x14ac:dyDescent="0.25">
      <c r="A899">
        <v>340278</v>
      </c>
      <c r="B899" t="s">
        <v>107</v>
      </c>
      <c r="C899" t="s">
        <v>133</v>
      </c>
      <c r="D899" t="s">
        <v>133</v>
      </c>
      <c r="E899" t="s">
        <v>133</v>
      </c>
      <c r="F899" t="s">
        <v>133</v>
      </c>
      <c r="G899" t="s">
        <v>133</v>
      </c>
      <c r="H899" t="s">
        <v>133</v>
      </c>
      <c r="I899"/>
      <c r="J899" t="s">
        <v>131</v>
      </c>
      <c r="K899" t="s">
        <v>131</v>
      </c>
      <c r="L899" t="s">
        <v>131</v>
      </c>
      <c r="M899" t="s">
        <v>131</v>
      </c>
      <c r="N899" t="s">
        <v>131</v>
      </c>
      <c r="O899" t="s">
        <v>131</v>
      </c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 s="232" t="s">
        <v>4432</v>
      </c>
      <c r="BB899" s="232">
        <v>0</v>
      </c>
      <c r="BC899" t="e">
        <v>#N/A</v>
      </c>
      <c r="BD899">
        <f>VLOOKUP(A899,[1]ورقة6!$A$2:$A$5557,1,0)</f>
        <v>340278</v>
      </c>
      <c r="BE899" s="125">
        <v>0</v>
      </c>
    </row>
    <row r="900" spans="1:57" x14ac:dyDescent="0.25">
      <c r="A900">
        <v>340279</v>
      </c>
      <c r="B900" t="s">
        <v>107</v>
      </c>
      <c r="C900" t="s">
        <v>133</v>
      </c>
      <c r="D900" t="s">
        <v>133</v>
      </c>
      <c r="E900" t="s">
        <v>133</v>
      </c>
      <c r="F900" t="s">
        <v>133</v>
      </c>
      <c r="G900" t="s">
        <v>133</v>
      </c>
      <c r="H900" t="s">
        <v>133</v>
      </c>
      <c r="I900" t="s">
        <v>133</v>
      </c>
      <c r="J900" t="s">
        <v>131</v>
      </c>
      <c r="K900" t="s">
        <v>131</v>
      </c>
      <c r="L900" t="s">
        <v>131</v>
      </c>
      <c r="M900" t="s">
        <v>131</v>
      </c>
      <c r="N900" t="s">
        <v>131</v>
      </c>
      <c r="O900" t="s">
        <v>131</v>
      </c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32" t="s">
        <v>4432</v>
      </c>
      <c r="BB900" s="232">
        <v>0</v>
      </c>
      <c r="BC900" t="e">
        <v>#N/A</v>
      </c>
      <c r="BD900">
        <f>VLOOKUP(A900,[1]ورقة6!$A$2:$A$5557,1,0)</f>
        <v>340279</v>
      </c>
      <c r="BE900" s="125">
        <v>0</v>
      </c>
    </row>
    <row r="901" spans="1:57" x14ac:dyDescent="0.25">
      <c r="A901">
        <v>340280</v>
      </c>
      <c r="B901" t="s">
        <v>107</v>
      </c>
      <c r="C901" t="s">
        <v>133</v>
      </c>
      <c r="D901" t="s">
        <v>133</v>
      </c>
      <c r="E901" t="s">
        <v>133</v>
      </c>
      <c r="F901" t="s">
        <v>133</v>
      </c>
      <c r="G901" t="s">
        <v>133</v>
      </c>
      <c r="H901" t="s">
        <v>133</v>
      </c>
      <c r="I901" t="s">
        <v>133</v>
      </c>
      <c r="J901" t="s">
        <v>131</v>
      </c>
      <c r="K901" t="s">
        <v>131</v>
      </c>
      <c r="L901" t="s">
        <v>131</v>
      </c>
      <c r="M901" t="s">
        <v>131</v>
      </c>
      <c r="N901" t="s">
        <v>131</v>
      </c>
      <c r="O901" t="s">
        <v>131</v>
      </c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 s="232" t="s">
        <v>4432</v>
      </c>
      <c r="BB901" s="232">
        <v>0</v>
      </c>
      <c r="BC901" t="e">
        <v>#N/A</v>
      </c>
      <c r="BD901">
        <f>VLOOKUP(A901,[1]ورقة6!$A$2:$A$5557,1,0)</f>
        <v>340280</v>
      </c>
      <c r="BE901" s="125">
        <v>0</v>
      </c>
    </row>
    <row r="902" spans="1:57" x14ac:dyDescent="0.25">
      <c r="A902">
        <v>340281</v>
      </c>
      <c r="B902" t="s">
        <v>107</v>
      </c>
      <c r="C902" t="s">
        <v>133</v>
      </c>
      <c r="D902" t="s">
        <v>133</v>
      </c>
      <c r="E902" t="s">
        <v>133</v>
      </c>
      <c r="F902" t="s">
        <v>133</v>
      </c>
      <c r="G902" t="s">
        <v>133</v>
      </c>
      <c r="H902" t="s">
        <v>133</v>
      </c>
      <c r="I902" t="s">
        <v>133</v>
      </c>
      <c r="J902" t="s">
        <v>131</v>
      </c>
      <c r="K902" t="s">
        <v>131</v>
      </c>
      <c r="L902" t="s">
        <v>131</v>
      </c>
      <c r="M902" t="s">
        <v>131</v>
      </c>
      <c r="N902" t="s">
        <v>131</v>
      </c>
      <c r="O902" t="s">
        <v>131</v>
      </c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32" t="s">
        <v>4432</v>
      </c>
      <c r="BB902" s="232">
        <v>0</v>
      </c>
      <c r="BC902" t="e">
        <v>#N/A</v>
      </c>
      <c r="BD902">
        <f>VLOOKUP(A902,[1]ورقة6!$A$2:$A$5557,1,0)</f>
        <v>340281</v>
      </c>
      <c r="BE902" s="125">
        <v>0</v>
      </c>
    </row>
    <row r="903" spans="1:57" x14ac:dyDescent="0.25">
      <c r="A903">
        <v>340282</v>
      </c>
      <c r="B903" t="s">
        <v>107</v>
      </c>
      <c r="C903"/>
      <c r="D903"/>
      <c r="E903"/>
      <c r="F903"/>
      <c r="G903" t="s">
        <v>133</v>
      </c>
      <c r="H903"/>
      <c r="I903" t="s">
        <v>133</v>
      </c>
      <c r="J903" t="s">
        <v>131</v>
      </c>
      <c r="K903" t="s">
        <v>131</v>
      </c>
      <c r="L903" t="s">
        <v>131</v>
      </c>
      <c r="M903" t="s">
        <v>131</v>
      </c>
      <c r="N903" t="s">
        <v>131</v>
      </c>
      <c r="O903" t="s">
        <v>131</v>
      </c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32" t="s">
        <v>4432</v>
      </c>
      <c r="BB903" s="232">
        <v>0</v>
      </c>
      <c r="BC903" t="e">
        <v>#N/A</v>
      </c>
      <c r="BD903">
        <f>VLOOKUP(A903,[1]ورقة6!$A$2:$A$5557,1,0)</f>
        <v>340282</v>
      </c>
      <c r="BE903" s="125">
        <v>0</v>
      </c>
    </row>
    <row r="904" spans="1:57" x14ac:dyDescent="0.25">
      <c r="A904">
        <v>340283</v>
      </c>
      <c r="B904" t="s">
        <v>107</v>
      </c>
      <c r="C904" t="s">
        <v>133</v>
      </c>
      <c r="D904" t="s">
        <v>133</v>
      </c>
      <c r="E904" t="s">
        <v>133</v>
      </c>
      <c r="F904" t="s">
        <v>133</v>
      </c>
      <c r="G904" t="s">
        <v>133</v>
      </c>
      <c r="H904" t="s">
        <v>133</v>
      </c>
      <c r="I904" t="s">
        <v>133</v>
      </c>
      <c r="J904" t="s">
        <v>131</v>
      </c>
      <c r="K904" t="s">
        <v>131</v>
      </c>
      <c r="L904" t="s">
        <v>131</v>
      </c>
      <c r="M904" t="s">
        <v>131</v>
      </c>
      <c r="N904" t="s">
        <v>131</v>
      </c>
      <c r="O904" t="s">
        <v>131</v>
      </c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32" t="s">
        <v>4432</v>
      </c>
      <c r="BB904" s="232">
        <v>0</v>
      </c>
      <c r="BC904" t="e">
        <v>#N/A</v>
      </c>
      <c r="BD904">
        <f>VLOOKUP(A904,[1]ورقة6!$A$2:$A$5557,1,0)</f>
        <v>340283</v>
      </c>
      <c r="BE904" s="125">
        <v>0</v>
      </c>
    </row>
    <row r="905" spans="1:57" x14ac:dyDescent="0.25">
      <c r="A905">
        <v>340284</v>
      </c>
      <c r="B905" t="s">
        <v>107</v>
      </c>
      <c r="C905"/>
      <c r="D905" t="s">
        <v>133</v>
      </c>
      <c r="E905" t="s">
        <v>131</v>
      </c>
      <c r="F905" t="s">
        <v>131</v>
      </c>
      <c r="G905" t="s">
        <v>131</v>
      </c>
      <c r="H905" t="s">
        <v>131</v>
      </c>
      <c r="I905"/>
      <c r="J905" t="s">
        <v>131</v>
      </c>
      <c r="K905" t="s">
        <v>131</v>
      </c>
      <c r="L905" t="s">
        <v>131</v>
      </c>
      <c r="M905" t="s">
        <v>131</v>
      </c>
      <c r="N905" t="s">
        <v>131</v>
      </c>
      <c r="O905" t="s">
        <v>131</v>
      </c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32" t="s">
        <v>4432</v>
      </c>
      <c r="BB905" s="232">
        <v>0</v>
      </c>
      <c r="BC905" t="e">
        <v>#N/A</v>
      </c>
      <c r="BD905">
        <f>VLOOKUP(A905,[1]ورقة6!$A$2:$A$5557,1,0)</f>
        <v>340284</v>
      </c>
      <c r="BE905" s="125">
        <v>0</v>
      </c>
    </row>
    <row r="906" spans="1:57" x14ac:dyDescent="0.25">
      <c r="A906">
        <v>340285</v>
      </c>
      <c r="B906" t="s">
        <v>107</v>
      </c>
      <c r="C906" t="s">
        <v>133</v>
      </c>
      <c r="D906" t="s">
        <v>133</v>
      </c>
      <c r="E906" t="s">
        <v>133</v>
      </c>
      <c r="F906" t="s">
        <v>133</v>
      </c>
      <c r="G906" t="s">
        <v>133</v>
      </c>
      <c r="H906" t="s">
        <v>133</v>
      </c>
      <c r="I906" t="s">
        <v>133</v>
      </c>
      <c r="J906" t="s">
        <v>131</v>
      </c>
      <c r="K906" t="s">
        <v>131</v>
      </c>
      <c r="L906" t="s">
        <v>131</v>
      </c>
      <c r="M906" t="s">
        <v>131</v>
      </c>
      <c r="N906" t="s">
        <v>131</v>
      </c>
      <c r="O906" t="s">
        <v>131</v>
      </c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32" t="s">
        <v>4432</v>
      </c>
      <c r="BB906" s="232">
        <v>0</v>
      </c>
      <c r="BC906" t="e">
        <v>#N/A</v>
      </c>
      <c r="BD906">
        <f>VLOOKUP(A906,[1]ورقة6!$A$2:$A$5557,1,0)</f>
        <v>340285</v>
      </c>
      <c r="BE906" s="125">
        <v>0</v>
      </c>
    </row>
    <row r="907" spans="1:57" x14ac:dyDescent="0.25">
      <c r="A907">
        <v>340286</v>
      </c>
      <c r="B907" t="s">
        <v>107</v>
      </c>
      <c r="C907" t="s">
        <v>133</v>
      </c>
      <c r="D907" t="s">
        <v>133</v>
      </c>
      <c r="E907" t="s">
        <v>131</v>
      </c>
      <c r="F907" t="s">
        <v>131</v>
      </c>
      <c r="G907" t="s">
        <v>133</v>
      </c>
      <c r="H907" t="s">
        <v>131</v>
      </c>
      <c r="I907" t="s">
        <v>131</v>
      </c>
      <c r="J907" t="s">
        <v>131</v>
      </c>
      <c r="K907" t="s">
        <v>131</v>
      </c>
      <c r="L907" t="s">
        <v>131</v>
      </c>
      <c r="M907" t="s">
        <v>131</v>
      </c>
      <c r="N907" t="s">
        <v>131</v>
      </c>
      <c r="O907" t="s">
        <v>131</v>
      </c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32" t="s">
        <v>4432</v>
      </c>
      <c r="BB907" s="232">
        <v>0</v>
      </c>
      <c r="BC907" t="e">
        <v>#N/A</v>
      </c>
      <c r="BD907">
        <f>VLOOKUP(A907,[1]ورقة6!$A$2:$A$5557,1,0)</f>
        <v>340286</v>
      </c>
      <c r="BE907" s="125">
        <v>0</v>
      </c>
    </row>
    <row r="908" spans="1:57" x14ac:dyDescent="0.25">
      <c r="A908">
        <v>340287</v>
      </c>
      <c r="B908" t="s">
        <v>107</v>
      </c>
      <c r="C908"/>
      <c r="D908" t="s">
        <v>133</v>
      </c>
      <c r="E908" t="s">
        <v>133</v>
      </c>
      <c r="F908"/>
      <c r="G908" t="s">
        <v>133</v>
      </c>
      <c r="H908" t="s">
        <v>133</v>
      </c>
      <c r="I908" t="s">
        <v>133</v>
      </c>
      <c r="J908" t="s">
        <v>131</v>
      </c>
      <c r="K908" t="s">
        <v>131</v>
      </c>
      <c r="L908" t="s">
        <v>131</v>
      </c>
      <c r="M908" t="s">
        <v>131</v>
      </c>
      <c r="N908" t="s">
        <v>131</v>
      </c>
      <c r="O908" t="s">
        <v>131</v>
      </c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32" t="s">
        <v>4432</v>
      </c>
      <c r="BB908" s="232">
        <v>0</v>
      </c>
      <c r="BC908" t="e">
        <v>#N/A</v>
      </c>
      <c r="BD908">
        <f>VLOOKUP(A908,[1]ورقة6!$A$2:$A$5557,1,0)</f>
        <v>340287</v>
      </c>
      <c r="BE908" s="125">
        <v>0</v>
      </c>
    </row>
    <row r="909" spans="1:57" x14ac:dyDescent="0.25">
      <c r="A909">
        <v>340288</v>
      </c>
      <c r="B909" t="s">
        <v>107</v>
      </c>
      <c r="C909" t="s">
        <v>133</v>
      </c>
      <c r="D909"/>
      <c r="E909"/>
      <c r="F909"/>
      <c r="G909" t="s">
        <v>133</v>
      </c>
      <c r="H909"/>
      <c r="I909" t="s">
        <v>131</v>
      </c>
      <c r="J909" t="s">
        <v>131</v>
      </c>
      <c r="K909" t="s">
        <v>131</v>
      </c>
      <c r="L909" t="s">
        <v>131</v>
      </c>
      <c r="M909" t="s">
        <v>131</v>
      </c>
      <c r="N909" t="s">
        <v>131</v>
      </c>
      <c r="O909" t="s">
        <v>131</v>
      </c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32" t="s">
        <v>4432</v>
      </c>
      <c r="BB909" s="232">
        <v>0</v>
      </c>
      <c r="BC909" t="e">
        <v>#N/A</v>
      </c>
      <c r="BD909">
        <f>VLOOKUP(A909,[1]ورقة6!$A$2:$A$5557,1,0)</f>
        <v>340288</v>
      </c>
      <c r="BE909" s="125">
        <v>0</v>
      </c>
    </row>
    <row r="910" spans="1:57" x14ac:dyDescent="0.25">
      <c r="A910">
        <v>340289</v>
      </c>
      <c r="B910" t="s">
        <v>107</v>
      </c>
      <c r="C910"/>
      <c r="D910"/>
      <c r="E910"/>
      <c r="F910"/>
      <c r="G910" t="s">
        <v>133</v>
      </c>
      <c r="H910"/>
      <c r="I910"/>
      <c r="J910" t="s">
        <v>131</v>
      </c>
      <c r="K910" t="s">
        <v>131</v>
      </c>
      <c r="L910" t="s">
        <v>131</v>
      </c>
      <c r="M910" t="s">
        <v>131</v>
      </c>
      <c r="N910" t="s">
        <v>131</v>
      </c>
      <c r="O910" t="s">
        <v>131</v>
      </c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32" t="s">
        <v>4432</v>
      </c>
      <c r="BB910" s="232">
        <v>0</v>
      </c>
      <c r="BC910" t="e">
        <v>#N/A</v>
      </c>
      <c r="BD910">
        <f>VLOOKUP(A910,[1]ورقة6!$A$2:$A$5557,1,0)</f>
        <v>340289</v>
      </c>
      <c r="BE910" s="125">
        <v>0</v>
      </c>
    </row>
    <row r="911" spans="1:57" x14ac:dyDescent="0.25">
      <c r="A911">
        <v>340290</v>
      </c>
      <c r="B911" t="s">
        <v>107</v>
      </c>
      <c r="C911"/>
      <c r="D911"/>
      <c r="E911"/>
      <c r="F911"/>
      <c r="G911"/>
      <c r="H911"/>
      <c r="I911"/>
      <c r="J911" t="s">
        <v>131</v>
      </c>
      <c r="K911" t="s">
        <v>131</v>
      </c>
      <c r="L911" t="s">
        <v>131</v>
      </c>
      <c r="M911" t="s">
        <v>131</v>
      </c>
      <c r="N911" t="s">
        <v>131</v>
      </c>
      <c r="O911" t="s">
        <v>131</v>
      </c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32" t="s">
        <v>4432</v>
      </c>
      <c r="BB911" s="232">
        <v>0</v>
      </c>
      <c r="BC911" t="e">
        <v>#N/A</v>
      </c>
      <c r="BD911">
        <f>VLOOKUP(A911,[1]ورقة6!$A$2:$A$5557,1,0)</f>
        <v>340290</v>
      </c>
      <c r="BE911" s="125">
        <v>0</v>
      </c>
    </row>
    <row r="912" spans="1:57" x14ac:dyDescent="0.25">
      <c r="A912">
        <v>340291</v>
      </c>
      <c r="B912" t="s">
        <v>107</v>
      </c>
      <c r="C912"/>
      <c r="D912"/>
      <c r="E912"/>
      <c r="F912"/>
      <c r="G912" t="s">
        <v>133</v>
      </c>
      <c r="H912" t="s">
        <v>133</v>
      </c>
      <c r="I912" t="s">
        <v>133</v>
      </c>
      <c r="J912" t="s">
        <v>131</v>
      </c>
      <c r="K912" t="s">
        <v>131</v>
      </c>
      <c r="L912" t="s">
        <v>131</v>
      </c>
      <c r="M912" t="s">
        <v>131</v>
      </c>
      <c r="N912" t="s">
        <v>131</v>
      </c>
      <c r="O912" t="s">
        <v>131</v>
      </c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32" t="s">
        <v>4432</v>
      </c>
      <c r="BB912" s="232">
        <v>0</v>
      </c>
      <c r="BC912" t="e">
        <v>#N/A</v>
      </c>
      <c r="BD912">
        <f>VLOOKUP(A912,[1]ورقة6!$A$2:$A$5557,1,0)</f>
        <v>340291</v>
      </c>
      <c r="BE912" s="125">
        <v>0</v>
      </c>
    </row>
    <row r="913" spans="1:57" x14ac:dyDescent="0.25">
      <c r="A913">
        <v>340292</v>
      </c>
      <c r="B913" t="s">
        <v>107</v>
      </c>
      <c r="C913" t="s">
        <v>133</v>
      </c>
      <c r="D913" t="s">
        <v>133</v>
      </c>
      <c r="E913"/>
      <c r="F913"/>
      <c r="G913" t="s">
        <v>133</v>
      </c>
      <c r="H913"/>
      <c r="I913"/>
      <c r="J913" t="s">
        <v>131</v>
      </c>
      <c r="K913" t="s">
        <v>131</v>
      </c>
      <c r="L913" t="s">
        <v>131</v>
      </c>
      <c r="M913" t="s">
        <v>131</v>
      </c>
      <c r="N913" t="s">
        <v>131</v>
      </c>
      <c r="O913" t="s">
        <v>131</v>
      </c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32" t="s">
        <v>4432</v>
      </c>
      <c r="BB913" s="232">
        <v>0</v>
      </c>
      <c r="BC913" t="e">
        <v>#N/A</v>
      </c>
      <c r="BD913">
        <f>VLOOKUP(A913,[1]ورقة6!$A$2:$A$5557,1,0)</f>
        <v>340292</v>
      </c>
      <c r="BE913" s="125">
        <v>0</v>
      </c>
    </row>
    <row r="914" spans="1:57" x14ac:dyDescent="0.25">
      <c r="A914">
        <v>340293</v>
      </c>
      <c r="B914" t="s">
        <v>107</v>
      </c>
      <c r="C914" t="s">
        <v>133</v>
      </c>
      <c r="D914" t="s">
        <v>133</v>
      </c>
      <c r="E914" t="s">
        <v>133</v>
      </c>
      <c r="F914" t="s">
        <v>131</v>
      </c>
      <c r="G914" t="s">
        <v>131</v>
      </c>
      <c r="H914" t="s">
        <v>131</v>
      </c>
      <c r="I914" t="s">
        <v>131</v>
      </c>
      <c r="J914" t="s">
        <v>131</v>
      </c>
      <c r="K914" t="s">
        <v>131</v>
      </c>
      <c r="L914" t="s">
        <v>131</v>
      </c>
      <c r="M914" t="s">
        <v>131</v>
      </c>
      <c r="N914" t="s">
        <v>131</v>
      </c>
      <c r="O914" t="s">
        <v>131</v>
      </c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32" t="s">
        <v>4432</v>
      </c>
      <c r="BB914" s="232">
        <v>0</v>
      </c>
      <c r="BC914" t="e">
        <v>#N/A</v>
      </c>
      <c r="BD914">
        <f>VLOOKUP(A914,[1]ورقة6!$A$2:$A$5557,1,0)</f>
        <v>340293</v>
      </c>
      <c r="BE914" s="125">
        <v>0</v>
      </c>
    </row>
    <row r="915" spans="1:57" x14ac:dyDescent="0.25">
      <c r="A915">
        <v>340294</v>
      </c>
      <c r="B915" t="s">
        <v>107</v>
      </c>
      <c r="C915" t="s">
        <v>133</v>
      </c>
      <c r="D915" t="s">
        <v>133</v>
      </c>
      <c r="E915" t="s">
        <v>131</v>
      </c>
      <c r="F915" t="s">
        <v>131</v>
      </c>
      <c r="G915" t="s">
        <v>131</v>
      </c>
      <c r="H915" t="s">
        <v>133</v>
      </c>
      <c r="I915" t="s">
        <v>133</v>
      </c>
      <c r="J915" t="s">
        <v>131</v>
      </c>
      <c r="K915" t="s">
        <v>131</v>
      </c>
      <c r="L915" t="s">
        <v>131</v>
      </c>
      <c r="M915" t="s">
        <v>131</v>
      </c>
      <c r="N915" t="s">
        <v>131</v>
      </c>
      <c r="O915" t="s">
        <v>131</v>
      </c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32" t="s">
        <v>4432</v>
      </c>
      <c r="BB915" s="232">
        <v>0</v>
      </c>
      <c r="BC915" t="e">
        <v>#N/A</v>
      </c>
      <c r="BD915">
        <f>VLOOKUP(A915,[1]ورقة6!$A$2:$A$5557,1,0)</f>
        <v>340294</v>
      </c>
      <c r="BE915" s="125">
        <v>0</v>
      </c>
    </row>
    <row r="916" spans="1:57" x14ac:dyDescent="0.25">
      <c r="A916">
        <v>340295</v>
      </c>
      <c r="B916" t="s">
        <v>107</v>
      </c>
      <c r="C916" t="s">
        <v>133</v>
      </c>
      <c r="D916" t="s">
        <v>133</v>
      </c>
      <c r="E916" t="s">
        <v>131</v>
      </c>
      <c r="F916" t="s">
        <v>133</v>
      </c>
      <c r="G916" t="s">
        <v>131</v>
      </c>
      <c r="H916" t="s">
        <v>133</v>
      </c>
      <c r="I916" t="s">
        <v>131</v>
      </c>
      <c r="J916" t="s">
        <v>131</v>
      </c>
      <c r="K916" t="s">
        <v>131</v>
      </c>
      <c r="L916" t="s">
        <v>131</v>
      </c>
      <c r="M916" t="s">
        <v>131</v>
      </c>
      <c r="N916" t="s">
        <v>131</v>
      </c>
      <c r="O916" t="s">
        <v>131</v>
      </c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 s="232" t="s">
        <v>4432</v>
      </c>
      <c r="BB916" s="232">
        <v>0</v>
      </c>
      <c r="BC916" t="e">
        <v>#N/A</v>
      </c>
      <c r="BD916">
        <f>VLOOKUP(A916,[1]ورقة6!$A$2:$A$5557,1,0)</f>
        <v>340295</v>
      </c>
      <c r="BE916" s="125">
        <v>0</v>
      </c>
    </row>
    <row r="917" spans="1:57" x14ac:dyDescent="0.25">
      <c r="A917">
        <v>340296</v>
      </c>
      <c r="B917" t="s">
        <v>107</v>
      </c>
      <c r="C917" t="s">
        <v>133</v>
      </c>
      <c r="D917" t="s">
        <v>133</v>
      </c>
      <c r="E917" t="s">
        <v>133</v>
      </c>
      <c r="F917" t="s">
        <v>133</v>
      </c>
      <c r="G917" t="s">
        <v>133</v>
      </c>
      <c r="H917" t="s">
        <v>133</v>
      </c>
      <c r="I917" t="s">
        <v>133</v>
      </c>
      <c r="J917" t="s">
        <v>131</v>
      </c>
      <c r="K917" t="s">
        <v>131</v>
      </c>
      <c r="L917" t="s">
        <v>131</v>
      </c>
      <c r="M917" t="s">
        <v>131</v>
      </c>
      <c r="N917" t="s">
        <v>131</v>
      </c>
      <c r="O917" t="s">
        <v>131</v>
      </c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32" t="s">
        <v>4432</v>
      </c>
      <c r="BB917" s="232">
        <v>0</v>
      </c>
      <c r="BC917" t="e">
        <v>#N/A</v>
      </c>
      <c r="BD917">
        <f>VLOOKUP(A917,[1]ورقة6!$A$2:$A$5557,1,0)</f>
        <v>340296</v>
      </c>
      <c r="BE917" s="125">
        <v>0</v>
      </c>
    </row>
    <row r="918" spans="1:57" x14ac:dyDescent="0.25">
      <c r="A918">
        <v>340297</v>
      </c>
      <c r="B918" t="s">
        <v>107</v>
      </c>
      <c r="C918" t="s">
        <v>133</v>
      </c>
      <c r="D918" t="s">
        <v>133</v>
      </c>
      <c r="E918" t="s">
        <v>133</v>
      </c>
      <c r="F918" t="s">
        <v>133</v>
      </c>
      <c r="G918" t="s">
        <v>133</v>
      </c>
      <c r="H918" t="s">
        <v>133</v>
      </c>
      <c r="I918" t="s">
        <v>133</v>
      </c>
      <c r="J918" t="s">
        <v>131</v>
      </c>
      <c r="K918" t="s">
        <v>131</v>
      </c>
      <c r="L918" t="s">
        <v>131</v>
      </c>
      <c r="M918" t="s">
        <v>131</v>
      </c>
      <c r="N918" t="s">
        <v>131</v>
      </c>
      <c r="O918" t="s">
        <v>131</v>
      </c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 s="232" t="s">
        <v>4432</v>
      </c>
      <c r="BB918" s="232">
        <v>0</v>
      </c>
      <c r="BC918" t="e">
        <v>#N/A</v>
      </c>
      <c r="BD918">
        <f>VLOOKUP(A918,[1]ورقة6!$A$2:$A$5557,1,0)</f>
        <v>340297</v>
      </c>
      <c r="BE918" s="125">
        <v>0</v>
      </c>
    </row>
    <row r="919" spans="1:57" x14ac:dyDescent="0.25">
      <c r="A919">
        <v>340298</v>
      </c>
      <c r="B919" t="s">
        <v>107</v>
      </c>
      <c r="C919"/>
      <c r="D919"/>
      <c r="E919" t="s">
        <v>133</v>
      </c>
      <c r="F919" t="s">
        <v>133</v>
      </c>
      <c r="G919" t="s">
        <v>133</v>
      </c>
      <c r="H919"/>
      <c r="I919"/>
      <c r="J919" t="s">
        <v>131</v>
      </c>
      <c r="K919" t="s">
        <v>131</v>
      </c>
      <c r="L919" t="s">
        <v>131</v>
      </c>
      <c r="M919" t="s">
        <v>131</v>
      </c>
      <c r="N919" t="s">
        <v>131</v>
      </c>
      <c r="O919" t="s">
        <v>131</v>
      </c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32" t="s">
        <v>4432</v>
      </c>
      <c r="BB919" s="232">
        <v>0</v>
      </c>
      <c r="BC919" t="e">
        <v>#N/A</v>
      </c>
      <c r="BD919">
        <f>VLOOKUP(A919,[1]ورقة6!$A$2:$A$5557,1,0)</f>
        <v>340298</v>
      </c>
      <c r="BE919" s="125">
        <v>0</v>
      </c>
    </row>
    <row r="920" spans="1:57" x14ac:dyDescent="0.25">
      <c r="A920">
        <v>340299</v>
      </c>
      <c r="B920" t="s">
        <v>107</v>
      </c>
      <c r="C920" t="s">
        <v>133</v>
      </c>
      <c r="D920" t="s">
        <v>133</v>
      </c>
      <c r="E920" t="s">
        <v>133</v>
      </c>
      <c r="F920" t="s">
        <v>133</v>
      </c>
      <c r="G920" t="s">
        <v>133</v>
      </c>
      <c r="H920" t="s">
        <v>133</v>
      </c>
      <c r="I920" t="s">
        <v>133</v>
      </c>
      <c r="J920" t="s">
        <v>131</v>
      </c>
      <c r="K920" t="s">
        <v>131</v>
      </c>
      <c r="L920" t="s">
        <v>131</v>
      </c>
      <c r="M920" t="s">
        <v>131</v>
      </c>
      <c r="N920" t="s">
        <v>131</v>
      </c>
      <c r="O920" t="s">
        <v>131</v>
      </c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32" t="s">
        <v>4432</v>
      </c>
      <c r="BB920" s="232">
        <v>0</v>
      </c>
      <c r="BC920" t="e">
        <v>#N/A</v>
      </c>
      <c r="BD920">
        <f>VLOOKUP(A920,[1]ورقة6!$A$2:$A$5557,1,0)</f>
        <v>340299</v>
      </c>
      <c r="BE920" s="125">
        <v>0</v>
      </c>
    </row>
    <row r="921" spans="1:57" x14ac:dyDescent="0.25">
      <c r="A921">
        <v>340300</v>
      </c>
      <c r="B921" t="s">
        <v>107</v>
      </c>
      <c r="C921" t="s">
        <v>133</v>
      </c>
      <c r="D921" t="s">
        <v>131</v>
      </c>
      <c r="E921" t="s">
        <v>133</v>
      </c>
      <c r="F921" t="s">
        <v>131</v>
      </c>
      <c r="G921" t="s">
        <v>131</v>
      </c>
      <c r="H921" t="s">
        <v>133</v>
      </c>
      <c r="I921" t="s">
        <v>131</v>
      </c>
      <c r="J921" t="s">
        <v>131</v>
      </c>
      <c r="K921" t="s">
        <v>131</v>
      </c>
      <c r="L921" t="s">
        <v>131</v>
      </c>
      <c r="M921" t="s">
        <v>131</v>
      </c>
      <c r="N921" t="s">
        <v>131</v>
      </c>
      <c r="O921" t="s">
        <v>131</v>
      </c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32" t="s">
        <v>4432</v>
      </c>
      <c r="BB921" s="232">
        <v>0</v>
      </c>
      <c r="BC921" t="e">
        <v>#N/A</v>
      </c>
      <c r="BD921">
        <f>VLOOKUP(A921,[1]ورقة6!$A$2:$A$5557,1,0)</f>
        <v>340300</v>
      </c>
      <c r="BE921" s="125">
        <v>0</v>
      </c>
    </row>
    <row r="922" spans="1:57" x14ac:dyDescent="0.25">
      <c r="A922">
        <v>340301</v>
      </c>
      <c r="B922" t="s">
        <v>107</v>
      </c>
      <c r="C922"/>
      <c r="D922" t="s">
        <v>133</v>
      </c>
      <c r="E922" t="s">
        <v>131</v>
      </c>
      <c r="F922" t="s">
        <v>131</v>
      </c>
      <c r="G922" t="s">
        <v>131</v>
      </c>
      <c r="H922"/>
      <c r="I922"/>
      <c r="J922" t="s">
        <v>131</v>
      </c>
      <c r="K922" t="s">
        <v>131</v>
      </c>
      <c r="L922" t="s">
        <v>131</v>
      </c>
      <c r="M922" t="s">
        <v>131</v>
      </c>
      <c r="N922" t="s">
        <v>131</v>
      </c>
      <c r="O922" t="s">
        <v>131</v>
      </c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32" t="s">
        <v>4432</v>
      </c>
      <c r="BB922" s="232">
        <v>0</v>
      </c>
      <c r="BC922" t="e">
        <v>#N/A</v>
      </c>
      <c r="BD922">
        <f>VLOOKUP(A922,[1]ورقة6!$A$2:$A$5557,1,0)</f>
        <v>340301</v>
      </c>
      <c r="BE922" s="125">
        <v>0</v>
      </c>
    </row>
    <row r="923" spans="1:57" x14ac:dyDescent="0.25">
      <c r="A923">
        <v>340302</v>
      </c>
      <c r="B923" t="s">
        <v>107</v>
      </c>
      <c r="C923" t="s">
        <v>133</v>
      </c>
      <c r="D923" t="s">
        <v>133</v>
      </c>
      <c r="E923" t="s">
        <v>133</v>
      </c>
      <c r="F923" t="s">
        <v>133</v>
      </c>
      <c r="G923" t="s">
        <v>133</v>
      </c>
      <c r="H923" t="s">
        <v>133</v>
      </c>
      <c r="I923" t="s">
        <v>133</v>
      </c>
      <c r="J923" t="s">
        <v>131</v>
      </c>
      <c r="K923" t="s">
        <v>131</v>
      </c>
      <c r="L923" t="s">
        <v>131</v>
      </c>
      <c r="M923" t="s">
        <v>131</v>
      </c>
      <c r="N923" t="s">
        <v>131</v>
      </c>
      <c r="O923" t="s">
        <v>131</v>
      </c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32" t="s">
        <v>4432</v>
      </c>
      <c r="BB923" s="232">
        <v>0</v>
      </c>
      <c r="BC923" t="e">
        <v>#N/A</v>
      </c>
      <c r="BD923">
        <f>VLOOKUP(A923,[1]ورقة6!$A$2:$A$5557,1,0)</f>
        <v>340302</v>
      </c>
      <c r="BE923" s="125">
        <v>0</v>
      </c>
    </row>
    <row r="924" spans="1:57" x14ac:dyDescent="0.25">
      <c r="A924">
        <v>340303</v>
      </c>
      <c r="B924" t="s">
        <v>107</v>
      </c>
      <c r="C924" t="s">
        <v>133</v>
      </c>
      <c r="D924" t="s">
        <v>133</v>
      </c>
      <c r="E924" t="s">
        <v>133</v>
      </c>
      <c r="F924" t="s">
        <v>133</v>
      </c>
      <c r="G924" t="s">
        <v>133</v>
      </c>
      <c r="H924" t="s">
        <v>133</v>
      </c>
      <c r="I924" t="s">
        <v>133</v>
      </c>
      <c r="J924" t="s">
        <v>131</v>
      </c>
      <c r="K924" t="s">
        <v>131</v>
      </c>
      <c r="L924" t="s">
        <v>131</v>
      </c>
      <c r="M924" t="s">
        <v>131</v>
      </c>
      <c r="N924" t="s">
        <v>131</v>
      </c>
      <c r="O924" t="s">
        <v>131</v>
      </c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32" t="s">
        <v>4432</v>
      </c>
      <c r="BB924" s="232">
        <v>0</v>
      </c>
      <c r="BC924" t="e">
        <v>#N/A</v>
      </c>
      <c r="BD924">
        <f>VLOOKUP(A924,[1]ورقة6!$A$2:$A$5557,1,0)</f>
        <v>340303</v>
      </c>
      <c r="BE924" s="125">
        <v>0</v>
      </c>
    </row>
    <row r="925" spans="1:57" x14ac:dyDescent="0.25">
      <c r="A925">
        <v>340304</v>
      </c>
      <c r="B925" t="s">
        <v>107</v>
      </c>
      <c r="C925"/>
      <c r="D925" t="s">
        <v>133</v>
      </c>
      <c r="E925" t="s">
        <v>133</v>
      </c>
      <c r="F925"/>
      <c r="G925"/>
      <c r="H925" t="s">
        <v>133</v>
      </c>
      <c r="I925" t="s">
        <v>133</v>
      </c>
      <c r="J925" t="s">
        <v>131</v>
      </c>
      <c r="K925" t="s">
        <v>131</v>
      </c>
      <c r="L925" t="s">
        <v>131</v>
      </c>
      <c r="M925" t="s">
        <v>131</v>
      </c>
      <c r="N925" t="s">
        <v>131</v>
      </c>
      <c r="O925" t="s">
        <v>131</v>
      </c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32" t="s">
        <v>4432</v>
      </c>
      <c r="BB925" s="232">
        <v>0</v>
      </c>
      <c r="BC925" t="e">
        <v>#N/A</v>
      </c>
      <c r="BD925">
        <f>VLOOKUP(A925,[1]ورقة6!$A$2:$A$5557,1,0)</f>
        <v>340304</v>
      </c>
      <c r="BE925" s="125">
        <v>0</v>
      </c>
    </row>
    <row r="926" spans="1:57" x14ac:dyDescent="0.25">
      <c r="A926">
        <v>340305</v>
      </c>
      <c r="B926" t="s">
        <v>107</v>
      </c>
      <c r="C926"/>
      <c r="D926" t="s">
        <v>131</v>
      </c>
      <c r="E926"/>
      <c r="F926"/>
      <c r="G926"/>
      <c r="H926"/>
      <c r="I926"/>
      <c r="J926" t="s">
        <v>131</v>
      </c>
      <c r="K926" t="s">
        <v>131</v>
      </c>
      <c r="L926" t="s">
        <v>131</v>
      </c>
      <c r="M926" t="s">
        <v>131</v>
      </c>
      <c r="N926" t="s">
        <v>131</v>
      </c>
      <c r="O926" t="s">
        <v>131</v>
      </c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32" t="s">
        <v>4432</v>
      </c>
      <c r="BB926" s="232">
        <v>0</v>
      </c>
      <c r="BC926" t="e">
        <v>#N/A</v>
      </c>
      <c r="BD926">
        <f>VLOOKUP(A926,[1]ورقة6!$A$2:$A$5557,1,0)</f>
        <v>340305</v>
      </c>
      <c r="BE926" s="125">
        <v>0</v>
      </c>
    </row>
    <row r="927" spans="1:57" x14ac:dyDescent="0.25">
      <c r="A927">
        <v>340306</v>
      </c>
      <c r="B927" t="s">
        <v>107</v>
      </c>
      <c r="C927" t="s">
        <v>133</v>
      </c>
      <c r="D927" t="s">
        <v>131</v>
      </c>
      <c r="E927" t="s">
        <v>131</v>
      </c>
      <c r="F927" t="s">
        <v>131</v>
      </c>
      <c r="G927" t="s">
        <v>131</v>
      </c>
      <c r="H927" t="s">
        <v>133</v>
      </c>
      <c r="I927" t="s">
        <v>133</v>
      </c>
      <c r="J927" t="s">
        <v>131</v>
      </c>
      <c r="K927" t="s">
        <v>131</v>
      </c>
      <c r="L927" t="s">
        <v>131</v>
      </c>
      <c r="M927" t="s">
        <v>131</v>
      </c>
      <c r="N927" t="s">
        <v>131</v>
      </c>
      <c r="O927" t="s">
        <v>131</v>
      </c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32" t="s">
        <v>4432</v>
      </c>
      <c r="BB927" s="232">
        <v>0</v>
      </c>
      <c r="BC927" t="e">
        <v>#N/A</v>
      </c>
      <c r="BD927">
        <f>VLOOKUP(A927,[1]ورقة6!$A$2:$A$5557,1,0)</f>
        <v>340306</v>
      </c>
      <c r="BE927" s="125">
        <v>0</v>
      </c>
    </row>
    <row r="928" spans="1:57" x14ac:dyDescent="0.25">
      <c r="A928">
        <v>340307</v>
      </c>
      <c r="B928" t="s">
        <v>107</v>
      </c>
      <c r="C928" t="s">
        <v>133</v>
      </c>
      <c r="D928" t="s">
        <v>133</v>
      </c>
      <c r="E928" t="s">
        <v>133</v>
      </c>
      <c r="F928" t="s">
        <v>133</v>
      </c>
      <c r="G928" t="s">
        <v>133</v>
      </c>
      <c r="H928" t="s">
        <v>133</v>
      </c>
      <c r="I928" t="s">
        <v>133</v>
      </c>
      <c r="J928" t="s">
        <v>131</v>
      </c>
      <c r="K928" t="s">
        <v>131</v>
      </c>
      <c r="L928" t="s">
        <v>131</v>
      </c>
      <c r="M928" t="s">
        <v>131</v>
      </c>
      <c r="N928" t="s">
        <v>131</v>
      </c>
      <c r="O928" t="s">
        <v>131</v>
      </c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32" t="s">
        <v>4432</v>
      </c>
      <c r="BB928" s="232">
        <v>0</v>
      </c>
      <c r="BC928" t="e">
        <v>#N/A</v>
      </c>
      <c r="BD928">
        <f>VLOOKUP(A928,[1]ورقة6!$A$2:$A$5557,1,0)</f>
        <v>340307</v>
      </c>
      <c r="BE928" s="125">
        <v>0</v>
      </c>
    </row>
    <row r="929" spans="1:57" x14ac:dyDescent="0.25">
      <c r="A929">
        <v>340308</v>
      </c>
      <c r="B929" t="s">
        <v>107</v>
      </c>
      <c r="C929" t="s">
        <v>133</v>
      </c>
      <c r="D929" t="s">
        <v>133</v>
      </c>
      <c r="E929" t="s">
        <v>133</v>
      </c>
      <c r="F929" t="s">
        <v>133</v>
      </c>
      <c r="G929" t="s">
        <v>133</v>
      </c>
      <c r="H929" t="s">
        <v>133</v>
      </c>
      <c r="I929" t="s">
        <v>133</v>
      </c>
      <c r="J929" t="s">
        <v>131</v>
      </c>
      <c r="K929" t="s">
        <v>131</v>
      </c>
      <c r="L929" t="s">
        <v>131</v>
      </c>
      <c r="M929" t="s">
        <v>131</v>
      </c>
      <c r="N929" t="s">
        <v>131</v>
      </c>
      <c r="O929" t="s">
        <v>131</v>
      </c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32" t="s">
        <v>4432</v>
      </c>
      <c r="BB929" s="232">
        <v>0</v>
      </c>
      <c r="BC929" t="e">
        <v>#N/A</v>
      </c>
      <c r="BD929">
        <f>VLOOKUP(A929,[1]ورقة6!$A$2:$A$5557,1,0)</f>
        <v>340308</v>
      </c>
      <c r="BE929" s="125">
        <v>0</v>
      </c>
    </row>
    <row r="930" spans="1:57" x14ac:dyDescent="0.25">
      <c r="A930">
        <v>340309</v>
      </c>
      <c r="B930" t="s">
        <v>107</v>
      </c>
      <c r="C930" t="s">
        <v>131</v>
      </c>
      <c r="D930" t="s">
        <v>131</v>
      </c>
      <c r="E930" t="s">
        <v>131</v>
      </c>
      <c r="F930" t="s">
        <v>131</v>
      </c>
      <c r="G930" t="s">
        <v>131</v>
      </c>
      <c r="H930" t="s">
        <v>131</v>
      </c>
      <c r="I930" t="s">
        <v>131</v>
      </c>
      <c r="J930" t="s">
        <v>131</v>
      </c>
      <c r="K930" t="s">
        <v>131</v>
      </c>
      <c r="L930" t="s">
        <v>131</v>
      </c>
      <c r="M930" t="s">
        <v>131</v>
      </c>
      <c r="N930" t="s">
        <v>131</v>
      </c>
      <c r="O930" t="s">
        <v>131</v>
      </c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32" t="s">
        <v>4432</v>
      </c>
      <c r="BB930" s="232">
        <v>0</v>
      </c>
      <c r="BC930" t="e">
        <v>#N/A</v>
      </c>
      <c r="BD930">
        <f>VLOOKUP(A930,[1]ورقة6!$A$2:$A$5557,1,0)</f>
        <v>340309</v>
      </c>
      <c r="BE930" s="125">
        <v>0</v>
      </c>
    </row>
    <row r="931" spans="1:57" x14ac:dyDescent="0.25">
      <c r="A931">
        <v>340310</v>
      </c>
      <c r="B931" t="s">
        <v>107</v>
      </c>
      <c r="C931" t="s">
        <v>133</v>
      </c>
      <c r="D931" t="s">
        <v>133</v>
      </c>
      <c r="E931"/>
      <c r="F931"/>
      <c r="G931" t="s">
        <v>133</v>
      </c>
      <c r="H931" t="s">
        <v>133</v>
      </c>
      <c r="I931" t="s">
        <v>131</v>
      </c>
      <c r="J931" t="s">
        <v>131</v>
      </c>
      <c r="K931" t="s">
        <v>131</v>
      </c>
      <c r="L931" t="s">
        <v>131</v>
      </c>
      <c r="M931" t="s">
        <v>131</v>
      </c>
      <c r="N931" t="s">
        <v>131</v>
      </c>
      <c r="O931" t="s">
        <v>131</v>
      </c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32" t="s">
        <v>4432</v>
      </c>
      <c r="BB931" s="232">
        <v>0</v>
      </c>
      <c r="BC931" t="e">
        <v>#N/A</v>
      </c>
      <c r="BD931">
        <f>VLOOKUP(A931,[1]ورقة6!$A$2:$A$5557,1,0)</f>
        <v>340310</v>
      </c>
      <c r="BE931" s="125">
        <v>0</v>
      </c>
    </row>
    <row r="932" spans="1:57" x14ac:dyDescent="0.25">
      <c r="A932">
        <v>340311</v>
      </c>
      <c r="B932" t="s">
        <v>107</v>
      </c>
      <c r="C932" t="s">
        <v>133</v>
      </c>
      <c r="D932" t="s">
        <v>133</v>
      </c>
      <c r="E932" t="s">
        <v>133</v>
      </c>
      <c r="F932" t="s">
        <v>133</v>
      </c>
      <c r="G932" t="s">
        <v>133</v>
      </c>
      <c r="H932" t="s">
        <v>133</v>
      </c>
      <c r="I932" t="s">
        <v>133</v>
      </c>
      <c r="J932" t="s">
        <v>131</v>
      </c>
      <c r="K932" t="s">
        <v>131</v>
      </c>
      <c r="L932" t="s">
        <v>131</v>
      </c>
      <c r="M932" t="s">
        <v>131</v>
      </c>
      <c r="N932" t="s">
        <v>131</v>
      </c>
      <c r="O932" t="s">
        <v>131</v>
      </c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32" t="s">
        <v>4432</v>
      </c>
      <c r="BB932" s="232">
        <v>0</v>
      </c>
      <c r="BC932" t="e">
        <v>#N/A</v>
      </c>
      <c r="BD932">
        <f>VLOOKUP(A932,[1]ورقة6!$A$2:$A$5557,1,0)</f>
        <v>340311</v>
      </c>
      <c r="BE932" s="125">
        <v>0</v>
      </c>
    </row>
    <row r="933" spans="1:57" x14ac:dyDescent="0.25">
      <c r="A933">
        <v>340312</v>
      </c>
      <c r="B933" t="s">
        <v>107</v>
      </c>
      <c r="C933"/>
      <c r="D933" t="s">
        <v>131</v>
      </c>
      <c r="E933" t="s">
        <v>131</v>
      </c>
      <c r="F933" t="s">
        <v>131</v>
      </c>
      <c r="G933" t="s">
        <v>133</v>
      </c>
      <c r="H933"/>
      <c r="I933" t="s">
        <v>131</v>
      </c>
      <c r="J933" t="s">
        <v>131</v>
      </c>
      <c r="K933" t="s">
        <v>131</v>
      </c>
      <c r="L933" t="s">
        <v>131</v>
      </c>
      <c r="M933" t="s">
        <v>131</v>
      </c>
      <c r="N933" t="s">
        <v>131</v>
      </c>
      <c r="O933" t="s">
        <v>131</v>
      </c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32" t="s">
        <v>4432</v>
      </c>
      <c r="BB933" s="232">
        <v>0</v>
      </c>
      <c r="BC933" t="e">
        <v>#N/A</v>
      </c>
      <c r="BD933">
        <f>VLOOKUP(A933,[1]ورقة6!$A$2:$A$5557,1,0)</f>
        <v>340312</v>
      </c>
      <c r="BE933" s="125">
        <v>0</v>
      </c>
    </row>
    <row r="934" spans="1:57" x14ac:dyDescent="0.25">
      <c r="A934">
        <v>340313</v>
      </c>
      <c r="B934" t="s">
        <v>107</v>
      </c>
      <c r="C934" t="s">
        <v>131</v>
      </c>
      <c r="D934" t="s">
        <v>133</v>
      </c>
      <c r="E934" t="s">
        <v>133</v>
      </c>
      <c r="F934" t="s">
        <v>133</v>
      </c>
      <c r="G934" t="s">
        <v>133</v>
      </c>
      <c r="H934" t="s">
        <v>131</v>
      </c>
      <c r="I934" t="s">
        <v>131</v>
      </c>
      <c r="J934" t="s">
        <v>131</v>
      </c>
      <c r="K934" t="s">
        <v>131</v>
      </c>
      <c r="L934" t="s">
        <v>131</v>
      </c>
      <c r="M934" t="s">
        <v>131</v>
      </c>
      <c r="N934" t="s">
        <v>131</v>
      </c>
      <c r="O934" t="s">
        <v>131</v>
      </c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32" t="s">
        <v>4432</v>
      </c>
      <c r="BB934" s="232">
        <v>0</v>
      </c>
      <c r="BC934" t="e">
        <v>#N/A</v>
      </c>
      <c r="BD934">
        <f>VLOOKUP(A934,[1]ورقة6!$A$2:$A$5557,1,0)</f>
        <v>340313</v>
      </c>
      <c r="BE934" s="125">
        <v>0</v>
      </c>
    </row>
    <row r="935" spans="1:57" x14ac:dyDescent="0.25">
      <c r="A935">
        <v>340314</v>
      </c>
      <c r="B935" t="s">
        <v>107</v>
      </c>
      <c r="C935"/>
      <c r="D935"/>
      <c r="E935"/>
      <c r="F935"/>
      <c r="G935"/>
      <c r="H935"/>
      <c r="I935"/>
      <c r="J935" t="s">
        <v>131</v>
      </c>
      <c r="K935" t="s">
        <v>131</v>
      </c>
      <c r="L935" t="s">
        <v>131</v>
      </c>
      <c r="M935" t="s">
        <v>131</v>
      </c>
      <c r="N935" t="s">
        <v>131</v>
      </c>
      <c r="O935" t="s">
        <v>131</v>
      </c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32" t="s">
        <v>4432</v>
      </c>
      <c r="BB935" s="232">
        <v>0</v>
      </c>
      <c r="BC935" t="e">
        <v>#N/A</v>
      </c>
      <c r="BD935">
        <f>VLOOKUP(A935,[1]ورقة6!$A$2:$A$5557,1,0)</f>
        <v>340314</v>
      </c>
      <c r="BE935" s="125">
        <v>0</v>
      </c>
    </row>
    <row r="936" spans="1:57" x14ac:dyDescent="0.25">
      <c r="A936">
        <v>340315</v>
      </c>
      <c r="B936" t="s">
        <v>107</v>
      </c>
      <c r="C936"/>
      <c r="D936"/>
      <c r="E936"/>
      <c r="F936"/>
      <c r="G936" t="s">
        <v>133</v>
      </c>
      <c r="H936"/>
      <c r="I936" t="s">
        <v>133</v>
      </c>
      <c r="J936" t="s">
        <v>131</v>
      </c>
      <c r="K936" t="s">
        <v>131</v>
      </c>
      <c r="L936" t="s">
        <v>131</v>
      </c>
      <c r="M936" t="s">
        <v>131</v>
      </c>
      <c r="N936" t="s">
        <v>131</v>
      </c>
      <c r="O936" t="s">
        <v>131</v>
      </c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32" t="s">
        <v>4432</v>
      </c>
      <c r="BB936" s="232">
        <v>0</v>
      </c>
      <c r="BC936" t="e">
        <v>#N/A</v>
      </c>
      <c r="BD936">
        <f>VLOOKUP(A936,[1]ورقة6!$A$2:$A$5557,1,0)</f>
        <v>340315</v>
      </c>
      <c r="BE936" s="125">
        <v>0</v>
      </c>
    </row>
    <row r="937" spans="1:57" x14ac:dyDescent="0.25">
      <c r="A937">
        <v>340316</v>
      </c>
      <c r="B937" t="s">
        <v>107</v>
      </c>
      <c r="C937" t="s">
        <v>133</v>
      </c>
      <c r="D937"/>
      <c r="E937"/>
      <c r="F937"/>
      <c r="G937" t="s">
        <v>133</v>
      </c>
      <c r="H937"/>
      <c r="I937" t="s">
        <v>131</v>
      </c>
      <c r="J937" t="s">
        <v>131</v>
      </c>
      <c r="K937" t="s">
        <v>131</v>
      </c>
      <c r="L937" t="s">
        <v>131</v>
      </c>
      <c r="M937" t="s">
        <v>131</v>
      </c>
      <c r="N937" t="s">
        <v>131</v>
      </c>
      <c r="O937" t="s">
        <v>131</v>
      </c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32" t="s">
        <v>4432</v>
      </c>
      <c r="BB937" s="232">
        <v>0</v>
      </c>
      <c r="BC937" t="e">
        <v>#N/A</v>
      </c>
      <c r="BD937">
        <f>VLOOKUP(A937,[1]ورقة6!$A$2:$A$5557,1,0)</f>
        <v>340316</v>
      </c>
      <c r="BE937" s="125">
        <v>0</v>
      </c>
    </row>
    <row r="938" spans="1:57" x14ac:dyDescent="0.25">
      <c r="A938">
        <v>340317</v>
      </c>
      <c r="B938" t="s">
        <v>107</v>
      </c>
      <c r="C938" t="s">
        <v>131</v>
      </c>
      <c r="D938" t="s">
        <v>131</v>
      </c>
      <c r="E938" t="s">
        <v>131</v>
      </c>
      <c r="F938"/>
      <c r="G938" t="s">
        <v>131</v>
      </c>
      <c r="H938" t="s">
        <v>133</v>
      </c>
      <c r="I938"/>
      <c r="J938" t="s">
        <v>131</v>
      </c>
      <c r="K938" t="s">
        <v>131</v>
      </c>
      <c r="L938" t="s">
        <v>131</v>
      </c>
      <c r="M938" t="s">
        <v>131</v>
      </c>
      <c r="N938" t="s">
        <v>131</v>
      </c>
      <c r="O938" t="s">
        <v>131</v>
      </c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 s="232" t="s">
        <v>4432</v>
      </c>
      <c r="BB938" s="232">
        <v>0</v>
      </c>
      <c r="BC938" t="e">
        <v>#N/A</v>
      </c>
      <c r="BD938">
        <f>VLOOKUP(A938,[1]ورقة6!$A$2:$A$5557,1,0)</f>
        <v>340317</v>
      </c>
      <c r="BE938" s="125">
        <v>0</v>
      </c>
    </row>
    <row r="939" spans="1:57" x14ac:dyDescent="0.25">
      <c r="A939">
        <v>340318</v>
      </c>
      <c r="B939" t="s">
        <v>107</v>
      </c>
      <c r="C939" t="s">
        <v>133</v>
      </c>
      <c r="D939" t="s">
        <v>133</v>
      </c>
      <c r="E939" t="s">
        <v>133</v>
      </c>
      <c r="F939"/>
      <c r="G939" t="s">
        <v>133</v>
      </c>
      <c r="H939"/>
      <c r="I939"/>
      <c r="J939" t="s">
        <v>131</v>
      </c>
      <c r="K939" t="s">
        <v>131</v>
      </c>
      <c r="L939" t="s">
        <v>131</v>
      </c>
      <c r="M939" t="s">
        <v>131</v>
      </c>
      <c r="N939" t="s">
        <v>131</v>
      </c>
      <c r="O939" t="s">
        <v>131</v>
      </c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32" t="s">
        <v>4432</v>
      </c>
      <c r="BB939" s="232">
        <v>0</v>
      </c>
      <c r="BC939" t="e">
        <v>#N/A</v>
      </c>
      <c r="BD939">
        <f>VLOOKUP(A939,[1]ورقة6!$A$2:$A$5557,1,0)</f>
        <v>340318</v>
      </c>
      <c r="BE939" s="125">
        <v>0</v>
      </c>
    </row>
    <row r="940" spans="1:57" x14ac:dyDescent="0.25">
      <c r="A940">
        <v>340319</v>
      </c>
      <c r="B940" t="s">
        <v>107</v>
      </c>
      <c r="C940" t="s">
        <v>133</v>
      </c>
      <c r="D940" t="s">
        <v>133</v>
      </c>
      <c r="E940" t="s">
        <v>131</v>
      </c>
      <c r="F940"/>
      <c r="G940" t="s">
        <v>133</v>
      </c>
      <c r="H940"/>
      <c r="I940" t="s">
        <v>131</v>
      </c>
      <c r="J940" t="s">
        <v>131</v>
      </c>
      <c r="K940" t="s">
        <v>131</v>
      </c>
      <c r="L940" t="s">
        <v>131</v>
      </c>
      <c r="M940" t="s">
        <v>131</v>
      </c>
      <c r="N940" t="s">
        <v>131</v>
      </c>
      <c r="O940" t="s">
        <v>131</v>
      </c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32" t="s">
        <v>4432</v>
      </c>
      <c r="BB940" s="232">
        <v>0</v>
      </c>
      <c r="BC940" t="e">
        <v>#N/A</v>
      </c>
      <c r="BD940">
        <f>VLOOKUP(A940,[1]ورقة6!$A$2:$A$5557,1,0)</f>
        <v>340319</v>
      </c>
      <c r="BE940" s="125">
        <v>0</v>
      </c>
    </row>
    <row r="941" spans="1:57" x14ac:dyDescent="0.25">
      <c r="A941">
        <v>340320</v>
      </c>
      <c r="B941" t="s">
        <v>107</v>
      </c>
      <c r="C941" t="s">
        <v>133</v>
      </c>
      <c r="D941" t="s">
        <v>133</v>
      </c>
      <c r="E941" t="s">
        <v>133</v>
      </c>
      <c r="F941" t="s">
        <v>133</v>
      </c>
      <c r="G941" t="s">
        <v>133</v>
      </c>
      <c r="H941" t="s">
        <v>133</v>
      </c>
      <c r="I941" t="s">
        <v>133</v>
      </c>
      <c r="J941" t="s">
        <v>131</v>
      </c>
      <c r="K941" t="s">
        <v>131</v>
      </c>
      <c r="L941" t="s">
        <v>131</v>
      </c>
      <c r="M941" t="s">
        <v>131</v>
      </c>
      <c r="N941" t="s">
        <v>131</v>
      </c>
      <c r="O941" t="s">
        <v>131</v>
      </c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32" t="s">
        <v>4432</v>
      </c>
      <c r="BB941" s="232">
        <v>0</v>
      </c>
      <c r="BC941" t="e">
        <v>#N/A</v>
      </c>
      <c r="BD941">
        <f>VLOOKUP(A941,[1]ورقة6!$A$2:$A$5557,1,0)</f>
        <v>340320</v>
      </c>
      <c r="BE941" s="125">
        <v>0</v>
      </c>
    </row>
    <row r="942" spans="1:57" x14ac:dyDescent="0.25">
      <c r="A942">
        <v>340321</v>
      </c>
      <c r="B942" t="s">
        <v>107</v>
      </c>
      <c r="C942" t="s">
        <v>133</v>
      </c>
      <c r="D942" t="s">
        <v>133</v>
      </c>
      <c r="E942" t="s">
        <v>133</v>
      </c>
      <c r="F942" t="s">
        <v>133</v>
      </c>
      <c r="G942" t="s">
        <v>131</v>
      </c>
      <c r="H942" t="s">
        <v>131</v>
      </c>
      <c r="I942" t="s">
        <v>131</v>
      </c>
      <c r="J942" t="s">
        <v>131</v>
      </c>
      <c r="K942" t="s">
        <v>131</v>
      </c>
      <c r="L942" t="s">
        <v>131</v>
      </c>
      <c r="M942" t="s">
        <v>131</v>
      </c>
      <c r="N942" t="s">
        <v>131</v>
      </c>
      <c r="O942" t="s">
        <v>131</v>
      </c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32" t="s">
        <v>4432</v>
      </c>
      <c r="BB942" s="232">
        <v>0</v>
      </c>
      <c r="BC942" t="e">
        <v>#N/A</v>
      </c>
      <c r="BD942">
        <f>VLOOKUP(A942,[1]ورقة6!$A$2:$A$5557,1,0)</f>
        <v>340321</v>
      </c>
      <c r="BE942" s="125">
        <v>0</v>
      </c>
    </row>
    <row r="943" spans="1:57" x14ac:dyDescent="0.25">
      <c r="A943">
        <v>340322</v>
      </c>
      <c r="B943" t="s">
        <v>107</v>
      </c>
      <c r="C943"/>
      <c r="D943"/>
      <c r="E943"/>
      <c r="F943"/>
      <c r="G943"/>
      <c r="H943" t="s">
        <v>133</v>
      </c>
      <c r="I943"/>
      <c r="J943" t="s">
        <v>131</v>
      </c>
      <c r="K943" t="s">
        <v>131</v>
      </c>
      <c r="L943" t="s">
        <v>131</v>
      </c>
      <c r="M943" t="s">
        <v>131</v>
      </c>
      <c r="N943" t="s">
        <v>131</v>
      </c>
      <c r="O943" t="s">
        <v>131</v>
      </c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 s="232" t="s">
        <v>4432</v>
      </c>
      <c r="BB943" s="232">
        <v>0</v>
      </c>
      <c r="BC943" t="e">
        <v>#N/A</v>
      </c>
      <c r="BD943">
        <f>VLOOKUP(A943,[1]ورقة6!$A$2:$A$5557,1,0)</f>
        <v>340322</v>
      </c>
      <c r="BE943" s="125">
        <v>0</v>
      </c>
    </row>
    <row r="944" spans="1:57" x14ac:dyDescent="0.25">
      <c r="A944">
        <v>340323</v>
      </c>
      <c r="B944" t="s">
        <v>107</v>
      </c>
      <c r="C944"/>
      <c r="D944"/>
      <c r="E944" t="s">
        <v>131</v>
      </c>
      <c r="F944"/>
      <c r="G944" t="s">
        <v>133</v>
      </c>
      <c r="H944"/>
      <c r="I944"/>
      <c r="J944" t="s">
        <v>131</v>
      </c>
      <c r="K944" t="s">
        <v>131</v>
      </c>
      <c r="L944" t="s">
        <v>131</v>
      </c>
      <c r="M944" t="s">
        <v>131</v>
      </c>
      <c r="N944" t="s">
        <v>131</v>
      </c>
      <c r="O944" t="s">
        <v>131</v>
      </c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32" t="s">
        <v>4432</v>
      </c>
      <c r="BB944" s="232">
        <v>0</v>
      </c>
      <c r="BC944" t="e">
        <v>#N/A</v>
      </c>
      <c r="BD944">
        <f>VLOOKUP(A944,[1]ورقة6!$A$2:$A$5557,1,0)</f>
        <v>340323</v>
      </c>
      <c r="BE944" s="125">
        <v>0</v>
      </c>
    </row>
    <row r="945" spans="1:57" x14ac:dyDescent="0.25">
      <c r="A945">
        <v>340324</v>
      </c>
      <c r="B945" t="s">
        <v>107</v>
      </c>
      <c r="C945" t="s">
        <v>133</v>
      </c>
      <c r="D945" t="s">
        <v>133</v>
      </c>
      <c r="E945" t="s">
        <v>133</v>
      </c>
      <c r="F945"/>
      <c r="G945" t="s">
        <v>133</v>
      </c>
      <c r="H945" t="s">
        <v>133</v>
      </c>
      <c r="I945" t="s">
        <v>133</v>
      </c>
      <c r="J945" t="s">
        <v>131</v>
      </c>
      <c r="K945" t="s">
        <v>131</v>
      </c>
      <c r="L945" t="s">
        <v>131</v>
      </c>
      <c r="M945" t="s">
        <v>131</v>
      </c>
      <c r="N945" t="s">
        <v>131</v>
      </c>
      <c r="O945" t="s">
        <v>131</v>
      </c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32" t="s">
        <v>4432</v>
      </c>
      <c r="BB945" s="232">
        <v>0</v>
      </c>
      <c r="BC945" t="e">
        <v>#N/A</v>
      </c>
      <c r="BD945">
        <f>VLOOKUP(A945,[1]ورقة6!$A$2:$A$5557,1,0)</f>
        <v>340324</v>
      </c>
      <c r="BE945" s="125">
        <v>0</v>
      </c>
    </row>
    <row r="946" spans="1:57" x14ac:dyDescent="0.25">
      <c r="A946">
        <v>340325</v>
      </c>
      <c r="B946" t="s">
        <v>107</v>
      </c>
      <c r="C946"/>
      <c r="D946"/>
      <c r="E946"/>
      <c r="F946" t="s">
        <v>131</v>
      </c>
      <c r="G946"/>
      <c r="H946"/>
      <c r="I946"/>
      <c r="J946" t="s">
        <v>131</v>
      </c>
      <c r="K946" t="s">
        <v>131</v>
      </c>
      <c r="L946" t="s">
        <v>131</v>
      </c>
      <c r="M946" t="s">
        <v>131</v>
      </c>
      <c r="N946" t="s">
        <v>131</v>
      </c>
      <c r="O946" t="s">
        <v>131</v>
      </c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32" t="s">
        <v>4432</v>
      </c>
      <c r="BB946" s="232">
        <v>0</v>
      </c>
      <c r="BC946" t="e">
        <v>#N/A</v>
      </c>
      <c r="BD946">
        <f>VLOOKUP(A946,[1]ورقة6!$A$2:$A$5557,1,0)</f>
        <v>340325</v>
      </c>
      <c r="BE946" s="125">
        <v>0</v>
      </c>
    </row>
    <row r="947" spans="1:57" x14ac:dyDescent="0.25">
      <c r="A947">
        <v>340326</v>
      </c>
      <c r="B947" t="s">
        <v>107</v>
      </c>
      <c r="C947" t="s">
        <v>133</v>
      </c>
      <c r="D947" t="s">
        <v>133</v>
      </c>
      <c r="E947" t="s">
        <v>133</v>
      </c>
      <c r="F947" t="s">
        <v>133</v>
      </c>
      <c r="G947" t="s">
        <v>133</v>
      </c>
      <c r="H947" t="s">
        <v>133</v>
      </c>
      <c r="I947" t="s">
        <v>133</v>
      </c>
      <c r="J947" t="s">
        <v>131</v>
      </c>
      <c r="K947" t="s">
        <v>131</v>
      </c>
      <c r="L947" t="s">
        <v>131</v>
      </c>
      <c r="M947" t="s">
        <v>131</v>
      </c>
      <c r="N947" t="s">
        <v>131</v>
      </c>
      <c r="O947" t="s">
        <v>131</v>
      </c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 s="232" t="s">
        <v>4432</v>
      </c>
      <c r="BB947" s="232">
        <v>0</v>
      </c>
      <c r="BC947" t="e">
        <v>#N/A</v>
      </c>
      <c r="BD947">
        <f>VLOOKUP(A947,[1]ورقة6!$A$2:$A$5557,1,0)</f>
        <v>340326</v>
      </c>
      <c r="BE947" s="125">
        <v>0</v>
      </c>
    </row>
    <row r="948" spans="1:57" x14ac:dyDescent="0.25">
      <c r="A948">
        <v>340327</v>
      </c>
      <c r="B948" t="s">
        <v>107</v>
      </c>
      <c r="C948" t="s">
        <v>133</v>
      </c>
      <c r="D948" t="s">
        <v>133</v>
      </c>
      <c r="E948" t="s">
        <v>133</v>
      </c>
      <c r="F948" t="s">
        <v>133</v>
      </c>
      <c r="G948" t="s">
        <v>133</v>
      </c>
      <c r="H948" t="s">
        <v>133</v>
      </c>
      <c r="I948" t="s">
        <v>133</v>
      </c>
      <c r="J948" t="s">
        <v>131</v>
      </c>
      <c r="K948" t="s">
        <v>131</v>
      </c>
      <c r="L948" t="s">
        <v>131</v>
      </c>
      <c r="M948" t="s">
        <v>131</v>
      </c>
      <c r="N948" t="s">
        <v>131</v>
      </c>
      <c r="O948" t="s">
        <v>131</v>
      </c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32" t="s">
        <v>4432</v>
      </c>
      <c r="BB948" s="232">
        <v>0</v>
      </c>
      <c r="BC948" t="e">
        <v>#N/A</v>
      </c>
      <c r="BD948">
        <f>VLOOKUP(A948,[1]ورقة6!$A$2:$A$5557,1,0)</f>
        <v>340327</v>
      </c>
      <c r="BE948" s="125">
        <v>0</v>
      </c>
    </row>
    <row r="949" spans="1:57" x14ac:dyDescent="0.25">
      <c r="A949">
        <v>340328</v>
      </c>
      <c r="B949" t="s">
        <v>107</v>
      </c>
      <c r="C949"/>
      <c r="D949"/>
      <c r="E949"/>
      <c r="F949"/>
      <c r="G949"/>
      <c r="H949"/>
      <c r="I949"/>
      <c r="J949" t="s">
        <v>131</v>
      </c>
      <c r="K949" t="s">
        <v>131</v>
      </c>
      <c r="L949" t="s">
        <v>131</v>
      </c>
      <c r="M949" t="s">
        <v>131</v>
      </c>
      <c r="N949" t="s">
        <v>131</v>
      </c>
      <c r="O949" t="s">
        <v>131</v>
      </c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32" t="s">
        <v>4432</v>
      </c>
      <c r="BB949" s="232">
        <v>0</v>
      </c>
      <c r="BC949" t="e">
        <v>#N/A</v>
      </c>
      <c r="BD949">
        <f>VLOOKUP(A949,[1]ورقة6!$A$2:$A$5557,1,0)</f>
        <v>340328</v>
      </c>
      <c r="BE949" s="125">
        <v>0</v>
      </c>
    </row>
    <row r="950" spans="1:57" x14ac:dyDescent="0.25">
      <c r="A950">
        <v>340329</v>
      </c>
      <c r="B950" t="s">
        <v>107</v>
      </c>
      <c r="C950" t="s">
        <v>133</v>
      </c>
      <c r="D950"/>
      <c r="E950" t="s">
        <v>133</v>
      </c>
      <c r="F950"/>
      <c r="G950" t="s">
        <v>133</v>
      </c>
      <c r="H950" t="s">
        <v>133</v>
      </c>
      <c r="I950"/>
      <c r="J950" t="s">
        <v>131</v>
      </c>
      <c r="K950" t="s">
        <v>131</v>
      </c>
      <c r="L950" t="s">
        <v>131</v>
      </c>
      <c r="M950" t="s">
        <v>131</v>
      </c>
      <c r="N950" t="s">
        <v>131</v>
      </c>
      <c r="O950" t="s">
        <v>131</v>
      </c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 s="232" t="s">
        <v>4432</v>
      </c>
      <c r="BB950" s="232">
        <v>0</v>
      </c>
      <c r="BC950" t="e">
        <v>#N/A</v>
      </c>
      <c r="BD950">
        <f>VLOOKUP(A950,[1]ورقة6!$A$2:$A$5557,1,0)</f>
        <v>340329</v>
      </c>
      <c r="BE950" s="125">
        <v>0</v>
      </c>
    </row>
    <row r="951" spans="1:57" x14ac:dyDescent="0.25">
      <c r="A951">
        <v>340330</v>
      </c>
      <c r="B951" t="s">
        <v>107</v>
      </c>
      <c r="C951" t="s">
        <v>133</v>
      </c>
      <c r="D951" t="s">
        <v>133</v>
      </c>
      <c r="E951" t="s">
        <v>131</v>
      </c>
      <c r="F951" t="s">
        <v>131</v>
      </c>
      <c r="G951" t="s">
        <v>131</v>
      </c>
      <c r="H951" t="s">
        <v>133</v>
      </c>
      <c r="I951" t="s">
        <v>133</v>
      </c>
      <c r="J951" t="s">
        <v>131</v>
      </c>
      <c r="K951" t="s">
        <v>131</v>
      </c>
      <c r="L951" t="s">
        <v>131</v>
      </c>
      <c r="M951" t="s">
        <v>131</v>
      </c>
      <c r="N951" t="s">
        <v>131</v>
      </c>
      <c r="O951" t="s">
        <v>131</v>
      </c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 s="232" t="s">
        <v>4432</v>
      </c>
      <c r="BB951" s="232">
        <v>0</v>
      </c>
      <c r="BC951" t="e">
        <v>#N/A</v>
      </c>
      <c r="BD951">
        <f>VLOOKUP(A951,[1]ورقة6!$A$2:$A$5557,1,0)</f>
        <v>340330</v>
      </c>
      <c r="BE951" s="125">
        <v>0</v>
      </c>
    </row>
    <row r="952" spans="1:57" x14ac:dyDescent="0.25">
      <c r="A952">
        <v>340331</v>
      </c>
      <c r="B952" t="s">
        <v>107</v>
      </c>
      <c r="C952" t="s">
        <v>133</v>
      </c>
      <c r="D952" t="s">
        <v>133</v>
      </c>
      <c r="E952" t="s">
        <v>133</v>
      </c>
      <c r="F952" t="s">
        <v>131</v>
      </c>
      <c r="G952" t="s">
        <v>133</v>
      </c>
      <c r="H952" t="s">
        <v>131</v>
      </c>
      <c r="I952" t="s">
        <v>131</v>
      </c>
      <c r="J952" t="s">
        <v>131</v>
      </c>
      <c r="K952" t="s">
        <v>131</v>
      </c>
      <c r="L952" t="s">
        <v>131</v>
      </c>
      <c r="M952" t="s">
        <v>131</v>
      </c>
      <c r="N952" t="s">
        <v>131</v>
      </c>
      <c r="O952" t="s">
        <v>131</v>
      </c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32" t="s">
        <v>4432</v>
      </c>
      <c r="BB952" s="232">
        <v>0</v>
      </c>
      <c r="BC952" t="e">
        <v>#N/A</v>
      </c>
      <c r="BD952">
        <f>VLOOKUP(A952,[1]ورقة6!$A$2:$A$5557,1,0)</f>
        <v>340331</v>
      </c>
      <c r="BE952" s="125">
        <v>0</v>
      </c>
    </row>
    <row r="953" spans="1:57" x14ac:dyDescent="0.25">
      <c r="A953">
        <v>340332</v>
      </c>
      <c r="B953" t="s">
        <v>107</v>
      </c>
      <c r="C953" t="s">
        <v>133</v>
      </c>
      <c r="D953" t="s">
        <v>133</v>
      </c>
      <c r="E953" t="s">
        <v>133</v>
      </c>
      <c r="F953" t="s">
        <v>133</v>
      </c>
      <c r="G953" t="s">
        <v>133</v>
      </c>
      <c r="H953" t="s">
        <v>133</v>
      </c>
      <c r="I953" t="s">
        <v>133</v>
      </c>
      <c r="J953" t="s">
        <v>131</v>
      </c>
      <c r="K953" t="s">
        <v>131</v>
      </c>
      <c r="L953" t="s">
        <v>131</v>
      </c>
      <c r="M953" t="s">
        <v>131</v>
      </c>
      <c r="N953" t="s">
        <v>131</v>
      </c>
      <c r="O953" t="s">
        <v>131</v>
      </c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32" t="s">
        <v>4432</v>
      </c>
      <c r="BB953" s="232">
        <v>0</v>
      </c>
      <c r="BC953" t="e">
        <v>#N/A</v>
      </c>
      <c r="BD953">
        <f>VLOOKUP(A953,[1]ورقة6!$A$2:$A$5557,1,0)</f>
        <v>340332</v>
      </c>
      <c r="BE953" s="125">
        <v>0</v>
      </c>
    </row>
    <row r="954" spans="1:57" x14ac:dyDescent="0.25">
      <c r="A954">
        <v>340333</v>
      </c>
      <c r="B954" t="s">
        <v>107</v>
      </c>
      <c r="C954" t="s">
        <v>133</v>
      </c>
      <c r="D954" t="s">
        <v>131</v>
      </c>
      <c r="E954" t="s">
        <v>133</v>
      </c>
      <c r="F954" t="s">
        <v>131</v>
      </c>
      <c r="G954" t="s">
        <v>131</v>
      </c>
      <c r="H954" t="s">
        <v>133</v>
      </c>
      <c r="I954" t="s">
        <v>131</v>
      </c>
      <c r="J954" t="s">
        <v>131</v>
      </c>
      <c r="K954" t="s">
        <v>131</v>
      </c>
      <c r="L954" t="s">
        <v>131</v>
      </c>
      <c r="M954" t="s">
        <v>131</v>
      </c>
      <c r="N954" t="s">
        <v>131</v>
      </c>
      <c r="O954" t="s">
        <v>131</v>
      </c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32" t="s">
        <v>4432</v>
      </c>
      <c r="BB954" s="232">
        <v>0</v>
      </c>
      <c r="BC954" t="e">
        <v>#N/A</v>
      </c>
      <c r="BD954">
        <f>VLOOKUP(A954,[1]ورقة6!$A$2:$A$5557,1,0)</f>
        <v>340333</v>
      </c>
      <c r="BE954" s="125">
        <v>0</v>
      </c>
    </row>
    <row r="955" spans="1:57" x14ac:dyDescent="0.25">
      <c r="A955">
        <v>340334</v>
      </c>
      <c r="B955" t="s">
        <v>107</v>
      </c>
      <c r="C955" t="s">
        <v>133</v>
      </c>
      <c r="D955" t="s">
        <v>133</v>
      </c>
      <c r="E955" t="s">
        <v>131</v>
      </c>
      <c r="F955" t="s">
        <v>133</v>
      </c>
      <c r="G955" t="s">
        <v>131</v>
      </c>
      <c r="H955" t="s">
        <v>133</v>
      </c>
      <c r="I955" t="s">
        <v>133</v>
      </c>
      <c r="J955" t="s">
        <v>131</v>
      </c>
      <c r="K955" t="s">
        <v>131</v>
      </c>
      <c r="L955" t="s">
        <v>131</v>
      </c>
      <c r="M955" t="s">
        <v>131</v>
      </c>
      <c r="N955" t="s">
        <v>131</v>
      </c>
      <c r="O955" t="s">
        <v>131</v>
      </c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32" t="s">
        <v>4432</v>
      </c>
      <c r="BB955" s="232">
        <v>0</v>
      </c>
      <c r="BC955" t="e">
        <v>#N/A</v>
      </c>
      <c r="BD955">
        <f>VLOOKUP(A955,[1]ورقة6!$A$2:$A$5557,1,0)</f>
        <v>340334</v>
      </c>
      <c r="BE955" s="125">
        <v>0</v>
      </c>
    </row>
    <row r="956" spans="1:57" x14ac:dyDescent="0.25">
      <c r="A956">
        <v>340335</v>
      </c>
      <c r="B956" t="s">
        <v>107</v>
      </c>
      <c r="C956" t="s">
        <v>133</v>
      </c>
      <c r="D956" t="s">
        <v>133</v>
      </c>
      <c r="E956" t="s">
        <v>133</v>
      </c>
      <c r="F956" t="s">
        <v>133</v>
      </c>
      <c r="G956" t="s">
        <v>133</v>
      </c>
      <c r="H956" t="s">
        <v>133</v>
      </c>
      <c r="I956" t="s">
        <v>133</v>
      </c>
      <c r="J956" t="s">
        <v>131</v>
      </c>
      <c r="K956" t="s">
        <v>131</v>
      </c>
      <c r="L956" t="s">
        <v>131</v>
      </c>
      <c r="M956" t="s">
        <v>131</v>
      </c>
      <c r="N956" t="s">
        <v>131</v>
      </c>
      <c r="O956" t="s">
        <v>131</v>
      </c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32" t="s">
        <v>4432</v>
      </c>
      <c r="BB956" s="232">
        <v>0</v>
      </c>
      <c r="BC956" t="e">
        <v>#N/A</v>
      </c>
      <c r="BD956">
        <f>VLOOKUP(A956,[1]ورقة6!$A$2:$A$5557,1,0)</f>
        <v>340335</v>
      </c>
      <c r="BE956" s="125">
        <v>0</v>
      </c>
    </row>
    <row r="957" spans="1:57" x14ac:dyDescent="0.25">
      <c r="A957">
        <v>340336</v>
      </c>
      <c r="B957" t="s">
        <v>107</v>
      </c>
      <c r="C957" t="s">
        <v>131</v>
      </c>
      <c r="D957"/>
      <c r="E957" t="s">
        <v>131</v>
      </c>
      <c r="F957" t="s">
        <v>133</v>
      </c>
      <c r="G957" t="s">
        <v>133</v>
      </c>
      <c r="H957" t="s">
        <v>133</v>
      </c>
      <c r="I957" t="s">
        <v>131</v>
      </c>
      <c r="J957" t="s">
        <v>131</v>
      </c>
      <c r="K957" t="s">
        <v>131</v>
      </c>
      <c r="L957" t="s">
        <v>131</v>
      </c>
      <c r="M957" t="s">
        <v>131</v>
      </c>
      <c r="N957" t="s">
        <v>131</v>
      </c>
      <c r="O957" t="s">
        <v>131</v>
      </c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32" t="s">
        <v>4432</v>
      </c>
      <c r="BB957" s="232">
        <v>0</v>
      </c>
      <c r="BC957" t="e">
        <v>#N/A</v>
      </c>
      <c r="BD957">
        <f>VLOOKUP(A957,[1]ورقة6!$A$2:$A$5557,1,0)</f>
        <v>340336</v>
      </c>
      <c r="BE957" s="125">
        <v>0</v>
      </c>
    </row>
    <row r="958" spans="1:57" x14ac:dyDescent="0.25">
      <c r="A958">
        <v>340337</v>
      </c>
      <c r="B958" t="s">
        <v>107</v>
      </c>
      <c r="C958" t="s">
        <v>133</v>
      </c>
      <c r="D958" t="s">
        <v>133</v>
      </c>
      <c r="E958" t="s">
        <v>133</v>
      </c>
      <c r="F958" t="s">
        <v>133</v>
      </c>
      <c r="G958" t="s">
        <v>133</v>
      </c>
      <c r="H958" t="s">
        <v>133</v>
      </c>
      <c r="I958"/>
      <c r="J958" t="s">
        <v>131</v>
      </c>
      <c r="K958" t="s">
        <v>131</v>
      </c>
      <c r="L958" t="s">
        <v>131</v>
      </c>
      <c r="M958" t="s">
        <v>131</v>
      </c>
      <c r="N958" t="s">
        <v>131</v>
      </c>
      <c r="O958" t="s">
        <v>131</v>
      </c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32" t="s">
        <v>4432</v>
      </c>
      <c r="BB958" s="232">
        <v>0</v>
      </c>
      <c r="BC958" t="e">
        <v>#N/A</v>
      </c>
      <c r="BD958">
        <f>VLOOKUP(A958,[1]ورقة6!$A$2:$A$5557,1,0)</f>
        <v>340337</v>
      </c>
      <c r="BE958" s="125">
        <v>0</v>
      </c>
    </row>
    <row r="959" spans="1:57" x14ac:dyDescent="0.25">
      <c r="A959">
        <v>340338</v>
      </c>
      <c r="B959" t="s">
        <v>107</v>
      </c>
      <c r="C959" t="s">
        <v>133</v>
      </c>
      <c r="D959"/>
      <c r="E959" t="s">
        <v>133</v>
      </c>
      <c r="F959"/>
      <c r="G959" t="s">
        <v>131</v>
      </c>
      <c r="H959" t="s">
        <v>131</v>
      </c>
      <c r="I959" t="s">
        <v>131</v>
      </c>
      <c r="J959" t="s">
        <v>131</v>
      </c>
      <c r="K959" t="s">
        <v>131</v>
      </c>
      <c r="L959" t="s">
        <v>131</v>
      </c>
      <c r="M959" t="s">
        <v>131</v>
      </c>
      <c r="N959" t="s">
        <v>131</v>
      </c>
      <c r="O959" t="s">
        <v>131</v>
      </c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32" t="s">
        <v>4432</v>
      </c>
      <c r="BB959" s="232">
        <v>0</v>
      </c>
      <c r="BC959" t="e">
        <v>#N/A</v>
      </c>
      <c r="BD959">
        <f>VLOOKUP(A959,[1]ورقة6!$A$2:$A$5557,1,0)</f>
        <v>340338</v>
      </c>
      <c r="BE959" s="125">
        <v>0</v>
      </c>
    </row>
    <row r="960" spans="1:57" x14ac:dyDescent="0.25">
      <c r="A960">
        <v>340339</v>
      </c>
      <c r="B960" t="s">
        <v>107</v>
      </c>
      <c r="C960" t="s">
        <v>133</v>
      </c>
      <c r="D960" t="s">
        <v>131</v>
      </c>
      <c r="E960" t="s">
        <v>133</v>
      </c>
      <c r="F960" t="s">
        <v>133</v>
      </c>
      <c r="G960" t="s">
        <v>133</v>
      </c>
      <c r="H960" t="s">
        <v>131</v>
      </c>
      <c r="I960" t="s">
        <v>131</v>
      </c>
      <c r="J960" t="s">
        <v>131</v>
      </c>
      <c r="K960" t="s">
        <v>131</v>
      </c>
      <c r="L960" t="s">
        <v>131</v>
      </c>
      <c r="M960" t="s">
        <v>131</v>
      </c>
      <c r="N960" t="s">
        <v>131</v>
      </c>
      <c r="O960" t="s">
        <v>131</v>
      </c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 s="232" t="s">
        <v>4432</v>
      </c>
      <c r="BB960" s="232">
        <v>0</v>
      </c>
      <c r="BC960" t="e">
        <v>#N/A</v>
      </c>
      <c r="BD960">
        <f>VLOOKUP(A960,[1]ورقة6!$A$2:$A$5557,1,0)</f>
        <v>340339</v>
      </c>
      <c r="BE960" s="125">
        <v>0</v>
      </c>
    </row>
    <row r="961" spans="1:57" x14ac:dyDescent="0.25">
      <c r="A961">
        <v>340340</v>
      </c>
      <c r="B961" t="s">
        <v>107</v>
      </c>
      <c r="C961"/>
      <c r="D961"/>
      <c r="E961"/>
      <c r="F961"/>
      <c r="G961" t="s">
        <v>133</v>
      </c>
      <c r="H961" t="s">
        <v>133</v>
      </c>
      <c r="I961"/>
      <c r="J961" t="s">
        <v>131</v>
      </c>
      <c r="K961" t="s">
        <v>131</v>
      </c>
      <c r="L961" t="s">
        <v>131</v>
      </c>
      <c r="M961" t="s">
        <v>131</v>
      </c>
      <c r="N961" t="s">
        <v>131</v>
      </c>
      <c r="O961" t="s">
        <v>131</v>
      </c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32" t="s">
        <v>4432</v>
      </c>
      <c r="BB961" s="232">
        <v>0</v>
      </c>
      <c r="BC961" t="e">
        <v>#N/A</v>
      </c>
      <c r="BD961">
        <f>VLOOKUP(A961,[1]ورقة6!$A$2:$A$5557,1,0)</f>
        <v>340340</v>
      </c>
      <c r="BE961" s="125">
        <v>0</v>
      </c>
    </row>
    <row r="962" spans="1:57" x14ac:dyDescent="0.25">
      <c r="A962">
        <v>340341</v>
      </c>
      <c r="B962" t="s">
        <v>107</v>
      </c>
      <c r="C962"/>
      <c r="D962"/>
      <c r="E962"/>
      <c r="F962"/>
      <c r="G962"/>
      <c r="H962"/>
      <c r="I962"/>
      <c r="J962" t="s">
        <v>131</v>
      </c>
      <c r="K962" t="s">
        <v>131</v>
      </c>
      <c r="L962" t="s">
        <v>131</v>
      </c>
      <c r="M962" t="s">
        <v>131</v>
      </c>
      <c r="N962" t="s">
        <v>131</v>
      </c>
      <c r="O962" t="s">
        <v>131</v>
      </c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32" t="s">
        <v>4432</v>
      </c>
      <c r="BB962" s="232">
        <v>0</v>
      </c>
      <c r="BC962" t="e">
        <v>#N/A</v>
      </c>
      <c r="BD962">
        <f>VLOOKUP(A962,[1]ورقة6!$A$2:$A$5557,1,0)</f>
        <v>340341</v>
      </c>
      <c r="BE962" s="125">
        <v>0</v>
      </c>
    </row>
    <row r="963" spans="1:57" x14ac:dyDescent="0.25">
      <c r="A963">
        <v>340342</v>
      </c>
      <c r="B963" t="s">
        <v>107</v>
      </c>
      <c r="C963" t="s">
        <v>133</v>
      </c>
      <c r="D963" t="s">
        <v>133</v>
      </c>
      <c r="E963" t="s">
        <v>133</v>
      </c>
      <c r="F963" t="s">
        <v>133</v>
      </c>
      <c r="G963" t="s">
        <v>133</v>
      </c>
      <c r="H963" t="s">
        <v>133</v>
      </c>
      <c r="I963" t="s">
        <v>133</v>
      </c>
      <c r="J963" t="s">
        <v>131</v>
      </c>
      <c r="K963" t="s">
        <v>131</v>
      </c>
      <c r="L963" t="s">
        <v>131</v>
      </c>
      <c r="M963" t="s">
        <v>131</v>
      </c>
      <c r="N963" t="s">
        <v>131</v>
      </c>
      <c r="O963" t="s">
        <v>131</v>
      </c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32" t="s">
        <v>4432</v>
      </c>
      <c r="BB963" s="232">
        <v>0</v>
      </c>
      <c r="BC963" t="e">
        <v>#N/A</v>
      </c>
      <c r="BD963">
        <f>VLOOKUP(A963,[1]ورقة6!$A$2:$A$5557,1,0)</f>
        <v>340342</v>
      </c>
      <c r="BE963" s="125">
        <v>0</v>
      </c>
    </row>
    <row r="964" spans="1:57" x14ac:dyDescent="0.25">
      <c r="A964">
        <v>340343</v>
      </c>
      <c r="B964" t="s">
        <v>107</v>
      </c>
      <c r="C964"/>
      <c r="D964"/>
      <c r="E964" t="s">
        <v>131</v>
      </c>
      <c r="F964" t="s">
        <v>133</v>
      </c>
      <c r="G964" t="s">
        <v>131</v>
      </c>
      <c r="H964" t="s">
        <v>131</v>
      </c>
      <c r="I964" t="s">
        <v>131</v>
      </c>
      <c r="J964" t="s">
        <v>131</v>
      </c>
      <c r="K964" t="s">
        <v>131</v>
      </c>
      <c r="L964" t="s">
        <v>131</v>
      </c>
      <c r="M964" t="s">
        <v>131</v>
      </c>
      <c r="N964" t="s">
        <v>131</v>
      </c>
      <c r="O964" t="s">
        <v>131</v>
      </c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32" t="s">
        <v>4432</v>
      </c>
      <c r="BB964" s="232">
        <v>0</v>
      </c>
      <c r="BC964" t="e">
        <v>#N/A</v>
      </c>
      <c r="BD964">
        <f>VLOOKUP(A964,[1]ورقة6!$A$2:$A$5557,1,0)</f>
        <v>340343</v>
      </c>
      <c r="BE964" s="125">
        <v>0</v>
      </c>
    </row>
    <row r="965" spans="1:57" x14ac:dyDescent="0.25">
      <c r="A965">
        <v>340344</v>
      </c>
      <c r="B965" t="s">
        <v>107</v>
      </c>
      <c r="C965" t="s">
        <v>133</v>
      </c>
      <c r="D965" t="s">
        <v>133</v>
      </c>
      <c r="E965" t="s">
        <v>133</v>
      </c>
      <c r="F965" t="s">
        <v>133</v>
      </c>
      <c r="G965" t="s">
        <v>133</v>
      </c>
      <c r="H965" t="s">
        <v>133</v>
      </c>
      <c r="I965"/>
      <c r="J965" t="s">
        <v>131</v>
      </c>
      <c r="K965" t="s">
        <v>131</v>
      </c>
      <c r="L965" t="s">
        <v>131</v>
      </c>
      <c r="M965" t="s">
        <v>131</v>
      </c>
      <c r="N965" t="s">
        <v>131</v>
      </c>
      <c r="O965" t="s">
        <v>131</v>
      </c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32" t="s">
        <v>4432</v>
      </c>
      <c r="BB965" s="232">
        <v>0</v>
      </c>
      <c r="BC965" t="e">
        <v>#N/A</v>
      </c>
      <c r="BD965">
        <f>VLOOKUP(A965,[1]ورقة6!$A$2:$A$5557,1,0)</f>
        <v>340344</v>
      </c>
      <c r="BE965" s="125">
        <v>0</v>
      </c>
    </row>
    <row r="966" spans="1:57" x14ac:dyDescent="0.25">
      <c r="A966">
        <v>340345</v>
      </c>
      <c r="B966" t="s">
        <v>107</v>
      </c>
      <c r="C966"/>
      <c r="D966"/>
      <c r="E966"/>
      <c r="F966"/>
      <c r="G966" t="s">
        <v>133</v>
      </c>
      <c r="H966" t="s">
        <v>133</v>
      </c>
      <c r="I966"/>
      <c r="J966" t="s">
        <v>131</v>
      </c>
      <c r="K966" t="s">
        <v>131</v>
      </c>
      <c r="L966" t="s">
        <v>131</v>
      </c>
      <c r="M966" t="s">
        <v>131</v>
      </c>
      <c r="N966" t="s">
        <v>131</v>
      </c>
      <c r="O966" t="s">
        <v>131</v>
      </c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32" t="s">
        <v>4432</v>
      </c>
      <c r="BB966" s="232">
        <v>0</v>
      </c>
      <c r="BC966" t="e">
        <v>#N/A</v>
      </c>
      <c r="BD966">
        <f>VLOOKUP(A966,[1]ورقة6!$A$2:$A$5557,1,0)</f>
        <v>340345</v>
      </c>
      <c r="BE966" s="125">
        <v>0</v>
      </c>
    </row>
    <row r="967" spans="1:57" x14ac:dyDescent="0.25">
      <c r="A967" s="232">
        <v>340346</v>
      </c>
      <c r="B967" s="232" t="s">
        <v>107</v>
      </c>
      <c r="C967" s="232" t="s">
        <v>131</v>
      </c>
      <c r="D967" s="232" t="s">
        <v>131</v>
      </c>
      <c r="E967" s="232" t="s">
        <v>131</v>
      </c>
      <c r="F967" s="232" t="s">
        <v>131</v>
      </c>
      <c r="G967" s="232" t="s">
        <v>131</v>
      </c>
      <c r="H967" s="232" t="s">
        <v>131</v>
      </c>
      <c r="I967" s="232" t="s">
        <v>131</v>
      </c>
      <c r="J967" s="232" t="s">
        <v>131</v>
      </c>
      <c r="K967" s="232" t="s">
        <v>131</v>
      </c>
      <c r="L967" s="232" t="s">
        <v>131</v>
      </c>
      <c r="M967" s="232" t="s">
        <v>131</v>
      </c>
      <c r="N967" s="232" t="s">
        <v>131</v>
      </c>
      <c r="O967" s="232" t="s">
        <v>131</v>
      </c>
      <c r="P967" s="232"/>
      <c r="Q967" s="232"/>
      <c r="R967" s="232"/>
      <c r="S967" s="232"/>
      <c r="T967" s="232"/>
      <c r="U967" s="232"/>
      <c r="V967" s="232"/>
      <c r="W967" s="232"/>
      <c r="X967" s="232"/>
      <c r="Y967" s="232"/>
      <c r="Z967" s="232"/>
      <c r="AA967" s="232"/>
      <c r="AB967" s="232"/>
      <c r="AC967" s="232"/>
      <c r="AD967" s="232"/>
      <c r="AE967" s="232"/>
      <c r="AF967" s="232"/>
      <c r="AG967" s="232"/>
      <c r="AH967" s="232"/>
      <c r="AI967" s="232"/>
      <c r="AJ967" s="232"/>
      <c r="AK967" s="232"/>
      <c r="AL967" s="232"/>
      <c r="AM967" s="232"/>
      <c r="AN967" s="232"/>
      <c r="AO967" s="232"/>
      <c r="AP967" s="232"/>
      <c r="AQ967" s="232"/>
      <c r="AR967" s="232"/>
      <c r="AS967" s="232"/>
      <c r="AT967" s="232"/>
      <c r="AU967" s="232"/>
      <c r="AV967" s="232"/>
      <c r="AW967" s="232"/>
      <c r="AX967" s="232"/>
      <c r="AY967" s="232"/>
      <c r="AZ967" s="232"/>
      <c r="BA967" s="232" t="e">
        <v>#N/A</v>
      </c>
      <c r="BB967" s="232">
        <v>0</v>
      </c>
      <c r="BC967" t="e">
        <v>#N/A</v>
      </c>
      <c r="BD967">
        <f>VLOOKUP(A967,[1]ورقة6!$A$2:$A$5557,1,0)</f>
        <v>340346</v>
      </c>
      <c r="BE967" s="125">
        <v>0</v>
      </c>
    </row>
    <row r="968" spans="1:57" x14ac:dyDescent="0.25">
      <c r="A968">
        <v>340347</v>
      </c>
      <c r="B968" t="s">
        <v>107</v>
      </c>
      <c r="C968" t="s">
        <v>131</v>
      </c>
      <c r="D968" t="s">
        <v>131</v>
      </c>
      <c r="E968" t="s">
        <v>131</v>
      </c>
      <c r="F968" t="s">
        <v>131</v>
      </c>
      <c r="G968" t="s">
        <v>131</v>
      </c>
      <c r="H968" t="s">
        <v>131</v>
      </c>
      <c r="I968" t="s">
        <v>131</v>
      </c>
      <c r="J968" t="s">
        <v>131</v>
      </c>
      <c r="K968" t="s">
        <v>131</v>
      </c>
      <c r="L968" t="s">
        <v>131</v>
      </c>
      <c r="M968" t="s">
        <v>131</v>
      </c>
      <c r="N968" t="s">
        <v>131</v>
      </c>
      <c r="O968" t="s">
        <v>131</v>
      </c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32" t="s">
        <v>4432</v>
      </c>
      <c r="BB968" s="232">
        <v>0</v>
      </c>
      <c r="BC968" t="e">
        <v>#N/A</v>
      </c>
      <c r="BD968">
        <f>VLOOKUP(A968,[1]ورقة6!$A$2:$A$5557,1,0)</f>
        <v>340347</v>
      </c>
      <c r="BE968" s="125">
        <v>0</v>
      </c>
    </row>
    <row r="969" spans="1:57" x14ac:dyDescent="0.25">
      <c r="A969">
        <v>340348</v>
      </c>
      <c r="B969" t="s">
        <v>107</v>
      </c>
      <c r="C969" t="s">
        <v>133</v>
      </c>
      <c r="D969"/>
      <c r="E969" t="s">
        <v>131</v>
      </c>
      <c r="F969" t="s">
        <v>133</v>
      </c>
      <c r="G969" t="s">
        <v>131</v>
      </c>
      <c r="H969"/>
      <c r="I969" t="s">
        <v>133</v>
      </c>
      <c r="J969" t="s">
        <v>131</v>
      </c>
      <c r="K969" t="s">
        <v>131</v>
      </c>
      <c r="L969" t="s">
        <v>131</v>
      </c>
      <c r="M969" t="s">
        <v>131</v>
      </c>
      <c r="N969" t="s">
        <v>131</v>
      </c>
      <c r="O969" t="s">
        <v>131</v>
      </c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32" t="s">
        <v>4432</v>
      </c>
      <c r="BB969" s="232">
        <v>0</v>
      </c>
      <c r="BC969" t="e">
        <v>#N/A</v>
      </c>
      <c r="BD969">
        <f>VLOOKUP(A969,[1]ورقة6!$A$2:$A$5557,1,0)</f>
        <v>340348</v>
      </c>
      <c r="BE969" s="125">
        <v>0</v>
      </c>
    </row>
    <row r="970" spans="1:57" x14ac:dyDescent="0.25">
      <c r="A970">
        <v>340349</v>
      </c>
      <c r="B970" t="s">
        <v>107</v>
      </c>
      <c r="C970" t="s">
        <v>133</v>
      </c>
      <c r="D970" t="s">
        <v>131</v>
      </c>
      <c r="E970" t="s">
        <v>131</v>
      </c>
      <c r="F970" t="s">
        <v>133</v>
      </c>
      <c r="G970" t="s">
        <v>133</v>
      </c>
      <c r="H970" t="s">
        <v>133</v>
      </c>
      <c r="I970" t="s">
        <v>131</v>
      </c>
      <c r="J970" t="s">
        <v>131</v>
      </c>
      <c r="K970" t="s">
        <v>131</v>
      </c>
      <c r="L970" t="s">
        <v>131</v>
      </c>
      <c r="M970" t="s">
        <v>131</v>
      </c>
      <c r="N970" t="s">
        <v>131</v>
      </c>
      <c r="O970" t="s">
        <v>131</v>
      </c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32" t="s">
        <v>4432</v>
      </c>
      <c r="BB970" s="232">
        <v>0</v>
      </c>
      <c r="BC970" t="e">
        <v>#N/A</v>
      </c>
      <c r="BD970">
        <f>VLOOKUP(A970,[1]ورقة6!$A$2:$A$5557,1,0)</f>
        <v>340349</v>
      </c>
      <c r="BE970" s="125">
        <v>0</v>
      </c>
    </row>
    <row r="971" spans="1:57" x14ac:dyDescent="0.25">
      <c r="A971">
        <v>340350</v>
      </c>
      <c r="B971" t="s">
        <v>107</v>
      </c>
      <c r="C971"/>
      <c r="D971"/>
      <c r="E971" t="s">
        <v>133</v>
      </c>
      <c r="F971" t="s">
        <v>133</v>
      </c>
      <c r="G971" t="s">
        <v>133</v>
      </c>
      <c r="H971"/>
      <c r="I971"/>
      <c r="J971" t="s">
        <v>131</v>
      </c>
      <c r="K971" t="s">
        <v>131</v>
      </c>
      <c r="L971" t="s">
        <v>131</v>
      </c>
      <c r="M971" t="s">
        <v>131</v>
      </c>
      <c r="N971" t="s">
        <v>131</v>
      </c>
      <c r="O971" t="s">
        <v>131</v>
      </c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32" t="s">
        <v>4432</v>
      </c>
      <c r="BB971" s="232">
        <v>0</v>
      </c>
      <c r="BC971" t="e">
        <v>#N/A</v>
      </c>
      <c r="BD971">
        <f>VLOOKUP(A971,[1]ورقة6!$A$2:$A$5557,1,0)</f>
        <v>340350</v>
      </c>
      <c r="BE971" s="125">
        <v>0</v>
      </c>
    </row>
    <row r="972" spans="1:57" x14ac:dyDescent="0.25">
      <c r="A972">
        <v>340351</v>
      </c>
      <c r="B972" t="s">
        <v>107</v>
      </c>
      <c r="C972" t="s">
        <v>133</v>
      </c>
      <c r="D972" t="s">
        <v>133</v>
      </c>
      <c r="E972" t="s">
        <v>133</v>
      </c>
      <c r="F972" t="s">
        <v>133</v>
      </c>
      <c r="G972" t="s">
        <v>133</v>
      </c>
      <c r="H972" t="s">
        <v>133</v>
      </c>
      <c r="I972" t="s">
        <v>133</v>
      </c>
      <c r="J972" t="s">
        <v>131</v>
      </c>
      <c r="K972" t="s">
        <v>131</v>
      </c>
      <c r="L972" t="s">
        <v>131</v>
      </c>
      <c r="M972" t="s">
        <v>131</v>
      </c>
      <c r="N972" t="s">
        <v>131</v>
      </c>
      <c r="O972" t="s">
        <v>131</v>
      </c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32" t="s">
        <v>4432</v>
      </c>
      <c r="BB972" s="232">
        <v>0</v>
      </c>
      <c r="BC972" t="e">
        <v>#N/A</v>
      </c>
      <c r="BD972">
        <f>VLOOKUP(A972,[1]ورقة6!$A$2:$A$5557,1,0)</f>
        <v>340351</v>
      </c>
      <c r="BE972" s="125">
        <v>0</v>
      </c>
    </row>
    <row r="973" spans="1:57" x14ac:dyDescent="0.25">
      <c r="A973">
        <v>340352</v>
      </c>
      <c r="B973" t="s">
        <v>107</v>
      </c>
      <c r="C973"/>
      <c r="D973"/>
      <c r="E973" t="s">
        <v>133</v>
      </c>
      <c r="F973"/>
      <c r="G973" t="s">
        <v>133</v>
      </c>
      <c r="H973"/>
      <c r="I973"/>
      <c r="J973" t="s">
        <v>131</v>
      </c>
      <c r="K973" t="s">
        <v>131</v>
      </c>
      <c r="L973" t="s">
        <v>131</v>
      </c>
      <c r="M973" t="s">
        <v>131</v>
      </c>
      <c r="N973" t="s">
        <v>131</v>
      </c>
      <c r="O973" t="s">
        <v>131</v>
      </c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32" t="s">
        <v>4432</v>
      </c>
      <c r="BB973" s="232">
        <v>0</v>
      </c>
      <c r="BC973" t="e">
        <v>#N/A</v>
      </c>
      <c r="BD973">
        <f>VLOOKUP(A973,[1]ورقة6!$A$2:$A$5557,1,0)</f>
        <v>340352</v>
      </c>
      <c r="BE973" s="125">
        <v>0</v>
      </c>
    </row>
    <row r="974" spans="1:57" x14ac:dyDescent="0.25">
      <c r="A974">
        <v>340353</v>
      </c>
      <c r="B974" t="s">
        <v>107</v>
      </c>
      <c r="C974"/>
      <c r="D974"/>
      <c r="E974"/>
      <c r="F974"/>
      <c r="G974" t="s">
        <v>133</v>
      </c>
      <c r="H974"/>
      <c r="I974"/>
      <c r="J974" t="s">
        <v>131</v>
      </c>
      <c r="K974" t="s">
        <v>131</v>
      </c>
      <c r="L974" t="s">
        <v>131</v>
      </c>
      <c r="M974" t="s">
        <v>131</v>
      </c>
      <c r="N974" t="s">
        <v>131</v>
      </c>
      <c r="O974" t="s">
        <v>131</v>
      </c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 s="232" t="s">
        <v>4432</v>
      </c>
      <c r="BB974" s="232">
        <v>0</v>
      </c>
      <c r="BC974" t="e">
        <v>#N/A</v>
      </c>
      <c r="BD974">
        <f>VLOOKUP(A974,[1]ورقة6!$A$2:$A$5557,1,0)</f>
        <v>340353</v>
      </c>
      <c r="BE974" s="125">
        <v>0</v>
      </c>
    </row>
    <row r="975" spans="1:57" x14ac:dyDescent="0.25">
      <c r="A975">
        <v>340354</v>
      </c>
      <c r="B975" t="s">
        <v>107</v>
      </c>
      <c r="C975" t="s">
        <v>133</v>
      </c>
      <c r="D975" t="s">
        <v>131</v>
      </c>
      <c r="E975"/>
      <c r="F975" t="s">
        <v>131</v>
      </c>
      <c r="G975" t="s">
        <v>131</v>
      </c>
      <c r="H975"/>
      <c r="I975" t="s">
        <v>133</v>
      </c>
      <c r="J975" t="s">
        <v>131</v>
      </c>
      <c r="K975" t="s">
        <v>131</v>
      </c>
      <c r="L975" t="s">
        <v>131</v>
      </c>
      <c r="M975" t="s">
        <v>131</v>
      </c>
      <c r="N975" t="s">
        <v>131</v>
      </c>
      <c r="O975" t="s">
        <v>131</v>
      </c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32" t="s">
        <v>4432</v>
      </c>
      <c r="BB975" s="232">
        <v>0</v>
      </c>
      <c r="BC975" t="e">
        <v>#N/A</v>
      </c>
      <c r="BD975">
        <f>VLOOKUP(A975,[1]ورقة6!$A$2:$A$5557,1,0)</f>
        <v>340354</v>
      </c>
      <c r="BE975" s="125">
        <v>0</v>
      </c>
    </row>
    <row r="976" spans="1:57" x14ac:dyDescent="0.25">
      <c r="A976">
        <v>340355</v>
      </c>
      <c r="B976" t="s">
        <v>107</v>
      </c>
      <c r="C976" t="s">
        <v>133</v>
      </c>
      <c r="D976" t="s">
        <v>133</v>
      </c>
      <c r="E976" t="s">
        <v>131</v>
      </c>
      <c r="F976" t="s">
        <v>133</v>
      </c>
      <c r="G976" t="s">
        <v>133</v>
      </c>
      <c r="H976" t="s">
        <v>133</v>
      </c>
      <c r="I976" t="s">
        <v>131</v>
      </c>
      <c r="J976" t="s">
        <v>131</v>
      </c>
      <c r="K976" t="s">
        <v>131</v>
      </c>
      <c r="L976" t="s">
        <v>131</v>
      </c>
      <c r="M976" t="s">
        <v>131</v>
      </c>
      <c r="N976" t="s">
        <v>131</v>
      </c>
      <c r="O976" t="s">
        <v>131</v>
      </c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32" t="s">
        <v>4432</v>
      </c>
      <c r="BB976" s="232">
        <v>0</v>
      </c>
      <c r="BC976" t="e">
        <v>#N/A</v>
      </c>
      <c r="BD976">
        <f>VLOOKUP(A976,[1]ورقة6!$A$2:$A$5557,1,0)</f>
        <v>340355</v>
      </c>
      <c r="BE976" s="125">
        <v>0</v>
      </c>
    </row>
    <row r="977" spans="1:57" x14ac:dyDescent="0.25">
      <c r="A977">
        <v>340356</v>
      </c>
      <c r="B977" t="s">
        <v>107</v>
      </c>
      <c r="C977" t="s">
        <v>133</v>
      </c>
      <c r="D977" t="s">
        <v>133</v>
      </c>
      <c r="E977" t="s">
        <v>131</v>
      </c>
      <c r="F977" t="s">
        <v>133</v>
      </c>
      <c r="G977" t="s">
        <v>131</v>
      </c>
      <c r="H977" t="s">
        <v>133</v>
      </c>
      <c r="I977" t="s">
        <v>133</v>
      </c>
      <c r="J977" t="s">
        <v>131</v>
      </c>
      <c r="K977" t="s">
        <v>131</v>
      </c>
      <c r="L977" t="s">
        <v>131</v>
      </c>
      <c r="M977" t="s">
        <v>131</v>
      </c>
      <c r="N977" t="s">
        <v>131</v>
      </c>
      <c r="O977" t="s">
        <v>131</v>
      </c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32" t="s">
        <v>4432</v>
      </c>
      <c r="BB977" s="232">
        <v>0</v>
      </c>
      <c r="BC977" t="e">
        <v>#N/A</v>
      </c>
      <c r="BD977">
        <f>VLOOKUP(A977,[1]ورقة6!$A$2:$A$5557,1,0)</f>
        <v>340356</v>
      </c>
      <c r="BE977" s="125">
        <v>0</v>
      </c>
    </row>
    <row r="978" spans="1:57" x14ac:dyDescent="0.25">
      <c r="A978">
        <v>340357</v>
      </c>
      <c r="B978" t="s">
        <v>107</v>
      </c>
      <c r="C978"/>
      <c r="D978" t="s">
        <v>131</v>
      </c>
      <c r="E978" t="s">
        <v>131</v>
      </c>
      <c r="F978" t="s">
        <v>131</v>
      </c>
      <c r="G978" t="s">
        <v>131</v>
      </c>
      <c r="H978" t="s">
        <v>133</v>
      </c>
      <c r="I978" t="s">
        <v>131</v>
      </c>
      <c r="J978" t="s">
        <v>131</v>
      </c>
      <c r="K978" t="s">
        <v>131</v>
      </c>
      <c r="L978" t="s">
        <v>131</v>
      </c>
      <c r="M978" t="s">
        <v>131</v>
      </c>
      <c r="N978" t="s">
        <v>131</v>
      </c>
      <c r="O978" t="s">
        <v>131</v>
      </c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32" t="s">
        <v>4432</v>
      </c>
      <c r="BB978" s="232">
        <v>0</v>
      </c>
      <c r="BC978" t="e">
        <v>#N/A</v>
      </c>
      <c r="BD978">
        <f>VLOOKUP(A978,[1]ورقة6!$A$2:$A$5557,1,0)</f>
        <v>340357</v>
      </c>
      <c r="BE978" s="125">
        <v>0</v>
      </c>
    </row>
    <row r="979" spans="1:57" x14ac:dyDescent="0.25">
      <c r="A979">
        <v>340358</v>
      </c>
      <c r="B979" t="s">
        <v>107</v>
      </c>
      <c r="C979" t="s">
        <v>133</v>
      </c>
      <c r="D979" t="s">
        <v>133</v>
      </c>
      <c r="E979" t="s">
        <v>133</v>
      </c>
      <c r="F979" t="s">
        <v>133</v>
      </c>
      <c r="G979" t="s">
        <v>131</v>
      </c>
      <c r="H979" t="s">
        <v>131</v>
      </c>
      <c r="I979" t="s">
        <v>131</v>
      </c>
      <c r="J979" t="s">
        <v>131</v>
      </c>
      <c r="K979" t="s">
        <v>131</v>
      </c>
      <c r="L979" t="s">
        <v>131</v>
      </c>
      <c r="M979" t="s">
        <v>131</v>
      </c>
      <c r="N979" t="s">
        <v>131</v>
      </c>
      <c r="O979" t="s">
        <v>131</v>
      </c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32" t="s">
        <v>4432</v>
      </c>
      <c r="BB979" s="232">
        <v>0</v>
      </c>
      <c r="BC979" t="e">
        <v>#N/A</v>
      </c>
      <c r="BD979">
        <f>VLOOKUP(A979,[1]ورقة6!$A$2:$A$5557,1,0)</f>
        <v>340358</v>
      </c>
      <c r="BE979" s="125">
        <v>0</v>
      </c>
    </row>
    <row r="980" spans="1:57" x14ac:dyDescent="0.25">
      <c r="A980">
        <v>340359</v>
      </c>
      <c r="B980" t="s">
        <v>107</v>
      </c>
      <c r="C980" t="s">
        <v>133</v>
      </c>
      <c r="D980" t="s">
        <v>131</v>
      </c>
      <c r="E980" t="s">
        <v>133</v>
      </c>
      <c r="F980" t="s">
        <v>131</v>
      </c>
      <c r="G980" t="s">
        <v>133</v>
      </c>
      <c r="H980"/>
      <c r="I980"/>
      <c r="J980" t="s">
        <v>131</v>
      </c>
      <c r="K980" t="s">
        <v>131</v>
      </c>
      <c r="L980" t="s">
        <v>131</v>
      </c>
      <c r="M980" t="s">
        <v>131</v>
      </c>
      <c r="N980" t="s">
        <v>131</v>
      </c>
      <c r="O980" t="s">
        <v>131</v>
      </c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32" t="s">
        <v>4432</v>
      </c>
      <c r="BB980" s="232">
        <v>0</v>
      </c>
      <c r="BC980" t="e">
        <v>#N/A</v>
      </c>
      <c r="BD980">
        <f>VLOOKUP(A980,[1]ورقة6!$A$2:$A$5557,1,0)</f>
        <v>340359</v>
      </c>
      <c r="BE980" s="125">
        <v>0</v>
      </c>
    </row>
    <row r="981" spans="1:57" x14ac:dyDescent="0.25">
      <c r="A981">
        <v>340360</v>
      </c>
      <c r="B981" t="s">
        <v>107</v>
      </c>
      <c r="C981" t="s">
        <v>133</v>
      </c>
      <c r="D981" t="s">
        <v>131</v>
      </c>
      <c r="E981" t="s">
        <v>133</v>
      </c>
      <c r="F981" t="s">
        <v>131</v>
      </c>
      <c r="G981" t="s">
        <v>133</v>
      </c>
      <c r="H981" t="s">
        <v>133</v>
      </c>
      <c r="I981" t="s">
        <v>131</v>
      </c>
      <c r="J981" t="s">
        <v>131</v>
      </c>
      <c r="K981" t="s">
        <v>131</v>
      </c>
      <c r="L981" t="s">
        <v>131</v>
      </c>
      <c r="M981" t="s">
        <v>131</v>
      </c>
      <c r="N981" t="s">
        <v>131</v>
      </c>
      <c r="O981" t="s">
        <v>131</v>
      </c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32" t="s">
        <v>4432</v>
      </c>
      <c r="BB981" s="232">
        <v>0</v>
      </c>
      <c r="BC981" t="e">
        <v>#N/A</v>
      </c>
      <c r="BD981">
        <f>VLOOKUP(A981,[1]ورقة6!$A$2:$A$5557,1,0)</f>
        <v>340360</v>
      </c>
      <c r="BE981" s="125">
        <v>0</v>
      </c>
    </row>
    <row r="982" spans="1:57" x14ac:dyDescent="0.25">
      <c r="A982">
        <v>340361</v>
      </c>
      <c r="B982" t="s">
        <v>107</v>
      </c>
      <c r="C982"/>
      <c r="D982"/>
      <c r="E982"/>
      <c r="F982"/>
      <c r="G982"/>
      <c r="H982"/>
      <c r="I982"/>
      <c r="J982" t="s">
        <v>131</v>
      </c>
      <c r="K982" t="s">
        <v>131</v>
      </c>
      <c r="L982" t="s">
        <v>131</v>
      </c>
      <c r="M982" t="s">
        <v>131</v>
      </c>
      <c r="N982" t="s">
        <v>131</v>
      </c>
      <c r="O982" t="s">
        <v>131</v>
      </c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32" t="s">
        <v>4432</v>
      </c>
      <c r="BB982" s="232">
        <v>0</v>
      </c>
      <c r="BC982" t="e">
        <v>#N/A</v>
      </c>
      <c r="BD982">
        <f>VLOOKUP(A982,[1]ورقة6!$A$2:$A$5557,1,0)</f>
        <v>340361</v>
      </c>
      <c r="BE982" s="125">
        <v>0</v>
      </c>
    </row>
    <row r="983" spans="1:57" x14ac:dyDescent="0.25">
      <c r="A983">
        <v>340362</v>
      </c>
      <c r="B983" t="s">
        <v>107</v>
      </c>
      <c r="C983" t="s">
        <v>133</v>
      </c>
      <c r="D983" t="s">
        <v>133</v>
      </c>
      <c r="E983" t="s">
        <v>133</v>
      </c>
      <c r="F983" t="s">
        <v>133</v>
      </c>
      <c r="G983" t="s">
        <v>133</v>
      </c>
      <c r="H983" t="s">
        <v>133</v>
      </c>
      <c r="I983" t="s">
        <v>133</v>
      </c>
      <c r="J983" t="s">
        <v>131</v>
      </c>
      <c r="K983" t="s">
        <v>131</v>
      </c>
      <c r="L983" t="s">
        <v>131</v>
      </c>
      <c r="M983" t="s">
        <v>131</v>
      </c>
      <c r="N983" t="s">
        <v>131</v>
      </c>
      <c r="O983" t="s">
        <v>131</v>
      </c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32" t="s">
        <v>4432</v>
      </c>
      <c r="BB983" s="232">
        <v>0</v>
      </c>
      <c r="BC983" t="e">
        <v>#N/A</v>
      </c>
      <c r="BD983">
        <f>VLOOKUP(A983,[1]ورقة6!$A$2:$A$5557,1,0)</f>
        <v>340362</v>
      </c>
      <c r="BE983" s="125">
        <v>0</v>
      </c>
    </row>
    <row r="984" spans="1:57" x14ac:dyDescent="0.25">
      <c r="A984">
        <v>340363</v>
      </c>
      <c r="B984" t="s">
        <v>107</v>
      </c>
      <c r="C984" t="s">
        <v>133</v>
      </c>
      <c r="D984" t="s">
        <v>133</v>
      </c>
      <c r="E984" t="s">
        <v>133</v>
      </c>
      <c r="F984" t="s">
        <v>133</v>
      </c>
      <c r="G984" t="s">
        <v>133</v>
      </c>
      <c r="H984" t="s">
        <v>133</v>
      </c>
      <c r="I984" t="s">
        <v>133</v>
      </c>
      <c r="J984" t="s">
        <v>131</v>
      </c>
      <c r="K984" t="s">
        <v>131</v>
      </c>
      <c r="L984" t="s">
        <v>131</v>
      </c>
      <c r="M984" t="s">
        <v>131</v>
      </c>
      <c r="N984" t="s">
        <v>131</v>
      </c>
      <c r="O984" t="s">
        <v>131</v>
      </c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32" t="s">
        <v>4432</v>
      </c>
      <c r="BB984" s="232">
        <v>0</v>
      </c>
      <c r="BC984" t="e">
        <v>#N/A</v>
      </c>
      <c r="BD984">
        <f>VLOOKUP(A984,[1]ورقة6!$A$2:$A$5557,1,0)</f>
        <v>340363</v>
      </c>
      <c r="BE984" s="125">
        <v>0</v>
      </c>
    </row>
    <row r="985" spans="1:57" x14ac:dyDescent="0.25">
      <c r="A985">
        <v>340364</v>
      </c>
      <c r="B985" t="s">
        <v>107</v>
      </c>
      <c r="C985" t="s">
        <v>133</v>
      </c>
      <c r="D985" t="s">
        <v>133</v>
      </c>
      <c r="E985" t="s">
        <v>133</v>
      </c>
      <c r="F985" t="s">
        <v>133</v>
      </c>
      <c r="G985" t="s">
        <v>133</v>
      </c>
      <c r="H985" t="s">
        <v>133</v>
      </c>
      <c r="I985" t="s">
        <v>133</v>
      </c>
      <c r="J985" t="s">
        <v>131</v>
      </c>
      <c r="K985" t="s">
        <v>131</v>
      </c>
      <c r="L985" t="s">
        <v>131</v>
      </c>
      <c r="M985" t="s">
        <v>131</v>
      </c>
      <c r="N985" t="s">
        <v>131</v>
      </c>
      <c r="O985" t="s">
        <v>131</v>
      </c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32" t="s">
        <v>4432</v>
      </c>
      <c r="BB985" s="232">
        <v>0</v>
      </c>
      <c r="BC985" t="e">
        <v>#N/A</v>
      </c>
      <c r="BD985">
        <f>VLOOKUP(A985,[1]ورقة6!$A$2:$A$5557,1,0)</f>
        <v>340364</v>
      </c>
      <c r="BE985" s="125">
        <v>0</v>
      </c>
    </row>
    <row r="986" spans="1:57" x14ac:dyDescent="0.25">
      <c r="A986">
        <v>340365</v>
      </c>
      <c r="B986" t="s">
        <v>107</v>
      </c>
      <c r="C986"/>
      <c r="D986"/>
      <c r="E986" t="s">
        <v>131</v>
      </c>
      <c r="F986"/>
      <c r="G986" t="s">
        <v>133</v>
      </c>
      <c r="H986"/>
      <c r="I986"/>
      <c r="J986" t="s">
        <v>131</v>
      </c>
      <c r="K986" t="s">
        <v>131</v>
      </c>
      <c r="L986" t="s">
        <v>131</v>
      </c>
      <c r="M986" t="s">
        <v>131</v>
      </c>
      <c r="N986" t="s">
        <v>131</v>
      </c>
      <c r="O986" t="s">
        <v>131</v>
      </c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32" t="s">
        <v>4432</v>
      </c>
      <c r="BB986" s="232">
        <v>0</v>
      </c>
      <c r="BC986" t="e">
        <v>#N/A</v>
      </c>
      <c r="BD986">
        <f>VLOOKUP(A986,[1]ورقة6!$A$2:$A$5557,1,0)</f>
        <v>340365</v>
      </c>
      <c r="BE986" s="125">
        <v>0</v>
      </c>
    </row>
    <row r="987" spans="1:57" x14ac:dyDescent="0.25">
      <c r="A987">
        <v>340366</v>
      </c>
      <c r="B987" t="s">
        <v>107</v>
      </c>
      <c r="C987" t="s">
        <v>133</v>
      </c>
      <c r="D987" t="s">
        <v>133</v>
      </c>
      <c r="E987" t="s">
        <v>133</v>
      </c>
      <c r="F987" t="s">
        <v>133</v>
      </c>
      <c r="G987" t="s">
        <v>133</v>
      </c>
      <c r="H987" t="s">
        <v>133</v>
      </c>
      <c r="I987" t="s">
        <v>133</v>
      </c>
      <c r="J987" t="s">
        <v>131</v>
      </c>
      <c r="K987" t="s">
        <v>131</v>
      </c>
      <c r="L987" t="s">
        <v>131</v>
      </c>
      <c r="M987" t="s">
        <v>131</v>
      </c>
      <c r="N987" t="s">
        <v>131</v>
      </c>
      <c r="O987" t="s">
        <v>131</v>
      </c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32" t="s">
        <v>4432</v>
      </c>
      <c r="BB987" s="232">
        <v>0</v>
      </c>
      <c r="BC987" t="e">
        <v>#N/A</v>
      </c>
      <c r="BD987">
        <f>VLOOKUP(A987,[1]ورقة6!$A$2:$A$5557,1,0)</f>
        <v>340366</v>
      </c>
      <c r="BE987" s="125">
        <v>0</v>
      </c>
    </row>
    <row r="988" spans="1:57" x14ac:dyDescent="0.25">
      <c r="A988">
        <v>340367</v>
      </c>
      <c r="B988" t="s">
        <v>107</v>
      </c>
      <c r="C988" t="s">
        <v>133</v>
      </c>
      <c r="D988" t="s">
        <v>133</v>
      </c>
      <c r="E988" t="s">
        <v>133</v>
      </c>
      <c r="F988" t="s">
        <v>133</v>
      </c>
      <c r="G988" t="s">
        <v>133</v>
      </c>
      <c r="H988" t="s">
        <v>133</v>
      </c>
      <c r="I988" t="s">
        <v>133</v>
      </c>
      <c r="J988" t="s">
        <v>131</v>
      </c>
      <c r="K988" t="s">
        <v>131</v>
      </c>
      <c r="L988" t="s">
        <v>131</v>
      </c>
      <c r="M988" t="s">
        <v>131</v>
      </c>
      <c r="N988" t="s">
        <v>131</v>
      </c>
      <c r="O988" t="s">
        <v>131</v>
      </c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32" t="s">
        <v>4432</v>
      </c>
      <c r="BB988" s="232">
        <v>0</v>
      </c>
      <c r="BC988" t="e">
        <v>#N/A</v>
      </c>
      <c r="BD988">
        <f>VLOOKUP(A988,[1]ورقة6!$A$2:$A$5557,1,0)</f>
        <v>340367</v>
      </c>
      <c r="BE988" s="125">
        <v>0</v>
      </c>
    </row>
    <row r="989" spans="1:57" x14ac:dyDescent="0.25">
      <c r="A989">
        <v>340368</v>
      </c>
      <c r="B989" t="s">
        <v>107</v>
      </c>
      <c r="C989" t="s">
        <v>133</v>
      </c>
      <c r="D989" t="s">
        <v>133</v>
      </c>
      <c r="E989" t="s">
        <v>133</v>
      </c>
      <c r="F989" t="s">
        <v>133</v>
      </c>
      <c r="G989" t="s">
        <v>133</v>
      </c>
      <c r="H989" t="s">
        <v>133</v>
      </c>
      <c r="I989" t="s">
        <v>133</v>
      </c>
      <c r="J989" t="s">
        <v>131</v>
      </c>
      <c r="K989" t="s">
        <v>131</v>
      </c>
      <c r="L989" t="s">
        <v>131</v>
      </c>
      <c r="M989" t="s">
        <v>131</v>
      </c>
      <c r="N989" t="s">
        <v>131</v>
      </c>
      <c r="O989" t="s">
        <v>131</v>
      </c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 s="232" t="s">
        <v>4432</v>
      </c>
      <c r="BB989" s="232">
        <v>0</v>
      </c>
      <c r="BC989" t="e">
        <v>#N/A</v>
      </c>
      <c r="BD989">
        <f>VLOOKUP(A989,[1]ورقة6!$A$2:$A$5557,1,0)</f>
        <v>340368</v>
      </c>
      <c r="BE989" s="125">
        <v>0</v>
      </c>
    </row>
    <row r="990" spans="1:57" x14ac:dyDescent="0.25">
      <c r="A990">
        <v>340369</v>
      </c>
      <c r="B990" t="s">
        <v>107</v>
      </c>
      <c r="C990"/>
      <c r="D990"/>
      <c r="E990" t="s">
        <v>133</v>
      </c>
      <c r="F990" t="s">
        <v>133</v>
      </c>
      <c r="G990" t="s">
        <v>133</v>
      </c>
      <c r="H990" t="s">
        <v>133</v>
      </c>
      <c r="I990"/>
      <c r="J990" t="s">
        <v>131</v>
      </c>
      <c r="K990" t="s">
        <v>131</v>
      </c>
      <c r="L990" t="s">
        <v>131</v>
      </c>
      <c r="M990" t="s">
        <v>131</v>
      </c>
      <c r="N990" t="s">
        <v>131</v>
      </c>
      <c r="O990" t="s">
        <v>131</v>
      </c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 s="232" t="s">
        <v>4432</v>
      </c>
      <c r="BB990" s="232">
        <v>0</v>
      </c>
      <c r="BC990" t="e">
        <v>#N/A</v>
      </c>
      <c r="BD990">
        <f>VLOOKUP(A990,[1]ورقة6!$A$2:$A$5557,1,0)</f>
        <v>340369</v>
      </c>
      <c r="BE990" s="125">
        <v>0</v>
      </c>
    </row>
    <row r="991" spans="1:57" x14ac:dyDescent="0.25">
      <c r="A991">
        <v>340370</v>
      </c>
      <c r="B991" t="s">
        <v>107</v>
      </c>
      <c r="C991" t="s">
        <v>133</v>
      </c>
      <c r="D991" t="s">
        <v>133</v>
      </c>
      <c r="E991" t="s">
        <v>133</v>
      </c>
      <c r="F991" t="s">
        <v>133</v>
      </c>
      <c r="G991" t="s">
        <v>133</v>
      </c>
      <c r="H991" t="s">
        <v>133</v>
      </c>
      <c r="I991" t="s">
        <v>133</v>
      </c>
      <c r="J991" t="s">
        <v>131</v>
      </c>
      <c r="K991" t="s">
        <v>131</v>
      </c>
      <c r="L991" t="s">
        <v>131</v>
      </c>
      <c r="M991" t="s">
        <v>131</v>
      </c>
      <c r="N991" t="s">
        <v>131</v>
      </c>
      <c r="O991" t="s">
        <v>131</v>
      </c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 s="232" t="s">
        <v>4432</v>
      </c>
      <c r="BB991" s="232">
        <v>0</v>
      </c>
      <c r="BC991" t="e">
        <v>#N/A</v>
      </c>
      <c r="BD991">
        <f>VLOOKUP(A991,[1]ورقة6!$A$2:$A$5557,1,0)</f>
        <v>340370</v>
      </c>
      <c r="BE991" s="125">
        <v>0</v>
      </c>
    </row>
    <row r="992" spans="1:57" x14ac:dyDescent="0.25">
      <c r="A992">
        <v>340371</v>
      </c>
      <c r="B992" t="s">
        <v>107</v>
      </c>
      <c r="C992" t="s">
        <v>133</v>
      </c>
      <c r="D992" t="s">
        <v>133</v>
      </c>
      <c r="E992"/>
      <c r="F992" t="s">
        <v>131</v>
      </c>
      <c r="G992" t="s">
        <v>131</v>
      </c>
      <c r="H992"/>
      <c r="I992" t="s">
        <v>131</v>
      </c>
      <c r="J992" t="s">
        <v>131</v>
      </c>
      <c r="K992" t="s">
        <v>131</v>
      </c>
      <c r="L992" t="s">
        <v>131</v>
      </c>
      <c r="M992" t="s">
        <v>131</v>
      </c>
      <c r="N992" t="s">
        <v>131</v>
      </c>
      <c r="O992" t="s">
        <v>131</v>
      </c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32" t="s">
        <v>4432</v>
      </c>
      <c r="BB992" s="232">
        <v>0</v>
      </c>
      <c r="BC992" t="e">
        <v>#N/A</v>
      </c>
      <c r="BD992">
        <f>VLOOKUP(A992,[1]ورقة6!$A$2:$A$5557,1,0)</f>
        <v>340371</v>
      </c>
      <c r="BE992" s="125">
        <v>0</v>
      </c>
    </row>
    <row r="993" spans="1:57" x14ac:dyDescent="0.25">
      <c r="A993">
        <v>340372</v>
      </c>
      <c r="B993" t="s">
        <v>107</v>
      </c>
      <c r="C993"/>
      <c r="D993" t="s">
        <v>133</v>
      </c>
      <c r="E993"/>
      <c r="F993"/>
      <c r="G993" t="s">
        <v>133</v>
      </c>
      <c r="H993"/>
      <c r="I993"/>
      <c r="J993" t="s">
        <v>131</v>
      </c>
      <c r="K993" t="s">
        <v>131</v>
      </c>
      <c r="L993" t="s">
        <v>131</v>
      </c>
      <c r="M993" t="s">
        <v>131</v>
      </c>
      <c r="N993" t="s">
        <v>131</v>
      </c>
      <c r="O993" t="s">
        <v>131</v>
      </c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32" t="s">
        <v>4432</v>
      </c>
      <c r="BB993" s="232">
        <v>0</v>
      </c>
      <c r="BC993" t="e">
        <v>#N/A</v>
      </c>
      <c r="BD993">
        <f>VLOOKUP(A993,[1]ورقة6!$A$2:$A$5557,1,0)</f>
        <v>340372</v>
      </c>
      <c r="BE993" s="125">
        <v>0</v>
      </c>
    </row>
    <row r="994" spans="1:57" x14ac:dyDescent="0.25">
      <c r="A994">
        <v>340373</v>
      </c>
      <c r="B994" t="s">
        <v>107</v>
      </c>
      <c r="C994"/>
      <c r="D994" t="s">
        <v>133</v>
      </c>
      <c r="E994" t="s">
        <v>133</v>
      </c>
      <c r="F994"/>
      <c r="G994" t="s">
        <v>133</v>
      </c>
      <c r="H994"/>
      <c r="I994" t="s">
        <v>133</v>
      </c>
      <c r="J994" t="s">
        <v>131</v>
      </c>
      <c r="K994" t="s">
        <v>131</v>
      </c>
      <c r="L994" t="s">
        <v>131</v>
      </c>
      <c r="M994" t="s">
        <v>131</v>
      </c>
      <c r="N994" t="s">
        <v>131</v>
      </c>
      <c r="O994" t="s">
        <v>131</v>
      </c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32" t="s">
        <v>4432</v>
      </c>
      <c r="BB994" s="232">
        <v>0</v>
      </c>
      <c r="BC994" t="e">
        <v>#N/A</v>
      </c>
      <c r="BD994">
        <f>VLOOKUP(A994,[1]ورقة6!$A$2:$A$5557,1,0)</f>
        <v>340373</v>
      </c>
      <c r="BE994" s="125">
        <v>0</v>
      </c>
    </row>
    <row r="995" spans="1:57" x14ac:dyDescent="0.25">
      <c r="A995">
        <v>340374</v>
      </c>
      <c r="B995" t="s">
        <v>107</v>
      </c>
      <c r="C995" t="s">
        <v>133</v>
      </c>
      <c r="D995" t="s">
        <v>133</v>
      </c>
      <c r="E995" t="s">
        <v>133</v>
      </c>
      <c r="F995" t="s">
        <v>133</v>
      </c>
      <c r="G995" t="s">
        <v>133</v>
      </c>
      <c r="H995"/>
      <c r="I995" t="s">
        <v>133</v>
      </c>
      <c r="J995" t="s">
        <v>131</v>
      </c>
      <c r="K995" t="s">
        <v>131</v>
      </c>
      <c r="L995" t="s">
        <v>131</v>
      </c>
      <c r="M995" t="s">
        <v>131</v>
      </c>
      <c r="N995" t="s">
        <v>131</v>
      </c>
      <c r="O995" t="s">
        <v>131</v>
      </c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 s="232" t="s">
        <v>4432</v>
      </c>
      <c r="BB995" s="232">
        <v>0</v>
      </c>
      <c r="BC995" t="e">
        <v>#N/A</v>
      </c>
      <c r="BD995">
        <f>VLOOKUP(A995,[1]ورقة6!$A$2:$A$5557,1,0)</f>
        <v>340374</v>
      </c>
      <c r="BE995" s="125">
        <v>0</v>
      </c>
    </row>
    <row r="996" spans="1:57" x14ac:dyDescent="0.25">
      <c r="A996">
        <v>340375</v>
      </c>
      <c r="B996" t="s">
        <v>107</v>
      </c>
      <c r="C996" t="s">
        <v>133</v>
      </c>
      <c r="D996" t="s">
        <v>131</v>
      </c>
      <c r="E996" t="s">
        <v>133</v>
      </c>
      <c r="F996" t="s">
        <v>131</v>
      </c>
      <c r="G996" t="s">
        <v>133</v>
      </c>
      <c r="H996"/>
      <c r="I996" t="s">
        <v>133</v>
      </c>
      <c r="J996" t="s">
        <v>131</v>
      </c>
      <c r="K996" t="s">
        <v>131</v>
      </c>
      <c r="L996" t="s">
        <v>131</v>
      </c>
      <c r="M996" t="s">
        <v>131</v>
      </c>
      <c r="N996" t="s">
        <v>131</v>
      </c>
      <c r="O996" t="s">
        <v>131</v>
      </c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 s="232" t="s">
        <v>4432</v>
      </c>
      <c r="BB996" s="232">
        <v>0</v>
      </c>
      <c r="BC996" t="e">
        <v>#N/A</v>
      </c>
      <c r="BD996">
        <f>VLOOKUP(A996,[1]ورقة6!$A$2:$A$5557,1,0)</f>
        <v>340375</v>
      </c>
      <c r="BE996" s="125">
        <v>0</v>
      </c>
    </row>
    <row r="997" spans="1:57" x14ac:dyDescent="0.25">
      <c r="A997">
        <v>340376</v>
      </c>
      <c r="B997" t="s">
        <v>107</v>
      </c>
      <c r="C997" t="s">
        <v>131</v>
      </c>
      <c r="D997" t="s">
        <v>131</v>
      </c>
      <c r="E997" t="s">
        <v>131</v>
      </c>
      <c r="F997" t="s">
        <v>131</v>
      </c>
      <c r="G997" t="s">
        <v>133</v>
      </c>
      <c r="H997" t="s">
        <v>131</v>
      </c>
      <c r="I997" t="s">
        <v>131</v>
      </c>
      <c r="J997"/>
      <c r="K997" t="s">
        <v>131</v>
      </c>
      <c r="L997" t="s">
        <v>131</v>
      </c>
      <c r="M997" t="s">
        <v>131</v>
      </c>
      <c r="N997"/>
      <c r="O997" t="s">
        <v>131</v>
      </c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 s="232" t="s">
        <v>107</v>
      </c>
      <c r="BB997" s="232">
        <v>0</v>
      </c>
      <c r="BC997" t="e">
        <v>#N/A</v>
      </c>
      <c r="BD997">
        <f>VLOOKUP(A997,[1]ورقة6!$A$2:$A$5557,1,0)</f>
        <v>340376</v>
      </c>
      <c r="BE997" s="125">
        <v>0</v>
      </c>
    </row>
    <row r="998" spans="1:57" x14ac:dyDescent="0.25">
      <c r="A998">
        <v>340377</v>
      </c>
      <c r="B998" t="s">
        <v>107</v>
      </c>
      <c r="C998" t="s">
        <v>131</v>
      </c>
      <c r="D998" t="s">
        <v>131</v>
      </c>
      <c r="E998" t="s">
        <v>131</v>
      </c>
      <c r="F998" t="s">
        <v>131</v>
      </c>
      <c r="G998" t="s">
        <v>133</v>
      </c>
      <c r="H998"/>
      <c r="I998" t="s">
        <v>131</v>
      </c>
      <c r="J998" t="s">
        <v>131</v>
      </c>
      <c r="K998" t="s">
        <v>131</v>
      </c>
      <c r="L998" t="s">
        <v>131</v>
      </c>
      <c r="M998" t="s">
        <v>131</v>
      </c>
      <c r="N998" t="s">
        <v>131</v>
      </c>
      <c r="O998" t="s">
        <v>131</v>
      </c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 s="232" t="s">
        <v>4432</v>
      </c>
      <c r="BB998" s="232">
        <v>0</v>
      </c>
      <c r="BC998" t="e">
        <v>#N/A</v>
      </c>
      <c r="BD998">
        <f>VLOOKUP(A998,[1]ورقة6!$A$2:$A$5557,1,0)</f>
        <v>340377</v>
      </c>
      <c r="BE998" s="125">
        <v>0</v>
      </c>
    </row>
    <row r="999" spans="1:57" x14ac:dyDescent="0.25">
      <c r="A999">
        <v>340379</v>
      </c>
      <c r="B999" t="s">
        <v>107</v>
      </c>
      <c r="C999"/>
      <c r="D999"/>
      <c r="E999"/>
      <c r="F999" t="s">
        <v>131</v>
      </c>
      <c r="G999"/>
      <c r="H999"/>
      <c r="I999" t="s">
        <v>131</v>
      </c>
      <c r="J999"/>
      <c r="K999"/>
      <c r="L999" t="s">
        <v>131</v>
      </c>
      <c r="M999" t="s">
        <v>133</v>
      </c>
      <c r="N999" t="s">
        <v>131</v>
      </c>
      <c r="O999" t="s">
        <v>131</v>
      </c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 s="232" t="s">
        <v>107</v>
      </c>
      <c r="BB999" s="232">
        <v>0</v>
      </c>
      <c r="BC999" t="e">
        <v>#N/A</v>
      </c>
      <c r="BD999">
        <f>VLOOKUP(A999,[1]ورقة6!$A$2:$A$5557,1,0)</f>
        <v>340379</v>
      </c>
      <c r="BE999" s="125">
        <v>0</v>
      </c>
    </row>
    <row r="1000" spans="1:57" x14ac:dyDescent="0.25">
      <c r="A1000">
        <v>340380</v>
      </c>
      <c r="B1000" t="s">
        <v>107</v>
      </c>
      <c r="C1000" t="s">
        <v>131</v>
      </c>
      <c r="D1000" t="s">
        <v>131</v>
      </c>
      <c r="E1000" t="s">
        <v>131</v>
      </c>
      <c r="F1000" t="s">
        <v>131</v>
      </c>
      <c r="G1000" t="s">
        <v>131</v>
      </c>
      <c r="H1000" t="s">
        <v>131</v>
      </c>
      <c r="I1000" t="s">
        <v>131</v>
      </c>
      <c r="J1000" t="s">
        <v>131</v>
      </c>
      <c r="K1000" t="s">
        <v>131</v>
      </c>
      <c r="L1000" t="s">
        <v>131</v>
      </c>
      <c r="M1000" t="s">
        <v>133</v>
      </c>
      <c r="N1000" t="s">
        <v>133</v>
      </c>
      <c r="O1000" t="s">
        <v>131</v>
      </c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 s="232" t="s">
        <v>107</v>
      </c>
      <c r="BB1000" s="232">
        <v>0</v>
      </c>
      <c r="BC1000" t="e">
        <v>#N/A</v>
      </c>
      <c r="BD1000">
        <f>VLOOKUP(A1000,[1]ورقة6!$A$2:$A$5557,1,0)</f>
        <v>340380</v>
      </c>
      <c r="BE1000" s="125">
        <v>0</v>
      </c>
    </row>
    <row r="1001" spans="1:57" x14ac:dyDescent="0.25">
      <c r="A1001">
        <v>340382</v>
      </c>
      <c r="B1001" t="s">
        <v>107</v>
      </c>
      <c r="C1001" t="s">
        <v>131</v>
      </c>
      <c r="D1001" t="s">
        <v>131</v>
      </c>
      <c r="E1001" t="s">
        <v>131</v>
      </c>
      <c r="F1001" t="s">
        <v>131</v>
      </c>
      <c r="G1001" t="s">
        <v>131</v>
      </c>
      <c r="H1001" t="s">
        <v>131</v>
      </c>
      <c r="I1001" t="s">
        <v>131</v>
      </c>
      <c r="J1001" t="s">
        <v>133</v>
      </c>
      <c r="K1001" t="s">
        <v>133</v>
      </c>
      <c r="L1001" t="s">
        <v>131</v>
      </c>
      <c r="M1001" t="s">
        <v>131</v>
      </c>
      <c r="N1001" t="s">
        <v>131</v>
      </c>
      <c r="O1001" t="s">
        <v>131</v>
      </c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32" t="s">
        <v>107</v>
      </c>
      <c r="BB1001" s="232">
        <v>0</v>
      </c>
      <c r="BC1001" t="e">
        <v>#N/A</v>
      </c>
      <c r="BD1001">
        <f>VLOOKUP(A1001,[1]ورقة6!$A$2:$A$5557,1,0)</f>
        <v>340382</v>
      </c>
      <c r="BE1001" s="125">
        <v>0</v>
      </c>
    </row>
    <row r="1002" spans="1:57" x14ac:dyDescent="0.25">
      <c r="A1002">
        <v>340383</v>
      </c>
      <c r="B1002" t="s">
        <v>107</v>
      </c>
      <c r="C1002" t="s">
        <v>133</v>
      </c>
      <c r="D1002" t="s">
        <v>133</v>
      </c>
      <c r="E1002" t="s">
        <v>133</v>
      </c>
      <c r="F1002" t="s">
        <v>133</v>
      </c>
      <c r="G1002" t="s">
        <v>133</v>
      </c>
      <c r="H1002" t="s">
        <v>133</v>
      </c>
      <c r="I1002" t="s">
        <v>133</v>
      </c>
      <c r="J1002" t="s">
        <v>131</v>
      </c>
      <c r="K1002" t="s">
        <v>131</v>
      </c>
      <c r="L1002" t="s">
        <v>131</v>
      </c>
      <c r="M1002" t="s">
        <v>131</v>
      </c>
      <c r="N1002" t="s">
        <v>131</v>
      </c>
      <c r="O1002" t="s">
        <v>131</v>
      </c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 s="232" t="s">
        <v>4432</v>
      </c>
      <c r="BB1002" s="232">
        <v>0</v>
      </c>
      <c r="BC1002" t="e">
        <v>#N/A</v>
      </c>
      <c r="BD1002">
        <f>VLOOKUP(A1002,[1]ورقة6!$A$2:$A$5557,1,0)</f>
        <v>340383</v>
      </c>
      <c r="BE1002" s="125">
        <v>0</v>
      </c>
    </row>
  </sheetData>
  <sheetProtection selectLockedCells="1" selectUnlockedCells="1"/>
  <autoFilter ref="A2:BE1002" xr:uid="{00000000-0009-0000-0000-000005000000}">
    <sortState xmlns:xlrd2="http://schemas.microsoft.com/office/spreadsheetml/2017/richdata2" ref="A3:BE1002">
      <sortCondition ref="A2:A1002"/>
    </sortState>
  </autoFilter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Worksheet____5" filterMode="1"/>
  <dimension ref="A1:AI12312"/>
  <sheetViews>
    <sheetView rightToLeft="1" workbookViewId="0">
      <pane ySplit="2" topLeftCell="A3" activePane="bottomLeft" state="frozen"/>
      <selection pane="bottomLeft" activeCell="A3" sqref="A3"/>
    </sheetView>
  </sheetViews>
  <sheetFormatPr defaultColWidth="9" defaultRowHeight="13.8" x14ac:dyDescent="0.25"/>
  <cols>
    <col min="1" max="1" width="11.09765625" style="115" bestFit="1" customWidth="1"/>
    <col min="2" max="2" width="21.296875" style="115" bestFit="1" customWidth="1"/>
    <col min="3" max="3" width="18.296875" style="115" bestFit="1" customWidth="1"/>
    <col min="4" max="4" width="20.296875" style="115" bestFit="1" customWidth="1"/>
    <col min="5" max="5" width="6.296875" style="115" bestFit="1" customWidth="1"/>
    <col min="6" max="6" width="10.296875" style="115" bestFit="1" customWidth="1"/>
    <col min="7" max="7" width="13.09765625" style="115" bestFit="1" customWidth="1"/>
    <col min="8" max="8" width="12" style="115" bestFit="1" customWidth="1"/>
    <col min="9" max="9" width="13.09765625" style="115" bestFit="1" customWidth="1"/>
    <col min="10" max="11" width="9.296875" style="115" bestFit="1" customWidth="1"/>
    <col min="12" max="12" width="11.09765625" style="115" bestFit="1" customWidth="1"/>
    <col min="13" max="16" width="11.09765625" style="115" customWidth="1"/>
    <col min="17" max="17" width="8.09765625" style="115" bestFit="1" customWidth="1"/>
    <col min="18" max="18" width="9.296875" style="115" bestFit="1" customWidth="1"/>
    <col min="19" max="19" width="10.8984375" style="115" bestFit="1" customWidth="1"/>
    <col min="20" max="21" width="10.296875" style="115" bestFit="1" customWidth="1"/>
    <col min="22" max="22" width="10.296875" style="115" customWidth="1"/>
    <col min="23" max="27" width="13.8984375" style="115" customWidth="1"/>
    <col min="28" max="28" width="18.09765625" style="115" bestFit="1" customWidth="1"/>
    <col min="29" max="29" width="6.8984375" style="115" bestFit="1" customWidth="1"/>
    <col min="30" max="30" width="23.296875" style="115" bestFit="1" customWidth="1"/>
    <col min="31" max="32" width="15.296875" style="115" customWidth="1"/>
    <col min="33" max="33" width="22.59765625" style="115" customWidth="1"/>
    <col min="34" max="35" width="13.296875" style="115" customWidth="1"/>
    <col min="36" max="16384" width="9" style="115"/>
  </cols>
  <sheetData>
    <row r="1" spans="1:35" x14ac:dyDescent="0.25">
      <c r="A1" s="115">
        <v>1</v>
      </c>
      <c r="B1" s="115">
        <v>2</v>
      </c>
      <c r="C1" s="115">
        <v>3</v>
      </c>
      <c r="D1" s="115">
        <v>4</v>
      </c>
      <c r="E1" s="115">
        <v>5</v>
      </c>
      <c r="F1" s="115">
        <v>6</v>
      </c>
      <c r="G1" s="115">
        <v>7</v>
      </c>
      <c r="H1" s="115">
        <v>8</v>
      </c>
      <c r="I1" s="115">
        <v>9</v>
      </c>
      <c r="J1" s="115">
        <v>10</v>
      </c>
      <c r="K1" s="115">
        <v>11</v>
      </c>
      <c r="L1" s="115">
        <v>12</v>
      </c>
      <c r="M1" s="115">
        <v>13</v>
      </c>
      <c r="N1" s="115">
        <v>14</v>
      </c>
      <c r="O1" s="115">
        <v>15</v>
      </c>
      <c r="P1" s="115">
        <v>16</v>
      </c>
      <c r="Q1" s="115">
        <v>17</v>
      </c>
      <c r="R1" s="115">
        <v>18</v>
      </c>
      <c r="S1" s="115">
        <v>19</v>
      </c>
      <c r="T1" s="115">
        <v>20</v>
      </c>
      <c r="U1" s="115">
        <v>21</v>
      </c>
      <c r="V1" s="115">
        <v>22</v>
      </c>
      <c r="W1" s="115">
        <v>23</v>
      </c>
      <c r="X1" s="115">
        <v>24</v>
      </c>
      <c r="Y1" s="115">
        <v>25</v>
      </c>
      <c r="Z1" s="115">
        <v>26</v>
      </c>
      <c r="AA1" s="115">
        <v>27</v>
      </c>
      <c r="AB1" s="115">
        <v>28</v>
      </c>
      <c r="AC1" s="115">
        <v>29</v>
      </c>
      <c r="AD1" s="115">
        <v>30</v>
      </c>
      <c r="AE1" s="115">
        <v>31</v>
      </c>
      <c r="AF1" s="115">
        <v>32</v>
      </c>
      <c r="AG1" s="115">
        <v>33</v>
      </c>
      <c r="AH1" s="115">
        <v>34</v>
      </c>
    </row>
    <row r="2" spans="1:35" x14ac:dyDescent="0.25">
      <c r="A2" s="115" t="s">
        <v>78</v>
      </c>
      <c r="B2" s="115" t="s">
        <v>79</v>
      </c>
      <c r="C2" s="115" t="s">
        <v>80</v>
      </c>
      <c r="D2" s="115" t="s">
        <v>81</v>
      </c>
      <c r="E2" s="115" t="s">
        <v>45</v>
      </c>
      <c r="F2" s="115" t="s">
        <v>42</v>
      </c>
      <c r="G2" s="115" t="s">
        <v>43</v>
      </c>
      <c r="H2" s="115" t="s">
        <v>44</v>
      </c>
      <c r="I2" s="115" t="s">
        <v>85</v>
      </c>
      <c r="J2" s="115" t="s">
        <v>95</v>
      </c>
      <c r="K2" s="115" t="s">
        <v>96</v>
      </c>
      <c r="L2" s="115" t="s">
        <v>97</v>
      </c>
      <c r="M2" s="115" t="s">
        <v>11</v>
      </c>
      <c r="N2" s="115" t="s">
        <v>12</v>
      </c>
      <c r="O2" s="115" t="s">
        <v>13</v>
      </c>
      <c r="P2" s="115" t="s">
        <v>14</v>
      </c>
      <c r="Q2" s="115" t="s">
        <v>93</v>
      </c>
      <c r="R2" s="115" t="s">
        <v>101</v>
      </c>
      <c r="S2" s="115" t="s">
        <v>102</v>
      </c>
      <c r="T2" s="115" t="s">
        <v>103</v>
      </c>
      <c r="U2" s="115" t="s">
        <v>115</v>
      </c>
      <c r="V2" s="115" t="s">
        <v>208</v>
      </c>
      <c r="W2" s="115" t="s">
        <v>202</v>
      </c>
      <c r="X2" s="115" t="s">
        <v>203</v>
      </c>
      <c r="Y2" s="115" t="s">
        <v>204</v>
      </c>
      <c r="Z2" s="115" t="s">
        <v>205</v>
      </c>
      <c r="AA2" s="115" t="s">
        <v>206</v>
      </c>
      <c r="AB2" s="115" t="s">
        <v>207</v>
      </c>
      <c r="AC2" s="115" t="s">
        <v>4309</v>
      </c>
      <c r="AD2" s="115" t="s">
        <v>4310</v>
      </c>
      <c r="AE2" s="115" t="s">
        <v>4311</v>
      </c>
      <c r="AF2" s="115" t="s">
        <v>4410</v>
      </c>
      <c r="AG2" s="115" t="s">
        <v>4415</v>
      </c>
      <c r="AH2" s="115" t="s">
        <v>4423</v>
      </c>
      <c r="AI2" s="115" t="s">
        <v>5558</v>
      </c>
    </row>
    <row r="3" spans="1:35" ht="18" x14ac:dyDescent="0.25">
      <c r="A3" s="235">
        <v>300173</v>
      </c>
      <c r="B3" s="235" t="s">
        <v>4433</v>
      </c>
      <c r="C3" s="235" t="s">
        <v>4434</v>
      </c>
      <c r="D3" s="235" t="s">
        <v>2204</v>
      </c>
      <c r="E3"/>
      <c r="F3" s="126"/>
      <c r="G3" s="236"/>
      <c r="H3"/>
      <c r="I3" t="s">
        <v>107</v>
      </c>
      <c r="J3" s="236"/>
      <c r="K3"/>
      <c r="L3"/>
      <c r="M3"/>
      <c r="N3"/>
      <c r="O3"/>
      <c r="P3"/>
      <c r="Q3"/>
      <c r="U3"/>
      <c r="V3" t="s">
        <v>4335</v>
      </c>
      <c r="W3" s="236"/>
      <c r="X3"/>
      <c r="Y3"/>
      <c r="Z3"/>
      <c r="AA3"/>
      <c r="AB3"/>
      <c r="AC3"/>
      <c r="AD3"/>
      <c r="AE3"/>
      <c r="AF3"/>
      <c r="AG3"/>
      <c r="AH3" s="115" t="s">
        <v>4308</v>
      </c>
      <c r="AI3" s="115" t="e">
        <f>VLOOKUP(A3,'[2]دراسات قانونية'!$A$3:$E$600,1,0)</f>
        <v>#N/A</v>
      </c>
    </row>
    <row r="4" spans="1:35" hidden="1" x14ac:dyDescent="0.25">
      <c r="A4" s="115">
        <v>300177</v>
      </c>
      <c r="B4" s="115" t="s">
        <v>1314</v>
      </c>
      <c r="C4" s="115" t="s">
        <v>821</v>
      </c>
      <c r="D4" s="115" t="s">
        <v>1315</v>
      </c>
      <c r="E4" s="115" t="s">
        <v>76</v>
      </c>
      <c r="F4" s="237">
        <v>30779</v>
      </c>
      <c r="G4" s="115" t="s">
        <v>1316</v>
      </c>
      <c r="H4" s="115" t="s">
        <v>16</v>
      </c>
      <c r="I4" t="s">
        <v>199</v>
      </c>
      <c r="J4" s="115" t="s">
        <v>1226</v>
      </c>
      <c r="L4" s="115" t="s">
        <v>30</v>
      </c>
      <c r="U4"/>
      <c r="V4" t="s">
        <v>4335</v>
      </c>
      <c r="AH4" s="115" t="s">
        <v>4308</v>
      </c>
    </row>
    <row r="5" spans="1:35" ht="18" hidden="1" x14ac:dyDescent="0.25">
      <c r="A5" s="235">
        <v>300219</v>
      </c>
      <c r="B5" s="235" t="s">
        <v>4435</v>
      </c>
      <c r="C5" s="235" t="s">
        <v>212</v>
      </c>
      <c r="D5" s="235" t="s">
        <v>372</v>
      </c>
      <c r="E5"/>
      <c r="F5" s="126"/>
      <c r="G5" s="236"/>
      <c r="H5"/>
      <c r="I5" t="s">
        <v>199</v>
      </c>
      <c r="J5" s="236"/>
      <c r="K5"/>
      <c r="L5"/>
      <c r="M5"/>
      <c r="N5"/>
      <c r="O5"/>
      <c r="P5"/>
      <c r="Q5"/>
      <c r="U5"/>
      <c r="V5" t="s">
        <v>4335</v>
      </c>
      <c r="W5" s="236"/>
      <c r="X5"/>
      <c r="Y5"/>
      <c r="Z5"/>
      <c r="AA5"/>
      <c r="AB5"/>
      <c r="AC5"/>
      <c r="AD5"/>
      <c r="AE5"/>
      <c r="AF5"/>
      <c r="AG5"/>
      <c r="AH5" s="115" t="s">
        <v>4308</v>
      </c>
    </row>
    <row r="6" spans="1:35" ht="18" x14ac:dyDescent="0.25">
      <c r="A6" s="235">
        <v>300233</v>
      </c>
      <c r="B6" s="235" t="s">
        <v>4436</v>
      </c>
      <c r="C6" s="235" t="s">
        <v>516</v>
      </c>
      <c r="D6" s="235" t="s">
        <v>447</v>
      </c>
      <c r="E6"/>
      <c r="F6" s="126"/>
      <c r="G6" s="236"/>
      <c r="H6"/>
      <c r="I6" t="s">
        <v>107</v>
      </c>
      <c r="J6" s="236"/>
      <c r="K6"/>
      <c r="L6"/>
      <c r="M6"/>
      <c r="N6"/>
      <c r="O6"/>
      <c r="P6"/>
      <c r="Q6"/>
      <c r="U6"/>
      <c r="V6" t="s">
        <v>4335</v>
      </c>
      <c r="W6" s="236"/>
      <c r="X6"/>
      <c r="Y6"/>
      <c r="Z6"/>
      <c r="AA6"/>
      <c r="AB6"/>
      <c r="AC6"/>
      <c r="AD6"/>
      <c r="AE6"/>
      <c r="AF6"/>
      <c r="AG6"/>
      <c r="AH6" s="115" t="s">
        <v>4308</v>
      </c>
      <c r="AI6" s="115" t="e">
        <f>VLOOKUP(A6,'[2]دراسات قانونية'!$A$3:$E$600,1,0)</f>
        <v>#N/A</v>
      </c>
    </row>
    <row r="7" spans="1:35" ht="18" x14ac:dyDescent="0.25">
      <c r="A7" s="235">
        <v>300264</v>
      </c>
      <c r="B7" s="235" t="s">
        <v>4437</v>
      </c>
      <c r="C7" s="235" t="s">
        <v>324</v>
      </c>
      <c r="D7" s="235" t="s">
        <v>1389</v>
      </c>
      <c r="E7"/>
      <c r="F7" s="126"/>
      <c r="G7" s="236"/>
      <c r="H7"/>
      <c r="I7" t="s">
        <v>107</v>
      </c>
      <c r="J7" s="236"/>
      <c r="K7"/>
      <c r="L7"/>
      <c r="M7"/>
      <c r="N7"/>
      <c r="O7"/>
      <c r="P7"/>
      <c r="Q7"/>
      <c r="U7"/>
      <c r="V7" t="s">
        <v>4335</v>
      </c>
      <c r="W7" s="236"/>
      <c r="X7"/>
      <c r="Y7"/>
      <c r="Z7"/>
      <c r="AA7"/>
      <c r="AB7"/>
      <c r="AC7"/>
      <c r="AD7"/>
      <c r="AE7"/>
      <c r="AF7"/>
      <c r="AG7"/>
      <c r="AH7" s="115" t="s">
        <v>4308</v>
      </c>
      <c r="AI7" s="115" t="e">
        <f>VLOOKUP(A7,'[2]دراسات قانونية'!$A$3:$E$600,1,0)</f>
        <v>#N/A</v>
      </c>
    </row>
    <row r="8" spans="1:35" ht="18" x14ac:dyDescent="0.25">
      <c r="A8" s="235">
        <v>300268</v>
      </c>
      <c r="B8" s="235" t="s">
        <v>4438</v>
      </c>
      <c r="C8" s="235" t="s">
        <v>250</v>
      </c>
      <c r="D8" s="235" t="s">
        <v>320</v>
      </c>
      <c r="E8"/>
      <c r="F8" s="126"/>
      <c r="G8" s="236"/>
      <c r="H8"/>
      <c r="I8" t="s">
        <v>107</v>
      </c>
      <c r="J8" s="236"/>
      <c r="K8"/>
      <c r="L8"/>
      <c r="M8"/>
      <c r="N8"/>
      <c r="O8"/>
      <c r="P8"/>
      <c r="Q8"/>
      <c r="U8"/>
      <c r="V8" t="s">
        <v>4334</v>
      </c>
      <c r="W8" s="236"/>
      <c r="X8"/>
      <c r="Y8"/>
      <c r="Z8"/>
      <c r="AA8"/>
      <c r="AB8"/>
      <c r="AC8"/>
      <c r="AD8"/>
      <c r="AE8"/>
      <c r="AF8"/>
      <c r="AG8"/>
      <c r="AH8" s="115" t="s">
        <v>4308</v>
      </c>
      <c r="AI8" s="115" t="e">
        <f>VLOOKUP(A8,'[2]دراسات قانونية'!$A$3:$E$600,1,0)</f>
        <v>#N/A</v>
      </c>
    </row>
    <row r="9" spans="1:35" hidden="1" x14ac:dyDescent="0.25">
      <c r="A9" s="115">
        <v>300301</v>
      </c>
      <c r="B9" s="115" t="s">
        <v>1229</v>
      </c>
      <c r="C9" s="115" t="s">
        <v>212</v>
      </c>
      <c r="D9" s="115" t="s">
        <v>832</v>
      </c>
      <c r="E9" s="115" t="s">
        <v>76</v>
      </c>
      <c r="F9" s="237">
        <v>29113</v>
      </c>
      <c r="G9" s="115" t="s">
        <v>397</v>
      </c>
      <c r="H9" s="115" t="s">
        <v>16</v>
      </c>
      <c r="I9" t="s">
        <v>199</v>
      </c>
      <c r="J9" s="115" t="s">
        <v>15</v>
      </c>
      <c r="L9" s="115" t="s">
        <v>18</v>
      </c>
      <c r="U9"/>
      <c r="V9" t="s">
        <v>16591</v>
      </c>
    </row>
    <row r="10" spans="1:35" hidden="1" x14ac:dyDescent="0.25">
      <c r="A10" s="115">
        <v>300317</v>
      </c>
      <c r="B10" s="115" t="s">
        <v>1641</v>
      </c>
      <c r="C10" s="115" t="s">
        <v>821</v>
      </c>
      <c r="D10" s="115" t="s">
        <v>1467</v>
      </c>
      <c r="E10" s="115" t="s">
        <v>77</v>
      </c>
      <c r="F10" s="237">
        <v>30753</v>
      </c>
      <c r="G10" s="115" t="s">
        <v>18</v>
      </c>
      <c r="H10" s="115" t="s">
        <v>16</v>
      </c>
      <c r="I10" t="s">
        <v>199</v>
      </c>
      <c r="J10" s="115" t="s">
        <v>15</v>
      </c>
      <c r="L10" s="115" t="s">
        <v>18</v>
      </c>
      <c r="U10"/>
      <c r="V10" t="s">
        <v>4414</v>
      </c>
      <c r="AH10" s="115" t="s">
        <v>4308</v>
      </c>
    </row>
    <row r="11" spans="1:35" ht="18" x14ac:dyDescent="0.25">
      <c r="A11" s="235">
        <v>300325</v>
      </c>
      <c r="B11" s="235" t="s">
        <v>4439</v>
      </c>
      <c r="C11" s="235" t="s">
        <v>636</v>
      </c>
      <c r="D11" s="235" t="s">
        <v>420</v>
      </c>
      <c r="E11"/>
      <c r="F11" s="126"/>
      <c r="G11" s="236"/>
      <c r="H11"/>
      <c r="I11" t="s">
        <v>107</v>
      </c>
      <c r="J11" s="236"/>
      <c r="K11"/>
      <c r="L11"/>
      <c r="M11"/>
      <c r="N11"/>
      <c r="O11"/>
      <c r="P11"/>
      <c r="Q11"/>
      <c r="U11"/>
      <c r="V11" t="s">
        <v>4334</v>
      </c>
      <c r="W11" s="236"/>
      <c r="X11"/>
      <c r="Y11"/>
      <c r="Z11"/>
      <c r="AA11"/>
      <c r="AB11"/>
      <c r="AC11"/>
      <c r="AD11"/>
      <c r="AE11"/>
      <c r="AF11"/>
      <c r="AG11"/>
      <c r="AH11" s="115" t="s">
        <v>4308</v>
      </c>
      <c r="AI11" s="115" t="e">
        <f>VLOOKUP(A11,'[2]دراسات قانونية'!$A$3:$E$600,1,0)</f>
        <v>#N/A</v>
      </c>
    </row>
    <row r="12" spans="1:35" hidden="1" x14ac:dyDescent="0.25">
      <c r="A12" s="115">
        <v>300334</v>
      </c>
      <c r="B12" s="115" t="s">
        <v>4409</v>
      </c>
      <c r="C12" s="115" t="s">
        <v>621</v>
      </c>
      <c r="D12" s="115" t="s">
        <v>310</v>
      </c>
      <c r="F12" s="237"/>
      <c r="I12" t="s">
        <v>199</v>
      </c>
      <c r="U12"/>
      <c r="V12" t="s">
        <v>4335</v>
      </c>
      <c r="AG12" s="115" t="s">
        <v>4308</v>
      </c>
      <c r="AH12" s="115" t="s">
        <v>4308</v>
      </c>
    </row>
    <row r="13" spans="1:35" ht="18" hidden="1" x14ac:dyDescent="0.25">
      <c r="A13" s="235">
        <v>300345</v>
      </c>
      <c r="B13" s="235" t="s">
        <v>4440</v>
      </c>
      <c r="C13" s="235"/>
      <c r="D13" s="235" t="s">
        <v>378</v>
      </c>
      <c r="E13"/>
      <c r="F13" s="126"/>
      <c r="G13" s="236"/>
      <c r="H13"/>
      <c r="I13" t="s">
        <v>199</v>
      </c>
      <c r="J13" s="236"/>
      <c r="K13"/>
      <c r="L13"/>
      <c r="M13"/>
      <c r="N13"/>
      <c r="O13"/>
      <c r="P13"/>
      <c r="Q13"/>
      <c r="U13"/>
      <c r="V13">
        <v>0</v>
      </c>
      <c r="W13" s="236"/>
      <c r="X13"/>
      <c r="Y13"/>
      <c r="Z13"/>
      <c r="AA13"/>
      <c r="AB13"/>
      <c r="AC13"/>
      <c r="AD13"/>
      <c r="AE13"/>
      <c r="AF13"/>
      <c r="AG13"/>
    </row>
    <row r="14" spans="1:35" ht="18" x14ac:dyDescent="0.25">
      <c r="A14" s="235">
        <v>300350</v>
      </c>
      <c r="B14" s="235" t="s">
        <v>4441</v>
      </c>
      <c r="C14" s="235" t="s">
        <v>332</v>
      </c>
      <c r="D14" s="235" t="s">
        <v>4442</v>
      </c>
      <c r="E14"/>
      <c r="F14" s="126"/>
      <c r="G14" s="236"/>
      <c r="H14"/>
      <c r="I14" t="s">
        <v>107</v>
      </c>
      <c r="J14" s="236"/>
      <c r="K14"/>
      <c r="L14"/>
      <c r="M14"/>
      <c r="N14"/>
      <c r="O14"/>
      <c r="P14"/>
      <c r="Q14"/>
      <c r="U14"/>
      <c r="V14" t="s">
        <v>4335</v>
      </c>
      <c r="W14" s="236"/>
      <c r="X14"/>
      <c r="Y14"/>
      <c r="Z14"/>
      <c r="AA14"/>
      <c r="AB14"/>
      <c r="AC14"/>
      <c r="AD14"/>
      <c r="AE14"/>
      <c r="AF14"/>
      <c r="AG14"/>
      <c r="AH14" s="115" t="s">
        <v>4308</v>
      </c>
      <c r="AI14" s="115" t="e">
        <f>VLOOKUP(A14,'[2]دراسات قانونية'!$A$3:$E$600,1,0)</f>
        <v>#N/A</v>
      </c>
    </row>
    <row r="15" spans="1:35" ht="18" x14ac:dyDescent="0.25">
      <c r="A15" s="235">
        <v>300364</v>
      </c>
      <c r="B15" s="235" t="s">
        <v>4443</v>
      </c>
      <c r="C15" s="235" t="s">
        <v>384</v>
      </c>
      <c r="D15" s="235" t="s">
        <v>407</v>
      </c>
      <c r="E15"/>
      <c r="F15" s="126"/>
      <c r="G15" s="236"/>
      <c r="H15"/>
      <c r="I15" t="s">
        <v>107</v>
      </c>
      <c r="J15" s="236"/>
      <c r="K15"/>
      <c r="L15"/>
      <c r="M15"/>
      <c r="N15"/>
      <c r="O15"/>
      <c r="P15"/>
      <c r="Q15"/>
      <c r="U15"/>
      <c r="V15" t="s">
        <v>4335</v>
      </c>
      <c r="W15" s="236"/>
      <c r="X15"/>
      <c r="Y15"/>
      <c r="Z15"/>
      <c r="AA15"/>
      <c r="AB15"/>
      <c r="AC15"/>
      <c r="AD15"/>
      <c r="AE15"/>
      <c r="AF15"/>
      <c r="AG15"/>
      <c r="AH15" s="115" t="s">
        <v>4308</v>
      </c>
      <c r="AI15" s="115" t="e">
        <f>VLOOKUP(A15,'[2]دراسات قانونية'!$A$3:$E$600,1,0)</f>
        <v>#N/A</v>
      </c>
    </row>
    <row r="16" spans="1:35" ht="18" hidden="1" x14ac:dyDescent="0.25">
      <c r="A16" s="235">
        <v>300398</v>
      </c>
      <c r="B16" s="235" t="s">
        <v>4444</v>
      </c>
      <c r="C16" s="235" t="s">
        <v>227</v>
      </c>
      <c r="D16" s="235" t="s">
        <v>4445</v>
      </c>
      <c r="E16"/>
      <c r="F16" s="126"/>
      <c r="G16" s="236"/>
      <c r="H16"/>
      <c r="I16" t="s">
        <v>129</v>
      </c>
      <c r="J16" s="236"/>
      <c r="K16"/>
      <c r="L16"/>
      <c r="M16"/>
      <c r="N16"/>
      <c r="O16"/>
      <c r="P16"/>
      <c r="Q16"/>
      <c r="U16"/>
      <c r="V16" t="s">
        <v>4335</v>
      </c>
      <c r="W16" s="236"/>
      <c r="X16"/>
      <c r="Y16"/>
      <c r="Z16"/>
      <c r="AA16"/>
      <c r="AB16"/>
      <c r="AC16"/>
      <c r="AD16"/>
      <c r="AE16"/>
      <c r="AF16"/>
      <c r="AG16"/>
      <c r="AH16" s="115" t="s">
        <v>4308</v>
      </c>
    </row>
    <row r="17" spans="1:35" ht="18" x14ac:dyDescent="0.25">
      <c r="A17" s="235">
        <v>300414</v>
      </c>
      <c r="B17" s="235" t="s">
        <v>4446</v>
      </c>
      <c r="C17" s="235" t="s">
        <v>250</v>
      </c>
      <c r="D17" s="235" t="s">
        <v>1405</v>
      </c>
      <c r="E17"/>
      <c r="F17" s="126"/>
      <c r="G17" s="236"/>
      <c r="H17"/>
      <c r="I17" t="s">
        <v>107</v>
      </c>
      <c r="J17" s="236"/>
      <c r="K17"/>
      <c r="L17"/>
      <c r="M17"/>
      <c r="N17"/>
      <c r="O17"/>
      <c r="P17"/>
      <c r="Q17"/>
      <c r="U17"/>
      <c r="V17" t="s">
        <v>4334</v>
      </c>
      <c r="W17" s="236"/>
      <c r="X17"/>
      <c r="Y17"/>
      <c r="Z17"/>
      <c r="AA17"/>
      <c r="AB17"/>
      <c r="AC17"/>
      <c r="AD17"/>
      <c r="AE17"/>
      <c r="AF17"/>
      <c r="AG17"/>
      <c r="AH17" s="115" t="s">
        <v>4308</v>
      </c>
      <c r="AI17" s="115" t="e">
        <f>VLOOKUP(A17,'[2]دراسات قانونية'!$A$3:$E$600,1,0)</f>
        <v>#N/A</v>
      </c>
    </row>
    <row r="18" spans="1:35" ht="18" x14ac:dyDescent="0.25">
      <c r="A18" s="235">
        <v>300415</v>
      </c>
      <c r="B18" s="235" t="s">
        <v>1562</v>
      </c>
      <c r="C18" s="235" t="s">
        <v>212</v>
      </c>
      <c r="D18" s="235" t="s">
        <v>445</v>
      </c>
      <c r="E18"/>
      <c r="F18" s="126"/>
      <c r="G18" s="236"/>
      <c r="H18"/>
      <c r="I18" t="s">
        <v>107</v>
      </c>
      <c r="J18" s="236"/>
      <c r="K18"/>
      <c r="L18"/>
      <c r="M18"/>
      <c r="N18"/>
      <c r="O18"/>
      <c r="P18"/>
      <c r="Q18"/>
      <c r="U18"/>
      <c r="V18" t="s">
        <v>4334</v>
      </c>
      <c r="W18" s="236"/>
      <c r="X18"/>
      <c r="Y18"/>
      <c r="Z18"/>
      <c r="AA18"/>
      <c r="AB18"/>
      <c r="AC18"/>
      <c r="AD18"/>
      <c r="AE18"/>
      <c r="AF18"/>
      <c r="AG18"/>
      <c r="AH18" s="115" t="s">
        <v>4308</v>
      </c>
      <c r="AI18" s="115" t="e">
        <f>VLOOKUP(A18,'[2]دراسات قانونية'!$A$3:$E$600,1,0)</f>
        <v>#N/A</v>
      </c>
    </row>
    <row r="19" spans="1:35" hidden="1" x14ac:dyDescent="0.25">
      <c r="A19" s="115">
        <v>300440</v>
      </c>
      <c r="B19" s="115" t="s">
        <v>1348</v>
      </c>
      <c r="C19" s="115" t="s">
        <v>670</v>
      </c>
      <c r="D19" s="115" t="s">
        <v>881</v>
      </c>
      <c r="E19" s="115" t="s">
        <v>76</v>
      </c>
      <c r="F19" s="237">
        <v>29952</v>
      </c>
      <c r="G19" s="115" t="s">
        <v>719</v>
      </c>
      <c r="H19" s="115" t="s">
        <v>16</v>
      </c>
      <c r="I19" t="s">
        <v>199</v>
      </c>
      <c r="J19" s="115" t="s">
        <v>1226</v>
      </c>
      <c r="L19" s="115" t="s">
        <v>37</v>
      </c>
      <c r="U19"/>
      <c r="V19" t="s">
        <v>4335</v>
      </c>
      <c r="AE19" s="115" t="s">
        <v>4308</v>
      </c>
      <c r="AF19" s="115" t="s">
        <v>4308</v>
      </c>
      <c r="AG19" s="115" t="s">
        <v>4308</v>
      </c>
      <c r="AH19" s="115" t="s">
        <v>4308</v>
      </c>
    </row>
    <row r="20" spans="1:35" hidden="1" x14ac:dyDescent="0.25">
      <c r="A20" s="115">
        <v>300441</v>
      </c>
      <c r="B20" s="115" t="s">
        <v>1233</v>
      </c>
      <c r="C20" s="115" t="s">
        <v>219</v>
      </c>
      <c r="D20" s="115" t="s">
        <v>267</v>
      </c>
      <c r="E20" s="115" t="s">
        <v>76</v>
      </c>
      <c r="F20" s="237">
        <v>31256</v>
      </c>
      <c r="G20" s="115" t="s">
        <v>1082</v>
      </c>
      <c r="H20" s="115" t="s">
        <v>16</v>
      </c>
      <c r="I20" t="s">
        <v>199</v>
      </c>
      <c r="U20"/>
      <c r="V20" t="s">
        <v>4334</v>
      </c>
      <c r="AH20" s="115" t="s">
        <v>4308</v>
      </c>
    </row>
    <row r="21" spans="1:35" ht="18" x14ac:dyDescent="0.25">
      <c r="A21" s="235">
        <v>300444</v>
      </c>
      <c r="B21" s="235" t="s">
        <v>4447</v>
      </c>
      <c r="C21" s="235" t="s">
        <v>227</v>
      </c>
      <c r="D21" s="235" t="s">
        <v>420</v>
      </c>
      <c r="E21"/>
      <c r="F21" s="126"/>
      <c r="G21" s="236"/>
      <c r="H21"/>
      <c r="I21" t="s">
        <v>107</v>
      </c>
      <c r="J21" s="236"/>
      <c r="K21"/>
      <c r="L21"/>
      <c r="M21"/>
      <c r="N21"/>
      <c r="O21"/>
      <c r="P21"/>
      <c r="Q21"/>
      <c r="U21"/>
      <c r="V21" t="s">
        <v>4335</v>
      </c>
      <c r="W21" s="236"/>
      <c r="X21"/>
      <c r="Y21"/>
      <c r="Z21"/>
      <c r="AA21"/>
      <c r="AB21"/>
      <c r="AC21"/>
      <c r="AD21"/>
      <c r="AE21"/>
      <c r="AF21"/>
      <c r="AG21"/>
      <c r="AH21" s="115" t="s">
        <v>4308</v>
      </c>
      <c r="AI21" s="115" t="e">
        <f>VLOOKUP(A21,'[2]دراسات قانونية'!$A$3:$E$600,1,0)</f>
        <v>#N/A</v>
      </c>
    </row>
    <row r="22" spans="1:35" hidden="1" x14ac:dyDescent="0.25">
      <c r="A22" s="115">
        <v>300450</v>
      </c>
      <c r="B22" s="115" t="s">
        <v>1409</v>
      </c>
      <c r="C22" s="115" t="s">
        <v>244</v>
      </c>
      <c r="D22" s="115" t="s">
        <v>595</v>
      </c>
      <c r="E22" s="115" t="s">
        <v>76</v>
      </c>
      <c r="F22" s="237"/>
      <c r="H22" s="115" t="s">
        <v>16</v>
      </c>
      <c r="I22" t="s">
        <v>199</v>
      </c>
      <c r="U22"/>
      <c r="V22" t="s">
        <v>4335</v>
      </c>
      <c r="AH22" s="115" t="s">
        <v>4308</v>
      </c>
    </row>
    <row r="23" spans="1:35" ht="18" x14ac:dyDescent="0.25">
      <c r="A23" s="235">
        <v>300456</v>
      </c>
      <c r="B23" s="235" t="s">
        <v>4448</v>
      </c>
      <c r="C23" s="235" t="s">
        <v>227</v>
      </c>
      <c r="D23" s="235" t="s">
        <v>420</v>
      </c>
      <c r="E23"/>
      <c r="F23" s="126"/>
      <c r="G23" s="236"/>
      <c r="H23"/>
      <c r="I23" t="s">
        <v>107</v>
      </c>
      <c r="J23" s="236"/>
      <c r="K23"/>
      <c r="L23"/>
      <c r="M23"/>
      <c r="N23"/>
      <c r="O23"/>
      <c r="P23"/>
      <c r="Q23"/>
      <c r="U23"/>
      <c r="V23">
        <v>0</v>
      </c>
      <c r="W23" s="236"/>
      <c r="X23"/>
      <c r="Y23"/>
      <c r="Z23"/>
      <c r="AA23"/>
      <c r="AB23"/>
      <c r="AC23"/>
      <c r="AD23"/>
      <c r="AE23"/>
      <c r="AF23"/>
      <c r="AG23"/>
      <c r="AH23" s="115" t="s">
        <v>4308</v>
      </c>
      <c r="AI23" s="115" t="e">
        <f>VLOOKUP(A23,'[2]دراسات قانونية'!$A$3:$E$600,1,0)</f>
        <v>#N/A</v>
      </c>
    </row>
    <row r="24" spans="1:35" hidden="1" x14ac:dyDescent="0.25">
      <c r="A24" s="115">
        <v>300464</v>
      </c>
      <c r="B24" s="115" t="s">
        <v>1541</v>
      </c>
      <c r="C24" s="115" t="s">
        <v>299</v>
      </c>
      <c r="E24" s="115" t="s">
        <v>76</v>
      </c>
      <c r="F24" s="237"/>
      <c r="H24" s="115" t="s">
        <v>19</v>
      </c>
      <c r="I24" t="s">
        <v>199</v>
      </c>
      <c r="U24"/>
      <c r="V24" t="s">
        <v>4335</v>
      </c>
      <c r="AH24" s="115" t="s">
        <v>4308</v>
      </c>
    </row>
    <row r="25" spans="1:35" hidden="1" x14ac:dyDescent="0.25">
      <c r="A25" s="115">
        <v>300471</v>
      </c>
      <c r="B25" s="115" t="s">
        <v>1281</v>
      </c>
      <c r="C25" s="115" t="s">
        <v>250</v>
      </c>
      <c r="D25" s="115" t="s">
        <v>238</v>
      </c>
      <c r="E25" s="115" t="s">
        <v>77</v>
      </c>
      <c r="F25" s="237">
        <v>29957</v>
      </c>
      <c r="G25" s="115" t="s">
        <v>18</v>
      </c>
      <c r="H25" s="115" t="s">
        <v>16</v>
      </c>
      <c r="I25" t="s">
        <v>199</v>
      </c>
      <c r="U25"/>
      <c r="V25" t="s">
        <v>4334</v>
      </c>
      <c r="AD25" s="115" t="s">
        <v>4308</v>
      </c>
      <c r="AE25" s="115" t="s">
        <v>4308</v>
      </c>
      <c r="AF25" s="115" t="s">
        <v>4308</v>
      </c>
      <c r="AG25" s="115" t="s">
        <v>4308</v>
      </c>
      <c r="AH25" s="115" t="s">
        <v>4308</v>
      </c>
    </row>
    <row r="26" spans="1:35" hidden="1" x14ac:dyDescent="0.25">
      <c r="A26" s="115">
        <v>300476</v>
      </c>
      <c r="B26" s="115" t="s">
        <v>4408</v>
      </c>
      <c r="C26" s="115" t="s">
        <v>579</v>
      </c>
      <c r="D26" s="115" t="s">
        <v>238</v>
      </c>
      <c r="F26" s="237"/>
      <c r="I26" t="s">
        <v>199</v>
      </c>
      <c r="U26"/>
      <c r="V26" t="s">
        <v>4335</v>
      </c>
      <c r="AH26" s="115" t="s">
        <v>4308</v>
      </c>
    </row>
    <row r="27" spans="1:35" hidden="1" x14ac:dyDescent="0.25">
      <c r="A27">
        <v>300482</v>
      </c>
      <c r="B27" t="s">
        <v>4449</v>
      </c>
      <c r="C27" t="s">
        <v>4450</v>
      </c>
      <c r="D27"/>
      <c r="E27" t="s">
        <v>76</v>
      </c>
      <c r="F27" s="126"/>
      <c r="G27"/>
      <c r="H27" t="s">
        <v>16</v>
      </c>
      <c r="I27" t="s">
        <v>136</v>
      </c>
      <c r="J27"/>
      <c r="K27"/>
      <c r="L27"/>
      <c r="M27"/>
      <c r="N27"/>
      <c r="O27"/>
      <c r="P27"/>
      <c r="Q27"/>
      <c r="U27"/>
      <c r="V27" t="s">
        <v>4335</v>
      </c>
      <c r="W27"/>
      <c r="X27"/>
      <c r="Y27"/>
      <c r="Z27"/>
      <c r="AA27"/>
      <c r="AB27"/>
      <c r="AC27" t="s">
        <v>4308</v>
      </c>
      <c r="AD27" t="s">
        <v>4308</v>
      </c>
      <c r="AE27" t="s">
        <v>4308</v>
      </c>
      <c r="AF27" t="s">
        <v>4308</v>
      </c>
      <c r="AG27" t="s">
        <v>4308</v>
      </c>
      <c r="AH27" s="115" t="s">
        <v>4308</v>
      </c>
    </row>
    <row r="28" spans="1:35" hidden="1" x14ac:dyDescent="0.25">
      <c r="A28" s="115">
        <v>300483</v>
      </c>
      <c r="B28" s="115" t="s">
        <v>2041</v>
      </c>
      <c r="C28" s="115" t="s">
        <v>664</v>
      </c>
      <c r="D28" s="115" t="s">
        <v>2042</v>
      </c>
      <c r="E28" s="115" t="s">
        <v>76</v>
      </c>
      <c r="F28" s="237">
        <v>29076</v>
      </c>
      <c r="G28" s="115" t="s">
        <v>18</v>
      </c>
      <c r="H28" s="115" t="s">
        <v>16</v>
      </c>
      <c r="I28" t="s">
        <v>199</v>
      </c>
      <c r="U28"/>
      <c r="V28" t="s">
        <v>4414</v>
      </c>
      <c r="AC28" s="115" t="s">
        <v>4308</v>
      </c>
      <c r="AD28" s="115" t="s">
        <v>4308</v>
      </c>
      <c r="AE28" s="115" t="s">
        <v>4308</v>
      </c>
      <c r="AF28" s="115" t="s">
        <v>4308</v>
      </c>
      <c r="AG28" s="115" t="s">
        <v>4308</v>
      </c>
      <c r="AH28" s="115" t="s">
        <v>4308</v>
      </c>
    </row>
    <row r="29" spans="1:35" ht="18" x14ac:dyDescent="0.25">
      <c r="A29" s="235">
        <v>300495</v>
      </c>
      <c r="B29" s="235" t="s">
        <v>4451</v>
      </c>
      <c r="C29" s="235" t="s">
        <v>364</v>
      </c>
      <c r="D29" s="235" t="s">
        <v>284</v>
      </c>
      <c r="E29"/>
      <c r="F29" s="126"/>
      <c r="G29" s="236"/>
      <c r="H29"/>
      <c r="I29" t="s">
        <v>107</v>
      </c>
      <c r="J29" s="236"/>
      <c r="K29"/>
      <c r="L29"/>
      <c r="M29"/>
      <c r="N29"/>
      <c r="O29"/>
      <c r="P29"/>
      <c r="Q29"/>
      <c r="U29"/>
      <c r="V29" t="s">
        <v>4337</v>
      </c>
      <c r="W29" s="236"/>
      <c r="X29"/>
      <c r="Y29"/>
      <c r="Z29"/>
      <c r="AA29"/>
      <c r="AB29"/>
      <c r="AC29"/>
      <c r="AD29"/>
      <c r="AE29"/>
      <c r="AF29"/>
      <c r="AG29"/>
      <c r="AH29" s="115" t="s">
        <v>4308</v>
      </c>
      <c r="AI29" s="115" t="e">
        <f>VLOOKUP(A29,'[2]دراسات قانونية'!$A$3:$E$600,1,0)</f>
        <v>#N/A</v>
      </c>
    </row>
    <row r="30" spans="1:35" hidden="1" x14ac:dyDescent="0.25">
      <c r="A30" s="115">
        <v>300497</v>
      </c>
      <c r="B30" s="115" t="s">
        <v>1282</v>
      </c>
      <c r="C30" s="115" t="s">
        <v>212</v>
      </c>
      <c r="D30" s="115" t="s">
        <v>932</v>
      </c>
      <c r="E30" s="115" t="s">
        <v>77</v>
      </c>
      <c r="F30" s="237">
        <v>31211</v>
      </c>
      <c r="G30" s="115" t="s">
        <v>18</v>
      </c>
      <c r="H30" s="115" t="s">
        <v>16</v>
      </c>
      <c r="I30" t="s">
        <v>199</v>
      </c>
      <c r="J30" s="115" t="s">
        <v>1226</v>
      </c>
      <c r="L30" s="115" t="s">
        <v>18</v>
      </c>
      <c r="U30"/>
      <c r="V30" t="s">
        <v>4334</v>
      </c>
      <c r="AG30" s="115" t="s">
        <v>4308</v>
      </c>
      <c r="AH30" s="115" t="s">
        <v>4308</v>
      </c>
    </row>
    <row r="31" spans="1:35" ht="18" x14ac:dyDescent="0.25">
      <c r="A31" s="235">
        <v>300510</v>
      </c>
      <c r="B31" s="235" t="s">
        <v>4452</v>
      </c>
      <c r="C31" s="235" t="s">
        <v>2000</v>
      </c>
      <c r="D31" s="235" t="s">
        <v>4453</v>
      </c>
      <c r="E31"/>
      <c r="F31" s="126"/>
      <c r="G31" s="236"/>
      <c r="H31"/>
      <c r="I31" t="s">
        <v>107</v>
      </c>
      <c r="J31" s="236"/>
      <c r="K31"/>
      <c r="L31"/>
      <c r="M31"/>
      <c r="N31"/>
      <c r="O31"/>
      <c r="P31"/>
      <c r="Q31"/>
      <c r="U31"/>
      <c r="V31">
        <v>0</v>
      </c>
      <c r="W31" s="236"/>
      <c r="X31"/>
      <c r="Y31"/>
      <c r="Z31"/>
      <c r="AA31"/>
      <c r="AB31"/>
      <c r="AC31"/>
      <c r="AD31"/>
      <c r="AE31"/>
      <c r="AF31"/>
      <c r="AG31"/>
      <c r="AH31" s="115" t="s">
        <v>4308</v>
      </c>
      <c r="AI31" s="115" t="e">
        <f>VLOOKUP(A31,'[2]دراسات قانونية'!$A$3:$E$600,1,0)</f>
        <v>#N/A</v>
      </c>
    </row>
    <row r="32" spans="1:35" hidden="1" x14ac:dyDescent="0.25">
      <c r="A32" s="115">
        <v>300513</v>
      </c>
      <c r="B32" s="115" t="s">
        <v>3978</v>
      </c>
      <c r="C32" s="115" t="s">
        <v>1011</v>
      </c>
      <c r="D32" s="115" t="s">
        <v>2457</v>
      </c>
      <c r="E32" s="115" t="s">
        <v>76</v>
      </c>
      <c r="F32" s="237">
        <v>30894</v>
      </c>
      <c r="G32" s="115" t="s">
        <v>18</v>
      </c>
      <c r="H32" s="115" t="s">
        <v>16</v>
      </c>
      <c r="I32" t="s">
        <v>136</v>
      </c>
      <c r="J32" s="115" t="s">
        <v>15</v>
      </c>
      <c r="L32" s="115" t="s">
        <v>18</v>
      </c>
      <c r="U32"/>
      <c r="V32" t="s">
        <v>16623</v>
      </c>
    </row>
    <row r="33" spans="1:35" ht="18" x14ac:dyDescent="0.25">
      <c r="A33" s="235">
        <v>300544</v>
      </c>
      <c r="B33" s="235" t="s">
        <v>4454</v>
      </c>
      <c r="C33" s="235" t="s">
        <v>4455</v>
      </c>
      <c r="D33" s="235" t="s">
        <v>531</v>
      </c>
      <c r="E33"/>
      <c r="F33" s="126"/>
      <c r="G33" s="236"/>
      <c r="H33"/>
      <c r="I33" t="s">
        <v>107</v>
      </c>
      <c r="J33" s="236"/>
      <c r="K33"/>
      <c r="L33"/>
      <c r="M33"/>
      <c r="N33"/>
      <c r="O33"/>
      <c r="P33"/>
      <c r="Q33"/>
      <c r="U33"/>
      <c r="V33" t="s">
        <v>4335</v>
      </c>
      <c r="W33" s="236"/>
      <c r="X33"/>
      <c r="Y33"/>
      <c r="Z33"/>
      <c r="AA33"/>
      <c r="AB33"/>
      <c r="AC33"/>
      <c r="AD33"/>
      <c r="AE33"/>
      <c r="AF33"/>
      <c r="AG33"/>
      <c r="AH33" s="115" t="s">
        <v>4308</v>
      </c>
      <c r="AI33" s="115" t="e">
        <f>VLOOKUP(A33,'[2]دراسات قانونية'!$A$3:$E$600,1,0)</f>
        <v>#N/A</v>
      </c>
    </row>
    <row r="34" spans="1:35" ht="18" x14ac:dyDescent="0.25">
      <c r="A34" s="235">
        <v>300549</v>
      </c>
      <c r="B34" s="235" t="s">
        <v>4456</v>
      </c>
      <c r="C34" s="235" t="s">
        <v>369</v>
      </c>
      <c r="D34" s="235" t="s">
        <v>293</v>
      </c>
      <c r="E34"/>
      <c r="F34" s="126"/>
      <c r="G34" s="236"/>
      <c r="H34"/>
      <c r="I34" t="s">
        <v>107</v>
      </c>
      <c r="J34" s="236"/>
      <c r="K34"/>
      <c r="L34"/>
      <c r="M34"/>
      <c r="N34"/>
      <c r="O34"/>
      <c r="P34"/>
      <c r="Q34"/>
      <c r="U34"/>
      <c r="V34" t="s">
        <v>4334</v>
      </c>
      <c r="W34" s="236"/>
      <c r="X34"/>
      <c r="Y34"/>
      <c r="Z34"/>
      <c r="AA34"/>
      <c r="AB34"/>
      <c r="AC34"/>
      <c r="AD34"/>
      <c r="AE34"/>
      <c r="AF34"/>
      <c r="AG34"/>
      <c r="AH34" s="115" t="s">
        <v>4308</v>
      </c>
      <c r="AI34" s="115" t="e">
        <f>VLOOKUP(A34,'[2]دراسات قانونية'!$A$3:$E$600,1,0)</f>
        <v>#N/A</v>
      </c>
    </row>
    <row r="35" spans="1:35" ht="18" x14ac:dyDescent="0.25">
      <c r="A35" s="235">
        <v>300594</v>
      </c>
      <c r="B35" s="235" t="s">
        <v>4457</v>
      </c>
      <c r="C35" s="235" t="s">
        <v>250</v>
      </c>
      <c r="D35" s="235" t="s">
        <v>4458</v>
      </c>
      <c r="E35"/>
      <c r="F35" s="126"/>
      <c r="G35" s="236"/>
      <c r="H35"/>
      <c r="I35" t="s">
        <v>107</v>
      </c>
      <c r="J35" s="236"/>
      <c r="K35"/>
      <c r="L35"/>
      <c r="M35"/>
      <c r="N35"/>
      <c r="O35"/>
      <c r="P35"/>
      <c r="Q35"/>
      <c r="U35"/>
      <c r="V35" t="s">
        <v>4336</v>
      </c>
      <c r="W35" s="236"/>
      <c r="X35"/>
      <c r="Y35"/>
      <c r="Z35"/>
      <c r="AA35"/>
      <c r="AB35"/>
      <c r="AC35"/>
      <c r="AD35"/>
      <c r="AE35"/>
      <c r="AF35"/>
      <c r="AG35"/>
      <c r="AH35" s="115" t="s">
        <v>4308</v>
      </c>
      <c r="AI35" s="115" t="e">
        <f>VLOOKUP(A35,'[2]دراسات قانونية'!$A$3:$E$600,1,0)</f>
        <v>#N/A</v>
      </c>
    </row>
    <row r="36" spans="1:35" hidden="1" x14ac:dyDescent="0.25">
      <c r="A36" s="115">
        <v>300597</v>
      </c>
      <c r="B36" s="115" t="s">
        <v>1439</v>
      </c>
      <c r="C36" s="115" t="s">
        <v>680</v>
      </c>
      <c r="D36" s="115" t="s">
        <v>4407</v>
      </c>
      <c r="F36" s="237"/>
      <c r="I36" t="s">
        <v>199</v>
      </c>
      <c r="U36"/>
      <c r="V36" t="s">
        <v>4334</v>
      </c>
      <c r="AG36" s="115" t="s">
        <v>4308</v>
      </c>
      <c r="AH36" s="115" t="s">
        <v>4308</v>
      </c>
    </row>
    <row r="37" spans="1:35" ht="18" x14ac:dyDescent="0.25">
      <c r="A37" s="235">
        <v>300632</v>
      </c>
      <c r="B37" s="235" t="s">
        <v>4459</v>
      </c>
      <c r="C37" s="235" t="s">
        <v>227</v>
      </c>
      <c r="D37" s="235" t="s">
        <v>704</v>
      </c>
      <c r="E37"/>
      <c r="F37" s="126"/>
      <c r="G37" s="236"/>
      <c r="H37"/>
      <c r="I37" t="s">
        <v>107</v>
      </c>
      <c r="J37" s="236"/>
      <c r="K37"/>
      <c r="L37"/>
      <c r="M37"/>
      <c r="N37"/>
      <c r="O37"/>
      <c r="P37"/>
      <c r="Q37"/>
      <c r="U37"/>
      <c r="V37">
        <v>0</v>
      </c>
      <c r="W37" s="236"/>
      <c r="X37"/>
      <c r="Y37"/>
      <c r="Z37"/>
      <c r="AA37"/>
      <c r="AB37"/>
      <c r="AC37"/>
      <c r="AD37"/>
      <c r="AE37"/>
      <c r="AF37"/>
      <c r="AG37"/>
      <c r="AH37" s="115" t="s">
        <v>4308</v>
      </c>
      <c r="AI37" s="115" t="e">
        <f>VLOOKUP(A37,'[2]دراسات قانونية'!$A$3:$E$600,1,0)</f>
        <v>#N/A</v>
      </c>
    </row>
    <row r="38" spans="1:35" ht="18" x14ac:dyDescent="0.25">
      <c r="A38" s="235">
        <v>300652</v>
      </c>
      <c r="B38" s="235" t="s">
        <v>4460</v>
      </c>
      <c r="C38" s="235" t="s">
        <v>227</v>
      </c>
      <c r="D38" s="235" t="s">
        <v>270</v>
      </c>
      <c r="E38"/>
      <c r="F38" s="126"/>
      <c r="G38" s="236"/>
      <c r="H38"/>
      <c r="I38" t="s">
        <v>107</v>
      </c>
      <c r="J38" s="236"/>
      <c r="K38"/>
      <c r="L38"/>
      <c r="M38"/>
      <c r="N38"/>
      <c r="O38"/>
      <c r="P38"/>
      <c r="Q38"/>
      <c r="U38"/>
      <c r="V38" t="s">
        <v>4335</v>
      </c>
      <c r="W38" s="236"/>
      <c r="X38"/>
      <c r="Y38"/>
      <c r="Z38"/>
      <c r="AA38"/>
      <c r="AB38"/>
      <c r="AC38"/>
      <c r="AD38"/>
      <c r="AE38"/>
      <c r="AF38"/>
      <c r="AG38"/>
      <c r="AH38" s="115" t="s">
        <v>4308</v>
      </c>
      <c r="AI38" s="115" t="e">
        <f>VLOOKUP(A38,'[2]دراسات قانونية'!$A$3:$E$600,1,0)</f>
        <v>#N/A</v>
      </c>
    </row>
    <row r="39" spans="1:35" ht="18" x14ac:dyDescent="0.25">
      <c r="A39" s="235">
        <v>300665</v>
      </c>
      <c r="B39" s="235" t="s">
        <v>4461</v>
      </c>
      <c r="C39" s="235" t="s">
        <v>4462</v>
      </c>
      <c r="D39" s="235" t="s">
        <v>276</v>
      </c>
      <c r="E39"/>
      <c r="F39" s="126"/>
      <c r="G39" s="236"/>
      <c r="H39"/>
      <c r="I39" t="s">
        <v>107</v>
      </c>
      <c r="J39" s="236"/>
      <c r="K39"/>
      <c r="L39"/>
      <c r="M39"/>
      <c r="N39"/>
      <c r="O39"/>
      <c r="P39"/>
      <c r="Q39"/>
      <c r="U39"/>
      <c r="V39" t="s">
        <v>4335</v>
      </c>
      <c r="W39" s="236"/>
      <c r="X39"/>
      <c r="Y39"/>
      <c r="Z39"/>
      <c r="AA39"/>
      <c r="AB39"/>
      <c r="AC39"/>
      <c r="AD39"/>
      <c r="AE39"/>
      <c r="AF39"/>
      <c r="AG39"/>
      <c r="AH39" s="115" t="s">
        <v>4308</v>
      </c>
      <c r="AI39" s="115" t="e">
        <f>VLOOKUP(A39,'[2]دراسات قانونية'!$A$3:$E$600,1,0)</f>
        <v>#N/A</v>
      </c>
    </row>
    <row r="40" spans="1:35" ht="18" x14ac:dyDescent="0.25">
      <c r="A40" s="235">
        <v>300678</v>
      </c>
      <c r="B40" s="235" t="s">
        <v>4463</v>
      </c>
      <c r="C40" s="235" t="s">
        <v>250</v>
      </c>
      <c r="D40" s="235" t="s">
        <v>210</v>
      </c>
      <c r="E40"/>
      <c r="F40" s="126"/>
      <c r="G40" s="236"/>
      <c r="H40"/>
      <c r="I40" t="s">
        <v>107</v>
      </c>
      <c r="J40" s="236"/>
      <c r="K40"/>
      <c r="L40"/>
      <c r="M40"/>
      <c r="N40"/>
      <c r="O40"/>
      <c r="P40"/>
      <c r="Q40"/>
      <c r="U40"/>
      <c r="V40" t="s">
        <v>4337</v>
      </c>
      <c r="W40" s="236"/>
      <c r="X40"/>
      <c r="Y40"/>
      <c r="Z40"/>
      <c r="AA40"/>
      <c r="AB40"/>
      <c r="AC40"/>
      <c r="AD40"/>
      <c r="AE40"/>
      <c r="AF40"/>
      <c r="AG40"/>
      <c r="AH40" s="115" t="s">
        <v>4308</v>
      </c>
      <c r="AI40" s="115" t="e">
        <f>VLOOKUP(A40,'[2]دراسات قانونية'!$A$3:$E$600,1,0)</f>
        <v>#N/A</v>
      </c>
    </row>
    <row r="41" spans="1:35" hidden="1" x14ac:dyDescent="0.25">
      <c r="A41" s="115">
        <v>300686</v>
      </c>
      <c r="B41" s="115" t="s">
        <v>1752</v>
      </c>
      <c r="C41" s="115" t="s">
        <v>664</v>
      </c>
      <c r="D41" s="115" t="s">
        <v>407</v>
      </c>
      <c r="E41" s="115" t="s">
        <v>76</v>
      </c>
      <c r="F41" s="237">
        <v>30938</v>
      </c>
      <c r="G41" s="115" t="s">
        <v>428</v>
      </c>
      <c r="H41" s="115" t="s">
        <v>16</v>
      </c>
      <c r="I41" t="s">
        <v>199</v>
      </c>
      <c r="J41" s="115" t="s">
        <v>1226</v>
      </c>
      <c r="K41" s="115">
        <v>2003</v>
      </c>
      <c r="L41" s="115" t="s">
        <v>18</v>
      </c>
      <c r="U41"/>
      <c r="V41" t="s">
        <v>4329</v>
      </c>
      <c r="AH41" s="115" t="s">
        <v>4308</v>
      </c>
    </row>
    <row r="42" spans="1:35" ht="18" x14ac:dyDescent="0.25">
      <c r="A42" s="235">
        <v>300714</v>
      </c>
      <c r="B42" s="235" t="s">
        <v>4464</v>
      </c>
      <c r="C42" s="235" t="s">
        <v>227</v>
      </c>
      <c r="D42" s="235" t="s">
        <v>4465</v>
      </c>
      <c r="E42"/>
      <c r="F42" s="126"/>
      <c r="G42" s="236"/>
      <c r="H42"/>
      <c r="I42" t="s">
        <v>107</v>
      </c>
      <c r="J42" s="236"/>
      <c r="K42"/>
      <c r="L42"/>
      <c r="M42"/>
      <c r="N42"/>
      <c r="O42"/>
      <c r="P42"/>
      <c r="Q42"/>
      <c r="U42"/>
      <c r="V42">
        <v>0</v>
      </c>
      <c r="W42" s="236"/>
      <c r="X42"/>
      <c r="Y42"/>
      <c r="Z42"/>
      <c r="AA42"/>
      <c r="AB42"/>
      <c r="AC42"/>
      <c r="AD42"/>
      <c r="AE42"/>
      <c r="AF42"/>
      <c r="AG42"/>
      <c r="AI42" s="115" t="e">
        <f>VLOOKUP(A42,'[2]دراسات قانونية'!$A$3:$E$600,1,0)</f>
        <v>#N/A</v>
      </c>
    </row>
    <row r="43" spans="1:35" hidden="1" x14ac:dyDescent="0.25">
      <c r="A43">
        <v>300760</v>
      </c>
      <c r="B43" t="s">
        <v>4466</v>
      </c>
      <c r="C43" t="s">
        <v>329</v>
      </c>
      <c r="D43" t="s">
        <v>405</v>
      </c>
      <c r="E43"/>
      <c r="F43" s="126"/>
      <c r="G43"/>
      <c r="H43"/>
      <c r="I43" t="s">
        <v>136</v>
      </c>
      <c r="J43"/>
      <c r="K43"/>
      <c r="L43"/>
      <c r="M43"/>
      <c r="N43"/>
      <c r="O43"/>
      <c r="P43"/>
      <c r="Q43"/>
      <c r="U43"/>
      <c r="V43" t="s">
        <v>4335</v>
      </c>
      <c r="W43"/>
      <c r="X43"/>
      <c r="Y43"/>
      <c r="Z43"/>
      <c r="AA43"/>
      <c r="AB43"/>
      <c r="AC43"/>
      <c r="AD43"/>
      <c r="AE43"/>
      <c r="AF43"/>
      <c r="AG43"/>
      <c r="AH43" s="115" t="s">
        <v>4308</v>
      </c>
    </row>
    <row r="44" spans="1:35" ht="18" x14ac:dyDescent="0.25">
      <c r="A44" s="235">
        <v>300766</v>
      </c>
      <c r="B44" s="235" t="s">
        <v>4467</v>
      </c>
      <c r="C44" s="235" t="s">
        <v>543</v>
      </c>
      <c r="D44" s="235" t="s">
        <v>1274</v>
      </c>
      <c r="E44"/>
      <c r="F44" s="126"/>
      <c r="G44" s="236"/>
      <c r="H44"/>
      <c r="I44" t="s">
        <v>107</v>
      </c>
      <c r="J44" s="236"/>
      <c r="K44"/>
      <c r="L44"/>
      <c r="M44"/>
      <c r="N44"/>
      <c r="O44"/>
      <c r="P44"/>
      <c r="Q44"/>
      <c r="U44"/>
      <c r="V44" t="s">
        <v>4414</v>
      </c>
      <c r="W44" s="236"/>
      <c r="X44"/>
      <c r="Y44"/>
      <c r="Z44"/>
      <c r="AA44"/>
      <c r="AB44"/>
      <c r="AC44"/>
      <c r="AD44"/>
      <c r="AE44"/>
      <c r="AF44"/>
      <c r="AG44"/>
      <c r="AH44" s="115" t="s">
        <v>4308</v>
      </c>
      <c r="AI44" s="115" t="e">
        <f>VLOOKUP(A44,'[2]دراسات قانونية'!$A$3:$E$600,1,0)</f>
        <v>#N/A</v>
      </c>
    </row>
    <row r="45" spans="1:35" hidden="1" x14ac:dyDescent="0.25">
      <c r="A45" s="115">
        <v>300788</v>
      </c>
      <c r="B45" s="115" t="s">
        <v>2119</v>
      </c>
      <c r="C45" s="115" t="s">
        <v>227</v>
      </c>
      <c r="D45" s="115" t="s">
        <v>410</v>
      </c>
      <c r="E45" s="115" t="s">
        <v>76</v>
      </c>
      <c r="F45" s="237">
        <v>29302</v>
      </c>
      <c r="G45" s="115" t="s">
        <v>18</v>
      </c>
      <c r="H45" s="115" t="s">
        <v>16</v>
      </c>
      <c r="I45" t="s">
        <v>199</v>
      </c>
      <c r="J45" s="115" t="s">
        <v>1226</v>
      </c>
      <c r="L45" s="115" t="s">
        <v>18</v>
      </c>
      <c r="U45"/>
      <c r="V45" t="s">
        <v>4329</v>
      </c>
      <c r="AH45" s="115" t="s">
        <v>4308</v>
      </c>
    </row>
    <row r="46" spans="1:35" ht="18" hidden="1" x14ac:dyDescent="0.25">
      <c r="A46" s="235">
        <v>300790</v>
      </c>
      <c r="B46" s="235" t="s">
        <v>4468</v>
      </c>
      <c r="C46" s="235" t="s">
        <v>227</v>
      </c>
      <c r="D46" s="235" t="s">
        <v>328</v>
      </c>
      <c r="E46"/>
      <c r="F46" s="126"/>
      <c r="G46" s="236"/>
      <c r="H46"/>
      <c r="I46" t="s">
        <v>136</v>
      </c>
      <c r="J46" s="236"/>
      <c r="K46"/>
      <c r="L46"/>
      <c r="M46"/>
      <c r="N46"/>
      <c r="O46"/>
      <c r="P46"/>
      <c r="Q46"/>
      <c r="U46"/>
      <c r="V46" t="s">
        <v>4335</v>
      </c>
      <c r="W46" s="236"/>
      <c r="X46"/>
      <c r="Y46"/>
      <c r="Z46"/>
      <c r="AA46"/>
      <c r="AB46"/>
      <c r="AC46"/>
      <c r="AD46"/>
      <c r="AE46"/>
      <c r="AF46"/>
      <c r="AG46"/>
      <c r="AH46" s="115" t="s">
        <v>4308</v>
      </c>
    </row>
    <row r="47" spans="1:35" ht="18" hidden="1" x14ac:dyDescent="0.25">
      <c r="A47" s="235">
        <v>300814</v>
      </c>
      <c r="B47" s="235" t="s">
        <v>4469</v>
      </c>
      <c r="C47" s="235" t="s">
        <v>4470</v>
      </c>
      <c r="D47" s="235" t="s">
        <v>284</v>
      </c>
      <c r="E47"/>
      <c r="F47" s="126"/>
      <c r="G47" s="236"/>
      <c r="H47"/>
      <c r="I47" t="s">
        <v>136</v>
      </c>
      <c r="J47" s="236"/>
      <c r="K47"/>
      <c r="L47"/>
      <c r="M47"/>
      <c r="N47"/>
      <c r="O47"/>
      <c r="P47"/>
      <c r="Q47"/>
      <c r="U47"/>
      <c r="V47" t="s">
        <v>4334</v>
      </c>
      <c r="W47" s="236"/>
      <c r="X47"/>
      <c r="Y47"/>
      <c r="Z47"/>
      <c r="AA47"/>
      <c r="AB47"/>
      <c r="AC47"/>
      <c r="AD47"/>
      <c r="AE47"/>
      <c r="AF47"/>
      <c r="AG47"/>
      <c r="AH47" s="115" t="s">
        <v>4308</v>
      </c>
    </row>
    <row r="48" spans="1:35" ht="18" x14ac:dyDescent="0.25">
      <c r="A48" s="235">
        <v>300815</v>
      </c>
      <c r="B48" s="235" t="s">
        <v>4469</v>
      </c>
      <c r="C48" s="235" t="s">
        <v>1247</v>
      </c>
      <c r="D48" s="235" t="s">
        <v>328</v>
      </c>
      <c r="E48"/>
      <c r="F48" s="126"/>
      <c r="G48" s="236"/>
      <c r="H48"/>
      <c r="I48" t="s">
        <v>107</v>
      </c>
      <c r="J48" s="236"/>
      <c r="K48"/>
      <c r="L48"/>
      <c r="M48"/>
      <c r="N48"/>
      <c r="O48"/>
      <c r="P48"/>
      <c r="Q48"/>
      <c r="U48"/>
      <c r="V48" t="s">
        <v>4337</v>
      </c>
      <c r="W48" s="236"/>
      <c r="X48"/>
      <c r="Y48"/>
      <c r="Z48"/>
      <c r="AA48"/>
      <c r="AB48"/>
      <c r="AC48"/>
      <c r="AD48"/>
      <c r="AE48"/>
      <c r="AF48"/>
      <c r="AG48"/>
      <c r="AH48" s="115" t="s">
        <v>4308</v>
      </c>
      <c r="AI48" s="115" t="e">
        <f>VLOOKUP(A48,'[2]دراسات قانونية'!$A$3:$E$600,1,0)</f>
        <v>#N/A</v>
      </c>
    </row>
    <row r="49" spans="1:35" hidden="1" x14ac:dyDescent="0.25">
      <c r="A49" s="115">
        <v>300843</v>
      </c>
      <c r="B49" s="115" t="s">
        <v>1236</v>
      </c>
      <c r="C49" s="115" t="s">
        <v>909</v>
      </c>
      <c r="D49" s="115" t="s">
        <v>717</v>
      </c>
      <c r="E49" s="115" t="s">
        <v>76</v>
      </c>
      <c r="F49" s="237">
        <v>30476</v>
      </c>
      <c r="G49" s="115" t="s">
        <v>211</v>
      </c>
      <c r="H49" s="115" t="s">
        <v>16</v>
      </c>
      <c r="I49" t="s">
        <v>199</v>
      </c>
      <c r="J49" s="115" t="s">
        <v>15</v>
      </c>
      <c r="L49" s="115" t="s">
        <v>18</v>
      </c>
      <c r="U49"/>
      <c r="V49" t="s">
        <v>4335</v>
      </c>
      <c r="AH49" s="115" t="s">
        <v>4308</v>
      </c>
    </row>
    <row r="50" spans="1:35" ht="18" x14ac:dyDescent="0.25">
      <c r="A50" s="235">
        <v>300852</v>
      </c>
      <c r="B50" s="235" t="s">
        <v>4471</v>
      </c>
      <c r="C50" s="235" t="s">
        <v>1000</v>
      </c>
      <c r="D50" s="235" t="s">
        <v>1242</v>
      </c>
      <c r="E50"/>
      <c r="F50" s="126"/>
      <c r="G50" s="236"/>
      <c r="H50"/>
      <c r="I50" t="s">
        <v>107</v>
      </c>
      <c r="J50" s="236"/>
      <c r="K50"/>
      <c r="L50"/>
      <c r="M50"/>
      <c r="N50"/>
      <c r="O50"/>
      <c r="P50"/>
      <c r="Q50"/>
      <c r="U50"/>
      <c r="V50" t="s">
        <v>4335</v>
      </c>
      <c r="W50" s="236"/>
      <c r="X50"/>
      <c r="Y50"/>
      <c r="Z50"/>
      <c r="AA50"/>
      <c r="AB50"/>
      <c r="AC50"/>
      <c r="AD50"/>
      <c r="AE50"/>
      <c r="AF50"/>
      <c r="AG50"/>
      <c r="AH50" s="115" t="s">
        <v>4308</v>
      </c>
      <c r="AI50" s="115" t="e">
        <f>VLOOKUP(A50,'[2]دراسات قانونية'!$A$3:$E$600,1,0)</f>
        <v>#N/A</v>
      </c>
    </row>
    <row r="51" spans="1:35" hidden="1" x14ac:dyDescent="0.25">
      <c r="A51" s="115">
        <v>300904</v>
      </c>
      <c r="B51" s="115" t="s">
        <v>1255</v>
      </c>
      <c r="C51" s="115" t="s">
        <v>1256</v>
      </c>
      <c r="D51" s="115" t="s">
        <v>445</v>
      </c>
      <c r="E51" s="115" t="s">
        <v>76</v>
      </c>
      <c r="F51" s="237"/>
      <c r="H51" s="115" t="s">
        <v>16</v>
      </c>
      <c r="I51" t="s">
        <v>199</v>
      </c>
      <c r="U51"/>
      <c r="V51" t="s">
        <v>4335</v>
      </c>
    </row>
    <row r="52" spans="1:35" ht="18" x14ac:dyDescent="0.25">
      <c r="A52" s="235">
        <v>300907</v>
      </c>
      <c r="B52" s="235" t="s">
        <v>4472</v>
      </c>
      <c r="C52" s="235" t="s">
        <v>570</v>
      </c>
      <c r="D52" s="235" t="s">
        <v>4473</v>
      </c>
      <c r="E52"/>
      <c r="F52" s="126"/>
      <c r="G52" s="236"/>
      <c r="H52"/>
      <c r="I52" t="s">
        <v>107</v>
      </c>
      <c r="J52" s="236"/>
      <c r="K52"/>
      <c r="L52"/>
      <c r="M52"/>
      <c r="N52"/>
      <c r="O52"/>
      <c r="P52"/>
      <c r="Q52"/>
      <c r="U52"/>
      <c r="V52" t="s">
        <v>4335</v>
      </c>
      <c r="W52" s="236"/>
      <c r="X52"/>
      <c r="Y52"/>
      <c r="Z52"/>
      <c r="AA52"/>
      <c r="AB52"/>
      <c r="AC52"/>
      <c r="AD52"/>
      <c r="AE52"/>
      <c r="AF52"/>
      <c r="AG52"/>
      <c r="AH52" s="115" t="s">
        <v>4308</v>
      </c>
      <c r="AI52" s="115" t="e">
        <f>VLOOKUP(A52,'[2]دراسات قانونية'!$A$3:$E$600,1,0)</f>
        <v>#N/A</v>
      </c>
    </row>
    <row r="53" spans="1:35" ht="18" x14ac:dyDescent="0.25">
      <c r="A53" s="235">
        <v>300938</v>
      </c>
      <c r="B53" s="235" t="s">
        <v>4474</v>
      </c>
      <c r="C53" s="235" t="s">
        <v>227</v>
      </c>
      <c r="D53" s="235" t="s">
        <v>1611</v>
      </c>
      <c r="E53"/>
      <c r="F53" s="126"/>
      <c r="G53" s="236"/>
      <c r="H53"/>
      <c r="I53" t="s">
        <v>107</v>
      </c>
      <c r="J53" s="236"/>
      <c r="K53"/>
      <c r="L53"/>
      <c r="M53"/>
      <c r="N53"/>
      <c r="O53"/>
      <c r="P53"/>
      <c r="Q53"/>
      <c r="U53"/>
      <c r="V53" t="s">
        <v>4335</v>
      </c>
      <c r="W53" s="236"/>
      <c r="X53"/>
      <c r="Y53"/>
      <c r="Z53"/>
      <c r="AA53"/>
      <c r="AB53"/>
      <c r="AC53"/>
      <c r="AD53"/>
      <c r="AE53"/>
      <c r="AF53"/>
      <c r="AG53"/>
      <c r="AH53" s="115" t="s">
        <v>4308</v>
      </c>
      <c r="AI53" s="115" t="e">
        <f>VLOOKUP(A53,'[2]دراسات قانونية'!$A$3:$E$600,1,0)</f>
        <v>#N/A</v>
      </c>
    </row>
    <row r="54" spans="1:35" ht="18" hidden="1" x14ac:dyDescent="0.25">
      <c r="A54" s="235">
        <v>300951</v>
      </c>
      <c r="B54" s="235" t="s">
        <v>4475</v>
      </c>
      <c r="C54" s="235" t="s">
        <v>250</v>
      </c>
      <c r="D54" s="235" t="s">
        <v>4476</v>
      </c>
      <c r="E54"/>
      <c r="F54" s="126"/>
      <c r="G54" s="236"/>
      <c r="H54"/>
      <c r="I54" t="s">
        <v>199</v>
      </c>
      <c r="J54" s="236"/>
      <c r="K54"/>
      <c r="L54"/>
      <c r="M54"/>
      <c r="N54"/>
      <c r="O54"/>
      <c r="P54"/>
      <c r="Q54"/>
      <c r="U54"/>
      <c r="V54" t="s">
        <v>4334</v>
      </c>
      <c r="W54" s="236"/>
      <c r="X54"/>
      <c r="Y54"/>
      <c r="Z54"/>
      <c r="AA54"/>
      <c r="AB54"/>
      <c r="AC54"/>
      <c r="AD54"/>
      <c r="AE54"/>
      <c r="AF54"/>
      <c r="AG54"/>
      <c r="AH54" s="115" t="s">
        <v>4308</v>
      </c>
    </row>
    <row r="55" spans="1:35" ht="18" x14ac:dyDescent="0.25">
      <c r="A55" s="235">
        <v>300958</v>
      </c>
      <c r="B55" s="235" t="s">
        <v>4477</v>
      </c>
      <c r="C55" s="235" t="s">
        <v>601</v>
      </c>
      <c r="D55" s="235" t="s">
        <v>1413</v>
      </c>
      <c r="E55"/>
      <c r="F55" s="126"/>
      <c r="G55" s="236"/>
      <c r="H55"/>
      <c r="I55" t="s">
        <v>107</v>
      </c>
      <c r="J55" s="236"/>
      <c r="K55"/>
      <c r="L55"/>
      <c r="M55"/>
      <c r="N55"/>
      <c r="O55"/>
      <c r="P55"/>
      <c r="Q55"/>
      <c r="U55"/>
      <c r="V55" t="s">
        <v>4335</v>
      </c>
      <c r="W55" s="236"/>
      <c r="X55"/>
      <c r="Y55"/>
      <c r="Z55"/>
      <c r="AA55"/>
      <c r="AB55"/>
      <c r="AC55"/>
      <c r="AD55"/>
      <c r="AE55"/>
      <c r="AF55"/>
      <c r="AG55"/>
      <c r="AH55" s="115" t="s">
        <v>4308</v>
      </c>
      <c r="AI55" s="115" t="e">
        <f>VLOOKUP(A55,'[2]دراسات قانونية'!$A$3:$E$600,1,0)</f>
        <v>#N/A</v>
      </c>
    </row>
    <row r="56" spans="1:35" ht="18" x14ac:dyDescent="0.25">
      <c r="A56" s="235">
        <v>300961</v>
      </c>
      <c r="B56" s="235" t="s">
        <v>4478</v>
      </c>
      <c r="C56" s="235" t="s">
        <v>246</v>
      </c>
      <c r="D56" s="235" t="s">
        <v>610</v>
      </c>
      <c r="E56"/>
      <c r="F56" s="126"/>
      <c r="G56" s="236"/>
      <c r="H56"/>
      <c r="I56" t="s">
        <v>107</v>
      </c>
      <c r="J56" s="236"/>
      <c r="K56"/>
      <c r="L56"/>
      <c r="M56"/>
      <c r="N56"/>
      <c r="O56"/>
      <c r="P56"/>
      <c r="Q56"/>
      <c r="U56"/>
      <c r="V56" t="s">
        <v>4337</v>
      </c>
      <c r="W56" s="236"/>
      <c r="X56"/>
      <c r="Y56"/>
      <c r="Z56"/>
      <c r="AA56"/>
      <c r="AB56"/>
      <c r="AC56"/>
      <c r="AD56"/>
      <c r="AE56"/>
      <c r="AF56"/>
      <c r="AG56"/>
      <c r="AH56" s="115" t="s">
        <v>4308</v>
      </c>
      <c r="AI56" s="115" t="e">
        <f>VLOOKUP(A56,'[2]دراسات قانونية'!$A$3:$E$600,1,0)</f>
        <v>#N/A</v>
      </c>
    </row>
    <row r="57" spans="1:35" ht="18" x14ac:dyDescent="0.25">
      <c r="A57" s="235">
        <v>300990</v>
      </c>
      <c r="B57" s="235" t="s">
        <v>4479</v>
      </c>
      <c r="C57" s="235" t="s">
        <v>332</v>
      </c>
      <c r="D57" s="235" t="s">
        <v>947</v>
      </c>
      <c r="E57"/>
      <c r="F57" s="126"/>
      <c r="G57" s="236"/>
      <c r="H57"/>
      <c r="I57" t="s">
        <v>107</v>
      </c>
      <c r="J57" s="236"/>
      <c r="K57"/>
      <c r="L57"/>
      <c r="M57"/>
      <c r="N57"/>
      <c r="O57"/>
      <c r="P57"/>
      <c r="Q57"/>
      <c r="U57"/>
      <c r="V57">
        <v>0</v>
      </c>
      <c r="W57" s="236"/>
      <c r="X57"/>
      <c r="Y57"/>
      <c r="Z57"/>
      <c r="AA57"/>
      <c r="AB57"/>
      <c r="AC57"/>
      <c r="AD57"/>
      <c r="AE57"/>
      <c r="AF57"/>
      <c r="AG57"/>
      <c r="AH57" s="115" t="s">
        <v>4308</v>
      </c>
      <c r="AI57" s="115" t="e">
        <f>VLOOKUP(A57,'[2]دراسات قانونية'!$A$3:$E$600,1,0)</f>
        <v>#N/A</v>
      </c>
    </row>
    <row r="58" spans="1:35" ht="18" x14ac:dyDescent="0.25">
      <c r="A58" s="235">
        <v>301013</v>
      </c>
      <c r="B58" s="235" t="s">
        <v>4480</v>
      </c>
      <c r="C58" s="235" t="s">
        <v>212</v>
      </c>
      <c r="D58" s="235" t="s">
        <v>365</v>
      </c>
      <c r="E58"/>
      <c r="F58" s="126"/>
      <c r="G58" s="236"/>
      <c r="H58"/>
      <c r="I58" t="s">
        <v>107</v>
      </c>
      <c r="J58" s="236"/>
      <c r="K58"/>
      <c r="L58"/>
      <c r="M58"/>
      <c r="N58"/>
      <c r="O58"/>
      <c r="P58"/>
      <c r="Q58"/>
      <c r="U58"/>
      <c r="V58" t="s">
        <v>4335</v>
      </c>
      <c r="W58" s="236"/>
      <c r="X58"/>
      <c r="Y58"/>
      <c r="Z58"/>
      <c r="AA58"/>
      <c r="AB58"/>
      <c r="AC58"/>
      <c r="AD58"/>
      <c r="AE58"/>
      <c r="AF58"/>
      <c r="AG58"/>
      <c r="AH58" s="115" t="s">
        <v>4308</v>
      </c>
      <c r="AI58" s="115" t="e">
        <f>VLOOKUP(A58,'[2]دراسات قانونية'!$A$3:$E$600,1,0)</f>
        <v>#N/A</v>
      </c>
    </row>
    <row r="59" spans="1:35" ht="18" x14ac:dyDescent="0.25">
      <c r="A59" s="235">
        <v>301014</v>
      </c>
      <c r="B59" s="235" t="s">
        <v>4481</v>
      </c>
      <c r="C59" s="235" t="s">
        <v>920</v>
      </c>
      <c r="D59" s="235" t="s">
        <v>1365</v>
      </c>
      <c r="E59"/>
      <c r="F59" s="126"/>
      <c r="G59" s="236"/>
      <c r="H59"/>
      <c r="I59" t="s">
        <v>107</v>
      </c>
      <c r="J59" s="236"/>
      <c r="K59"/>
      <c r="L59"/>
      <c r="M59"/>
      <c r="N59"/>
      <c r="O59"/>
      <c r="P59"/>
      <c r="Q59"/>
      <c r="U59"/>
      <c r="V59" t="s">
        <v>4335</v>
      </c>
      <c r="W59" s="236"/>
      <c r="X59"/>
      <c r="Y59"/>
      <c r="Z59"/>
      <c r="AA59"/>
      <c r="AB59"/>
      <c r="AC59"/>
      <c r="AD59"/>
      <c r="AE59"/>
      <c r="AF59"/>
      <c r="AG59"/>
      <c r="AH59" s="115" t="s">
        <v>4308</v>
      </c>
      <c r="AI59" s="115" t="e">
        <f>VLOOKUP(A59,'[2]دراسات قانونية'!$A$3:$E$600,1,0)</f>
        <v>#N/A</v>
      </c>
    </row>
    <row r="60" spans="1:35" ht="18" x14ac:dyDescent="0.25">
      <c r="A60" s="235">
        <v>301021</v>
      </c>
      <c r="B60" s="235" t="s">
        <v>4482</v>
      </c>
      <c r="C60" s="235" t="s">
        <v>789</v>
      </c>
      <c r="D60" s="235"/>
      <c r="E60"/>
      <c r="F60" s="126"/>
      <c r="G60" s="236"/>
      <c r="H60"/>
      <c r="I60" t="s">
        <v>107</v>
      </c>
      <c r="J60" s="236"/>
      <c r="K60"/>
      <c r="L60"/>
      <c r="M60"/>
      <c r="N60"/>
      <c r="O60"/>
      <c r="P60"/>
      <c r="Q60"/>
      <c r="U60"/>
      <c r="V60">
        <v>0</v>
      </c>
      <c r="W60" s="236"/>
      <c r="X60"/>
      <c r="Y60"/>
      <c r="Z60"/>
      <c r="AA60"/>
      <c r="AB60"/>
      <c r="AC60"/>
      <c r="AD60"/>
      <c r="AE60"/>
      <c r="AF60"/>
      <c r="AG60"/>
      <c r="AH60" s="115" t="s">
        <v>4308</v>
      </c>
      <c r="AI60" s="115" t="e">
        <f>VLOOKUP(A60,'[2]دراسات قانونية'!$A$3:$E$600,1,0)</f>
        <v>#N/A</v>
      </c>
    </row>
    <row r="61" spans="1:35" hidden="1" x14ac:dyDescent="0.25">
      <c r="A61" s="115">
        <v>301059</v>
      </c>
      <c r="B61" s="115" t="s">
        <v>1873</v>
      </c>
      <c r="C61" s="115" t="s">
        <v>360</v>
      </c>
      <c r="D61" s="115" t="s">
        <v>1137</v>
      </c>
      <c r="E61" s="115" t="s">
        <v>76</v>
      </c>
      <c r="F61" s="237">
        <v>28731</v>
      </c>
      <c r="G61" s="115" t="s">
        <v>18</v>
      </c>
      <c r="H61" s="115" t="s">
        <v>16</v>
      </c>
      <c r="I61" t="s">
        <v>199</v>
      </c>
      <c r="J61" s="115" t="s">
        <v>1226</v>
      </c>
      <c r="L61" s="115" t="s">
        <v>18</v>
      </c>
      <c r="U61"/>
      <c r="V61" t="s">
        <v>4336</v>
      </c>
      <c r="AG61" s="115" t="s">
        <v>4308</v>
      </c>
      <c r="AH61" s="115" t="s">
        <v>4308</v>
      </c>
    </row>
    <row r="62" spans="1:35" ht="18" hidden="1" x14ac:dyDescent="0.25">
      <c r="A62" s="235">
        <v>301091</v>
      </c>
      <c r="B62" s="235" t="s">
        <v>4483</v>
      </c>
      <c r="C62" s="235" t="s">
        <v>250</v>
      </c>
      <c r="D62" s="235" t="s">
        <v>238</v>
      </c>
      <c r="E62"/>
      <c r="F62" s="126"/>
      <c r="G62" s="236"/>
      <c r="H62"/>
      <c r="I62" t="s">
        <v>199</v>
      </c>
      <c r="J62" s="236"/>
      <c r="K62"/>
      <c r="L62"/>
      <c r="M62"/>
      <c r="N62"/>
      <c r="O62"/>
      <c r="P62"/>
      <c r="Q62"/>
      <c r="R62" s="115">
        <v>9453</v>
      </c>
      <c r="S62" s="115">
        <v>45722</v>
      </c>
      <c r="T62" s="115">
        <v>180000</v>
      </c>
      <c r="U62"/>
      <c r="V62">
        <v>0</v>
      </c>
      <c r="W62" s="236"/>
      <c r="X62"/>
      <c r="Y62"/>
      <c r="Z62"/>
      <c r="AA62"/>
      <c r="AB62"/>
      <c r="AC62"/>
      <c r="AD62"/>
      <c r="AE62"/>
      <c r="AF62"/>
      <c r="AG62"/>
      <c r="AI62" s="115" t="e">
        <f>VLOOKUP(A62,'[2]دراسات قانونية'!$A$3:$E$600,1,0)</f>
        <v>#N/A</v>
      </c>
    </row>
    <row r="63" spans="1:35" ht="18" x14ac:dyDescent="0.25">
      <c r="A63" s="235">
        <v>301111</v>
      </c>
      <c r="B63" s="235" t="s">
        <v>4484</v>
      </c>
      <c r="C63" s="235" t="s">
        <v>271</v>
      </c>
      <c r="D63" s="235" t="s">
        <v>521</v>
      </c>
      <c r="E63"/>
      <c r="F63" s="126"/>
      <c r="G63" s="236"/>
      <c r="H63"/>
      <c r="I63" t="s">
        <v>107</v>
      </c>
      <c r="J63" s="236"/>
      <c r="K63"/>
      <c r="L63"/>
      <c r="M63"/>
      <c r="N63"/>
      <c r="O63"/>
      <c r="P63"/>
      <c r="Q63"/>
      <c r="U63"/>
      <c r="V63" t="s">
        <v>4335</v>
      </c>
      <c r="W63" s="236"/>
      <c r="X63"/>
      <c r="Y63"/>
      <c r="Z63"/>
      <c r="AA63"/>
      <c r="AB63"/>
      <c r="AC63"/>
      <c r="AD63"/>
      <c r="AE63"/>
      <c r="AF63"/>
      <c r="AG63"/>
      <c r="AH63" s="115" t="s">
        <v>4308</v>
      </c>
      <c r="AI63" s="115" t="e">
        <f>VLOOKUP(A63,'[2]دراسات قانونية'!$A$3:$E$600,1,0)</f>
        <v>#N/A</v>
      </c>
    </row>
    <row r="64" spans="1:35" ht="18" x14ac:dyDescent="0.25">
      <c r="A64" s="235">
        <v>301141</v>
      </c>
      <c r="B64" s="235" t="s">
        <v>4485</v>
      </c>
      <c r="C64" s="235" t="s">
        <v>335</v>
      </c>
      <c r="D64" s="235" t="s">
        <v>276</v>
      </c>
      <c r="E64"/>
      <c r="F64" s="126"/>
      <c r="G64" s="236"/>
      <c r="H64"/>
      <c r="I64" t="s">
        <v>107</v>
      </c>
      <c r="J64" s="236"/>
      <c r="K64"/>
      <c r="L64"/>
      <c r="M64"/>
      <c r="N64"/>
      <c r="O64"/>
      <c r="P64"/>
      <c r="Q64"/>
      <c r="U64"/>
      <c r="V64" t="s">
        <v>4335</v>
      </c>
      <c r="W64" s="236"/>
      <c r="X64"/>
      <c r="Y64"/>
      <c r="Z64"/>
      <c r="AA64"/>
      <c r="AB64"/>
      <c r="AC64"/>
      <c r="AD64"/>
      <c r="AE64"/>
      <c r="AF64"/>
      <c r="AG64"/>
      <c r="AH64" s="115" t="s">
        <v>4308</v>
      </c>
      <c r="AI64" s="115" t="e">
        <f>VLOOKUP(A64,'[2]دراسات قانونية'!$A$3:$E$600,1,0)</f>
        <v>#N/A</v>
      </c>
    </row>
    <row r="65" spans="1:35" ht="18" hidden="1" x14ac:dyDescent="0.25">
      <c r="A65" s="235">
        <v>301176</v>
      </c>
      <c r="B65" s="235" t="s">
        <v>4486</v>
      </c>
      <c r="C65" s="235" t="s">
        <v>4487</v>
      </c>
      <c r="D65" s="235" t="s">
        <v>445</v>
      </c>
      <c r="E65"/>
      <c r="F65" s="126"/>
      <c r="G65" s="236"/>
      <c r="H65"/>
      <c r="I65" t="s">
        <v>199</v>
      </c>
      <c r="J65" s="236"/>
      <c r="K65"/>
      <c r="L65"/>
      <c r="M65"/>
      <c r="N65"/>
      <c r="O65"/>
      <c r="P65"/>
      <c r="Q65"/>
      <c r="U65"/>
      <c r="V65" t="s">
        <v>4335</v>
      </c>
      <c r="W65" s="236"/>
      <c r="X65"/>
      <c r="Y65"/>
      <c r="Z65"/>
      <c r="AA65"/>
      <c r="AB65"/>
      <c r="AC65"/>
      <c r="AD65"/>
      <c r="AE65"/>
      <c r="AF65"/>
      <c r="AG65"/>
    </row>
    <row r="66" spans="1:35" hidden="1" x14ac:dyDescent="0.25">
      <c r="A66">
        <v>301198</v>
      </c>
      <c r="B66" t="s">
        <v>4488</v>
      </c>
      <c r="C66" t="s">
        <v>246</v>
      </c>
      <c r="D66" t="s">
        <v>1235</v>
      </c>
      <c r="E66" t="s">
        <v>76</v>
      </c>
      <c r="F66" s="126">
        <v>29480</v>
      </c>
      <c r="G66" t="s">
        <v>418</v>
      </c>
      <c r="H66" t="s">
        <v>16</v>
      </c>
      <c r="I66" t="s">
        <v>136</v>
      </c>
      <c r="J66"/>
      <c r="K66"/>
      <c r="L66"/>
      <c r="M66"/>
      <c r="N66"/>
      <c r="O66"/>
      <c r="P66"/>
      <c r="Q66"/>
      <c r="U66"/>
      <c r="V66" t="s">
        <v>4335</v>
      </c>
      <c r="W66"/>
      <c r="X66"/>
      <c r="Y66"/>
      <c r="Z66"/>
      <c r="AA66"/>
      <c r="AB66"/>
      <c r="AC66"/>
      <c r="AD66"/>
      <c r="AE66"/>
      <c r="AF66"/>
      <c r="AG66" t="s">
        <v>4308</v>
      </c>
      <c r="AH66" s="115" t="s">
        <v>4308</v>
      </c>
    </row>
    <row r="67" spans="1:35" ht="18" hidden="1" x14ac:dyDescent="0.25">
      <c r="A67" s="235">
        <v>301199</v>
      </c>
      <c r="B67" s="235" t="s">
        <v>4489</v>
      </c>
      <c r="C67" s="235" t="s">
        <v>250</v>
      </c>
      <c r="D67" s="235" t="s">
        <v>4490</v>
      </c>
      <c r="E67"/>
      <c r="F67" s="126"/>
      <c r="G67" s="236"/>
      <c r="H67"/>
      <c r="I67" t="s">
        <v>136</v>
      </c>
      <c r="J67" s="236"/>
      <c r="K67"/>
      <c r="L67"/>
      <c r="M67"/>
      <c r="N67"/>
      <c r="O67"/>
      <c r="P67"/>
      <c r="Q67"/>
      <c r="U67"/>
      <c r="V67" t="s">
        <v>4334</v>
      </c>
      <c r="W67" s="236"/>
      <c r="X67"/>
      <c r="Y67"/>
      <c r="Z67"/>
      <c r="AA67"/>
      <c r="AB67"/>
      <c r="AC67"/>
      <c r="AD67"/>
      <c r="AE67"/>
      <c r="AF67"/>
      <c r="AG67"/>
      <c r="AH67" s="115" t="s">
        <v>4308</v>
      </c>
    </row>
    <row r="68" spans="1:35" ht="18" hidden="1" x14ac:dyDescent="0.25">
      <c r="A68" s="235">
        <v>301200</v>
      </c>
      <c r="B68" s="235" t="s">
        <v>4491</v>
      </c>
      <c r="C68" s="235" t="s">
        <v>665</v>
      </c>
      <c r="D68" s="235" t="s">
        <v>717</v>
      </c>
      <c r="E68"/>
      <c r="F68" s="126"/>
      <c r="G68" s="236"/>
      <c r="H68"/>
      <c r="I68" t="s">
        <v>199</v>
      </c>
      <c r="J68" s="236"/>
      <c r="K68"/>
      <c r="L68"/>
      <c r="M68"/>
      <c r="N68"/>
      <c r="O68"/>
      <c r="P68"/>
      <c r="Q68"/>
      <c r="U68"/>
      <c r="V68" t="s">
        <v>4336</v>
      </c>
      <c r="W68" s="236"/>
      <c r="X68"/>
      <c r="Y68"/>
      <c r="Z68"/>
      <c r="AA68"/>
      <c r="AB68"/>
      <c r="AC68"/>
      <c r="AD68"/>
      <c r="AE68"/>
      <c r="AF68"/>
      <c r="AG68"/>
      <c r="AH68" s="115" t="s">
        <v>4308</v>
      </c>
    </row>
    <row r="69" spans="1:35" hidden="1" x14ac:dyDescent="0.25">
      <c r="A69">
        <v>301205</v>
      </c>
      <c r="B69" t="s">
        <v>4492</v>
      </c>
      <c r="C69" t="s">
        <v>1134</v>
      </c>
      <c r="D69" t="s">
        <v>4493</v>
      </c>
      <c r="E69"/>
      <c r="F69" s="126"/>
      <c r="G69"/>
      <c r="H69"/>
      <c r="I69" t="s">
        <v>129</v>
      </c>
      <c r="J69"/>
      <c r="K69"/>
      <c r="L69"/>
      <c r="M69"/>
      <c r="N69"/>
      <c r="O69"/>
      <c r="P69"/>
      <c r="Q69"/>
      <c r="R69" s="115">
        <v>9313</v>
      </c>
      <c r="S69" s="115">
        <v>45721</v>
      </c>
      <c r="T69" s="115">
        <v>150000</v>
      </c>
      <c r="U69"/>
      <c r="V69" t="s">
        <v>4338</v>
      </c>
      <c r="W69"/>
      <c r="X69"/>
      <c r="Y69"/>
      <c r="Z69"/>
      <c r="AA69"/>
      <c r="AB69"/>
      <c r="AC69"/>
      <c r="AD69"/>
      <c r="AE69"/>
      <c r="AF69"/>
      <c r="AG69"/>
    </row>
    <row r="70" spans="1:35" ht="18" x14ac:dyDescent="0.25">
      <c r="A70" s="235">
        <v>301224</v>
      </c>
      <c r="B70" s="235" t="s">
        <v>4494</v>
      </c>
      <c r="C70" s="235" t="s">
        <v>453</v>
      </c>
      <c r="D70" s="235" t="s">
        <v>4495</v>
      </c>
      <c r="E70"/>
      <c r="F70" s="126"/>
      <c r="G70" s="236"/>
      <c r="H70"/>
      <c r="I70" t="s">
        <v>107</v>
      </c>
      <c r="J70" s="236"/>
      <c r="K70"/>
      <c r="L70"/>
      <c r="M70"/>
      <c r="N70"/>
      <c r="O70"/>
      <c r="P70"/>
      <c r="Q70"/>
      <c r="U70"/>
      <c r="V70" t="s">
        <v>4334</v>
      </c>
      <c r="W70" s="236"/>
      <c r="X70"/>
      <c r="Y70"/>
      <c r="Z70"/>
      <c r="AA70"/>
      <c r="AB70"/>
      <c r="AC70"/>
      <c r="AD70"/>
      <c r="AE70"/>
      <c r="AF70"/>
      <c r="AG70"/>
      <c r="AH70" s="115" t="s">
        <v>4308</v>
      </c>
      <c r="AI70" s="115" t="e">
        <f>VLOOKUP(A70,'[2]دراسات قانونية'!$A$3:$E$600,1,0)</f>
        <v>#N/A</v>
      </c>
    </row>
    <row r="71" spans="1:35" hidden="1" x14ac:dyDescent="0.25">
      <c r="A71">
        <v>301225</v>
      </c>
      <c r="B71" t="s">
        <v>1277</v>
      </c>
      <c r="C71" t="s">
        <v>244</v>
      </c>
      <c r="D71" t="s">
        <v>443</v>
      </c>
      <c r="E71" t="s">
        <v>76</v>
      </c>
      <c r="F71" s="126">
        <v>31215</v>
      </c>
      <c r="G71" t="s">
        <v>18</v>
      </c>
      <c r="H71" t="s">
        <v>16</v>
      </c>
      <c r="I71" t="s">
        <v>136</v>
      </c>
      <c r="J71"/>
      <c r="K71"/>
      <c r="L71"/>
      <c r="M71"/>
      <c r="N71"/>
      <c r="O71"/>
      <c r="P71"/>
      <c r="Q71"/>
      <c r="U71"/>
      <c r="V71" t="s">
        <v>4414</v>
      </c>
      <c r="W71"/>
      <c r="X71"/>
      <c r="Y71"/>
      <c r="Z71"/>
      <c r="AA71"/>
      <c r="AB71"/>
      <c r="AC71"/>
      <c r="AD71"/>
      <c r="AE71"/>
      <c r="AF71"/>
      <c r="AG71"/>
      <c r="AH71" s="115" t="s">
        <v>4308</v>
      </c>
    </row>
    <row r="72" spans="1:35" ht="18" x14ac:dyDescent="0.25">
      <c r="A72" s="235">
        <v>301233</v>
      </c>
      <c r="B72" s="235" t="s">
        <v>4496</v>
      </c>
      <c r="C72" s="235" t="s">
        <v>543</v>
      </c>
      <c r="D72" s="235" t="s">
        <v>448</v>
      </c>
      <c r="E72"/>
      <c r="F72" s="126"/>
      <c r="G72" s="236"/>
      <c r="H72"/>
      <c r="I72" t="s">
        <v>107</v>
      </c>
      <c r="J72" s="236"/>
      <c r="K72"/>
      <c r="L72"/>
      <c r="M72"/>
      <c r="N72"/>
      <c r="O72"/>
      <c r="P72"/>
      <c r="Q72"/>
      <c r="U72"/>
      <c r="V72" t="s">
        <v>4336</v>
      </c>
      <c r="W72" s="236"/>
      <c r="X72"/>
      <c r="Y72"/>
      <c r="Z72"/>
      <c r="AA72"/>
      <c r="AB72"/>
      <c r="AC72"/>
      <c r="AD72"/>
      <c r="AE72"/>
      <c r="AF72"/>
      <c r="AG72"/>
      <c r="AH72" s="115" t="s">
        <v>4308</v>
      </c>
      <c r="AI72" s="115" t="e">
        <f>VLOOKUP(A72,'[2]دراسات قانونية'!$A$3:$E$600,1,0)</f>
        <v>#N/A</v>
      </c>
    </row>
    <row r="73" spans="1:35" ht="18" x14ac:dyDescent="0.25">
      <c r="A73" s="235">
        <v>301235</v>
      </c>
      <c r="B73" s="235" t="s">
        <v>4497</v>
      </c>
      <c r="C73" s="235" t="s">
        <v>831</v>
      </c>
      <c r="D73" s="235" t="s">
        <v>4498</v>
      </c>
      <c r="E73"/>
      <c r="F73" s="126"/>
      <c r="G73" s="236"/>
      <c r="H73"/>
      <c r="I73" t="s">
        <v>107</v>
      </c>
      <c r="J73" s="236"/>
      <c r="K73"/>
      <c r="L73"/>
      <c r="M73"/>
      <c r="N73"/>
      <c r="O73"/>
      <c r="P73"/>
      <c r="Q73"/>
      <c r="U73"/>
      <c r="V73" t="s">
        <v>4337</v>
      </c>
      <c r="W73" s="236"/>
      <c r="X73"/>
      <c r="Y73"/>
      <c r="Z73"/>
      <c r="AA73"/>
      <c r="AB73"/>
      <c r="AC73"/>
      <c r="AD73"/>
      <c r="AE73"/>
      <c r="AF73"/>
      <c r="AG73"/>
      <c r="AH73" s="115" t="s">
        <v>4308</v>
      </c>
      <c r="AI73" s="115" t="e">
        <f>VLOOKUP(A73,'[2]دراسات قانونية'!$A$3:$E$600,1,0)</f>
        <v>#N/A</v>
      </c>
    </row>
    <row r="74" spans="1:35" ht="18" x14ac:dyDescent="0.25">
      <c r="A74" s="235">
        <v>301294</v>
      </c>
      <c r="B74" s="235" t="s">
        <v>4499</v>
      </c>
      <c r="C74" s="235" t="s">
        <v>570</v>
      </c>
      <c r="D74" s="235" t="s">
        <v>4500</v>
      </c>
      <c r="E74"/>
      <c r="F74" s="126"/>
      <c r="G74" s="236"/>
      <c r="H74"/>
      <c r="I74" t="s">
        <v>107</v>
      </c>
      <c r="J74" s="236"/>
      <c r="K74"/>
      <c r="L74"/>
      <c r="M74"/>
      <c r="N74"/>
      <c r="O74"/>
      <c r="P74"/>
      <c r="Q74"/>
      <c r="U74"/>
      <c r="V74" t="s">
        <v>4335</v>
      </c>
      <c r="W74" s="236"/>
      <c r="X74"/>
      <c r="Y74"/>
      <c r="Z74"/>
      <c r="AA74"/>
      <c r="AB74"/>
      <c r="AC74"/>
      <c r="AD74"/>
      <c r="AE74"/>
      <c r="AF74"/>
      <c r="AG74"/>
      <c r="AH74" s="115" t="s">
        <v>4308</v>
      </c>
      <c r="AI74" s="115" t="e">
        <f>VLOOKUP(A74,'[2]دراسات قانونية'!$A$3:$E$600,1,0)</f>
        <v>#N/A</v>
      </c>
    </row>
    <row r="75" spans="1:35" ht="18" x14ac:dyDescent="0.25">
      <c r="A75" s="235">
        <v>301298</v>
      </c>
      <c r="B75" s="235" t="s">
        <v>4501</v>
      </c>
      <c r="C75" s="235" t="s">
        <v>209</v>
      </c>
      <c r="D75" s="235" t="s">
        <v>276</v>
      </c>
      <c r="E75"/>
      <c r="F75" s="126"/>
      <c r="G75" s="236"/>
      <c r="H75"/>
      <c r="I75" t="s">
        <v>107</v>
      </c>
      <c r="J75" s="236"/>
      <c r="K75"/>
      <c r="L75"/>
      <c r="M75"/>
      <c r="N75"/>
      <c r="O75"/>
      <c r="P75"/>
      <c r="Q75"/>
      <c r="U75"/>
      <c r="V75" t="s">
        <v>4335</v>
      </c>
      <c r="W75" s="236"/>
      <c r="X75"/>
      <c r="Y75"/>
      <c r="Z75"/>
      <c r="AA75"/>
      <c r="AB75"/>
      <c r="AC75"/>
      <c r="AD75"/>
      <c r="AE75"/>
      <c r="AF75"/>
      <c r="AG75"/>
      <c r="AH75" s="115" t="s">
        <v>4308</v>
      </c>
      <c r="AI75" s="115" t="e">
        <f>VLOOKUP(A75,'[2]دراسات قانونية'!$A$3:$E$600,1,0)</f>
        <v>#N/A</v>
      </c>
    </row>
    <row r="76" spans="1:35" ht="18" hidden="1" x14ac:dyDescent="0.25">
      <c r="A76" s="235">
        <v>301326</v>
      </c>
      <c r="B76" s="235" t="s">
        <v>4502</v>
      </c>
      <c r="C76" s="235" t="s">
        <v>863</v>
      </c>
      <c r="D76" s="235" t="s">
        <v>445</v>
      </c>
      <c r="E76"/>
      <c r="F76" s="126"/>
      <c r="G76" s="236"/>
      <c r="H76"/>
      <c r="I76" t="s">
        <v>129</v>
      </c>
      <c r="J76" s="236"/>
      <c r="K76"/>
      <c r="L76"/>
      <c r="M76"/>
      <c r="N76"/>
      <c r="O76"/>
      <c r="P76"/>
      <c r="Q76"/>
      <c r="U76"/>
      <c r="V76" t="s">
        <v>4334</v>
      </c>
      <c r="W76" s="236"/>
      <c r="X76"/>
      <c r="Y76"/>
      <c r="Z76"/>
      <c r="AA76"/>
      <c r="AB76"/>
      <c r="AC76"/>
      <c r="AD76"/>
      <c r="AE76"/>
      <c r="AF76"/>
      <c r="AG76"/>
      <c r="AH76" s="115" t="s">
        <v>4308</v>
      </c>
    </row>
    <row r="77" spans="1:35" hidden="1" x14ac:dyDescent="0.25">
      <c r="A77" s="115">
        <v>301327</v>
      </c>
      <c r="B77" s="115" t="s">
        <v>3434</v>
      </c>
      <c r="C77" s="115" t="s">
        <v>209</v>
      </c>
      <c r="D77" s="115" t="s">
        <v>276</v>
      </c>
      <c r="E77" s="115" t="s">
        <v>77</v>
      </c>
      <c r="F77" s="237">
        <v>29595</v>
      </c>
      <c r="G77" s="115" t="s">
        <v>18</v>
      </c>
      <c r="H77" s="115" t="s">
        <v>16</v>
      </c>
      <c r="I77" t="s">
        <v>199</v>
      </c>
      <c r="J77" s="115" t="s">
        <v>1226</v>
      </c>
      <c r="L77" s="115" t="s">
        <v>18</v>
      </c>
      <c r="U77"/>
      <c r="V77" t="s">
        <v>16623</v>
      </c>
      <c r="AH77" s="115" t="s">
        <v>4308</v>
      </c>
    </row>
    <row r="78" spans="1:35" ht="18" x14ac:dyDescent="0.25">
      <c r="A78" s="235">
        <v>301344</v>
      </c>
      <c r="B78" s="235" t="s">
        <v>4503</v>
      </c>
      <c r="C78" s="235" t="s">
        <v>864</v>
      </c>
      <c r="D78" s="235" t="s">
        <v>1242</v>
      </c>
      <c r="E78"/>
      <c r="F78" s="126"/>
      <c r="G78" s="236"/>
      <c r="H78"/>
      <c r="I78" t="s">
        <v>107</v>
      </c>
      <c r="J78" s="236"/>
      <c r="K78"/>
      <c r="L78"/>
      <c r="M78"/>
      <c r="N78"/>
      <c r="O78"/>
      <c r="P78"/>
      <c r="Q78"/>
      <c r="U78"/>
      <c r="V78" t="s">
        <v>4335</v>
      </c>
      <c r="W78" s="236"/>
      <c r="X78"/>
      <c r="Y78"/>
      <c r="Z78"/>
      <c r="AA78"/>
      <c r="AB78"/>
      <c r="AC78"/>
      <c r="AD78"/>
      <c r="AE78"/>
      <c r="AF78"/>
      <c r="AG78"/>
      <c r="AH78" s="115" t="s">
        <v>4308</v>
      </c>
      <c r="AI78" s="115" t="e">
        <f>VLOOKUP(A78,'[2]دراسات قانونية'!$A$3:$E$600,1,0)</f>
        <v>#N/A</v>
      </c>
    </row>
    <row r="79" spans="1:35" hidden="1" x14ac:dyDescent="0.25">
      <c r="A79">
        <v>301354</v>
      </c>
      <c r="B79" t="s">
        <v>4504</v>
      </c>
      <c r="C79" t="s">
        <v>4505</v>
      </c>
      <c r="D79" t="s">
        <v>210</v>
      </c>
      <c r="E79" t="s">
        <v>76</v>
      </c>
      <c r="F79" s="126">
        <v>36537</v>
      </c>
      <c r="G79" t="s">
        <v>18</v>
      </c>
      <c r="H79" t="s">
        <v>16</v>
      </c>
      <c r="I79" t="s">
        <v>136</v>
      </c>
      <c r="J79" t="s">
        <v>1226</v>
      </c>
      <c r="K79"/>
      <c r="L79" t="s">
        <v>18</v>
      </c>
      <c r="M79"/>
      <c r="N79"/>
      <c r="O79"/>
      <c r="P79"/>
      <c r="Q79"/>
      <c r="U79"/>
      <c r="V79" t="s">
        <v>16592</v>
      </c>
      <c r="W79"/>
      <c r="X79"/>
      <c r="Y79"/>
      <c r="Z79"/>
      <c r="AA79"/>
      <c r="AB79"/>
      <c r="AC79"/>
      <c r="AD79"/>
      <c r="AE79" t="s">
        <v>4308</v>
      </c>
      <c r="AF79" t="s">
        <v>4308</v>
      </c>
      <c r="AG79" t="s">
        <v>4308</v>
      </c>
      <c r="AH79" s="115" t="s">
        <v>4308</v>
      </c>
    </row>
    <row r="80" spans="1:35" ht="18" x14ac:dyDescent="0.25">
      <c r="A80" s="235">
        <v>301362</v>
      </c>
      <c r="B80" s="235" t="s">
        <v>3275</v>
      </c>
      <c r="C80" s="235" t="s">
        <v>680</v>
      </c>
      <c r="D80" s="235" t="s">
        <v>405</v>
      </c>
      <c r="E80"/>
      <c r="F80" s="126"/>
      <c r="G80" s="236"/>
      <c r="H80"/>
      <c r="I80" t="s">
        <v>107</v>
      </c>
      <c r="J80" s="236"/>
      <c r="K80"/>
      <c r="L80"/>
      <c r="M80"/>
      <c r="N80"/>
      <c r="O80"/>
      <c r="P80"/>
      <c r="Q80"/>
      <c r="U80"/>
      <c r="V80" t="s">
        <v>4335</v>
      </c>
      <c r="W80" s="236"/>
      <c r="X80"/>
      <c r="Y80"/>
      <c r="Z80"/>
      <c r="AA80"/>
      <c r="AB80"/>
      <c r="AC80"/>
      <c r="AD80"/>
      <c r="AE80"/>
      <c r="AF80"/>
      <c r="AG80"/>
      <c r="AH80" s="115" t="s">
        <v>4308</v>
      </c>
      <c r="AI80" s="115" t="e">
        <f>VLOOKUP(A80,'[2]دراسات قانونية'!$A$3:$E$600,1,0)</f>
        <v>#N/A</v>
      </c>
    </row>
    <row r="81" spans="1:35" hidden="1" x14ac:dyDescent="0.25">
      <c r="A81" s="115">
        <v>301367</v>
      </c>
      <c r="B81" s="115" t="s">
        <v>1260</v>
      </c>
      <c r="C81" s="115" t="s">
        <v>324</v>
      </c>
      <c r="D81" s="115" t="s">
        <v>1261</v>
      </c>
      <c r="E81" s="115" t="s">
        <v>76</v>
      </c>
      <c r="F81" s="237">
        <v>30610</v>
      </c>
      <c r="G81" s="115" t="s">
        <v>660</v>
      </c>
      <c r="H81" s="115" t="s">
        <v>16</v>
      </c>
      <c r="I81" t="s">
        <v>136</v>
      </c>
      <c r="J81" s="115" t="s">
        <v>15</v>
      </c>
      <c r="L81" s="115" t="s">
        <v>58</v>
      </c>
      <c r="U81"/>
      <c r="V81" t="s">
        <v>4334</v>
      </c>
    </row>
    <row r="82" spans="1:35" ht="18" x14ac:dyDescent="0.25">
      <c r="A82" s="235">
        <v>301371</v>
      </c>
      <c r="B82" s="235" t="s">
        <v>4506</v>
      </c>
      <c r="C82" s="235" t="s">
        <v>305</v>
      </c>
      <c r="D82" s="235" t="s">
        <v>715</v>
      </c>
      <c r="E82"/>
      <c r="F82" s="126"/>
      <c r="G82" s="236"/>
      <c r="H82"/>
      <c r="I82" t="s">
        <v>107</v>
      </c>
      <c r="J82" s="236"/>
      <c r="K82"/>
      <c r="L82"/>
      <c r="M82"/>
      <c r="N82"/>
      <c r="O82"/>
      <c r="P82"/>
      <c r="Q82"/>
      <c r="U82"/>
      <c r="V82" t="s">
        <v>4335</v>
      </c>
      <c r="W82" s="236"/>
      <c r="X82"/>
      <c r="Y82"/>
      <c r="Z82"/>
      <c r="AA82"/>
      <c r="AB82"/>
      <c r="AC82"/>
      <c r="AD82"/>
      <c r="AE82"/>
      <c r="AF82"/>
      <c r="AG82"/>
      <c r="AH82" s="115" t="s">
        <v>4308</v>
      </c>
      <c r="AI82" s="115" t="e">
        <f>VLOOKUP(A82,'[2]دراسات قانونية'!$A$3:$E$600,1,0)</f>
        <v>#N/A</v>
      </c>
    </row>
    <row r="83" spans="1:35" ht="18" x14ac:dyDescent="0.25">
      <c r="A83" s="235">
        <v>301399</v>
      </c>
      <c r="B83" s="235" t="s">
        <v>4507</v>
      </c>
      <c r="C83" s="235" t="s">
        <v>288</v>
      </c>
      <c r="D83" s="235" t="s">
        <v>445</v>
      </c>
      <c r="E83"/>
      <c r="F83" s="126"/>
      <c r="G83" s="236"/>
      <c r="H83"/>
      <c r="I83" t="s">
        <v>107</v>
      </c>
      <c r="J83" s="236"/>
      <c r="K83"/>
      <c r="L83"/>
      <c r="M83"/>
      <c r="N83"/>
      <c r="O83"/>
      <c r="P83"/>
      <c r="Q83"/>
      <c r="U83"/>
      <c r="V83" t="s">
        <v>4334</v>
      </c>
      <c r="W83" s="236"/>
      <c r="X83"/>
      <c r="Y83"/>
      <c r="Z83"/>
      <c r="AA83"/>
      <c r="AB83"/>
      <c r="AC83"/>
      <c r="AD83"/>
      <c r="AE83"/>
      <c r="AF83"/>
      <c r="AG83"/>
      <c r="AH83" s="115" t="s">
        <v>4308</v>
      </c>
      <c r="AI83" s="115" t="e">
        <f>VLOOKUP(A83,'[2]دراسات قانونية'!$A$3:$E$600,1,0)</f>
        <v>#N/A</v>
      </c>
    </row>
    <row r="84" spans="1:35" ht="18" x14ac:dyDescent="0.25">
      <c r="A84" s="235">
        <v>301400</v>
      </c>
      <c r="B84" s="235" t="s">
        <v>4508</v>
      </c>
      <c r="C84" s="235" t="s">
        <v>4509</v>
      </c>
      <c r="D84" s="235" t="s">
        <v>4510</v>
      </c>
      <c r="E84"/>
      <c r="F84" s="126"/>
      <c r="G84" s="236"/>
      <c r="H84"/>
      <c r="I84" t="s">
        <v>107</v>
      </c>
      <c r="J84" s="236"/>
      <c r="K84"/>
      <c r="L84"/>
      <c r="M84"/>
      <c r="N84"/>
      <c r="O84"/>
      <c r="P84"/>
      <c r="Q84"/>
      <c r="U84"/>
      <c r="V84" t="s">
        <v>4335</v>
      </c>
      <c r="W84" s="236"/>
      <c r="X84"/>
      <c r="Y84"/>
      <c r="Z84"/>
      <c r="AA84"/>
      <c r="AB84"/>
      <c r="AC84"/>
      <c r="AD84"/>
      <c r="AE84"/>
      <c r="AF84"/>
      <c r="AG84"/>
      <c r="AH84" s="115" t="s">
        <v>4308</v>
      </c>
      <c r="AI84" s="115" t="e">
        <f>VLOOKUP(A84,'[2]دراسات قانونية'!$A$3:$E$600,1,0)</f>
        <v>#N/A</v>
      </c>
    </row>
    <row r="85" spans="1:35" hidden="1" x14ac:dyDescent="0.25">
      <c r="A85" s="115">
        <v>301483</v>
      </c>
      <c r="B85" s="115" t="s">
        <v>3435</v>
      </c>
      <c r="C85" s="115" t="s">
        <v>3436</v>
      </c>
      <c r="D85" s="115" t="s">
        <v>3437</v>
      </c>
      <c r="E85" s="115" t="s">
        <v>76</v>
      </c>
      <c r="F85" s="237">
        <v>31342</v>
      </c>
      <c r="G85" s="115" t="s">
        <v>30</v>
      </c>
      <c r="H85" s="115" t="s">
        <v>16</v>
      </c>
      <c r="I85" t="s">
        <v>199</v>
      </c>
      <c r="J85" s="115" t="s">
        <v>1226</v>
      </c>
      <c r="L85" s="115" t="s">
        <v>18</v>
      </c>
      <c r="U85"/>
      <c r="V85" t="s">
        <v>16623</v>
      </c>
      <c r="AG85" s="115" t="s">
        <v>4308</v>
      </c>
      <c r="AH85" s="115" t="s">
        <v>4308</v>
      </c>
    </row>
    <row r="86" spans="1:35" hidden="1" x14ac:dyDescent="0.25">
      <c r="A86">
        <v>301490</v>
      </c>
      <c r="B86" t="s">
        <v>4511</v>
      </c>
      <c r="C86" t="s">
        <v>285</v>
      </c>
      <c r="D86" t="s">
        <v>270</v>
      </c>
      <c r="E86"/>
      <c r="F86" s="126"/>
      <c r="G86"/>
      <c r="H86"/>
      <c r="I86" t="s">
        <v>136</v>
      </c>
      <c r="J86"/>
      <c r="K86"/>
      <c r="L86"/>
      <c r="M86"/>
      <c r="N86"/>
      <c r="O86"/>
      <c r="P86"/>
      <c r="Q86"/>
      <c r="U86"/>
      <c r="V86" t="s">
        <v>4335</v>
      </c>
      <c r="W86"/>
      <c r="X86"/>
      <c r="Y86"/>
      <c r="Z86"/>
      <c r="AA86"/>
      <c r="AB86"/>
      <c r="AC86"/>
      <c r="AD86"/>
      <c r="AE86"/>
      <c r="AF86"/>
      <c r="AG86" t="s">
        <v>4308</v>
      </c>
      <c r="AH86" s="115" t="s">
        <v>4308</v>
      </c>
    </row>
    <row r="87" spans="1:35" hidden="1" x14ac:dyDescent="0.25">
      <c r="A87" s="115">
        <v>301558</v>
      </c>
      <c r="B87" s="115" t="s">
        <v>4405</v>
      </c>
      <c r="C87" s="115" t="s">
        <v>2648</v>
      </c>
      <c r="D87" s="115" t="s">
        <v>4406</v>
      </c>
      <c r="F87" s="237"/>
      <c r="I87" t="s">
        <v>199</v>
      </c>
      <c r="U87"/>
      <c r="V87" t="s">
        <v>4334</v>
      </c>
      <c r="AH87" s="115" t="s">
        <v>4308</v>
      </c>
    </row>
    <row r="88" spans="1:35" hidden="1" x14ac:dyDescent="0.25">
      <c r="A88">
        <v>301571</v>
      </c>
      <c r="B88" t="s">
        <v>1368</v>
      </c>
      <c r="C88" t="s">
        <v>244</v>
      </c>
      <c r="D88" t="s">
        <v>1242</v>
      </c>
      <c r="E88" t="s">
        <v>76</v>
      </c>
      <c r="F88" s="126"/>
      <c r="G88"/>
      <c r="H88" t="s">
        <v>16</v>
      </c>
      <c r="I88" t="s">
        <v>129</v>
      </c>
      <c r="J88"/>
      <c r="K88"/>
      <c r="L88"/>
      <c r="M88"/>
      <c r="N88"/>
      <c r="O88"/>
      <c r="P88"/>
      <c r="Q88"/>
      <c r="U88"/>
      <c r="V88" t="s">
        <v>4413</v>
      </c>
      <c r="W88"/>
      <c r="X88"/>
      <c r="Y88"/>
      <c r="Z88"/>
      <c r="AA88"/>
      <c r="AB88"/>
      <c r="AC88"/>
      <c r="AD88"/>
      <c r="AE88"/>
      <c r="AF88"/>
      <c r="AG88" t="s">
        <v>4308</v>
      </c>
      <c r="AH88" s="115" t="s">
        <v>4308</v>
      </c>
    </row>
    <row r="89" spans="1:35" ht="18" x14ac:dyDescent="0.25">
      <c r="A89" s="235">
        <v>301598</v>
      </c>
      <c r="B89" s="235" t="s">
        <v>4512</v>
      </c>
      <c r="C89" s="235" t="s">
        <v>821</v>
      </c>
      <c r="D89" s="235" t="s">
        <v>814</v>
      </c>
      <c r="E89"/>
      <c r="F89" s="126"/>
      <c r="G89" s="236"/>
      <c r="H89"/>
      <c r="I89" t="s">
        <v>107</v>
      </c>
      <c r="J89" s="236"/>
      <c r="K89"/>
      <c r="L89"/>
      <c r="M89"/>
      <c r="N89"/>
      <c r="O89"/>
      <c r="P89"/>
      <c r="Q89"/>
      <c r="U89"/>
      <c r="V89" t="s">
        <v>4335</v>
      </c>
      <c r="W89" s="236"/>
      <c r="X89"/>
      <c r="Y89"/>
      <c r="Z89"/>
      <c r="AA89"/>
      <c r="AB89"/>
      <c r="AC89"/>
      <c r="AD89"/>
      <c r="AE89"/>
      <c r="AF89"/>
      <c r="AG89"/>
      <c r="AH89" s="115" t="s">
        <v>4308</v>
      </c>
      <c r="AI89" s="115" t="e">
        <f>VLOOKUP(A89,'[2]دراسات قانونية'!$A$3:$E$600,1,0)</f>
        <v>#N/A</v>
      </c>
    </row>
    <row r="90" spans="1:35" ht="18" hidden="1" x14ac:dyDescent="0.25">
      <c r="A90" s="235">
        <v>301602</v>
      </c>
      <c r="B90" s="235" t="s">
        <v>4513</v>
      </c>
      <c r="C90" s="235" t="s">
        <v>1469</v>
      </c>
      <c r="D90" s="235" t="s">
        <v>4514</v>
      </c>
      <c r="E90"/>
      <c r="F90" s="126"/>
      <c r="G90" s="236"/>
      <c r="H90"/>
      <c r="I90" t="s">
        <v>199</v>
      </c>
      <c r="J90" s="236"/>
      <c r="K90"/>
      <c r="L90"/>
      <c r="M90"/>
      <c r="N90"/>
      <c r="O90"/>
      <c r="P90"/>
      <c r="Q90"/>
      <c r="U90"/>
      <c r="V90">
        <v>0</v>
      </c>
      <c r="W90" s="236"/>
      <c r="X90"/>
      <c r="Y90"/>
      <c r="Z90"/>
      <c r="AA90"/>
      <c r="AB90"/>
      <c r="AC90"/>
      <c r="AD90"/>
      <c r="AE90"/>
      <c r="AF90"/>
      <c r="AG90"/>
    </row>
    <row r="91" spans="1:35" ht="18" hidden="1" x14ac:dyDescent="0.25">
      <c r="A91" s="235">
        <v>301640</v>
      </c>
      <c r="B91" s="235" t="s">
        <v>4515</v>
      </c>
      <c r="C91" s="235" t="s">
        <v>324</v>
      </c>
      <c r="D91" s="235" t="s">
        <v>1392</v>
      </c>
      <c r="E91"/>
      <c r="F91" s="126"/>
      <c r="G91" s="236"/>
      <c r="H91"/>
      <c r="I91" t="s">
        <v>136</v>
      </c>
      <c r="J91" s="236"/>
      <c r="K91"/>
      <c r="L91"/>
      <c r="M91"/>
      <c r="N91"/>
      <c r="O91"/>
      <c r="P91"/>
      <c r="Q91"/>
      <c r="U91"/>
      <c r="V91" t="s">
        <v>4337</v>
      </c>
      <c r="W91" s="236"/>
      <c r="X91"/>
      <c r="Y91"/>
      <c r="Z91"/>
      <c r="AA91"/>
      <c r="AB91"/>
      <c r="AC91"/>
      <c r="AD91"/>
      <c r="AE91"/>
      <c r="AF91"/>
      <c r="AG91"/>
      <c r="AH91" s="115" t="s">
        <v>4308</v>
      </c>
    </row>
    <row r="92" spans="1:35" hidden="1" x14ac:dyDescent="0.25">
      <c r="A92">
        <v>301643</v>
      </c>
      <c r="B92" t="s">
        <v>4516</v>
      </c>
      <c r="C92" t="s">
        <v>324</v>
      </c>
      <c r="D92" t="s">
        <v>1128</v>
      </c>
      <c r="E92"/>
      <c r="F92" s="126"/>
      <c r="G92"/>
      <c r="H92"/>
      <c r="I92" t="s">
        <v>136</v>
      </c>
      <c r="J92"/>
      <c r="K92"/>
      <c r="L92"/>
      <c r="M92"/>
      <c r="N92"/>
      <c r="O92"/>
      <c r="P92"/>
      <c r="Q92"/>
      <c r="U92"/>
      <c r="V92" t="s">
        <v>4335</v>
      </c>
      <c r="W92"/>
      <c r="X92"/>
      <c r="Y92"/>
      <c r="Z92"/>
      <c r="AA92"/>
      <c r="AB92"/>
      <c r="AC92"/>
      <c r="AD92"/>
      <c r="AE92"/>
      <c r="AF92"/>
      <c r="AG92"/>
      <c r="AH92" s="115" t="s">
        <v>4308</v>
      </c>
    </row>
    <row r="93" spans="1:35" ht="18" x14ac:dyDescent="0.25">
      <c r="A93" s="235">
        <v>301658</v>
      </c>
      <c r="B93" s="235" t="s">
        <v>4517</v>
      </c>
      <c r="C93" s="235"/>
      <c r="D93" s="235"/>
      <c r="E93"/>
      <c r="F93" s="126"/>
      <c r="G93" s="236"/>
      <c r="H93"/>
      <c r="I93" t="s">
        <v>107</v>
      </c>
      <c r="J93" s="236"/>
      <c r="K93"/>
      <c r="L93"/>
      <c r="M93"/>
      <c r="N93"/>
      <c r="O93"/>
      <c r="P93"/>
      <c r="Q93"/>
      <c r="U93"/>
      <c r="V93">
        <v>0</v>
      </c>
      <c r="W93" s="236"/>
      <c r="X93"/>
      <c r="Y93"/>
      <c r="Z93"/>
      <c r="AA93"/>
      <c r="AB93"/>
      <c r="AC93"/>
      <c r="AD93"/>
      <c r="AE93"/>
      <c r="AF93"/>
      <c r="AG93"/>
      <c r="AH93" s="115" t="s">
        <v>4308</v>
      </c>
      <c r="AI93" s="115" t="e">
        <f>VLOOKUP(A93,'[2]دراسات قانونية'!$A$3:$E$600,1,0)</f>
        <v>#N/A</v>
      </c>
    </row>
    <row r="94" spans="1:35" ht="18" hidden="1" x14ac:dyDescent="0.25">
      <c r="A94" s="235">
        <v>301693</v>
      </c>
      <c r="B94" s="235" t="s">
        <v>4518</v>
      </c>
      <c r="C94" s="235" t="s">
        <v>2200</v>
      </c>
      <c r="D94" s="235" t="s">
        <v>1242</v>
      </c>
      <c r="E94"/>
      <c r="F94" s="126"/>
      <c r="G94" s="236"/>
      <c r="H94"/>
      <c r="I94" t="s">
        <v>129</v>
      </c>
      <c r="J94" s="236"/>
      <c r="K94"/>
      <c r="L94"/>
      <c r="M94"/>
      <c r="N94"/>
      <c r="O94"/>
      <c r="P94"/>
      <c r="Q94"/>
      <c r="U94"/>
      <c r="V94" t="s">
        <v>4337</v>
      </c>
      <c r="W94" s="236"/>
      <c r="X94"/>
      <c r="Y94"/>
      <c r="Z94"/>
      <c r="AA94"/>
      <c r="AB94"/>
      <c r="AC94"/>
      <c r="AD94"/>
      <c r="AE94"/>
      <c r="AF94"/>
      <c r="AG94"/>
      <c r="AH94" s="115" t="s">
        <v>4308</v>
      </c>
    </row>
    <row r="95" spans="1:35" ht="18" hidden="1" x14ac:dyDescent="0.25">
      <c r="A95" s="235">
        <v>301711</v>
      </c>
      <c r="B95" s="235" t="s">
        <v>4519</v>
      </c>
      <c r="C95" s="235" t="e">
        <v>#N/A</v>
      </c>
      <c r="D95" s="235" t="e">
        <v>#N/A</v>
      </c>
      <c r="E95"/>
      <c r="F95" s="126"/>
      <c r="G95" s="236"/>
      <c r="H95"/>
      <c r="I95" t="s">
        <v>199</v>
      </c>
      <c r="J95" s="236"/>
      <c r="K95"/>
      <c r="L95"/>
      <c r="M95"/>
      <c r="N95"/>
      <c r="O95"/>
      <c r="P95"/>
      <c r="Q95"/>
      <c r="U95"/>
      <c r="V95">
        <v>0</v>
      </c>
      <c r="W95" s="236"/>
      <c r="X95"/>
      <c r="Y95"/>
      <c r="Z95"/>
      <c r="AA95"/>
      <c r="AB95"/>
      <c r="AC95"/>
      <c r="AD95"/>
      <c r="AE95"/>
      <c r="AF95"/>
      <c r="AG95"/>
      <c r="AH95" s="115" t="s">
        <v>4308</v>
      </c>
    </row>
    <row r="96" spans="1:35" ht="18" hidden="1" x14ac:dyDescent="0.25">
      <c r="A96" s="235">
        <v>301718</v>
      </c>
      <c r="B96" s="235" t="s">
        <v>4520</v>
      </c>
      <c r="C96" s="235" t="s">
        <v>1094</v>
      </c>
      <c r="D96" s="235" t="s">
        <v>437</v>
      </c>
      <c r="E96"/>
      <c r="F96" s="126"/>
      <c r="G96" s="236"/>
      <c r="H96"/>
      <c r="I96" t="s">
        <v>136</v>
      </c>
      <c r="J96" s="236"/>
      <c r="K96"/>
      <c r="L96"/>
      <c r="M96"/>
      <c r="N96"/>
      <c r="O96"/>
      <c r="P96"/>
      <c r="Q96"/>
      <c r="U96"/>
      <c r="V96" t="s">
        <v>4335</v>
      </c>
      <c r="W96" s="236"/>
      <c r="X96"/>
      <c r="Y96"/>
      <c r="Z96"/>
      <c r="AA96"/>
      <c r="AB96"/>
      <c r="AC96"/>
      <c r="AD96"/>
      <c r="AE96"/>
      <c r="AF96"/>
      <c r="AG96"/>
      <c r="AH96" s="115" t="s">
        <v>4308</v>
      </c>
    </row>
    <row r="97" spans="1:35" hidden="1" x14ac:dyDescent="0.25">
      <c r="A97">
        <v>301719</v>
      </c>
      <c r="B97" t="s">
        <v>4520</v>
      </c>
      <c r="C97" t="s">
        <v>1406</v>
      </c>
      <c r="D97" t="s">
        <v>257</v>
      </c>
      <c r="E97" t="s">
        <v>76</v>
      </c>
      <c r="F97" s="126">
        <v>31663</v>
      </c>
      <c r="G97" t="s">
        <v>18</v>
      </c>
      <c r="H97" t="s">
        <v>16</v>
      </c>
      <c r="I97" t="s">
        <v>136</v>
      </c>
      <c r="J97" t="s">
        <v>15</v>
      </c>
      <c r="K97"/>
      <c r="L97" t="s">
        <v>67</v>
      </c>
      <c r="M97"/>
      <c r="N97"/>
      <c r="O97"/>
      <c r="P97"/>
      <c r="Q97"/>
      <c r="U97"/>
      <c r="V97" t="s">
        <v>4414</v>
      </c>
      <c r="W97"/>
      <c r="X97"/>
      <c r="Y97"/>
      <c r="Z97"/>
      <c r="AA97"/>
      <c r="AB97"/>
      <c r="AC97"/>
      <c r="AD97"/>
      <c r="AE97"/>
      <c r="AF97"/>
      <c r="AG97"/>
      <c r="AH97" s="115" t="s">
        <v>4308</v>
      </c>
    </row>
    <row r="98" spans="1:35" hidden="1" x14ac:dyDescent="0.25">
      <c r="A98" s="115">
        <v>301735</v>
      </c>
      <c r="B98" s="115" t="s">
        <v>1356</v>
      </c>
      <c r="C98" s="115" t="s">
        <v>339</v>
      </c>
      <c r="D98" s="115" t="s">
        <v>1074</v>
      </c>
      <c r="E98" s="115" t="s">
        <v>76</v>
      </c>
      <c r="F98" s="237">
        <v>25842</v>
      </c>
      <c r="G98" s="115" t="s">
        <v>1357</v>
      </c>
      <c r="H98" s="115" t="s">
        <v>16</v>
      </c>
      <c r="I98" t="s">
        <v>199</v>
      </c>
      <c r="J98" s="115" t="s">
        <v>15</v>
      </c>
      <c r="L98" s="115" t="s">
        <v>58</v>
      </c>
      <c r="U98"/>
      <c r="V98" t="s">
        <v>4335</v>
      </c>
    </row>
    <row r="99" spans="1:35" hidden="1" x14ac:dyDescent="0.25">
      <c r="A99" s="115">
        <v>301749</v>
      </c>
      <c r="B99" s="115" t="s">
        <v>3979</v>
      </c>
      <c r="C99" s="115" t="s">
        <v>1625</v>
      </c>
      <c r="D99" s="115" t="s">
        <v>316</v>
      </c>
      <c r="E99" s="115" t="s">
        <v>76</v>
      </c>
      <c r="F99" s="237">
        <v>32014</v>
      </c>
      <c r="G99" s="115" t="s">
        <v>3593</v>
      </c>
      <c r="H99" s="115" t="s">
        <v>16</v>
      </c>
      <c r="I99" t="s">
        <v>199</v>
      </c>
      <c r="J99" s="115" t="s">
        <v>1226</v>
      </c>
      <c r="L99" s="115" t="s">
        <v>18</v>
      </c>
      <c r="U99"/>
      <c r="V99">
        <v>0</v>
      </c>
    </row>
    <row r="100" spans="1:35" hidden="1" x14ac:dyDescent="0.25">
      <c r="A100">
        <v>301756</v>
      </c>
      <c r="B100" t="s">
        <v>4521</v>
      </c>
      <c r="C100" t="s">
        <v>593</v>
      </c>
      <c r="D100" t="s">
        <v>1242</v>
      </c>
      <c r="E100" t="s">
        <v>76</v>
      </c>
      <c r="F100" s="126"/>
      <c r="G100"/>
      <c r="H100" t="s">
        <v>16</v>
      </c>
      <c r="I100" t="s">
        <v>136</v>
      </c>
      <c r="J100"/>
      <c r="K100"/>
      <c r="L100"/>
      <c r="M100"/>
      <c r="N100"/>
      <c r="O100"/>
      <c r="P100"/>
      <c r="Q100"/>
      <c r="U100"/>
      <c r="V100" t="s">
        <v>4412</v>
      </c>
      <c r="W100"/>
      <c r="X100"/>
      <c r="Y100"/>
      <c r="Z100"/>
      <c r="AA100" t="s">
        <v>4308</v>
      </c>
      <c r="AB100" t="s">
        <v>4308</v>
      </c>
      <c r="AC100" t="s">
        <v>4308</v>
      </c>
      <c r="AD100" t="s">
        <v>4308</v>
      </c>
      <c r="AE100" t="s">
        <v>4308</v>
      </c>
      <c r="AF100" t="s">
        <v>4308</v>
      </c>
      <c r="AG100" t="s">
        <v>4308</v>
      </c>
      <c r="AH100" s="115" t="s">
        <v>4308</v>
      </c>
    </row>
    <row r="101" spans="1:35" hidden="1" x14ac:dyDescent="0.25">
      <c r="A101" s="115">
        <v>301776</v>
      </c>
      <c r="B101" s="115" t="s">
        <v>1955</v>
      </c>
      <c r="C101" s="115" t="s">
        <v>226</v>
      </c>
      <c r="D101" s="115" t="s">
        <v>1067</v>
      </c>
      <c r="E101" s="115" t="s">
        <v>76</v>
      </c>
      <c r="F101" s="237"/>
      <c r="H101" s="115" t="s">
        <v>16</v>
      </c>
      <c r="I101" t="s">
        <v>199</v>
      </c>
      <c r="U101"/>
      <c r="V101" t="s">
        <v>4329</v>
      </c>
      <c r="X101" s="115" t="s">
        <v>4308</v>
      </c>
      <c r="Y101" s="115" t="s">
        <v>4308</v>
      </c>
      <c r="AA101" s="115" t="s">
        <v>4308</v>
      </c>
      <c r="AB101" s="115" t="s">
        <v>4308</v>
      </c>
      <c r="AC101" s="115" t="s">
        <v>4308</v>
      </c>
      <c r="AD101" s="115" t="s">
        <v>4308</v>
      </c>
      <c r="AE101" s="115" t="s">
        <v>4308</v>
      </c>
      <c r="AF101" s="115" t="s">
        <v>4308</v>
      </c>
      <c r="AG101" s="115" t="s">
        <v>4308</v>
      </c>
      <c r="AH101" s="115" t="s">
        <v>4308</v>
      </c>
    </row>
    <row r="102" spans="1:35" hidden="1" x14ac:dyDescent="0.25">
      <c r="A102" s="115">
        <v>301807</v>
      </c>
      <c r="B102" s="115" t="s">
        <v>2081</v>
      </c>
      <c r="C102" s="115" t="s">
        <v>408</v>
      </c>
      <c r="D102" s="115" t="s">
        <v>1057</v>
      </c>
      <c r="E102" s="115" t="s">
        <v>76</v>
      </c>
      <c r="F102" s="237">
        <v>29772</v>
      </c>
      <c r="G102" s="115" t="s">
        <v>2082</v>
      </c>
      <c r="H102" s="115" t="s">
        <v>16</v>
      </c>
      <c r="I102" t="s">
        <v>199</v>
      </c>
      <c r="J102" s="115" t="s">
        <v>1226</v>
      </c>
      <c r="L102" s="115" t="s">
        <v>18</v>
      </c>
      <c r="U102"/>
      <c r="V102" t="s">
        <v>4336</v>
      </c>
      <c r="AH102" s="115" t="s">
        <v>4308</v>
      </c>
    </row>
    <row r="103" spans="1:35" ht="18" hidden="1" x14ac:dyDescent="0.25">
      <c r="A103" s="235">
        <v>301812</v>
      </c>
      <c r="B103" s="235" t="s">
        <v>1287</v>
      </c>
      <c r="C103" s="235" t="s">
        <v>903</v>
      </c>
      <c r="D103" s="235" t="s">
        <v>1242</v>
      </c>
      <c r="E103"/>
      <c r="F103" s="126"/>
      <c r="G103" s="236"/>
      <c r="H103"/>
      <c r="I103" t="s">
        <v>129</v>
      </c>
      <c r="J103" s="236"/>
      <c r="K103"/>
      <c r="L103"/>
      <c r="M103"/>
      <c r="N103"/>
      <c r="O103"/>
      <c r="P103"/>
      <c r="Q103"/>
      <c r="U103"/>
      <c r="V103" t="s">
        <v>4335</v>
      </c>
      <c r="W103" s="236"/>
      <c r="X103"/>
      <c r="Y103"/>
      <c r="Z103"/>
      <c r="AA103"/>
      <c r="AB103"/>
      <c r="AC103"/>
      <c r="AD103"/>
      <c r="AE103"/>
      <c r="AF103"/>
      <c r="AG103"/>
      <c r="AH103" s="115" t="s">
        <v>4308</v>
      </c>
    </row>
    <row r="104" spans="1:35" hidden="1" x14ac:dyDescent="0.25">
      <c r="A104" s="115">
        <v>301814</v>
      </c>
      <c r="B104" s="115" t="s">
        <v>1808</v>
      </c>
      <c r="C104" s="115" t="s">
        <v>1055</v>
      </c>
      <c r="D104" s="115" t="s">
        <v>1136</v>
      </c>
      <c r="E104" s="115" t="s">
        <v>76</v>
      </c>
      <c r="F104" s="237">
        <v>30830</v>
      </c>
      <c r="G104" s="115" t="s">
        <v>18</v>
      </c>
      <c r="H104" s="115" t="s">
        <v>16</v>
      </c>
      <c r="I104" t="s">
        <v>199</v>
      </c>
      <c r="J104" s="115" t="s">
        <v>1226</v>
      </c>
      <c r="L104" s="115" t="s">
        <v>47</v>
      </c>
      <c r="U104"/>
      <c r="V104" t="s">
        <v>4334</v>
      </c>
    </row>
    <row r="105" spans="1:35" hidden="1" x14ac:dyDescent="0.25">
      <c r="A105">
        <v>301841</v>
      </c>
      <c r="B105" t="s">
        <v>1472</v>
      </c>
      <c r="C105" t="s">
        <v>227</v>
      </c>
      <c r="D105" t="s">
        <v>585</v>
      </c>
      <c r="E105" t="s">
        <v>76</v>
      </c>
      <c r="F105" s="126">
        <v>30533</v>
      </c>
      <c r="G105" t="s">
        <v>1473</v>
      </c>
      <c r="H105" t="s">
        <v>16</v>
      </c>
      <c r="I105" t="s">
        <v>136</v>
      </c>
      <c r="J105" t="s">
        <v>1226</v>
      </c>
      <c r="K105"/>
      <c r="L105" t="s">
        <v>30</v>
      </c>
      <c r="M105"/>
      <c r="N105"/>
      <c r="O105"/>
      <c r="P105"/>
      <c r="Q105"/>
      <c r="U105"/>
      <c r="V105" t="s">
        <v>4336</v>
      </c>
      <c r="W105"/>
      <c r="X105"/>
      <c r="Y105"/>
      <c r="Z105"/>
      <c r="AA105"/>
      <c r="AB105"/>
      <c r="AC105"/>
      <c r="AD105"/>
      <c r="AE105" t="s">
        <v>4308</v>
      </c>
      <c r="AF105" t="s">
        <v>4308</v>
      </c>
      <c r="AG105" t="s">
        <v>4308</v>
      </c>
      <c r="AH105" s="115" t="s">
        <v>4308</v>
      </c>
    </row>
    <row r="106" spans="1:35" ht="18" hidden="1" x14ac:dyDescent="0.25">
      <c r="A106" s="235">
        <v>301842</v>
      </c>
      <c r="B106" s="235" t="s">
        <v>4522</v>
      </c>
      <c r="C106" s="235" t="s">
        <v>664</v>
      </c>
      <c r="D106" s="235" t="s">
        <v>1242</v>
      </c>
      <c r="E106"/>
      <c r="F106" s="126"/>
      <c r="G106" s="236"/>
      <c r="H106"/>
      <c r="I106" t="s">
        <v>129</v>
      </c>
      <c r="J106" s="236"/>
      <c r="K106"/>
      <c r="L106"/>
      <c r="M106"/>
      <c r="N106"/>
      <c r="O106"/>
      <c r="P106"/>
      <c r="Q106"/>
      <c r="U106"/>
      <c r="V106" t="s">
        <v>4335</v>
      </c>
      <c r="W106" s="236"/>
      <c r="X106"/>
      <c r="Y106"/>
      <c r="Z106"/>
      <c r="AA106"/>
      <c r="AB106"/>
      <c r="AC106"/>
      <c r="AD106"/>
      <c r="AE106"/>
      <c r="AF106"/>
      <c r="AG106"/>
      <c r="AH106" s="115" t="s">
        <v>4308</v>
      </c>
    </row>
    <row r="107" spans="1:35" hidden="1" x14ac:dyDescent="0.25">
      <c r="A107">
        <v>301907</v>
      </c>
      <c r="B107" t="s">
        <v>4523</v>
      </c>
      <c r="C107" t="s">
        <v>227</v>
      </c>
      <c r="D107" t="s">
        <v>239</v>
      </c>
      <c r="E107" t="s">
        <v>76</v>
      </c>
      <c r="F107" s="126">
        <v>31642</v>
      </c>
      <c r="G107" t="s">
        <v>18</v>
      </c>
      <c r="H107" t="s">
        <v>16</v>
      </c>
      <c r="I107" t="s">
        <v>129</v>
      </c>
      <c r="J107" t="s">
        <v>1226</v>
      </c>
      <c r="K107"/>
      <c r="L107" t="s">
        <v>18</v>
      </c>
      <c r="M107"/>
      <c r="N107"/>
      <c r="O107"/>
      <c r="P107"/>
      <c r="Q107"/>
      <c r="U107"/>
      <c r="V107" t="s">
        <v>4336</v>
      </c>
      <c r="W107"/>
      <c r="X107"/>
      <c r="Y107"/>
      <c r="Z107"/>
      <c r="AA107"/>
      <c r="AB107"/>
      <c r="AC107"/>
      <c r="AD107"/>
      <c r="AE107"/>
      <c r="AF107"/>
      <c r="AG107" t="s">
        <v>4308</v>
      </c>
      <c r="AH107" s="115" t="s">
        <v>4308</v>
      </c>
    </row>
    <row r="108" spans="1:35" ht="18" x14ac:dyDescent="0.25">
      <c r="A108" s="235">
        <v>301945</v>
      </c>
      <c r="B108" s="235" t="s">
        <v>4524</v>
      </c>
      <c r="C108" s="235" t="s">
        <v>227</v>
      </c>
      <c r="D108" s="235" t="s">
        <v>1242</v>
      </c>
      <c r="E108"/>
      <c r="F108" s="126"/>
      <c r="G108" s="236"/>
      <c r="H108"/>
      <c r="I108" t="s">
        <v>107</v>
      </c>
      <c r="J108" s="236"/>
      <c r="K108"/>
      <c r="L108"/>
      <c r="M108"/>
      <c r="N108"/>
      <c r="O108"/>
      <c r="P108"/>
      <c r="Q108"/>
      <c r="U108"/>
      <c r="V108" t="s">
        <v>4336</v>
      </c>
      <c r="W108" s="236"/>
      <c r="X108"/>
      <c r="Y108"/>
      <c r="Z108"/>
      <c r="AA108"/>
      <c r="AB108"/>
      <c r="AC108"/>
      <c r="AD108"/>
      <c r="AE108"/>
      <c r="AF108"/>
      <c r="AG108"/>
      <c r="AH108" s="115" t="s">
        <v>4308</v>
      </c>
      <c r="AI108" s="115" t="e">
        <f>VLOOKUP(A108,'[2]دراسات قانونية'!$A$3:$E$600,1,0)</f>
        <v>#N/A</v>
      </c>
    </row>
    <row r="109" spans="1:35" ht="18" hidden="1" x14ac:dyDescent="0.25">
      <c r="A109" s="235">
        <v>301959</v>
      </c>
      <c r="B109" s="235" t="s">
        <v>4525</v>
      </c>
      <c r="C109" s="235" t="s">
        <v>261</v>
      </c>
      <c r="D109" s="235" t="s">
        <v>1242</v>
      </c>
      <c r="E109"/>
      <c r="F109" s="126"/>
      <c r="G109" s="236"/>
      <c r="H109"/>
      <c r="I109" t="s">
        <v>129</v>
      </c>
      <c r="J109" s="236"/>
      <c r="K109"/>
      <c r="L109"/>
      <c r="M109"/>
      <c r="N109"/>
      <c r="O109"/>
      <c r="P109"/>
      <c r="Q109"/>
      <c r="U109"/>
      <c r="V109" t="s">
        <v>4335</v>
      </c>
      <c r="W109" s="236"/>
      <c r="X109"/>
      <c r="Y109"/>
      <c r="Z109"/>
      <c r="AA109"/>
      <c r="AB109"/>
      <c r="AC109"/>
      <c r="AD109"/>
      <c r="AE109"/>
      <c r="AF109"/>
      <c r="AG109"/>
      <c r="AH109" s="115" t="s">
        <v>4308</v>
      </c>
    </row>
    <row r="110" spans="1:35" ht="18" hidden="1" x14ac:dyDescent="0.25">
      <c r="A110" s="235">
        <v>302006</v>
      </c>
      <c r="B110" s="235" t="s">
        <v>4526</v>
      </c>
      <c r="C110" s="235" t="s">
        <v>4527</v>
      </c>
      <c r="D110" s="235" t="s">
        <v>315</v>
      </c>
      <c r="E110"/>
      <c r="F110" s="126"/>
      <c r="G110" s="236"/>
      <c r="H110"/>
      <c r="I110" t="s">
        <v>199</v>
      </c>
      <c r="J110" s="236"/>
      <c r="K110"/>
      <c r="L110"/>
      <c r="M110"/>
      <c r="N110"/>
      <c r="O110"/>
      <c r="P110"/>
      <c r="Q110"/>
      <c r="U110"/>
      <c r="V110" t="s">
        <v>4334</v>
      </c>
      <c r="W110" s="236"/>
      <c r="X110"/>
      <c r="Y110"/>
      <c r="Z110"/>
      <c r="AA110"/>
      <c r="AB110"/>
      <c r="AC110"/>
      <c r="AD110"/>
      <c r="AE110"/>
      <c r="AF110"/>
      <c r="AG110"/>
      <c r="AH110" s="115" t="s">
        <v>4308</v>
      </c>
    </row>
    <row r="111" spans="1:35" ht="18" hidden="1" x14ac:dyDescent="0.25">
      <c r="A111" s="235">
        <v>302029</v>
      </c>
      <c r="B111" s="235" t="s">
        <v>4528</v>
      </c>
      <c r="C111" s="235" t="s">
        <v>216</v>
      </c>
      <c r="D111" s="235" t="s">
        <v>585</v>
      </c>
      <c r="E111"/>
      <c r="F111" s="126"/>
      <c r="G111" s="236"/>
      <c r="H111"/>
      <c r="I111" t="s">
        <v>136</v>
      </c>
      <c r="J111" s="236"/>
      <c r="K111"/>
      <c r="L111"/>
      <c r="M111"/>
      <c r="N111"/>
      <c r="O111"/>
      <c r="P111"/>
      <c r="Q111"/>
      <c r="U111"/>
      <c r="V111" t="s">
        <v>4335</v>
      </c>
      <c r="W111" s="236"/>
      <c r="X111"/>
      <c r="Y111"/>
      <c r="Z111"/>
      <c r="AA111"/>
      <c r="AB111"/>
      <c r="AC111"/>
      <c r="AD111"/>
      <c r="AE111"/>
      <c r="AF111"/>
      <c r="AG111"/>
      <c r="AH111" s="115" t="s">
        <v>4308</v>
      </c>
    </row>
    <row r="112" spans="1:35" ht="18" x14ac:dyDescent="0.25">
      <c r="A112" s="235">
        <v>302033</v>
      </c>
      <c r="B112" s="235" t="s">
        <v>2146</v>
      </c>
      <c r="C112" s="235" t="s">
        <v>244</v>
      </c>
      <c r="D112" s="235" t="s">
        <v>1721</v>
      </c>
      <c r="E112"/>
      <c r="F112" s="126"/>
      <c r="G112" s="236"/>
      <c r="H112"/>
      <c r="I112" t="s">
        <v>107</v>
      </c>
      <c r="J112" s="236"/>
      <c r="K112"/>
      <c r="L112"/>
      <c r="M112"/>
      <c r="N112"/>
      <c r="O112"/>
      <c r="P112"/>
      <c r="Q112"/>
      <c r="U112"/>
      <c r="V112"/>
      <c r="W112" s="236"/>
      <c r="X112"/>
      <c r="Y112"/>
      <c r="Z112"/>
      <c r="AA112"/>
      <c r="AB112"/>
      <c r="AC112"/>
      <c r="AD112"/>
      <c r="AE112"/>
      <c r="AF112"/>
      <c r="AG112"/>
      <c r="AI112" s="115">
        <f>VLOOKUP(A112,'[2]دراسات قانونية'!$A$3:$E$600,1,0)</f>
        <v>302033</v>
      </c>
    </row>
    <row r="113" spans="1:35" hidden="1" x14ac:dyDescent="0.25">
      <c r="A113">
        <v>302038</v>
      </c>
      <c r="B113" t="s">
        <v>4529</v>
      </c>
      <c r="C113" t="s">
        <v>4530</v>
      </c>
      <c r="D113" t="s">
        <v>4531</v>
      </c>
      <c r="E113" t="s">
        <v>76</v>
      </c>
      <c r="F113" s="126"/>
      <c r="G113"/>
      <c r="H113" t="s">
        <v>16</v>
      </c>
      <c r="I113" t="s">
        <v>136</v>
      </c>
      <c r="J113"/>
      <c r="K113"/>
      <c r="L113"/>
      <c r="M113"/>
      <c r="N113"/>
      <c r="O113"/>
      <c r="P113"/>
      <c r="Q113"/>
      <c r="U113"/>
      <c r="V113" t="s">
        <v>4414</v>
      </c>
      <c r="W113" t="s">
        <v>4308</v>
      </c>
      <c r="X113"/>
      <c r="Y113" t="s">
        <v>4308</v>
      </c>
      <c r="Z113" t="s">
        <v>4308</v>
      </c>
      <c r="AA113" t="s">
        <v>4308</v>
      </c>
      <c r="AB113" t="s">
        <v>4308</v>
      </c>
      <c r="AC113" t="s">
        <v>4308</v>
      </c>
      <c r="AD113" t="s">
        <v>4308</v>
      </c>
      <c r="AE113" t="s">
        <v>4308</v>
      </c>
      <c r="AF113" t="s">
        <v>4308</v>
      </c>
      <c r="AG113" t="s">
        <v>4308</v>
      </c>
      <c r="AH113" s="115" t="s">
        <v>4308</v>
      </c>
    </row>
    <row r="114" spans="1:35" hidden="1" x14ac:dyDescent="0.25">
      <c r="A114">
        <v>302058</v>
      </c>
      <c r="B114" t="s">
        <v>4532</v>
      </c>
      <c r="C114" t="s">
        <v>1515</v>
      </c>
      <c r="D114" t="s">
        <v>741</v>
      </c>
      <c r="E114" t="s">
        <v>76</v>
      </c>
      <c r="F114" s="126"/>
      <c r="G114"/>
      <c r="H114" t="s">
        <v>16</v>
      </c>
      <c r="I114" t="s">
        <v>136</v>
      </c>
      <c r="J114"/>
      <c r="K114"/>
      <c r="L114"/>
      <c r="M114"/>
      <c r="N114"/>
      <c r="O114"/>
      <c r="P114"/>
      <c r="Q114"/>
      <c r="U114"/>
      <c r="V114" t="s">
        <v>16593</v>
      </c>
      <c r="W114"/>
      <c r="X114"/>
      <c r="Y114"/>
      <c r="Z114"/>
      <c r="AA114"/>
      <c r="AB114"/>
      <c r="AC114"/>
      <c r="AD114" t="s">
        <v>4308</v>
      </c>
      <c r="AE114" t="s">
        <v>4308</v>
      </c>
      <c r="AF114" t="s">
        <v>4308</v>
      </c>
      <c r="AG114" t="s">
        <v>4308</v>
      </c>
      <c r="AH114" s="115" t="s">
        <v>4308</v>
      </c>
    </row>
    <row r="115" spans="1:35" ht="18" x14ac:dyDescent="0.25">
      <c r="A115" s="235">
        <v>302100</v>
      </c>
      <c r="B115" s="235" t="s">
        <v>4533</v>
      </c>
      <c r="C115" s="235" t="s">
        <v>4534</v>
      </c>
      <c r="D115" s="235" t="s">
        <v>281</v>
      </c>
      <c r="E115"/>
      <c r="F115" s="126"/>
      <c r="G115" s="236"/>
      <c r="H115"/>
      <c r="I115" t="s">
        <v>107</v>
      </c>
      <c r="J115" s="236"/>
      <c r="K115"/>
      <c r="L115"/>
      <c r="M115"/>
      <c r="N115"/>
      <c r="O115"/>
      <c r="P115"/>
      <c r="Q115"/>
      <c r="U115"/>
      <c r="V115" t="s">
        <v>4334</v>
      </c>
      <c r="W115" s="236"/>
      <c r="X115"/>
      <c r="Y115"/>
      <c r="Z115"/>
      <c r="AA115"/>
      <c r="AB115"/>
      <c r="AC115"/>
      <c r="AD115"/>
      <c r="AE115"/>
      <c r="AF115"/>
      <c r="AG115"/>
      <c r="AH115" s="115" t="s">
        <v>4308</v>
      </c>
      <c r="AI115" s="115" t="e">
        <f>VLOOKUP(A115,'[2]دراسات قانونية'!$A$3:$E$600,1,0)</f>
        <v>#N/A</v>
      </c>
    </row>
    <row r="116" spans="1:35" ht="18" hidden="1" x14ac:dyDescent="0.25">
      <c r="A116" s="235">
        <v>302104</v>
      </c>
      <c r="B116" s="235" t="s">
        <v>4535</v>
      </c>
      <c r="C116" s="235" t="s">
        <v>570</v>
      </c>
      <c r="D116" s="235" t="s">
        <v>238</v>
      </c>
      <c r="E116"/>
      <c r="F116" s="126"/>
      <c r="G116" s="236"/>
      <c r="H116"/>
      <c r="I116" t="s">
        <v>199</v>
      </c>
      <c r="J116" s="236"/>
      <c r="K116"/>
      <c r="L116"/>
      <c r="M116"/>
      <c r="N116"/>
      <c r="O116"/>
      <c r="P116"/>
      <c r="Q116"/>
      <c r="U116"/>
      <c r="V116" t="s">
        <v>4335</v>
      </c>
      <c r="W116" s="236"/>
      <c r="X116"/>
      <c r="Y116"/>
      <c r="Z116"/>
      <c r="AA116"/>
      <c r="AB116"/>
      <c r="AC116"/>
      <c r="AD116"/>
      <c r="AE116"/>
      <c r="AF116"/>
      <c r="AG116"/>
      <c r="AH116" s="115" t="s">
        <v>4308</v>
      </c>
    </row>
    <row r="117" spans="1:35" ht="18" hidden="1" x14ac:dyDescent="0.25">
      <c r="A117" s="235">
        <v>302110</v>
      </c>
      <c r="B117" s="235" t="s">
        <v>4536</v>
      </c>
      <c r="C117" s="235" t="s">
        <v>229</v>
      </c>
      <c r="D117" s="235" t="s">
        <v>445</v>
      </c>
      <c r="E117"/>
      <c r="F117" s="126"/>
      <c r="G117" s="236"/>
      <c r="H117"/>
      <c r="I117" t="s">
        <v>136</v>
      </c>
      <c r="J117" s="236"/>
      <c r="K117"/>
      <c r="L117"/>
      <c r="M117"/>
      <c r="N117"/>
      <c r="O117"/>
      <c r="P117"/>
      <c r="Q117"/>
      <c r="U117"/>
      <c r="V117" t="s">
        <v>4335</v>
      </c>
      <c r="W117" s="236"/>
      <c r="X117"/>
      <c r="Y117"/>
      <c r="Z117"/>
      <c r="AA117"/>
      <c r="AB117"/>
      <c r="AC117"/>
      <c r="AD117"/>
      <c r="AE117"/>
      <c r="AF117"/>
      <c r="AG117"/>
      <c r="AH117" s="115" t="s">
        <v>4308</v>
      </c>
    </row>
    <row r="118" spans="1:35" ht="18" hidden="1" x14ac:dyDescent="0.25">
      <c r="A118" s="235">
        <v>302114</v>
      </c>
      <c r="B118" s="235" t="s">
        <v>4537</v>
      </c>
      <c r="C118" s="235" t="s">
        <v>351</v>
      </c>
      <c r="D118" s="235" t="s">
        <v>735</v>
      </c>
      <c r="E118"/>
      <c r="F118" s="126"/>
      <c r="G118" s="236"/>
      <c r="H118"/>
      <c r="I118" t="s">
        <v>199</v>
      </c>
      <c r="J118" s="236"/>
      <c r="K118"/>
      <c r="L118"/>
      <c r="M118"/>
      <c r="N118"/>
      <c r="O118"/>
      <c r="P118"/>
      <c r="Q118"/>
      <c r="U118"/>
      <c r="V118" t="s">
        <v>4334</v>
      </c>
      <c r="W118" s="236"/>
      <c r="X118"/>
      <c r="Y118"/>
      <c r="Z118"/>
      <c r="AA118"/>
      <c r="AB118"/>
      <c r="AC118"/>
      <c r="AD118"/>
      <c r="AE118"/>
      <c r="AF118"/>
      <c r="AG118"/>
      <c r="AH118" s="115" t="s">
        <v>4308</v>
      </c>
    </row>
    <row r="119" spans="1:35" ht="18" hidden="1" x14ac:dyDescent="0.25">
      <c r="A119" s="235">
        <v>302163</v>
      </c>
      <c r="B119" s="235" t="s">
        <v>4538</v>
      </c>
      <c r="C119" s="235" t="s">
        <v>227</v>
      </c>
      <c r="D119" s="235" t="s">
        <v>4539</v>
      </c>
      <c r="E119"/>
      <c r="F119" s="126"/>
      <c r="G119" s="236"/>
      <c r="H119"/>
      <c r="I119" t="s">
        <v>199</v>
      </c>
      <c r="J119" s="236"/>
      <c r="K119"/>
      <c r="L119"/>
      <c r="M119"/>
      <c r="N119"/>
      <c r="O119"/>
      <c r="P119"/>
      <c r="Q119"/>
      <c r="U119"/>
      <c r="V119">
        <v>0</v>
      </c>
      <c r="W119" s="236"/>
      <c r="X119"/>
      <c r="Y119"/>
      <c r="Z119"/>
      <c r="AA119"/>
      <c r="AB119"/>
      <c r="AC119"/>
      <c r="AD119"/>
      <c r="AE119"/>
      <c r="AF119"/>
      <c r="AG119"/>
      <c r="AH119" s="115" t="s">
        <v>4308</v>
      </c>
    </row>
    <row r="120" spans="1:35" hidden="1" x14ac:dyDescent="0.25">
      <c r="A120">
        <v>302171</v>
      </c>
      <c r="B120" t="s">
        <v>4540</v>
      </c>
      <c r="C120" t="s">
        <v>227</v>
      </c>
      <c r="D120" t="s">
        <v>220</v>
      </c>
      <c r="E120"/>
      <c r="F120" s="126"/>
      <c r="G120"/>
      <c r="H120"/>
      <c r="I120" t="s">
        <v>129</v>
      </c>
      <c r="J120"/>
      <c r="K120"/>
      <c r="L120"/>
      <c r="M120"/>
      <c r="N120"/>
      <c r="O120"/>
      <c r="P120"/>
      <c r="Q120"/>
      <c r="U120"/>
      <c r="V120" t="s">
        <v>4334</v>
      </c>
      <c r="W120"/>
      <c r="X120"/>
      <c r="Y120"/>
      <c r="Z120"/>
      <c r="AA120"/>
      <c r="AB120"/>
      <c r="AC120"/>
      <c r="AD120"/>
      <c r="AE120"/>
      <c r="AF120"/>
      <c r="AG120" t="s">
        <v>4308</v>
      </c>
      <c r="AH120" s="115" t="s">
        <v>4308</v>
      </c>
    </row>
    <row r="121" spans="1:35" hidden="1" x14ac:dyDescent="0.25">
      <c r="A121" s="115">
        <v>302172</v>
      </c>
      <c r="B121" s="115" t="s">
        <v>3161</v>
      </c>
      <c r="C121" s="115" t="s">
        <v>349</v>
      </c>
      <c r="D121" s="115" t="s">
        <v>2202</v>
      </c>
      <c r="E121" s="115" t="s">
        <v>76</v>
      </c>
      <c r="F121" s="237">
        <v>28491</v>
      </c>
      <c r="G121" s="115" t="s">
        <v>3162</v>
      </c>
      <c r="H121" s="115" t="s">
        <v>16</v>
      </c>
      <c r="I121" t="s">
        <v>199</v>
      </c>
      <c r="J121" s="115" t="s">
        <v>1226</v>
      </c>
      <c r="L121" s="115" t="s">
        <v>18</v>
      </c>
      <c r="U121"/>
      <c r="V121">
        <v>0</v>
      </c>
    </row>
    <row r="122" spans="1:35" ht="18" x14ac:dyDescent="0.25">
      <c r="A122" s="235">
        <v>302178</v>
      </c>
      <c r="B122" s="235" t="s">
        <v>4541</v>
      </c>
      <c r="C122" s="235" t="s">
        <v>1021</v>
      </c>
      <c r="D122" s="235" t="s">
        <v>932</v>
      </c>
      <c r="E122"/>
      <c r="F122" s="126"/>
      <c r="G122" s="236"/>
      <c r="H122"/>
      <c r="I122" t="s">
        <v>107</v>
      </c>
      <c r="J122" s="236"/>
      <c r="K122"/>
      <c r="L122"/>
      <c r="M122"/>
      <c r="N122"/>
      <c r="O122"/>
      <c r="P122"/>
      <c r="Q122"/>
      <c r="U122"/>
      <c r="V122" t="s">
        <v>4335</v>
      </c>
      <c r="W122" s="236"/>
      <c r="X122"/>
      <c r="Y122"/>
      <c r="Z122"/>
      <c r="AA122"/>
      <c r="AB122"/>
      <c r="AC122"/>
      <c r="AD122"/>
      <c r="AE122"/>
      <c r="AF122"/>
      <c r="AG122"/>
      <c r="AH122" s="115" t="s">
        <v>4308</v>
      </c>
      <c r="AI122" s="115" t="e">
        <f>VLOOKUP(A122,'[2]دراسات قانونية'!$A$3:$E$600,1,0)</f>
        <v>#N/A</v>
      </c>
    </row>
    <row r="123" spans="1:35" hidden="1" x14ac:dyDescent="0.25">
      <c r="A123">
        <v>302196</v>
      </c>
      <c r="B123" t="s">
        <v>4542</v>
      </c>
      <c r="C123" t="s">
        <v>522</v>
      </c>
      <c r="D123" t="s">
        <v>585</v>
      </c>
      <c r="E123" t="s">
        <v>76</v>
      </c>
      <c r="F123" s="126">
        <v>31476</v>
      </c>
      <c r="G123" t="s">
        <v>4543</v>
      </c>
      <c r="H123" t="s">
        <v>16</v>
      </c>
      <c r="I123" t="s">
        <v>136</v>
      </c>
      <c r="J123" t="s">
        <v>1226</v>
      </c>
      <c r="K123"/>
      <c r="L123" t="s">
        <v>47</v>
      </c>
      <c r="M123"/>
      <c r="N123"/>
      <c r="O123"/>
      <c r="P123"/>
      <c r="Q123"/>
      <c r="U123"/>
      <c r="V123">
        <v>0</v>
      </c>
      <c r="W123"/>
      <c r="X123"/>
      <c r="Y123"/>
      <c r="Z123"/>
      <c r="AA123"/>
      <c r="AB123"/>
      <c r="AC123"/>
      <c r="AD123"/>
      <c r="AE123"/>
      <c r="AF123"/>
      <c r="AG123" t="s">
        <v>4308</v>
      </c>
      <c r="AH123" s="115" t="s">
        <v>4308</v>
      </c>
    </row>
    <row r="124" spans="1:35" ht="18" hidden="1" x14ac:dyDescent="0.25">
      <c r="A124" s="235">
        <v>302246</v>
      </c>
      <c r="B124" s="235" t="s">
        <v>4544</v>
      </c>
      <c r="C124" s="235" t="s">
        <v>4545</v>
      </c>
      <c r="D124" s="235" t="s">
        <v>320</v>
      </c>
      <c r="E124"/>
      <c r="F124" s="126"/>
      <c r="G124" s="236"/>
      <c r="H124"/>
      <c r="I124" t="s">
        <v>136</v>
      </c>
      <c r="J124" s="236"/>
      <c r="K124"/>
      <c r="L124"/>
      <c r="M124"/>
      <c r="N124"/>
      <c r="O124"/>
      <c r="P124"/>
      <c r="Q124"/>
      <c r="U124"/>
      <c r="V124" t="s">
        <v>4334</v>
      </c>
      <c r="W124" s="236"/>
      <c r="X124"/>
      <c r="Y124"/>
      <c r="Z124"/>
      <c r="AA124"/>
      <c r="AB124"/>
      <c r="AC124"/>
      <c r="AD124"/>
      <c r="AE124"/>
      <c r="AF124"/>
      <c r="AG124"/>
      <c r="AH124" s="115" t="s">
        <v>4308</v>
      </c>
    </row>
    <row r="125" spans="1:35" ht="18" x14ac:dyDescent="0.25">
      <c r="A125" s="235">
        <v>302267</v>
      </c>
      <c r="B125" s="235" t="s">
        <v>4546</v>
      </c>
      <c r="C125" s="235" t="s">
        <v>377</v>
      </c>
      <c r="D125" s="235" t="s">
        <v>924</v>
      </c>
      <c r="E125"/>
      <c r="F125" s="126"/>
      <c r="G125" s="236"/>
      <c r="H125"/>
      <c r="I125" t="s">
        <v>107</v>
      </c>
      <c r="J125" s="236"/>
      <c r="K125"/>
      <c r="L125"/>
      <c r="M125"/>
      <c r="N125"/>
      <c r="O125"/>
      <c r="P125"/>
      <c r="Q125"/>
      <c r="U125"/>
      <c r="V125" t="s">
        <v>4335</v>
      </c>
      <c r="W125" s="236"/>
      <c r="X125"/>
      <c r="Y125"/>
      <c r="Z125"/>
      <c r="AA125"/>
      <c r="AB125"/>
      <c r="AC125"/>
      <c r="AD125"/>
      <c r="AE125"/>
      <c r="AF125"/>
      <c r="AG125"/>
      <c r="AH125" s="115" t="s">
        <v>4308</v>
      </c>
      <c r="AI125" s="115" t="e">
        <f>VLOOKUP(A125,'[2]دراسات قانونية'!$A$3:$E$600,1,0)</f>
        <v>#N/A</v>
      </c>
    </row>
    <row r="126" spans="1:35" ht="18" hidden="1" x14ac:dyDescent="0.25">
      <c r="A126" s="235">
        <v>302270</v>
      </c>
      <c r="B126" s="235" t="s">
        <v>4547</v>
      </c>
      <c r="C126" s="235" t="s">
        <v>1945</v>
      </c>
      <c r="D126" s="235" t="s">
        <v>372</v>
      </c>
      <c r="E126"/>
      <c r="F126" s="126"/>
      <c r="G126" s="236"/>
      <c r="H126"/>
      <c r="I126" t="s">
        <v>136</v>
      </c>
      <c r="J126" s="236"/>
      <c r="K126"/>
      <c r="L126"/>
      <c r="M126"/>
      <c r="N126"/>
      <c r="O126"/>
      <c r="P126"/>
      <c r="Q126"/>
      <c r="U126"/>
      <c r="V126" t="s">
        <v>4334</v>
      </c>
      <c r="W126" s="236"/>
      <c r="X126"/>
      <c r="Y126"/>
      <c r="Z126"/>
      <c r="AA126"/>
      <c r="AB126"/>
      <c r="AC126"/>
      <c r="AD126"/>
      <c r="AE126"/>
      <c r="AF126"/>
      <c r="AG126"/>
      <c r="AH126" s="115" t="s">
        <v>4308</v>
      </c>
    </row>
    <row r="127" spans="1:35" ht="18" hidden="1" x14ac:dyDescent="0.25">
      <c r="A127" s="235">
        <v>302283</v>
      </c>
      <c r="B127" s="235" t="s">
        <v>4548</v>
      </c>
      <c r="C127" s="235" t="s">
        <v>219</v>
      </c>
      <c r="D127" s="235" t="s">
        <v>1242</v>
      </c>
      <c r="E127"/>
      <c r="F127" s="126"/>
      <c r="G127" s="236"/>
      <c r="H127"/>
      <c r="I127" t="s">
        <v>199</v>
      </c>
      <c r="J127" s="236"/>
      <c r="K127"/>
      <c r="L127"/>
      <c r="M127"/>
      <c r="N127"/>
      <c r="O127"/>
      <c r="P127"/>
      <c r="Q127"/>
      <c r="U127"/>
      <c r="V127" t="s">
        <v>4414</v>
      </c>
      <c r="W127" s="236"/>
      <c r="X127"/>
      <c r="Y127"/>
      <c r="Z127"/>
      <c r="AA127"/>
      <c r="AB127"/>
      <c r="AC127"/>
      <c r="AD127"/>
      <c r="AE127"/>
      <c r="AF127"/>
      <c r="AG127"/>
      <c r="AH127" s="115" t="s">
        <v>4308</v>
      </c>
    </row>
    <row r="128" spans="1:35" ht="18" hidden="1" x14ac:dyDescent="0.25">
      <c r="A128" s="235">
        <v>302318</v>
      </c>
      <c r="B128" s="235" t="s">
        <v>4549</v>
      </c>
      <c r="C128" s="235" t="s">
        <v>877</v>
      </c>
      <c r="D128" s="235" t="s">
        <v>232</v>
      </c>
      <c r="E128"/>
      <c r="F128" s="126"/>
      <c r="G128" s="236"/>
      <c r="H128"/>
      <c r="I128" t="s">
        <v>136</v>
      </c>
      <c r="J128" s="236"/>
      <c r="K128"/>
      <c r="L128"/>
      <c r="M128"/>
      <c r="N128"/>
      <c r="O128"/>
      <c r="P128"/>
      <c r="Q128"/>
      <c r="U128"/>
      <c r="V128" t="s">
        <v>4337</v>
      </c>
      <c r="W128" s="236"/>
      <c r="X128"/>
      <c r="Y128"/>
      <c r="Z128"/>
      <c r="AA128"/>
      <c r="AB128"/>
      <c r="AC128"/>
      <c r="AD128"/>
      <c r="AE128"/>
      <c r="AF128"/>
      <c r="AG128"/>
      <c r="AH128" s="115" t="s">
        <v>4308</v>
      </c>
    </row>
    <row r="129" spans="1:35" ht="18" hidden="1" x14ac:dyDescent="0.25">
      <c r="A129" s="235">
        <v>302348</v>
      </c>
      <c r="B129" s="235" t="s">
        <v>4550</v>
      </c>
      <c r="C129" s="235" t="s">
        <v>377</v>
      </c>
      <c r="D129" s="235" t="s">
        <v>270</v>
      </c>
      <c r="E129"/>
      <c r="F129" s="126"/>
      <c r="G129" s="236"/>
      <c r="H129"/>
      <c r="I129" t="s">
        <v>136</v>
      </c>
      <c r="J129" s="236"/>
      <c r="K129"/>
      <c r="L129"/>
      <c r="M129"/>
      <c r="N129"/>
      <c r="O129"/>
      <c r="P129"/>
      <c r="Q129"/>
      <c r="U129"/>
      <c r="V129" t="s">
        <v>4335</v>
      </c>
      <c r="W129" s="236"/>
      <c r="X129"/>
      <c r="Y129"/>
      <c r="Z129"/>
      <c r="AA129"/>
      <c r="AB129"/>
      <c r="AC129"/>
      <c r="AD129"/>
      <c r="AE129"/>
      <c r="AF129"/>
      <c r="AG129"/>
      <c r="AH129" s="115" t="s">
        <v>4308</v>
      </c>
    </row>
    <row r="130" spans="1:35" hidden="1" x14ac:dyDescent="0.25">
      <c r="A130" s="115">
        <v>302396</v>
      </c>
      <c r="B130" s="115" t="s">
        <v>3438</v>
      </c>
      <c r="C130" s="115" t="s">
        <v>495</v>
      </c>
      <c r="D130" s="115" t="s">
        <v>1670</v>
      </c>
      <c r="E130" s="115" t="s">
        <v>77</v>
      </c>
      <c r="F130" s="237">
        <v>31574</v>
      </c>
      <c r="G130" s="115" t="s">
        <v>18</v>
      </c>
      <c r="H130" s="115" t="s">
        <v>16</v>
      </c>
      <c r="I130" t="s">
        <v>199</v>
      </c>
      <c r="J130" s="115" t="s">
        <v>1226</v>
      </c>
      <c r="K130" s="115">
        <v>2005</v>
      </c>
      <c r="L130" s="115" t="s">
        <v>18</v>
      </c>
      <c r="U130"/>
      <c r="V130" t="s">
        <v>16623</v>
      </c>
    </row>
    <row r="131" spans="1:35" ht="18" hidden="1" x14ac:dyDescent="0.25">
      <c r="A131" s="235">
        <v>302397</v>
      </c>
      <c r="B131" s="235" t="s">
        <v>4551</v>
      </c>
      <c r="C131" s="235" t="s">
        <v>212</v>
      </c>
      <c r="D131" s="235" t="s">
        <v>320</v>
      </c>
      <c r="E131"/>
      <c r="F131" s="126"/>
      <c r="G131" s="236"/>
      <c r="H131"/>
      <c r="I131" t="s">
        <v>199</v>
      </c>
      <c r="J131" s="236"/>
      <c r="K131"/>
      <c r="L131"/>
      <c r="M131"/>
      <c r="N131"/>
      <c r="O131"/>
      <c r="P131"/>
      <c r="Q131"/>
      <c r="U131"/>
      <c r="V131" t="s">
        <v>4335</v>
      </c>
      <c r="W131" s="236"/>
      <c r="X131"/>
      <c r="Y131"/>
      <c r="Z131"/>
      <c r="AA131"/>
      <c r="AB131"/>
      <c r="AC131"/>
      <c r="AD131"/>
      <c r="AE131"/>
      <c r="AF131"/>
      <c r="AG131"/>
      <c r="AH131" s="115" t="s">
        <v>4308</v>
      </c>
    </row>
    <row r="132" spans="1:35" ht="18" hidden="1" x14ac:dyDescent="0.25">
      <c r="A132" s="235">
        <v>302430</v>
      </c>
      <c r="B132" s="235" t="s">
        <v>4552</v>
      </c>
      <c r="C132" s="235" t="e">
        <v>#N/A</v>
      </c>
      <c r="D132" s="235" t="s">
        <v>220</v>
      </c>
      <c r="E132"/>
      <c r="F132" s="126"/>
      <c r="G132" s="236"/>
      <c r="H132"/>
      <c r="I132" t="s">
        <v>199</v>
      </c>
      <c r="J132" s="236"/>
      <c r="K132"/>
      <c r="L132"/>
      <c r="M132"/>
      <c r="N132"/>
      <c r="O132"/>
      <c r="P132"/>
      <c r="Q132"/>
      <c r="U132"/>
      <c r="V132">
        <v>0</v>
      </c>
      <c r="W132" s="236"/>
      <c r="X132"/>
      <c r="Y132"/>
      <c r="Z132"/>
      <c r="AA132"/>
      <c r="AB132"/>
      <c r="AC132"/>
      <c r="AD132"/>
      <c r="AE132"/>
      <c r="AF132"/>
      <c r="AG132"/>
    </row>
    <row r="133" spans="1:35" ht="18" x14ac:dyDescent="0.25">
      <c r="A133" s="235">
        <v>302443</v>
      </c>
      <c r="B133" s="235" t="s">
        <v>4553</v>
      </c>
      <c r="C133" s="235" t="s">
        <v>340</v>
      </c>
      <c r="D133" s="235" t="s">
        <v>265</v>
      </c>
      <c r="E133"/>
      <c r="F133" s="126"/>
      <c r="G133" s="236"/>
      <c r="H133"/>
      <c r="I133" t="s">
        <v>107</v>
      </c>
      <c r="J133" s="236"/>
      <c r="K133"/>
      <c r="L133"/>
      <c r="M133"/>
      <c r="N133"/>
      <c r="O133"/>
      <c r="P133"/>
      <c r="Q133"/>
      <c r="U133"/>
      <c r="V133" t="s">
        <v>4335</v>
      </c>
      <c r="W133" s="236"/>
      <c r="X133"/>
      <c r="Y133"/>
      <c r="Z133"/>
      <c r="AA133"/>
      <c r="AB133"/>
      <c r="AC133"/>
      <c r="AD133"/>
      <c r="AE133"/>
      <c r="AF133"/>
      <c r="AG133"/>
      <c r="AH133" s="115" t="s">
        <v>4308</v>
      </c>
      <c r="AI133" s="115" t="e">
        <f>VLOOKUP(A133,'[2]دراسات قانونية'!$A$3:$E$600,1,0)</f>
        <v>#N/A</v>
      </c>
    </row>
    <row r="134" spans="1:35" ht="18" x14ac:dyDescent="0.25">
      <c r="A134" s="235">
        <v>302448</v>
      </c>
      <c r="B134" s="235" t="s">
        <v>4554</v>
      </c>
      <c r="C134" s="235" t="s">
        <v>244</v>
      </c>
      <c r="D134" s="235" t="s">
        <v>1242</v>
      </c>
      <c r="E134"/>
      <c r="F134" s="126"/>
      <c r="G134" s="236"/>
      <c r="H134"/>
      <c r="I134" t="s">
        <v>107</v>
      </c>
      <c r="J134" s="236"/>
      <c r="K134"/>
      <c r="L134"/>
      <c r="M134"/>
      <c r="N134"/>
      <c r="O134"/>
      <c r="P134"/>
      <c r="Q134"/>
      <c r="U134"/>
      <c r="V134" t="s">
        <v>4335</v>
      </c>
      <c r="W134" s="236"/>
      <c r="X134"/>
      <c r="Y134"/>
      <c r="Z134"/>
      <c r="AA134"/>
      <c r="AB134"/>
      <c r="AC134"/>
      <c r="AD134"/>
      <c r="AE134"/>
      <c r="AF134"/>
      <c r="AG134"/>
      <c r="AH134" s="115" t="s">
        <v>4308</v>
      </c>
      <c r="AI134" s="115" t="e">
        <f>VLOOKUP(A134,'[2]دراسات قانونية'!$A$3:$E$600,1,0)</f>
        <v>#N/A</v>
      </c>
    </row>
    <row r="135" spans="1:35" hidden="1" x14ac:dyDescent="0.25">
      <c r="A135">
        <v>302456</v>
      </c>
      <c r="B135" t="s">
        <v>4555</v>
      </c>
      <c r="C135" t="s">
        <v>219</v>
      </c>
      <c r="D135" t="s">
        <v>242</v>
      </c>
      <c r="E135"/>
      <c r="F135" s="126"/>
      <c r="G135"/>
      <c r="H135"/>
      <c r="I135" t="s">
        <v>136</v>
      </c>
      <c r="J135"/>
      <c r="K135"/>
      <c r="L135"/>
      <c r="M135"/>
      <c r="N135"/>
      <c r="O135"/>
      <c r="P135"/>
      <c r="Q135"/>
      <c r="U135"/>
      <c r="V135" t="s">
        <v>4334</v>
      </c>
      <c r="W135"/>
      <c r="X135"/>
      <c r="Y135"/>
      <c r="Z135"/>
      <c r="AA135"/>
      <c r="AB135"/>
      <c r="AC135"/>
      <c r="AD135"/>
      <c r="AE135"/>
      <c r="AF135"/>
      <c r="AG135"/>
      <c r="AH135" s="115" t="s">
        <v>4308</v>
      </c>
    </row>
    <row r="136" spans="1:35" ht="18" hidden="1" x14ac:dyDescent="0.25">
      <c r="A136" s="235">
        <v>302473</v>
      </c>
      <c r="B136" s="235" t="s">
        <v>4556</v>
      </c>
      <c r="C136" s="235" t="s">
        <v>212</v>
      </c>
      <c r="D136" s="235" t="s">
        <v>741</v>
      </c>
      <c r="E136"/>
      <c r="F136" s="126"/>
      <c r="G136" s="236"/>
      <c r="H136"/>
      <c r="I136" t="s">
        <v>136</v>
      </c>
      <c r="J136" s="236"/>
      <c r="K136"/>
      <c r="L136"/>
      <c r="M136"/>
      <c r="N136"/>
      <c r="O136"/>
      <c r="P136"/>
      <c r="Q136"/>
      <c r="U136"/>
      <c r="V136" t="s">
        <v>4335</v>
      </c>
      <c r="W136" s="236"/>
      <c r="X136"/>
      <c r="Y136"/>
      <c r="Z136"/>
      <c r="AA136"/>
      <c r="AB136"/>
      <c r="AC136"/>
      <c r="AD136"/>
      <c r="AE136"/>
      <c r="AF136"/>
      <c r="AG136"/>
      <c r="AH136" s="115" t="s">
        <v>4308</v>
      </c>
    </row>
    <row r="137" spans="1:35" hidden="1" x14ac:dyDescent="0.25">
      <c r="A137" s="115">
        <v>302477</v>
      </c>
      <c r="B137" s="115" t="s">
        <v>1760</v>
      </c>
      <c r="C137" s="115" t="s">
        <v>332</v>
      </c>
      <c r="D137" s="115" t="s">
        <v>905</v>
      </c>
      <c r="E137" s="115" t="s">
        <v>77</v>
      </c>
      <c r="F137" s="237">
        <v>30682</v>
      </c>
      <c r="G137" s="115" t="s">
        <v>1761</v>
      </c>
      <c r="H137" s="115" t="s">
        <v>16</v>
      </c>
      <c r="I137" t="s">
        <v>199</v>
      </c>
      <c r="J137" s="115" t="s">
        <v>1226</v>
      </c>
      <c r="L137" s="115" t="s">
        <v>40</v>
      </c>
      <c r="U137"/>
      <c r="V137" t="s">
        <v>4414</v>
      </c>
    </row>
    <row r="138" spans="1:35" ht="18" hidden="1" x14ac:dyDescent="0.25">
      <c r="A138" s="235">
        <v>302478</v>
      </c>
      <c r="B138" s="235" t="s">
        <v>4557</v>
      </c>
      <c r="C138" s="235" t="s">
        <v>1038</v>
      </c>
      <c r="D138" s="235" t="s">
        <v>724</v>
      </c>
      <c r="E138"/>
      <c r="F138" s="126"/>
      <c r="G138" s="236"/>
      <c r="H138"/>
      <c r="I138" t="s">
        <v>199</v>
      </c>
      <c r="J138" s="236"/>
      <c r="K138"/>
      <c r="L138"/>
      <c r="M138"/>
      <c r="N138"/>
      <c r="O138"/>
      <c r="P138"/>
      <c r="Q138"/>
      <c r="U138"/>
      <c r="V138" t="s">
        <v>4337</v>
      </c>
      <c r="W138" s="236"/>
      <c r="X138"/>
      <c r="Y138"/>
      <c r="Z138"/>
      <c r="AA138"/>
      <c r="AB138"/>
      <c r="AC138"/>
      <c r="AD138"/>
      <c r="AE138"/>
      <c r="AF138"/>
      <c r="AG138"/>
      <c r="AH138" s="115" t="s">
        <v>4308</v>
      </c>
    </row>
    <row r="139" spans="1:35" hidden="1" x14ac:dyDescent="0.25">
      <c r="A139" s="115">
        <v>302489</v>
      </c>
      <c r="B139" s="115" t="s">
        <v>2106</v>
      </c>
      <c r="C139" s="115" t="s">
        <v>678</v>
      </c>
      <c r="D139" s="115" t="s">
        <v>633</v>
      </c>
      <c r="E139" s="115" t="s">
        <v>77</v>
      </c>
      <c r="F139" s="237">
        <v>27175</v>
      </c>
      <c r="G139" s="115" t="s">
        <v>211</v>
      </c>
      <c r="H139" s="115" t="s">
        <v>16</v>
      </c>
      <c r="I139" t="s">
        <v>199</v>
      </c>
      <c r="J139" s="115" t="s">
        <v>1226</v>
      </c>
      <c r="L139" s="115" t="s">
        <v>18</v>
      </c>
      <c r="U139"/>
      <c r="V139" t="s">
        <v>4336</v>
      </c>
      <c r="AG139" s="115" t="s">
        <v>4308</v>
      </c>
      <c r="AH139" s="115" t="s">
        <v>4308</v>
      </c>
    </row>
    <row r="140" spans="1:35" ht="18" hidden="1" x14ac:dyDescent="0.25">
      <c r="A140" s="235">
        <v>302503</v>
      </c>
      <c r="B140" s="235" t="s">
        <v>4558</v>
      </c>
      <c r="C140" s="235" t="s">
        <v>227</v>
      </c>
      <c r="D140" s="235" t="s">
        <v>969</v>
      </c>
      <c r="E140"/>
      <c r="F140" s="126"/>
      <c r="G140" s="236"/>
      <c r="H140"/>
      <c r="I140" t="s">
        <v>136</v>
      </c>
      <c r="J140" s="236"/>
      <c r="K140"/>
      <c r="L140"/>
      <c r="M140"/>
      <c r="N140"/>
      <c r="O140"/>
      <c r="P140"/>
      <c r="Q140"/>
      <c r="U140"/>
      <c r="V140">
        <v>0</v>
      </c>
      <c r="W140" s="236"/>
      <c r="X140"/>
      <c r="Y140"/>
      <c r="Z140"/>
      <c r="AA140"/>
      <c r="AB140"/>
      <c r="AC140"/>
      <c r="AD140"/>
      <c r="AE140"/>
      <c r="AF140"/>
      <c r="AG140"/>
    </row>
    <row r="141" spans="1:35" ht="18" hidden="1" x14ac:dyDescent="0.25">
      <c r="A141" s="235">
        <v>302504</v>
      </c>
      <c r="B141" s="235" t="s">
        <v>4559</v>
      </c>
      <c r="C141" s="235" t="s">
        <v>778</v>
      </c>
      <c r="D141" s="235" t="s">
        <v>1242</v>
      </c>
      <c r="E141"/>
      <c r="F141" s="126"/>
      <c r="G141" s="236"/>
      <c r="H141"/>
      <c r="I141" t="s">
        <v>199</v>
      </c>
      <c r="J141" s="236"/>
      <c r="K141"/>
      <c r="L141"/>
      <c r="M141"/>
      <c r="N141"/>
      <c r="O141"/>
      <c r="P141"/>
      <c r="Q141"/>
      <c r="U141"/>
      <c r="V141" t="s">
        <v>4337</v>
      </c>
      <c r="W141" s="236"/>
      <c r="X141"/>
      <c r="Y141"/>
      <c r="Z141"/>
      <c r="AA141"/>
      <c r="AB141"/>
      <c r="AC141"/>
      <c r="AD141"/>
      <c r="AE141"/>
      <c r="AF141"/>
      <c r="AG141"/>
      <c r="AH141" s="115" t="s">
        <v>4308</v>
      </c>
    </row>
    <row r="142" spans="1:35" ht="18" hidden="1" x14ac:dyDescent="0.25">
      <c r="A142" s="235">
        <v>302505</v>
      </c>
      <c r="B142" s="235" t="s">
        <v>4560</v>
      </c>
      <c r="C142" s="235" t="s">
        <v>339</v>
      </c>
      <c r="D142" s="235" t="s">
        <v>239</v>
      </c>
      <c r="E142"/>
      <c r="F142" s="126"/>
      <c r="G142" s="236"/>
      <c r="H142"/>
      <c r="I142" t="s">
        <v>199</v>
      </c>
      <c r="J142" s="236"/>
      <c r="K142"/>
      <c r="L142"/>
      <c r="M142"/>
      <c r="N142"/>
      <c r="O142"/>
      <c r="P142"/>
      <c r="Q142"/>
      <c r="U142"/>
      <c r="V142" t="s">
        <v>4335</v>
      </c>
      <c r="W142" s="236"/>
      <c r="X142"/>
      <c r="Y142"/>
      <c r="Z142"/>
      <c r="AA142"/>
      <c r="AB142"/>
      <c r="AC142"/>
      <c r="AD142"/>
      <c r="AE142"/>
      <c r="AF142"/>
      <c r="AG142"/>
    </row>
    <row r="143" spans="1:35" ht="18" hidden="1" x14ac:dyDescent="0.25">
      <c r="A143" s="235">
        <v>302527</v>
      </c>
      <c r="B143" s="235" t="s">
        <v>4561</v>
      </c>
      <c r="C143" s="235" t="s">
        <v>434</v>
      </c>
      <c r="D143" s="235" t="s">
        <v>330</v>
      </c>
      <c r="E143"/>
      <c r="F143" s="126"/>
      <c r="G143" s="236"/>
      <c r="H143"/>
      <c r="I143" t="s">
        <v>199</v>
      </c>
      <c r="J143" s="236"/>
      <c r="K143"/>
      <c r="L143"/>
      <c r="M143"/>
      <c r="N143"/>
      <c r="O143"/>
      <c r="P143"/>
      <c r="Q143"/>
      <c r="U143"/>
      <c r="V143" t="s">
        <v>4329</v>
      </c>
      <c r="W143" s="236"/>
      <c r="X143"/>
      <c r="Y143"/>
      <c r="Z143"/>
      <c r="AA143"/>
      <c r="AB143"/>
      <c r="AC143"/>
      <c r="AD143"/>
      <c r="AE143"/>
      <c r="AF143"/>
      <c r="AG143"/>
      <c r="AH143" s="115" t="s">
        <v>4308</v>
      </c>
    </row>
    <row r="144" spans="1:35" ht="18" x14ac:dyDescent="0.25">
      <c r="A144" s="235">
        <v>302561</v>
      </c>
      <c r="B144" s="235" t="s">
        <v>4562</v>
      </c>
      <c r="C144" s="235" t="s">
        <v>329</v>
      </c>
      <c r="D144" s="235" t="s">
        <v>1235</v>
      </c>
      <c r="E144"/>
      <c r="F144" s="126"/>
      <c r="G144" s="236"/>
      <c r="H144"/>
      <c r="I144" t="s">
        <v>107</v>
      </c>
      <c r="J144" s="236"/>
      <c r="K144"/>
      <c r="L144"/>
      <c r="M144"/>
      <c r="N144"/>
      <c r="O144"/>
      <c r="P144"/>
      <c r="Q144"/>
      <c r="U144"/>
      <c r="V144" t="s">
        <v>4335</v>
      </c>
      <c r="W144" s="236"/>
      <c r="X144"/>
      <c r="Y144"/>
      <c r="Z144"/>
      <c r="AA144"/>
      <c r="AB144"/>
      <c r="AC144"/>
      <c r="AD144"/>
      <c r="AE144"/>
      <c r="AF144"/>
      <c r="AG144"/>
      <c r="AH144" s="115" t="s">
        <v>4308</v>
      </c>
      <c r="AI144" s="115" t="e">
        <f>VLOOKUP(A144,'[2]دراسات قانونية'!$A$3:$E$600,1,0)</f>
        <v>#N/A</v>
      </c>
    </row>
    <row r="145" spans="1:35" ht="18" x14ac:dyDescent="0.25">
      <c r="A145" s="235">
        <v>302589</v>
      </c>
      <c r="B145" s="235" t="s">
        <v>4563</v>
      </c>
      <c r="C145" s="235" t="s">
        <v>489</v>
      </c>
      <c r="D145" s="235" t="s">
        <v>238</v>
      </c>
      <c r="E145"/>
      <c r="F145" s="126"/>
      <c r="G145" s="236"/>
      <c r="H145"/>
      <c r="I145" t="s">
        <v>107</v>
      </c>
      <c r="J145" s="236"/>
      <c r="K145"/>
      <c r="L145"/>
      <c r="M145"/>
      <c r="N145"/>
      <c r="O145"/>
      <c r="P145"/>
      <c r="Q145"/>
      <c r="U145"/>
      <c r="V145" t="s">
        <v>4335</v>
      </c>
      <c r="W145" s="236"/>
      <c r="X145"/>
      <c r="Y145"/>
      <c r="Z145"/>
      <c r="AA145"/>
      <c r="AB145"/>
      <c r="AC145"/>
      <c r="AD145"/>
      <c r="AE145"/>
      <c r="AF145"/>
      <c r="AG145"/>
      <c r="AH145" s="115" t="s">
        <v>4308</v>
      </c>
      <c r="AI145" s="115" t="e">
        <f>VLOOKUP(A145,'[2]دراسات قانونية'!$A$3:$E$600,1,0)</f>
        <v>#N/A</v>
      </c>
    </row>
    <row r="146" spans="1:35" hidden="1" x14ac:dyDescent="0.25">
      <c r="A146" s="115">
        <v>302628</v>
      </c>
      <c r="B146" s="115" t="s">
        <v>4404</v>
      </c>
      <c r="C146" s="115" t="s">
        <v>1411</v>
      </c>
      <c r="D146" s="115" t="s">
        <v>2152</v>
      </c>
      <c r="F146" s="237"/>
      <c r="I146" t="s">
        <v>199</v>
      </c>
      <c r="U146"/>
      <c r="V146" t="s">
        <v>4334</v>
      </c>
    </row>
    <row r="147" spans="1:35" hidden="1" x14ac:dyDescent="0.25">
      <c r="A147">
        <v>302647</v>
      </c>
      <c r="B147" t="s">
        <v>4564</v>
      </c>
      <c r="C147" t="s">
        <v>4565</v>
      </c>
      <c r="D147" t="s">
        <v>4566</v>
      </c>
      <c r="E147" t="s">
        <v>76</v>
      </c>
      <c r="F147" s="126">
        <v>27120</v>
      </c>
      <c r="G147" t="s">
        <v>70</v>
      </c>
      <c r="H147" t="s">
        <v>16</v>
      </c>
      <c r="I147" t="s">
        <v>136</v>
      </c>
      <c r="J147" t="s">
        <v>1226</v>
      </c>
      <c r="K147"/>
      <c r="L147" t="s">
        <v>70</v>
      </c>
      <c r="M147"/>
      <c r="N147"/>
      <c r="O147"/>
      <c r="P147"/>
      <c r="Q147"/>
      <c r="U147"/>
      <c r="V147">
        <v>0</v>
      </c>
      <c r="W147"/>
      <c r="X147"/>
      <c r="Y147"/>
      <c r="Z147"/>
      <c r="AA147"/>
      <c r="AB147"/>
      <c r="AC147"/>
      <c r="AD147"/>
      <c r="AE147"/>
      <c r="AF147"/>
      <c r="AG147"/>
    </row>
    <row r="148" spans="1:35" ht="18" hidden="1" x14ac:dyDescent="0.25">
      <c r="A148" s="235">
        <v>302689</v>
      </c>
      <c r="B148" s="235" t="s">
        <v>4567</v>
      </c>
      <c r="C148" s="235" t="s">
        <v>680</v>
      </c>
      <c r="D148" s="235" t="s">
        <v>841</v>
      </c>
      <c r="E148"/>
      <c r="F148" s="126"/>
      <c r="G148" s="236"/>
      <c r="H148"/>
      <c r="I148" t="s">
        <v>199</v>
      </c>
      <c r="J148" s="236"/>
      <c r="K148"/>
      <c r="L148"/>
      <c r="M148"/>
      <c r="N148"/>
      <c r="O148"/>
      <c r="P148"/>
      <c r="Q148"/>
      <c r="U148"/>
      <c r="V148" t="s">
        <v>4329</v>
      </c>
      <c r="W148" s="236"/>
      <c r="X148"/>
      <c r="Y148"/>
      <c r="Z148"/>
      <c r="AA148"/>
      <c r="AB148"/>
      <c r="AC148"/>
      <c r="AD148"/>
      <c r="AE148"/>
      <c r="AF148"/>
      <c r="AG148"/>
      <c r="AH148" s="115" t="s">
        <v>4308</v>
      </c>
    </row>
    <row r="149" spans="1:35" hidden="1" x14ac:dyDescent="0.25">
      <c r="A149" s="115">
        <v>302723</v>
      </c>
      <c r="B149" s="115" t="s">
        <v>4403</v>
      </c>
      <c r="C149" s="115" t="s">
        <v>227</v>
      </c>
      <c r="D149" s="115" t="s">
        <v>320</v>
      </c>
      <c r="F149" s="237"/>
      <c r="I149" t="s">
        <v>199</v>
      </c>
      <c r="U149"/>
      <c r="V149" t="s">
        <v>4334</v>
      </c>
      <c r="AH149" s="115" t="s">
        <v>4308</v>
      </c>
    </row>
    <row r="150" spans="1:35" ht="18" x14ac:dyDescent="0.25">
      <c r="A150" s="235">
        <v>302735</v>
      </c>
      <c r="B150" s="235" t="s">
        <v>4568</v>
      </c>
      <c r="C150" s="235" t="s">
        <v>789</v>
      </c>
      <c r="D150" s="235" t="s">
        <v>281</v>
      </c>
      <c r="E150"/>
      <c r="F150" s="126"/>
      <c r="G150" s="236"/>
      <c r="H150"/>
      <c r="I150" t="s">
        <v>107</v>
      </c>
      <c r="J150" s="236"/>
      <c r="K150"/>
      <c r="L150"/>
      <c r="M150"/>
      <c r="N150"/>
      <c r="O150"/>
      <c r="P150"/>
      <c r="Q150"/>
      <c r="U150"/>
      <c r="V150" t="s">
        <v>4337</v>
      </c>
      <c r="W150" s="236"/>
      <c r="X150"/>
      <c r="Y150"/>
      <c r="Z150"/>
      <c r="AA150"/>
      <c r="AB150"/>
      <c r="AC150"/>
      <c r="AD150"/>
      <c r="AE150"/>
      <c r="AF150"/>
      <c r="AG150"/>
      <c r="AH150" s="115" t="s">
        <v>4308</v>
      </c>
      <c r="AI150" s="115" t="e">
        <f>VLOOKUP(A150,'[2]دراسات قانونية'!$A$3:$E$600,1,0)</f>
        <v>#N/A</v>
      </c>
    </row>
    <row r="151" spans="1:35" hidden="1" x14ac:dyDescent="0.25">
      <c r="A151" s="115">
        <v>302744</v>
      </c>
      <c r="B151" s="115" t="s">
        <v>1262</v>
      </c>
      <c r="C151" s="115" t="s">
        <v>311</v>
      </c>
      <c r="D151" s="115" t="s">
        <v>816</v>
      </c>
      <c r="E151" s="115" t="s">
        <v>77</v>
      </c>
      <c r="F151" s="237">
        <v>27749</v>
      </c>
      <c r="G151" s="115" t="s">
        <v>18</v>
      </c>
      <c r="H151" s="115" t="s">
        <v>16</v>
      </c>
      <c r="I151" t="s">
        <v>199</v>
      </c>
      <c r="J151" s="115" t="s">
        <v>15</v>
      </c>
      <c r="L151" s="115" t="s">
        <v>18</v>
      </c>
      <c r="U151"/>
      <c r="V151" t="s">
        <v>4334</v>
      </c>
    </row>
    <row r="152" spans="1:35" ht="18" hidden="1" x14ac:dyDescent="0.25">
      <c r="A152" s="235">
        <v>302752</v>
      </c>
      <c r="B152" s="235" t="s">
        <v>4569</v>
      </c>
      <c r="C152" s="235" t="s">
        <v>369</v>
      </c>
      <c r="D152" s="235" t="s">
        <v>1242</v>
      </c>
      <c r="E152"/>
      <c r="F152" s="126"/>
      <c r="G152" s="236"/>
      <c r="H152"/>
      <c r="I152" t="s">
        <v>136</v>
      </c>
      <c r="J152" s="236"/>
      <c r="K152"/>
      <c r="L152"/>
      <c r="M152"/>
      <c r="N152"/>
      <c r="O152"/>
      <c r="P152"/>
      <c r="Q152"/>
      <c r="U152"/>
      <c r="V152" t="s">
        <v>4335</v>
      </c>
      <c r="W152" s="236"/>
      <c r="X152"/>
      <c r="Y152"/>
      <c r="Z152"/>
      <c r="AA152"/>
      <c r="AB152"/>
      <c r="AC152"/>
      <c r="AD152"/>
      <c r="AE152"/>
      <c r="AF152"/>
      <c r="AG152"/>
      <c r="AH152" s="115" t="s">
        <v>4308</v>
      </c>
    </row>
    <row r="153" spans="1:35" hidden="1" x14ac:dyDescent="0.25">
      <c r="A153" s="115">
        <v>302765</v>
      </c>
      <c r="B153" s="115" t="s">
        <v>4402</v>
      </c>
      <c r="C153" s="115" t="s">
        <v>227</v>
      </c>
      <c r="D153" s="115" t="s">
        <v>612</v>
      </c>
      <c r="F153" s="237"/>
      <c r="I153" t="s">
        <v>199</v>
      </c>
      <c r="U153"/>
      <c r="V153" t="s">
        <v>4335</v>
      </c>
      <c r="AH153" s="115" t="s">
        <v>4308</v>
      </c>
    </row>
    <row r="154" spans="1:35" ht="18" hidden="1" x14ac:dyDescent="0.25">
      <c r="A154" s="235">
        <v>302777</v>
      </c>
      <c r="B154" s="235" t="s">
        <v>4570</v>
      </c>
      <c r="C154" s="235" t="s">
        <v>250</v>
      </c>
      <c r="D154" s="235" t="s">
        <v>437</v>
      </c>
      <c r="E154"/>
      <c r="F154" s="126"/>
      <c r="G154" s="236"/>
      <c r="H154"/>
      <c r="I154" t="s">
        <v>136</v>
      </c>
      <c r="J154" s="236"/>
      <c r="K154"/>
      <c r="L154"/>
      <c r="M154"/>
      <c r="N154"/>
      <c r="O154"/>
      <c r="P154"/>
      <c r="Q154"/>
      <c r="U154"/>
      <c r="V154" t="s">
        <v>4335</v>
      </c>
      <c r="W154" s="236"/>
      <c r="X154"/>
      <c r="Y154"/>
      <c r="Z154"/>
      <c r="AA154"/>
      <c r="AB154"/>
      <c r="AC154"/>
      <c r="AD154"/>
      <c r="AE154"/>
      <c r="AF154"/>
      <c r="AG154"/>
      <c r="AH154" s="115" t="s">
        <v>4308</v>
      </c>
    </row>
    <row r="155" spans="1:35" hidden="1" x14ac:dyDescent="0.25">
      <c r="A155" s="115">
        <v>302779</v>
      </c>
      <c r="B155" s="115" t="s">
        <v>1483</v>
      </c>
      <c r="C155" s="115" t="s">
        <v>227</v>
      </c>
      <c r="D155" s="115" t="s">
        <v>296</v>
      </c>
      <c r="E155" s="115" t="s">
        <v>76</v>
      </c>
      <c r="F155" s="237">
        <v>30956</v>
      </c>
      <c r="G155" s="115" t="s">
        <v>243</v>
      </c>
      <c r="H155" s="115" t="s">
        <v>16</v>
      </c>
      <c r="I155" t="s">
        <v>199</v>
      </c>
      <c r="J155" s="115" t="s">
        <v>1226</v>
      </c>
      <c r="L155" s="115" t="s">
        <v>30</v>
      </c>
      <c r="U155"/>
      <c r="V155" t="s">
        <v>4334</v>
      </c>
    </row>
    <row r="156" spans="1:35" hidden="1" x14ac:dyDescent="0.25">
      <c r="A156">
        <v>302786</v>
      </c>
      <c r="B156" t="s">
        <v>4571</v>
      </c>
      <c r="C156" t="s">
        <v>690</v>
      </c>
      <c r="D156" t="s">
        <v>513</v>
      </c>
      <c r="E156" t="s">
        <v>76</v>
      </c>
      <c r="F156" s="126">
        <v>31051</v>
      </c>
      <c r="G156" t="s">
        <v>243</v>
      </c>
      <c r="H156" t="s">
        <v>16</v>
      </c>
      <c r="I156" t="s">
        <v>136</v>
      </c>
      <c r="J156"/>
      <c r="K156"/>
      <c r="L156"/>
      <c r="M156"/>
      <c r="N156"/>
      <c r="O156"/>
      <c r="P156"/>
      <c r="Q156"/>
      <c r="U156"/>
      <c r="V156" t="s">
        <v>4414</v>
      </c>
      <c r="W156"/>
      <c r="X156"/>
      <c r="Y156"/>
      <c r="Z156"/>
      <c r="AA156"/>
      <c r="AB156"/>
      <c r="AC156"/>
      <c r="AD156"/>
      <c r="AE156"/>
      <c r="AF156"/>
      <c r="AG156" t="s">
        <v>4308</v>
      </c>
      <c r="AH156" s="115" t="s">
        <v>4308</v>
      </c>
    </row>
    <row r="157" spans="1:35" hidden="1" x14ac:dyDescent="0.25">
      <c r="A157">
        <v>302790</v>
      </c>
      <c r="B157" t="s">
        <v>4572</v>
      </c>
      <c r="C157" t="s">
        <v>212</v>
      </c>
      <c r="D157" t="s">
        <v>959</v>
      </c>
      <c r="E157" t="s">
        <v>76</v>
      </c>
      <c r="F157" s="126">
        <v>26770</v>
      </c>
      <c r="G157" t="s">
        <v>18</v>
      </c>
      <c r="H157" t="s">
        <v>16</v>
      </c>
      <c r="I157" t="s">
        <v>129</v>
      </c>
      <c r="J157" t="s">
        <v>1226</v>
      </c>
      <c r="K157"/>
      <c r="L157" t="s">
        <v>18</v>
      </c>
      <c r="M157"/>
      <c r="N157"/>
      <c r="O157"/>
      <c r="P157"/>
      <c r="Q157"/>
      <c r="U157"/>
      <c r="V157" t="s">
        <v>4334</v>
      </c>
      <c r="W157"/>
      <c r="X157"/>
      <c r="Y157"/>
      <c r="Z157"/>
      <c r="AA157"/>
      <c r="AB157"/>
      <c r="AC157"/>
      <c r="AD157"/>
      <c r="AE157" t="s">
        <v>4308</v>
      </c>
      <c r="AF157" t="s">
        <v>4308</v>
      </c>
      <c r="AG157" t="s">
        <v>4308</v>
      </c>
      <c r="AH157" s="115" t="s">
        <v>4308</v>
      </c>
    </row>
    <row r="158" spans="1:35" ht="18" hidden="1" x14ac:dyDescent="0.25">
      <c r="A158" s="235">
        <v>302807</v>
      </c>
      <c r="B158" s="235" t="s">
        <v>4573</v>
      </c>
      <c r="C158" s="235" t="s">
        <v>209</v>
      </c>
      <c r="D158" s="235" t="s">
        <v>4574</v>
      </c>
      <c r="E158"/>
      <c r="F158" s="126"/>
      <c r="G158" s="236"/>
      <c r="H158"/>
      <c r="I158" t="s">
        <v>136</v>
      </c>
      <c r="J158" s="236"/>
      <c r="K158"/>
      <c r="L158"/>
      <c r="M158"/>
      <c r="N158"/>
      <c r="O158"/>
      <c r="P158"/>
      <c r="Q158"/>
      <c r="R158" s="115">
        <v>9400</v>
      </c>
      <c r="S158" s="115">
        <v>45722</v>
      </c>
      <c r="T158" s="115">
        <v>600000</v>
      </c>
      <c r="U158"/>
      <c r="V158">
        <v>0</v>
      </c>
      <c r="W158" s="236"/>
      <c r="X158"/>
      <c r="Y158"/>
      <c r="Z158"/>
      <c r="AA158"/>
      <c r="AB158"/>
      <c r="AC158"/>
      <c r="AD158"/>
      <c r="AE158"/>
      <c r="AF158"/>
      <c r="AG158"/>
    </row>
    <row r="159" spans="1:35" ht="18" hidden="1" x14ac:dyDescent="0.25">
      <c r="A159" s="235">
        <v>302808</v>
      </c>
      <c r="B159" s="235" t="s">
        <v>4575</v>
      </c>
      <c r="C159" s="235" t="s">
        <v>661</v>
      </c>
      <c r="D159" s="235" t="s">
        <v>1242</v>
      </c>
      <c r="E159"/>
      <c r="F159" s="126"/>
      <c r="G159" s="236"/>
      <c r="H159"/>
      <c r="I159" t="s">
        <v>129</v>
      </c>
      <c r="J159" s="236"/>
      <c r="K159"/>
      <c r="L159"/>
      <c r="M159"/>
      <c r="N159"/>
      <c r="O159"/>
      <c r="P159"/>
      <c r="Q159"/>
      <c r="U159"/>
      <c r="V159" t="s">
        <v>4335</v>
      </c>
      <c r="W159" s="236"/>
      <c r="X159"/>
      <c r="Y159"/>
      <c r="Z159"/>
      <c r="AA159"/>
      <c r="AB159"/>
      <c r="AC159"/>
      <c r="AD159"/>
      <c r="AE159"/>
      <c r="AF159"/>
      <c r="AG159"/>
      <c r="AH159" s="115" t="s">
        <v>4308</v>
      </c>
    </row>
    <row r="160" spans="1:35" hidden="1" x14ac:dyDescent="0.25">
      <c r="A160" s="115">
        <v>302809</v>
      </c>
      <c r="B160" s="115" t="s">
        <v>1266</v>
      </c>
      <c r="C160" s="115" t="s">
        <v>546</v>
      </c>
      <c r="D160" s="115" t="s">
        <v>256</v>
      </c>
      <c r="E160" s="115" t="s">
        <v>76</v>
      </c>
      <c r="F160" s="237">
        <v>29677</v>
      </c>
      <c r="G160" s="115" t="s">
        <v>37</v>
      </c>
      <c r="H160" s="115" t="s">
        <v>16</v>
      </c>
      <c r="I160" t="s">
        <v>199</v>
      </c>
      <c r="J160" s="115" t="s">
        <v>1226</v>
      </c>
      <c r="L160" s="115" t="s">
        <v>37</v>
      </c>
      <c r="U160"/>
      <c r="V160" t="s">
        <v>4329</v>
      </c>
      <c r="AG160" s="115" t="s">
        <v>4308</v>
      </c>
      <c r="AH160" s="115" t="s">
        <v>4308</v>
      </c>
    </row>
    <row r="161" spans="1:35" ht="18" hidden="1" x14ac:dyDescent="0.25">
      <c r="A161" s="235">
        <v>302822</v>
      </c>
      <c r="B161" s="235" t="s">
        <v>4576</v>
      </c>
      <c r="C161" s="235" t="s">
        <v>4577</v>
      </c>
      <c r="D161" s="235" t="s">
        <v>1242</v>
      </c>
      <c r="E161"/>
      <c r="F161" s="126"/>
      <c r="G161" s="236"/>
      <c r="H161"/>
      <c r="I161" t="s">
        <v>129</v>
      </c>
      <c r="J161" s="236"/>
      <c r="K161"/>
      <c r="L161"/>
      <c r="M161"/>
      <c r="N161"/>
      <c r="O161"/>
      <c r="P161"/>
      <c r="Q161"/>
      <c r="U161"/>
      <c r="V161" t="s">
        <v>4335</v>
      </c>
      <c r="W161" s="236"/>
      <c r="X161"/>
      <c r="Y161"/>
      <c r="Z161"/>
      <c r="AA161"/>
      <c r="AB161"/>
      <c r="AC161"/>
      <c r="AD161"/>
      <c r="AE161"/>
      <c r="AF161"/>
      <c r="AG161"/>
      <c r="AH161" s="115" t="s">
        <v>4308</v>
      </c>
    </row>
    <row r="162" spans="1:35" ht="18" hidden="1" x14ac:dyDescent="0.25">
      <c r="A162" s="235">
        <v>302823</v>
      </c>
      <c r="B162" s="235" t="s">
        <v>4578</v>
      </c>
      <c r="C162" s="235" t="s">
        <v>227</v>
      </c>
      <c r="D162" s="235" t="s">
        <v>1242</v>
      </c>
      <c r="E162"/>
      <c r="F162" s="126"/>
      <c r="G162" s="236"/>
      <c r="H162"/>
      <c r="I162" t="s">
        <v>129</v>
      </c>
      <c r="J162" s="236"/>
      <c r="K162"/>
      <c r="L162"/>
      <c r="M162"/>
      <c r="N162"/>
      <c r="O162"/>
      <c r="P162"/>
      <c r="Q162"/>
      <c r="U162"/>
      <c r="V162" t="s">
        <v>4334</v>
      </c>
      <c r="W162" s="236"/>
      <c r="X162"/>
      <c r="Y162"/>
      <c r="Z162"/>
      <c r="AA162"/>
      <c r="AB162"/>
      <c r="AC162"/>
      <c r="AD162"/>
      <c r="AE162"/>
      <c r="AF162"/>
      <c r="AG162"/>
      <c r="AH162" s="115" t="s">
        <v>4308</v>
      </c>
    </row>
    <row r="163" spans="1:35" hidden="1" x14ac:dyDescent="0.25">
      <c r="A163">
        <v>302851</v>
      </c>
      <c r="B163" t="s">
        <v>4579</v>
      </c>
      <c r="C163" t="s">
        <v>348</v>
      </c>
      <c r="D163" t="s">
        <v>4580</v>
      </c>
      <c r="E163" t="s">
        <v>76</v>
      </c>
      <c r="F163" s="126">
        <v>31341</v>
      </c>
      <c r="G163" t="s">
        <v>18</v>
      </c>
      <c r="H163" t="s">
        <v>16</v>
      </c>
      <c r="I163" t="s">
        <v>129</v>
      </c>
      <c r="J163"/>
      <c r="K163"/>
      <c r="L163"/>
      <c r="M163"/>
      <c r="N163"/>
      <c r="O163"/>
      <c r="P163"/>
      <c r="Q163"/>
      <c r="U163"/>
      <c r="V163" t="s">
        <v>4334</v>
      </c>
      <c r="W163"/>
      <c r="X163"/>
      <c r="Y163"/>
      <c r="Z163"/>
      <c r="AA163"/>
      <c r="AB163"/>
      <c r="AC163"/>
      <c r="AD163" t="s">
        <v>4308</v>
      </c>
      <c r="AE163" t="s">
        <v>4308</v>
      </c>
      <c r="AF163" t="s">
        <v>4308</v>
      </c>
      <c r="AG163" t="s">
        <v>4308</v>
      </c>
      <c r="AH163" s="115" t="s">
        <v>4308</v>
      </c>
    </row>
    <row r="164" spans="1:35" hidden="1" x14ac:dyDescent="0.25">
      <c r="A164" s="115">
        <v>302853</v>
      </c>
      <c r="B164" s="115" t="s">
        <v>1270</v>
      </c>
      <c r="C164" s="115" t="s">
        <v>489</v>
      </c>
      <c r="D164" s="115" t="s">
        <v>1001</v>
      </c>
      <c r="E164" s="115" t="s">
        <v>76</v>
      </c>
      <c r="F164" s="237">
        <v>31223</v>
      </c>
      <c r="G164" s="115" t="s">
        <v>18</v>
      </c>
      <c r="H164" s="115" t="s">
        <v>16</v>
      </c>
      <c r="I164" t="s">
        <v>199</v>
      </c>
      <c r="U164"/>
      <c r="V164" t="s">
        <v>4414</v>
      </c>
      <c r="AC164" s="115" t="s">
        <v>4308</v>
      </c>
      <c r="AD164" s="115" t="s">
        <v>4308</v>
      </c>
      <c r="AE164" s="115" t="s">
        <v>4308</v>
      </c>
      <c r="AF164" s="115" t="s">
        <v>4308</v>
      </c>
      <c r="AG164" s="115" t="s">
        <v>4308</v>
      </c>
      <c r="AH164" s="115" t="s">
        <v>4308</v>
      </c>
    </row>
    <row r="165" spans="1:35" ht="18" hidden="1" x14ac:dyDescent="0.25">
      <c r="A165" s="235">
        <v>302856</v>
      </c>
      <c r="B165" s="235" t="s">
        <v>4581</v>
      </c>
      <c r="C165" s="235" t="s">
        <v>446</v>
      </c>
      <c r="D165" s="235" t="s">
        <v>480</v>
      </c>
      <c r="E165"/>
      <c r="F165" s="126"/>
      <c r="G165" s="236"/>
      <c r="H165"/>
      <c r="I165" t="s">
        <v>136</v>
      </c>
      <c r="J165" s="236"/>
      <c r="K165"/>
      <c r="L165"/>
      <c r="M165"/>
      <c r="N165"/>
      <c r="O165"/>
      <c r="P165"/>
      <c r="Q165"/>
      <c r="U165"/>
      <c r="V165" t="s">
        <v>4335</v>
      </c>
      <c r="W165" s="236"/>
      <c r="X165"/>
      <c r="Y165"/>
      <c r="Z165"/>
      <c r="AA165"/>
      <c r="AB165"/>
      <c r="AC165"/>
      <c r="AD165"/>
      <c r="AE165"/>
      <c r="AF165"/>
      <c r="AG165"/>
      <c r="AH165" s="115" t="s">
        <v>4308</v>
      </c>
    </row>
    <row r="166" spans="1:35" ht="18" x14ac:dyDescent="0.25">
      <c r="A166" s="235">
        <v>302875</v>
      </c>
      <c r="B166" s="235" t="s">
        <v>4582</v>
      </c>
      <c r="C166" s="235" t="s">
        <v>4583</v>
      </c>
      <c r="D166" s="235" t="s">
        <v>447</v>
      </c>
      <c r="E166"/>
      <c r="F166" s="126"/>
      <c r="G166" s="236"/>
      <c r="H166"/>
      <c r="I166" t="s">
        <v>107</v>
      </c>
      <c r="J166" s="236"/>
      <c r="K166"/>
      <c r="L166"/>
      <c r="M166"/>
      <c r="N166"/>
      <c r="O166"/>
      <c r="P166"/>
      <c r="Q166"/>
      <c r="U166"/>
      <c r="V166" t="s">
        <v>4335</v>
      </c>
      <c r="W166" s="236"/>
      <c r="X166"/>
      <c r="Y166"/>
      <c r="Z166"/>
      <c r="AA166"/>
      <c r="AB166"/>
      <c r="AC166"/>
      <c r="AD166"/>
      <c r="AE166"/>
      <c r="AF166"/>
      <c r="AG166"/>
      <c r="AH166" s="115" t="s">
        <v>4308</v>
      </c>
      <c r="AI166" s="115" t="e">
        <f>VLOOKUP(A166,'[2]دراسات قانونية'!$A$3:$E$600,1,0)</f>
        <v>#N/A</v>
      </c>
    </row>
    <row r="167" spans="1:35" hidden="1" x14ac:dyDescent="0.25">
      <c r="A167" s="115">
        <v>302877</v>
      </c>
      <c r="B167" s="115" t="s">
        <v>3439</v>
      </c>
      <c r="C167" s="115" t="s">
        <v>279</v>
      </c>
      <c r="D167" s="115" t="s">
        <v>971</v>
      </c>
      <c r="E167" s="115" t="s">
        <v>76</v>
      </c>
      <c r="F167" s="237">
        <v>31872</v>
      </c>
      <c r="G167" s="115" t="s">
        <v>262</v>
      </c>
      <c r="H167" s="115" t="s">
        <v>16</v>
      </c>
      <c r="I167" t="s">
        <v>199</v>
      </c>
      <c r="U167"/>
      <c r="V167" t="s">
        <v>16623</v>
      </c>
      <c r="AC167" s="115" t="s">
        <v>4308</v>
      </c>
      <c r="AD167" s="115" t="s">
        <v>4308</v>
      </c>
      <c r="AE167" s="115" t="s">
        <v>4308</v>
      </c>
      <c r="AF167" s="115" t="s">
        <v>4308</v>
      </c>
      <c r="AG167" s="115" t="s">
        <v>4308</v>
      </c>
      <c r="AH167" s="115" t="s">
        <v>4308</v>
      </c>
    </row>
    <row r="168" spans="1:35" ht="18" hidden="1" x14ac:dyDescent="0.25">
      <c r="A168" s="235">
        <v>302878</v>
      </c>
      <c r="B168" s="235" t="s">
        <v>4584</v>
      </c>
      <c r="C168" s="235" t="s">
        <v>227</v>
      </c>
      <c r="D168" s="235" t="s">
        <v>1242</v>
      </c>
      <c r="E168"/>
      <c r="F168" s="126"/>
      <c r="G168" s="236"/>
      <c r="H168"/>
      <c r="I168" t="s">
        <v>129</v>
      </c>
      <c r="J168" s="236"/>
      <c r="K168"/>
      <c r="L168"/>
      <c r="M168"/>
      <c r="N168"/>
      <c r="O168"/>
      <c r="P168"/>
      <c r="Q168"/>
      <c r="U168"/>
      <c r="V168" t="s">
        <v>4335</v>
      </c>
      <c r="W168" s="236"/>
      <c r="X168"/>
      <c r="Y168"/>
      <c r="Z168"/>
      <c r="AA168"/>
      <c r="AB168"/>
      <c r="AC168"/>
      <c r="AD168"/>
      <c r="AE168"/>
      <c r="AF168"/>
      <c r="AG168"/>
      <c r="AH168" s="115" t="s">
        <v>4308</v>
      </c>
    </row>
    <row r="169" spans="1:35" hidden="1" x14ac:dyDescent="0.25">
      <c r="A169" s="115">
        <v>302900</v>
      </c>
      <c r="B169" s="115" t="s">
        <v>1963</v>
      </c>
      <c r="C169" s="115" t="s">
        <v>227</v>
      </c>
      <c r="D169" s="115" t="s">
        <v>421</v>
      </c>
      <c r="E169" s="115" t="s">
        <v>76</v>
      </c>
      <c r="F169" s="237">
        <v>30511</v>
      </c>
      <c r="G169" s="115" t="s">
        <v>18</v>
      </c>
      <c r="H169" s="115" t="s">
        <v>16</v>
      </c>
      <c r="I169" t="s">
        <v>199</v>
      </c>
      <c r="J169" s="115" t="s">
        <v>15</v>
      </c>
      <c r="L169" s="115" t="s">
        <v>67</v>
      </c>
      <c r="U169"/>
      <c r="V169" t="s">
        <v>4414</v>
      </c>
      <c r="AH169" s="115" t="s">
        <v>4308</v>
      </c>
    </row>
    <row r="170" spans="1:35" hidden="1" x14ac:dyDescent="0.25">
      <c r="A170" s="115">
        <v>302917</v>
      </c>
      <c r="B170" s="115" t="s">
        <v>2988</v>
      </c>
      <c r="C170" s="115" t="s">
        <v>2989</v>
      </c>
      <c r="D170" s="115" t="s">
        <v>405</v>
      </c>
      <c r="E170" s="115" t="s">
        <v>76</v>
      </c>
      <c r="F170" s="237">
        <v>29123</v>
      </c>
      <c r="G170" s="115" t="s">
        <v>1657</v>
      </c>
      <c r="H170" s="115" t="s">
        <v>16</v>
      </c>
      <c r="I170" t="s">
        <v>199</v>
      </c>
      <c r="J170" s="115" t="s">
        <v>1226</v>
      </c>
      <c r="L170" s="115" t="s">
        <v>47</v>
      </c>
      <c r="U170"/>
      <c r="V170" t="s">
        <v>16623</v>
      </c>
      <c r="AH170" s="115" t="s">
        <v>4308</v>
      </c>
    </row>
    <row r="171" spans="1:35" ht="18" hidden="1" x14ac:dyDescent="0.25">
      <c r="A171" s="235">
        <v>302925</v>
      </c>
      <c r="B171" s="235" t="s">
        <v>4585</v>
      </c>
      <c r="C171" s="235" t="s">
        <v>303</v>
      </c>
      <c r="D171" s="235" t="s">
        <v>2665</v>
      </c>
      <c r="E171"/>
      <c r="F171" s="126"/>
      <c r="G171" s="236"/>
      <c r="H171"/>
      <c r="I171" t="s">
        <v>136</v>
      </c>
      <c r="J171" s="236"/>
      <c r="K171"/>
      <c r="L171"/>
      <c r="M171"/>
      <c r="N171"/>
      <c r="O171"/>
      <c r="P171"/>
      <c r="Q171"/>
      <c r="U171"/>
      <c r="V171" t="s">
        <v>4335</v>
      </c>
      <c r="W171" s="236"/>
      <c r="X171"/>
      <c r="Y171"/>
      <c r="Z171"/>
      <c r="AA171"/>
      <c r="AB171"/>
      <c r="AC171"/>
      <c r="AD171"/>
      <c r="AE171"/>
      <c r="AF171"/>
      <c r="AG171"/>
      <c r="AH171" s="115" t="s">
        <v>4308</v>
      </c>
    </row>
    <row r="172" spans="1:35" ht="18" x14ac:dyDescent="0.25">
      <c r="A172" s="235">
        <v>302937</v>
      </c>
      <c r="B172" s="235" t="s">
        <v>1333</v>
      </c>
      <c r="C172" s="235" t="s">
        <v>664</v>
      </c>
      <c r="D172" s="235" t="s">
        <v>832</v>
      </c>
      <c r="E172"/>
      <c r="F172" s="126"/>
      <c r="G172" s="236"/>
      <c r="H172"/>
      <c r="I172" t="s">
        <v>107</v>
      </c>
      <c r="J172" s="236"/>
      <c r="K172"/>
      <c r="L172"/>
      <c r="M172"/>
      <c r="N172"/>
      <c r="O172"/>
      <c r="P172"/>
      <c r="Q172"/>
      <c r="U172"/>
      <c r="V172" t="s">
        <v>4334</v>
      </c>
      <c r="W172" s="236"/>
      <c r="X172"/>
      <c r="Y172"/>
      <c r="Z172"/>
      <c r="AA172"/>
      <c r="AB172"/>
      <c r="AC172"/>
      <c r="AD172"/>
      <c r="AE172"/>
      <c r="AF172"/>
      <c r="AG172"/>
      <c r="AH172" s="115" t="s">
        <v>4308</v>
      </c>
      <c r="AI172" s="115" t="e">
        <f>VLOOKUP(A172,'[2]دراسات قانونية'!$A$3:$E$600,1,0)</f>
        <v>#N/A</v>
      </c>
    </row>
    <row r="173" spans="1:35" hidden="1" x14ac:dyDescent="0.25">
      <c r="A173" s="115">
        <v>302938</v>
      </c>
      <c r="B173" s="115" t="s">
        <v>4401</v>
      </c>
      <c r="C173" s="115" t="s">
        <v>227</v>
      </c>
      <c r="D173" s="115" t="s">
        <v>1044</v>
      </c>
      <c r="F173" s="237"/>
      <c r="I173" t="s">
        <v>199</v>
      </c>
      <c r="U173"/>
      <c r="V173" t="s">
        <v>4339</v>
      </c>
      <c r="AH173" s="115" t="s">
        <v>4308</v>
      </c>
    </row>
    <row r="174" spans="1:35" hidden="1" x14ac:dyDescent="0.25">
      <c r="A174">
        <v>302941</v>
      </c>
      <c r="B174" t="s">
        <v>4586</v>
      </c>
      <c r="C174" t="s">
        <v>212</v>
      </c>
      <c r="D174" t="s">
        <v>4587</v>
      </c>
      <c r="E174" t="s">
        <v>76</v>
      </c>
      <c r="F174" s="126">
        <v>30812</v>
      </c>
      <c r="G174" t="s">
        <v>18</v>
      </c>
      <c r="H174" t="s">
        <v>16</v>
      </c>
      <c r="I174" t="s">
        <v>136</v>
      </c>
      <c r="J174" t="s">
        <v>1226</v>
      </c>
      <c r="K174"/>
      <c r="L174" t="s">
        <v>18</v>
      </c>
      <c r="M174"/>
      <c r="N174"/>
      <c r="O174"/>
      <c r="P174"/>
      <c r="Q174"/>
      <c r="U174"/>
      <c r="V174" t="s">
        <v>4413</v>
      </c>
      <c r="W174"/>
      <c r="X174"/>
      <c r="Y174"/>
      <c r="Z174"/>
      <c r="AA174"/>
      <c r="AB174"/>
      <c r="AC174"/>
      <c r="AD174"/>
      <c r="AE174"/>
      <c r="AF174"/>
      <c r="AG174" t="s">
        <v>4308</v>
      </c>
      <c r="AH174" s="115" t="s">
        <v>4308</v>
      </c>
    </row>
    <row r="175" spans="1:35" ht="18" hidden="1" x14ac:dyDescent="0.25">
      <c r="A175" s="235">
        <v>302945</v>
      </c>
      <c r="B175" s="235" t="s">
        <v>3165</v>
      </c>
      <c r="C175" s="235" t="s">
        <v>4588</v>
      </c>
      <c r="D175" s="235" t="s">
        <v>1242</v>
      </c>
      <c r="E175"/>
      <c r="F175" s="126"/>
      <c r="G175" s="236"/>
      <c r="H175"/>
      <c r="I175" t="s">
        <v>129</v>
      </c>
      <c r="J175" s="236"/>
      <c r="K175"/>
      <c r="L175"/>
      <c r="M175"/>
      <c r="N175"/>
      <c r="O175"/>
      <c r="P175"/>
      <c r="Q175"/>
      <c r="U175"/>
      <c r="V175" t="s">
        <v>4337</v>
      </c>
      <c r="W175" s="236"/>
      <c r="X175"/>
      <c r="Y175"/>
      <c r="Z175"/>
      <c r="AA175"/>
      <c r="AB175"/>
      <c r="AC175"/>
      <c r="AD175"/>
      <c r="AE175"/>
      <c r="AF175"/>
      <c r="AG175"/>
      <c r="AH175" s="115" t="s">
        <v>4308</v>
      </c>
    </row>
    <row r="176" spans="1:35" hidden="1" x14ac:dyDescent="0.25">
      <c r="A176" s="115">
        <v>302946</v>
      </c>
      <c r="B176" s="115" t="s">
        <v>4400</v>
      </c>
      <c r="C176" s="115" t="s">
        <v>360</v>
      </c>
      <c r="D176" s="115" t="s">
        <v>405</v>
      </c>
      <c r="F176" s="237"/>
      <c r="I176" t="s">
        <v>199</v>
      </c>
      <c r="U176"/>
      <c r="V176" t="s">
        <v>4334</v>
      </c>
      <c r="AH176" s="115" t="s">
        <v>4308</v>
      </c>
    </row>
    <row r="177" spans="1:35" ht="18" x14ac:dyDescent="0.25">
      <c r="A177" s="235">
        <v>302947</v>
      </c>
      <c r="B177" s="235" t="s">
        <v>4589</v>
      </c>
      <c r="C177" s="235" t="s">
        <v>356</v>
      </c>
      <c r="D177" s="235" t="s">
        <v>239</v>
      </c>
      <c r="E177"/>
      <c r="F177" s="126"/>
      <c r="G177" s="236"/>
      <c r="H177"/>
      <c r="I177" t="s">
        <v>107</v>
      </c>
      <c r="J177" s="236"/>
      <c r="K177"/>
      <c r="L177"/>
      <c r="M177"/>
      <c r="N177"/>
      <c r="O177"/>
      <c r="P177"/>
      <c r="Q177"/>
      <c r="U177"/>
      <c r="V177" t="s">
        <v>4334</v>
      </c>
      <c r="W177" s="236"/>
      <c r="X177"/>
      <c r="Y177"/>
      <c r="Z177"/>
      <c r="AA177"/>
      <c r="AB177"/>
      <c r="AC177"/>
      <c r="AD177"/>
      <c r="AE177"/>
      <c r="AF177"/>
      <c r="AG177"/>
      <c r="AH177" s="115" t="s">
        <v>4308</v>
      </c>
      <c r="AI177" s="115" t="e">
        <f>VLOOKUP(A177,'[2]دراسات قانونية'!$A$3:$E$600,1,0)</f>
        <v>#N/A</v>
      </c>
    </row>
    <row r="178" spans="1:35" hidden="1" x14ac:dyDescent="0.25">
      <c r="A178">
        <v>302967</v>
      </c>
      <c r="B178" t="s">
        <v>4590</v>
      </c>
      <c r="C178" t="s">
        <v>625</v>
      </c>
      <c r="D178" t="s">
        <v>637</v>
      </c>
      <c r="E178" t="s">
        <v>76</v>
      </c>
      <c r="F178" s="126">
        <v>31429</v>
      </c>
      <c r="G178" t="s">
        <v>211</v>
      </c>
      <c r="H178" t="s">
        <v>16</v>
      </c>
      <c r="I178" t="s">
        <v>136</v>
      </c>
      <c r="J178" t="s">
        <v>1226</v>
      </c>
      <c r="K178"/>
      <c r="L178" t="s">
        <v>18</v>
      </c>
      <c r="M178"/>
      <c r="N178"/>
      <c r="O178"/>
      <c r="P178"/>
      <c r="Q178"/>
      <c r="U178"/>
      <c r="V178" t="s">
        <v>4330</v>
      </c>
      <c r="W178"/>
      <c r="X178"/>
      <c r="Y178"/>
      <c r="Z178"/>
      <c r="AA178"/>
      <c r="AB178"/>
      <c r="AC178"/>
      <c r="AD178"/>
      <c r="AE178"/>
      <c r="AF178"/>
      <c r="AG178"/>
    </row>
    <row r="179" spans="1:35" hidden="1" x14ac:dyDescent="0.25">
      <c r="A179" s="115">
        <v>302970</v>
      </c>
      <c r="B179" s="115" t="s">
        <v>4399</v>
      </c>
      <c r="C179" s="115" t="s">
        <v>212</v>
      </c>
      <c r="D179" s="115" t="s">
        <v>966</v>
      </c>
      <c r="F179" s="237"/>
      <c r="I179" t="s">
        <v>199</v>
      </c>
      <c r="U179"/>
      <c r="V179" t="s">
        <v>4334</v>
      </c>
      <c r="AH179" s="115" t="s">
        <v>4308</v>
      </c>
    </row>
    <row r="180" spans="1:35" hidden="1" x14ac:dyDescent="0.25">
      <c r="A180" s="115">
        <v>303007</v>
      </c>
      <c r="B180" s="115" t="s">
        <v>1402</v>
      </c>
      <c r="C180" s="115" t="s">
        <v>250</v>
      </c>
      <c r="D180" s="115" t="s">
        <v>746</v>
      </c>
      <c r="E180" s="115" t="s">
        <v>76</v>
      </c>
      <c r="F180" s="237">
        <v>29760</v>
      </c>
      <c r="G180" s="115" t="s">
        <v>18</v>
      </c>
      <c r="H180" s="115" t="s">
        <v>16</v>
      </c>
      <c r="I180" t="s">
        <v>199</v>
      </c>
      <c r="U180"/>
      <c r="V180" t="s">
        <v>4414</v>
      </c>
      <c r="AC180" s="115" t="s">
        <v>4308</v>
      </c>
      <c r="AD180" s="115" t="s">
        <v>4308</v>
      </c>
      <c r="AE180" s="115" t="s">
        <v>4308</v>
      </c>
      <c r="AF180" s="115" t="s">
        <v>4308</v>
      </c>
      <c r="AG180" s="115" t="s">
        <v>4308</v>
      </c>
      <c r="AH180" s="115" t="s">
        <v>4308</v>
      </c>
    </row>
    <row r="181" spans="1:35" hidden="1" x14ac:dyDescent="0.25">
      <c r="A181">
        <v>303026</v>
      </c>
      <c r="B181" t="s">
        <v>4591</v>
      </c>
      <c r="C181" t="s">
        <v>837</v>
      </c>
      <c r="D181" t="s">
        <v>763</v>
      </c>
      <c r="E181" t="s">
        <v>76</v>
      </c>
      <c r="F181" s="126">
        <v>28708</v>
      </c>
      <c r="G181" t="s">
        <v>37</v>
      </c>
      <c r="H181" t="s">
        <v>16</v>
      </c>
      <c r="I181" t="s">
        <v>136</v>
      </c>
      <c r="J181" t="s">
        <v>1226</v>
      </c>
      <c r="K181"/>
      <c r="L181" t="s">
        <v>37</v>
      </c>
      <c r="M181"/>
      <c r="N181"/>
      <c r="O181"/>
      <c r="P181"/>
      <c r="Q181"/>
      <c r="U181"/>
      <c r="V181" t="s">
        <v>16623</v>
      </c>
      <c r="W181"/>
      <c r="X181"/>
      <c r="Y181"/>
      <c r="Z181"/>
      <c r="AA181"/>
      <c r="AB181"/>
      <c r="AC181"/>
      <c r="AD181"/>
      <c r="AE181" t="s">
        <v>4308</v>
      </c>
      <c r="AF181" t="s">
        <v>4308</v>
      </c>
      <c r="AG181" t="s">
        <v>4308</v>
      </c>
      <c r="AH181" s="115" t="s">
        <v>4308</v>
      </c>
    </row>
    <row r="182" spans="1:35" ht="18" hidden="1" x14ac:dyDescent="0.25">
      <c r="A182" s="235">
        <v>303029</v>
      </c>
      <c r="B182" s="235" t="s">
        <v>4592</v>
      </c>
      <c r="C182" s="235" t="s">
        <v>394</v>
      </c>
      <c r="D182" s="235" t="s">
        <v>1242</v>
      </c>
      <c r="E182"/>
      <c r="F182" s="126"/>
      <c r="G182" s="236"/>
      <c r="H182"/>
      <c r="I182" t="s">
        <v>129</v>
      </c>
      <c r="J182" s="236"/>
      <c r="K182"/>
      <c r="L182"/>
      <c r="M182"/>
      <c r="N182"/>
      <c r="O182"/>
      <c r="P182"/>
      <c r="Q182"/>
      <c r="U182"/>
      <c r="V182" t="s">
        <v>4335</v>
      </c>
      <c r="W182" s="236"/>
      <c r="X182"/>
      <c r="Y182"/>
      <c r="Z182"/>
      <c r="AA182"/>
      <c r="AB182"/>
      <c r="AC182"/>
      <c r="AD182"/>
      <c r="AE182"/>
      <c r="AF182"/>
      <c r="AG182"/>
      <c r="AH182" s="115" t="s">
        <v>4308</v>
      </c>
    </row>
    <row r="183" spans="1:35" ht="18" x14ac:dyDescent="0.25">
      <c r="A183" s="235">
        <v>303032</v>
      </c>
      <c r="B183" s="235" t="s">
        <v>4593</v>
      </c>
      <c r="C183" s="235" t="s">
        <v>349</v>
      </c>
      <c r="D183" s="235" t="s">
        <v>4594</v>
      </c>
      <c r="E183"/>
      <c r="F183" s="126"/>
      <c r="G183" s="236"/>
      <c r="H183"/>
      <c r="I183" t="s">
        <v>107</v>
      </c>
      <c r="J183" s="236"/>
      <c r="K183"/>
      <c r="L183"/>
      <c r="M183"/>
      <c r="N183"/>
      <c r="O183"/>
      <c r="P183"/>
      <c r="Q183"/>
      <c r="U183"/>
      <c r="V183" t="s">
        <v>4334</v>
      </c>
      <c r="W183" s="236"/>
      <c r="X183"/>
      <c r="Y183"/>
      <c r="Z183"/>
      <c r="AA183"/>
      <c r="AB183"/>
      <c r="AC183"/>
      <c r="AD183"/>
      <c r="AE183"/>
      <c r="AF183"/>
      <c r="AG183"/>
      <c r="AH183" s="115" t="s">
        <v>4308</v>
      </c>
      <c r="AI183" s="115" t="e">
        <f>VLOOKUP(A183,'[2]دراسات قانونية'!$A$3:$E$600,1,0)</f>
        <v>#N/A</v>
      </c>
    </row>
    <row r="184" spans="1:35" hidden="1" x14ac:dyDescent="0.25">
      <c r="A184">
        <v>303042</v>
      </c>
      <c r="B184" t="s">
        <v>4595</v>
      </c>
      <c r="C184" t="s">
        <v>288</v>
      </c>
      <c r="D184" t="s">
        <v>4596</v>
      </c>
      <c r="E184" t="s">
        <v>76</v>
      </c>
      <c r="F184" s="126">
        <v>28126</v>
      </c>
      <c r="G184" t="s">
        <v>4597</v>
      </c>
      <c r="H184" t="s">
        <v>16</v>
      </c>
      <c r="I184" t="s">
        <v>136</v>
      </c>
      <c r="J184" t="s">
        <v>1226</v>
      </c>
      <c r="K184"/>
      <c r="L184" t="s">
        <v>67</v>
      </c>
      <c r="M184"/>
      <c r="N184"/>
      <c r="O184"/>
      <c r="P184"/>
      <c r="Q184"/>
      <c r="U184"/>
      <c r="V184" t="s">
        <v>4335</v>
      </c>
      <c r="W184"/>
      <c r="X184"/>
      <c r="Y184"/>
      <c r="Z184"/>
      <c r="AA184"/>
      <c r="AB184"/>
      <c r="AC184"/>
      <c r="AD184"/>
      <c r="AE184"/>
      <c r="AF184"/>
      <c r="AG184"/>
    </row>
    <row r="185" spans="1:35" ht="18" x14ac:dyDescent="0.25">
      <c r="A185" s="235">
        <v>303043</v>
      </c>
      <c r="B185" s="235" t="s">
        <v>4598</v>
      </c>
      <c r="C185" s="235" t="s">
        <v>227</v>
      </c>
      <c r="D185" s="235" t="s">
        <v>4599</v>
      </c>
      <c r="E185"/>
      <c r="F185" s="126"/>
      <c r="G185" s="236"/>
      <c r="H185"/>
      <c r="I185" t="s">
        <v>107</v>
      </c>
      <c r="J185" s="236"/>
      <c r="K185"/>
      <c r="L185"/>
      <c r="M185"/>
      <c r="N185"/>
      <c r="O185"/>
      <c r="P185"/>
      <c r="Q185"/>
      <c r="U185"/>
      <c r="V185" t="s">
        <v>4335</v>
      </c>
      <c r="W185" s="236"/>
      <c r="X185"/>
      <c r="Y185"/>
      <c r="Z185"/>
      <c r="AA185"/>
      <c r="AB185"/>
      <c r="AC185"/>
      <c r="AD185"/>
      <c r="AE185"/>
      <c r="AF185"/>
      <c r="AG185"/>
      <c r="AH185" s="115" t="s">
        <v>4308</v>
      </c>
      <c r="AI185" s="115" t="e">
        <f>VLOOKUP(A185,'[2]دراسات قانونية'!$A$3:$E$600,1,0)</f>
        <v>#N/A</v>
      </c>
    </row>
    <row r="186" spans="1:35" hidden="1" x14ac:dyDescent="0.25">
      <c r="A186">
        <v>303045</v>
      </c>
      <c r="B186" t="s">
        <v>4600</v>
      </c>
      <c r="C186" t="s">
        <v>212</v>
      </c>
      <c r="D186" t="s">
        <v>1125</v>
      </c>
      <c r="E186" t="s">
        <v>76</v>
      </c>
      <c r="F186" s="126">
        <v>31024</v>
      </c>
      <c r="G186" t="s">
        <v>597</v>
      </c>
      <c r="H186" t="s">
        <v>16</v>
      </c>
      <c r="I186" t="s">
        <v>136</v>
      </c>
      <c r="J186"/>
      <c r="K186"/>
      <c r="L186"/>
      <c r="M186"/>
      <c r="N186"/>
      <c r="O186"/>
      <c r="P186"/>
      <c r="Q186"/>
      <c r="U186"/>
      <c r="V186" t="s">
        <v>4414</v>
      </c>
      <c r="W186"/>
      <c r="X186"/>
      <c r="Y186"/>
      <c r="Z186"/>
      <c r="AA186"/>
      <c r="AB186"/>
      <c r="AC186"/>
      <c r="AD186"/>
      <c r="AE186"/>
      <c r="AF186"/>
      <c r="AG186"/>
    </row>
    <row r="187" spans="1:35" hidden="1" x14ac:dyDescent="0.25">
      <c r="A187" s="115">
        <v>303055</v>
      </c>
      <c r="B187" s="115" t="s">
        <v>1230</v>
      </c>
      <c r="C187" s="115" t="s">
        <v>408</v>
      </c>
      <c r="D187" s="115" t="s">
        <v>1257</v>
      </c>
      <c r="E187" s="115" t="s">
        <v>76</v>
      </c>
      <c r="F187" s="237">
        <v>28057</v>
      </c>
      <c r="G187" s="115" t="s">
        <v>18</v>
      </c>
      <c r="H187" s="115" t="s">
        <v>16</v>
      </c>
      <c r="I187" t="s">
        <v>199</v>
      </c>
      <c r="J187" s="115" t="s">
        <v>15</v>
      </c>
      <c r="L187" s="115" t="s">
        <v>40</v>
      </c>
      <c r="U187"/>
      <c r="V187">
        <v>0</v>
      </c>
    </row>
    <row r="188" spans="1:35" ht="18" hidden="1" x14ac:dyDescent="0.25">
      <c r="A188" s="235">
        <v>303082</v>
      </c>
      <c r="B188" s="235" t="s">
        <v>4601</v>
      </c>
      <c r="C188" s="235" t="s">
        <v>1000</v>
      </c>
      <c r="D188" s="235" t="s">
        <v>4602</v>
      </c>
      <c r="E188"/>
      <c r="F188" s="126"/>
      <c r="G188" s="236"/>
      <c r="H188"/>
      <c r="I188" t="s">
        <v>199</v>
      </c>
      <c r="J188" s="236"/>
      <c r="K188"/>
      <c r="L188"/>
      <c r="M188"/>
      <c r="N188"/>
      <c r="O188"/>
      <c r="P188"/>
      <c r="Q188"/>
      <c r="U188"/>
      <c r="V188" t="s">
        <v>4335</v>
      </c>
      <c r="W188" s="236"/>
      <c r="X188"/>
      <c r="Y188"/>
      <c r="Z188"/>
      <c r="AA188"/>
      <c r="AB188"/>
      <c r="AC188"/>
      <c r="AD188"/>
      <c r="AE188"/>
      <c r="AF188"/>
      <c r="AG188"/>
      <c r="AH188" s="115" t="s">
        <v>4308</v>
      </c>
    </row>
    <row r="189" spans="1:35" ht="18" hidden="1" x14ac:dyDescent="0.25">
      <c r="A189" s="235">
        <v>303097</v>
      </c>
      <c r="B189" s="235" t="s">
        <v>4603</v>
      </c>
      <c r="C189" s="235" t="s">
        <v>279</v>
      </c>
      <c r="D189" s="235" t="s">
        <v>238</v>
      </c>
      <c r="E189"/>
      <c r="F189" s="126"/>
      <c r="G189" s="236"/>
      <c r="H189"/>
      <c r="I189" t="s">
        <v>136</v>
      </c>
      <c r="J189" s="236"/>
      <c r="K189"/>
      <c r="L189"/>
      <c r="M189"/>
      <c r="N189"/>
      <c r="O189"/>
      <c r="P189"/>
      <c r="Q189"/>
      <c r="U189"/>
      <c r="V189" t="s">
        <v>4335</v>
      </c>
      <c r="W189" s="236"/>
      <c r="X189"/>
      <c r="Y189"/>
      <c r="Z189"/>
      <c r="AA189"/>
      <c r="AB189"/>
      <c r="AC189"/>
      <c r="AD189"/>
      <c r="AE189"/>
      <c r="AF189"/>
      <c r="AG189"/>
      <c r="AH189" s="115" t="s">
        <v>4308</v>
      </c>
    </row>
    <row r="190" spans="1:35" ht="18" hidden="1" x14ac:dyDescent="0.25">
      <c r="A190" s="235">
        <v>303115</v>
      </c>
      <c r="B190" s="235" t="s">
        <v>4604</v>
      </c>
      <c r="C190" s="235" t="s">
        <v>680</v>
      </c>
      <c r="D190" s="235" t="s">
        <v>1242</v>
      </c>
      <c r="E190"/>
      <c r="F190" s="126"/>
      <c r="G190" s="236"/>
      <c r="H190"/>
      <c r="I190" t="s">
        <v>199</v>
      </c>
      <c r="J190" s="236"/>
      <c r="K190"/>
      <c r="L190"/>
      <c r="M190"/>
      <c r="N190"/>
      <c r="O190"/>
      <c r="P190"/>
      <c r="Q190"/>
      <c r="U190"/>
      <c r="V190">
        <v>0</v>
      </c>
      <c r="W190" s="236"/>
      <c r="X190"/>
      <c r="Y190"/>
      <c r="Z190"/>
      <c r="AA190"/>
      <c r="AB190"/>
      <c r="AC190"/>
      <c r="AD190"/>
      <c r="AE190"/>
      <c r="AF190"/>
      <c r="AG190"/>
      <c r="AH190" s="115" t="s">
        <v>4308</v>
      </c>
    </row>
    <row r="191" spans="1:35" hidden="1" x14ac:dyDescent="0.25">
      <c r="A191">
        <v>303149</v>
      </c>
      <c r="B191" t="s">
        <v>4605</v>
      </c>
      <c r="C191" t="s">
        <v>289</v>
      </c>
      <c r="D191" t="s">
        <v>1242</v>
      </c>
      <c r="E191" t="s">
        <v>77</v>
      </c>
      <c r="F191" s="126"/>
      <c r="G191"/>
      <c r="H191" t="s">
        <v>16</v>
      </c>
      <c r="I191" t="s">
        <v>136</v>
      </c>
      <c r="J191"/>
      <c r="K191"/>
      <c r="L191"/>
      <c r="M191"/>
      <c r="N191"/>
      <c r="O191"/>
      <c r="P191"/>
      <c r="Q191"/>
      <c r="U191"/>
      <c r="V191" t="s">
        <v>4414</v>
      </c>
      <c r="W191"/>
      <c r="X191"/>
      <c r="Y191"/>
      <c r="Z191"/>
      <c r="AA191"/>
      <c r="AB191"/>
      <c r="AC191"/>
      <c r="AD191" t="s">
        <v>4308</v>
      </c>
      <c r="AE191" t="s">
        <v>4308</v>
      </c>
      <c r="AF191" t="s">
        <v>4308</v>
      </c>
      <c r="AG191" t="s">
        <v>4308</v>
      </c>
      <c r="AH191" s="115" t="s">
        <v>4308</v>
      </c>
    </row>
    <row r="192" spans="1:35" ht="18" hidden="1" x14ac:dyDescent="0.25">
      <c r="A192" s="235">
        <v>303150</v>
      </c>
      <c r="B192" s="235" t="s">
        <v>4606</v>
      </c>
      <c r="C192" s="235" t="s">
        <v>219</v>
      </c>
      <c r="D192" s="235" t="s">
        <v>4607</v>
      </c>
      <c r="E192"/>
      <c r="F192" s="126"/>
      <c r="G192" s="236"/>
      <c r="H192"/>
      <c r="I192" t="s">
        <v>136</v>
      </c>
      <c r="J192" s="236"/>
      <c r="K192"/>
      <c r="L192"/>
      <c r="M192"/>
      <c r="N192"/>
      <c r="O192"/>
      <c r="P192"/>
      <c r="Q192"/>
      <c r="U192"/>
      <c r="V192" t="s">
        <v>4335</v>
      </c>
      <c r="W192" s="236"/>
      <c r="X192"/>
      <c r="Y192"/>
      <c r="Z192"/>
      <c r="AA192"/>
      <c r="AB192"/>
      <c r="AC192"/>
      <c r="AD192"/>
      <c r="AE192"/>
      <c r="AF192"/>
      <c r="AG192"/>
      <c r="AH192" s="115" t="s">
        <v>4308</v>
      </c>
    </row>
    <row r="193" spans="1:35" ht="18" x14ac:dyDescent="0.25">
      <c r="A193" s="235">
        <v>303186</v>
      </c>
      <c r="B193" s="235" t="s">
        <v>2248</v>
      </c>
      <c r="C193" s="235" t="s">
        <v>643</v>
      </c>
      <c r="D193" s="235" t="s">
        <v>536</v>
      </c>
      <c r="E193"/>
      <c r="F193" s="126"/>
      <c r="G193" s="236"/>
      <c r="H193"/>
      <c r="I193" t="s">
        <v>107</v>
      </c>
      <c r="J193" s="236"/>
      <c r="K193"/>
      <c r="L193"/>
      <c r="M193"/>
      <c r="N193"/>
      <c r="O193"/>
      <c r="P193"/>
      <c r="Q193"/>
      <c r="U193"/>
      <c r="V193"/>
      <c r="W193" s="236"/>
      <c r="X193"/>
      <c r="Y193"/>
      <c r="Z193"/>
      <c r="AA193"/>
      <c r="AB193"/>
      <c r="AC193"/>
      <c r="AD193"/>
      <c r="AE193"/>
      <c r="AF193"/>
      <c r="AG193"/>
      <c r="AI193" s="115">
        <f>VLOOKUP(A193,'[2]دراسات قانونية'!$A$3:$E$600,1,0)</f>
        <v>303186</v>
      </c>
    </row>
    <row r="194" spans="1:35" ht="18" x14ac:dyDescent="0.25">
      <c r="A194" s="235">
        <v>303223</v>
      </c>
      <c r="B194" s="235" t="s">
        <v>4608</v>
      </c>
      <c r="C194" s="235" t="s">
        <v>212</v>
      </c>
      <c r="D194" s="235" t="s">
        <v>230</v>
      </c>
      <c r="E194"/>
      <c r="F194" s="126"/>
      <c r="G194" s="236"/>
      <c r="H194"/>
      <c r="I194" t="s">
        <v>107</v>
      </c>
      <c r="J194" s="236"/>
      <c r="K194"/>
      <c r="L194"/>
      <c r="M194"/>
      <c r="N194"/>
      <c r="O194"/>
      <c r="P194"/>
      <c r="Q194"/>
      <c r="U194"/>
      <c r="V194" t="s">
        <v>4335</v>
      </c>
      <c r="W194" s="236"/>
      <c r="X194"/>
      <c r="Y194"/>
      <c r="Z194"/>
      <c r="AA194"/>
      <c r="AB194"/>
      <c r="AC194"/>
      <c r="AD194"/>
      <c r="AE194"/>
      <c r="AF194"/>
      <c r="AG194"/>
      <c r="AH194" s="115" t="s">
        <v>4308</v>
      </c>
      <c r="AI194" s="115" t="e">
        <f>VLOOKUP(A194,'[2]دراسات قانونية'!$A$3:$E$600,1,0)</f>
        <v>#N/A</v>
      </c>
    </row>
    <row r="195" spans="1:35" hidden="1" x14ac:dyDescent="0.25">
      <c r="A195">
        <v>303245</v>
      </c>
      <c r="B195" t="s">
        <v>4609</v>
      </c>
      <c r="C195" t="s">
        <v>4610</v>
      </c>
      <c r="D195" t="s">
        <v>949</v>
      </c>
      <c r="E195" t="s">
        <v>76</v>
      </c>
      <c r="F195" s="126">
        <v>31519</v>
      </c>
      <c r="G195" t="s">
        <v>18</v>
      </c>
      <c r="H195" t="s">
        <v>16</v>
      </c>
      <c r="I195" t="s">
        <v>136</v>
      </c>
      <c r="J195" t="s">
        <v>15</v>
      </c>
      <c r="K195"/>
      <c r="L195" t="s">
        <v>18</v>
      </c>
      <c r="M195"/>
      <c r="N195"/>
      <c r="O195"/>
      <c r="P195"/>
      <c r="Q195"/>
      <c r="U195"/>
      <c r="V195" t="s">
        <v>4412</v>
      </c>
      <c r="W195"/>
      <c r="X195"/>
      <c r="Y195"/>
      <c r="Z195"/>
      <c r="AA195"/>
      <c r="AB195"/>
      <c r="AC195"/>
      <c r="AD195"/>
      <c r="AE195"/>
      <c r="AF195"/>
      <c r="AG195"/>
    </row>
    <row r="196" spans="1:35" hidden="1" x14ac:dyDescent="0.25">
      <c r="A196" s="115">
        <v>303254</v>
      </c>
      <c r="B196" s="115" t="s">
        <v>4398</v>
      </c>
      <c r="C196" s="115" t="s">
        <v>244</v>
      </c>
      <c r="D196" s="115" t="s">
        <v>1045</v>
      </c>
      <c r="F196" s="237"/>
      <c r="I196" t="s">
        <v>199</v>
      </c>
      <c r="U196"/>
      <c r="V196" t="s">
        <v>4339</v>
      </c>
    </row>
    <row r="197" spans="1:35" ht="18" hidden="1" x14ac:dyDescent="0.25">
      <c r="A197" s="235">
        <v>303264</v>
      </c>
      <c r="B197" s="235" t="s">
        <v>4611</v>
      </c>
      <c r="C197" s="235" t="s">
        <v>305</v>
      </c>
      <c r="D197" s="235" t="s">
        <v>924</v>
      </c>
      <c r="E197"/>
      <c r="F197" s="126"/>
      <c r="G197" s="236"/>
      <c r="H197"/>
      <c r="I197" t="s">
        <v>136</v>
      </c>
      <c r="J197" s="236"/>
      <c r="K197"/>
      <c r="L197"/>
      <c r="M197"/>
      <c r="N197"/>
      <c r="O197"/>
      <c r="P197"/>
      <c r="Q197"/>
      <c r="U197"/>
      <c r="V197" t="s">
        <v>4334</v>
      </c>
      <c r="W197" s="236"/>
      <c r="X197"/>
      <c r="Y197"/>
      <c r="Z197"/>
      <c r="AA197"/>
      <c r="AB197"/>
      <c r="AC197"/>
      <c r="AD197"/>
      <c r="AE197"/>
      <c r="AF197"/>
      <c r="AG197"/>
      <c r="AH197" s="115" t="s">
        <v>4308</v>
      </c>
    </row>
    <row r="198" spans="1:35" hidden="1" x14ac:dyDescent="0.25">
      <c r="A198">
        <v>303273</v>
      </c>
      <c r="B198" t="s">
        <v>4612</v>
      </c>
      <c r="C198" t="s">
        <v>4613</v>
      </c>
      <c r="D198" t="s">
        <v>220</v>
      </c>
      <c r="E198" t="s">
        <v>76</v>
      </c>
      <c r="F198" s="126">
        <v>30970</v>
      </c>
      <c r="G198" t="s">
        <v>18</v>
      </c>
      <c r="H198" t="s">
        <v>16</v>
      </c>
      <c r="I198" t="s">
        <v>201</v>
      </c>
      <c r="J198" t="s">
        <v>15</v>
      </c>
      <c r="K198"/>
      <c r="L198" t="s">
        <v>18</v>
      </c>
      <c r="M198"/>
      <c r="N198"/>
      <c r="O198"/>
      <c r="P198"/>
      <c r="Q198"/>
      <c r="U198"/>
      <c r="V198" t="s">
        <v>4331</v>
      </c>
      <c r="W198"/>
      <c r="X198"/>
      <c r="Y198"/>
      <c r="Z198"/>
      <c r="AA198"/>
      <c r="AB198"/>
      <c r="AC198"/>
      <c r="AD198"/>
      <c r="AE198"/>
      <c r="AF198"/>
      <c r="AG198"/>
    </row>
    <row r="199" spans="1:35" hidden="1" x14ac:dyDescent="0.25">
      <c r="A199">
        <v>303278</v>
      </c>
      <c r="B199" t="s">
        <v>4614</v>
      </c>
      <c r="C199" t="s">
        <v>360</v>
      </c>
      <c r="D199" t="s">
        <v>1242</v>
      </c>
      <c r="E199" t="s">
        <v>77</v>
      </c>
      <c r="F199" s="126"/>
      <c r="G199"/>
      <c r="H199" t="s">
        <v>16</v>
      </c>
      <c r="I199" t="s">
        <v>136</v>
      </c>
      <c r="J199"/>
      <c r="K199"/>
      <c r="L199"/>
      <c r="M199"/>
      <c r="N199"/>
      <c r="O199"/>
      <c r="P199"/>
      <c r="Q199"/>
      <c r="U199"/>
      <c r="V199" t="s">
        <v>4335</v>
      </c>
      <c r="W199"/>
      <c r="X199"/>
      <c r="Y199"/>
      <c r="Z199"/>
      <c r="AA199" t="s">
        <v>4308</v>
      </c>
      <c r="AB199" t="s">
        <v>4308</v>
      </c>
      <c r="AC199" t="s">
        <v>4308</v>
      </c>
      <c r="AD199" t="s">
        <v>4308</v>
      </c>
      <c r="AE199" t="s">
        <v>4308</v>
      </c>
      <c r="AF199" t="s">
        <v>4308</v>
      </c>
      <c r="AG199" t="s">
        <v>4308</v>
      </c>
      <c r="AH199" s="115" t="s">
        <v>4308</v>
      </c>
    </row>
    <row r="200" spans="1:35" hidden="1" x14ac:dyDescent="0.25">
      <c r="A200">
        <v>303279</v>
      </c>
      <c r="B200" t="s">
        <v>4615</v>
      </c>
      <c r="C200" t="s">
        <v>412</v>
      </c>
      <c r="D200" t="s">
        <v>839</v>
      </c>
      <c r="E200" t="s">
        <v>76</v>
      </c>
      <c r="F200" s="126">
        <v>29989</v>
      </c>
      <c r="G200" t="s">
        <v>18</v>
      </c>
      <c r="H200" t="s">
        <v>16</v>
      </c>
      <c r="I200" t="s">
        <v>136</v>
      </c>
      <c r="J200" t="s">
        <v>1226</v>
      </c>
      <c r="K200"/>
      <c r="L200" t="s">
        <v>18</v>
      </c>
      <c r="M200"/>
      <c r="N200"/>
      <c r="O200"/>
      <c r="P200"/>
      <c r="Q200"/>
      <c r="R200" s="115">
        <v>9351</v>
      </c>
      <c r="S200" s="115">
        <v>45721</v>
      </c>
      <c r="T200" s="115">
        <v>310000</v>
      </c>
      <c r="U200"/>
      <c r="V200">
        <v>0</v>
      </c>
      <c r="W200"/>
      <c r="X200"/>
      <c r="Y200"/>
      <c r="Z200"/>
      <c r="AA200"/>
      <c r="AB200"/>
      <c r="AC200"/>
      <c r="AD200"/>
      <c r="AE200"/>
      <c r="AF200"/>
      <c r="AG200"/>
    </row>
    <row r="201" spans="1:35" ht="18" hidden="1" x14ac:dyDescent="0.25">
      <c r="A201" s="235">
        <v>303288</v>
      </c>
      <c r="B201" s="235" t="s">
        <v>4616</v>
      </c>
      <c r="C201" s="235" t="s">
        <v>295</v>
      </c>
      <c r="D201" s="235" t="s">
        <v>1242</v>
      </c>
      <c r="E201"/>
      <c r="F201" s="126"/>
      <c r="G201" s="236"/>
      <c r="H201"/>
      <c r="I201" t="s">
        <v>129</v>
      </c>
      <c r="J201" s="236"/>
      <c r="K201"/>
      <c r="L201"/>
      <c r="M201"/>
      <c r="N201"/>
      <c r="O201"/>
      <c r="P201"/>
      <c r="Q201"/>
      <c r="U201"/>
      <c r="V201" t="s">
        <v>4335</v>
      </c>
      <c r="W201" s="236"/>
      <c r="X201"/>
      <c r="Y201"/>
      <c r="Z201"/>
      <c r="AA201"/>
      <c r="AB201"/>
      <c r="AC201"/>
      <c r="AD201"/>
      <c r="AE201"/>
      <c r="AF201"/>
      <c r="AG201"/>
      <c r="AH201" s="115" t="s">
        <v>4308</v>
      </c>
    </row>
    <row r="202" spans="1:35" ht="18" hidden="1" x14ac:dyDescent="0.25">
      <c r="A202" s="235">
        <v>303311</v>
      </c>
      <c r="B202" s="235" t="s">
        <v>4617</v>
      </c>
      <c r="C202" s="235" t="s">
        <v>466</v>
      </c>
      <c r="D202" s="235" t="s">
        <v>312</v>
      </c>
      <c r="E202"/>
      <c r="F202" s="126"/>
      <c r="G202" s="236"/>
      <c r="H202"/>
      <c r="I202" t="s">
        <v>199</v>
      </c>
      <c r="J202" s="236"/>
      <c r="K202"/>
      <c r="L202"/>
      <c r="M202"/>
      <c r="N202"/>
      <c r="O202"/>
      <c r="P202"/>
      <c r="Q202"/>
      <c r="U202"/>
      <c r="V202">
        <v>0</v>
      </c>
      <c r="W202" s="236"/>
      <c r="X202"/>
      <c r="Y202"/>
      <c r="Z202"/>
      <c r="AA202"/>
      <c r="AB202"/>
      <c r="AC202"/>
      <c r="AD202"/>
      <c r="AE202"/>
      <c r="AF202"/>
      <c r="AG202"/>
      <c r="AH202" s="115" t="s">
        <v>4308</v>
      </c>
    </row>
    <row r="203" spans="1:35" hidden="1" x14ac:dyDescent="0.25">
      <c r="A203">
        <v>303320</v>
      </c>
      <c r="B203" t="s">
        <v>4618</v>
      </c>
      <c r="C203" t="s">
        <v>227</v>
      </c>
      <c r="D203" t="s">
        <v>354</v>
      </c>
      <c r="E203" t="s">
        <v>77</v>
      </c>
      <c r="F203" s="126">
        <v>29853</v>
      </c>
      <c r="G203" t="s">
        <v>462</v>
      </c>
      <c r="H203" t="s">
        <v>16</v>
      </c>
      <c r="I203" t="s">
        <v>136</v>
      </c>
      <c r="J203" t="s">
        <v>15</v>
      </c>
      <c r="K203"/>
      <c r="L203" t="s">
        <v>30</v>
      </c>
      <c r="M203"/>
      <c r="N203"/>
      <c r="O203"/>
      <c r="P203"/>
      <c r="Q203"/>
      <c r="U203"/>
      <c r="V203" t="s">
        <v>4336</v>
      </c>
      <c r="W203"/>
      <c r="X203"/>
      <c r="Y203"/>
      <c r="Z203"/>
      <c r="AA203"/>
      <c r="AB203"/>
      <c r="AC203"/>
      <c r="AD203"/>
      <c r="AE203"/>
      <c r="AF203"/>
      <c r="AG203"/>
    </row>
    <row r="204" spans="1:35" hidden="1" x14ac:dyDescent="0.25">
      <c r="A204">
        <v>303321</v>
      </c>
      <c r="B204" t="s">
        <v>4619</v>
      </c>
      <c r="C204" t="s">
        <v>515</v>
      </c>
      <c r="D204" t="s">
        <v>346</v>
      </c>
      <c r="E204" t="s">
        <v>76</v>
      </c>
      <c r="F204" s="126">
        <v>31413</v>
      </c>
      <c r="G204" t="s">
        <v>4620</v>
      </c>
      <c r="H204" t="s">
        <v>16</v>
      </c>
      <c r="I204" t="s">
        <v>136</v>
      </c>
      <c r="J204" t="s">
        <v>1226</v>
      </c>
      <c r="K204"/>
      <c r="L204" t="s">
        <v>61</v>
      </c>
      <c r="M204"/>
      <c r="N204"/>
      <c r="O204"/>
      <c r="P204"/>
      <c r="Q204"/>
      <c r="U204"/>
      <c r="V204" t="s">
        <v>4332</v>
      </c>
      <c r="W204"/>
      <c r="X204"/>
      <c r="Y204"/>
      <c r="Z204"/>
      <c r="AA204"/>
      <c r="AB204"/>
      <c r="AC204"/>
      <c r="AD204"/>
      <c r="AE204"/>
      <c r="AF204"/>
      <c r="AG204" t="s">
        <v>4308</v>
      </c>
      <c r="AH204" s="115" t="s">
        <v>4308</v>
      </c>
    </row>
    <row r="205" spans="1:35" hidden="1" x14ac:dyDescent="0.25">
      <c r="A205" s="115">
        <v>303332</v>
      </c>
      <c r="B205" s="115" t="s">
        <v>2134</v>
      </c>
      <c r="C205" s="115" t="s">
        <v>244</v>
      </c>
      <c r="D205" s="115" t="s">
        <v>2135</v>
      </c>
      <c r="E205" s="115" t="s">
        <v>76</v>
      </c>
      <c r="F205" s="237">
        <v>29874</v>
      </c>
      <c r="G205" s="115" t="s">
        <v>37</v>
      </c>
      <c r="H205" s="115" t="s">
        <v>16</v>
      </c>
      <c r="I205" t="s">
        <v>199</v>
      </c>
      <c r="J205" s="115" t="s">
        <v>1226</v>
      </c>
      <c r="L205" s="115" t="s">
        <v>47</v>
      </c>
      <c r="U205"/>
      <c r="V205" t="s">
        <v>4334</v>
      </c>
      <c r="AH205" s="115" t="s">
        <v>4308</v>
      </c>
    </row>
    <row r="206" spans="1:35" hidden="1" x14ac:dyDescent="0.25">
      <c r="A206" s="115">
        <v>303336</v>
      </c>
      <c r="B206" s="115" t="s">
        <v>1298</v>
      </c>
      <c r="C206" s="115" t="s">
        <v>261</v>
      </c>
      <c r="D206" s="115" t="s">
        <v>1299</v>
      </c>
      <c r="E206" s="115" t="s">
        <v>76</v>
      </c>
      <c r="F206" s="237">
        <v>30988</v>
      </c>
      <c r="G206" s="115" t="s">
        <v>70</v>
      </c>
      <c r="H206" s="115" t="s">
        <v>16</v>
      </c>
      <c r="I206" t="s">
        <v>199</v>
      </c>
      <c r="U206"/>
      <c r="V206" t="s">
        <v>4329</v>
      </c>
      <c r="AB206" s="115" t="s">
        <v>4308</v>
      </c>
      <c r="AC206" s="115" t="s">
        <v>4308</v>
      </c>
      <c r="AD206" s="115" t="s">
        <v>4308</v>
      </c>
      <c r="AE206" s="115" t="s">
        <v>4308</v>
      </c>
      <c r="AF206" s="115" t="s">
        <v>4308</v>
      </c>
      <c r="AG206" s="115" t="s">
        <v>4308</v>
      </c>
      <c r="AH206" s="115" t="s">
        <v>4308</v>
      </c>
    </row>
    <row r="207" spans="1:35" ht="18" x14ac:dyDescent="0.25">
      <c r="A207" s="235">
        <v>303370</v>
      </c>
      <c r="B207" s="235" t="s">
        <v>4621</v>
      </c>
      <c r="C207" s="235" t="s">
        <v>1050</v>
      </c>
      <c r="D207" s="235" t="s">
        <v>281</v>
      </c>
      <c r="E207"/>
      <c r="F207" s="126"/>
      <c r="G207" s="236"/>
      <c r="H207"/>
      <c r="I207" t="s">
        <v>107</v>
      </c>
      <c r="J207" s="236"/>
      <c r="K207"/>
      <c r="L207"/>
      <c r="M207"/>
      <c r="N207"/>
      <c r="O207"/>
      <c r="P207"/>
      <c r="Q207"/>
      <c r="U207"/>
      <c r="V207" t="s">
        <v>4335</v>
      </c>
      <c r="W207" s="236"/>
      <c r="X207"/>
      <c r="Y207"/>
      <c r="Z207"/>
      <c r="AA207"/>
      <c r="AB207"/>
      <c r="AC207"/>
      <c r="AD207"/>
      <c r="AE207"/>
      <c r="AF207"/>
      <c r="AG207"/>
      <c r="AH207" s="115" t="s">
        <v>4308</v>
      </c>
      <c r="AI207" s="115" t="e">
        <f>VLOOKUP(A207,'[2]دراسات قانونية'!$A$3:$E$600,1,0)</f>
        <v>#N/A</v>
      </c>
    </row>
    <row r="208" spans="1:35" hidden="1" x14ac:dyDescent="0.25">
      <c r="A208">
        <v>303375</v>
      </c>
      <c r="B208" t="s">
        <v>4622</v>
      </c>
      <c r="C208" t="s">
        <v>227</v>
      </c>
      <c r="D208" t="s">
        <v>3337</v>
      </c>
      <c r="E208"/>
      <c r="F208" s="126"/>
      <c r="G208"/>
      <c r="H208"/>
      <c r="I208" t="s">
        <v>136</v>
      </c>
      <c r="J208"/>
      <c r="K208"/>
      <c r="L208"/>
      <c r="M208"/>
      <c r="N208"/>
      <c r="O208"/>
      <c r="P208"/>
      <c r="Q208"/>
      <c r="U208"/>
      <c r="V208" t="s">
        <v>4334</v>
      </c>
      <c r="W208"/>
      <c r="X208"/>
      <c r="Y208"/>
      <c r="Z208"/>
      <c r="AA208"/>
      <c r="AB208"/>
      <c r="AC208"/>
      <c r="AD208"/>
      <c r="AE208"/>
      <c r="AF208"/>
      <c r="AG208"/>
      <c r="AH208" s="115" t="s">
        <v>4308</v>
      </c>
    </row>
    <row r="209" spans="1:35" hidden="1" x14ac:dyDescent="0.25">
      <c r="A209" s="115">
        <v>303403</v>
      </c>
      <c r="B209" s="115" t="s">
        <v>3440</v>
      </c>
      <c r="C209" s="115" t="s">
        <v>831</v>
      </c>
      <c r="D209" s="115" t="s">
        <v>232</v>
      </c>
      <c r="E209" s="115" t="s">
        <v>76</v>
      </c>
      <c r="F209" s="237">
        <v>32060</v>
      </c>
      <c r="G209" s="115" t="s">
        <v>3441</v>
      </c>
      <c r="H209" s="115" t="s">
        <v>16</v>
      </c>
      <c r="I209" t="s">
        <v>199</v>
      </c>
      <c r="J209" s="115" t="s">
        <v>15</v>
      </c>
      <c r="L209" s="115" t="s">
        <v>47</v>
      </c>
      <c r="U209"/>
      <c r="V209">
        <v>0</v>
      </c>
      <c r="AH209" s="115" t="s">
        <v>4308</v>
      </c>
    </row>
    <row r="210" spans="1:35" ht="18" hidden="1" x14ac:dyDescent="0.25">
      <c r="A210" s="235">
        <v>303406</v>
      </c>
      <c r="B210" s="235" t="s">
        <v>4623</v>
      </c>
      <c r="C210" s="235" t="s">
        <v>227</v>
      </c>
      <c r="D210" s="235" t="s">
        <v>1242</v>
      </c>
      <c r="E210"/>
      <c r="F210" s="126"/>
      <c r="G210" s="236"/>
      <c r="H210"/>
      <c r="I210" t="s">
        <v>129</v>
      </c>
      <c r="J210" s="236"/>
      <c r="K210"/>
      <c r="L210"/>
      <c r="M210"/>
      <c r="N210"/>
      <c r="O210"/>
      <c r="P210"/>
      <c r="Q210"/>
      <c r="U210"/>
      <c r="V210" t="s">
        <v>4337</v>
      </c>
      <c r="W210" s="236"/>
      <c r="X210"/>
      <c r="Y210"/>
      <c r="Z210"/>
      <c r="AA210"/>
      <c r="AB210"/>
      <c r="AC210"/>
      <c r="AD210"/>
      <c r="AE210"/>
      <c r="AF210"/>
      <c r="AG210"/>
      <c r="AH210" s="115" t="s">
        <v>4308</v>
      </c>
    </row>
    <row r="211" spans="1:35" hidden="1" x14ac:dyDescent="0.25">
      <c r="A211" s="115">
        <v>303428</v>
      </c>
      <c r="B211" s="115" t="s">
        <v>3980</v>
      </c>
      <c r="C211" s="115" t="s">
        <v>244</v>
      </c>
      <c r="D211" s="115" t="s">
        <v>827</v>
      </c>
      <c r="E211" s="115" t="s">
        <v>76</v>
      </c>
      <c r="F211" s="237">
        <v>29767</v>
      </c>
      <c r="G211" s="115" t="s">
        <v>18</v>
      </c>
      <c r="H211" s="115" t="s">
        <v>16</v>
      </c>
      <c r="I211" t="s">
        <v>199</v>
      </c>
      <c r="J211" s="115" t="s">
        <v>1226</v>
      </c>
      <c r="L211" s="115" t="s">
        <v>18</v>
      </c>
      <c r="U211"/>
      <c r="V211">
        <v>0</v>
      </c>
    </row>
    <row r="212" spans="1:35" ht="18" hidden="1" x14ac:dyDescent="0.25">
      <c r="A212" s="235">
        <v>303431</v>
      </c>
      <c r="B212" s="235" t="s">
        <v>4624</v>
      </c>
      <c r="C212" s="235" t="s">
        <v>289</v>
      </c>
      <c r="D212" s="235" t="s">
        <v>421</v>
      </c>
      <c r="E212"/>
      <c r="F212" s="126"/>
      <c r="G212" s="236"/>
      <c r="H212"/>
      <c r="I212" t="s">
        <v>136</v>
      </c>
      <c r="J212" s="236"/>
      <c r="K212"/>
      <c r="L212"/>
      <c r="M212"/>
      <c r="N212"/>
      <c r="O212"/>
      <c r="P212"/>
      <c r="Q212"/>
      <c r="U212"/>
      <c r="V212" t="s">
        <v>4334</v>
      </c>
      <c r="W212" s="236"/>
      <c r="X212"/>
      <c r="Y212"/>
      <c r="Z212"/>
      <c r="AA212"/>
      <c r="AB212"/>
      <c r="AC212"/>
      <c r="AD212"/>
      <c r="AE212"/>
      <c r="AF212"/>
      <c r="AG212"/>
      <c r="AH212" s="115" t="s">
        <v>4308</v>
      </c>
    </row>
    <row r="213" spans="1:35" ht="18" hidden="1" x14ac:dyDescent="0.25">
      <c r="A213" s="235">
        <v>303450</v>
      </c>
      <c r="B213" s="235" t="s">
        <v>4625</v>
      </c>
      <c r="C213" s="235" t="s">
        <v>341</v>
      </c>
      <c r="D213" s="235" t="s">
        <v>1242</v>
      </c>
      <c r="E213"/>
      <c r="F213" s="126"/>
      <c r="G213" s="236"/>
      <c r="H213"/>
      <c r="I213" t="s">
        <v>129</v>
      </c>
      <c r="J213" s="236"/>
      <c r="K213"/>
      <c r="L213"/>
      <c r="M213"/>
      <c r="N213"/>
      <c r="O213"/>
      <c r="P213"/>
      <c r="Q213"/>
      <c r="U213"/>
      <c r="V213" t="s">
        <v>4337</v>
      </c>
      <c r="W213" s="236"/>
      <c r="X213"/>
      <c r="Y213"/>
      <c r="Z213"/>
      <c r="AA213"/>
      <c r="AB213"/>
      <c r="AC213"/>
      <c r="AD213"/>
      <c r="AE213"/>
      <c r="AF213"/>
      <c r="AG213"/>
      <c r="AH213" s="115" t="s">
        <v>4308</v>
      </c>
    </row>
    <row r="214" spans="1:35" hidden="1" x14ac:dyDescent="0.25">
      <c r="A214">
        <v>303462</v>
      </c>
      <c r="B214" t="s">
        <v>4626</v>
      </c>
      <c r="C214" t="s">
        <v>733</v>
      </c>
      <c r="D214" t="s">
        <v>293</v>
      </c>
      <c r="E214" t="s">
        <v>76</v>
      </c>
      <c r="F214" s="126">
        <v>29718</v>
      </c>
      <c r="G214" t="s">
        <v>620</v>
      </c>
      <c r="H214" t="s">
        <v>16</v>
      </c>
      <c r="I214" t="s">
        <v>136</v>
      </c>
      <c r="J214" t="s">
        <v>1226</v>
      </c>
      <c r="K214"/>
      <c r="L214" t="s">
        <v>70</v>
      </c>
      <c r="M214"/>
      <c r="N214"/>
      <c r="O214"/>
      <c r="P214"/>
      <c r="Q214"/>
      <c r="U214"/>
      <c r="V214" t="s">
        <v>4334</v>
      </c>
      <c r="W214"/>
      <c r="X214"/>
      <c r="Y214"/>
      <c r="Z214"/>
      <c r="AA214"/>
      <c r="AB214"/>
      <c r="AC214"/>
      <c r="AD214"/>
      <c r="AE214"/>
      <c r="AF214"/>
      <c r="AG214"/>
    </row>
    <row r="215" spans="1:35" ht="18" x14ac:dyDescent="0.25">
      <c r="A215" s="235">
        <v>303482</v>
      </c>
      <c r="B215" s="235" t="s">
        <v>4627</v>
      </c>
      <c r="C215" s="235" t="s">
        <v>828</v>
      </c>
      <c r="D215" s="235" t="s">
        <v>1242</v>
      </c>
      <c r="E215"/>
      <c r="F215" s="126"/>
      <c r="G215" s="236"/>
      <c r="H215"/>
      <c r="I215" t="s">
        <v>107</v>
      </c>
      <c r="J215" s="236"/>
      <c r="K215"/>
      <c r="L215"/>
      <c r="M215"/>
      <c r="N215"/>
      <c r="O215"/>
      <c r="P215"/>
      <c r="Q215"/>
      <c r="U215"/>
      <c r="V215" t="s">
        <v>4335</v>
      </c>
      <c r="W215" s="236"/>
      <c r="X215"/>
      <c r="Y215"/>
      <c r="Z215"/>
      <c r="AA215"/>
      <c r="AB215"/>
      <c r="AC215"/>
      <c r="AD215"/>
      <c r="AE215"/>
      <c r="AF215"/>
      <c r="AG215"/>
      <c r="AH215" s="115" t="s">
        <v>4308</v>
      </c>
      <c r="AI215" s="115" t="e">
        <f>VLOOKUP(A215,'[2]دراسات قانونية'!$A$3:$E$600,1,0)</f>
        <v>#N/A</v>
      </c>
    </row>
    <row r="216" spans="1:35" ht="18" hidden="1" x14ac:dyDescent="0.25">
      <c r="A216" s="235">
        <v>303547</v>
      </c>
      <c r="B216" s="235" t="s">
        <v>4628</v>
      </c>
      <c r="C216" s="235" t="s">
        <v>244</v>
      </c>
      <c r="D216" s="235" t="s">
        <v>1242</v>
      </c>
      <c r="E216"/>
      <c r="F216" s="126"/>
      <c r="G216" s="236"/>
      <c r="H216"/>
      <c r="I216" t="s">
        <v>136</v>
      </c>
      <c r="J216" s="236"/>
      <c r="K216"/>
      <c r="L216"/>
      <c r="M216"/>
      <c r="N216"/>
      <c r="O216"/>
      <c r="P216"/>
      <c r="Q216"/>
      <c r="U216"/>
      <c r="V216" t="s">
        <v>4334</v>
      </c>
      <c r="W216" s="236"/>
      <c r="X216"/>
      <c r="Y216"/>
      <c r="Z216"/>
      <c r="AA216"/>
      <c r="AB216"/>
      <c r="AC216"/>
      <c r="AD216"/>
      <c r="AE216"/>
      <c r="AF216"/>
      <c r="AG216"/>
      <c r="AH216" s="115" t="s">
        <v>4308</v>
      </c>
    </row>
    <row r="217" spans="1:35" hidden="1" x14ac:dyDescent="0.25">
      <c r="A217" s="115">
        <v>303583</v>
      </c>
      <c r="B217" s="115" t="s">
        <v>1351</v>
      </c>
      <c r="C217" s="115" t="s">
        <v>661</v>
      </c>
      <c r="D217" s="115" t="s">
        <v>427</v>
      </c>
      <c r="E217" s="115" t="s">
        <v>76</v>
      </c>
      <c r="F217" s="237">
        <v>30584</v>
      </c>
      <c r="G217" s="115" t="s">
        <v>1352</v>
      </c>
      <c r="H217" s="115" t="s">
        <v>16</v>
      </c>
      <c r="I217" t="s">
        <v>199</v>
      </c>
      <c r="U217"/>
      <c r="V217" t="s">
        <v>4335</v>
      </c>
      <c r="AH217" s="115" t="s">
        <v>4308</v>
      </c>
    </row>
    <row r="218" spans="1:35" hidden="1" x14ac:dyDescent="0.25">
      <c r="A218">
        <v>303585</v>
      </c>
      <c r="B218" t="s">
        <v>4629</v>
      </c>
      <c r="C218" t="s">
        <v>1050</v>
      </c>
      <c r="D218" t="s">
        <v>238</v>
      </c>
      <c r="E218" t="s">
        <v>76</v>
      </c>
      <c r="F218" s="126">
        <v>31508</v>
      </c>
      <c r="G218" t="s">
        <v>18</v>
      </c>
      <c r="H218" t="s">
        <v>16</v>
      </c>
      <c r="I218" t="s">
        <v>136</v>
      </c>
      <c r="J218" t="s">
        <v>1226</v>
      </c>
      <c r="K218"/>
      <c r="L218" t="s">
        <v>30</v>
      </c>
      <c r="M218"/>
      <c r="N218"/>
      <c r="O218"/>
      <c r="P218"/>
      <c r="Q218"/>
      <c r="U218"/>
      <c r="V218" t="s">
        <v>4335</v>
      </c>
      <c r="W218"/>
      <c r="X218"/>
      <c r="Y218"/>
      <c r="Z218"/>
      <c r="AA218"/>
      <c r="AB218"/>
      <c r="AC218"/>
      <c r="AD218"/>
      <c r="AE218"/>
      <c r="AF218"/>
      <c r="AG218"/>
    </row>
    <row r="219" spans="1:35" ht="18" x14ac:dyDescent="0.25">
      <c r="A219" s="235">
        <v>303586</v>
      </c>
      <c r="B219" s="235" t="s">
        <v>4630</v>
      </c>
      <c r="C219" s="235" t="s">
        <v>4631</v>
      </c>
      <c r="D219" s="235" t="s">
        <v>1242</v>
      </c>
      <c r="E219"/>
      <c r="F219" s="126"/>
      <c r="G219" s="236"/>
      <c r="H219"/>
      <c r="I219" t="s">
        <v>107</v>
      </c>
      <c r="J219" s="236"/>
      <c r="K219"/>
      <c r="L219"/>
      <c r="M219"/>
      <c r="N219"/>
      <c r="O219"/>
      <c r="P219"/>
      <c r="Q219"/>
      <c r="U219"/>
      <c r="V219" t="s">
        <v>4337</v>
      </c>
      <c r="W219" s="236"/>
      <c r="X219"/>
      <c r="Y219"/>
      <c r="Z219"/>
      <c r="AA219"/>
      <c r="AB219"/>
      <c r="AC219"/>
      <c r="AD219"/>
      <c r="AE219"/>
      <c r="AF219"/>
      <c r="AG219"/>
      <c r="AH219" s="115" t="s">
        <v>4308</v>
      </c>
      <c r="AI219" s="115" t="e">
        <f>VLOOKUP(A219,'[2]دراسات قانونية'!$A$3:$E$600,1,0)</f>
        <v>#N/A</v>
      </c>
    </row>
    <row r="220" spans="1:35" ht="18" hidden="1" x14ac:dyDescent="0.25">
      <c r="A220" s="235">
        <v>303594</v>
      </c>
      <c r="B220" s="235" t="s">
        <v>4632</v>
      </c>
      <c r="C220" s="235" t="s">
        <v>507</v>
      </c>
      <c r="D220" s="235" t="s">
        <v>932</v>
      </c>
      <c r="E220"/>
      <c r="F220" s="126"/>
      <c r="G220" s="236"/>
      <c r="H220"/>
      <c r="I220" t="s">
        <v>199</v>
      </c>
      <c r="J220" s="236"/>
      <c r="K220"/>
      <c r="L220"/>
      <c r="M220"/>
      <c r="N220"/>
      <c r="O220"/>
      <c r="P220"/>
      <c r="Q220"/>
      <c r="U220"/>
      <c r="V220" t="s">
        <v>4335</v>
      </c>
      <c r="W220" s="236"/>
      <c r="X220"/>
      <c r="Y220"/>
      <c r="Z220"/>
      <c r="AA220"/>
      <c r="AB220"/>
      <c r="AC220"/>
      <c r="AD220"/>
      <c r="AE220"/>
      <c r="AF220"/>
      <c r="AG220"/>
      <c r="AH220" s="115" t="s">
        <v>4308</v>
      </c>
    </row>
    <row r="221" spans="1:35" ht="18" hidden="1" x14ac:dyDescent="0.25">
      <c r="A221" s="235">
        <v>303595</v>
      </c>
      <c r="B221" s="235" t="s">
        <v>4633</v>
      </c>
      <c r="C221" s="235" t="s">
        <v>787</v>
      </c>
      <c r="D221" s="235" t="s">
        <v>531</v>
      </c>
      <c r="E221"/>
      <c r="F221" s="126"/>
      <c r="G221" s="236"/>
      <c r="H221"/>
      <c r="I221" t="s">
        <v>136</v>
      </c>
      <c r="J221" s="236"/>
      <c r="K221"/>
      <c r="L221"/>
      <c r="M221"/>
      <c r="N221"/>
      <c r="O221"/>
      <c r="P221"/>
      <c r="Q221"/>
      <c r="U221"/>
      <c r="V221" t="s">
        <v>4335</v>
      </c>
      <c r="W221" s="236"/>
      <c r="X221"/>
      <c r="Y221"/>
      <c r="Z221"/>
      <c r="AA221"/>
      <c r="AB221"/>
      <c r="AC221"/>
      <c r="AD221"/>
      <c r="AE221"/>
      <c r="AF221"/>
      <c r="AG221"/>
      <c r="AH221" s="115" t="s">
        <v>4308</v>
      </c>
    </row>
    <row r="222" spans="1:35" ht="18" hidden="1" x14ac:dyDescent="0.25">
      <c r="A222" s="235">
        <v>303642</v>
      </c>
      <c r="B222" s="235" t="s">
        <v>4634</v>
      </c>
      <c r="C222" s="235" t="s">
        <v>227</v>
      </c>
      <c r="D222" s="235" t="s">
        <v>4635</v>
      </c>
      <c r="E222"/>
      <c r="F222" s="126"/>
      <c r="G222" s="236"/>
      <c r="H222"/>
      <c r="I222" t="s">
        <v>136</v>
      </c>
      <c r="J222" s="236"/>
      <c r="K222"/>
      <c r="L222"/>
      <c r="M222"/>
      <c r="N222"/>
      <c r="O222"/>
      <c r="P222"/>
      <c r="Q222"/>
      <c r="U222"/>
      <c r="V222">
        <v>0</v>
      </c>
      <c r="W222" s="236"/>
      <c r="X222"/>
      <c r="Y222"/>
      <c r="Z222"/>
      <c r="AA222"/>
      <c r="AB222"/>
      <c r="AC222"/>
      <c r="AD222"/>
      <c r="AE222"/>
      <c r="AF222"/>
      <c r="AG222"/>
    </row>
    <row r="223" spans="1:35" hidden="1" x14ac:dyDescent="0.25">
      <c r="A223" s="115">
        <v>303654</v>
      </c>
      <c r="B223" s="115" t="s">
        <v>2024</v>
      </c>
      <c r="C223" s="115" t="s">
        <v>340</v>
      </c>
      <c r="D223" s="115" t="s">
        <v>2025</v>
      </c>
      <c r="E223" s="115" t="s">
        <v>76</v>
      </c>
      <c r="F223" s="237">
        <v>31624</v>
      </c>
      <c r="G223" s="115" t="s">
        <v>211</v>
      </c>
      <c r="H223" s="115" t="s">
        <v>16</v>
      </c>
      <c r="I223" t="s">
        <v>199</v>
      </c>
      <c r="J223" s="115" t="s">
        <v>15</v>
      </c>
      <c r="L223" s="115" t="s">
        <v>18</v>
      </c>
      <c r="U223"/>
      <c r="V223" t="s">
        <v>4336</v>
      </c>
    </row>
    <row r="224" spans="1:35" hidden="1" x14ac:dyDescent="0.25">
      <c r="A224">
        <v>303664</v>
      </c>
      <c r="B224" t="s">
        <v>4636</v>
      </c>
      <c r="C224" t="s">
        <v>1132</v>
      </c>
      <c r="D224" t="s">
        <v>4637</v>
      </c>
      <c r="E224" t="s">
        <v>77</v>
      </c>
      <c r="F224" s="126">
        <v>30249</v>
      </c>
      <c r="G224" t="s">
        <v>61</v>
      </c>
      <c r="H224" t="s">
        <v>16</v>
      </c>
      <c r="I224" t="s">
        <v>129</v>
      </c>
      <c r="J224" t="s">
        <v>1226</v>
      </c>
      <c r="K224"/>
      <c r="L224" t="s">
        <v>61</v>
      </c>
      <c r="M224"/>
      <c r="N224"/>
      <c r="O224"/>
      <c r="P224"/>
      <c r="Q224"/>
      <c r="U224"/>
      <c r="V224" t="s">
        <v>4335</v>
      </c>
      <c r="W224"/>
      <c r="X224"/>
      <c r="Y224"/>
      <c r="Z224"/>
      <c r="AA224"/>
      <c r="AB224"/>
      <c r="AC224"/>
      <c r="AD224"/>
      <c r="AE224" t="s">
        <v>4308</v>
      </c>
      <c r="AF224" t="s">
        <v>4308</v>
      </c>
      <c r="AG224" t="s">
        <v>4308</v>
      </c>
      <c r="AH224" s="115" t="s">
        <v>4308</v>
      </c>
    </row>
    <row r="225" spans="1:35" ht="18" hidden="1" x14ac:dyDescent="0.25">
      <c r="A225" s="235">
        <v>303689</v>
      </c>
      <c r="B225" s="235" t="s">
        <v>4638</v>
      </c>
      <c r="C225" s="235" t="s">
        <v>291</v>
      </c>
      <c r="D225" s="235" t="s">
        <v>293</v>
      </c>
      <c r="E225"/>
      <c r="F225" s="126"/>
      <c r="G225" s="236"/>
      <c r="H225"/>
      <c r="I225" t="s">
        <v>136</v>
      </c>
      <c r="J225" s="236"/>
      <c r="K225"/>
      <c r="L225"/>
      <c r="M225"/>
      <c r="N225"/>
      <c r="O225"/>
      <c r="P225"/>
      <c r="Q225"/>
      <c r="U225"/>
      <c r="V225" t="s">
        <v>4335</v>
      </c>
      <c r="W225" s="236"/>
      <c r="X225"/>
      <c r="Y225"/>
      <c r="Z225"/>
      <c r="AA225"/>
      <c r="AB225"/>
      <c r="AC225"/>
      <c r="AD225"/>
      <c r="AE225"/>
      <c r="AF225"/>
      <c r="AG225"/>
      <c r="AH225" s="115" t="s">
        <v>4308</v>
      </c>
    </row>
    <row r="226" spans="1:35" ht="18" hidden="1" x14ac:dyDescent="0.25">
      <c r="A226" s="235">
        <v>303695</v>
      </c>
      <c r="B226" s="235" t="s">
        <v>4639</v>
      </c>
      <c r="C226" s="235" t="s">
        <v>1515</v>
      </c>
      <c r="D226" s="235" t="s">
        <v>217</v>
      </c>
      <c r="E226"/>
      <c r="F226" s="126"/>
      <c r="G226" s="236"/>
      <c r="H226"/>
      <c r="I226" t="s">
        <v>136</v>
      </c>
      <c r="J226" s="236"/>
      <c r="K226"/>
      <c r="L226"/>
      <c r="M226"/>
      <c r="N226"/>
      <c r="O226"/>
      <c r="P226"/>
      <c r="Q226"/>
      <c r="U226"/>
      <c r="V226" t="s">
        <v>4335</v>
      </c>
      <c r="W226" s="236"/>
      <c r="X226"/>
      <c r="Y226"/>
      <c r="Z226"/>
      <c r="AA226"/>
      <c r="AB226"/>
      <c r="AC226"/>
      <c r="AD226"/>
      <c r="AE226"/>
      <c r="AF226"/>
      <c r="AG226"/>
      <c r="AH226" s="115" t="s">
        <v>4308</v>
      </c>
    </row>
    <row r="227" spans="1:35" ht="18" hidden="1" x14ac:dyDescent="0.25">
      <c r="A227" s="235">
        <v>303722</v>
      </c>
      <c r="B227" s="235" t="s">
        <v>4640</v>
      </c>
      <c r="C227" s="235" t="s">
        <v>360</v>
      </c>
      <c r="D227" s="235" t="s">
        <v>1242</v>
      </c>
      <c r="E227"/>
      <c r="F227" s="126"/>
      <c r="G227" s="236"/>
      <c r="H227"/>
      <c r="I227" t="s">
        <v>129</v>
      </c>
      <c r="J227" s="236"/>
      <c r="K227"/>
      <c r="L227"/>
      <c r="M227"/>
      <c r="N227"/>
      <c r="O227"/>
      <c r="P227"/>
      <c r="Q227"/>
      <c r="U227"/>
      <c r="V227" t="s">
        <v>4335</v>
      </c>
      <c r="W227" s="236"/>
      <c r="X227"/>
      <c r="Y227"/>
      <c r="Z227"/>
      <c r="AA227"/>
      <c r="AB227"/>
      <c r="AC227"/>
      <c r="AD227"/>
      <c r="AE227"/>
      <c r="AF227"/>
      <c r="AG227"/>
      <c r="AH227" s="115" t="s">
        <v>4308</v>
      </c>
    </row>
    <row r="228" spans="1:35" ht="18" x14ac:dyDescent="0.25">
      <c r="A228" s="235">
        <v>303728</v>
      </c>
      <c r="B228" s="235" t="s">
        <v>4641</v>
      </c>
      <c r="C228" s="235" t="s">
        <v>4642</v>
      </c>
      <c r="D228" s="235" t="s">
        <v>4643</v>
      </c>
      <c r="E228"/>
      <c r="F228" s="126"/>
      <c r="G228" s="236"/>
      <c r="H228"/>
      <c r="I228" t="s">
        <v>107</v>
      </c>
      <c r="J228" s="236"/>
      <c r="K228"/>
      <c r="L228"/>
      <c r="M228"/>
      <c r="N228"/>
      <c r="O228"/>
      <c r="P228"/>
      <c r="Q228"/>
      <c r="U228"/>
      <c r="V228" t="s">
        <v>4335</v>
      </c>
      <c r="W228" s="236"/>
      <c r="X228"/>
      <c r="Y228"/>
      <c r="Z228"/>
      <c r="AA228"/>
      <c r="AB228"/>
      <c r="AC228"/>
      <c r="AD228"/>
      <c r="AE228"/>
      <c r="AF228"/>
      <c r="AG228"/>
      <c r="AH228" s="115" t="s">
        <v>4308</v>
      </c>
      <c r="AI228" s="115" t="e">
        <f>VLOOKUP(A228,'[2]دراسات قانونية'!$A$3:$E$600,1,0)</f>
        <v>#N/A</v>
      </c>
    </row>
    <row r="229" spans="1:35" ht="18" hidden="1" x14ac:dyDescent="0.25">
      <c r="A229" s="235">
        <v>303747</v>
      </c>
      <c r="B229" s="235" t="s">
        <v>4644</v>
      </c>
      <c r="C229" s="235" t="s">
        <v>870</v>
      </c>
      <c r="D229" s="235" t="s">
        <v>633</v>
      </c>
      <c r="E229"/>
      <c r="F229" s="126"/>
      <c r="G229" s="236"/>
      <c r="H229"/>
      <c r="I229" t="s">
        <v>136</v>
      </c>
      <c r="J229" s="236"/>
      <c r="K229"/>
      <c r="L229"/>
      <c r="M229"/>
      <c r="N229"/>
      <c r="O229"/>
      <c r="P229"/>
      <c r="Q229"/>
      <c r="U229"/>
      <c r="V229" t="s">
        <v>4335</v>
      </c>
      <c r="W229" s="236"/>
      <c r="X229"/>
      <c r="Y229"/>
      <c r="Z229"/>
      <c r="AA229"/>
      <c r="AB229"/>
      <c r="AC229"/>
      <c r="AD229"/>
      <c r="AE229"/>
      <c r="AF229"/>
      <c r="AG229"/>
      <c r="AH229" s="115" t="s">
        <v>4308</v>
      </c>
    </row>
    <row r="230" spans="1:35" ht="18" hidden="1" x14ac:dyDescent="0.25">
      <c r="A230" s="235">
        <v>303752</v>
      </c>
      <c r="B230" s="235" t="s">
        <v>4645</v>
      </c>
      <c r="C230" s="235" t="s">
        <v>408</v>
      </c>
      <c r="D230" s="235" t="s">
        <v>1849</v>
      </c>
      <c r="E230"/>
      <c r="F230" s="126"/>
      <c r="G230" s="236"/>
      <c r="H230"/>
      <c r="I230" t="s">
        <v>136</v>
      </c>
      <c r="J230" s="236"/>
      <c r="K230"/>
      <c r="L230"/>
      <c r="M230"/>
      <c r="N230"/>
      <c r="O230"/>
      <c r="P230"/>
      <c r="Q230"/>
      <c r="U230"/>
      <c r="V230" t="s">
        <v>4335</v>
      </c>
      <c r="W230" s="236"/>
      <c r="X230"/>
      <c r="Y230"/>
      <c r="Z230"/>
      <c r="AA230"/>
      <c r="AB230"/>
      <c r="AC230"/>
      <c r="AD230"/>
      <c r="AE230"/>
      <c r="AF230"/>
      <c r="AG230"/>
      <c r="AH230" s="115" t="s">
        <v>4308</v>
      </c>
    </row>
    <row r="231" spans="1:35" ht="18" hidden="1" x14ac:dyDescent="0.25">
      <c r="A231" s="235">
        <v>303789</v>
      </c>
      <c r="B231" s="235" t="s">
        <v>4646</v>
      </c>
      <c r="C231" s="235" t="s">
        <v>227</v>
      </c>
      <c r="D231" s="235" t="s">
        <v>366</v>
      </c>
      <c r="E231"/>
      <c r="F231" s="126"/>
      <c r="G231" s="236"/>
      <c r="H231"/>
      <c r="I231" t="s">
        <v>199</v>
      </c>
      <c r="J231" s="236"/>
      <c r="K231"/>
      <c r="L231"/>
      <c r="M231"/>
      <c r="N231"/>
      <c r="O231"/>
      <c r="P231"/>
      <c r="Q231"/>
      <c r="U231"/>
      <c r="V231" t="s">
        <v>4335</v>
      </c>
      <c r="W231" s="236"/>
      <c r="X231"/>
      <c r="Y231"/>
      <c r="Z231"/>
      <c r="AA231"/>
      <c r="AB231"/>
      <c r="AC231"/>
      <c r="AD231"/>
      <c r="AE231"/>
      <c r="AF231"/>
      <c r="AG231"/>
      <c r="AH231" s="115" t="s">
        <v>4308</v>
      </c>
    </row>
    <row r="232" spans="1:35" ht="18" x14ac:dyDescent="0.25">
      <c r="A232" s="235">
        <v>303810</v>
      </c>
      <c r="B232" s="235" t="s">
        <v>4647</v>
      </c>
      <c r="C232" s="235" t="s">
        <v>384</v>
      </c>
      <c r="D232" s="235" t="s">
        <v>4648</v>
      </c>
      <c r="E232"/>
      <c r="F232" s="126"/>
      <c r="G232" s="236"/>
      <c r="H232"/>
      <c r="I232" t="s">
        <v>107</v>
      </c>
      <c r="J232" s="236"/>
      <c r="K232"/>
      <c r="L232"/>
      <c r="M232"/>
      <c r="N232"/>
      <c r="O232"/>
      <c r="P232"/>
      <c r="Q232"/>
      <c r="U232"/>
      <c r="V232" t="s">
        <v>4335</v>
      </c>
      <c r="W232" s="236"/>
      <c r="X232"/>
      <c r="Y232"/>
      <c r="Z232"/>
      <c r="AA232"/>
      <c r="AB232"/>
      <c r="AC232"/>
      <c r="AD232"/>
      <c r="AE232"/>
      <c r="AF232"/>
      <c r="AG232"/>
      <c r="AH232" s="115" t="s">
        <v>4308</v>
      </c>
      <c r="AI232" s="115" t="e">
        <f>VLOOKUP(A232,'[2]دراسات قانونية'!$A$3:$E$600,1,0)</f>
        <v>#N/A</v>
      </c>
    </row>
    <row r="233" spans="1:35" ht="18" hidden="1" x14ac:dyDescent="0.25">
      <c r="A233" s="235">
        <v>303812</v>
      </c>
      <c r="B233" s="235" t="s">
        <v>4649</v>
      </c>
      <c r="C233" s="235" t="s">
        <v>664</v>
      </c>
      <c r="D233" s="235" t="s">
        <v>1242</v>
      </c>
      <c r="E233"/>
      <c r="F233" s="126"/>
      <c r="G233" s="236"/>
      <c r="H233"/>
      <c r="I233" t="s">
        <v>129</v>
      </c>
      <c r="J233" s="236"/>
      <c r="K233"/>
      <c r="L233"/>
      <c r="M233"/>
      <c r="N233"/>
      <c r="O233"/>
      <c r="P233"/>
      <c r="Q233"/>
      <c r="U233"/>
      <c r="V233" t="s">
        <v>4335</v>
      </c>
      <c r="W233" s="236"/>
      <c r="X233"/>
      <c r="Y233"/>
      <c r="Z233"/>
      <c r="AA233"/>
      <c r="AB233"/>
      <c r="AC233"/>
      <c r="AD233"/>
      <c r="AE233"/>
      <c r="AF233"/>
      <c r="AG233"/>
      <c r="AH233" s="115" t="s">
        <v>4308</v>
      </c>
    </row>
    <row r="234" spans="1:35" hidden="1" x14ac:dyDescent="0.25">
      <c r="A234">
        <v>303836</v>
      </c>
      <c r="B234" t="s">
        <v>4650</v>
      </c>
      <c r="C234" t="s">
        <v>4651</v>
      </c>
      <c r="D234" t="s">
        <v>220</v>
      </c>
      <c r="E234" t="s">
        <v>76</v>
      </c>
      <c r="F234" s="126">
        <v>30907</v>
      </c>
      <c r="G234" t="s">
        <v>4652</v>
      </c>
      <c r="H234" t="s">
        <v>16</v>
      </c>
      <c r="I234" t="s">
        <v>136</v>
      </c>
      <c r="J234" t="s">
        <v>15</v>
      </c>
      <c r="K234"/>
      <c r="L234" t="s">
        <v>18</v>
      </c>
      <c r="M234"/>
      <c r="N234"/>
      <c r="O234"/>
      <c r="P234"/>
      <c r="Q234"/>
      <c r="U234"/>
      <c r="V234" t="s">
        <v>4329</v>
      </c>
      <c r="W234"/>
      <c r="X234"/>
      <c r="Y234"/>
      <c r="Z234"/>
      <c r="AA234"/>
      <c r="AB234"/>
      <c r="AC234"/>
      <c r="AD234"/>
      <c r="AE234"/>
      <c r="AF234" t="s">
        <v>4308</v>
      </c>
      <c r="AG234" t="s">
        <v>4308</v>
      </c>
      <c r="AH234" s="115" t="s">
        <v>4308</v>
      </c>
    </row>
    <row r="235" spans="1:35" ht="18" hidden="1" x14ac:dyDescent="0.25">
      <c r="A235" s="235">
        <v>303864</v>
      </c>
      <c r="B235" s="235" t="s">
        <v>4653</v>
      </c>
      <c r="C235" s="235" t="s">
        <v>212</v>
      </c>
      <c r="D235" s="235" t="s">
        <v>4654</v>
      </c>
      <c r="E235"/>
      <c r="F235" s="126"/>
      <c r="G235" s="236"/>
      <c r="H235"/>
      <c r="I235" t="s">
        <v>199</v>
      </c>
      <c r="J235" s="236"/>
      <c r="K235"/>
      <c r="L235"/>
      <c r="M235"/>
      <c r="N235"/>
      <c r="O235"/>
      <c r="P235"/>
      <c r="Q235"/>
      <c r="U235"/>
      <c r="V235" t="s">
        <v>4335</v>
      </c>
      <c r="W235" s="236"/>
      <c r="X235"/>
      <c r="Y235"/>
      <c r="Z235"/>
      <c r="AA235"/>
      <c r="AB235"/>
      <c r="AC235"/>
      <c r="AD235"/>
      <c r="AE235"/>
      <c r="AF235"/>
      <c r="AG235"/>
      <c r="AH235" s="115" t="s">
        <v>4308</v>
      </c>
    </row>
    <row r="236" spans="1:35" ht="18" hidden="1" x14ac:dyDescent="0.25">
      <c r="A236" s="235">
        <v>303877</v>
      </c>
      <c r="B236" s="235" t="s">
        <v>4655</v>
      </c>
      <c r="C236" s="235" t="s">
        <v>566</v>
      </c>
      <c r="D236" s="235" t="s">
        <v>1242</v>
      </c>
      <c r="E236"/>
      <c r="F236" s="126"/>
      <c r="G236" s="236"/>
      <c r="H236"/>
      <c r="I236" t="s">
        <v>199</v>
      </c>
      <c r="J236" s="236"/>
      <c r="K236"/>
      <c r="L236"/>
      <c r="M236"/>
      <c r="N236"/>
      <c r="O236"/>
      <c r="P236"/>
      <c r="Q236"/>
      <c r="U236"/>
      <c r="V236">
        <v>0</v>
      </c>
      <c r="W236" s="236"/>
      <c r="X236"/>
      <c r="Y236"/>
      <c r="Z236"/>
      <c r="AA236"/>
      <c r="AB236"/>
      <c r="AC236"/>
      <c r="AD236"/>
      <c r="AE236"/>
      <c r="AF236"/>
      <c r="AG236"/>
      <c r="AH236" s="115" t="s">
        <v>4308</v>
      </c>
    </row>
    <row r="237" spans="1:35" hidden="1" x14ac:dyDescent="0.25">
      <c r="A237" s="115">
        <v>303919</v>
      </c>
      <c r="B237" s="115" t="s">
        <v>1347</v>
      </c>
      <c r="C237" s="115" t="s">
        <v>219</v>
      </c>
      <c r="D237" s="115" t="s">
        <v>365</v>
      </c>
      <c r="E237" s="115" t="s">
        <v>76</v>
      </c>
      <c r="F237" s="237">
        <v>29019</v>
      </c>
      <c r="G237" s="115" t="s">
        <v>18</v>
      </c>
      <c r="H237" s="115" t="s">
        <v>16</v>
      </c>
      <c r="I237" t="s">
        <v>199</v>
      </c>
      <c r="J237" s="115" t="s">
        <v>1226</v>
      </c>
      <c r="L237" s="115" t="s">
        <v>61</v>
      </c>
      <c r="U237"/>
      <c r="V237" t="s">
        <v>4334</v>
      </c>
      <c r="AH237" s="115" t="s">
        <v>4308</v>
      </c>
    </row>
    <row r="238" spans="1:35" hidden="1" x14ac:dyDescent="0.25">
      <c r="A238">
        <v>303920</v>
      </c>
      <c r="B238" t="s">
        <v>1347</v>
      </c>
      <c r="C238" t="s">
        <v>348</v>
      </c>
      <c r="D238" t="s">
        <v>4656</v>
      </c>
      <c r="E238" t="s">
        <v>76</v>
      </c>
      <c r="F238" s="126">
        <v>32051</v>
      </c>
      <c r="G238" t="s">
        <v>4657</v>
      </c>
      <c r="H238"/>
      <c r="I238" t="s">
        <v>136</v>
      </c>
      <c r="J238"/>
      <c r="K238"/>
      <c r="L238"/>
      <c r="M238"/>
      <c r="N238"/>
      <c r="O238"/>
      <c r="P238"/>
      <c r="Q238"/>
      <c r="U238"/>
      <c r="V238" t="s">
        <v>16592</v>
      </c>
      <c r="W238"/>
      <c r="X238"/>
      <c r="Y238"/>
      <c r="Z238"/>
      <c r="AA238"/>
      <c r="AB238"/>
      <c r="AC238"/>
      <c r="AD238" t="s">
        <v>4308</v>
      </c>
      <c r="AE238" t="s">
        <v>4308</v>
      </c>
      <c r="AF238" t="s">
        <v>4308</v>
      </c>
      <c r="AG238" t="s">
        <v>4308</v>
      </c>
      <c r="AH238" s="115" t="s">
        <v>4308</v>
      </c>
    </row>
    <row r="239" spans="1:35" ht="18" x14ac:dyDescent="0.25">
      <c r="A239" s="235">
        <v>303934</v>
      </c>
      <c r="B239" s="235" t="s">
        <v>4658</v>
      </c>
      <c r="C239" s="235" t="s">
        <v>369</v>
      </c>
      <c r="D239" s="235" t="s">
        <v>214</v>
      </c>
      <c r="E239"/>
      <c r="F239" s="126"/>
      <c r="G239" s="236"/>
      <c r="H239"/>
      <c r="I239" t="s">
        <v>107</v>
      </c>
      <c r="J239" s="236"/>
      <c r="K239"/>
      <c r="L239"/>
      <c r="M239"/>
      <c r="N239"/>
      <c r="O239"/>
      <c r="P239"/>
      <c r="Q239"/>
      <c r="U239"/>
      <c r="V239" t="s">
        <v>4335</v>
      </c>
      <c r="W239" s="236"/>
      <c r="X239"/>
      <c r="Y239"/>
      <c r="Z239"/>
      <c r="AA239"/>
      <c r="AB239"/>
      <c r="AC239"/>
      <c r="AD239"/>
      <c r="AE239"/>
      <c r="AF239"/>
      <c r="AG239"/>
      <c r="AH239" s="115" t="s">
        <v>4308</v>
      </c>
      <c r="AI239" s="115" t="e">
        <f>VLOOKUP(A239,'[2]دراسات قانونية'!$A$3:$E$600,1,0)</f>
        <v>#N/A</v>
      </c>
    </row>
    <row r="240" spans="1:35" hidden="1" x14ac:dyDescent="0.25">
      <c r="A240" s="115">
        <v>303949</v>
      </c>
      <c r="B240" s="115" t="s">
        <v>2141</v>
      </c>
      <c r="C240" s="115" t="s">
        <v>244</v>
      </c>
      <c r="D240" s="115" t="s">
        <v>2045</v>
      </c>
      <c r="E240" s="115" t="s">
        <v>76</v>
      </c>
      <c r="F240" s="237">
        <v>29707</v>
      </c>
      <c r="G240" s="115" t="s">
        <v>61</v>
      </c>
      <c r="H240" s="115" t="s">
        <v>16</v>
      </c>
      <c r="I240" t="s">
        <v>199</v>
      </c>
      <c r="J240" s="115" t="s">
        <v>15</v>
      </c>
      <c r="L240" s="115" t="s">
        <v>61</v>
      </c>
      <c r="U240"/>
      <c r="V240" t="s">
        <v>4335</v>
      </c>
      <c r="AH240" s="115" t="s">
        <v>4308</v>
      </c>
    </row>
    <row r="241" spans="1:35" hidden="1" x14ac:dyDescent="0.25">
      <c r="A241">
        <v>303951</v>
      </c>
      <c r="B241" t="s">
        <v>4659</v>
      </c>
      <c r="C241" t="s">
        <v>954</v>
      </c>
      <c r="D241" t="s">
        <v>220</v>
      </c>
      <c r="E241" t="s">
        <v>76</v>
      </c>
      <c r="F241" s="126">
        <v>32032</v>
      </c>
      <c r="G241" t="s">
        <v>70</v>
      </c>
      <c r="H241" t="s">
        <v>16</v>
      </c>
      <c r="I241" t="s">
        <v>136</v>
      </c>
      <c r="J241"/>
      <c r="K241"/>
      <c r="L241"/>
      <c r="M241"/>
      <c r="N241"/>
      <c r="O241"/>
      <c r="P241"/>
      <c r="Q241"/>
      <c r="U241"/>
      <c r="V241" t="s">
        <v>4329</v>
      </c>
      <c r="W241"/>
      <c r="X241"/>
      <c r="Y241"/>
      <c r="Z241"/>
      <c r="AA241"/>
      <c r="AB241"/>
      <c r="AC241"/>
      <c r="AD241" t="s">
        <v>4308</v>
      </c>
      <c r="AE241" t="s">
        <v>4308</v>
      </c>
      <c r="AF241" t="s">
        <v>4308</v>
      </c>
      <c r="AG241" t="s">
        <v>4308</v>
      </c>
      <c r="AH241" s="115" t="s">
        <v>4308</v>
      </c>
    </row>
    <row r="242" spans="1:35" hidden="1" x14ac:dyDescent="0.25">
      <c r="A242" s="115">
        <v>303969</v>
      </c>
      <c r="B242" s="115" t="s">
        <v>4298</v>
      </c>
      <c r="C242" s="115" t="s">
        <v>779</v>
      </c>
      <c r="D242" s="115" t="s">
        <v>730</v>
      </c>
      <c r="E242" s="115" t="s">
        <v>76</v>
      </c>
      <c r="F242" s="237">
        <v>31778</v>
      </c>
      <c r="G242" s="115" t="s">
        <v>61</v>
      </c>
      <c r="H242" s="115" t="s">
        <v>16</v>
      </c>
      <c r="I242" t="s">
        <v>199</v>
      </c>
      <c r="J242" s="115" t="s">
        <v>15</v>
      </c>
      <c r="L242" s="115" t="s">
        <v>61</v>
      </c>
      <c r="U242"/>
      <c r="V242" t="s">
        <v>4330</v>
      </c>
    </row>
    <row r="243" spans="1:35" hidden="1" x14ac:dyDescent="0.25">
      <c r="A243">
        <v>303970</v>
      </c>
      <c r="B243" t="s">
        <v>4660</v>
      </c>
      <c r="C243" t="s">
        <v>362</v>
      </c>
      <c r="D243" t="s">
        <v>257</v>
      </c>
      <c r="E243" t="s">
        <v>77</v>
      </c>
      <c r="F243" s="126">
        <v>29221</v>
      </c>
      <c r="G243" t="s">
        <v>4661</v>
      </c>
      <c r="H243" t="s">
        <v>16</v>
      </c>
      <c r="I243" t="s">
        <v>136</v>
      </c>
      <c r="J243" t="s">
        <v>1226</v>
      </c>
      <c r="K243"/>
      <c r="L243" t="s">
        <v>18</v>
      </c>
      <c r="M243"/>
      <c r="N243"/>
      <c r="O243"/>
      <c r="P243"/>
      <c r="Q243"/>
      <c r="U243"/>
      <c r="V243" t="s">
        <v>4336</v>
      </c>
      <c r="W243"/>
      <c r="X243"/>
      <c r="Y243"/>
      <c r="Z243"/>
      <c r="AA243"/>
      <c r="AB243"/>
      <c r="AC243"/>
      <c r="AD243"/>
      <c r="AE243"/>
      <c r="AF243"/>
      <c r="AG243"/>
    </row>
    <row r="244" spans="1:35" ht="18" x14ac:dyDescent="0.25">
      <c r="A244" s="235">
        <v>304012</v>
      </c>
      <c r="B244" s="235" t="s">
        <v>4662</v>
      </c>
      <c r="C244" s="235" t="s">
        <v>680</v>
      </c>
      <c r="D244" s="235" t="s">
        <v>1242</v>
      </c>
      <c r="E244"/>
      <c r="F244" s="126"/>
      <c r="G244" s="236"/>
      <c r="H244"/>
      <c r="I244" t="s">
        <v>107</v>
      </c>
      <c r="J244" s="236"/>
      <c r="K244"/>
      <c r="L244"/>
      <c r="M244"/>
      <c r="N244"/>
      <c r="O244"/>
      <c r="P244"/>
      <c r="Q244"/>
      <c r="U244"/>
      <c r="V244" t="s">
        <v>4335</v>
      </c>
      <c r="W244" s="236"/>
      <c r="X244"/>
      <c r="Y244"/>
      <c r="Z244"/>
      <c r="AA244"/>
      <c r="AB244"/>
      <c r="AC244"/>
      <c r="AD244"/>
      <c r="AE244"/>
      <c r="AF244"/>
      <c r="AG244"/>
      <c r="AH244" s="115" t="s">
        <v>4308</v>
      </c>
      <c r="AI244" s="115" t="e">
        <f>VLOOKUP(A244,'[2]دراسات قانونية'!$A$3:$E$600,1,0)</f>
        <v>#N/A</v>
      </c>
    </row>
    <row r="245" spans="1:35" hidden="1" x14ac:dyDescent="0.25">
      <c r="A245">
        <v>304013</v>
      </c>
      <c r="B245" t="s">
        <v>4662</v>
      </c>
      <c r="C245" t="s">
        <v>386</v>
      </c>
      <c r="D245" t="s">
        <v>433</v>
      </c>
      <c r="E245" t="s">
        <v>76</v>
      </c>
      <c r="F245" s="126">
        <v>30618</v>
      </c>
      <c r="G245" t="s">
        <v>18</v>
      </c>
      <c r="H245" t="s">
        <v>16</v>
      </c>
      <c r="I245" t="s">
        <v>136</v>
      </c>
      <c r="J245" t="s">
        <v>1226</v>
      </c>
      <c r="K245"/>
      <c r="L245" t="s">
        <v>18</v>
      </c>
      <c r="M245"/>
      <c r="N245"/>
      <c r="O245"/>
      <c r="P245"/>
      <c r="Q245"/>
      <c r="U245"/>
      <c r="V245" t="s">
        <v>4329</v>
      </c>
      <c r="W245"/>
      <c r="X245"/>
      <c r="Y245"/>
      <c r="Z245"/>
      <c r="AA245"/>
      <c r="AB245"/>
      <c r="AC245"/>
      <c r="AD245"/>
      <c r="AE245"/>
      <c r="AF245" t="s">
        <v>4308</v>
      </c>
      <c r="AG245" t="s">
        <v>4308</v>
      </c>
      <c r="AH245" s="115" t="s">
        <v>4308</v>
      </c>
    </row>
    <row r="246" spans="1:35" ht="18" hidden="1" x14ac:dyDescent="0.25">
      <c r="A246" s="235">
        <v>304027</v>
      </c>
      <c r="B246" s="235" t="s">
        <v>4663</v>
      </c>
      <c r="C246" s="235" t="s">
        <v>219</v>
      </c>
      <c r="D246" s="235" t="s">
        <v>1242</v>
      </c>
      <c r="E246"/>
      <c r="F246" s="126"/>
      <c r="G246" s="236"/>
      <c r="H246"/>
      <c r="I246" t="s">
        <v>129</v>
      </c>
      <c r="J246" s="236"/>
      <c r="K246"/>
      <c r="L246"/>
      <c r="M246"/>
      <c r="N246"/>
      <c r="O246"/>
      <c r="P246"/>
      <c r="Q246"/>
      <c r="U246"/>
      <c r="V246" t="s">
        <v>4335</v>
      </c>
      <c r="W246" s="236"/>
      <c r="X246"/>
      <c r="Y246"/>
      <c r="Z246"/>
      <c r="AA246"/>
      <c r="AB246"/>
      <c r="AC246"/>
      <c r="AD246"/>
      <c r="AE246"/>
      <c r="AF246"/>
      <c r="AG246"/>
      <c r="AH246" s="115" t="s">
        <v>4308</v>
      </c>
    </row>
    <row r="247" spans="1:35" ht="18" x14ac:dyDescent="0.25">
      <c r="A247" s="235">
        <v>304034</v>
      </c>
      <c r="B247" s="235" t="s">
        <v>4664</v>
      </c>
      <c r="C247" s="235" t="s">
        <v>279</v>
      </c>
      <c r="D247" s="235" t="s">
        <v>213</v>
      </c>
      <c r="E247"/>
      <c r="F247" s="126"/>
      <c r="G247" s="236"/>
      <c r="H247"/>
      <c r="I247" t="s">
        <v>107</v>
      </c>
      <c r="J247" s="236"/>
      <c r="K247"/>
      <c r="L247"/>
      <c r="M247"/>
      <c r="N247"/>
      <c r="O247"/>
      <c r="P247"/>
      <c r="Q247"/>
      <c r="U247"/>
      <c r="V247" t="s">
        <v>4335</v>
      </c>
      <c r="W247" s="236"/>
      <c r="X247"/>
      <c r="Y247"/>
      <c r="Z247"/>
      <c r="AA247"/>
      <c r="AB247"/>
      <c r="AC247"/>
      <c r="AD247"/>
      <c r="AE247"/>
      <c r="AF247"/>
      <c r="AG247"/>
      <c r="AH247" s="115" t="s">
        <v>4308</v>
      </c>
      <c r="AI247" s="115" t="e">
        <f>VLOOKUP(A247,'[2]دراسات قانونية'!$A$3:$E$600,1,0)</f>
        <v>#N/A</v>
      </c>
    </row>
    <row r="248" spans="1:35" ht="18" x14ac:dyDescent="0.25">
      <c r="A248" s="235">
        <v>304089</v>
      </c>
      <c r="B248" s="235" t="s">
        <v>4665</v>
      </c>
      <c r="C248" s="235" t="s">
        <v>668</v>
      </c>
      <c r="D248" s="235" t="s">
        <v>699</v>
      </c>
      <c r="E248"/>
      <c r="F248" s="126"/>
      <c r="G248" s="236"/>
      <c r="H248"/>
      <c r="I248" t="s">
        <v>107</v>
      </c>
      <c r="J248" s="236"/>
      <c r="K248"/>
      <c r="L248"/>
      <c r="M248"/>
      <c r="N248"/>
      <c r="O248"/>
      <c r="P248"/>
      <c r="Q248"/>
      <c r="U248"/>
      <c r="V248" t="s">
        <v>4335</v>
      </c>
      <c r="W248" s="236"/>
      <c r="X248"/>
      <c r="Y248"/>
      <c r="Z248"/>
      <c r="AA248"/>
      <c r="AB248"/>
      <c r="AC248"/>
      <c r="AD248"/>
      <c r="AE248"/>
      <c r="AF248"/>
      <c r="AG248"/>
      <c r="AH248" s="115" t="s">
        <v>4308</v>
      </c>
      <c r="AI248" s="115" t="e">
        <f>VLOOKUP(A248,'[2]دراسات قانونية'!$A$3:$E$600,1,0)</f>
        <v>#N/A</v>
      </c>
    </row>
    <row r="249" spans="1:35" ht="18" x14ac:dyDescent="0.25">
      <c r="A249" s="235">
        <v>304098</v>
      </c>
      <c r="B249" s="235" t="s">
        <v>4666</v>
      </c>
      <c r="C249" s="235" t="s">
        <v>980</v>
      </c>
      <c r="D249" s="235" t="s">
        <v>1987</v>
      </c>
      <c r="E249"/>
      <c r="F249" s="126"/>
      <c r="G249" s="236"/>
      <c r="H249"/>
      <c r="I249" t="s">
        <v>107</v>
      </c>
      <c r="J249" s="236"/>
      <c r="K249"/>
      <c r="L249"/>
      <c r="M249"/>
      <c r="N249"/>
      <c r="O249"/>
      <c r="P249"/>
      <c r="Q249"/>
      <c r="U249"/>
      <c r="V249" t="s">
        <v>4335</v>
      </c>
      <c r="W249" s="236"/>
      <c r="X249"/>
      <c r="Y249"/>
      <c r="Z249"/>
      <c r="AA249"/>
      <c r="AB249"/>
      <c r="AC249"/>
      <c r="AD249"/>
      <c r="AE249"/>
      <c r="AF249"/>
      <c r="AG249"/>
      <c r="AH249" s="115" t="s">
        <v>4308</v>
      </c>
      <c r="AI249" s="115" t="e">
        <f>VLOOKUP(A249,'[2]دراسات قانونية'!$A$3:$E$600,1,0)</f>
        <v>#N/A</v>
      </c>
    </row>
    <row r="250" spans="1:35" hidden="1" x14ac:dyDescent="0.25">
      <c r="A250">
        <v>304099</v>
      </c>
      <c r="B250" t="s">
        <v>4667</v>
      </c>
      <c r="C250" t="s">
        <v>1890</v>
      </c>
      <c r="D250" t="s">
        <v>4668</v>
      </c>
      <c r="E250" t="s">
        <v>76</v>
      </c>
      <c r="F250" s="126"/>
      <c r="G250" t="s">
        <v>4669</v>
      </c>
      <c r="H250" t="s">
        <v>16</v>
      </c>
      <c r="I250" t="s">
        <v>136</v>
      </c>
      <c r="J250"/>
      <c r="K250"/>
      <c r="L250"/>
      <c r="M250"/>
      <c r="N250"/>
      <c r="O250"/>
      <c r="P250"/>
      <c r="Q250"/>
      <c r="U250"/>
      <c r="V250" t="s">
        <v>4330</v>
      </c>
      <c r="W250"/>
      <c r="X250"/>
      <c r="Y250"/>
      <c r="Z250"/>
      <c r="AA250"/>
      <c r="AB250"/>
      <c r="AC250" t="s">
        <v>4308</v>
      </c>
      <c r="AD250" t="s">
        <v>4308</v>
      </c>
      <c r="AE250" t="s">
        <v>4308</v>
      </c>
      <c r="AF250" t="s">
        <v>4308</v>
      </c>
      <c r="AG250" t="s">
        <v>4308</v>
      </c>
      <c r="AH250" s="115" t="s">
        <v>4308</v>
      </c>
    </row>
    <row r="251" spans="1:35" hidden="1" x14ac:dyDescent="0.25">
      <c r="A251">
        <v>304101</v>
      </c>
      <c r="B251" t="s">
        <v>4670</v>
      </c>
      <c r="C251" t="s">
        <v>904</v>
      </c>
      <c r="D251" t="s">
        <v>4671</v>
      </c>
      <c r="E251" t="s">
        <v>76</v>
      </c>
      <c r="F251" s="126">
        <v>27120</v>
      </c>
      <c r="G251" t="s">
        <v>922</v>
      </c>
      <c r="H251" t="s">
        <v>16</v>
      </c>
      <c r="I251" t="s">
        <v>136</v>
      </c>
      <c r="J251" t="s">
        <v>15</v>
      </c>
      <c r="K251"/>
      <c r="L251" t="s">
        <v>18</v>
      </c>
      <c r="M251"/>
      <c r="N251"/>
      <c r="O251"/>
      <c r="P251"/>
      <c r="Q251"/>
      <c r="U251"/>
      <c r="V251" t="s">
        <v>4334</v>
      </c>
      <c r="W251"/>
      <c r="X251"/>
      <c r="Y251"/>
      <c r="Z251"/>
      <c r="AA251"/>
      <c r="AB251"/>
      <c r="AC251"/>
      <c r="AD251"/>
      <c r="AE251"/>
      <c r="AF251"/>
      <c r="AG251"/>
    </row>
    <row r="252" spans="1:35" ht="18" hidden="1" x14ac:dyDescent="0.25">
      <c r="A252" s="235">
        <v>304127</v>
      </c>
      <c r="B252" s="235" t="s">
        <v>4672</v>
      </c>
      <c r="C252" s="235" t="s">
        <v>332</v>
      </c>
      <c r="D252" s="235" t="s">
        <v>372</v>
      </c>
      <c r="E252"/>
      <c r="F252" s="126"/>
      <c r="G252" s="236"/>
      <c r="H252"/>
      <c r="I252" t="s">
        <v>136</v>
      </c>
      <c r="J252" s="236"/>
      <c r="K252"/>
      <c r="L252"/>
      <c r="M252"/>
      <c r="N252"/>
      <c r="O252"/>
      <c r="P252"/>
      <c r="Q252"/>
      <c r="U252"/>
      <c r="V252">
        <v>0</v>
      </c>
      <c r="W252" s="236"/>
      <c r="X252"/>
      <c r="Y252"/>
      <c r="Z252"/>
      <c r="AA252"/>
      <c r="AB252"/>
      <c r="AC252"/>
      <c r="AD252"/>
      <c r="AE252"/>
      <c r="AF252"/>
      <c r="AG252"/>
    </row>
    <row r="253" spans="1:35" ht="18" x14ac:dyDescent="0.25">
      <c r="A253" s="235">
        <v>304143</v>
      </c>
      <c r="B253" s="235" t="s">
        <v>4673</v>
      </c>
      <c r="C253" s="235" t="s">
        <v>231</v>
      </c>
      <c r="D253" s="235" t="s">
        <v>1127</v>
      </c>
      <c r="E253"/>
      <c r="F253" s="126"/>
      <c r="G253" s="236"/>
      <c r="H253"/>
      <c r="I253" t="s">
        <v>107</v>
      </c>
      <c r="J253" s="236"/>
      <c r="K253"/>
      <c r="L253"/>
      <c r="M253"/>
      <c r="N253"/>
      <c r="O253"/>
      <c r="P253"/>
      <c r="Q253"/>
      <c r="U253"/>
      <c r="V253" t="s">
        <v>4334</v>
      </c>
      <c r="W253" s="236"/>
      <c r="X253"/>
      <c r="Y253"/>
      <c r="Z253"/>
      <c r="AA253"/>
      <c r="AB253"/>
      <c r="AC253"/>
      <c r="AD253"/>
      <c r="AE253"/>
      <c r="AF253"/>
      <c r="AG253"/>
      <c r="AH253" s="115" t="s">
        <v>4308</v>
      </c>
      <c r="AI253" s="115" t="e">
        <f>VLOOKUP(A253,'[2]دراسات قانونية'!$A$3:$E$600,1,0)</f>
        <v>#N/A</v>
      </c>
    </row>
    <row r="254" spans="1:35" ht="18" x14ac:dyDescent="0.25">
      <c r="A254" s="235">
        <v>304154</v>
      </c>
      <c r="B254" s="235" t="s">
        <v>4674</v>
      </c>
      <c r="C254" s="235" t="s">
        <v>250</v>
      </c>
      <c r="D254" s="235" t="s">
        <v>4675</v>
      </c>
      <c r="E254"/>
      <c r="F254" s="126"/>
      <c r="G254" s="236"/>
      <c r="H254"/>
      <c r="I254" t="s">
        <v>107</v>
      </c>
      <c r="J254" s="236"/>
      <c r="K254"/>
      <c r="L254"/>
      <c r="M254"/>
      <c r="N254"/>
      <c r="O254"/>
      <c r="P254"/>
      <c r="Q254"/>
      <c r="U254"/>
      <c r="V254" t="s">
        <v>4335</v>
      </c>
      <c r="W254" s="236"/>
      <c r="X254"/>
      <c r="Y254"/>
      <c r="Z254"/>
      <c r="AA254"/>
      <c r="AB254"/>
      <c r="AC254"/>
      <c r="AD254"/>
      <c r="AE254"/>
      <c r="AF254"/>
      <c r="AG254"/>
      <c r="AH254" s="115" t="s">
        <v>4308</v>
      </c>
      <c r="AI254" s="115" t="e">
        <f>VLOOKUP(A254,'[2]دراسات قانونية'!$A$3:$E$600,1,0)</f>
        <v>#N/A</v>
      </c>
    </row>
    <row r="255" spans="1:35" hidden="1" x14ac:dyDescent="0.25">
      <c r="A255">
        <v>304158</v>
      </c>
      <c r="B255" t="s">
        <v>4676</v>
      </c>
      <c r="C255" t="s">
        <v>227</v>
      </c>
      <c r="D255" t="s">
        <v>1242</v>
      </c>
      <c r="E255" t="s">
        <v>76</v>
      </c>
      <c r="F255" s="126"/>
      <c r="G255"/>
      <c r="H255" t="s">
        <v>16</v>
      </c>
      <c r="I255" t="s">
        <v>136</v>
      </c>
      <c r="J255"/>
      <c r="K255"/>
      <c r="L255"/>
      <c r="M255"/>
      <c r="N255"/>
      <c r="O255"/>
      <c r="P255"/>
      <c r="Q255"/>
      <c r="U255"/>
      <c r="V255" t="s">
        <v>16623</v>
      </c>
      <c r="W255"/>
      <c r="X255" t="s">
        <v>4308</v>
      </c>
      <c r="Y255" t="s">
        <v>4308</v>
      </c>
      <c r="Z255"/>
      <c r="AA255" t="s">
        <v>4308</v>
      </c>
      <c r="AB255" t="s">
        <v>4308</v>
      </c>
      <c r="AC255" t="s">
        <v>4308</v>
      </c>
      <c r="AD255" t="s">
        <v>4308</v>
      </c>
      <c r="AE255" t="s">
        <v>4308</v>
      </c>
      <c r="AF255" t="s">
        <v>4308</v>
      </c>
      <c r="AG255" t="s">
        <v>4308</v>
      </c>
      <c r="AH255" s="115" t="s">
        <v>4308</v>
      </c>
    </row>
    <row r="256" spans="1:35" hidden="1" x14ac:dyDescent="0.25">
      <c r="A256">
        <v>304164</v>
      </c>
      <c r="B256" t="s">
        <v>4677</v>
      </c>
      <c r="C256" t="s">
        <v>4678</v>
      </c>
      <c r="D256" t="s">
        <v>4679</v>
      </c>
      <c r="E256"/>
      <c r="F256" s="126"/>
      <c r="G256"/>
      <c r="H256"/>
      <c r="I256" t="s">
        <v>136</v>
      </c>
      <c r="J256"/>
      <c r="K256"/>
      <c r="L256"/>
      <c r="M256"/>
      <c r="N256"/>
      <c r="O256"/>
      <c r="P256"/>
      <c r="Q256"/>
      <c r="U256"/>
      <c r="V256" t="s">
        <v>4338</v>
      </c>
      <c r="W256"/>
      <c r="X256"/>
      <c r="Y256"/>
      <c r="Z256"/>
      <c r="AA256"/>
      <c r="AB256"/>
      <c r="AC256"/>
      <c r="AD256"/>
      <c r="AE256"/>
      <c r="AF256"/>
      <c r="AG256" t="s">
        <v>4308</v>
      </c>
      <c r="AH256" s="115" t="s">
        <v>4308</v>
      </c>
    </row>
    <row r="257" spans="1:35" ht="18" hidden="1" x14ac:dyDescent="0.25">
      <c r="A257" s="235">
        <v>304168</v>
      </c>
      <c r="B257" s="235" t="s">
        <v>4680</v>
      </c>
      <c r="C257" s="235" t="s">
        <v>219</v>
      </c>
      <c r="D257" s="235" t="s">
        <v>4681</v>
      </c>
      <c r="E257"/>
      <c r="F257" s="126"/>
      <c r="G257" s="236"/>
      <c r="H257"/>
      <c r="I257" t="s">
        <v>136</v>
      </c>
      <c r="J257" s="236"/>
      <c r="K257"/>
      <c r="L257"/>
      <c r="M257"/>
      <c r="N257"/>
      <c r="O257"/>
      <c r="P257"/>
      <c r="Q257"/>
      <c r="U257"/>
      <c r="V257" t="s">
        <v>4337</v>
      </c>
      <c r="W257" s="236"/>
      <c r="X257"/>
      <c r="Y257"/>
      <c r="Z257"/>
      <c r="AA257"/>
      <c r="AB257"/>
      <c r="AC257"/>
      <c r="AD257"/>
      <c r="AE257"/>
      <c r="AF257"/>
      <c r="AG257"/>
      <c r="AH257" s="115" t="s">
        <v>4308</v>
      </c>
    </row>
    <row r="258" spans="1:35" ht="18" hidden="1" x14ac:dyDescent="0.25">
      <c r="A258" s="235">
        <v>304219</v>
      </c>
      <c r="B258" s="235" t="s">
        <v>4682</v>
      </c>
      <c r="C258" s="235" t="s">
        <v>546</v>
      </c>
      <c r="D258" s="235" t="s">
        <v>281</v>
      </c>
      <c r="E258"/>
      <c r="F258" s="126"/>
      <c r="G258" s="236"/>
      <c r="H258"/>
      <c r="I258" t="s">
        <v>129</v>
      </c>
      <c r="J258" s="236"/>
      <c r="K258"/>
      <c r="L258"/>
      <c r="M258"/>
      <c r="N258"/>
      <c r="O258"/>
      <c r="P258"/>
      <c r="Q258"/>
      <c r="U258"/>
      <c r="V258" t="s">
        <v>4334</v>
      </c>
      <c r="W258" s="236"/>
      <c r="X258"/>
      <c r="Y258"/>
      <c r="Z258"/>
      <c r="AA258"/>
      <c r="AB258"/>
      <c r="AC258"/>
      <c r="AD258"/>
      <c r="AE258"/>
      <c r="AF258"/>
      <c r="AG258"/>
      <c r="AH258" s="115" t="s">
        <v>4308</v>
      </c>
    </row>
    <row r="259" spans="1:35" ht="18" hidden="1" x14ac:dyDescent="0.25">
      <c r="A259" s="235">
        <v>304225</v>
      </c>
      <c r="B259" s="235" t="s">
        <v>4683</v>
      </c>
      <c r="C259" s="235" t="s">
        <v>227</v>
      </c>
      <c r="D259" s="235" t="s">
        <v>1242</v>
      </c>
      <c r="E259"/>
      <c r="F259" s="126"/>
      <c r="G259" s="236"/>
      <c r="H259"/>
      <c r="I259" t="s">
        <v>129</v>
      </c>
      <c r="J259" s="236"/>
      <c r="K259"/>
      <c r="L259"/>
      <c r="M259"/>
      <c r="N259"/>
      <c r="O259"/>
      <c r="P259"/>
      <c r="Q259"/>
      <c r="U259"/>
      <c r="V259" t="s">
        <v>4334</v>
      </c>
      <c r="W259" s="236"/>
      <c r="X259"/>
      <c r="Y259"/>
      <c r="Z259"/>
      <c r="AA259"/>
      <c r="AB259"/>
      <c r="AC259"/>
      <c r="AD259"/>
      <c r="AE259"/>
      <c r="AF259"/>
      <c r="AG259"/>
      <c r="AH259" s="115" t="s">
        <v>4308</v>
      </c>
    </row>
    <row r="260" spans="1:35" ht="18" hidden="1" x14ac:dyDescent="0.25">
      <c r="A260" s="235">
        <v>304227</v>
      </c>
      <c r="B260" s="235" t="s">
        <v>4684</v>
      </c>
      <c r="C260" s="235" t="s">
        <v>218</v>
      </c>
      <c r="D260" s="235" t="s">
        <v>316</v>
      </c>
      <c r="E260"/>
      <c r="F260" s="126"/>
      <c r="G260" s="236"/>
      <c r="H260"/>
      <c r="I260" t="s">
        <v>136</v>
      </c>
      <c r="J260" s="236"/>
      <c r="K260"/>
      <c r="L260"/>
      <c r="M260"/>
      <c r="N260"/>
      <c r="O260"/>
      <c r="P260"/>
      <c r="Q260"/>
      <c r="U260"/>
      <c r="V260" t="s">
        <v>4335</v>
      </c>
      <c r="W260" s="236"/>
      <c r="X260"/>
      <c r="Y260"/>
      <c r="Z260"/>
      <c r="AA260"/>
      <c r="AB260"/>
      <c r="AC260"/>
      <c r="AD260"/>
      <c r="AE260"/>
      <c r="AF260"/>
      <c r="AG260"/>
      <c r="AH260" s="115" t="s">
        <v>4308</v>
      </c>
    </row>
    <row r="261" spans="1:35" hidden="1" x14ac:dyDescent="0.25">
      <c r="A261" s="115">
        <v>304256</v>
      </c>
      <c r="B261" s="115" t="s">
        <v>4396</v>
      </c>
      <c r="C261" s="115" t="s">
        <v>800</v>
      </c>
      <c r="D261" s="115" t="s">
        <v>4397</v>
      </c>
      <c r="F261" s="237"/>
      <c r="I261" t="s">
        <v>199</v>
      </c>
      <c r="U261"/>
      <c r="V261" t="s">
        <v>4339</v>
      </c>
      <c r="AG261" s="115" t="s">
        <v>4308</v>
      </c>
      <c r="AH261" s="115" t="s">
        <v>4308</v>
      </c>
    </row>
    <row r="262" spans="1:35" hidden="1" x14ac:dyDescent="0.25">
      <c r="A262" s="115">
        <v>304264</v>
      </c>
      <c r="B262" s="115" t="s">
        <v>2868</v>
      </c>
      <c r="C262" s="115" t="s">
        <v>703</v>
      </c>
      <c r="D262" s="115" t="s">
        <v>354</v>
      </c>
      <c r="E262" s="115" t="s">
        <v>76</v>
      </c>
      <c r="F262" s="237">
        <v>31413</v>
      </c>
      <c r="G262" s="115" t="s">
        <v>18</v>
      </c>
      <c r="H262" s="115" t="s">
        <v>16</v>
      </c>
      <c r="I262" t="s">
        <v>199</v>
      </c>
      <c r="J262" s="115" t="s">
        <v>1226</v>
      </c>
      <c r="L262" s="115" t="s">
        <v>18</v>
      </c>
      <c r="U262"/>
      <c r="V262">
        <v>0</v>
      </c>
      <c r="AG262" s="115" t="s">
        <v>4308</v>
      </c>
      <c r="AH262" s="115" t="s">
        <v>4308</v>
      </c>
    </row>
    <row r="263" spans="1:35" hidden="1" x14ac:dyDescent="0.25">
      <c r="A263">
        <v>304303</v>
      </c>
      <c r="B263" t="s">
        <v>4685</v>
      </c>
      <c r="C263" t="s">
        <v>329</v>
      </c>
      <c r="D263" t="s">
        <v>1242</v>
      </c>
      <c r="E263" t="s">
        <v>76</v>
      </c>
      <c r="F263" s="126"/>
      <c r="G263"/>
      <c r="H263" t="s">
        <v>16</v>
      </c>
      <c r="I263" t="s">
        <v>136</v>
      </c>
      <c r="J263"/>
      <c r="K263"/>
      <c r="L263"/>
      <c r="M263"/>
      <c r="N263"/>
      <c r="O263"/>
      <c r="P263"/>
      <c r="Q263"/>
      <c r="U263"/>
      <c r="V263" t="s">
        <v>16623</v>
      </c>
      <c r="W263" t="s">
        <v>4308</v>
      </c>
      <c r="X263"/>
      <c r="Y263"/>
      <c r="Z263" t="s">
        <v>4308</v>
      </c>
      <c r="AA263" t="s">
        <v>4308</v>
      </c>
      <c r="AB263" t="s">
        <v>4308</v>
      </c>
      <c r="AC263" t="s">
        <v>4308</v>
      </c>
      <c r="AD263" t="s">
        <v>4308</v>
      </c>
      <c r="AE263" t="s">
        <v>4308</v>
      </c>
      <c r="AF263" t="s">
        <v>4308</v>
      </c>
      <c r="AG263" t="s">
        <v>4308</v>
      </c>
      <c r="AH263" s="115" t="s">
        <v>4308</v>
      </c>
    </row>
    <row r="264" spans="1:35" hidden="1" x14ac:dyDescent="0.25">
      <c r="A264" s="115">
        <v>304338</v>
      </c>
      <c r="B264" s="115" t="s">
        <v>1878</v>
      </c>
      <c r="C264" s="115" t="s">
        <v>621</v>
      </c>
      <c r="D264" s="115" t="s">
        <v>310</v>
      </c>
      <c r="E264" s="115" t="s">
        <v>76</v>
      </c>
      <c r="F264" s="237">
        <v>31354</v>
      </c>
      <c r="G264" s="115" t="s">
        <v>879</v>
      </c>
      <c r="H264" s="115" t="s">
        <v>16</v>
      </c>
      <c r="I264" t="s">
        <v>199</v>
      </c>
      <c r="J264" s="115" t="s">
        <v>15</v>
      </c>
      <c r="L264" s="115" t="s">
        <v>67</v>
      </c>
      <c r="U264"/>
      <c r="V264" t="s">
        <v>4334</v>
      </c>
      <c r="AH264" s="115" t="s">
        <v>4308</v>
      </c>
    </row>
    <row r="265" spans="1:35" hidden="1" x14ac:dyDescent="0.25">
      <c r="A265" s="115">
        <v>304343</v>
      </c>
      <c r="B265" s="115" t="s">
        <v>1823</v>
      </c>
      <c r="C265" s="115" t="s">
        <v>227</v>
      </c>
      <c r="D265" s="115" t="s">
        <v>1824</v>
      </c>
      <c r="E265" s="115" t="s">
        <v>76</v>
      </c>
      <c r="F265" s="237">
        <v>31987</v>
      </c>
      <c r="G265" s="115" t="s">
        <v>67</v>
      </c>
      <c r="H265" s="115" t="s">
        <v>16</v>
      </c>
      <c r="I265" t="s">
        <v>199</v>
      </c>
      <c r="U265"/>
      <c r="V265" t="s">
        <v>4329</v>
      </c>
      <c r="AD265" s="115" t="s">
        <v>4308</v>
      </c>
      <c r="AE265" s="115" t="s">
        <v>4308</v>
      </c>
      <c r="AF265" s="115" t="s">
        <v>4308</v>
      </c>
      <c r="AG265" s="115" t="s">
        <v>4308</v>
      </c>
      <c r="AH265" s="115" t="s">
        <v>4308</v>
      </c>
    </row>
    <row r="266" spans="1:35" ht="18" x14ac:dyDescent="0.25">
      <c r="A266" s="235">
        <v>304357</v>
      </c>
      <c r="B266" s="235" t="s">
        <v>4686</v>
      </c>
      <c r="C266" s="235" t="s">
        <v>335</v>
      </c>
      <c r="D266" s="235" t="s">
        <v>270</v>
      </c>
      <c r="E266"/>
      <c r="F266" s="126"/>
      <c r="G266" s="236"/>
      <c r="H266"/>
      <c r="I266" t="s">
        <v>107</v>
      </c>
      <c r="J266" s="236"/>
      <c r="K266"/>
      <c r="L266"/>
      <c r="M266"/>
      <c r="N266"/>
      <c r="O266"/>
      <c r="P266"/>
      <c r="Q266"/>
      <c r="U266"/>
      <c r="V266" t="s">
        <v>4334</v>
      </c>
      <c r="W266" s="236"/>
      <c r="X266"/>
      <c r="Y266"/>
      <c r="Z266"/>
      <c r="AA266"/>
      <c r="AB266"/>
      <c r="AC266"/>
      <c r="AD266"/>
      <c r="AE266"/>
      <c r="AF266"/>
      <c r="AG266"/>
      <c r="AH266" s="115" t="s">
        <v>4308</v>
      </c>
      <c r="AI266" s="115" t="e">
        <f>VLOOKUP(A266,'[2]دراسات قانونية'!$A$3:$E$600,1,0)</f>
        <v>#N/A</v>
      </c>
    </row>
    <row r="267" spans="1:35" x14ac:dyDescent="0.25">
      <c r="A267">
        <v>304370</v>
      </c>
      <c r="B267" t="s">
        <v>4687</v>
      </c>
      <c r="C267" t="s">
        <v>241</v>
      </c>
      <c r="D267" t="s">
        <v>298</v>
      </c>
      <c r="E267" t="s">
        <v>76</v>
      </c>
      <c r="F267" s="126">
        <v>31248</v>
      </c>
      <c r="G267" t="s">
        <v>61</v>
      </c>
      <c r="H267" t="s">
        <v>16</v>
      </c>
      <c r="I267" t="s">
        <v>107</v>
      </c>
      <c r="J267" t="s">
        <v>15</v>
      </c>
      <c r="K267"/>
      <c r="L267" t="s">
        <v>61</v>
      </c>
      <c r="M267"/>
      <c r="N267"/>
      <c r="O267"/>
      <c r="P267"/>
      <c r="Q267"/>
      <c r="U267"/>
      <c r="V267" t="s">
        <v>4335</v>
      </c>
      <c r="W267"/>
      <c r="X267"/>
      <c r="Y267"/>
      <c r="Z267"/>
      <c r="AA267"/>
      <c r="AB267"/>
      <c r="AC267"/>
      <c r="AD267"/>
      <c r="AE267"/>
      <c r="AF267"/>
      <c r="AG267" t="s">
        <v>4308</v>
      </c>
      <c r="AH267" s="115" t="s">
        <v>4308</v>
      </c>
      <c r="AI267" s="115" t="e">
        <f>VLOOKUP(A267,'[2]دراسات قانونية'!$A$3:$E$600,1,0)</f>
        <v>#N/A</v>
      </c>
    </row>
    <row r="268" spans="1:35" hidden="1" x14ac:dyDescent="0.25">
      <c r="A268" s="115">
        <v>304372</v>
      </c>
      <c r="B268" s="115" t="s">
        <v>1991</v>
      </c>
      <c r="C268" s="115" t="s">
        <v>227</v>
      </c>
      <c r="D268" s="115" t="s">
        <v>312</v>
      </c>
      <c r="E268" s="115" t="s">
        <v>76</v>
      </c>
      <c r="F268" s="237">
        <v>30379</v>
      </c>
      <c r="G268" s="115" t="s">
        <v>406</v>
      </c>
      <c r="H268" s="115" t="s">
        <v>16</v>
      </c>
      <c r="I268" t="s">
        <v>199</v>
      </c>
      <c r="J268" s="115" t="s">
        <v>1226</v>
      </c>
      <c r="L268" s="115" t="s">
        <v>30</v>
      </c>
      <c r="U268"/>
      <c r="V268" t="s">
        <v>4334</v>
      </c>
    </row>
    <row r="269" spans="1:35" hidden="1" x14ac:dyDescent="0.25">
      <c r="A269" s="115">
        <v>304381</v>
      </c>
      <c r="B269" s="115" t="s">
        <v>1419</v>
      </c>
      <c r="C269" s="115" t="s">
        <v>680</v>
      </c>
      <c r="D269" s="115" t="s">
        <v>693</v>
      </c>
      <c r="E269" s="115" t="s">
        <v>76</v>
      </c>
      <c r="F269" s="237"/>
      <c r="H269" s="115" t="s">
        <v>19</v>
      </c>
      <c r="I269" t="s">
        <v>199</v>
      </c>
      <c r="U269"/>
      <c r="V269" t="s">
        <v>4335</v>
      </c>
      <c r="AG269" s="115" t="s">
        <v>4308</v>
      </c>
      <c r="AH269" s="115" t="s">
        <v>4308</v>
      </c>
    </row>
    <row r="270" spans="1:35" ht="18" hidden="1" x14ac:dyDescent="0.25">
      <c r="A270" s="235">
        <v>304400</v>
      </c>
      <c r="B270" s="235" t="s">
        <v>4688</v>
      </c>
      <c r="C270" s="235" t="s">
        <v>264</v>
      </c>
      <c r="D270" s="235" t="s">
        <v>4689</v>
      </c>
      <c r="E270"/>
      <c r="F270" s="126"/>
      <c r="G270" s="236"/>
      <c r="H270"/>
      <c r="I270" t="s">
        <v>136</v>
      </c>
      <c r="J270" s="236"/>
      <c r="K270"/>
      <c r="L270"/>
      <c r="M270"/>
      <c r="N270"/>
      <c r="O270"/>
      <c r="P270"/>
      <c r="Q270"/>
      <c r="U270"/>
      <c r="V270" t="s">
        <v>4335</v>
      </c>
      <c r="W270" s="236"/>
      <c r="X270"/>
      <c r="Y270"/>
      <c r="Z270"/>
      <c r="AA270"/>
      <c r="AB270"/>
      <c r="AC270"/>
      <c r="AD270"/>
      <c r="AE270"/>
      <c r="AF270"/>
      <c r="AG270"/>
      <c r="AH270" s="115" t="s">
        <v>4308</v>
      </c>
    </row>
    <row r="271" spans="1:35" ht="18" hidden="1" x14ac:dyDescent="0.25">
      <c r="A271" s="235">
        <v>304468</v>
      </c>
      <c r="B271" s="235" t="s">
        <v>4690</v>
      </c>
      <c r="C271" s="235" t="s">
        <v>4691</v>
      </c>
      <c r="D271" s="235" t="s">
        <v>541</v>
      </c>
      <c r="E271"/>
      <c r="F271" s="126"/>
      <c r="G271" s="236"/>
      <c r="H271"/>
      <c r="I271" t="s">
        <v>129</v>
      </c>
      <c r="J271" s="236"/>
      <c r="K271"/>
      <c r="L271"/>
      <c r="M271"/>
      <c r="N271"/>
      <c r="O271"/>
      <c r="P271"/>
      <c r="Q271"/>
      <c r="U271"/>
      <c r="V271" t="s">
        <v>4335</v>
      </c>
      <c r="W271" s="236"/>
      <c r="X271"/>
      <c r="Y271"/>
      <c r="Z271"/>
      <c r="AA271"/>
      <c r="AB271"/>
      <c r="AC271"/>
      <c r="AD271"/>
      <c r="AE271"/>
      <c r="AF271"/>
      <c r="AG271"/>
      <c r="AH271" s="115" t="s">
        <v>4308</v>
      </c>
    </row>
    <row r="272" spans="1:35" hidden="1" x14ac:dyDescent="0.25">
      <c r="A272" s="115">
        <v>304516</v>
      </c>
      <c r="B272" s="115" t="s">
        <v>1874</v>
      </c>
      <c r="C272" s="115" t="s">
        <v>339</v>
      </c>
      <c r="D272" s="115" t="s">
        <v>899</v>
      </c>
      <c r="E272" s="115" t="s">
        <v>76</v>
      </c>
      <c r="F272" s="237">
        <v>31597</v>
      </c>
      <c r="G272" s="115" t="s">
        <v>37</v>
      </c>
      <c r="H272" s="115" t="s">
        <v>16</v>
      </c>
      <c r="I272" t="s">
        <v>199</v>
      </c>
      <c r="J272" s="115" t="s">
        <v>1226</v>
      </c>
      <c r="L272" s="115" t="s">
        <v>37</v>
      </c>
      <c r="U272"/>
      <c r="V272" t="s">
        <v>4336</v>
      </c>
      <c r="AH272" s="115" t="s">
        <v>4308</v>
      </c>
    </row>
    <row r="273" spans="1:35" hidden="1" x14ac:dyDescent="0.25">
      <c r="A273" s="115">
        <v>304541</v>
      </c>
      <c r="B273" s="115" t="s">
        <v>2022</v>
      </c>
      <c r="C273" s="115" t="s">
        <v>2023</v>
      </c>
      <c r="D273" s="115" t="s">
        <v>420</v>
      </c>
      <c r="E273" s="115" t="s">
        <v>77</v>
      </c>
      <c r="F273" s="237">
        <v>28961</v>
      </c>
      <c r="G273" s="115" t="s">
        <v>18</v>
      </c>
      <c r="H273" s="115" t="s">
        <v>16</v>
      </c>
      <c r="I273" t="s">
        <v>199</v>
      </c>
      <c r="U273"/>
      <c r="V273" t="s">
        <v>4335</v>
      </c>
      <c r="Z273" s="115" t="s">
        <v>4308</v>
      </c>
      <c r="AA273" s="115" t="s">
        <v>4308</v>
      </c>
      <c r="AB273" s="115" t="s">
        <v>4308</v>
      </c>
      <c r="AC273" s="115" t="s">
        <v>4308</v>
      </c>
      <c r="AD273" s="115" t="s">
        <v>4308</v>
      </c>
      <c r="AE273" s="115" t="s">
        <v>4308</v>
      </c>
      <c r="AF273" s="115" t="s">
        <v>4308</v>
      </c>
      <c r="AG273" s="115" t="s">
        <v>4308</v>
      </c>
      <c r="AH273" s="115" t="s">
        <v>4308</v>
      </c>
    </row>
    <row r="274" spans="1:35" ht="18" hidden="1" x14ac:dyDescent="0.25">
      <c r="A274" s="235">
        <v>304564</v>
      </c>
      <c r="B274" s="235" t="s">
        <v>4692</v>
      </c>
      <c r="C274" s="235" t="s">
        <v>227</v>
      </c>
      <c r="D274" s="235" t="s">
        <v>536</v>
      </c>
      <c r="E274"/>
      <c r="F274" s="126"/>
      <c r="G274" s="236"/>
      <c r="H274"/>
      <c r="I274" t="s">
        <v>129</v>
      </c>
      <c r="J274" s="236"/>
      <c r="K274"/>
      <c r="L274"/>
      <c r="M274"/>
      <c r="N274"/>
      <c r="O274"/>
      <c r="P274"/>
      <c r="Q274"/>
      <c r="U274"/>
      <c r="V274" t="s">
        <v>4337</v>
      </c>
      <c r="W274" s="236"/>
      <c r="X274"/>
      <c r="Y274"/>
      <c r="Z274"/>
      <c r="AA274"/>
      <c r="AB274"/>
      <c r="AC274"/>
      <c r="AD274"/>
      <c r="AE274"/>
      <c r="AF274"/>
      <c r="AG274"/>
      <c r="AH274" s="115" t="s">
        <v>4308</v>
      </c>
    </row>
    <row r="275" spans="1:35" ht="18" x14ac:dyDescent="0.25">
      <c r="A275" s="235">
        <v>304569</v>
      </c>
      <c r="B275" s="235" t="s">
        <v>4693</v>
      </c>
      <c r="C275" s="235" t="s">
        <v>1134</v>
      </c>
      <c r="D275" s="235" t="s">
        <v>220</v>
      </c>
      <c r="E275"/>
      <c r="F275" s="126"/>
      <c r="G275" s="236"/>
      <c r="H275"/>
      <c r="I275" t="s">
        <v>107</v>
      </c>
      <c r="J275" s="236"/>
      <c r="K275"/>
      <c r="L275"/>
      <c r="M275"/>
      <c r="N275"/>
      <c r="O275"/>
      <c r="P275"/>
      <c r="Q275"/>
      <c r="U275"/>
      <c r="V275">
        <v>0</v>
      </c>
      <c r="W275" s="236"/>
      <c r="X275"/>
      <c r="Y275"/>
      <c r="Z275"/>
      <c r="AA275"/>
      <c r="AB275"/>
      <c r="AC275"/>
      <c r="AD275"/>
      <c r="AE275"/>
      <c r="AF275"/>
      <c r="AG275"/>
      <c r="AH275" s="115" t="s">
        <v>4308</v>
      </c>
      <c r="AI275" s="115" t="e">
        <f>VLOOKUP(A275,'[2]دراسات قانونية'!$A$3:$E$600,1,0)</f>
        <v>#N/A</v>
      </c>
    </row>
    <row r="276" spans="1:35" ht="18" x14ac:dyDescent="0.25">
      <c r="A276" s="235">
        <v>304602</v>
      </c>
      <c r="B276" s="235" t="s">
        <v>4694</v>
      </c>
      <c r="C276" s="235" t="s">
        <v>212</v>
      </c>
      <c r="D276" s="235" t="s">
        <v>487</v>
      </c>
      <c r="E276"/>
      <c r="F276" s="126"/>
      <c r="G276" s="236"/>
      <c r="H276"/>
      <c r="I276" t="s">
        <v>107</v>
      </c>
      <c r="J276" s="236"/>
      <c r="K276"/>
      <c r="L276"/>
      <c r="M276"/>
      <c r="N276"/>
      <c r="O276"/>
      <c r="P276"/>
      <c r="Q276"/>
      <c r="U276"/>
      <c r="V276" t="s">
        <v>4335</v>
      </c>
      <c r="W276" s="236"/>
      <c r="X276"/>
      <c r="Y276"/>
      <c r="Z276"/>
      <c r="AA276"/>
      <c r="AB276"/>
      <c r="AC276"/>
      <c r="AD276"/>
      <c r="AE276"/>
      <c r="AF276"/>
      <c r="AG276"/>
      <c r="AH276" s="115" t="s">
        <v>4308</v>
      </c>
      <c r="AI276" s="115" t="e">
        <f>VLOOKUP(A276,'[2]دراسات قانونية'!$A$3:$E$600,1,0)</f>
        <v>#N/A</v>
      </c>
    </row>
    <row r="277" spans="1:35" ht="18" hidden="1" x14ac:dyDescent="0.25">
      <c r="A277" s="235">
        <v>304608</v>
      </c>
      <c r="B277" s="235" t="s">
        <v>4695</v>
      </c>
      <c r="C277" s="235" t="s">
        <v>802</v>
      </c>
      <c r="D277" s="235" t="s">
        <v>310</v>
      </c>
      <c r="E277"/>
      <c r="F277" s="126"/>
      <c r="G277" s="236"/>
      <c r="H277"/>
      <c r="I277" t="s">
        <v>199</v>
      </c>
      <c r="J277" s="236"/>
      <c r="K277"/>
      <c r="L277"/>
      <c r="M277"/>
      <c r="N277"/>
      <c r="O277"/>
      <c r="P277"/>
      <c r="Q277"/>
      <c r="U277"/>
      <c r="V277">
        <v>0</v>
      </c>
      <c r="W277" s="236"/>
      <c r="X277"/>
      <c r="Y277"/>
      <c r="Z277"/>
      <c r="AA277"/>
      <c r="AB277"/>
      <c r="AC277"/>
      <c r="AD277"/>
      <c r="AE277"/>
      <c r="AF277"/>
      <c r="AG277"/>
      <c r="AH277" s="115" t="s">
        <v>4308</v>
      </c>
    </row>
    <row r="278" spans="1:35" hidden="1" x14ac:dyDescent="0.25">
      <c r="A278" s="115">
        <v>304613</v>
      </c>
      <c r="B278" s="115" t="s">
        <v>3442</v>
      </c>
      <c r="C278" s="115" t="s">
        <v>664</v>
      </c>
      <c r="D278" s="115" t="s">
        <v>757</v>
      </c>
      <c r="E278" s="115" t="s">
        <v>77</v>
      </c>
      <c r="F278" s="237">
        <v>31301</v>
      </c>
      <c r="G278" s="115" t="s">
        <v>18</v>
      </c>
      <c r="H278" s="115" t="s">
        <v>16</v>
      </c>
      <c r="I278" t="s">
        <v>199</v>
      </c>
      <c r="J278" s="115" t="s">
        <v>1226</v>
      </c>
      <c r="L278" s="115" t="s">
        <v>18</v>
      </c>
      <c r="U278"/>
      <c r="V278" t="s">
        <v>16623</v>
      </c>
      <c r="AH278" s="115" t="s">
        <v>4308</v>
      </c>
    </row>
    <row r="279" spans="1:35" ht="18" hidden="1" x14ac:dyDescent="0.25">
      <c r="A279" s="235">
        <v>304649</v>
      </c>
      <c r="B279" s="235" t="s">
        <v>4696</v>
      </c>
      <c r="C279" s="235" t="s">
        <v>250</v>
      </c>
      <c r="D279" s="235" t="s">
        <v>4697</v>
      </c>
      <c r="E279"/>
      <c r="F279" s="126"/>
      <c r="G279" s="236"/>
      <c r="H279"/>
      <c r="I279" t="s">
        <v>199</v>
      </c>
      <c r="J279" s="236"/>
      <c r="K279"/>
      <c r="L279"/>
      <c r="M279"/>
      <c r="N279"/>
      <c r="O279"/>
      <c r="P279"/>
      <c r="Q279"/>
      <c r="U279"/>
      <c r="V279" t="s">
        <v>4335</v>
      </c>
      <c r="W279" s="236"/>
      <c r="X279"/>
      <c r="Y279"/>
      <c r="Z279"/>
      <c r="AA279"/>
      <c r="AB279"/>
      <c r="AC279"/>
      <c r="AD279"/>
      <c r="AE279"/>
      <c r="AF279"/>
      <c r="AG279"/>
      <c r="AH279" s="115" t="s">
        <v>4308</v>
      </c>
    </row>
    <row r="280" spans="1:35" hidden="1" x14ac:dyDescent="0.25">
      <c r="A280" s="115">
        <v>304667</v>
      </c>
      <c r="B280" s="115" t="s">
        <v>2087</v>
      </c>
      <c r="C280" s="115" t="s">
        <v>332</v>
      </c>
      <c r="D280" s="115" t="s">
        <v>298</v>
      </c>
      <c r="E280" s="115" t="s">
        <v>77</v>
      </c>
      <c r="F280" s="237">
        <v>30338</v>
      </c>
      <c r="G280" s="115" t="s">
        <v>911</v>
      </c>
      <c r="H280" s="115" t="s">
        <v>31</v>
      </c>
      <c r="I280" t="s">
        <v>199</v>
      </c>
      <c r="U280"/>
      <c r="V280" t="s">
        <v>4334</v>
      </c>
      <c r="AD280" s="115" t="s">
        <v>4308</v>
      </c>
      <c r="AE280" s="115" t="s">
        <v>4308</v>
      </c>
      <c r="AF280" s="115" t="s">
        <v>4308</v>
      </c>
      <c r="AG280" s="115" t="s">
        <v>4308</v>
      </c>
      <c r="AH280" s="115" t="s">
        <v>4308</v>
      </c>
    </row>
    <row r="281" spans="1:35" hidden="1" x14ac:dyDescent="0.25">
      <c r="A281" s="115">
        <v>304687</v>
      </c>
      <c r="B281" s="115" t="s">
        <v>4395</v>
      </c>
      <c r="C281" s="115" t="s">
        <v>227</v>
      </c>
      <c r="D281" s="115" t="s">
        <v>894</v>
      </c>
      <c r="F281" s="237"/>
      <c r="I281" t="s">
        <v>199</v>
      </c>
      <c r="U281"/>
      <c r="V281" t="s">
        <v>4335</v>
      </c>
      <c r="AH281" s="115" t="s">
        <v>4308</v>
      </c>
    </row>
    <row r="282" spans="1:35" ht="18" hidden="1" x14ac:dyDescent="0.25">
      <c r="A282" s="235">
        <v>304728</v>
      </c>
      <c r="B282" s="235" t="s">
        <v>4698</v>
      </c>
      <c r="C282" s="235" t="s">
        <v>446</v>
      </c>
      <c r="D282" s="235" t="s">
        <v>1242</v>
      </c>
      <c r="E282"/>
      <c r="F282" s="126"/>
      <c r="G282" s="236"/>
      <c r="H282"/>
      <c r="I282" t="s">
        <v>129</v>
      </c>
      <c r="J282" s="236"/>
      <c r="K282"/>
      <c r="L282"/>
      <c r="M282"/>
      <c r="N282"/>
      <c r="O282"/>
      <c r="P282"/>
      <c r="Q282"/>
      <c r="U282"/>
      <c r="V282" t="s">
        <v>4337</v>
      </c>
      <c r="W282" s="236"/>
      <c r="X282"/>
      <c r="Y282"/>
      <c r="Z282"/>
      <c r="AA282"/>
      <c r="AB282"/>
      <c r="AC282"/>
      <c r="AD282"/>
      <c r="AE282"/>
      <c r="AF282"/>
      <c r="AG282"/>
      <c r="AH282" s="115" t="s">
        <v>4308</v>
      </c>
    </row>
    <row r="283" spans="1:35" hidden="1" x14ac:dyDescent="0.25">
      <c r="A283" s="115">
        <v>304734</v>
      </c>
      <c r="B283" s="115" t="s">
        <v>4394</v>
      </c>
      <c r="C283" s="115" t="s">
        <v>250</v>
      </c>
      <c r="D283" s="115" t="s">
        <v>1435</v>
      </c>
      <c r="F283" s="237"/>
      <c r="I283" t="s">
        <v>199</v>
      </c>
      <c r="U283"/>
      <c r="V283" t="s">
        <v>4334</v>
      </c>
      <c r="AH283" s="115" t="s">
        <v>4308</v>
      </c>
    </row>
    <row r="284" spans="1:35" x14ac:dyDescent="0.25">
      <c r="A284" s="115">
        <v>304790</v>
      </c>
      <c r="B284" s="115" t="s">
        <v>4699</v>
      </c>
      <c r="C284" s="115" t="s">
        <v>2000</v>
      </c>
      <c r="D284" s="115" t="s">
        <v>1235</v>
      </c>
      <c r="F284" s="237"/>
      <c r="I284" t="s">
        <v>107</v>
      </c>
      <c r="U284"/>
      <c r="V284" t="s">
        <v>4335</v>
      </c>
      <c r="AG284" s="115" t="s">
        <v>4308</v>
      </c>
      <c r="AH284" s="115" t="s">
        <v>4308</v>
      </c>
      <c r="AI284" s="115" t="e">
        <f>VLOOKUP(A284,'[2]دراسات قانونية'!$A$3:$E$600,1,0)</f>
        <v>#N/A</v>
      </c>
    </row>
    <row r="285" spans="1:35" ht="18" hidden="1" x14ac:dyDescent="0.25">
      <c r="A285" s="235">
        <v>304791</v>
      </c>
      <c r="B285" s="235" t="s">
        <v>4700</v>
      </c>
      <c r="C285" s="235" t="s">
        <v>689</v>
      </c>
      <c r="D285" s="235" t="s">
        <v>4697</v>
      </c>
      <c r="E285"/>
      <c r="F285" s="126"/>
      <c r="G285" s="236"/>
      <c r="H285"/>
      <c r="I285" t="s">
        <v>199</v>
      </c>
      <c r="J285" s="236"/>
      <c r="K285"/>
      <c r="L285"/>
      <c r="M285"/>
      <c r="N285"/>
      <c r="O285"/>
      <c r="P285"/>
      <c r="Q285"/>
      <c r="U285"/>
      <c r="V285" t="s">
        <v>4329</v>
      </c>
      <c r="W285" s="236"/>
      <c r="X285"/>
      <c r="Y285"/>
      <c r="Z285"/>
      <c r="AA285"/>
      <c r="AB285"/>
      <c r="AC285"/>
      <c r="AD285"/>
      <c r="AE285"/>
      <c r="AF285"/>
      <c r="AG285"/>
      <c r="AH285" s="115" t="s">
        <v>4308</v>
      </c>
    </row>
    <row r="286" spans="1:35" ht="18" hidden="1" x14ac:dyDescent="0.25">
      <c r="A286" s="235">
        <v>304793</v>
      </c>
      <c r="B286" s="235" t="s">
        <v>4701</v>
      </c>
      <c r="C286" s="235" t="e">
        <v>#N/A</v>
      </c>
      <c r="D286" s="235" t="e">
        <v>#N/A</v>
      </c>
      <c r="E286"/>
      <c r="F286" s="126"/>
      <c r="G286" s="236"/>
      <c r="H286"/>
      <c r="I286" t="s">
        <v>199</v>
      </c>
      <c r="J286" s="236"/>
      <c r="K286"/>
      <c r="L286"/>
      <c r="M286"/>
      <c r="N286"/>
      <c r="O286"/>
      <c r="P286"/>
      <c r="Q286"/>
      <c r="U286"/>
      <c r="V286">
        <v>0</v>
      </c>
      <c r="W286" s="236"/>
      <c r="X286"/>
      <c r="Y286"/>
      <c r="Z286"/>
      <c r="AA286"/>
      <c r="AB286"/>
      <c r="AC286"/>
      <c r="AD286"/>
      <c r="AE286"/>
      <c r="AF286"/>
      <c r="AG286"/>
      <c r="AH286" s="115" t="s">
        <v>4308</v>
      </c>
    </row>
    <row r="287" spans="1:35" hidden="1" x14ac:dyDescent="0.25">
      <c r="A287" s="115">
        <v>304798</v>
      </c>
      <c r="B287" s="115" t="s">
        <v>3163</v>
      </c>
      <c r="C287" s="115" t="s">
        <v>332</v>
      </c>
      <c r="D287" s="115" t="s">
        <v>3164</v>
      </c>
      <c r="E287" s="115" t="s">
        <v>76</v>
      </c>
      <c r="F287" s="237">
        <v>30747</v>
      </c>
      <c r="G287" s="115" t="s">
        <v>428</v>
      </c>
      <c r="H287" s="115" t="s">
        <v>16</v>
      </c>
      <c r="I287" t="s">
        <v>199</v>
      </c>
      <c r="J287" s="115" t="s">
        <v>1226</v>
      </c>
      <c r="L287" s="115" t="s">
        <v>70</v>
      </c>
      <c r="R287" s="115">
        <v>9461</v>
      </c>
      <c r="S287" s="115">
        <v>45722</v>
      </c>
      <c r="T287" s="115">
        <v>80000</v>
      </c>
      <c r="U287"/>
      <c r="V287">
        <v>0</v>
      </c>
    </row>
    <row r="288" spans="1:35" ht="18" hidden="1" x14ac:dyDescent="0.25">
      <c r="A288" s="235">
        <v>304804</v>
      </c>
      <c r="B288" s="235" t="s">
        <v>4702</v>
      </c>
      <c r="C288" s="235" t="s">
        <v>324</v>
      </c>
      <c r="D288" s="235" t="s">
        <v>480</v>
      </c>
      <c r="E288"/>
      <c r="F288" s="126"/>
      <c r="G288" s="236"/>
      <c r="H288"/>
      <c r="I288" t="s">
        <v>199</v>
      </c>
      <c r="J288" s="236"/>
      <c r="K288"/>
      <c r="L288"/>
      <c r="M288"/>
      <c r="N288"/>
      <c r="O288"/>
      <c r="P288"/>
      <c r="Q288"/>
      <c r="U288"/>
      <c r="V288" t="s">
        <v>4335</v>
      </c>
      <c r="W288" s="236"/>
      <c r="X288"/>
      <c r="Y288"/>
      <c r="Z288"/>
      <c r="AA288"/>
      <c r="AB288"/>
      <c r="AC288"/>
      <c r="AD288"/>
      <c r="AE288"/>
      <c r="AF288"/>
      <c r="AG288"/>
      <c r="AH288" s="115" t="s">
        <v>4308</v>
      </c>
    </row>
    <row r="289" spans="1:35" ht="18" hidden="1" x14ac:dyDescent="0.25">
      <c r="A289" s="235">
        <v>304822</v>
      </c>
      <c r="B289" s="235" t="s">
        <v>4703</v>
      </c>
      <c r="C289" s="235" t="e">
        <v>#N/A</v>
      </c>
      <c r="D289" s="235" t="e">
        <v>#N/A</v>
      </c>
      <c r="E289"/>
      <c r="F289" s="126"/>
      <c r="G289" s="236"/>
      <c r="H289"/>
      <c r="I289" t="s">
        <v>129</v>
      </c>
      <c r="J289" s="236"/>
      <c r="K289"/>
      <c r="L289"/>
      <c r="M289"/>
      <c r="N289"/>
      <c r="O289"/>
      <c r="P289"/>
      <c r="Q289"/>
      <c r="U289"/>
      <c r="V289">
        <v>0</v>
      </c>
      <c r="W289" s="236"/>
      <c r="X289"/>
      <c r="Y289"/>
      <c r="Z289"/>
      <c r="AA289"/>
      <c r="AB289"/>
      <c r="AC289"/>
      <c r="AD289"/>
      <c r="AE289"/>
      <c r="AF289"/>
      <c r="AG289"/>
      <c r="AH289" s="115" t="s">
        <v>4308</v>
      </c>
    </row>
    <row r="290" spans="1:35" hidden="1" x14ac:dyDescent="0.25">
      <c r="A290">
        <v>304833</v>
      </c>
      <c r="B290" t="s">
        <v>4704</v>
      </c>
      <c r="C290" t="s">
        <v>229</v>
      </c>
      <c r="D290" t="s">
        <v>2760</v>
      </c>
      <c r="E290"/>
      <c r="F290" s="126"/>
      <c r="G290"/>
      <c r="H290"/>
      <c r="I290" t="s">
        <v>136</v>
      </c>
      <c r="J290"/>
      <c r="K290"/>
      <c r="L290"/>
      <c r="M290"/>
      <c r="N290"/>
      <c r="O290"/>
      <c r="P290"/>
      <c r="Q290"/>
      <c r="U290"/>
      <c r="V290" t="s">
        <v>4339</v>
      </c>
      <c r="W290"/>
      <c r="X290"/>
      <c r="Y290"/>
      <c r="Z290"/>
      <c r="AA290"/>
      <c r="AB290"/>
      <c r="AC290"/>
      <c r="AD290"/>
      <c r="AE290"/>
      <c r="AF290"/>
      <c r="AG290" t="s">
        <v>4308</v>
      </c>
      <c r="AH290" s="115" t="s">
        <v>4308</v>
      </c>
    </row>
    <row r="291" spans="1:35" hidden="1" x14ac:dyDescent="0.25">
      <c r="A291">
        <v>304835</v>
      </c>
      <c r="B291" t="s">
        <v>4705</v>
      </c>
      <c r="C291" t="s">
        <v>529</v>
      </c>
      <c r="D291" t="s">
        <v>4706</v>
      </c>
      <c r="E291"/>
      <c r="F291" s="126"/>
      <c r="G291"/>
      <c r="H291"/>
      <c r="I291" t="s">
        <v>136</v>
      </c>
      <c r="J291"/>
      <c r="K291"/>
      <c r="L291"/>
      <c r="M291"/>
      <c r="N291"/>
      <c r="O291"/>
      <c r="P291"/>
      <c r="Q291"/>
      <c r="U291"/>
      <c r="V291" t="s">
        <v>4334</v>
      </c>
      <c r="W291"/>
      <c r="X291"/>
      <c r="Y291"/>
      <c r="Z291"/>
      <c r="AA291"/>
      <c r="AB291"/>
      <c r="AC291"/>
      <c r="AD291"/>
      <c r="AE291"/>
      <c r="AF291"/>
      <c r="AG291"/>
      <c r="AH291" s="115" t="s">
        <v>4308</v>
      </c>
    </row>
    <row r="292" spans="1:35" ht="18" hidden="1" x14ac:dyDescent="0.25">
      <c r="A292" s="235">
        <v>304850</v>
      </c>
      <c r="B292" s="235" t="s">
        <v>4707</v>
      </c>
      <c r="C292" s="235" t="s">
        <v>339</v>
      </c>
      <c r="D292" s="235" t="s">
        <v>715</v>
      </c>
      <c r="E292"/>
      <c r="F292" s="126"/>
      <c r="G292" s="236"/>
      <c r="H292"/>
      <c r="I292" t="s">
        <v>136</v>
      </c>
      <c r="J292" s="236"/>
      <c r="K292"/>
      <c r="L292"/>
      <c r="M292"/>
      <c r="N292"/>
      <c r="O292"/>
      <c r="P292"/>
      <c r="Q292"/>
      <c r="U292"/>
      <c r="V292" t="s">
        <v>4335</v>
      </c>
      <c r="W292" s="236"/>
      <c r="X292"/>
      <c r="Y292"/>
      <c r="Z292"/>
      <c r="AA292"/>
      <c r="AB292"/>
      <c r="AC292"/>
      <c r="AD292"/>
      <c r="AE292"/>
      <c r="AF292"/>
      <c r="AG292"/>
      <c r="AH292" s="115" t="s">
        <v>4308</v>
      </c>
    </row>
    <row r="293" spans="1:35" hidden="1" x14ac:dyDescent="0.25">
      <c r="A293" s="115">
        <v>304855</v>
      </c>
      <c r="B293" s="115" t="s">
        <v>1926</v>
      </c>
      <c r="C293" s="115" t="s">
        <v>219</v>
      </c>
      <c r="D293" s="115" t="s">
        <v>398</v>
      </c>
      <c r="E293" s="115" t="s">
        <v>76</v>
      </c>
      <c r="F293" s="237">
        <v>32145</v>
      </c>
      <c r="G293" s="115" t="s">
        <v>18</v>
      </c>
      <c r="H293" s="115" t="s">
        <v>16</v>
      </c>
      <c r="I293" t="s">
        <v>199</v>
      </c>
      <c r="J293" s="115" t="s">
        <v>1226</v>
      </c>
      <c r="L293" s="115" t="s">
        <v>18</v>
      </c>
      <c r="U293"/>
      <c r="V293" t="s">
        <v>4334</v>
      </c>
      <c r="AH293" s="115" t="s">
        <v>4308</v>
      </c>
    </row>
    <row r="294" spans="1:35" ht="18" x14ac:dyDescent="0.25">
      <c r="A294" s="235">
        <v>304865</v>
      </c>
      <c r="B294" s="235" t="s">
        <v>4708</v>
      </c>
      <c r="C294" s="235" t="s">
        <v>475</v>
      </c>
      <c r="D294" s="235" t="s">
        <v>1242</v>
      </c>
      <c r="E294"/>
      <c r="F294" s="126"/>
      <c r="G294" s="236"/>
      <c r="H294"/>
      <c r="I294" t="s">
        <v>107</v>
      </c>
      <c r="J294" s="236"/>
      <c r="K294"/>
      <c r="L294"/>
      <c r="M294"/>
      <c r="N294"/>
      <c r="O294"/>
      <c r="P294"/>
      <c r="Q294"/>
      <c r="U294"/>
      <c r="V294" t="s">
        <v>4335</v>
      </c>
      <c r="W294" s="236"/>
      <c r="X294"/>
      <c r="Y294"/>
      <c r="Z294"/>
      <c r="AA294"/>
      <c r="AB294"/>
      <c r="AC294"/>
      <c r="AD294"/>
      <c r="AE294"/>
      <c r="AF294"/>
      <c r="AG294"/>
      <c r="AH294" s="115" t="s">
        <v>4308</v>
      </c>
      <c r="AI294" s="115" t="e">
        <f>VLOOKUP(A294,'[2]دراسات قانونية'!$A$3:$E$600,1,0)</f>
        <v>#N/A</v>
      </c>
    </row>
    <row r="295" spans="1:35" ht="18" hidden="1" x14ac:dyDescent="0.25">
      <c r="A295" s="235">
        <v>304904</v>
      </c>
      <c r="B295" s="235" t="s">
        <v>4709</v>
      </c>
      <c r="C295" s="235" t="s">
        <v>212</v>
      </c>
      <c r="D295" s="235" t="s">
        <v>1242</v>
      </c>
      <c r="E295"/>
      <c r="F295" s="126"/>
      <c r="G295" s="236"/>
      <c r="H295"/>
      <c r="I295" t="s">
        <v>129</v>
      </c>
      <c r="J295" s="236"/>
      <c r="K295"/>
      <c r="L295"/>
      <c r="M295"/>
      <c r="N295"/>
      <c r="O295"/>
      <c r="P295"/>
      <c r="Q295"/>
      <c r="U295"/>
      <c r="V295" t="s">
        <v>4334</v>
      </c>
      <c r="W295" s="236"/>
      <c r="X295"/>
      <c r="Y295"/>
      <c r="Z295"/>
      <c r="AA295"/>
      <c r="AB295"/>
      <c r="AC295"/>
      <c r="AD295"/>
      <c r="AE295"/>
      <c r="AF295"/>
      <c r="AG295"/>
      <c r="AH295" s="115" t="s">
        <v>4308</v>
      </c>
    </row>
    <row r="296" spans="1:35" ht="18" x14ac:dyDescent="0.25">
      <c r="A296" s="235">
        <v>304909</v>
      </c>
      <c r="B296" s="235" t="s">
        <v>4710</v>
      </c>
      <c r="C296" s="235" t="s">
        <v>377</v>
      </c>
      <c r="D296" s="235" t="s">
        <v>1235</v>
      </c>
      <c r="E296"/>
      <c r="F296" s="126"/>
      <c r="G296" s="236"/>
      <c r="H296"/>
      <c r="I296" t="s">
        <v>107</v>
      </c>
      <c r="J296" s="236"/>
      <c r="K296"/>
      <c r="L296"/>
      <c r="M296"/>
      <c r="N296"/>
      <c r="O296"/>
      <c r="P296"/>
      <c r="Q296"/>
      <c r="U296"/>
      <c r="V296" t="s">
        <v>4337</v>
      </c>
      <c r="W296" s="236"/>
      <c r="X296"/>
      <c r="Y296"/>
      <c r="Z296"/>
      <c r="AA296"/>
      <c r="AB296"/>
      <c r="AC296"/>
      <c r="AD296"/>
      <c r="AE296"/>
      <c r="AF296"/>
      <c r="AG296"/>
      <c r="AH296" s="115" t="s">
        <v>4308</v>
      </c>
      <c r="AI296" s="115" t="e">
        <f>VLOOKUP(A296,'[2]دراسات قانونية'!$A$3:$E$600,1,0)</f>
        <v>#N/A</v>
      </c>
    </row>
    <row r="297" spans="1:35" hidden="1" x14ac:dyDescent="0.25">
      <c r="A297">
        <v>304912</v>
      </c>
      <c r="B297" t="s">
        <v>4711</v>
      </c>
      <c r="C297" t="s">
        <v>339</v>
      </c>
      <c r="D297" t="s">
        <v>851</v>
      </c>
      <c r="E297" t="s">
        <v>77</v>
      </c>
      <c r="F297" s="126"/>
      <c r="G297"/>
      <c r="H297" t="s">
        <v>16</v>
      </c>
      <c r="I297" t="s">
        <v>136</v>
      </c>
      <c r="J297"/>
      <c r="K297"/>
      <c r="L297"/>
      <c r="M297"/>
      <c r="N297"/>
      <c r="O297"/>
      <c r="P297"/>
      <c r="Q297"/>
      <c r="U297"/>
      <c r="V297" t="s">
        <v>4414</v>
      </c>
      <c r="W297" t="s">
        <v>4308</v>
      </c>
      <c r="X297"/>
      <c r="Y297"/>
      <c r="Z297" t="s">
        <v>4308</v>
      </c>
      <c r="AA297" t="s">
        <v>4308</v>
      </c>
      <c r="AB297" t="s">
        <v>4308</v>
      </c>
      <c r="AC297" t="s">
        <v>4308</v>
      </c>
      <c r="AD297" t="s">
        <v>4308</v>
      </c>
      <c r="AE297" t="s">
        <v>4308</v>
      </c>
      <c r="AF297" t="s">
        <v>4308</v>
      </c>
      <c r="AG297" t="s">
        <v>4308</v>
      </c>
      <c r="AH297" s="115" t="s">
        <v>4308</v>
      </c>
    </row>
    <row r="298" spans="1:35" ht="18" x14ac:dyDescent="0.25">
      <c r="A298" s="235">
        <v>304927</v>
      </c>
      <c r="B298" s="235" t="s">
        <v>4712</v>
      </c>
      <c r="C298" s="235" t="s">
        <v>4713</v>
      </c>
      <c r="D298" s="235" t="s">
        <v>4714</v>
      </c>
      <c r="E298"/>
      <c r="F298" s="126"/>
      <c r="G298" s="236"/>
      <c r="H298"/>
      <c r="I298" t="s">
        <v>107</v>
      </c>
      <c r="J298" s="236"/>
      <c r="K298"/>
      <c r="L298"/>
      <c r="M298"/>
      <c r="N298"/>
      <c r="O298"/>
      <c r="P298"/>
      <c r="Q298"/>
      <c r="U298"/>
      <c r="V298" t="s">
        <v>4335</v>
      </c>
      <c r="W298" s="236"/>
      <c r="X298"/>
      <c r="Y298"/>
      <c r="Z298"/>
      <c r="AA298"/>
      <c r="AB298"/>
      <c r="AC298"/>
      <c r="AD298"/>
      <c r="AE298"/>
      <c r="AF298"/>
      <c r="AG298"/>
      <c r="AH298" s="115" t="s">
        <v>4308</v>
      </c>
      <c r="AI298" s="115" t="e">
        <f>VLOOKUP(A298,'[2]دراسات قانونية'!$A$3:$E$600,1,0)</f>
        <v>#N/A</v>
      </c>
    </row>
    <row r="299" spans="1:35" hidden="1" x14ac:dyDescent="0.25">
      <c r="A299" s="115">
        <v>304937</v>
      </c>
      <c r="B299" s="115" t="s">
        <v>2063</v>
      </c>
      <c r="C299" s="115" t="s">
        <v>621</v>
      </c>
      <c r="D299" s="115" t="s">
        <v>515</v>
      </c>
      <c r="E299" s="115" t="s">
        <v>77</v>
      </c>
      <c r="F299" s="237">
        <v>28510</v>
      </c>
      <c r="G299" s="115" t="s">
        <v>211</v>
      </c>
      <c r="H299" s="115" t="s">
        <v>16</v>
      </c>
      <c r="I299" t="s">
        <v>199</v>
      </c>
      <c r="J299" s="115" t="s">
        <v>1226</v>
      </c>
      <c r="L299" s="115" t="s">
        <v>18</v>
      </c>
      <c r="U299"/>
      <c r="V299" t="s">
        <v>4329</v>
      </c>
      <c r="AH299" s="115" t="s">
        <v>4308</v>
      </c>
    </row>
    <row r="300" spans="1:35" ht="18" hidden="1" x14ac:dyDescent="0.25">
      <c r="A300" s="235">
        <v>304938</v>
      </c>
      <c r="B300" s="235" t="s">
        <v>4715</v>
      </c>
      <c r="C300" s="235" t="s">
        <v>4716</v>
      </c>
      <c r="D300" s="235" t="s">
        <v>4717</v>
      </c>
      <c r="E300"/>
      <c r="F300" s="126"/>
      <c r="G300" s="236"/>
      <c r="H300"/>
      <c r="I300" t="s">
        <v>199</v>
      </c>
      <c r="J300" s="236"/>
      <c r="K300"/>
      <c r="L300"/>
      <c r="M300"/>
      <c r="N300"/>
      <c r="O300"/>
      <c r="P300"/>
      <c r="Q300"/>
      <c r="U300"/>
      <c r="V300" t="s">
        <v>4335</v>
      </c>
      <c r="W300" s="236"/>
      <c r="X300"/>
      <c r="Y300"/>
      <c r="Z300"/>
      <c r="AA300"/>
      <c r="AB300"/>
      <c r="AC300"/>
      <c r="AD300"/>
      <c r="AE300"/>
      <c r="AF300"/>
      <c r="AG300"/>
      <c r="AH300" s="115" t="s">
        <v>4308</v>
      </c>
    </row>
    <row r="301" spans="1:35" ht="18" hidden="1" x14ac:dyDescent="0.25">
      <c r="A301" s="235">
        <v>304943</v>
      </c>
      <c r="B301" s="235" t="s">
        <v>4718</v>
      </c>
      <c r="C301" s="235" t="s">
        <v>1073</v>
      </c>
      <c r="D301" s="235" t="s">
        <v>1242</v>
      </c>
      <c r="E301"/>
      <c r="F301" s="126"/>
      <c r="G301" s="236"/>
      <c r="H301"/>
      <c r="I301" t="s">
        <v>129</v>
      </c>
      <c r="J301" s="236"/>
      <c r="K301"/>
      <c r="L301"/>
      <c r="M301"/>
      <c r="N301"/>
      <c r="O301"/>
      <c r="P301"/>
      <c r="Q301"/>
      <c r="U301"/>
      <c r="V301" t="s">
        <v>4335</v>
      </c>
      <c r="W301" s="236"/>
      <c r="X301"/>
      <c r="Y301"/>
      <c r="Z301"/>
      <c r="AA301"/>
      <c r="AB301"/>
      <c r="AC301"/>
      <c r="AD301"/>
      <c r="AE301"/>
      <c r="AF301"/>
      <c r="AG301"/>
      <c r="AH301" s="115" t="s">
        <v>4308</v>
      </c>
    </row>
    <row r="302" spans="1:35" ht="18" x14ac:dyDescent="0.25">
      <c r="A302" s="235">
        <v>304948</v>
      </c>
      <c r="B302" s="235" t="s">
        <v>4719</v>
      </c>
      <c r="C302" s="235" t="s">
        <v>212</v>
      </c>
      <c r="D302" s="235" t="s">
        <v>445</v>
      </c>
      <c r="E302"/>
      <c r="F302" s="126"/>
      <c r="G302" s="236"/>
      <c r="H302"/>
      <c r="I302" t="s">
        <v>107</v>
      </c>
      <c r="J302" s="236"/>
      <c r="K302"/>
      <c r="L302"/>
      <c r="M302"/>
      <c r="N302"/>
      <c r="O302"/>
      <c r="P302"/>
      <c r="Q302"/>
      <c r="U302"/>
      <c r="V302" t="s">
        <v>4335</v>
      </c>
      <c r="W302" s="236"/>
      <c r="X302"/>
      <c r="Y302"/>
      <c r="Z302"/>
      <c r="AA302"/>
      <c r="AB302"/>
      <c r="AC302"/>
      <c r="AD302"/>
      <c r="AE302"/>
      <c r="AF302"/>
      <c r="AG302"/>
      <c r="AH302" s="115" t="s">
        <v>4308</v>
      </c>
      <c r="AI302" s="115" t="e">
        <f>VLOOKUP(A302,'[2]دراسات قانونية'!$A$3:$E$600,1,0)</f>
        <v>#N/A</v>
      </c>
    </row>
    <row r="303" spans="1:35" hidden="1" x14ac:dyDescent="0.25">
      <c r="A303">
        <v>304960</v>
      </c>
      <c r="B303" t="s">
        <v>4720</v>
      </c>
      <c r="C303" t="s">
        <v>4721</v>
      </c>
      <c r="D303" t="s">
        <v>346</v>
      </c>
      <c r="E303"/>
      <c r="F303" s="126"/>
      <c r="G303"/>
      <c r="H303"/>
      <c r="I303" t="s">
        <v>129</v>
      </c>
      <c r="J303"/>
      <c r="K303"/>
      <c r="L303"/>
      <c r="M303"/>
      <c r="N303"/>
      <c r="O303"/>
      <c r="P303"/>
      <c r="Q303"/>
      <c r="U303"/>
      <c r="V303" t="s">
        <v>4338</v>
      </c>
      <c r="W303"/>
      <c r="X303"/>
      <c r="Y303"/>
      <c r="Z303"/>
      <c r="AA303"/>
      <c r="AB303"/>
      <c r="AC303"/>
      <c r="AD303"/>
      <c r="AE303"/>
      <c r="AF303"/>
      <c r="AG303"/>
    </row>
    <row r="304" spans="1:35" ht="18" hidden="1" x14ac:dyDescent="0.25">
      <c r="A304" s="235">
        <v>304969</v>
      </c>
      <c r="B304" s="235" t="s">
        <v>4722</v>
      </c>
      <c r="C304" s="235" t="s">
        <v>227</v>
      </c>
      <c r="D304" s="235" t="s">
        <v>1242</v>
      </c>
      <c r="E304"/>
      <c r="F304" s="126"/>
      <c r="G304" s="236"/>
      <c r="H304"/>
      <c r="I304" t="s">
        <v>129</v>
      </c>
      <c r="J304" s="236"/>
      <c r="K304"/>
      <c r="L304"/>
      <c r="M304"/>
      <c r="N304"/>
      <c r="O304"/>
      <c r="P304"/>
      <c r="Q304"/>
      <c r="U304"/>
      <c r="V304" t="s">
        <v>4335</v>
      </c>
      <c r="W304" s="236"/>
      <c r="X304"/>
      <c r="Y304"/>
      <c r="Z304"/>
      <c r="AA304"/>
      <c r="AB304"/>
      <c r="AC304"/>
      <c r="AD304"/>
      <c r="AE304"/>
      <c r="AF304"/>
      <c r="AG304"/>
      <c r="AH304" s="115" t="s">
        <v>4308</v>
      </c>
    </row>
    <row r="305" spans="1:35" ht="18" x14ac:dyDescent="0.25">
      <c r="A305" s="235">
        <v>304977</v>
      </c>
      <c r="B305" s="235" t="s">
        <v>4723</v>
      </c>
      <c r="C305" s="235" t="s">
        <v>377</v>
      </c>
      <c r="D305" s="235" t="s">
        <v>1242</v>
      </c>
      <c r="E305"/>
      <c r="F305" s="126"/>
      <c r="G305" s="236"/>
      <c r="H305"/>
      <c r="I305" t="s">
        <v>107</v>
      </c>
      <c r="J305" s="236"/>
      <c r="K305"/>
      <c r="L305"/>
      <c r="M305"/>
      <c r="N305"/>
      <c r="O305"/>
      <c r="P305"/>
      <c r="Q305"/>
      <c r="U305"/>
      <c r="V305" t="s">
        <v>4334</v>
      </c>
      <c r="W305" s="236"/>
      <c r="X305"/>
      <c r="Y305"/>
      <c r="Z305"/>
      <c r="AA305"/>
      <c r="AB305"/>
      <c r="AC305"/>
      <c r="AD305"/>
      <c r="AE305"/>
      <c r="AF305"/>
      <c r="AG305"/>
      <c r="AH305" s="115" t="s">
        <v>4308</v>
      </c>
      <c r="AI305" s="115" t="e">
        <f>VLOOKUP(A305,'[2]دراسات قانونية'!$A$3:$E$600,1,0)</f>
        <v>#N/A</v>
      </c>
    </row>
    <row r="306" spans="1:35" ht="18" hidden="1" x14ac:dyDescent="0.25">
      <c r="A306" s="235">
        <v>305040</v>
      </c>
      <c r="B306" s="235" t="s">
        <v>4724</v>
      </c>
      <c r="C306" s="235" t="s">
        <v>332</v>
      </c>
      <c r="D306" s="235" t="s">
        <v>382</v>
      </c>
      <c r="E306"/>
      <c r="F306" s="126"/>
      <c r="G306" s="236"/>
      <c r="H306"/>
      <c r="I306" t="s">
        <v>199</v>
      </c>
      <c r="J306" s="236"/>
      <c r="K306"/>
      <c r="L306"/>
      <c r="M306"/>
      <c r="N306"/>
      <c r="O306"/>
      <c r="P306"/>
      <c r="Q306"/>
      <c r="U306"/>
      <c r="V306" t="s">
        <v>4334</v>
      </c>
      <c r="W306" s="236"/>
      <c r="X306"/>
      <c r="Y306"/>
      <c r="Z306"/>
      <c r="AA306"/>
      <c r="AB306"/>
      <c r="AC306"/>
      <c r="AD306"/>
      <c r="AE306"/>
      <c r="AF306"/>
      <c r="AG306"/>
      <c r="AH306" s="115" t="s">
        <v>4308</v>
      </c>
    </row>
    <row r="307" spans="1:35" ht="18" hidden="1" x14ac:dyDescent="0.25">
      <c r="A307" s="235">
        <v>305058</v>
      </c>
      <c r="B307" s="235" t="s">
        <v>4725</v>
      </c>
      <c r="C307" s="235" t="s">
        <v>233</v>
      </c>
      <c r="D307" s="235" t="s">
        <v>338</v>
      </c>
      <c r="E307"/>
      <c r="F307" s="126"/>
      <c r="G307" s="236"/>
      <c r="H307"/>
      <c r="I307" t="s">
        <v>136</v>
      </c>
      <c r="J307" s="236"/>
      <c r="K307"/>
      <c r="L307"/>
      <c r="M307"/>
      <c r="N307"/>
      <c r="O307"/>
      <c r="P307"/>
      <c r="Q307"/>
      <c r="U307"/>
      <c r="V307">
        <v>0</v>
      </c>
      <c r="W307" s="236"/>
      <c r="X307"/>
      <c r="Y307"/>
      <c r="Z307"/>
      <c r="AA307"/>
      <c r="AB307"/>
      <c r="AC307"/>
      <c r="AD307"/>
      <c r="AE307"/>
      <c r="AF307"/>
      <c r="AG307"/>
    </row>
    <row r="308" spans="1:35" ht="18" x14ac:dyDescent="0.25">
      <c r="A308" s="235">
        <v>305100</v>
      </c>
      <c r="B308" s="235" t="s">
        <v>4726</v>
      </c>
      <c r="C308" s="235" t="s">
        <v>291</v>
      </c>
      <c r="D308" s="235" t="s">
        <v>1242</v>
      </c>
      <c r="E308"/>
      <c r="F308" s="126"/>
      <c r="G308" s="236"/>
      <c r="H308"/>
      <c r="I308" t="s">
        <v>107</v>
      </c>
      <c r="J308" s="236"/>
      <c r="K308"/>
      <c r="L308"/>
      <c r="M308"/>
      <c r="N308"/>
      <c r="O308"/>
      <c r="P308"/>
      <c r="Q308"/>
      <c r="U308"/>
      <c r="V308" t="s">
        <v>4335</v>
      </c>
      <c r="W308" s="236"/>
      <c r="X308"/>
      <c r="Y308"/>
      <c r="Z308"/>
      <c r="AA308"/>
      <c r="AB308"/>
      <c r="AC308"/>
      <c r="AD308"/>
      <c r="AE308"/>
      <c r="AF308"/>
      <c r="AG308"/>
      <c r="AH308" s="115" t="s">
        <v>4308</v>
      </c>
      <c r="AI308" s="115" t="e">
        <f>VLOOKUP(A308,'[2]دراسات قانونية'!$A$3:$E$600,1,0)</f>
        <v>#N/A</v>
      </c>
    </row>
    <row r="309" spans="1:35" ht="18" x14ac:dyDescent="0.25">
      <c r="A309" s="235">
        <v>305109</v>
      </c>
      <c r="B309" s="235" t="s">
        <v>4727</v>
      </c>
      <c r="C309" s="235" t="s">
        <v>288</v>
      </c>
      <c r="D309" s="235" t="s">
        <v>365</v>
      </c>
      <c r="E309"/>
      <c r="F309" s="126"/>
      <c r="G309" s="236"/>
      <c r="H309"/>
      <c r="I309" t="s">
        <v>107</v>
      </c>
      <c r="J309" s="236"/>
      <c r="K309"/>
      <c r="L309"/>
      <c r="M309"/>
      <c r="N309"/>
      <c r="O309"/>
      <c r="P309"/>
      <c r="Q309"/>
      <c r="U309"/>
      <c r="V309" t="s">
        <v>4335</v>
      </c>
      <c r="W309" s="236"/>
      <c r="X309"/>
      <c r="Y309"/>
      <c r="Z309"/>
      <c r="AA309"/>
      <c r="AB309"/>
      <c r="AC309"/>
      <c r="AD309"/>
      <c r="AE309"/>
      <c r="AF309"/>
      <c r="AG309"/>
      <c r="AH309" s="115" t="s">
        <v>4308</v>
      </c>
      <c r="AI309" s="115" t="e">
        <f>VLOOKUP(A309,'[2]دراسات قانونية'!$A$3:$E$600,1,0)</f>
        <v>#N/A</v>
      </c>
    </row>
    <row r="310" spans="1:35" ht="18" hidden="1" x14ac:dyDescent="0.25">
      <c r="A310" s="235">
        <v>305136</v>
      </c>
      <c r="B310" s="235" t="s">
        <v>4728</v>
      </c>
      <c r="C310" s="235" t="s">
        <v>227</v>
      </c>
      <c r="D310" s="235" t="s">
        <v>4729</v>
      </c>
      <c r="E310"/>
      <c r="F310" s="126"/>
      <c r="G310" s="236"/>
      <c r="H310"/>
      <c r="I310" t="s">
        <v>199</v>
      </c>
      <c r="J310" s="236"/>
      <c r="K310"/>
      <c r="L310"/>
      <c r="M310"/>
      <c r="N310"/>
      <c r="O310"/>
      <c r="P310"/>
      <c r="Q310"/>
      <c r="U310"/>
      <c r="V310" t="s">
        <v>4330</v>
      </c>
      <c r="W310" s="236"/>
      <c r="X310"/>
      <c r="Y310"/>
      <c r="Z310"/>
      <c r="AA310"/>
      <c r="AB310"/>
      <c r="AC310"/>
      <c r="AD310"/>
      <c r="AE310"/>
      <c r="AF310"/>
      <c r="AG310"/>
      <c r="AH310" s="115" t="s">
        <v>4308</v>
      </c>
    </row>
    <row r="311" spans="1:35" ht="18" hidden="1" x14ac:dyDescent="0.25">
      <c r="A311" s="235">
        <v>305157</v>
      </c>
      <c r="B311" s="235" t="s">
        <v>4730</v>
      </c>
      <c r="C311" s="235" t="s">
        <v>227</v>
      </c>
      <c r="D311" s="235" t="s">
        <v>1242</v>
      </c>
      <c r="E311"/>
      <c r="F311" s="126"/>
      <c r="G311" s="236"/>
      <c r="H311"/>
      <c r="I311" t="s">
        <v>129</v>
      </c>
      <c r="J311" s="236"/>
      <c r="K311"/>
      <c r="L311"/>
      <c r="M311"/>
      <c r="N311"/>
      <c r="O311"/>
      <c r="P311"/>
      <c r="Q311"/>
      <c r="U311"/>
      <c r="V311" t="s">
        <v>4335</v>
      </c>
      <c r="W311" s="236"/>
      <c r="X311"/>
      <c r="Y311"/>
      <c r="Z311"/>
      <c r="AA311"/>
      <c r="AB311"/>
      <c r="AC311"/>
      <c r="AD311"/>
      <c r="AE311"/>
      <c r="AF311"/>
      <c r="AG311"/>
      <c r="AH311" s="115" t="s">
        <v>4308</v>
      </c>
    </row>
    <row r="312" spans="1:35" hidden="1" x14ac:dyDescent="0.25">
      <c r="A312">
        <v>305218</v>
      </c>
      <c r="B312" t="s">
        <v>4731</v>
      </c>
      <c r="C312" t="s">
        <v>2306</v>
      </c>
      <c r="D312" t="s">
        <v>4732</v>
      </c>
      <c r="E312"/>
      <c r="F312" s="126"/>
      <c r="G312"/>
      <c r="H312"/>
      <c r="I312" t="s">
        <v>136</v>
      </c>
      <c r="J312"/>
      <c r="K312"/>
      <c r="L312"/>
      <c r="M312"/>
      <c r="N312"/>
      <c r="O312"/>
      <c r="P312"/>
      <c r="Q312"/>
      <c r="U312"/>
      <c r="V312" t="s">
        <v>4335</v>
      </c>
      <c r="W312"/>
      <c r="X312"/>
      <c r="Y312"/>
      <c r="Z312"/>
      <c r="AA312"/>
      <c r="AB312"/>
      <c r="AC312"/>
      <c r="AD312"/>
      <c r="AE312"/>
      <c r="AF312"/>
      <c r="AG312"/>
      <c r="AH312" s="115" t="s">
        <v>4308</v>
      </c>
    </row>
    <row r="313" spans="1:35" ht="18" x14ac:dyDescent="0.25">
      <c r="A313" s="235">
        <v>305228</v>
      </c>
      <c r="B313" s="235" t="s">
        <v>4733</v>
      </c>
      <c r="C313" s="235" t="s">
        <v>244</v>
      </c>
      <c r="D313" s="235" t="s">
        <v>633</v>
      </c>
      <c r="E313"/>
      <c r="F313" s="126"/>
      <c r="G313" s="236"/>
      <c r="H313"/>
      <c r="I313" t="s">
        <v>107</v>
      </c>
      <c r="J313" s="236"/>
      <c r="K313"/>
      <c r="L313"/>
      <c r="M313"/>
      <c r="N313"/>
      <c r="O313"/>
      <c r="P313"/>
      <c r="Q313"/>
      <c r="U313"/>
      <c r="V313" t="s">
        <v>4334</v>
      </c>
      <c r="W313" s="236"/>
      <c r="X313"/>
      <c r="Y313"/>
      <c r="Z313"/>
      <c r="AA313"/>
      <c r="AB313"/>
      <c r="AC313"/>
      <c r="AD313"/>
      <c r="AE313"/>
      <c r="AF313"/>
      <c r="AG313"/>
      <c r="AH313" s="115" t="s">
        <v>4308</v>
      </c>
      <c r="AI313" s="115" t="e">
        <f>VLOOKUP(A313,'[2]دراسات قانونية'!$A$3:$E$600,1,0)</f>
        <v>#N/A</v>
      </c>
    </row>
    <row r="314" spans="1:35" ht="18" hidden="1" x14ac:dyDescent="0.25">
      <c r="A314" s="235">
        <v>305239</v>
      </c>
      <c r="B314" s="235" t="s">
        <v>2436</v>
      </c>
      <c r="C314" s="235" t="s">
        <v>332</v>
      </c>
      <c r="D314" s="235" t="s">
        <v>1242</v>
      </c>
      <c r="E314"/>
      <c r="F314" s="126"/>
      <c r="G314" s="236"/>
      <c r="H314"/>
      <c r="I314" t="s">
        <v>129</v>
      </c>
      <c r="J314" s="236"/>
      <c r="K314"/>
      <c r="L314"/>
      <c r="M314"/>
      <c r="N314"/>
      <c r="O314"/>
      <c r="P314"/>
      <c r="Q314"/>
      <c r="U314"/>
      <c r="V314" t="s">
        <v>4335</v>
      </c>
      <c r="W314" s="236"/>
      <c r="X314"/>
      <c r="Y314"/>
      <c r="Z314"/>
      <c r="AA314"/>
      <c r="AB314"/>
      <c r="AC314"/>
      <c r="AD314"/>
      <c r="AE314"/>
      <c r="AF314"/>
      <c r="AG314"/>
      <c r="AH314" s="115" t="s">
        <v>4308</v>
      </c>
    </row>
    <row r="315" spans="1:35" hidden="1" x14ac:dyDescent="0.25">
      <c r="A315" s="115">
        <v>305255</v>
      </c>
      <c r="B315" s="115" t="s">
        <v>2136</v>
      </c>
      <c r="C315" s="115" t="s">
        <v>408</v>
      </c>
      <c r="D315" s="115" t="s">
        <v>735</v>
      </c>
      <c r="E315" s="115" t="s">
        <v>77</v>
      </c>
      <c r="F315" s="237">
        <v>31638</v>
      </c>
      <c r="G315" s="115" t="s">
        <v>18</v>
      </c>
      <c r="H315" s="115" t="s">
        <v>16</v>
      </c>
      <c r="I315" t="s">
        <v>199</v>
      </c>
      <c r="J315" s="115" t="s">
        <v>1226</v>
      </c>
      <c r="L315" s="115" t="s">
        <v>18</v>
      </c>
      <c r="U315"/>
      <c r="V315" t="s">
        <v>4334</v>
      </c>
      <c r="AH315" s="115" t="s">
        <v>4308</v>
      </c>
    </row>
    <row r="316" spans="1:35" ht="18" hidden="1" x14ac:dyDescent="0.25">
      <c r="A316" s="235">
        <v>305256</v>
      </c>
      <c r="B316" s="235" t="s">
        <v>4734</v>
      </c>
      <c r="C316" s="235" t="s">
        <v>327</v>
      </c>
      <c r="D316" s="235" t="s">
        <v>1242</v>
      </c>
      <c r="E316"/>
      <c r="F316" s="126"/>
      <c r="G316" s="236"/>
      <c r="H316"/>
      <c r="I316" t="s">
        <v>129</v>
      </c>
      <c r="J316" s="236"/>
      <c r="K316"/>
      <c r="L316"/>
      <c r="M316"/>
      <c r="N316"/>
      <c r="O316"/>
      <c r="P316"/>
      <c r="Q316"/>
      <c r="U316"/>
      <c r="V316" t="s">
        <v>4334</v>
      </c>
      <c r="W316" s="236"/>
      <c r="X316"/>
      <c r="Y316"/>
      <c r="Z316"/>
      <c r="AA316"/>
      <c r="AB316"/>
      <c r="AC316"/>
      <c r="AD316"/>
      <c r="AE316"/>
      <c r="AF316"/>
      <c r="AG316"/>
      <c r="AH316" s="115" t="s">
        <v>4308</v>
      </c>
    </row>
    <row r="317" spans="1:35" ht="18" hidden="1" x14ac:dyDescent="0.25">
      <c r="A317" s="235">
        <v>305267</v>
      </c>
      <c r="B317" s="235" t="s">
        <v>4735</v>
      </c>
      <c r="C317" s="235" t="s">
        <v>689</v>
      </c>
      <c r="D317" s="235" t="s">
        <v>1242</v>
      </c>
      <c r="E317"/>
      <c r="F317" s="126"/>
      <c r="G317" s="236"/>
      <c r="H317"/>
      <c r="I317" t="s">
        <v>199</v>
      </c>
      <c r="J317" s="236"/>
      <c r="K317"/>
      <c r="L317"/>
      <c r="M317"/>
      <c r="N317"/>
      <c r="O317"/>
      <c r="P317"/>
      <c r="Q317"/>
      <c r="U317"/>
      <c r="V317" t="s">
        <v>4329</v>
      </c>
      <c r="W317" s="236"/>
      <c r="X317"/>
      <c r="Y317"/>
      <c r="Z317"/>
      <c r="AA317"/>
      <c r="AB317"/>
      <c r="AC317"/>
      <c r="AD317"/>
      <c r="AE317"/>
      <c r="AF317"/>
      <c r="AG317"/>
      <c r="AH317" s="115" t="s">
        <v>4308</v>
      </c>
    </row>
    <row r="318" spans="1:35" ht="18" hidden="1" x14ac:dyDescent="0.25">
      <c r="A318" s="235">
        <v>305282</v>
      </c>
      <c r="B318" s="235" t="s">
        <v>4736</v>
      </c>
      <c r="C318" s="235" t="s">
        <v>609</v>
      </c>
      <c r="D318" s="235" t="s">
        <v>777</v>
      </c>
      <c r="E318"/>
      <c r="F318" s="126"/>
      <c r="G318" s="236"/>
      <c r="H318"/>
      <c r="I318" t="s">
        <v>199</v>
      </c>
      <c r="J318" s="236"/>
      <c r="K318"/>
      <c r="L318"/>
      <c r="M318"/>
      <c r="N318"/>
      <c r="O318"/>
      <c r="P318"/>
      <c r="Q318"/>
      <c r="U318"/>
      <c r="V318">
        <v>0</v>
      </c>
      <c r="W318" s="236"/>
      <c r="X318"/>
      <c r="Y318"/>
      <c r="Z318"/>
      <c r="AA318"/>
      <c r="AB318"/>
      <c r="AC318"/>
      <c r="AD318"/>
      <c r="AE318"/>
      <c r="AF318"/>
      <c r="AG318"/>
      <c r="AH318" s="115" t="s">
        <v>4308</v>
      </c>
    </row>
    <row r="319" spans="1:35" hidden="1" x14ac:dyDescent="0.25">
      <c r="A319">
        <v>305293</v>
      </c>
      <c r="B319" t="s">
        <v>4737</v>
      </c>
      <c r="C319" t="s">
        <v>4738</v>
      </c>
      <c r="D319" t="s">
        <v>4739</v>
      </c>
      <c r="E319"/>
      <c r="F319" s="126"/>
      <c r="G319"/>
      <c r="H319"/>
      <c r="I319" t="s">
        <v>136</v>
      </c>
      <c r="J319"/>
      <c r="K319"/>
      <c r="L319"/>
      <c r="M319"/>
      <c r="N319"/>
      <c r="O319"/>
      <c r="P319"/>
      <c r="Q319"/>
      <c r="U319"/>
      <c r="V319" t="s">
        <v>4338</v>
      </c>
      <c r="W319"/>
      <c r="X319"/>
      <c r="Y319"/>
      <c r="Z319"/>
      <c r="AA319"/>
      <c r="AB319"/>
      <c r="AC319"/>
      <c r="AD319"/>
      <c r="AE319"/>
      <c r="AF319"/>
      <c r="AG319"/>
    </row>
    <row r="320" spans="1:35" hidden="1" x14ac:dyDescent="0.25">
      <c r="A320">
        <v>305310</v>
      </c>
      <c r="B320" t="s">
        <v>4740</v>
      </c>
      <c r="C320" t="s">
        <v>646</v>
      </c>
      <c r="D320" t="s">
        <v>1027</v>
      </c>
      <c r="E320" t="s">
        <v>77</v>
      </c>
      <c r="F320" s="126">
        <v>29009</v>
      </c>
      <c r="G320" t="s">
        <v>18</v>
      </c>
      <c r="H320" t="s">
        <v>16</v>
      </c>
      <c r="I320" t="s">
        <v>136</v>
      </c>
      <c r="J320" t="s">
        <v>1226</v>
      </c>
      <c r="K320"/>
      <c r="L320" t="s">
        <v>18</v>
      </c>
      <c r="M320"/>
      <c r="N320"/>
      <c r="O320"/>
      <c r="P320"/>
      <c r="Q320"/>
      <c r="U320"/>
      <c r="V320" t="s">
        <v>4337</v>
      </c>
      <c r="W320"/>
      <c r="X320"/>
      <c r="Y320"/>
      <c r="Z320"/>
      <c r="AA320"/>
      <c r="AB320"/>
      <c r="AC320"/>
      <c r="AD320"/>
      <c r="AE320"/>
      <c r="AF320"/>
      <c r="AG320"/>
      <c r="AH320" s="115" t="s">
        <v>4308</v>
      </c>
    </row>
    <row r="321" spans="1:34" ht="18" hidden="1" x14ac:dyDescent="0.25">
      <c r="A321" s="235">
        <v>305314</v>
      </c>
      <c r="B321" s="235" t="s">
        <v>4741</v>
      </c>
      <c r="C321" s="235" t="s">
        <v>329</v>
      </c>
      <c r="D321" s="235" t="s">
        <v>1242</v>
      </c>
      <c r="E321"/>
      <c r="F321" s="126"/>
      <c r="G321" s="236"/>
      <c r="H321"/>
      <c r="I321" t="s">
        <v>199</v>
      </c>
      <c r="J321" s="236"/>
      <c r="K321"/>
      <c r="L321"/>
      <c r="M321"/>
      <c r="N321"/>
      <c r="O321"/>
      <c r="P321"/>
      <c r="Q321"/>
      <c r="U321"/>
      <c r="V321">
        <v>0</v>
      </c>
      <c r="W321" s="236"/>
      <c r="X321"/>
      <c r="Y321"/>
      <c r="Z321"/>
      <c r="AA321"/>
      <c r="AB321"/>
      <c r="AC321"/>
      <c r="AD321"/>
      <c r="AE321"/>
      <c r="AF321"/>
      <c r="AG321"/>
      <c r="AH321" s="115" t="s">
        <v>4308</v>
      </c>
    </row>
    <row r="322" spans="1:34" hidden="1" x14ac:dyDescent="0.25">
      <c r="A322" s="115">
        <v>305315</v>
      </c>
      <c r="B322" s="115" t="s">
        <v>1655</v>
      </c>
      <c r="C322" s="115" t="s">
        <v>414</v>
      </c>
      <c r="D322" s="115" t="s">
        <v>275</v>
      </c>
      <c r="E322" s="115" t="s">
        <v>77</v>
      </c>
      <c r="F322" s="237">
        <v>32051</v>
      </c>
      <c r="G322" s="115" t="s">
        <v>211</v>
      </c>
      <c r="H322" s="115" t="s">
        <v>16</v>
      </c>
      <c r="I322" t="s">
        <v>136</v>
      </c>
      <c r="J322" s="115" t="s">
        <v>1226</v>
      </c>
      <c r="L322" s="115" t="s">
        <v>18</v>
      </c>
      <c r="U322"/>
      <c r="V322" t="s">
        <v>4335</v>
      </c>
      <c r="AG322" s="115" t="s">
        <v>4308</v>
      </c>
      <c r="AH322" s="115" t="s">
        <v>4308</v>
      </c>
    </row>
    <row r="323" spans="1:34" hidden="1" x14ac:dyDescent="0.25">
      <c r="A323" s="115">
        <v>305317</v>
      </c>
      <c r="B323" s="115" t="s">
        <v>2054</v>
      </c>
      <c r="C323" s="115" t="s">
        <v>319</v>
      </c>
      <c r="D323" s="115" t="s">
        <v>491</v>
      </c>
      <c r="E323" s="115" t="s">
        <v>77</v>
      </c>
      <c r="F323" s="237">
        <v>29704</v>
      </c>
      <c r="G323" s="115" t="s">
        <v>18</v>
      </c>
      <c r="H323" s="115" t="s">
        <v>16</v>
      </c>
      <c r="I323" t="s">
        <v>199</v>
      </c>
      <c r="J323" s="115" t="s">
        <v>1226</v>
      </c>
      <c r="L323" s="115" t="s">
        <v>18</v>
      </c>
      <c r="U323"/>
      <c r="V323" t="s">
        <v>4334</v>
      </c>
      <c r="AH323" s="115" t="s">
        <v>4308</v>
      </c>
    </row>
    <row r="324" spans="1:34" ht="18" hidden="1" x14ac:dyDescent="0.25">
      <c r="A324" s="235">
        <v>305326</v>
      </c>
      <c r="B324" s="235" t="s">
        <v>4742</v>
      </c>
      <c r="C324" s="235" t="s">
        <v>4743</v>
      </c>
      <c r="D324" s="235" t="s">
        <v>1294</v>
      </c>
      <c r="E324"/>
      <c r="F324" s="126"/>
      <c r="G324" s="236"/>
      <c r="H324"/>
      <c r="I324" t="s">
        <v>199</v>
      </c>
      <c r="J324" s="236"/>
      <c r="K324"/>
      <c r="L324"/>
      <c r="M324"/>
      <c r="N324"/>
      <c r="O324"/>
      <c r="P324"/>
      <c r="Q324"/>
      <c r="U324"/>
      <c r="V324" t="s">
        <v>4335</v>
      </c>
      <c r="W324" s="236"/>
      <c r="X324"/>
      <c r="Y324"/>
      <c r="Z324"/>
      <c r="AA324"/>
      <c r="AB324"/>
      <c r="AC324"/>
      <c r="AD324"/>
      <c r="AE324"/>
      <c r="AF324"/>
      <c r="AG324"/>
      <c r="AH324" s="115" t="s">
        <v>4308</v>
      </c>
    </row>
    <row r="325" spans="1:34" ht="18" hidden="1" x14ac:dyDescent="0.25">
      <c r="A325" s="235">
        <v>305341</v>
      </c>
      <c r="B325" s="235" t="s">
        <v>4744</v>
      </c>
      <c r="C325" s="235" t="s">
        <v>244</v>
      </c>
      <c r="D325" s="235" t="s">
        <v>4745</v>
      </c>
      <c r="E325"/>
      <c r="F325" s="126"/>
      <c r="G325" s="236"/>
      <c r="H325"/>
      <c r="I325" t="s">
        <v>129</v>
      </c>
      <c r="J325" s="236"/>
      <c r="K325"/>
      <c r="L325"/>
      <c r="M325"/>
      <c r="N325"/>
      <c r="O325"/>
      <c r="P325"/>
      <c r="Q325"/>
      <c r="U325"/>
      <c r="V325" t="s">
        <v>4335</v>
      </c>
      <c r="W325" s="236"/>
      <c r="X325"/>
      <c r="Y325"/>
      <c r="Z325"/>
      <c r="AA325"/>
      <c r="AB325"/>
      <c r="AC325"/>
      <c r="AD325"/>
      <c r="AE325"/>
      <c r="AF325"/>
      <c r="AG325"/>
      <c r="AH325" s="115" t="s">
        <v>4308</v>
      </c>
    </row>
    <row r="326" spans="1:34" ht="18" hidden="1" x14ac:dyDescent="0.25">
      <c r="A326" s="235">
        <v>305344</v>
      </c>
      <c r="B326" s="235" t="s">
        <v>4746</v>
      </c>
      <c r="C326" s="235" t="s">
        <v>212</v>
      </c>
      <c r="D326" s="235" t="s">
        <v>230</v>
      </c>
      <c r="E326"/>
      <c r="F326" s="126"/>
      <c r="G326" s="236"/>
      <c r="H326"/>
      <c r="I326" t="s">
        <v>136</v>
      </c>
      <c r="J326" s="236"/>
      <c r="K326"/>
      <c r="L326"/>
      <c r="M326"/>
      <c r="N326"/>
      <c r="O326"/>
      <c r="P326"/>
      <c r="Q326"/>
      <c r="U326"/>
      <c r="V326">
        <v>0</v>
      </c>
      <c r="W326" s="236"/>
      <c r="X326"/>
      <c r="Y326"/>
      <c r="Z326"/>
      <c r="AA326"/>
      <c r="AB326"/>
      <c r="AC326"/>
      <c r="AD326"/>
      <c r="AE326"/>
      <c r="AF326"/>
      <c r="AG326"/>
    </row>
    <row r="327" spans="1:34" ht="18" hidden="1" x14ac:dyDescent="0.25">
      <c r="A327" s="235">
        <v>305346</v>
      </c>
      <c r="B327" s="235" t="s">
        <v>4747</v>
      </c>
      <c r="C327" s="235" t="s">
        <v>4748</v>
      </c>
      <c r="D327" s="235" t="s">
        <v>742</v>
      </c>
      <c r="E327"/>
      <c r="F327" s="126"/>
      <c r="G327" s="236"/>
      <c r="H327"/>
      <c r="I327" t="s">
        <v>136</v>
      </c>
      <c r="J327" s="236"/>
      <c r="K327"/>
      <c r="L327"/>
      <c r="M327"/>
      <c r="N327"/>
      <c r="O327"/>
      <c r="P327"/>
      <c r="Q327"/>
      <c r="U327"/>
      <c r="V327" t="s">
        <v>4334</v>
      </c>
      <c r="W327" s="236"/>
      <c r="X327"/>
      <c r="Y327"/>
      <c r="Z327"/>
      <c r="AA327"/>
      <c r="AB327"/>
      <c r="AC327"/>
      <c r="AD327"/>
      <c r="AE327"/>
      <c r="AF327"/>
      <c r="AG327"/>
      <c r="AH327" s="115" t="s">
        <v>4308</v>
      </c>
    </row>
    <row r="328" spans="1:34" ht="18" hidden="1" x14ac:dyDescent="0.25">
      <c r="A328" s="235">
        <v>305375</v>
      </c>
      <c r="B328" s="235" t="s">
        <v>4749</v>
      </c>
      <c r="C328" s="235" t="s">
        <v>4750</v>
      </c>
      <c r="D328" s="235" t="s">
        <v>1294</v>
      </c>
      <c r="E328"/>
      <c r="F328" s="126"/>
      <c r="G328" s="236"/>
      <c r="H328"/>
      <c r="I328" t="s">
        <v>199</v>
      </c>
      <c r="J328" s="236"/>
      <c r="K328"/>
      <c r="L328"/>
      <c r="M328"/>
      <c r="N328"/>
      <c r="O328"/>
      <c r="P328"/>
      <c r="Q328"/>
      <c r="U328"/>
      <c r="V328">
        <v>0</v>
      </c>
      <c r="W328" s="236"/>
      <c r="X328"/>
      <c r="Y328"/>
      <c r="Z328"/>
      <c r="AA328"/>
      <c r="AB328"/>
      <c r="AC328"/>
      <c r="AD328"/>
      <c r="AE328"/>
      <c r="AF328"/>
      <c r="AG328"/>
      <c r="AH328" s="115" t="s">
        <v>4308</v>
      </c>
    </row>
    <row r="329" spans="1:34" ht="18" hidden="1" x14ac:dyDescent="0.25">
      <c r="A329" s="235">
        <v>305384</v>
      </c>
      <c r="B329" s="235" t="s">
        <v>4751</v>
      </c>
      <c r="C329" s="235" t="s">
        <v>364</v>
      </c>
      <c r="D329" s="235" t="s">
        <v>4752</v>
      </c>
      <c r="E329"/>
      <c r="F329" s="126"/>
      <c r="G329" s="236"/>
      <c r="H329"/>
      <c r="I329" t="s">
        <v>199</v>
      </c>
      <c r="J329" s="236"/>
      <c r="K329"/>
      <c r="L329"/>
      <c r="M329"/>
      <c r="N329"/>
      <c r="O329"/>
      <c r="P329"/>
      <c r="Q329"/>
      <c r="U329"/>
      <c r="V329" t="s">
        <v>4337</v>
      </c>
      <c r="W329" s="236"/>
      <c r="X329"/>
      <c r="Y329"/>
      <c r="Z329"/>
      <c r="AA329"/>
      <c r="AB329"/>
      <c r="AC329"/>
      <c r="AD329"/>
      <c r="AE329"/>
      <c r="AF329"/>
      <c r="AG329"/>
      <c r="AH329" s="115" t="s">
        <v>4308</v>
      </c>
    </row>
    <row r="330" spans="1:34" hidden="1" x14ac:dyDescent="0.25">
      <c r="A330">
        <v>305400</v>
      </c>
      <c r="B330" t="s">
        <v>4753</v>
      </c>
      <c r="C330" t="s">
        <v>4754</v>
      </c>
      <c r="D330" t="s">
        <v>281</v>
      </c>
      <c r="E330"/>
      <c r="F330" s="126"/>
      <c r="G330"/>
      <c r="H330"/>
      <c r="I330" t="s">
        <v>129</v>
      </c>
      <c r="J330"/>
      <c r="K330"/>
      <c r="L330"/>
      <c r="M330"/>
      <c r="N330"/>
      <c r="O330"/>
      <c r="P330"/>
      <c r="Q330"/>
      <c r="U330"/>
      <c r="V330" t="s">
        <v>4338</v>
      </c>
      <c r="W330"/>
      <c r="X330"/>
      <c r="Y330"/>
      <c r="Z330"/>
      <c r="AA330"/>
      <c r="AB330"/>
      <c r="AC330"/>
      <c r="AD330"/>
      <c r="AE330"/>
      <c r="AF330"/>
      <c r="AG330" t="s">
        <v>4308</v>
      </c>
      <c r="AH330" s="115" t="s">
        <v>4308</v>
      </c>
    </row>
    <row r="331" spans="1:34" ht="18" hidden="1" x14ac:dyDescent="0.25">
      <c r="A331" s="235">
        <v>305416</v>
      </c>
      <c r="B331" s="235" t="s">
        <v>4755</v>
      </c>
      <c r="C331" s="235" t="s">
        <v>4756</v>
      </c>
      <c r="D331" s="235" t="s">
        <v>1242</v>
      </c>
      <c r="E331"/>
      <c r="F331" s="126"/>
      <c r="G331" s="236"/>
      <c r="H331"/>
      <c r="I331" t="s">
        <v>199</v>
      </c>
      <c r="J331" s="236"/>
      <c r="K331"/>
      <c r="L331"/>
      <c r="M331"/>
      <c r="N331"/>
      <c r="O331"/>
      <c r="P331"/>
      <c r="Q331"/>
      <c r="U331"/>
      <c r="V331">
        <v>0</v>
      </c>
      <c r="W331" s="236"/>
      <c r="X331"/>
      <c r="Y331"/>
      <c r="Z331"/>
      <c r="AA331"/>
      <c r="AB331"/>
      <c r="AC331"/>
      <c r="AD331"/>
      <c r="AE331"/>
      <c r="AF331"/>
      <c r="AG331"/>
      <c r="AH331" s="115" t="s">
        <v>4308</v>
      </c>
    </row>
    <row r="332" spans="1:34" ht="18" hidden="1" x14ac:dyDescent="0.25">
      <c r="A332" s="235">
        <v>305427</v>
      </c>
      <c r="B332" s="235" t="s">
        <v>4757</v>
      </c>
      <c r="C332" s="235" t="s">
        <v>683</v>
      </c>
      <c r="D332" s="235" t="s">
        <v>275</v>
      </c>
      <c r="E332"/>
      <c r="F332" s="126"/>
      <c r="G332" s="236"/>
      <c r="H332"/>
      <c r="I332" t="s">
        <v>136</v>
      </c>
      <c r="J332" s="236"/>
      <c r="K332"/>
      <c r="L332"/>
      <c r="M332"/>
      <c r="N332"/>
      <c r="O332"/>
      <c r="P332"/>
      <c r="Q332"/>
      <c r="U332"/>
      <c r="V332" t="s">
        <v>4335</v>
      </c>
      <c r="W332" s="236"/>
      <c r="X332"/>
      <c r="Y332"/>
      <c r="Z332"/>
      <c r="AA332"/>
      <c r="AB332"/>
      <c r="AC332"/>
      <c r="AD332"/>
      <c r="AE332"/>
      <c r="AF332"/>
      <c r="AG332"/>
      <c r="AH332" s="115" t="s">
        <v>4308</v>
      </c>
    </row>
    <row r="333" spans="1:34" hidden="1" x14ac:dyDescent="0.25">
      <c r="A333" s="115">
        <v>305442</v>
      </c>
      <c r="B333" s="115" t="s">
        <v>2052</v>
      </c>
      <c r="C333" s="115" t="s">
        <v>593</v>
      </c>
      <c r="D333" s="115" t="s">
        <v>316</v>
      </c>
      <c r="E333" s="115" t="s">
        <v>77</v>
      </c>
      <c r="F333" s="237">
        <v>31486</v>
      </c>
      <c r="G333" s="115" t="s">
        <v>428</v>
      </c>
      <c r="H333" s="115" t="s">
        <v>16</v>
      </c>
      <c r="I333" t="s">
        <v>199</v>
      </c>
      <c r="J333" s="115" t="s">
        <v>1226</v>
      </c>
      <c r="L333" s="115" t="s">
        <v>30</v>
      </c>
      <c r="U333"/>
      <c r="V333" t="s">
        <v>4334</v>
      </c>
      <c r="AE333" s="115" t="s">
        <v>4308</v>
      </c>
      <c r="AF333" s="115" t="s">
        <v>4308</v>
      </c>
      <c r="AG333" s="115" t="s">
        <v>4308</v>
      </c>
      <c r="AH333" s="115" t="s">
        <v>4308</v>
      </c>
    </row>
    <row r="334" spans="1:34" ht="18" hidden="1" x14ac:dyDescent="0.25">
      <c r="A334" s="235">
        <v>305461</v>
      </c>
      <c r="B334" s="235" t="s">
        <v>4758</v>
      </c>
      <c r="C334" s="235" t="s">
        <v>662</v>
      </c>
      <c r="D334" s="235" t="s">
        <v>1242</v>
      </c>
      <c r="E334"/>
      <c r="F334" s="126"/>
      <c r="G334" s="236"/>
      <c r="H334"/>
      <c r="I334" t="s">
        <v>199</v>
      </c>
      <c r="J334" s="236"/>
      <c r="K334"/>
      <c r="L334"/>
      <c r="M334"/>
      <c r="N334"/>
      <c r="O334"/>
      <c r="P334"/>
      <c r="Q334"/>
      <c r="U334"/>
      <c r="V334" t="s">
        <v>4335</v>
      </c>
      <c r="W334" s="236"/>
      <c r="X334"/>
      <c r="Y334"/>
      <c r="Z334"/>
      <c r="AA334"/>
      <c r="AB334"/>
      <c r="AC334"/>
      <c r="AD334"/>
      <c r="AE334"/>
      <c r="AF334"/>
      <c r="AG334"/>
      <c r="AH334" s="115" t="s">
        <v>4308</v>
      </c>
    </row>
    <row r="335" spans="1:34" hidden="1" x14ac:dyDescent="0.25">
      <c r="A335">
        <v>305482</v>
      </c>
      <c r="B335" t="s">
        <v>4759</v>
      </c>
      <c r="C335" t="s">
        <v>4760</v>
      </c>
      <c r="D335" t="s">
        <v>4761</v>
      </c>
      <c r="E335" t="s">
        <v>76</v>
      </c>
      <c r="F335" s="126">
        <v>27115</v>
      </c>
      <c r="G335" t="s">
        <v>18</v>
      </c>
      <c r="H335" t="s">
        <v>16</v>
      </c>
      <c r="I335" t="s">
        <v>136</v>
      </c>
      <c r="J335" t="s">
        <v>15</v>
      </c>
      <c r="K335"/>
      <c r="L335" t="s">
        <v>18</v>
      </c>
      <c r="M335"/>
      <c r="N335"/>
      <c r="O335"/>
      <c r="P335"/>
      <c r="Q335"/>
      <c r="U335"/>
      <c r="V335" t="s">
        <v>16623</v>
      </c>
      <c r="W335"/>
      <c r="X335"/>
      <c r="Y335"/>
      <c r="Z335"/>
      <c r="AA335"/>
      <c r="AB335"/>
      <c r="AC335"/>
      <c r="AD335"/>
      <c r="AE335"/>
      <c r="AF335"/>
      <c r="AG335"/>
    </row>
    <row r="336" spans="1:34" ht="18" hidden="1" x14ac:dyDescent="0.25">
      <c r="A336" s="235">
        <v>305487</v>
      </c>
      <c r="B336" s="235" t="s">
        <v>4762</v>
      </c>
      <c r="C336" s="235" t="s">
        <v>4763</v>
      </c>
      <c r="D336" s="235" t="s">
        <v>4764</v>
      </c>
      <c r="E336"/>
      <c r="F336" s="126"/>
      <c r="G336" s="236"/>
      <c r="H336"/>
      <c r="I336" t="s">
        <v>136</v>
      </c>
      <c r="J336" s="236"/>
      <c r="K336"/>
      <c r="L336"/>
      <c r="M336"/>
      <c r="N336"/>
      <c r="O336"/>
      <c r="P336"/>
      <c r="Q336"/>
      <c r="U336"/>
      <c r="V336" t="s">
        <v>4335</v>
      </c>
      <c r="W336" s="236"/>
      <c r="X336"/>
      <c r="Y336"/>
      <c r="Z336"/>
      <c r="AA336"/>
      <c r="AB336"/>
      <c r="AC336"/>
      <c r="AD336"/>
      <c r="AE336"/>
      <c r="AF336"/>
      <c r="AG336"/>
      <c r="AH336" s="115" t="s">
        <v>4308</v>
      </c>
    </row>
    <row r="337" spans="1:35" ht="18" hidden="1" x14ac:dyDescent="0.25">
      <c r="A337" s="235">
        <v>305497</v>
      </c>
      <c r="B337" s="235" t="s">
        <v>4765</v>
      </c>
      <c r="C337" s="235" t="s">
        <v>4766</v>
      </c>
      <c r="D337" s="235" t="s">
        <v>4767</v>
      </c>
      <c r="E337"/>
      <c r="F337" s="126"/>
      <c r="G337" s="236"/>
      <c r="H337"/>
      <c r="I337" t="s">
        <v>199</v>
      </c>
      <c r="J337" s="236"/>
      <c r="K337"/>
      <c r="L337"/>
      <c r="M337"/>
      <c r="N337"/>
      <c r="O337"/>
      <c r="P337"/>
      <c r="Q337"/>
      <c r="U337"/>
      <c r="V337" t="s">
        <v>4337</v>
      </c>
      <c r="W337" s="236"/>
      <c r="X337"/>
      <c r="Y337"/>
      <c r="Z337"/>
      <c r="AA337"/>
      <c r="AB337"/>
      <c r="AC337"/>
      <c r="AD337"/>
      <c r="AE337"/>
      <c r="AF337"/>
      <c r="AG337"/>
      <c r="AH337" s="115" t="s">
        <v>4308</v>
      </c>
    </row>
    <row r="338" spans="1:35" ht="18" x14ac:dyDescent="0.25">
      <c r="A338" s="235">
        <v>305510</v>
      </c>
      <c r="B338" s="235" t="s">
        <v>4768</v>
      </c>
      <c r="C338" s="235" t="s">
        <v>250</v>
      </c>
      <c r="D338" s="235" t="s">
        <v>742</v>
      </c>
      <c r="E338"/>
      <c r="F338" s="126"/>
      <c r="G338" s="236"/>
      <c r="H338"/>
      <c r="I338" t="s">
        <v>107</v>
      </c>
      <c r="J338" s="236"/>
      <c r="K338"/>
      <c r="L338"/>
      <c r="M338"/>
      <c r="N338"/>
      <c r="O338"/>
      <c r="P338"/>
      <c r="Q338"/>
      <c r="U338"/>
      <c r="V338" t="s">
        <v>4336</v>
      </c>
      <c r="W338" s="236"/>
      <c r="X338"/>
      <c r="Y338"/>
      <c r="Z338"/>
      <c r="AA338"/>
      <c r="AB338"/>
      <c r="AC338"/>
      <c r="AD338"/>
      <c r="AE338"/>
      <c r="AF338"/>
      <c r="AG338"/>
      <c r="AH338" s="115" t="s">
        <v>4308</v>
      </c>
      <c r="AI338" s="115" t="e">
        <f>VLOOKUP(A338,'[2]دراسات قانونية'!$A$3:$E$600,1,0)</f>
        <v>#N/A</v>
      </c>
    </row>
    <row r="339" spans="1:35" ht="18" hidden="1" x14ac:dyDescent="0.25">
      <c r="A339" s="235">
        <v>305512</v>
      </c>
      <c r="B339" s="235" t="s">
        <v>4769</v>
      </c>
      <c r="C339" s="235" t="s">
        <v>212</v>
      </c>
      <c r="D339" s="235" t="s">
        <v>612</v>
      </c>
      <c r="E339"/>
      <c r="F339" s="126"/>
      <c r="G339" s="236"/>
      <c r="H339"/>
      <c r="I339" t="s">
        <v>129</v>
      </c>
      <c r="J339" s="236"/>
      <c r="K339"/>
      <c r="L339"/>
      <c r="M339"/>
      <c r="N339"/>
      <c r="O339"/>
      <c r="P339"/>
      <c r="Q339"/>
      <c r="U339"/>
      <c r="V339" t="s">
        <v>4335</v>
      </c>
      <c r="W339" s="236"/>
      <c r="X339"/>
      <c r="Y339"/>
      <c r="Z339"/>
      <c r="AA339"/>
      <c r="AB339"/>
      <c r="AC339"/>
      <c r="AD339"/>
      <c r="AE339"/>
      <c r="AF339"/>
      <c r="AG339"/>
      <c r="AH339" s="115" t="s">
        <v>4308</v>
      </c>
    </row>
    <row r="340" spans="1:35" hidden="1" x14ac:dyDescent="0.25">
      <c r="A340" s="115">
        <v>305516</v>
      </c>
      <c r="B340" s="115" t="s">
        <v>2049</v>
      </c>
      <c r="C340" s="115" t="s">
        <v>250</v>
      </c>
      <c r="D340" s="115" t="s">
        <v>323</v>
      </c>
      <c r="E340" s="115" t="s">
        <v>77</v>
      </c>
      <c r="F340" s="237"/>
      <c r="H340" s="115" t="s">
        <v>16</v>
      </c>
      <c r="I340" t="s">
        <v>199</v>
      </c>
      <c r="U340"/>
      <c r="V340" t="s">
        <v>4335</v>
      </c>
      <c r="AD340" s="115" t="s">
        <v>4308</v>
      </c>
      <c r="AE340" s="115" t="s">
        <v>4308</v>
      </c>
      <c r="AF340" s="115" t="s">
        <v>4308</v>
      </c>
      <c r="AG340" s="115" t="s">
        <v>4308</v>
      </c>
      <c r="AH340" s="115" t="s">
        <v>4308</v>
      </c>
    </row>
    <row r="341" spans="1:35" ht="18" x14ac:dyDescent="0.25">
      <c r="A341" s="235">
        <v>305517</v>
      </c>
      <c r="B341" s="235" t="s">
        <v>4770</v>
      </c>
      <c r="C341" s="235" t="s">
        <v>825</v>
      </c>
      <c r="D341" s="235" t="s">
        <v>521</v>
      </c>
      <c r="E341"/>
      <c r="F341" s="126"/>
      <c r="G341" s="236"/>
      <c r="H341"/>
      <c r="I341" t="s">
        <v>107</v>
      </c>
      <c r="J341" s="236"/>
      <c r="K341"/>
      <c r="L341"/>
      <c r="M341"/>
      <c r="N341"/>
      <c r="O341"/>
      <c r="P341"/>
      <c r="Q341"/>
      <c r="U341"/>
      <c r="V341" t="s">
        <v>4335</v>
      </c>
      <c r="W341" s="236"/>
      <c r="X341"/>
      <c r="Y341"/>
      <c r="Z341"/>
      <c r="AA341"/>
      <c r="AB341"/>
      <c r="AC341"/>
      <c r="AD341"/>
      <c r="AE341"/>
      <c r="AF341"/>
      <c r="AG341"/>
      <c r="AH341" s="115" t="s">
        <v>4308</v>
      </c>
      <c r="AI341" s="115" t="e">
        <f>VLOOKUP(A341,'[2]دراسات قانونية'!$A$3:$E$600,1,0)</f>
        <v>#N/A</v>
      </c>
    </row>
    <row r="342" spans="1:35" ht="18" hidden="1" x14ac:dyDescent="0.25">
      <c r="A342" s="235">
        <v>305520</v>
      </c>
      <c r="B342" s="235" t="s">
        <v>4771</v>
      </c>
      <c r="C342" s="235" t="s">
        <v>570</v>
      </c>
      <c r="D342" s="235" t="s">
        <v>1261</v>
      </c>
      <c r="E342"/>
      <c r="F342" s="126"/>
      <c r="G342" s="236"/>
      <c r="H342"/>
      <c r="I342" t="s">
        <v>136</v>
      </c>
      <c r="J342" s="236"/>
      <c r="K342"/>
      <c r="L342"/>
      <c r="M342"/>
      <c r="N342"/>
      <c r="O342"/>
      <c r="P342"/>
      <c r="Q342"/>
      <c r="U342"/>
      <c r="V342" t="s">
        <v>4335</v>
      </c>
      <c r="W342" s="236"/>
      <c r="X342"/>
      <c r="Y342"/>
      <c r="Z342"/>
      <c r="AA342"/>
      <c r="AB342"/>
      <c r="AC342"/>
      <c r="AD342"/>
      <c r="AE342"/>
      <c r="AF342"/>
      <c r="AG342"/>
      <c r="AH342" s="115" t="s">
        <v>4308</v>
      </c>
    </row>
    <row r="343" spans="1:35" ht="18" x14ac:dyDescent="0.25">
      <c r="A343" s="235">
        <v>305532</v>
      </c>
      <c r="B343" s="235" t="s">
        <v>4772</v>
      </c>
      <c r="C343" s="235" t="s">
        <v>212</v>
      </c>
      <c r="D343" s="235" t="s">
        <v>1242</v>
      </c>
      <c r="E343"/>
      <c r="F343" s="126"/>
      <c r="G343" s="236"/>
      <c r="H343"/>
      <c r="I343" t="s">
        <v>107</v>
      </c>
      <c r="J343" s="236"/>
      <c r="K343"/>
      <c r="L343"/>
      <c r="M343"/>
      <c r="N343"/>
      <c r="O343"/>
      <c r="P343"/>
      <c r="Q343"/>
      <c r="U343"/>
      <c r="V343" t="s">
        <v>4335</v>
      </c>
      <c r="W343" s="236"/>
      <c r="X343"/>
      <c r="Y343"/>
      <c r="Z343"/>
      <c r="AA343"/>
      <c r="AB343"/>
      <c r="AC343"/>
      <c r="AD343"/>
      <c r="AE343"/>
      <c r="AF343"/>
      <c r="AG343"/>
      <c r="AH343" s="115" t="s">
        <v>4308</v>
      </c>
      <c r="AI343" s="115" t="e">
        <f>VLOOKUP(A343,'[2]دراسات قانونية'!$A$3:$E$600,1,0)</f>
        <v>#N/A</v>
      </c>
    </row>
    <row r="344" spans="1:35" ht="18" x14ac:dyDescent="0.25">
      <c r="A344" s="235">
        <v>305541</v>
      </c>
      <c r="B344" s="235" t="s">
        <v>4773</v>
      </c>
      <c r="C344" s="235" t="s">
        <v>250</v>
      </c>
      <c r="D344" s="235" t="s">
        <v>1242</v>
      </c>
      <c r="E344"/>
      <c r="F344" s="126"/>
      <c r="G344" s="236"/>
      <c r="H344"/>
      <c r="I344" t="s">
        <v>107</v>
      </c>
      <c r="J344" s="236"/>
      <c r="K344"/>
      <c r="L344"/>
      <c r="M344"/>
      <c r="N344"/>
      <c r="O344"/>
      <c r="P344"/>
      <c r="Q344"/>
      <c r="U344"/>
      <c r="V344" t="s">
        <v>4335</v>
      </c>
      <c r="W344" s="236"/>
      <c r="X344"/>
      <c r="Y344"/>
      <c r="Z344"/>
      <c r="AA344"/>
      <c r="AB344"/>
      <c r="AC344"/>
      <c r="AD344"/>
      <c r="AE344"/>
      <c r="AF344"/>
      <c r="AG344"/>
      <c r="AH344" s="115" t="s">
        <v>4308</v>
      </c>
      <c r="AI344" s="115" t="e">
        <f>VLOOKUP(A344,'[2]دراسات قانونية'!$A$3:$E$600,1,0)</f>
        <v>#N/A</v>
      </c>
    </row>
    <row r="345" spans="1:35" ht="18" hidden="1" x14ac:dyDescent="0.25">
      <c r="A345" s="235">
        <v>305566</v>
      </c>
      <c r="B345" s="235" t="s">
        <v>4774</v>
      </c>
      <c r="C345" s="235" t="s">
        <v>264</v>
      </c>
      <c r="D345" s="235" t="s">
        <v>378</v>
      </c>
      <c r="E345"/>
      <c r="F345" s="126"/>
      <c r="G345" s="236"/>
      <c r="H345"/>
      <c r="I345" t="s">
        <v>129</v>
      </c>
      <c r="J345" s="236"/>
      <c r="K345"/>
      <c r="L345"/>
      <c r="M345"/>
      <c r="N345"/>
      <c r="O345"/>
      <c r="P345"/>
      <c r="Q345"/>
      <c r="U345"/>
      <c r="V345" t="s">
        <v>4335</v>
      </c>
      <c r="W345" s="236"/>
      <c r="X345"/>
      <c r="Y345"/>
      <c r="Z345"/>
      <c r="AA345"/>
      <c r="AB345"/>
      <c r="AC345"/>
      <c r="AD345"/>
      <c r="AE345"/>
      <c r="AF345"/>
      <c r="AG345"/>
      <c r="AH345" s="115" t="s">
        <v>4308</v>
      </c>
    </row>
    <row r="346" spans="1:35" hidden="1" x14ac:dyDescent="0.25">
      <c r="A346">
        <v>305596</v>
      </c>
      <c r="B346" t="s">
        <v>4775</v>
      </c>
      <c r="C346" t="s">
        <v>4776</v>
      </c>
      <c r="D346" t="s">
        <v>320</v>
      </c>
      <c r="E346" t="s">
        <v>77</v>
      </c>
      <c r="F346" s="126">
        <v>31658</v>
      </c>
      <c r="G346" t="s">
        <v>61</v>
      </c>
      <c r="H346" t="s">
        <v>16</v>
      </c>
      <c r="I346" t="s">
        <v>136</v>
      </c>
      <c r="J346" t="s">
        <v>1226</v>
      </c>
      <c r="K346"/>
      <c r="L346" t="s">
        <v>61</v>
      </c>
      <c r="M346"/>
      <c r="N346"/>
      <c r="O346"/>
      <c r="P346"/>
      <c r="Q346"/>
      <c r="U346"/>
      <c r="V346" t="s">
        <v>4330</v>
      </c>
      <c r="W346"/>
      <c r="X346"/>
      <c r="Y346"/>
      <c r="Z346"/>
      <c r="AA346"/>
      <c r="AB346"/>
      <c r="AC346"/>
      <c r="AD346"/>
      <c r="AE346" t="s">
        <v>4308</v>
      </c>
      <c r="AF346" t="s">
        <v>4308</v>
      </c>
      <c r="AG346" t="s">
        <v>4308</v>
      </c>
      <c r="AH346" s="115" t="s">
        <v>4308</v>
      </c>
    </row>
    <row r="347" spans="1:35" ht="18" x14ac:dyDescent="0.25">
      <c r="A347" s="235">
        <v>305622</v>
      </c>
      <c r="B347" s="235" t="s">
        <v>4777</v>
      </c>
      <c r="C347" s="235" t="s">
        <v>825</v>
      </c>
      <c r="D347" s="235" t="s">
        <v>214</v>
      </c>
      <c r="E347"/>
      <c r="F347" s="126"/>
      <c r="G347" s="236"/>
      <c r="H347"/>
      <c r="I347" t="s">
        <v>107</v>
      </c>
      <c r="J347" s="236"/>
      <c r="K347"/>
      <c r="L347"/>
      <c r="M347"/>
      <c r="N347"/>
      <c r="O347"/>
      <c r="P347"/>
      <c r="Q347"/>
      <c r="U347"/>
      <c r="V347" t="s">
        <v>4335</v>
      </c>
      <c r="W347" s="236"/>
      <c r="X347"/>
      <c r="Y347"/>
      <c r="Z347"/>
      <c r="AA347"/>
      <c r="AB347"/>
      <c r="AC347"/>
      <c r="AD347"/>
      <c r="AE347"/>
      <c r="AF347"/>
      <c r="AG347"/>
      <c r="AH347" s="115" t="s">
        <v>4308</v>
      </c>
      <c r="AI347" s="115" t="e">
        <f>VLOOKUP(A347,'[2]دراسات قانونية'!$A$3:$E$600,1,0)</f>
        <v>#N/A</v>
      </c>
    </row>
    <row r="348" spans="1:35" hidden="1" x14ac:dyDescent="0.25">
      <c r="A348" s="115">
        <v>305654</v>
      </c>
      <c r="B348" s="115" t="s">
        <v>1992</v>
      </c>
      <c r="C348" s="115" t="s">
        <v>1041</v>
      </c>
      <c r="D348" s="115" t="s">
        <v>1993</v>
      </c>
      <c r="E348" s="115" t="s">
        <v>76</v>
      </c>
      <c r="F348" s="237">
        <v>30413</v>
      </c>
      <c r="G348" s="115" t="s">
        <v>817</v>
      </c>
      <c r="H348" s="115" t="s">
        <v>16</v>
      </c>
      <c r="I348" t="s">
        <v>199</v>
      </c>
      <c r="J348" s="115" t="s">
        <v>1226</v>
      </c>
      <c r="L348" s="115" t="s">
        <v>30</v>
      </c>
      <c r="U348"/>
      <c r="V348" t="s">
        <v>4337</v>
      </c>
    </row>
    <row r="349" spans="1:35" hidden="1" x14ac:dyDescent="0.25">
      <c r="A349" s="115">
        <v>305658</v>
      </c>
      <c r="B349" s="115" t="s">
        <v>2323</v>
      </c>
      <c r="C349" s="115" t="s">
        <v>1384</v>
      </c>
      <c r="D349" s="115" t="s">
        <v>2324</v>
      </c>
      <c r="E349" s="115" t="s">
        <v>76</v>
      </c>
      <c r="F349" s="237">
        <v>31342</v>
      </c>
      <c r="G349" s="115" t="s">
        <v>47</v>
      </c>
      <c r="H349" s="115" t="s">
        <v>16</v>
      </c>
      <c r="I349" t="s">
        <v>199</v>
      </c>
      <c r="J349" s="115" t="s">
        <v>1226</v>
      </c>
      <c r="L349" s="115" t="s">
        <v>47</v>
      </c>
      <c r="U349"/>
      <c r="V349" t="s">
        <v>16623</v>
      </c>
      <c r="AG349" s="115" t="s">
        <v>4308</v>
      </c>
      <c r="AH349" s="115" t="s">
        <v>4308</v>
      </c>
    </row>
    <row r="350" spans="1:35" ht="18" hidden="1" x14ac:dyDescent="0.25">
      <c r="A350" s="235">
        <v>305667</v>
      </c>
      <c r="B350" s="235" t="s">
        <v>4778</v>
      </c>
      <c r="C350" s="235" t="s">
        <v>4779</v>
      </c>
      <c r="D350" s="235" t="s">
        <v>480</v>
      </c>
      <c r="E350"/>
      <c r="F350" s="126"/>
      <c r="G350" s="236"/>
      <c r="H350"/>
      <c r="I350" t="s">
        <v>199</v>
      </c>
      <c r="J350" s="236"/>
      <c r="K350"/>
      <c r="L350"/>
      <c r="M350"/>
      <c r="N350"/>
      <c r="O350"/>
      <c r="P350"/>
      <c r="Q350"/>
      <c r="U350"/>
      <c r="V350" t="s">
        <v>4329</v>
      </c>
      <c r="W350" s="236"/>
      <c r="X350"/>
      <c r="Y350"/>
      <c r="Z350"/>
      <c r="AA350"/>
      <c r="AB350"/>
      <c r="AC350"/>
      <c r="AD350"/>
      <c r="AE350"/>
      <c r="AF350"/>
      <c r="AG350"/>
      <c r="AH350" s="115" t="s">
        <v>4308</v>
      </c>
    </row>
    <row r="351" spans="1:35" ht="18" x14ac:dyDescent="0.25">
      <c r="A351" s="235">
        <v>305675</v>
      </c>
      <c r="B351" s="235" t="s">
        <v>4780</v>
      </c>
      <c r="C351" s="235" t="s">
        <v>680</v>
      </c>
      <c r="D351" s="235" t="s">
        <v>4781</v>
      </c>
      <c r="E351"/>
      <c r="F351" s="126"/>
      <c r="G351" s="236"/>
      <c r="H351"/>
      <c r="I351" t="s">
        <v>107</v>
      </c>
      <c r="J351" s="236"/>
      <c r="K351"/>
      <c r="L351"/>
      <c r="M351"/>
      <c r="N351"/>
      <c r="O351"/>
      <c r="P351"/>
      <c r="Q351"/>
      <c r="U351"/>
      <c r="V351" t="s">
        <v>4335</v>
      </c>
      <c r="W351" s="236"/>
      <c r="X351"/>
      <c r="Y351"/>
      <c r="Z351"/>
      <c r="AA351"/>
      <c r="AB351"/>
      <c r="AC351"/>
      <c r="AD351"/>
      <c r="AE351"/>
      <c r="AF351"/>
      <c r="AG351"/>
      <c r="AH351" s="115" t="s">
        <v>4308</v>
      </c>
      <c r="AI351" s="115" t="e">
        <f>VLOOKUP(A351,'[2]دراسات قانونية'!$A$3:$E$600,1,0)</f>
        <v>#N/A</v>
      </c>
    </row>
    <row r="352" spans="1:35" ht="18" x14ac:dyDescent="0.25">
      <c r="A352" s="235">
        <v>305699</v>
      </c>
      <c r="B352" s="235" t="s">
        <v>4782</v>
      </c>
      <c r="C352" s="235" t="s">
        <v>453</v>
      </c>
      <c r="D352" s="235" t="s">
        <v>238</v>
      </c>
      <c r="E352"/>
      <c r="F352" s="126"/>
      <c r="G352" s="236"/>
      <c r="H352"/>
      <c r="I352" t="s">
        <v>107</v>
      </c>
      <c r="J352" s="236"/>
      <c r="K352"/>
      <c r="L352"/>
      <c r="M352"/>
      <c r="N352"/>
      <c r="O352"/>
      <c r="P352"/>
      <c r="Q352"/>
      <c r="U352"/>
      <c r="V352" t="s">
        <v>4337</v>
      </c>
      <c r="W352" s="236"/>
      <c r="X352"/>
      <c r="Y352"/>
      <c r="Z352"/>
      <c r="AA352"/>
      <c r="AB352"/>
      <c r="AC352"/>
      <c r="AD352"/>
      <c r="AE352"/>
      <c r="AF352"/>
      <c r="AG352"/>
      <c r="AH352" s="115" t="s">
        <v>4308</v>
      </c>
      <c r="AI352" s="115" t="e">
        <f>VLOOKUP(A352,'[2]دراسات قانونية'!$A$3:$E$600,1,0)</f>
        <v>#N/A</v>
      </c>
    </row>
    <row r="353" spans="1:35" hidden="1" x14ac:dyDescent="0.25">
      <c r="A353" s="115">
        <v>305702</v>
      </c>
      <c r="B353" s="115" t="s">
        <v>998</v>
      </c>
      <c r="C353" s="115" t="s">
        <v>227</v>
      </c>
      <c r="D353" s="115" t="s">
        <v>1006</v>
      </c>
      <c r="E353" s="115" t="s">
        <v>76</v>
      </c>
      <c r="F353" s="237">
        <v>29393</v>
      </c>
      <c r="G353" s="115" t="s">
        <v>40</v>
      </c>
      <c r="H353" s="115" t="s">
        <v>16</v>
      </c>
      <c r="I353" t="s">
        <v>199</v>
      </c>
      <c r="J353" s="115" t="s">
        <v>1226</v>
      </c>
      <c r="L353" s="115" t="s">
        <v>40</v>
      </c>
      <c r="U353"/>
      <c r="V353">
        <v>0</v>
      </c>
    </row>
    <row r="354" spans="1:35" hidden="1" x14ac:dyDescent="0.25">
      <c r="A354">
        <v>305725</v>
      </c>
      <c r="B354" t="s">
        <v>4783</v>
      </c>
      <c r="C354" t="s">
        <v>250</v>
      </c>
      <c r="D354" t="s">
        <v>268</v>
      </c>
      <c r="E354" t="s">
        <v>76</v>
      </c>
      <c r="F354" s="126">
        <v>31795</v>
      </c>
      <c r="G354" t="s">
        <v>40</v>
      </c>
      <c r="H354" t="s">
        <v>16</v>
      </c>
      <c r="I354" t="s">
        <v>136</v>
      </c>
      <c r="J354" t="s">
        <v>1226</v>
      </c>
      <c r="K354"/>
      <c r="L354" t="s">
        <v>40</v>
      </c>
      <c r="M354"/>
      <c r="N354"/>
      <c r="O354"/>
      <c r="P354"/>
      <c r="Q354"/>
      <c r="U354"/>
      <c r="V354" t="s">
        <v>4334</v>
      </c>
      <c r="W354"/>
      <c r="X354"/>
      <c r="Y354"/>
      <c r="Z354"/>
      <c r="AA354"/>
      <c r="AB354"/>
      <c r="AC354"/>
      <c r="AD354"/>
      <c r="AE354" t="s">
        <v>4308</v>
      </c>
      <c r="AF354" t="s">
        <v>4308</v>
      </c>
      <c r="AG354" t="s">
        <v>4308</v>
      </c>
      <c r="AH354" s="115" t="s">
        <v>4308</v>
      </c>
    </row>
    <row r="355" spans="1:35" hidden="1" x14ac:dyDescent="0.25">
      <c r="A355" s="115">
        <v>305738</v>
      </c>
      <c r="B355" s="115" t="s">
        <v>1990</v>
      </c>
      <c r="C355" s="115" t="s">
        <v>442</v>
      </c>
      <c r="D355" s="115" t="s">
        <v>1565</v>
      </c>
      <c r="E355" s="115" t="s">
        <v>76</v>
      </c>
      <c r="F355" s="237">
        <v>31635</v>
      </c>
      <c r="G355" s="115" t="s">
        <v>18</v>
      </c>
      <c r="H355" s="115" t="s">
        <v>16</v>
      </c>
      <c r="I355" t="s">
        <v>199</v>
      </c>
      <c r="J355" s="115" t="s">
        <v>15</v>
      </c>
      <c r="L355" s="115" t="s">
        <v>30</v>
      </c>
      <c r="U355"/>
      <c r="V355" t="s">
        <v>4334</v>
      </c>
      <c r="AH355" s="115" t="s">
        <v>4308</v>
      </c>
    </row>
    <row r="356" spans="1:35" ht="18" hidden="1" x14ac:dyDescent="0.25">
      <c r="A356" s="235">
        <v>305739</v>
      </c>
      <c r="B356" s="235" t="s">
        <v>4784</v>
      </c>
      <c r="C356" s="235" t="s">
        <v>4785</v>
      </c>
      <c r="D356" s="235" t="s">
        <v>281</v>
      </c>
      <c r="E356"/>
      <c r="F356" s="126"/>
      <c r="G356" s="236"/>
      <c r="H356"/>
      <c r="I356" t="s">
        <v>199</v>
      </c>
      <c r="J356" s="236"/>
      <c r="K356"/>
      <c r="L356"/>
      <c r="M356"/>
      <c r="N356"/>
      <c r="O356"/>
      <c r="P356"/>
      <c r="Q356"/>
      <c r="U356"/>
      <c r="V356">
        <v>0</v>
      </c>
      <c r="W356" s="236"/>
      <c r="X356"/>
      <c r="Y356"/>
      <c r="Z356"/>
      <c r="AA356"/>
      <c r="AB356"/>
      <c r="AC356"/>
      <c r="AD356"/>
      <c r="AE356"/>
      <c r="AF356"/>
      <c r="AG356"/>
    </row>
    <row r="357" spans="1:35" hidden="1" x14ac:dyDescent="0.25">
      <c r="A357" s="115">
        <v>305740</v>
      </c>
      <c r="B357" s="115" t="s">
        <v>1817</v>
      </c>
      <c r="C357" s="115" t="s">
        <v>246</v>
      </c>
      <c r="D357" s="115" t="s">
        <v>450</v>
      </c>
      <c r="E357" s="115" t="s">
        <v>76</v>
      </c>
      <c r="F357" s="237">
        <v>29952</v>
      </c>
      <c r="G357" s="115" t="s">
        <v>1818</v>
      </c>
      <c r="H357" s="115" t="s">
        <v>16</v>
      </c>
      <c r="I357" t="s">
        <v>199</v>
      </c>
      <c r="J357" s="115" t="s">
        <v>1226</v>
      </c>
      <c r="L357" s="115" t="s">
        <v>30</v>
      </c>
      <c r="U357"/>
      <c r="V357" t="s">
        <v>4337</v>
      </c>
    </row>
    <row r="358" spans="1:35" ht="18" x14ac:dyDescent="0.25">
      <c r="A358" s="235">
        <v>305745</v>
      </c>
      <c r="B358" s="235" t="s">
        <v>4786</v>
      </c>
      <c r="C358" s="235" t="s">
        <v>570</v>
      </c>
      <c r="D358" s="235" t="s">
        <v>1242</v>
      </c>
      <c r="E358"/>
      <c r="F358" s="126"/>
      <c r="G358" s="236"/>
      <c r="H358"/>
      <c r="I358" t="s">
        <v>107</v>
      </c>
      <c r="J358" s="236"/>
      <c r="K358"/>
      <c r="L358"/>
      <c r="M358"/>
      <c r="N358"/>
      <c r="O358"/>
      <c r="P358"/>
      <c r="Q358"/>
      <c r="U358"/>
      <c r="V358">
        <v>0</v>
      </c>
      <c r="W358" s="236"/>
      <c r="X358"/>
      <c r="Y358"/>
      <c r="Z358"/>
      <c r="AA358"/>
      <c r="AB358"/>
      <c r="AC358"/>
      <c r="AD358"/>
      <c r="AE358"/>
      <c r="AF358"/>
      <c r="AG358"/>
      <c r="AH358" s="115" t="s">
        <v>4308</v>
      </c>
      <c r="AI358" s="115" t="e">
        <f>VLOOKUP(A358,'[2]دراسات قانونية'!$A$3:$E$600,1,0)</f>
        <v>#N/A</v>
      </c>
    </row>
    <row r="359" spans="1:35" ht="18" hidden="1" x14ac:dyDescent="0.25">
      <c r="A359" s="235">
        <v>305756</v>
      </c>
      <c r="B359" s="235" t="s">
        <v>4787</v>
      </c>
      <c r="C359" s="235" t="s">
        <v>227</v>
      </c>
      <c r="D359" s="235" t="s">
        <v>280</v>
      </c>
      <c r="E359"/>
      <c r="F359" s="126"/>
      <c r="G359" s="236"/>
      <c r="H359"/>
      <c r="I359" t="s">
        <v>136</v>
      </c>
      <c r="J359" s="236"/>
      <c r="K359"/>
      <c r="L359"/>
      <c r="M359"/>
      <c r="N359"/>
      <c r="O359"/>
      <c r="P359"/>
      <c r="Q359"/>
      <c r="U359"/>
      <c r="V359" t="s">
        <v>4335</v>
      </c>
      <c r="W359" s="236"/>
      <c r="X359"/>
      <c r="Y359"/>
      <c r="Z359"/>
      <c r="AA359"/>
      <c r="AB359"/>
      <c r="AC359"/>
      <c r="AD359"/>
      <c r="AE359"/>
      <c r="AF359"/>
      <c r="AG359"/>
      <c r="AH359" s="115" t="s">
        <v>4308</v>
      </c>
    </row>
    <row r="360" spans="1:35" hidden="1" x14ac:dyDescent="0.25">
      <c r="A360">
        <v>305771</v>
      </c>
      <c r="B360" t="s">
        <v>4788</v>
      </c>
      <c r="C360" t="s">
        <v>570</v>
      </c>
      <c r="D360" t="s">
        <v>1242</v>
      </c>
      <c r="E360" t="s">
        <v>77</v>
      </c>
      <c r="F360" s="126"/>
      <c r="G360"/>
      <c r="H360" t="s">
        <v>16</v>
      </c>
      <c r="I360" t="s">
        <v>129</v>
      </c>
      <c r="J360"/>
      <c r="K360"/>
      <c r="L360"/>
      <c r="M360"/>
      <c r="N360"/>
      <c r="O360"/>
      <c r="P360"/>
      <c r="Q360"/>
      <c r="U360"/>
      <c r="V360" t="s">
        <v>4414</v>
      </c>
      <c r="W360"/>
      <c r="X360"/>
      <c r="Y360" t="s">
        <v>4308</v>
      </c>
      <c r="Z360"/>
      <c r="AA360" t="s">
        <v>4308</v>
      </c>
      <c r="AB360" t="s">
        <v>4308</v>
      </c>
      <c r="AC360" t="s">
        <v>4308</v>
      </c>
      <c r="AD360" t="s">
        <v>4308</v>
      </c>
      <c r="AE360" t="s">
        <v>4308</v>
      </c>
      <c r="AF360" t="s">
        <v>4308</v>
      </c>
      <c r="AG360" t="s">
        <v>4308</v>
      </c>
      <c r="AH360" s="115" t="s">
        <v>4308</v>
      </c>
    </row>
    <row r="361" spans="1:35" ht="18" hidden="1" x14ac:dyDescent="0.25">
      <c r="A361" s="235">
        <v>305794</v>
      </c>
      <c r="B361" s="235" t="s">
        <v>4789</v>
      </c>
      <c r="C361" s="235" t="s">
        <v>4163</v>
      </c>
      <c r="D361" s="235" t="s">
        <v>1056</v>
      </c>
      <c r="E361"/>
      <c r="F361" s="126"/>
      <c r="G361" s="236"/>
      <c r="H361"/>
      <c r="I361" t="s">
        <v>199</v>
      </c>
      <c r="J361" s="236"/>
      <c r="K361"/>
      <c r="L361"/>
      <c r="M361"/>
      <c r="N361"/>
      <c r="O361"/>
      <c r="P361"/>
      <c r="Q361"/>
      <c r="U361"/>
      <c r="V361" t="s">
        <v>4335</v>
      </c>
      <c r="W361" s="236"/>
      <c r="X361"/>
      <c r="Y361"/>
      <c r="Z361"/>
      <c r="AA361"/>
      <c r="AB361"/>
      <c r="AC361"/>
      <c r="AD361"/>
      <c r="AE361"/>
      <c r="AF361"/>
      <c r="AG361"/>
      <c r="AH361" s="115" t="s">
        <v>4308</v>
      </c>
    </row>
    <row r="362" spans="1:35" ht="18" x14ac:dyDescent="0.25">
      <c r="A362" s="235">
        <v>305855</v>
      </c>
      <c r="B362" s="235" t="s">
        <v>4790</v>
      </c>
      <c r="C362" s="235" t="s">
        <v>579</v>
      </c>
      <c r="D362" s="235" t="s">
        <v>447</v>
      </c>
      <c r="E362"/>
      <c r="F362" s="126"/>
      <c r="G362" s="236"/>
      <c r="H362"/>
      <c r="I362" t="s">
        <v>107</v>
      </c>
      <c r="J362" s="236"/>
      <c r="K362"/>
      <c r="L362"/>
      <c r="M362"/>
      <c r="N362"/>
      <c r="O362"/>
      <c r="P362"/>
      <c r="Q362"/>
      <c r="U362"/>
      <c r="V362" t="s">
        <v>4337</v>
      </c>
      <c r="W362" s="236"/>
      <c r="X362"/>
      <c r="Y362"/>
      <c r="Z362"/>
      <c r="AA362"/>
      <c r="AB362"/>
      <c r="AC362"/>
      <c r="AD362"/>
      <c r="AE362"/>
      <c r="AF362"/>
      <c r="AG362"/>
      <c r="AH362" s="115" t="s">
        <v>4308</v>
      </c>
      <c r="AI362" s="115" t="e">
        <f>VLOOKUP(A362,'[2]دراسات قانونية'!$A$3:$E$600,1,0)</f>
        <v>#N/A</v>
      </c>
    </row>
    <row r="363" spans="1:35" ht="18" hidden="1" x14ac:dyDescent="0.25">
      <c r="A363" s="235">
        <v>305860</v>
      </c>
      <c r="B363" s="235" t="s">
        <v>4791</v>
      </c>
      <c r="C363" s="235" t="s">
        <v>4792</v>
      </c>
      <c r="D363" s="235" t="s">
        <v>1389</v>
      </c>
      <c r="E363"/>
      <c r="F363" s="126"/>
      <c r="G363" s="236"/>
      <c r="H363"/>
      <c r="I363" t="s">
        <v>136</v>
      </c>
      <c r="J363" s="236"/>
      <c r="K363"/>
      <c r="L363"/>
      <c r="M363"/>
      <c r="N363"/>
      <c r="O363"/>
      <c r="P363"/>
      <c r="Q363"/>
      <c r="U363"/>
      <c r="V363" t="s">
        <v>4335</v>
      </c>
      <c r="W363" s="236"/>
      <c r="X363"/>
      <c r="Y363"/>
      <c r="Z363"/>
      <c r="AA363"/>
      <c r="AB363"/>
      <c r="AC363"/>
      <c r="AD363"/>
      <c r="AE363"/>
      <c r="AF363"/>
      <c r="AG363"/>
      <c r="AH363" s="115" t="s">
        <v>4308</v>
      </c>
    </row>
    <row r="364" spans="1:35" hidden="1" x14ac:dyDescent="0.25">
      <c r="A364">
        <v>305915</v>
      </c>
      <c r="B364" t="s">
        <v>4793</v>
      </c>
      <c r="C364" t="s">
        <v>518</v>
      </c>
      <c r="D364" t="s">
        <v>1467</v>
      </c>
      <c r="E364"/>
      <c r="F364" s="126"/>
      <c r="G364"/>
      <c r="H364"/>
      <c r="I364" t="s">
        <v>136</v>
      </c>
      <c r="J364"/>
      <c r="K364"/>
      <c r="L364"/>
      <c r="M364"/>
      <c r="N364"/>
      <c r="O364"/>
      <c r="P364"/>
      <c r="Q364"/>
      <c r="U364"/>
      <c r="V364" t="s">
        <v>4335</v>
      </c>
      <c r="W364"/>
      <c r="X364"/>
      <c r="Y364"/>
      <c r="Z364"/>
      <c r="AA364"/>
      <c r="AB364"/>
      <c r="AC364"/>
      <c r="AD364"/>
      <c r="AE364"/>
      <c r="AF364"/>
      <c r="AG364" t="s">
        <v>4308</v>
      </c>
      <c r="AH364" s="115" t="s">
        <v>4308</v>
      </c>
    </row>
    <row r="365" spans="1:35" ht="18" hidden="1" x14ac:dyDescent="0.25">
      <c r="A365" s="235">
        <v>305941</v>
      </c>
      <c r="B365" s="235" t="s">
        <v>4794</v>
      </c>
      <c r="C365" s="235" t="s">
        <v>1273</v>
      </c>
      <c r="D365" s="235" t="s">
        <v>4795</v>
      </c>
      <c r="E365"/>
      <c r="F365" s="126"/>
      <c r="G365" s="236"/>
      <c r="H365"/>
      <c r="I365" t="s">
        <v>136</v>
      </c>
      <c r="J365" s="236"/>
      <c r="K365"/>
      <c r="L365"/>
      <c r="M365"/>
      <c r="N365"/>
      <c r="O365"/>
      <c r="P365"/>
      <c r="Q365"/>
      <c r="U365"/>
      <c r="V365" t="s">
        <v>4335</v>
      </c>
      <c r="W365" s="236"/>
      <c r="X365"/>
      <c r="Y365"/>
      <c r="Z365"/>
      <c r="AA365"/>
      <c r="AB365"/>
      <c r="AC365"/>
      <c r="AD365"/>
      <c r="AE365"/>
      <c r="AF365"/>
      <c r="AG365"/>
      <c r="AH365" s="115" t="s">
        <v>4308</v>
      </c>
    </row>
    <row r="366" spans="1:35" hidden="1" x14ac:dyDescent="0.25">
      <c r="A366" s="115">
        <v>305951</v>
      </c>
      <c r="B366" s="115" t="s">
        <v>1636</v>
      </c>
      <c r="C366" s="115" t="s">
        <v>244</v>
      </c>
      <c r="D366" s="115" t="s">
        <v>969</v>
      </c>
      <c r="E366" s="115" t="s">
        <v>76</v>
      </c>
      <c r="F366" s="237">
        <v>30774</v>
      </c>
      <c r="G366" s="115" t="s">
        <v>1637</v>
      </c>
      <c r="H366" s="115" t="s">
        <v>16</v>
      </c>
      <c r="I366" t="s">
        <v>199</v>
      </c>
      <c r="J366" s="115" t="s">
        <v>1226</v>
      </c>
      <c r="L366" s="115" t="s">
        <v>58</v>
      </c>
      <c r="U366"/>
      <c r="V366" t="s">
        <v>4329</v>
      </c>
    </row>
    <row r="367" spans="1:35" ht="18" x14ac:dyDescent="0.25">
      <c r="A367" s="235">
        <v>305963</v>
      </c>
      <c r="B367" s="235" t="s">
        <v>4796</v>
      </c>
      <c r="C367" s="235" t="s">
        <v>903</v>
      </c>
      <c r="D367" s="235" t="s">
        <v>424</v>
      </c>
      <c r="E367"/>
      <c r="F367" s="126"/>
      <c r="G367" s="236"/>
      <c r="H367"/>
      <c r="I367" t="s">
        <v>107</v>
      </c>
      <c r="J367" s="236"/>
      <c r="K367"/>
      <c r="L367"/>
      <c r="M367"/>
      <c r="N367"/>
      <c r="O367"/>
      <c r="P367"/>
      <c r="Q367"/>
      <c r="U367"/>
      <c r="V367" t="s">
        <v>4335</v>
      </c>
      <c r="W367" s="236"/>
      <c r="X367"/>
      <c r="Y367"/>
      <c r="Z367"/>
      <c r="AA367"/>
      <c r="AB367"/>
      <c r="AC367"/>
      <c r="AD367"/>
      <c r="AE367"/>
      <c r="AF367"/>
      <c r="AG367"/>
      <c r="AH367" s="115" t="s">
        <v>4308</v>
      </c>
      <c r="AI367" s="115" t="e">
        <f>VLOOKUP(A367,'[2]دراسات قانونية'!$A$3:$E$600,1,0)</f>
        <v>#N/A</v>
      </c>
    </row>
    <row r="368" spans="1:35" ht="18" x14ac:dyDescent="0.25">
      <c r="A368" s="235">
        <v>305965</v>
      </c>
      <c r="B368" s="235" t="s">
        <v>4797</v>
      </c>
      <c r="C368" s="235" t="s">
        <v>227</v>
      </c>
      <c r="D368" s="235" t="s">
        <v>537</v>
      </c>
      <c r="E368"/>
      <c r="F368" s="126"/>
      <c r="G368" s="236"/>
      <c r="H368"/>
      <c r="I368" t="s">
        <v>107</v>
      </c>
      <c r="J368" s="236"/>
      <c r="K368"/>
      <c r="L368"/>
      <c r="M368"/>
      <c r="N368"/>
      <c r="O368"/>
      <c r="P368"/>
      <c r="Q368"/>
      <c r="U368"/>
      <c r="V368" t="s">
        <v>4335</v>
      </c>
      <c r="W368" s="236"/>
      <c r="X368"/>
      <c r="Y368"/>
      <c r="Z368"/>
      <c r="AA368"/>
      <c r="AB368"/>
      <c r="AC368"/>
      <c r="AD368"/>
      <c r="AE368"/>
      <c r="AF368"/>
      <c r="AG368"/>
      <c r="AH368" s="115" t="s">
        <v>4308</v>
      </c>
      <c r="AI368" s="115" t="e">
        <f>VLOOKUP(A368,'[2]دراسات قانونية'!$A$3:$E$600,1,0)</f>
        <v>#N/A</v>
      </c>
    </row>
    <row r="369" spans="1:35" ht="18" hidden="1" x14ac:dyDescent="0.25">
      <c r="A369" s="235">
        <v>305974</v>
      </c>
      <c r="B369" s="235" t="s">
        <v>4798</v>
      </c>
      <c r="C369" s="235" t="s">
        <v>212</v>
      </c>
      <c r="D369" s="235" t="s">
        <v>430</v>
      </c>
      <c r="E369"/>
      <c r="F369" s="126"/>
      <c r="G369" s="236"/>
      <c r="H369"/>
      <c r="I369" t="s">
        <v>199</v>
      </c>
      <c r="J369" s="236"/>
      <c r="K369"/>
      <c r="L369"/>
      <c r="M369"/>
      <c r="N369"/>
      <c r="O369"/>
      <c r="P369"/>
      <c r="Q369"/>
      <c r="U369"/>
      <c r="V369" t="s">
        <v>4330</v>
      </c>
      <c r="W369" s="236"/>
      <c r="X369"/>
      <c r="Y369"/>
      <c r="Z369"/>
      <c r="AA369"/>
      <c r="AB369"/>
      <c r="AC369"/>
      <c r="AD369"/>
      <c r="AE369"/>
      <c r="AF369"/>
      <c r="AG369"/>
      <c r="AH369" s="115" t="s">
        <v>4308</v>
      </c>
    </row>
    <row r="370" spans="1:35" ht="18" hidden="1" x14ac:dyDescent="0.25">
      <c r="A370" s="235">
        <v>305985</v>
      </c>
      <c r="B370" s="235" t="s">
        <v>4799</v>
      </c>
      <c r="C370" s="235" t="s">
        <v>244</v>
      </c>
      <c r="D370" s="235" t="s">
        <v>4800</v>
      </c>
      <c r="E370"/>
      <c r="F370" s="126"/>
      <c r="G370" s="236"/>
      <c r="H370"/>
      <c r="I370" t="s">
        <v>129</v>
      </c>
      <c r="J370" s="236"/>
      <c r="K370"/>
      <c r="L370"/>
      <c r="M370"/>
      <c r="N370"/>
      <c r="O370"/>
      <c r="P370"/>
      <c r="Q370"/>
      <c r="U370"/>
      <c r="V370" t="s">
        <v>4334</v>
      </c>
      <c r="W370" s="236"/>
      <c r="X370"/>
      <c r="Y370"/>
      <c r="Z370"/>
      <c r="AA370"/>
      <c r="AB370"/>
      <c r="AC370"/>
      <c r="AD370"/>
      <c r="AE370"/>
      <c r="AF370"/>
      <c r="AG370"/>
      <c r="AH370" s="115" t="s">
        <v>4308</v>
      </c>
    </row>
    <row r="371" spans="1:35" hidden="1" x14ac:dyDescent="0.25">
      <c r="A371">
        <v>306002</v>
      </c>
      <c r="B371" t="s">
        <v>4801</v>
      </c>
      <c r="C371" t="s">
        <v>609</v>
      </c>
      <c r="D371" t="s">
        <v>4802</v>
      </c>
      <c r="E371" t="s">
        <v>77</v>
      </c>
      <c r="F371" s="126">
        <v>30075</v>
      </c>
      <c r="G371" t="s">
        <v>4803</v>
      </c>
      <c r="H371" t="s">
        <v>16</v>
      </c>
      <c r="I371" t="s">
        <v>136</v>
      </c>
      <c r="J371" t="s">
        <v>1226</v>
      </c>
      <c r="K371"/>
      <c r="L371" t="s">
        <v>18</v>
      </c>
      <c r="M371"/>
      <c r="N371"/>
      <c r="O371"/>
      <c r="P371"/>
      <c r="Q371"/>
      <c r="U371"/>
      <c r="V371" t="s">
        <v>4414</v>
      </c>
      <c r="W371"/>
      <c r="X371"/>
      <c r="Y371"/>
      <c r="Z371"/>
      <c r="AA371"/>
      <c r="AB371"/>
      <c r="AC371"/>
      <c r="AD371"/>
      <c r="AE371"/>
      <c r="AF371"/>
      <c r="AG371"/>
      <c r="AH371" s="115" t="s">
        <v>4308</v>
      </c>
    </row>
    <row r="372" spans="1:35" hidden="1" x14ac:dyDescent="0.25">
      <c r="A372">
        <v>306014</v>
      </c>
      <c r="B372" t="s">
        <v>4804</v>
      </c>
      <c r="C372" t="s">
        <v>446</v>
      </c>
      <c r="D372" t="s">
        <v>365</v>
      </c>
      <c r="E372"/>
      <c r="F372" s="126"/>
      <c r="G372"/>
      <c r="H372"/>
      <c r="I372" t="s">
        <v>136</v>
      </c>
      <c r="J372"/>
      <c r="K372"/>
      <c r="L372"/>
      <c r="M372"/>
      <c r="N372"/>
      <c r="O372"/>
      <c r="P372"/>
      <c r="Q372"/>
      <c r="U372"/>
      <c r="V372" t="s">
        <v>4335</v>
      </c>
      <c r="W372"/>
      <c r="X372"/>
      <c r="Y372"/>
      <c r="Z372"/>
      <c r="AA372"/>
      <c r="AB372"/>
      <c r="AC372"/>
      <c r="AD372"/>
      <c r="AE372"/>
      <c r="AF372"/>
      <c r="AG372"/>
      <c r="AH372" s="115" t="s">
        <v>4308</v>
      </c>
    </row>
    <row r="373" spans="1:35" ht="18" x14ac:dyDescent="0.25">
      <c r="A373" s="235">
        <v>306038</v>
      </c>
      <c r="B373" s="235" t="s">
        <v>4805</v>
      </c>
      <c r="C373" s="235" t="s">
        <v>244</v>
      </c>
      <c r="D373" s="235" t="s">
        <v>445</v>
      </c>
      <c r="E373"/>
      <c r="F373" s="126"/>
      <c r="G373" s="236"/>
      <c r="H373"/>
      <c r="I373" t="s">
        <v>107</v>
      </c>
      <c r="J373" s="236"/>
      <c r="K373"/>
      <c r="L373"/>
      <c r="M373"/>
      <c r="N373"/>
      <c r="O373"/>
      <c r="P373"/>
      <c r="Q373"/>
      <c r="U373"/>
      <c r="V373" t="s">
        <v>4335</v>
      </c>
      <c r="W373" s="236"/>
      <c r="X373"/>
      <c r="Y373"/>
      <c r="Z373"/>
      <c r="AA373"/>
      <c r="AB373"/>
      <c r="AC373"/>
      <c r="AD373"/>
      <c r="AE373"/>
      <c r="AF373"/>
      <c r="AG373"/>
      <c r="AH373" s="115" t="s">
        <v>4308</v>
      </c>
      <c r="AI373" s="115" t="e">
        <f>VLOOKUP(A373,'[2]دراسات قانونية'!$A$3:$E$600,1,0)</f>
        <v>#N/A</v>
      </c>
    </row>
    <row r="374" spans="1:35" hidden="1" x14ac:dyDescent="0.25">
      <c r="A374">
        <v>306043</v>
      </c>
      <c r="B374" t="s">
        <v>4806</v>
      </c>
      <c r="C374" t="s">
        <v>523</v>
      </c>
      <c r="D374" t="s">
        <v>276</v>
      </c>
      <c r="E374" t="s">
        <v>76</v>
      </c>
      <c r="F374" s="126">
        <v>31247</v>
      </c>
      <c r="G374" t="s">
        <v>37</v>
      </c>
      <c r="H374" t="s">
        <v>16</v>
      </c>
      <c r="I374" t="s">
        <v>136</v>
      </c>
      <c r="J374" t="s">
        <v>1226</v>
      </c>
      <c r="K374"/>
      <c r="L374" t="s">
        <v>37</v>
      </c>
      <c r="M374"/>
      <c r="N374"/>
      <c r="O374"/>
      <c r="P374"/>
      <c r="Q374"/>
      <c r="U374"/>
      <c r="V374" t="s">
        <v>4334</v>
      </c>
      <c r="W374"/>
      <c r="X374"/>
      <c r="Y374"/>
      <c r="Z374"/>
      <c r="AA374"/>
      <c r="AB374"/>
      <c r="AC374"/>
      <c r="AD374"/>
      <c r="AE374"/>
      <c r="AF374"/>
      <c r="AG374"/>
      <c r="AH374" s="115" t="s">
        <v>4308</v>
      </c>
    </row>
    <row r="375" spans="1:35" hidden="1" x14ac:dyDescent="0.25">
      <c r="A375" s="115">
        <v>306045</v>
      </c>
      <c r="B375" s="115" t="s">
        <v>2691</v>
      </c>
      <c r="C375" s="115" t="s">
        <v>212</v>
      </c>
      <c r="D375" s="115" t="s">
        <v>238</v>
      </c>
      <c r="E375" s="115" t="s">
        <v>76</v>
      </c>
      <c r="F375" s="237">
        <v>30715</v>
      </c>
      <c r="G375" s="115" t="s">
        <v>18</v>
      </c>
      <c r="H375" s="115" t="s">
        <v>16</v>
      </c>
      <c r="I375" t="s">
        <v>199</v>
      </c>
      <c r="J375" s="115" t="s">
        <v>1226</v>
      </c>
      <c r="L375" s="115" t="s">
        <v>18</v>
      </c>
      <c r="U375"/>
      <c r="V375">
        <v>0</v>
      </c>
    </row>
    <row r="376" spans="1:35" hidden="1" x14ac:dyDescent="0.25">
      <c r="A376">
        <v>306048</v>
      </c>
      <c r="B376" t="s">
        <v>4807</v>
      </c>
      <c r="C376" t="s">
        <v>332</v>
      </c>
      <c r="D376" t="s">
        <v>445</v>
      </c>
      <c r="E376"/>
      <c r="F376" s="126"/>
      <c r="G376"/>
      <c r="H376"/>
      <c r="I376" t="s">
        <v>129</v>
      </c>
      <c r="J376"/>
      <c r="K376"/>
      <c r="L376"/>
      <c r="M376"/>
      <c r="N376"/>
      <c r="O376"/>
      <c r="P376"/>
      <c r="Q376"/>
      <c r="U376"/>
      <c r="V376" t="s">
        <v>4413</v>
      </c>
      <c r="W376"/>
      <c r="X376"/>
      <c r="Y376"/>
      <c r="Z376"/>
      <c r="AA376"/>
      <c r="AB376"/>
      <c r="AC376"/>
      <c r="AD376"/>
      <c r="AE376"/>
      <c r="AF376"/>
      <c r="AG376" t="s">
        <v>4308</v>
      </c>
      <c r="AH376" s="115" t="s">
        <v>4308</v>
      </c>
    </row>
    <row r="377" spans="1:35" hidden="1" x14ac:dyDescent="0.25">
      <c r="A377" s="115">
        <v>306069</v>
      </c>
      <c r="B377" s="115" t="s">
        <v>1503</v>
      </c>
      <c r="C377" s="115" t="s">
        <v>227</v>
      </c>
      <c r="D377" s="115" t="s">
        <v>985</v>
      </c>
      <c r="E377" s="115" t="s">
        <v>77</v>
      </c>
      <c r="F377" s="237">
        <v>31104</v>
      </c>
      <c r="G377" s="115" t="s">
        <v>397</v>
      </c>
      <c r="H377" s="115" t="s">
        <v>16</v>
      </c>
      <c r="I377" t="s">
        <v>199</v>
      </c>
      <c r="J377" s="115" t="s">
        <v>1226</v>
      </c>
      <c r="L377" s="115" t="s">
        <v>18</v>
      </c>
      <c r="U377"/>
      <c r="V377" t="s">
        <v>16623</v>
      </c>
    </row>
    <row r="378" spans="1:35" x14ac:dyDescent="0.25">
      <c r="A378" s="115">
        <v>306089</v>
      </c>
      <c r="B378" s="115" t="s">
        <v>4808</v>
      </c>
      <c r="C378" s="115" t="s">
        <v>223</v>
      </c>
      <c r="D378" s="115" t="s">
        <v>493</v>
      </c>
      <c r="E378" s="115" t="s">
        <v>77</v>
      </c>
      <c r="F378" s="237">
        <v>29919</v>
      </c>
      <c r="G378" s="115" t="s">
        <v>4809</v>
      </c>
      <c r="H378" s="115" t="s">
        <v>16</v>
      </c>
      <c r="I378" t="s">
        <v>107</v>
      </c>
      <c r="U378"/>
      <c r="V378" t="s">
        <v>4335</v>
      </c>
      <c r="AD378" s="115" t="s">
        <v>4308</v>
      </c>
      <c r="AE378" s="115" t="s">
        <v>4308</v>
      </c>
      <c r="AF378" s="115" t="s">
        <v>4308</v>
      </c>
      <c r="AG378" s="115" t="s">
        <v>4308</v>
      </c>
      <c r="AH378" s="115" t="s">
        <v>4308</v>
      </c>
      <c r="AI378" s="115" t="e">
        <f>VLOOKUP(A378,'[2]دراسات قانونية'!$A$3:$E$600,1,0)</f>
        <v>#N/A</v>
      </c>
    </row>
    <row r="379" spans="1:35" ht="18" hidden="1" x14ac:dyDescent="0.25">
      <c r="A379" s="235">
        <v>306091</v>
      </c>
      <c r="B379" s="235" t="s">
        <v>4810</v>
      </c>
      <c r="C379" s="235" t="s">
        <v>4811</v>
      </c>
      <c r="D379" s="235" t="s">
        <v>1242</v>
      </c>
      <c r="E379"/>
      <c r="F379" s="126"/>
      <c r="G379" s="236"/>
      <c r="H379"/>
      <c r="I379" t="s">
        <v>136</v>
      </c>
      <c r="J379" s="236"/>
      <c r="K379"/>
      <c r="L379"/>
      <c r="M379"/>
      <c r="N379"/>
      <c r="O379"/>
      <c r="P379"/>
      <c r="Q379"/>
      <c r="U379"/>
      <c r="V379" t="s">
        <v>4335</v>
      </c>
      <c r="W379" s="236"/>
      <c r="X379"/>
      <c r="Y379"/>
      <c r="Z379"/>
      <c r="AA379"/>
      <c r="AB379"/>
      <c r="AC379"/>
      <c r="AD379"/>
      <c r="AE379"/>
      <c r="AF379"/>
      <c r="AG379"/>
      <c r="AH379" s="115" t="s">
        <v>4308</v>
      </c>
    </row>
    <row r="380" spans="1:35" hidden="1" x14ac:dyDescent="0.25">
      <c r="A380">
        <v>306111</v>
      </c>
      <c r="B380" t="s">
        <v>4812</v>
      </c>
      <c r="C380" t="s">
        <v>822</v>
      </c>
      <c r="D380" t="s">
        <v>4813</v>
      </c>
      <c r="E380" t="s">
        <v>77</v>
      </c>
      <c r="F380" s="126">
        <v>30038</v>
      </c>
      <c r="G380" t="s">
        <v>18</v>
      </c>
      <c r="H380" t="s">
        <v>16</v>
      </c>
      <c r="I380" t="s">
        <v>129</v>
      </c>
      <c r="J380"/>
      <c r="K380"/>
      <c r="L380"/>
      <c r="M380"/>
      <c r="N380"/>
      <c r="O380"/>
      <c r="P380"/>
      <c r="Q380"/>
      <c r="U380"/>
      <c r="V380" t="s">
        <v>4334</v>
      </c>
      <c r="W380"/>
      <c r="X380"/>
      <c r="Y380"/>
      <c r="Z380"/>
      <c r="AA380"/>
      <c r="AB380"/>
      <c r="AC380"/>
      <c r="AD380"/>
      <c r="AE380"/>
      <c r="AF380"/>
      <c r="AG380"/>
      <c r="AH380" s="115" t="s">
        <v>4308</v>
      </c>
    </row>
    <row r="381" spans="1:35" ht="18" hidden="1" x14ac:dyDescent="0.25">
      <c r="A381" s="235">
        <v>306116</v>
      </c>
      <c r="B381" s="235" t="s">
        <v>4814</v>
      </c>
      <c r="C381" s="235" t="s">
        <v>227</v>
      </c>
      <c r="D381" s="235" t="s">
        <v>4815</v>
      </c>
      <c r="E381"/>
      <c r="F381" s="126"/>
      <c r="G381" s="236"/>
      <c r="H381"/>
      <c r="I381" t="s">
        <v>129</v>
      </c>
      <c r="J381" s="236"/>
      <c r="K381"/>
      <c r="L381"/>
      <c r="M381"/>
      <c r="N381"/>
      <c r="O381"/>
      <c r="P381"/>
      <c r="Q381"/>
      <c r="U381"/>
      <c r="V381" t="s">
        <v>16623</v>
      </c>
      <c r="W381" s="236"/>
      <c r="X381"/>
      <c r="Y381"/>
      <c r="Z381"/>
      <c r="AA381"/>
      <c r="AB381"/>
      <c r="AC381"/>
      <c r="AD381"/>
      <c r="AE381"/>
      <c r="AF381"/>
      <c r="AG381"/>
      <c r="AH381" s="115" t="s">
        <v>4308</v>
      </c>
    </row>
    <row r="382" spans="1:35" ht="18" hidden="1" x14ac:dyDescent="0.25">
      <c r="A382" s="235">
        <v>306119</v>
      </c>
      <c r="B382" s="235" t="s">
        <v>4816</v>
      </c>
      <c r="C382" s="235" t="s">
        <v>271</v>
      </c>
      <c r="D382" s="235" t="s">
        <v>1242</v>
      </c>
      <c r="E382"/>
      <c r="F382" s="126"/>
      <c r="G382" s="236"/>
      <c r="H382"/>
      <c r="I382" t="s">
        <v>199</v>
      </c>
      <c r="J382" s="236"/>
      <c r="K382"/>
      <c r="L382"/>
      <c r="M382"/>
      <c r="N382"/>
      <c r="O382"/>
      <c r="P382"/>
      <c r="Q382"/>
      <c r="U382"/>
      <c r="V382" t="s">
        <v>4334</v>
      </c>
      <c r="W382" s="236"/>
      <c r="X382"/>
      <c r="Y382"/>
      <c r="Z382"/>
      <c r="AA382"/>
      <c r="AB382"/>
      <c r="AC382"/>
      <c r="AD382"/>
      <c r="AE382"/>
      <c r="AF382"/>
      <c r="AG382"/>
      <c r="AH382" s="115" t="s">
        <v>4308</v>
      </c>
    </row>
    <row r="383" spans="1:35" ht="18" hidden="1" x14ac:dyDescent="0.25">
      <c r="A383" s="235">
        <v>306122</v>
      </c>
      <c r="B383" s="235" t="s">
        <v>4817</v>
      </c>
      <c r="C383" s="235" t="s">
        <v>379</v>
      </c>
      <c r="D383" s="235" t="s">
        <v>421</v>
      </c>
      <c r="E383"/>
      <c r="F383" s="126"/>
      <c r="G383" s="236"/>
      <c r="H383"/>
      <c r="I383" t="s">
        <v>199</v>
      </c>
      <c r="J383" s="236"/>
      <c r="K383"/>
      <c r="L383"/>
      <c r="M383"/>
      <c r="N383"/>
      <c r="O383"/>
      <c r="P383"/>
      <c r="Q383"/>
      <c r="U383"/>
      <c r="V383" t="s">
        <v>4335</v>
      </c>
      <c r="W383" s="236"/>
      <c r="X383"/>
      <c r="Y383"/>
      <c r="Z383"/>
      <c r="AA383"/>
      <c r="AB383"/>
      <c r="AC383"/>
      <c r="AD383"/>
      <c r="AE383"/>
      <c r="AF383"/>
      <c r="AG383"/>
      <c r="AH383" s="115" t="s">
        <v>4308</v>
      </c>
    </row>
    <row r="384" spans="1:35" hidden="1" x14ac:dyDescent="0.25">
      <c r="A384">
        <v>306130</v>
      </c>
      <c r="B384" t="s">
        <v>4818</v>
      </c>
      <c r="C384" t="s">
        <v>386</v>
      </c>
      <c r="D384" t="s">
        <v>1242</v>
      </c>
      <c r="E384" t="s">
        <v>76</v>
      </c>
      <c r="F384" s="126"/>
      <c r="G384"/>
      <c r="H384" t="s">
        <v>16</v>
      </c>
      <c r="I384" t="s">
        <v>136</v>
      </c>
      <c r="J384"/>
      <c r="K384"/>
      <c r="L384"/>
      <c r="M384"/>
      <c r="N384"/>
      <c r="O384"/>
      <c r="P384"/>
      <c r="Q384"/>
      <c r="U384"/>
      <c r="V384" t="s">
        <v>4414</v>
      </c>
      <c r="W384"/>
      <c r="X384"/>
      <c r="Y384" t="s">
        <v>4308</v>
      </c>
      <c r="Z384"/>
      <c r="AA384" t="s">
        <v>4308</v>
      </c>
      <c r="AB384" t="s">
        <v>4308</v>
      </c>
      <c r="AC384" t="s">
        <v>4308</v>
      </c>
      <c r="AD384" t="s">
        <v>4308</v>
      </c>
      <c r="AE384" t="s">
        <v>4308</v>
      </c>
      <c r="AF384" t="s">
        <v>4308</v>
      </c>
      <c r="AG384" t="s">
        <v>4308</v>
      </c>
      <c r="AH384" s="115" t="s">
        <v>4308</v>
      </c>
    </row>
    <row r="385" spans="1:35" ht="18" x14ac:dyDescent="0.25">
      <c r="A385" s="235">
        <v>306132</v>
      </c>
      <c r="B385" s="235" t="s">
        <v>4819</v>
      </c>
      <c r="C385" s="235" t="s">
        <v>4820</v>
      </c>
      <c r="D385" s="235" t="s">
        <v>365</v>
      </c>
      <c r="E385"/>
      <c r="F385" s="126"/>
      <c r="G385" s="236"/>
      <c r="H385"/>
      <c r="I385" t="s">
        <v>107</v>
      </c>
      <c r="J385" s="236"/>
      <c r="K385"/>
      <c r="L385"/>
      <c r="M385"/>
      <c r="N385"/>
      <c r="O385"/>
      <c r="P385"/>
      <c r="Q385"/>
      <c r="U385"/>
      <c r="V385" t="s">
        <v>4335</v>
      </c>
      <c r="W385" s="236"/>
      <c r="X385"/>
      <c r="Y385"/>
      <c r="Z385"/>
      <c r="AA385"/>
      <c r="AB385"/>
      <c r="AC385"/>
      <c r="AD385"/>
      <c r="AE385"/>
      <c r="AF385"/>
      <c r="AG385"/>
      <c r="AH385" s="115" t="s">
        <v>4308</v>
      </c>
      <c r="AI385" s="115" t="e">
        <f>VLOOKUP(A385,'[2]دراسات قانونية'!$A$3:$E$600,1,0)</f>
        <v>#N/A</v>
      </c>
    </row>
    <row r="386" spans="1:35" ht="18" hidden="1" x14ac:dyDescent="0.25">
      <c r="A386" s="235">
        <v>306163</v>
      </c>
      <c r="B386" s="235" t="s">
        <v>4821</v>
      </c>
      <c r="C386" s="235" t="s">
        <v>216</v>
      </c>
      <c r="D386" s="235" t="s">
        <v>275</v>
      </c>
      <c r="E386"/>
      <c r="F386" s="126"/>
      <c r="G386" s="236"/>
      <c r="H386"/>
      <c r="I386" t="s">
        <v>199</v>
      </c>
      <c r="J386" s="236"/>
      <c r="K386"/>
      <c r="L386"/>
      <c r="M386"/>
      <c r="N386"/>
      <c r="O386"/>
      <c r="P386"/>
      <c r="Q386"/>
      <c r="U386"/>
      <c r="V386" t="s">
        <v>4337</v>
      </c>
      <c r="W386" s="236"/>
      <c r="X386"/>
      <c r="Y386"/>
      <c r="Z386"/>
      <c r="AA386"/>
      <c r="AB386"/>
      <c r="AC386"/>
      <c r="AD386"/>
      <c r="AE386"/>
      <c r="AF386"/>
      <c r="AG386"/>
      <c r="AH386" s="115" t="s">
        <v>4308</v>
      </c>
    </row>
    <row r="387" spans="1:35" ht="18" hidden="1" x14ac:dyDescent="0.25">
      <c r="A387" s="235">
        <v>306165</v>
      </c>
      <c r="B387" s="235" t="s">
        <v>4822</v>
      </c>
      <c r="C387" s="235" t="s">
        <v>510</v>
      </c>
      <c r="D387" s="235" t="s">
        <v>4823</v>
      </c>
      <c r="E387"/>
      <c r="F387" s="126"/>
      <c r="G387" s="236"/>
      <c r="H387"/>
      <c r="I387" t="s">
        <v>199</v>
      </c>
      <c r="J387" s="236"/>
      <c r="K387"/>
      <c r="L387"/>
      <c r="M387"/>
      <c r="N387"/>
      <c r="O387"/>
      <c r="P387"/>
      <c r="Q387"/>
      <c r="U387"/>
      <c r="V387">
        <v>0</v>
      </c>
      <c r="W387" s="236"/>
      <c r="X387"/>
      <c r="Y387"/>
      <c r="Z387"/>
      <c r="AA387"/>
      <c r="AB387"/>
      <c r="AC387"/>
      <c r="AD387"/>
      <c r="AE387"/>
      <c r="AF387"/>
      <c r="AG387"/>
      <c r="AH387" s="115" t="s">
        <v>4308</v>
      </c>
    </row>
    <row r="388" spans="1:35" hidden="1" x14ac:dyDescent="0.25">
      <c r="A388" s="115">
        <v>306174</v>
      </c>
      <c r="B388" s="115" t="s">
        <v>2392</v>
      </c>
      <c r="C388" s="115" t="s">
        <v>787</v>
      </c>
      <c r="D388" s="115" t="s">
        <v>378</v>
      </c>
      <c r="E388" s="115" t="s">
        <v>77</v>
      </c>
      <c r="F388" s="237">
        <v>30597</v>
      </c>
      <c r="G388" s="115" t="s">
        <v>2393</v>
      </c>
      <c r="H388" s="115" t="s">
        <v>16</v>
      </c>
      <c r="I388" t="s">
        <v>199</v>
      </c>
      <c r="U388"/>
      <c r="V388" t="s">
        <v>4414</v>
      </c>
      <c r="AH388" s="115" t="s">
        <v>4308</v>
      </c>
    </row>
    <row r="389" spans="1:35" hidden="1" x14ac:dyDescent="0.25">
      <c r="A389">
        <v>306176</v>
      </c>
      <c r="B389" t="s">
        <v>4824</v>
      </c>
      <c r="C389" t="s">
        <v>227</v>
      </c>
      <c r="D389" t="s">
        <v>537</v>
      </c>
      <c r="E389"/>
      <c r="F389" s="126"/>
      <c r="G389"/>
      <c r="H389"/>
      <c r="I389" t="s">
        <v>136</v>
      </c>
      <c r="J389"/>
      <c r="K389"/>
      <c r="L389"/>
      <c r="M389"/>
      <c r="N389"/>
      <c r="O389"/>
      <c r="P389"/>
      <c r="Q389"/>
      <c r="U389"/>
      <c r="V389" t="s">
        <v>4335</v>
      </c>
      <c r="W389"/>
      <c r="X389"/>
      <c r="Y389"/>
      <c r="Z389"/>
      <c r="AA389"/>
      <c r="AB389"/>
      <c r="AC389"/>
      <c r="AD389"/>
      <c r="AE389"/>
      <c r="AF389"/>
      <c r="AG389"/>
      <c r="AH389" s="115" t="s">
        <v>4308</v>
      </c>
    </row>
    <row r="390" spans="1:35" hidden="1" x14ac:dyDescent="0.25">
      <c r="A390" s="115">
        <v>306197</v>
      </c>
      <c r="B390" s="115" t="s">
        <v>1753</v>
      </c>
      <c r="C390" s="115" t="s">
        <v>1754</v>
      </c>
      <c r="D390" s="115" t="s">
        <v>1755</v>
      </c>
      <c r="E390" s="115" t="s">
        <v>76</v>
      </c>
      <c r="F390" s="237">
        <v>31611</v>
      </c>
      <c r="G390" s="115" t="s">
        <v>18</v>
      </c>
      <c r="H390" s="115" t="s">
        <v>16</v>
      </c>
      <c r="I390" t="s">
        <v>199</v>
      </c>
      <c r="U390"/>
      <c r="V390" t="s">
        <v>4329</v>
      </c>
      <c r="AD390" s="115" t="s">
        <v>4308</v>
      </c>
      <c r="AE390" s="115" t="s">
        <v>4308</v>
      </c>
      <c r="AF390" s="115" t="s">
        <v>4308</v>
      </c>
      <c r="AG390" s="115" t="s">
        <v>4308</v>
      </c>
      <c r="AH390" s="115" t="s">
        <v>4308</v>
      </c>
    </row>
    <row r="391" spans="1:35" ht="18" hidden="1" x14ac:dyDescent="0.25">
      <c r="A391" s="235">
        <v>306199</v>
      </c>
      <c r="B391" s="235" t="s">
        <v>4825</v>
      </c>
      <c r="C391" s="235" t="s">
        <v>4826</v>
      </c>
      <c r="D391" s="235" t="s">
        <v>1242</v>
      </c>
      <c r="E391"/>
      <c r="F391" s="126"/>
      <c r="G391" s="236"/>
      <c r="H391"/>
      <c r="I391" t="s">
        <v>199</v>
      </c>
      <c r="J391" s="236"/>
      <c r="K391"/>
      <c r="L391"/>
      <c r="M391"/>
      <c r="N391"/>
      <c r="O391"/>
      <c r="P391"/>
      <c r="Q391"/>
      <c r="U391"/>
      <c r="V391">
        <v>0</v>
      </c>
      <c r="W391" s="236"/>
      <c r="X391"/>
      <c r="Y391"/>
      <c r="Z391"/>
      <c r="AA391"/>
      <c r="AB391"/>
      <c r="AC391"/>
      <c r="AD391"/>
      <c r="AE391"/>
      <c r="AF391"/>
      <c r="AG391"/>
      <c r="AH391" s="115" t="s">
        <v>4308</v>
      </c>
    </row>
    <row r="392" spans="1:35" hidden="1" x14ac:dyDescent="0.25">
      <c r="A392">
        <v>306200</v>
      </c>
      <c r="B392" t="s">
        <v>4827</v>
      </c>
      <c r="C392" t="s">
        <v>4828</v>
      </c>
      <c r="D392" t="s">
        <v>537</v>
      </c>
      <c r="E392" t="s">
        <v>76</v>
      </c>
      <c r="F392" s="126">
        <v>31140</v>
      </c>
      <c r="G392" t="s">
        <v>458</v>
      </c>
      <c r="H392" t="s">
        <v>16</v>
      </c>
      <c r="I392" t="s">
        <v>136</v>
      </c>
      <c r="J392" t="s">
        <v>1226</v>
      </c>
      <c r="K392"/>
      <c r="L392" t="s">
        <v>30</v>
      </c>
      <c r="M392"/>
      <c r="N392"/>
      <c r="O392"/>
      <c r="P392"/>
      <c r="Q392"/>
      <c r="U392"/>
      <c r="V392" t="s">
        <v>4332</v>
      </c>
      <c r="W392"/>
      <c r="X392"/>
      <c r="Y392"/>
      <c r="Z392"/>
      <c r="AA392"/>
      <c r="AB392"/>
      <c r="AC392"/>
      <c r="AD392"/>
      <c r="AE392"/>
      <c r="AF392"/>
      <c r="AG392"/>
      <c r="AH392" s="115" t="s">
        <v>4308</v>
      </c>
    </row>
    <row r="393" spans="1:35" ht="18" x14ac:dyDescent="0.25">
      <c r="A393" s="235">
        <v>306204</v>
      </c>
      <c r="B393" s="235" t="s">
        <v>4829</v>
      </c>
      <c r="C393" s="235" t="s">
        <v>364</v>
      </c>
      <c r="D393" s="235" t="s">
        <v>838</v>
      </c>
      <c r="E393"/>
      <c r="F393" s="126"/>
      <c r="G393" s="236"/>
      <c r="H393"/>
      <c r="I393" t="s">
        <v>107</v>
      </c>
      <c r="J393" s="236"/>
      <c r="K393"/>
      <c r="L393"/>
      <c r="M393"/>
      <c r="N393"/>
      <c r="O393"/>
      <c r="P393"/>
      <c r="Q393"/>
      <c r="U393"/>
      <c r="V393" t="s">
        <v>4335</v>
      </c>
      <c r="W393" s="236"/>
      <c r="X393"/>
      <c r="Y393"/>
      <c r="Z393"/>
      <c r="AA393"/>
      <c r="AB393"/>
      <c r="AC393"/>
      <c r="AD393"/>
      <c r="AE393"/>
      <c r="AF393"/>
      <c r="AG393"/>
      <c r="AH393" s="115" t="s">
        <v>4308</v>
      </c>
      <c r="AI393" s="115" t="e">
        <f>VLOOKUP(A393,'[2]دراسات قانونية'!$A$3:$E$600,1,0)</f>
        <v>#N/A</v>
      </c>
    </row>
    <row r="394" spans="1:35" ht="18" hidden="1" x14ac:dyDescent="0.25">
      <c r="A394" s="235">
        <v>306218</v>
      </c>
      <c r="B394" s="235" t="s">
        <v>4830</v>
      </c>
      <c r="C394" s="235" t="s">
        <v>4831</v>
      </c>
      <c r="D394" s="235" t="s">
        <v>276</v>
      </c>
      <c r="E394"/>
      <c r="F394" s="126"/>
      <c r="G394" s="236"/>
      <c r="H394"/>
      <c r="I394" t="s">
        <v>136</v>
      </c>
      <c r="J394" s="236"/>
      <c r="K394"/>
      <c r="L394"/>
      <c r="M394"/>
      <c r="N394"/>
      <c r="O394"/>
      <c r="P394"/>
      <c r="Q394"/>
      <c r="U394"/>
      <c r="V394" t="s">
        <v>4334</v>
      </c>
      <c r="W394" s="236"/>
      <c r="X394"/>
      <c r="Y394"/>
      <c r="Z394"/>
      <c r="AA394"/>
      <c r="AB394"/>
      <c r="AC394"/>
      <c r="AD394"/>
      <c r="AE394"/>
      <c r="AF394"/>
      <c r="AG394"/>
      <c r="AH394" s="115" t="s">
        <v>4308</v>
      </c>
    </row>
    <row r="395" spans="1:35" hidden="1" x14ac:dyDescent="0.25">
      <c r="A395" s="115">
        <v>306219</v>
      </c>
      <c r="B395" s="115" t="s">
        <v>1533</v>
      </c>
      <c r="C395" s="115" t="s">
        <v>250</v>
      </c>
      <c r="D395" s="115" t="s">
        <v>1534</v>
      </c>
      <c r="E395" s="115" t="s">
        <v>76</v>
      </c>
      <c r="F395" s="237">
        <v>31983</v>
      </c>
      <c r="G395" s="115" t="s">
        <v>61</v>
      </c>
      <c r="H395" s="115" t="s">
        <v>16</v>
      </c>
      <c r="I395" t="s">
        <v>136</v>
      </c>
      <c r="J395" s="115" t="s">
        <v>1226</v>
      </c>
      <c r="L395" s="115" t="s">
        <v>61</v>
      </c>
      <c r="U395"/>
      <c r="V395" t="s">
        <v>16592</v>
      </c>
      <c r="AH395" s="115" t="s">
        <v>4308</v>
      </c>
    </row>
    <row r="396" spans="1:35" ht="18" hidden="1" x14ac:dyDescent="0.25">
      <c r="A396" s="235">
        <v>306224</v>
      </c>
      <c r="B396" s="235" t="s">
        <v>4832</v>
      </c>
      <c r="C396" s="235" t="s">
        <v>227</v>
      </c>
      <c r="D396" s="235" t="s">
        <v>1242</v>
      </c>
      <c r="E396"/>
      <c r="F396" s="126"/>
      <c r="G396" s="236"/>
      <c r="H396"/>
      <c r="I396" t="s">
        <v>129</v>
      </c>
      <c r="J396" s="236"/>
      <c r="K396"/>
      <c r="L396"/>
      <c r="M396"/>
      <c r="N396"/>
      <c r="O396"/>
      <c r="P396"/>
      <c r="Q396"/>
      <c r="U396"/>
      <c r="V396" t="s">
        <v>4335</v>
      </c>
      <c r="W396" s="236"/>
      <c r="X396"/>
      <c r="Y396"/>
      <c r="Z396"/>
      <c r="AA396"/>
      <c r="AB396"/>
      <c r="AC396"/>
      <c r="AD396"/>
      <c r="AE396"/>
      <c r="AF396"/>
      <c r="AG396"/>
      <c r="AH396" s="115" t="s">
        <v>4308</v>
      </c>
    </row>
    <row r="397" spans="1:35" hidden="1" x14ac:dyDescent="0.25">
      <c r="A397" s="115">
        <v>306232</v>
      </c>
      <c r="B397" s="115" t="s">
        <v>3443</v>
      </c>
      <c r="C397" s="115" t="s">
        <v>1437</v>
      </c>
      <c r="D397" s="115" t="s">
        <v>276</v>
      </c>
      <c r="E397" s="115" t="s">
        <v>76</v>
      </c>
      <c r="F397" s="237">
        <v>28871</v>
      </c>
      <c r="G397" s="115" t="s">
        <v>18</v>
      </c>
      <c r="H397" s="115" t="s">
        <v>16</v>
      </c>
      <c r="I397" t="s">
        <v>199</v>
      </c>
      <c r="J397" s="115" t="s">
        <v>15</v>
      </c>
      <c r="L397" s="115" t="s">
        <v>18</v>
      </c>
      <c r="P397" s="115" t="s">
        <v>4314</v>
      </c>
      <c r="U397"/>
      <c r="V397" t="s">
        <v>16623</v>
      </c>
      <c r="AG397" s="115" t="s">
        <v>4308</v>
      </c>
      <c r="AH397" s="115" t="s">
        <v>4308</v>
      </c>
    </row>
    <row r="398" spans="1:35" hidden="1" x14ac:dyDescent="0.25">
      <c r="A398">
        <v>306257</v>
      </c>
      <c r="B398" t="s">
        <v>4833</v>
      </c>
      <c r="C398" t="s">
        <v>244</v>
      </c>
      <c r="D398" t="s">
        <v>1066</v>
      </c>
      <c r="E398"/>
      <c r="F398" s="126"/>
      <c r="G398"/>
      <c r="H398"/>
      <c r="I398" t="s">
        <v>136</v>
      </c>
      <c r="J398"/>
      <c r="K398"/>
      <c r="L398"/>
      <c r="M398"/>
      <c r="N398"/>
      <c r="O398"/>
      <c r="P398"/>
      <c r="Q398"/>
      <c r="U398"/>
      <c r="V398" t="s">
        <v>4334</v>
      </c>
      <c r="W398"/>
      <c r="X398"/>
      <c r="Y398"/>
      <c r="Z398"/>
      <c r="AA398"/>
      <c r="AB398"/>
      <c r="AC398"/>
      <c r="AD398"/>
      <c r="AE398"/>
      <c r="AF398"/>
      <c r="AG398"/>
      <c r="AH398" s="115" t="s">
        <v>4308</v>
      </c>
    </row>
    <row r="399" spans="1:35" hidden="1" x14ac:dyDescent="0.25">
      <c r="A399" s="115">
        <v>306277</v>
      </c>
      <c r="B399" s="115" t="s">
        <v>1952</v>
      </c>
      <c r="C399" s="115" t="s">
        <v>625</v>
      </c>
      <c r="D399" s="115" t="s">
        <v>1017</v>
      </c>
      <c r="E399" s="115" t="s">
        <v>76</v>
      </c>
      <c r="F399" s="237">
        <v>30356</v>
      </c>
      <c r="G399" s="115" t="s">
        <v>37</v>
      </c>
      <c r="H399" s="115" t="s">
        <v>16</v>
      </c>
      <c r="I399" t="s">
        <v>199</v>
      </c>
      <c r="J399" s="115" t="s">
        <v>1226</v>
      </c>
      <c r="L399" s="115" t="s">
        <v>37</v>
      </c>
      <c r="R399" s="115">
        <v>9487</v>
      </c>
      <c r="S399" s="115">
        <v>45722</v>
      </c>
      <c r="T399" s="115">
        <v>100000</v>
      </c>
      <c r="U399"/>
      <c r="V399" t="s">
        <v>4329</v>
      </c>
    </row>
    <row r="400" spans="1:35" hidden="1" x14ac:dyDescent="0.25">
      <c r="A400">
        <v>306282</v>
      </c>
      <c r="B400" t="s">
        <v>4834</v>
      </c>
      <c r="C400" t="s">
        <v>1303</v>
      </c>
      <c r="D400" t="s">
        <v>265</v>
      </c>
      <c r="E400" t="s">
        <v>76</v>
      </c>
      <c r="F400" s="126">
        <v>30682</v>
      </c>
      <c r="G400" t="s">
        <v>4835</v>
      </c>
      <c r="H400" t="s">
        <v>16</v>
      </c>
      <c r="I400" t="s">
        <v>136</v>
      </c>
      <c r="J400" t="s">
        <v>1226</v>
      </c>
      <c r="K400"/>
      <c r="L400" t="s">
        <v>30</v>
      </c>
      <c r="M400"/>
      <c r="N400"/>
      <c r="O400"/>
      <c r="P400"/>
      <c r="Q400"/>
      <c r="U400"/>
      <c r="V400" t="s">
        <v>16592</v>
      </c>
      <c r="W400"/>
      <c r="X400"/>
      <c r="Y400"/>
      <c r="Z400"/>
      <c r="AA400"/>
      <c r="AB400"/>
      <c r="AC400"/>
      <c r="AD400"/>
      <c r="AE400"/>
      <c r="AF400"/>
      <c r="AG400"/>
    </row>
    <row r="401" spans="1:35" hidden="1" x14ac:dyDescent="0.25">
      <c r="A401" s="115">
        <v>306302</v>
      </c>
      <c r="B401" s="115" t="s">
        <v>4392</v>
      </c>
      <c r="C401" s="115" t="s">
        <v>252</v>
      </c>
      <c r="D401" s="115" t="s">
        <v>4393</v>
      </c>
      <c r="F401" s="237"/>
      <c r="I401" t="s">
        <v>199</v>
      </c>
      <c r="U401"/>
      <c r="V401" t="s">
        <v>4338</v>
      </c>
      <c r="AH401" s="115" t="s">
        <v>4308</v>
      </c>
    </row>
    <row r="402" spans="1:35" ht="18" hidden="1" x14ac:dyDescent="0.25">
      <c r="A402" s="235">
        <v>306303</v>
      </c>
      <c r="B402" s="235" t="s">
        <v>4836</v>
      </c>
      <c r="C402" s="235" t="s">
        <v>546</v>
      </c>
      <c r="D402" s="235" t="s">
        <v>220</v>
      </c>
      <c r="E402"/>
      <c r="F402" s="126"/>
      <c r="G402" s="236"/>
      <c r="H402"/>
      <c r="I402" t="s">
        <v>136</v>
      </c>
      <c r="J402" s="236"/>
      <c r="K402"/>
      <c r="L402"/>
      <c r="M402"/>
      <c r="N402"/>
      <c r="O402"/>
      <c r="P402"/>
      <c r="Q402"/>
      <c r="U402"/>
      <c r="V402" t="s">
        <v>4335</v>
      </c>
      <c r="W402" s="236"/>
      <c r="X402"/>
      <c r="Y402"/>
      <c r="Z402"/>
      <c r="AA402"/>
      <c r="AB402"/>
      <c r="AC402"/>
      <c r="AD402"/>
      <c r="AE402"/>
      <c r="AF402"/>
      <c r="AG402"/>
      <c r="AH402" s="115" t="s">
        <v>4308</v>
      </c>
    </row>
    <row r="403" spans="1:35" ht="18" hidden="1" x14ac:dyDescent="0.25">
      <c r="A403" s="235">
        <v>306310</v>
      </c>
      <c r="B403" s="235" t="s">
        <v>4460</v>
      </c>
      <c r="C403" s="235" t="s">
        <v>324</v>
      </c>
      <c r="D403" s="235" t="s">
        <v>4837</v>
      </c>
      <c r="E403"/>
      <c r="F403" s="126"/>
      <c r="G403" s="236"/>
      <c r="H403"/>
      <c r="I403" t="s">
        <v>136</v>
      </c>
      <c r="J403" s="236"/>
      <c r="K403"/>
      <c r="L403"/>
      <c r="M403"/>
      <c r="N403"/>
      <c r="O403"/>
      <c r="P403"/>
      <c r="Q403"/>
      <c r="U403"/>
      <c r="V403" t="s">
        <v>4335</v>
      </c>
      <c r="W403" s="236"/>
      <c r="X403"/>
      <c r="Y403"/>
      <c r="Z403"/>
      <c r="AA403"/>
      <c r="AB403"/>
      <c r="AC403"/>
      <c r="AD403"/>
      <c r="AE403"/>
      <c r="AF403"/>
      <c r="AG403"/>
      <c r="AH403" s="115" t="s">
        <v>4308</v>
      </c>
    </row>
    <row r="404" spans="1:35" ht="18" hidden="1" x14ac:dyDescent="0.25">
      <c r="A404" s="235">
        <v>306313</v>
      </c>
      <c r="B404" s="235" t="s">
        <v>4838</v>
      </c>
      <c r="C404" s="235" t="s">
        <v>227</v>
      </c>
      <c r="D404" s="235" t="s">
        <v>894</v>
      </c>
      <c r="E404"/>
      <c r="F404" s="126"/>
      <c r="G404" s="236"/>
      <c r="H404"/>
      <c r="I404" t="s">
        <v>136</v>
      </c>
      <c r="J404" s="236"/>
      <c r="K404"/>
      <c r="L404"/>
      <c r="M404"/>
      <c r="N404"/>
      <c r="O404"/>
      <c r="P404"/>
      <c r="Q404"/>
      <c r="U404"/>
      <c r="V404" t="s">
        <v>4335</v>
      </c>
      <c r="W404" s="236"/>
      <c r="X404"/>
      <c r="Y404"/>
      <c r="Z404"/>
      <c r="AA404"/>
      <c r="AB404"/>
      <c r="AC404"/>
      <c r="AD404"/>
      <c r="AE404"/>
      <c r="AF404"/>
      <c r="AG404"/>
      <c r="AH404" s="115" t="s">
        <v>4308</v>
      </c>
    </row>
    <row r="405" spans="1:35" ht="18" hidden="1" x14ac:dyDescent="0.25">
      <c r="A405" s="235">
        <v>306332</v>
      </c>
      <c r="B405" s="235" t="s">
        <v>4839</v>
      </c>
      <c r="C405" s="235" t="s">
        <v>593</v>
      </c>
      <c r="D405" s="235" t="s">
        <v>4607</v>
      </c>
      <c r="E405"/>
      <c r="F405" s="126"/>
      <c r="G405" s="236"/>
      <c r="H405"/>
      <c r="I405" t="s">
        <v>199</v>
      </c>
      <c r="J405" s="236"/>
      <c r="K405"/>
      <c r="L405"/>
      <c r="M405"/>
      <c r="N405"/>
      <c r="O405"/>
      <c r="P405"/>
      <c r="Q405"/>
      <c r="U405"/>
      <c r="V405" t="s">
        <v>4335</v>
      </c>
      <c r="W405" s="236"/>
      <c r="X405"/>
      <c r="Y405"/>
      <c r="Z405"/>
      <c r="AA405"/>
      <c r="AB405"/>
      <c r="AC405"/>
      <c r="AD405"/>
      <c r="AE405"/>
      <c r="AF405"/>
      <c r="AG405"/>
      <c r="AH405" s="115" t="s">
        <v>4308</v>
      </c>
    </row>
    <row r="406" spans="1:35" ht="18" hidden="1" x14ac:dyDescent="0.25">
      <c r="A406" s="235">
        <v>306345</v>
      </c>
      <c r="B406" s="235" t="s">
        <v>4840</v>
      </c>
      <c r="C406" s="235" t="s">
        <v>227</v>
      </c>
      <c r="D406" s="235" t="s">
        <v>1242</v>
      </c>
      <c r="E406"/>
      <c r="F406" s="126"/>
      <c r="G406" s="236"/>
      <c r="H406"/>
      <c r="I406" t="s">
        <v>129</v>
      </c>
      <c r="J406" s="236"/>
      <c r="K406"/>
      <c r="L406"/>
      <c r="M406"/>
      <c r="N406"/>
      <c r="O406"/>
      <c r="P406"/>
      <c r="Q406"/>
      <c r="U406"/>
      <c r="V406" t="s">
        <v>4335</v>
      </c>
      <c r="W406" s="236"/>
      <c r="X406"/>
      <c r="Y406"/>
      <c r="Z406"/>
      <c r="AA406"/>
      <c r="AB406"/>
      <c r="AC406"/>
      <c r="AD406"/>
      <c r="AE406"/>
      <c r="AF406"/>
      <c r="AG406"/>
      <c r="AH406" s="115" t="s">
        <v>4308</v>
      </c>
    </row>
    <row r="407" spans="1:35" hidden="1" x14ac:dyDescent="0.25">
      <c r="A407">
        <v>306369</v>
      </c>
      <c r="B407" t="s">
        <v>4841</v>
      </c>
      <c r="C407" t="s">
        <v>570</v>
      </c>
      <c r="D407" t="s">
        <v>832</v>
      </c>
      <c r="E407" t="s">
        <v>77</v>
      </c>
      <c r="F407" s="126">
        <v>29237</v>
      </c>
      <c r="G407" t="s">
        <v>18</v>
      </c>
      <c r="H407" t="s">
        <v>16</v>
      </c>
      <c r="I407" t="s">
        <v>136</v>
      </c>
      <c r="J407" t="s">
        <v>1226</v>
      </c>
      <c r="K407"/>
      <c r="L407" t="s">
        <v>18</v>
      </c>
      <c r="M407"/>
      <c r="N407"/>
      <c r="O407"/>
      <c r="P407"/>
      <c r="Q407"/>
      <c r="U407"/>
      <c r="V407" t="s">
        <v>16623</v>
      </c>
      <c r="W407"/>
      <c r="X407"/>
      <c r="Y407"/>
      <c r="Z407"/>
      <c r="AA407"/>
      <c r="AB407"/>
      <c r="AC407"/>
      <c r="AD407"/>
      <c r="AE407"/>
      <c r="AF407"/>
      <c r="AG407"/>
    </row>
    <row r="408" spans="1:35" ht="18" hidden="1" x14ac:dyDescent="0.25">
      <c r="A408" s="235">
        <v>306402</v>
      </c>
      <c r="B408" s="235" t="s">
        <v>4842</v>
      </c>
      <c r="C408" s="235" t="s">
        <v>825</v>
      </c>
      <c r="D408" s="235" t="s">
        <v>1392</v>
      </c>
      <c r="E408"/>
      <c r="F408" s="126"/>
      <c r="G408" s="236"/>
      <c r="H408"/>
      <c r="I408" t="s">
        <v>199</v>
      </c>
      <c r="J408" s="236"/>
      <c r="K408"/>
      <c r="L408"/>
      <c r="M408"/>
      <c r="N408"/>
      <c r="O408"/>
      <c r="P408"/>
      <c r="Q408"/>
      <c r="U408"/>
      <c r="V408" t="s">
        <v>4337</v>
      </c>
      <c r="W408" s="236"/>
      <c r="X408"/>
      <c r="Y408"/>
      <c r="Z408"/>
      <c r="AA408"/>
      <c r="AB408"/>
      <c r="AC408"/>
      <c r="AD408"/>
      <c r="AE408"/>
      <c r="AF408"/>
      <c r="AG408"/>
      <c r="AH408" s="115" t="s">
        <v>4308</v>
      </c>
    </row>
    <row r="409" spans="1:35" hidden="1" x14ac:dyDescent="0.25">
      <c r="A409" s="115">
        <v>306410</v>
      </c>
      <c r="B409" s="115" t="s">
        <v>1879</v>
      </c>
      <c r="C409" s="115" t="s">
        <v>570</v>
      </c>
      <c r="D409" s="115" t="s">
        <v>366</v>
      </c>
      <c r="E409" s="115" t="s">
        <v>77</v>
      </c>
      <c r="F409" s="237">
        <v>31413</v>
      </c>
      <c r="G409" s="115" t="s">
        <v>18</v>
      </c>
      <c r="H409" s="115" t="s">
        <v>16</v>
      </c>
      <c r="I409" t="s">
        <v>199</v>
      </c>
      <c r="J409" s="115" t="s">
        <v>1226</v>
      </c>
      <c r="L409" s="115" t="s">
        <v>18</v>
      </c>
      <c r="U409"/>
      <c r="V409" t="s">
        <v>4334</v>
      </c>
    </row>
    <row r="410" spans="1:35" ht="18" hidden="1" x14ac:dyDescent="0.25">
      <c r="A410" s="235">
        <v>306416</v>
      </c>
      <c r="B410" s="235" t="s">
        <v>4843</v>
      </c>
      <c r="C410" s="235" t="s">
        <v>227</v>
      </c>
      <c r="D410" s="235" t="s">
        <v>487</v>
      </c>
      <c r="E410"/>
      <c r="F410" s="126"/>
      <c r="G410" s="236"/>
      <c r="H410"/>
      <c r="I410" t="s">
        <v>129</v>
      </c>
      <c r="J410" s="236"/>
      <c r="K410"/>
      <c r="L410"/>
      <c r="M410"/>
      <c r="N410"/>
      <c r="O410"/>
      <c r="P410"/>
      <c r="Q410"/>
      <c r="R410" s="115">
        <v>9288</v>
      </c>
      <c r="S410" s="115">
        <v>45721</v>
      </c>
      <c r="T410" s="115">
        <v>150000</v>
      </c>
      <c r="U410"/>
      <c r="V410">
        <v>0</v>
      </c>
      <c r="W410" s="236"/>
      <c r="X410"/>
      <c r="Y410"/>
      <c r="Z410"/>
      <c r="AA410"/>
      <c r="AB410"/>
      <c r="AC410"/>
      <c r="AD410"/>
      <c r="AE410"/>
      <c r="AF410"/>
      <c r="AG410"/>
    </row>
    <row r="411" spans="1:35" hidden="1" x14ac:dyDescent="0.25">
      <c r="A411" s="115">
        <v>306421</v>
      </c>
      <c r="B411" s="115" t="s">
        <v>1538</v>
      </c>
      <c r="C411" s="115" t="s">
        <v>244</v>
      </c>
      <c r="D411" s="115" t="s">
        <v>556</v>
      </c>
      <c r="E411" s="115" t="s">
        <v>77</v>
      </c>
      <c r="F411" s="237">
        <v>31413</v>
      </c>
      <c r="G411" s="115" t="s">
        <v>1539</v>
      </c>
      <c r="H411" s="115" t="s">
        <v>16</v>
      </c>
      <c r="I411" t="s">
        <v>199</v>
      </c>
      <c r="J411" s="115" t="s">
        <v>1226</v>
      </c>
      <c r="L411" s="115" t="s">
        <v>61</v>
      </c>
      <c r="U411"/>
      <c r="V411" t="s">
        <v>4335</v>
      </c>
      <c r="AH411" s="115" t="s">
        <v>4308</v>
      </c>
    </row>
    <row r="412" spans="1:35" x14ac:dyDescent="0.25">
      <c r="A412" s="115">
        <v>306451</v>
      </c>
      <c r="B412" s="115" t="s">
        <v>4844</v>
      </c>
      <c r="C412" s="115" t="s">
        <v>339</v>
      </c>
      <c r="D412" s="115" t="s">
        <v>281</v>
      </c>
      <c r="F412" s="237"/>
      <c r="I412" t="s">
        <v>107</v>
      </c>
      <c r="U412"/>
      <c r="V412" t="s">
        <v>4334</v>
      </c>
      <c r="AF412" s="115" t="s">
        <v>4308</v>
      </c>
      <c r="AG412" s="115" t="s">
        <v>4308</v>
      </c>
      <c r="AH412" s="115" t="s">
        <v>4308</v>
      </c>
      <c r="AI412" s="115" t="e">
        <f>VLOOKUP(A412,'[2]دراسات قانونية'!$A$3:$E$600,1,0)</f>
        <v>#N/A</v>
      </c>
    </row>
    <row r="413" spans="1:35" ht="18" hidden="1" x14ac:dyDescent="0.25">
      <c r="A413" s="235">
        <v>306478</v>
      </c>
      <c r="B413" s="235" t="s">
        <v>4845</v>
      </c>
      <c r="C413" s="235" t="s">
        <v>252</v>
      </c>
      <c r="D413" s="235" t="s">
        <v>1944</v>
      </c>
      <c r="E413"/>
      <c r="F413" s="126"/>
      <c r="G413" s="236"/>
      <c r="H413"/>
      <c r="I413" t="s">
        <v>136</v>
      </c>
      <c r="J413" s="236"/>
      <c r="K413"/>
      <c r="L413"/>
      <c r="M413"/>
      <c r="N413"/>
      <c r="O413"/>
      <c r="P413"/>
      <c r="Q413"/>
      <c r="U413"/>
      <c r="V413" t="s">
        <v>4335</v>
      </c>
      <c r="W413" s="236"/>
      <c r="X413"/>
      <c r="Y413"/>
      <c r="Z413"/>
      <c r="AA413"/>
      <c r="AB413"/>
      <c r="AC413"/>
      <c r="AD413"/>
      <c r="AE413"/>
      <c r="AF413"/>
      <c r="AG413"/>
      <c r="AH413" s="115" t="s">
        <v>4308</v>
      </c>
    </row>
    <row r="414" spans="1:35" hidden="1" x14ac:dyDescent="0.25">
      <c r="A414" s="115">
        <v>306489</v>
      </c>
      <c r="B414" s="115" t="s">
        <v>3444</v>
      </c>
      <c r="C414" s="115" t="s">
        <v>314</v>
      </c>
      <c r="D414" s="115" t="s">
        <v>3445</v>
      </c>
      <c r="E414" s="115" t="s">
        <v>77</v>
      </c>
      <c r="F414" s="237">
        <v>30317</v>
      </c>
      <c r="G414" s="115" t="s">
        <v>18</v>
      </c>
      <c r="H414" s="115" t="s">
        <v>16</v>
      </c>
      <c r="I414" t="s">
        <v>199</v>
      </c>
      <c r="U414"/>
      <c r="V414" t="s">
        <v>4414</v>
      </c>
      <c r="AD414" s="115" t="s">
        <v>4308</v>
      </c>
      <c r="AE414" s="115" t="s">
        <v>4308</v>
      </c>
      <c r="AF414" s="115" t="s">
        <v>4308</v>
      </c>
      <c r="AG414" s="115" t="s">
        <v>4308</v>
      </c>
      <c r="AH414" s="115" t="s">
        <v>4308</v>
      </c>
    </row>
    <row r="415" spans="1:35" hidden="1" x14ac:dyDescent="0.25">
      <c r="A415">
        <v>306498</v>
      </c>
      <c r="B415" t="s">
        <v>4846</v>
      </c>
      <c r="C415" t="s">
        <v>369</v>
      </c>
      <c r="D415" t="s">
        <v>759</v>
      </c>
      <c r="E415"/>
      <c r="F415" s="126"/>
      <c r="G415"/>
      <c r="H415"/>
      <c r="I415" t="s">
        <v>136</v>
      </c>
      <c r="J415"/>
      <c r="K415"/>
      <c r="L415"/>
      <c r="M415"/>
      <c r="N415"/>
      <c r="O415"/>
      <c r="P415"/>
      <c r="Q415"/>
      <c r="U415"/>
      <c r="V415" t="s">
        <v>4330</v>
      </c>
      <c r="W415"/>
      <c r="X415"/>
      <c r="Y415"/>
      <c r="Z415"/>
      <c r="AA415"/>
      <c r="AB415"/>
      <c r="AC415" t="s">
        <v>4308</v>
      </c>
      <c r="AD415" t="s">
        <v>4308</v>
      </c>
      <c r="AE415" t="s">
        <v>4308</v>
      </c>
      <c r="AF415" t="s">
        <v>4308</v>
      </c>
      <c r="AG415" t="s">
        <v>4308</v>
      </c>
      <c r="AH415" s="115" t="s">
        <v>4308</v>
      </c>
    </row>
    <row r="416" spans="1:35" hidden="1" x14ac:dyDescent="0.25">
      <c r="A416" s="115">
        <v>306511</v>
      </c>
      <c r="B416" s="115" t="s">
        <v>2091</v>
      </c>
      <c r="C416" s="115" t="s">
        <v>2092</v>
      </c>
      <c r="D416" s="115" t="s">
        <v>1611</v>
      </c>
      <c r="E416" s="115" t="s">
        <v>76</v>
      </c>
      <c r="F416" s="237">
        <v>29635</v>
      </c>
      <c r="G416" s="115" t="s">
        <v>580</v>
      </c>
      <c r="H416" s="115" t="s">
        <v>16</v>
      </c>
      <c r="I416" t="s">
        <v>199</v>
      </c>
      <c r="J416" s="115" t="s">
        <v>1226</v>
      </c>
      <c r="L416" s="115" t="s">
        <v>67</v>
      </c>
      <c r="U416"/>
      <c r="V416" t="s">
        <v>4329</v>
      </c>
    </row>
    <row r="417" spans="1:35" hidden="1" x14ac:dyDescent="0.25">
      <c r="A417" s="115">
        <v>306524</v>
      </c>
      <c r="B417" s="115" t="s">
        <v>1939</v>
      </c>
      <c r="C417" s="115" t="s">
        <v>570</v>
      </c>
      <c r="D417" s="115" t="s">
        <v>832</v>
      </c>
      <c r="E417" s="115" t="s">
        <v>76</v>
      </c>
      <c r="F417" s="237">
        <v>32057</v>
      </c>
      <c r="G417" s="115" t="s">
        <v>18</v>
      </c>
      <c r="H417" s="115" t="s">
        <v>16</v>
      </c>
      <c r="I417" t="s">
        <v>199</v>
      </c>
      <c r="J417" s="115" t="s">
        <v>1226</v>
      </c>
      <c r="L417" s="115" t="s">
        <v>18</v>
      </c>
      <c r="U417"/>
      <c r="V417" t="s">
        <v>4337</v>
      </c>
      <c r="AE417" s="115" t="s">
        <v>4308</v>
      </c>
      <c r="AF417" s="115" t="s">
        <v>4308</v>
      </c>
      <c r="AG417" s="115" t="s">
        <v>4308</v>
      </c>
      <c r="AH417" s="115" t="s">
        <v>4308</v>
      </c>
    </row>
    <row r="418" spans="1:35" hidden="1" x14ac:dyDescent="0.25">
      <c r="A418" s="115">
        <v>306529</v>
      </c>
      <c r="B418" s="115" t="s">
        <v>4391</v>
      </c>
      <c r="C418" s="115" t="s">
        <v>438</v>
      </c>
      <c r="D418" s="115" t="s">
        <v>342</v>
      </c>
      <c r="F418" s="237"/>
      <c r="I418" t="s">
        <v>199</v>
      </c>
      <c r="U418"/>
      <c r="V418" t="s">
        <v>4335</v>
      </c>
    </row>
    <row r="419" spans="1:35" ht="18" hidden="1" x14ac:dyDescent="0.25">
      <c r="A419" s="235">
        <v>306543</v>
      </c>
      <c r="B419" s="235" t="s">
        <v>4847</v>
      </c>
      <c r="C419" s="235" t="e">
        <v>#N/A</v>
      </c>
      <c r="D419" s="235" t="s">
        <v>293</v>
      </c>
      <c r="E419"/>
      <c r="F419" s="126"/>
      <c r="G419" s="236"/>
      <c r="H419"/>
      <c r="I419" t="s">
        <v>199</v>
      </c>
      <c r="J419" s="236"/>
      <c r="K419"/>
      <c r="L419"/>
      <c r="M419"/>
      <c r="N419"/>
      <c r="O419"/>
      <c r="P419"/>
      <c r="Q419"/>
      <c r="U419"/>
      <c r="V419">
        <v>0</v>
      </c>
      <c r="W419" s="236"/>
      <c r="X419"/>
      <c r="Y419"/>
      <c r="Z419"/>
      <c r="AA419"/>
      <c r="AB419"/>
      <c r="AC419"/>
      <c r="AD419"/>
      <c r="AE419"/>
      <c r="AF419"/>
      <c r="AG419"/>
    </row>
    <row r="420" spans="1:35" ht="18" hidden="1" x14ac:dyDescent="0.25">
      <c r="A420" s="235">
        <v>306544</v>
      </c>
      <c r="B420" s="235" t="s">
        <v>4848</v>
      </c>
      <c r="C420" s="235" t="s">
        <v>825</v>
      </c>
      <c r="D420" s="235" t="s">
        <v>4849</v>
      </c>
      <c r="E420"/>
      <c r="F420" s="126"/>
      <c r="G420" s="236"/>
      <c r="H420"/>
      <c r="I420" t="s">
        <v>199</v>
      </c>
      <c r="J420" s="236"/>
      <c r="K420"/>
      <c r="L420"/>
      <c r="M420"/>
      <c r="N420"/>
      <c r="O420"/>
      <c r="P420"/>
      <c r="Q420"/>
      <c r="U420"/>
      <c r="V420" t="s">
        <v>16592</v>
      </c>
      <c r="W420" s="236"/>
      <c r="X420"/>
      <c r="Y420"/>
      <c r="Z420"/>
      <c r="AA420"/>
      <c r="AB420"/>
      <c r="AC420"/>
      <c r="AD420"/>
      <c r="AE420"/>
      <c r="AF420"/>
      <c r="AG420"/>
      <c r="AH420" s="115" t="s">
        <v>4308</v>
      </c>
    </row>
    <row r="421" spans="1:35" ht="18" hidden="1" x14ac:dyDescent="0.25">
      <c r="A421" s="235">
        <v>306558</v>
      </c>
      <c r="B421" s="235" t="s">
        <v>4850</v>
      </c>
      <c r="C421" s="235" t="s">
        <v>661</v>
      </c>
      <c r="D421" s="235" t="s">
        <v>1242</v>
      </c>
      <c r="E421"/>
      <c r="F421" s="126"/>
      <c r="G421" s="236"/>
      <c r="H421"/>
      <c r="I421" t="s">
        <v>129</v>
      </c>
      <c r="J421" s="236"/>
      <c r="K421"/>
      <c r="L421"/>
      <c r="M421"/>
      <c r="N421"/>
      <c r="O421"/>
      <c r="P421"/>
      <c r="Q421"/>
      <c r="U421"/>
      <c r="V421" t="s">
        <v>4335</v>
      </c>
      <c r="W421" s="236"/>
      <c r="X421"/>
      <c r="Y421"/>
      <c r="Z421"/>
      <c r="AA421"/>
      <c r="AB421"/>
      <c r="AC421"/>
      <c r="AD421"/>
      <c r="AE421"/>
      <c r="AF421"/>
      <c r="AG421"/>
      <c r="AH421" s="115" t="s">
        <v>4308</v>
      </c>
    </row>
    <row r="422" spans="1:35" hidden="1" x14ac:dyDescent="0.25">
      <c r="A422">
        <v>306559</v>
      </c>
      <c r="B422" t="s">
        <v>4851</v>
      </c>
      <c r="C422" t="s">
        <v>250</v>
      </c>
      <c r="D422" t="s">
        <v>239</v>
      </c>
      <c r="E422" t="s">
        <v>76</v>
      </c>
      <c r="F422" s="126">
        <v>31818</v>
      </c>
      <c r="G422" t="s">
        <v>810</v>
      </c>
      <c r="H422" t="s">
        <v>16</v>
      </c>
      <c r="I422" t="s">
        <v>136</v>
      </c>
      <c r="J422" t="s">
        <v>1226</v>
      </c>
      <c r="K422"/>
      <c r="L422" t="s">
        <v>30</v>
      </c>
      <c r="M422"/>
      <c r="N422"/>
      <c r="O422"/>
      <c r="P422"/>
      <c r="Q422"/>
      <c r="U422"/>
      <c r="V422" t="s">
        <v>4331</v>
      </c>
      <c r="W422"/>
      <c r="X422"/>
      <c r="Y422"/>
      <c r="Z422"/>
      <c r="AA422"/>
      <c r="AB422"/>
      <c r="AC422"/>
      <c r="AD422"/>
      <c r="AE422"/>
      <c r="AF422"/>
      <c r="AG422"/>
    </row>
    <row r="423" spans="1:35" hidden="1" x14ac:dyDescent="0.25">
      <c r="A423">
        <v>306580</v>
      </c>
      <c r="B423" t="s">
        <v>4852</v>
      </c>
      <c r="C423" t="s">
        <v>1242</v>
      </c>
      <c r="D423" t="s">
        <v>1242</v>
      </c>
      <c r="E423" t="s">
        <v>77</v>
      </c>
      <c r="F423" s="126"/>
      <c r="G423"/>
      <c r="H423" t="s">
        <v>16</v>
      </c>
      <c r="I423" t="s">
        <v>136</v>
      </c>
      <c r="J423"/>
      <c r="K423"/>
      <c r="L423"/>
      <c r="M423"/>
      <c r="N423"/>
      <c r="O423"/>
      <c r="P423"/>
      <c r="Q423"/>
      <c r="U423"/>
      <c r="V423" t="s">
        <v>16623</v>
      </c>
      <c r="W423" t="s">
        <v>4308</v>
      </c>
      <c r="X423" t="s">
        <v>4308</v>
      </c>
      <c r="Y423"/>
      <c r="Z423" t="s">
        <v>4308</v>
      </c>
      <c r="AA423" t="s">
        <v>4308</v>
      </c>
      <c r="AB423" t="s">
        <v>4308</v>
      </c>
      <c r="AC423" t="s">
        <v>4308</v>
      </c>
      <c r="AD423" t="s">
        <v>4308</v>
      </c>
      <c r="AE423" t="s">
        <v>4308</v>
      </c>
      <c r="AF423" t="s">
        <v>4308</v>
      </c>
      <c r="AG423" t="s">
        <v>4308</v>
      </c>
      <c r="AH423" s="115" t="s">
        <v>4308</v>
      </c>
    </row>
    <row r="424" spans="1:35" ht="18" hidden="1" x14ac:dyDescent="0.25">
      <c r="A424" s="235">
        <v>306606</v>
      </c>
      <c r="B424" s="235" t="s">
        <v>4853</v>
      </c>
      <c r="C424" s="235" t="s">
        <v>664</v>
      </c>
      <c r="D424" s="235" t="s">
        <v>276</v>
      </c>
      <c r="E424"/>
      <c r="F424" s="126"/>
      <c r="G424" s="236"/>
      <c r="H424"/>
      <c r="I424" t="s">
        <v>136</v>
      </c>
      <c r="J424" s="236"/>
      <c r="K424"/>
      <c r="L424"/>
      <c r="M424"/>
      <c r="N424"/>
      <c r="O424"/>
      <c r="P424"/>
      <c r="Q424"/>
      <c r="U424"/>
      <c r="V424" t="s">
        <v>4335</v>
      </c>
      <c r="W424" s="236"/>
      <c r="X424"/>
      <c r="Y424"/>
      <c r="Z424"/>
      <c r="AA424"/>
      <c r="AB424"/>
      <c r="AC424"/>
      <c r="AD424"/>
      <c r="AE424"/>
      <c r="AF424"/>
      <c r="AG424"/>
      <c r="AH424" s="115" t="s">
        <v>4308</v>
      </c>
    </row>
    <row r="425" spans="1:35" ht="18" hidden="1" x14ac:dyDescent="0.25">
      <c r="A425" s="235">
        <v>306614</v>
      </c>
      <c r="B425" s="235" t="s">
        <v>4854</v>
      </c>
      <c r="C425" s="235" t="e">
        <v>#N/A</v>
      </c>
      <c r="D425" s="235" t="s">
        <v>3359</v>
      </c>
      <c r="E425"/>
      <c r="F425" s="126"/>
      <c r="G425" s="236"/>
      <c r="H425"/>
      <c r="I425" t="s">
        <v>199</v>
      </c>
      <c r="J425" s="236"/>
      <c r="K425"/>
      <c r="L425"/>
      <c r="M425"/>
      <c r="N425"/>
      <c r="O425"/>
      <c r="P425"/>
      <c r="Q425"/>
      <c r="U425"/>
      <c r="V425">
        <v>0</v>
      </c>
      <c r="W425" s="236"/>
      <c r="X425"/>
      <c r="Y425"/>
      <c r="Z425"/>
      <c r="AA425"/>
      <c r="AB425"/>
      <c r="AC425"/>
      <c r="AD425"/>
      <c r="AE425"/>
      <c r="AF425"/>
      <c r="AG425"/>
      <c r="AH425" s="115" t="s">
        <v>4308</v>
      </c>
    </row>
    <row r="426" spans="1:35" ht="18" x14ac:dyDescent="0.25">
      <c r="A426" s="235">
        <v>306632</v>
      </c>
      <c r="B426" s="235" t="s">
        <v>4855</v>
      </c>
      <c r="C426" s="235" t="s">
        <v>227</v>
      </c>
      <c r="D426" s="235" t="s">
        <v>280</v>
      </c>
      <c r="E426"/>
      <c r="F426" s="126"/>
      <c r="G426" s="236"/>
      <c r="H426"/>
      <c r="I426" t="s">
        <v>107</v>
      </c>
      <c r="J426" s="236"/>
      <c r="K426"/>
      <c r="L426"/>
      <c r="M426"/>
      <c r="N426"/>
      <c r="O426"/>
      <c r="P426"/>
      <c r="Q426"/>
      <c r="U426"/>
      <c r="V426" t="s">
        <v>4335</v>
      </c>
      <c r="W426" s="236"/>
      <c r="X426"/>
      <c r="Y426"/>
      <c r="Z426"/>
      <c r="AA426"/>
      <c r="AB426"/>
      <c r="AC426"/>
      <c r="AD426"/>
      <c r="AE426"/>
      <c r="AF426"/>
      <c r="AG426"/>
      <c r="AH426" s="115" t="s">
        <v>4308</v>
      </c>
      <c r="AI426" s="115" t="e">
        <f>VLOOKUP(A426,'[2]دراسات قانونية'!$A$3:$E$600,1,0)</f>
        <v>#N/A</v>
      </c>
    </row>
    <row r="427" spans="1:35" ht="18" hidden="1" x14ac:dyDescent="0.25">
      <c r="A427" s="235">
        <v>306638</v>
      </c>
      <c r="B427" s="235" t="s">
        <v>4856</v>
      </c>
      <c r="C427" s="235" t="s">
        <v>1002</v>
      </c>
      <c r="D427" s="235" t="s">
        <v>4857</v>
      </c>
      <c r="E427"/>
      <c r="F427" s="126"/>
      <c r="G427" s="236"/>
      <c r="H427"/>
      <c r="I427" t="s">
        <v>136</v>
      </c>
      <c r="J427" s="236"/>
      <c r="K427"/>
      <c r="L427"/>
      <c r="M427"/>
      <c r="N427"/>
      <c r="O427"/>
      <c r="P427"/>
      <c r="Q427"/>
      <c r="U427"/>
      <c r="V427" t="s">
        <v>4335</v>
      </c>
      <c r="W427" s="236"/>
      <c r="X427"/>
      <c r="Y427"/>
      <c r="Z427"/>
      <c r="AA427"/>
      <c r="AB427"/>
      <c r="AC427"/>
      <c r="AD427"/>
      <c r="AE427"/>
      <c r="AF427"/>
      <c r="AG427"/>
      <c r="AH427" s="115" t="s">
        <v>4308</v>
      </c>
    </row>
    <row r="428" spans="1:35" ht="18" x14ac:dyDescent="0.25">
      <c r="A428" s="235">
        <v>306640</v>
      </c>
      <c r="B428" s="235" t="s">
        <v>4858</v>
      </c>
      <c r="C428" s="235" t="s">
        <v>661</v>
      </c>
      <c r="D428" s="235" t="s">
        <v>298</v>
      </c>
      <c r="E428"/>
      <c r="F428" s="126"/>
      <c r="G428" s="236"/>
      <c r="H428"/>
      <c r="I428" t="s">
        <v>107</v>
      </c>
      <c r="J428" s="236"/>
      <c r="K428"/>
      <c r="L428"/>
      <c r="M428"/>
      <c r="N428"/>
      <c r="O428"/>
      <c r="P428"/>
      <c r="Q428"/>
      <c r="U428"/>
      <c r="V428">
        <v>0</v>
      </c>
      <c r="W428" s="236"/>
      <c r="X428"/>
      <c r="Y428"/>
      <c r="Z428"/>
      <c r="AA428"/>
      <c r="AB428"/>
      <c r="AC428"/>
      <c r="AD428"/>
      <c r="AE428"/>
      <c r="AF428"/>
      <c r="AG428"/>
      <c r="AH428" s="115" t="s">
        <v>4308</v>
      </c>
      <c r="AI428" s="115" t="e">
        <f>VLOOKUP(A428,'[2]دراسات قانونية'!$A$3:$E$600,1,0)</f>
        <v>#N/A</v>
      </c>
    </row>
    <row r="429" spans="1:35" ht="18" hidden="1" x14ac:dyDescent="0.25">
      <c r="A429" s="235">
        <v>306667</v>
      </c>
      <c r="B429" s="235" t="s">
        <v>1876</v>
      </c>
      <c r="C429" s="235" t="s">
        <v>244</v>
      </c>
      <c r="D429" s="235" t="s">
        <v>951</v>
      </c>
      <c r="E429"/>
      <c r="F429" s="126"/>
      <c r="G429" s="236"/>
      <c r="H429"/>
      <c r="I429" t="s">
        <v>199</v>
      </c>
      <c r="J429" s="236"/>
      <c r="K429"/>
      <c r="L429"/>
      <c r="M429"/>
      <c r="N429"/>
      <c r="O429"/>
      <c r="P429"/>
      <c r="Q429"/>
      <c r="U429"/>
      <c r="V429" t="s">
        <v>4335</v>
      </c>
      <c r="W429" s="236"/>
      <c r="X429"/>
      <c r="Y429"/>
      <c r="Z429"/>
      <c r="AA429"/>
      <c r="AB429"/>
      <c r="AC429"/>
      <c r="AD429"/>
      <c r="AE429"/>
      <c r="AF429"/>
      <c r="AG429"/>
    </row>
    <row r="430" spans="1:35" hidden="1" x14ac:dyDescent="0.25">
      <c r="A430">
        <v>306684</v>
      </c>
      <c r="B430" t="s">
        <v>4859</v>
      </c>
      <c r="C430" t="s">
        <v>250</v>
      </c>
      <c r="D430" t="s">
        <v>268</v>
      </c>
      <c r="E430"/>
      <c r="F430" s="126"/>
      <c r="G430"/>
      <c r="H430"/>
      <c r="I430" t="s">
        <v>201</v>
      </c>
      <c r="J430"/>
      <c r="K430"/>
      <c r="L430"/>
      <c r="M430"/>
      <c r="N430"/>
      <c r="O430"/>
      <c r="P430"/>
      <c r="Q430"/>
      <c r="U430"/>
      <c r="V430" t="s">
        <v>4335</v>
      </c>
      <c r="W430"/>
      <c r="X430"/>
      <c r="Y430"/>
      <c r="Z430"/>
      <c r="AA430"/>
      <c r="AB430"/>
      <c r="AC430"/>
      <c r="AD430"/>
      <c r="AE430"/>
      <c r="AF430"/>
      <c r="AG430"/>
    </row>
    <row r="431" spans="1:35" ht="18" hidden="1" x14ac:dyDescent="0.25">
      <c r="A431" s="235">
        <v>306690</v>
      </c>
      <c r="B431" s="235" t="s">
        <v>4860</v>
      </c>
      <c r="C431" s="235" t="s">
        <v>4861</v>
      </c>
      <c r="D431" s="235" t="s">
        <v>1261</v>
      </c>
      <c r="E431"/>
      <c r="F431" s="126"/>
      <c r="G431" s="236"/>
      <c r="H431"/>
      <c r="I431" t="s">
        <v>136</v>
      </c>
      <c r="J431" s="236"/>
      <c r="K431"/>
      <c r="L431"/>
      <c r="M431"/>
      <c r="N431"/>
      <c r="O431"/>
      <c r="P431"/>
      <c r="Q431"/>
      <c r="U431"/>
      <c r="V431">
        <v>0</v>
      </c>
      <c r="W431" s="236"/>
      <c r="X431"/>
      <c r="Y431"/>
      <c r="Z431"/>
      <c r="AA431"/>
      <c r="AB431"/>
      <c r="AC431"/>
      <c r="AD431"/>
      <c r="AE431"/>
      <c r="AF431"/>
      <c r="AG431"/>
    </row>
    <row r="432" spans="1:35" hidden="1" x14ac:dyDescent="0.25">
      <c r="A432" s="115">
        <v>306701</v>
      </c>
      <c r="B432" s="115" t="s">
        <v>1238</v>
      </c>
      <c r="C432" s="115" t="s">
        <v>244</v>
      </c>
      <c r="D432" s="115" t="s">
        <v>328</v>
      </c>
      <c r="E432" s="115" t="s">
        <v>76</v>
      </c>
      <c r="F432" s="237">
        <v>29261</v>
      </c>
      <c r="G432" s="115" t="s">
        <v>55</v>
      </c>
      <c r="H432" s="115" t="s">
        <v>16</v>
      </c>
      <c r="I432" t="s">
        <v>199</v>
      </c>
      <c r="J432" s="115" t="s">
        <v>1226</v>
      </c>
      <c r="L432" s="115" t="s">
        <v>55</v>
      </c>
      <c r="U432"/>
      <c r="V432" t="s">
        <v>4334</v>
      </c>
      <c r="AH432" s="115" t="s">
        <v>4308</v>
      </c>
    </row>
    <row r="433" spans="1:35" ht="18" hidden="1" x14ac:dyDescent="0.25">
      <c r="A433" s="235">
        <v>306706</v>
      </c>
      <c r="B433" s="235" t="s">
        <v>4862</v>
      </c>
      <c r="C433" s="235" t="s">
        <v>227</v>
      </c>
      <c r="D433" s="235" t="s">
        <v>1242</v>
      </c>
      <c r="E433"/>
      <c r="F433" s="126"/>
      <c r="G433" s="236"/>
      <c r="H433"/>
      <c r="I433" t="s">
        <v>129</v>
      </c>
      <c r="J433" s="236"/>
      <c r="K433"/>
      <c r="L433"/>
      <c r="M433"/>
      <c r="N433"/>
      <c r="O433"/>
      <c r="P433"/>
      <c r="Q433"/>
      <c r="U433"/>
      <c r="V433" t="s">
        <v>4335</v>
      </c>
      <c r="W433" s="236"/>
      <c r="X433"/>
      <c r="Y433"/>
      <c r="Z433"/>
      <c r="AA433"/>
      <c r="AB433"/>
      <c r="AC433"/>
      <c r="AD433"/>
      <c r="AE433"/>
      <c r="AF433"/>
      <c r="AG433"/>
      <c r="AH433" s="115" t="s">
        <v>4308</v>
      </c>
    </row>
    <row r="434" spans="1:35" ht="18" hidden="1" x14ac:dyDescent="0.25">
      <c r="A434" s="235">
        <v>306717</v>
      </c>
      <c r="B434" s="235" t="s">
        <v>4863</v>
      </c>
      <c r="C434" s="235" t="s">
        <v>1515</v>
      </c>
      <c r="D434" s="235" t="s">
        <v>1242</v>
      </c>
      <c r="E434"/>
      <c r="F434" s="126"/>
      <c r="G434" s="236"/>
      <c r="H434"/>
      <c r="I434" t="s">
        <v>136</v>
      </c>
      <c r="J434" s="236"/>
      <c r="K434"/>
      <c r="L434"/>
      <c r="M434"/>
      <c r="N434"/>
      <c r="O434"/>
      <c r="P434"/>
      <c r="Q434"/>
      <c r="U434"/>
      <c r="V434" t="s">
        <v>4335</v>
      </c>
      <c r="W434" s="236"/>
      <c r="X434"/>
      <c r="Y434"/>
      <c r="Z434"/>
      <c r="AA434"/>
      <c r="AB434"/>
      <c r="AC434"/>
      <c r="AD434"/>
      <c r="AE434"/>
      <c r="AF434"/>
      <c r="AG434"/>
      <c r="AH434" s="115" t="s">
        <v>4308</v>
      </c>
    </row>
    <row r="435" spans="1:35" hidden="1" x14ac:dyDescent="0.25">
      <c r="A435" s="115">
        <v>306719</v>
      </c>
      <c r="B435" s="115" t="s">
        <v>1484</v>
      </c>
      <c r="C435" s="115" t="s">
        <v>241</v>
      </c>
      <c r="D435" s="115" t="s">
        <v>293</v>
      </c>
      <c r="E435" s="115" t="s">
        <v>77</v>
      </c>
      <c r="F435" s="237">
        <v>28228</v>
      </c>
      <c r="G435" s="115" t="s">
        <v>666</v>
      </c>
      <c r="H435" s="115" t="s">
        <v>16</v>
      </c>
      <c r="I435" t="s">
        <v>199</v>
      </c>
      <c r="J435" s="115" t="s">
        <v>15</v>
      </c>
      <c r="L435" s="115" t="s">
        <v>40</v>
      </c>
      <c r="U435"/>
      <c r="V435" t="s">
        <v>4334</v>
      </c>
      <c r="AE435" s="115" t="s">
        <v>4308</v>
      </c>
      <c r="AF435" s="115" t="s">
        <v>4308</v>
      </c>
      <c r="AG435" s="115" t="s">
        <v>4308</v>
      </c>
      <c r="AH435" s="115" t="s">
        <v>4308</v>
      </c>
    </row>
    <row r="436" spans="1:35" ht="18" hidden="1" x14ac:dyDescent="0.25">
      <c r="A436" s="235">
        <v>306720</v>
      </c>
      <c r="B436" s="235" t="s">
        <v>4864</v>
      </c>
      <c r="C436" s="235" t="e">
        <v>#N/A</v>
      </c>
      <c r="D436" s="235" t="e">
        <v>#N/A</v>
      </c>
      <c r="E436"/>
      <c r="F436" s="126"/>
      <c r="G436" s="236"/>
      <c r="H436"/>
      <c r="I436" t="s">
        <v>136</v>
      </c>
      <c r="J436" s="236"/>
      <c r="K436"/>
      <c r="L436"/>
      <c r="M436"/>
      <c r="N436"/>
      <c r="O436"/>
      <c r="P436"/>
      <c r="Q436"/>
      <c r="U436"/>
      <c r="V436">
        <v>0</v>
      </c>
      <c r="W436" s="236"/>
      <c r="X436"/>
      <c r="Y436"/>
      <c r="Z436"/>
      <c r="AA436"/>
      <c r="AB436"/>
      <c r="AC436"/>
      <c r="AD436"/>
      <c r="AE436"/>
      <c r="AF436"/>
      <c r="AG436"/>
      <c r="AH436" s="115" t="s">
        <v>4308</v>
      </c>
    </row>
    <row r="437" spans="1:35" ht="18" hidden="1" x14ac:dyDescent="0.25">
      <c r="A437" s="235">
        <v>306749</v>
      </c>
      <c r="B437" s="235" t="s">
        <v>4865</v>
      </c>
      <c r="C437" s="235" t="s">
        <v>209</v>
      </c>
      <c r="D437" s="235" t="s">
        <v>735</v>
      </c>
      <c r="E437"/>
      <c r="F437" s="126"/>
      <c r="G437" s="236"/>
      <c r="H437"/>
      <c r="I437" t="s">
        <v>199</v>
      </c>
      <c r="J437" s="236"/>
      <c r="K437"/>
      <c r="L437"/>
      <c r="M437"/>
      <c r="N437"/>
      <c r="O437"/>
      <c r="P437"/>
      <c r="Q437"/>
      <c r="U437"/>
      <c r="V437" t="s">
        <v>4334</v>
      </c>
      <c r="W437" s="236"/>
      <c r="X437"/>
      <c r="Y437"/>
      <c r="Z437"/>
      <c r="AA437"/>
      <c r="AB437"/>
      <c r="AC437"/>
      <c r="AD437"/>
      <c r="AE437"/>
      <c r="AF437"/>
      <c r="AG437"/>
      <c r="AH437" s="115" t="s">
        <v>4308</v>
      </c>
    </row>
    <row r="438" spans="1:35" ht="18" hidden="1" x14ac:dyDescent="0.25">
      <c r="A438" s="235">
        <v>306751</v>
      </c>
      <c r="B438" s="235" t="s">
        <v>4866</v>
      </c>
      <c r="C438" s="235" t="s">
        <v>324</v>
      </c>
      <c r="D438" s="235" t="s">
        <v>1242</v>
      </c>
      <c r="E438"/>
      <c r="F438" s="126"/>
      <c r="G438" s="236"/>
      <c r="H438"/>
      <c r="I438" t="s">
        <v>129</v>
      </c>
      <c r="J438" s="236"/>
      <c r="K438"/>
      <c r="L438"/>
      <c r="M438"/>
      <c r="N438"/>
      <c r="O438"/>
      <c r="P438"/>
      <c r="Q438"/>
      <c r="U438"/>
      <c r="V438" t="s">
        <v>4335</v>
      </c>
      <c r="W438" s="236"/>
      <c r="X438"/>
      <c r="Y438"/>
      <c r="Z438"/>
      <c r="AA438"/>
      <c r="AB438"/>
      <c r="AC438"/>
      <c r="AD438"/>
      <c r="AE438"/>
      <c r="AF438"/>
      <c r="AG438"/>
      <c r="AH438" s="115" t="s">
        <v>4308</v>
      </c>
    </row>
    <row r="439" spans="1:35" ht="18" x14ac:dyDescent="0.25">
      <c r="A439" s="235">
        <v>306777</v>
      </c>
      <c r="B439" s="235" t="s">
        <v>4867</v>
      </c>
      <c r="C439" s="235" t="s">
        <v>601</v>
      </c>
      <c r="D439" s="235" t="s">
        <v>1242</v>
      </c>
      <c r="E439"/>
      <c r="F439" s="126"/>
      <c r="G439" s="236"/>
      <c r="H439"/>
      <c r="I439" t="s">
        <v>107</v>
      </c>
      <c r="J439" s="236"/>
      <c r="K439"/>
      <c r="L439"/>
      <c r="M439"/>
      <c r="N439"/>
      <c r="O439"/>
      <c r="P439"/>
      <c r="Q439"/>
      <c r="U439"/>
      <c r="V439" t="s">
        <v>4329</v>
      </c>
      <c r="W439" s="236"/>
      <c r="X439"/>
      <c r="Y439"/>
      <c r="Z439"/>
      <c r="AA439"/>
      <c r="AB439"/>
      <c r="AC439"/>
      <c r="AD439"/>
      <c r="AE439"/>
      <c r="AF439"/>
      <c r="AG439"/>
      <c r="AH439" s="115" t="s">
        <v>4308</v>
      </c>
      <c r="AI439" s="115" t="e">
        <f>VLOOKUP(A439,'[2]دراسات قانونية'!$A$3:$E$600,1,0)</f>
        <v>#N/A</v>
      </c>
    </row>
    <row r="440" spans="1:35" ht="18" hidden="1" x14ac:dyDescent="0.25">
      <c r="A440" s="235">
        <v>306781</v>
      </c>
      <c r="B440" s="235" t="s">
        <v>4868</v>
      </c>
      <c r="C440" s="235" t="s">
        <v>4869</v>
      </c>
      <c r="D440" s="235" t="s">
        <v>1242</v>
      </c>
      <c r="E440"/>
      <c r="F440" s="126"/>
      <c r="G440" s="236"/>
      <c r="H440"/>
      <c r="I440" t="s">
        <v>199</v>
      </c>
      <c r="J440" s="236"/>
      <c r="K440"/>
      <c r="L440"/>
      <c r="M440"/>
      <c r="N440"/>
      <c r="O440"/>
      <c r="P440"/>
      <c r="Q440"/>
      <c r="U440"/>
      <c r="V440">
        <v>0</v>
      </c>
      <c r="W440" s="236"/>
      <c r="X440"/>
      <c r="Y440"/>
      <c r="Z440"/>
      <c r="AA440"/>
      <c r="AB440"/>
      <c r="AC440"/>
      <c r="AD440"/>
      <c r="AE440"/>
      <c r="AF440"/>
      <c r="AG440"/>
      <c r="AH440" s="115" t="s">
        <v>4308</v>
      </c>
    </row>
    <row r="441" spans="1:35" ht="18" hidden="1" x14ac:dyDescent="0.25">
      <c r="A441" s="235">
        <v>306833</v>
      </c>
      <c r="B441" s="235" t="s">
        <v>4870</v>
      </c>
      <c r="C441" s="235" t="s">
        <v>209</v>
      </c>
      <c r="D441" s="235" t="s">
        <v>1242</v>
      </c>
      <c r="E441"/>
      <c r="F441" s="126"/>
      <c r="G441" s="236"/>
      <c r="H441"/>
      <c r="I441" t="s">
        <v>129</v>
      </c>
      <c r="J441" s="236"/>
      <c r="K441"/>
      <c r="L441"/>
      <c r="M441"/>
      <c r="N441"/>
      <c r="O441"/>
      <c r="P441"/>
      <c r="Q441"/>
      <c r="U441"/>
      <c r="V441" t="s">
        <v>4335</v>
      </c>
      <c r="W441" s="236"/>
      <c r="X441"/>
      <c r="Y441"/>
      <c r="Z441"/>
      <c r="AA441"/>
      <c r="AB441"/>
      <c r="AC441"/>
      <c r="AD441"/>
      <c r="AE441"/>
      <c r="AF441"/>
      <c r="AG441"/>
      <c r="AH441" s="115" t="s">
        <v>4308</v>
      </c>
    </row>
    <row r="442" spans="1:35" ht="18" hidden="1" x14ac:dyDescent="0.25">
      <c r="A442" s="235">
        <v>306850</v>
      </c>
      <c r="B442" s="235" t="s">
        <v>4871</v>
      </c>
      <c r="C442" s="235" t="s">
        <v>4872</v>
      </c>
      <c r="D442" s="235" t="s">
        <v>1242</v>
      </c>
      <c r="E442"/>
      <c r="F442" s="126"/>
      <c r="G442" s="236"/>
      <c r="H442"/>
      <c r="I442" t="s">
        <v>129</v>
      </c>
      <c r="J442" s="236"/>
      <c r="K442"/>
      <c r="L442"/>
      <c r="M442"/>
      <c r="N442"/>
      <c r="O442"/>
      <c r="P442"/>
      <c r="Q442"/>
      <c r="U442"/>
      <c r="V442" t="s">
        <v>4335</v>
      </c>
      <c r="W442" s="236"/>
      <c r="X442"/>
      <c r="Y442"/>
      <c r="Z442"/>
      <c r="AA442"/>
      <c r="AB442"/>
      <c r="AC442"/>
      <c r="AD442"/>
      <c r="AE442"/>
      <c r="AF442"/>
      <c r="AG442"/>
      <c r="AH442" s="115" t="s">
        <v>4308</v>
      </c>
    </row>
    <row r="443" spans="1:35" ht="18" hidden="1" x14ac:dyDescent="0.25">
      <c r="A443" s="235">
        <v>306872</v>
      </c>
      <c r="B443" s="235" t="s">
        <v>4873</v>
      </c>
      <c r="C443" s="235" t="s">
        <v>4874</v>
      </c>
      <c r="D443" s="235" t="s">
        <v>1467</v>
      </c>
      <c r="E443"/>
      <c r="F443" s="126"/>
      <c r="G443" s="236"/>
      <c r="H443"/>
      <c r="I443" t="s">
        <v>199</v>
      </c>
      <c r="J443" s="236"/>
      <c r="K443"/>
      <c r="L443"/>
      <c r="M443"/>
      <c r="N443"/>
      <c r="O443"/>
      <c r="P443"/>
      <c r="Q443"/>
      <c r="U443"/>
      <c r="V443" t="s">
        <v>4329</v>
      </c>
      <c r="W443" s="236"/>
      <c r="X443"/>
      <c r="Y443"/>
      <c r="Z443"/>
      <c r="AA443"/>
      <c r="AB443"/>
      <c r="AC443"/>
      <c r="AD443"/>
      <c r="AE443"/>
      <c r="AF443"/>
      <c r="AG443"/>
      <c r="AH443" s="115" t="s">
        <v>4308</v>
      </c>
    </row>
    <row r="444" spans="1:35" ht="18" hidden="1" x14ac:dyDescent="0.25">
      <c r="A444" s="235">
        <v>306876</v>
      </c>
      <c r="B444" s="235" t="s">
        <v>4875</v>
      </c>
      <c r="C444" s="235" t="s">
        <v>663</v>
      </c>
      <c r="D444" s="235" t="s">
        <v>1242</v>
      </c>
      <c r="E444"/>
      <c r="F444" s="126"/>
      <c r="G444" s="236"/>
      <c r="H444"/>
      <c r="I444" t="s">
        <v>129</v>
      </c>
      <c r="J444" s="236"/>
      <c r="K444"/>
      <c r="L444"/>
      <c r="M444"/>
      <c r="N444"/>
      <c r="O444"/>
      <c r="P444"/>
      <c r="Q444"/>
      <c r="U444"/>
      <c r="V444" t="s">
        <v>4337</v>
      </c>
      <c r="W444" s="236"/>
      <c r="X444"/>
      <c r="Y444"/>
      <c r="Z444"/>
      <c r="AA444"/>
      <c r="AB444"/>
      <c r="AC444"/>
      <c r="AD444"/>
      <c r="AE444"/>
      <c r="AF444"/>
      <c r="AG444"/>
      <c r="AH444" s="115" t="s">
        <v>4308</v>
      </c>
    </row>
    <row r="445" spans="1:35" ht="18" hidden="1" x14ac:dyDescent="0.25">
      <c r="A445" s="235">
        <v>306880</v>
      </c>
      <c r="B445" s="235" t="s">
        <v>4876</v>
      </c>
      <c r="C445" s="235" t="s">
        <v>209</v>
      </c>
      <c r="D445" s="235" t="s">
        <v>633</v>
      </c>
      <c r="E445"/>
      <c r="F445" s="126"/>
      <c r="G445" s="236"/>
      <c r="H445"/>
      <c r="I445" t="s">
        <v>136</v>
      </c>
      <c r="J445" s="236"/>
      <c r="K445"/>
      <c r="L445"/>
      <c r="M445"/>
      <c r="N445"/>
      <c r="O445"/>
      <c r="P445"/>
      <c r="Q445"/>
      <c r="U445"/>
      <c r="V445" t="s">
        <v>4335</v>
      </c>
      <c r="W445" s="236"/>
      <c r="X445"/>
      <c r="Y445"/>
      <c r="Z445"/>
      <c r="AA445"/>
      <c r="AB445"/>
      <c r="AC445"/>
      <c r="AD445"/>
      <c r="AE445"/>
      <c r="AF445"/>
      <c r="AG445"/>
      <c r="AH445" s="115" t="s">
        <v>4308</v>
      </c>
    </row>
    <row r="446" spans="1:35" ht="18" hidden="1" x14ac:dyDescent="0.25">
      <c r="A446" s="235">
        <v>306895</v>
      </c>
      <c r="B446" s="235" t="s">
        <v>4877</v>
      </c>
      <c r="C446" s="235" t="s">
        <v>227</v>
      </c>
      <c r="D446" s="235" t="s">
        <v>1389</v>
      </c>
      <c r="E446"/>
      <c r="F446" s="126"/>
      <c r="G446" s="236"/>
      <c r="H446"/>
      <c r="I446" t="s">
        <v>199</v>
      </c>
      <c r="J446" s="236"/>
      <c r="K446"/>
      <c r="L446"/>
      <c r="M446"/>
      <c r="N446"/>
      <c r="O446"/>
      <c r="P446"/>
      <c r="Q446"/>
      <c r="U446"/>
      <c r="V446" t="s">
        <v>4335</v>
      </c>
      <c r="W446" s="236"/>
      <c r="X446"/>
      <c r="Y446"/>
      <c r="Z446"/>
      <c r="AA446"/>
      <c r="AB446"/>
      <c r="AC446"/>
      <c r="AD446"/>
      <c r="AE446"/>
      <c r="AF446"/>
      <c r="AG446"/>
      <c r="AH446" s="115" t="s">
        <v>4308</v>
      </c>
    </row>
    <row r="447" spans="1:35" ht="18" hidden="1" x14ac:dyDescent="0.25">
      <c r="A447" s="235">
        <v>306907</v>
      </c>
      <c r="B447" s="235" t="s">
        <v>4878</v>
      </c>
      <c r="C447" s="235" t="s">
        <v>661</v>
      </c>
      <c r="D447" s="235" t="s">
        <v>891</v>
      </c>
      <c r="E447"/>
      <c r="F447" s="126"/>
      <c r="G447" s="236"/>
      <c r="H447"/>
      <c r="I447" t="s">
        <v>136</v>
      </c>
      <c r="J447" s="236"/>
      <c r="K447"/>
      <c r="L447"/>
      <c r="M447"/>
      <c r="N447"/>
      <c r="O447"/>
      <c r="P447"/>
      <c r="Q447"/>
      <c r="U447"/>
      <c r="V447">
        <v>0</v>
      </c>
      <c r="W447" s="236"/>
      <c r="X447"/>
      <c r="Y447"/>
      <c r="Z447"/>
      <c r="AA447"/>
      <c r="AB447"/>
      <c r="AC447"/>
      <c r="AD447"/>
      <c r="AE447"/>
      <c r="AF447"/>
      <c r="AG447"/>
    </row>
    <row r="448" spans="1:35" hidden="1" x14ac:dyDescent="0.25">
      <c r="A448" s="115">
        <v>306910</v>
      </c>
      <c r="B448" s="115" t="s">
        <v>1983</v>
      </c>
      <c r="C448" s="115" t="s">
        <v>1501</v>
      </c>
      <c r="D448" s="115" t="s">
        <v>1984</v>
      </c>
      <c r="E448" s="115" t="s">
        <v>76</v>
      </c>
      <c r="F448" s="237">
        <v>30883</v>
      </c>
      <c r="G448" s="115" t="s">
        <v>211</v>
      </c>
      <c r="H448" s="115" t="s">
        <v>16</v>
      </c>
      <c r="I448" t="s">
        <v>199</v>
      </c>
      <c r="J448" s="115" t="s">
        <v>1226</v>
      </c>
      <c r="L448" s="115" t="s">
        <v>18</v>
      </c>
      <c r="U448"/>
      <c r="V448" t="s">
        <v>4336</v>
      </c>
    </row>
    <row r="449" spans="1:35" ht="18" hidden="1" x14ac:dyDescent="0.25">
      <c r="A449" s="235">
        <v>306931</v>
      </c>
      <c r="B449" s="235" t="s">
        <v>4879</v>
      </c>
      <c r="C449" s="235" t="s">
        <v>668</v>
      </c>
      <c r="D449" s="235" t="s">
        <v>1242</v>
      </c>
      <c r="E449"/>
      <c r="F449" s="126"/>
      <c r="G449" s="236"/>
      <c r="H449"/>
      <c r="I449" t="s">
        <v>129</v>
      </c>
      <c r="J449" s="236"/>
      <c r="K449"/>
      <c r="L449"/>
      <c r="M449"/>
      <c r="N449"/>
      <c r="O449"/>
      <c r="P449"/>
      <c r="Q449"/>
      <c r="U449"/>
      <c r="V449" t="s">
        <v>4335</v>
      </c>
      <c r="W449" s="236"/>
      <c r="X449"/>
      <c r="Y449"/>
      <c r="Z449"/>
      <c r="AA449"/>
      <c r="AB449"/>
      <c r="AC449"/>
      <c r="AD449"/>
      <c r="AE449"/>
      <c r="AF449"/>
      <c r="AG449"/>
      <c r="AH449" s="115" t="s">
        <v>4308</v>
      </c>
    </row>
    <row r="450" spans="1:35" ht="18" hidden="1" x14ac:dyDescent="0.25">
      <c r="A450" s="235">
        <v>306955</v>
      </c>
      <c r="B450" s="235" t="s">
        <v>4880</v>
      </c>
      <c r="C450" s="235" t="s">
        <v>489</v>
      </c>
      <c r="D450" s="235" t="s">
        <v>732</v>
      </c>
      <c r="E450"/>
      <c r="F450" s="126"/>
      <c r="G450" s="236"/>
      <c r="H450"/>
      <c r="I450" t="s">
        <v>199</v>
      </c>
      <c r="J450" s="236"/>
      <c r="K450"/>
      <c r="L450"/>
      <c r="M450"/>
      <c r="N450"/>
      <c r="O450"/>
      <c r="P450"/>
      <c r="Q450"/>
      <c r="U450"/>
      <c r="V450" t="s">
        <v>4335</v>
      </c>
      <c r="W450" s="236"/>
      <c r="X450"/>
      <c r="Y450"/>
      <c r="Z450"/>
      <c r="AA450"/>
      <c r="AB450"/>
      <c r="AC450"/>
      <c r="AD450"/>
      <c r="AE450"/>
      <c r="AF450"/>
      <c r="AG450"/>
      <c r="AH450" s="115" t="s">
        <v>4308</v>
      </c>
    </row>
    <row r="451" spans="1:35" ht="18" hidden="1" x14ac:dyDescent="0.25">
      <c r="A451" s="235">
        <v>306973</v>
      </c>
      <c r="B451" s="235" t="s">
        <v>4881</v>
      </c>
      <c r="C451" s="235" t="s">
        <v>227</v>
      </c>
      <c r="D451" s="235" t="s">
        <v>4882</v>
      </c>
      <c r="E451"/>
      <c r="F451" s="126"/>
      <c r="G451" s="236"/>
      <c r="H451"/>
      <c r="I451" t="s">
        <v>136</v>
      </c>
      <c r="J451" s="236"/>
      <c r="K451"/>
      <c r="L451"/>
      <c r="M451"/>
      <c r="N451"/>
      <c r="O451"/>
      <c r="P451"/>
      <c r="Q451"/>
      <c r="U451"/>
      <c r="V451">
        <v>0</v>
      </c>
      <c r="W451" s="236"/>
      <c r="X451"/>
      <c r="Y451"/>
      <c r="Z451"/>
      <c r="AA451"/>
      <c r="AB451"/>
      <c r="AC451"/>
      <c r="AD451"/>
      <c r="AE451"/>
      <c r="AF451"/>
      <c r="AG451"/>
    </row>
    <row r="452" spans="1:35" ht="18" x14ac:dyDescent="0.25">
      <c r="A452" s="235">
        <v>306975</v>
      </c>
      <c r="B452" s="235" t="s">
        <v>4883</v>
      </c>
      <c r="C452" s="235" t="s">
        <v>335</v>
      </c>
      <c r="D452" s="235" t="s">
        <v>1245</v>
      </c>
      <c r="E452"/>
      <c r="F452" s="126"/>
      <c r="G452" s="236"/>
      <c r="H452"/>
      <c r="I452" t="s">
        <v>107</v>
      </c>
      <c r="J452" s="236"/>
      <c r="K452"/>
      <c r="L452"/>
      <c r="M452"/>
      <c r="N452"/>
      <c r="O452"/>
      <c r="P452"/>
      <c r="Q452"/>
      <c r="U452"/>
      <c r="V452">
        <v>0</v>
      </c>
      <c r="W452" s="236"/>
      <c r="X452"/>
      <c r="Y452"/>
      <c r="Z452"/>
      <c r="AA452"/>
      <c r="AB452"/>
      <c r="AC452"/>
      <c r="AD452"/>
      <c r="AE452"/>
      <c r="AF452"/>
      <c r="AG452"/>
      <c r="AH452" s="115" t="s">
        <v>4308</v>
      </c>
      <c r="AI452" s="115" t="e">
        <f>VLOOKUP(A452,'[2]دراسات قانونية'!$A$3:$E$600,1,0)</f>
        <v>#N/A</v>
      </c>
    </row>
    <row r="453" spans="1:35" ht="18" x14ac:dyDescent="0.25">
      <c r="A453" s="235">
        <v>306978</v>
      </c>
      <c r="B453" s="235" t="s">
        <v>4884</v>
      </c>
      <c r="C453" s="235" t="s">
        <v>212</v>
      </c>
      <c r="D453" s="235" t="s">
        <v>4885</v>
      </c>
      <c r="E453"/>
      <c r="F453" s="126"/>
      <c r="G453" s="236"/>
      <c r="H453"/>
      <c r="I453" t="s">
        <v>107</v>
      </c>
      <c r="J453" s="236"/>
      <c r="K453"/>
      <c r="L453"/>
      <c r="M453"/>
      <c r="N453"/>
      <c r="O453"/>
      <c r="P453"/>
      <c r="Q453"/>
      <c r="U453"/>
      <c r="V453"/>
      <c r="W453" s="236"/>
      <c r="X453"/>
      <c r="Y453"/>
      <c r="Z453"/>
      <c r="AA453"/>
      <c r="AB453"/>
      <c r="AC453"/>
      <c r="AD453"/>
      <c r="AE453"/>
      <c r="AF453"/>
      <c r="AG453"/>
      <c r="AI453" s="115">
        <f>VLOOKUP(A453,'[2]دراسات قانونية'!$A$3:$E$600,1,0)</f>
        <v>306978</v>
      </c>
    </row>
    <row r="454" spans="1:35" ht="18" hidden="1" x14ac:dyDescent="0.25">
      <c r="A454" s="235">
        <v>307068</v>
      </c>
      <c r="B454" s="235" t="s">
        <v>4886</v>
      </c>
      <c r="C454" s="235" t="s">
        <v>227</v>
      </c>
      <c r="D454" s="235" t="s">
        <v>521</v>
      </c>
      <c r="E454"/>
      <c r="F454" s="126"/>
      <c r="G454" s="236"/>
      <c r="H454"/>
      <c r="I454" t="s">
        <v>136</v>
      </c>
      <c r="J454" s="236"/>
      <c r="K454"/>
      <c r="L454"/>
      <c r="M454"/>
      <c r="N454"/>
      <c r="O454"/>
      <c r="P454"/>
      <c r="Q454"/>
      <c r="U454"/>
      <c r="V454" t="s">
        <v>4334</v>
      </c>
      <c r="W454" s="236"/>
      <c r="X454"/>
      <c r="Y454"/>
      <c r="Z454"/>
      <c r="AA454"/>
      <c r="AB454"/>
      <c r="AC454"/>
      <c r="AD454"/>
      <c r="AE454"/>
      <c r="AF454"/>
      <c r="AG454"/>
      <c r="AH454" s="115" t="s">
        <v>4308</v>
      </c>
    </row>
    <row r="455" spans="1:35" ht="18" hidden="1" x14ac:dyDescent="0.25">
      <c r="A455" s="235">
        <v>307083</v>
      </c>
      <c r="B455" s="235" t="s">
        <v>4887</v>
      </c>
      <c r="C455" s="235" t="s">
        <v>212</v>
      </c>
      <c r="D455" s="235" t="s">
        <v>1601</v>
      </c>
      <c r="E455"/>
      <c r="F455" s="126"/>
      <c r="G455" s="236"/>
      <c r="H455"/>
      <c r="I455" t="s">
        <v>199</v>
      </c>
      <c r="J455" s="236"/>
      <c r="K455"/>
      <c r="L455"/>
      <c r="M455"/>
      <c r="N455"/>
      <c r="O455"/>
      <c r="P455"/>
      <c r="Q455"/>
      <c r="U455"/>
      <c r="V455">
        <v>0</v>
      </c>
      <c r="W455" s="236"/>
      <c r="X455"/>
      <c r="Y455"/>
      <c r="Z455"/>
      <c r="AA455"/>
      <c r="AB455"/>
      <c r="AC455"/>
      <c r="AD455"/>
      <c r="AE455"/>
      <c r="AF455"/>
      <c r="AG455"/>
    </row>
    <row r="456" spans="1:35" ht="18" hidden="1" x14ac:dyDescent="0.25">
      <c r="A456" s="235">
        <v>307129</v>
      </c>
      <c r="B456" s="235" t="s">
        <v>4888</v>
      </c>
      <c r="C456" s="235" t="s">
        <v>227</v>
      </c>
      <c r="D456" s="235" t="s">
        <v>814</v>
      </c>
      <c r="E456"/>
      <c r="F456" s="126"/>
      <c r="G456" s="236"/>
      <c r="H456"/>
      <c r="I456" t="s">
        <v>136</v>
      </c>
      <c r="J456" s="236"/>
      <c r="K456"/>
      <c r="L456"/>
      <c r="M456"/>
      <c r="N456"/>
      <c r="O456"/>
      <c r="P456"/>
      <c r="Q456"/>
      <c r="U456"/>
      <c r="V456">
        <v>0</v>
      </c>
      <c r="W456" s="236"/>
      <c r="X456"/>
      <c r="Y456"/>
      <c r="Z456"/>
      <c r="AA456"/>
      <c r="AB456"/>
      <c r="AC456"/>
      <c r="AD456"/>
      <c r="AE456"/>
      <c r="AF456"/>
      <c r="AG456"/>
    </row>
    <row r="457" spans="1:35" ht="18" x14ac:dyDescent="0.25">
      <c r="A457" s="235">
        <v>307136</v>
      </c>
      <c r="B457" s="235" t="s">
        <v>4889</v>
      </c>
      <c r="C457" s="235" t="s">
        <v>438</v>
      </c>
      <c r="D457" s="235" t="s">
        <v>235</v>
      </c>
      <c r="E457"/>
      <c r="F457" s="126"/>
      <c r="G457" s="236"/>
      <c r="H457"/>
      <c r="I457" t="s">
        <v>107</v>
      </c>
      <c r="J457" s="236"/>
      <c r="K457"/>
      <c r="L457"/>
      <c r="M457"/>
      <c r="N457"/>
      <c r="O457"/>
      <c r="P457"/>
      <c r="Q457"/>
      <c r="U457"/>
      <c r="V457" t="s">
        <v>4335</v>
      </c>
      <c r="W457" s="236"/>
      <c r="X457"/>
      <c r="Y457"/>
      <c r="Z457"/>
      <c r="AA457"/>
      <c r="AB457"/>
      <c r="AC457"/>
      <c r="AD457"/>
      <c r="AE457"/>
      <c r="AF457"/>
      <c r="AG457"/>
      <c r="AH457" s="115" t="s">
        <v>4308</v>
      </c>
      <c r="AI457" s="115" t="e">
        <f>VLOOKUP(A457,'[2]دراسات قانونية'!$A$3:$E$600,1,0)</f>
        <v>#N/A</v>
      </c>
    </row>
    <row r="458" spans="1:35" hidden="1" x14ac:dyDescent="0.25">
      <c r="A458" s="115">
        <v>307192</v>
      </c>
      <c r="B458" s="115" t="s">
        <v>1412</v>
      </c>
      <c r="C458" s="115" t="s">
        <v>227</v>
      </c>
      <c r="D458" s="115" t="s">
        <v>1073</v>
      </c>
      <c r="E458" s="115" t="s">
        <v>76</v>
      </c>
      <c r="F458" s="237">
        <v>29645</v>
      </c>
      <c r="G458" s="115" t="s">
        <v>18</v>
      </c>
      <c r="H458" s="115" t="s">
        <v>16</v>
      </c>
      <c r="I458" t="s">
        <v>199</v>
      </c>
      <c r="J458" s="115" t="s">
        <v>1226</v>
      </c>
      <c r="L458" s="115" t="s">
        <v>18</v>
      </c>
      <c r="U458"/>
      <c r="V458" t="s">
        <v>4335</v>
      </c>
      <c r="AH458" s="115" t="s">
        <v>4308</v>
      </c>
    </row>
    <row r="459" spans="1:35" ht="18" hidden="1" x14ac:dyDescent="0.25">
      <c r="A459" s="235">
        <v>307216</v>
      </c>
      <c r="B459" s="235" t="s">
        <v>4890</v>
      </c>
      <c r="C459" s="235" t="s">
        <v>212</v>
      </c>
      <c r="D459" s="235" t="s">
        <v>4891</v>
      </c>
      <c r="E459"/>
      <c r="F459" s="126"/>
      <c r="G459" s="236"/>
      <c r="H459"/>
      <c r="I459" t="s">
        <v>199</v>
      </c>
      <c r="J459" s="236"/>
      <c r="K459"/>
      <c r="L459"/>
      <c r="M459"/>
      <c r="N459"/>
      <c r="O459"/>
      <c r="P459"/>
      <c r="Q459"/>
      <c r="U459"/>
      <c r="V459" t="s">
        <v>4332</v>
      </c>
      <c r="W459" s="236"/>
      <c r="X459"/>
      <c r="Y459"/>
      <c r="Z459"/>
      <c r="AA459"/>
      <c r="AB459"/>
      <c r="AC459"/>
      <c r="AD459"/>
      <c r="AE459"/>
      <c r="AF459"/>
      <c r="AG459"/>
      <c r="AH459" s="115" t="s">
        <v>4308</v>
      </c>
    </row>
    <row r="460" spans="1:35" hidden="1" x14ac:dyDescent="0.25">
      <c r="A460">
        <v>307217</v>
      </c>
      <c r="B460" t="s">
        <v>4892</v>
      </c>
      <c r="C460" t="s">
        <v>227</v>
      </c>
      <c r="D460" t="s">
        <v>633</v>
      </c>
      <c r="E460" t="s">
        <v>76</v>
      </c>
      <c r="F460" s="126">
        <v>31778</v>
      </c>
      <c r="G460" t="s">
        <v>58</v>
      </c>
      <c r="H460" t="s">
        <v>16</v>
      </c>
      <c r="I460" t="s">
        <v>136</v>
      </c>
      <c r="J460" t="s">
        <v>1226</v>
      </c>
      <c r="K460"/>
      <c r="L460" t="s">
        <v>18</v>
      </c>
      <c r="M460"/>
      <c r="N460"/>
      <c r="O460"/>
      <c r="P460"/>
      <c r="Q460"/>
      <c r="U460"/>
      <c r="V460" t="s">
        <v>4335</v>
      </c>
      <c r="W460"/>
      <c r="X460"/>
      <c r="Y460"/>
      <c r="Z460"/>
      <c r="AA460"/>
      <c r="AB460"/>
      <c r="AC460"/>
      <c r="AD460"/>
      <c r="AE460"/>
      <c r="AF460"/>
      <c r="AG460"/>
      <c r="AH460" s="115" t="s">
        <v>4308</v>
      </c>
    </row>
    <row r="461" spans="1:35" ht="18" hidden="1" x14ac:dyDescent="0.25">
      <c r="A461" s="235">
        <v>307229</v>
      </c>
      <c r="B461" s="235" t="s">
        <v>4893</v>
      </c>
      <c r="C461" s="235" t="s">
        <v>384</v>
      </c>
      <c r="D461" s="235" t="s">
        <v>1242</v>
      </c>
      <c r="E461"/>
      <c r="F461" s="126"/>
      <c r="G461" s="236"/>
      <c r="H461"/>
      <c r="I461" t="s">
        <v>199</v>
      </c>
      <c r="J461" s="236"/>
      <c r="K461"/>
      <c r="L461"/>
      <c r="M461"/>
      <c r="N461"/>
      <c r="O461"/>
      <c r="P461"/>
      <c r="Q461"/>
      <c r="U461"/>
      <c r="V461">
        <v>0</v>
      </c>
      <c r="W461" s="236"/>
      <c r="X461"/>
      <c r="Y461"/>
      <c r="Z461"/>
      <c r="AA461"/>
      <c r="AB461"/>
      <c r="AC461"/>
      <c r="AD461"/>
      <c r="AE461"/>
      <c r="AF461"/>
      <c r="AG461"/>
      <c r="AH461" s="115" t="s">
        <v>4308</v>
      </c>
    </row>
    <row r="462" spans="1:35" ht="18" x14ac:dyDescent="0.25">
      <c r="A462" s="235">
        <v>307231</v>
      </c>
      <c r="B462" s="235" t="s">
        <v>4894</v>
      </c>
      <c r="C462" s="235" t="s">
        <v>778</v>
      </c>
      <c r="D462" s="235" t="s">
        <v>1242</v>
      </c>
      <c r="E462"/>
      <c r="F462" s="126"/>
      <c r="G462" s="236"/>
      <c r="H462"/>
      <c r="I462" t="s">
        <v>107</v>
      </c>
      <c r="J462" s="236"/>
      <c r="K462"/>
      <c r="L462"/>
      <c r="M462"/>
      <c r="N462"/>
      <c r="O462"/>
      <c r="P462"/>
      <c r="Q462"/>
      <c r="U462"/>
      <c r="V462" t="s">
        <v>4335</v>
      </c>
      <c r="W462" s="236"/>
      <c r="X462"/>
      <c r="Y462"/>
      <c r="Z462"/>
      <c r="AA462"/>
      <c r="AB462"/>
      <c r="AC462"/>
      <c r="AD462"/>
      <c r="AE462"/>
      <c r="AF462"/>
      <c r="AG462"/>
      <c r="AH462" s="115" t="s">
        <v>4308</v>
      </c>
      <c r="AI462" s="115" t="e">
        <f>VLOOKUP(A462,'[2]دراسات قانونية'!$A$3:$E$600,1,0)</f>
        <v>#N/A</v>
      </c>
    </row>
    <row r="463" spans="1:35" ht="18" hidden="1" x14ac:dyDescent="0.25">
      <c r="A463" s="235">
        <v>307246</v>
      </c>
      <c r="B463" s="235" t="s">
        <v>4895</v>
      </c>
      <c r="C463" s="235" t="s">
        <v>384</v>
      </c>
      <c r="D463" s="235" t="s">
        <v>1242</v>
      </c>
      <c r="E463"/>
      <c r="F463" s="126"/>
      <c r="G463" s="236"/>
      <c r="H463"/>
      <c r="I463" t="s">
        <v>129</v>
      </c>
      <c r="J463" s="236"/>
      <c r="K463"/>
      <c r="L463"/>
      <c r="M463"/>
      <c r="N463"/>
      <c r="O463"/>
      <c r="P463"/>
      <c r="Q463"/>
      <c r="U463"/>
      <c r="V463" t="s">
        <v>4335</v>
      </c>
      <c r="W463" s="236"/>
      <c r="X463"/>
      <c r="Y463"/>
      <c r="Z463"/>
      <c r="AA463"/>
      <c r="AB463"/>
      <c r="AC463"/>
      <c r="AD463"/>
      <c r="AE463"/>
      <c r="AF463"/>
      <c r="AG463"/>
      <c r="AH463" s="115" t="s">
        <v>4308</v>
      </c>
    </row>
    <row r="464" spans="1:35" hidden="1" x14ac:dyDescent="0.25">
      <c r="A464" s="115">
        <v>307254</v>
      </c>
      <c r="B464" s="115" t="s">
        <v>3981</v>
      </c>
      <c r="C464" s="115" t="s">
        <v>753</v>
      </c>
      <c r="D464" s="115" t="s">
        <v>328</v>
      </c>
      <c r="E464" s="115" t="s">
        <v>77</v>
      </c>
      <c r="F464" s="237">
        <v>30359</v>
      </c>
      <c r="G464" s="115" t="s">
        <v>225</v>
      </c>
      <c r="H464" s="115" t="s">
        <v>16</v>
      </c>
      <c r="I464" t="s">
        <v>199</v>
      </c>
      <c r="J464" s="115" t="s">
        <v>1226</v>
      </c>
      <c r="L464" s="115" t="s">
        <v>70</v>
      </c>
      <c r="U464"/>
      <c r="V464">
        <v>0</v>
      </c>
    </row>
    <row r="465" spans="1:35" ht="18" hidden="1" x14ac:dyDescent="0.25">
      <c r="A465" s="235">
        <v>307298</v>
      </c>
      <c r="B465" s="235" t="s">
        <v>4896</v>
      </c>
      <c r="C465" s="235" t="s">
        <v>345</v>
      </c>
      <c r="D465" s="235" t="s">
        <v>894</v>
      </c>
      <c r="E465"/>
      <c r="F465" s="126"/>
      <c r="G465" s="236"/>
      <c r="H465"/>
      <c r="I465" t="s">
        <v>136</v>
      </c>
      <c r="J465" s="236"/>
      <c r="K465"/>
      <c r="L465"/>
      <c r="M465"/>
      <c r="N465"/>
      <c r="O465"/>
      <c r="P465"/>
      <c r="Q465"/>
      <c r="U465"/>
      <c r="V465" t="s">
        <v>4335</v>
      </c>
      <c r="W465" s="236"/>
      <c r="X465"/>
      <c r="Y465"/>
      <c r="Z465"/>
      <c r="AA465"/>
      <c r="AB465"/>
      <c r="AC465"/>
      <c r="AD465"/>
      <c r="AE465"/>
      <c r="AF465"/>
      <c r="AG465"/>
      <c r="AH465" s="115" t="s">
        <v>4308</v>
      </c>
    </row>
    <row r="466" spans="1:35" ht="18" x14ac:dyDescent="0.25">
      <c r="A466" s="235">
        <v>307335</v>
      </c>
      <c r="B466" s="235" t="s">
        <v>4897</v>
      </c>
      <c r="C466" s="235" t="s">
        <v>244</v>
      </c>
      <c r="D466" s="235" t="s">
        <v>365</v>
      </c>
      <c r="E466"/>
      <c r="F466" s="126"/>
      <c r="G466" s="236"/>
      <c r="H466"/>
      <c r="I466" t="s">
        <v>107</v>
      </c>
      <c r="J466" s="236"/>
      <c r="K466"/>
      <c r="L466"/>
      <c r="M466"/>
      <c r="N466"/>
      <c r="O466"/>
      <c r="P466"/>
      <c r="Q466"/>
      <c r="U466"/>
      <c r="V466" t="s">
        <v>4335</v>
      </c>
      <c r="W466" s="236"/>
      <c r="X466"/>
      <c r="Y466"/>
      <c r="Z466"/>
      <c r="AA466"/>
      <c r="AB466"/>
      <c r="AC466"/>
      <c r="AD466"/>
      <c r="AE466"/>
      <c r="AF466"/>
      <c r="AG466"/>
      <c r="AH466" s="115" t="s">
        <v>4308</v>
      </c>
      <c r="AI466" s="115" t="e">
        <f>VLOOKUP(A466,'[2]دراسات قانونية'!$A$3:$E$600,1,0)</f>
        <v>#N/A</v>
      </c>
    </row>
    <row r="467" spans="1:35" ht="18" hidden="1" x14ac:dyDescent="0.25">
      <c r="A467" s="235">
        <v>307353</v>
      </c>
      <c r="B467" s="235" t="s">
        <v>4898</v>
      </c>
      <c r="C467" s="235" t="s">
        <v>4899</v>
      </c>
      <c r="D467" s="235" t="s">
        <v>4900</v>
      </c>
      <c r="E467"/>
      <c r="F467" s="126"/>
      <c r="G467" s="236"/>
      <c r="H467"/>
      <c r="I467" t="s">
        <v>136</v>
      </c>
      <c r="J467" s="236"/>
      <c r="K467"/>
      <c r="L467"/>
      <c r="M467"/>
      <c r="N467"/>
      <c r="O467"/>
      <c r="P467"/>
      <c r="Q467"/>
      <c r="U467"/>
      <c r="V467" t="s">
        <v>4335</v>
      </c>
      <c r="W467" s="236"/>
      <c r="X467"/>
      <c r="Y467"/>
      <c r="Z467"/>
      <c r="AA467"/>
      <c r="AB467"/>
      <c r="AC467"/>
      <c r="AD467"/>
      <c r="AE467"/>
      <c r="AF467"/>
      <c r="AG467"/>
      <c r="AH467" s="115" t="s">
        <v>4308</v>
      </c>
    </row>
    <row r="468" spans="1:35" ht="18" hidden="1" x14ac:dyDescent="0.25">
      <c r="A468" s="235">
        <v>307356</v>
      </c>
      <c r="B468" s="235" t="s">
        <v>4901</v>
      </c>
      <c r="C468" s="235" t="s">
        <v>4902</v>
      </c>
      <c r="D468" s="235" t="s">
        <v>228</v>
      </c>
      <c r="E468"/>
      <c r="F468" s="126"/>
      <c r="G468" s="236"/>
      <c r="H468"/>
      <c r="I468" t="s">
        <v>129</v>
      </c>
      <c r="J468" s="236"/>
      <c r="K468"/>
      <c r="L468"/>
      <c r="M468"/>
      <c r="N468"/>
      <c r="O468"/>
      <c r="P468"/>
      <c r="Q468"/>
      <c r="U468"/>
      <c r="V468" t="s">
        <v>4335</v>
      </c>
      <c r="W468" s="236"/>
      <c r="X468"/>
      <c r="Y468"/>
      <c r="Z468"/>
      <c r="AA468"/>
      <c r="AB468"/>
      <c r="AC468"/>
      <c r="AD468"/>
      <c r="AE468"/>
      <c r="AF468"/>
      <c r="AG468"/>
      <c r="AH468" s="115" t="s">
        <v>4308</v>
      </c>
    </row>
    <row r="469" spans="1:35" hidden="1" x14ac:dyDescent="0.25">
      <c r="A469" s="115">
        <v>307383</v>
      </c>
      <c r="B469" s="115" t="s">
        <v>3982</v>
      </c>
      <c r="C469" s="115" t="s">
        <v>864</v>
      </c>
      <c r="D469" s="115" t="s">
        <v>3983</v>
      </c>
      <c r="E469" s="115" t="s">
        <v>76</v>
      </c>
      <c r="F469" s="237">
        <v>30487</v>
      </c>
      <c r="G469" s="115" t="s">
        <v>965</v>
      </c>
      <c r="H469" s="115" t="s">
        <v>16</v>
      </c>
      <c r="I469" t="s">
        <v>199</v>
      </c>
      <c r="J469" s="115" t="s">
        <v>1226</v>
      </c>
      <c r="L469" s="115" t="s">
        <v>70</v>
      </c>
      <c r="U469"/>
      <c r="V469">
        <v>0</v>
      </c>
    </row>
    <row r="470" spans="1:35" hidden="1" x14ac:dyDescent="0.25">
      <c r="A470" s="115">
        <v>307404</v>
      </c>
      <c r="B470" s="115" t="s">
        <v>2388</v>
      </c>
      <c r="C470" s="115" t="s">
        <v>324</v>
      </c>
      <c r="D470" s="115" t="s">
        <v>415</v>
      </c>
      <c r="E470" s="115" t="s">
        <v>76</v>
      </c>
      <c r="F470" s="237">
        <v>26576</v>
      </c>
      <c r="G470" s="115" t="s">
        <v>18</v>
      </c>
      <c r="H470" s="115" t="s">
        <v>16</v>
      </c>
      <c r="I470" t="s">
        <v>199</v>
      </c>
      <c r="J470" s="115" t="s">
        <v>1226</v>
      </c>
      <c r="L470" s="115" t="s">
        <v>18</v>
      </c>
      <c r="U470"/>
      <c r="V470" t="s">
        <v>16623</v>
      </c>
    </row>
    <row r="471" spans="1:35" hidden="1" x14ac:dyDescent="0.25">
      <c r="A471">
        <v>307408</v>
      </c>
      <c r="B471" t="s">
        <v>4903</v>
      </c>
      <c r="C471" t="s">
        <v>972</v>
      </c>
      <c r="D471" t="s">
        <v>4904</v>
      </c>
      <c r="E471" t="s">
        <v>76</v>
      </c>
      <c r="F471" s="126">
        <v>28484</v>
      </c>
      <c r="G471" t="s">
        <v>4905</v>
      </c>
      <c r="H471" t="s">
        <v>16</v>
      </c>
      <c r="I471" t="s">
        <v>136</v>
      </c>
      <c r="J471" t="s">
        <v>15</v>
      </c>
      <c r="K471"/>
      <c r="L471" t="s">
        <v>37</v>
      </c>
      <c r="M471"/>
      <c r="N471"/>
      <c r="O471"/>
      <c r="P471"/>
      <c r="Q471"/>
      <c r="U471"/>
      <c r="V471" t="s">
        <v>4329</v>
      </c>
      <c r="W471"/>
      <c r="X471"/>
      <c r="Y471"/>
      <c r="Z471"/>
      <c r="AA471"/>
      <c r="AB471"/>
      <c r="AC471"/>
      <c r="AD471"/>
      <c r="AE471"/>
      <c r="AF471"/>
      <c r="AG471"/>
      <c r="AH471" s="115" t="s">
        <v>4308</v>
      </c>
    </row>
    <row r="472" spans="1:35" ht="18" x14ac:dyDescent="0.25">
      <c r="A472" s="235">
        <v>307427</v>
      </c>
      <c r="B472" s="235" t="s">
        <v>4906</v>
      </c>
      <c r="C472" s="235" t="s">
        <v>299</v>
      </c>
      <c r="D472" s="235" t="s">
        <v>4907</v>
      </c>
      <c r="E472"/>
      <c r="F472" s="126"/>
      <c r="G472" s="236"/>
      <c r="H472"/>
      <c r="I472" t="s">
        <v>107</v>
      </c>
      <c r="J472" s="236"/>
      <c r="K472"/>
      <c r="L472"/>
      <c r="M472"/>
      <c r="N472"/>
      <c r="O472"/>
      <c r="P472"/>
      <c r="Q472"/>
      <c r="U472"/>
      <c r="V472" t="s">
        <v>4335</v>
      </c>
      <c r="W472" s="236"/>
      <c r="X472"/>
      <c r="Y472"/>
      <c r="Z472"/>
      <c r="AA472"/>
      <c r="AB472"/>
      <c r="AC472"/>
      <c r="AD472"/>
      <c r="AE472"/>
      <c r="AF472"/>
      <c r="AG472"/>
      <c r="AH472" s="115" t="s">
        <v>4308</v>
      </c>
      <c r="AI472" s="115" t="e">
        <f>VLOOKUP(A472,'[2]دراسات قانونية'!$A$3:$E$600,1,0)</f>
        <v>#N/A</v>
      </c>
    </row>
    <row r="473" spans="1:35" hidden="1" x14ac:dyDescent="0.25">
      <c r="A473">
        <v>307429</v>
      </c>
      <c r="B473" t="s">
        <v>4908</v>
      </c>
      <c r="C473" t="s">
        <v>227</v>
      </c>
      <c r="D473" t="s">
        <v>365</v>
      </c>
      <c r="E473"/>
      <c r="F473" s="126"/>
      <c r="G473"/>
      <c r="H473"/>
      <c r="I473" t="s">
        <v>129</v>
      </c>
      <c r="J473"/>
      <c r="K473"/>
      <c r="L473"/>
      <c r="M473"/>
      <c r="N473"/>
      <c r="O473"/>
      <c r="P473"/>
      <c r="Q473"/>
      <c r="U473"/>
      <c r="V473" t="s">
        <v>4335</v>
      </c>
      <c r="W473"/>
      <c r="X473"/>
      <c r="Y473"/>
      <c r="Z473"/>
      <c r="AA473"/>
      <c r="AB473"/>
      <c r="AC473"/>
      <c r="AD473"/>
      <c r="AE473"/>
      <c r="AF473"/>
      <c r="AG473" t="s">
        <v>4308</v>
      </c>
      <c r="AH473" s="115" t="s">
        <v>4308</v>
      </c>
    </row>
    <row r="474" spans="1:35" ht="18" hidden="1" x14ac:dyDescent="0.25">
      <c r="A474" s="235">
        <v>307431</v>
      </c>
      <c r="B474" s="235" t="s">
        <v>4909</v>
      </c>
      <c r="C474" s="235" t="s">
        <v>212</v>
      </c>
      <c r="D474" s="235" t="s">
        <v>1242</v>
      </c>
      <c r="E474"/>
      <c r="F474" s="126"/>
      <c r="G474" s="236"/>
      <c r="H474"/>
      <c r="I474" t="s">
        <v>129</v>
      </c>
      <c r="J474" s="236"/>
      <c r="K474"/>
      <c r="L474"/>
      <c r="M474"/>
      <c r="N474"/>
      <c r="O474"/>
      <c r="P474"/>
      <c r="Q474"/>
      <c r="U474"/>
      <c r="V474" t="s">
        <v>4337</v>
      </c>
      <c r="W474" s="236"/>
      <c r="X474"/>
      <c r="Y474"/>
      <c r="Z474"/>
      <c r="AA474"/>
      <c r="AB474"/>
      <c r="AC474"/>
      <c r="AD474"/>
      <c r="AE474"/>
      <c r="AF474"/>
      <c r="AG474"/>
      <c r="AH474" s="115" t="s">
        <v>4308</v>
      </c>
    </row>
    <row r="475" spans="1:35" ht="18" hidden="1" x14ac:dyDescent="0.25">
      <c r="A475" s="235">
        <v>307432</v>
      </c>
      <c r="B475" s="235" t="s">
        <v>4909</v>
      </c>
      <c r="C475" s="235" t="s">
        <v>350</v>
      </c>
      <c r="D475" s="235" t="s">
        <v>275</v>
      </c>
      <c r="E475"/>
      <c r="F475" s="126"/>
      <c r="G475" s="236"/>
      <c r="H475"/>
      <c r="I475" t="s">
        <v>136</v>
      </c>
      <c r="J475" s="236"/>
      <c r="K475"/>
      <c r="L475"/>
      <c r="M475"/>
      <c r="N475"/>
      <c r="O475"/>
      <c r="P475"/>
      <c r="Q475"/>
      <c r="U475"/>
      <c r="V475" t="s">
        <v>4337</v>
      </c>
      <c r="W475" s="236"/>
      <c r="X475"/>
      <c r="Y475"/>
      <c r="Z475"/>
      <c r="AA475"/>
      <c r="AB475"/>
      <c r="AC475"/>
      <c r="AD475"/>
      <c r="AE475"/>
      <c r="AF475"/>
      <c r="AG475"/>
      <c r="AH475" s="115" t="s">
        <v>4308</v>
      </c>
    </row>
    <row r="476" spans="1:35" hidden="1" x14ac:dyDescent="0.25">
      <c r="A476" s="115">
        <v>307444</v>
      </c>
      <c r="B476" s="115" t="s">
        <v>1692</v>
      </c>
      <c r="C476" s="115" t="s">
        <v>360</v>
      </c>
      <c r="D476" s="115" t="s">
        <v>238</v>
      </c>
      <c r="E476" s="115" t="s">
        <v>76</v>
      </c>
      <c r="F476" s="237">
        <v>31692</v>
      </c>
      <c r="G476" s="115" t="s">
        <v>18</v>
      </c>
      <c r="H476" s="115" t="s">
        <v>16</v>
      </c>
      <c r="I476" t="s">
        <v>201</v>
      </c>
      <c r="J476" s="115" t="s">
        <v>1226</v>
      </c>
      <c r="L476" s="115" t="s">
        <v>18</v>
      </c>
      <c r="U476"/>
      <c r="V476" t="s">
        <v>4334</v>
      </c>
    </row>
    <row r="477" spans="1:35" ht="18" x14ac:dyDescent="0.25">
      <c r="A477" s="235">
        <v>307461</v>
      </c>
      <c r="B477" s="235" t="s">
        <v>4910</v>
      </c>
      <c r="C477" s="235" t="s">
        <v>408</v>
      </c>
      <c r="D477" s="235" t="s">
        <v>599</v>
      </c>
      <c r="E477"/>
      <c r="F477" s="126"/>
      <c r="G477" s="236"/>
      <c r="H477"/>
      <c r="I477" t="s">
        <v>107</v>
      </c>
      <c r="J477" s="236"/>
      <c r="K477"/>
      <c r="L477"/>
      <c r="M477"/>
      <c r="N477"/>
      <c r="O477"/>
      <c r="P477"/>
      <c r="Q477"/>
      <c r="U477"/>
      <c r="V477" t="s">
        <v>4335</v>
      </c>
      <c r="W477" s="236"/>
      <c r="X477"/>
      <c r="Y477"/>
      <c r="Z477"/>
      <c r="AA477"/>
      <c r="AB477"/>
      <c r="AC477"/>
      <c r="AD477"/>
      <c r="AE477"/>
      <c r="AF477"/>
      <c r="AG477"/>
      <c r="AH477" s="115" t="s">
        <v>4308</v>
      </c>
      <c r="AI477" s="115" t="e">
        <f>VLOOKUP(A477,'[2]دراسات قانونية'!$A$3:$E$600,1,0)</f>
        <v>#N/A</v>
      </c>
    </row>
    <row r="478" spans="1:35" ht="18" hidden="1" x14ac:dyDescent="0.25">
      <c r="A478" s="235">
        <v>307474</v>
      </c>
      <c r="B478" s="235" t="s">
        <v>4911</v>
      </c>
      <c r="C478" s="235" t="s">
        <v>510</v>
      </c>
      <c r="D478" s="235" t="s">
        <v>321</v>
      </c>
      <c r="E478"/>
      <c r="F478" s="126"/>
      <c r="G478" s="236"/>
      <c r="H478"/>
      <c r="I478" t="s">
        <v>199</v>
      </c>
      <c r="J478" s="236"/>
      <c r="K478"/>
      <c r="L478"/>
      <c r="M478"/>
      <c r="N478"/>
      <c r="O478"/>
      <c r="P478"/>
      <c r="Q478"/>
      <c r="U478"/>
      <c r="V478">
        <v>0</v>
      </c>
      <c r="W478" s="236"/>
      <c r="X478"/>
      <c r="Y478"/>
      <c r="Z478"/>
      <c r="AA478"/>
      <c r="AB478"/>
      <c r="AC478"/>
      <c r="AD478"/>
      <c r="AE478"/>
      <c r="AF478"/>
      <c r="AG478"/>
    </row>
    <row r="479" spans="1:35" ht="18" hidden="1" x14ac:dyDescent="0.25">
      <c r="A479" s="235">
        <v>307500</v>
      </c>
      <c r="B479" s="235" t="s">
        <v>4912</v>
      </c>
      <c r="C479" s="235" t="s">
        <v>489</v>
      </c>
      <c r="D479" s="235" t="s">
        <v>1242</v>
      </c>
      <c r="E479"/>
      <c r="F479" s="126"/>
      <c r="G479" s="236"/>
      <c r="H479"/>
      <c r="I479" t="s">
        <v>129</v>
      </c>
      <c r="J479" s="236"/>
      <c r="K479"/>
      <c r="L479"/>
      <c r="M479"/>
      <c r="N479"/>
      <c r="O479"/>
      <c r="P479"/>
      <c r="Q479"/>
      <c r="U479"/>
      <c r="V479" t="s">
        <v>4334</v>
      </c>
      <c r="W479" s="236"/>
      <c r="X479"/>
      <c r="Y479"/>
      <c r="Z479"/>
      <c r="AA479"/>
      <c r="AB479"/>
      <c r="AC479"/>
      <c r="AD479"/>
      <c r="AE479"/>
      <c r="AF479"/>
      <c r="AG479"/>
      <c r="AH479" s="115" t="s">
        <v>4308</v>
      </c>
    </row>
    <row r="480" spans="1:35" hidden="1" x14ac:dyDescent="0.25">
      <c r="A480" s="115">
        <v>307501</v>
      </c>
      <c r="B480" s="115" t="s">
        <v>4305</v>
      </c>
      <c r="C480" s="115" t="s">
        <v>329</v>
      </c>
      <c r="D480" s="115" t="s">
        <v>230</v>
      </c>
      <c r="F480" s="237"/>
      <c r="I480" t="s">
        <v>199</v>
      </c>
      <c r="U480"/>
      <c r="V480" t="s">
        <v>4414</v>
      </c>
      <c r="AG480" s="115" t="s">
        <v>4308</v>
      </c>
      <c r="AH480" s="115" t="s">
        <v>4308</v>
      </c>
    </row>
    <row r="481" spans="1:35" ht="18" hidden="1" x14ac:dyDescent="0.25">
      <c r="A481" s="235">
        <v>307505</v>
      </c>
      <c r="B481" s="235" t="s">
        <v>4913</v>
      </c>
      <c r="C481" s="235" t="s">
        <v>227</v>
      </c>
      <c r="D481" s="235" t="s">
        <v>1242</v>
      </c>
      <c r="E481"/>
      <c r="F481" s="126"/>
      <c r="G481" s="236"/>
      <c r="H481"/>
      <c r="I481" t="s">
        <v>129</v>
      </c>
      <c r="J481" s="236"/>
      <c r="K481"/>
      <c r="L481"/>
      <c r="M481"/>
      <c r="N481"/>
      <c r="O481"/>
      <c r="P481"/>
      <c r="Q481"/>
      <c r="U481"/>
      <c r="V481" t="s">
        <v>4337</v>
      </c>
      <c r="W481" s="236"/>
      <c r="X481"/>
      <c r="Y481"/>
      <c r="Z481"/>
      <c r="AA481"/>
      <c r="AB481"/>
      <c r="AC481"/>
      <c r="AD481"/>
      <c r="AE481"/>
      <c r="AF481"/>
      <c r="AG481"/>
      <c r="AH481" s="115" t="s">
        <v>4308</v>
      </c>
    </row>
    <row r="482" spans="1:35" ht="18" hidden="1" x14ac:dyDescent="0.25">
      <c r="A482" s="235">
        <v>307537</v>
      </c>
      <c r="B482" s="235" t="s">
        <v>4914</v>
      </c>
      <c r="C482" s="235" t="s">
        <v>2176</v>
      </c>
      <c r="D482" s="235" t="s">
        <v>372</v>
      </c>
      <c r="E482"/>
      <c r="F482" s="126"/>
      <c r="G482" s="236"/>
      <c r="H482"/>
      <c r="I482" t="s">
        <v>136</v>
      </c>
      <c r="J482" s="236"/>
      <c r="K482"/>
      <c r="L482"/>
      <c r="M482"/>
      <c r="N482"/>
      <c r="O482"/>
      <c r="P482"/>
      <c r="Q482"/>
      <c r="U482"/>
      <c r="V482" t="s">
        <v>4335</v>
      </c>
      <c r="W482" s="236"/>
      <c r="X482"/>
      <c r="Y482"/>
      <c r="Z482"/>
      <c r="AA482"/>
      <c r="AB482"/>
      <c r="AC482"/>
      <c r="AD482"/>
      <c r="AE482"/>
      <c r="AF482"/>
      <c r="AG482"/>
      <c r="AH482" s="115" t="s">
        <v>4308</v>
      </c>
    </row>
    <row r="483" spans="1:35" hidden="1" x14ac:dyDescent="0.25">
      <c r="A483" s="115">
        <v>307596</v>
      </c>
      <c r="B483" s="115" t="s">
        <v>1603</v>
      </c>
      <c r="C483" s="115" t="s">
        <v>664</v>
      </c>
      <c r="D483" s="115" t="s">
        <v>276</v>
      </c>
      <c r="E483" s="115" t="s">
        <v>76</v>
      </c>
      <c r="F483" s="237">
        <v>30174</v>
      </c>
      <c r="G483" s="115" t="s">
        <v>18</v>
      </c>
      <c r="H483" s="115" t="s">
        <v>16</v>
      </c>
      <c r="I483" t="s">
        <v>199</v>
      </c>
      <c r="J483" s="115" t="s">
        <v>15</v>
      </c>
      <c r="L483" s="115" t="s">
        <v>18</v>
      </c>
      <c r="U483"/>
      <c r="V483" t="s">
        <v>4334</v>
      </c>
    </row>
    <row r="484" spans="1:35" ht="18" hidden="1" x14ac:dyDescent="0.25">
      <c r="A484" s="235">
        <v>307598</v>
      </c>
      <c r="B484" s="235" t="s">
        <v>4915</v>
      </c>
      <c r="C484" s="235" t="s">
        <v>542</v>
      </c>
      <c r="D484" s="235" t="s">
        <v>1242</v>
      </c>
      <c r="E484"/>
      <c r="F484" s="126"/>
      <c r="G484" s="236"/>
      <c r="H484"/>
      <c r="I484" t="s">
        <v>199</v>
      </c>
      <c r="J484" s="236"/>
      <c r="K484"/>
      <c r="L484"/>
      <c r="M484"/>
      <c r="N484"/>
      <c r="O484"/>
      <c r="P484"/>
      <c r="Q484"/>
      <c r="U484"/>
      <c r="V484" t="s">
        <v>4335</v>
      </c>
      <c r="W484" s="236"/>
      <c r="X484"/>
      <c r="Y484"/>
      <c r="Z484"/>
      <c r="AA484"/>
      <c r="AB484"/>
      <c r="AC484"/>
      <c r="AD484"/>
      <c r="AE484"/>
      <c r="AF484"/>
      <c r="AG484"/>
      <c r="AH484" s="115" t="s">
        <v>4308</v>
      </c>
    </row>
    <row r="485" spans="1:35" hidden="1" x14ac:dyDescent="0.25">
      <c r="A485" s="115">
        <v>307601</v>
      </c>
      <c r="B485" s="115" t="s">
        <v>1254</v>
      </c>
      <c r="C485" s="115" t="s">
        <v>936</v>
      </c>
      <c r="D485" s="115" t="s">
        <v>521</v>
      </c>
      <c r="E485" s="115" t="s">
        <v>76</v>
      </c>
      <c r="F485" s="237">
        <v>31561</v>
      </c>
      <c r="G485" s="115" t="s">
        <v>37</v>
      </c>
      <c r="H485" s="115" t="s">
        <v>16</v>
      </c>
      <c r="I485" t="s">
        <v>199</v>
      </c>
      <c r="J485" s="115" t="s">
        <v>15</v>
      </c>
      <c r="L485" s="115" t="s">
        <v>37</v>
      </c>
      <c r="U485"/>
      <c r="V485" t="s">
        <v>4335</v>
      </c>
      <c r="AH485" s="115" t="s">
        <v>4308</v>
      </c>
    </row>
    <row r="486" spans="1:35" ht="18" hidden="1" x14ac:dyDescent="0.25">
      <c r="A486" s="235">
        <v>307614</v>
      </c>
      <c r="B486" s="235" t="s">
        <v>4916</v>
      </c>
      <c r="C486" s="235" t="s">
        <v>227</v>
      </c>
      <c r="D486" s="235" t="s">
        <v>298</v>
      </c>
      <c r="E486"/>
      <c r="F486" s="126"/>
      <c r="G486" s="236"/>
      <c r="H486"/>
      <c r="I486" t="s">
        <v>136</v>
      </c>
      <c r="J486" s="236"/>
      <c r="K486"/>
      <c r="L486"/>
      <c r="M486"/>
      <c r="N486"/>
      <c r="O486"/>
      <c r="P486"/>
      <c r="Q486"/>
      <c r="U486"/>
      <c r="V486" t="s">
        <v>4335</v>
      </c>
      <c r="W486" s="236"/>
      <c r="X486"/>
      <c r="Y486"/>
      <c r="Z486"/>
      <c r="AA486"/>
      <c r="AB486"/>
      <c r="AC486"/>
      <c r="AD486"/>
      <c r="AE486"/>
      <c r="AF486"/>
      <c r="AG486"/>
      <c r="AH486" s="115" t="s">
        <v>4308</v>
      </c>
    </row>
    <row r="487" spans="1:35" ht="18" hidden="1" x14ac:dyDescent="0.25">
      <c r="A487" s="235">
        <v>307630</v>
      </c>
      <c r="B487" s="235" t="s">
        <v>4917</v>
      </c>
      <c r="C487" s="235" t="e">
        <v>#N/A</v>
      </c>
      <c r="D487" s="235" t="s">
        <v>4918</v>
      </c>
      <c r="E487"/>
      <c r="F487" s="126"/>
      <c r="G487" s="236"/>
      <c r="H487"/>
      <c r="I487" t="s">
        <v>129</v>
      </c>
      <c r="J487" s="236"/>
      <c r="K487"/>
      <c r="L487"/>
      <c r="M487"/>
      <c r="N487"/>
      <c r="O487"/>
      <c r="P487"/>
      <c r="Q487"/>
      <c r="U487"/>
      <c r="V487">
        <v>0</v>
      </c>
      <c r="W487" s="236"/>
      <c r="X487"/>
      <c r="Y487"/>
      <c r="Z487"/>
      <c r="AA487"/>
      <c r="AB487"/>
      <c r="AC487"/>
      <c r="AD487"/>
      <c r="AE487"/>
      <c r="AF487"/>
      <c r="AG487"/>
    </row>
    <row r="488" spans="1:35" ht="18" hidden="1" x14ac:dyDescent="0.25">
      <c r="A488" s="235">
        <v>307655</v>
      </c>
      <c r="B488" s="235" t="s">
        <v>4919</v>
      </c>
      <c r="C488" s="235" t="s">
        <v>332</v>
      </c>
      <c r="D488" s="235" t="s">
        <v>1242</v>
      </c>
      <c r="E488"/>
      <c r="F488" s="126"/>
      <c r="G488" s="236"/>
      <c r="H488"/>
      <c r="I488" t="s">
        <v>199</v>
      </c>
      <c r="J488" s="236"/>
      <c r="K488"/>
      <c r="L488"/>
      <c r="M488"/>
      <c r="N488"/>
      <c r="O488"/>
      <c r="P488"/>
      <c r="Q488"/>
      <c r="U488"/>
      <c r="V488" t="s">
        <v>4414</v>
      </c>
      <c r="W488" s="236"/>
      <c r="X488"/>
      <c r="Y488"/>
      <c r="Z488"/>
      <c r="AA488"/>
      <c r="AB488"/>
      <c r="AC488"/>
      <c r="AD488"/>
      <c r="AE488"/>
      <c r="AF488"/>
      <c r="AG488"/>
      <c r="AH488" s="115" t="s">
        <v>4308</v>
      </c>
    </row>
    <row r="489" spans="1:35" hidden="1" x14ac:dyDescent="0.25">
      <c r="A489">
        <v>307676</v>
      </c>
      <c r="B489" t="s">
        <v>4920</v>
      </c>
      <c r="C489" t="s">
        <v>227</v>
      </c>
      <c r="D489" t="s">
        <v>568</v>
      </c>
      <c r="E489" t="s">
        <v>76</v>
      </c>
      <c r="F489" s="126">
        <v>31497</v>
      </c>
      <c r="G489" t="s">
        <v>4921</v>
      </c>
      <c r="H489" t="s">
        <v>16</v>
      </c>
      <c r="I489" t="s">
        <v>136</v>
      </c>
      <c r="J489"/>
      <c r="K489"/>
      <c r="L489"/>
      <c r="M489"/>
      <c r="N489"/>
      <c r="O489"/>
      <c r="P489"/>
      <c r="Q489"/>
      <c r="U489"/>
      <c r="V489" t="s">
        <v>4330</v>
      </c>
      <c r="W489"/>
      <c r="X489"/>
      <c r="Y489"/>
      <c r="Z489"/>
      <c r="AA489"/>
      <c r="AB489"/>
      <c r="AC489" t="s">
        <v>4308</v>
      </c>
      <c r="AD489" t="s">
        <v>4308</v>
      </c>
      <c r="AE489" t="s">
        <v>4308</v>
      </c>
      <c r="AF489" t="s">
        <v>4308</v>
      </c>
      <c r="AG489" t="s">
        <v>4308</v>
      </c>
      <c r="AH489" s="115" t="s">
        <v>4308</v>
      </c>
    </row>
    <row r="490" spans="1:35" ht="18" hidden="1" x14ac:dyDescent="0.25">
      <c r="A490" s="235">
        <v>307693</v>
      </c>
      <c r="B490" s="235" t="s">
        <v>4922</v>
      </c>
      <c r="C490" s="235" t="s">
        <v>279</v>
      </c>
      <c r="D490" s="235" t="s">
        <v>265</v>
      </c>
      <c r="E490"/>
      <c r="F490" s="126"/>
      <c r="G490" s="236"/>
      <c r="H490"/>
      <c r="I490" t="s">
        <v>136</v>
      </c>
      <c r="J490" s="236"/>
      <c r="K490"/>
      <c r="L490"/>
      <c r="M490"/>
      <c r="N490"/>
      <c r="O490"/>
      <c r="P490"/>
      <c r="Q490"/>
      <c r="U490"/>
      <c r="V490" t="s">
        <v>4337</v>
      </c>
      <c r="W490" s="236"/>
      <c r="X490"/>
      <c r="Y490"/>
      <c r="Z490"/>
      <c r="AA490"/>
      <c r="AB490"/>
      <c r="AC490"/>
      <c r="AD490"/>
      <c r="AE490"/>
      <c r="AF490"/>
      <c r="AG490"/>
      <c r="AH490" s="115" t="s">
        <v>4308</v>
      </c>
    </row>
    <row r="491" spans="1:35" ht="18" x14ac:dyDescent="0.25">
      <c r="A491" s="235">
        <v>307714</v>
      </c>
      <c r="B491" s="235" t="s">
        <v>4923</v>
      </c>
      <c r="C491" s="235" t="s">
        <v>250</v>
      </c>
      <c r="D491" s="235" t="s">
        <v>1242</v>
      </c>
      <c r="E491"/>
      <c r="F491" s="126"/>
      <c r="G491" s="236"/>
      <c r="H491"/>
      <c r="I491" t="s">
        <v>107</v>
      </c>
      <c r="J491" s="236"/>
      <c r="K491"/>
      <c r="L491"/>
      <c r="M491"/>
      <c r="N491"/>
      <c r="O491"/>
      <c r="P491"/>
      <c r="Q491"/>
      <c r="U491"/>
      <c r="V491" t="s">
        <v>4335</v>
      </c>
      <c r="W491" s="236"/>
      <c r="X491"/>
      <c r="Y491"/>
      <c r="Z491"/>
      <c r="AA491"/>
      <c r="AB491"/>
      <c r="AC491"/>
      <c r="AD491"/>
      <c r="AE491"/>
      <c r="AF491"/>
      <c r="AG491"/>
      <c r="AH491" s="115" t="s">
        <v>4308</v>
      </c>
      <c r="AI491" s="115" t="e">
        <f>VLOOKUP(A491,'[2]دراسات قانونية'!$A$3:$E$600,1,0)</f>
        <v>#N/A</v>
      </c>
    </row>
    <row r="492" spans="1:35" ht="18" hidden="1" x14ac:dyDescent="0.25">
      <c r="A492" s="235">
        <v>307749</v>
      </c>
      <c r="B492" s="235" t="s">
        <v>4924</v>
      </c>
      <c r="C492" s="235" t="s">
        <v>1461</v>
      </c>
      <c r="D492" s="235" t="s">
        <v>437</v>
      </c>
      <c r="E492"/>
      <c r="F492" s="126"/>
      <c r="G492" s="236"/>
      <c r="H492"/>
      <c r="I492" t="s">
        <v>129</v>
      </c>
      <c r="J492" s="236"/>
      <c r="K492"/>
      <c r="L492"/>
      <c r="M492"/>
      <c r="N492"/>
      <c r="O492"/>
      <c r="P492"/>
      <c r="Q492"/>
      <c r="U492"/>
      <c r="V492" t="s">
        <v>4337</v>
      </c>
      <c r="W492" s="236"/>
      <c r="X492"/>
      <c r="Y492"/>
      <c r="Z492"/>
      <c r="AA492"/>
      <c r="AB492"/>
      <c r="AC492"/>
      <c r="AD492"/>
      <c r="AE492"/>
      <c r="AF492"/>
      <c r="AG492"/>
      <c r="AH492" s="115" t="s">
        <v>4308</v>
      </c>
    </row>
    <row r="493" spans="1:35" hidden="1" x14ac:dyDescent="0.25">
      <c r="A493">
        <v>307751</v>
      </c>
      <c r="B493" t="s">
        <v>4925</v>
      </c>
      <c r="C493" t="s">
        <v>650</v>
      </c>
      <c r="D493" t="s">
        <v>4926</v>
      </c>
      <c r="E493"/>
      <c r="F493" s="126"/>
      <c r="G493"/>
      <c r="H493"/>
      <c r="I493" t="s">
        <v>136</v>
      </c>
      <c r="J493"/>
      <c r="K493"/>
      <c r="L493"/>
      <c r="M493"/>
      <c r="N493"/>
      <c r="O493"/>
      <c r="P493"/>
      <c r="Q493"/>
      <c r="U493"/>
      <c r="V493" t="s">
        <v>4335</v>
      </c>
      <c r="W493"/>
      <c r="X493"/>
      <c r="Y493"/>
      <c r="Z493"/>
      <c r="AA493"/>
      <c r="AB493"/>
      <c r="AC493"/>
      <c r="AD493"/>
      <c r="AE493"/>
      <c r="AF493"/>
      <c r="AG493"/>
      <c r="AH493" s="115" t="s">
        <v>4308</v>
      </c>
    </row>
    <row r="494" spans="1:35" ht="18" hidden="1" x14ac:dyDescent="0.25">
      <c r="A494" s="235">
        <v>307765</v>
      </c>
      <c r="B494" s="235" t="s">
        <v>4927</v>
      </c>
      <c r="C494" s="235" t="s">
        <v>250</v>
      </c>
      <c r="D494" s="235" t="s">
        <v>971</v>
      </c>
      <c r="E494"/>
      <c r="F494" s="126"/>
      <c r="G494" s="236"/>
      <c r="H494"/>
      <c r="I494" t="s">
        <v>199</v>
      </c>
      <c r="J494" s="236"/>
      <c r="K494"/>
      <c r="L494"/>
      <c r="M494"/>
      <c r="N494"/>
      <c r="O494"/>
      <c r="P494"/>
      <c r="Q494"/>
      <c r="U494"/>
      <c r="V494" t="s">
        <v>4334</v>
      </c>
      <c r="W494" s="236"/>
      <c r="X494"/>
      <c r="Y494"/>
      <c r="Z494"/>
      <c r="AA494"/>
      <c r="AB494"/>
      <c r="AC494"/>
      <c r="AD494"/>
      <c r="AE494"/>
      <c r="AF494"/>
      <c r="AG494"/>
      <c r="AH494" s="115" t="s">
        <v>4308</v>
      </c>
    </row>
    <row r="495" spans="1:35" ht="18" hidden="1" x14ac:dyDescent="0.25">
      <c r="A495" s="235">
        <v>307809</v>
      </c>
      <c r="B495" s="235" t="s">
        <v>4928</v>
      </c>
      <c r="C495" s="235" t="s">
        <v>481</v>
      </c>
      <c r="D495" s="235" t="s">
        <v>1242</v>
      </c>
      <c r="E495"/>
      <c r="F495" s="126"/>
      <c r="G495" s="236"/>
      <c r="H495"/>
      <c r="I495" t="s">
        <v>136</v>
      </c>
      <c r="J495" s="236"/>
      <c r="K495"/>
      <c r="L495"/>
      <c r="M495"/>
      <c r="N495"/>
      <c r="O495"/>
      <c r="P495"/>
      <c r="Q495"/>
      <c r="U495"/>
      <c r="V495" t="s">
        <v>4335</v>
      </c>
      <c r="W495" s="236"/>
      <c r="X495"/>
      <c r="Y495"/>
      <c r="Z495"/>
      <c r="AA495"/>
      <c r="AB495"/>
      <c r="AC495"/>
      <c r="AD495"/>
      <c r="AE495"/>
      <c r="AF495"/>
      <c r="AG495"/>
      <c r="AH495" s="115" t="s">
        <v>4308</v>
      </c>
    </row>
    <row r="496" spans="1:35" ht="18" hidden="1" x14ac:dyDescent="0.25">
      <c r="A496" s="235">
        <v>307810</v>
      </c>
      <c r="B496" s="235" t="s">
        <v>4929</v>
      </c>
      <c r="C496" s="235" t="s">
        <v>332</v>
      </c>
      <c r="D496" s="235" t="s">
        <v>445</v>
      </c>
      <c r="E496"/>
      <c r="F496" s="126"/>
      <c r="G496" s="236"/>
      <c r="H496"/>
      <c r="I496" t="s">
        <v>136</v>
      </c>
      <c r="J496" s="236"/>
      <c r="K496"/>
      <c r="L496"/>
      <c r="M496"/>
      <c r="N496"/>
      <c r="O496"/>
      <c r="P496"/>
      <c r="Q496"/>
      <c r="U496"/>
      <c r="V496" t="s">
        <v>4334</v>
      </c>
      <c r="W496" s="236"/>
      <c r="X496"/>
      <c r="Y496"/>
      <c r="Z496"/>
      <c r="AA496"/>
      <c r="AB496"/>
      <c r="AC496"/>
      <c r="AD496"/>
      <c r="AE496"/>
      <c r="AF496"/>
      <c r="AG496"/>
      <c r="AH496" s="115" t="s">
        <v>4308</v>
      </c>
    </row>
    <row r="497" spans="1:35" hidden="1" x14ac:dyDescent="0.25">
      <c r="A497">
        <v>307816</v>
      </c>
      <c r="B497" t="s">
        <v>4930</v>
      </c>
      <c r="C497" t="s">
        <v>212</v>
      </c>
      <c r="D497" t="s">
        <v>220</v>
      </c>
      <c r="E497"/>
      <c r="F497" s="126"/>
      <c r="G497"/>
      <c r="H497"/>
      <c r="I497" t="s">
        <v>129</v>
      </c>
      <c r="J497"/>
      <c r="K497"/>
      <c r="L497"/>
      <c r="M497"/>
      <c r="N497"/>
      <c r="O497"/>
      <c r="P497"/>
      <c r="Q497"/>
      <c r="U497"/>
      <c r="V497" t="s">
        <v>4335</v>
      </c>
      <c r="W497"/>
      <c r="X497"/>
      <c r="Y497"/>
      <c r="Z497"/>
      <c r="AA497"/>
      <c r="AB497"/>
      <c r="AC497"/>
      <c r="AD497"/>
      <c r="AE497"/>
      <c r="AF497"/>
      <c r="AG497"/>
      <c r="AH497" s="115" t="s">
        <v>4308</v>
      </c>
    </row>
    <row r="498" spans="1:35" ht="18" hidden="1" x14ac:dyDescent="0.25">
      <c r="A498" s="235">
        <v>307817</v>
      </c>
      <c r="B498" s="235" t="s">
        <v>4931</v>
      </c>
      <c r="C498" s="235" t="s">
        <v>4932</v>
      </c>
      <c r="D498" s="235" t="s">
        <v>1242</v>
      </c>
      <c r="E498"/>
      <c r="F498" s="126"/>
      <c r="G498" s="236"/>
      <c r="H498"/>
      <c r="I498" t="s">
        <v>129</v>
      </c>
      <c r="J498" s="236"/>
      <c r="K498"/>
      <c r="L498"/>
      <c r="M498"/>
      <c r="N498"/>
      <c r="O498"/>
      <c r="P498"/>
      <c r="Q498"/>
      <c r="U498"/>
      <c r="V498" t="s">
        <v>4335</v>
      </c>
      <c r="W498" s="236"/>
      <c r="X498"/>
      <c r="Y498"/>
      <c r="Z498"/>
      <c r="AA498"/>
      <c r="AB498"/>
      <c r="AC498"/>
      <c r="AD498"/>
      <c r="AE498"/>
      <c r="AF498"/>
      <c r="AG498"/>
      <c r="AH498" s="115" t="s">
        <v>4308</v>
      </c>
    </row>
    <row r="499" spans="1:35" ht="18" x14ac:dyDescent="0.25">
      <c r="A499" s="235">
        <v>307836</v>
      </c>
      <c r="B499" s="235" t="s">
        <v>4933</v>
      </c>
      <c r="C499" s="235" t="s">
        <v>219</v>
      </c>
      <c r="D499" s="235" t="s">
        <v>517</v>
      </c>
      <c r="E499"/>
      <c r="F499" s="126"/>
      <c r="G499" s="236"/>
      <c r="H499"/>
      <c r="I499" t="s">
        <v>107</v>
      </c>
      <c r="J499" s="236"/>
      <c r="K499"/>
      <c r="L499"/>
      <c r="M499"/>
      <c r="N499"/>
      <c r="O499"/>
      <c r="P499"/>
      <c r="Q499"/>
      <c r="U499"/>
      <c r="V499" t="s">
        <v>4335</v>
      </c>
      <c r="W499" s="236"/>
      <c r="X499"/>
      <c r="Y499"/>
      <c r="Z499"/>
      <c r="AA499"/>
      <c r="AB499"/>
      <c r="AC499"/>
      <c r="AD499"/>
      <c r="AE499"/>
      <c r="AF499"/>
      <c r="AG499"/>
      <c r="AH499" s="115" t="s">
        <v>4308</v>
      </c>
      <c r="AI499" s="115" t="e">
        <f>VLOOKUP(A499,'[2]دراسات قانونية'!$A$3:$E$600,1,0)</f>
        <v>#N/A</v>
      </c>
    </row>
    <row r="500" spans="1:35" hidden="1" x14ac:dyDescent="0.25">
      <c r="A500">
        <v>307845</v>
      </c>
      <c r="B500" t="s">
        <v>4934</v>
      </c>
      <c r="C500" t="s">
        <v>212</v>
      </c>
      <c r="D500" t="s">
        <v>372</v>
      </c>
      <c r="E500" t="s">
        <v>76</v>
      </c>
      <c r="F500" s="126">
        <v>27827</v>
      </c>
      <c r="G500" t="s">
        <v>4935</v>
      </c>
      <c r="H500" t="s">
        <v>16</v>
      </c>
      <c r="I500" t="s">
        <v>136</v>
      </c>
      <c r="J500" t="s">
        <v>15</v>
      </c>
      <c r="K500"/>
      <c r="L500" t="s">
        <v>47</v>
      </c>
      <c r="M500"/>
      <c r="N500"/>
      <c r="O500"/>
      <c r="P500"/>
      <c r="Q500"/>
      <c r="U500"/>
      <c r="V500" t="s">
        <v>16594</v>
      </c>
      <c r="W500"/>
      <c r="X500"/>
      <c r="Y500"/>
      <c r="Z500"/>
      <c r="AA500"/>
      <c r="AB500"/>
      <c r="AC500"/>
      <c r="AD500"/>
      <c r="AE500"/>
      <c r="AF500"/>
      <c r="AG500"/>
      <c r="AH500" s="115" t="s">
        <v>4308</v>
      </c>
    </row>
    <row r="501" spans="1:35" hidden="1" x14ac:dyDescent="0.25">
      <c r="A501" s="115">
        <v>307850</v>
      </c>
      <c r="B501" s="115" t="s">
        <v>4390</v>
      </c>
      <c r="C501" s="115" t="s">
        <v>369</v>
      </c>
      <c r="D501" s="115" t="s">
        <v>1280</v>
      </c>
      <c r="F501" s="237"/>
      <c r="I501" t="s">
        <v>199</v>
      </c>
      <c r="U501"/>
      <c r="V501" t="s">
        <v>16595</v>
      </c>
    </row>
    <row r="502" spans="1:35" hidden="1" x14ac:dyDescent="0.25">
      <c r="A502">
        <v>307900</v>
      </c>
      <c r="B502" t="s">
        <v>4936</v>
      </c>
      <c r="C502" t="s">
        <v>4937</v>
      </c>
      <c r="D502" t="s">
        <v>1242</v>
      </c>
      <c r="E502" t="s">
        <v>76</v>
      </c>
      <c r="F502" s="126"/>
      <c r="G502"/>
      <c r="H502" t="s">
        <v>16</v>
      </c>
      <c r="I502" t="s">
        <v>136</v>
      </c>
      <c r="J502"/>
      <c r="K502"/>
      <c r="L502"/>
      <c r="M502"/>
      <c r="N502"/>
      <c r="O502"/>
      <c r="P502"/>
      <c r="Q502"/>
      <c r="U502"/>
      <c r="V502" t="s">
        <v>4335</v>
      </c>
      <c r="W502"/>
      <c r="X502"/>
      <c r="Y502"/>
      <c r="Z502"/>
      <c r="AA502" t="s">
        <v>4308</v>
      </c>
      <c r="AB502" t="s">
        <v>4308</v>
      </c>
      <c r="AC502" t="s">
        <v>4308</v>
      </c>
      <c r="AD502" t="s">
        <v>4308</v>
      </c>
      <c r="AE502" t="s">
        <v>4308</v>
      </c>
      <c r="AF502" t="s">
        <v>4308</v>
      </c>
      <c r="AG502" t="s">
        <v>4308</v>
      </c>
      <c r="AH502" s="115" t="s">
        <v>4308</v>
      </c>
    </row>
    <row r="503" spans="1:35" ht="18" hidden="1" x14ac:dyDescent="0.25">
      <c r="A503" s="235">
        <v>307903</v>
      </c>
      <c r="B503" s="235" t="s">
        <v>4938</v>
      </c>
      <c r="C503" s="235" t="s">
        <v>4939</v>
      </c>
      <c r="D503" s="235" t="s">
        <v>1242</v>
      </c>
      <c r="E503"/>
      <c r="F503" s="126"/>
      <c r="G503" s="236"/>
      <c r="H503"/>
      <c r="I503" t="s">
        <v>129</v>
      </c>
      <c r="J503" s="236"/>
      <c r="K503"/>
      <c r="L503"/>
      <c r="M503"/>
      <c r="N503"/>
      <c r="O503"/>
      <c r="P503"/>
      <c r="Q503"/>
      <c r="U503"/>
      <c r="V503" t="s">
        <v>4334</v>
      </c>
      <c r="W503" s="236"/>
      <c r="X503"/>
      <c r="Y503"/>
      <c r="Z503"/>
      <c r="AA503"/>
      <c r="AB503"/>
      <c r="AC503"/>
      <c r="AD503"/>
      <c r="AE503"/>
      <c r="AF503"/>
      <c r="AG503"/>
      <c r="AH503" s="115" t="s">
        <v>4308</v>
      </c>
    </row>
    <row r="504" spans="1:35" hidden="1" x14ac:dyDescent="0.25">
      <c r="A504" s="115">
        <v>307920</v>
      </c>
      <c r="B504" s="115" t="s">
        <v>1395</v>
      </c>
      <c r="C504" s="115" t="s">
        <v>1396</v>
      </c>
      <c r="D504" s="115" t="s">
        <v>1397</v>
      </c>
      <c r="E504" s="115" t="s">
        <v>77</v>
      </c>
      <c r="F504" s="237">
        <v>31732</v>
      </c>
      <c r="G504" s="115" t="s">
        <v>18</v>
      </c>
      <c r="H504" s="115" t="s">
        <v>16</v>
      </c>
      <c r="I504" t="s">
        <v>199</v>
      </c>
      <c r="U504"/>
      <c r="V504" t="s">
        <v>4329</v>
      </c>
      <c r="AB504" s="115" t="s">
        <v>4308</v>
      </c>
      <c r="AC504" s="115" t="s">
        <v>4308</v>
      </c>
      <c r="AD504" s="115" t="s">
        <v>4308</v>
      </c>
      <c r="AE504" s="115" t="s">
        <v>4308</v>
      </c>
      <c r="AF504" s="115" t="s">
        <v>4308</v>
      </c>
      <c r="AG504" s="115" t="s">
        <v>4308</v>
      </c>
      <c r="AH504" s="115" t="s">
        <v>4308</v>
      </c>
    </row>
    <row r="505" spans="1:35" hidden="1" x14ac:dyDescent="0.25">
      <c r="A505">
        <v>307929</v>
      </c>
      <c r="B505" t="s">
        <v>1449</v>
      </c>
      <c r="C505" t="s">
        <v>219</v>
      </c>
      <c r="D505" t="s">
        <v>4940</v>
      </c>
      <c r="E505"/>
      <c r="F505" s="126"/>
      <c r="G505"/>
      <c r="H505"/>
      <c r="I505" t="s">
        <v>136</v>
      </c>
      <c r="J505"/>
      <c r="K505"/>
      <c r="L505"/>
      <c r="M505"/>
      <c r="N505"/>
      <c r="O505"/>
      <c r="P505"/>
      <c r="Q505"/>
      <c r="U505"/>
      <c r="V505" t="s">
        <v>4335</v>
      </c>
      <c r="W505"/>
      <c r="X505"/>
      <c r="Y505"/>
      <c r="Z505"/>
      <c r="AA505"/>
      <c r="AB505"/>
      <c r="AC505"/>
      <c r="AD505"/>
      <c r="AE505"/>
      <c r="AF505"/>
      <c r="AG505"/>
      <c r="AH505" s="115" t="s">
        <v>4308</v>
      </c>
    </row>
    <row r="506" spans="1:35" ht="18" hidden="1" x14ac:dyDescent="0.25">
      <c r="A506" s="235">
        <v>307945</v>
      </c>
      <c r="B506" s="235" t="s">
        <v>4941</v>
      </c>
      <c r="C506" s="235" t="s">
        <v>561</v>
      </c>
      <c r="D506" s="235" t="s">
        <v>1242</v>
      </c>
      <c r="E506"/>
      <c r="F506" s="126"/>
      <c r="G506" s="236"/>
      <c r="H506"/>
      <c r="I506" t="s">
        <v>129</v>
      </c>
      <c r="J506" s="236"/>
      <c r="K506"/>
      <c r="L506"/>
      <c r="M506"/>
      <c r="N506"/>
      <c r="O506"/>
      <c r="P506"/>
      <c r="Q506"/>
      <c r="U506"/>
      <c r="V506" t="s">
        <v>4334</v>
      </c>
      <c r="W506" s="236"/>
      <c r="X506"/>
      <c r="Y506"/>
      <c r="Z506"/>
      <c r="AA506"/>
      <c r="AB506"/>
      <c r="AC506"/>
      <c r="AD506"/>
      <c r="AE506"/>
      <c r="AF506"/>
      <c r="AG506"/>
      <c r="AH506" s="115" t="s">
        <v>4308</v>
      </c>
    </row>
    <row r="507" spans="1:35" hidden="1" x14ac:dyDescent="0.25">
      <c r="A507" s="115">
        <v>307947</v>
      </c>
      <c r="B507" s="115" t="s">
        <v>3060</v>
      </c>
      <c r="C507" s="115" t="s">
        <v>1132</v>
      </c>
      <c r="D507" s="115" t="s">
        <v>372</v>
      </c>
      <c r="E507" s="115" t="s">
        <v>76</v>
      </c>
      <c r="F507" s="237">
        <v>29076</v>
      </c>
      <c r="G507" s="115" t="s">
        <v>3061</v>
      </c>
      <c r="H507" s="115" t="s">
        <v>16</v>
      </c>
      <c r="I507" t="s">
        <v>199</v>
      </c>
      <c r="J507" s="115" t="s">
        <v>15</v>
      </c>
      <c r="L507" s="115" t="s">
        <v>61</v>
      </c>
      <c r="U507"/>
      <c r="V507">
        <v>0</v>
      </c>
      <c r="AH507" s="115" t="s">
        <v>4308</v>
      </c>
    </row>
    <row r="508" spans="1:35" ht="18" hidden="1" x14ac:dyDescent="0.25">
      <c r="A508" s="235">
        <v>307961</v>
      </c>
      <c r="B508" s="235" t="s">
        <v>4942</v>
      </c>
      <c r="C508" s="235" t="s">
        <v>335</v>
      </c>
      <c r="D508" s="235" t="s">
        <v>493</v>
      </c>
      <c r="E508"/>
      <c r="F508" s="126"/>
      <c r="G508" s="236"/>
      <c r="H508"/>
      <c r="I508" t="s">
        <v>199</v>
      </c>
      <c r="J508" s="236"/>
      <c r="K508"/>
      <c r="L508"/>
      <c r="M508"/>
      <c r="N508"/>
      <c r="O508"/>
      <c r="P508"/>
      <c r="Q508"/>
      <c r="U508"/>
      <c r="V508" t="s">
        <v>4330</v>
      </c>
      <c r="W508" s="236"/>
      <c r="X508"/>
      <c r="Y508"/>
      <c r="Z508"/>
      <c r="AA508"/>
      <c r="AB508"/>
      <c r="AC508"/>
      <c r="AD508"/>
      <c r="AE508"/>
      <c r="AF508"/>
      <c r="AG508"/>
      <c r="AH508" s="115" t="s">
        <v>4308</v>
      </c>
    </row>
    <row r="509" spans="1:35" ht="18" hidden="1" x14ac:dyDescent="0.25">
      <c r="A509" s="235">
        <v>307962</v>
      </c>
      <c r="B509" s="235" t="s">
        <v>2326</v>
      </c>
      <c r="C509" s="235" t="s">
        <v>360</v>
      </c>
      <c r="D509" s="235" t="s">
        <v>702</v>
      </c>
      <c r="E509"/>
      <c r="F509" s="126"/>
      <c r="G509" s="236"/>
      <c r="H509"/>
      <c r="I509" t="s">
        <v>136</v>
      </c>
      <c r="J509" s="236"/>
      <c r="K509"/>
      <c r="L509"/>
      <c r="M509"/>
      <c r="N509"/>
      <c r="O509"/>
      <c r="P509"/>
      <c r="Q509"/>
      <c r="U509"/>
      <c r="V509" t="s">
        <v>4334</v>
      </c>
      <c r="W509" s="236"/>
      <c r="X509"/>
      <c r="Y509"/>
      <c r="Z509"/>
      <c r="AA509"/>
      <c r="AB509"/>
      <c r="AC509"/>
      <c r="AD509"/>
      <c r="AE509"/>
      <c r="AF509"/>
      <c r="AG509"/>
      <c r="AH509" s="115" t="s">
        <v>4308</v>
      </c>
    </row>
    <row r="510" spans="1:35" hidden="1" x14ac:dyDescent="0.25">
      <c r="A510">
        <v>307969</v>
      </c>
      <c r="B510" t="s">
        <v>4943</v>
      </c>
      <c r="C510" t="s">
        <v>451</v>
      </c>
      <c r="D510" t="s">
        <v>316</v>
      </c>
      <c r="E510"/>
      <c r="F510" s="126"/>
      <c r="G510"/>
      <c r="H510"/>
      <c r="I510" t="s">
        <v>136</v>
      </c>
      <c r="J510"/>
      <c r="K510"/>
      <c r="L510"/>
      <c r="M510"/>
      <c r="N510"/>
      <c r="O510"/>
      <c r="P510"/>
      <c r="Q510"/>
      <c r="U510"/>
      <c r="V510" t="s">
        <v>4335</v>
      </c>
      <c r="W510"/>
      <c r="X510"/>
      <c r="Y510"/>
      <c r="Z510"/>
      <c r="AA510"/>
      <c r="AB510"/>
      <c r="AC510"/>
      <c r="AD510"/>
      <c r="AE510"/>
      <c r="AF510"/>
      <c r="AG510" t="s">
        <v>4308</v>
      </c>
      <c r="AH510" s="115" t="s">
        <v>4308</v>
      </c>
    </row>
    <row r="511" spans="1:35" ht="18" x14ac:dyDescent="0.25">
      <c r="A511" s="235">
        <v>307996</v>
      </c>
      <c r="B511" s="235" t="s">
        <v>4944</v>
      </c>
      <c r="C511" s="235" t="s">
        <v>250</v>
      </c>
      <c r="D511" s="235" t="s">
        <v>701</v>
      </c>
      <c r="E511"/>
      <c r="F511" s="126"/>
      <c r="G511" s="236"/>
      <c r="H511"/>
      <c r="I511" t="s">
        <v>107</v>
      </c>
      <c r="J511" s="236"/>
      <c r="K511"/>
      <c r="L511"/>
      <c r="M511"/>
      <c r="N511"/>
      <c r="O511"/>
      <c r="P511"/>
      <c r="Q511"/>
      <c r="U511"/>
      <c r="V511" t="s">
        <v>4335</v>
      </c>
      <c r="W511" s="236"/>
      <c r="X511"/>
      <c r="Y511"/>
      <c r="Z511"/>
      <c r="AA511"/>
      <c r="AB511"/>
      <c r="AC511"/>
      <c r="AD511"/>
      <c r="AE511"/>
      <c r="AF511"/>
      <c r="AG511"/>
      <c r="AH511" s="115" t="s">
        <v>4308</v>
      </c>
      <c r="AI511" s="115" t="e">
        <f>VLOOKUP(A511,'[2]دراسات قانونية'!$A$3:$E$600,1,0)</f>
        <v>#N/A</v>
      </c>
    </row>
    <row r="512" spans="1:35" hidden="1" x14ac:dyDescent="0.25">
      <c r="A512" s="115">
        <v>307997</v>
      </c>
      <c r="B512" s="115" t="s">
        <v>1604</v>
      </c>
      <c r="C512" s="115" t="s">
        <v>497</v>
      </c>
      <c r="D512" s="115" t="s">
        <v>372</v>
      </c>
      <c r="E512" s="115" t="s">
        <v>77</v>
      </c>
      <c r="F512" s="237">
        <v>31414</v>
      </c>
      <c r="G512" s="115" t="s">
        <v>18</v>
      </c>
      <c r="H512" s="115" t="s">
        <v>16</v>
      </c>
      <c r="I512" t="s">
        <v>136</v>
      </c>
      <c r="J512" s="115" t="s">
        <v>1226</v>
      </c>
      <c r="L512" s="115" t="s">
        <v>18</v>
      </c>
      <c r="U512"/>
      <c r="V512" t="s">
        <v>4334</v>
      </c>
    </row>
    <row r="513" spans="1:35" hidden="1" x14ac:dyDescent="0.25">
      <c r="A513" s="115">
        <v>308000</v>
      </c>
      <c r="B513" s="115" t="s">
        <v>1588</v>
      </c>
      <c r="C513" s="115" t="s">
        <v>362</v>
      </c>
      <c r="D513" s="115" t="s">
        <v>1589</v>
      </c>
      <c r="E513" s="115" t="s">
        <v>77</v>
      </c>
      <c r="F513" s="237">
        <v>27445</v>
      </c>
      <c r="G513" s="115" t="s">
        <v>1590</v>
      </c>
      <c r="H513" s="115" t="s">
        <v>16</v>
      </c>
      <c r="I513" t="s">
        <v>199</v>
      </c>
      <c r="J513" s="115" t="s">
        <v>1226</v>
      </c>
      <c r="L513" s="115" t="s">
        <v>30</v>
      </c>
      <c r="U513"/>
      <c r="V513" t="s">
        <v>4334</v>
      </c>
      <c r="AE513" s="115" t="s">
        <v>4308</v>
      </c>
      <c r="AF513" s="115" t="s">
        <v>4308</v>
      </c>
      <c r="AG513" s="115" t="s">
        <v>4308</v>
      </c>
      <c r="AH513" s="115" t="s">
        <v>4308</v>
      </c>
    </row>
    <row r="514" spans="1:35" ht="18" hidden="1" x14ac:dyDescent="0.25">
      <c r="A514" s="235">
        <v>308001</v>
      </c>
      <c r="B514" s="235" t="s">
        <v>4945</v>
      </c>
      <c r="C514" s="235" t="s">
        <v>250</v>
      </c>
      <c r="D514" s="235" t="s">
        <v>4946</v>
      </c>
      <c r="E514"/>
      <c r="F514" s="126"/>
      <c r="G514" s="236"/>
      <c r="H514"/>
      <c r="I514" t="s">
        <v>199</v>
      </c>
      <c r="J514" s="236"/>
      <c r="K514"/>
      <c r="L514"/>
      <c r="M514"/>
      <c r="N514"/>
      <c r="O514"/>
      <c r="P514"/>
      <c r="Q514"/>
      <c r="U514"/>
      <c r="V514">
        <v>0</v>
      </c>
      <c r="W514" s="236"/>
      <c r="X514"/>
      <c r="Y514"/>
      <c r="Z514"/>
      <c r="AA514"/>
      <c r="AB514"/>
      <c r="AC514"/>
      <c r="AD514"/>
      <c r="AE514"/>
      <c r="AF514"/>
      <c r="AG514"/>
      <c r="AH514" s="115" t="s">
        <v>4308</v>
      </c>
    </row>
    <row r="515" spans="1:35" hidden="1" x14ac:dyDescent="0.25">
      <c r="A515" s="115">
        <v>308002</v>
      </c>
      <c r="B515" s="115" t="s">
        <v>4389</v>
      </c>
      <c r="C515" s="115" t="s">
        <v>683</v>
      </c>
      <c r="D515" s="115" t="s">
        <v>237</v>
      </c>
      <c r="F515" s="237"/>
      <c r="I515" t="s">
        <v>199</v>
      </c>
      <c r="U515"/>
      <c r="V515" t="s">
        <v>4339</v>
      </c>
      <c r="AG515" s="115" t="s">
        <v>4308</v>
      </c>
      <c r="AH515" s="115" t="s">
        <v>4308</v>
      </c>
    </row>
    <row r="516" spans="1:35" ht="18" hidden="1" x14ac:dyDescent="0.25">
      <c r="A516" s="235">
        <v>308015</v>
      </c>
      <c r="B516" s="235" t="s">
        <v>4947</v>
      </c>
      <c r="C516" s="235" t="s">
        <v>227</v>
      </c>
      <c r="D516" s="235" t="s">
        <v>298</v>
      </c>
      <c r="E516"/>
      <c r="F516" s="126"/>
      <c r="G516" s="236"/>
      <c r="H516"/>
      <c r="I516" t="s">
        <v>199</v>
      </c>
      <c r="J516" s="236"/>
      <c r="K516"/>
      <c r="L516"/>
      <c r="M516"/>
      <c r="N516"/>
      <c r="O516"/>
      <c r="P516"/>
      <c r="Q516"/>
      <c r="U516"/>
      <c r="V516">
        <v>0</v>
      </c>
      <c r="W516" s="236"/>
      <c r="X516"/>
      <c r="Y516"/>
      <c r="Z516"/>
      <c r="AA516"/>
      <c r="AB516"/>
      <c r="AC516"/>
      <c r="AD516"/>
      <c r="AE516"/>
      <c r="AF516"/>
      <c r="AG516"/>
      <c r="AH516" s="115" t="s">
        <v>4308</v>
      </c>
    </row>
    <row r="517" spans="1:35" hidden="1" x14ac:dyDescent="0.25">
      <c r="A517" s="115">
        <v>308042</v>
      </c>
      <c r="B517" s="115" t="s">
        <v>1901</v>
      </c>
      <c r="C517" s="115" t="s">
        <v>877</v>
      </c>
      <c r="D517" s="115" t="s">
        <v>357</v>
      </c>
      <c r="E517" s="115" t="s">
        <v>76</v>
      </c>
      <c r="F517" s="237"/>
      <c r="H517" s="115" t="s">
        <v>16</v>
      </c>
      <c r="I517" t="s">
        <v>199</v>
      </c>
      <c r="U517"/>
      <c r="V517" t="s">
        <v>4329</v>
      </c>
      <c r="X517" s="115" t="s">
        <v>4308</v>
      </c>
      <c r="Y517" s="115" t="s">
        <v>4308</v>
      </c>
      <c r="AA517" s="115" t="s">
        <v>4308</v>
      </c>
      <c r="AB517" s="115" t="s">
        <v>4308</v>
      </c>
      <c r="AC517" s="115" t="s">
        <v>4308</v>
      </c>
      <c r="AD517" s="115" t="s">
        <v>4308</v>
      </c>
      <c r="AE517" s="115" t="s">
        <v>4308</v>
      </c>
      <c r="AF517" s="115" t="s">
        <v>4308</v>
      </c>
      <c r="AG517" s="115" t="s">
        <v>4308</v>
      </c>
      <c r="AH517" s="115" t="s">
        <v>4308</v>
      </c>
    </row>
    <row r="518" spans="1:35" ht="18" hidden="1" x14ac:dyDescent="0.25">
      <c r="A518" s="235">
        <v>308071</v>
      </c>
      <c r="B518" s="235" t="s">
        <v>4948</v>
      </c>
      <c r="C518" s="235" t="s">
        <v>244</v>
      </c>
      <c r="D518" s="235" t="s">
        <v>1242</v>
      </c>
      <c r="E518"/>
      <c r="F518" s="126"/>
      <c r="G518" s="236"/>
      <c r="H518"/>
      <c r="I518" t="s">
        <v>136</v>
      </c>
      <c r="J518" s="236"/>
      <c r="K518"/>
      <c r="L518"/>
      <c r="M518"/>
      <c r="N518"/>
      <c r="O518"/>
      <c r="P518"/>
      <c r="Q518"/>
      <c r="U518"/>
      <c r="V518" t="s">
        <v>4335</v>
      </c>
      <c r="W518" s="236"/>
      <c r="X518"/>
      <c r="Y518"/>
      <c r="Z518"/>
      <c r="AA518"/>
      <c r="AB518"/>
      <c r="AC518"/>
      <c r="AD518"/>
      <c r="AE518"/>
      <c r="AF518"/>
      <c r="AG518"/>
      <c r="AH518" s="115" t="s">
        <v>4308</v>
      </c>
    </row>
    <row r="519" spans="1:35" ht="18" x14ac:dyDescent="0.25">
      <c r="A519" s="235">
        <v>308139</v>
      </c>
      <c r="B519" s="235" t="s">
        <v>4949</v>
      </c>
      <c r="C519" s="235" t="s">
        <v>821</v>
      </c>
      <c r="D519" s="235" t="s">
        <v>1868</v>
      </c>
      <c r="E519"/>
      <c r="F519" s="126"/>
      <c r="G519" s="236"/>
      <c r="H519"/>
      <c r="I519" t="s">
        <v>107</v>
      </c>
      <c r="J519" s="236"/>
      <c r="K519"/>
      <c r="L519"/>
      <c r="M519"/>
      <c r="N519"/>
      <c r="O519"/>
      <c r="P519"/>
      <c r="Q519"/>
      <c r="U519"/>
      <c r="V519" t="s">
        <v>4335</v>
      </c>
      <c r="W519" s="236"/>
      <c r="X519"/>
      <c r="Y519"/>
      <c r="Z519"/>
      <c r="AA519"/>
      <c r="AB519"/>
      <c r="AC519"/>
      <c r="AD519"/>
      <c r="AE519"/>
      <c r="AF519"/>
      <c r="AG519"/>
      <c r="AH519" s="115" t="s">
        <v>4308</v>
      </c>
      <c r="AI519" s="115" t="e">
        <f>VLOOKUP(A519,'[2]دراسات قانونية'!$A$3:$E$600,1,0)</f>
        <v>#N/A</v>
      </c>
    </row>
    <row r="520" spans="1:35" hidden="1" x14ac:dyDescent="0.25">
      <c r="A520" s="115">
        <v>308140</v>
      </c>
      <c r="B520" s="115" t="s">
        <v>4387</v>
      </c>
      <c r="C520" s="115" t="s">
        <v>434</v>
      </c>
      <c r="D520" s="115" t="s">
        <v>4388</v>
      </c>
      <c r="F520" s="237"/>
      <c r="I520" t="s">
        <v>199</v>
      </c>
      <c r="U520"/>
      <c r="V520" t="s">
        <v>4338</v>
      </c>
    </row>
    <row r="521" spans="1:35" hidden="1" x14ac:dyDescent="0.25">
      <c r="A521" s="115">
        <v>308146</v>
      </c>
      <c r="B521" s="115" t="s">
        <v>1279</v>
      </c>
      <c r="C521" s="115" t="s">
        <v>408</v>
      </c>
      <c r="D521" s="115" t="s">
        <v>1101</v>
      </c>
      <c r="E521" s="115" t="s">
        <v>76</v>
      </c>
      <c r="F521" s="237"/>
      <c r="H521" s="115" t="s">
        <v>16</v>
      </c>
      <c r="I521" t="s">
        <v>199</v>
      </c>
      <c r="U521"/>
      <c r="V521" t="s">
        <v>4336</v>
      </c>
      <c r="AA521" s="115" t="s">
        <v>4308</v>
      </c>
      <c r="AB521" s="115" t="s">
        <v>4308</v>
      </c>
      <c r="AC521" s="115" t="s">
        <v>4308</v>
      </c>
      <c r="AD521" s="115" t="s">
        <v>4308</v>
      </c>
      <c r="AE521" s="115" t="s">
        <v>4308</v>
      </c>
      <c r="AF521" s="115" t="s">
        <v>4308</v>
      </c>
      <c r="AG521" s="115" t="s">
        <v>4308</v>
      </c>
      <c r="AH521" s="115" t="s">
        <v>4308</v>
      </c>
    </row>
    <row r="522" spans="1:35" hidden="1" x14ac:dyDescent="0.25">
      <c r="A522">
        <v>308167</v>
      </c>
      <c r="B522" t="s">
        <v>4950</v>
      </c>
      <c r="C522" t="s">
        <v>279</v>
      </c>
      <c r="D522" t="s">
        <v>4951</v>
      </c>
      <c r="E522" t="s">
        <v>76</v>
      </c>
      <c r="F522" s="126"/>
      <c r="G522"/>
      <c r="H522" t="s">
        <v>16</v>
      </c>
      <c r="I522" t="s">
        <v>136</v>
      </c>
      <c r="J522"/>
      <c r="K522"/>
      <c r="L522"/>
      <c r="M522"/>
      <c r="N522"/>
      <c r="O522"/>
      <c r="P522"/>
      <c r="Q522"/>
      <c r="U522"/>
      <c r="V522" t="s">
        <v>4330</v>
      </c>
      <c r="W522"/>
      <c r="X522"/>
      <c r="Y522"/>
      <c r="Z522"/>
      <c r="AA522"/>
      <c r="AB522" t="s">
        <v>4308</v>
      </c>
      <c r="AC522" t="s">
        <v>4308</v>
      </c>
      <c r="AD522" t="s">
        <v>4308</v>
      </c>
      <c r="AE522" t="s">
        <v>4308</v>
      </c>
      <c r="AF522" t="s">
        <v>4308</v>
      </c>
      <c r="AG522" t="s">
        <v>4308</v>
      </c>
      <c r="AH522" s="115" t="s">
        <v>4308</v>
      </c>
    </row>
    <row r="523" spans="1:35" hidden="1" x14ac:dyDescent="0.25">
      <c r="A523">
        <v>308178</v>
      </c>
      <c r="B523" t="s">
        <v>4952</v>
      </c>
      <c r="C523" t="s">
        <v>250</v>
      </c>
      <c r="D523" t="s">
        <v>320</v>
      </c>
      <c r="E523"/>
      <c r="F523" s="126"/>
      <c r="G523"/>
      <c r="H523"/>
      <c r="I523" t="s">
        <v>129</v>
      </c>
      <c r="J523"/>
      <c r="K523"/>
      <c r="L523"/>
      <c r="M523"/>
      <c r="N523"/>
      <c r="O523"/>
      <c r="P523"/>
      <c r="Q523"/>
      <c r="R523" s="115">
        <v>9466</v>
      </c>
      <c r="S523" s="115">
        <v>45722</v>
      </c>
      <c r="T523" s="115">
        <v>250000</v>
      </c>
      <c r="U523"/>
      <c r="V523" t="s">
        <v>4334</v>
      </c>
      <c r="W523"/>
      <c r="X523"/>
      <c r="Y523"/>
      <c r="Z523"/>
      <c r="AA523"/>
      <c r="AB523"/>
      <c r="AC523"/>
      <c r="AD523"/>
      <c r="AE523"/>
      <c r="AF523"/>
      <c r="AG523"/>
    </row>
    <row r="524" spans="1:35" ht="18" hidden="1" x14ac:dyDescent="0.25">
      <c r="A524" s="235">
        <v>308184</v>
      </c>
      <c r="B524" s="235" t="s">
        <v>4953</v>
      </c>
      <c r="C524" s="235" t="s">
        <v>831</v>
      </c>
      <c r="D524" s="235" t="s">
        <v>1242</v>
      </c>
      <c r="E524"/>
      <c r="F524" s="126"/>
      <c r="G524" s="236"/>
      <c r="H524"/>
      <c r="I524" t="s">
        <v>129</v>
      </c>
      <c r="J524" s="236"/>
      <c r="K524"/>
      <c r="L524"/>
      <c r="M524"/>
      <c r="N524"/>
      <c r="O524"/>
      <c r="P524"/>
      <c r="Q524"/>
      <c r="U524"/>
      <c r="V524" t="s">
        <v>4335</v>
      </c>
      <c r="W524" s="236"/>
      <c r="X524"/>
      <c r="Y524"/>
      <c r="Z524"/>
      <c r="AA524"/>
      <c r="AB524"/>
      <c r="AC524"/>
      <c r="AD524"/>
      <c r="AE524"/>
      <c r="AF524"/>
      <c r="AG524"/>
      <c r="AH524" s="115" t="s">
        <v>4308</v>
      </c>
    </row>
    <row r="525" spans="1:35" ht="18" hidden="1" x14ac:dyDescent="0.25">
      <c r="A525" s="235">
        <v>308209</v>
      </c>
      <c r="B525" s="235" t="s">
        <v>4954</v>
      </c>
      <c r="C525" s="235" t="s">
        <v>212</v>
      </c>
      <c r="D525" s="235" t="s">
        <v>1006</v>
      </c>
      <c r="E525"/>
      <c r="F525" s="126"/>
      <c r="G525" s="236"/>
      <c r="H525"/>
      <c r="I525" t="s">
        <v>199</v>
      </c>
      <c r="J525" s="236"/>
      <c r="K525"/>
      <c r="L525"/>
      <c r="M525"/>
      <c r="N525"/>
      <c r="O525"/>
      <c r="P525"/>
      <c r="Q525"/>
      <c r="U525"/>
      <c r="V525">
        <v>0</v>
      </c>
      <c r="W525" s="236"/>
      <c r="X525"/>
      <c r="Y525"/>
      <c r="Z525"/>
      <c r="AA525"/>
      <c r="AB525"/>
      <c r="AC525"/>
      <c r="AD525"/>
      <c r="AE525"/>
      <c r="AF525"/>
      <c r="AG525"/>
      <c r="AH525" s="115" t="s">
        <v>4308</v>
      </c>
    </row>
    <row r="526" spans="1:35" ht="18" x14ac:dyDescent="0.25">
      <c r="A526" s="235">
        <v>308212</v>
      </c>
      <c r="B526" s="235" t="s">
        <v>4955</v>
      </c>
      <c r="C526" s="235" t="s">
        <v>4956</v>
      </c>
      <c r="D526" s="235" t="s">
        <v>230</v>
      </c>
      <c r="E526"/>
      <c r="F526" s="126"/>
      <c r="G526" s="236"/>
      <c r="H526"/>
      <c r="I526" t="s">
        <v>107</v>
      </c>
      <c r="J526" s="236"/>
      <c r="K526"/>
      <c r="L526"/>
      <c r="M526"/>
      <c r="N526"/>
      <c r="O526"/>
      <c r="P526"/>
      <c r="Q526"/>
      <c r="U526"/>
      <c r="V526" t="s">
        <v>4335</v>
      </c>
      <c r="W526" s="236"/>
      <c r="X526"/>
      <c r="Y526"/>
      <c r="Z526"/>
      <c r="AA526"/>
      <c r="AB526"/>
      <c r="AC526"/>
      <c r="AD526"/>
      <c r="AE526"/>
      <c r="AF526"/>
      <c r="AG526"/>
      <c r="AH526" s="115" t="s">
        <v>4308</v>
      </c>
      <c r="AI526" s="115" t="e">
        <f>VLOOKUP(A526,'[2]دراسات قانونية'!$A$3:$E$600,1,0)</f>
        <v>#N/A</v>
      </c>
    </row>
    <row r="527" spans="1:35" ht="18" hidden="1" x14ac:dyDescent="0.25">
      <c r="A527" s="235">
        <v>308220</v>
      </c>
      <c r="B527" s="235" t="s">
        <v>4957</v>
      </c>
      <c r="C527" s="235" t="s">
        <v>4958</v>
      </c>
      <c r="D527" s="235" t="s">
        <v>1242</v>
      </c>
      <c r="E527"/>
      <c r="F527" s="126"/>
      <c r="G527" s="236"/>
      <c r="H527"/>
      <c r="I527" t="s">
        <v>129</v>
      </c>
      <c r="J527" s="236"/>
      <c r="K527"/>
      <c r="L527"/>
      <c r="M527"/>
      <c r="N527"/>
      <c r="O527"/>
      <c r="P527"/>
      <c r="Q527"/>
      <c r="U527"/>
      <c r="V527" t="s">
        <v>4335</v>
      </c>
      <c r="W527" s="236"/>
      <c r="X527"/>
      <c r="Y527"/>
      <c r="Z527"/>
      <c r="AA527"/>
      <c r="AB527"/>
      <c r="AC527"/>
      <c r="AD527"/>
      <c r="AE527"/>
      <c r="AF527"/>
      <c r="AG527"/>
      <c r="AH527" s="115" t="s">
        <v>4308</v>
      </c>
    </row>
    <row r="528" spans="1:35" ht="18" hidden="1" x14ac:dyDescent="0.25">
      <c r="A528" s="235">
        <v>308229</v>
      </c>
      <c r="B528" s="235" t="s">
        <v>4959</v>
      </c>
      <c r="C528" s="235" t="s">
        <v>212</v>
      </c>
      <c r="D528" s="235" t="s">
        <v>230</v>
      </c>
      <c r="E528"/>
      <c r="F528" s="126"/>
      <c r="G528" s="236"/>
      <c r="H528"/>
      <c r="I528" t="s">
        <v>136</v>
      </c>
      <c r="J528" s="236"/>
      <c r="K528"/>
      <c r="L528"/>
      <c r="M528"/>
      <c r="N528"/>
      <c r="O528"/>
      <c r="P528"/>
      <c r="Q528"/>
      <c r="U528"/>
      <c r="V528" t="s">
        <v>4335</v>
      </c>
      <c r="W528" s="236"/>
      <c r="X528"/>
      <c r="Y528"/>
      <c r="Z528"/>
      <c r="AA528"/>
      <c r="AB528"/>
      <c r="AC528"/>
      <c r="AD528"/>
      <c r="AE528"/>
      <c r="AF528"/>
      <c r="AG528"/>
    </row>
    <row r="529" spans="1:35" hidden="1" x14ac:dyDescent="0.25">
      <c r="A529">
        <v>308237</v>
      </c>
      <c r="B529" t="s">
        <v>4960</v>
      </c>
      <c r="C529" t="s">
        <v>539</v>
      </c>
      <c r="D529" t="s">
        <v>452</v>
      </c>
      <c r="E529" t="s">
        <v>76</v>
      </c>
      <c r="F529" s="126">
        <v>31546</v>
      </c>
      <c r="G529" t="s">
        <v>18</v>
      </c>
      <c r="H529" t="s">
        <v>16</v>
      </c>
      <c r="I529" t="s">
        <v>136</v>
      </c>
      <c r="J529"/>
      <c r="K529"/>
      <c r="L529"/>
      <c r="M529"/>
      <c r="N529"/>
      <c r="O529"/>
      <c r="P529"/>
      <c r="Q529"/>
      <c r="U529"/>
      <c r="V529" t="s">
        <v>4330</v>
      </c>
      <c r="W529"/>
      <c r="X529"/>
      <c r="Y529"/>
      <c r="Z529"/>
      <c r="AA529"/>
      <c r="AB529"/>
      <c r="AC529"/>
      <c r="AD529" t="s">
        <v>4308</v>
      </c>
      <c r="AE529" t="s">
        <v>4308</v>
      </c>
      <c r="AF529" t="s">
        <v>4308</v>
      </c>
      <c r="AG529" t="s">
        <v>4308</v>
      </c>
      <c r="AH529" s="115" t="s">
        <v>4308</v>
      </c>
    </row>
    <row r="530" spans="1:35" hidden="1" x14ac:dyDescent="0.25">
      <c r="A530" s="115">
        <v>308239</v>
      </c>
      <c r="B530" s="115" t="s">
        <v>1975</v>
      </c>
      <c r="C530" s="115" t="s">
        <v>529</v>
      </c>
      <c r="D530" s="115" t="s">
        <v>222</v>
      </c>
      <c r="E530" s="115" t="s">
        <v>76</v>
      </c>
      <c r="F530" s="237"/>
      <c r="H530" s="115" t="s">
        <v>16</v>
      </c>
      <c r="I530" t="s">
        <v>199</v>
      </c>
      <c r="U530"/>
      <c r="V530" t="s">
        <v>4335</v>
      </c>
      <c r="AD530" s="115" t="s">
        <v>4308</v>
      </c>
      <c r="AE530" s="115" t="s">
        <v>4308</v>
      </c>
      <c r="AF530" s="115" t="s">
        <v>4308</v>
      </c>
      <c r="AG530" s="115" t="s">
        <v>4308</v>
      </c>
      <c r="AH530" s="115" t="s">
        <v>4308</v>
      </c>
    </row>
    <row r="531" spans="1:35" ht="18" hidden="1" x14ac:dyDescent="0.25">
      <c r="A531" s="235">
        <v>308265</v>
      </c>
      <c r="B531" s="235" t="s">
        <v>4961</v>
      </c>
      <c r="C531" s="235" t="s">
        <v>1073</v>
      </c>
      <c r="D531" s="235" t="s">
        <v>1242</v>
      </c>
      <c r="E531"/>
      <c r="F531" s="126"/>
      <c r="G531" s="236"/>
      <c r="H531"/>
      <c r="I531" t="s">
        <v>129</v>
      </c>
      <c r="J531" s="236"/>
      <c r="K531"/>
      <c r="L531"/>
      <c r="M531"/>
      <c r="N531"/>
      <c r="O531"/>
      <c r="P531"/>
      <c r="Q531"/>
      <c r="U531"/>
      <c r="V531" t="s">
        <v>4337</v>
      </c>
      <c r="W531" s="236"/>
      <c r="X531"/>
      <c r="Y531"/>
      <c r="Z531"/>
      <c r="AA531"/>
      <c r="AB531"/>
      <c r="AC531"/>
      <c r="AD531"/>
      <c r="AE531"/>
      <c r="AF531"/>
      <c r="AG531"/>
      <c r="AH531" s="115" t="s">
        <v>4308</v>
      </c>
    </row>
    <row r="532" spans="1:35" ht="18" hidden="1" x14ac:dyDescent="0.25">
      <c r="A532" s="235">
        <v>308282</v>
      </c>
      <c r="B532" s="235" t="s">
        <v>4962</v>
      </c>
      <c r="C532" s="235" t="s">
        <v>218</v>
      </c>
      <c r="D532" s="235" t="s">
        <v>415</v>
      </c>
      <c r="E532"/>
      <c r="F532" s="126"/>
      <c r="G532" s="236"/>
      <c r="H532"/>
      <c r="I532" t="s">
        <v>199</v>
      </c>
      <c r="J532" s="236"/>
      <c r="K532"/>
      <c r="L532"/>
      <c r="M532"/>
      <c r="N532"/>
      <c r="O532"/>
      <c r="P532"/>
      <c r="Q532"/>
      <c r="U532"/>
      <c r="V532">
        <v>0</v>
      </c>
      <c r="W532" s="236"/>
      <c r="X532"/>
      <c r="Y532"/>
      <c r="Z532"/>
      <c r="AA532"/>
      <c r="AB532"/>
      <c r="AC532"/>
      <c r="AD532"/>
      <c r="AE532"/>
      <c r="AF532"/>
      <c r="AG532"/>
      <c r="AH532" s="115" t="s">
        <v>4308</v>
      </c>
    </row>
    <row r="533" spans="1:35" ht="18" hidden="1" x14ac:dyDescent="0.25">
      <c r="A533" s="235">
        <v>308299</v>
      </c>
      <c r="B533" s="235" t="s">
        <v>4963</v>
      </c>
      <c r="C533" s="235" t="s">
        <v>231</v>
      </c>
      <c r="D533" s="235" t="s">
        <v>4964</v>
      </c>
      <c r="E533"/>
      <c r="F533" s="126"/>
      <c r="G533" s="236"/>
      <c r="H533"/>
      <c r="I533" t="s">
        <v>199</v>
      </c>
      <c r="J533" s="236"/>
      <c r="K533"/>
      <c r="L533"/>
      <c r="M533"/>
      <c r="N533"/>
      <c r="O533"/>
      <c r="P533"/>
      <c r="Q533"/>
      <c r="U533"/>
      <c r="V533">
        <v>0</v>
      </c>
      <c r="W533" s="236"/>
      <c r="X533"/>
      <c r="Y533"/>
      <c r="Z533"/>
      <c r="AA533"/>
      <c r="AB533"/>
      <c r="AC533"/>
      <c r="AD533"/>
      <c r="AE533"/>
      <c r="AF533"/>
      <c r="AG533"/>
    </row>
    <row r="534" spans="1:35" hidden="1" x14ac:dyDescent="0.25">
      <c r="A534" s="115">
        <v>308302</v>
      </c>
      <c r="B534" s="115" t="s">
        <v>1375</v>
      </c>
      <c r="C534" s="115" t="s">
        <v>356</v>
      </c>
      <c r="D534" s="115" t="s">
        <v>281</v>
      </c>
      <c r="E534" s="115" t="s">
        <v>76</v>
      </c>
      <c r="F534" s="237">
        <v>30776</v>
      </c>
      <c r="G534" s="115" t="s">
        <v>1376</v>
      </c>
      <c r="H534" s="115" t="s">
        <v>16</v>
      </c>
      <c r="I534" t="s">
        <v>199</v>
      </c>
      <c r="J534" s="115" t="s">
        <v>1226</v>
      </c>
      <c r="L534" s="115" t="s">
        <v>30</v>
      </c>
      <c r="U534"/>
      <c r="V534" t="s">
        <v>4334</v>
      </c>
    </row>
    <row r="535" spans="1:35" ht="18" hidden="1" x14ac:dyDescent="0.25">
      <c r="A535" s="235">
        <v>308332</v>
      </c>
      <c r="B535" s="235" t="s">
        <v>4965</v>
      </c>
      <c r="C535" s="235" t="s">
        <v>339</v>
      </c>
      <c r="D535" s="235" t="s">
        <v>815</v>
      </c>
      <c r="E535"/>
      <c r="F535" s="126"/>
      <c r="G535" s="236"/>
      <c r="H535"/>
      <c r="I535" t="s">
        <v>136</v>
      </c>
      <c r="J535" s="236"/>
      <c r="K535"/>
      <c r="L535"/>
      <c r="M535"/>
      <c r="N535"/>
      <c r="O535"/>
      <c r="P535"/>
      <c r="Q535"/>
      <c r="U535"/>
      <c r="V535" t="s">
        <v>4335</v>
      </c>
      <c r="W535" s="236"/>
      <c r="X535"/>
      <c r="Y535"/>
      <c r="Z535"/>
      <c r="AA535"/>
      <c r="AB535"/>
      <c r="AC535"/>
      <c r="AD535"/>
      <c r="AE535"/>
      <c r="AF535"/>
      <c r="AG535"/>
      <c r="AH535" s="115" t="s">
        <v>4308</v>
      </c>
    </row>
    <row r="536" spans="1:35" ht="18" hidden="1" x14ac:dyDescent="0.25">
      <c r="A536" s="235">
        <v>308339</v>
      </c>
      <c r="B536" s="235" t="s">
        <v>4966</v>
      </c>
      <c r="C536" s="235" t="s">
        <v>244</v>
      </c>
      <c r="D536" s="235" t="s">
        <v>1242</v>
      </c>
      <c r="E536"/>
      <c r="F536" s="126"/>
      <c r="G536" s="236"/>
      <c r="H536"/>
      <c r="I536" t="s">
        <v>136</v>
      </c>
      <c r="J536" s="236"/>
      <c r="K536"/>
      <c r="L536"/>
      <c r="M536"/>
      <c r="N536"/>
      <c r="O536"/>
      <c r="P536"/>
      <c r="Q536"/>
      <c r="U536"/>
      <c r="V536" t="s">
        <v>4335</v>
      </c>
      <c r="W536" s="236"/>
      <c r="X536"/>
      <c r="Y536"/>
      <c r="Z536"/>
      <c r="AA536"/>
      <c r="AB536"/>
      <c r="AC536"/>
      <c r="AD536"/>
      <c r="AE536"/>
      <c r="AF536"/>
      <c r="AG536"/>
      <c r="AH536" s="115" t="s">
        <v>4308</v>
      </c>
    </row>
    <row r="537" spans="1:35" ht="18" hidden="1" x14ac:dyDescent="0.25">
      <c r="A537" s="235">
        <v>308354</v>
      </c>
      <c r="B537" s="235" t="s">
        <v>4967</v>
      </c>
      <c r="C537" s="235" t="s">
        <v>1007</v>
      </c>
      <c r="D537" s="235" t="s">
        <v>1242</v>
      </c>
      <c r="E537"/>
      <c r="F537" s="126"/>
      <c r="G537" s="236"/>
      <c r="H537"/>
      <c r="I537" t="s">
        <v>136</v>
      </c>
      <c r="J537" s="236"/>
      <c r="K537"/>
      <c r="L537"/>
      <c r="M537"/>
      <c r="N537"/>
      <c r="O537"/>
      <c r="P537"/>
      <c r="Q537"/>
      <c r="U537"/>
      <c r="V537" t="s">
        <v>4334</v>
      </c>
      <c r="W537" s="236"/>
      <c r="X537"/>
      <c r="Y537"/>
      <c r="Z537"/>
      <c r="AA537"/>
      <c r="AB537"/>
      <c r="AC537"/>
      <c r="AD537"/>
      <c r="AE537"/>
      <c r="AF537"/>
      <c r="AG537"/>
      <c r="AH537" s="115" t="s">
        <v>4308</v>
      </c>
    </row>
    <row r="538" spans="1:35" ht="18" hidden="1" x14ac:dyDescent="0.25">
      <c r="A538" s="235">
        <v>308356</v>
      </c>
      <c r="B538" s="235" t="s">
        <v>4968</v>
      </c>
      <c r="C538" s="235" t="s">
        <v>790</v>
      </c>
      <c r="D538" s="235" t="s">
        <v>4969</v>
      </c>
      <c r="E538"/>
      <c r="F538" s="126"/>
      <c r="G538" s="236"/>
      <c r="H538"/>
      <c r="I538" t="s">
        <v>129</v>
      </c>
      <c r="J538" s="236"/>
      <c r="K538"/>
      <c r="L538"/>
      <c r="M538"/>
      <c r="N538"/>
      <c r="O538"/>
      <c r="P538"/>
      <c r="Q538"/>
      <c r="U538"/>
      <c r="V538" t="s">
        <v>4335</v>
      </c>
      <c r="W538" s="236"/>
      <c r="X538"/>
      <c r="Y538"/>
      <c r="Z538"/>
      <c r="AA538"/>
      <c r="AB538"/>
      <c r="AC538"/>
      <c r="AD538"/>
      <c r="AE538"/>
      <c r="AF538"/>
      <c r="AG538"/>
      <c r="AH538" s="115" t="s">
        <v>4308</v>
      </c>
    </row>
    <row r="539" spans="1:35" ht="18" x14ac:dyDescent="0.25">
      <c r="A539" s="235">
        <v>308357</v>
      </c>
      <c r="B539" s="235" t="s">
        <v>4970</v>
      </c>
      <c r="C539" s="235" t="s">
        <v>747</v>
      </c>
      <c r="D539" s="235" t="s">
        <v>669</v>
      </c>
      <c r="E539"/>
      <c r="F539" s="126"/>
      <c r="G539" s="236"/>
      <c r="H539"/>
      <c r="I539" t="s">
        <v>107</v>
      </c>
      <c r="J539" s="236"/>
      <c r="K539"/>
      <c r="L539"/>
      <c r="M539"/>
      <c r="N539"/>
      <c r="O539"/>
      <c r="P539"/>
      <c r="Q539"/>
      <c r="U539"/>
      <c r="V539" t="s">
        <v>4337</v>
      </c>
      <c r="W539" s="236"/>
      <c r="X539"/>
      <c r="Y539"/>
      <c r="Z539"/>
      <c r="AA539"/>
      <c r="AB539"/>
      <c r="AC539"/>
      <c r="AD539"/>
      <c r="AE539"/>
      <c r="AF539"/>
      <c r="AG539"/>
      <c r="AH539" s="115" t="s">
        <v>4308</v>
      </c>
      <c r="AI539" s="115" t="e">
        <f>VLOOKUP(A539,'[2]دراسات قانونية'!$A$3:$E$600,1,0)</f>
        <v>#N/A</v>
      </c>
    </row>
    <row r="540" spans="1:35" ht="18" hidden="1" x14ac:dyDescent="0.25">
      <c r="A540" s="235">
        <v>308361</v>
      </c>
      <c r="B540" s="235" t="s">
        <v>4971</v>
      </c>
      <c r="C540" s="235" t="s">
        <v>227</v>
      </c>
      <c r="D540" s="235" t="s">
        <v>1242</v>
      </c>
      <c r="E540"/>
      <c r="F540" s="126"/>
      <c r="G540" s="236"/>
      <c r="H540"/>
      <c r="I540" t="s">
        <v>199</v>
      </c>
      <c r="J540" s="236"/>
      <c r="K540"/>
      <c r="L540"/>
      <c r="M540"/>
      <c r="N540"/>
      <c r="O540"/>
      <c r="P540"/>
      <c r="Q540"/>
      <c r="U540"/>
      <c r="V540">
        <v>0</v>
      </c>
      <c r="W540" s="236"/>
      <c r="X540"/>
      <c r="Y540"/>
      <c r="Z540"/>
      <c r="AA540"/>
      <c r="AB540"/>
      <c r="AC540"/>
      <c r="AD540"/>
      <c r="AE540"/>
      <c r="AF540"/>
      <c r="AG540"/>
      <c r="AH540" s="115" t="s">
        <v>4308</v>
      </c>
    </row>
    <row r="541" spans="1:35" ht="18" x14ac:dyDescent="0.25">
      <c r="A541" s="235">
        <v>308364</v>
      </c>
      <c r="B541" s="235" t="s">
        <v>4972</v>
      </c>
      <c r="C541" s="235" t="s">
        <v>570</v>
      </c>
      <c r="D541" s="235" t="s">
        <v>2175</v>
      </c>
      <c r="E541"/>
      <c r="F541" s="126"/>
      <c r="G541" s="236"/>
      <c r="H541"/>
      <c r="I541" t="s">
        <v>107</v>
      </c>
      <c r="J541" s="236"/>
      <c r="K541"/>
      <c r="L541"/>
      <c r="M541"/>
      <c r="N541"/>
      <c r="O541"/>
      <c r="P541"/>
      <c r="Q541"/>
      <c r="U541"/>
      <c r="V541" t="s">
        <v>4335</v>
      </c>
      <c r="W541" s="236"/>
      <c r="X541"/>
      <c r="Y541"/>
      <c r="Z541"/>
      <c r="AA541"/>
      <c r="AB541"/>
      <c r="AC541"/>
      <c r="AD541"/>
      <c r="AE541"/>
      <c r="AF541"/>
      <c r="AG541"/>
      <c r="AH541" s="115" t="s">
        <v>4308</v>
      </c>
      <c r="AI541" s="115" t="e">
        <f>VLOOKUP(A541,'[2]دراسات قانونية'!$A$3:$E$600,1,0)</f>
        <v>#N/A</v>
      </c>
    </row>
    <row r="542" spans="1:35" hidden="1" x14ac:dyDescent="0.25">
      <c r="A542">
        <v>308365</v>
      </c>
      <c r="B542" t="s">
        <v>4973</v>
      </c>
      <c r="C542" t="s">
        <v>391</v>
      </c>
      <c r="D542" t="s">
        <v>4974</v>
      </c>
      <c r="E542"/>
      <c r="F542" s="126"/>
      <c r="G542"/>
      <c r="H542"/>
      <c r="I542" t="s">
        <v>136</v>
      </c>
      <c r="J542"/>
      <c r="K542"/>
      <c r="L542"/>
      <c r="M542"/>
      <c r="N542"/>
      <c r="O542"/>
      <c r="P542"/>
      <c r="Q542"/>
      <c r="U542"/>
      <c r="V542" t="s">
        <v>4335</v>
      </c>
      <c r="W542"/>
      <c r="X542"/>
      <c r="Y542"/>
      <c r="Z542"/>
      <c r="AA542"/>
      <c r="AB542"/>
      <c r="AC542"/>
      <c r="AD542"/>
      <c r="AE542"/>
      <c r="AF542"/>
      <c r="AG542"/>
      <c r="AH542" s="115" t="s">
        <v>4308</v>
      </c>
    </row>
    <row r="543" spans="1:35" hidden="1" x14ac:dyDescent="0.25">
      <c r="A543">
        <v>308409</v>
      </c>
      <c r="B543" t="s">
        <v>4975</v>
      </c>
      <c r="C543" t="s">
        <v>4976</v>
      </c>
      <c r="D543" t="s">
        <v>424</v>
      </c>
      <c r="E543" t="s">
        <v>76</v>
      </c>
      <c r="F543" s="126">
        <v>31302</v>
      </c>
      <c r="G543" t="s">
        <v>37</v>
      </c>
      <c r="H543" t="s">
        <v>16</v>
      </c>
      <c r="I543" t="s">
        <v>136</v>
      </c>
      <c r="J543" t="s">
        <v>1226</v>
      </c>
      <c r="K543"/>
      <c r="L543" t="s">
        <v>37</v>
      </c>
      <c r="M543"/>
      <c r="N543"/>
      <c r="O543"/>
      <c r="P543"/>
      <c r="Q543"/>
      <c r="U543"/>
      <c r="V543" t="s">
        <v>16623</v>
      </c>
      <c r="W543"/>
      <c r="X543"/>
      <c r="Y543"/>
      <c r="Z543"/>
      <c r="AA543"/>
      <c r="AB543"/>
      <c r="AC543"/>
      <c r="AD543"/>
      <c r="AE543"/>
      <c r="AF543"/>
      <c r="AG543"/>
      <c r="AH543" s="115" t="s">
        <v>4308</v>
      </c>
    </row>
    <row r="544" spans="1:35" ht="18" hidden="1" x14ac:dyDescent="0.25">
      <c r="A544" s="235">
        <v>308422</v>
      </c>
      <c r="B544" s="235" t="s">
        <v>4977</v>
      </c>
      <c r="C544" s="235" t="s">
        <v>680</v>
      </c>
      <c r="D544" s="235" t="s">
        <v>1242</v>
      </c>
      <c r="E544"/>
      <c r="F544" s="126"/>
      <c r="G544" s="236"/>
      <c r="H544"/>
      <c r="I544" t="s">
        <v>136</v>
      </c>
      <c r="J544" s="236"/>
      <c r="K544"/>
      <c r="L544"/>
      <c r="M544"/>
      <c r="N544"/>
      <c r="O544"/>
      <c r="P544"/>
      <c r="Q544"/>
      <c r="U544"/>
      <c r="V544" t="s">
        <v>4337</v>
      </c>
      <c r="W544" s="236"/>
      <c r="X544"/>
      <c r="Y544"/>
      <c r="Z544"/>
      <c r="AA544"/>
      <c r="AB544"/>
      <c r="AC544"/>
      <c r="AD544"/>
      <c r="AE544"/>
      <c r="AF544"/>
      <c r="AG544"/>
      <c r="AH544" s="115" t="s">
        <v>4308</v>
      </c>
    </row>
    <row r="545" spans="1:35" ht="18" hidden="1" x14ac:dyDescent="0.25">
      <c r="A545" s="235">
        <v>308446</v>
      </c>
      <c r="B545" s="235" t="s">
        <v>4978</v>
      </c>
      <c r="C545" s="235" t="s">
        <v>650</v>
      </c>
      <c r="D545" s="235" t="s">
        <v>1242</v>
      </c>
      <c r="E545"/>
      <c r="F545" s="126"/>
      <c r="G545" s="236"/>
      <c r="H545"/>
      <c r="I545" t="s">
        <v>136</v>
      </c>
      <c r="J545" s="236"/>
      <c r="K545"/>
      <c r="L545"/>
      <c r="M545"/>
      <c r="N545"/>
      <c r="O545"/>
      <c r="P545"/>
      <c r="Q545"/>
      <c r="U545"/>
      <c r="V545" t="s">
        <v>4334</v>
      </c>
      <c r="W545" s="236"/>
      <c r="X545"/>
      <c r="Y545"/>
      <c r="Z545"/>
      <c r="AA545"/>
      <c r="AB545"/>
      <c r="AC545"/>
      <c r="AD545"/>
      <c r="AE545"/>
      <c r="AF545"/>
      <c r="AG545"/>
      <c r="AH545" s="115" t="s">
        <v>4308</v>
      </c>
    </row>
    <row r="546" spans="1:35" hidden="1" x14ac:dyDescent="0.25">
      <c r="A546" s="115">
        <v>308461</v>
      </c>
      <c r="B546" s="115" t="s">
        <v>1918</v>
      </c>
      <c r="C546" s="115" t="s">
        <v>662</v>
      </c>
      <c r="D546" s="115" t="s">
        <v>761</v>
      </c>
      <c r="E546" s="115" t="s">
        <v>76</v>
      </c>
      <c r="F546" s="237">
        <v>31512</v>
      </c>
      <c r="G546" s="115" t="s">
        <v>428</v>
      </c>
      <c r="H546" s="115" t="s">
        <v>16</v>
      </c>
      <c r="I546" t="s">
        <v>199</v>
      </c>
      <c r="J546" s="115" t="s">
        <v>1226</v>
      </c>
      <c r="L546" s="115" t="s">
        <v>18</v>
      </c>
      <c r="U546"/>
      <c r="V546" t="s">
        <v>4335</v>
      </c>
    </row>
    <row r="547" spans="1:35" hidden="1" x14ac:dyDescent="0.25">
      <c r="A547" s="115">
        <v>308472</v>
      </c>
      <c r="B547" s="115" t="s">
        <v>1417</v>
      </c>
      <c r="C547" s="115" t="s">
        <v>865</v>
      </c>
      <c r="D547" s="115" t="s">
        <v>265</v>
      </c>
      <c r="E547" s="115" t="s">
        <v>76</v>
      </c>
      <c r="F547" s="237">
        <v>31511</v>
      </c>
      <c r="G547" s="115" t="s">
        <v>1418</v>
      </c>
      <c r="H547" s="115" t="s">
        <v>16</v>
      </c>
      <c r="I547" t="s">
        <v>199</v>
      </c>
      <c r="J547" s="115" t="s">
        <v>15</v>
      </c>
      <c r="L547" s="115" t="s">
        <v>18</v>
      </c>
      <c r="U547"/>
      <c r="V547" t="s">
        <v>4335</v>
      </c>
      <c r="AH547" s="115" t="s">
        <v>4308</v>
      </c>
    </row>
    <row r="548" spans="1:35" hidden="1" x14ac:dyDescent="0.25">
      <c r="A548" s="115">
        <v>308474</v>
      </c>
      <c r="B548" s="115" t="s">
        <v>2027</v>
      </c>
      <c r="C548" s="115" t="s">
        <v>279</v>
      </c>
      <c r="D548" s="115" t="s">
        <v>220</v>
      </c>
      <c r="E548" s="115" t="s">
        <v>76</v>
      </c>
      <c r="F548" s="237">
        <v>29671</v>
      </c>
      <c r="G548" s="115" t="s">
        <v>18</v>
      </c>
      <c r="H548" s="115" t="s">
        <v>16</v>
      </c>
      <c r="I548" t="s">
        <v>199</v>
      </c>
      <c r="J548" s="115" t="s">
        <v>1226</v>
      </c>
      <c r="L548" s="115" t="s">
        <v>18</v>
      </c>
      <c r="U548"/>
      <c r="V548" t="s">
        <v>4334</v>
      </c>
      <c r="AH548" s="115" t="s">
        <v>4308</v>
      </c>
    </row>
    <row r="549" spans="1:35" ht="18" x14ac:dyDescent="0.25">
      <c r="A549" s="235">
        <v>308476</v>
      </c>
      <c r="B549" s="235" t="s">
        <v>4979</v>
      </c>
      <c r="C549" s="235" t="s">
        <v>332</v>
      </c>
      <c r="D549" s="235" t="s">
        <v>4980</v>
      </c>
      <c r="E549"/>
      <c r="F549" s="126"/>
      <c r="G549" s="236"/>
      <c r="H549"/>
      <c r="I549" t="s">
        <v>107</v>
      </c>
      <c r="J549" s="236"/>
      <c r="K549"/>
      <c r="L549"/>
      <c r="M549"/>
      <c r="N549"/>
      <c r="O549"/>
      <c r="P549"/>
      <c r="Q549"/>
      <c r="U549"/>
      <c r="V549" t="s">
        <v>4335</v>
      </c>
      <c r="W549" s="236"/>
      <c r="X549"/>
      <c r="Y549"/>
      <c r="Z549"/>
      <c r="AA549"/>
      <c r="AB549"/>
      <c r="AC549"/>
      <c r="AD549"/>
      <c r="AE549"/>
      <c r="AF549"/>
      <c r="AG549"/>
      <c r="AH549" s="115" t="s">
        <v>4308</v>
      </c>
      <c r="AI549" s="115" t="e">
        <f>VLOOKUP(A549,'[2]دراسات قانونية'!$A$3:$E$600,1,0)</f>
        <v>#N/A</v>
      </c>
    </row>
    <row r="550" spans="1:35" ht="18" hidden="1" x14ac:dyDescent="0.25">
      <c r="A550" s="235">
        <v>308477</v>
      </c>
      <c r="B550" s="235" t="s">
        <v>4981</v>
      </c>
      <c r="C550" s="235" t="s">
        <v>227</v>
      </c>
      <c r="D550" s="235" t="s">
        <v>4982</v>
      </c>
      <c r="E550"/>
      <c r="F550" s="126"/>
      <c r="G550" s="236"/>
      <c r="H550"/>
      <c r="I550" t="s">
        <v>136</v>
      </c>
      <c r="J550" s="236"/>
      <c r="K550"/>
      <c r="L550"/>
      <c r="M550"/>
      <c r="N550"/>
      <c r="O550"/>
      <c r="P550"/>
      <c r="Q550"/>
      <c r="U550"/>
      <c r="V550" t="s">
        <v>4335</v>
      </c>
      <c r="W550" s="236"/>
      <c r="X550"/>
      <c r="Y550"/>
      <c r="Z550"/>
      <c r="AA550"/>
      <c r="AB550"/>
      <c r="AC550"/>
      <c r="AD550"/>
      <c r="AE550"/>
      <c r="AF550"/>
      <c r="AG550"/>
      <c r="AH550" s="115" t="s">
        <v>4308</v>
      </c>
    </row>
    <row r="551" spans="1:35" ht="18" hidden="1" x14ac:dyDescent="0.25">
      <c r="A551" s="235">
        <v>308528</v>
      </c>
      <c r="B551" s="235" t="s">
        <v>4983</v>
      </c>
      <c r="C551" s="235" t="s">
        <v>636</v>
      </c>
      <c r="D551" s="235" t="s">
        <v>4984</v>
      </c>
      <c r="E551"/>
      <c r="F551" s="126"/>
      <c r="G551" s="236"/>
      <c r="H551"/>
      <c r="I551" t="s">
        <v>199</v>
      </c>
      <c r="J551" s="236"/>
      <c r="K551"/>
      <c r="L551"/>
      <c r="M551"/>
      <c r="N551"/>
      <c r="O551"/>
      <c r="P551"/>
      <c r="Q551"/>
      <c r="U551"/>
      <c r="V551" t="s">
        <v>4337</v>
      </c>
      <c r="W551" s="236"/>
      <c r="X551"/>
      <c r="Y551"/>
      <c r="Z551"/>
      <c r="AA551"/>
      <c r="AB551"/>
      <c r="AC551"/>
      <c r="AD551"/>
      <c r="AE551"/>
      <c r="AF551"/>
      <c r="AG551"/>
      <c r="AH551" s="115" t="s">
        <v>4308</v>
      </c>
    </row>
    <row r="552" spans="1:35" ht="18" hidden="1" x14ac:dyDescent="0.25">
      <c r="A552" s="235">
        <v>308536</v>
      </c>
      <c r="B552" s="235" t="s">
        <v>4985</v>
      </c>
      <c r="C552" s="235" t="s">
        <v>499</v>
      </c>
      <c r="D552" s="235" t="s">
        <v>1242</v>
      </c>
      <c r="E552"/>
      <c r="F552" s="126"/>
      <c r="G552" s="236"/>
      <c r="H552"/>
      <c r="I552" t="s">
        <v>129</v>
      </c>
      <c r="J552" s="236"/>
      <c r="K552"/>
      <c r="L552"/>
      <c r="M552"/>
      <c r="N552"/>
      <c r="O552"/>
      <c r="P552"/>
      <c r="Q552"/>
      <c r="U552"/>
      <c r="V552" t="s">
        <v>4334</v>
      </c>
      <c r="W552" s="236"/>
      <c r="X552"/>
      <c r="Y552"/>
      <c r="Z552"/>
      <c r="AA552"/>
      <c r="AB552"/>
      <c r="AC552"/>
      <c r="AD552"/>
      <c r="AE552"/>
      <c r="AF552"/>
      <c r="AG552"/>
    </row>
    <row r="553" spans="1:35" hidden="1" x14ac:dyDescent="0.25">
      <c r="A553" s="115">
        <v>308574</v>
      </c>
      <c r="B553" s="115" t="s">
        <v>3446</v>
      </c>
      <c r="C553" s="115" t="s">
        <v>264</v>
      </c>
      <c r="D553" s="115" t="s">
        <v>2045</v>
      </c>
      <c r="E553" s="115" t="s">
        <v>76</v>
      </c>
      <c r="F553" s="237">
        <v>31512</v>
      </c>
      <c r="G553" s="115" t="s">
        <v>30</v>
      </c>
      <c r="H553" s="115" t="s">
        <v>16</v>
      </c>
      <c r="I553" t="s">
        <v>199</v>
      </c>
      <c r="J553" s="115" t="s">
        <v>1226</v>
      </c>
      <c r="L553" s="115" t="s">
        <v>30</v>
      </c>
      <c r="U553"/>
      <c r="V553" t="s">
        <v>16623</v>
      </c>
    </row>
    <row r="554" spans="1:35" hidden="1" x14ac:dyDescent="0.25">
      <c r="A554" s="115">
        <v>308576</v>
      </c>
      <c r="B554" s="115" t="s">
        <v>1956</v>
      </c>
      <c r="C554" s="115" t="s">
        <v>1957</v>
      </c>
      <c r="D554" s="115" t="s">
        <v>1958</v>
      </c>
      <c r="E554" s="115" t="s">
        <v>76</v>
      </c>
      <c r="F554" s="237">
        <v>31640</v>
      </c>
      <c r="G554" s="115" t="s">
        <v>1959</v>
      </c>
      <c r="H554" s="115" t="s">
        <v>16</v>
      </c>
      <c r="I554" t="s">
        <v>199</v>
      </c>
      <c r="U554"/>
      <c r="V554" t="s">
        <v>4414</v>
      </c>
    </row>
    <row r="555" spans="1:35" ht="18" x14ac:dyDescent="0.25">
      <c r="A555" s="235">
        <v>308591</v>
      </c>
      <c r="B555" s="235" t="s">
        <v>4986</v>
      </c>
      <c r="C555" s="235" t="s">
        <v>593</v>
      </c>
      <c r="D555" s="235" t="s">
        <v>445</v>
      </c>
      <c r="E555"/>
      <c r="F555" s="126"/>
      <c r="G555" s="236"/>
      <c r="H555"/>
      <c r="I555" t="s">
        <v>107</v>
      </c>
      <c r="J555" s="236"/>
      <c r="K555"/>
      <c r="L555"/>
      <c r="M555"/>
      <c r="N555"/>
      <c r="O555"/>
      <c r="P555"/>
      <c r="Q555"/>
      <c r="U555"/>
      <c r="V555" t="s">
        <v>4335</v>
      </c>
      <c r="W555" s="236"/>
      <c r="X555"/>
      <c r="Y555"/>
      <c r="Z555"/>
      <c r="AA555"/>
      <c r="AB555"/>
      <c r="AC555"/>
      <c r="AD555"/>
      <c r="AE555"/>
      <c r="AF555"/>
      <c r="AG555"/>
      <c r="AH555" s="115" t="s">
        <v>4308</v>
      </c>
      <c r="AI555" s="115" t="e">
        <f>VLOOKUP(A555,'[2]دراسات قانونية'!$A$3:$E$600,1,0)</f>
        <v>#N/A</v>
      </c>
    </row>
    <row r="556" spans="1:35" hidden="1" x14ac:dyDescent="0.25">
      <c r="A556">
        <v>308620</v>
      </c>
      <c r="B556" t="s">
        <v>4987</v>
      </c>
      <c r="C556" t="s">
        <v>279</v>
      </c>
      <c r="D556" t="s">
        <v>210</v>
      </c>
      <c r="E556" t="s">
        <v>76</v>
      </c>
      <c r="F556" s="126">
        <v>31575</v>
      </c>
      <c r="G556" t="s">
        <v>4988</v>
      </c>
      <c r="H556" t="s">
        <v>16</v>
      </c>
      <c r="I556" t="s">
        <v>136</v>
      </c>
      <c r="J556" t="s">
        <v>1226</v>
      </c>
      <c r="K556"/>
      <c r="L556" t="s">
        <v>61</v>
      </c>
      <c r="M556"/>
      <c r="N556"/>
      <c r="O556"/>
      <c r="P556"/>
      <c r="Q556"/>
      <c r="U556"/>
      <c r="V556" t="s">
        <v>4329</v>
      </c>
      <c r="W556"/>
      <c r="X556"/>
      <c r="Y556"/>
      <c r="Z556"/>
      <c r="AA556"/>
      <c r="AB556"/>
      <c r="AC556"/>
      <c r="AD556"/>
      <c r="AE556"/>
      <c r="AF556"/>
      <c r="AG556" t="s">
        <v>4308</v>
      </c>
      <c r="AH556" s="115" t="s">
        <v>4308</v>
      </c>
    </row>
    <row r="557" spans="1:35" ht="18" hidden="1" x14ac:dyDescent="0.25">
      <c r="A557" s="235">
        <v>308625</v>
      </c>
      <c r="B557" s="235" t="s">
        <v>4989</v>
      </c>
      <c r="C557" s="235" t="s">
        <v>244</v>
      </c>
      <c r="D557" s="235" t="s">
        <v>746</v>
      </c>
      <c r="E557"/>
      <c r="F557" s="126"/>
      <c r="G557" s="236"/>
      <c r="H557"/>
      <c r="I557" t="s">
        <v>199</v>
      </c>
      <c r="J557" s="236"/>
      <c r="K557"/>
      <c r="L557"/>
      <c r="M557"/>
      <c r="N557"/>
      <c r="O557"/>
      <c r="P557"/>
      <c r="Q557"/>
      <c r="U557"/>
      <c r="V557" t="s">
        <v>4335</v>
      </c>
      <c r="W557" s="236"/>
      <c r="X557"/>
      <c r="Y557"/>
      <c r="Z557"/>
      <c r="AA557"/>
      <c r="AB557"/>
      <c r="AC557"/>
      <c r="AD557"/>
      <c r="AE557"/>
      <c r="AF557"/>
      <c r="AG557"/>
      <c r="AH557" s="115" t="s">
        <v>4308</v>
      </c>
    </row>
    <row r="558" spans="1:35" ht="18" x14ac:dyDescent="0.25">
      <c r="A558" s="235">
        <v>308641</v>
      </c>
      <c r="B558" s="235" t="s">
        <v>4990</v>
      </c>
      <c r="C558" s="235" t="s">
        <v>212</v>
      </c>
      <c r="D558" s="235" t="s">
        <v>4991</v>
      </c>
      <c r="E558"/>
      <c r="F558" s="126"/>
      <c r="G558" s="236"/>
      <c r="H558"/>
      <c r="I558" t="s">
        <v>107</v>
      </c>
      <c r="J558" s="236"/>
      <c r="K558"/>
      <c r="L558"/>
      <c r="M558"/>
      <c r="N558"/>
      <c r="O558"/>
      <c r="P558"/>
      <c r="Q558"/>
      <c r="U558"/>
      <c r="V558" t="s">
        <v>4334</v>
      </c>
      <c r="W558" s="236"/>
      <c r="X558"/>
      <c r="Y558"/>
      <c r="Z558"/>
      <c r="AA558"/>
      <c r="AB558"/>
      <c r="AC558"/>
      <c r="AD558"/>
      <c r="AE558"/>
      <c r="AF558"/>
      <c r="AG558"/>
      <c r="AH558" s="115" t="s">
        <v>4308</v>
      </c>
      <c r="AI558" s="115" t="e">
        <f>VLOOKUP(A558,'[2]دراسات قانونية'!$A$3:$E$600,1,0)</f>
        <v>#N/A</v>
      </c>
    </row>
    <row r="559" spans="1:35" ht="18" x14ac:dyDescent="0.25">
      <c r="A559" s="235">
        <v>308651</v>
      </c>
      <c r="B559" s="235" t="s">
        <v>4992</v>
      </c>
      <c r="C559" s="235" t="s">
        <v>681</v>
      </c>
      <c r="D559" s="235" t="s">
        <v>839</v>
      </c>
      <c r="E559"/>
      <c r="F559" s="126"/>
      <c r="G559" s="236"/>
      <c r="H559"/>
      <c r="I559" t="s">
        <v>107</v>
      </c>
      <c r="J559" s="236"/>
      <c r="K559"/>
      <c r="L559"/>
      <c r="M559"/>
      <c r="N559"/>
      <c r="O559"/>
      <c r="P559"/>
      <c r="Q559"/>
      <c r="U559"/>
      <c r="V559" t="s">
        <v>4335</v>
      </c>
      <c r="W559" s="236"/>
      <c r="X559"/>
      <c r="Y559"/>
      <c r="Z559"/>
      <c r="AA559"/>
      <c r="AB559"/>
      <c r="AC559"/>
      <c r="AD559"/>
      <c r="AE559"/>
      <c r="AF559"/>
      <c r="AG559"/>
      <c r="AH559" s="115" t="s">
        <v>4308</v>
      </c>
      <c r="AI559" s="115" t="e">
        <f>VLOOKUP(A559,'[2]دراسات قانونية'!$A$3:$E$600,1,0)</f>
        <v>#N/A</v>
      </c>
    </row>
    <row r="560" spans="1:35" ht="18" hidden="1" x14ac:dyDescent="0.25">
      <c r="A560" s="235">
        <v>308652</v>
      </c>
      <c r="B560" s="235" t="s">
        <v>4993</v>
      </c>
      <c r="C560" s="235" t="s">
        <v>683</v>
      </c>
      <c r="D560" s="235" t="s">
        <v>281</v>
      </c>
      <c r="E560"/>
      <c r="F560" s="126"/>
      <c r="G560" s="236"/>
      <c r="H560"/>
      <c r="I560" t="s">
        <v>136</v>
      </c>
      <c r="J560" s="236"/>
      <c r="K560"/>
      <c r="L560"/>
      <c r="M560"/>
      <c r="N560"/>
      <c r="O560"/>
      <c r="P560"/>
      <c r="Q560"/>
      <c r="U560"/>
      <c r="V560" t="s">
        <v>4335</v>
      </c>
      <c r="W560" s="236"/>
      <c r="X560"/>
      <c r="Y560"/>
      <c r="Z560"/>
      <c r="AA560"/>
      <c r="AB560"/>
      <c r="AC560"/>
      <c r="AD560"/>
      <c r="AE560"/>
      <c r="AF560"/>
      <c r="AG560"/>
      <c r="AH560" s="115" t="s">
        <v>4308</v>
      </c>
    </row>
    <row r="561" spans="1:35" hidden="1" x14ac:dyDescent="0.25">
      <c r="A561">
        <v>308656</v>
      </c>
      <c r="B561" t="s">
        <v>4994</v>
      </c>
      <c r="C561" t="s">
        <v>664</v>
      </c>
      <c r="D561" t="s">
        <v>312</v>
      </c>
      <c r="E561" t="s">
        <v>77</v>
      </c>
      <c r="F561" s="126">
        <v>28423</v>
      </c>
      <c r="G561" t="s">
        <v>18</v>
      </c>
      <c r="H561" t="s">
        <v>19</v>
      </c>
      <c r="I561" t="s">
        <v>136</v>
      </c>
      <c r="J561" t="s">
        <v>1226</v>
      </c>
      <c r="K561"/>
      <c r="L561" t="s">
        <v>18</v>
      </c>
      <c r="M561"/>
      <c r="N561"/>
      <c r="O561"/>
      <c r="P561"/>
      <c r="Q561"/>
      <c r="U561"/>
      <c r="V561" t="s">
        <v>16623</v>
      </c>
      <c r="W561"/>
      <c r="X561"/>
      <c r="Y561"/>
      <c r="Z561"/>
      <c r="AA561"/>
      <c r="AB561"/>
      <c r="AC561"/>
      <c r="AD561"/>
      <c r="AE561"/>
      <c r="AF561"/>
      <c r="AG561"/>
    </row>
    <row r="562" spans="1:35" hidden="1" x14ac:dyDescent="0.25">
      <c r="A562" s="115">
        <v>308669</v>
      </c>
      <c r="B562" s="115" t="s">
        <v>1530</v>
      </c>
      <c r="C562" s="115" t="s">
        <v>369</v>
      </c>
      <c r="D562" s="115" t="s">
        <v>576</v>
      </c>
      <c r="E562" s="115" t="s">
        <v>76</v>
      </c>
      <c r="F562" s="237">
        <v>31128</v>
      </c>
      <c r="G562" s="115" t="s">
        <v>18</v>
      </c>
      <c r="H562" s="115" t="s">
        <v>16</v>
      </c>
      <c r="I562" t="s">
        <v>199</v>
      </c>
      <c r="J562" s="115" t="s">
        <v>1226</v>
      </c>
      <c r="L562" s="115" t="s">
        <v>18</v>
      </c>
      <c r="U562"/>
      <c r="V562" t="s">
        <v>16594</v>
      </c>
    </row>
    <row r="563" spans="1:35" ht="18" x14ac:dyDescent="0.25">
      <c r="A563" s="235">
        <v>308678</v>
      </c>
      <c r="B563" s="235" t="s">
        <v>4995</v>
      </c>
      <c r="C563" s="235" t="s">
        <v>317</v>
      </c>
      <c r="D563" s="235" t="s">
        <v>1242</v>
      </c>
      <c r="E563"/>
      <c r="F563" s="126"/>
      <c r="G563" s="236"/>
      <c r="H563"/>
      <c r="I563" t="s">
        <v>107</v>
      </c>
      <c r="J563" s="236"/>
      <c r="K563"/>
      <c r="L563"/>
      <c r="M563"/>
      <c r="N563"/>
      <c r="O563"/>
      <c r="P563"/>
      <c r="Q563"/>
      <c r="U563"/>
      <c r="V563" t="s">
        <v>4335</v>
      </c>
      <c r="W563" s="236"/>
      <c r="X563"/>
      <c r="Y563"/>
      <c r="Z563"/>
      <c r="AA563"/>
      <c r="AB563"/>
      <c r="AC563"/>
      <c r="AD563"/>
      <c r="AE563"/>
      <c r="AF563"/>
      <c r="AG563"/>
      <c r="AH563" s="115" t="s">
        <v>4308</v>
      </c>
      <c r="AI563" s="115" t="e">
        <f>VLOOKUP(A563,'[2]دراسات قانونية'!$A$3:$E$600,1,0)</f>
        <v>#N/A</v>
      </c>
    </row>
    <row r="564" spans="1:35" hidden="1" x14ac:dyDescent="0.25">
      <c r="A564" s="115">
        <v>308697</v>
      </c>
      <c r="B564" s="115" t="s">
        <v>2103</v>
      </c>
      <c r="C564" s="115" t="s">
        <v>727</v>
      </c>
      <c r="D564" s="115" t="s">
        <v>2104</v>
      </c>
      <c r="E564" s="115" t="s">
        <v>77</v>
      </c>
      <c r="F564" s="237">
        <v>31062</v>
      </c>
      <c r="G564" s="115" t="s">
        <v>18</v>
      </c>
      <c r="H564" s="115" t="s">
        <v>19</v>
      </c>
      <c r="I564" t="s">
        <v>199</v>
      </c>
      <c r="J564" s="115" t="s">
        <v>1226</v>
      </c>
      <c r="L564" s="115" t="s">
        <v>18</v>
      </c>
      <c r="U564"/>
      <c r="V564" t="s">
        <v>4335</v>
      </c>
    </row>
    <row r="565" spans="1:35" ht="18" x14ac:dyDescent="0.25">
      <c r="A565" s="235">
        <v>308703</v>
      </c>
      <c r="B565" s="235" t="s">
        <v>4996</v>
      </c>
      <c r="C565" s="235" t="s">
        <v>384</v>
      </c>
      <c r="D565" s="235" t="s">
        <v>4648</v>
      </c>
      <c r="E565"/>
      <c r="F565" s="126"/>
      <c r="G565" s="236"/>
      <c r="H565"/>
      <c r="I565" t="s">
        <v>107</v>
      </c>
      <c r="J565" s="236"/>
      <c r="K565"/>
      <c r="L565"/>
      <c r="M565"/>
      <c r="N565"/>
      <c r="O565"/>
      <c r="P565"/>
      <c r="Q565"/>
      <c r="U565"/>
      <c r="V565" t="s">
        <v>4335</v>
      </c>
      <c r="W565" s="236"/>
      <c r="X565"/>
      <c r="Y565"/>
      <c r="Z565"/>
      <c r="AA565"/>
      <c r="AB565"/>
      <c r="AC565"/>
      <c r="AD565"/>
      <c r="AE565"/>
      <c r="AF565"/>
      <c r="AG565"/>
      <c r="AH565" s="115" t="s">
        <v>4308</v>
      </c>
      <c r="AI565" s="115" t="e">
        <f>VLOOKUP(A565,'[2]دراسات قانونية'!$A$3:$E$600,1,0)</f>
        <v>#N/A</v>
      </c>
    </row>
    <row r="566" spans="1:35" ht="18" hidden="1" x14ac:dyDescent="0.25">
      <c r="A566" s="235">
        <v>308723</v>
      </c>
      <c r="B566" s="235" t="s">
        <v>4997</v>
      </c>
      <c r="C566" s="235" t="s">
        <v>250</v>
      </c>
      <c r="D566" s="235" t="s">
        <v>4998</v>
      </c>
      <c r="E566"/>
      <c r="F566" s="126"/>
      <c r="G566" s="236"/>
      <c r="H566"/>
      <c r="I566" t="s">
        <v>129</v>
      </c>
      <c r="J566" s="236"/>
      <c r="K566"/>
      <c r="L566"/>
      <c r="M566"/>
      <c r="N566"/>
      <c r="O566"/>
      <c r="P566"/>
      <c r="Q566"/>
      <c r="U566"/>
      <c r="V566" t="s">
        <v>4335</v>
      </c>
      <c r="W566" s="236"/>
      <c r="X566"/>
      <c r="Y566"/>
      <c r="Z566"/>
      <c r="AA566"/>
      <c r="AB566"/>
      <c r="AC566"/>
      <c r="AD566"/>
      <c r="AE566"/>
      <c r="AF566"/>
      <c r="AG566"/>
      <c r="AH566" s="115" t="s">
        <v>4308</v>
      </c>
    </row>
    <row r="567" spans="1:35" ht="18" x14ac:dyDescent="0.25">
      <c r="A567" s="235">
        <v>308733</v>
      </c>
      <c r="B567" s="235" t="s">
        <v>4999</v>
      </c>
      <c r="C567" s="235" t="s">
        <v>1501</v>
      </c>
      <c r="D567" s="235" t="s">
        <v>214</v>
      </c>
      <c r="E567"/>
      <c r="F567" s="126"/>
      <c r="G567" s="236"/>
      <c r="H567"/>
      <c r="I567" t="s">
        <v>107</v>
      </c>
      <c r="J567" s="236"/>
      <c r="K567"/>
      <c r="L567"/>
      <c r="M567"/>
      <c r="N567"/>
      <c r="O567"/>
      <c r="P567"/>
      <c r="Q567"/>
      <c r="U567"/>
      <c r="V567" t="s">
        <v>4335</v>
      </c>
      <c r="W567" s="236"/>
      <c r="X567"/>
      <c r="Y567"/>
      <c r="Z567"/>
      <c r="AA567"/>
      <c r="AB567"/>
      <c r="AC567"/>
      <c r="AD567"/>
      <c r="AE567"/>
      <c r="AF567"/>
      <c r="AG567"/>
      <c r="AH567" s="115" t="s">
        <v>4308</v>
      </c>
      <c r="AI567" s="115" t="e">
        <f>VLOOKUP(A567,'[2]دراسات قانونية'!$A$3:$E$600,1,0)</f>
        <v>#N/A</v>
      </c>
    </row>
    <row r="568" spans="1:35" hidden="1" x14ac:dyDescent="0.25">
      <c r="A568" s="115">
        <v>308766</v>
      </c>
      <c r="B568" s="115" t="s">
        <v>1373</v>
      </c>
      <c r="C568" s="115" t="s">
        <v>1374</v>
      </c>
      <c r="D568" s="115" t="s">
        <v>1128</v>
      </c>
      <c r="E568" s="115" t="s">
        <v>76</v>
      </c>
      <c r="F568" s="237">
        <v>28143</v>
      </c>
      <c r="G568" s="115" t="s">
        <v>18</v>
      </c>
      <c r="H568" s="115" t="s">
        <v>16</v>
      </c>
      <c r="I568" t="s">
        <v>199</v>
      </c>
      <c r="J568" s="115" t="s">
        <v>1226</v>
      </c>
      <c r="L568" s="115" t="s">
        <v>18</v>
      </c>
      <c r="U568"/>
      <c r="V568" t="s">
        <v>4334</v>
      </c>
      <c r="AF568" s="115" t="s">
        <v>4308</v>
      </c>
      <c r="AG568" s="115" t="s">
        <v>4308</v>
      </c>
      <c r="AH568" s="115" t="s">
        <v>4308</v>
      </c>
    </row>
    <row r="569" spans="1:35" ht="18" hidden="1" x14ac:dyDescent="0.25">
      <c r="A569" s="235">
        <v>308803</v>
      </c>
      <c r="B569" s="235" t="s">
        <v>5000</v>
      </c>
      <c r="C569" s="235" t="s">
        <v>664</v>
      </c>
      <c r="D569" s="235" t="s">
        <v>415</v>
      </c>
      <c r="E569"/>
      <c r="F569" s="126"/>
      <c r="G569" s="236"/>
      <c r="H569"/>
      <c r="I569" t="s">
        <v>136</v>
      </c>
      <c r="J569" s="236"/>
      <c r="K569"/>
      <c r="L569"/>
      <c r="M569"/>
      <c r="N569"/>
      <c r="O569"/>
      <c r="P569"/>
      <c r="Q569"/>
      <c r="U569"/>
      <c r="V569" t="s">
        <v>4334</v>
      </c>
      <c r="W569" s="236"/>
      <c r="X569"/>
      <c r="Y569"/>
      <c r="Z569"/>
      <c r="AA569"/>
      <c r="AB569"/>
      <c r="AC569"/>
      <c r="AD569"/>
      <c r="AE569"/>
      <c r="AF569"/>
      <c r="AG569"/>
      <c r="AH569" s="115" t="s">
        <v>4308</v>
      </c>
    </row>
    <row r="570" spans="1:35" ht="18" hidden="1" x14ac:dyDescent="0.25">
      <c r="A570" s="235">
        <v>308812</v>
      </c>
      <c r="B570" s="235" t="s">
        <v>5001</v>
      </c>
      <c r="C570" s="235" t="s">
        <v>244</v>
      </c>
      <c r="D570" s="235" t="s">
        <v>430</v>
      </c>
      <c r="E570"/>
      <c r="F570" s="126"/>
      <c r="G570" s="236"/>
      <c r="H570"/>
      <c r="I570" t="s">
        <v>199</v>
      </c>
      <c r="J570" s="236"/>
      <c r="K570"/>
      <c r="L570"/>
      <c r="M570"/>
      <c r="N570"/>
      <c r="O570"/>
      <c r="P570"/>
      <c r="Q570"/>
      <c r="U570"/>
      <c r="V570" t="s">
        <v>4335</v>
      </c>
      <c r="W570" s="236"/>
      <c r="X570"/>
      <c r="Y570"/>
      <c r="Z570"/>
      <c r="AA570"/>
      <c r="AB570"/>
      <c r="AC570"/>
      <c r="AD570"/>
      <c r="AE570"/>
      <c r="AF570"/>
      <c r="AG570"/>
      <c r="AH570" s="115" t="s">
        <v>4308</v>
      </c>
    </row>
    <row r="571" spans="1:35" hidden="1" x14ac:dyDescent="0.25">
      <c r="A571" s="115">
        <v>308843</v>
      </c>
      <c r="B571" s="115" t="s">
        <v>1936</v>
      </c>
      <c r="C571" s="115" t="s">
        <v>1937</v>
      </c>
      <c r="D571" s="115" t="s">
        <v>704</v>
      </c>
      <c r="E571" s="115" t="s">
        <v>76</v>
      </c>
      <c r="F571" s="237">
        <v>31930</v>
      </c>
      <c r="G571" s="115" t="s">
        <v>70</v>
      </c>
      <c r="H571" s="115" t="s">
        <v>16</v>
      </c>
      <c r="I571" t="s">
        <v>199</v>
      </c>
      <c r="J571" s="115" t="s">
        <v>1226</v>
      </c>
      <c r="L571" s="115" t="s">
        <v>70</v>
      </c>
      <c r="U571"/>
      <c r="V571" t="s">
        <v>4334</v>
      </c>
      <c r="AH571" s="115" t="s">
        <v>4308</v>
      </c>
    </row>
    <row r="572" spans="1:35" hidden="1" x14ac:dyDescent="0.25">
      <c r="A572">
        <v>308852</v>
      </c>
      <c r="B572" t="s">
        <v>5002</v>
      </c>
      <c r="C572" t="s">
        <v>295</v>
      </c>
      <c r="D572" t="s">
        <v>1242</v>
      </c>
      <c r="E572" t="s">
        <v>76</v>
      </c>
      <c r="F572" s="126"/>
      <c r="G572"/>
      <c r="H572" t="s">
        <v>16</v>
      </c>
      <c r="I572" t="s">
        <v>136</v>
      </c>
      <c r="J572"/>
      <c r="K572"/>
      <c r="L572"/>
      <c r="M572"/>
      <c r="N572"/>
      <c r="O572"/>
      <c r="P572"/>
      <c r="Q572"/>
      <c r="U572"/>
      <c r="V572" t="s">
        <v>16623</v>
      </c>
      <c r="W572"/>
      <c r="X572" t="s">
        <v>4308</v>
      </c>
      <c r="Y572"/>
      <c r="Z572"/>
      <c r="AA572" t="s">
        <v>4308</v>
      </c>
      <c r="AB572" t="s">
        <v>4308</v>
      </c>
      <c r="AC572" t="s">
        <v>4308</v>
      </c>
      <c r="AD572" t="s">
        <v>4308</v>
      </c>
      <c r="AE572" t="s">
        <v>4308</v>
      </c>
      <c r="AF572" t="s">
        <v>4308</v>
      </c>
      <c r="AG572" t="s">
        <v>4308</v>
      </c>
      <c r="AH572" s="115" t="s">
        <v>4308</v>
      </c>
    </row>
    <row r="573" spans="1:35" hidden="1" x14ac:dyDescent="0.25">
      <c r="A573">
        <v>308854</v>
      </c>
      <c r="B573" t="s">
        <v>5003</v>
      </c>
      <c r="C573" t="s">
        <v>5004</v>
      </c>
      <c r="D573" t="s">
        <v>5005</v>
      </c>
      <c r="E573" t="s">
        <v>76</v>
      </c>
      <c r="F573" s="126">
        <v>30586</v>
      </c>
      <c r="G573" t="s">
        <v>18</v>
      </c>
      <c r="H573" t="s">
        <v>16</v>
      </c>
      <c r="I573" t="s">
        <v>136</v>
      </c>
      <c r="J573" t="s">
        <v>1226</v>
      </c>
      <c r="K573"/>
      <c r="L573" t="s">
        <v>18</v>
      </c>
      <c r="M573"/>
      <c r="N573"/>
      <c r="O573"/>
      <c r="P573"/>
      <c r="Q573"/>
      <c r="U573"/>
      <c r="V573" t="s">
        <v>4414</v>
      </c>
      <c r="W573"/>
      <c r="X573"/>
      <c r="Y573"/>
      <c r="Z573"/>
      <c r="AA573"/>
      <c r="AB573"/>
      <c r="AC573"/>
      <c r="AD573"/>
      <c r="AE573"/>
      <c r="AF573"/>
      <c r="AG573" t="s">
        <v>4308</v>
      </c>
      <c r="AH573" s="115" t="s">
        <v>4308</v>
      </c>
    </row>
    <row r="574" spans="1:35" ht="18" x14ac:dyDescent="0.25">
      <c r="A574" s="235">
        <v>308862</v>
      </c>
      <c r="B574" s="235" t="s">
        <v>5006</v>
      </c>
      <c r="C574" s="235" t="s">
        <v>636</v>
      </c>
      <c r="D574" s="235" t="s">
        <v>420</v>
      </c>
      <c r="E574"/>
      <c r="F574" s="126"/>
      <c r="G574" s="236"/>
      <c r="H574"/>
      <c r="I574" t="s">
        <v>107</v>
      </c>
      <c r="J574" s="236"/>
      <c r="K574"/>
      <c r="L574"/>
      <c r="M574"/>
      <c r="N574"/>
      <c r="O574"/>
      <c r="P574"/>
      <c r="Q574"/>
      <c r="U574"/>
      <c r="V574" t="s">
        <v>4330</v>
      </c>
      <c r="W574" s="236"/>
      <c r="X574"/>
      <c r="Y574"/>
      <c r="Z574"/>
      <c r="AA574"/>
      <c r="AB574"/>
      <c r="AC574"/>
      <c r="AD574"/>
      <c r="AE574"/>
      <c r="AF574"/>
      <c r="AG574"/>
      <c r="AH574" s="115" t="s">
        <v>4308</v>
      </c>
      <c r="AI574" s="115" t="e">
        <f>VLOOKUP(A574,'[2]دراسات قانونية'!$A$3:$E$600,1,0)</f>
        <v>#N/A</v>
      </c>
    </row>
    <row r="575" spans="1:35" ht="18" hidden="1" x14ac:dyDescent="0.25">
      <c r="A575" s="235">
        <v>308883</v>
      </c>
      <c r="B575" s="235" t="s">
        <v>5007</v>
      </c>
      <c r="C575" s="235" t="s">
        <v>227</v>
      </c>
      <c r="D575" s="235" t="s">
        <v>1565</v>
      </c>
      <c r="E575"/>
      <c r="F575" s="126"/>
      <c r="G575" s="236"/>
      <c r="H575"/>
      <c r="I575" t="s">
        <v>199</v>
      </c>
      <c r="J575" s="236"/>
      <c r="K575"/>
      <c r="L575"/>
      <c r="M575"/>
      <c r="N575"/>
      <c r="O575"/>
      <c r="P575"/>
      <c r="Q575"/>
      <c r="U575"/>
      <c r="V575">
        <v>0</v>
      </c>
      <c r="W575" s="236"/>
      <c r="X575"/>
      <c r="Y575"/>
      <c r="Z575"/>
      <c r="AA575"/>
      <c r="AB575"/>
      <c r="AC575"/>
      <c r="AD575"/>
      <c r="AE575"/>
      <c r="AF575"/>
      <c r="AG575"/>
      <c r="AH575" s="115" t="s">
        <v>4308</v>
      </c>
    </row>
    <row r="576" spans="1:35" ht="18" hidden="1" x14ac:dyDescent="0.25">
      <c r="A576" s="235">
        <v>308899</v>
      </c>
      <c r="B576" s="235" t="s">
        <v>5008</v>
      </c>
      <c r="C576" s="235" t="s">
        <v>552</v>
      </c>
      <c r="D576" s="235" t="s">
        <v>1242</v>
      </c>
      <c r="E576"/>
      <c r="F576" s="126"/>
      <c r="G576" s="236"/>
      <c r="H576"/>
      <c r="I576" t="s">
        <v>129</v>
      </c>
      <c r="J576" s="236"/>
      <c r="K576"/>
      <c r="L576"/>
      <c r="M576"/>
      <c r="N576"/>
      <c r="O576"/>
      <c r="P576"/>
      <c r="Q576"/>
      <c r="U576"/>
      <c r="V576" t="s">
        <v>4335</v>
      </c>
      <c r="W576" s="236"/>
      <c r="X576"/>
      <c r="Y576"/>
      <c r="Z576"/>
      <c r="AA576"/>
      <c r="AB576"/>
      <c r="AC576"/>
      <c r="AD576"/>
      <c r="AE576"/>
      <c r="AF576"/>
      <c r="AG576"/>
      <c r="AH576" s="115" t="s">
        <v>4308</v>
      </c>
    </row>
    <row r="577" spans="1:35" ht="18" x14ac:dyDescent="0.25">
      <c r="A577" s="235">
        <v>308904</v>
      </c>
      <c r="B577" s="235" t="s">
        <v>5009</v>
      </c>
      <c r="C577" s="235" t="s">
        <v>5010</v>
      </c>
      <c r="D577" s="235" t="s">
        <v>1242</v>
      </c>
      <c r="E577"/>
      <c r="F577" s="126"/>
      <c r="G577" s="236"/>
      <c r="H577"/>
      <c r="I577" t="s">
        <v>107</v>
      </c>
      <c r="J577" s="236"/>
      <c r="K577"/>
      <c r="L577"/>
      <c r="M577"/>
      <c r="N577"/>
      <c r="O577"/>
      <c r="P577"/>
      <c r="Q577"/>
      <c r="U577"/>
      <c r="V577" t="s">
        <v>4335</v>
      </c>
      <c r="W577" s="236"/>
      <c r="X577"/>
      <c r="Y577"/>
      <c r="Z577"/>
      <c r="AA577"/>
      <c r="AB577"/>
      <c r="AC577"/>
      <c r="AD577"/>
      <c r="AE577"/>
      <c r="AF577"/>
      <c r="AG577"/>
      <c r="AH577" s="115" t="s">
        <v>4308</v>
      </c>
      <c r="AI577" s="115" t="e">
        <f>VLOOKUP(A577,'[2]دراسات قانونية'!$A$3:$E$600,1,0)</f>
        <v>#N/A</v>
      </c>
    </row>
    <row r="578" spans="1:35" ht="18" hidden="1" x14ac:dyDescent="0.25">
      <c r="A578" s="235">
        <v>308957</v>
      </c>
      <c r="B578" s="235" t="s">
        <v>5011</v>
      </c>
      <c r="C578" s="235" t="s">
        <v>5012</v>
      </c>
      <c r="D578" s="235" t="s">
        <v>685</v>
      </c>
      <c r="E578"/>
      <c r="F578" s="126"/>
      <c r="G578" s="236"/>
      <c r="H578"/>
      <c r="I578" t="s">
        <v>136</v>
      </c>
      <c r="J578" s="236"/>
      <c r="K578"/>
      <c r="L578"/>
      <c r="M578"/>
      <c r="N578"/>
      <c r="O578"/>
      <c r="P578"/>
      <c r="Q578"/>
      <c r="U578"/>
      <c r="V578" t="s">
        <v>4335</v>
      </c>
      <c r="W578" s="236"/>
      <c r="X578"/>
      <c r="Y578"/>
      <c r="Z578"/>
      <c r="AA578"/>
      <c r="AB578"/>
      <c r="AC578"/>
      <c r="AD578"/>
      <c r="AE578"/>
      <c r="AF578"/>
      <c r="AG578"/>
      <c r="AH578" s="115" t="s">
        <v>4308</v>
      </c>
    </row>
    <row r="579" spans="1:35" ht="18" hidden="1" x14ac:dyDescent="0.25">
      <c r="A579" s="235">
        <v>308971</v>
      </c>
      <c r="B579" s="235" t="s">
        <v>5013</v>
      </c>
      <c r="C579" s="235" t="s">
        <v>231</v>
      </c>
      <c r="D579" s="235" t="s">
        <v>1242</v>
      </c>
      <c r="E579"/>
      <c r="F579" s="126"/>
      <c r="G579" s="236"/>
      <c r="H579"/>
      <c r="I579" t="s">
        <v>129</v>
      </c>
      <c r="J579" s="236"/>
      <c r="K579"/>
      <c r="L579"/>
      <c r="M579"/>
      <c r="N579"/>
      <c r="O579"/>
      <c r="P579"/>
      <c r="Q579"/>
      <c r="U579"/>
      <c r="V579" t="s">
        <v>4335</v>
      </c>
      <c r="W579" s="236"/>
      <c r="X579"/>
      <c r="Y579"/>
      <c r="Z579"/>
      <c r="AA579"/>
      <c r="AB579"/>
      <c r="AC579"/>
      <c r="AD579"/>
      <c r="AE579"/>
      <c r="AF579"/>
      <c r="AG579"/>
      <c r="AH579" s="115" t="s">
        <v>4308</v>
      </c>
    </row>
    <row r="580" spans="1:35" ht="18" x14ac:dyDescent="0.25">
      <c r="A580" s="235">
        <v>308983</v>
      </c>
      <c r="B580" s="235" t="s">
        <v>5014</v>
      </c>
      <c r="C580" s="235" t="s">
        <v>227</v>
      </c>
      <c r="D580" s="235" t="s">
        <v>923</v>
      </c>
      <c r="E580"/>
      <c r="F580" s="126"/>
      <c r="G580" s="236"/>
      <c r="H580"/>
      <c r="I580" t="s">
        <v>107</v>
      </c>
      <c r="J580" s="236"/>
      <c r="K580"/>
      <c r="L580"/>
      <c r="M580"/>
      <c r="N580"/>
      <c r="O580"/>
      <c r="P580"/>
      <c r="Q580"/>
      <c r="U580"/>
      <c r="V580">
        <v>0</v>
      </c>
      <c r="W580" s="236"/>
      <c r="X580"/>
      <c r="Y580"/>
      <c r="Z580"/>
      <c r="AA580"/>
      <c r="AB580"/>
      <c r="AC580"/>
      <c r="AD580"/>
      <c r="AE580"/>
      <c r="AF580"/>
      <c r="AG580"/>
      <c r="AI580" s="115" t="e">
        <f>VLOOKUP(A580,'[2]دراسات قانونية'!$A$3:$E$600,1,0)</f>
        <v>#N/A</v>
      </c>
    </row>
    <row r="581" spans="1:35" ht="18" hidden="1" x14ac:dyDescent="0.25">
      <c r="A581" s="235">
        <v>308991</v>
      </c>
      <c r="B581" s="235" t="s">
        <v>5015</v>
      </c>
      <c r="C581" s="235" t="s">
        <v>329</v>
      </c>
      <c r="D581" s="235" t="s">
        <v>935</v>
      </c>
      <c r="E581"/>
      <c r="F581" s="126"/>
      <c r="G581" s="236"/>
      <c r="H581"/>
      <c r="I581" t="s">
        <v>199</v>
      </c>
      <c r="J581" s="236"/>
      <c r="K581"/>
      <c r="L581"/>
      <c r="M581"/>
      <c r="N581"/>
      <c r="O581"/>
      <c r="P581"/>
      <c r="Q581"/>
      <c r="U581"/>
      <c r="V581">
        <v>0</v>
      </c>
      <c r="W581" s="236"/>
      <c r="X581"/>
      <c r="Y581"/>
      <c r="Z581"/>
      <c r="AA581"/>
      <c r="AB581"/>
      <c r="AC581"/>
      <c r="AD581"/>
      <c r="AE581"/>
      <c r="AF581"/>
      <c r="AG581"/>
      <c r="AH581" s="115" t="s">
        <v>4308</v>
      </c>
    </row>
    <row r="582" spans="1:35" hidden="1" x14ac:dyDescent="0.25">
      <c r="A582" s="115">
        <v>309013</v>
      </c>
      <c r="B582" s="115" t="s">
        <v>2154</v>
      </c>
      <c r="C582" s="115" t="s">
        <v>227</v>
      </c>
      <c r="D582" s="115" t="s">
        <v>320</v>
      </c>
      <c r="E582" s="115" t="s">
        <v>76</v>
      </c>
      <c r="F582" s="237"/>
      <c r="H582" s="115" t="s">
        <v>16</v>
      </c>
      <c r="I582" t="s">
        <v>199</v>
      </c>
      <c r="U582"/>
      <c r="V582" t="s">
        <v>4414</v>
      </c>
      <c r="AB582" s="115" t="s">
        <v>4308</v>
      </c>
      <c r="AC582" s="115" t="s">
        <v>4308</v>
      </c>
      <c r="AD582" s="115" t="s">
        <v>4308</v>
      </c>
      <c r="AE582" s="115" t="s">
        <v>4308</v>
      </c>
      <c r="AF582" s="115" t="s">
        <v>4308</v>
      </c>
      <c r="AG582" s="115" t="s">
        <v>4308</v>
      </c>
      <c r="AH582" s="115" t="s">
        <v>4308</v>
      </c>
    </row>
    <row r="583" spans="1:35" ht="18" hidden="1" x14ac:dyDescent="0.25">
      <c r="A583" s="235">
        <v>309020</v>
      </c>
      <c r="B583" s="235" t="s">
        <v>5016</v>
      </c>
      <c r="C583" s="235" t="s">
        <v>553</v>
      </c>
      <c r="D583" s="235" t="s">
        <v>372</v>
      </c>
      <c r="E583"/>
      <c r="F583" s="126"/>
      <c r="G583" s="236"/>
      <c r="H583"/>
      <c r="I583" t="s">
        <v>129</v>
      </c>
      <c r="J583" s="236"/>
      <c r="K583"/>
      <c r="L583"/>
      <c r="M583"/>
      <c r="N583"/>
      <c r="O583"/>
      <c r="P583"/>
      <c r="Q583"/>
      <c r="U583"/>
      <c r="V583" t="s">
        <v>4335</v>
      </c>
      <c r="W583" s="236"/>
      <c r="X583"/>
      <c r="Y583"/>
      <c r="Z583"/>
      <c r="AA583"/>
      <c r="AB583"/>
      <c r="AC583"/>
      <c r="AD583"/>
      <c r="AE583"/>
      <c r="AF583"/>
      <c r="AG583"/>
      <c r="AH583" s="115" t="s">
        <v>4308</v>
      </c>
    </row>
    <row r="584" spans="1:35" hidden="1" x14ac:dyDescent="0.25">
      <c r="A584" s="115">
        <v>309024</v>
      </c>
      <c r="B584" s="115" t="s">
        <v>1966</v>
      </c>
      <c r="C584" s="115" t="s">
        <v>227</v>
      </c>
      <c r="D584" s="115" t="s">
        <v>445</v>
      </c>
      <c r="E584" s="115" t="s">
        <v>76</v>
      </c>
      <c r="F584" s="237">
        <v>31668</v>
      </c>
      <c r="G584" s="115" t="s">
        <v>1967</v>
      </c>
      <c r="H584" s="115" t="s">
        <v>16</v>
      </c>
      <c r="I584" t="s">
        <v>199</v>
      </c>
      <c r="J584" s="115" t="s">
        <v>1226</v>
      </c>
      <c r="L584" s="115" t="s">
        <v>61</v>
      </c>
      <c r="U584"/>
      <c r="V584" t="s">
        <v>4414</v>
      </c>
    </row>
    <row r="585" spans="1:35" ht="18" hidden="1" x14ac:dyDescent="0.25">
      <c r="A585" s="235">
        <v>309027</v>
      </c>
      <c r="B585" s="235" t="s">
        <v>5017</v>
      </c>
      <c r="C585" s="235" t="s">
        <v>527</v>
      </c>
      <c r="D585" s="235" t="s">
        <v>407</v>
      </c>
      <c r="E585"/>
      <c r="F585" s="126"/>
      <c r="G585" s="236"/>
      <c r="H585"/>
      <c r="I585" t="s">
        <v>199</v>
      </c>
      <c r="J585" s="236"/>
      <c r="K585"/>
      <c r="L585"/>
      <c r="M585"/>
      <c r="N585"/>
      <c r="O585"/>
      <c r="P585"/>
      <c r="Q585"/>
      <c r="U585"/>
      <c r="V585" t="s">
        <v>4335</v>
      </c>
      <c r="W585" s="236"/>
      <c r="X585"/>
      <c r="Y585"/>
      <c r="Z585"/>
      <c r="AA585"/>
      <c r="AB585"/>
      <c r="AC585"/>
      <c r="AD585"/>
      <c r="AE585"/>
      <c r="AF585"/>
      <c r="AG585"/>
      <c r="AH585" s="115" t="s">
        <v>4308</v>
      </c>
    </row>
    <row r="586" spans="1:35" hidden="1" x14ac:dyDescent="0.25">
      <c r="A586">
        <v>309034</v>
      </c>
      <c r="B586" t="s">
        <v>5018</v>
      </c>
      <c r="C586" t="s">
        <v>643</v>
      </c>
      <c r="D586" t="s">
        <v>230</v>
      </c>
      <c r="E586"/>
      <c r="F586" s="126"/>
      <c r="G586"/>
      <c r="H586"/>
      <c r="I586" t="s">
        <v>129</v>
      </c>
      <c r="J586"/>
      <c r="K586"/>
      <c r="L586"/>
      <c r="M586"/>
      <c r="N586"/>
      <c r="O586"/>
      <c r="P586"/>
      <c r="Q586"/>
      <c r="R586" s="115">
        <v>9402</v>
      </c>
      <c r="S586" s="115">
        <v>45722</v>
      </c>
      <c r="T586" s="115">
        <v>500000</v>
      </c>
      <c r="U586"/>
      <c r="V586" t="s">
        <v>4338</v>
      </c>
      <c r="W586"/>
      <c r="X586"/>
      <c r="Y586"/>
      <c r="Z586"/>
      <c r="AA586"/>
      <c r="AB586"/>
      <c r="AC586"/>
      <c r="AD586"/>
      <c r="AE586"/>
      <c r="AF586"/>
      <c r="AG586"/>
    </row>
    <row r="587" spans="1:35" ht="18" x14ac:dyDescent="0.25">
      <c r="A587" s="235">
        <v>309036</v>
      </c>
      <c r="B587" s="235" t="s">
        <v>5019</v>
      </c>
      <c r="C587" s="235" t="s">
        <v>364</v>
      </c>
      <c r="D587" s="235" t="s">
        <v>5020</v>
      </c>
      <c r="E587"/>
      <c r="F587" s="126"/>
      <c r="G587" s="236"/>
      <c r="H587"/>
      <c r="I587" t="s">
        <v>107</v>
      </c>
      <c r="J587" s="236"/>
      <c r="K587"/>
      <c r="L587"/>
      <c r="M587"/>
      <c r="N587"/>
      <c r="O587"/>
      <c r="P587"/>
      <c r="Q587"/>
      <c r="U587"/>
      <c r="V587" t="s">
        <v>4335</v>
      </c>
      <c r="W587" s="236"/>
      <c r="X587"/>
      <c r="Y587"/>
      <c r="Z587"/>
      <c r="AA587"/>
      <c r="AB587"/>
      <c r="AC587"/>
      <c r="AD587"/>
      <c r="AE587"/>
      <c r="AF587"/>
      <c r="AG587"/>
      <c r="AH587" s="115" t="s">
        <v>4308</v>
      </c>
      <c r="AI587" s="115" t="e">
        <f>VLOOKUP(A587,'[2]دراسات قانونية'!$A$3:$E$600,1,0)</f>
        <v>#N/A</v>
      </c>
    </row>
    <row r="588" spans="1:35" hidden="1" x14ac:dyDescent="0.25">
      <c r="A588" s="115">
        <v>309043</v>
      </c>
      <c r="B588" s="115" t="s">
        <v>3984</v>
      </c>
      <c r="C588" s="115" t="s">
        <v>288</v>
      </c>
      <c r="D588" s="115" t="s">
        <v>3985</v>
      </c>
      <c r="E588" s="115" t="s">
        <v>76</v>
      </c>
      <c r="F588" s="237">
        <v>32314</v>
      </c>
      <c r="G588" s="115" t="s">
        <v>18</v>
      </c>
      <c r="H588" s="115" t="s">
        <v>19</v>
      </c>
      <c r="I588" t="s">
        <v>199</v>
      </c>
      <c r="J588" s="115" t="s">
        <v>1226</v>
      </c>
      <c r="L588" s="115" t="s">
        <v>18</v>
      </c>
      <c r="U588"/>
      <c r="V588">
        <v>0</v>
      </c>
    </row>
    <row r="589" spans="1:35" hidden="1" x14ac:dyDescent="0.25">
      <c r="A589">
        <v>309066</v>
      </c>
      <c r="B589" t="s">
        <v>5021</v>
      </c>
      <c r="C589" t="s">
        <v>593</v>
      </c>
      <c r="D589" t="s">
        <v>5022</v>
      </c>
      <c r="E589" t="s">
        <v>76</v>
      </c>
      <c r="F589" s="126">
        <v>31534</v>
      </c>
      <c r="G589" t="s">
        <v>18</v>
      </c>
      <c r="H589" t="s">
        <v>16</v>
      </c>
      <c r="I589" t="s">
        <v>136</v>
      </c>
      <c r="J589" t="s">
        <v>15</v>
      </c>
      <c r="K589"/>
      <c r="L589" t="s">
        <v>30</v>
      </c>
      <c r="M589"/>
      <c r="N589"/>
      <c r="O589"/>
      <c r="P589"/>
      <c r="Q589"/>
      <c r="U589"/>
      <c r="V589" t="s">
        <v>4335</v>
      </c>
      <c r="W589"/>
      <c r="X589"/>
      <c r="Y589"/>
      <c r="Z589"/>
      <c r="AA589"/>
      <c r="AB589"/>
      <c r="AC589"/>
      <c r="AD589"/>
      <c r="AE589" t="s">
        <v>4308</v>
      </c>
      <c r="AF589" t="s">
        <v>4308</v>
      </c>
      <c r="AG589" t="s">
        <v>4308</v>
      </c>
      <c r="AH589" s="115" t="s">
        <v>4308</v>
      </c>
    </row>
    <row r="590" spans="1:35" ht="18" hidden="1" x14ac:dyDescent="0.25">
      <c r="A590" s="235">
        <v>309088</v>
      </c>
      <c r="B590" s="235" t="s">
        <v>5023</v>
      </c>
      <c r="C590" s="235" t="s">
        <v>1050</v>
      </c>
      <c r="D590" s="235" t="s">
        <v>328</v>
      </c>
      <c r="E590"/>
      <c r="F590" s="126"/>
      <c r="G590" s="236"/>
      <c r="H590"/>
      <c r="I590" t="s">
        <v>199</v>
      </c>
      <c r="J590" s="236"/>
      <c r="K590"/>
      <c r="L590"/>
      <c r="M590"/>
      <c r="N590"/>
      <c r="O590"/>
      <c r="P590"/>
      <c r="Q590"/>
      <c r="U590"/>
      <c r="V590" t="s">
        <v>4335</v>
      </c>
      <c r="W590" s="236"/>
      <c r="X590"/>
      <c r="Y590"/>
      <c r="Z590"/>
      <c r="AA590"/>
      <c r="AB590"/>
      <c r="AC590"/>
      <c r="AD590"/>
      <c r="AE590"/>
      <c r="AF590"/>
      <c r="AG590"/>
      <c r="AH590" s="115" t="s">
        <v>4308</v>
      </c>
    </row>
    <row r="591" spans="1:35" ht="18" hidden="1" x14ac:dyDescent="0.25">
      <c r="A591" s="235">
        <v>309101</v>
      </c>
      <c r="B591" s="235" t="s">
        <v>5024</v>
      </c>
      <c r="C591" s="235" t="s">
        <v>629</v>
      </c>
      <c r="D591" s="235" t="s">
        <v>1426</v>
      </c>
      <c r="E591"/>
      <c r="F591" s="126"/>
      <c r="G591" s="236"/>
      <c r="H591"/>
      <c r="I591" t="s">
        <v>199</v>
      </c>
      <c r="J591" s="236"/>
      <c r="K591"/>
      <c r="L591"/>
      <c r="M591"/>
      <c r="N591"/>
      <c r="O591"/>
      <c r="P591"/>
      <c r="Q591"/>
      <c r="U591"/>
      <c r="V591" t="s">
        <v>4335</v>
      </c>
      <c r="W591" s="236"/>
      <c r="X591"/>
      <c r="Y591"/>
      <c r="Z591"/>
      <c r="AA591"/>
      <c r="AB591"/>
      <c r="AC591"/>
      <c r="AD591"/>
      <c r="AE591"/>
      <c r="AF591"/>
      <c r="AG591"/>
      <c r="AH591" s="115" t="s">
        <v>4308</v>
      </c>
    </row>
    <row r="592" spans="1:35" ht="18" x14ac:dyDescent="0.25">
      <c r="A592" s="235">
        <v>309108</v>
      </c>
      <c r="B592" s="235" t="s">
        <v>5025</v>
      </c>
      <c r="C592" s="235" t="s">
        <v>244</v>
      </c>
      <c r="D592" s="235" t="s">
        <v>880</v>
      </c>
      <c r="E592"/>
      <c r="F592" s="126"/>
      <c r="G592" s="236"/>
      <c r="H592"/>
      <c r="I592" t="s">
        <v>107</v>
      </c>
      <c r="J592" s="236"/>
      <c r="K592"/>
      <c r="L592"/>
      <c r="M592"/>
      <c r="N592"/>
      <c r="O592"/>
      <c r="P592"/>
      <c r="Q592"/>
      <c r="U592"/>
      <c r="V592" t="s">
        <v>4335</v>
      </c>
      <c r="W592" s="236"/>
      <c r="X592"/>
      <c r="Y592"/>
      <c r="Z592"/>
      <c r="AA592"/>
      <c r="AB592"/>
      <c r="AC592"/>
      <c r="AD592"/>
      <c r="AE592"/>
      <c r="AF592"/>
      <c r="AG592"/>
      <c r="AH592" s="115" t="s">
        <v>4308</v>
      </c>
      <c r="AI592" s="115" t="e">
        <f>VLOOKUP(A592,'[2]دراسات قانونية'!$A$3:$E$600,1,0)</f>
        <v>#N/A</v>
      </c>
    </row>
    <row r="593" spans="1:35" hidden="1" x14ac:dyDescent="0.25">
      <c r="A593">
        <v>309114</v>
      </c>
      <c r="B593" t="s">
        <v>5026</v>
      </c>
      <c r="C593" t="s">
        <v>227</v>
      </c>
      <c r="D593" t="s">
        <v>433</v>
      </c>
      <c r="E593" t="s">
        <v>76</v>
      </c>
      <c r="F593" s="126">
        <v>31291</v>
      </c>
      <c r="G593" t="s">
        <v>40</v>
      </c>
      <c r="H593" t="s">
        <v>16</v>
      </c>
      <c r="I593" t="s">
        <v>136</v>
      </c>
      <c r="J593"/>
      <c r="K593"/>
      <c r="L593"/>
      <c r="M593"/>
      <c r="N593"/>
      <c r="O593"/>
      <c r="P593"/>
      <c r="Q593"/>
      <c r="U593"/>
      <c r="V593">
        <v>0</v>
      </c>
      <c r="W593"/>
      <c r="X593"/>
      <c r="Y593"/>
      <c r="Z593"/>
      <c r="AA593"/>
      <c r="AB593"/>
      <c r="AC593"/>
      <c r="AD593"/>
      <c r="AE593"/>
      <c r="AF593"/>
      <c r="AG593"/>
    </row>
    <row r="594" spans="1:35" ht="18" hidden="1" x14ac:dyDescent="0.25">
      <c r="A594" s="235">
        <v>309141</v>
      </c>
      <c r="B594" s="235" t="s">
        <v>5027</v>
      </c>
      <c r="C594" s="235" t="s">
        <v>495</v>
      </c>
      <c r="D594" s="235" t="s">
        <v>494</v>
      </c>
      <c r="E594"/>
      <c r="F594" s="126"/>
      <c r="G594" s="236"/>
      <c r="H594"/>
      <c r="I594" t="s">
        <v>199</v>
      </c>
      <c r="J594" s="236"/>
      <c r="K594"/>
      <c r="L594"/>
      <c r="M594"/>
      <c r="N594"/>
      <c r="O594"/>
      <c r="P594"/>
      <c r="Q594"/>
      <c r="U594"/>
      <c r="V594" t="s">
        <v>4335</v>
      </c>
      <c r="W594" s="236"/>
      <c r="X594"/>
      <c r="Y594"/>
      <c r="Z594"/>
      <c r="AA594"/>
      <c r="AB594"/>
      <c r="AC594"/>
      <c r="AD594"/>
      <c r="AE594"/>
      <c r="AF594"/>
      <c r="AG594"/>
      <c r="AH594" s="115" t="s">
        <v>4308</v>
      </c>
    </row>
    <row r="595" spans="1:35" hidden="1" x14ac:dyDescent="0.25">
      <c r="A595">
        <v>309164</v>
      </c>
      <c r="B595" t="s">
        <v>5028</v>
      </c>
      <c r="C595" t="s">
        <v>5029</v>
      </c>
      <c r="D595" t="s">
        <v>447</v>
      </c>
      <c r="E595" t="s">
        <v>76</v>
      </c>
      <c r="F595" s="126">
        <v>31743</v>
      </c>
      <c r="G595" t="s">
        <v>18</v>
      </c>
      <c r="H595" t="s">
        <v>16</v>
      </c>
      <c r="I595" t="s">
        <v>136</v>
      </c>
      <c r="J595"/>
      <c r="K595"/>
      <c r="L595"/>
      <c r="M595"/>
      <c r="N595"/>
      <c r="O595"/>
      <c r="P595"/>
      <c r="Q595"/>
      <c r="U595"/>
      <c r="V595" t="s">
        <v>4336</v>
      </c>
      <c r="W595"/>
      <c r="X595"/>
      <c r="Y595"/>
      <c r="Z595"/>
      <c r="AA595"/>
      <c r="AB595"/>
      <c r="AC595"/>
      <c r="AD595"/>
      <c r="AE595"/>
      <c r="AF595"/>
      <c r="AG595"/>
      <c r="AH595" s="115" t="s">
        <v>4308</v>
      </c>
    </row>
    <row r="596" spans="1:35" ht="18" hidden="1" x14ac:dyDescent="0.25">
      <c r="A596" s="235">
        <v>309172</v>
      </c>
      <c r="B596" s="235" t="s">
        <v>5030</v>
      </c>
      <c r="C596" s="235" t="e">
        <v>#N/A</v>
      </c>
      <c r="D596" s="235" t="e">
        <v>#N/A</v>
      </c>
      <c r="E596"/>
      <c r="F596" s="126"/>
      <c r="G596" s="236"/>
      <c r="H596"/>
      <c r="I596" t="s">
        <v>199</v>
      </c>
      <c r="J596" s="236"/>
      <c r="K596"/>
      <c r="L596"/>
      <c r="M596"/>
      <c r="N596"/>
      <c r="O596"/>
      <c r="P596"/>
      <c r="Q596"/>
      <c r="U596"/>
      <c r="V596">
        <v>0</v>
      </c>
      <c r="W596" s="236"/>
      <c r="X596"/>
      <c r="Y596"/>
      <c r="Z596"/>
      <c r="AA596"/>
      <c r="AB596"/>
      <c r="AC596"/>
      <c r="AD596"/>
      <c r="AE596"/>
      <c r="AF596"/>
      <c r="AG596"/>
      <c r="AH596" s="115" t="s">
        <v>4308</v>
      </c>
    </row>
    <row r="597" spans="1:35" hidden="1" x14ac:dyDescent="0.25">
      <c r="A597" s="115">
        <v>309210</v>
      </c>
      <c r="B597" s="115" t="s">
        <v>1518</v>
      </c>
      <c r="C597" s="115" t="s">
        <v>1015</v>
      </c>
      <c r="D597" s="115" t="s">
        <v>444</v>
      </c>
      <c r="E597" s="115" t="s">
        <v>77</v>
      </c>
      <c r="F597" s="237">
        <v>31848</v>
      </c>
      <c r="G597" s="115" t="s">
        <v>1519</v>
      </c>
      <c r="H597" s="115" t="s">
        <v>16</v>
      </c>
      <c r="I597" t="s">
        <v>199</v>
      </c>
      <c r="J597" s="115" t="s">
        <v>1226</v>
      </c>
      <c r="L597" s="115" t="s">
        <v>67</v>
      </c>
      <c r="U597"/>
      <c r="V597" t="s">
        <v>4329</v>
      </c>
    </row>
    <row r="598" spans="1:35" ht="18" hidden="1" x14ac:dyDescent="0.25">
      <c r="A598" s="235">
        <v>309244</v>
      </c>
      <c r="B598" s="235" t="s">
        <v>5031</v>
      </c>
      <c r="C598" s="235" t="s">
        <v>250</v>
      </c>
      <c r="D598" s="235" t="s">
        <v>1242</v>
      </c>
      <c r="E598"/>
      <c r="F598" s="126"/>
      <c r="G598" s="236"/>
      <c r="H598"/>
      <c r="I598" t="s">
        <v>136</v>
      </c>
      <c r="J598" s="236"/>
      <c r="K598"/>
      <c r="L598"/>
      <c r="M598"/>
      <c r="N598"/>
      <c r="O598"/>
      <c r="P598"/>
      <c r="Q598"/>
      <c r="U598"/>
      <c r="V598">
        <v>0</v>
      </c>
      <c r="W598" s="236"/>
      <c r="X598"/>
      <c r="Y598"/>
      <c r="Z598"/>
      <c r="AA598"/>
      <c r="AB598"/>
      <c r="AC598"/>
      <c r="AD598"/>
      <c r="AE598"/>
      <c r="AF598"/>
      <c r="AG598"/>
      <c r="AH598" s="115" t="s">
        <v>4308</v>
      </c>
    </row>
    <row r="599" spans="1:35" ht="18" hidden="1" x14ac:dyDescent="0.25">
      <c r="A599" s="235">
        <v>309251</v>
      </c>
      <c r="B599" s="235" t="s">
        <v>5032</v>
      </c>
      <c r="C599" s="235" t="s">
        <v>5033</v>
      </c>
      <c r="D599" s="235" t="s">
        <v>1070</v>
      </c>
      <c r="E599"/>
      <c r="F599" s="126"/>
      <c r="G599" s="236"/>
      <c r="H599"/>
      <c r="I599" t="s">
        <v>129</v>
      </c>
      <c r="J599" s="236"/>
      <c r="K599"/>
      <c r="L599"/>
      <c r="M599"/>
      <c r="N599"/>
      <c r="O599"/>
      <c r="P599"/>
      <c r="Q599"/>
      <c r="U599"/>
      <c r="V599" t="s">
        <v>4335</v>
      </c>
      <c r="W599" s="236"/>
      <c r="X599"/>
      <c r="Y599"/>
      <c r="Z599"/>
      <c r="AA599"/>
      <c r="AB599"/>
      <c r="AC599"/>
      <c r="AD599"/>
      <c r="AE599"/>
      <c r="AF599"/>
      <c r="AG599"/>
      <c r="AH599" s="115" t="s">
        <v>4308</v>
      </c>
    </row>
    <row r="600" spans="1:35" hidden="1" x14ac:dyDescent="0.25">
      <c r="A600">
        <v>309303</v>
      </c>
      <c r="B600" t="s">
        <v>5034</v>
      </c>
      <c r="C600" t="s">
        <v>339</v>
      </c>
      <c r="D600" t="s">
        <v>1242</v>
      </c>
      <c r="E600" t="s">
        <v>76</v>
      </c>
      <c r="F600" s="126"/>
      <c r="G600"/>
      <c r="H600" t="s">
        <v>16</v>
      </c>
      <c r="I600" t="s">
        <v>129</v>
      </c>
      <c r="J600"/>
      <c r="K600"/>
      <c r="L600"/>
      <c r="M600"/>
      <c r="N600"/>
      <c r="O600"/>
      <c r="P600"/>
      <c r="Q600"/>
      <c r="U600"/>
      <c r="V600" t="s">
        <v>4335</v>
      </c>
      <c r="W600"/>
      <c r="X600"/>
      <c r="Y600"/>
      <c r="Z600"/>
      <c r="AA600"/>
      <c r="AB600"/>
      <c r="AC600"/>
      <c r="AD600" t="s">
        <v>4308</v>
      </c>
      <c r="AE600" t="s">
        <v>4308</v>
      </c>
      <c r="AF600" t="s">
        <v>4308</v>
      </c>
      <c r="AG600" t="s">
        <v>4308</v>
      </c>
      <c r="AH600" s="115" t="s">
        <v>4308</v>
      </c>
    </row>
    <row r="601" spans="1:35" x14ac:dyDescent="0.25">
      <c r="A601" s="115">
        <v>309318</v>
      </c>
      <c r="B601" s="115" t="s">
        <v>5035</v>
      </c>
      <c r="C601" s="115" t="s">
        <v>212</v>
      </c>
      <c r="D601" s="115" t="s">
        <v>832</v>
      </c>
      <c r="E601" s="115" t="s">
        <v>76</v>
      </c>
      <c r="F601" s="237"/>
      <c r="H601" s="115" t="s">
        <v>16</v>
      </c>
      <c r="I601" t="s">
        <v>107</v>
      </c>
      <c r="U601"/>
      <c r="V601" t="s">
        <v>4335</v>
      </c>
      <c r="AD601" s="115" t="s">
        <v>4308</v>
      </c>
      <c r="AE601" s="115" t="s">
        <v>4308</v>
      </c>
      <c r="AF601" s="115" t="s">
        <v>4308</v>
      </c>
      <c r="AG601" s="115" t="s">
        <v>4308</v>
      </c>
      <c r="AH601" s="115" t="s">
        <v>4308</v>
      </c>
      <c r="AI601" s="115" t="e">
        <f>VLOOKUP(A601,'[2]دراسات قانونية'!$A$3:$E$600,1,0)</f>
        <v>#N/A</v>
      </c>
    </row>
    <row r="602" spans="1:35" hidden="1" x14ac:dyDescent="0.25">
      <c r="A602">
        <v>309320</v>
      </c>
      <c r="B602" t="s">
        <v>5036</v>
      </c>
      <c r="C602" t="s">
        <v>339</v>
      </c>
      <c r="D602" t="s">
        <v>456</v>
      </c>
      <c r="E602" t="s">
        <v>77</v>
      </c>
      <c r="F602" s="126">
        <v>26092</v>
      </c>
      <c r="G602" t="s">
        <v>18</v>
      </c>
      <c r="H602" t="s">
        <v>16</v>
      </c>
      <c r="I602" t="s">
        <v>136</v>
      </c>
      <c r="J602" t="s">
        <v>1226</v>
      </c>
      <c r="K602"/>
      <c r="L602" t="s">
        <v>18</v>
      </c>
      <c r="M602"/>
      <c r="N602"/>
      <c r="O602"/>
      <c r="P602"/>
      <c r="Q602"/>
      <c r="U602"/>
      <c r="V602" t="s">
        <v>4334</v>
      </c>
      <c r="W602"/>
      <c r="X602"/>
      <c r="Y602"/>
      <c r="Z602"/>
      <c r="AA602"/>
      <c r="AB602"/>
      <c r="AC602"/>
      <c r="AD602"/>
      <c r="AE602"/>
      <c r="AF602"/>
      <c r="AG602"/>
    </row>
    <row r="603" spans="1:35" hidden="1" x14ac:dyDescent="0.25">
      <c r="A603">
        <v>309341</v>
      </c>
      <c r="B603" t="s">
        <v>5037</v>
      </c>
      <c r="C603" t="s">
        <v>386</v>
      </c>
      <c r="D603" t="s">
        <v>5038</v>
      </c>
      <c r="E603" t="s">
        <v>77</v>
      </c>
      <c r="F603" s="126">
        <v>30042</v>
      </c>
      <c r="G603" t="s">
        <v>18</v>
      </c>
      <c r="H603"/>
      <c r="I603" t="s">
        <v>136</v>
      </c>
      <c r="J603"/>
      <c r="K603"/>
      <c r="L603"/>
      <c r="M603"/>
      <c r="N603"/>
      <c r="O603"/>
      <c r="P603"/>
      <c r="Q603"/>
      <c r="U603"/>
      <c r="V603" t="s">
        <v>4331</v>
      </c>
      <c r="W603"/>
      <c r="X603"/>
      <c r="Y603"/>
      <c r="Z603"/>
      <c r="AA603"/>
      <c r="AB603"/>
      <c r="AC603"/>
      <c r="AD603"/>
      <c r="AE603"/>
      <c r="AF603"/>
      <c r="AG603"/>
    </row>
    <row r="604" spans="1:35" ht="18" hidden="1" x14ac:dyDescent="0.25">
      <c r="A604" s="235">
        <v>309355</v>
      </c>
      <c r="B604" s="235" t="s">
        <v>5039</v>
      </c>
      <c r="C604" s="235" t="s">
        <v>2617</v>
      </c>
      <c r="D604" s="235" t="s">
        <v>280</v>
      </c>
      <c r="E604"/>
      <c r="F604" s="126"/>
      <c r="G604" s="236"/>
      <c r="H604"/>
      <c r="I604" t="s">
        <v>129</v>
      </c>
      <c r="J604" s="236"/>
      <c r="K604"/>
      <c r="L604"/>
      <c r="M604"/>
      <c r="N604"/>
      <c r="O604"/>
      <c r="P604"/>
      <c r="Q604"/>
      <c r="U604"/>
      <c r="V604" t="s">
        <v>4335</v>
      </c>
      <c r="W604" s="236"/>
      <c r="X604"/>
      <c r="Y604"/>
      <c r="Z604"/>
      <c r="AA604"/>
      <c r="AB604"/>
      <c r="AC604"/>
      <c r="AD604"/>
      <c r="AE604"/>
      <c r="AF604"/>
      <c r="AG604"/>
      <c r="AH604" s="115" t="s">
        <v>4308</v>
      </c>
    </row>
    <row r="605" spans="1:35" hidden="1" x14ac:dyDescent="0.25">
      <c r="A605">
        <v>309365</v>
      </c>
      <c r="B605" t="s">
        <v>5040</v>
      </c>
      <c r="C605" t="s">
        <v>227</v>
      </c>
      <c r="D605" t="s">
        <v>585</v>
      </c>
      <c r="E605" t="s">
        <v>77</v>
      </c>
      <c r="F605" s="126">
        <v>31377</v>
      </c>
      <c r="G605" t="s">
        <v>18</v>
      </c>
      <c r="H605" t="s">
        <v>16</v>
      </c>
      <c r="I605" t="s">
        <v>136</v>
      </c>
      <c r="J605"/>
      <c r="K605"/>
      <c r="L605"/>
      <c r="M605"/>
      <c r="N605"/>
      <c r="O605"/>
      <c r="P605"/>
      <c r="Q605"/>
      <c r="U605"/>
      <c r="V605" t="s">
        <v>16623</v>
      </c>
      <c r="W605"/>
      <c r="X605"/>
      <c r="Y605"/>
      <c r="Z605"/>
      <c r="AA605"/>
      <c r="AB605"/>
      <c r="AC605"/>
      <c r="AD605"/>
      <c r="AE605"/>
      <c r="AF605"/>
      <c r="AG605"/>
      <c r="AH605" s="115" t="s">
        <v>4308</v>
      </c>
    </row>
    <row r="606" spans="1:35" hidden="1" x14ac:dyDescent="0.25">
      <c r="A606">
        <v>309380</v>
      </c>
      <c r="B606" t="s">
        <v>5041</v>
      </c>
      <c r="C606" t="s">
        <v>953</v>
      </c>
      <c r="D606" t="s">
        <v>5042</v>
      </c>
      <c r="E606"/>
      <c r="F606" s="126"/>
      <c r="G606"/>
      <c r="H606"/>
      <c r="I606" t="s">
        <v>136</v>
      </c>
      <c r="J606"/>
      <c r="K606"/>
      <c r="L606"/>
      <c r="M606"/>
      <c r="N606"/>
      <c r="O606"/>
      <c r="P606"/>
      <c r="Q606"/>
      <c r="U606"/>
      <c r="V606" t="s">
        <v>4338</v>
      </c>
      <c r="W606"/>
      <c r="X606"/>
      <c r="Y606"/>
      <c r="Z606"/>
      <c r="AA606"/>
      <c r="AB606"/>
      <c r="AC606"/>
      <c r="AD606"/>
      <c r="AE606"/>
      <c r="AF606"/>
      <c r="AG606"/>
    </row>
    <row r="607" spans="1:35" ht="18" hidden="1" x14ac:dyDescent="0.25">
      <c r="A607" s="235">
        <v>309381</v>
      </c>
      <c r="B607" s="235" t="s">
        <v>5043</v>
      </c>
      <c r="C607" s="235" t="s">
        <v>1018</v>
      </c>
      <c r="D607" s="235" t="s">
        <v>768</v>
      </c>
      <c r="E607"/>
      <c r="F607" s="126"/>
      <c r="G607" s="236"/>
      <c r="H607"/>
      <c r="I607" t="s">
        <v>136</v>
      </c>
      <c r="J607" s="236"/>
      <c r="K607"/>
      <c r="L607"/>
      <c r="M607"/>
      <c r="N607"/>
      <c r="O607"/>
      <c r="P607"/>
      <c r="Q607"/>
      <c r="U607"/>
      <c r="V607" t="s">
        <v>4335</v>
      </c>
      <c r="W607" s="236"/>
      <c r="X607"/>
      <c r="Y607"/>
      <c r="Z607"/>
      <c r="AA607"/>
      <c r="AB607"/>
      <c r="AC607"/>
      <c r="AD607"/>
      <c r="AE607"/>
      <c r="AF607"/>
      <c r="AG607"/>
      <c r="AH607" s="115" t="s">
        <v>4308</v>
      </c>
    </row>
    <row r="608" spans="1:35" hidden="1" x14ac:dyDescent="0.25">
      <c r="A608">
        <v>309393</v>
      </c>
      <c r="B608" t="s">
        <v>5044</v>
      </c>
      <c r="C608" t="s">
        <v>895</v>
      </c>
      <c r="D608" t="s">
        <v>445</v>
      </c>
      <c r="E608" t="s">
        <v>77</v>
      </c>
      <c r="F608" s="126">
        <v>28922</v>
      </c>
      <c r="G608" t="s">
        <v>18</v>
      </c>
      <c r="H608" t="s">
        <v>16</v>
      </c>
      <c r="I608" t="s">
        <v>129</v>
      </c>
      <c r="J608" t="s">
        <v>1226</v>
      </c>
      <c r="K608"/>
      <c r="L608" t="s">
        <v>18</v>
      </c>
      <c r="M608"/>
      <c r="N608"/>
      <c r="O608"/>
      <c r="P608"/>
      <c r="Q608"/>
      <c r="U608"/>
      <c r="V608" t="s">
        <v>4335</v>
      </c>
      <c r="W608"/>
      <c r="X608"/>
      <c r="Y608"/>
      <c r="Z608"/>
      <c r="AA608"/>
      <c r="AB608"/>
      <c r="AC608"/>
      <c r="AD608"/>
      <c r="AE608"/>
      <c r="AF608"/>
      <c r="AG608"/>
      <c r="AH608" s="115" t="s">
        <v>4308</v>
      </c>
    </row>
    <row r="609" spans="1:35" ht="18" hidden="1" x14ac:dyDescent="0.25">
      <c r="A609" s="235">
        <v>309394</v>
      </c>
      <c r="B609" s="235" t="s">
        <v>5045</v>
      </c>
      <c r="C609" s="235" t="s">
        <v>5046</v>
      </c>
      <c r="D609" s="235" t="s">
        <v>1242</v>
      </c>
      <c r="E609"/>
      <c r="F609" s="126"/>
      <c r="G609" s="236"/>
      <c r="H609"/>
      <c r="I609" t="s">
        <v>199</v>
      </c>
      <c r="J609" s="236"/>
      <c r="K609"/>
      <c r="L609"/>
      <c r="M609"/>
      <c r="N609"/>
      <c r="O609"/>
      <c r="P609"/>
      <c r="Q609"/>
      <c r="U609"/>
      <c r="V609" t="s">
        <v>16623</v>
      </c>
      <c r="W609" s="236"/>
      <c r="X609"/>
      <c r="Y609"/>
      <c r="Z609"/>
      <c r="AA609"/>
      <c r="AB609"/>
      <c r="AC609"/>
      <c r="AD609"/>
      <c r="AE609"/>
      <c r="AF609"/>
      <c r="AG609"/>
      <c r="AH609" s="115" t="s">
        <v>4308</v>
      </c>
    </row>
    <row r="610" spans="1:35" ht="18" hidden="1" x14ac:dyDescent="0.25">
      <c r="A610" s="235">
        <v>309416</v>
      </c>
      <c r="B610" s="235" t="s">
        <v>5047</v>
      </c>
      <c r="C610" s="235" t="s">
        <v>1079</v>
      </c>
      <c r="D610" s="235" t="s">
        <v>312</v>
      </c>
      <c r="E610"/>
      <c r="F610" s="126"/>
      <c r="G610" s="236"/>
      <c r="H610"/>
      <c r="I610" t="s">
        <v>199</v>
      </c>
      <c r="J610" s="236"/>
      <c r="K610"/>
      <c r="L610"/>
      <c r="M610"/>
      <c r="N610"/>
      <c r="O610"/>
      <c r="P610"/>
      <c r="Q610"/>
      <c r="U610"/>
      <c r="V610" t="s">
        <v>4335</v>
      </c>
      <c r="W610" s="236"/>
      <c r="X610"/>
      <c r="Y610"/>
      <c r="Z610"/>
      <c r="AA610"/>
      <c r="AB610"/>
      <c r="AC610"/>
      <c r="AD610"/>
      <c r="AE610"/>
      <c r="AF610"/>
      <c r="AG610"/>
      <c r="AH610" s="115" t="s">
        <v>4308</v>
      </c>
    </row>
    <row r="611" spans="1:35" ht="18" hidden="1" x14ac:dyDescent="0.25">
      <c r="A611" s="235">
        <v>309431</v>
      </c>
      <c r="B611" s="235" t="s">
        <v>5048</v>
      </c>
      <c r="C611" s="235" t="s">
        <v>324</v>
      </c>
      <c r="D611" s="235" t="s">
        <v>270</v>
      </c>
      <c r="E611"/>
      <c r="F611" s="126"/>
      <c r="G611" s="236"/>
      <c r="H611"/>
      <c r="I611" t="s">
        <v>136</v>
      </c>
      <c r="J611" s="236"/>
      <c r="K611"/>
      <c r="L611"/>
      <c r="M611"/>
      <c r="N611"/>
      <c r="O611"/>
      <c r="P611"/>
      <c r="Q611"/>
      <c r="U611"/>
      <c r="V611" t="s">
        <v>4337</v>
      </c>
      <c r="W611" s="236"/>
      <c r="X611"/>
      <c r="Y611"/>
      <c r="Z611"/>
      <c r="AA611"/>
      <c r="AB611"/>
      <c r="AC611"/>
      <c r="AD611"/>
      <c r="AE611"/>
      <c r="AF611"/>
      <c r="AG611"/>
      <c r="AH611" s="115" t="s">
        <v>4308</v>
      </c>
    </row>
    <row r="612" spans="1:35" ht="18" hidden="1" x14ac:dyDescent="0.25">
      <c r="A612" s="235">
        <v>309440</v>
      </c>
      <c r="B612" s="235" t="s">
        <v>5049</v>
      </c>
      <c r="C612" s="235" t="s">
        <v>778</v>
      </c>
      <c r="D612" s="235" t="s">
        <v>4510</v>
      </c>
      <c r="E612"/>
      <c r="F612" s="126"/>
      <c r="G612" s="236"/>
      <c r="H612"/>
      <c r="I612" t="s">
        <v>199</v>
      </c>
      <c r="J612" s="236"/>
      <c r="K612"/>
      <c r="L612"/>
      <c r="M612"/>
      <c r="N612"/>
      <c r="O612"/>
      <c r="P612"/>
      <c r="Q612"/>
      <c r="U612"/>
      <c r="V612" t="s">
        <v>4337</v>
      </c>
      <c r="W612" s="236"/>
      <c r="X612"/>
      <c r="Y612"/>
      <c r="Z612"/>
      <c r="AA612"/>
      <c r="AB612"/>
      <c r="AC612"/>
      <c r="AD612"/>
      <c r="AE612"/>
      <c r="AF612"/>
      <c r="AG612"/>
      <c r="AH612" s="115" t="s">
        <v>4308</v>
      </c>
    </row>
    <row r="613" spans="1:35" ht="18" hidden="1" x14ac:dyDescent="0.25">
      <c r="A613" s="235">
        <v>309465</v>
      </c>
      <c r="B613" s="235" t="s">
        <v>5050</v>
      </c>
      <c r="C613" s="235" t="s">
        <v>209</v>
      </c>
      <c r="D613" s="235" t="s">
        <v>1242</v>
      </c>
      <c r="E613"/>
      <c r="F613" s="126"/>
      <c r="G613" s="236"/>
      <c r="H613"/>
      <c r="I613" t="s">
        <v>129</v>
      </c>
      <c r="J613" s="236"/>
      <c r="K613"/>
      <c r="L613"/>
      <c r="M613"/>
      <c r="N613"/>
      <c r="O613"/>
      <c r="P613"/>
      <c r="Q613"/>
      <c r="U613"/>
      <c r="V613" t="s">
        <v>4335</v>
      </c>
      <c r="W613" s="236"/>
      <c r="X613"/>
      <c r="Y613"/>
      <c r="Z613"/>
      <c r="AA613"/>
      <c r="AB613"/>
      <c r="AC613"/>
      <c r="AD613"/>
      <c r="AE613"/>
      <c r="AF613"/>
      <c r="AG613"/>
      <c r="AH613" s="115" t="s">
        <v>4308</v>
      </c>
    </row>
    <row r="614" spans="1:35" hidden="1" x14ac:dyDescent="0.25">
      <c r="A614" s="115">
        <v>309466</v>
      </c>
      <c r="B614" s="115" t="s">
        <v>4386</v>
      </c>
      <c r="C614" s="115" t="s">
        <v>356</v>
      </c>
      <c r="D614" s="115" t="s">
        <v>3830</v>
      </c>
      <c r="F614" s="237"/>
      <c r="I614" t="s">
        <v>199</v>
      </c>
      <c r="U614"/>
      <c r="V614" t="s">
        <v>4337</v>
      </c>
      <c r="AH614" s="115" t="s">
        <v>4308</v>
      </c>
    </row>
    <row r="615" spans="1:35" hidden="1" x14ac:dyDescent="0.25">
      <c r="A615" s="115">
        <v>309478</v>
      </c>
      <c r="B615" s="115" t="s">
        <v>2773</v>
      </c>
      <c r="C615" s="115" t="s">
        <v>394</v>
      </c>
      <c r="D615" s="115" t="s">
        <v>1534</v>
      </c>
      <c r="E615" s="115" t="s">
        <v>77</v>
      </c>
      <c r="F615" s="237">
        <v>30864</v>
      </c>
      <c r="G615" s="115" t="s">
        <v>37</v>
      </c>
      <c r="H615" s="115" t="s">
        <v>16</v>
      </c>
      <c r="I615" t="s">
        <v>199</v>
      </c>
      <c r="J615" s="115" t="s">
        <v>1226</v>
      </c>
      <c r="L615" s="115" t="s">
        <v>37</v>
      </c>
      <c r="U615"/>
      <c r="V615">
        <v>0</v>
      </c>
    </row>
    <row r="616" spans="1:35" hidden="1" x14ac:dyDescent="0.25">
      <c r="A616">
        <v>309490</v>
      </c>
      <c r="B616" t="s">
        <v>5051</v>
      </c>
      <c r="C616" t="s">
        <v>5052</v>
      </c>
      <c r="D616" t="s">
        <v>450</v>
      </c>
      <c r="E616" t="s">
        <v>77</v>
      </c>
      <c r="F616" s="126">
        <v>31048</v>
      </c>
      <c r="G616" t="s">
        <v>211</v>
      </c>
      <c r="H616" t="s">
        <v>16</v>
      </c>
      <c r="I616" t="s">
        <v>136</v>
      </c>
      <c r="J616" t="s">
        <v>1226</v>
      </c>
      <c r="K616"/>
      <c r="L616" t="s">
        <v>30</v>
      </c>
      <c r="M616"/>
      <c r="N616"/>
      <c r="O616"/>
      <c r="P616"/>
      <c r="Q616"/>
      <c r="U616"/>
      <c r="V616" t="s">
        <v>4335</v>
      </c>
      <c r="W616"/>
      <c r="X616"/>
      <c r="Y616"/>
      <c r="Z616"/>
      <c r="AA616"/>
      <c r="AB616"/>
      <c r="AC616"/>
      <c r="AD616"/>
      <c r="AE616"/>
      <c r="AF616"/>
      <c r="AG616"/>
    </row>
    <row r="617" spans="1:35" hidden="1" x14ac:dyDescent="0.25">
      <c r="A617" s="115">
        <v>309494</v>
      </c>
      <c r="B617" s="115" t="s">
        <v>1894</v>
      </c>
      <c r="C617" s="115" t="s">
        <v>279</v>
      </c>
      <c r="D617" s="115" t="s">
        <v>1895</v>
      </c>
      <c r="E617" s="115" t="s">
        <v>77</v>
      </c>
      <c r="F617" s="237">
        <v>25204</v>
      </c>
      <c r="G617" s="115" t="s">
        <v>211</v>
      </c>
      <c r="H617" s="115" t="s">
        <v>16</v>
      </c>
      <c r="I617" t="s">
        <v>199</v>
      </c>
      <c r="J617" s="115" t="s">
        <v>1226</v>
      </c>
      <c r="L617" s="115" t="s">
        <v>18</v>
      </c>
      <c r="U617"/>
      <c r="V617" t="s">
        <v>4329</v>
      </c>
      <c r="AH617" s="115" t="s">
        <v>4308</v>
      </c>
    </row>
    <row r="618" spans="1:35" hidden="1" x14ac:dyDescent="0.25">
      <c r="A618">
        <v>309503</v>
      </c>
      <c r="B618" t="s">
        <v>5053</v>
      </c>
      <c r="C618" t="s">
        <v>244</v>
      </c>
      <c r="D618" t="s">
        <v>1242</v>
      </c>
      <c r="E618" t="s">
        <v>76</v>
      </c>
      <c r="F618" s="126"/>
      <c r="G618"/>
      <c r="H618" t="s">
        <v>16</v>
      </c>
      <c r="I618" t="s">
        <v>136</v>
      </c>
      <c r="J618"/>
      <c r="K618"/>
      <c r="L618"/>
      <c r="M618"/>
      <c r="N618"/>
      <c r="O618"/>
      <c r="P618"/>
      <c r="Q618"/>
      <c r="U618"/>
      <c r="V618" t="s">
        <v>4414</v>
      </c>
      <c r="W618"/>
      <c r="X618"/>
      <c r="Y618"/>
      <c r="Z618"/>
      <c r="AA618" t="s">
        <v>4308</v>
      </c>
      <c r="AB618" t="s">
        <v>4308</v>
      </c>
      <c r="AC618" t="s">
        <v>4308</v>
      </c>
      <c r="AD618" t="s">
        <v>4308</v>
      </c>
      <c r="AE618" t="s">
        <v>4308</v>
      </c>
      <c r="AF618" t="s">
        <v>4308</v>
      </c>
      <c r="AG618" t="s">
        <v>4308</v>
      </c>
      <c r="AH618" s="115" t="s">
        <v>4308</v>
      </c>
    </row>
    <row r="619" spans="1:35" ht="18" hidden="1" x14ac:dyDescent="0.25">
      <c r="A619" s="235">
        <v>309519</v>
      </c>
      <c r="B619" s="235" t="s">
        <v>5054</v>
      </c>
      <c r="C619" s="235" t="s">
        <v>219</v>
      </c>
      <c r="D619" s="235" t="s">
        <v>612</v>
      </c>
      <c r="E619"/>
      <c r="F619" s="126"/>
      <c r="G619" s="236"/>
      <c r="H619"/>
      <c r="I619" t="s">
        <v>129</v>
      </c>
      <c r="J619" s="236"/>
      <c r="K619"/>
      <c r="L619"/>
      <c r="M619"/>
      <c r="N619"/>
      <c r="O619"/>
      <c r="P619"/>
      <c r="Q619"/>
      <c r="U619"/>
      <c r="V619" t="s">
        <v>4335</v>
      </c>
      <c r="W619" s="236"/>
      <c r="X619"/>
      <c r="Y619"/>
      <c r="Z619"/>
      <c r="AA619"/>
      <c r="AB619"/>
      <c r="AC619"/>
      <c r="AD619"/>
      <c r="AE619"/>
      <c r="AF619"/>
      <c r="AG619"/>
      <c r="AH619" s="115" t="s">
        <v>4308</v>
      </c>
    </row>
    <row r="620" spans="1:35" ht="18" hidden="1" x14ac:dyDescent="0.25">
      <c r="A620" s="235">
        <v>309547</v>
      </c>
      <c r="B620" s="235" t="s">
        <v>5055</v>
      </c>
      <c r="C620" s="235" t="s">
        <v>227</v>
      </c>
      <c r="D620" s="235" t="s">
        <v>1242</v>
      </c>
      <c r="E620"/>
      <c r="F620" s="126"/>
      <c r="G620" s="236"/>
      <c r="H620"/>
      <c r="I620" t="s">
        <v>129</v>
      </c>
      <c r="J620" s="236"/>
      <c r="K620"/>
      <c r="L620"/>
      <c r="M620"/>
      <c r="N620"/>
      <c r="O620"/>
      <c r="P620"/>
      <c r="Q620"/>
      <c r="U620"/>
      <c r="V620" t="s">
        <v>4335</v>
      </c>
      <c r="W620" s="236"/>
      <c r="X620"/>
      <c r="Y620"/>
      <c r="Z620"/>
      <c r="AA620"/>
      <c r="AB620"/>
      <c r="AC620"/>
      <c r="AD620"/>
      <c r="AE620"/>
      <c r="AF620"/>
      <c r="AG620"/>
      <c r="AH620" s="115" t="s">
        <v>4308</v>
      </c>
    </row>
    <row r="621" spans="1:35" ht="18" x14ac:dyDescent="0.25">
      <c r="A621" s="235">
        <v>309548</v>
      </c>
      <c r="B621" s="235" t="s">
        <v>5056</v>
      </c>
      <c r="C621" s="235" t="s">
        <v>712</v>
      </c>
      <c r="D621" s="235" t="s">
        <v>5057</v>
      </c>
      <c r="E621"/>
      <c r="F621" s="126"/>
      <c r="G621" s="236"/>
      <c r="H621"/>
      <c r="I621" t="s">
        <v>107</v>
      </c>
      <c r="J621" s="236"/>
      <c r="K621"/>
      <c r="L621"/>
      <c r="M621"/>
      <c r="N621"/>
      <c r="O621"/>
      <c r="P621"/>
      <c r="Q621"/>
      <c r="U621"/>
      <c r="V621" t="s">
        <v>4335</v>
      </c>
      <c r="W621" s="236"/>
      <c r="X621"/>
      <c r="Y621"/>
      <c r="Z621"/>
      <c r="AA621"/>
      <c r="AB621"/>
      <c r="AC621"/>
      <c r="AD621"/>
      <c r="AE621"/>
      <c r="AF621"/>
      <c r="AG621"/>
      <c r="AH621" s="115" t="s">
        <v>4308</v>
      </c>
      <c r="AI621" s="115" t="e">
        <f>VLOOKUP(A621,'[2]دراسات قانونية'!$A$3:$E$600,1,0)</f>
        <v>#N/A</v>
      </c>
    </row>
    <row r="622" spans="1:35" ht="18" hidden="1" x14ac:dyDescent="0.25">
      <c r="A622" s="235">
        <v>309558</v>
      </c>
      <c r="B622" s="235" t="s">
        <v>5058</v>
      </c>
      <c r="C622" s="235" t="s">
        <v>621</v>
      </c>
      <c r="D622" s="235" t="s">
        <v>302</v>
      </c>
      <c r="E622"/>
      <c r="F622" s="126"/>
      <c r="G622" s="236"/>
      <c r="H622"/>
      <c r="I622" t="s">
        <v>136</v>
      </c>
      <c r="J622" s="236"/>
      <c r="K622"/>
      <c r="L622"/>
      <c r="M622"/>
      <c r="N622"/>
      <c r="O622"/>
      <c r="P622"/>
      <c r="Q622"/>
      <c r="U622"/>
      <c r="V622" t="s">
        <v>4335</v>
      </c>
      <c r="W622" s="236"/>
      <c r="X622"/>
      <c r="Y622"/>
      <c r="Z622"/>
      <c r="AA622"/>
      <c r="AB622"/>
      <c r="AC622"/>
      <c r="AD622"/>
      <c r="AE622"/>
      <c r="AF622"/>
      <c r="AG622"/>
      <c r="AH622" s="115" t="s">
        <v>4308</v>
      </c>
    </row>
    <row r="623" spans="1:35" ht="18" hidden="1" x14ac:dyDescent="0.25">
      <c r="A623" s="235">
        <v>309566</v>
      </c>
      <c r="B623" s="235" t="s">
        <v>5059</v>
      </c>
      <c r="C623" s="235" t="s">
        <v>212</v>
      </c>
      <c r="D623" s="235" t="s">
        <v>5060</v>
      </c>
      <c r="E623"/>
      <c r="F623" s="126"/>
      <c r="G623" s="236"/>
      <c r="H623"/>
      <c r="I623" t="s">
        <v>129</v>
      </c>
      <c r="J623" s="236"/>
      <c r="K623"/>
      <c r="L623"/>
      <c r="M623"/>
      <c r="N623"/>
      <c r="O623"/>
      <c r="P623"/>
      <c r="Q623"/>
      <c r="U623"/>
      <c r="V623" t="s">
        <v>4335</v>
      </c>
      <c r="W623" s="236"/>
      <c r="X623"/>
      <c r="Y623"/>
      <c r="Z623"/>
      <c r="AA623"/>
      <c r="AB623"/>
      <c r="AC623"/>
      <c r="AD623"/>
      <c r="AE623"/>
      <c r="AF623"/>
      <c r="AG623"/>
      <c r="AH623" s="115" t="s">
        <v>4308</v>
      </c>
    </row>
    <row r="624" spans="1:35" ht="18" hidden="1" x14ac:dyDescent="0.25">
      <c r="A624" s="235">
        <v>309602</v>
      </c>
      <c r="B624" s="235" t="s">
        <v>5061</v>
      </c>
      <c r="C624" s="235" t="s">
        <v>219</v>
      </c>
      <c r="D624" s="235" t="s">
        <v>1261</v>
      </c>
      <c r="E624"/>
      <c r="F624" s="126"/>
      <c r="G624" s="236"/>
      <c r="H624"/>
      <c r="I624" t="s">
        <v>199</v>
      </c>
      <c r="J624" s="236"/>
      <c r="K624"/>
      <c r="L624"/>
      <c r="M624"/>
      <c r="N624"/>
      <c r="O624"/>
      <c r="P624"/>
      <c r="Q624"/>
      <c r="U624"/>
      <c r="V624" t="s">
        <v>4337</v>
      </c>
      <c r="W624" s="236"/>
      <c r="X624"/>
      <c r="Y624"/>
      <c r="Z624"/>
      <c r="AA624"/>
      <c r="AB624"/>
      <c r="AC624"/>
      <c r="AD624"/>
      <c r="AE624"/>
      <c r="AF624"/>
      <c r="AG624"/>
      <c r="AH624" s="115" t="s">
        <v>4308</v>
      </c>
    </row>
    <row r="625" spans="1:35" hidden="1" x14ac:dyDescent="0.25">
      <c r="A625">
        <v>309663</v>
      </c>
      <c r="B625" t="s">
        <v>5062</v>
      </c>
      <c r="C625" t="s">
        <v>227</v>
      </c>
      <c r="D625" t="s">
        <v>238</v>
      </c>
      <c r="E625" t="s">
        <v>77</v>
      </c>
      <c r="F625" s="126">
        <v>32143</v>
      </c>
      <c r="G625" t="s">
        <v>18</v>
      </c>
      <c r="H625" t="s">
        <v>16</v>
      </c>
      <c r="I625" t="s">
        <v>136</v>
      </c>
      <c r="J625" t="s">
        <v>1226</v>
      </c>
      <c r="K625"/>
      <c r="L625" t="s">
        <v>18</v>
      </c>
      <c r="M625"/>
      <c r="N625"/>
      <c r="O625"/>
      <c r="P625"/>
      <c r="Q625"/>
      <c r="U625"/>
      <c r="V625" t="s">
        <v>4334</v>
      </c>
      <c r="W625"/>
      <c r="X625"/>
      <c r="Y625"/>
      <c r="Z625"/>
      <c r="AA625"/>
      <c r="AB625"/>
      <c r="AC625"/>
      <c r="AD625"/>
      <c r="AE625" t="s">
        <v>4308</v>
      </c>
      <c r="AF625" t="s">
        <v>4308</v>
      </c>
      <c r="AG625" t="s">
        <v>4308</v>
      </c>
      <c r="AH625" s="115" t="s">
        <v>4308</v>
      </c>
    </row>
    <row r="626" spans="1:35" hidden="1" x14ac:dyDescent="0.25">
      <c r="A626" s="115">
        <v>309664</v>
      </c>
      <c r="B626" s="115" t="s">
        <v>4385</v>
      </c>
      <c r="C626" s="115" t="s">
        <v>264</v>
      </c>
      <c r="D626" s="115" t="s">
        <v>491</v>
      </c>
      <c r="F626" s="237"/>
      <c r="I626" t="s">
        <v>199</v>
      </c>
      <c r="U626"/>
      <c r="V626" t="s">
        <v>4338</v>
      </c>
    </row>
    <row r="627" spans="1:35" ht="18" hidden="1" x14ac:dyDescent="0.25">
      <c r="A627" s="235">
        <v>309669</v>
      </c>
      <c r="B627" s="235" t="s">
        <v>5063</v>
      </c>
      <c r="C627" s="235" t="s">
        <v>5064</v>
      </c>
      <c r="D627" s="235" t="s">
        <v>1242</v>
      </c>
      <c r="E627"/>
      <c r="F627" s="126"/>
      <c r="G627" s="236"/>
      <c r="H627"/>
      <c r="I627" t="s">
        <v>129</v>
      </c>
      <c r="J627" s="236"/>
      <c r="K627"/>
      <c r="L627"/>
      <c r="M627"/>
      <c r="N627"/>
      <c r="O627"/>
      <c r="P627"/>
      <c r="Q627"/>
      <c r="U627"/>
      <c r="V627" t="s">
        <v>4335</v>
      </c>
      <c r="W627" s="236"/>
      <c r="X627"/>
      <c r="Y627"/>
      <c r="Z627"/>
      <c r="AA627"/>
      <c r="AB627"/>
      <c r="AC627"/>
      <c r="AD627"/>
      <c r="AE627"/>
      <c r="AF627"/>
      <c r="AG627"/>
      <c r="AH627" s="115" t="s">
        <v>4308</v>
      </c>
    </row>
    <row r="628" spans="1:35" hidden="1" x14ac:dyDescent="0.25">
      <c r="A628">
        <v>309670</v>
      </c>
      <c r="B628" t="s">
        <v>5065</v>
      </c>
      <c r="C628" t="s">
        <v>1406</v>
      </c>
      <c r="D628" t="s">
        <v>1098</v>
      </c>
      <c r="E628"/>
      <c r="F628" s="126"/>
      <c r="G628"/>
      <c r="H628"/>
      <c r="I628" t="s">
        <v>136</v>
      </c>
      <c r="J628"/>
      <c r="K628"/>
      <c r="L628"/>
      <c r="M628"/>
      <c r="N628"/>
      <c r="O628"/>
      <c r="P628"/>
      <c r="Q628"/>
      <c r="U628"/>
      <c r="V628" t="s">
        <v>4334</v>
      </c>
      <c r="W628"/>
      <c r="X628"/>
      <c r="Y628"/>
      <c r="Z628"/>
      <c r="AA628"/>
      <c r="AB628"/>
      <c r="AC628"/>
      <c r="AD628"/>
      <c r="AE628"/>
      <c r="AF628"/>
      <c r="AG628"/>
      <c r="AH628" s="115" t="s">
        <v>4308</v>
      </c>
    </row>
    <row r="629" spans="1:35" ht="18" x14ac:dyDescent="0.25">
      <c r="A629" s="235">
        <v>309696</v>
      </c>
      <c r="B629" s="235" t="s">
        <v>5066</v>
      </c>
      <c r="C629" s="235" t="s">
        <v>5067</v>
      </c>
      <c r="D629" s="235" t="s">
        <v>312</v>
      </c>
      <c r="E629"/>
      <c r="F629" s="126"/>
      <c r="G629" s="236"/>
      <c r="H629"/>
      <c r="I629" t="s">
        <v>107</v>
      </c>
      <c r="J629" s="236"/>
      <c r="K629"/>
      <c r="L629"/>
      <c r="M629"/>
      <c r="N629"/>
      <c r="O629"/>
      <c r="P629"/>
      <c r="Q629"/>
      <c r="U629"/>
      <c r="V629" t="s">
        <v>4336</v>
      </c>
      <c r="W629" s="236"/>
      <c r="X629"/>
      <c r="Y629"/>
      <c r="Z629"/>
      <c r="AA629"/>
      <c r="AB629"/>
      <c r="AC629"/>
      <c r="AD629"/>
      <c r="AE629"/>
      <c r="AF629"/>
      <c r="AG629"/>
      <c r="AH629" s="115" t="s">
        <v>4308</v>
      </c>
      <c r="AI629" s="115" t="e">
        <f>VLOOKUP(A629,'[2]دراسات قانونية'!$A$3:$E$600,1,0)</f>
        <v>#N/A</v>
      </c>
    </row>
    <row r="630" spans="1:35" hidden="1" x14ac:dyDescent="0.25">
      <c r="A630" s="115">
        <v>309699</v>
      </c>
      <c r="B630" s="115" t="s">
        <v>2879</v>
      </c>
      <c r="C630" s="115" t="s">
        <v>384</v>
      </c>
      <c r="D630" s="115" t="s">
        <v>230</v>
      </c>
      <c r="E630" s="115" t="s">
        <v>76</v>
      </c>
      <c r="F630" s="237">
        <v>31665</v>
      </c>
      <c r="G630" s="115" t="s">
        <v>18</v>
      </c>
      <c r="H630" s="115" t="s">
        <v>16</v>
      </c>
      <c r="I630" t="s">
        <v>199</v>
      </c>
      <c r="J630" s="115" t="s">
        <v>1226</v>
      </c>
      <c r="L630" s="115" t="s">
        <v>67</v>
      </c>
      <c r="U630"/>
      <c r="V630" t="s">
        <v>16623</v>
      </c>
      <c r="AF630" s="115" t="s">
        <v>4308</v>
      </c>
      <c r="AG630" s="115" t="s">
        <v>4308</v>
      </c>
      <c r="AH630" s="115" t="s">
        <v>4308</v>
      </c>
    </row>
    <row r="631" spans="1:35" ht="18" hidden="1" x14ac:dyDescent="0.25">
      <c r="A631" s="235">
        <v>309700</v>
      </c>
      <c r="B631" s="235" t="s">
        <v>5068</v>
      </c>
      <c r="C631" s="235" t="s">
        <v>324</v>
      </c>
      <c r="D631" s="235" t="s">
        <v>612</v>
      </c>
      <c r="E631"/>
      <c r="F631" s="126"/>
      <c r="G631" s="236"/>
      <c r="H631"/>
      <c r="I631" t="s">
        <v>136</v>
      </c>
      <c r="J631" s="236"/>
      <c r="K631"/>
      <c r="L631"/>
      <c r="M631"/>
      <c r="N631"/>
      <c r="O631"/>
      <c r="P631"/>
      <c r="Q631"/>
      <c r="U631"/>
      <c r="V631" t="s">
        <v>4335</v>
      </c>
      <c r="W631" s="236"/>
      <c r="X631"/>
      <c r="Y631"/>
      <c r="Z631"/>
      <c r="AA631"/>
      <c r="AB631"/>
      <c r="AC631"/>
      <c r="AD631"/>
      <c r="AE631"/>
      <c r="AF631"/>
      <c r="AG631"/>
      <c r="AH631" s="115" t="s">
        <v>4308</v>
      </c>
    </row>
    <row r="632" spans="1:35" hidden="1" x14ac:dyDescent="0.25">
      <c r="A632" s="115">
        <v>309707</v>
      </c>
      <c r="B632" s="115" t="s">
        <v>1550</v>
      </c>
      <c r="C632" s="115" t="s">
        <v>1030</v>
      </c>
      <c r="D632" s="115" t="s">
        <v>321</v>
      </c>
      <c r="E632" s="115" t="s">
        <v>76</v>
      </c>
      <c r="F632" s="237">
        <v>31611</v>
      </c>
      <c r="G632" s="115" t="s">
        <v>18</v>
      </c>
      <c r="H632" s="115" t="s">
        <v>16</v>
      </c>
      <c r="I632" t="s">
        <v>136</v>
      </c>
      <c r="J632" s="115" t="s">
        <v>1226</v>
      </c>
      <c r="L632" s="115" t="s">
        <v>30</v>
      </c>
      <c r="U632"/>
      <c r="V632" t="s">
        <v>4335</v>
      </c>
    </row>
    <row r="633" spans="1:35" ht="18" hidden="1" x14ac:dyDescent="0.25">
      <c r="A633" s="235">
        <v>309722</v>
      </c>
      <c r="B633" s="235" t="s">
        <v>5069</v>
      </c>
      <c r="C633" s="235" t="s">
        <v>324</v>
      </c>
      <c r="D633" s="235" t="s">
        <v>280</v>
      </c>
      <c r="E633"/>
      <c r="F633" s="126"/>
      <c r="G633" s="236"/>
      <c r="H633"/>
      <c r="I633" t="s">
        <v>129</v>
      </c>
      <c r="J633" s="236"/>
      <c r="K633"/>
      <c r="L633"/>
      <c r="M633"/>
      <c r="N633"/>
      <c r="O633"/>
      <c r="P633"/>
      <c r="Q633"/>
      <c r="U633"/>
      <c r="V633" t="s">
        <v>4335</v>
      </c>
      <c r="W633" s="236"/>
      <c r="X633"/>
      <c r="Y633"/>
      <c r="Z633"/>
      <c r="AA633"/>
      <c r="AB633"/>
      <c r="AC633"/>
      <c r="AD633"/>
      <c r="AE633"/>
      <c r="AF633"/>
      <c r="AG633"/>
      <c r="AH633" s="115" t="s">
        <v>4308</v>
      </c>
    </row>
    <row r="634" spans="1:35" hidden="1" x14ac:dyDescent="0.25">
      <c r="A634" s="115">
        <v>309732</v>
      </c>
      <c r="B634" s="115" t="s">
        <v>3447</v>
      </c>
      <c r="C634" s="115" t="s">
        <v>343</v>
      </c>
      <c r="D634" s="115" t="s">
        <v>210</v>
      </c>
      <c r="E634" s="115" t="s">
        <v>76</v>
      </c>
      <c r="F634" s="237">
        <v>31361</v>
      </c>
      <c r="G634" s="115" t="s">
        <v>781</v>
      </c>
      <c r="H634" s="115" t="s">
        <v>16</v>
      </c>
      <c r="I634" t="s">
        <v>199</v>
      </c>
      <c r="J634" s="115" t="s">
        <v>1226</v>
      </c>
      <c r="L634" s="115" t="s">
        <v>30</v>
      </c>
      <c r="U634"/>
      <c r="V634">
        <v>0</v>
      </c>
    </row>
    <row r="635" spans="1:35" ht="18" hidden="1" x14ac:dyDescent="0.25">
      <c r="A635" s="235">
        <v>309737</v>
      </c>
      <c r="B635" s="235" t="s">
        <v>5070</v>
      </c>
      <c r="C635" s="235" t="s">
        <v>349</v>
      </c>
      <c r="D635" s="235" t="s">
        <v>859</v>
      </c>
      <c r="E635"/>
      <c r="F635" s="126"/>
      <c r="G635" s="236"/>
      <c r="H635"/>
      <c r="I635" t="s">
        <v>136</v>
      </c>
      <c r="J635" s="236"/>
      <c r="K635"/>
      <c r="L635"/>
      <c r="M635"/>
      <c r="N635"/>
      <c r="O635"/>
      <c r="P635"/>
      <c r="Q635"/>
      <c r="U635"/>
      <c r="V635" t="s">
        <v>4335</v>
      </c>
      <c r="W635" s="236"/>
      <c r="X635"/>
      <c r="Y635"/>
      <c r="Z635"/>
      <c r="AA635"/>
      <c r="AB635"/>
      <c r="AC635"/>
      <c r="AD635"/>
      <c r="AE635"/>
      <c r="AF635"/>
      <c r="AG635"/>
      <c r="AH635" s="115" t="s">
        <v>4308</v>
      </c>
    </row>
    <row r="636" spans="1:35" ht="18" hidden="1" x14ac:dyDescent="0.25">
      <c r="A636" s="235">
        <v>309741</v>
      </c>
      <c r="B636" s="235" t="s">
        <v>5071</v>
      </c>
      <c r="C636" s="235" t="s">
        <v>1105</v>
      </c>
      <c r="D636" s="235" t="s">
        <v>5072</v>
      </c>
      <c r="E636"/>
      <c r="F636" s="126"/>
      <c r="G636" s="236"/>
      <c r="H636"/>
      <c r="I636" t="s">
        <v>136</v>
      </c>
      <c r="J636" s="236"/>
      <c r="K636"/>
      <c r="L636"/>
      <c r="M636"/>
      <c r="N636"/>
      <c r="O636"/>
      <c r="P636"/>
      <c r="Q636"/>
      <c r="U636"/>
      <c r="V636" t="s">
        <v>4335</v>
      </c>
      <c r="W636" s="236"/>
      <c r="X636"/>
      <c r="Y636"/>
      <c r="Z636"/>
      <c r="AA636"/>
      <c r="AB636"/>
      <c r="AC636"/>
      <c r="AD636"/>
      <c r="AE636"/>
      <c r="AF636"/>
      <c r="AG636"/>
      <c r="AH636" s="115" t="s">
        <v>4308</v>
      </c>
    </row>
    <row r="637" spans="1:35" ht="18" hidden="1" x14ac:dyDescent="0.25">
      <c r="A637" s="235">
        <v>309745</v>
      </c>
      <c r="B637" s="235" t="s">
        <v>5073</v>
      </c>
      <c r="C637" s="235" t="s">
        <v>227</v>
      </c>
      <c r="D637" s="235" t="s">
        <v>276</v>
      </c>
      <c r="E637"/>
      <c r="F637" s="126"/>
      <c r="G637" s="236"/>
      <c r="H637"/>
      <c r="I637" t="s">
        <v>199</v>
      </c>
      <c r="J637" s="236"/>
      <c r="K637"/>
      <c r="L637"/>
      <c r="M637"/>
      <c r="N637"/>
      <c r="O637"/>
      <c r="P637"/>
      <c r="Q637"/>
      <c r="U637"/>
      <c r="V637" t="s">
        <v>4335</v>
      </c>
      <c r="W637" s="236"/>
      <c r="X637"/>
      <c r="Y637"/>
      <c r="Z637"/>
      <c r="AA637"/>
      <c r="AB637"/>
      <c r="AC637"/>
      <c r="AD637"/>
      <c r="AE637"/>
      <c r="AF637"/>
      <c r="AG637"/>
      <c r="AH637" s="115" t="s">
        <v>4308</v>
      </c>
    </row>
    <row r="638" spans="1:35" hidden="1" x14ac:dyDescent="0.25">
      <c r="A638" s="115">
        <v>309769</v>
      </c>
      <c r="B638" s="115" t="s">
        <v>1268</v>
      </c>
      <c r="C638" s="115" t="s">
        <v>244</v>
      </c>
      <c r="D638" s="115" t="s">
        <v>310</v>
      </c>
      <c r="E638" s="115" t="s">
        <v>76</v>
      </c>
      <c r="F638" s="237">
        <v>30552</v>
      </c>
      <c r="G638" s="115" t="s">
        <v>897</v>
      </c>
      <c r="H638" s="115" t="s">
        <v>16</v>
      </c>
      <c r="I638" t="s">
        <v>199</v>
      </c>
      <c r="J638" s="115" t="s">
        <v>1226</v>
      </c>
      <c r="L638" s="115" t="s">
        <v>18</v>
      </c>
      <c r="U638"/>
      <c r="V638" t="s">
        <v>16623</v>
      </c>
    </row>
    <row r="639" spans="1:35" hidden="1" x14ac:dyDescent="0.25">
      <c r="A639">
        <v>309771</v>
      </c>
      <c r="B639" t="s">
        <v>1268</v>
      </c>
      <c r="C639" t="s">
        <v>244</v>
      </c>
      <c r="D639" t="s">
        <v>443</v>
      </c>
      <c r="E639"/>
      <c r="F639" s="126"/>
      <c r="G639"/>
      <c r="H639"/>
      <c r="I639" t="s">
        <v>136</v>
      </c>
      <c r="J639"/>
      <c r="K639"/>
      <c r="L639"/>
      <c r="M639"/>
      <c r="N639"/>
      <c r="O639"/>
      <c r="P639"/>
      <c r="Q639"/>
      <c r="U639"/>
      <c r="V639" t="s">
        <v>4334</v>
      </c>
      <c r="W639"/>
      <c r="X639"/>
      <c r="Y639"/>
      <c r="Z639"/>
      <c r="AA639"/>
      <c r="AB639"/>
      <c r="AC639"/>
      <c r="AD639"/>
      <c r="AE639"/>
      <c r="AF639"/>
      <c r="AG639"/>
      <c r="AH639" s="115" t="s">
        <v>4308</v>
      </c>
    </row>
    <row r="640" spans="1:35" hidden="1" x14ac:dyDescent="0.25">
      <c r="A640" s="115">
        <v>309790</v>
      </c>
      <c r="B640" s="115" t="s">
        <v>2093</v>
      </c>
      <c r="C640" s="115" t="s">
        <v>339</v>
      </c>
      <c r="D640" s="115" t="s">
        <v>222</v>
      </c>
      <c r="E640" s="115" t="s">
        <v>76</v>
      </c>
      <c r="F640" s="237">
        <v>31440</v>
      </c>
      <c r="G640" s="115" t="s">
        <v>18</v>
      </c>
      <c r="H640" s="115" t="s">
        <v>16</v>
      </c>
      <c r="I640" t="s">
        <v>199</v>
      </c>
      <c r="J640" s="115" t="s">
        <v>1226</v>
      </c>
      <c r="L640" s="115" t="s">
        <v>18</v>
      </c>
      <c r="U640"/>
      <c r="V640" t="s">
        <v>4329</v>
      </c>
    </row>
    <row r="641" spans="1:35" ht="18" hidden="1" x14ac:dyDescent="0.25">
      <c r="A641" s="235">
        <v>309802</v>
      </c>
      <c r="B641" s="235" t="s">
        <v>5074</v>
      </c>
      <c r="C641" s="235" t="s">
        <v>244</v>
      </c>
      <c r="D641" s="235" t="s">
        <v>328</v>
      </c>
      <c r="E641"/>
      <c r="F641" s="126"/>
      <c r="G641" s="236"/>
      <c r="H641"/>
      <c r="I641" t="s">
        <v>199</v>
      </c>
      <c r="J641" s="236"/>
      <c r="K641"/>
      <c r="L641"/>
      <c r="M641"/>
      <c r="N641"/>
      <c r="O641"/>
      <c r="P641"/>
      <c r="Q641"/>
      <c r="U641"/>
      <c r="V641" t="s">
        <v>4337</v>
      </c>
      <c r="W641" s="236"/>
      <c r="X641"/>
      <c r="Y641"/>
      <c r="Z641"/>
      <c r="AA641"/>
      <c r="AB641"/>
      <c r="AC641"/>
      <c r="AD641"/>
      <c r="AE641"/>
      <c r="AF641"/>
      <c r="AG641"/>
      <c r="AH641" s="115" t="s">
        <v>4308</v>
      </c>
    </row>
    <row r="642" spans="1:35" hidden="1" x14ac:dyDescent="0.25">
      <c r="A642">
        <v>309829</v>
      </c>
      <c r="B642" t="s">
        <v>5075</v>
      </c>
      <c r="C642" t="s">
        <v>209</v>
      </c>
      <c r="D642" t="s">
        <v>5076</v>
      </c>
      <c r="E642" t="s">
        <v>76</v>
      </c>
      <c r="F642" s="126">
        <v>31414</v>
      </c>
      <c r="G642" t="s">
        <v>37</v>
      </c>
      <c r="H642" t="s">
        <v>16</v>
      </c>
      <c r="I642" t="s">
        <v>129</v>
      </c>
      <c r="J642"/>
      <c r="K642"/>
      <c r="L642"/>
      <c r="M642"/>
      <c r="N642"/>
      <c r="O642"/>
      <c r="P642"/>
      <c r="Q642"/>
      <c r="U642"/>
      <c r="V642" t="s">
        <v>4334</v>
      </c>
      <c r="W642"/>
      <c r="X642"/>
      <c r="Y642"/>
      <c r="Z642"/>
      <c r="AA642"/>
      <c r="AB642"/>
      <c r="AC642"/>
      <c r="AD642"/>
      <c r="AE642"/>
      <c r="AF642"/>
      <c r="AG642" t="s">
        <v>4308</v>
      </c>
      <c r="AH642" s="115" t="s">
        <v>4308</v>
      </c>
    </row>
    <row r="643" spans="1:35" ht="18" hidden="1" x14ac:dyDescent="0.25">
      <c r="A643" s="235">
        <v>309835</v>
      </c>
      <c r="B643" s="235" t="s">
        <v>5077</v>
      </c>
      <c r="C643" s="235" t="s">
        <v>1048</v>
      </c>
      <c r="D643" s="235" t="s">
        <v>5078</v>
      </c>
      <c r="E643"/>
      <c r="F643" s="126"/>
      <c r="G643" s="236"/>
      <c r="H643"/>
      <c r="I643" t="s">
        <v>199</v>
      </c>
      <c r="J643" s="236"/>
      <c r="K643"/>
      <c r="L643"/>
      <c r="M643"/>
      <c r="N643"/>
      <c r="O643"/>
      <c r="P643"/>
      <c r="Q643"/>
      <c r="U643"/>
      <c r="V643" t="s">
        <v>4335</v>
      </c>
      <c r="W643" s="236"/>
      <c r="X643"/>
      <c r="Y643"/>
      <c r="Z643"/>
      <c r="AA643"/>
      <c r="AB643"/>
      <c r="AC643"/>
      <c r="AD643"/>
      <c r="AE643"/>
      <c r="AF643"/>
      <c r="AG643"/>
      <c r="AH643" s="115" t="s">
        <v>4308</v>
      </c>
    </row>
    <row r="644" spans="1:35" ht="18" x14ac:dyDescent="0.25">
      <c r="A644" s="235">
        <v>309848</v>
      </c>
      <c r="B644" s="235" t="s">
        <v>5079</v>
      </c>
      <c r="C644" s="235" t="s">
        <v>244</v>
      </c>
      <c r="D644" s="235" t="s">
        <v>5080</v>
      </c>
      <c r="E644"/>
      <c r="F644" s="126"/>
      <c r="G644" s="236"/>
      <c r="H644"/>
      <c r="I644" t="s">
        <v>107</v>
      </c>
      <c r="J644" s="236"/>
      <c r="K644"/>
      <c r="L644"/>
      <c r="M644"/>
      <c r="N644"/>
      <c r="O644"/>
      <c r="P644"/>
      <c r="Q644"/>
      <c r="U644"/>
      <c r="V644" t="s">
        <v>4334</v>
      </c>
      <c r="W644" s="236"/>
      <c r="X644"/>
      <c r="Y644"/>
      <c r="Z644"/>
      <c r="AA644"/>
      <c r="AB644"/>
      <c r="AC644"/>
      <c r="AD644"/>
      <c r="AE644"/>
      <c r="AF644"/>
      <c r="AG644"/>
      <c r="AH644" s="115" t="s">
        <v>4308</v>
      </c>
      <c r="AI644" s="115" t="e">
        <f>VLOOKUP(A644,'[2]دراسات قانونية'!$A$3:$E$600,1,0)</f>
        <v>#N/A</v>
      </c>
    </row>
    <row r="645" spans="1:35" ht="18" x14ac:dyDescent="0.25">
      <c r="A645" s="235">
        <v>309863</v>
      </c>
      <c r="B645" s="235" t="s">
        <v>5081</v>
      </c>
      <c r="C645" s="235" t="s">
        <v>5082</v>
      </c>
      <c r="D645" s="235" t="s">
        <v>5083</v>
      </c>
      <c r="E645"/>
      <c r="F645" s="126"/>
      <c r="G645" s="236"/>
      <c r="H645"/>
      <c r="I645" t="s">
        <v>107</v>
      </c>
      <c r="J645" s="236"/>
      <c r="K645"/>
      <c r="L645"/>
      <c r="M645"/>
      <c r="N645"/>
      <c r="O645"/>
      <c r="P645"/>
      <c r="Q645"/>
      <c r="U645"/>
      <c r="V645" t="s">
        <v>4335</v>
      </c>
      <c r="W645" s="236"/>
      <c r="X645"/>
      <c r="Y645"/>
      <c r="Z645"/>
      <c r="AA645"/>
      <c r="AB645"/>
      <c r="AC645"/>
      <c r="AD645"/>
      <c r="AE645"/>
      <c r="AF645"/>
      <c r="AG645"/>
      <c r="AH645" s="115" t="s">
        <v>4308</v>
      </c>
      <c r="AI645" s="115" t="e">
        <f>VLOOKUP(A645,'[2]دراسات قانونية'!$A$3:$E$600,1,0)</f>
        <v>#N/A</v>
      </c>
    </row>
    <row r="646" spans="1:35" ht="18" hidden="1" x14ac:dyDescent="0.25">
      <c r="A646" s="235">
        <v>309880</v>
      </c>
      <c r="B646" s="235" t="s">
        <v>5084</v>
      </c>
      <c r="C646" s="235" t="s">
        <v>522</v>
      </c>
      <c r="D646" s="235" t="s">
        <v>842</v>
      </c>
      <c r="E646"/>
      <c r="F646" s="126"/>
      <c r="G646" s="236"/>
      <c r="H646"/>
      <c r="I646" t="s">
        <v>136</v>
      </c>
      <c r="J646" s="236"/>
      <c r="K646"/>
      <c r="L646"/>
      <c r="M646"/>
      <c r="N646"/>
      <c r="O646"/>
      <c r="P646"/>
      <c r="Q646"/>
      <c r="U646"/>
      <c r="V646" t="s">
        <v>4335</v>
      </c>
      <c r="W646" s="236"/>
      <c r="X646"/>
      <c r="Y646"/>
      <c r="Z646"/>
      <c r="AA646"/>
      <c r="AB646"/>
      <c r="AC646"/>
      <c r="AD646"/>
      <c r="AE646"/>
      <c r="AF646"/>
      <c r="AG646"/>
      <c r="AH646" s="115" t="s">
        <v>4308</v>
      </c>
    </row>
    <row r="647" spans="1:35" ht="18" x14ac:dyDescent="0.25">
      <c r="A647" s="235">
        <v>309912</v>
      </c>
      <c r="B647" s="235" t="s">
        <v>5085</v>
      </c>
      <c r="C647" s="235" t="s">
        <v>279</v>
      </c>
      <c r="D647" s="235" t="s">
        <v>445</v>
      </c>
      <c r="E647"/>
      <c r="F647" s="126"/>
      <c r="G647" s="236"/>
      <c r="H647"/>
      <c r="I647" t="s">
        <v>107</v>
      </c>
      <c r="J647" s="236"/>
      <c r="K647"/>
      <c r="L647"/>
      <c r="M647"/>
      <c r="N647"/>
      <c r="O647"/>
      <c r="P647"/>
      <c r="Q647"/>
      <c r="U647"/>
      <c r="V647" t="s">
        <v>4335</v>
      </c>
      <c r="W647" s="236"/>
      <c r="X647"/>
      <c r="Y647"/>
      <c r="Z647"/>
      <c r="AA647"/>
      <c r="AB647"/>
      <c r="AC647"/>
      <c r="AD647"/>
      <c r="AE647"/>
      <c r="AF647"/>
      <c r="AG647"/>
      <c r="AH647" s="115" t="s">
        <v>4308</v>
      </c>
      <c r="AI647" s="115" t="e">
        <f>VLOOKUP(A647,'[2]دراسات قانونية'!$A$3:$E$600,1,0)</f>
        <v>#N/A</v>
      </c>
    </row>
    <row r="648" spans="1:35" ht="18" hidden="1" x14ac:dyDescent="0.25">
      <c r="A648" s="235">
        <v>309940</v>
      </c>
      <c r="B648" s="235" t="s">
        <v>5086</v>
      </c>
      <c r="C648" s="235" t="s">
        <v>1144</v>
      </c>
      <c r="D648" s="235" t="s">
        <v>5087</v>
      </c>
      <c r="E648"/>
      <c r="F648" s="126"/>
      <c r="G648" s="236"/>
      <c r="H648"/>
      <c r="I648" t="s">
        <v>129</v>
      </c>
      <c r="J648" s="236"/>
      <c r="K648"/>
      <c r="L648"/>
      <c r="M648"/>
      <c r="N648"/>
      <c r="O648"/>
      <c r="P648"/>
      <c r="Q648"/>
      <c r="U648"/>
      <c r="V648" t="s">
        <v>4335</v>
      </c>
      <c r="W648" s="236"/>
      <c r="X648"/>
      <c r="Y648"/>
      <c r="Z648"/>
      <c r="AA648"/>
      <c r="AB648"/>
      <c r="AC648"/>
      <c r="AD648"/>
      <c r="AE648"/>
      <c r="AF648"/>
      <c r="AG648"/>
      <c r="AH648" s="115" t="s">
        <v>4308</v>
      </c>
    </row>
    <row r="649" spans="1:35" ht="18" hidden="1" x14ac:dyDescent="0.25">
      <c r="A649" s="235">
        <v>309955</v>
      </c>
      <c r="B649" s="235" t="s">
        <v>5088</v>
      </c>
      <c r="C649" s="235" t="s">
        <v>882</v>
      </c>
      <c r="D649" s="235" t="s">
        <v>5089</v>
      </c>
      <c r="E649"/>
      <c r="F649" s="126"/>
      <c r="G649" s="236"/>
      <c r="H649"/>
      <c r="I649" t="s">
        <v>199</v>
      </c>
      <c r="J649" s="236"/>
      <c r="K649"/>
      <c r="L649"/>
      <c r="M649"/>
      <c r="N649"/>
      <c r="O649"/>
      <c r="P649"/>
      <c r="Q649"/>
      <c r="U649"/>
      <c r="V649" t="s">
        <v>4334</v>
      </c>
      <c r="W649" s="236"/>
      <c r="X649"/>
      <c r="Y649"/>
      <c r="Z649"/>
      <c r="AA649"/>
      <c r="AB649"/>
      <c r="AC649"/>
      <c r="AD649"/>
      <c r="AE649"/>
      <c r="AF649"/>
      <c r="AG649"/>
      <c r="AH649" s="115" t="s">
        <v>4308</v>
      </c>
    </row>
    <row r="650" spans="1:35" ht="18" hidden="1" x14ac:dyDescent="0.25">
      <c r="A650" s="235">
        <v>309989</v>
      </c>
      <c r="B650" s="235" t="s">
        <v>5090</v>
      </c>
      <c r="C650" s="235" t="s">
        <v>546</v>
      </c>
      <c r="D650" s="235" t="s">
        <v>1370</v>
      </c>
      <c r="E650"/>
      <c r="F650" s="126"/>
      <c r="G650" s="236"/>
      <c r="H650"/>
      <c r="I650" t="s">
        <v>136</v>
      </c>
      <c r="J650" s="236"/>
      <c r="K650"/>
      <c r="L650"/>
      <c r="M650"/>
      <c r="N650"/>
      <c r="O650"/>
      <c r="P650"/>
      <c r="Q650"/>
      <c r="U650"/>
      <c r="V650" t="s">
        <v>4335</v>
      </c>
      <c r="W650" s="236"/>
      <c r="X650"/>
      <c r="Y650"/>
      <c r="Z650"/>
      <c r="AA650"/>
      <c r="AB650"/>
      <c r="AC650"/>
      <c r="AD650"/>
      <c r="AE650"/>
      <c r="AF650"/>
      <c r="AG650"/>
      <c r="AH650" s="115" t="s">
        <v>4308</v>
      </c>
    </row>
    <row r="651" spans="1:35" ht="18" hidden="1" x14ac:dyDescent="0.25">
      <c r="A651" s="235">
        <v>310006</v>
      </c>
      <c r="B651" s="235" t="s">
        <v>1077</v>
      </c>
      <c r="C651" s="235" t="s">
        <v>629</v>
      </c>
      <c r="D651" s="235" t="s">
        <v>1074</v>
      </c>
      <c r="E651"/>
      <c r="F651" s="126"/>
      <c r="G651" s="236"/>
      <c r="H651"/>
      <c r="I651" t="s">
        <v>199</v>
      </c>
      <c r="J651" s="236"/>
      <c r="K651"/>
      <c r="L651"/>
      <c r="M651"/>
      <c r="N651"/>
      <c r="O651"/>
      <c r="P651"/>
      <c r="Q651"/>
      <c r="U651"/>
      <c r="V651" t="s">
        <v>4337</v>
      </c>
      <c r="W651" s="236"/>
      <c r="X651"/>
      <c r="Y651"/>
      <c r="Z651"/>
      <c r="AA651"/>
      <c r="AB651"/>
      <c r="AC651"/>
      <c r="AD651"/>
      <c r="AE651"/>
      <c r="AF651"/>
      <c r="AG651"/>
    </row>
    <row r="652" spans="1:35" ht="18" hidden="1" x14ac:dyDescent="0.25">
      <c r="A652" s="235">
        <v>310036</v>
      </c>
      <c r="B652" s="235" t="s">
        <v>5091</v>
      </c>
      <c r="C652" s="235" t="e">
        <v>#N/A</v>
      </c>
      <c r="D652" s="235" t="s">
        <v>5092</v>
      </c>
      <c r="E652"/>
      <c r="F652" s="126"/>
      <c r="G652" s="236"/>
      <c r="H652"/>
      <c r="I652" t="s">
        <v>199</v>
      </c>
      <c r="J652" s="236"/>
      <c r="K652"/>
      <c r="L652"/>
      <c r="M652"/>
      <c r="N652"/>
      <c r="O652"/>
      <c r="P652"/>
      <c r="Q652"/>
      <c r="U652"/>
      <c r="V652">
        <v>0</v>
      </c>
      <c r="W652" s="236"/>
      <c r="X652"/>
      <c r="Y652"/>
      <c r="Z652"/>
      <c r="AA652"/>
      <c r="AB652"/>
      <c r="AC652"/>
      <c r="AD652"/>
      <c r="AE652"/>
      <c r="AF652"/>
      <c r="AG652"/>
    </row>
    <row r="653" spans="1:35" hidden="1" x14ac:dyDescent="0.25">
      <c r="A653" s="115">
        <v>310048</v>
      </c>
      <c r="B653" s="115" t="s">
        <v>1571</v>
      </c>
      <c r="C653" s="115" t="s">
        <v>1144</v>
      </c>
      <c r="D653" s="115" t="s">
        <v>1257</v>
      </c>
      <c r="E653" s="115" t="s">
        <v>76</v>
      </c>
      <c r="F653" s="237">
        <v>30651</v>
      </c>
      <c r="G653" s="115" t="s">
        <v>18</v>
      </c>
      <c r="H653" s="115" t="s">
        <v>16</v>
      </c>
      <c r="I653" t="s">
        <v>199</v>
      </c>
      <c r="J653" s="115" t="s">
        <v>1226</v>
      </c>
      <c r="L653" s="115" t="s">
        <v>30</v>
      </c>
      <c r="R653" s="115">
        <v>9359</v>
      </c>
      <c r="S653" s="115">
        <v>45721</v>
      </c>
      <c r="T653" s="115">
        <v>100000</v>
      </c>
      <c r="U653"/>
      <c r="V653" t="s">
        <v>4335</v>
      </c>
    </row>
    <row r="654" spans="1:35" ht="18" x14ac:dyDescent="0.25">
      <c r="A654" s="235">
        <v>310051</v>
      </c>
      <c r="B654" s="235" t="s">
        <v>1571</v>
      </c>
      <c r="C654" s="235" t="s">
        <v>5093</v>
      </c>
      <c r="D654" s="235" t="s">
        <v>1127</v>
      </c>
      <c r="E654"/>
      <c r="F654" s="126"/>
      <c r="G654" s="236"/>
      <c r="H654"/>
      <c r="I654" t="s">
        <v>107</v>
      </c>
      <c r="J654" s="236"/>
      <c r="K654"/>
      <c r="L654"/>
      <c r="M654"/>
      <c r="N654"/>
      <c r="O654"/>
      <c r="P654"/>
      <c r="Q654"/>
      <c r="U654"/>
      <c r="V654" t="s">
        <v>4335</v>
      </c>
      <c r="W654" s="236"/>
      <c r="X654"/>
      <c r="Y654"/>
      <c r="Z654"/>
      <c r="AA654"/>
      <c r="AB654"/>
      <c r="AC654"/>
      <c r="AD654"/>
      <c r="AE654"/>
      <c r="AF654"/>
      <c r="AG654"/>
      <c r="AH654" s="115" t="s">
        <v>4308</v>
      </c>
      <c r="AI654" s="115" t="e">
        <f>VLOOKUP(A654,'[2]دراسات قانونية'!$A$3:$E$600,1,0)</f>
        <v>#N/A</v>
      </c>
    </row>
    <row r="655" spans="1:35" hidden="1" x14ac:dyDescent="0.25">
      <c r="A655" s="115">
        <v>310065</v>
      </c>
      <c r="B655" s="115" t="s">
        <v>1989</v>
      </c>
      <c r="C655" s="115" t="s">
        <v>384</v>
      </c>
      <c r="D655" s="115" t="s">
        <v>556</v>
      </c>
      <c r="E655" s="115" t="s">
        <v>76</v>
      </c>
      <c r="F655" s="237">
        <v>31230</v>
      </c>
      <c r="G655" s="115" t="s">
        <v>1363</v>
      </c>
      <c r="H655" s="115" t="s">
        <v>16</v>
      </c>
      <c r="I655" t="s">
        <v>199</v>
      </c>
      <c r="J655" s="115" t="s">
        <v>1226</v>
      </c>
      <c r="L655" s="115" t="s">
        <v>67</v>
      </c>
      <c r="U655"/>
      <c r="V655" t="s">
        <v>4334</v>
      </c>
      <c r="AE655" s="115" t="s">
        <v>4308</v>
      </c>
      <c r="AF655" s="115" t="s">
        <v>4308</v>
      </c>
      <c r="AG655" s="115" t="s">
        <v>4308</v>
      </c>
      <c r="AH655" s="115" t="s">
        <v>4308</v>
      </c>
    </row>
    <row r="656" spans="1:35" ht="18" x14ac:dyDescent="0.25">
      <c r="A656" s="235">
        <v>310077</v>
      </c>
      <c r="B656" s="235" t="s">
        <v>655</v>
      </c>
      <c r="C656" s="235" t="s">
        <v>1015</v>
      </c>
      <c r="D656" s="235" t="s">
        <v>293</v>
      </c>
      <c r="E656"/>
      <c r="F656" s="126"/>
      <c r="G656" s="236"/>
      <c r="H656"/>
      <c r="I656" t="s">
        <v>107</v>
      </c>
      <c r="J656" s="236"/>
      <c r="K656"/>
      <c r="L656"/>
      <c r="M656"/>
      <c r="N656"/>
      <c r="O656"/>
      <c r="P656"/>
      <c r="Q656"/>
      <c r="U656"/>
      <c r="V656"/>
      <c r="W656" s="236"/>
      <c r="X656"/>
      <c r="Y656"/>
      <c r="Z656"/>
      <c r="AA656"/>
      <c r="AB656"/>
      <c r="AC656"/>
      <c r="AD656"/>
      <c r="AE656"/>
      <c r="AF656"/>
      <c r="AG656"/>
      <c r="AI656" s="115">
        <f>VLOOKUP(A656,'[2]دراسات قانونية'!$A$3:$E$600,1,0)</f>
        <v>310077</v>
      </c>
    </row>
    <row r="657" spans="1:35" ht="18" hidden="1" x14ac:dyDescent="0.25">
      <c r="A657" s="235">
        <v>310081</v>
      </c>
      <c r="B657" s="235" t="s">
        <v>5094</v>
      </c>
      <c r="C657" s="235" t="s">
        <v>219</v>
      </c>
      <c r="D657" s="235" t="s">
        <v>276</v>
      </c>
      <c r="E657"/>
      <c r="F657" s="126"/>
      <c r="G657" s="236"/>
      <c r="H657"/>
      <c r="I657" t="s">
        <v>199</v>
      </c>
      <c r="J657" s="236"/>
      <c r="K657"/>
      <c r="L657"/>
      <c r="M657"/>
      <c r="N657"/>
      <c r="O657"/>
      <c r="P657"/>
      <c r="Q657"/>
      <c r="U657"/>
      <c r="V657">
        <v>0</v>
      </c>
      <c r="W657" s="236"/>
      <c r="X657"/>
      <c r="Y657"/>
      <c r="Z657"/>
      <c r="AA657"/>
      <c r="AB657"/>
      <c r="AC657"/>
      <c r="AD657"/>
      <c r="AE657"/>
      <c r="AF657"/>
      <c r="AG657"/>
    </row>
    <row r="658" spans="1:35" ht="18" x14ac:dyDescent="0.25">
      <c r="A658" s="235">
        <v>310112</v>
      </c>
      <c r="B658" s="235" t="s">
        <v>5095</v>
      </c>
      <c r="C658" s="235" t="s">
        <v>446</v>
      </c>
      <c r="D658" s="235" t="s">
        <v>1370</v>
      </c>
      <c r="E658"/>
      <c r="F658" s="126"/>
      <c r="G658" s="236"/>
      <c r="H658"/>
      <c r="I658" t="s">
        <v>107</v>
      </c>
      <c r="J658" s="236"/>
      <c r="K658"/>
      <c r="L658"/>
      <c r="M658"/>
      <c r="N658"/>
      <c r="O658"/>
      <c r="P658"/>
      <c r="Q658"/>
      <c r="U658"/>
      <c r="V658" t="s">
        <v>4334</v>
      </c>
      <c r="W658" s="236"/>
      <c r="X658"/>
      <c r="Y658"/>
      <c r="Z658"/>
      <c r="AA658"/>
      <c r="AB658"/>
      <c r="AC658"/>
      <c r="AD658"/>
      <c r="AE658"/>
      <c r="AF658"/>
      <c r="AG658"/>
      <c r="AH658" s="115" t="s">
        <v>4308</v>
      </c>
      <c r="AI658" s="115" t="e">
        <f>VLOOKUP(A658,'[2]دراسات قانونية'!$A$3:$E$600,1,0)</f>
        <v>#N/A</v>
      </c>
    </row>
    <row r="659" spans="1:35" ht="18" x14ac:dyDescent="0.25">
      <c r="A659" s="235">
        <v>310127</v>
      </c>
      <c r="B659" s="235" t="s">
        <v>5096</v>
      </c>
      <c r="C659" s="235" t="s">
        <v>250</v>
      </c>
      <c r="D659" s="235" t="s">
        <v>1242</v>
      </c>
      <c r="E659"/>
      <c r="F659" s="126"/>
      <c r="G659" s="236"/>
      <c r="H659"/>
      <c r="I659" t="s">
        <v>107</v>
      </c>
      <c r="J659" s="236"/>
      <c r="K659"/>
      <c r="L659"/>
      <c r="M659"/>
      <c r="N659"/>
      <c r="O659"/>
      <c r="P659"/>
      <c r="Q659"/>
      <c r="U659"/>
      <c r="V659" t="s">
        <v>4334</v>
      </c>
      <c r="W659" s="236"/>
      <c r="X659"/>
      <c r="Y659"/>
      <c r="Z659"/>
      <c r="AA659"/>
      <c r="AB659"/>
      <c r="AC659"/>
      <c r="AD659"/>
      <c r="AE659"/>
      <c r="AF659"/>
      <c r="AG659"/>
      <c r="AH659" s="115" t="s">
        <v>4308</v>
      </c>
      <c r="AI659" s="115" t="e">
        <f>VLOOKUP(A659,'[2]دراسات قانونية'!$A$3:$E$600,1,0)</f>
        <v>#N/A</v>
      </c>
    </row>
    <row r="660" spans="1:35" ht="18" hidden="1" x14ac:dyDescent="0.25">
      <c r="A660" s="235">
        <v>310160</v>
      </c>
      <c r="B660" s="235" t="s">
        <v>5097</v>
      </c>
      <c r="C660" s="235" t="s">
        <v>466</v>
      </c>
      <c r="D660" s="235" t="s">
        <v>312</v>
      </c>
      <c r="E660"/>
      <c r="F660" s="126"/>
      <c r="G660" s="236"/>
      <c r="H660"/>
      <c r="I660" t="s">
        <v>199</v>
      </c>
      <c r="J660" s="236"/>
      <c r="K660"/>
      <c r="L660"/>
      <c r="M660"/>
      <c r="N660"/>
      <c r="O660"/>
      <c r="P660"/>
      <c r="Q660"/>
      <c r="U660"/>
      <c r="V660" t="s">
        <v>4335</v>
      </c>
      <c r="W660" s="236"/>
      <c r="X660"/>
      <c r="Y660"/>
      <c r="Z660"/>
      <c r="AA660"/>
      <c r="AB660"/>
      <c r="AC660"/>
      <c r="AD660"/>
      <c r="AE660"/>
      <c r="AF660"/>
      <c r="AG660"/>
      <c r="AH660" s="115" t="s">
        <v>4308</v>
      </c>
    </row>
    <row r="661" spans="1:35" ht="18" hidden="1" x14ac:dyDescent="0.25">
      <c r="A661" s="235">
        <v>310166</v>
      </c>
      <c r="B661" s="235" t="s">
        <v>5098</v>
      </c>
      <c r="C661" s="235" t="s">
        <v>244</v>
      </c>
      <c r="D661" s="235" t="s">
        <v>1242</v>
      </c>
      <c r="E661"/>
      <c r="F661" s="126"/>
      <c r="G661" s="236"/>
      <c r="H661"/>
      <c r="I661" t="s">
        <v>129</v>
      </c>
      <c r="J661" s="236"/>
      <c r="K661"/>
      <c r="L661"/>
      <c r="M661"/>
      <c r="N661"/>
      <c r="O661"/>
      <c r="P661"/>
      <c r="Q661"/>
      <c r="U661"/>
      <c r="V661" t="s">
        <v>4335</v>
      </c>
      <c r="W661" s="236"/>
      <c r="X661"/>
      <c r="Y661"/>
      <c r="Z661"/>
      <c r="AA661"/>
      <c r="AB661"/>
      <c r="AC661"/>
      <c r="AD661"/>
      <c r="AE661"/>
      <c r="AF661"/>
      <c r="AG661"/>
      <c r="AH661" s="115" t="s">
        <v>4308</v>
      </c>
    </row>
    <row r="662" spans="1:35" ht="18" hidden="1" x14ac:dyDescent="0.25">
      <c r="A662" s="235">
        <v>310201</v>
      </c>
      <c r="B662" s="235" t="s">
        <v>5099</v>
      </c>
      <c r="C662" s="235" t="s">
        <v>252</v>
      </c>
      <c r="D662" s="235" t="s">
        <v>378</v>
      </c>
      <c r="E662"/>
      <c r="F662" s="126"/>
      <c r="G662" s="236"/>
      <c r="H662"/>
      <c r="I662" t="s">
        <v>129</v>
      </c>
      <c r="J662" s="236"/>
      <c r="K662"/>
      <c r="L662"/>
      <c r="M662"/>
      <c r="N662"/>
      <c r="O662"/>
      <c r="P662"/>
      <c r="Q662"/>
      <c r="U662"/>
      <c r="V662" t="s">
        <v>4335</v>
      </c>
      <c r="W662" s="236"/>
      <c r="X662"/>
      <c r="Y662"/>
      <c r="Z662"/>
      <c r="AA662"/>
      <c r="AB662"/>
      <c r="AC662"/>
      <c r="AD662"/>
      <c r="AE662"/>
      <c r="AF662"/>
      <c r="AG662"/>
      <c r="AH662" s="115" t="s">
        <v>4308</v>
      </c>
    </row>
    <row r="663" spans="1:35" ht="18" hidden="1" x14ac:dyDescent="0.25">
      <c r="A663" s="235">
        <v>310228</v>
      </c>
      <c r="B663" s="235" t="s">
        <v>5100</v>
      </c>
      <c r="C663" s="235" t="s">
        <v>250</v>
      </c>
      <c r="D663" s="235" t="s">
        <v>315</v>
      </c>
      <c r="E663"/>
      <c r="F663" s="126"/>
      <c r="G663" s="236"/>
      <c r="H663"/>
      <c r="I663" t="s">
        <v>136</v>
      </c>
      <c r="J663" s="236"/>
      <c r="K663"/>
      <c r="L663"/>
      <c r="M663"/>
      <c r="N663"/>
      <c r="O663"/>
      <c r="P663"/>
      <c r="Q663"/>
      <c r="U663"/>
      <c r="V663" t="s">
        <v>4335</v>
      </c>
      <c r="W663" s="236"/>
      <c r="X663"/>
      <c r="Y663"/>
      <c r="Z663"/>
      <c r="AA663"/>
      <c r="AB663"/>
      <c r="AC663"/>
      <c r="AD663"/>
      <c r="AE663"/>
      <c r="AF663"/>
      <c r="AG663"/>
      <c r="AH663" s="115" t="s">
        <v>4308</v>
      </c>
    </row>
    <row r="664" spans="1:35" ht="18" hidden="1" x14ac:dyDescent="0.25">
      <c r="A664" s="235">
        <v>310229</v>
      </c>
      <c r="B664" s="235" t="s">
        <v>5101</v>
      </c>
      <c r="C664" s="235" t="s">
        <v>332</v>
      </c>
      <c r="D664" s="235" t="s">
        <v>3036</v>
      </c>
      <c r="E664"/>
      <c r="F664" s="126"/>
      <c r="G664" s="236"/>
      <c r="H664"/>
      <c r="I664" t="s">
        <v>199</v>
      </c>
      <c r="J664" s="236"/>
      <c r="K664"/>
      <c r="L664"/>
      <c r="M664"/>
      <c r="N664"/>
      <c r="O664"/>
      <c r="P664"/>
      <c r="Q664"/>
      <c r="U664"/>
      <c r="V664" t="s">
        <v>4334</v>
      </c>
      <c r="W664" s="236"/>
      <c r="X664"/>
      <c r="Y664"/>
      <c r="Z664"/>
      <c r="AA664"/>
      <c r="AB664"/>
      <c r="AC664"/>
      <c r="AD664"/>
      <c r="AE664"/>
      <c r="AF664"/>
      <c r="AG664"/>
      <c r="AH664" s="115" t="s">
        <v>4308</v>
      </c>
    </row>
    <row r="665" spans="1:35" ht="18" x14ac:dyDescent="0.25">
      <c r="A665" s="235">
        <v>310246</v>
      </c>
      <c r="B665" s="235" t="s">
        <v>5102</v>
      </c>
      <c r="C665" s="235" t="s">
        <v>295</v>
      </c>
      <c r="D665" s="235" t="s">
        <v>4607</v>
      </c>
      <c r="E665"/>
      <c r="F665" s="126"/>
      <c r="G665" s="236"/>
      <c r="H665"/>
      <c r="I665" t="s">
        <v>107</v>
      </c>
      <c r="J665" s="236"/>
      <c r="K665"/>
      <c r="L665"/>
      <c r="M665"/>
      <c r="N665"/>
      <c r="O665"/>
      <c r="P665"/>
      <c r="Q665"/>
      <c r="U665"/>
      <c r="V665" t="s">
        <v>4335</v>
      </c>
      <c r="W665" s="236"/>
      <c r="X665"/>
      <c r="Y665"/>
      <c r="Z665"/>
      <c r="AA665"/>
      <c r="AB665"/>
      <c r="AC665"/>
      <c r="AD665"/>
      <c r="AE665"/>
      <c r="AF665"/>
      <c r="AG665"/>
      <c r="AH665" s="115" t="s">
        <v>4308</v>
      </c>
      <c r="AI665" s="115" t="e">
        <f>VLOOKUP(A665,'[2]دراسات قانونية'!$A$3:$E$600,1,0)</f>
        <v>#N/A</v>
      </c>
    </row>
    <row r="666" spans="1:35" hidden="1" x14ac:dyDescent="0.25">
      <c r="A666">
        <v>310273</v>
      </c>
      <c r="B666" t="s">
        <v>1306</v>
      </c>
      <c r="C666" t="s">
        <v>339</v>
      </c>
      <c r="D666" t="s">
        <v>281</v>
      </c>
      <c r="E666" t="s">
        <v>76</v>
      </c>
      <c r="F666" s="126">
        <v>30317</v>
      </c>
      <c r="G666" t="s">
        <v>30</v>
      </c>
      <c r="H666" t="s">
        <v>16</v>
      </c>
      <c r="I666" t="s">
        <v>136</v>
      </c>
      <c r="J666"/>
      <c r="K666"/>
      <c r="L666"/>
      <c r="M666"/>
      <c r="N666"/>
      <c r="O666"/>
      <c r="P666"/>
      <c r="Q666"/>
      <c r="U666"/>
      <c r="V666" t="s">
        <v>4414</v>
      </c>
      <c r="W666"/>
      <c r="X666"/>
      <c r="Y666"/>
      <c r="Z666"/>
      <c r="AA666"/>
      <c r="AB666"/>
      <c r="AC666"/>
      <c r="AD666"/>
      <c r="AE666"/>
      <c r="AF666"/>
      <c r="AG666"/>
      <c r="AH666" s="115" t="s">
        <v>4308</v>
      </c>
    </row>
    <row r="667" spans="1:35" ht="18" x14ac:dyDescent="0.25">
      <c r="A667" s="235">
        <v>310291</v>
      </c>
      <c r="B667" s="235" t="s">
        <v>5103</v>
      </c>
      <c r="C667" s="235" t="s">
        <v>339</v>
      </c>
      <c r="D667" s="235" t="s">
        <v>378</v>
      </c>
      <c r="E667"/>
      <c r="F667" s="126"/>
      <c r="G667" s="236"/>
      <c r="H667"/>
      <c r="I667" t="s">
        <v>107</v>
      </c>
      <c r="J667" s="236"/>
      <c r="K667"/>
      <c r="L667"/>
      <c r="M667"/>
      <c r="N667"/>
      <c r="O667"/>
      <c r="P667"/>
      <c r="Q667"/>
      <c r="U667"/>
      <c r="V667" t="s">
        <v>4335</v>
      </c>
      <c r="W667" s="236"/>
      <c r="X667"/>
      <c r="Y667"/>
      <c r="Z667"/>
      <c r="AA667"/>
      <c r="AB667"/>
      <c r="AC667"/>
      <c r="AD667"/>
      <c r="AE667"/>
      <c r="AF667"/>
      <c r="AG667"/>
      <c r="AH667" s="115" t="s">
        <v>4308</v>
      </c>
      <c r="AI667" s="115" t="e">
        <f>VLOOKUP(A667,'[2]دراسات قانونية'!$A$3:$E$600,1,0)</f>
        <v>#N/A</v>
      </c>
    </row>
    <row r="668" spans="1:35" ht="18" hidden="1" x14ac:dyDescent="0.25">
      <c r="A668" s="235">
        <v>310295</v>
      </c>
      <c r="B668" s="235" t="s">
        <v>5104</v>
      </c>
      <c r="C668" s="235" t="s">
        <v>264</v>
      </c>
      <c r="D668" s="235" t="s">
        <v>5105</v>
      </c>
      <c r="E668"/>
      <c r="F668" s="126"/>
      <c r="G668" s="236"/>
      <c r="H668"/>
      <c r="I668" t="s">
        <v>199</v>
      </c>
      <c r="J668" s="236"/>
      <c r="K668"/>
      <c r="L668"/>
      <c r="M668"/>
      <c r="N668"/>
      <c r="O668"/>
      <c r="P668"/>
      <c r="Q668"/>
      <c r="U668"/>
      <c r="V668">
        <v>0</v>
      </c>
      <c r="W668" s="236"/>
      <c r="X668"/>
      <c r="Y668"/>
      <c r="Z668"/>
      <c r="AA668"/>
      <c r="AB668"/>
      <c r="AC668"/>
      <c r="AD668"/>
      <c r="AE668"/>
      <c r="AF668"/>
      <c r="AG668"/>
      <c r="AH668" s="115" t="s">
        <v>4308</v>
      </c>
    </row>
    <row r="669" spans="1:35" ht="18" x14ac:dyDescent="0.25">
      <c r="A669" s="235">
        <v>310337</v>
      </c>
      <c r="B669" s="235" t="s">
        <v>5106</v>
      </c>
      <c r="C669" s="235" t="s">
        <v>5107</v>
      </c>
      <c r="D669" s="235" t="s">
        <v>320</v>
      </c>
      <c r="E669"/>
      <c r="F669" s="126"/>
      <c r="G669" s="236"/>
      <c r="H669"/>
      <c r="I669" t="s">
        <v>107</v>
      </c>
      <c r="J669" s="236"/>
      <c r="K669"/>
      <c r="L669"/>
      <c r="M669"/>
      <c r="N669"/>
      <c r="O669"/>
      <c r="P669"/>
      <c r="Q669"/>
      <c r="U669"/>
      <c r="V669" t="s">
        <v>4334</v>
      </c>
      <c r="W669" s="236"/>
      <c r="X669"/>
      <c r="Y669"/>
      <c r="Z669"/>
      <c r="AA669"/>
      <c r="AB669"/>
      <c r="AC669"/>
      <c r="AD669"/>
      <c r="AE669"/>
      <c r="AF669"/>
      <c r="AG669"/>
      <c r="AH669" s="115" t="s">
        <v>4308</v>
      </c>
      <c r="AI669" s="115" t="e">
        <f>VLOOKUP(A669,'[2]دراسات قانونية'!$A$3:$E$600,1,0)</f>
        <v>#N/A</v>
      </c>
    </row>
    <row r="670" spans="1:35" ht="18" x14ac:dyDescent="0.25">
      <c r="A670" s="235">
        <v>310384</v>
      </c>
      <c r="B670" s="235" t="s">
        <v>5108</v>
      </c>
      <c r="C670" s="235" t="s">
        <v>209</v>
      </c>
      <c r="D670" s="235" t="s">
        <v>230</v>
      </c>
      <c r="E670"/>
      <c r="F670" s="126"/>
      <c r="G670" s="236"/>
      <c r="H670"/>
      <c r="I670" t="s">
        <v>107</v>
      </c>
      <c r="J670" s="236"/>
      <c r="K670"/>
      <c r="L670"/>
      <c r="M670"/>
      <c r="N670"/>
      <c r="O670"/>
      <c r="P670"/>
      <c r="Q670"/>
      <c r="U670"/>
      <c r="V670" t="s">
        <v>4335</v>
      </c>
      <c r="W670" s="236"/>
      <c r="X670"/>
      <c r="Y670"/>
      <c r="Z670"/>
      <c r="AA670"/>
      <c r="AB670"/>
      <c r="AC670"/>
      <c r="AD670"/>
      <c r="AE670"/>
      <c r="AF670"/>
      <c r="AG670"/>
      <c r="AH670" s="115" t="s">
        <v>4308</v>
      </c>
      <c r="AI670" s="115" t="e">
        <f>VLOOKUP(A670,'[2]دراسات قانونية'!$A$3:$E$600,1,0)</f>
        <v>#N/A</v>
      </c>
    </row>
    <row r="671" spans="1:35" ht="18" x14ac:dyDescent="0.25">
      <c r="A671" s="235">
        <v>310410</v>
      </c>
      <c r="B671" s="235" t="s">
        <v>5109</v>
      </c>
      <c r="C671" s="235" t="s">
        <v>5110</v>
      </c>
      <c r="D671" s="235" t="s">
        <v>444</v>
      </c>
      <c r="E671"/>
      <c r="F671" s="126"/>
      <c r="G671" s="236"/>
      <c r="H671"/>
      <c r="I671" t="s">
        <v>107</v>
      </c>
      <c r="J671" s="236"/>
      <c r="K671"/>
      <c r="L671"/>
      <c r="M671"/>
      <c r="N671"/>
      <c r="O671"/>
      <c r="P671"/>
      <c r="Q671"/>
      <c r="U671"/>
      <c r="V671" t="s">
        <v>4335</v>
      </c>
      <c r="W671" s="236"/>
      <c r="X671"/>
      <c r="Y671"/>
      <c r="Z671"/>
      <c r="AA671"/>
      <c r="AB671"/>
      <c r="AC671"/>
      <c r="AD671"/>
      <c r="AE671"/>
      <c r="AF671"/>
      <c r="AG671"/>
      <c r="AH671" s="115" t="s">
        <v>4308</v>
      </c>
      <c r="AI671" s="115" t="e">
        <f>VLOOKUP(A671,'[2]دراسات قانونية'!$A$3:$E$600,1,0)</f>
        <v>#N/A</v>
      </c>
    </row>
    <row r="672" spans="1:35" ht="18" hidden="1" x14ac:dyDescent="0.25">
      <c r="A672" s="235">
        <v>310413</v>
      </c>
      <c r="B672" s="235" t="s">
        <v>5111</v>
      </c>
      <c r="C672" s="235" t="s">
        <v>5112</v>
      </c>
      <c r="D672" s="235" t="s">
        <v>232</v>
      </c>
      <c r="E672"/>
      <c r="F672" s="126"/>
      <c r="G672" s="236"/>
      <c r="H672"/>
      <c r="I672" t="s">
        <v>199</v>
      </c>
      <c r="J672" s="236"/>
      <c r="K672"/>
      <c r="L672"/>
      <c r="M672"/>
      <c r="N672"/>
      <c r="O672"/>
      <c r="P672"/>
      <c r="Q672"/>
      <c r="U672"/>
      <c r="V672" t="s">
        <v>4335</v>
      </c>
      <c r="W672" s="236"/>
      <c r="X672"/>
      <c r="Y672"/>
      <c r="Z672"/>
      <c r="AA672"/>
      <c r="AB672"/>
      <c r="AC672"/>
      <c r="AD672"/>
      <c r="AE672"/>
      <c r="AF672"/>
      <c r="AG672"/>
      <c r="AH672" s="115" t="s">
        <v>4308</v>
      </c>
    </row>
    <row r="673" spans="1:35" hidden="1" x14ac:dyDescent="0.25">
      <c r="A673">
        <v>310417</v>
      </c>
      <c r="B673" t="s">
        <v>5113</v>
      </c>
      <c r="C673" t="s">
        <v>5114</v>
      </c>
      <c r="D673" t="s">
        <v>884</v>
      </c>
      <c r="E673" t="s">
        <v>76</v>
      </c>
      <c r="F673" s="126">
        <v>31781</v>
      </c>
      <c r="G673" t="s">
        <v>18</v>
      </c>
      <c r="H673" t="s">
        <v>16</v>
      </c>
      <c r="I673" t="s">
        <v>136</v>
      </c>
      <c r="J673" t="s">
        <v>1226</v>
      </c>
      <c r="K673"/>
      <c r="L673" t="s">
        <v>18</v>
      </c>
      <c r="M673"/>
      <c r="N673"/>
      <c r="O673"/>
      <c r="P673"/>
      <c r="Q673"/>
      <c r="U673"/>
      <c r="V673" t="s">
        <v>16596</v>
      </c>
      <c r="W673"/>
      <c r="X673"/>
      <c r="Y673"/>
      <c r="Z673"/>
      <c r="AA673"/>
      <c r="AB673"/>
      <c r="AC673"/>
      <c r="AD673"/>
      <c r="AE673"/>
      <c r="AF673" t="s">
        <v>4308</v>
      </c>
      <c r="AG673" t="s">
        <v>4308</v>
      </c>
      <c r="AH673" s="115" t="s">
        <v>4308</v>
      </c>
    </row>
    <row r="674" spans="1:35" hidden="1" x14ac:dyDescent="0.25">
      <c r="A674">
        <v>310425</v>
      </c>
      <c r="B674" t="s">
        <v>5115</v>
      </c>
      <c r="C674" t="s">
        <v>5116</v>
      </c>
      <c r="D674" t="s">
        <v>1242</v>
      </c>
      <c r="E674" t="s">
        <v>76</v>
      </c>
      <c r="F674" s="126"/>
      <c r="G674"/>
      <c r="H674" t="s">
        <v>16</v>
      </c>
      <c r="I674" t="s">
        <v>136</v>
      </c>
      <c r="J674"/>
      <c r="K674"/>
      <c r="L674"/>
      <c r="M674"/>
      <c r="N674"/>
      <c r="O674"/>
      <c r="P674"/>
      <c r="Q674"/>
      <c r="U674"/>
      <c r="V674" t="s">
        <v>4412</v>
      </c>
      <c r="W674"/>
      <c r="X674"/>
      <c r="Y674"/>
      <c r="Z674"/>
      <c r="AA674"/>
      <c r="AB674"/>
      <c r="AC674"/>
      <c r="AD674"/>
      <c r="AE674"/>
      <c r="AF674"/>
      <c r="AG674"/>
      <c r="AH674" s="115" t="s">
        <v>4308</v>
      </c>
    </row>
    <row r="675" spans="1:35" hidden="1" x14ac:dyDescent="0.25">
      <c r="A675" s="115">
        <v>310458</v>
      </c>
      <c r="B675" s="115" t="s">
        <v>1974</v>
      </c>
      <c r="C675" s="115" t="s">
        <v>212</v>
      </c>
      <c r="D675" s="115" t="s">
        <v>306</v>
      </c>
      <c r="E675" s="115" t="s">
        <v>76</v>
      </c>
      <c r="F675" s="237">
        <v>31779</v>
      </c>
      <c r="G675" s="115" t="s">
        <v>18</v>
      </c>
      <c r="H675" s="115" t="s">
        <v>16</v>
      </c>
      <c r="I675" t="s">
        <v>199</v>
      </c>
      <c r="J675" s="115" t="s">
        <v>1226</v>
      </c>
      <c r="L675" s="115" t="s">
        <v>18</v>
      </c>
      <c r="U675"/>
      <c r="V675" t="s">
        <v>16597</v>
      </c>
      <c r="AF675" s="115" t="s">
        <v>4308</v>
      </c>
      <c r="AG675" s="115" t="s">
        <v>4308</v>
      </c>
      <c r="AH675" s="115" t="s">
        <v>4308</v>
      </c>
    </row>
    <row r="676" spans="1:35" ht="18" hidden="1" x14ac:dyDescent="0.25">
      <c r="A676" s="235">
        <v>310466</v>
      </c>
      <c r="B676" s="235" t="s">
        <v>5117</v>
      </c>
      <c r="C676" s="235" t="s">
        <v>1095</v>
      </c>
      <c r="D676" s="235" t="s">
        <v>1242</v>
      </c>
      <c r="E676"/>
      <c r="F676" s="126"/>
      <c r="G676" s="236"/>
      <c r="H676"/>
      <c r="I676" t="s">
        <v>129</v>
      </c>
      <c r="J676" s="236"/>
      <c r="K676"/>
      <c r="L676"/>
      <c r="M676"/>
      <c r="N676"/>
      <c r="O676"/>
      <c r="P676"/>
      <c r="Q676"/>
      <c r="U676"/>
      <c r="V676" t="s">
        <v>4335</v>
      </c>
      <c r="W676" s="236"/>
      <c r="X676"/>
      <c r="Y676"/>
      <c r="Z676"/>
      <c r="AA676"/>
      <c r="AB676"/>
      <c r="AC676"/>
      <c r="AD676"/>
      <c r="AE676"/>
      <c r="AF676"/>
      <c r="AG676"/>
      <c r="AH676" s="115" t="s">
        <v>4308</v>
      </c>
    </row>
    <row r="677" spans="1:35" hidden="1" x14ac:dyDescent="0.25">
      <c r="A677" s="115">
        <v>310492</v>
      </c>
      <c r="B677" s="115" t="s">
        <v>4383</v>
      </c>
      <c r="C677" s="115" t="s">
        <v>212</v>
      </c>
      <c r="D677" s="115" t="s">
        <v>4384</v>
      </c>
      <c r="F677" s="237"/>
      <c r="I677" t="s">
        <v>199</v>
      </c>
      <c r="R677" s="115">
        <v>9070</v>
      </c>
      <c r="S677" s="115">
        <v>45714</v>
      </c>
      <c r="T677" s="115">
        <v>200000</v>
      </c>
      <c r="U677"/>
      <c r="V677" t="s">
        <v>4338</v>
      </c>
    </row>
    <row r="678" spans="1:35" ht="18" x14ac:dyDescent="0.25">
      <c r="A678" s="235">
        <v>310500</v>
      </c>
      <c r="B678" s="235" t="s">
        <v>1416</v>
      </c>
      <c r="C678" s="235" t="s">
        <v>244</v>
      </c>
      <c r="D678" s="235" t="s">
        <v>1242</v>
      </c>
      <c r="E678"/>
      <c r="F678" s="126"/>
      <c r="G678" s="236"/>
      <c r="H678"/>
      <c r="I678" t="s">
        <v>107</v>
      </c>
      <c r="J678" s="236"/>
      <c r="K678"/>
      <c r="L678"/>
      <c r="M678"/>
      <c r="N678"/>
      <c r="O678"/>
      <c r="P678"/>
      <c r="Q678"/>
      <c r="U678"/>
      <c r="V678" t="s">
        <v>4335</v>
      </c>
      <c r="W678" s="236"/>
      <c r="X678"/>
      <c r="Y678"/>
      <c r="Z678"/>
      <c r="AA678"/>
      <c r="AB678"/>
      <c r="AC678"/>
      <c r="AD678"/>
      <c r="AE678"/>
      <c r="AF678"/>
      <c r="AG678"/>
      <c r="AH678" s="115" t="s">
        <v>4308</v>
      </c>
      <c r="AI678" s="115" t="e">
        <f>VLOOKUP(A678,'[2]دراسات قانونية'!$A$3:$E$600,1,0)</f>
        <v>#N/A</v>
      </c>
    </row>
    <row r="679" spans="1:35" hidden="1" x14ac:dyDescent="0.25">
      <c r="A679" s="115">
        <v>310509</v>
      </c>
      <c r="B679" s="115" t="s">
        <v>1940</v>
      </c>
      <c r="C679" s="115" t="s">
        <v>920</v>
      </c>
      <c r="D679" s="115" t="s">
        <v>1070</v>
      </c>
      <c r="E679" s="115" t="s">
        <v>76</v>
      </c>
      <c r="F679" s="237">
        <v>31515</v>
      </c>
      <c r="G679" s="115" t="s">
        <v>18</v>
      </c>
      <c r="H679" s="115" t="s">
        <v>16</v>
      </c>
      <c r="I679" t="s">
        <v>199</v>
      </c>
      <c r="J679" s="115" t="s">
        <v>1226</v>
      </c>
      <c r="L679" s="115" t="s">
        <v>18</v>
      </c>
      <c r="U679"/>
      <c r="V679" t="s">
        <v>4337</v>
      </c>
      <c r="AH679" s="115" t="s">
        <v>4308</v>
      </c>
    </row>
    <row r="680" spans="1:35" ht="18" hidden="1" x14ac:dyDescent="0.25">
      <c r="A680" s="235">
        <v>310512</v>
      </c>
      <c r="B680" s="235" t="s">
        <v>5118</v>
      </c>
      <c r="C680" s="235" t="s">
        <v>250</v>
      </c>
      <c r="D680" s="235" t="s">
        <v>1242</v>
      </c>
      <c r="E680"/>
      <c r="F680" s="126"/>
      <c r="G680" s="236"/>
      <c r="H680"/>
      <c r="I680" t="s">
        <v>129</v>
      </c>
      <c r="J680" s="236"/>
      <c r="K680"/>
      <c r="L680"/>
      <c r="M680"/>
      <c r="N680"/>
      <c r="O680"/>
      <c r="P680"/>
      <c r="Q680"/>
      <c r="U680"/>
      <c r="V680" t="s">
        <v>4335</v>
      </c>
      <c r="W680" s="236"/>
      <c r="X680"/>
      <c r="Y680"/>
      <c r="Z680"/>
      <c r="AA680"/>
      <c r="AB680"/>
      <c r="AC680"/>
      <c r="AD680"/>
      <c r="AE680"/>
      <c r="AF680"/>
      <c r="AG680"/>
      <c r="AH680" s="115" t="s">
        <v>4308</v>
      </c>
    </row>
    <row r="681" spans="1:35" hidden="1" x14ac:dyDescent="0.25">
      <c r="A681" s="115">
        <v>310527</v>
      </c>
      <c r="B681" s="115" t="s">
        <v>4420</v>
      </c>
      <c r="C681" s="115" t="s">
        <v>244</v>
      </c>
      <c r="D681" s="115" t="s">
        <v>450</v>
      </c>
      <c r="F681" s="237"/>
      <c r="I681" t="s">
        <v>199</v>
      </c>
      <c r="U681"/>
      <c r="V681">
        <v>0</v>
      </c>
    </row>
    <row r="682" spans="1:35" hidden="1" x14ac:dyDescent="0.25">
      <c r="A682">
        <v>310542</v>
      </c>
      <c r="B682" t="s">
        <v>5119</v>
      </c>
      <c r="C682" t="s">
        <v>241</v>
      </c>
      <c r="D682" t="s">
        <v>5120</v>
      </c>
      <c r="E682"/>
      <c r="F682" s="126"/>
      <c r="G682"/>
      <c r="H682"/>
      <c r="I682" t="s">
        <v>136</v>
      </c>
      <c r="J682"/>
      <c r="K682"/>
      <c r="L682"/>
      <c r="M682"/>
      <c r="N682"/>
      <c r="O682"/>
      <c r="P682"/>
      <c r="Q682"/>
      <c r="U682"/>
      <c r="V682" t="s">
        <v>4335</v>
      </c>
      <c r="W682"/>
      <c r="X682"/>
      <c r="Y682"/>
      <c r="Z682"/>
      <c r="AA682"/>
      <c r="AB682"/>
      <c r="AC682"/>
      <c r="AD682"/>
      <c r="AE682"/>
      <c r="AF682"/>
      <c r="AG682"/>
      <c r="AH682" s="115" t="s">
        <v>4308</v>
      </c>
    </row>
    <row r="683" spans="1:35" ht="18" hidden="1" x14ac:dyDescent="0.25">
      <c r="A683" s="235">
        <v>310543</v>
      </c>
      <c r="B683" s="235" t="s">
        <v>5121</v>
      </c>
      <c r="C683" s="235" t="s">
        <v>339</v>
      </c>
      <c r="D683" s="235" t="s">
        <v>842</v>
      </c>
      <c r="E683"/>
      <c r="F683" s="126"/>
      <c r="G683" s="236"/>
      <c r="H683"/>
      <c r="I683" t="s">
        <v>199</v>
      </c>
      <c r="J683" s="236"/>
      <c r="K683"/>
      <c r="L683"/>
      <c r="M683"/>
      <c r="N683"/>
      <c r="O683"/>
      <c r="P683"/>
      <c r="Q683"/>
      <c r="U683"/>
      <c r="V683" t="s">
        <v>4337</v>
      </c>
      <c r="W683" s="236"/>
      <c r="X683"/>
      <c r="Y683"/>
      <c r="Z683"/>
      <c r="AA683"/>
      <c r="AB683"/>
      <c r="AC683"/>
      <c r="AD683"/>
      <c r="AE683"/>
      <c r="AF683"/>
      <c r="AG683"/>
      <c r="AH683" s="115" t="s">
        <v>4308</v>
      </c>
    </row>
    <row r="684" spans="1:35" ht="18" x14ac:dyDescent="0.25">
      <c r="A684" s="235">
        <v>310549</v>
      </c>
      <c r="B684" s="235" t="s">
        <v>663</v>
      </c>
      <c r="C684" s="235" t="s">
        <v>778</v>
      </c>
      <c r="D684" s="235" t="s">
        <v>534</v>
      </c>
      <c r="E684"/>
      <c r="F684" s="126"/>
      <c r="G684" s="236"/>
      <c r="H684"/>
      <c r="I684" t="s">
        <v>107</v>
      </c>
      <c r="J684" s="236"/>
      <c r="K684"/>
      <c r="L684"/>
      <c r="M684"/>
      <c r="N684"/>
      <c r="O684"/>
      <c r="P684"/>
      <c r="Q684"/>
      <c r="U684"/>
      <c r="V684" t="s">
        <v>4335</v>
      </c>
      <c r="W684" s="236"/>
      <c r="X684"/>
      <c r="Y684"/>
      <c r="Z684"/>
      <c r="AA684"/>
      <c r="AB684"/>
      <c r="AC684"/>
      <c r="AD684"/>
      <c r="AE684"/>
      <c r="AF684"/>
      <c r="AG684"/>
      <c r="AH684" s="115" t="s">
        <v>4308</v>
      </c>
      <c r="AI684" s="115" t="e">
        <f>VLOOKUP(A684,'[2]دراسات قانونية'!$A$3:$E$600,1,0)</f>
        <v>#N/A</v>
      </c>
    </row>
    <row r="685" spans="1:35" hidden="1" x14ac:dyDescent="0.25">
      <c r="A685" s="115">
        <v>310557</v>
      </c>
      <c r="B685" s="115" t="s">
        <v>4382</v>
      </c>
      <c r="C685" s="115" t="s">
        <v>212</v>
      </c>
      <c r="D685" s="115" t="s">
        <v>1979</v>
      </c>
      <c r="F685" s="237"/>
      <c r="I685" t="s">
        <v>199</v>
      </c>
      <c r="U685"/>
      <c r="V685" t="s">
        <v>4337</v>
      </c>
      <c r="AH685" s="115" t="s">
        <v>4308</v>
      </c>
    </row>
    <row r="686" spans="1:35" hidden="1" x14ac:dyDescent="0.25">
      <c r="A686" s="115">
        <v>310558</v>
      </c>
      <c r="B686" s="115" t="s">
        <v>1778</v>
      </c>
      <c r="C686" s="115" t="s">
        <v>1672</v>
      </c>
      <c r="D686" s="115" t="s">
        <v>222</v>
      </c>
      <c r="E686" s="115" t="s">
        <v>76</v>
      </c>
      <c r="F686" s="237">
        <v>25934</v>
      </c>
      <c r="G686" s="115" t="s">
        <v>18</v>
      </c>
      <c r="H686" s="115" t="s">
        <v>16</v>
      </c>
      <c r="I686" t="s">
        <v>199</v>
      </c>
      <c r="U686"/>
      <c r="V686" t="s">
        <v>4335</v>
      </c>
      <c r="AC686" s="115" t="s">
        <v>4308</v>
      </c>
      <c r="AD686" s="115" t="s">
        <v>4308</v>
      </c>
      <c r="AE686" s="115" t="s">
        <v>4308</v>
      </c>
      <c r="AF686" s="115" t="s">
        <v>4308</v>
      </c>
      <c r="AG686" s="115" t="s">
        <v>4308</v>
      </c>
      <c r="AH686" s="115" t="s">
        <v>4308</v>
      </c>
    </row>
    <row r="687" spans="1:35" ht="18" hidden="1" x14ac:dyDescent="0.25">
      <c r="A687" s="235">
        <v>310577</v>
      </c>
      <c r="B687" s="235" t="s">
        <v>5122</v>
      </c>
      <c r="C687" s="235" t="s">
        <v>408</v>
      </c>
      <c r="D687" s="235" t="s">
        <v>366</v>
      </c>
      <c r="E687"/>
      <c r="F687" s="126"/>
      <c r="G687" s="236"/>
      <c r="H687"/>
      <c r="I687" t="s">
        <v>199</v>
      </c>
      <c r="J687" s="236"/>
      <c r="K687"/>
      <c r="L687"/>
      <c r="M687"/>
      <c r="N687"/>
      <c r="O687"/>
      <c r="P687"/>
      <c r="Q687"/>
      <c r="U687"/>
      <c r="V687" t="s">
        <v>4335</v>
      </c>
      <c r="W687" s="236"/>
      <c r="X687"/>
      <c r="Y687"/>
      <c r="Z687"/>
      <c r="AA687"/>
      <c r="AB687"/>
      <c r="AC687"/>
      <c r="AD687"/>
      <c r="AE687"/>
      <c r="AF687"/>
      <c r="AG687"/>
      <c r="AH687" s="115" t="s">
        <v>4308</v>
      </c>
    </row>
    <row r="688" spans="1:35" ht="18" hidden="1" x14ac:dyDescent="0.25">
      <c r="A688" s="235">
        <v>310584</v>
      </c>
      <c r="B688" s="235" t="s">
        <v>5123</v>
      </c>
      <c r="C688" s="235" t="s">
        <v>5124</v>
      </c>
      <c r="D688" s="235" t="s">
        <v>5125</v>
      </c>
      <c r="E688"/>
      <c r="F688" s="126"/>
      <c r="G688" s="236"/>
      <c r="H688"/>
      <c r="I688" t="s">
        <v>129</v>
      </c>
      <c r="J688" s="236"/>
      <c r="K688"/>
      <c r="L688"/>
      <c r="M688"/>
      <c r="N688"/>
      <c r="O688"/>
      <c r="P688"/>
      <c r="Q688"/>
      <c r="U688"/>
      <c r="V688" t="s">
        <v>4335</v>
      </c>
      <c r="W688" s="236"/>
      <c r="X688"/>
      <c r="Y688"/>
      <c r="Z688"/>
      <c r="AA688"/>
      <c r="AB688"/>
      <c r="AC688"/>
      <c r="AD688"/>
      <c r="AE688"/>
      <c r="AF688"/>
      <c r="AG688"/>
      <c r="AH688" s="115" t="s">
        <v>4308</v>
      </c>
    </row>
    <row r="689" spans="1:35" hidden="1" x14ac:dyDescent="0.25">
      <c r="A689" s="115">
        <v>310635</v>
      </c>
      <c r="B689" s="115" t="s">
        <v>1994</v>
      </c>
      <c r="C689" s="115" t="s">
        <v>250</v>
      </c>
      <c r="D689" s="115" t="s">
        <v>1995</v>
      </c>
      <c r="E689" s="115" t="s">
        <v>76</v>
      </c>
      <c r="F689" s="237">
        <v>31048</v>
      </c>
      <c r="G689" s="115" t="s">
        <v>18</v>
      </c>
      <c r="H689" s="115" t="s">
        <v>16</v>
      </c>
      <c r="I689" t="s">
        <v>199</v>
      </c>
      <c r="J689" s="115" t="s">
        <v>1226</v>
      </c>
      <c r="L689" s="115" t="s">
        <v>18</v>
      </c>
      <c r="U689"/>
      <c r="V689" t="s">
        <v>4337</v>
      </c>
      <c r="AG689" s="115" t="s">
        <v>4308</v>
      </c>
      <c r="AH689" s="115" t="s">
        <v>4308</v>
      </c>
    </row>
    <row r="690" spans="1:35" ht="18" hidden="1" x14ac:dyDescent="0.25">
      <c r="A690" s="235">
        <v>310640</v>
      </c>
      <c r="B690" s="235" t="s">
        <v>5126</v>
      </c>
      <c r="C690" s="235" t="s">
        <v>548</v>
      </c>
      <c r="D690" s="235" t="s">
        <v>1242</v>
      </c>
      <c r="E690"/>
      <c r="F690" s="126"/>
      <c r="G690" s="236"/>
      <c r="H690"/>
      <c r="I690" t="s">
        <v>136</v>
      </c>
      <c r="J690" s="236"/>
      <c r="K690"/>
      <c r="L690"/>
      <c r="M690"/>
      <c r="N690"/>
      <c r="O690"/>
      <c r="P690"/>
      <c r="Q690"/>
      <c r="U690"/>
      <c r="V690" t="s">
        <v>4335</v>
      </c>
      <c r="W690" s="236"/>
      <c r="X690"/>
      <c r="Y690"/>
      <c r="Z690"/>
      <c r="AA690"/>
      <c r="AB690"/>
      <c r="AC690"/>
      <c r="AD690"/>
      <c r="AE690"/>
      <c r="AF690"/>
      <c r="AG690"/>
      <c r="AH690" s="115" t="s">
        <v>4308</v>
      </c>
    </row>
    <row r="691" spans="1:35" hidden="1" x14ac:dyDescent="0.25">
      <c r="A691" s="115">
        <v>310649</v>
      </c>
      <c r="B691" s="115" t="s">
        <v>1237</v>
      </c>
      <c r="C691" s="115" t="s">
        <v>227</v>
      </c>
      <c r="D691" s="115" t="s">
        <v>536</v>
      </c>
      <c r="E691" s="115" t="s">
        <v>76</v>
      </c>
      <c r="F691" s="237">
        <v>30935</v>
      </c>
      <c r="G691" s="115" t="s">
        <v>1016</v>
      </c>
      <c r="H691" s="115" t="s">
        <v>16</v>
      </c>
      <c r="I691" t="s">
        <v>199</v>
      </c>
      <c r="U691"/>
      <c r="V691" t="s">
        <v>4335</v>
      </c>
      <c r="AD691" s="115" t="s">
        <v>4308</v>
      </c>
      <c r="AE691" s="115" t="s">
        <v>4308</v>
      </c>
      <c r="AF691" s="115" t="s">
        <v>4308</v>
      </c>
      <c r="AG691" s="115" t="s">
        <v>4308</v>
      </c>
      <c r="AH691" s="115" t="s">
        <v>4308</v>
      </c>
    </row>
    <row r="692" spans="1:35" ht="18" x14ac:dyDescent="0.25">
      <c r="A692" s="235">
        <v>310669</v>
      </c>
      <c r="B692" s="235" t="s">
        <v>678</v>
      </c>
      <c r="C692" s="235" t="s">
        <v>250</v>
      </c>
      <c r="D692" s="235" t="s">
        <v>1242</v>
      </c>
      <c r="E692"/>
      <c r="F692" s="126"/>
      <c r="G692" s="236"/>
      <c r="H692"/>
      <c r="I692" t="s">
        <v>107</v>
      </c>
      <c r="J692" s="236"/>
      <c r="K692"/>
      <c r="L692"/>
      <c r="M692"/>
      <c r="N692"/>
      <c r="O692"/>
      <c r="P692"/>
      <c r="Q692"/>
      <c r="U692"/>
      <c r="V692" t="s">
        <v>4335</v>
      </c>
      <c r="W692" s="236"/>
      <c r="X692"/>
      <c r="Y692"/>
      <c r="Z692"/>
      <c r="AA692"/>
      <c r="AB692"/>
      <c r="AC692"/>
      <c r="AD692"/>
      <c r="AE692"/>
      <c r="AF692"/>
      <c r="AG692"/>
      <c r="AH692" s="115" t="s">
        <v>4308</v>
      </c>
      <c r="AI692" s="115" t="e">
        <f>VLOOKUP(A692,'[2]دراسات قانونية'!$A$3:$E$600,1,0)</f>
        <v>#N/A</v>
      </c>
    </row>
    <row r="693" spans="1:35" hidden="1" x14ac:dyDescent="0.25">
      <c r="A693" s="115">
        <v>310679</v>
      </c>
      <c r="B693" s="115" t="s">
        <v>678</v>
      </c>
      <c r="C693" s="115" t="s">
        <v>250</v>
      </c>
      <c r="D693" s="115" t="s">
        <v>672</v>
      </c>
      <c r="E693" s="115" t="s">
        <v>76</v>
      </c>
      <c r="F693" s="237">
        <v>31625</v>
      </c>
      <c r="G693" s="115" t="s">
        <v>40</v>
      </c>
      <c r="H693" s="115" t="s">
        <v>16</v>
      </c>
      <c r="I693" t="s">
        <v>199</v>
      </c>
      <c r="J693" s="115" t="s">
        <v>1226</v>
      </c>
      <c r="L693" s="115" t="s">
        <v>18</v>
      </c>
      <c r="U693"/>
      <c r="V693">
        <v>0</v>
      </c>
      <c r="AH693" s="115" t="s">
        <v>4308</v>
      </c>
    </row>
    <row r="694" spans="1:35" hidden="1" x14ac:dyDescent="0.25">
      <c r="A694">
        <v>310687</v>
      </c>
      <c r="B694" t="s">
        <v>5127</v>
      </c>
      <c r="C694" t="s">
        <v>692</v>
      </c>
      <c r="D694" t="s">
        <v>5128</v>
      </c>
      <c r="E694"/>
      <c r="F694" s="126"/>
      <c r="G694"/>
      <c r="H694"/>
      <c r="I694" t="s">
        <v>129</v>
      </c>
      <c r="J694"/>
      <c r="K694"/>
      <c r="L694"/>
      <c r="M694"/>
      <c r="N694"/>
      <c r="O694"/>
      <c r="P694"/>
      <c r="Q694"/>
      <c r="U694"/>
      <c r="V694" t="s">
        <v>4335</v>
      </c>
      <c r="W694"/>
      <c r="X694"/>
      <c r="Y694"/>
      <c r="Z694"/>
      <c r="AA694"/>
      <c r="AB694"/>
      <c r="AC694"/>
      <c r="AD694"/>
      <c r="AE694"/>
      <c r="AF694"/>
      <c r="AG694"/>
      <c r="AH694" s="115" t="s">
        <v>4308</v>
      </c>
    </row>
    <row r="695" spans="1:35" ht="18" hidden="1" x14ac:dyDescent="0.25">
      <c r="A695" s="235">
        <v>310693</v>
      </c>
      <c r="B695" s="235" t="s">
        <v>5129</v>
      </c>
      <c r="C695" s="235" t="s">
        <v>212</v>
      </c>
      <c r="D695" s="235" t="s">
        <v>1468</v>
      </c>
      <c r="E695"/>
      <c r="F695" s="126"/>
      <c r="G695" s="236"/>
      <c r="H695"/>
      <c r="I695" t="s">
        <v>136</v>
      </c>
      <c r="J695" s="236"/>
      <c r="K695"/>
      <c r="L695"/>
      <c r="M695"/>
      <c r="N695"/>
      <c r="O695"/>
      <c r="P695"/>
      <c r="Q695"/>
      <c r="U695"/>
      <c r="V695" t="s">
        <v>4335</v>
      </c>
      <c r="W695" s="236"/>
      <c r="X695"/>
      <c r="Y695"/>
      <c r="Z695"/>
      <c r="AA695"/>
      <c r="AB695"/>
      <c r="AC695"/>
      <c r="AD695"/>
      <c r="AE695"/>
      <c r="AF695"/>
      <c r="AG695"/>
      <c r="AH695" s="115" t="s">
        <v>4308</v>
      </c>
    </row>
    <row r="696" spans="1:35" hidden="1" x14ac:dyDescent="0.25">
      <c r="A696">
        <v>310705</v>
      </c>
      <c r="B696" t="s">
        <v>5130</v>
      </c>
      <c r="C696" t="s">
        <v>5131</v>
      </c>
      <c r="D696" t="s">
        <v>430</v>
      </c>
      <c r="E696" t="s">
        <v>76</v>
      </c>
      <c r="F696" s="126"/>
      <c r="G696"/>
      <c r="H696" t="s">
        <v>16</v>
      </c>
      <c r="I696" t="s">
        <v>136</v>
      </c>
      <c r="J696"/>
      <c r="K696"/>
      <c r="L696"/>
      <c r="M696"/>
      <c r="N696"/>
      <c r="O696"/>
      <c r="P696"/>
      <c r="Q696"/>
      <c r="U696"/>
      <c r="V696" t="s">
        <v>4329</v>
      </c>
      <c r="W696"/>
      <c r="X696"/>
      <c r="Y696"/>
      <c r="Z696"/>
      <c r="AA696"/>
      <c r="AB696"/>
      <c r="AC696"/>
      <c r="AD696" t="s">
        <v>4308</v>
      </c>
      <c r="AE696" t="s">
        <v>4308</v>
      </c>
      <c r="AF696" t="s">
        <v>4308</v>
      </c>
      <c r="AG696" t="s">
        <v>4308</v>
      </c>
      <c r="AH696" s="115" t="s">
        <v>4308</v>
      </c>
    </row>
    <row r="697" spans="1:35" ht="18" hidden="1" x14ac:dyDescent="0.25">
      <c r="A697" s="235">
        <v>310726</v>
      </c>
      <c r="B697" s="235" t="s">
        <v>5132</v>
      </c>
      <c r="C697" s="235" t="s">
        <v>394</v>
      </c>
      <c r="D697" s="235" t="s">
        <v>4813</v>
      </c>
      <c r="E697"/>
      <c r="F697" s="126"/>
      <c r="G697" s="236"/>
      <c r="H697"/>
      <c r="I697" t="s">
        <v>136</v>
      </c>
      <c r="J697" s="236"/>
      <c r="K697"/>
      <c r="L697"/>
      <c r="M697"/>
      <c r="N697"/>
      <c r="O697"/>
      <c r="P697"/>
      <c r="Q697"/>
      <c r="U697"/>
      <c r="V697" t="s">
        <v>4335</v>
      </c>
      <c r="W697" s="236"/>
      <c r="X697"/>
      <c r="Y697"/>
      <c r="Z697"/>
      <c r="AA697"/>
      <c r="AB697"/>
      <c r="AC697"/>
      <c r="AD697"/>
      <c r="AE697"/>
      <c r="AF697"/>
      <c r="AG697"/>
      <c r="AH697" s="115" t="s">
        <v>4308</v>
      </c>
    </row>
    <row r="698" spans="1:35" hidden="1" x14ac:dyDescent="0.25">
      <c r="A698" s="115">
        <v>310749</v>
      </c>
      <c r="B698" s="115" t="s">
        <v>1920</v>
      </c>
      <c r="C698" s="115" t="s">
        <v>821</v>
      </c>
      <c r="D698" s="115" t="s">
        <v>1389</v>
      </c>
      <c r="E698" s="115" t="s">
        <v>76</v>
      </c>
      <c r="F698" s="237">
        <v>20519</v>
      </c>
      <c r="G698" s="115" t="s">
        <v>423</v>
      </c>
      <c r="H698" s="115" t="s">
        <v>16</v>
      </c>
      <c r="I698" t="s">
        <v>199</v>
      </c>
      <c r="J698" s="115" t="s">
        <v>15</v>
      </c>
      <c r="L698" s="115" t="s">
        <v>18</v>
      </c>
      <c r="U698"/>
      <c r="V698" t="s">
        <v>4335</v>
      </c>
      <c r="AH698" s="115" t="s">
        <v>4308</v>
      </c>
    </row>
    <row r="699" spans="1:35" ht="18" hidden="1" x14ac:dyDescent="0.25">
      <c r="A699" s="235">
        <v>310756</v>
      </c>
      <c r="B699" s="235" t="s">
        <v>5133</v>
      </c>
      <c r="C699" s="235" t="s">
        <v>244</v>
      </c>
      <c r="D699" s="235" t="s">
        <v>1242</v>
      </c>
      <c r="E699"/>
      <c r="F699" s="126"/>
      <c r="G699" s="236"/>
      <c r="H699"/>
      <c r="I699" t="s">
        <v>129</v>
      </c>
      <c r="J699" s="236"/>
      <c r="K699"/>
      <c r="L699"/>
      <c r="M699"/>
      <c r="N699"/>
      <c r="O699"/>
      <c r="P699"/>
      <c r="Q699"/>
      <c r="U699"/>
      <c r="V699" t="s">
        <v>4334</v>
      </c>
      <c r="W699" s="236"/>
      <c r="X699"/>
      <c r="Y699"/>
      <c r="Z699"/>
      <c r="AA699"/>
      <c r="AB699"/>
      <c r="AC699"/>
      <c r="AD699"/>
      <c r="AE699"/>
      <c r="AF699"/>
      <c r="AG699"/>
      <c r="AH699" s="115" t="s">
        <v>4308</v>
      </c>
    </row>
    <row r="700" spans="1:35" ht="18" hidden="1" x14ac:dyDescent="0.25">
      <c r="A700" s="235">
        <v>310780</v>
      </c>
      <c r="B700" s="235" t="s">
        <v>5134</v>
      </c>
      <c r="C700" s="235" t="s">
        <v>589</v>
      </c>
      <c r="D700" s="235" t="s">
        <v>405</v>
      </c>
      <c r="E700"/>
      <c r="F700" s="126"/>
      <c r="G700" s="236"/>
      <c r="H700"/>
      <c r="I700" t="s">
        <v>129</v>
      </c>
      <c r="J700" s="236"/>
      <c r="K700"/>
      <c r="L700"/>
      <c r="M700"/>
      <c r="N700"/>
      <c r="O700"/>
      <c r="P700"/>
      <c r="Q700"/>
      <c r="U700"/>
      <c r="V700" t="s">
        <v>4335</v>
      </c>
      <c r="W700" s="236"/>
      <c r="X700"/>
      <c r="Y700"/>
      <c r="Z700"/>
      <c r="AA700"/>
      <c r="AB700"/>
      <c r="AC700"/>
      <c r="AD700"/>
      <c r="AE700"/>
      <c r="AF700"/>
      <c r="AG700"/>
      <c r="AH700" s="115" t="s">
        <v>4308</v>
      </c>
    </row>
    <row r="701" spans="1:35" ht="18" x14ac:dyDescent="0.25">
      <c r="A701" s="235">
        <v>310835</v>
      </c>
      <c r="B701" s="235" t="s">
        <v>5135</v>
      </c>
      <c r="C701" s="235" t="s">
        <v>403</v>
      </c>
      <c r="D701" s="235" t="s">
        <v>320</v>
      </c>
      <c r="E701"/>
      <c r="F701" s="126"/>
      <c r="G701" s="236"/>
      <c r="H701"/>
      <c r="I701" t="s">
        <v>107</v>
      </c>
      <c r="J701" s="236"/>
      <c r="K701"/>
      <c r="L701"/>
      <c r="M701"/>
      <c r="N701"/>
      <c r="O701"/>
      <c r="P701"/>
      <c r="Q701"/>
      <c r="U701"/>
      <c r="V701" t="s">
        <v>4335</v>
      </c>
      <c r="W701" s="236"/>
      <c r="X701"/>
      <c r="Y701"/>
      <c r="Z701"/>
      <c r="AA701"/>
      <c r="AB701"/>
      <c r="AC701"/>
      <c r="AD701"/>
      <c r="AE701"/>
      <c r="AF701"/>
      <c r="AG701"/>
      <c r="AH701" s="115" t="s">
        <v>4308</v>
      </c>
      <c r="AI701" s="115" t="e">
        <f>VLOOKUP(A701,'[2]دراسات قانونية'!$A$3:$E$600,1,0)</f>
        <v>#N/A</v>
      </c>
    </row>
    <row r="702" spans="1:35" hidden="1" x14ac:dyDescent="0.25">
      <c r="A702">
        <v>310879</v>
      </c>
      <c r="B702" t="s">
        <v>5136</v>
      </c>
      <c r="C702" t="s">
        <v>279</v>
      </c>
      <c r="D702" t="s">
        <v>5137</v>
      </c>
      <c r="E702"/>
      <c r="F702" s="126"/>
      <c r="G702"/>
      <c r="H702"/>
      <c r="I702" t="s">
        <v>129</v>
      </c>
      <c r="J702"/>
      <c r="K702"/>
      <c r="L702"/>
      <c r="M702"/>
      <c r="N702"/>
      <c r="O702"/>
      <c r="P702"/>
      <c r="Q702"/>
      <c r="U702"/>
      <c r="V702" t="s">
        <v>4338</v>
      </c>
      <c r="W702"/>
      <c r="X702"/>
      <c r="Y702"/>
      <c r="Z702"/>
      <c r="AA702"/>
      <c r="AB702"/>
      <c r="AC702"/>
      <c r="AD702"/>
      <c r="AE702"/>
      <c r="AF702"/>
      <c r="AG702"/>
    </row>
    <row r="703" spans="1:35" hidden="1" x14ac:dyDescent="0.25">
      <c r="A703">
        <v>310892</v>
      </c>
      <c r="B703" t="s">
        <v>5138</v>
      </c>
      <c r="C703" t="s">
        <v>250</v>
      </c>
      <c r="D703" t="s">
        <v>5139</v>
      </c>
      <c r="E703" t="s">
        <v>76</v>
      </c>
      <c r="F703" s="126">
        <v>30695</v>
      </c>
      <c r="G703" t="s">
        <v>2240</v>
      </c>
      <c r="H703" t="s">
        <v>16</v>
      </c>
      <c r="I703" t="s">
        <v>129</v>
      </c>
      <c r="J703" t="s">
        <v>1226</v>
      </c>
      <c r="K703"/>
      <c r="L703" t="s">
        <v>47</v>
      </c>
      <c r="M703"/>
      <c r="N703"/>
      <c r="O703"/>
      <c r="P703"/>
      <c r="Q703"/>
      <c r="U703"/>
      <c r="V703" t="s">
        <v>16623</v>
      </c>
      <c r="W703"/>
      <c r="X703"/>
      <c r="Y703"/>
      <c r="Z703"/>
      <c r="AA703"/>
      <c r="AB703"/>
      <c r="AC703"/>
      <c r="AD703"/>
      <c r="AE703" t="s">
        <v>4308</v>
      </c>
      <c r="AF703" t="s">
        <v>4308</v>
      </c>
      <c r="AG703" t="s">
        <v>4308</v>
      </c>
      <c r="AH703" s="115" t="s">
        <v>4308</v>
      </c>
    </row>
    <row r="704" spans="1:35" ht="18" hidden="1" x14ac:dyDescent="0.25">
      <c r="A704" s="235">
        <v>310893</v>
      </c>
      <c r="B704" s="235" t="s">
        <v>5140</v>
      </c>
      <c r="C704" s="235" t="s">
        <v>602</v>
      </c>
      <c r="D704" s="235" t="s">
        <v>1242</v>
      </c>
      <c r="E704"/>
      <c r="F704" s="126"/>
      <c r="G704" s="236"/>
      <c r="H704"/>
      <c r="I704" t="s">
        <v>199</v>
      </c>
      <c r="J704" s="236"/>
      <c r="K704"/>
      <c r="L704"/>
      <c r="M704"/>
      <c r="N704"/>
      <c r="O704"/>
      <c r="P704"/>
      <c r="Q704"/>
      <c r="U704"/>
      <c r="V704">
        <v>0</v>
      </c>
      <c r="W704" s="236"/>
      <c r="X704"/>
      <c r="Y704"/>
      <c r="Z704"/>
      <c r="AA704"/>
      <c r="AB704"/>
      <c r="AC704"/>
      <c r="AD704"/>
      <c r="AE704"/>
      <c r="AF704"/>
      <c r="AG704"/>
      <c r="AH704" s="115" t="s">
        <v>4308</v>
      </c>
    </row>
    <row r="705" spans="1:35" hidden="1" x14ac:dyDescent="0.25">
      <c r="A705">
        <v>310894</v>
      </c>
      <c r="B705" t="s">
        <v>5141</v>
      </c>
      <c r="C705" t="s">
        <v>1335</v>
      </c>
      <c r="D705" t="s">
        <v>5142</v>
      </c>
      <c r="E705" t="s">
        <v>76</v>
      </c>
      <c r="F705" s="126">
        <v>31116</v>
      </c>
      <c r="G705" t="s">
        <v>1336</v>
      </c>
      <c r="H705" t="s">
        <v>16</v>
      </c>
      <c r="I705" t="s">
        <v>136</v>
      </c>
      <c r="J705"/>
      <c r="K705"/>
      <c r="L705"/>
      <c r="M705"/>
      <c r="N705"/>
      <c r="O705"/>
      <c r="P705"/>
      <c r="Q705"/>
      <c r="U705"/>
      <c r="V705" t="s">
        <v>4329</v>
      </c>
      <c r="W705"/>
      <c r="X705"/>
      <c r="Y705"/>
      <c r="Z705"/>
      <c r="AA705"/>
      <c r="AB705" t="s">
        <v>4308</v>
      </c>
      <c r="AC705" t="s">
        <v>4308</v>
      </c>
      <c r="AD705" t="s">
        <v>4308</v>
      </c>
      <c r="AE705" t="s">
        <v>4308</v>
      </c>
      <c r="AF705" t="s">
        <v>4308</v>
      </c>
      <c r="AG705" t="s">
        <v>4308</v>
      </c>
      <c r="AH705" s="115" t="s">
        <v>4308</v>
      </c>
    </row>
    <row r="706" spans="1:35" ht="18" hidden="1" x14ac:dyDescent="0.25">
      <c r="A706" s="235">
        <v>310909</v>
      </c>
      <c r="B706" s="235" t="s">
        <v>5143</v>
      </c>
      <c r="C706" s="235" t="s">
        <v>466</v>
      </c>
      <c r="D706" s="235" t="s">
        <v>1083</v>
      </c>
      <c r="E706"/>
      <c r="F706" s="126"/>
      <c r="G706" s="236"/>
      <c r="H706"/>
      <c r="I706" t="s">
        <v>136</v>
      </c>
      <c r="J706" s="236"/>
      <c r="K706"/>
      <c r="L706"/>
      <c r="M706"/>
      <c r="N706"/>
      <c r="O706"/>
      <c r="P706"/>
      <c r="Q706"/>
      <c r="U706"/>
      <c r="V706" t="s">
        <v>4335</v>
      </c>
      <c r="W706" s="236"/>
      <c r="X706"/>
      <c r="Y706"/>
      <c r="Z706"/>
      <c r="AA706"/>
      <c r="AB706"/>
      <c r="AC706"/>
      <c r="AD706"/>
      <c r="AE706"/>
      <c r="AF706"/>
      <c r="AG706"/>
      <c r="AH706" s="115" t="s">
        <v>4308</v>
      </c>
    </row>
    <row r="707" spans="1:35" ht="18" hidden="1" x14ac:dyDescent="0.25">
      <c r="A707" s="235">
        <v>310925</v>
      </c>
      <c r="B707" s="235" t="s">
        <v>5144</v>
      </c>
      <c r="C707" s="235" t="s">
        <v>5145</v>
      </c>
      <c r="D707" s="235" t="s">
        <v>1242</v>
      </c>
      <c r="E707"/>
      <c r="F707" s="126"/>
      <c r="G707" s="236"/>
      <c r="H707"/>
      <c r="I707" t="s">
        <v>199</v>
      </c>
      <c r="J707" s="236"/>
      <c r="K707"/>
      <c r="L707"/>
      <c r="M707"/>
      <c r="N707"/>
      <c r="O707"/>
      <c r="P707"/>
      <c r="Q707"/>
      <c r="U707"/>
      <c r="V707">
        <v>0</v>
      </c>
      <c r="W707" s="236"/>
      <c r="X707"/>
      <c r="Y707"/>
      <c r="Z707"/>
      <c r="AA707"/>
      <c r="AB707"/>
      <c r="AC707"/>
      <c r="AD707"/>
      <c r="AE707"/>
      <c r="AF707"/>
      <c r="AG707"/>
      <c r="AH707" s="115" t="s">
        <v>4308</v>
      </c>
    </row>
    <row r="708" spans="1:35" ht="18" hidden="1" x14ac:dyDescent="0.25">
      <c r="A708" s="235">
        <v>310929</v>
      </c>
      <c r="B708" s="235" t="s">
        <v>5146</v>
      </c>
      <c r="C708" s="235" t="s">
        <v>389</v>
      </c>
      <c r="D708" s="235" t="s">
        <v>1242</v>
      </c>
      <c r="E708"/>
      <c r="F708" s="126"/>
      <c r="G708" s="236"/>
      <c r="H708"/>
      <c r="I708" t="s">
        <v>129</v>
      </c>
      <c r="J708" s="236"/>
      <c r="K708"/>
      <c r="L708"/>
      <c r="M708"/>
      <c r="N708"/>
      <c r="O708"/>
      <c r="P708"/>
      <c r="Q708"/>
      <c r="U708"/>
      <c r="V708" t="s">
        <v>4335</v>
      </c>
      <c r="W708" s="236"/>
      <c r="X708"/>
      <c r="Y708"/>
      <c r="Z708"/>
      <c r="AA708"/>
      <c r="AB708"/>
      <c r="AC708"/>
      <c r="AD708"/>
      <c r="AE708"/>
      <c r="AF708"/>
      <c r="AG708"/>
      <c r="AH708" s="115" t="s">
        <v>4308</v>
      </c>
    </row>
    <row r="709" spans="1:35" ht="18" x14ac:dyDescent="0.25">
      <c r="A709" s="235">
        <v>310940</v>
      </c>
      <c r="B709" s="235" t="s">
        <v>5147</v>
      </c>
      <c r="C709" s="235" t="s">
        <v>212</v>
      </c>
      <c r="D709" s="235" t="s">
        <v>372</v>
      </c>
      <c r="E709"/>
      <c r="F709" s="126"/>
      <c r="G709" s="236"/>
      <c r="H709"/>
      <c r="I709" t="s">
        <v>107</v>
      </c>
      <c r="J709" s="236"/>
      <c r="K709"/>
      <c r="L709"/>
      <c r="M709"/>
      <c r="N709"/>
      <c r="O709"/>
      <c r="P709"/>
      <c r="Q709"/>
      <c r="U709"/>
      <c r="V709" t="s">
        <v>4337</v>
      </c>
      <c r="W709" s="236"/>
      <c r="X709"/>
      <c r="Y709"/>
      <c r="Z709"/>
      <c r="AA709"/>
      <c r="AB709"/>
      <c r="AC709"/>
      <c r="AD709"/>
      <c r="AE709"/>
      <c r="AF709"/>
      <c r="AG709"/>
      <c r="AH709" s="115" t="s">
        <v>4308</v>
      </c>
      <c r="AI709" s="115" t="e">
        <f>VLOOKUP(A709,'[2]دراسات قانونية'!$A$3:$E$600,1,0)</f>
        <v>#N/A</v>
      </c>
    </row>
    <row r="710" spans="1:35" ht="18" hidden="1" x14ac:dyDescent="0.25">
      <c r="A710" s="235">
        <v>310944</v>
      </c>
      <c r="B710" s="235" t="s">
        <v>5148</v>
      </c>
      <c r="C710" s="235" t="s">
        <v>865</v>
      </c>
      <c r="D710" s="235" t="s">
        <v>298</v>
      </c>
      <c r="E710"/>
      <c r="F710" s="126"/>
      <c r="G710" s="236"/>
      <c r="H710"/>
      <c r="I710" t="s">
        <v>199</v>
      </c>
      <c r="J710" s="236"/>
      <c r="K710"/>
      <c r="L710"/>
      <c r="M710"/>
      <c r="N710"/>
      <c r="O710"/>
      <c r="P710"/>
      <c r="Q710"/>
      <c r="U710"/>
      <c r="V710">
        <v>0</v>
      </c>
      <c r="W710" s="236"/>
      <c r="X710"/>
      <c r="Y710"/>
      <c r="Z710"/>
      <c r="AA710"/>
      <c r="AB710"/>
      <c r="AC710"/>
      <c r="AD710"/>
      <c r="AE710"/>
      <c r="AF710"/>
      <c r="AG710"/>
    </row>
    <row r="711" spans="1:35" ht="18" hidden="1" x14ac:dyDescent="0.25">
      <c r="A711" s="235">
        <v>310954</v>
      </c>
      <c r="B711" s="235" t="s">
        <v>5149</v>
      </c>
      <c r="C711" s="235" t="s">
        <v>212</v>
      </c>
      <c r="D711" s="235" t="s">
        <v>1242</v>
      </c>
      <c r="E711"/>
      <c r="F711" s="126"/>
      <c r="G711" s="236"/>
      <c r="H711"/>
      <c r="I711" t="s">
        <v>129</v>
      </c>
      <c r="J711" s="236"/>
      <c r="K711"/>
      <c r="L711"/>
      <c r="M711"/>
      <c r="N711"/>
      <c r="O711"/>
      <c r="P711"/>
      <c r="Q711"/>
      <c r="U711"/>
      <c r="V711" t="s">
        <v>4334</v>
      </c>
      <c r="W711" s="236"/>
      <c r="X711"/>
      <c r="Y711"/>
      <c r="Z711"/>
      <c r="AA711"/>
      <c r="AB711"/>
      <c r="AC711"/>
      <c r="AD711"/>
      <c r="AE711"/>
      <c r="AF711"/>
      <c r="AG711"/>
      <c r="AH711" s="115" t="s">
        <v>4308</v>
      </c>
    </row>
    <row r="712" spans="1:35" hidden="1" x14ac:dyDescent="0.25">
      <c r="A712">
        <v>310956</v>
      </c>
      <c r="B712" t="s">
        <v>5150</v>
      </c>
      <c r="C712" t="s">
        <v>868</v>
      </c>
      <c r="D712" t="s">
        <v>1413</v>
      </c>
      <c r="E712"/>
      <c r="F712" s="126"/>
      <c r="G712"/>
      <c r="H712"/>
      <c r="I712" t="s">
        <v>201</v>
      </c>
      <c r="J712"/>
      <c r="K712"/>
      <c r="L712"/>
      <c r="M712"/>
      <c r="N712"/>
      <c r="O712"/>
      <c r="P712"/>
      <c r="Q712"/>
      <c r="U712"/>
      <c r="V712" t="s">
        <v>4338</v>
      </c>
      <c r="W712"/>
      <c r="X712"/>
      <c r="Y712"/>
      <c r="Z712"/>
      <c r="AA712"/>
      <c r="AB712"/>
      <c r="AC712"/>
      <c r="AD712"/>
      <c r="AE712"/>
      <c r="AF712"/>
      <c r="AG712"/>
    </row>
    <row r="713" spans="1:35" ht="18" x14ac:dyDescent="0.25">
      <c r="A713" s="235">
        <v>310969</v>
      </c>
      <c r="B713" s="235" t="s">
        <v>5151</v>
      </c>
      <c r="C713" s="235" t="s">
        <v>548</v>
      </c>
      <c r="D713" s="235" t="s">
        <v>450</v>
      </c>
      <c r="E713"/>
      <c r="F713" s="126"/>
      <c r="G713" s="236"/>
      <c r="H713"/>
      <c r="I713" t="s">
        <v>107</v>
      </c>
      <c r="J713" s="236"/>
      <c r="K713"/>
      <c r="L713"/>
      <c r="M713"/>
      <c r="N713"/>
      <c r="O713"/>
      <c r="P713"/>
      <c r="Q713"/>
      <c r="U713"/>
      <c r="V713" t="s">
        <v>4335</v>
      </c>
      <c r="W713" s="236"/>
      <c r="X713"/>
      <c r="Y713"/>
      <c r="Z713"/>
      <c r="AA713"/>
      <c r="AB713"/>
      <c r="AC713"/>
      <c r="AD713"/>
      <c r="AE713"/>
      <c r="AF713"/>
      <c r="AG713"/>
      <c r="AH713" s="115" t="s">
        <v>4308</v>
      </c>
      <c r="AI713" s="115" t="e">
        <f>VLOOKUP(A713,'[2]دراسات قانونية'!$A$3:$E$600,1,0)</f>
        <v>#N/A</v>
      </c>
    </row>
    <row r="714" spans="1:35" hidden="1" x14ac:dyDescent="0.25">
      <c r="A714" s="115">
        <v>310970</v>
      </c>
      <c r="B714" s="115" t="s">
        <v>1927</v>
      </c>
      <c r="C714" s="115" t="s">
        <v>601</v>
      </c>
      <c r="D714" s="115" t="s">
        <v>707</v>
      </c>
      <c r="E714" s="115" t="s">
        <v>76</v>
      </c>
      <c r="F714" s="237">
        <v>29707</v>
      </c>
      <c r="G714" s="115" t="s">
        <v>243</v>
      </c>
      <c r="H714" s="115" t="s">
        <v>16</v>
      </c>
      <c r="I714" t="s">
        <v>199</v>
      </c>
      <c r="J714" s="115" t="s">
        <v>1226</v>
      </c>
      <c r="L714" s="115" t="s">
        <v>18</v>
      </c>
      <c r="U714"/>
      <c r="V714" t="s">
        <v>4336</v>
      </c>
      <c r="AG714" s="115" t="s">
        <v>4308</v>
      </c>
      <c r="AH714" s="115" t="s">
        <v>4308</v>
      </c>
    </row>
    <row r="715" spans="1:35" ht="18" hidden="1" x14ac:dyDescent="0.25">
      <c r="A715" s="235">
        <v>311013</v>
      </c>
      <c r="B715" s="235" t="s">
        <v>5152</v>
      </c>
      <c r="C715" s="235" t="s">
        <v>1069</v>
      </c>
      <c r="D715" s="235" t="s">
        <v>1460</v>
      </c>
      <c r="E715"/>
      <c r="F715" s="126"/>
      <c r="G715" s="236"/>
      <c r="H715"/>
      <c r="I715" t="s">
        <v>129</v>
      </c>
      <c r="J715" s="236"/>
      <c r="K715"/>
      <c r="L715"/>
      <c r="M715"/>
      <c r="N715"/>
      <c r="O715"/>
      <c r="P715"/>
      <c r="Q715"/>
      <c r="U715"/>
      <c r="V715" t="s">
        <v>4335</v>
      </c>
      <c r="W715" s="236"/>
      <c r="X715"/>
      <c r="Y715"/>
      <c r="Z715"/>
      <c r="AA715"/>
      <c r="AB715"/>
      <c r="AC715"/>
      <c r="AD715"/>
      <c r="AE715"/>
      <c r="AF715"/>
      <c r="AG715"/>
      <c r="AH715" s="115" t="s">
        <v>4308</v>
      </c>
    </row>
    <row r="716" spans="1:35" hidden="1" x14ac:dyDescent="0.25">
      <c r="A716" s="115">
        <v>311038</v>
      </c>
      <c r="B716" s="115" t="s">
        <v>4381</v>
      </c>
      <c r="C716" s="115" t="s">
        <v>241</v>
      </c>
      <c r="D716" s="115" t="s">
        <v>925</v>
      </c>
      <c r="F716" s="237"/>
      <c r="I716" t="s">
        <v>199</v>
      </c>
      <c r="U716"/>
      <c r="V716" t="s">
        <v>16598</v>
      </c>
    </row>
    <row r="717" spans="1:35" hidden="1" x14ac:dyDescent="0.25">
      <c r="A717" s="115">
        <v>311089</v>
      </c>
      <c r="B717" s="115" t="s">
        <v>4297</v>
      </c>
      <c r="C717" s="115" t="s">
        <v>828</v>
      </c>
      <c r="D717" s="115" t="s">
        <v>929</v>
      </c>
      <c r="E717" s="115" t="s">
        <v>76</v>
      </c>
      <c r="F717" s="237">
        <v>31959</v>
      </c>
      <c r="G717" s="115" t="s">
        <v>964</v>
      </c>
      <c r="H717" s="115" t="s">
        <v>16</v>
      </c>
      <c r="I717" t="s">
        <v>199</v>
      </c>
      <c r="J717" s="115" t="s">
        <v>1226</v>
      </c>
      <c r="L717" s="115" t="s">
        <v>30</v>
      </c>
      <c r="U717"/>
      <c r="V717" t="s">
        <v>4330</v>
      </c>
    </row>
    <row r="718" spans="1:35" hidden="1" x14ac:dyDescent="0.25">
      <c r="A718">
        <v>311105</v>
      </c>
      <c r="B718" t="s">
        <v>5153</v>
      </c>
      <c r="C718" t="s">
        <v>358</v>
      </c>
      <c r="D718" t="s">
        <v>924</v>
      </c>
      <c r="E718" t="s">
        <v>76</v>
      </c>
      <c r="F718" s="126">
        <v>25771</v>
      </c>
      <c r="G718" t="s">
        <v>18</v>
      </c>
      <c r="H718" t="s">
        <v>16</v>
      </c>
      <c r="I718" t="s">
        <v>129</v>
      </c>
      <c r="J718"/>
      <c r="K718"/>
      <c r="L718"/>
      <c r="M718"/>
      <c r="N718"/>
      <c r="O718"/>
      <c r="P718"/>
      <c r="Q718"/>
      <c r="U718"/>
      <c r="V718" t="s">
        <v>4335</v>
      </c>
      <c r="W718"/>
      <c r="X718"/>
      <c r="Y718"/>
      <c r="Z718"/>
      <c r="AA718"/>
      <c r="AB718"/>
      <c r="AC718"/>
      <c r="AD718" t="s">
        <v>4308</v>
      </c>
      <c r="AE718" t="s">
        <v>4308</v>
      </c>
      <c r="AF718" t="s">
        <v>4308</v>
      </c>
      <c r="AG718" t="s">
        <v>4308</v>
      </c>
      <c r="AH718" s="115" t="s">
        <v>4308</v>
      </c>
    </row>
    <row r="719" spans="1:35" hidden="1" x14ac:dyDescent="0.25">
      <c r="A719" s="115">
        <v>311113</v>
      </c>
      <c r="B719" s="115" t="s">
        <v>2043</v>
      </c>
      <c r="C719" s="115" t="s">
        <v>2044</v>
      </c>
      <c r="D719" s="115" t="s">
        <v>2045</v>
      </c>
      <c r="E719" s="115" t="s">
        <v>76</v>
      </c>
      <c r="F719" s="237">
        <v>31853</v>
      </c>
      <c r="G719" s="115" t="s">
        <v>61</v>
      </c>
      <c r="H719" s="115" t="s">
        <v>16</v>
      </c>
      <c r="I719" t="s">
        <v>199</v>
      </c>
      <c r="J719" s="115" t="s">
        <v>1226</v>
      </c>
      <c r="L719" s="115" t="s">
        <v>61</v>
      </c>
      <c r="U719"/>
      <c r="V719" t="s">
        <v>4414</v>
      </c>
      <c r="AH719" s="115" t="s">
        <v>4308</v>
      </c>
    </row>
    <row r="720" spans="1:35" ht="18" hidden="1" x14ac:dyDescent="0.25">
      <c r="A720" s="235">
        <v>311145</v>
      </c>
      <c r="B720" s="235" t="s">
        <v>5154</v>
      </c>
      <c r="C720" s="235" t="s">
        <v>457</v>
      </c>
      <c r="D720" s="235" t="s">
        <v>1242</v>
      </c>
      <c r="E720"/>
      <c r="F720" s="126"/>
      <c r="G720" s="236"/>
      <c r="H720"/>
      <c r="I720" t="s">
        <v>129</v>
      </c>
      <c r="J720" s="236"/>
      <c r="K720"/>
      <c r="L720"/>
      <c r="M720"/>
      <c r="N720"/>
      <c r="O720"/>
      <c r="P720"/>
      <c r="Q720"/>
      <c r="U720"/>
      <c r="V720" t="s">
        <v>4334</v>
      </c>
      <c r="W720" s="236"/>
      <c r="X720"/>
      <c r="Y720"/>
      <c r="Z720"/>
      <c r="AA720"/>
      <c r="AB720"/>
      <c r="AC720"/>
      <c r="AD720"/>
      <c r="AE720"/>
      <c r="AF720"/>
      <c r="AG720"/>
      <c r="AH720" s="115" t="s">
        <v>4308</v>
      </c>
    </row>
    <row r="721" spans="1:35" hidden="1" x14ac:dyDescent="0.25">
      <c r="A721" s="115">
        <v>311168</v>
      </c>
      <c r="B721" s="115" t="s">
        <v>1971</v>
      </c>
      <c r="C721" s="115" t="s">
        <v>339</v>
      </c>
      <c r="D721" s="115" t="s">
        <v>1972</v>
      </c>
      <c r="E721" s="115" t="s">
        <v>76</v>
      </c>
      <c r="F721" s="237">
        <v>31533</v>
      </c>
      <c r="G721" s="115" t="s">
        <v>1054</v>
      </c>
      <c r="I721" t="s">
        <v>199</v>
      </c>
      <c r="U721"/>
      <c r="V721" t="s">
        <v>16592</v>
      </c>
    </row>
    <row r="722" spans="1:35" ht="18" hidden="1" x14ac:dyDescent="0.25">
      <c r="A722" s="235">
        <v>311259</v>
      </c>
      <c r="B722" s="235" t="s">
        <v>5155</v>
      </c>
      <c r="C722" s="235" t="s">
        <v>384</v>
      </c>
      <c r="D722" s="235" t="s">
        <v>838</v>
      </c>
      <c r="E722"/>
      <c r="F722" s="126"/>
      <c r="G722" s="236"/>
      <c r="H722"/>
      <c r="I722" t="s">
        <v>199</v>
      </c>
      <c r="J722" s="236"/>
      <c r="K722"/>
      <c r="L722"/>
      <c r="M722"/>
      <c r="N722"/>
      <c r="O722"/>
      <c r="P722"/>
      <c r="Q722"/>
      <c r="U722"/>
      <c r="V722">
        <v>0</v>
      </c>
      <c r="W722" s="236"/>
      <c r="X722"/>
      <c r="Y722"/>
      <c r="Z722"/>
      <c r="AA722"/>
      <c r="AB722"/>
      <c r="AC722"/>
      <c r="AD722"/>
      <c r="AE722"/>
      <c r="AF722"/>
      <c r="AG722"/>
      <c r="AH722" s="115" t="s">
        <v>4308</v>
      </c>
    </row>
    <row r="723" spans="1:35" ht="18" hidden="1" x14ac:dyDescent="0.25">
      <c r="A723" s="235">
        <v>311287</v>
      </c>
      <c r="B723" s="235" t="s">
        <v>5156</v>
      </c>
      <c r="C723" s="235" t="s">
        <v>680</v>
      </c>
      <c r="D723" s="235" t="s">
        <v>5157</v>
      </c>
      <c r="E723"/>
      <c r="F723" s="126"/>
      <c r="G723" s="236"/>
      <c r="H723"/>
      <c r="I723" t="s">
        <v>136</v>
      </c>
      <c r="J723" s="236"/>
      <c r="K723"/>
      <c r="L723"/>
      <c r="M723"/>
      <c r="N723"/>
      <c r="O723"/>
      <c r="P723"/>
      <c r="Q723"/>
      <c r="U723"/>
      <c r="V723" t="s">
        <v>4334</v>
      </c>
      <c r="W723" s="236"/>
      <c r="X723"/>
      <c r="Y723"/>
      <c r="Z723"/>
      <c r="AA723"/>
      <c r="AB723"/>
      <c r="AC723"/>
      <c r="AD723"/>
      <c r="AE723"/>
      <c r="AF723"/>
      <c r="AG723"/>
      <c r="AH723" s="115" t="s">
        <v>4308</v>
      </c>
    </row>
    <row r="724" spans="1:35" hidden="1" x14ac:dyDescent="0.25">
      <c r="A724">
        <v>311291</v>
      </c>
      <c r="B724" t="s">
        <v>5158</v>
      </c>
      <c r="C724" t="s">
        <v>219</v>
      </c>
      <c r="D724" t="s">
        <v>585</v>
      </c>
      <c r="E724" t="s">
        <v>77</v>
      </c>
      <c r="F724" s="126">
        <v>30453</v>
      </c>
      <c r="G724" t="s">
        <v>406</v>
      </c>
      <c r="H724" t="s">
        <v>16</v>
      </c>
      <c r="I724" t="s">
        <v>136</v>
      </c>
      <c r="J724" t="s">
        <v>1226</v>
      </c>
      <c r="K724"/>
      <c r="L724" t="s">
        <v>30</v>
      </c>
      <c r="M724"/>
      <c r="N724"/>
      <c r="O724"/>
      <c r="P724"/>
      <c r="Q724"/>
      <c r="U724"/>
      <c r="V724" t="s">
        <v>4336</v>
      </c>
      <c r="W724"/>
      <c r="X724"/>
      <c r="Y724"/>
      <c r="Z724"/>
      <c r="AA724"/>
      <c r="AB724"/>
      <c r="AC724"/>
      <c r="AD724"/>
      <c r="AE724"/>
      <c r="AF724"/>
      <c r="AG724"/>
      <c r="AH724" s="115" t="s">
        <v>4308</v>
      </c>
    </row>
    <row r="725" spans="1:35" ht="18" x14ac:dyDescent="0.25">
      <c r="A725" s="235">
        <v>311294</v>
      </c>
      <c r="B725" s="235" t="s">
        <v>5159</v>
      </c>
      <c r="C725" s="235" t="s">
        <v>683</v>
      </c>
      <c r="D725" s="235" t="s">
        <v>1242</v>
      </c>
      <c r="E725"/>
      <c r="F725" s="126"/>
      <c r="G725" s="236"/>
      <c r="H725"/>
      <c r="I725" t="s">
        <v>107</v>
      </c>
      <c r="J725" s="236"/>
      <c r="K725"/>
      <c r="L725"/>
      <c r="M725"/>
      <c r="N725"/>
      <c r="O725"/>
      <c r="P725"/>
      <c r="Q725"/>
      <c r="U725"/>
      <c r="V725" t="s">
        <v>4335</v>
      </c>
      <c r="W725" s="236"/>
      <c r="X725"/>
      <c r="Y725"/>
      <c r="Z725"/>
      <c r="AA725"/>
      <c r="AB725"/>
      <c r="AC725"/>
      <c r="AD725"/>
      <c r="AE725"/>
      <c r="AF725"/>
      <c r="AG725"/>
      <c r="AH725" s="115" t="s">
        <v>4308</v>
      </c>
      <c r="AI725" s="115" t="e">
        <f>VLOOKUP(A725,'[2]دراسات قانونية'!$A$3:$E$600,1,0)</f>
        <v>#N/A</v>
      </c>
    </row>
    <row r="726" spans="1:35" ht="18" hidden="1" x14ac:dyDescent="0.25">
      <c r="A726" s="235">
        <v>311313</v>
      </c>
      <c r="B726" s="235" t="s">
        <v>5160</v>
      </c>
      <c r="C726" s="235" t="s">
        <v>332</v>
      </c>
      <c r="D726" s="235" t="s">
        <v>739</v>
      </c>
      <c r="E726"/>
      <c r="F726" s="126"/>
      <c r="G726" s="236"/>
      <c r="H726"/>
      <c r="I726" t="s">
        <v>199</v>
      </c>
      <c r="J726" s="236"/>
      <c r="K726"/>
      <c r="L726"/>
      <c r="M726"/>
      <c r="N726"/>
      <c r="O726"/>
      <c r="P726"/>
      <c r="Q726"/>
      <c r="U726"/>
      <c r="V726" t="s">
        <v>4334</v>
      </c>
      <c r="W726" s="236"/>
      <c r="X726"/>
      <c r="Y726"/>
      <c r="Z726"/>
      <c r="AA726"/>
      <c r="AB726"/>
      <c r="AC726"/>
      <c r="AD726"/>
      <c r="AE726"/>
      <c r="AF726"/>
      <c r="AG726"/>
      <c r="AH726" s="115" t="s">
        <v>4308</v>
      </c>
    </row>
    <row r="727" spans="1:35" hidden="1" x14ac:dyDescent="0.25">
      <c r="A727" s="115">
        <v>311339</v>
      </c>
      <c r="B727" s="115" t="s">
        <v>2774</v>
      </c>
      <c r="C727" s="115" t="s">
        <v>680</v>
      </c>
      <c r="D727" s="115" t="s">
        <v>2343</v>
      </c>
      <c r="E727" s="115" t="s">
        <v>76</v>
      </c>
      <c r="F727" s="237">
        <v>31760</v>
      </c>
      <c r="G727" s="115" t="s">
        <v>18</v>
      </c>
      <c r="H727" s="115" t="s">
        <v>16</v>
      </c>
      <c r="I727" t="s">
        <v>199</v>
      </c>
      <c r="J727" s="115" t="s">
        <v>1226</v>
      </c>
      <c r="L727" s="115" t="s">
        <v>18</v>
      </c>
      <c r="U727"/>
      <c r="V727">
        <v>0</v>
      </c>
    </row>
    <row r="728" spans="1:35" x14ac:dyDescent="0.25">
      <c r="A728" s="115">
        <v>311341</v>
      </c>
      <c r="B728" s="115" t="s">
        <v>5161</v>
      </c>
      <c r="C728" s="115" t="s">
        <v>212</v>
      </c>
      <c r="D728" s="115" t="s">
        <v>1324</v>
      </c>
      <c r="E728" s="115" t="s">
        <v>76</v>
      </c>
      <c r="F728" s="237">
        <v>30317</v>
      </c>
      <c r="G728" s="115" t="s">
        <v>27</v>
      </c>
      <c r="H728" s="115" t="s">
        <v>16</v>
      </c>
      <c r="I728" t="s">
        <v>107</v>
      </c>
      <c r="J728" s="115" t="s">
        <v>1226</v>
      </c>
      <c r="L728" s="115" t="s">
        <v>27</v>
      </c>
      <c r="U728"/>
      <c r="V728" t="s">
        <v>4334</v>
      </c>
      <c r="AG728" s="115" t="s">
        <v>4308</v>
      </c>
      <c r="AH728" s="115" t="s">
        <v>4308</v>
      </c>
      <c r="AI728" s="115" t="e">
        <f>VLOOKUP(A728,'[2]دراسات قانونية'!$A$3:$E$600,1,0)</f>
        <v>#N/A</v>
      </c>
    </row>
    <row r="729" spans="1:35" hidden="1" x14ac:dyDescent="0.25">
      <c r="A729" s="115">
        <v>311352</v>
      </c>
      <c r="B729" s="115" t="s">
        <v>3986</v>
      </c>
      <c r="C729" s="115" t="s">
        <v>212</v>
      </c>
      <c r="D729" s="115" t="s">
        <v>437</v>
      </c>
      <c r="E729" s="115" t="s">
        <v>76</v>
      </c>
      <c r="F729" s="237">
        <v>23012</v>
      </c>
      <c r="G729" s="115" t="s">
        <v>37</v>
      </c>
      <c r="H729" s="115" t="s">
        <v>16</v>
      </c>
      <c r="I729" t="s">
        <v>199</v>
      </c>
      <c r="J729" s="115" t="s">
        <v>1226</v>
      </c>
      <c r="L729" s="115" t="s">
        <v>37</v>
      </c>
      <c r="U729"/>
      <c r="V729">
        <v>0</v>
      </c>
    </row>
    <row r="730" spans="1:35" hidden="1" x14ac:dyDescent="0.25">
      <c r="A730" s="115">
        <v>311374</v>
      </c>
      <c r="B730" s="115" t="s">
        <v>4380</v>
      </c>
      <c r="C730" s="115" t="s">
        <v>661</v>
      </c>
      <c r="D730" s="115" t="s">
        <v>4252</v>
      </c>
      <c r="F730" s="237"/>
      <c r="I730" t="s">
        <v>199</v>
      </c>
      <c r="R730" s="115">
        <v>9280</v>
      </c>
      <c r="S730" s="115">
        <v>45721</v>
      </c>
      <c r="T730" s="115">
        <v>100000</v>
      </c>
      <c r="U730"/>
      <c r="V730" t="s">
        <v>4339</v>
      </c>
    </row>
    <row r="731" spans="1:35" ht="18" hidden="1" x14ac:dyDescent="0.25">
      <c r="A731" s="235">
        <v>311387</v>
      </c>
      <c r="B731" s="235" t="s">
        <v>5162</v>
      </c>
      <c r="C731" s="235" t="s">
        <v>244</v>
      </c>
      <c r="D731" s="235" t="s">
        <v>4453</v>
      </c>
      <c r="E731"/>
      <c r="F731" s="126"/>
      <c r="G731" s="236"/>
      <c r="H731"/>
      <c r="I731" t="s">
        <v>199</v>
      </c>
      <c r="J731" s="236"/>
      <c r="K731"/>
      <c r="L731"/>
      <c r="M731"/>
      <c r="N731"/>
      <c r="O731"/>
      <c r="P731"/>
      <c r="Q731"/>
      <c r="U731"/>
      <c r="V731" t="s">
        <v>4334</v>
      </c>
      <c r="W731" s="236"/>
      <c r="X731"/>
      <c r="Y731"/>
      <c r="Z731"/>
      <c r="AA731"/>
      <c r="AB731"/>
      <c r="AC731"/>
      <c r="AD731"/>
      <c r="AE731"/>
      <c r="AF731"/>
      <c r="AG731"/>
      <c r="AH731" s="115" t="s">
        <v>4308</v>
      </c>
    </row>
    <row r="732" spans="1:35" ht="18" x14ac:dyDescent="0.25">
      <c r="A732" s="235">
        <v>311401</v>
      </c>
      <c r="B732" s="235" t="s">
        <v>5163</v>
      </c>
      <c r="C732" s="235" t="s">
        <v>291</v>
      </c>
      <c r="D732" s="235" t="s">
        <v>1242</v>
      </c>
      <c r="E732"/>
      <c r="F732" s="126"/>
      <c r="G732" s="236"/>
      <c r="H732"/>
      <c r="I732" t="s">
        <v>107</v>
      </c>
      <c r="J732" s="236"/>
      <c r="K732"/>
      <c r="L732"/>
      <c r="M732"/>
      <c r="N732"/>
      <c r="O732"/>
      <c r="P732"/>
      <c r="Q732"/>
      <c r="U732"/>
      <c r="V732" t="s">
        <v>4335</v>
      </c>
      <c r="W732" s="236"/>
      <c r="X732"/>
      <c r="Y732"/>
      <c r="Z732"/>
      <c r="AA732"/>
      <c r="AB732"/>
      <c r="AC732"/>
      <c r="AD732"/>
      <c r="AE732"/>
      <c r="AF732"/>
      <c r="AG732"/>
      <c r="AH732" s="115" t="s">
        <v>4308</v>
      </c>
      <c r="AI732" s="115" t="e">
        <f>VLOOKUP(A732,'[2]دراسات قانونية'!$A$3:$E$600,1,0)</f>
        <v>#N/A</v>
      </c>
    </row>
    <row r="733" spans="1:35" ht="18" x14ac:dyDescent="0.25">
      <c r="A733" s="235">
        <v>311405</v>
      </c>
      <c r="B733" s="235" t="s">
        <v>5164</v>
      </c>
      <c r="C733" s="235" t="s">
        <v>332</v>
      </c>
      <c r="D733" s="235" t="s">
        <v>5165</v>
      </c>
      <c r="E733"/>
      <c r="F733" s="126"/>
      <c r="G733" s="236"/>
      <c r="H733"/>
      <c r="I733" t="s">
        <v>107</v>
      </c>
      <c r="J733" s="236"/>
      <c r="K733"/>
      <c r="L733"/>
      <c r="M733"/>
      <c r="N733"/>
      <c r="O733"/>
      <c r="P733"/>
      <c r="Q733"/>
      <c r="U733"/>
      <c r="V733" t="s">
        <v>4335</v>
      </c>
      <c r="W733" s="236"/>
      <c r="X733"/>
      <c r="Y733"/>
      <c r="Z733"/>
      <c r="AA733"/>
      <c r="AB733"/>
      <c r="AC733"/>
      <c r="AD733"/>
      <c r="AE733"/>
      <c r="AF733"/>
      <c r="AG733"/>
      <c r="AH733" s="115" t="s">
        <v>4308</v>
      </c>
      <c r="AI733" s="115" t="e">
        <f>VLOOKUP(A733,'[2]دراسات قانونية'!$A$3:$E$600,1,0)</f>
        <v>#N/A</v>
      </c>
    </row>
    <row r="734" spans="1:35" hidden="1" x14ac:dyDescent="0.25">
      <c r="A734" s="115">
        <v>311407</v>
      </c>
      <c r="B734" s="115" t="s">
        <v>2015</v>
      </c>
      <c r="C734" s="115" t="s">
        <v>340</v>
      </c>
      <c r="D734" s="115" t="s">
        <v>230</v>
      </c>
      <c r="E734" s="115" t="s">
        <v>76</v>
      </c>
      <c r="F734" s="237">
        <v>30682</v>
      </c>
      <c r="G734" s="115" t="s">
        <v>2016</v>
      </c>
      <c r="H734" s="115" t="s">
        <v>16</v>
      </c>
      <c r="I734" t="s">
        <v>199</v>
      </c>
      <c r="J734" s="115" t="s">
        <v>1226</v>
      </c>
      <c r="L734" s="115" t="s">
        <v>30</v>
      </c>
      <c r="U734"/>
      <c r="V734" t="s">
        <v>16592</v>
      </c>
    </row>
    <row r="735" spans="1:35" hidden="1" x14ac:dyDescent="0.25">
      <c r="A735">
        <v>311410</v>
      </c>
      <c r="B735" t="s">
        <v>5166</v>
      </c>
      <c r="C735" t="s">
        <v>223</v>
      </c>
      <c r="D735"/>
      <c r="E735" t="s">
        <v>76</v>
      </c>
      <c r="F735" s="126">
        <v>31674</v>
      </c>
      <c r="G735" t="s">
        <v>1967</v>
      </c>
      <c r="H735" t="s">
        <v>16</v>
      </c>
      <c r="I735" t="s">
        <v>129</v>
      </c>
      <c r="J735"/>
      <c r="K735"/>
      <c r="L735"/>
      <c r="M735"/>
      <c r="N735"/>
      <c r="O735"/>
      <c r="P735"/>
      <c r="Q735"/>
      <c r="U735"/>
      <c r="V735" t="s">
        <v>4335</v>
      </c>
      <c r="W735"/>
      <c r="X735"/>
      <c r="Y735"/>
      <c r="Z735"/>
      <c r="AA735"/>
      <c r="AB735"/>
      <c r="AC735"/>
      <c r="AD735" t="s">
        <v>4308</v>
      </c>
      <c r="AE735" t="s">
        <v>4308</v>
      </c>
      <c r="AF735" t="s">
        <v>4308</v>
      </c>
      <c r="AG735" t="s">
        <v>4308</v>
      </c>
      <c r="AH735" s="115" t="s">
        <v>4308</v>
      </c>
    </row>
    <row r="736" spans="1:35" ht="18" hidden="1" x14ac:dyDescent="0.25">
      <c r="A736" s="235">
        <v>311419</v>
      </c>
      <c r="B736" s="235" t="s">
        <v>5167</v>
      </c>
      <c r="C736" s="235" t="s">
        <v>271</v>
      </c>
      <c r="D736" s="235" t="s">
        <v>1010</v>
      </c>
      <c r="E736"/>
      <c r="F736" s="126"/>
      <c r="G736" s="236"/>
      <c r="H736"/>
      <c r="I736" t="s">
        <v>199</v>
      </c>
      <c r="J736" s="236"/>
      <c r="K736"/>
      <c r="L736"/>
      <c r="M736"/>
      <c r="N736"/>
      <c r="O736"/>
      <c r="P736"/>
      <c r="Q736"/>
      <c r="U736"/>
      <c r="V736" t="s">
        <v>4335</v>
      </c>
      <c r="W736" s="236"/>
      <c r="X736"/>
      <c r="Y736"/>
      <c r="Z736"/>
      <c r="AA736"/>
      <c r="AB736"/>
      <c r="AC736"/>
      <c r="AD736"/>
      <c r="AE736"/>
      <c r="AF736"/>
      <c r="AG736"/>
      <c r="AH736" s="115" t="s">
        <v>4308</v>
      </c>
    </row>
    <row r="737" spans="1:35" ht="18" hidden="1" x14ac:dyDescent="0.25">
      <c r="A737" s="235">
        <v>311459</v>
      </c>
      <c r="B737" s="235" t="s">
        <v>5168</v>
      </c>
      <c r="C737" s="235" t="s">
        <v>1411</v>
      </c>
      <c r="D737" s="235" t="s">
        <v>880</v>
      </c>
      <c r="E737"/>
      <c r="F737" s="126"/>
      <c r="G737" s="236"/>
      <c r="H737"/>
      <c r="I737" t="s">
        <v>199</v>
      </c>
      <c r="J737" s="236"/>
      <c r="K737"/>
      <c r="L737"/>
      <c r="M737"/>
      <c r="N737"/>
      <c r="O737"/>
      <c r="P737"/>
      <c r="Q737"/>
      <c r="U737"/>
      <c r="V737" t="s">
        <v>4335</v>
      </c>
      <c r="W737" s="236"/>
      <c r="X737"/>
      <c r="Y737"/>
      <c r="Z737"/>
      <c r="AA737"/>
      <c r="AB737"/>
      <c r="AC737"/>
      <c r="AD737"/>
      <c r="AE737"/>
      <c r="AF737"/>
      <c r="AG737"/>
      <c r="AH737" s="115" t="s">
        <v>4308</v>
      </c>
    </row>
    <row r="738" spans="1:35" ht="18" hidden="1" x14ac:dyDescent="0.25">
      <c r="A738" s="235">
        <v>311472</v>
      </c>
      <c r="B738" s="235" t="s">
        <v>5169</v>
      </c>
      <c r="C738" s="235" t="s">
        <v>246</v>
      </c>
      <c r="D738" s="235" t="s">
        <v>445</v>
      </c>
      <c r="E738"/>
      <c r="F738" s="126"/>
      <c r="G738" s="236"/>
      <c r="H738"/>
      <c r="I738" t="s">
        <v>136</v>
      </c>
      <c r="J738" s="236"/>
      <c r="K738"/>
      <c r="L738"/>
      <c r="M738"/>
      <c r="N738"/>
      <c r="O738"/>
      <c r="P738"/>
      <c r="Q738"/>
      <c r="U738"/>
      <c r="V738" t="s">
        <v>4335</v>
      </c>
      <c r="W738" s="236"/>
      <c r="X738"/>
      <c r="Y738"/>
      <c r="Z738"/>
      <c r="AA738"/>
      <c r="AB738"/>
      <c r="AC738"/>
      <c r="AD738"/>
      <c r="AE738"/>
      <c r="AF738"/>
      <c r="AG738"/>
      <c r="AH738" s="115" t="s">
        <v>4308</v>
      </c>
    </row>
    <row r="739" spans="1:35" hidden="1" x14ac:dyDescent="0.25">
      <c r="A739">
        <v>311477</v>
      </c>
      <c r="B739" t="s">
        <v>5170</v>
      </c>
      <c r="C739" t="s">
        <v>831</v>
      </c>
      <c r="D739" t="s">
        <v>5171</v>
      </c>
      <c r="E739"/>
      <c r="F739" s="126"/>
      <c r="G739"/>
      <c r="H739"/>
      <c r="I739" t="s">
        <v>136</v>
      </c>
      <c r="J739"/>
      <c r="K739"/>
      <c r="L739"/>
      <c r="M739"/>
      <c r="N739"/>
      <c r="O739"/>
      <c r="P739"/>
      <c r="Q739"/>
      <c r="U739"/>
      <c r="V739" t="s">
        <v>4338</v>
      </c>
      <c r="W739"/>
      <c r="X739"/>
      <c r="Y739"/>
      <c r="Z739"/>
      <c r="AA739"/>
      <c r="AB739"/>
      <c r="AC739"/>
      <c r="AD739"/>
      <c r="AE739"/>
      <c r="AF739"/>
      <c r="AG739" t="s">
        <v>4308</v>
      </c>
      <c r="AH739" s="115" t="s">
        <v>4308</v>
      </c>
    </row>
    <row r="740" spans="1:35" ht="18" x14ac:dyDescent="0.25">
      <c r="A740" s="235">
        <v>311483</v>
      </c>
      <c r="B740" s="235" t="s">
        <v>5172</v>
      </c>
      <c r="C740" s="235" t="s">
        <v>688</v>
      </c>
      <c r="D740" s="235" t="s">
        <v>924</v>
      </c>
      <c r="E740"/>
      <c r="F740" s="126"/>
      <c r="G740" s="236"/>
      <c r="H740"/>
      <c r="I740" t="s">
        <v>107</v>
      </c>
      <c r="J740" s="236"/>
      <c r="K740"/>
      <c r="L740"/>
      <c r="M740"/>
      <c r="N740"/>
      <c r="O740"/>
      <c r="P740"/>
      <c r="Q740"/>
      <c r="U740"/>
      <c r="V740"/>
      <c r="W740" s="236"/>
      <c r="X740"/>
      <c r="Y740"/>
      <c r="Z740"/>
      <c r="AA740"/>
      <c r="AB740"/>
      <c r="AC740"/>
      <c r="AD740"/>
      <c r="AE740"/>
      <c r="AF740"/>
      <c r="AG740"/>
      <c r="AI740" s="115">
        <f>VLOOKUP(A740,'[2]دراسات قانونية'!$A$3:$E$600,1,0)</f>
        <v>311483</v>
      </c>
    </row>
    <row r="741" spans="1:35" hidden="1" x14ac:dyDescent="0.25">
      <c r="A741" s="115">
        <v>311553</v>
      </c>
      <c r="B741" s="115" t="s">
        <v>2137</v>
      </c>
      <c r="C741" s="115" t="s">
        <v>231</v>
      </c>
      <c r="D741" s="115" t="s">
        <v>921</v>
      </c>
      <c r="E741" s="115" t="s">
        <v>77</v>
      </c>
      <c r="F741" s="237">
        <v>31417</v>
      </c>
      <c r="G741" s="115" t="s">
        <v>479</v>
      </c>
      <c r="H741" s="115" t="s">
        <v>16</v>
      </c>
      <c r="I741" t="s">
        <v>199</v>
      </c>
      <c r="J741" s="115" t="s">
        <v>1226</v>
      </c>
      <c r="L741" s="115" t="s">
        <v>67</v>
      </c>
      <c r="U741"/>
      <c r="V741" t="s">
        <v>4337</v>
      </c>
      <c r="AH741" s="115" t="s">
        <v>4308</v>
      </c>
    </row>
    <row r="742" spans="1:35" hidden="1" x14ac:dyDescent="0.25">
      <c r="A742" s="115">
        <v>311575</v>
      </c>
      <c r="B742" s="115" t="s">
        <v>4379</v>
      </c>
      <c r="C742" s="115" t="s">
        <v>227</v>
      </c>
      <c r="D742" s="115" t="s">
        <v>1492</v>
      </c>
      <c r="F742" s="237"/>
      <c r="I742" t="s">
        <v>199</v>
      </c>
      <c r="U742"/>
      <c r="V742" t="s">
        <v>4334</v>
      </c>
    </row>
    <row r="743" spans="1:35" ht="18" hidden="1" x14ac:dyDescent="0.25">
      <c r="A743" s="235">
        <v>311594</v>
      </c>
      <c r="B743" s="235" t="s">
        <v>5173</v>
      </c>
      <c r="C743" s="235" t="s">
        <v>668</v>
      </c>
      <c r="D743" s="235" t="s">
        <v>405</v>
      </c>
      <c r="E743"/>
      <c r="F743" s="126"/>
      <c r="G743" s="236"/>
      <c r="H743"/>
      <c r="I743" t="s">
        <v>199</v>
      </c>
      <c r="J743" s="236"/>
      <c r="K743"/>
      <c r="L743"/>
      <c r="M743"/>
      <c r="N743"/>
      <c r="O743"/>
      <c r="P743"/>
      <c r="Q743"/>
      <c r="U743"/>
      <c r="V743" t="s">
        <v>4334</v>
      </c>
      <c r="W743" s="236"/>
      <c r="X743"/>
      <c r="Y743"/>
      <c r="Z743"/>
      <c r="AA743"/>
      <c r="AB743"/>
      <c r="AC743"/>
      <c r="AD743"/>
      <c r="AE743"/>
      <c r="AF743"/>
      <c r="AG743"/>
      <c r="AH743" s="115" t="s">
        <v>4308</v>
      </c>
    </row>
    <row r="744" spans="1:35" ht="18" hidden="1" x14ac:dyDescent="0.25">
      <c r="A744" s="235">
        <v>311624</v>
      </c>
      <c r="B744" s="235" t="s">
        <v>5174</v>
      </c>
      <c r="C744" s="235" t="s">
        <v>250</v>
      </c>
      <c r="D744" s="235" t="s">
        <v>707</v>
      </c>
      <c r="E744"/>
      <c r="F744" s="126"/>
      <c r="G744" s="236"/>
      <c r="H744"/>
      <c r="I744" t="s">
        <v>136</v>
      </c>
      <c r="J744" s="236"/>
      <c r="K744"/>
      <c r="L744"/>
      <c r="M744"/>
      <c r="N744"/>
      <c r="O744"/>
      <c r="P744"/>
      <c r="Q744"/>
      <c r="U744"/>
      <c r="V744" t="s">
        <v>4335</v>
      </c>
      <c r="W744" s="236"/>
      <c r="X744"/>
      <c r="Y744"/>
      <c r="Z744"/>
      <c r="AA744"/>
      <c r="AB744"/>
      <c r="AC744"/>
      <c r="AD744"/>
      <c r="AE744"/>
      <c r="AF744"/>
      <c r="AG744"/>
      <c r="AH744" s="115" t="s">
        <v>4308</v>
      </c>
    </row>
    <row r="745" spans="1:35" ht="18" hidden="1" x14ac:dyDescent="0.25">
      <c r="A745" s="235">
        <v>311636</v>
      </c>
      <c r="B745" s="235" t="s">
        <v>5175</v>
      </c>
      <c r="C745" s="235" t="s">
        <v>5176</v>
      </c>
      <c r="D745" s="235" t="s">
        <v>330</v>
      </c>
      <c r="E745"/>
      <c r="F745" s="126"/>
      <c r="G745" s="236"/>
      <c r="H745"/>
      <c r="I745" t="s">
        <v>136</v>
      </c>
      <c r="J745" s="236"/>
      <c r="K745"/>
      <c r="L745"/>
      <c r="M745"/>
      <c r="N745"/>
      <c r="O745"/>
      <c r="P745"/>
      <c r="Q745"/>
      <c r="U745"/>
      <c r="V745" t="s">
        <v>4335</v>
      </c>
      <c r="W745" s="236"/>
      <c r="X745"/>
      <c r="Y745"/>
      <c r="Z745"/>
      <c r="AA745"/>
      <c r="AB745"/>
      <c r="AC745"/>
      <c r="AD745"/>
      <c r="AE745"/>
      <c r="AF745"/>
      <c r="AG745"/>
      <c r="AH745" s="115" t="s">
        <v>4308</v>
      </c>
    </row>
    <row r="746" spans="1:35" hidden="1" x14ac:dyDescent="0.25">
      <c r="A746" s="115">
        <v>311650</v>
      </c>
      <c r="B746" s="115" t="s">
        <v>2105</v>
      </c>
      <c r="C746" s="115" t="s">
        <v>362</v>
      </c>
      <c r="D746" s="115" t="s">
        <v>1457</v>
      </c>
      <c r="E746" s="115" t="s">
        <v>77</v>
      </c>
      <c r="F746" s="237">
        <v>32172</v>
      </c>
      <c r="G746" s="115" t="s">
        <v>1486</v>
      </c>
      <c r="H746" s="115" t="s">
        <v>16</v>
      </c>
      <c r="I746" t="s">
        <v>199</v>
      </c>
      <c r="J746" s="115" t="s">
        <v>1226</v>
      </c>
      <c r="L746" s="115" t="s">
        <v>30</v>
      </c>
      <c r="U746"/>
      <c r="V746" t="s">
        <v>4335</v>
      </c>
      <c r="AH746" s="115" t="s">
        <v>4308</v>
      </c>
    </row>
    <row r="747" spans="1:35" ht="18" hidden="1" x14ac:dyDescent="0.25">
      <c r="A747" s="235">
        <v>311654</v>
      </c>
      <c r="B747" s="235" t="s">
        <v>5177</v>
      </c>
      <c r="C747" s="235" t="s">
        <v>324</v>
      </c>
      <c r="D747" s="235" t="s">
        <v>447</v>
      </c>
      <c r="E747"/>
      <c r="F747" s="126"/>
      <c r="G747" s="236"/>
      <c r="H747"/>
      <c r="I747" t="s">
        <v>199</v>
      </c>
      <c r="J747" s="236"/>
      <c r="K747"/>
      <c r="L747"/>
      <c r="M747"/>
      <c r="N747"/>
      <c r="O747"/>
      <c r="P747"/>
      <c r="Q747"/>
      <c r="U747"/>
      <c r="V747" t="s">
        <v>16623</v>
      </c>
      <c r="W747" s="236"/>
      <c r="X747"/>
      <c r="Y747"/>
      <c r="Z747"/>
      <c r="AA747"/>
      <c r="AB747"/>
      <c r="AC747"/>
      <c r="AD747"/>
      <c r="AE747"/>
      <c r="AF747"/>
      <c r="AG747"/>
      <c r="AH747" s="115" t="s">
        <v>4308</v>
      </c>
    </row>
    <row r="748" spans="1:35" hidden="1" x14ac:dyDescent="0.25">
      <c r="A748">
        <v>311659</v>
      </c>
      <c r="B748" t="s">
        <v>5178</v>
      </c>
      <c r="C748" t="s">
        <v>1877</v>
      </c>
      <c r="D748" t="s">
        <v>5179</v>
      </c>
      <c r="E748" t="s">
        <v>76</v>
      </c>
      <c r="F748" s="126">
        <v>24361</v>
      </c>
      <c r="G748" t="s">
        <v>211</v>
      </c>
      <c r="H748" t="s">
        <v>16</v>
      </c>
      <c r="I748" t="s">
        <v>129</v>
      </c>
      <c r="J748" t="s">
        <v>1226</v>
      </c>
      <c r="K748"/>
      <c r="L748" t="s">
        <v>18</v>
      </c>
      <c r="M748"/>
      <c r="N748"/>
      <c r="O748"/>
      <c r="P748"/>
      <c r="Q748"/>
      <c r="U748"/>
      <c r="V748" t="s">
        <v>4334</v>
      </c>
      <c r="W748"/>
      <c r="X748"/>
      <c r="Y748"/>
      <c r="Z748"/>
      <c r="AA748"/>
      <c r="AB748"/>
      <c r="AC748"/>
      <c r="AD748"/>
      <c r="AE748"/>
      <c r="AF748"/>
      <c r="AG748"/>
    </row>
    <row r="749" spans="1:35" ht="18" hidden="1" x14ac:dyDescent="0.25">
      <c r="A749" s="235">
        <v>311684</v>
      </c>
      <c r="B749" s="235" t="s">
        <v>5180</v>
      </c>
      <c r="C749" s="235" t="s">
        <v>1273</v>
      </c>
      <c r="D749" s="235" t="s">
        <v>372</v>
      </c>
      <c r="E749"/>
      <c r="F749" s="126"/>
      <c r="G749" s="236"/>
      <c r="H749"/>
      <c r="I749" t="s">
        <v>136</v>
      </c>
      <c r="J749" s="236"/>
      <c r="K749"/>
      <c r="L749"/>
      <c r="M749"/>
      <c r="N749"/>
      <c r="O749"/>
      <c r="P749"/>
      <c r="Q749"/>
      <c r="U749"/>
      <c r="V749" t="s">
        <v>4334</v>
      </c>
      <c r="W749" s="236"/>
      <c r="X749"/>
      <c r="Y749"/>
      <c r="Z749"/>
      <c r="AA749"/>
      <c r="AB749"/>
      <c r="AC749"/>
      <c r="AD749"/>
      <c r="AE749"/>
      <c r="AF749"/>
      <c r="AG749"/>
      <c r="AH749" s="115" t="s">
        <v>4308</v>
      </c>
    </row>
    <row r="750" spans="1:35" ht="18" hidden="1" x14ac:dyDescent="0.25">
      <c r="A750" s="235">
        <v>311742</v>
      </c>
      <c r="B750" s="235" t="s">
        <v>5181</v>
      </c>
      <c r="C750" s="235" t="s">
        <v>1021</v>
      </c>
      <c r="D750" s="235" t="s">
        <v>1242</v>
      </c>
      <c r="E750"/>
      <c r="F750" s="126"/>
      <c r="G750" s="236"/>
      <c r="H750"/>
      <c r="I750" t="s">
        <v>129</v>
      </c>
      <c r="J750" s="236"/>
      <c r="K750"/>
      <c r="L750"/>
      <c r="M750"/>
      <c r="N750"/>
      <c r="O750"/>
      <c r="P750"/>
      <c r="Q750"/>
      <c r="U750"/>
      <c r="V750" t="s">
        <v>4335</v>
      </c>
      <c r="W750" s="236"/>
      <c r="X750"/>
      <c r="Y750"/>
      <c r="Z750"/>
      <c r="AA750"/>
      <c r="AB750"/>
      <c r="AC750"/>
      <c r="AD750"/>
      <c r="AE750"/>
      <c r="AF750"/>
      <c r="AG750"/>
      <c r="AH750" s="115" t="s">
        <v>4308</v>
      </c>
    </row>
    <row r="751" spans="1:35" hidden="1" x14ac:dyDescent="0.25">
      <c r="A751">
        <v>311744</v>
      </c>
      <c r="B751" t="s">
        <v>5182</v>
      </c>
      <c r="C751" t="s">
        <v>680</v>
      </c>
      <c r="D751" t="s">
        <v>706</v>
      </c>
      <c r="E751" t="s">
        <v>76</v>
      </c>
      <c r="F751" s="126">
        <v>30148</v>
      </c>
      <c r="G751" t="s">
        <v>55</v>
      </c>
      <c r="H751" t="s">
        <v>16</v>
      </c>
      <c r="I751" t="s">
        <v>136</v>
      </c>
      <c r="J751" t="s">
        <v>1226</v>
      </c>
      <c r="K751"/>
      <c r="L751" t="s">
        <v>55</v>
      </c>
      <c r="M751"/>
      <c r="N751"/>
      <c r="O751"/>
      <c r="P751"/>
      <c r="Q751"/>
      <c r="U751"/>
      <c r="V751">
        <v>0</v>
      </c>
      <c r="W751"/>
      <c r="X751"/>
      <c r="Y751"/>
      <c r="Z751"/>
      <c r="AA751"/>
      <c r="AB751"/>
      <c r="AC751"/>
      <c r="AD751"/>
      <c r="AE751"/>
      <c r="AF751"/>
      <c r="AG751"/>
    </row>
    <row r="752" spans="1:35" hidden="1" x14ac:dyDescent="0.25">
      <c r="A752" s="115">
        <v>311770</v>
      </c>
      <c r="B752" s="115" t="s">
        <v>1355</v>
      </c>
      <c r="C752" s="115" t="s">
        <v>386</v>
      </c>
      <c r="D752" s="115" t="s">
        <v>799</v>
      </c>
      <c r="E752" s="115" t="s">
        <v>76</v>
      </c>
      <c r="F752" s="237"/>
      <c r="H752" s="115" t="s">
        <v>16</v>
      </c>
      <c r="I752" t="s">
        <v>199</v>
      </c>
      <c r="U752"/>
      <c r="V752" t="s">
        <v>4335</v>
      </c>
      <c r="AD752" s="115" t="s">
        <v>4308</v>
      </c>
      <c r="AE752" s="115" t="s">
        <v>4308</v>
      </c>
      <c r="AF752" s="115" t="s">
        <v>4308</v>
      </c>
      <c r="AG752" s="115" t="s">
        <v>4308</v>
      </c>
      <c r="AH752" s="115" t="s">
        <v>4308</v>
      </c>
    </row>
    <row r="753" spans="1:35" hidden="1" x14ac:dyDescent="0.25">
      <c r="A753">
        <v>311783</v>
      </c>
      <c r="B753" t="s">
        <v>5183</v>
      </c>
      <c r="C753" t="s">
        <v>806</v>
      </c>
      <c r="D753" t="s">
        <v>637</v>
      </c>
      <c r="E753" t="s">
        <v>76</v>
      </c>
      <c r="F753" s="126"/>
      <c r="G753"/>
      <c r="H753" t="s">
        <v>16</v>
      </c>
      <c r="I753" t="s">
        <v>136</v>
      </c>
      <c r="J753"/>
      <c r="K753"/>
      <c r="L753"/>
      <c r="M753"/>
      <c r="N753"/>
      <c r="O753"/>
      <c r="P753"/>
      <c r="Q753"/>
      <c r="U753"/>
      <c r="V753" t="s">
        <v>4329</v>
      </c>
      <c r="W753"/>
      <c r="X753"/>
      <c r="Y753"/>
      <c r="Z753"/>
      <c r="AA753"/>
      <c r="AB753"/>
      <c r="AC753"/>
      <c r="AD753"/>
      <c r="AE753"/>
      <c r="AF753"/>
      <c r="AG753" t="s">
        <v>4308</v>
      </c>
      <c r="AH753" s="115" t="s">
        <v>4308</v>
      </c>
    </row>
    <row r="754" spans="1:35" ht="18" hidden="1" x14ac:dyDescent="0.25">
      <c r="A754" s="235">
        <v>311843</v>
      </c>
      <c r="B754" s="235" t="s">
        <v>5184</v>
      </c>
      <c r="C754" s="235" t="s">
        <v>339</v>
      </c>
      <c r="D754" s="235" t="s">
        <v>238</v>
      </c>
      <c r="E754"/>
      <c r="F754" s="126"/>
      <c r="G754" s="236"/>
      <c r="H754"/>
      <c r="I754" t="s">
        <v>199</v>
      </c>
      <c r="J754" s="236"/>
      <c r="K754"/>
      <c r="L754"/>
      <c r="M754"/>
      <c r="N754"/>
      <c r="O754"/>
      <c r="P754"/>
      <c r="Q754"/>
      <c r="U754"/>
      <c r="V754" t="s">
        <v>4334</v>
      </c>
      <c r="W754" s="236"/>
      <c r="X754"/>
      <c r="Y754"/>
      <c r="Z754"/>
      <c r="AA754"/>
      <c r="AB754"/>
      <c r="AC754"/>
      <c r="AD754"/>
      <c r="AE754"/>
      <c r="AF754"/>
      <c r="AG754"/>
      <c r="AH754" s="115" t="s">
        <v>4308</v>
      </c>
    </row>
    <row r="755" spans="1:35" hidden="1" x14ac:dyDescent="0.25">
      <c r="A755" s="115">
        <v>311855</v>
      </c>
      <c r="B755" s="115" t="s">
        <v>4378</v>
      </c>
      <c r="C755" s="115" t="s">
        <v>864</v>
      </c>
      <c r="D755" s="115" t="s">
        <v>504</v>
      </c>
      <c r="F755" s="237"/>
      <c r="I755" t="s">
        <v>199</v>
      </c>
      <c r="U755"/>
      <c r="V755" t="s">
        <v>4334</v>
      </c>
      <c r="AG755" s="115" t="s">
        <v>4308</v>
      </c>
      <c r="AH755" s="115" t="s">
        <v>4308</v>
      </c>
    </row>
    <row r="756" spans="1:35" ht="18" x14ac:dyDescent="0.25">
      <c r="A756" s="235">
        <v>311863</v>
      </c>
      <c r="B756" s="235" t="s">
        <v>5185</v>
      </c>
      <c r="C756" s="235" t="s">
        <v>4754</v>
      </c>
      <c r="D756" s="235" t="s">
        <v>1242</v>
      </c>
      <c r="E756"/>
      <c r="F756" s="126"/>
      <c r="G756" s="236"/>
      <c r="H756"/>
      <c r="I756" t="s">
        <v>107</v>
      </c>
      <c r="J756" s="236"/>
      <c r="K756"/>
      <c r="L756"/>
      <c r="M756"/>
      <c r="N756"/>
      <c r="O756"/>
      <c r="P756"/>
      <c r="Q756"/>
      <c r="U756"/>
      <c r="V756" t="s">
        <v>4335</v>
      </c>
      <c r="W756" s="236"/>
      <c r="X756"/>
      <c r="Y756"/>
      <c r="Z756"/>
      <c r="AA756"/>
      <c r="AB756"/>
      <c r="AC756"/>
      <c r="AD756"/>
      <c r="AE756"/>
      <c r="AF756"/>
      <c r="AG756"/>
      <c r="AH756" s="115" t="s">
        <v>4308</v>
      </c>
      <c r="AI756" s="115" t="e">
        <f>VLOOKUP(A756,'[2]دراسات قانونية'!$A$3:$E$600,1,0)</f>
        <v>#N/A</v>
      </c>
    </row>
    <row r="757" spans="1:35" hidden="1" x14ac:dyDescent="0.25">
      <c r="A757">
        <v>311870</v>
      </c>
      <c r="B757" t="s">
        <v>5186</v>
      </c>
      <c r="C757" t="s">
        <v>209</v>
      </c>
      <c r="D757" t="s">
        <v>4607</v>
      </c>
      <c r="E757"/>
      <c r="F757" s="126"/>
      <c r="G757"/>
      <c r="H757"/>
      <c r="I757" t="s">
        <v>136</v>
      </c>
      <c r="J757"/>
      <c r="K757"/>
      <c r="L757"/>
      <c r="M757"/>
      <c r="N757"/>
      <c r="O757"/>
      <c r="P757"/>
      <c r="Q757"/>
      <c r="U757"/>
      <c r="V757" t="s">
        <v>4334</v>
      </c>
      <c r="W757"/>
      <c r="X757"/>
      <c r="Y757"/>
      <c r="Z757"/>
      <c r="AA757"/>
      <c r="AB757"/>
      <c r="AC757"/>
      <c r="AD757"/>
      <c r="AE757"/>
      <c r="AF757"/>
      <c r="AG757"/>
    </row>
    <row r="758" spans="1:35" ht="18" hidden="1" x14ac:dyDescent="0.25">
      <c r="A758" s="235">
        <v>311877</v>
      </c>
      <c r="B758" s="235" t="s">
        <v>5187</v>
      </c>
      <c r="C758" s="235" t="s">
        <v>5188</v>
      </c>
      <c r="D758" s="235" t="s">
        <v>1242</v>
      </c>
      <c r="E758"/>
      <c r="F758" s="126"/>
      <c r="G758" s="236"/>
      <c r="H758"/>
      <c r="I758" t="s">
        <v>129</v>
      </c>
      <c r="J758" s="236"/>
      <c r="K758"/>
      <c r="L758"/>
      <c r="M758"/>
      <c r="N758"/>
      <c r="O758"/>
      <c r="P758"/>
      <c r="Q758"/>
      <c r="U758"/>
      <c r="V758" t="s">
        <v>4335</v>
      </c>
      <c r="W758" s="236"/>
      <c r="X758"/>
      <c r="Y758"/>
      <c r="Z758"/>
      <c r="AA758"/>
      <c r="AB758"/>
      <c r="AC758"/>
      <c r="AD758"/>
      <c r="AE758"/>
      <c r="AF758"/>
      <c r="AG758"/>
      <c r="AH758" s="115" t="s">
        <v>4308</v>
      </c>
    </row>
    <row r="759" spans="1:35" ht="18" hidden="1" x14ac:dyDescent="0.25">
      <c r="A759" s="235">
        <v>311884</v>
      </c>
      <c r="B759" s="235" t="s">
        <v>5189</v>
      </c>
      <c r="C759" s="235" t="s">
        <v>219</v>
      </c>
      <c r="D759" s="235" t="s">
        <v>281</v>
      </c>
      <c r="E759"/>
      <c r="F759" s="126"/>
      <c r="G759" s="236"/>
      <c r="H759"/>
      <c r="I759" t="s">
        <v>136</v>
      </c>
      <c r="J759" s="236"/>
      <c r="K759"/>
      <c r="L759"/>
      <c r="M759"/>
      <c r="N759"/>
      <c r="O759"/>
      <c r="P759"/>
      <c r="Q759"/>
      <c r="U759"/>
      <c r="V759" t="s">
        <v>4335</v>
      </c>
      <c r="W759" s="236"/>
      <c r="X759"/>
      <c r="Y759"/>
      <c r="Z759"/>
      <c r="AA759"/>
      <c r="AB759"/>
      <c r="AC759"/>
      <c r="AD759"/>
      <c r="AE759"/>
      <c r="AF759"/>
      <c r="AG759"/>
      <c r="AH759" s="115" t="s">
        <v>4308</v>
      </c>
    </row>
    <row r="760" spans="1:35" hidden="1" x14ac:dyDescent="0.25">
      <c r="A760">
        <v>311886</v>
      </c>
      <c r="B760" t="s">
        <v>5190</v>
      </c>
      <c r="C760" t="s">
        <v>264</v>
      </c>
      <c r="D760" t="s">
        <v>5191</v>
      </c>
      <c r="E760"/>
      <c r="F760" s="126"/>
      <c r="G760"/>
      <c r="H760"/>
      <c r="I760" t="s">
        <v>136</v>
      </c>
      <c r="J760"/>
      <c r="K760"/>
      <c r="L760"/>
      <c r="M760"/>
      <c r="N760"/>
      <c r="O760"/>
      <c r="P760"/>
      <c r="Q760"/>
      <c r="U760"/>
      <c r="V760" t="s">
        <v>4334</v>
      </c>
      <c r="W760"/>
      <c r="X760"/>
      <c r="Y760"/>
      <c r="Z760"/>
      <c r="AA760"/>
      <c r="AB760"/>
      <c r="AC760"/>
      <c r="AD760"/>
      <c r="AE760"/>
      <c r="AF760"/>
      <c r="AG760"/>
      <c r="AH760" s="115" t="s">
        <v>4308</v>
      </c>
    </row>
    <row r="761" spans="1:35" ht="18" hidden="1" x14ac:dyDescent="0.25">
      <c r="A761" s="235">
        <v>311890</v>
      </c>
      <c r="B761" s="235" t="s">
        <v>5192</v>
      </c>
      <c r="C761" s="235" t="s">
        <v>1055</v>
      </c>
      <c r="D761" s="235" t="s">
        <v>568</v>
      </c>
      <c r="E761"/>
      <c r="F761" s="126"/>
      <c r="G761" s="236"/>
      <c r="H761"/>
      <c r="I761" t="s">
        <v>199</v>
      </c>
      <c r="J761" s="236"/>
      <c r="K761"/>
      <c r="L761"/>
      <c r="M761"/>
      <c r="N761"/>
      <c r="O761"/>
      <c r="P761"/>
      <c r="Q761"/>
      <c r="U761"/>
      <c r="V761" t="s">
        <v>4414</v>
      </c>
      <c r="W761" s="236"/>
      <c r="X761"/>
      <c r="Y761"/>
      <c r="Z761"/>
      <c r="AA761"/>
      <c r="AB761"/>
      <c r="AC761"/>
      <c r="AD761"/>
      <c r="AE761"/>
      <c r="AF761"/>
      <c r="AG761"/>
      <c r="AH761" s="115" t="s">
        <v>4308</v>
      </c>
    </row>
    <row r="762" spans="1:35" ht="18" hidden="1" x14ac:dyDescent="0.25">
      <c r="A762" s="235">
        <v>311907</v>
      </c>
      <c r="B762" s="235" t="s">
        <v>5193</v>
      </c>
      <c r="C762" s="235" t="s">
        <v>394</v>
      </c>
      <c r="D762" s="235" t="s">
        <v>275</v>
      </c>
      <c r="E762"/>
      <c r="F762" s="126"/>
      <c r="G762" s="236"/>
      <c r="H762"/>
      <c r="I762" t="s">
        <v>136</v>
      </c>
      <c r="J762" s="236"/>
      <c r="K762"/>
      <c r="L762"/>
      <c r="M762"/>
      <c r="N762"/>
      <c r="O762"/>
      <c r="P762"/>
      <c r="Q762"/>
      <c r="U762"/>
      <c r="V762" t="s">
        <v>4335</v>
      </c>
      <c r="W762" s="236"/>
      <c r="X762"/>
      <c r="Y762"/>
      <c r="Z762"/>
      <c r="AA762"/>
      <c r="AB762"/>
      <c r="AC762"/>
      <c r="AD762"/>
      <c r="AE762"/>
      <c r="AF762"/>
      <c r="AG762"/>
      <c r="AH762" s="115" t="s">
        <v>4308</v>
      </c>
    </row>
    <row r="763" spans="1:35" hidden="1" x14ac:dyDescent="0.25">
      <c r="A763" s="115">
        <v>311918</v>
      </c>
      <c r="B763" s="115" t="s">
        <v>2029</v>
      </c>
      <c r="C763" s="115" t="s">
        <v>2030</v>
      </c>
      <c r="D763" s="115" t="s">
        <v>886</v>
      </c>
      <c r="E763" s="115" t="s">
        <v>77</v>
      </c>
      <c r="F763" s="237">
        <v>30614</v>
      </c>
      <c r="G763" s="115" t="s">
        <v>18</v>
      </c>
      <c r="H763" s="115" t="s">
        <v>16</v>
      </c>
      <c r="I763" t="s">
        <v>199</v>
      </c>
      <c r="J763" s="115" t="s">
        <v>1226</v>
      </c>
      <c r="L763" s="115" t="s">
        <v>18</v>
      </c>
      <c r="U763"/>
      <c r="V763" t="s">
        <v>4337</v>
      </c>
      <c r="AE763" s="115" t="s">
        <v>4308</v>
      </c>
      <c r="AF763" s="115" t="s">
        <v>4308</v>
      </c>
      <c r="AG763" s="115" t="s">
        <v>4308</v>
      </c>
      <c r="AH763" s="115" t="s">
        <v>4308</v>
      </c>
    </row>
    <row r="764" spans="1:35" hidden="1" x14ac:dyDescent="0.25">
      <c r="A764" s="115">
        <v>311929</v>
      </c>
      <c r="B764" s="115" t="s">
        <v>1485</v>
      </c>
      <c r="C764" s="115" t="s">
        <v>223</v>
      </c>
      <c r="D764" s="115" t="s">
        <v>280</v>
      </c>
      <c r="E764" s="115" t="s">
        <v>77</v>
      </c>
      <c r="F764" s="237">
        <v>29366</v>
      </c>
      <c r="G764" s="115" t="s">
        <v>240</v>
      </c>
      <c r="H764" s="115" t="s">
        <v>16</v>
      </c>
      <c r="I764" t="s">
        <v>199</v>
      </c>
      <c r="J764" s="115" t="s">
        <v>1226</v>
      </c>
      <c r="L764" s="115" t="s">
        <v>18</v>
      </c>
      <c r="U764"/>
      <c r="V764" t="s">
        <v>4334</v>
      </c>
    </row>
    <row r="765" spans="1:35" hidden="1" x14ac:dyDescent="0.25">
      <c r="A765">
        <v>311937</v>
      </c>
      <c r="B765" t="s">
        <v>5194</v>
      </c>
      <c r="C765" t="s">
        <v>1050</v>
      </c>
      <c r="D765" t="s">
        <v>281</v>
      </c>
      <c r="E765" t="s">
        <v>76</v>
      </c>
      <c r="F765" s="126"/>
      <c r="G765"/>
      <c r="H765" t="s">
        <v>16</v>
      </c>
      <c r="I765" t="s">
        <v>136</v>
      </c>
      <c r="J765"/>
      <c r="K765"/>
      <c r="L765"/>
      <c r="M765"/>
      <c r="N765"/>
      <c r="O765"/>
      <c r="P765"/>
      <c r="Q765"/>
      <c r="U765"/>
      <c r="V765" t="s">
        <v>4414</v>
      </c>
      <c r="W765"/>
      <c r="X765"/>
      <c r="Y765"/>
      <c r="Z765"/>
      <c r="AA765" t="s">
        <v>4308</v>
      </c>
      <c r="AB765" t="s">
        <v>4308</v>
      </c>
      <c r="AC765" t="s">
        <v>4308</v>
      </c>
      <c r="AD765" t="s">
        <v>4308</v>
      </c>
      <c r="AE765" t="s">
        <v>4308</v>
      </c>
      <c r="AF765" t="s">
        <v>4308</v>
      </c>
      <c r="AG765" t="s">
        <v>4308</v>
      </c>
      <c r="AH765" s="115" t="s">
        <v>4308</v>
      </c>
    </row>
    <row r="766" spans="1:35" hidden="1" x14ac:dyDescent="0.25">
      <c r="A766">
        <v>311951</v>
      </c>
      <c r="B766" t="s">
        <v>5195</v>
      </c>
      <c r="C766" t="s">
        <v>1000</v>
      </c>
      <c r="D766" t="s">
        <v>715</v>
      </c>
      <c r="E766"/>
      <c r="F766" s="126"/>
      <c r="G766"/>
      <c r="H766"/>
      <c r="I766" t="s">
        <v>136</v>
      </c>
      <c r="J766"/>
      <c r="K766"/>
      <c r="L766"/>
      <c r="M766"/>
      <c r="N766"/>
      <c r="O766"/>
      <c r="P766"/>
      <c r="Q766"/>
      <c r="U766"/>
      <c r="V766" t="s">
        <v>4335</v>
      </c>
      <c r="W766"/>
      <c r="X766"/>
      <c r="Y766"/>
      <c r="Z766"/>
      <c r="AA766"/>
      <c r="AB766"/>
      <c r="AC766"/>
      <c r="AD766"/>
      <c r="AE766"/>
      <c r="AF766"/>
      <c r="AG766"/>
      <c r="AH766" s="115" t="s">
        <v>4308</v>
      </c>
    </row>
    <row r="767" spans="1:35" ht="18" hidden="1" x14ac:dyDescent="0.25">
      <c r="A767" s="235">
        <v>311988</v>
      </c>
      <c r="B767" s="235" t="s">
        <v>5196</v>
      </c>
      <c r="C767" s="235" t="s">
        <v>727</v>
      </c>
      <c r="D767" s="235" t="s">
        <v>405</v>
      </c>
      <c r="E767"/>
      <c r="F767" s="126"/>
      <c r="G767" s="236"/>
      <c r="H767"/>
      <c r="I767" t="s">
        <v>199</v>
      </c>
      <c r="J767" s="236"/>
      <c r="K767"/>
      <c r="L767"/>
      <c r="M767"/>
      <c r="N767"/>
      <c r="O767"/>
      <c r="P767"/>
      <c r="Q767"/>
      <c r="U767"/>
      <c r="V767" t="s">
        <v>4335</v>
      </c>
      <c r="W767" s="236"/>
      <c r="X767"/>
      <c r="Y767"/>
      <c r="Z767"/>
      <c r="AA767"/>
      <c r="AB767"/>
      <c r="AC767"/>
      <c r="AD767"/>
      <c r="AE767"/>
      <c r="AF767"/>
      <c r="AG767"/>
      <c r="AH767" s="115" t="s">
        <v>4308</v>
      </c>
    </row>
    <row r="768" spans="1:35" hidden="1" x14ac:dyDescent="0.25">
      <c r="A768">
        <v>312011</v>
      </c>
      <c r="B768" t="s">
        <v>5197</v>
      </c>
      <c r="C768" t="s">
        <v>212</v>
      </c>
      <c r="D768" t="s">
        <v>5198</v>
      </c>
      <c r="E768" t="s">
        <v>77</v>
      </c>
      <c r="F768" s="126">
        <v>28602</v>
      </c>
      <c r="G768" t="s">
        <v>1527</v>
      </c>
      <c r="H768" t="s">
        <v>16</v>
      </c>
      <c r="I768" t="s">
        <v>129</v>
      </c>
      <c r="J768" t="s">
        <v>1226</v>
      </c>
      <c r="K768"/>
      <c r="L768" t="s">
        <v>30</v>
      </c>
      <c r="M768"/>
      <c r="N768"/>
      <c r="O768"/>
      <c r="P768"/>
      <c r="Q768"/>
      <c r="U768"/>
      <c r="V768" t="s">
        <v>4414</v>
      </c>
      <c r="W768"/>
      <c r="X768"/>
      <c r="Y768"/>
      <c r="Z768"/>
      <c r="AA768"/>
      <c r="AB768"/>
      <c r="AC768"/>
      <c r="AD768"/>
      <c r="AE768"/>
      <c r="AF768"/>
      <c r="AG768"/>
      <c r="AH768" s="115" t="s">
        <v>4308</v>
      </c>
    </row>
    <row r="769" spans="1:35" hidden="1" x14ac:dyDescent="0.25">
      <c r="A769" s="115">
        <v>312054</v>
      </c>
      <c r="B769" s="115" t="s">
        <v>1321</v>
      </c>
      <c r="C769" s="115" t="s">
        <v>227</v>
      </c>
      <c r="D769" s="115" t="s">
        <v>1322</v>
      </c>
      <c r="E769" s="115" t="s">
        <v>76</v>
      </c>
      <c r="F769" s="237">
        <v>28668</v>
      </c>
      <c r="G769" s="115" t="s">
        <v>18</v>
      </c>
      <c r="H769" s="115" t="s">
        <v>16</v>
      </c>
      <c r="I769" t="s">
        <v>199</v>
      </c>
      <c r="U769"/>
      <c r="V769" t="s">
        <v>4336</v>
      </c>
      <c r="AC769" s="115" t="s">
        <v>4308</v>
      </c>
      <c r="AD769" s="115" t="s">
        <v>4308</v>
      </c>
      <c r="AE769" s="115" t="s">
        <v>4308</v>
      </c>
      <c r="AF769" s="115" t="s">
        <v>4308</v>
      </c>
      <c r="AG769" s="115" t="s">
        <v>4308</v>
      </c>
      <c r="AH769" s="115" t="s">
        <v>4308</v>
      </c>
    </row>
    <row r="770" spans="1:35" ht="18" hidden="1" x14ac:dyDescent="0.25">
      <c r="A770" s="235">
        <v>312062</v>
      </c>
      <c r="B770" s="235" t="s">
        <v>5199</v>
      </c>
      <c r="C770" s="235" t="s">
        <v>614</v>
      </c>
      <c r="D770" s="235" t="s">
        <v>5200</v>
      </c>
      <c r="E770"/>
      <c r="F770" s="126"/>
      <c r="G770" s="236"/>
      <c r="H770"/>
      <c r="I770" t="s">
        <v>199</v>
      </c>
      <c r="J770" s="236"/>
      <c r="K770"/>
      <c r="L770"/>
      <c r="M770"/>
      <c r="N770"/>
      <c r="O770"/>
      <c r="P770"/>
      <c r="Q770"/>
      <c r="U770"/>
      <c r="V770" t="s">
        <v>4334</v>
      </c>
      <c r="W770" s="236"/>
      <c r="X770"/>
      <c r="Y770"/>
      <c r="Z770"/>
      <c r="AA770"/>
      <c r="AB770"/>
      <c r="AC770"/>
      <c r="AD770"/>
      <c r="AE770"/>
      <c r="AF770"/>
      <c r="AG770"/>
      <c r="AH770" s="115" t="s">
        <v>4308</v>
      </c>
    </row>
    <row r="771" spans="1:35" ht="18" x14ac:dyDescent="0.25">
      <c r="A771" s="235">
        <v>312075</v>
      </c>
      <c r="B771" s="235" t="s">
        <v>5201</v>
      </c>
      <c r="C771" s="235" t="s">
        <v>683</v>
      </c>
      <c r="D771" s="235" t="s">
        <v>5202</v>
      </c>
      <c r="E771"/>
      <c r="F771" s="126"/>
      <c r="G771" s="236"/>
      <c r="H771"/>
      <c r="I771" t="s">
        <v>107</v>
      </c>
      <c r="J771" s="236"/>
      <c r="K771"/>
      <c r="L771"/>
      <c r="M771"/>
      <c r="N771"/>
      <c r="O771"/>
      <c r="P771"/>
      <c r="Q771"/>
      <c r="U771"/>
      <c r="V771" t="s">
        <v>4335</v>
      </c>
      <c r="W771" s="236"/>
      <c r="X771"/>
      <c r="Y771"/>
      <c r="Z771"/>
      <c r="AA771"/>
      <c r="AB771"/>
      <c r="AC771"/>
      <c r="AD771"/>
      <c r="AE771"/>
      <c r="AF771"/>
      <c r="AG771"/>
      <c r="AH771" s="115" t="s">
        <v>4308</v>
      </c>
      <c r="AI771" s="115" t="e">
        <f>VLOOKUP(A771,'[2]دراسات قانونية'!$A$3:$E$600,1,0)</f>
        <v>#N/A</v>
      </c>
    </row>
    <row r="772" spans="1:35" hidden="1" x14ac:dyDescent="0.25">
      <c r="A772" s="115">
        <v>312083</v>
      </c>
      <c r="B772" s="115" t="s">
        <v>3448</v>
      </c>
      <c r="C772" s="115" t="s">
        <v>305</v>
      </c>
      <c r="D772" s="115" t="s">
        <v>313</v>
      </c>
      <c r="E772" s="115" t="s">
        <v>76</v>
      </c>
      <c r="F772" s="237">
        <v>29254</v>
      </c>
      <c r="G772" s="115" t="s">
        <v>428</v>
      </c>
      <c r="H772" s="115" t="s">
        <v>16</v>
      </c>
      <c r="I772" t="s">
        <v>199</v>
      </c>
      <c r="J772" s="115" t="s">
        <v>1226</v>
      </c>
      <c r="L772" s="115" t="s">
        <v>30</v>
      </c>
      <c r="U772"/>
      <c r="V772">
        <v>0</v>
      </c>
    </row>
    <row r="773" spans="1:35" ht="18" hidden="1" x14ac:dyDescent="0.25">
      <c r="A773" s="235">
        <v>312090</v>
      </c>
      <c r="B773" s="235" t="s">
        <v>5203</v>
      </c>
      <c r="C773" s="235" t="s">
        <v>1335</v>
      </c>
      <c r="D773" s="235" t="s">
        <v>521</v>
      </c>
      <c r="E773"/>
      <c r="F773" s="126"/>
      <c r="G773" s="236"/>
      <c r="H773"/>
      <c r="I773" t="s">
        <v>199</v>
      </c>
      <c r="J773" s="236"/>
      <c r="K773"/>
      <c r="L773"/>
      <c r="M773"/>
      <c r="N773"/>
      <c r="O773"/>
      <c r="P773"/>
      <c r="Q773"/>
      <c r="U773"/>
      <c r="V773" t="s">
        <v>16623</v>
      </c>
      <c r="W773" s="236"/>
      <c r="X773"/>
      <c r="Y773"/>
      <c r="Z773"/>
      <c r="AA773"/>
      <c r="AB773"/>
      <c r="AC773"/>
      <c r="AD773"/>
      <c r="AE773"/>
      <c r="AF773"/>
      <c r="AG773"/>
      <c r="AH773" s="115" t="s">
        <v>4308</v>
      </c>
    </row>
    <row r="774" spans="1:35" hidden="1" x14ac:dyDescent="0.25">
      <c r="A774" s="115">
        <v>312092</v>
      </c>
      <c r="B774" s="115" t="s">
        <v>1372</v>
      </c>
      <c r="C774" s="115" t="s">
        <v>212</v>
      </c>
      <c r="D774" s="115" t="s">
        <v>328</v>
      </c>
      <c r="E774" s="115" t="s">
        <v>77</v>
      </c>
      <c r="F774" s="237">
        <v>31003</v>
      </c>
      <c r="G774" s="115" t="s">
        <v>211</v>
      </c>
      <c r="H774" s="115" t="s">
        <v>16</v>
      </c>
      <c r="I774" t="s">
        <v>199</v>
      </c>
      <c r="J774" s="115" t="s">
        <v>1226</v>
      </c>
      <c r="L774" s="115" t="s">
        <v>18</v>
      </c>
      <c r="U774"/>
      <c r="V774" t="s">
        <v>4334</v>
      </c>
    </row>
    <row r="775" spans="1:35" ht="18" x14ac:dyDescent="0.25">
      <c r="A775" s="235">
        <v>312098</v>
      </c>
      <c r="B775" s="235" t="s">
        <v>5204</v>
      </c>
      <c r="C775" s="235" t="s">
        <v>1242</v>
      </c>
      <c r="D775" s="235" t="s">
        <v>5205</v>
      </c>
      <c r="E775"/>
      <c r="F775" s="126"/>
      <c r="G775" s="236"/>
      <c r="H775"/>
      <c r="I775" t="s">
        <v>107</v>
      </c>
      <c r="J775" s="236"/>
      <c r="K775"/>
      <c r="L775"/>
      <c r="M775"/>
      <c r="N775"/>
      <c r="O775"/>
      <c r="P775"/>
      <c r="Q775"/>
      <c r="U775"/>
      <c r="V775" t="s">
        <v>4335</v>
      </c>
      <c r="W775" s="236"/>
      <c r="X775"/>
      <c r="Y775"/>
      <c r="Z775"/>
      <c r="AA775"/>
      <c r="AB775"/>
      <c r="AC775"/>
      <c r="AD775"/>
      <c r="AE775"/>
      <c r="AF775"/>
      <c r="AG775"/>
      <c r="AH775" s="115" t="s">
        <v>4308</v>
      </c>
      <c r="AI775" s="115" t="e">
        <f>VLOOKUP(A775,'[2]دراسات قانونية'!$A$3:$E$600,1,0)</f>
        <v>#N/A</v>
      </c>
    </row>
    <row r="776" spans="1:35" ht="18" x14ac:dyDescent="0.25">
      <c r="A776" s="235">
        <v>312109</v>
      </c>
      <c r="B776" s="235" t="s">
        <v>5206</v>
      </c>
      <c r="C776" s="235" t="s">
        <v>218</v>
      </c>
      <c r="D776" s="235" t="s">
        <v>235</v>
      </c>
      <c r="E776"/>
      <c r="F776" s="126"/>
      <c r="G776" s="236"/>
      <c r="H776"/>
      <c r="I776" t="s">
        <v>107</v>
      </c>
      <c r="J776" s="236"/>
      <c r="K776"/>
      <c r="L776"/>
      <c r="M776"/>
      <c r="N776"/>
      <c r="O776"/>
      <c r="P776"/>
      <c r="Q776"/>
      <c r="U776"/>
      <c r="V776" t="s">
        <v>4335</v>
      </c>
      <c r="W776" s="236"/>
      <c r="X776"/>
      <c r="Y776"/>
      <c r="Z776"/>
      <c r="AA776"/>
      <c r="AB776"/>
      <c r="AC776"/>
      <c r="AD776"/>
      <c r="AE776"/>
      <c r="AF776"/>
      <c r="AG776"/>
      <c r="AH776" s="115" t="s">
        <v>4308</v>
      </c>
      <c r="AI776" s="115" t="e">
        <f>VLOOKUP(A776,'[2]دراسات قانونية'!$A$3:$E$600,1,0)</f>
        <v>#N/A</v>
      </c>
    </row>
    <row r="777" spans="1:35" hidden="1" x14ac:dyDescent="0.25">
      <c r="A777" s="115">
        <v>312122</v>
      </c>
      <c r="B777" s="115" t="s">
        <v>2055</v>
      </c>
      <c r="C777" s="115" t="s">
        <v>263</v>
      </c>
      <c r="D777" s="115" t="s">
        <v>929</v>
      </c>
      <c r="E777" s="115" t="s">
        <v>77</v>
      </c>
      <c r="F777" s="237">
        <v>25082</v>
      </c>
      <c r="G777" s="115" t="s">
        <v>18</v>
      </c>
      <c r="H777" s="115" t="s">
        <v>16</v>
      </c>
      <c r="I777" t="s">
        <v>199</v>
      </c>
      <c r="J777" s="115" t="s">
        <v>1226</v>
      </c>
      <c r="L777" s="115" t="s">
        <v>18</v>
      </c>
      <c r="U777"/>
      <c r="V777" t="s">
        <v>4334</v>
      </c>
      <c r="AE777" s="115" t="s">
        <v>4308</v>
      </c>
      <c r="AF777" s="115" t="s">
        <v>4308</v>
      </c>
      <c r="AG777" s="115" t="s">
        <v>4308</v>
      </c>
      <c r="AH777" s="115" t="s">
        <v>4308</v>
      </c>
    </row>
    <row r="778" spans="1:35" ht="18" x14ac:dyDescent="0.25">
      <c r="A778" s="235">
        <v>312135</v>
      </c>
      <c r="B778" s="235" t="s">
        <v>5207</v>
      </c>
      <c r="C778" s="235" t="s">
        <v>408</v>
      </c>
      <c r="D778" s="235" t="s">
        <v>239</v>
      </c>
      <c r="E778"/>
      <c r="F778" s="126"/>
      <c r="G778" s="236"/>
      <c r="H778"/>
      <c r="I778" t="s">
        <v>107</v>
      </c>
      <c r="J778" s="236"/>
      <c r="K778"/>
      <c r="L778"/>
      <c r="M778"/>
      <c r="N778"/>
      <c r="O778"/>
      <c r="P778"/>
      <c r="Q778"/>
      <c r="U778"/>
      <c r="V778" t="s">
        <v>4335</v>
      </c>
      <c r="W778" s="236"/>
      <c r="X778"/>
      <c r="Y778"/>
      <c r="Z778"/>
      <c r="AA778"/>
      <c r="AB778"/>
      <c r="AC778"/>
      <c r="AD778"/>
      <c r="AE778"/>
      <c r="AF778"/>
      <c r="AG778"/>
      <c r="AH778" s="115" t="s">
        <v>4308</v>
      </c>
      <c r="AI778" s="115" t="e">
        <f>VLOOKUP(A778,'[2]دراسات قانونية'!$A$3:$E$600,1,0)</f>
        <v>#N/A</v>
      </c>
    </row>
    <row r="779" spans="1:35" ht="18" x14ac:dyDescent="0.25">
      <c r="A779" s="235">
        <v>312144</v>
      </c>
      <c r="B779" s="235" t="s">
        <v>5208</v>
      </c>
      <c r="C779" s="235" t="e">
        <v>#N/A</v>
      </c>
      <c r="D779" s="235" t="s">
        <v>5209</v>
      </c>
      <c r="E779"/>
      <c r="F779" s="126"/>
      <c r="G779" s="236"/>
      <c r="H779"/>
      <c r="I779" t="s">
        <v>107</v>
      </c>
      <c r="J779" s="236"/>
      <c r="K779"/>
      <c r="L779"/>
      <c r="M779"/>
      <c r="N779"/>
      <c r="O779"/>
      <c r="P779"/>
      <c r="Q779"/>
      <c r="U779"/>
      <c r="V779"/>
      <c r="W779" s="236"/>
      <c r="X779"/>
      <c r="Y779"/>
      <c r="Z779"/>
      <c r="AA779"/>
      <c r="AB779"/>
      <c r="AC779"/>
      <c r="AD779"/>
      <c r="AE779"/>
      <c r="AF779"/>
      <c r="AG779"/>
      <c r="AI779" s="115">
        <f>VLOOKUP(A779,'[2]دراسات قانونية'!$A$3:$E$600,1,0)</f>
        <v>312144</v>
      </c>
    </row>
    <row r="780" spans="1:35" ht="18" hidden="1" x14ac:dyDescent="0.25">
      <c r="A780" s="235">
        <v>312148</v>
      </c>
      <c r="B780" s="235" t="s">
        <v>5210</v>
      </c>
      <c r="C780" s="235" t="s">
        <v>252</v>
      </c>
      <c r="D780" s="235" t="s">
        <v>759</v>
      </c>
      <c r="E780"/>
      <c r="F780" s="126"/>
      <c r="G780" s="236"/>
      <c r="H780"/>
      <c r="I780" t="s">
        <v>199</v>
      </c>
      <c r="J780" s="236"/>
      <c r="K780"/>
      <c r="L780"/>
      <c r="M780"/>
      <c r="N780"/>
      <c r="O780"/>
      <c r="P780"/>
      <c r="Q780"/>
      <c r="U780"/>
      <c r="V780" t="s">
        <v>4335</v>
      </c>
      <c r="W780" s="236"/>
      <c r="X780"/>
      <c r="Y780"/>
      <c r="Z780"/>
      <c r="AA780"/>
      <c r="AB780"/>
      <c r="AC780"/>
      <c r="AD780"/>
      <c r="AE780"/>
      <c r="AF780"/>
      <c r="AG780"/>
      <c r="AH780" s="115" t="s">
        <v>4308</v>
      </c>
    </row>
    <row r="781" spans="1:35" ht="18" hidden="1" x14ac:dyDescent="0.25">
      <c r="A781" s="235">
        <v>312151</v>
      </c>
      <c r="B781" s="235" t="s">
        <v>5211</v>
      </c>
      <c r="C781" s="235" t="s">
        <v>664</v>
      </c>
      <c r="D781" s="235" t="s">
        <v>220</v>
      </c>
      <c r="E781"/>
      <c r="F781" s="126"/>
      <c r="G781" s="236"/>
      <c r="H781"/>
      <c r="I781" t="s">
        <v>136</v>
      </c>
      <c r="J781" s="236"/>
      <c r="K781"/>
      <c r="L781"/>
      <c r="M781"/>
      <c r="N781"/>
      <c r="O781"/>
      <c r="P781"/>
      <c r="Q781"/>
      <c r="U781"/>
      <c r="V781" t="s">
        <v>4335</v>
      </c>
      <c r="W781" s="236"/>
      <c r="X781"/>
      <c r="Y781"/>
      <c r="Z781"/>
      <c r="AA781"/>
      <c r="AB781"/>
      <c r="AC781"/>
      <c r="AD781"/>
      <c r="AE781"/>
      <c r="AF781"/>
      <c r="AG781"/>
      <c r="AH781" s="115" t="s">
        <v>4308</v>
      </c>
    </row>
    <row r="782" spans="1:35" ht="18" x14ac:dyDescent="0.25">
      <c r="A782" s="235">
        <v>312159</v>
      </c>
      <c r="B782" s="235" t="s">
        <v>5212</v>
      </c>
      <c r="C782" s="235" t="s">
        <v>1129</v>
      </c>
      <c r="D782" s="235" t="s">
        <v>1141</v>
      </c>
      <c r="E782"/>
      <c r="F782" s="126"/>
      <c r="G782" s="236"/>
      <c r="H782"/>
      <c r="I782" t="s">
        <v>107</v>
      </c>
      <c r="J782" s="236"/>
      <c r="K782"/>
      <c r="L782"/>
      <c r="M782"/>
      <c r="N782"/>
      <c r="O782"/>
      <c r="P782"/>
      <c r="Q782"/>
      <c r="U782"/>
      <c r="V782" t="s">
        <v>4335</v>
      </c>
      <c r="W782" s="236"/>
      <c r="X782"/>
      <c r="Y782"/>
      <c r="Z782"/>
      <c r="AA782"/>
      <c r="AB782"/>
      <c r="AC782"/>
      <c r="AD782"/>
      <c r="AE782"/>
      <c r="AF782"/>
      <c r="AG782"/>
      <c r="AH782" s="115" t="s">
        <v>4308</v>
      </c>
      <c r="AI782" s="115" t="e">
        <f>VLOOKUP(A782,'[2]دراسات قانونية'!$A$3:$E$600,1,0)</f>
        <v>#N/A</v>
      </c>
    </row>
    <row r="783" spans="1:35" ht="18" hidden="1" x14ac:dyDescent="0.25">
      <c r="A783" s="235">
        <v>312162</v>
      </c>
      <c r="B783" s="235" t="s">
        <v>5213</v>
      </c>
      <c r="C783" s="235" t="s">
        <v>335</v>
      </c>
      <c r="D783" s="235" t="s">
        <v>372</v>
      </c>
      <c r="E783"/>
      <c r="F783" s="126"/>
      <c r="G783" s="236"/>
      <c r="H783"/>
      <c r="I783" t="s">
        <v>199</v>
      </c>
      <c r="J783" s="236"/>
      <c r="K783"/>
      <c r="L783"/>
      <c r="M783"/>
      <c r="N783"/>
      <c r="O783"/>
      <c r="P783"/>
      <c r="Q783"/>
      <c r="U783"/>
      <c r="V783" t="s">
        <v>4335</v>
      </c>
      <c r="W783" s="236"/>
      <c r="X783"/>
      <c r="Y783"/>
      <c r="Z783"/>
      <c r="AA783"/>
      <c r="AB783"/>
      <c r="AC783"/>
      <c r="AD783"/>
      <c r="AE783"/>
      <c r="AF783"/>
      <c r="AG783"/>
      <c r="AH783" s="115" t="s">
        <v>4308</v>
      </c>
    </row>
    <row r="784" spans="1:35" ht="18" hidden="1" x14ac:dyDescent="0.25">
      <c r="A784" s="235">
        <v>312165</v>
      </c>
      <c r="B784" s="235" t="s">
        <v>5214</v>
      </c>
      <c r="C784" s="235" t="s">
        <v>360</v>
      </c>
      <c r="D784" s="235" t="s">
        <v>281</v>
      </c>
      <c r="E784"/>
      <c r="F784" s="126"/>
      <c r="G784" s="236"/>
      <c r="H784"/>
      <c r="I784" t="s">
        <v>199</v>
      </c>
      <c r="J784" s="236"/>
      <c r="K784"/>
      <c r="L784"/>
      <c r="M784"/>
      <c r="N784"/>
      <c r="O784"/>
      <c r="P784"/>
      <c r="Q784"/>
      <c r="U784"/>
      <c r="V784">
        <v>0</v>
      </c>
      <c r="W784" s="236"/>
      <c r="X784"/>
      <c r="Y784"/>
      <c r="Z784"/>
      <c r="AA784"/>
      <c r="AB784"/>
      <c r="AC784"/>
      <c r="AD784"/>
      <c r="AE784"/>
      <c r="AF784"/>
      <c r="AG784"/>
    </row>
    <row r="785" spans="1:35" ht="18" x14ac:dyDescent="0.25">
      <c r="A785" s="235">
        <v>312181</v>
      </c>
      <c r="B785" s="235" t="s">
        <v>4138</v>
      </c>
      <c r="C785" s="235" t="s">
        <v>629</v>
      </c>
      <c r="D785" s="235" t="s">
        <v>742</v>
      </c>
      <c r="E785"/>
      <c r="F785" s="126"/>
      <c r="G785" s="236"/>
      <c r="H785"/>
      <c r="I785" t="s">
        <v>107</v>
      </c>
      <c r="J785" s="236"/>
      <c r="K785"/>
      <c r="L785"/>
      <c r="M785"/>
      <c r="N785"/>
      <c r="O785"/>
      <c r="P785"/>
      <c r="Q785"/>
      <c r="U785"/>
      <c r="V785" t="s">
        <v>4335</v>
      </c>
      <c r="W785" s="236"/>
      <c r="X785"/>
      <c r="Y785"/>
      <c r="Z785"/>
      <c r="AA785"/>
      <c r="AB785"/>
      <c r="AC785"/>
      <c r="AD785"/>
      <c r="AE785"/>
      <c r="AF785"/>
      <c r="AG785"/>
      <c r="AH785" s="115" t="s">
        <v>4308</v>
      </c>
      <c r="AI785" s="115" t="e">
        <f>VLOOKUP(A785,'[2]دراسات قانونية'!$A$3:$E$600,1,0)</f>
        <v>#N/A</v>
      </c>
    </row>
    <row r="786" spans="1:35" ht="18" x14ac:dyDescent="0.25">
      <c r="A786" s="235">
        <v>312199</v>
      </c>
      <c r="B786" s="235" t="s">
        <v>5215</v>
      </c>
      <c r="C786" s="235" t="s">
        <v>209</v>
      </c>
      <c r="D786" s="235" t="s">
        <v>378</v>
      </c>
      <c r="E786"/>
      <c r="F786" s="126"/>
      <c r="G786" s="236"/>
      <c r="H786"/>
      <c r="I786" t="s">
        <v>107</v>
      </c>
      <c r="J786" s="236"/>
      <c r="K786"/>
      <c r="L786"/>
      <c r="M786"/>
      <c r="N786"/>
      <c r="O786"/>
      <c r="P786"/>
      <c r="Q786"/>
      <c r="U786"/>
      <c r="V786" t="s">
        <v>4335</v>
      </c>
      <c r="W786" s="236"/>
      <c r="X786"/>
      <c r="Y786"/>
      <c r="Z786"/>
      <c r="AA786"/>
      <c r="AB786"/>
      <c r="AC786"/>
      <c r="AD786"/>
      <c r="AE786"/>
      <c r="AF786"/>
      <c r="AG786"/>
      <c r="AH786" s="115" t="s">
        <v>4308</v>
      </c>
      <c r="AI786" s="115" t="e">
        <f>VLOOKUP(A786,'[2]دراسات قانونية'!$A$3:$E$600,1,0)</f>
        <v>#N/A</v>
      </c>
    </row>
    <row r="787" spans="1:35" hidden="1" x14ac:dyDescent="0.25">
      <c r="A787">
        <v>312222</v>
      </c>
      <c r="B787" t="s">
        <v>5216</v>
      </c>
      <c r="C787" t="s">
        <v>229</v>
      </c>
      <c r="D787" t="s">
        <v>312</v>
      </c>
      <c r="E787"/>
      <c r="F787" s="126"/>
      <c r="G787"/>
      <c r="H787"/>
      <c r="I787" t="s">
        <v>136</v>
      </c>
      <c r="J787"/>
      <c r="K787"/>
      <c r="L787"/>
      <c r="M787"/>
      <c r="N787"/>
      <c r="O787"/>
      <c r="P787"/>
      <c r="Q787"/>
      <c r="U787"/>
      <c r="V787" t="s">
        <v>4335</v>
      </c>
      <c r="W787"/>
      <c r="X787"/>
      <c r="Y787"/>
      <c r="Z787"/>
      <c r="AA787"/>
      <c r="AB787"/>
      <c r="AC787"/>
      <c r="AD787"/>
      <c r="AE787"/>
      <c r="AF787"/>
      <c r="AG787"/>
      <c r="AH787" s="115" t="s">
        <v>4308</v>
      </c>
    </row>
    <row r="788" spans="1:35" hidden="1" x14ac:dyDescent="0.25">
      <c r="A788">
        <v>312231</v>
      </c>
      <c r="B788" t="s">
        <v>5217</v>
      </c>
      <c r="C788" t="s">
        <v>332</v>
      </c>
      <c r="D788" t="s">
        <v>228</v>
      </c>
      <c r="E788" t="s">
        <v>77</v>
      </c>
      <c r="F788" s="126">
        <v>28636</v>
      </c>
      <c r="G788" t="s">
        <v>18</v>
      </c>
      <c r="H788" t="s">
        <v>16</v>
      </c>
      <c r="I788" t="s">
        <v>136</v>
      </c>
      <c r="J788"/>
      <c r="K788"/>
      <c r="L788"/>
      <c r="M788"/>
      <c r="N788"/>
      <c r="O788"/>
      <c r="P788"/>
      <c r="Q788"/>
      <c r="U788"/>
      <c r="V788" t="s">
        <v>4336</v>
      </c>
      <c r="W788"/>
      <c r="X788"/>
      <c r="Y788"/>
      <c r="Z788"/>
      <c r="AA788"/>
      <c r="AB788"/>
      <c r="AC788"/>
      <c r="AD788" t="s">
        <v>4308</v>
      </c>
      <c r="AE788" t="s">
        <v>4308</v>
      </c>
      <c r="AF788" t="s">
        <v>4308</v>
      </c>
      <c r="AG788" t="s">
        <v>4308</v>
      </c>
      <c r="AH788" s="115" t="s">
        <v>4308</v>
      </c>
    </row>
    <row r="789" spans="1:35" hidden="1" x14ac:dyDescent="0.25">
      <c r="A789">
        <v>312237</v>
      </c>
      <c r="B789" t="s">
        <v>5218</v>
      </c>
      <c r="C789" t="s">
        <v>227</v>
      </c>
      <c r="D789" t="s">
        <v>1127</v>
      </c>
      <c r="E789" t="s">
        <v>77</v>
      </c>
      <c r="F789" s="126"/>
      <c r="G789"/>
      <c r="H789" t="s">
        <v>16</v>
      </c>
      <c r="I789" t="s">
        <v>136</v>
      </c>
      <c r="J789"/>
      <c r="K789"/>
      <c r="L789"/>
      <c r="M789"/>
      <c r="N789"/>
      <c r="O789"/>
      <c r="P789"/>
      <c r="Q789"/>
      <c r="U789"/>
      <c r="V789" t="s">
        <v>4334</v>
      </c>
      <c r="W789"/>
      <c r="X789"/>
      <c r="Y789"/>
      <c r="Z789"/>
      <c r="AA789"/>
      <c r="AB789"/>
      <c r="AC789"/>
      <c r="AD789" t="s">
        <v>4308</v>
      </c>
      <c r="AE789" t="s">
        <v>4308</v>
      </c>
      <c r="AF789" t="s">
        <v>4308</v>
      </c>
      <c r="AG789" t="s">
        <v>4308</v>
      </c>
      <c r="AH789" s="115" t="s">
        <v>4308</v>
      </c>
    </row>
    <row r="790" spans="1:35" ht="18" hidden="1" x14ac:dyDescent="0.25">
      <c r="A790" s="235">
        <v>312243</v>
      </c>
      <c r="B790" s="235" t="s">
        <v>5219</v>
      </c>
      <c r="C790" s="235" t="s">
        <v>332</v>
      </c>
      <c r="D790" s="235" t="s">
        <v>268</v>
      </c>
      <c r="E790"/>
      <c r="F790" s="126"/>
      <c r="G790" s="236"/>
      <c r="H790"/>
      <c r="I790" t="s">
        <v>136</v>
      </c>
      <c r="J790" s="236"/>
      <c r="K790"/>
      <c r="L790"/>
      <c r="M790"/>
      <c r="N790"/>
      <c r="O790"/>
      <c r="P790"/>
      <c r="Q790"/>
      <c r="U790"/>
      <c r="V790" t="s">
        <v>4334</v>
      </c>
      <c r="W790" s="236"/>
      <c r="X790"/>
      <c r="Y790"/>
      <c r="Z790"/>
      <c r="AA790"/>
      <c r="AB790"/>
      <c r="AC790"/>
      <c r="AD790"/>
      <c r="AE790"/>
      <c r="AF790"/>
      <c r="AG790"/>
      <c r="AH790" s="115" t="s">
        <v>4308</v>
      </c>
    </row>
    <row r="791" spans="1:35" hidden="1" x14ac:dyDescent="0.25">
      <c r="A791" s="115">
        <v>312251</v>
      </c>
      <c r="B791" s="115" t="s">
        <v>1597</v>
      </c>
      <c r="C791" s="115" t="s">
        <v>520</v>
      </c>
      <c r="D791" s="115" t="s">
        <v>343</v>
      </c>
      <c r="E791" s="115" t="s">
        <v>77</v>
      </c>
      <c r="F791" s="237">
        <v>31243</v>
      </c>
      <c r="G791" s="115" t="s">
        <v>225</v>
      </c>
      <c r="H791" s="115" t="s">
        <v>16</v>
      </c>
      <c r="I791" t="s">
        <v>199</v>
      </c>
      <c r="J791" s="115" t="s">
        <v>15</v>
      </c>
      <c r="L791" s="115" t="s">
        <v>30</v>
      </c>
      <c r="U791"/>
      <c r="V791" t="s">
        <v>4334</v>
      </c>
    </row>
    <row r="792" spans="1:35" ht="18" hidden="1" x14ac:dyDescent="0.25">
      <c r="A792" s="235">
        <v>312264</v>
      </c>
      <c r="B792" s="235" t="s">
        <v>5220</v>
      </c>
      <c r="C792" s="235" t="s">
        <v>542</v>
      </c>
      <c r="D792" s="235" t="s">
        <v>1242</v>
      </c>
      <c r="E792"/>
      <c r="F792" s="126"/>
      <c r="G792" s="236"/>
      <c r="H792"/>
      <c r="I792" t="s">
        <v>136</v>
      </c>
      <c r="J792" s="236"/>
      <c r="K792"/>
      <c r="L792"/>
      <c r="M792"/>
      <c r="N792"/>
      <c r="O792"/>
      <c r="P792"/>
      <c r="Q792"/>
      <c r="U792"/>
      <c r="V792" t="s">
        <v>4335</v>
      </c>
      <c r="W792" s="236"/>
      <c r="X792"/>
      <c r="Y792"/>
      <c r="Z792"/>
      <c r="AA792"/>
      <c r="AB792"/>
      <c r="AC792"/>
      <c r="AD792"/>
      <c r="AE792"/>
      <c r="AF792"/>
      <c r="AG792"/>
      <c r="AH792" s="115" t="s">
        <v>4308</v>
      </c>
    </row>
    <row r="793" spans="1:35" ht="18" x14ac:dyDescent="0.25">
      <c r="A793" s="235">
        <v>312290</v>
      </c>
      <c r="B793" s="235" t="s">
        <v>5221</v>
      </c>
      <c r="C793" s="235" t="s">
        <v>288</v>
      </c>
      <c r="D793" s="235" t="s">
        <v>372</v>
      </c>
      <c r="E793"/>
      <c r="F793" s="126"/>
      <c r="G793" s="236"/>
      <c r="H793"/>
      <c r="I793" t="s">
        <v>107</v>
      </c>
      <c r="J793" s="236"/>
      <c r="K793"/>
      <c r="L793"/>
      <c r="M793"/>
      <c r="N793"/>
      <c r="O793"/>
      <c r="P793"/>
      <c r="Q793"/>
      <c r="U793"/>
      <c r="V793">
        <v>0</v>
      </c>
      <c r="W793" s="236"/>
      <c r="X793"/>
      <c r="Y793"/>
      <c r="Z793"/>
      <c r="AA793"/>
      <c r="AB793"/>
      <c r="AC793"/>
      <c r="AD793"/>
      <c r="AE793"/>
      <c r="AF793"/>
      <c r="AG793"/>
      <c r="AH793" s="115" t="s">
        <v>4308</v>
      </c>
      <c r="AI793" s="115" t="e">
        <f>VLOOKUP(A793,'[2]دراسات قانونية'!$A$3:$E$600,1,0)</f>
        <v>#N/A</v>
      </c>
    </row>
    <row r="794" spans="1:35" ht="18" x14ac:dyDescent="0.25">
      <c r="A794" s="235">
        <v>312306</v>
      </c>
      <c r="B794" s="235" t="s">
        <v>5222</v>
      </c>
      <c r="C794" s="235" t="s">
        <v>533</v>
      </c>
      <c r="D794" s="235" t="s">
        <v>230</v>
      </c>
      <c r="E794"/>
      <c r="F794" s="126"/>
      <c r="G794" s="236"/>
      <c r="H794"/>
      <c r="I794" t="s">
        <v>107</v>
      </c>
      <c r="J794" s="236"/>
      <c r="K794"/>
      <c r="L794"/>
      <c r="M794"/>
      <c r="N794"/>
      <c r="O794"/>
      <c r="P794"/>
      <c r="Q794"/>
      <c r="U794"/>
      <c r="V794" t="s">
        <v>4335</v>
      </c>
      <c r="W794" s="236"/>
      <c r="X794"/>
      <c r="Y794"/>
      <c r="Z794"/>
      <c r="AA794"/>
      <c r="AB794"/>
      <c r="AC794"/>
      <c r="AD794"/>
      <c r="AE794"/>
      <c r="AF794"/>
      <c r="AG794"/>
      <c r="AH794" s="115" t="s">
        <v>4308</v>
      </c>
      <c r="AI794" s="115" t="e">
        <f>VLOOKUP(A794,'[2]دراسات قانونية'!$A$3:$E$600,1,0)</f>
        <v>#N/A</v>
      </c>
    </row>
    <row r="795" spans="1:35" hidden="1" x14ac:dyDescent="0.25">
      <c r="A795" s="115">
        <v>312316</v>
      </c>
      <c r="B795" s="115" t="s">
        <v>2061</v>
      </c>
      <c r="C795" s="115" t="s">
        <v>1009</v>
      </c>
      <c r="E795" s="115" t="s">
        <v>77</v>
      </c>
      <c r="F795" s="237">
        <v>32143</v>
      </c>
      <c r="G795" s="115" t="s">
        <v>428</v>
      </c>
      <c r="H795" s="115" t="s">
        <v>16</v>
      </c>
      <c r="I795" t="s">
        <v>199</v>
      </c>
      <c r="U795"/>
      <c r="V795" t="s">
        <v>4329</v>
      </c>
      <c r="AH795" s="115" t="s">
        <v>4308</v>
      </c>
    </row>
    <row r="796" spans="1:35" ht="18" hidden="1" x14ac:dyDescent="0.25">
      <c r="A796" s="235">
        <v>312324</v>
      </c>
      <c r="B796" s="235" t="s">
        <v>5223</v>
      </c>
      <c r="C796" s="235" t="s">
        <v>804</v>
      </c>
      <c r="D796" s="235" t="s">
        <v>1242</v>
      </c>
      <c r="E796"/>
      <c r="F796" s="126"/>
      <c r="G796" s="236"/>
      <c r="H796"/>
      <c r="I796" t="s">
        <v>129</v>
      </c>
      <c r="J796" s="236"/>
      <c r="K796"/>
      <c r="L796"/>
      <c r="M796"/>
      <c r="N796"/>
      <c r="O796"/>
      <c r="P796"/>
      <c r="Q796"/>
      <c r="U796"/>
      <c r="V796" t="s">
        <v>4335</v>
      </c>
      <c r="W796" s="236"/>
      <c r="X796"/>
      <c r="Y796"/>
      <c r="Z796"/>
      <c r="AA796"/>
      <c r="AB796"/>
      <c r="AC796"/>
      <c r="AD796"/>
      <c r="AE796"/>
      <c r="AF796"/>
      <c r="AG796"/>
      <c r="AH796" s="115" t="s">
        <v>4308</v>
      </c>
    </row>
    <row r="797" spans="1:35" hidden="1" x14ac:dyDescent="0.25">
      <c r="A797">
        <v>312344</v>
      </c>
      <c r="B797" t="s">
        <v>5224</v>
      </c>
      <c r="C797" t="s">
        <v>1821</v>
      </c>
      <c r="D797" t="s">
        <v>5225</v>
      </c>
      <c r="E797"/>
      <c r="F797" s="126"/>
      <c r="G797"/>
      <c r="H797"/>
      <c r="I797" t="s">
        <v>136</v>
      </c>
      <c r="J797"/>
      <c r="K797"/>
      <c r="L797"/>
      <c r="M797"/>
      <c r="N797"/>
      <c r="O797"/>
      <c r="P797"/>
      <c r="Q797"/>
      <c r="R797" s="115">
        <v>9489</v>
      </c>
      <c r="S797" s="115">
        <v>45722</v>
      </c>
      <c r="T797" s="115">
        <v>100000</v>
      </c>
      <c r="U797"/>
      <c r="V797" t="s">
        <v>4338</v>
      </c>
      <c r="W797"/>
      <c r="X797"/>
      <c r="Y797"/>
      <c r="Z797"/>
      <c r="AA797"/>
      <c r="AB797"/>
      <c r="AC797"/>
      <c r="AD797"/>
      <c r="AE797"/>
      <c r="AF797"/>
      <c r="AG797"/>
    </row>
    <row r="798" spans="1:35" ht="18" hidden="1" x14ac:dyDescent="0.25">
      <c r="A798" s="235">
        <v>312353</v>
      </c>
      <c r="B798" s="235" t="s">
        <v>5226</v>
      </c>
      <c r="C798" s="235" t="s">
        <v>821</v>
      </c>
      <c r="D798" s="235" t="s">
        <v>1242</v>
      </c>
      <c r="E798"/>
      <c r="F798" s="126"/>
      <c r="G798" s="236"/>
      <c r="H798"/>
      <c r="I798" t="s">
        <v>129</v>
      </c>
      <c r="J798" s="236"/>
      <c r="K798"/>
      <c r="L798"/>
      <c r="M798"/>
      <c r="N798"/>
      <c r="O798"/>
      <c r="P798"/>
      <c r="Q798"/>
      <c r="U798"/>
      <c r="V798" t="s">
        <v>4335</v>
      </c>
      <c r="W798" s="236"/>
      <c r="X798"/>
      <c r="Y798"/>
      <c r="Z798"/>
      <c r="AA798"/>
      <c r="AB798"/>
      <c r="AC798"/>
      <c r="AD798"/>
      <c r="AE798"/>
      <c r="AF798"/>
      <c r="AG798"/>
      <c r="AH798" s="115" t="s">
        <v>4308</v>
      </c>
    </row>
    <row r="799" spans="1:35" ht="18" hidden="1" x14ac:dyDescent="0.25">
      <c r="A799" s="235">
        <v>312364</v>
      </c>
      <c r="B799" s="235" t="s">
        <v>5227</v>
      </c>
      <c r="C799" s="235" t="s">
        <v>227</v>
      </c>
      <c r="D799" s="235" t="s">
        <v>214</v>
      </c>
      <c r="E799"/>
      <c r="F799" s="126"/>
      <c r="G799" s="236"/>
      <c r="H799"/>
      <c r="I799" t="s">
        <v>199</v>
      </c>
      <c r="J799" s="236"/>
      <c r="K799"/>
      <c r="L799"/>
      <c r="M799"/>
      <c r="N799"/>
      <c r="O799"/>
      <c r="P799"/>
      <c r="Q799"/>
      <c r="U799"/>
      <c r="V799" t="s">
        <v>4329</v>
      </c>
      <c r="W799" s="236"/>
      <c r="X799"/>
      <c r="Y799"/>
      <c r="Z799"/>
      <c r="AA799"/>
      <c r="AB799"/>
      <c r="AC799"/>
      <c r="AD799"/>
      <c r="AE799"/>
      <c r="AF799"/>
      <c r="AG799"/>
      <c r="AH799" s="115" t="s">
        <v>4308</v>
      </c>
    </row>
    <row r="800" spans="1:35" hidden="1" x14ac:dyDescent="0.25">
      <c r="A800" s="115">
        <v>312377</v>
      </c>
      <c r="B800" s="115" t="s">
        <v>1410</v>
      </c>
      <c r="C800" s="115" t="s">
        <v>1411</v>
      </c>
      <c r="D800" s="115" t="s">
        <v>1405</v>
      </c>
      <c r="E800" s="115" t="s">
        <v>76</v>
      </c>
      <c r="F800" s="237">
        <v>26301</v>
      </c>
      <c r="G800" s="115" t="s">
        <v>708</v>
      </c>
      <c r="H800" s="115" t="s">
        <v>16</v>
      </c>
      <c r="I800" t="s">
        <v>199</v>
      </c>
      <c r="J800" s="115" t="s">
        <v>15</v>
      </c>
      <c r="L800" s="115" t="s">
        <v>70</v>
      </c>
      <c r="U800"/>
      <c r="V800" t="s">
        <v>4335</v>
      </c>
      <c r="AH800" s="115" t="s">
        <v>4308</v>
      </c>
    </row>
    <row r="801" spans="1:35" ht="18" hidden="1" x14ac:dyDescent="0.25">
      <c r="A801" s="235">
        <v>312388</v>
      </c>
      <c r="B801" s="235" t="s">
        <v>5228</v>
      </c>
      <c r="C801" s="235" t="s">
        <v>227</v>
      </c>
      <c r="D801" s="235" t="s">
        <v>1242</v>
      </c>
      <c r="E801"/>
      <c r="F801" s="126"/>
      <c r="G801" s="236"/>
      <c r="H801"/>
      <c r="I801" t="s">
        <v>129</v>
      </c>
      <c r="J801" s="236"/>
      <c r="K801"/>
      <c r="L801"/>
      <c r="M801"/>
      <c r="N801"/>
      <c r="O801"/>
      <c r="P801"/>
      <c r="Q801"/>
      <c r="U801"/>
      <c r="V801" t="s">
        <v>4337</v>
      </c>
      <c r="W801" s="236"/>
      <c r="X801"/>
      <c r="Y801"/>
      <c r="Z801"/>
      <c r="AA801"/>
      <c r="AB801"/>
      <c r="AC801"/>
      <c r="AD801"/>
      <c r="AE801"/>
      <c r="AF801"/>
      <c r="AG801"/>
      <c r="AH801" s="115" t="s">
        <v>4308</v>
      </c>
    </row>
    <row r="802" spans="1:35" hidden="1" x14ac:dyDescent="0.25">
      <c r="A802">
        <v>312398</v>
      </c>
      <c r="B802" t="s">
        <v>5229</v>
      </c>
      <c r="C802" t="s">
        <v>5230</v>
      </c>
      <c r="D802" t="s">
        <v>494</v>
      </c>
      <c r="E802" t="s">
        <v>76</v>
      </c>
      <c r="F802" s="126">
        <v>29805</v>
      </c>
      <c r="G802" t="s">
        <v>18</v>
      </c>
      <c r="H802" t="s">
        <v>16</v>
      </c>
      <c r="I802" t="s">
        <v>136</v>
      </c>
      <c r="J802" t="s">
        <v>1226</v>
      </c>
      <c r="K802"/>
      <c r="L802" t="s">
        <v>18</v>
      </c>
      <c r="M802"/>
      <c r="N802"/>
      <c r="O802"/>
      <c r="P802"/>
      <c r="Q802"/>
      <c r="U802"/>
      <c r="V802" t="s">
        <v>16623</v>
      </c>
      <c r="W802"/>
      <c r="X802"/>
      <c r="Y802"/>
      <c r="Z802"/>
      <c r="AA802"/>
      <c r="AB802"/>
      <c r="AC802"/>
      <c r="AD802"/>
      <c r="AE802"/>
      <c r="AF802"/>
      <c r="AG802"/>
    </row>
    <row r="803" spans="1:35" ht="18" hidden="1" x14ac:dyDescent="0.25">
      <c r="A803" s="235">
        <v>312402</v>
      </c>
      <c r="B803" s="235" t="s">
        <v>5231</v>
      </c>
      <c r="C803" s="235" t="s">
        <v>227</v>
      </c>
      <c r="D803" s="235" t="s">
        <v>286</v>
      </c>
      <c r="E803"/>
      <c r="F803" s="126"/>
      <c r="G803" s="236"/>
      <c r="H803"/>
      <c r="I803" t="s">
        <v>199</v>
      </c>
      <c r="J803" s="236"/>
      <c r="K803"/>
      <c r="L803"/>
      <c r="M803"/>
      <c r="N803"/>
      <c r="O803"/>
      <c r="P803"/>
      <c r="Q803"/>
      <c r="U803"/>
      <c r="V803" t="s">
        <v>4335</v>
      </c>
      <c r="W803" s="236"/>
      <c r="X803"/>
      <c r="Y803"/>
      <c r="Z803"/>
      <c r="AA803"/>
      <c r="AB803"/>
      <c r="AC803"/>
      <c r="AD803"/>
      <c r="AE803"/>
      <c r="AF803"/>
      <c r="AG803"/>
      <c r="AH803" s="115" t="s">
        <v>4308</v>
      </c>
    </row>
    <row r="804" spans="1:35" ht="18" hidden="1" x14ac:dyDescent="0.25">
      <c r="A804" s="235">
        <v>312404</v>
      </c>
      <c r="B804" s="235" t="s">
        <v>5232</v>
      </c>
      <c r="C804" s="235" t="s">
        <v>227</v>
      </c>
      <c r="D804" s="235" t="s">
        <v>1242</v>
      </c>
      <c r="E804"/>
      <c r="F804" s="126"/>
      <c r="G804" s="236"/>
      <c r="H804"/>
      <c r="I804" t="s">
        <v>129</v>
      </c>
      <c r="J804" s="236"/>
      <c r="K804"/>
      <c r="L804"/>
      <c r="M804"/>
      <c r="N804"/>
      <c r="O804"/>
      <c r="P804"/>
      <c r="Q804"/>
      <c r="U804"/>
      <c r="V804" t="s">
        <v>4335</v>
      </c>
      <c r="W804" s="236"/>
      <c r="X804"/>
      <c r="Y804"/>
      <c r="Z804"/>
      <c r="AA804"/>
      <c r="AB804"/>
      <c r="AC804"/>
      <c r="AD804"/>
      <c r="AE804"/>
      <c r="AF804"/>
      <c r="AG804"/>
      <c r="AH804" s="115" t="s">
        <v>4308</v>
      </c>
    </row>
    <row r="805" spans="1:35" ht="18" hidden="1" x14ac:dyDescent="0.25">
      <c r="A805" s="235">
        <v>312407</v>
      </c>
      <c r="B805" s="235" t="s">
        <v>5233</v>
      </c>
      <c r="C805" s="235" t="s">
        <v>212</v>
      </c>
      <c r="D805" s="235" t="s">
        <v>656</v>
      </c>
      <c r="E805"/>
      <c r="F805" s="126"/>
      <c r="G805" s="236"/>
      <c r="H805"/>
      <c r="I805" t="s">
        <v>199</v>
      </c>
      <c r="J805" s="236"/>
      <c r="K805"/>
      <c r="L805"/>
      <c r="M805"/>
      <c r="N805"/>
      <c r="O805"/>
      <c r="P805"/>
      <c r="Q805"/>
      <c r="U805"/>
      <c r="V805" t="s">
        <v>16623</v>
      </c>
      <c r="W805" s="236"/>
      <c r="X805"/>
      <c r="Y805"/>
      <c r="Z805"/>
      <c r="AA805"/>
      <c r="AB805"/>
      <c r="AC805"/>
      <c r="AD805"/>
      <c r="AE805"/>
      <c r="AF805"/>
      <c r="AG805"/>
      <c r="AH805" s="115" t="s">
        <v>4308</v>
      </c>
    </row>
    <row r="806" spans="1:35" ht="18" hidden="1" x14ac:dyDescent="0.25">
      <c r="A806" s="235">
        <v>312441</v>
      </c>
      <c r="B806" s="235" t="s">
        <v>5234</v>
      </c>
      <c r="C806" s="235" t="s">
        <v>475</v>
      </c>
      <c r="D806" s="235" t="s">
        <v>365</v>
      </c>
      <c r="E806"/>
      <c r="F806" s="126"/>
      <c r="G806" s="236"/>
      <c r="H806"/>
      <c r="I806" t="s">
        <v>136</v>
      </c>
      <c r="J806" s="236"/>
      <c r="K806"/>
      <c r="L806"/>
      <c r="M806"/>
      <c r="N806"/>
      <c r="O806"/>
      <c r="P806"/>
      <c r="Q806"/>
      <c r="U806"/>
      <c r="V806" t="s">
        <v>4335</v>
      </c>
      <c r="W806" s="236"/>
      <c r="X806"/>
      <c r="Y806"/>
      <c r="Z806"/>
      <c r="AA806"/>
      <c r="AB806"/>
      <c r="AC806"/>
      <c r="AD806"/>
      <c r="AE806"/>
      <c r="AF806"/>
      <c r="AG806"/>
      <c r="AH806" s="115" t="s">
        <v>4308</v>
      </c>
    </row>
    <row r="807" spans="1:35" hidden="1" x14ac:dyDescent="0.25">
      <c r="A807">
        <v>312449</v>
      </c>
      <c r="B807" t="s">
        <v>5235</v>
      </c>
      <c r="C807" t="s">
        <v>1408</v>
      </c>
      <c r="D807" t="s">
        <v>925</v>
      </c>
      <c r="E807" t="s">
        <v>77</v>
      </c>
      <c r="F807" s="126">
        <v>30695</v>
      </c>
      <c r="G807" t="s">
        <v>18</v>
      </c>
      <c r="H807" t="s">
        <v>16</v>
      </c>
      <c r="I807" t="s">
        <v>129</v>
      </c>
      <c r="J807"/>
      <c r="K807"/>
      <c r="L807"/>
      <c r="M807"/>
      <c r="N807"/>
      <c r="O807"/>
      <c r="P807"/>
      <c r="Q807"/>
      <c r="U807"/>
      <c r="V807" t="s">
        <v>4335</v>
      </c>
      <c r="W807"/>
      <c r="X807"/>
      <c r="Y807"/>
      <c r="Z807"/>
      <c r="AA807"/>
      <c r="AB807"/>
      <c r="AC807"/>
      <c r="AD807" t="s">
        <v>4308</v>
      </c>
      <c r="AE807" t="s">
        <v>4308</v>
      </c>
      <c r="AF807" t="s">
        <v>4308</v>
      </c>
      <c r="AG807" t="s">
        <v>4308</v>
      </c>
      <c r="AH807" s="115" t="s">
        <v>4308</v>
      </c>
    </row>
    <row r="808" spans="1:35" hidden="1" x14ac:dyDescent="0.25">
      <c r="A808" s="115">
        <v>312452</v>
      </c>
      <c r="B808" s="115" t="s">
        <v>3211</v>
      </c>
      <c r="C808" s="115" t="s">
        <v>3212</v>
      </c>
      <c r="D808" s="115" t="s">
        <v>1137</v>
      </c>
      <c r="E808" s="115" t="s">
        <v>77</v>
      </c>
      <c r="F808" s="237">
        <v>30972</v>
      </c>
      <c r="G808" s="115" t="s">
        <v>18</v>
      </c>
      <c r="H808" s="115" t="s">
        <v>16</v>
      </c>
      <c r="I808" t="s">
        <v>199</v>
      </c>
      <c r="J808" s="115" t="s">
        <v>1226</v>
      </c>
      <c r="L808" s="115" t="s">
        <v>30</v>
      </c>
      <c r="U808"/>
      <c r="V808">
        <v>0</v>
      </c>
    </row>
    <row r="809" spans="1:35" ht="18" hidden="1" x14ac:dyDescent="0.25">
      <c r="A809" s="235">
        <v>312462</v>
      </c>
      <c r="B809" s="235" t="s">
        <v>5236</v>
      </c>
      <c r="C809" s="235" t="s">
        <v>250</v>
      </c>
      <c r="D809" s="235" t="s">
        <v>673</v>
      </c>
      <c r="E809"/>
      <c r="F809" s="126"/>
      <c r="G809" s="236"/>
      <c r="H809"/>
      <c r="I809" t="s">
        <v>136</v>
      </c>
      <c r="J809" s="236"/>
      <c r="K809"/>
      <c r="L809"/>
      <c r="M809"/>
      <c r="N809"/>
      <c r="O809"/>
      <c r="P809"/>
      <c r="Q809"/>
      <c r="U809"/>
      <c r="V809" t="s">
        <v>4335</v>
      </c>
      <c r="W809" s="236"/>
      <c r="X809"/>
      <c r="Y809"/>
      <c r="Z809"/>
      <c r="AA809"/>
      <c r="AB809"/>
      <c r="AC809"/>
      <c r="AD809"/>
      <c r="AE809"/>
      <c r="AF809"/>
      <c r="AG809"/>
      <c r="AH809" s="115" t="s">
        <v>4308</v>
      </c>
    </row>
    <row r="810" spans="1:35" ht="18" hidden="1" x14ac:dyDescent="0.25">
      <c r="A810" s="235">
        <v>312468</v>
      </c>
      <c r="B810" s="235" t="s">
        <v>5237</v>
      </c>
      <c r="C810" s="235" t="s">
        <v>250</v>
      </c>
      <c r="D810" s="235" t="s">
        <v>485</v>
      </c>
      <c r="E810"/>
      <c r="F810" s="126"/>
      <c r="G810" s="236"/>
      <c r="H810"/>
      <c r="I810" t="s">
        <v>199</v>
      </c>
      <c r="J810" s="236"/>
      <c r="K810"/>
      <c r="L810"/>
      <c r="M810"/>
      <c r="N810"/>
      <c r="O810"/>
      <c r="P810"/>
      <c r="Q810"/>
      <c r="U810"/>
      <c r="V810" t="s">
        <v>4334</v>
      </c>
      <c r="W810" s="236"/>
      <c r="X810"/>
      <c r="Y810"/>
      <c r="Z810"/>
      <c r="AA810"/>
      <c r="AB810"/>
      <c r="AC810"/>
      <c r="AD810"/>
      <c r="AE810"/>
      <c r="AF810"/>
      <c r="AG810"/>
      <c r="AH810" s="115" t="s">
        <v>4308</v>
      </c>
    </row>
    <row r="811" spans="1:35" ht="18" x14ac:dyDescent="0.25">
      <c r="A811" s="235">
        <v>312490</v>
      </c>
      <c r="B811" s="235" t="s">
        <v>5238</v>
      </c>
      <c r="C811" s="235" t="s">
        <v>279</v>
      </c>
      <c r="D811" s="235" t="s">
        <v>1087</v>
      </c>
      <c r="E811"/>
      <c r="F811" s="126"/>
      <c r="G811" s="236"/>
      <c r="H811"/>
      <c r="I811" t="s">
        <v>107</v>
      </c>
      <c r="J811" s="236"/>
      <c r="K811"/>
      <c r="L811"/>
      <c r="M811"/>
      <c r="N811"/>
      <c r="O811"/>
      <c r="P811"/>
      <c r="Q811"/>
      <c r="U811"/>
      <c r="V811" t="s">
        <v>4337</v>
      </c>
      <c r="W811" s="236"/>
      <c r="X811"/>
      <c r="Y811"/>
      <c r="Z811"/>
      <c r="AA811"/>
      <c r="AB811"/>
      <c r="AC811"/>
      <c r="AD811"/>
      <c r="AE811"/>
      <c r="AF811"/>
      <c r="AG811"/>
      <c r="AH811" s="115" t="s">
        <v>4308</v>
      </c>
      <c r="AI811" s="115" t="e">
        <f>VLOOKUP(A811,'[2]دراسات قانونية'!$A$3:$E$600,1,0)</f>
        <v>#N/A</v>
      </c>
    </row>
    <row r="812" spans="1:35" ht="18" x14ac:dyDescent="0.25">
      <c r="A812" s="235">
        <v>312492</v>
      </c>
      <c r="B812" s="235" t="s">
        <v>2813</v>
      </c>
      <c r="C812" s="235" t="s">
        <v>5239</v>
      </c>
      <c r="D812" s="235" t="s">
        <v>330</v>
      </c>
      <c r="E812"/>
      <c r="F812" s="126"/>
      <c r="G812" s="236"/>
      <c r="H812"/>
      <c r="I812" t="s">
        <v>107</v>
      </c>
      <c r="J812" s="236"/>
      <c r="K812"/>
      <c r="L812"/>
      <c r="M812"/>
      <c r="N812"/>
      <c r="O812"/>
      <c r="P812"/>
      <c r="Q812"/>
      <c r="U812"/>
      <c r="V812" t="s">
        <v>4335</v>
      </c>
      <c r="W812" s="236"/>
      <c r="X812"/>
      <c r="Y812"/>
      <c r="Z812"/>
      <c r="AA812"/>
      <c r="AB812"/>
      <c r="AC812"/>
      <c r="AD812"/>
      <c r="AE812"/>
      <c r="AF812"/>
      <c r="AG812"/>
      <c r="AH812" s="115" t="s">
        <v>4308</v>
      </c>
      <c r="AI812" s="115" t="e">
        <f>VLOOKUP(A812,'[2]دراسات قانونية'!$A$3:$E$600,1,0)</f>
        <v>#N/A</v>
      </c>
    </row>
    <row r="813" spans="1:35" hidden="1" x14ac:dyDescent="0.25">
      <c r="A813">
        <v>312493</v>
      </c>
      <c r="B813" t="s">
        <v>5240</v>
      </c>
      <c r="C813" t="s">
        <v>543</v>
      </c>
      <c r="D813" t="s">
        <v>220</v>
      </c>
      <c r="E813" t="s">
        <v>77</v>
      </c>
      <c r="F813" s="126">
        <v>31778</v>
      </c>
      <c r="G813" t="s">
        <v>18</v>
      </c>
      <c r="H813" t="s">
        <v>16</v>
      </c>
      <c r="I813" t="s">
        <v>136</v>
      </c>
      <c r="J813" t="s">
        <v>1226</v>
      </c>
      <c r="K813"/>
      <c r="L813" t="s">
        <v>40</v>
      </c>
      <c r="M813"/>
      <c r="N813"/>
      <c r="O813"/>
      <c r="P813"/>
      <c r="Q813"/>
      <c r="U813"/>
      <c r="V813" t="s">
        <v>4334</v>
      </c>
      <c r="W813"/>
      <c r="X813"/>
      <c r="Y813"/>
      <c r="Z813"/>
      <c r="AA813"/>
      <c r="AB813"/>
      <c r="AC813"/>
      <c r="AD813"/>
      <c r="AE813"/>
      <c r="AF813"/>
      <c r="AG813"/>
      <c r="AH813" s="115" t="s">
        <v>4308</v>
      </c>
    </row>
    <row r="814" spans="1:35" ht="18" x14ac:dyDescent="0.25">
      <c r="A814" s="235">
        <v>312501</v>
      </c>
      <c r="B814" s="235" t="s">
        <v>5241</v>
      </c>
      <c r="C814" s="235" t="s">
        <v>364</v>
      </c>
      <c r="D814" s="235" t="s">
        <v>267</v>
      </c>
      <c r="E814"/>
      <c r="F814" s="126"/>
      <c r="G814" s="236"/>
      <c r="H814"/>
      <c r="I814" t="s">
        <v>107</v>
      </c>
      <c r="J814" s="236"/>
      <c r="K814"/>
      <c r="L814"/>
      <c r="M814"/>
      <c r="N814"/>
      <c r="O814"/>
      <c r="P814"/>
      <c r="Q814"/>
      <c r="U814"/>
      <c r="V814" t="s">
        <v>4335</v>
      </c>
      <c r="W814" s="236"/>
      <c r="X814"/>
      <c r="Y814"/>
      <c r="Z814"/>
      <c r="AA814"/>
      <c r="AB814"/>
      <c r="AC814"/>
      <c r="AD814"/>
      <c r="AE814"/>
      <c r="AF814"/>
      <c r="AG814"/>
      <c r="AH814" s="115" t="s">
        <v>4308</v>
      </c>
      <c r="AI814" s="115" t="e">
        <f>VLOOKUP(A814,'[2]دراسات قانونية'!$A$3:$E$600,1,0)</f>
        <v>#N/A</v>
      </c>
    </row>
    <row r="815" spans="1:35" ht="18" x14ac:dyDescent="0.25">
      <c r="A815" s="235">
        <v>312510</v>
      </c>
      <c r="B815" s="235" t="s">
        <v>5242</v>
      </c>
      <c r="C815" s="235" t="s">
        <v>227</v>
      </c>
      <c r="D815" s="235" t="s">
        <v>783</v>
      </c>
      <c r="E815"/>
      <c r="F815" s="126"/>
      <c r="G815" s="236"/>
      <c r="H815"/>
      <c r="I815" t="s">
        <v>107</v>
      </c>
      <c r="J815" s="236"/>
      <c r="K815"/>
      <c r="L815"/>
      <c r="M815"/>
      <c r="N815"/>
      <c r="O815"/>
      <c r="P815"/>
      <c r="Q815"/>
      <c r="U815"/>
      <c r="V815" t="s">
        <v>4334</v>
      </c>
      <c r="W815" s="236"/>
      <c r="X815"/>
      <c r="Y815"/>
      <c r="Z815"/>
      <c r="AA815"/>
      <c r="AB815"/>
      <c r="AC815"/>
      <c r="AD815"/>
      <c r="AE815"/>
      <c r="AF815"/>
      <c r="AG815"/>
      <c r="AH815" s="115" t="s">
        <v>4308</v>
      </c>
      <c r="AI815" s="115" t="e">
        <f>VLOOKUP(A815,'[2]دراسات قانونية'!$A$3:$E$600,1,0)</f>
        <v>#N/A</v>
      </c>
    </row>
    <row r="816" spans="1:35" hidden="1" x14ac:dyDescent="0.25">
      <c r="A816" s="115">
        <v>312528</v>
      </c>
      <c r="B816" s="115" t="s">
        <v>1735</v>
      </c>
      <c r="C816" s="115" t="s">
        <v>250</v>
      </c>
      <c r="D816" s="115" t="s">
        <v>1736</v>
      </c>
      <c r="E816" s="115" t="s">
        <v>76</v>
      </c>
      <c r="F816" s="237">
        <v>29920</v>
      </c>
      <c r="G816" s="115" t="s">
        <v>1737</v>
      </c>
      <c r="H816" s="115" t="s">
        <v>16</v>
      </c>
      <c r="I816" t="s">
        <v>199</v>
      </c>
      <c r="J816" s="115" t="s">
        <v>1226</v>
      </c>
      <c r="L816" s="115" t="s">
        <v>61</v>
      </c>
      <c r="U816"/>
      <c r="V816" t="s">
        <v>4337</v>
      </c>
    </row>
    <row r="817" spans="1:35" ht="18" hidden="1" x14ac:dyDescent="0.25">
      <c r="A817" s="235">
        <v>312535</v>
      </c>
      <c r="B817" s="235" t="s">
        <v>5243</v>
      </c>
      <c r="C817" s="235" t="s">
        <v>244</v>
      </c>
      <c r="D817" s="235" t="s">
        <v>1242</v>
      </c>
      <c r="E817"/>
      <c r="F817" s="126"/>
      <c r="G817" s="236"/>
      <c r="H817"/>
      <c r="I817" t="s">
        <v>129</v>
      </c>
      <c r="J817" s="236"/>
      <c r="K817"/>
      <c r="L817"/>
      <c r="M817"/>
      <c r="N817"/>
      <c r="O817"/>
      <c r="P817"/>
      <c r="Q817"/>
      <c r="U817"/>
      <c r="V817" t="s">
        <v>4335</v>
      </c>
      <c r="W817" s="236"/>
      <c r="X817"/>
      <c r="Y817"/>
      <c r="Z817"/>
      <c r="AA817"/>
      <c r="AB817"/>
      <c r="AC817"/>
      <c r="AD817"/>
      <c r="AE817"/>
      <c r="AF817"/>
      <c r="AG817"/>
      <c r="AH817" s="115" t="s">
        <v>4308</v>
      </c>
    </row>
    <row r="818" spans="1:35" hidden="1" x14ac:dyDescent="0.25">
      <c r="A818">
        <v>312536</v>
      </c>
      <c r="B818" t="s">
        <v>5244</v>
      </c>
      <c r="C818" t="s">
        <v>227</v>
      </c>
      <c r="D818" t="s">
        <v>5245</v>
      </c>
      <c r="E818"/>
      <c r="F818" s="126"/>
      <c r="G818"/>
      <c r="H818"/>
      <c r="I818" t="s">
        <v>136</v>
      </c>
      <c r="J818"/>
      <c r="K818"/>
      <c r="L818"/>
      <c r="M818"/>
      <c r="N818"/>
      <c r="O818"/>
      <c r="P818"/>
      <c r="Q818"/>
      <c r="U818"/>
      <c r="V818" t="s">
        <v>4339</v>
      </c>
      <c r="W818"/>
      <c r="X818"/>
      <c r="Y818"/>
      <c r="Z818"/>
      <c r="AA818"/>
      <c r="AB818"/>
      <c r="AC818"/>
      <c r="AD818"/>
      <c r="AE818"/>
      <c r="AF818"/>
      <c r="AG818" t="s">
        <v>4308</v>
      </c>
      <c r="AH818" s="115" t="s">
        <v>4308</v>
      </c>
    </row>
    <row r="819" spans="1:35" ht="18" hidden="1" x14ac:dyDescent="0.25">
      <c r="A819" s="235">
        <v>312549</v>
      </c>
      <c r="B819" s="235" t="s">
        <v>5246</v>
      </c>
      <c r="C819" s="235" t="s">
        <v>1029</v>
      </c>
      <c r="D819" s="235" t="s">
        <v>1073</v>
      </c>
      <c r="E819"/>
      <c r="F819" s="126"/>
      <c r="G819" s="236"/>
      <c r="H819"/>
      <c r="I819" t="s">
        <v>199</v>
      </c>
      <c r="J819" s="236"/>
      <c r="K819"/>
      <c r="L819"/>
      <c r="M819"/>
      <c r="N819"/>
      <c r="O819"/>
      <c r="P819"/>
      <c r="Q819"/>
      <c r="U819"/>
      <c r="V819" t="s">
        <v>4334</v>
      </c>
      <c r="W819" s="236"/>
      <c r="X819"/>
      <c r="Y819"/>
      <c r="Z819"/>
      <c r="AA819"/>
      <c r="AB819"/>
      <c r="AC819"/>
      <c r="AD819"/>
      <c r="AE819"/>
      <c r="AF819"/>
      <c r="AG819"/>
      <c r="AH819" s="115" t="s">
        <v>4308</v>
      </c>
    </row>
    <row r="820" spans="1:35" hidden="1" x14ac:dyDescent="0.25">
      <c r="A820" s="115">
        <v>312550</v>
      </c>
      <c r="B820" s="115" t="s">
        <v>1622</v>
      </c>
      <c r="C820" s="115" t="s">
        <v>332</v>
      </c>
      <c r="D820" s="115" t="s">
        <v>1623</v>
      </c>
      <c r="E820" s="115" t="s">
        <v>77</v>
      </c>
      <c r="F820" s="237">
        <v>24139</v>
      </c>
      <c r="G820" s="115" t="s">
        <v>40</v>
      </c>
      <c r="H820" s="115" t="s">
        <v>16</v>
      </c>
      <c r="I820" t="s">
        <v>199</v>
      </c>
      <c r="J820" s="115" t="s">
        <v>1226</v>
      </c>
      <c r="L820" s="115" t="s">
        <v>40</v>
      </c>
      <c r="U820"/>
      <c r="V820" t="s">
        <v>4337</v>
      </c>
    </row>
    <row r="821" spans="1:35" hidden="1" x14ac:dyDescent="0.25">
      <c r="A821">
        <v>312557</v>
      </c>
      <c r="B821" t="s">
        <v>5247</v>
      </c>
      <c r="C821" t="s">
        <v>227</v>
      </c>
      <c r="D821" t="s">
        <v>1242</v>
      </c>
      <c r="E821" t="s">
        <v>77</v>
      </c>
      <c r="F821" s="126"/>
      <c r="G821"/>
      <c r="H821" t="s">
        <v>16</v>
      </c>
      <c r="I821" t="s">
        <v>129</v>
      </c>
      <c r="J821"/>
      <c r="K821"/>
      <c r="L821"/>
      <c r="M821"/>
      <c r="N821"/>
      <c r="O821"/>
      <c r="P821"/>
      <c r="Q821"/>
      <c r="U821"/>
      <c r="V821" t="s">
        <v>4334</v>
      </c>
      <c r="W821"/>
      <c r="X821"/>
      <c r="Y821"/>
      <c r="Z821"/>
      <c r="AA821"/>
      <c r="AB821"/>
      <c r="AC821"/>
      <c r="AD821" t="s">
        <v>4308</v>
      </c>
      <c r="AE821" t="s">
        <v>4308</v>
      </c>
      <c r="AF821" t="s">
        <v>4308</v>
      </c>
      <c r="AG821" t="s">
        <v>4308</v>
      </c>
      <c r="AH821" s="115" t="s">
        <v>4308</v>
      </c>
    </row>
    <row r="822" spans="1:35" hidden="1" x14ac:dyDescent="0.25">
      <c r="A822">
        <v>312580</v>
      </c>
      <c r="B822" t="s">
        <v>5248</v>
      </c>
      <c r="C822" t="s">
        <v>5249</v>
      </c>
      <c r="D822" t="s">
        <v>309</v>
      </c>
      <c r="E822" t="s">
        <v>76</v>
      </c>
      <c r="F822" s="126">
        <v>31527</v>
      </c>
      <c r="G822" t="s">
        <v>934</v>
      </c>
      <c r="H822" t="s">
        <v>16</v>
      </c>
      <c r="I822" t="s">
        <v>136</v>
      </c>
      <c r="J822" t="s">
        <v>1226</v>
      </c>
      <c r="K822"/>
      <c r="L822" t="s">
        <v>30</v>
      </c>
      <c r="M822"/>
      <c r="N822"/>
      <c r="O822"/>
      <c r="P822"/>
      <c r="Q822"/>
      <c r="U822"/>
      <c r="V822" t="s">
        <v>4331</v>
      </c>
      <c r="W822"/>
      <c r="X822"/>
      <c r="Y822"/>
      <c r="Z822"/>
      <c r="AA822"/>
      <c r="AB822"/>
      <c r="AC822"/>
      <c r="AD822"/>
      <c r="AE822"/>
      <c r="AF822"/>
      <c r="AG822"/>
    </row>
    <row r="823" spans="1:35" hidden="1" x14ac:dyDescent="0.25">
      <c r="A823">
        <v>312627</v>
      </c>
      <c r="B823" t="s">
        <v>5250</v>
      </c>
      <c r="C823" t="s">
        <v>329</v>
      </c>
      <c r="D823" t="s">
        <v>578</v>
      </c>
      <c r="E823" t="s">
        <v>77</v>
      </c>
      <c r="F823" s="126">
        <v>28630</v>
      </c>
      <c r="G823" t="s">
        <v>5251</v>
      </c>
      <c r="H823" t="s">
        <v>16</v>
      </c>
      <c r="I823" t="s">
        <v>136</v>
      </c>
      <c r="J823" t="s">
        <v>1226</v>
      </c>
      <c r="K823"/>
      <c r="L823" t="s">
        <v>18</v>
      </c>
      <c r="M823"/>
      <c r="N823"/>
      <c r="O823"/>
      <c r="P823"/>
      <c r="Q823"/>
      <c r="U823"/>
      <c r="V823" t="s">
        <v>4335</v>
      </c>
      <c r="W823"/>
      <c r="X823"/>
      <c r="Y823"/>
      <c r="Z823"/>
      <c r="AA823"/>
      <c r="AB823"/>
      <c r="AC823"/>
      <c r="AD823"/>
      <c r="AE823" t="s">
        <v>4308</v>
      </c>
      <c r="AF823" t="s">
        <v>4308</v>
      </c>
      <c r="AG823" t="s">
        <v>4308</v>
      </c>
      <c r="AH823" s="115" t="s">
        <v>4308</v>
      </c>
    </row>
    <row r="824" spans="1:35" hidden="1" x14ac:dyDescent="0.25">
      <c r="A824">
        <v>312634</v>
      </c>
      <c r="B824" t="s">
        <v>5252</v>
      </c>
      <c r="C824" t="s">
        <v>664</v>
      </c>
      <c r="D824" t="s">
        <v>622</v>
      </c>
      <c r="E824" t="s">
        <v>77</v>
      </c>
      <c r="F824" s="126">
        <v>30854</v>
      </c>
      <c r="G824" t="s">
        <v>61</v>
      </c>
      <c r="H824" t="s">
        <v>16</v>
      </c>
      <c r="I824" t="s">
        <v>136</v>
      </c>
      <c r="J824" t="s">
        <v>1226</v>
      </c>
      <c r="K824"/>
      <c r="L824" t="s">
        <v>40</v>
      </c>
      <c r="M824"/>
      <c r="N824"/>
      <c r="O824"/>
      <c r="P824"/>
      <c r="Q824"/>
      <c r="U824"/>
      <c r="V824" t="s">
        <v>4414</v>
      </c>
      <c r="W824"/>
      <c r="X824"/>
      <c r="Y824"/>
      <c r="Z824"/>
      <c r="AA824"/>
      <c r="AB824"/>
      <c r="AC824"/>
      <c r="AD824"/>
      <c r="AE824"/>
      <c r="AF824" t="s">
        <v>4308</v>
      </c>
      <c r="AG824" t="s">
        <v>4308</v>
      </c>
      <c r="AH824" s="115" t="s">
        <v>4308</v>
      </c>
    </row>
    <row r="825" spans="1:35" ht="18" hidden="1" x14ac:dyDescent="0.25">
      <c r="A825" s="235">
        <v>312641</v>
      </c>
      <c r="B825" s="235" t="s">
        <v>5253</v>
      </c>
      <c r="C825" s="235" t="e">
        <v>#N/A</v>
      </c>
      <c r="D825" s="235" t="s">
        <v>5254</v>
      </c>
      <c r="E825"/>
      <c r="F825" s="126"/>
      <c r="G825" s="236"/>
      <c r="H825"/>
      <c r="I825" t="s">
        <v>136</v>
      </c>
      <c r="J825" s="236"/>
      <c r="K825"/>
      <c r="L825"/>
      <c r="M825"/>
      <c r="N825"/>
      <c r="O825"/>
      <c r="P825"/>
      <c r="Q825"/>
      <c r="U825"/>
      <c r="V825">
        <v>0</v>
      </c>
      <c r="W825" s="236"/>
      <c r="X825"/>
      <c r="Y825"/>
      <c r="Z825"/>
      <c r="AA825"/>
      <c r="AB825"/>
      <c r="AC825"/>
      <c r="AD825"/>
      <c r="AE825"/>
      <c r="AF825"/>
      <c r="AG825"/>
    </row>
    <row r="826" spans="1:35" ht="18" x14ac:dyDescent="0.25">
      <c r="A826" s="235">
        <v>312658</v>
      </c>
      <c r="B826" s="235" t="s">
        <v>5255</v>
      </c>
      <c r="C826" s="235" t="s">
        <v>698</v>
      </c>
      <c r="D826" s="235" t="s">
        <v>298</v>
      </c>
      <c r="E826"/>
      <c r="F826" s="126"/>
      <c r="G826" s="236"/>
      <c r="H826"/>
      <c r="I826" t="s">
        <v>107</v>
      </c>
      <c r="J826" s="236"/>
      <c r="K826"/>
      <c r="L826"/>
      <c r="M826"/>
      <c r="N826"/>
      <c r="O826"/>
      <c r="P826"/>
      <c r="Q826"/>
      <c r="U826"/>
      <c r="V826" t="s">
        <v>4335</v>
      </c>
      <c r="W826" s="236"/>
      <c r="X826"/>
      <c r="Y826"/>
      <c r="Z826"/>
      <c r="AA826"/>
      <c r="AB826"/>
      <c r="AC826"/>
      <c r="AD826"/>
      <c r="AE826"/>
      <c r="AF826"/>
      <c r="AG826"/>
      <c r="AH826" s="115" t="s">
        <v>4308</v>
      </c>
      <c r="AI826" s="115" t="e">
        <f>VLOOKUP(A826,'[2]دراسات قانونية'!$A$3:$E$600,1,0)</f>
        <v>#N/A</v>
      </c>
    </row>
    <row r="827" spans="1:35" hidden="1" x14ac:dyDescent="0.25">
      <c r="A827">
        <v>312682</v>
      </c>
      <c r="B827" t="s">
        <v>5256</v>
      </c>
      <c r="C827" t="s">
        <v>369</v>
      </c>
      <c r="D827" t="s">
        <v>372</v>
      </c>
      <c r="E827"/>
      <c r="F827" s="126"/>
      <c r="G827"/>
      <c r="H827"/>
      <c r="I827" t="s">
        <v>129</v>
      </c>
      <c r="J827"/>
      <c r="K827"/>
      <c r="L827"/>
      <c r="M827"/>
      <c r="N827"/>
      <c r="O827"/>
      <c r="P827"/>
      <c r="Q827"/>
      <c r="U827"/>
      <c r="V827" t="s">
        <v>4335</v>
      </c>
      <c r="W827"/>
      <c r="X827"/>
      <c r="Y827"/>
      <c r="Z827"/>
      <c r="AA827"/>
      <c r="AB827"/>
      <c r="AC827"/>
      <c r="AD827"/>
      <c r="AE827"/>
      <c r="AF827"/>
      <c r="AG827"/>
      <c r="AH827" s="115" t="s">
        <v>4308</v>
      </c>
    </row>
    <row r="828" spans="1:35" ht="18" hidden="1" x14ac:dyDescent="0.25">
      <c r="A828" s="235">
        <v>312694</v>
      </c>
      <c r="B828" s="235" t="s">
        <v>5257</v>
      </c>
      <c r="C828" s="235" t="s">
        <v>231</v>
      </c>
      <c r="D828" s="235" t="s">
        <v>1242</v>
      </c>
      <c r="E828"/>
      <c r="F828" s="126"/>
      <c r="G828" s="236"/>
      <c r="H828"/>
      <c r="I828" t="s">
        <v>129</v>
      </c>
      <c r="J828" s="236"/>
      <c r="K828"/>
      <c r="L828"/>
      <c r="M828"/>
      <c r="N828"/>
      <c r="O828"/>
      <c r="P828"/>
      <c r="Q828"/>
      <c r="U828"/>
      <c r="V828" t="s">
        <v>4335</v>
      </c>
      <c r="W828" s="236"/>
      <c r="X828"/>
      <c r="Y828"/>
      <c r="Z828"/>
      <c r="AA828"/>
      <c r="AB828"/>
      <c r="AC828"/>
      <c r="AD828"/>
      <c r="AE828"/>
      <c r="AF828"/>
      <c r="AG828"/>
      <c r="AH828" s="115" t="s">
        <v>4308</v>
      </c>
    </row>
    <row r="829" spans="1:35" hidden="1" x14ac:dyDescent="0.25">
      <c r="A829">
        <v>312715</v>
      </c>
      <c r="B829" t="s">
        <v>5258</v>
      </c>
      <c r="C829" t="s">
        <v>1011</v>
      </c>
      <c r="D829" t="s">
        <v>312</v>
      </c>
      <c r="E829"/>
      <c r="F829" s="126"/>
      <c r="G829"/>
      <c r="H829"/>
      <c r="I829" t="s">
        <v>136</v>
      </c>
      <c r="J829"/>
      <c r="K829"/>
      <c r="L829"/>
      <c r="M829"/>
      <c r="N829"/>
      <c r="O829"/>
      <c r="P829"/>
      <c r="Q829"/>
      <c r="U829"/>
      <c r="V829" t="s">
        <v>4339</v>
      </c>
      <c r="W829"/>
      <c r="X829"/>
      <c r="Y829"/>
      <c r="Z829"/>
      <c r="AA829"/>
      <c r="AB829"/>
      <c r="AC829"/>
      <c r="AD829"/>
      <c r="AE829"/>
      <c r="AF829"/>
      <c r="AG829"/>
      <c r="AH829" s="115" t="s">
        <v>4308</v>
      </c>
    </row>
    <row r="830" spans="1:35" hidden="1" x14ac:dyDescent="0.25">
      <c r="A830">
        <v>312720</v>
      </c>
      <c r="B830" t="s">
        <v>5259</v>
      </c>
      <c r="C830" t="s">
        <v>548</v>
      </c>
      <c r="D830" t="s">
        <v>537</v>
      </c>
      <c r="E830" t="s">
        <v>77</v>
      </c>
      <c r="F830" s="126"/>
      <c r="G830"/>
      <c r="H830" t="s">
        <v>16</v>
      </c>
      <c r="I830" t="s">
        <v>136</v>
      </c>
      <c r="J830"/>
      <c r="K830"/>
      <c r="L830"/>
      <c r="M830"/>
      <c r="N830"/>
      <c r="O830"/>
      <c r="P830"/>
      <c r="Q830"/>
      <c r="U830"/>
      <c r="V830" t="s">
        <v>4335</v>
      </c>
      <c r="W830"/>
      <c r="X830"/>
      <c r="Y830"/>
      <c r="Z830" t="s">
        <v>4308</v>
      </c>
      <c r="AA830" t="s">
        <v>4308</v>
      </c>
      <c r="AB830" t="s">
        <v>4308</v>
      </c>
      <c r="AC830" t="s">
        <v>4308</v>
      </c>
      <c r="AD830" t="s">
        <v>4308</v>
      </c>
      <c r="AE830" t="s">
        <v>4308</v>
      </c>
      <c r="AF830" t="s">
        <v>4308</v>
      </c>
      <c r="AG830" t="s">
        <v>4308</v>
      </c>
      <c r="AH830" s="115" t="s">
        <v>4308</v>
      </c>
    </row>
    <row r="831" spans="1:35" hidden="1" x14ac:dyDescent="0.25">
      <c r="A831" s="115">
        <v>312722</v>
      </c>
      <c r="B831" s="115" t="s">
        <v>1855</v>
      </c>
      <c r="C831" s="115" t="s">
        <v>1384</v>
      </c>
      <c r="D831" s="115" t="s">
        <v>256</v>
      </c>
      <c r="E831" s="115" t="s">
        <v>77</v>
      </c>
      <c r="F831" s="237"/>
      <c r="H831" s="115" t="s">
        <v>16</v>
      </c>
      <c r="I831" t="s">
        <v>199</v>
      </c>
      <c r="U831"/>
      <c r="V831" t="s">
        <v>4335</v>
      </c>
      <c r="Z831" s="115" t="s">
        <v>4308</v>
      </c>
      <c r="AA831" s="115" t="s">
        <v>4308</v>
      </c>
      <c r="AB831" s="115" t="s">
        <v>4308</v>
      </c>
      <c r="AC831" s="115" t="s">
        <v>4308</v>
      </c>
      <c r="AD831" s="115" t="s">
        <v>4308</v>
      </c>
      <c r="AE831" s="115" t="s">
        <v>4308</v>
      </c>
      <c r="AF831" s="115" t="s">
        <v>4308</v>
      </c>
      <c r="AG831" s="115" t="s">
        <v>4308</v>
      </c>
      <c r="AH831" s="115" t="s">
        <v>4308</v>
      </c>
    </row>
    <row r="832" spans="1:35" hidden="1" x14ac:dyDescent="0.25">
      <c r="A832">
        <v>312742</v>
      </c>
      <c r="B832" t="s">
        <v>5260</v>
      </c>
      <c r="C832" t="s">
        <v>212</v>
      </c>
      <c r="D832" t="s">
        <v>1242</v>
      </c>
      <c r="E832" t="s">
        <v>77</v>
      </c>
      <c r="F832" s="126"/>
      <c r="G832"/>
      <c r="H832" t="s">
        <v>16</v>
      </c>
      <c r="I832" t="s">
        <v>136</v>
      </c>
      <c r="J832"/>
      <c r="K832"/>
      <c r="L832"/>
      <c r="M832"/>
      <c r="N832"/>
      <c r="O832"/>
      <c r="P832"/>
      <c r="Q832"/>
      <c r="U832"/>
      <c r="V832" t="s">
        <v>4336</v>
      </c>
      <c r="W832"/>
      <c r="X832"/>
      <c r="Y832"/>
      <c r="Z832"/>
      <c r="AA832" t="s">
        <v>4308</v>
      </c>
      <c r="AB832" t="s">
        <v>4308</v>
      </c>
      <c r="AC832" t="s">
        <v>4308</v>
      </c>
      <c r="AD832" t="s">
        <v>4308</v>
      </c>
      <c r="AE832" t="s">
        <v>4308</v>
      </c>
      <c r="AF832" t="s">
        <v>4308</v>
      </c>
      <c r="AG832" t="s">
        <v>4308</v>
      </c>
      <c r="AH832" s="115" t="s">
        <v>4308</v>
      </c>
    </row>
    <row r="833" spans="1:35" ht="18" hidden="1" x14ac:dyDescent="0.25">
      <c r="A833" s="235">
        <v>312763</v>
      </c>
      <c r="B833" s="235" t="s">
        <v>5261</v>
      </c>
      <c r="C833" s="235" t="s">
        <v>614</v>
      </c>
      <c r="D833" s="235" t="s">
        <v>1242</v>
      </c>
      <c r="E833"/>
      <c r="F833" s="126"/>
      <c r="G833" s="236"/>
      <c r="H833"/>
      <c r="I833" t="s">
        <v>129</v>
      </c>
      <c r="J833" s="236"/>
      <c r="K833"/>
      <c r="L833"/>
      <c r="M833"/>
      <c r="N833"/>
      <c r="O833"/>
      <c r="P833"/>
      <c r="Q833"/>
      <c r="U833"/>
      <c r="V833" t="s">
        <v>4337</v>
      </c>
      <c r="W833" s="236"/>
      <c r="X833"/>
      <c r="Y833"/>
      <c r="Z833"/>
      <c r="AA833"/>
      <c r="AB833"/>
      <c r="AC833"/>
      <c r="AD833"/>
      <c r="AE833"/>
      <c r="AF833"/>
      <c r="AG833"/>
      <c r="AH833" s="115" t="s">
        <v>4308</v>
      </c>
    </row>
    <row r="834" spans="1:35" ht="18" x14ac:dyDescent="0.25">
      <c r="A834" s="235">
        <v>312804</v>
      </c>
      <c r="B834" s="235" t="s">
        <v>5262</v>
      </c>
      <c r="C834" s="235" t="s">
        <v>212</v>
      </c>
      <c r="D834" s="235" t="s">
        <v>1242</v>
      </c>
      <c r="E834"/>
      <c r="F834" s="126"/>
      <c r="G834" s="236"/>
      <c r="H834"/>
      <c r="I834" t="s">
        <v>107</v>
      </c>
      <c r="J834" s="236"/>
      <c r="K834"/>
      <c r="L834"/>
      <c r="M834"/>
      <c r="N834"/>
      <c r="O834"/>
      <c r="P834"/>
      <c r="Q834"/>
      <c r="U834"/>
      <c r="V834" t="s">
        <v>4335</v>
      </c>
      <c r="W834" s="236"/>
      <c r="X834"/>
      <c r="Y834"/>
      <c r="Z834"/>
      <c r="AA834"/>
      <c r="AB834"/>
      <c r="AC834"/>
      <c r="AD834"/>
      <c r="AE834"/>
      <c r="AF834"/>
      <c r="AG834"/>
      <c r="AH834" s="115" t="s">
        <v>4308</v>
      </c>
      <c r="AI834" s="115" t="e">
        <f>VLOOKUP(A834,'[2]دراسات قانونية'!$A$3:$E$600,1,0)</f>
        <v>#N/A</v>
      </c>
    </row>
    <row r="835" spans="1:35" ht="18" hidden="1" x14ac:dyDescent="0.25">
      <c r="A835" s="235">
        <v>312805</v>
      </c>
      <c r="B835" s="235" t="s">
        <v>5263</v>
      </c>
      <c r="C835" s="235" t="s">
        <v>324</v>
      </c>
      <c r="D835" s="235" t="s">
        <v>4607</v>
      </c>
      <c r="E835"/>
      <c r="F835" s="126"/>
      <c r="G835" s="236"/>
      <c r="H835"/>
      <c r="I835" t="s">
        <v>136</v>
      </c>
      <c r="J835" s="236"/>
      <c r="K835"/>
      <c r="L835"/>
      <c r="M835"/>
      <c r="N835"/>
      <c r="O835"/>
      <c r="P835"/>
      <c r="Q835"/>
      <c r="U835"/>
      <c r="V835" t="s">
        <v>4335</v>
      </c>
      <c r="W835" s="236"/>
      <c r="X835"/>
      <c r="Y835"/>
      <c r="Z835"/>
      <c r="AA835"/>
      <c r="AB835"/>
      <c r="AC835"/>
      <c r="AD835"/>
      <c r="AE835"/>
      <c r="AF835"/>
      <c r="AG835"/>
      <c r="AH835" s="115" t="s">
        <v>4308</v>
      </c>
    </row>
    <row r="836" spans="1:35" ht="18" x14ac:dyDescent="0.25">
      <c r="A836" s="235">
        <v>312820</v>
      </c>
      <c r="B836" s="235" t="s">
        <v>5264</v>
      </c>
      <c r="C836" s="235" t="s">
        <v>636</v>
      </c>
      <c r="D836" s="235" t="s">
        <v>430</v>
      </c>
      <c r="E836"/>
      <c r="F836" s="126"/>
      <c r="G836" s="236"/>
      <c r="H836"/>
      <c r="I836" t="s">
        <v>107</v>
      </c>
      <c r="J836" s="236"/>
      <c r="K836"/>
      <c r="L836"/>
      <c r="M836"/>
      <c r="N836"/>
      <c r="O836"/>
      <c r="P836"/>
      <c r="Q836"/>
      <c r="U836"/>
      <c r="V836" t="s">
        <v>4334</v>
      </c>
      <c r="W836" s="236"/>
      <c r="X836"/>
      <c r="Y836"/>
      <c r="Z836"/>
      <c r="AA836"/>
      <c r="AB836"/>
      <c r="AC836"/>
      <c r="AD836"/>
      <c r="AE836"/>
      <c r="AF836"/>
      <c r="AG836"/>
      <c r="AH836" s="115" t="s">
        <v>4308</v>
      </c>
      <c r="AI836" s="115" t="e">
        <f>VLOOKUP(A836,'[2]دراسات قانونية'!$A$3:$E$600,1,0)</f>
        <v>#N/A</v>
      </c>
    </row>
    <row r="837" spans="1:35" ht="18" x14ac:dyDescent="0.25">
      <c r="A837" s="235">
        <v>312827</v>
      </c>
      <c r="B837" s="235" t="s">
        <v>5265</v>
      </c>
      <c r="C837" s="235" t="s">
        <v>5029</v>
      </c>
      <c r="D837" s="235" t="s">
        <v>5266</v>
      </c>
      <c r="E837"/>
      <c r="F837" s="126"/>
      <c r="G837" s="236"/>
      <c r="H837"/>
      <c r="I837" t="s">
        <v>107</v>
      </c>
      <c r="J837" s="236"/>
      <c r="K837"/>
      <c r="L837"/>
      <c r="M837"/>
      <c r="N837"/>
      <c r="O837"/>
      <c r="P837"/>
      <c r="Q837"/>
      <c r="U837"/>
      <c r="V837" t="s">
        <v>4334</v>
      </c>
      <c r="W837" s="236"/>
      <c r="X837"/>
      <c r="Y837"/>
      <c r="Z837"/>
      <c r="AA837"/>
      <c r="AB837"/>
      <c r="AC837"/>
      <c r="AD837"/>
      <c r="AE837"/>
      <c r="AF837"/>
      <c r="AG837"/>
      <c r="AH837" s="115" t="s">
        <v>4308</v>
      </c>
      <c r="AI837" s="115" t="e">
        <f>VLOOKUP(A837,'[2]دراسات قانونية'!$A$3:$E$600,1,0)</f>
        <v>#N/A</v>
      </c>
    </row>
    <row r="838" spans="1:35" ht="18" hidden="1" x14ac:dyDescent="0.25">
      <c r="A838" s="235">
        <v>312832</v>
      </c>
      <c r="B838" s="235" t="s">
        <v>5267</v>
      </c>
      <c r="C838" s="235" t="s">
        <v>621</v>
      </c>
      <c r="D838" s="235" t="s">
        <v>1242</v>
      </c>
      <c r="E838"/>
      <c r="F838" s="126"/>
      <c r="G838" s="236"/>
      <c r="H838"/>
      <c r="I838" t="s">
        <v>129</v>
      </c>
      <c r="J838" s="236"/>
      <c r="K838"/>
      <c r="L838"/>
      <c r="M838"/>
      <c r="N838"/>
      <c r="O838"/>
      <c r="P838"/>
      <c r="Q838"/>
      <c r="U838"/>
      <c r="V838" t="s">
        <v>4335</v>
      </c>
      <c r="W838" s="236"/>
      <c r="X838"/>
      <c r="Y838"/>
      <c r="Z838"/>
      <c r="AA838"/>
      <c r="AB838"/>
      <c r="AC838"/>
      <c r="AD838"/>
      <c r="AE838"/>
      <c r="AF838"/>
      <c r="AG838"/>
      <c r="AH838" s="115" t="s">
        <v>4308</v>
      </c>
    </row>
    <row r="839" spans="1:35" hidden="1" x14ac:dyDescent="0.25">
      <c r="A839">
        <v>312850</v>
      </c>
      <c r="B839" t="s">
        <v>5268</v>
      </c>
      <c r="C839" t="s">
        <v>1011</v>
      </c>
      <c r="D839" t="s">
        <v>1242</v>
      </c>
      <c r="E839" t="s">
        <v>76</v>
      </c>
      <c r="F839" s="126"/>
      <c r="G839"/>
      <c r="H839" t="s">
        <v>16</v>
      </c>
      <c r="I839" t="s">
        <v>136</v>
      </c>
      <c r="J839"/>
      <c r="K839"/>
      <c r="L839"/>
      <c r="M839"/>
      <c r="N839"/>
      <c r="O839"/>
      <c r="P839"/>
      <c r="Q839"/>
      <c r="U839"/>
      <c r="V839" t="s">
        <v>4329</v>
      </c>
      <c r="W839"/>
      <c r="X839"/>
      <c r="Y839"/>
      <c r="Z839"/>
      <c r="AA839" t="s">
        <v>4308</v>
      </c>
      <c r="AB839" t="s">
        <v>4308</v>
      </c>
      <c r="AC839" t="s">
        <v>4308</v>
      </c>
      <c r="AD839" t="s">
        <v>4308</v>
      </c>
      <c r="AE839" t="s">
        <v>4308</v>
      </c>
      <c r="AF839" t="s">
        <v>4308</v>
      </c>
      <c r="AG839" t="s">
        <v>4308</v>
      </c>
      <c r="AH839" s="115" t="s">
        <v>4308</v>
      </c>
    </row>
    <row r="840" spans="1:35" ht="18" hidden="1" x14ac:dyDescent="0.25">
      <c r="A840" s="235">
        <v>312853</v>
      </c>
      <c r="B840" s="235" t="s">
        <v>5269</v>
      </c>
      <c r="C840" s="235" t="s">
        <v>339</v>
      </c>
      <c r="D840" s="235" t="s">
        <v>950</v>
      </c>
      <c r="E840"/>
      <c r="F840" s="126"/>
      <c r="G840" s="236"/>
      <c r="H840"/>
      <c r="I840" t="s">
        <v>199</v>
      </c>
      <c r="J840" s="236"/>
      <c r="K840"/>
      <c r="L840"/>
      <c r="M840"/>
      <c r="N840"/>
      <c r="O840"/>
      <c r="P840"/>
      <c r="Q840"/>
      <c r="U840"/>
      <c r="V840">
        <v>0</v>
      </c>
      <c r="W840" s="236"/>
      <c r="X840"/>
      <c r="Y840"/>
      <c r="Z840"/>
      <c r="AA840"/>
      <c r="AB840"/>
      <c r="AC840"/>
      <c r="AD840"/>
      <c r="AE840"/>
      <c r="AF840"/>
      <c r="AG840"/>
      <c r="AH840" s="115" t="s">
        <v>4308</v>
      </c>
    </row>
    <row r="841" spans="1:35" ht="18" x14ac:dyDescent="0.25">
      <c r="A841" s="235">
        <v>312880</v>
      </c>
      <c r="B841" s="235" t="s">
        <v>5270</v>
      </c>
      <c r="C841" s="235" t="s">
        <v>5271</v>
      </c>
      <c r="D841" s="235" t="s">
        <v>5272</v>
      </c>
      <c r="E841"/>
      <c r="F841" s="126"/>
      <c r="G841" s="236"/>
      <c r="H841"/>
      <c r="I841" t="s">
        <v>107</v>
      </c>
      <c r="J841" s="236"/>
      <c r="K841"/>
      <c r="L841"/>
      <c r="M841"/>
      <c r="N841"/>
      <c r="O841"/>
      <c r="P841"/>
      <c r="Q841"/>
      <c r="U841"/>
      <c r="V841" t="s">
        <v>4335</v>
      </c>
      <c r="W841" s="236"/>
      <c r="X841"/>
      <c r="Y841"/>
      <c r="Z841"/>
      <c r="AA841"/>
      <c r="AB841"/>
      <c r="AC841"/>
      <c r="AD841"/>
      <c r="AE841"/>
      <c r="AF841"/>
      <c r="AG841"/>
      <c r="AH841" s="115" t="s">
        <v>4308</v>
      </c>
      <c r="AI841" s="115" t="e">
        <f>VLOOKUP(A841,'[2]دراسات قانونية'!$A$3:$E$600,1,0)</f>
        <v>#N/A</v>
      </c>
    </row>
    <row r="842" spans="1:35" ht="18" hidden="1" x14ac:dyDescent="0.25">
      <c r="A842" s="235">
        <v>312887</v>
      </c>
      <c r="B842" s="235" t="s">
        <v>5273</v>
      </c>
      <c r="C842" s="235" t="s">
        <v>2000</v>
      </c>
      <c r="D842" s="235" t="s">
        <v>5274</v>
      </c>
      <c r="E842"/>
      <c r="F842" s="126"/>
      <c r="G842" s="236"/>
      <c r="H842"/>
      <c r="I842" t="s">
        <v>199</v>
      </c>
      <c r="J842" s="236"/>
      <c r="K842"/>
      <c r="L842"/>
      <c r="M842"/>
      <c r="N842"/>
      <c r="O842"/>
      <c r="P842"/>
      <c r="Q842"/>
      <c r="U842"/>
      <c r="V842" t="s">
        <v>4337</v>
      </c>
      <c r="W842" s="236"/>
      <c r="X842"/>
      <c r="Y842"/>
      <c r="Z842"/>
      <c r="AA842"/>
      <c r="AB842"/>
      <c r="AC842"/>
      <c r="AD842"/>
      <c r="AE842"/>
      <c r="AF842"/>
      <c r="AG842"/>
      <c r="AH842" s="115" t="s">
        <v>4308</v>
      </c>
    </row>
    <row r="843" spans="1:35" ht="18" hidden="1" x14ac:dyDescent="0.25">
      <c r="A843" s="235">
        <v>312898</v>
      </c>
      <c r="B843" s="235" t="s">
        <v>5275</v>
      </c>
      <c r="C843" s="235" t="s">
        <v>835</v>
      </c>
      <c r="D843" s="235" t="s">
        <v>2006</v>
      </c>
      <c r="E843"/>
      <c r="F843" s="126"/>
      <c r="G843" s="236"/>
      <c r="H843"/>
      <c r="I843" t="s">
        <v>136</v>
      </c>
      <c r="J843" s="236"/>
      <c r="K843"/>
      <c r="L843"/>
      <c r="M843"/>
      <c r="N843"/>
      <c r="O843"/>
      <c r="P843"/>
      <c r="Q843"/>
      <c r="U843"/>
      <c r="V843" t="s">
        <v>4335</v>
      </c>
      <c r="W843" s="236"/>
      <c r="X843"/>
      <c r="Y843"/>
      <c r="Z843"/>
      <c r="AA843"/>
      <c r="AB843"/>
      <c r="AC843"/>
      <c r="AD843"/>
      <c r="AE843"/>
      <c r="AF843"/>
      <c r="AG843"/>
      <c r="AH843" s="115" t="s">
        <v>4308</v>
      </c>
    </row>
    <row r="844" spans="1:35" ht="18" hidden="1" x14ac:dyDescent="0.25">
      <c r="A844" s="235">
        <v>312909</v>
      </c>
      <c r="B844" s="235" t="s">
        <v>5276</v>
      </c>
      <c r="C844" s="235" t="e">
        <v>#N/A</v>
      </c>
      <c r="D844" s="235" t="e">
        <v>#N/A</v>
      </c>
      <c r="E844"/>
      <c r="F844" s="126"/>
      <c r="G844" s="236"/>
      <c r="H844"/>
      <c r="I844" t="s">
        <v>136</v>
      </c>
      <c r="J844" s="236"/>
      <c r="K844"/>
      <c r="L844"/>
      <c r="M844"/>
      <c r="N844"/>
      <c r="O844"/>
      <c r="P844"/>
      <c r="Q844"/>
      <c r="U844"/>
      <c r="V844">
        <v>0</v>
      </c>
      <c r="W844" s="236"/>
      <c r="X844"/>
      <c r="Y844"/>
      <c r="Z844"/>
      <c r="AA844"/>
      <c r="AB844"/>
      <c r="AC844"/>
      <c r="AD844"/>
      <c r="AE844"/>
      <c r="AF844"/>
      <c r="AG844"/>
      <c r="AH844" s="115" t="s">
        <v>4308</v>
      </c>
    </row>
    <row r="845" spans="1:35" ht="18" hidden="1" x14ac:dyDescent="0.25">
      <c r="A845" s="235">
        <v>312921</v>
      </c>
      <c r="B845" s="235" t="s">
        <v>5277</v>
      </c>
      <c r="C845" s="235" t="s">
        <v>593</v>
      </c>
      <c r="D845" s="235" t="s">
        <v>612</v>
      </c>
      <c r="E845"/>
      <c r="F845" s="126"/>
      <c r="G845" s="236"/>
      <c r="H845"/>
      <c r="I845" t="s">
        <v>129</v>
      </c>
      <c r="J845" s="236"/>
      <c r="K845"/>
      <c r="L845"/>
      <c r="M845"/>
      <c r="N845"/>
      <c r="O845"/>
      <c r="P845"/>
      <c r="Q845"/>
      <c r="U845"/>
      <c r="V845" t="s">
        <v>4335</v>
      </c>
      <c r="W845" s="236"/>
      <c r="X845"/>
      <c r="Y845"/>
      <c r="Z845"/>
      <c r="AA845"/>
      <c r="AB845"/>
      <c r="AC845"/>
      <c r="AD845"/>
      <c r="AE845"/>
      <c r="AF845"/>
      <c r="AG845"/>
      <c r="AH845" s="115" t="s">
        <v>4308</v>
      </c>
    </row>
    <row r="846" spans="1:35" ht="18" hidden="1" x14ac:dyDescent="0.25">
      <c r="A846" s="235">
        <v>312930</v>
      </c>
      <c r="B846" s="235" t="s">
        <v>5278</v>
      </c>
      <c r="C846" s="235" t="s">
        <v>355</v>
      </c>
      <c r="D846" s="235" t="s">
        <v>1242</v>
      </c>
      <c r="E846"/>
      <c r="F846" s="126"/>
      <c r="G846" s="236"/>
      <c r="H846"/>
      <c r="I846" t="s">
        <v>129</v>
      </c>
      <c r="J846" s="236"/>
      <c r="K846"/>
      <c r="L846"/>
      <c r="M846"/>
      <c r="N846"/>
      <c r="O846"/>
      <c r="P846"/>
      <c r="Q846"/>
      <c r="U846"/>
      <c r="V846" t="s">
        <v>4335</v>
      </c>
      <c r="W846" s="236"/>
      <c r="X846"/>
      <c r="Y846"/>
      <c r="Z846"/>
      <c r="AA846"/>
      <c r="AB846"/>
      <c r="AC846"/>
      <c r="AD846"/>
      <c r="AE846"/>
      <c r="AF846"/>
      <c r="AG846"/>
      <c r="AH846" s="115" t="s">
        <v>4308</v>
      </c>
    </row>
    <row r="847" spans="1:35" hidden="1" x14ac:dyDescent="0.25">
      <c r="A847" s="115">
        <v>312937</v>
      </c>
      <c r="B847" s="115" t="s">
        <v>2013</v>
      </c>
      <c r="C847" s="115" t="s">
        <v>244</v>
      </c>
      <c r="D847" s="115" t="s">
        <v>2014</v>
      </c>
      <c r="E847" s="115" t="s">
        <v>76</v>
      </c>
      <c r="F847" s="237">
        <v>31413</v>
      </c>
      <c r="G847" s="115" t="s">
        <v>1488</v>
      </c>
      <c r="I847" t="s">
        <v>199</v>
      </c>
      <c r="U847"/>
      <c r="V847" t="s">
        <v>4414</v>
      </c>
      <c r="AB847" s="115" t="s">
        <v>4308</v>
      </c>
      <c r="AC847" s="115" t="s">
        <v>4308</v>
      </c>
      <c r="AD847" s="115" t="s">
        <v>4308</v>
      </c>
      <c r="AE847" s="115" t="s">
        <v>4308</v>
      </c>
      <c r="AF847" s="115" t="s">
        <v>4308</v>
      </c>
      <c r="AG847" s="115" t="s">
        <v>4308</v>
      </c>
      <c r="AH847" s="115" t="s">
        <v>4308</v>
      </c>
    </row>
    <row r="848" spans="1:35" ht="18" hidden="1" x14ac:dyDescent="0.25">
      <c r="A848" s="235">
        <v>312981</v>
      </c>
      <c r="B848" s="235" t="s">
        <v>5279</v>
      </c>
      <c r="C848" s="235" t="s">
        <v>227</v>
      </c>
      <c r="D848" s="235" t="s">
        <v>1294</v>
      </c>
      <c r="E848"/>
      <c r="F848" s="126"/>
      <c r="G848" s="236"/>
      <c r="H848"/>
      <c r="I848" t="s">
        <v>199</v>
      </c>
      <c r="J848" s="236"/>
      <c r="K848"/>
      <c r="L848"/>
      <c r="M848"/>
      <c r="N848"/>
      <c r="O848"/>
      <c r="P848"/>
      <c r="Q848"/>
      <c r="U848"/>
      <c r="V848" t="s">
        <v>4337</v>
      </c>
      <c r="W848" s="236"/>
      <c r="X848"/>
      <c r="Y848"/>
      <c r="Z848"/>
      <c r="AA848"/>
      <c r="AB848"/>
      <c r="AC848"/>
      <c r="AD848"/>
      <c r="AE848"/>
      <c r="AF848"/>
      <c r="AG848"/>
      <c r="AH848" s="115" t="s">
        <v>4308</v>
      </c>
    </row>
    <row r="849" spans="1:35" ht="18" hidden="1" x14ac:dyDescent="0.25">
      <c r="A849" s="235">
        <v>312988</v>
      </c>
      <c r="B849" s="235" t="s">
        <v>5280</v>
      </c>
      <c r="C849" s="235" t="s">
        <v>678</v>
      </c>
      <c r="D849" s="235" t="s">
        <v>1242</v>
      </c>
      <c r="E849"/>
      <c r="F849" s="126"/>
      <c r="G849" s="236"/>
      <c r="H849"/>
      <c r="I849" t="s">
        <v>129</v>
      </c>
      <c r="J849" s="236"/>
      <c r="K849"/>
      <c r="L849"/>
      <c r="M849"/>
      <c r="N849"/>
      <c r="O849"/>
      <c r="P849"/>
      <c r="Q849"/>
      <c r="U849"/>
      <c r="V849" t="s">
        <v>4337</v>
      </c>
      <c r="W849" s="236"/>
      <c r="X849"/>
      <c r="Y849"/>
      <c r="Z849"/>
      <c r="AA849"/>
      <c r="AB849"/>
      <c r="AC849"/>
      <c r="AD849"/>
      <c r="AE849"/>
      <c r="AF849"/>
      <c r="AG849"/>
      <c r="AH849" s="115" t="s">
        <v>4308</v>
      </c>
    </row>
    <row r="850" spans="1:35" ht="18" hidden="1" x14ac:dyDescent="0.25">
      <c r="A850" s="235">
        <v>312996</v>
      </c>
      <c r="B850" s="235" t="s">
        <v>5281</v>
      </c>
      <c r="C850" s="235" t="s">
        <v>489</v>
      </c>
      <c r="D850" s="235" t="s">
        <v>1242</v>
      </c>
      <c r="E850"/>
      <c r="F850" s="126"/>
      <c r="G850" s="236"/>
      <c r="H850"/>
      <c r="I850" t="s">
        <v>129</v>
      </c>
      <c r="J850" s="236"/>
      <c r="K850"/>
      <c r="L850"/>
      <c r="M850"/>
      <c r="N850"/>
      <c r="O850"/>
      <c r="P850"/>
      <c r="Q850"/>
      <c r="U850"/>
      <c r="V850" t="s">
        <v>4335</v>
      </c>
      <c r="W850" s="236"/>
      <c r="X850"/>
      <c r="Y850"/>
      <c r="Z850"/>
      <c r="AA850"/>
      <c r="AB850"/>
      <c r="AC850"/>
      <c r="AD850"/>
      <c r="AE850"/>
      <c r="AF850"/>
      <c r="AG850"/>
      <c r="AH850" s="115" t="s">
        <v>4308</v>
      </c>
    </row>
    <row r="851" spans="1:35" ht="18" x14ac:dyDescent="0.25">
      <c r="A851" s="235">
        <v>313011</v>
      </c>
      <c r="B851" s="235" t="s">
        <v>5282</v>
      </c>
      <c r="C851" s="235" t="s">
        <v>625</v>
      </c>
      <c r="D851" s="235" t="s">
        <v>555</v>
      </c>
      <c r="E851"/>
      <c r="F851" s="126"/>
      <c r="G851" s="236"/>
      <c r="H851"/>
      <c r="I851" t="s">
        <v>107</v>
      </c>
      <c r="J851" s="236"/>
      <c r="K851"/>
      <c r="L851"/>
      <c r="M851"/>
      <c r="N851"/>
      <c r="O851"/>
      <c r="P851"/>
      <c r="Q851"/>
      <c r="U851"/>
      <c r="V851" t="s">
        <v>4335</v>
      </c>
      <c r="W851" s="236"/>
      <c r="X851"/>
      <c r="Y851"/>
      <c r="Z851"/>
      <c r="AA851"/>
      <c r="AB851"/>
      <c r="AC851"/>
      <c r="AD851"/>
      <c r="AE851"/>
      <c r="AF851"/>
      <c r="AG851"/>
      <c r="AH851" s="115" t="s">
        <v>4308</v>
      </c>
      <c r="AI851" s="115" t="e">
        <f>VLOOKUP(A851,'[2]دراسات قانونية'!$A$3:$E$600,1,0)</f>
        <v>#N/A</v>
      </c>
    </row>
    <row r="852" spans="1:35" ht="18" x14ac:dyDescent="0.25">
      <c r="A852" s="235">
        <v>313022</v>
      </c>
      <c r="B852" s="235" t="s">
        <v>5283</v>
      </c>
      <c r="C852" s="235" t="s">
        <v>863</v>
      </c>
      <c r="D852" s="235" t="s">
        <v>220</v>
      </c>
      <c r="E852"/>
      <c r="F852" s="126"/>
      <c r="G852" s="236"/>
      <c r="H852"/>
      <c r="I852" t="s">
        <v>107</v>
      </c>
      <c r="J852" s="236"/>
      <c r="K852"/>
      <c r="L852"/>
      <c r="M852"/>
      <c r="N852"/>
      <c r="O852"/>
      <c r="P852"/>
      <c r="Q852"/>
      <c r="U852"/>
      <c r="V852" t="s">
        <v>4334</v>
      </c>
      <c r="W852" s="236"/>
      <c r="X852"/>
      <c r="Y852"/>
      <c r="Z852"/>
      <c r="AA852"/>
      <c r="AB852"/>
      <c r="AC852"/>
      <c r="AD852"/>
      <c r="AE852"/>
      <c r="AF852"/>
      <c r="AG852"/>
      <c r="AH852" s="115" t="s">
        <v>4308</v>
      </c>
      <c r="AI852" s="115" t="e">
        <f>VLOOKUP(A852,'[2]دراسات قانونية'!$A$3:$E$600,1,0)</f>
        <v>#N/A</v>
      </c>
    </row>
    <row r="853" spans="1:35" ht="18" x14ac:dyDescent="0.25">
      <c r="A853" s="235">
        <v>313023</v>
      </c>
      <c r="B853" s="235" t="s">
        <v>5284</v>
      </c>
      <c r="C853" s="235" t="s">
        <v>5285</v>
      </c>
      <c r="D853" s="235" t="s">
        <v>1462</v>
      </c>
      <c r="E853"/>
      <c r="F853" s="126"/>
      <c r="G853" s="236"/>
      <c r="H853"/>
      <c r="I853" t="s">
        <v>107</v>
      </c>
      <c r="J853" s="236"/>
      <c r="K853"/>
      <c r="L853"/>
      <c r="M853"/>
      <c r="N853"/>
      <c r="O853"/>
      <c r="P853"/>
      <c r="Q853"/>
      <c r="U853"/>
      <c r="V853" t="s">
        <v>4335</v>
      </c>
      <c r="W853" s="236"/>
      <c r="X853"/>
      <c r="Y853"/>
      <c r="Z853"/>
      <c r="AA853"/>
      <c r="AB853"/>
      <c r="AC853"/>
      <c r="AD853"/>
      <c r="AE853"/>
      <c r="AF853"/>
      <c r="AG853"/>
      <c r="AH853" s="115" t="s">
        <v>4308</v>
      </c>
      <c r="AI853" s="115" t="e">
        <f>VLOOKUP(A853,'[2]دراسات قانونية'!$A$3:$E$600,1,0)</f>
        <v>#N/A</v>
      </c>
    </row>
    <row r="854" spans="1:35" hidden="1" x14ac:dyDescent="0.25">
      <c r="A854" s="115">
        <v>313059</v>
      </c>
      <c r="B854" s="115" t="s">
        <v>3987</v>
      </c>
      <c r="C854" s="115" t="s">
        <v>252</v>
      </c>
      <c r="D854" s="115" t="s">
        <v>717</v>
      </c>
      <c r="E854" s="115" t="s">
        <v>76</v>
      </c>
      <c r="F854" s="237">
        <v>31048</v>
      </c>
      <c r="G854" s="115" t="s">
        <v>479</v>
      </c>
      <c r="H854" s="115" t="s">
        <v>16</v>
      </c>
      <c r="I854" t="s">
        <v>199</v>
      </c>
      <c r="J854" s="115" t="s">
        <v>1226</v>
      </c>
      <c r="L854" s="115" t="s">
        <v>67</v>
      </c>
      <c r="U854"/>
      <c r="V854">
        <v>0</v>
      </c>
    </row>
    <row r="855" spans="1:35" ht="18" x14ac:dyDescent="0.25">
      <c r="A855" s="235">
        <v>313077</v>
      </c>
      <c r="B855" s="235" t="s">
        <v>5286</v>
      </c>
      <c r="C855" s="235" t="s">
        <v>877</v>
      </c>
      <c r="D855" s="235" t="s">
        <v>633</v>
      </c>
      <c r="E855"/>
      <c r="F855" s="126"/>
      <c r="G855" s="236"/>
      <c r="H855"/>
      <c r="I855" t="s">
        <v>107</v>
      </c>
      <c r="J855" s="236"/>
      <c r="K855"/>
      <c r="L855"/>
      <c r="M855"/>
      <c r="N855"/>
      <c r="O855"/>
      <c r="P855"/>
      <c r="Q855"/>
      <c r="U855"/>
      <c r="V855" t="s">
        <v>4334</v>
      </c>
      <c r="W855" s="236"/>
      <c r="X855"/>
      <c r="Y855"/>
      <c r="Z855"/>
      <c r="AA855"/>
      <c r="AB855"/>
      <c r="AC855"/>
      <c r="AD855"/>
      <c r="AE855"/>
      <c r="AF855"/>
      <c r="AG855"/>
      <c r="AH855" s="115" t="s">
        <v>4308</v>
      </c>
      <c r="AI855" s="115" t="e">
        <f>VLOOKUP(A855,'[2]دراسات قانونية'!$A$3:$E$600,1,0)</f>
        <v>#N/A</v>
      </c>
    </row>
    <row r="856" spans="1:35" hidden="1" x14ac:dyDescent="0.25">
      <c r="A856">
        <v>313085</v>
      </c>
      <c r="B856" t="s">
        <v>5287</v>
      </c>
      <c r="C856" t="s">
        <v>212</v>
      </c>
      <c r="D856" t="s">
        <v>4104</v>
      </c>
      <c r="E856"/>
      <c r="F856" s="126"/>
      <c r="G856"/>
      <c r="H856"/>
      <c r="I856" t="s">
        <v>129</v>
      </c>
      <c r="J856"/>
      <c r="K856"/>
      <c r="L856"/>
      <c r="M856"/>
      <c r="N856"/>
      <c r="O856"/>
      <c r="P856"/>
      <c r="Q856"/>
      <c r="U856"/>
      <c r="V856" t="s">
        <v>4335</v>
      </c>
      <c r="W856"/>
      <c r="X856"/>
      <c r="Y856"/>
      <c r="Z856"/>
      <c r="AA856"/>
      <c r="AB856"/>
      <c r="AC856"/>
      <c r="AD856"/>
      <c r="AE856"/>
      <c r="AF856"/>
      <c r="AG856" t="s">
        <v>4308</v>
      </c>
      <c r="AH856" s="115" t="s">
        <v>4308</v>
      </c>
    </row>
    <row r="857" spans="1:35" ht="18" hidden="1" x14ac:dyDescent="0.25">
      <c r="A857" s="235">
        <v>313091</v>
      </c>
      <c r="B857" s="235" t="s">
        <v>5288</v>
      </c>
      <c r="C857" s="235" t="s">
        <v>223</v>
      </c>
      <c r="D857" s="235" t="s">
        <v>405</v>
      </c>
      <c r="E857"/>
      <c r="F857" s="126"/>
      <c r="G857" s="236"/>
      <c r="H857"/>
      <c r="I857" t="s">
        <v>136</v>
      </c>
      <c r="J857" s="236"/>
      <c r="K857"/>
      <c r="L857"/>
      <c r="M857"/>
      <c r="N857"/>
      <c r="O857"/>
      <c r="P857"/>
      <c r="Q857"/>
      <c r="U857"/>
      <c r="V857" t="s">
        <v>4335</v>
      </c>
      <c r="W857" s="236"/>
      <c r="X857"/>
      <c r="Y857"/>
      <c r="Z857"/>
      <c r="AA857"/>
      <c r="AB857"/>
      <c r="AC857"/>
      <c r="AD857"/>
      <c r="AE857"/>
      <c r="AF857"/>
      <c r="AG857"/>
      <c r="AH857" s="115" t="s">
        <v>4308</v>
      </c>
    </row>
    <row r="858" spans="1:35" hidden="1" x14ac:dyDescent="0.25">
      <c r="A858" s="115">
        <v>313097</v>
      </c>
      <c r="B858" s="115" t="s">
        <v>1650</v>
      </c>
      <c r="C858" s="115" t="s">
        <v>1651</v>
      </c>
      <c r="D858" s="115" t="s">
        <v>585</v>
      </c>
      <c r="E858" s="115" t="s">
        <v>76</v>
      </c>
      <c r="F858" s="237">
        <v>30392</v>
      </c>
      <c r="G858" s="115" t="s">
        <v>976</v>
      </c>
      <c r="H858" s="115" t="s">
        <v>16</v>
      </c>
      <c r="I858" t="s">
        <v>199</v>
      </c>
      <c r="J858" s="115" t="s">
        <v>1226</v>
      </c>
      <c r="L858" s="115" t="s">
        <v>40</v>
      </c>
      <c r="U858"/>
      <c r="V858" t="s">
        <v>4333</v>
      </c>
    </row>
    <row r="859" spans="1:35" hidden="1" x14ac:dyDescent="0.25">
      <c r="A859" s="115">
        <v>313103</v>
      </c>
      <c r="B859" s="115" t="s">
        <v>1551</v>
      </c>
      <c r="C859" s="115" t="s">
        <v>209</v>
      </c>
      <c r="D859" s="115" t="s">
        <v>818</v>
      </c>
      <c r="E859" s="115" t="s">
        <v>76</v>
      </c>
      <c r="F859" s="237">
        <v>30247</v>
      </c>
      <c r="G859" s="115" t="s">
        <v>18</v>
      </c>
      <c r="H859" s="115" t="s">
        <v>16</v>
      </c>
      <c r="I859" t="s">
        <v>199</v>
      </c>
      <c r="J859" s="115" t="s">
        <v>1226</v>
      </c>
      <c r="L859" s="115" t="s">
        <v>18</v>
      </c>
      <c r="U859"/>
      <c r="V859" t="s">
        <v>4335</v>
      </c>
    </row>
    <row r="860" spans="1:35" hidden="1" x14ac:dyDescent="0.25">
      <c r="A860">
        <v>313126</v>
      </c>
      <c r="B860" t="s">
        <v>5289</v>
      </c>
      <c r="C860" t="s">
        <v>466</v>
      </c>
      <c r="D860" t="s">
        <v>366</v>
      </c>
      <c r="E860"/>
      <c r="F860" s="126"/>
      <c r="G860"/>
      <c r="H860"/>
      <c r="I860" t="s">
        <v>136</v>
      </c>
      <c r="J860"/>
      <c r="K860"/>
      <c r="L860"/>
      <c r="M860"/>
      <c r="N860"/>
      <c r="O860"/>
      <c r="P860"/>
      <c r="Q860"/>
      <c r="U860"/>
      <c r="V860" t="s">
        <v>4335</v>
      </c>
      <c r="W860"/>
      <c r="X860"/>
      <c r="Y860"/>
      <c r="Z860"/>
      <c r="AA860"/>
      <c r="AB860"/>
      <c r="AC860"/>
      <c r="AD860"/>
      <c r="AE860"/>
      <c r="AF860"/>
      <c r="AG860" t="s">
        <v>4308</v>
      </c>
      <c r="AH860" s="115" t="s">
        <v>4308</v>
      </c>
    </row>
    <row r="861" spans="1:35" ht="18" x14ac:dyDescent="0.25">
      <c r="A861" s="235">
        <v>313144</v>
      </c>
      <c r="B861" s="235" t="s">
        <v>5290</v>
      </c>
      <c r="C861" s="235" t="s">
        <v>339</v>
      </c>
      <c r="D861" s="235" t="s">
        <v>830</v>
      </c>
      <c r="E861"/>
      <c r="F861" s="126"/>
      <c r="G861" s="236"/>
      <c r="H861"/>
      <c r="I861" t="s">
        <v>107</v>
      </c>
      <c r="J861" s="236"/>
      <c r="K861"/>
      <c r="L861"/>
      <c r="M861"/>
      <c r="N861"/>
      <c r="O861"/>
      <c r="P861"/>
      <c r="Q861"/>
      <c r="U861"/>
      <c r="V861" t="s">
        <v>4335</v>
      </c>
      <c r="W861" s="236"/>
      <c r="X861"/>
      <c r="Y861"/>
      <c r="Z861"/>
      <c r="AA861"/>
      <c r="AB861"/>
      <c r="AC861"/>
      <c r="AD861"/>
      <c r="AE861"/>
      <c r="AF861"/>
      <c r="AG861"/>
      <c r="AH861" s="115" t="s">
        <v>4308</v>
      </c>
      <c r="AI861" s="115" t="e">
        <f>VLOOKUP(A861,'[2]دراسات قانونية'!$A$3:$E$600,1,0)</f>
        <v>#N/A</v>
      </c>
    </row>
    <row r="862" spans="1:35" ht="18" hidden="1" x14ac:dyDescent="0.25">
      <c r="A862" s="235">
        <v>313167</v>
      </c>
      <c r="B862" s="235" t="s">
        <v>5291</v>
      </c>
      <c r="C862" s="235" t="s">
        <v>5064</v>
      </c>
      <c r="D862" s="235" t="s">
        <v>1534</v>
      </c>
      <c r="E862"/>
      <c r="F862" s="126"/>
      <c r="G862" s="236"/>
      <c r="H862"/>
      <c r="I862" t="s">
        <v>136</v>
      </c>
      <c r="J862" s="236"/>
      <c r="K862"/>
      <c r="L862"/>
      <c r="M862"/>
      <c r="N862"/>
      <c r="O862"/>
      <c r="P862"/>
      <c r="Q862"/>
      <c r="U862"/>
      <c r="V862" t="s">
        <v>4337</v>
      </c>
      <c r="W862" s="236"/>
      <c r="X862"/>
      <c r="Y862"/>
      <c r="Z862"/>
      <c r="AA862"/>
      <c r="AB862"/>
      <c r="AC862"/>
      <c r="AD862"/>
      <c r="AE862"/>
      <c r="AF862"/>
      <c r="AG862"/>
      <c r="AH862" s="115" t="s">
        <v>4308</v>
      </c>
    </row>
    <row r="863" spans="1:35" ht="18" hidden="1" x14ac:dyDescent="0.25">
      <c r="A863" s="235">
        <v>313207</v>
      </c>
      <c r="B863" s="235" t="s">
        <v>5292</v>
      </c>
      <c r="C863" s="235" t="s">
        <v>271</v>
      </c>
      <c r="D863" s="235" t="s">
        <v>1242</v>
      </c>
      <c r="E863"/>
      <c r="F863" s="126"/>
      <c r="G863" s="236"/>
      <c r="H863"/>
      <c r="I863" t="s">
        <v>129</v>
      </c>
      <c r="J863" s="236"/>
      <c r="K863"/>
      <c r="L863"/>
      <c r="M863"/>
      <c r="N863"/>
      <c r="O863"/>
      <c r="P863"/>
      <c r="Q863"/>
      <c r="U863"/>
      <c r="V863" t="s">
        <v>4335</v>
      </c>
      <c r="W863" s="236"/>
      <c r="X863"/>
      <c r="Y863"/>
      <c r="Z863"/>
      <c r="AA863"/>
      <c r="AB863"/>
      <c r="AC863"/>
      <c r="AD863"/>
      <c r="AE863"/>
      <c r="AF863"/>
      <c r="AG863"/>
      <c r="AH863" s="115" t="s">
        <v>4308</v>
      </c>
    </row>
    <row r="864" spans="1:35" ht="18" x14ac:dyDescent="0.25">
      <c r="A864" s="235">
        <v>313215</v>
      </c>
      <c r="B864" s="235" t="s">
        <v>5293</v>
      </c>
      <c r="C864" s="235" t="s">
        <v>339</v>
      </c>
      <c r="D864" s="235" t="s">
        <v>1242</v>
      </c>
      <c r="E864"/>
      <c r="F864" s="126"/>
      <c r="G864" s="236"/>
      <c r="H864"/>
      <c r="I864" t="s">
        <v>107</v>
      </c>
      <c r="J864" s="236"/>
      <c r="K864"/>
      <c r="L864"/>
      <c r="M864"/>
      <c r="N864"/>
      <c r="O864"/>
      <c r="P864"/>
      <c r="Q864"/>
      <c r="U864"/>
      <c r="V864" t="s">
        <v>4335</v>
      </c>
      <c r="W864" s="236"/>
      <c r="X864"/>
      <c r="Y864"/>
      <c r="Z864"/>
      <c r="AA864"/>
      <c r="AB864"/>
      <c r="AC864"/>
      <c r="AD864"/>
      <c r="AE864"/>
      <c r="AF864"/>
      <c r="AG864"/>
      <c r="AH864" s="115" t="s">
        <v>4308</v>
      </c>
      <c r="AI864" s="115" t="e">
        <f>VLOOKUP(A864,'[2]دراسات قانونية'!$A$3:$E$600,1,0)</f>
        <v>#N/A</v>
      </c>
    </row>
    <row r="865" spans="1:34" hidden="1" x14ac:dyDescent="0.25">
      <c r="A865" s="115">
        <v>313226</v>
      </c>
      <c r="B865" s="115" t="s">
        <v>4376</v>
      </c>
      <c r="C865" s="115" t="s">
        <v>4377</v>
      </c>
      <c r="D865" s="115" t="s">
        <v>281</v>
      </c>
      <c r="F865" s="237"/>
      <c r="I865" t="s">
        <v>199</v>
      </c>
      <c r="U865"/>
      <c r="V865" t="s">
        <v>4339</v>
      </c>
    </row>
    <row r="866" spans="1:34" hidden="1" x14ac:dyDescent="0.25">
      <c r="A866" s="115">
        <v>313245</v>
      </c>
      <c r="B866" s="115" t="s">
        <v>2880</v>
      </c>
      <c r="C866" s="115" t="s">
        <v>212</v>
      </c>
      <c r="D866" s="115" t="s">
        <v>276</v>
      </c>
      <c r="E866" s="115" t="s">
        <v>76</v>
      </c>
      <c r="F866" s="237">
        <v>31499</v>
      </c>
      <c r="G866" s="115" t="s">
        <v>18</v>
      </c>
      <c r="H866" s="115" t="s">
        <v>16</v>
      </c>
      <c r="I866" t="s">
        <v>199</v>
      </c>
      <c r="J866" s="115" t="s">
        <v>1226</v>
      </c>
      <c r="L866" s="115" t="s">
        <v>67</v>
      </c>
      <c r="U866"/>
      <c r="V866" t="s">
        <v>4414</v>
      </c>
    </row>
    <row r="867" spans="1:34" hidden="1" x14ac:dyDescent="0.25">
      <c r="A867" s="115">
        <v>313279</v>
      </c>
      <c r="B867" s="115" t="s">
        <v>1771</v>
      </c>
      <c r="C867" s="115" t="s">
        <v>212</v>
      </c>
      <c r="D867" s="115" t="s">
        <v>839</v>
      </c>
      <c r="E867" s="115" t="s">
        <v>76</v>
      </c>
      <c r="F867" s="237">
        <v>30929</v>
      </c>
      <c r="G867" s="115" t="s">
        <v>1772</v>
      </c>
      <c r="H867" s="115" t="s">
        <v>16</v>
      </c>
      <c r="I867" t="s">
        <v>199</v>
      </c>
      <c r="J867" s="115" t="s">
        <v>15</v>
      </c>
      <c r="L867" s="115" t="s">
        <v>40</v>
      </c>
      <c r="U867"/>
      <c r="V867" t="s">
        <v>16592</v>
      </c>
      <c r="AH867" s="115" t="s">
        <v>4308</v>
      </c>
    </row>
    <row r="868" spans="1:34" ht="18" hidden="1" x14ac:dyDescent="0.25">
      <c r="A868" s="235">
        <v>313309</v>
      </c>
      <c r="B868" s="235" t="s">
        <v>5294</v>
      </c>
      <c r="C868" s="235" t="s">
        <v>4776</v>
      </c>
      <c r="D868" s="235" t="s">
        <v>617</v>
      </c>
      <c r="E868"/>
      <c r="F868" s="126"/>
      <c r="G868" s="236"/>
      <c r="H868"/>
      <c r="I868" t="s">
        <v>136</v>
      </c>
      <c r="J868" s="236"/>
      <c r="K868"/>
      <c r="L868"/>
      <c r="M868"/>
      <c r="N868"/>
      <c r="O868"/>
      <c r="P868"/>
      <c r="Q868"/>
      <c r="U868"/>
      <c r="V868" t="s">
        <v>4335</v>
      </c>
      <c r="W868" s="236"/>
      <c r="X868"/>
      <c r="Y868"/>
      <c r="Z868"/>
      <c r="AA868"/>
      <c r="AB868"/>
      <c r="AC868"/>
      <c r="AD868"/>
      <c r="AE868"/>
      <c r="AF868"/>
      <c r="AG868"/>
      <c r="AH868" s="115" t="s">
        <v>4308</v>
      </c>
    </row>
    <row r="869" spans="1:34" hidden="1" x14ac:dyDescent="0.25">
      <c r="A869">
        <v>313314</v>
      </c>
      <c r="B869" t="s">
        <v>5295</v>
      </c>
      <c r="C869" t="s">
        <v>561</v>
      </c>
      <c r="D869" t="s">
        <v>861</v>
      </c>
      <c r="E869" t="s">
        <v>76</v>
      </c>
      <c r="F869" s="126">
        <v>31210</v>
      </c>
      <c r="G869" t="s">
        <v>18</v>
      </c>
      <c r="H869" t="s">
        <v>16</v>
      </c>
      <c r="I869" t="s">
        <v>136</v>
      </c>
      <c r="J869" t="s">
        <v>15</v>
      </c>
      <c r="K869"/>
      <c r="L869" t="s">
        <v>73</v>
      </c>
      <c r="M869"/>
      <c r="N869"/>
      <c r="O869"/>
      <c r="P869"/>
      <c r="Q869"/>
      <c r="U869"/>
      <c r="V869" t="s">
        <v>4412</v>
      </c>
      <c r="W869"/>
      <c r="X869"/>
      <c r="Y869"/>
      <c r="Z869"/>
      <c r="AA869"/>
      <c r="AB869"/>
      <c r="AC869"/>
      <c r="AD869"/>
      <c r="AE869"/>
      <c r="AF869"/>
      <c r="AG869"/>
      <c r="AH869" s="115" t="s">
        <v>4308</v>
      </c>
    </row>
    <row r="870" spans="1:34" hidden="1" x14ac:dyDescent="0.25">
      <c r="A870">
        <v>313321</v>
      </c>
      <c r="B870" t="s">
        <v>5296</v>
      </c>
      <c r="C870" t="s">
        <v>609</v>
      </c>
      <c r="D870" t="s">
        <v>276</v>
      </c>
      <c r="E870" t="s">
        <v>76</v>
      </c>
      <c r="F870" s="126">
        <v>31296</v>
      </c>
      <c r="G870" t="s">
        <v>18</v>
      </c>
      <c r="H870" t="s">
        <v>16</v>
      </c>
      <c r="I870" t="s">
        <v>136</v>
      </c>
      <c r="J870" t="s">
        <v>1226</v>
      </c>
      <c r="K870"/>
      <c r="L870" t="s">
        <v>18</v>
      </c>
      <c r="M870"/>
      <c r="N870"/>
      <c r="O870"/>
      <c r="P870"/>
      <c r="Q870"/>
      <c r="R870" s="115">
        <v>9303</v>
      </c>
      <c r="S870" s="115">
        <v>45721</v>
      </c>
      <c r="T870" s="115">
        <v>150000</v>
      </c>
      <c r="U870"/>
      <c r="V870" t="s">
        <v>16592</v>
      </c>
      <c r="W870"/>
      <c r="X870"/>
      <c r="Y870"/>
      <c r="Z870"/>
      <c r="AA870"/>
      <c r="AB870"/>
      <c r="AC870"/>
      <c r="AD870"/>
      <c r="AE870"/>
      <c r="AF870"/>
      <c r="AG870"/>
    </row>
    <row r="871" spans="1:34" ht="18" hidden="1" x14ac:dyDescent="0.25">
      <c r="A871" s="235">
        <v>313332</v>
      </c>
      <c r="B871" s="235" t="s">
        <v>5297</v>
      </c>
      <c r="C871" s="235" t="s">
        <v>219</v>
      </c>
      <c r="D871" s="235" t="s">
        <v>220</v>
      </c>
      <c r="E871"/>
      <c r="F871" s="126"/>
      <c r="G871" s="236"/>
      <c r="H871"/>
      <c r="I871" t="s">
        <v>136</v>
      </c>
      <c r="J871" s="236"/>
      <c r="K871"/>
      <c r="L871"/>
      <c r="M871"/>
      <c r="N871"/>
      <c r="O871"/>
      <c r="P871"/>
      <c r="Q871"/>
      <c r="U871"/>
      <c r="V871" t="s">
        <v>4335</v>
      </c>
      <c r="W871" s="236"/>
      <c r="X871"/>
      <c r="Y871"/>
      <c r="Z871"/>
      <c r="AA871"/>
      <c r="AB871"/>
      <c r="AC871"/>
      <c r="AD871"/>
      <c r="AE871"/>
      <c r="AF871"/>
      <c r="AG871"/>
      <c r="AH871" s="115" t="s">
        <v>4308</v>
      </c>
    </row>
    <row r="872" spans="1:34" ht="18" hidden="1" x14ac:dyDescent="0.25">
      <c r="A872" s="235">
        <v>313378</v>
      </c>
      <c r="B872" s="235" t="s">
        <v>5298</v>
      </c>
      <c r="C872" s="235" t="s">
        <v>782</v>
      </c>
      <c r="D872" s="235" t="s">
        <v>5299</v>
      </c>
      <c r="E872"/>
      <c r="F872" s="126"/>
      <c r="G872" s="236"/>
      <c r="H872"/>
      <c r="I872" t="s">
        <v>199</v>
      </c>
      <c r="J872" s="236"/>
      <c r="K872"/>
      <c r="L872"/>
      <c r="M872"/>
      <c r="N872"/>
      <c r="O872"/>
      <c r="P872"/>
      <c r="Q872"/>
      <c r="U872"/>
      <c r="V872">
        <v>0</v>
      </c>
      <c r="W872" s="236"/>
      <c r="X872"/>
      <c r="Y872"/>
      <c r="Z872"/>
      <c r="AA872"/>
      <c r="AB872"/>
      <c r="AC872"/>
      <c r="AD872"/>
      <c r="AE872"/>
      <c r="AF872"/>
      <c r="AG872"/>
      <c r="AH872" s="115" t="s">
        <v>4308</v>
      </c>
    </row>
    <row r="873" spans="1:34" hidden="1" x14ac:dyDescent="0.25">
      <c r="A873">
        <v>313431</v>
      </c>
      <c r="B873" t="s">
        <v>535</v>
      </c>
      <c r="C873" t="s">
        <v>332</v>
      </c>
      <c r="D873" t="s">
        <v>5300</v>
      </c>
      <c r="E873" t="s">
        <v>76</v>
      </c>
      <c r="F873" s="126">
        <v>29665</v>
      </c>
      <c r="G873" t="s">
        <v>5301</v>
      </c>
      <c r="H873"/>
      <c r="I873" t="s">
        <v>129</v>
      </c>
      <c r="J873"/>
      <c r="K873"/>
      <c r="L873"/>
      <c r="M873"/>
      <c r="N873"/>
      <c r="O873"/>
      <c r="P873"/>
      <c r="Q873"/>
      <c r="U873"/>
      <c r="V873" t="s">
        <v>16592</v>
      </c>
      <c r="W873"/>
      <c r="X873"/>
      <c r="Y873"/>
      <c r="Z873"/>
      <c r="AA873"/>
      <c r="AB873"/>
      <c r="AC873"/>
      <c r="AD873" t="s">
        <v>4308</v>
      </c>
      <c r="AE873" t="s">
        <v>4308</v>
      </c>
      <c r="AF873" t="s">
        <v>4308</v>
      </c>
      <c r="AG873" t="s">
        <v>4308</v>
      </c>
      <c r="AH873" s="115" t="s">
        <v>4308</v>
      </c>
    </row>
    <row r="874" spans="1:34" ht="18" hidden="1" x14ac:dyDescent="0.25">
      <c r="A874" s="235">
        <v>313443</v>
      </c>
      <c r="B874" s="235" t="s">
        <v>5302</v>
      </c>
      <c r="C874" s="235" t="s">
        <v>339</v>
      </c>
      <c r="D874" s="235" t="s">
        <v>1242</v>
      </c>
      <c r="E874"/>
      <c r="F874" s="126"/>
      <c r="G874" s="236"/>
      <c r="H874"/>
      <c r="I874" t="s">
        <v>136</v>
      </c>
      <c r="J874" s="236"/>
      <c r="K874"/>
      <c r="L874"/>
      <c r="M874"/>
      <c r="N874"/>
      <c r="O874"/>
      <c r="P874"/>
      <c r="Q874"/>
      <c r="U874"/>
      <c r="V874" t="s">
        <v>4334</v>
      </c>
      <c r="W874" s="236"/>
      <c r="X874"/>
      <c r="Y874"/>
      <c r="Z874"/>
      <c r="AA874"/>
      <c r="AB874"/>
      <c r="AC874"/>
      <c r="AD874"/>
      <c r="AE874"/>
      <c r="AF874"/>
      <c r="AG874"/>
      <c r="AH874" s="115" t="s">
        <v>4308</v>
      </c>
    </row>
    <row r="875" spans="1:34" hidden="1" x14ac:dyDescent="0.25">
      <c r="A875" s="115">
        <v>313459</v>
      </c>
      <c r="B875" s="115" t="s">
        <v>4374</v>
      </c>
      <c r="C875" s="115" t="s">
        <v>212</v>
      </c>
      <c r="D875" s="115" t="s">
        <v>4375</v>
      </c>
      <c r="F875" s="237"/>
      <c r="I875" t="s">
        <v>199</v>
      </c>
      <c r="U875"/>
      <c r="V875" t="s">
        <v>4338</v>
      </c>
      <c r="AH875" s="115" t="s">
        <v>4308</v>
      </c>
    </row>
    <row r="876" spans="1:34" ht="18" hidden="1" x14ac:dyDescent="0.25">
      <c r="A876" s="235">
        <v>313463</v>
      </c>
      <c r="B876" s="235" t="s">
        <v>5303</v>
      </c>
      <c r="C876" s="235" t="s">
        <v>283</v>
      </c>
      <c r="D876" s="235" t="s">
        <v>850</v>
      </c>
      <c r="E876"/>
      <c r="F876" s="126"/>
      <c r="G876" s="236"/>
      <c r="H876"/>
      <c r="I876" t="s">
        <v>199</v>
      </c>
      <c r="J876" s="236"/>
      <c r="K876"/>
      <c r="L876"/>
      <c r="M876"/>
      <c r="N876"/>
      <c r="O876"/>
      <c r="P876"/>
      <c r="Q876"/>
      <c r="U876"/>
      <c r="V876">
        <v>0</v>
      </c>
      <c r="W876" s="236"/>
      <c r="X876"/>
      <c r="Y876"/>
      <c r="Z876"/>
      <c r="AA876"/>
      <c r="AB876"/>
      <c r="AC876"/>
      <c r="AD876"/>
      <c r="AE876"/>
      <c r="AF876"/>
      <c r="AG876"/>
      <c r="AH876" s="115" t="s">
        <v>4308</v>
      </c>
    </row>
    <row r="877" spans="1:34" ht="18" hidden="1" x14ac:dyDescent="0.25">
      <c r="A877" s="235">
        <v>313471</v>
      </c>
      <c r="B877" s="235" t="s">
        <v>5304</v>
      </c>
      <c r="C877" s="235" t="s">
        <v>1242</v>
      </c>
      <c r="D877" s="235" t="s">
        <v>1242</v>
      </c>
      <c r="E877"/>
      <c r="F877" s="126"/>
      <c r="G877" s="236"/>
      <c r="H877"/>
      <c r="I877" t="s">
        <v>199</v>
      </c>
      <c r="J877" s="236"/>
      <c r="K877"/>
      <c r="L877"/>
      <c r="M877"/>
      <c r="N877"/>
      <c r="O877"/>
      <c r="P877"/>
      <c r="Q877"/>
      <c r="U877"/>
      <c r="V877" t="s">
        <v>4334</v>
      </c>
      <c r="W877" s="236"/>
      <c r="X877"/>
      <c r="Y877"/>
      <c r="Z877"/>
      <c r="AA877"/>
      <c r="AB877"/>
      <c r="AC877"/>
      <c r="AD877"/>
      <c r="AE877"/>
      <c r="AF877"/>
      <c r="AG877"/>
      <c r="AH877" s="115" t="s">
        <v>4308</v>
      </c>
    </row>
    <row r="878" spans="1:34" hidden="1" x14ac:dyDescent="0.25">
      <c r="A878">
        <v>313484</v>
      </c>
      <c r="B878" t="s">
        <v>5305</v>
      </c>
      <c r="C878" t="s">
        <v>271</v>
      </c>
      <c r="D878" t="s">
        <v>239</v>
      </c>
      <c r="E878"/>
      <c r="F878" s="126"/>
      <c r="G878"/>
      <c r="H878"/>
      <c r="I878" t="s">
        <v>5306</v>
      </c>
      <c r="J878"/>
      <c r="K878"/>
      <c r="L878"/>
      <c r="M878"/>
      <c r="N878"/>
      <c r="O878"/>
      <c r="P878"/>
      <c r="Q878"/>
      <c r="U878"/>
      <c r="V878" t="s">
        <v>4338</v>
      </c>
      <c r="W878"/>
      <c r="X878"/>
      <c r="Y878"/>
      <c r="Z878"/>
      <c r="AA878"/>
      <c r="AB878"/>
      <c r="AC878"/>
      <c r="AD878"/>
      <c r="AE878"/>
      <c r="AF878"/>
      <c r="AG878"/>
    </row>
    <row r="879" spans="1:34" ht="18" hidden="1" x14ac:dyDescent="0.25">
      <c r="A879" s="235">
        <v>313487</v>
      </c>
      <c r="B879" s="235" t="s">
        <v>5307</v>
      </c>
      <c r="C879" s="235" t="s">
        <v>324</v>
      </c>
      <c r="D879" s="235" t="s">
        <v>717</v>
      </c>
      <c r="E879"/>
      <c r="F879" s="126"/>
      <c r="G879" s="236"/>
      <c r="H879"/>
      <c r="I879" t="s">
        <v>136</v>
      </c>
      <c r="J879" s="236"/>
      <c r="K879"/>
      <c r="L879"/>
      <c r="M879"/>
      <c r="N879"/>
      <c r="O879"/>
      <c r="P879"/>
      <c r="Q879"/>
      <c r="U879"/>
      <c r="V879" t="s">
        <v>4335</v>
      </c>
      <c r="W879" s="236"/>
      <c r="X879"/>
      <c r="Y879"/>
      <c r="Z879"/>
      <c r="AA879"/>
      <c r="AB879"/>
      <c r="AC879"/>
      <c r="AD879"/>
      <c r="AE879"/>
      <c r="AF879"/>
      <c r="AG879"/>
      <c r="AH879" s="115" t="s">
        <v>4308</v>
      </c>
    </row>
    <row r="880" spans="1:34" hidden="1" x14ac:dyDescent="0.25">
      <c r="A880" s="115">
        <v>313496</v>
      </c>
      <c r="B880" s="115" t="s">
        <v>1779</v>
      </c>
      <c r="C880" s="115" t="s">
        <v>343</v>
      </c>
      <c r="D880" s="115" t="s">
        <v>1467</v>
      </c>
      <c r="E880" s="115" t="s">
        <v>77</v>
      </c>
      <c r="F880" s="237">
        <v>31608</v>
      </c>
      <c r="G880" s="115" t="s">
        <v>37</v>
      </c>
      <c r="H880" s="115" t="s">
        <v>16</v>
      </c>
      <c r="I880" t="s">
        <v>199</v>
      </c>
      <c r="J880" s="115" t="s">
        <v>1226</v>
      </c>
      <c r="L880" s="115" t="s">
        <v>37</v>
      </c>
      <c r="U880"/>
      <c r="V880" t="s">
        <v>4335</v>
      </c>
      <c r="AH880" s="115" t="s">
        <v>4308</v>
      </c>
    </row>
    <row r="881" spans="1:35" ht="18" hidden="1" x14ac:dyDescent="0.25">
      <c r="A881" s="235">
        <v>313520</v>
      </c>
      <c r="B881" s="235" t="s">
        <v>5308</v>
      </c>
      <c r="C881" s="235" t="s">
        <v>362</v>
      </c>
      <c r="D881" s="235" t="s">
        <v>531</v>
      </c>
      <c r="E881"/>
      <c r="F881" s="126"/>
      <c r="G881" s="236"/>
      <c r="H881"/>
      <c r="I881" t="s">
        <v>136</v>
      </c>
      <c r="J881" s="236"/>
      <c r="K881"/>
      <c r="L881"/>
      <c r="M881"/>
      <c r="N881"/>
      <c r="O881"/>
      <c r="P881"/>
      <c r="Q881"/>
      <c r="U881"/>
      <c r="V881" t="s">
        <v>4335</v>
      </c>
      <c r="W881" s="236"/>
      <c r="X881"/>
      <c r="Y881"/>
      <c r="Z881"/>
      <c r="AA881"/>
      <c r="AB881"/>
      <c r="AC881"/>
      <c r="AD881"/>
      <c r="AE881"/>
      <c r="AF881"/>
      <c r="AG881"/>
      <c r="AH881" s="115" t="s">
        <v>4308</v>
      </c>
    </row>
    <row r="882" spans="1:35" ht="18" hidden="1" x14ac:dyDescent="0.25">
      <c r="A882" s="235">
        <v>313521</v>
      </c>
      <c r="B882" s="235" t="s">
        <v>5309</v>
      </c>
      <c r="C882" s="235" t="s">
        <v>332</v>
      </c>
      <c r="D882" s="235" t="s">
        <v>2457</v>
      </c>
      <c r="E882"/>
      <c r="F882" s="126"/>
      <c r="G882" s="236"/>
      <c r="H882"/>
      <c r="I882" t="s">
        <v>199</v>
      </c>
      <c r="J882" s="236"/>
      <c r="K882"/>
      <c r="L882"/>
      <c r="M882"/>
      <c r="N882"/>
      <c r="O882"/>
      <c r="P882"/>
      <c r="Q882"/>
      <c r="U882"/>
      <c r="V882" t="s">
        <v>16623</v>
      </c>
      <c r="W882" s="236"/>
      <c r="X882"/>
      <c r="Y882"/>
      <c r="Z882"/>
      <c r="AA882"/>
      <c r="AB882"/>
      <c r="AC882"/>
      <c r="AD882"/>
      <c r="AE882"/>
      <c r="AF882"/>
      <c r="AG882"/>
      <c r="AH882" s="115" t="s">
        <v>4308</v>
      </c>
    </row>
    <row r="883" spans="1:35" ht="18" hidden="1" x14ac:dyDescent="0.25">
      <c r="A883" s="235">
        <v>313545</v>
      </c>
      <c r="B883" s="235" t="s">
        <v>5310</v>
      </c>
      <c r="C883" s="235" t="s">
        <v>570</v>
      </c>
      <c r="D883" s="235" t="s">
        <v>1405</v>
      </c>
      <c r="E883"/>
      <c r="F883" s="126"/>
      <c r="G883" s="236"/>
      <c r="H883"/>
      <c r="I883" t="s">
        <v>199</v>
      </c>
      <c r="J883" s="236"/>
      <c r="K883"/>
      <c r="L883"/>
      <c r="M883"/>
      <c r="N883"/>
      <c r="O883"/>
      <c r="P883"/>
      <c r="Q883"/>
      <c r="U883"/>
      <c r="V883" t="s">
        <v>4337</v>
      </c>
      <c r="W883" s="236"/>
      <c r="X883"/>
      <c r="Y883"/>
      <c r="Z883"/>
      <c r="AA883"/>
      <c r="AB883"/>
      <c r="AC883"/>
      <c r="AD883"/>
      <c r="AE883"/>
      <c r="AF883"/>
      <c r="AG883"/>
      <c r="AH883" s="115" t="s">
        <v>4308</v>
      </c>
    </row>
    <row r="884" spans="1:35" ht="18" hidden="1" x14ac:dyDescent="0.25">
      <c r="A884" s="235">
        <v>313552</v>
      </c>
      <c r="B884" s="235" t="s">
        <v>5311</v>
      </c>
      <c r="C884" s="235" t="s">
        <v>668</v>
      </c>
      <c r="D884" s="235" t="s">
        <v>4767</v>
      </c>
      <c r="E884"/>
      <c r="F884" s="126"/>
      <c r="G884" s="236"/>
      <c r="H884"/>
      <c r="I884" t="s">
        <v>199</v>
      </c>
      <c r="J884" s="236"/>
      <c r="K884"/>
      <c r="L884"/>
      <c r="M884"/>
      <c r="N884"/>
      <c r="O884"/>
      <c r="P884"/>
      <c r="Q884"/>
      <c r="U884"/>
      <c r="V884" t="s">
        <v>4335</v>
      </c>
      <c r="W884" s="236"/>
      <c r="X884"/>
      <c r="Y884"/>
      <c r="Z884"/>
      <c r="AA884"/>
      <c r="AB884"/>
      <c r="AC884"/>
      <c r="AD884"/>
      <c r="AE884"/>
      <c r="AF884"/>
      <c r="AG884"/>
      <c r="AH884" s="115" t="s">
        <v>4308</v>
      </c>
    </row>
    <row r="885" spans="1:35" hidden="1" x14ac:dyDescent="0.25">
      <c r="A885">
        <v>313560</v>
      </c>
      <c r="B885" t="s">
        <v>5312</v>
      </c>
      <c r="C885" t="s">
        <v>822</v>
      </c>
      <c r="D885" t="s">
        <v>5313</v>
      </c>
      <c r="E885"/>
      <c r="F885" s="126"/>
      <c r="G885"/>
      <c r="H885"/>
      <c r="I885" t="s">
        <v>129</v>
      </c>
      <c r="J885"/>
      <c r="K885"/>
      <c r="L885"/>
      <c r="M885"/>
      <c r="N885"/>
      <c r="O885"/>
      <c r="P885"/>
      <c r="Q885"/>
      <c r="U885"/>
      <c r="V885" t="s">
        <v>4335</v>
      </c>
      <c r="W885"/>
      <c r="X885"/>
      <c r="Y885"/>
      <c r="Z885"/>
      <c r="AA885"/>
      <c r="AB885"/>
      <c r="AC885"/>
      <c r="AD885"/>
      <c r="AE885"/>
      <c r="AF885"/>
      <c r="AG885"/>
      <c r="AH885" s="115" t="s">
        <v>4308</v>
      </c>
    </row>
    <row r="886" spans="1:35" ht="18" hidden="1" x14ac:dyDescent="0.25">
      <c r="A886" s="235">
        <v>313572</v>
      </c>
      <c r="B886" s="235" t="s">
        <v>5314</v>
      </c>
      <c r="C886" s="235" t="s">
        <v>5315</v>
      </c>
      <c r="D886" s="235" t="s">
        <v>5316</v>
      </c>
      <c r="E886"/>
      <c r="F886" s="126"/>
      <c r="G886" s="236"/>
      <c r="H886"/>
      <c r="I886" t="s">
        <v>199</v>
      </c>
      <c r="J886" s="236"/>
      <c r="K886"/>
      <c r="L886"/>
      <c r="M886"/>
      <c r="N886"/>
      <c r="O886"/>
      <c r="P886"/>
      <c r="Q886"/>
      <c r="U886"/>
      <c r="V886">
        <v>0</v>
      </c>
      <c r="W886" s="236"/>
      <c r="X886"/>
      <c r="Y886"/>
      <c r="Z886"/>
      <c r="AA886"/>
      <c r="AB886"/>
      <c r="AC886"/>
      <c r="AD886"/>
      <c r="AE886"/>
      <c r="AF886"/>
      <c r="AG886"/>
    </row>
    <row r="887" spans="1:35" ht="18" hidden="1" x14ac:dyDescent="0.25">
      <c r="A887" s="235">
        <v>313574</v>
      </c>
      <c r="B887" s="235" t="s">
        <v>5317</v>
      </c>
      <c r="C887" s="235" t="s">
        <v>2092</v>
      </c>
      <c r="D887" s="235" t="s">
        <v>298</v>
      </c>
      <c r="E887"/>
      <c r="F887" s="126"/>
      <c r="G887" s="236"/>
      <c r="H887"/>
      <c r="I887" t="s">
        <v>199</v>
      </c>
      <c r="J887" s="236"/>
      <c r="K887"/>
      <c r="L887"/>
      <c r="M887"/>
      <c r="N887"/>
      <c r="O887"/>
      <c r="P887"/>
      <c r="Q887"/>
      <c r="U887"/>
      <c r="V887" t="s">
        <v>4335</v>
      </c>
      <c r="W887" s="236"/>
      <c r="X887"/>
      <c r="Y887"/>
      <c r="Z887"/>
      <c r="AA887"/>
      <c r="AB887"/>
      <c r="AC887"/>
      <c r="AD887"/>
      <c r="AE887"/>
      <c r="AF887"/>
      <c r="AG887"/>
      <c r="AH887" s="115" t="s">
        <v>4308</v>
      </c>
    </row>
    <row r="888" spans="1:35" hidden="1" x14ac:dyDescent="0.25">
      <c r="A888" s="115">
        <v>313612</v>
      </c>
      <c r="B888" s="115" t="s">
        <v>2937</v>
      </c>
      <c r="C888" s="115" t="s">
        <v>212</v>
      </c>
      <c r="D888" s="115" t="s">
        <v>2938</v>
      </c>
      <c r="E888" s="115" t="s">
        <v>76</v>
      </c>
      <c r="F888" s="237"/>
      <c r="H888" s="115" t="s">
        <v>16</v>
      </c>
      <c r="I888" t="s">
        <v>199</v>
      </c>
      <c r="U888"/>
      <c r="V888" t="s">
        <v>4414</v>
      </c>
      <c r="AA888" s="115" t="s">
        <v>4308</v>
      </c>
      <c r="AB888" s="115" t="s">
        <v>4308</v>
      </c>
      <c r="AC888" s="115" t="s">
        <v>4308</v>
      </c>
      <c r="AD888" s="115" t="s">
        <v>4308</v>
      </c>
      <c r="AE888" s="115" t="s">
        <v>4308</v>
      </c>
      <c r="AF888" s="115" t="s">
        <v>4308</v>
      </c>
      <c r="AG888" s="115" t="s">
        <v>4308</v>
      </c>
      <c r="AH888" s="115" t="s">
        <v>4308</v>
      </c>
    </row>
    <row r="889" spans="1:35" hidden="1" x14ac:dyDescent="0.25">
      <c r="A889">
        <v>313619</v>
      </c>
      <c r="B889" t="s">
        <v>5318</v>
      </c>
      <c r="C889" t="s">
        <v>634</v>
      </c>
      <c r="D889" t="s">
        <v>450</v>
      </c>
      <c r="E889" t="s">
        <v>76</v>
      </c>
      <c r="F889" s="126">
        <v>31742</v>
      </c>
      <c r="G889" t="s">
        <v>428</v>
      </c>
      <c r="H889" t="s">
        <v>16</v>
      </c>
      <c r="I889" t="s">
        <v>136</v>
      </c>
      <c r="J889"/>
      <c r="K889"/>
      <c r="L889"/>
      <c r="M889"/>
      <c r="N889"/>
      <c r="O889"/>
      <c r="P889"/>
      <c r="Q889"/>
      <c r="U889"/>
      <c r="V889" t="s">
        <v>4335</v>
      </c>
      <c r="W889"/>
      <c r="X889"/>
      <c r="Y889"/>
      <c r="Z889"/>
      <c r="AA889"/>
      <c r="AB889"/>
      <c r="AC889"/>
      <c r="AD889"/>
      <c r="AE889"/>
      <c r="AF889"/>
      <c r="AG889"/>
      <c r="AH889" s="115" t="s">
        <v>4308</v>
      </c>
    </row>
    <row r="890" spans="1:35" hidden="1" x14ac:dyDescent="0.25">
      <c r="A890" s="115">
        <v>313678</v>
      </c>
      <c r="B890" s="115" t="s">
        <v>2125</v>
      </c>
      <c r="C890" s="115" t="s">
        <v>2126</v>
      </c>
      <c r="D890" s="115" t="s">
        <v>437</v>
      </c>
      <c r="E890" s="115" t="s">
        <v>77</v>
      </c>
      <c r="F890" s="237">
        <v>30042</v>
      </c>
      <c r="G890" s="115" t="s">
        <v>30</v>
      </c>
      <c r="H890" s="115" t="s">
        <v>16</v>
      </c>
      <c r="I890" t="s">
        <v>199</v>
      </c>
      <c r="U890"/>
      <c r="V890" t="s">
        <v>4335</v>
      </c>
      <c r="AD890" s="115" t="s">
        <v>4308</v>
      </c>
      <c r="AE890" s="115" t="s">
        <v>4308</v>
      </c>
      <c r="AF890" s="115" t="s">
        <v>4308</v>
      </c>
      <c r="AG890" s="115" t="s">
        <v>4308</v>
      </c>
      <c r="AH890" s="115" t="s">
        <v>4308</v>
      </c>
    </row>
    <row r="891" spans="1:35" ht="18" x14ac:dyDescent="0.25">
      <c r="A891" s="235">
        <v>313724</v>
      </c>
      <c r="B891" s="235" t="s">
        <v>5319</v>
      </c>
      <c r="C891" s="235" t="s">
        <v>285</v>
      </c>
      <c r="D891" s="235" t="s">
        <v>1319</v>
      </c>
      <c r="E891"/>
      <c r="F891" s="126"/>
      <c r="G891" s="236"/>
      <c r="H891"/>
      <c r="I891" t="s">
        <v>107</v>
      </c>
      <c r="J891" s="236"/>
      <c r="K891"/>
      <c r="L891"/>
      <c r="M891"/>
      <c r="N891"/>
      <c r="O891"/>
      <c r="P891"/>
      <c r="Q891"/>
      <c r="U891"/>
      <c r="V891"/>
      <c r="W891" s="236"/>
      <c r="X891"/>
      <c r="Y891"/>
      <c r="Z891"/>
      <c r="AA891"/>
      <c r="AB891"/>
      <c r="AC891"/>
      <c r="AD891"/>
      <c r="AE891"/>
      <c r="AF891"/>
      <c r="AG891"/>
      <c r="AI891" s="115">
        <f>VLOOKUP(A891,'[2]دراسات قانونية'!$A$3:$E$600,1,0)</f>
        <v>313724</v>
      </c>
    </row>
    <row r="892" spans="1:35" ht="18" x14ac:dyDescent="0.25">
      <c r="A892" s="235">
        <v>313727</v>
      </c>
      <c r="B892" s="235" t="s">
        <v>16587</v>
      </c>
      <c r="C892" s="235" t="s">
        <v>663</v>
      </c>
      <c r="D892" s="235" t="s">
        <v>5060</v>
      </c>
      <c r="E892"/>
      <c r="F892" s="126"/>
      <c r="G892" s="236"/>
      <c r="H892"/>
      <c r="I892" t="s">
        <v>107</v>
      </c>
      <c r="J892" s="236"/>
      <c r="K892"/>
      <c r="L892"/>
      <c r="M892"/>
      <c r="N892"/>
      <c r="O892"/>
      <c r="P892"/>
      <c r="Q892"/>
      <c r="R892" s="115">
        <v>9275</v>
      </c>
      <c r="S892" s="115">
        <v>45721</v>
      </c>
      <c r="T892" s="115">
        <v>350000</v>
      </c>
      <c r="U892"/>
      <c r="V892" t="e">
        <v>#N/A</v>
      </c>
      <c r="W892" s="236"/>
      <c r="X892"/>
      <c r="Y892"/>
      <c r="Z892"/>
      <c r="AA892"/>
      <c r="AB892"/>
      <c r="AC892"/>
      <c r="AD892"/>
      <c r="AE892"/>
      <c r="AF892"/>
      <c r="AG892"/>
      <c r="AI892" s="115" t="e">
        <f>VLOOKUP(A892,'[2]دراسات قانونية'!$A$3:$E$600,1,0)</f>
        <v>#N/A</v>
      </c>
    </row>
    <row r="893" spans="1:35" ht="18" x14ac:dyDescent="0.25">
      <c r="A893" s="235">
        <v>313745</v>
      </c>
      <c r="B893" s="235" t="s">
        <v>1782</v>
      </c>
      <c r="C893" s="235" t="s">
        <v>274</v>
      </c>
      <c r="D893" s="235"/>
      <c r="E893"/>
      <c r="F893" s="126"/>
      <c r="G893" s="236"/>
      <c r="H893"/>
      <c r="I893" t="s">
        <v>107</v>
      </c>
      <c r="J893" s="236"/>
      <c r="K893"/>
      <c r="L893"/>
      <c r="M893"/>
      <c r="N893"/>
      <c r="O893"/>
      <c r="P893"/>
      <c r="Q893"/>
      <c r="U893"/>
      <c r="V893" t="s">
        <v>4335</v>
      </c>
      <c r="W893" s="236"/>
      <c r="X893"/>
      <c r="Y893"/>
      <c r="Z893"/>
      <c r="AA893"/>
      <c r="AB893"/>
      <c r="AC893"/>
      <c r="AD893"/>
      <c r="AE893"/>
      <c r="AF893"/>
      <c r="AG893"/>
      <c r="AH893" s="115" t="s">
        <v>4308</v>
      </c>
      <c r="AI893" s="115" t="e">
        <f>VLOOKUP(A893,'[2]دراسات قانونية'!$A$3:$E$600,1,0)</f>
        <v>#N/A</v>
      </c>
    </row>
    <row r="894" spans="1:35" hidden="1" x14ac:dyDescent="0.25">
      <c r="A894" s="115">
        <v>313753</v>
      </c>
      <c r="B894" s="115" t="s">
        <v>1268</v>
      </c>
      <c r="C894" s="115" t="s">
        <v>250</v>
      </c>
      <c r="D894" s="115" t="s">
        <v>372</v>
      </c>
      <c r="E894" s="115" t="s">
        <v>76</v>
      </c>
      <c r="F894" s="237">
        <v>25333</v>
      </c>
      <c r="G894" s="115" t="s">
        <v>211</v>
      </c>
      <c r="H894" s="115" t="s">
        <v>16</v>
      </c>
      <c r="I894" t="s">
        <v>136</v>
      </c>
      <c r="J894" s="115" t="s">
        <v>1226</v>
      </c>
      <c r="L894" s="115" t="s">
        <v>47</v>
      </c>
      <c r="U894"/>
      <c r="V894" t="s">
        <v>16623</v>
      </c>
      <c r="AG894" s="115" t="s">
        <v>4308</v>
      </c>
      <c r="AH894" s="115" t="s">
        <v>4308</v>
      </c>
    </row>
    <row r="895" spans="1:35" hidden="1" x14ac:dyDescent="0.25">
      <c r="A895" s="115">
        <v>313761</v>
      </c>
      <c r="B895" s="115" t="s">
        <v>5320</v>
      </c>
      <c r="C895" s="115" t="s">
        <v>212</v>
      </c>
      <c r="D895" s="115" t="s">
        <v>5321</v>
      </c>
      <c r="F895" s="237"/>
      <c r="I895" t="s">
        <v>136</v>
      </c>
      <c r="U895"/>
      <c r="V895" t="s">
        <v>4338</v>
      </c>
    </row>
    <row r="896" spans="1:35" ht="18" x14ac:dyDescent="0.25">
      <c r="A896" s="235">
        <v>313764</v>
      </c>
      <c r="B896" s="235" t="s">
        <v>5322</v>
      </c>
      <c r="C896" s="235" t="s">
        <v>5323</v>
      </c>
      <c r="D896" s="235" t="s">
        <v>1116</v>
      </c>
      <c r="E896"/>
      <c r="F896" s="126"/>
      <c r="G896" s="236"/>
      <c r="H896"/>
      <c r="I896" t="s">
        <v>107</v>
      </c>
      <c r="J896" s="236"/>
      <c r="K896"/>
      <c r="L896"/>
      <c r="M896"/>
      <c r="N896"/>
      <c r="O896"/>
      <c r="P896"/>
      <c r="Q896"/>
      <c r="U896"/>
      <c r="V896">
        <v>0</v>
      </c>
      <c r="W896" s="236"/>
      <c r="X896"/>
      <c r="Y896"/>
      <c r="Z896"/>
      <c r="AA896"/>
      <c r="AB896"/>
      <c r="AC896"/>
      <c r="AD896"/>
      <c r="AE896"/>
      <c r="AF896"/>
      <c r="AG896"/>
      <c r="AH896" s="115" t="s">
        <v>4308</v>
      </c>
      <c r="AI896" s="115" t="e">
        <f>VLOOKUP(A896,'[2]دراسات قانونية'!$A$3:$E$600,1,0)</f>
        <v>#N/A</v>
      </c>
    </row>
    <row r="897" spans="1:34" hidden="1" x14ac:dyDescent="0.25">
      <c r="A897" s="115">
        <v>313771</v>
      </c>
      <c r="B897" s="115" t="s">
        <v>4372</v>
      </c>
      <c r="C897" s="115" t="s">
        <v>596</v>
      </c>
      <c r="D897" s="115" t="s">
        <v>4373</v>
      </c>
      <c r="F897" s="237"/>
      <c r="I897" t="s">
        <v>199</v>
      </c>
      <c r="U897"/>
      <c r="V897" t="s">
        <v>4335</v>
      </c>
      <c r="AG897" s="115" t="s">
        <v>4308</v>
      </c>
      <c r="AH897" s="115" t="s">
        <v>4308</v>
      </c>
    </row>
    <row r="898" spans="1:34" ht="18" hidden="1" x14ac:dyDescent="0.25">
      <c r="A898" s="235">
        <v>313780</v>
      </c>
      <c r="B898" s="235" t="s">
        <v>5324</v>
      </c>
      <c r="C898" s="235" t="s">
        <v>349</v>
      </c>
      <c r="D898" s="235" t="s">
        <v>724</v>
      </c>
      <c r="E898"/>
      <c r="F898" s="126"/>
      <c r="G898" s="236"/>
      <c r="H898"/>
      <c r="I898" t="s">
        <v>199</v>
      </c>
      <c r="J898" s="236"/>
      <c r="K898"/>
      <c r="L898"/>
      <c r="M898"/>
      <c r="N898"/>
      <c r="O898"/>
      <c r="P898"/>
      <c r="Q898"/>
      <c r="U898"/>
      <c r="V898" t="s">
        <v>4337</v>
      </c>
      <c r="W898" s="236"/>
      <c r="X898"/>
      <c r="Y898"/>
      <c r="Z898"/>
      <c r="AA898"/>
      <c r="AB898"/>
      <c r="AC898"/>
      <c r="AD898"/>
      <c r="AE898"/>
      <c r="AF898"/>
      <c r="AG898"/>
    </row>
    <row r="899" spans="1:34" ht="18" hidden="1" x14ac:dyDescent="0.25">
      <c r="A899" s="235">
        <v>313783</v>
      </c>
      <c r="B899" s="235" t="s">
        <v>5325</v>
      </c>
      <c r="C899" s="235" t="s">
        <v>543</v>
      </c>
      <c r="D899" s="235" t="s">
        <v>1534</v>
      </c>
      <c r="E899"/>
      <c r="F899" s="126"/>
      <c r="G899" s="236"/>
      <c r="H899"/>
      <c r="I899" t="s">
        <v>199</v>
      </c>
      <c r="J899" s="236"/>
      <c r="K899"/>
      <c r="L899"/>
      <c r="M899"/>
      <c r="N899"/>
      <c r="O899"/>
      <c r="P899"/>
      <c r="Q899"/>
      <c r="U899"/>
      <c r="V899" t="s">
        <v>16623</v>
      </c>
      <c r="W899" s="236"/>
      <c r="X899"/>
      <c r="Y899"/>
      <c r="Z899"/>
      <c r="AA899"/>
      <c r="AB899"/>
      <c r="AC899"/>
      <c r="AD899"/>
      <c r="AE899"/>
      <c r="AF899"/>
      <c r="AG899"/>
      <c r="AH899" s="115" t="s">
        <v>4308</v>
      </c>
    </row>
    <row r="900" spans="1:34" hidden="1" x14ac:dyDescent="0.25">
      <c r="A900" s="115">
        <v>313802</v>
      </c>
      <c r="B900" s="115" t="s">
        <v>1367</v>
      </c>
      <c r="C900" s="115" t="s">
        <v>349</v>
      </c>
      <c r="D900" s="115" t="s">
        <v>1704</v>
      </c>
      <c r="E900" s="115" t="s">
        <v>76</v>
      </c>
      <c r="F900" s="237">
        <v>28722</v>
      </c>
      <c r="G900" s="115" t="s">
        <v>1705</v>
      </c>
      <c r="H900" s="115" t="s">
        <v>16</v>
      </c>
      <c r="I900" t="s">
        <v>136</v>
      </c>
      <c r="U900"/>
      <c r="V900" t="s">
        <v>4334</v>
      </c>
      <c r="AH900" s="115" t="s">
        <v>4308</v>
      </c>
    </row>
    <row r="901" spans="1:34" ht="18" hidden="1" x14ac:dyDescent="0.25">
      <c r="A901" s="235">
        <v>313805</v>
      </c>
      <c r="B901" s="235" t="s">
        <v>5326</v>
      </c>
      <c r="C901" s="235" t="s">
        <v>264</v>
      </c>
      <c r="D901" s="235" t="s">
        <v>1242</v>
      </c>
      <c r="E901"/>
      <c r="F901" s="126"/>
      <c r="G901" s="236"/>
      <c r="H901"/>
      <c r="I901" t="s">
        <v>129</v>
      </c>
      <c r="J901" s="236"/>
      <c r="K901"/>
      <c r="L901"/>
      <c r="M901"/>
      <c r="N901"/>
      <c r="O901"/>
      <c r="P901"/>
      <c r="Q901"/>
      <c r="U901"/>
      <c r="V901" t="s">
        <v>4334</v>
      </c>
      <c r="W901" s="236"/>
      <c r="X901"/>
      <c r="Y901"/>
      <c r="Z901"/>
      <c r="AA901"/>
      <c r="AB901"/>
      <c r="AC901"/>
      <c r="AD901"/>
      <c r="AE901"/>
      <c r="AF901"/>
      <c r="AG901"/>
      <c r="AH901" s="115" t="s">
        <v>4308</v>
      </c>
    </row>
    <row r="902" spans="1:34" hidden="1" x14ac:dyDescent="0.25">
      <c r="A902" s="115">
        <v>313807</v>
      </c>
      <c r="B902" s="115" t="s">
        <v>2237</v>
      </c>
      <c r="C902" s="115" t="s">
        <v>227</v>
      </c>
      <c r="D902" s="115" t="s">
        <v>445</v>
      </c>
      <c r="E902" s="115" t="s">
        <v>77</v>
      </c>
      <c r="F902" s="237">
        <v>31797</v>
      </c>
      <c r="G902" s="115" t="s">
        <v>2238</v>
      </c>
      <c r="H902" s="115" t="s">
        <v>16</v>
      </c>
      <c r="I902" t="s">
        <v>199</v>
      </c>
      <c r="U902"/>
      <c r="V902">
        <v>0</v>
      </c>
    </row>
    <row r="903" spans="1:34" ht="18" hidden="1" x14ac:dyDescent="0.25">
      <c r="A903" s="235">
        <v>313811</v>
      </c>
      <c r="B903" s="235" t="s">
        <v>5327</v>
      </c>
      <c r="C903" s="235" t="s">
        <v>661</v>
      </c>
      <c r="D903" s="235" t="s">
        <v>1242</v>
      </c>
      <c r="E903"/>
      <c r="F903" s="126"/>
      <c r="G903" s="236"/>
      <c r="H903"/>
      <c r="I903" t="s">
        <v>129</v>
      </c>
      <c r="J903" s="236"/>
      <c r="K903"/>
      <c r="L903"/>
      <c r="M903"/>
      <c r="N903"/>
      <c r="O903"/>
      <c r="P903"/>
      <c r="Q903"/>
      <c r="U903"/>
      <c r="V903" t="s">
        <v>4334</v>
      </c>
      <c r="W903" s="236"/>
      <c r="X903"/>
      <c r="Y903"/>
      <c r="Z903"/>
      <c r="AA903"/>
      <c r="AB903"/>
      <c r="AC903"/>
      <c r="AD903"/>
      <c r="AE903"/>
      <c r="AF903"/>
      <c r="AG903"/>
      <c r="AH903" s="115" t="s">
        <v>4308</v>
      </c>
    </row>
    <row r="904" spans="1:34" ht="18" hidden="1" x14ac:dyDescent="0.25">
      <c r="A904" s="235">
        <v>313818</v>
      </c>
      <c r="B904" s="235" t="s">
        <v>5328</v>
      </c>
      <c r="C904" s="235" t="s">
        <v>209</v>
      </c>
      <c r="D904" s="235" t="s">
        <v>763</v>
      </c>
      <c r="E904"/>
      <c r="F904" s="126"/>
      <c r="G904" s="236"/>
      <c r="H904"/>
      <c r="I904" t="s">
        <v>136</v>
      </c>
      <c r="J904" s="236"/>
      <c r="K904"/>
      <c r="L904"/>
      <c r="M904"/>
      <c r="N904"/>
      <c r="O904"/>
      <c r="P904"/>
      <c r="Q904"/>
      <c r="U904"/>
      <c r="V904" t="s">
        <v>4335</v>
      </c>
      <c r="W904" s="236"/>
      <c r="X904"/>
      <c r="Y904"/>
      <c r="Z904"/>
      <c r="AA904"/>
      <c r="AB904"/>
      <c r="AC904"/>
      <c r="AD904"/>
      <c r="AE904"/>
      <c r="AF904"/>
      <c r="AG904"/>
      <c r="AH904" s="115" t="s">
        <v>4308</v>
      </c>
    </row>
    <row r="905" spans="1:34" hidden="1" x14ac:dyDescent="0.25">
      <c r="A905" s="115">
        <v>313821</v>
      </c>
      <c r="B905" s="115" t="s">
        <v>3449</v>
      </c>
      <c r="C905" s="115" t="s">
        <v>670</v>
      </c>
      <c r="D905" s="115" t="s">
        <v>3450</v>
      </c>
      <c r="E905" s="115" t="s">
        <v>77</v>
      </c>
      <c r="F905" s="237">
        <v>32438</v>
      </c>
      <c r="G905" s="115" t="s">
        <v>3451</v>
      </c>
      <c r="H905" s="115" t="s">
        <v>16</v>
      </c>
      <c r="I905" t="s">
        <v>199</v>
      </c>
      <c r="J905" s="115" t="s">
        <v>15</v>
      </c>
      <c r="L905" s="115" t="s">
        <v>30</v>
      </c>
      <c r="U905"/>
      <c r="V905" t="s">
        <v>16623</v>
      </c>
    </row>
    <row r="906" spans="1:34" hidden="1" x14ac:dyDescent="0.25">
      <c r="A906">
        <v>313837</v>
      </c>
      <c r="B906" t="s">
        <v>5329</v>
      </c>
      <c r="C906" t="s">
        <v>835</v>
      </c>
      <c r="D906" t="s">
        <v>1635</v>
      </c>
      <c r="E906"/>
      <c r="F906" s="126"/>
      <c r="G906"/>
      <c r="H906"/>
      <c r="I906" t="s">
        <v>136</v>
      </c>
      <c r="J906"/>
      <c r="K906"/>
      <c r="L906"/>
      <c r="M906"/>
      <c r="N906"/>
      <c r="O906"/>
      <c r="P906"/>
      <c r="Q906"/>
      <c r="U906"/>
      <c r="V906" t="s">
        <v>4338</v>
      </c>
      <c r="W906"/>
      <c r="X906"/>
      <c r="Y906"/>
      <c r="Z906"/>
      <c r="AA906"/>
      <c r="AB906"/>
      <c r="AC906"/>
      <c r="AD906"/>
      <c r="AE906"/>
      <c r="AF906"/>
      <c r="AG906" t="s">
        <v>4308</v>
      </c>
      <c r="AH906" s="115" t="s">
        <v>4308</v>
      </c>
    </row>
    <row r="907" spans="1:34" hidden="1" x14ac:dyDescent="0.25">
      <c r="A907" s="115">
        <v>313850</v>
      </c>
      <c r="B907" s="115" t="s">
        <v>1547</v>
      </c>
      <c r="C907" s="115" t="s">
        <v>332</v>
      </c>
      <c r="D907" s="115" t="s">
        <v>1548</v>
      </c>
      <c r="E907" s="115" t="s">
        <v>76</v>
      </c>
      <c r="F907" s="237">
        <v>32509</v>
      </c>
      <c r="G907" s="115" t="s">
        <v>962</v>
      </c>
      <c r="H907" s="115" t="s">
        <v>16</v>
      </c>
      <c r="I907" t="s">
        <v>199</v>
      </c>
      <c r="J907" s="115" t="s">
        <v>15</v>
      </c>
      <c r="L907" s="115" t="s">
        <v>18</v>
      </c>
      <c r="U907"/>
      <c r="V907" t="s">
        <v>4335</v>
      </c>
    </row>
    <row r="908" spans="1:34" ht="18" hidden="1" x14ac:dyDescent="0.25">
      <c r="A908" s="235">
        <v>313856</v>
      </c>
      <c r="B908" s="235" t="s">
        <v>5330</v>
      </c>
      <c r="C908" s="235" t="s">
        <v>227</v>
      </c>
      <c r="D908" s="235" t="s">
        <v>1944</v>
      </c>
      <c r="E908"/>
      <c r="F908" s="126"/>
      <c r="G908" s="236"/>
      <c r="H908"/>
      <c r="I908" t="s">
        <v>136</v>
      </c>
      <c r="J908" s="236"/>
      <c r="K908"/>
      <c r="L908"/>
      <c r="M908"/>
      <c r="N908"/>
      <c r="O908"/>
      <c r="P908"/>
      <c r="Q908"/>
      <c r="U908"/>
      <c r="V908" t="s">
        <v>4335</v>
      </c>
      <c r="W908" s="236"/>
      <c r="X908"/>
      <c r="Y908"/>
      <c r="Z908"/>
      <c r="AA908"/>
      <c r="AB908"/>
      <c r="AC908"/>
      <c r="AD908"/>
      <c r="AE908"/>
      <c r="AF908"/>
      <c r="AG908"/>
      <c r="AH908" s="115" t="s">
        <v>4308</v>
      </c>
    </row>
    <row r="909" spans="1:34" ht="18" hidden="1" x14ac:dyDescent="0.25">
      <c r="A909" s="235">
        <v>313859</v>
      </c>
      <c r="B909" s="235" t="s">
        <v>5331</v>
      </c>
      <c r="C909" s="235" t="s">
        <v>324</v>
      </c>
      <c r="D909" s="235" t="s">
        <v>378</v>
      </c>
      <c r="E909"/>
      <c r="F909" s="126"/>
      <c r="G909" s="236"/>
      <c r="H909"/>
      <c r="I909" t="s">
        <v>136</v>
      </c>
      <c r="J909" s="236"/>
      <c r="K909"/>
      <c r="L909"/>
      <c r="M909"/>
      <c r="N909"/>
      <c r="O909"/>
      <c r="P909"/>
      <c r="Q909"/>
      <c r="U909"/>
      <c r="V909" t="s">
        <v>4337</v>
      </c>
      <c r="W909" s="236"/>
      <c r="X909"/>
      <c r="Y909"/>
      <c r="Z909"/>
      <c r="AA909"/>
      <c r="AB909"/>
      <c r="AC909"/>
      <c r="AD909"/>
      <c r="AE909"/>
      <c r="AF909"/>
      <c r="AG909"/>
      <c r="AH909" s="115" t="s">
        <v>4308</v>
      </c>
    </row>
    <row r="910" spans="1:34" ht="18" hidden="1" x14ac:dyDescent="0.25">
      <c r="A910" s="235">
        <v>313863</v>
      </c>
      <c r="B910" s="235" t="s">
        <v>5332</v>
      </c>
      <c r="C910" s="235" t="s">
        <v>377</v>
      </c>
      <c r="D910" s="235" t="s">
        <v>306</v>
      </c>
      <c r="E910"/>
      <c r="F910" s="126"/>
      <c r="G910" s="236"/>
      <c r="H910"/>
      <c r="I910" t="s">
        <v>136</v>
      </c>
      <c r="J910" s="236"/>
      <c r="K910"/>
      <c r="L910"/>
      <c r="M910"/>
      <c r="N910"/>
      <c r="O910"/>
      <c r="P910"/>
      <c r="Q910"/>
      <c r="U910"/>
      <c r="V910" t="s">
        <v>4335</v>
      </c>
      <c r="W910" s="236"/>
      <c r="X910"/>
      <c r="Y910"/>
      <c r="Z910"/>
      <c r="AA910"/>
      <c r="AB910"/>
      <c r="AC910"/>
      <c r="AD910"/>
      <c r="AE910"/>
      <c r="AF910"/>
      <c r="AG910"/>
      <c r="AH910" s="115" t="s">
        <v>4308</v>
      </c>
    </row>
    <row r="911" spans="1:34" ht="18" hidden="1" x14ac:dyDescent="0.25">
      <c r="A911" s="235">
        <v>313889</v>
      </c>
      <c r="B911" s="235" t="s">
        <v>5333</v>
      </c>
      <c r="C911" s="235" t="s">
        <v>279</v>
      </c>
      <c r="D911" s="235" t="s">
        <v>320</v>
      </c>
      <c r="E911"/>
      <c r="F911" s="126"/>
      <c r="G911" s="236"/>
      <c r="H911"/>
      <c r="I911" t="s">
        <v>199</v>
      </c>
      <c r="J911" s="236"/>
      <c r="K911"/>
      <c r="L911"/>
      <c r="M911"/>
      <c r="N911"/>
      <c r="O911"/>
      <c r="P911"/>
      <c r="Q911"/>
      <c r="U911"/>
      <c r="V911">
        <v>0</v>
      </c>
      <c r="W911" s="236"/>
      <c r="X911"/>
      <c r="Y911"/>
      <c r="Z911"/>
      <c r="AA911"/>
      <c r="AB911"/>
      <c r="AC911"/>
      <c r="AD911"/>
      <c r="AE911"/>
      <c r="AF911"/>
      <c r="AG911"/>
      <c r="AH911" s="115" t="s">
        <v>4308</v>
      </c>
    </row>
    <row r="912" spans="1:34" ht="18" hidden="1" x14ac:dyDescent="0.25">
      <c r="A912" s="235">
        <v>313895</v>
      </c>
      <c r="B912" s="235" t="s">
        <v>5334</v>
      </c>
      <c r="C912" s="235" t="s">
        <v>495</v>
      </c>
      <c r="D912" s="235" t="s">
        <v>886</v>
      </c>
      <c r="E912"/>
      <c r="F912" s="126"/>
      <c r="G912" s="236"/>
      <c r="H912"/>
      <c r="I912" t="s">
        <v>199</v>
      </c>
      <c r="J912" s="236"/>
      <c r="K912"/>
      <c r="L912"/>
      <c r="M912"/>
      <c r="N912"/>
      <c r="O912"/>
      <c r="P912"/>
      <c r="Q912"/>
      <c r="U912"/>
      <c r="V912" t="s">
        <v>4334</v>
      </c>
      <c r="W912" s="236"/>
      <c r="X912"/>
      <c r="Y912"/>
      <c r="Z912"/>
      <c r="AA912"/>
      <c r="AB912"/>
      <c r="AC912"/>
      <c r="AD912"/>
      <c r="AE912"/>
      <c r="AF912"/>
      <c r="AG912"/>
      <c r="AH912" s="115" t="s">
        <v>4308</v>
      </c>
    </row>
    <row r="913" spans="1:35" ht="18" x14ac:dyDescent="0.25">
      <c r="A913" s="235">
        <v>313922</v>
      </c>
      <c r="B913" s="235" t="s">
        <v>5335</v>
      </c>
      <c r="C913" s="235" t="s">
        <v>263</v>
      </c>
      <c r="D913" s="235" t="s">
        <v>237</v>
      </c>
      <c r="E913"/>
      <c r="F913" s="126"/>
      <c r="G913" s="236"/>
      <c r="H913"/>
      <c r="I913" t="s">
        <v>107</v>
      </c>
      <c r="J913" s="236"/>
      <c r="K913"/>
      <c r="L913"/>
      <c r="M913"/>
      <c r="N913"/>
      <c r="O913"/>
      <c r="P913"/>
      <c r="Q913"/>
      <c r="U913"/>
      <c r="V913" t="s">
        <v>4337</v>
      </c>
      <c r="W913" s="236"/>
      <c r="X913"/>
      <c r="Y913"/>
      <c r="Z913"/>
      <c r="AA913"/>
      <c r="AB913"/>
      <c r="AC913"/>
      <c r="AD913"/>
      <c r="AE913"/>
      <c r="AF913"/>
      <c r="AG913"/>
      <c r="AH913" s="115" t="s">
        <v>4308</v>
      </c>
      <c r="AI913" s="115" t="e">
        <f>VLOOKUP(A913,'[2]دراسات قانونية'!$A$3:$E$600,1,0)</f>
        <v>#N/A</v>
      </c>
    </row>
    <row r="914" spans="1:35" hidden="1" x14ac:dyDescent="0.25">
      <c r="A914" s="115">
        <v>313923</v>
      </c>
      <c r="B914" s="115" t="s">
        <v>1874</v>
      </c>
      <c r="C914" s="115" t="s">
        <v>250</v>
      </c>
      <c r="D914" s="115" t="s">
        <v>424</v>
      </c>
      <c r="E914" s="115" t="s">
        <v>76</v>
      </c>
      <c r="F914" s="237">
        <v>31597</v>
      </c>
      <c r="G914" s="115" t="s">
        <v>37</v>
      </c>
      <c r="H914" s="115" t="s">
        <v>16</v>
      </c>
      <c r="I914" t="s">
        <v>199</v>
      </c>
      <c r="J914" s="115" t="s">
        <v>1226</v>
      </c>
      <c r="L914" s="115" t="s">
        <v>37</v>
      </c>
      <c r="U914"/>
      <c r="V914" t="s">
        <v>4330</v>
      </c>
      <c r="AH914" s="115" t="s">
        <v>4308</v>
      </c>
    </row>
    <row r="915" spans="1:35" hidden="1" x14ac:dyDescent="0.25">
      <c r="A915">
        <v>313925</v>
      </c>
      <c r="B915" t="s">
        <v>5336</v>
      </c>
      <c r="C915" t="s">
        <v>231</v>
      </c>
      <c r="D915" t="s">
        <v>407</v>
      </c>
      <c r="E915"/>
      <c r="F915" s="126"/>
      <c r="G915"/>
      <c r="H915"/>
      <c r="I915" t="s">
        <v>136</v>
      </c>
      <c r="J915"/>
      <c r="K915"/>
      <c r="L915"/>
      <c r="M915"/>
      <c r="N915"/>
      <c r="O915"/>
      <c r="P915"/>
      <c r="Q915"/>
      <c r="U915"/>
      <c r="V915" t="s">
        <v>4337</v>
      </c>
      <c r="W915"/>
      <c r="X915"/>
      <c r="Y915"/>
      <c r="Z915"/>
      <c r="AA915"/>
      <c r="AB915"/>
      <c r="AC915"/>
      <c r="AD915"/>
      <c r="AE915"/>
      <c r="AF915"/>
      <c r="AG915" t="s">
        <v>4308</v>
      </c>
      <c r="AH915" s="115" t="s">
        <v>4308</v>
      </c>
    </row>
    <row r="916" spans="1:35" ht="18" hidden="1" x14ac:dyDescent="0.25">
      <c r="A916" s="235">
        <v>313952</v>
      </c>
      <c r="B916" s="235" t="s">
        <v>5337</v>
      </c>
      <c r="C916" s="235" t="s">
        <v>1507</v>
      </c>
      <c r="D916" s="235" t="s">
        <v>425</v>
      </c>
      <c r="E916"/>
      <c r="F916" s="126"/>
      <c r="G916" s="236"/>
      <c r="H916"/>
      <c r="I916" t="s">
        <v>136</v>
      </c>
      <c r="J916" s="236"/>
      <c r="K916"/>
      <c r="L916"/>
      <c r="M916"/>
      <c r="N916"/>
      <c r="O916"/>
      <c r="P916"/>
      <c r="Q916"/>
      <c r="U916"/>
      <c r="V916" t="s">
        <v>4337</v>
      </c>
      <c r="W916" s="236"/>
      <c r="X916"/>
      <c r="Y916"/>
      <c r="Z916"/>
      <c r="AA916"/>
      <c r="AB916"/>
      <c r="AC916"/>
      <c r="AD916"/>
      <c r="AE916"/>
      <c r="AF916"/>
      <c r="AG916"/>
      <c r="AH916" s="115" t="s">
        <v>4308</v>
      </c>
    </row>
    <row r="917" spans="1:35" hidden="1" x14ac:dyDescent="0.25">
      <c r="A917">
        <v>313973</v>
      </c>
      <c r="B917" t="s">
        <v>5338</v>
      </c>
      <c r="C917" t="s">
        <v>5339</v>
      </c>
      <c r="D917" t="s">
        <v>230</v>
      </c>
      <c r="E917" t="s">
        <v>77</v>
      </c>
      <c r="F917" s="126">
        <v>32162</v>
      </c>
      <c r="G917" t="s">
        <v>18</v>
      </c>
      <c r="H917" t="s">
        <v>16</v>
      </c>
      <c r="I917" t="s">
        <v>136</v>
      </c>
      <c r="J917" t="s">
        <v>15</v>
      </c>
      <c r="K917"/>
      <c r="L917" t="s">
        <v>30</v>
      </c>
      <c r="M917"/>
      <c r="N917"/>
      <c r="O917"/>
      <c r="P917"/>
      <c r="Q917"/>
      <c r="U917"/>
      <c r="V917" t="s">
        <v>4414</v>
      </c>
      <c r="W917"/>
      <c r="X917"/>
      <c r="Y917"/>
      <c r="Z917"/>
      <c r="AA917"/>
      <c r="AB917"/>
      <c r="AC917"/>
      <c r="AD917"/>
      <c r="AE917"/>
      <c r="AF917" t="s">
        <v>4308</v>
      </c>
      <c r="AG917" t="s">
        <v>4308</v>
      </c>
      <c r="AH917" s="115" t="s">
        <v>4308</v>
      </c>
    </row>
    <row r="918" spans="1:35" ht="18" hidden="1" x14ac:dyDescent="0.25">
      <c r="A918" s="235">
        <v>313974</v>
      </c>
      <c r="B918" s="235" t="s">
        <v>5340</v>
      </c>
      <c r="C918" s="235" t="s">
        <v>1247</v>
      </c>
      <c r="D918" s="235" t="s">
        <v>5341</v>
      </c>
      <c r="E918"/>
      <c r="F918" s="126"/>
      <c r="G918" s="236"/>
      <c r="H918"/>
      <c r="I918" t="s">
        <v>136</v>
      </c>
      <c r="J918" s="236"/>
      <c r="K918"/>
      <c r="L918"/>
      <c r="M918"/>
      <c r="N918"/>
      <c r="O918"/>
      <c r="P918"/>
      <c r="Q918"/>
      <c r="U918"/>
      <c r="V918" t="s">
        <v>4337</v>
      </c>
      <c r="W918" s="236"/>
      <c r="X918"/>
      <c r="Y918"/>
      <c r="Z918"/>
      <c r="AA918"/>
      <c r="AB918"/>
      <c r="AC918"/>
      <c r="AD918"/>
      <c r="AE918"/>
      <c r="AF918"/>
      <c r="AG918"/>
      <c r="AH918" s="115" t="s">
        <v>4308</v>
      </c>
    </row>
    <row r="919" spans="1:35" ht="18" x14ac:dyDescent="0.25">
      <c r="A919" s="235">
        <v>314011</v>
      </c>
      <c r="B919" s="235" t="s">
        <v>5342</v>
      </c>
      <c r="C919" s="235" t="s">
        <v>747</v>
      </c>
      <c r="D919" s="235" t="s">
        <v>1242</v>
      </c>
      <c r="E919"/>
      <c r="F919" s="126"/>
      <c r="G919" s="236"/>
      <c r="H919"/>
      <c r="I919" t="s">
        <v>107</v>
      </c>
      <c r="J919" s="236"/>
      <c r="K919"/>
      <c r="L919"/>
      <c r="M919"/>
      <c r="N919"/>
      <c r="O919"/>
      <c r="P919"/>
      <c r="Q919"/>
      <c r="U919"/>
      <c r="V919" t="s">
        <v>4335</v>
      </c>
      <c r="W919" s="236"/>
      <c r="X919"/>
      <c r="Y919"/>
      <c r="Z919"/>
      <c r="AA919"/>
      <c r="AB919"/>
      <c r="AC919"/>
      <c r="AD919"/>
      <c r="AE919"/>
      <c r="AF919"/>
      <c r="AG919"/>
      <c r="AH919" s="115" t="s">
        <v>4308</v>
      </c>
      <c r="AI919" s="115" t="e">
        <f>VLOOKUP(A919,'[2]دراسات قانونية'!$A$3:$E$600,1,0)</f>
        <v>#N/A</v>
      </c>
    </row>
    <row r="920" spans="1:35" x14ac:dyDescent="0.25">
      <c r="A920" s="115">
        <v>314021</v>
      </c>
      <c r="B920" s="115" t="s">
        <v>5343</v>
      </c>
      <c r="C920" s="115" t="s">
        <v>244</v>
      </c>
      <c r="D920" s="115" t="s">
        <v>409</v>
      </c>
      <c r="F920" s="237"/>
      <c r="I920" t="s">
        <v>107</v>
      </c>
      <c r="U920"/>
      <c r="V920" t="s">
        <v>4335</v>
      </c>
      <c r="AH920" s="115" t="s">
        <v>4308</v>
      </c>
      <c r="AI920" s="115" t="e">
        <f>VLOOKUP(A920,'[2]دراسات قانونية'!$A$3:$E$600,1,0)</f>
        <v>#N/A</v>
      </c>
    </row>
    <row r="921" spans="1:35" ht="18" x14ac:dyDescent="0.25">
      <c r="A921" s="235">
        <v>314025</v>
      </c>
      <c r="B921" s="235" t="s">
        <v>5344</v>
      </c>
      <c r="C921" s="235" t="s">
        <v>332</v>
      </c>
      <c r="D921" s="235" t="s">
        <v>1242</v>
      </c>
      <c r="E921"/>
      <c r="F921" s="126"/>
      <c r="G921" s="236"/>
      <c r="H921"/>
      <c r="I921" t="s">
        <v>107</v>
      </c>
      <c r="J921" s="236"/>
      <c r="K921"/>
      <c r="L921"/>
      <c r="M921"/>
      <c r="N921"/>
      <c r="O921"/>
      <c r="P921"/>
      <c r="Q921"/>
      <c r="U921"/>
      <c r="V921" t="s">
        <v>4335</v>
      </c>
      <c r="W921" s="236"/>
      <c r="X921"/>
      <c r="Y921"/>
      <c r="Z921"/>
      <c r="AA921"/>
      <c r="AB921"/>
      <c r="AC921"/>
      <c r="AD921"/>
      <c r="AE921"/>
      <c r="AF921"/>
      <c r="AG921"/>
      <c r="AH921" s="115" t="s">
        <v>4308</v>
      </c>
      <c r="AI921" s="115" t="e">
        <f>VLOOKUP(A921,'[2]دراسات قانونية'!$A$3:$E$600,1,0)</f>
        <v>#N/A</v>
      </c>
    </row>
    <row r="922" spans="1:35" ht="18" x14ac:dyDescent="0.25">
      <c r="A922" s="235">
        <v>314029</v>
      </c>
      <c r="B922" s="235" t="s">
        <v>5345</v>
      </c>
      <c r="C922" s="235" t="s">
        <v>438</v>
      </c>
      <c r="D922" s="235" t="s">
        <v>5346</v>
      </c>
      <c r="E922"/>
      <c r="F922" s="126"/>
      <c r="G922" s="236"/>
      <c r="H922"/>
      <c r="I922" t="s">
        <v>107</v>
      </c>
      <c r="J922" s="236"/>
      <c r="K922"/>
      <c r="L922"/>
      <c r="M922"/>
      <c r="N922"/>
      <c r="O922"/>
      <c r="P922"/>
      <c r="Q922"/>
      <c r="U922"/>
      <c r="V922">
        <v>0</v>
      </c>
      <c r="W922" s="236"/>
      <c r="X922"/>
      <c r="Y922"/>
      <c r="Z922"/>
      <c r="AA922"/>
      <c r="AB922"/>
      <c r="AC922"/>
      <c r="AD922"/>
      <c r="AE922"/>
      <c r="AF922"/>
      <c r="AG922"/>
      <c r="AH922" s="115" t="s">
        <v>4308</v>
      </c>
      <c r="AI922" s="115" t="e">
        <f>VLOOKUP(A922,'[2]دراسات قانونية'!$A$3:$E$600,1,0)</f>
        <v>#N/A</v>
      </c>
    </row>
    <row r="923" spans="1:35" ht="18" x14ac:dyDescent="0.25">
      <c r="A923" s="235">
        <v>314038</v>
      </c>
      <c r="B923" s="235" t="s">
        <v>5347</v>
      </c>
      <c r="C923" s="235" t="s">
        <v>261</v>
      </c>
      <c r="D923" s="235" t="s">
        <v>894</v>
      </c>
      <c r="E923"/>
      <c r="F923" s="126"/>
      <c r="G923" s="236"/>
      <c r="H923"/>
      <c r="I923" t="s">
        <v>107</v>
      </c>
      <c r="J923" s="236"/>
      <c r="K923"/>
      <c r="L923"/>
      <c r="M923"/>
      <c r="N923"/>
      <c r="O923"/>
      <c r="P923"/>
      <c r="Q923"/>
      <c r="U923"/>
      <c r="V923" t="s">
        <v>4335</v>
      </c>
      <c r="W923" s="236"/>
      <c r="X923"/>
      <c r="Y923"/>
      <c r="Z923"/>
      <c r="AA923"/>
      <c r="AB923"/>
      <c r="AC923"/>
      <c r="AD923"/>
      <c r="AE923"/>
      <c r="AF923"/>
      <c r="AG923"/>
      <c r="AH923" s="115" t="s">
        <v>4308</v>
      </c>
      <c r="AI923" s="115" t="e">
        <f>VLOOKUP(A923,'[2]دراسات قانونية'!$A$3:$E$600,1,0)</f>
        <v>#N/A</v>
      </c>
    </row>
    <row r="924" spans="1:35" ht="18" x14ac:dyDescent="0.25">
      <c r="A924" s="235">
        <v>314040</v>
      </c>
      <c r="B924" s="235" t="s">
        <v>5348</v>
      </c>
      <c r="C924" s="235" t="s">
        <v>5349</v>
      </c>
      <c r="D924" s="235" t="s">
        <v>5350</v>
      </c>
      <c r="E924"/>
      <c r="F924" s="126"/>
      <c r="G924" s="236"/>
      <c r="H924"/>
      <c r="I924" t="s">
        <v>107</v>
      </c>
      <c r="J924" s="236"/>
      <c r="K924"/>
      <c r="L924"/>
      <c r="M924"/>
      <c r="N924"/>
      <c r="O924"/>
      <c r="P924"/>
      <c r="Q924"/>
      <c r="U924"/>
      <c r="V924" t="s">
        <v>16592</v>
      </c>
      <c r="W924" s="236"/>
      <c r="X924"/>
      <c r="Y924"/>
      <c r="Z924"/>
      <c r="AA924"/>
      <c r="AB924"/>
      <c r="AC924"/>
      <c r="AD924"/>
      <c r="AE924"/>
      <c r="AF924"/>
      <c r="AG924"/>
      <c r="AH924" s="115" t="s">
        <v>4308</v>
      </c>
      <c r="AI924" s="115" t="e">
        <f>VLOOKUP(A924,'[2]دراسات قانونية'!$A$3:$E$600,1,0)</f>
        <v>#N/A</v>
      </c>
    </row>
    <row r="925" spans="1:35" ht="18" hidden="1" x14ac:dyDescent="0.25">
      <c r="A925" s="235">
        <v>314081</v>
      </c>
      <c r="B925" s="235" t="s">
        <v>5351</v>
      </c>
      <c r="C925" s="235" t="s">
        <v>227</v>
      </c>
      <c r="D925" s="235" t="s">
        <v>590</v>
      </c>
      <c r="E925"/>
      <c r="F925" s="126"/>
      <c r="G925" s="236"/>
      <c r="H925"/>
      <c r="I925" t="s">
        <v>199</v>
      </c>
      <c r="J925" s="236"/>
      <c r="K925"/>
      <c r="L925"/>
      <c r="M925"/>
      <c r="N925"/>
      <c r="O925"/>
      <c r="P925"/>
      <c r="Q925"/>
      <c r="U925"/>
      <c r="V925">
        <v>0</v>
      </c>
      <c r="W925" s="236"/>
      <c r="X925"/>
      <c r="Y925"/>
      <c r="Z925"/>
      <c r="AA925"/>
      <c r="AB925"/>
      <c r="AC925"/>
      <c r="AD925"/>
      <c r="AE925"/>
      <c r="AF925"/>
      <c r="AG925"/>
    </row>
    <row r="926" spans="1:35" ht="18" x14ac:dyDescent="0.25">
      <c r="A926" s="235">
        <v>314086</v>
      </c>
      <c r="B926" s="235" t="s">
        <v>5352</v>
      </c>
      <c r="C926" s="235" t="s">
        <v>244</v>
      </c>
      <c r="D926" s="235" t="s">
        <v>978</v>
      </c>
      <c r="E926"/>
      <c r="F926" s="126"/>
      <c r="G926" s="236"/>
      <c r="H926"/>
      <c r="I926" t="s">
        <v>107</v>
      </c>
      <c r="J926" s="236"/>
      <c r="K926"/>
      <c r="L926"/>
      <c r="M926"/>
      <c r="N926"/>
      <c r="O926"/>
      <c r="P926"/>
      <c r="Q926"/>
      <c r="U926"/>
      <c r="V926" t="s">
        <v>4335</v>
      </c>
      <c r="W926" s="236"/>
      <c r="X926"/>
      <c r="Y926"/>
      <c r="Z926"/>
      <c r="AA926"/>
      <c r="AB926"/>
      <c r="AC926"/>
      <c r="AD926"/>
      <c r="AE926"/>
      <c r="AF926"/>
      <c r="AG926"/>
      <c r="AH926" s="115" t="s">
        <v>4308</v>
      </c>
      <c r="AI926" s="115" t="e">
        <f>VLOOKUP(A926,'[2]دراسات قانونية'!$A$3:$E$600,1,0)</f>
        <v>#N/A</v>
      </c>
    </row>
    <row r="927" spans="1:35" ht="18" x14ac:dyDescent="0.25">
      <c r="A927" s="235">
        <v>314131</v>
      </c>
      <c r="B927" s="235" t="s">
        <v>5353</v>
      </c>
      <c r="C927" s="235" t="s">
        <v>332</v>
      </c>
      <c r="D927" s="235" t="s">
        <v>1944</v>
      </c>
      <c r="E927"/>
      <c r="F927" s="126"/>
      <c r="G927" s="236"/>
      <c r="H927"/>
      <c r="I927" t="s">
        <v>107</v>
      </c>
      <c r="J927" s="236"/>
      <c r="K927"/>
      <c r="L927"/>
      <c r="M927"/>
      <c r="N927"/>
      <c r="O927"/>
      <c r="P927"/>
      <c r="Q927"/>
      <c r="U927"/>
      <c r="V927" t="s">
        <v>4335</v>
      </c>
      <c r="W927" s="236"/>
      <c r="X927"/>
      <c r="Y927"/>
      <c r="Z927"/>
      <c r="AA927"/>
      <c r="AB927"/>
      <c r="AC927"/>
      <c r="AD927"/>
      <c r="AE927"/>
      <c r="AF927"/>
      <c r="AG927"/>
      <c r="AH927" s="115" t="s">
        <v>4308</v>
      </c>
      <c r="AI927" s="115" t="e">
        <f>VLOOKUP(A927,'[2]دراسات قانونية'!$A$3:$E$600,1,0)</f>
        <v>#N/A</v>
      </c>
    </row>
    <row r="928" spans="1:35" hidden="1" x14ac:dyDescent="0.25">
      <c r="A928" s="115">
        <v>314147</v>
      </c>
      <c r="B928" s="115" t="s">
        <v>1585</v>
      </c>
      <c r="C928" s="115" t="s">
        <v>227</v>
      </c>
      <c r="D928" s="115" t="s">
        <v>1586</v>
      </c>
      <c r="E928" s="115" t="s">
        <v>76</v>
      </c>
      <c r="F928" s="237">
        <v>31423</v>
      </c>
      <c r="G928" s="115" t="s">
        <v>505</v>
      </c>
      <c r="H928" s="115" t="s">
        <v>16</v>
      </c>
      <c r="I928" t="s">
        <v>199</v>
      </c>
      <c r="J928" s="115" t="s">
        <v>1226</v>
      </c>
      <c r="L928" s="115" t="s">
        <v>64</v>
      </c>
      <c r="U928"/>
      <c r="V928" t="s">
        <v>4334</v>
      </c>
      <c r="AH928" s="115" t="s">
        <v>4308</v>
      </c>
    </row>
    <row r="929" spans="1:35" ht="18" x14ac:dyDescent="0.25">
      <c r="A929" s="235">
        <v>314151</v>
      </c>
      <c r="B929" s="235" t="s">
        <v>5354</v>
      </c>
      <c r="C929" s="235" t="s">
        <v>227</v>
      </c>
      <c r="D929" s="235" t="s">
        <v>1242</v>
      </c>
      <c r="E929"/>
      <c r="F929" s="126"/>
      <c r="G929" s="236"/>
      <c r="H929"/>
      <c r="I929" t="s">
        <v>107</v>
      </c>
      <c r="J929" s="236"/>
      <c r="K929"/>
      <c r="L929"/>
      <c r="M929"/>
      <c r="N929"/>
      <c r="O929"/>
      <c r="P929"/>
      <c r="Q929"/>
      <c r="U929"/>
      <c r="V929" t="s">
        <v>4335</v>
      </c>
      <c r="W929" s="236"/>
      <c r="X929"/>
      <c r="Y929"/>
      <c r="Z929"/>
      <c r="AA929"/>
      <c r="AB929"/>
      <c r="AC929"/>
      <c r="AD929"/>
      <c r="AE929"/>
      <c r="AF929"/>
      <c r="AG929"/>
      <c r="AH929" s="115" t="s">
        <v>4308</v>
      </c>
      <c r="AI929" s="115" t="e">
        <f>VLOOKUP(A929,'[2]دراسات قانونية'!$A$3:$E$600,1,0)</f>
        <v>#N/A</v>
      </c>
    </row>
    <row r="930" spans="1:35" ht="18" x14ac:dyDescent="0.25">
      <c r="A930" s="235">
        <v>314153</v>
      </c>
      <c r="B930" s="235" t="s">
        <v>5355</v>
      </c>
      <c r="C930" s="235" t="s">
        <v>355</v>
      </c>
      <c r="D930" s="235" t="s">
        <v>445</v>
      </c>
      <c r="E930"/>
      <c r="F930" s="126"/>
      <c r="G930" s="236"/>
      <c r="H930"/>
      <c r="I930" t="s">
        <v>107</v>
      </c>
      <c r="J930" s="236"/>
      <c r="K930"/>
      <c r="L930"/>
      <c r="M930"/>
      <c r="N930"/>
      <c r="O930"/>
      <c r="P930"/>
      <c r="Q930"/>
      <c r="U930"/>
      <c r="V930" t="s">
        <v>4335</v>
      </c>
      <c r="W930" s="236"/>
      <c r="X930"/>
      <c r="Y930"/>
      <c r="Z930"/>
      <c r="AA930"/>
      <c r="AB930"/>
      <c r="AC930"/>
      <c r="AD930"/>
      <c r="AE930"/>
      <c r="AF930"/>
      <c r="AG930"/>
      <c r="AH930" s="115" t="s">
        <v>4308</v>
      </c>
      <c r="AI930" s="115" t="e">
        <f>VLOOKUP(A930,'[2]دراسات قانونية'!$A$3:$E$600,1,0)</f>
        <v>#N/A</v>
      </c>
    </row>
    <row r="931" spans="1:35" hidden="1" x14ac:dyDescent="0.25">
      <c r="A931" s="115">
        <v>314169</v>
      </c>
      <c r="B931" s="115" t="s">
        <v>1239</v>
      </c>
      <c r="C931" s="115" t="s">
        <v>1240</v>
      </c>
      <c r="D931" s="115" t="s">
        <v>281</v>
      </c>
      <c r="E931" s="115" t="s">
        <v>77</v>
      </c>
      <c r="F931" s="237">
        <v>28885</v>
      </c>
      <c r="G931" s="115" t="s">
        <v>18</v>
      </c>
      <c r="H931" s="115" t="s">
        <v>16</v>
      </c>
      <c r="I931" t="s">
        <v>199</v>
      </c>
      <c r="J931" s="115" t="s">
        <v>1226</v>
      </c>
      <c r="L931" s="115" t="s">
        <v>37</v>
      </c>
      <c r="U931"/>
      <c r="V931" t="s">
        <v>4334</v>
      </c>
      <c r="AH931" s="115" t="s">
        <v>4308</v>
      </c>
    </row>
    <row r="932" spans="1:35" ht="18" x14ac:dyDescent="0.25">
      <c r="A932" s="235">
        <v>314170</v>
      </c>
      <c r="B932" s="235" t="s">
        <v>5356</v>
      </c>
      <c r="C932" s="235" t="s">
        <v>5357</v>
      </c>
      <c r="D932" s="235" t="s">
        <v>1242</v>
      </c>
      <c r="E932"/>
      <c r="F932" s="126"/>
      <c r="G932" s="236"/>
      <c r="H932"/>
      <c r="I932" t="s">
        <v>107</v>
      </c>
      <c r="J932" s="236"/>
      <c r="K932"/>
      <c r="L932"/>
      <c r="M932"/>
      <c r="N932"/>
      <c r="O932"/>
      <c r="P932"/>
      <c r="Q932"/>
      <c r="U932"/>
      <c r="V932" t="s">
        <v>4335</v>
      </c>
      <c r="W932" s="236"/>
      <c r="X932"/>
      <c r="Y932"/>
      <c r="Z932"/>
      <c r="AA932"/>
      <c r="AB932"/>
      <c r="AC932"/>
      <c r="AD932"/>
      <c r="AE932"/>
      <c r="AF932"/>
      <c r="AG932"/>
      <c r="AH932" s="115" t="s">
        <v>4308</v>
      </c>
      <c r="AI932" s="115" t="e">
        <f>VLOOKUP(A932,'[2]دراسات قانونية'!$A$3:$E$600,1,0)</f>
        <v>#N/A</v>
      </c>
    </row>
    <row r="933" spans="1:35" ht="18" x14ac:dyDescent="0.25">
      <c r="A933" s="235">
        <v>314173</v>
      </c>
      <c r="B933" s="235" t="s">
        <v>5358</v>
      </c>
      <c r="C933" s="235" t="s">
        <v>244</v>
      </c>
      <c r="D933" s="235" t="s">
        <v>1045</v>
      </c>
      <c r="E933"/>
      <c r="F933" s="126"/>
      <c r="G933" s="236"/>
      <c r="H933"/>
      <c r="I933" t="s">
        <v>107</v>
      </c>
      <c r="J933" s="236"/>
      <c r="K933"/>
      <c r="L933"/>
      <c r="M933"/>
      <c r="N933"/>
      <c r="O933"/>
      <c r="P933"/>
      <c r="Q933"/>
      <c r="U933"/>
      <c r="V933">
        <v>0</v>
      </c>
      <c r="W933" s="236"/>
      <c r="X933"/>
      <c r="Y933"/>
      <c r="Z933"/>
      <c r="AA933"/>
      <c r="AB933"/>
      <c r="AC933"/>
      <c r="AD933"/>
      <c r="AE933"/>
      <c r="AF933"/>
      <c r="AG933"/>
      <c r="AH933" s="115" t="s">
        <v>4308</v>
      </c>
      <c r="AI933" s="115" t="e">
        <f>VLOOKUP(A933,'[2]دراسات قانونية'!$A$3:$E$600,1,0)</f>
        <v>#N/A</v>
      </c>
    </row>
    <row r="934" spans="1:35" ht="18" x14ac:dyDescent="0.25">
      <c r="A934" s="235">
        <v>314211</v>
      </c>
      <c r="B934" s="235" t="s">
        <v>5359</v>
      </c>
      <c r="C934" s="235" t="s">
        <v>5360</v>
      </c>
      <c r="D934" s="235" t="s">
        <v>531</v>
      </c>
      <c r="E934"/>
      <c r="F934" s="126"/>
      <c r="G934" s="236"/>
      <c r="H934"/>
      <c r="I934" t="s">
        <v>107</v>
      </c>
      <c r="J934" s="236"/>
      <c r="K934"/>
      <c r="L934"/>
      <c r="M934"/>
      <c r="N934"/>
      <c r="O934"/>
      <c r="P934"/>
      <c r="Q934"/>
      <c r="U934"/>
      <c r="V934" t="s">
        <v>4335</v>
      </c>
      <c r="W934" s="236"/>
      <c r="X934"/>
      <c r="Y934"/>
      <c r="Z934"/>
      <c r="AA934"/>
      <c r="AB934"/>
      <c r="AC934"/>
      <c r="AD934"/>
      <c r="AE934"/>
      <c r="AF934"/>
      <c r="AG934"/>
      <c r="AH934" s="115" t="s">
        <v>4308</v>
      </c>
      <c r="AI934" s="115" t="e">
        <f>VLOOKUP(A934,'[2]دراسات قانونية'!$A$3:$E$600,1,0)</f>
        <v>#N/A</v>
      </c>
    </row>
    <row r="935" spans="1:35" ht="18" hidden="1" x14ac:dyDescent="0.25">
      <c r="A935" s="235">
        <v>314215</v>
      </c>
      <c r="B935" s="235" t="s">
        <v>5084</v>
      </c>
      <c r="C935" s="235" t="s">
        <v>212</v>
      </c>
      <c r="D935" s="235" t="s">
        <v>5361</v>
      </c>
      <c r="E935"/>
      <c r="F935" s="126"/>
      <c r="G935" s="236"/>
      <c r="H935"/>
      <c r="I935" t="s">
        <v>136</v>
      </c>
      <c r="J935" s="236"/>
      <c r="K935"/>
      <c r="L935"/>
      <c r="M935"/>
      <c r="N935"/>
      <c r="O935"/>
      <c r="P935"/>
      <c r="Q935"/>
      <c r="U935"/>
      <c r="V935">
        <v>0</v>
      </c>
      <c r="W935" s="236"/>
      <c r="X935"/>
      <c r="Y935"/>
      <c r="Z935"/>
      <c r="AA935"/>
      <c r="AB935"/>
      <c r="AC935"/>
      <c r="AD935"/>
      <c r="AE935"/>
      <c r="AF935"/>
      <c r="AG935"/>
    </row>
    <row r="936" spans="1:35" ht="18" hidden="1" x14ac:dyDescent="0.25">
      <c r="A936" s="235">
        <v>314220</v>
      </c>
      <c r="B936" s="235" t="s">
        <v>863</v>
      </c>
      <c r="C936" s="235" t="s">
        <v>339</v>
      </c>
      <c r="D936" s="235" t="s">
        <v>5362</v>
      </c>
      <c r="E936"/>
      <c r="F936" s="126"/>
      <c r="G936" s="236"/>
      <c r="H936"/>
      <c r="I936" t="s">
        <v>136</v>
      </c>
      <c r="J936" s="236"/>
      <c r="K936"/>
      <c r="L936"/>
      <c r="M936"/>
      <c r="N936"/>
      <c r="O936"/>
      <c r="P936"/>
      <c r="Q936"/>
      <c r="U936"/>
      <c r="V936">
        <v>0</v>
      </c>
      <c r="W936" s="236"/>
      <c r="X936"/>
      <c r="Y936"/>
      <c r="Z936"/>
      <c r="AA936"/>
      <c r="AB936"/>
      <c r="AC936"/>
      <c r="AD936"/>
      <c r="AE936"/>
      <c r="AF936"/>
      <c r="AG936"/>
    </row>
    <row r="937" spans="1:35" ht="18" x14ac:dyDescent="0.25">
      <c r="A937" s="235">
        <v>314226</v>
      </c>
      <c r="B937" s="235" t="s">
        <v>5363</v>
      </c>
      <c r="C937" s="235" t="s">
        <v>2912</v>
      </c>
      <c r="D937" s="235" t="s">
        <v>2610</v>
      </c>
      <c r="E937"/>
      <c r="F937" s="126"/>
      <c r="G937" s="236"/>
      <c r="H937"/>
      <c r="I937" t="s">
        <v>107</v>
      </c>
      <c r="J937" s="236"/>
      <c r="K937"/>
      <c r="L937"/>
      <c r="M937"/>
      <c r="N937"/>
      <c r="O937"/>
      <c r="P937"/>
      <c r="Q937"/>
      <c r="U937"/>
      <c r="V937" t="s">
        <v>4330</v>
      </c>
      <c r="W937" s="236"/>
      <c r="X937"/>
      <c r="Y937"/>
      <c r="Z937"/>
      <c r="AA937"/>
      <c r="AB937"/>
      <c r="AC937"/>
      <c r="AD937"/>
      <c r="AE937"/>
      <c r="AF937"/>
      <c r="AG937"/>
      <c r="AH937" s="115" t="s">
        <v>4308</v>
      </c>
      <c r="AI937" s="115" t="e">
        <f>VLOOKUP(A937,'[2]دراسات قانونية'!$A$3:$E$600,1,0)</f>
        <v>#N/A</v>
      </c>
    </row>
    <row r="938" spans="1:35" ht="18" x14ac:dyDescent="0.25">
      <c r="A938" s="235">
        <v>314252</v>
      </c>
      <c r="B938" s="235" t="s">
        <v>5364</v>
      </c>
      <c r="C938" s="235" t="s">
        <v>244</v>
      </c>
      <c r="D938" s="235" t="s">
        <v>265</v>
      </c>
      <c r="E938"/>
      <c r="F938" s="126"/>
      <c r="G938" s="236"/>
      <c r="H938"/>
      <c r="I938" t="s">
        <v>107</v>
      </c>
      <c r="J938" s="236"/>
      <c r="K938"/>
      <c r="L938"/>
      <c r="M938"/>
      <c r="N938"/>
      <c r="O938"/>
      <c r="P938"/>
      <c r="Q938"/>
      <c r="U938"/>
      <c r="V938" t="s">
        <v>4335</v>
      </c>
      <c r="W938" s="236"/>
      <c r="X938"/>
      <c r="Y938"/>
      <c r="Z938"/>
      <c r="AA938"/>
      <c r="AB938"/>
      <c r="AC938"/>
      <c r="AD938"/>
      <c r="AE938"/>
      <c r="AF938"/>
      <c r="AG938"/>
      <c r="AH938" s="115" t="s">
        <v>4308</v>
      </c>
      <c r="AI938" s="115" t="e">
        <f>VLOOKUP(A938,'[2]دراسات قانونية'!$A$3:$E$600,1,0)</f>
        <v>#N/A</v>
      </c>
    </row>
    <row r="939" spans="1:35" ht="18" x14ac:dyDescent="0.25">
      <c r="A939" s="235">
        <v>314510</v>
      </c>
      <c r="B939" s="235" t="s">
        <v>5365</v>
      </c>
      <c r="C939" s="235" t="s">
        <v>5366</v>
      </c>
      <c r="D939" s="235" t="s">
        <v>1242</v>
      </c>
      <c r="E939"/>
      <c r="F939" s="126"/>
      <c r="G939" s="236"/>
      <c r="H939"/>
      <c r="I939" t="s">
        <v>107</v>
      </c>
      <c r="J939" s="236"/>
      <c r="K939"/>
      <c r="L939"/>
      <c r="M939"/>
      <c r="N939"/>
      <c r="O939"/>
      <c r="P939"/>
      <c r="Q939"/>
      <c r="U939"/>
      <c r="V939" t="s">
        <v>4335</v>
      </c>
      <c r="W939" s="236"/>
      <c r="X939"/>
      <c r="Y939"/>
      <c r="Z939"/>
      <c r="AA939"/>
      <c r="AB939"/>
      <c r="AC939"/>
      <c r="AD939"/>
      <c r="AE939"/>
      <c r="AF939"/>
      <c r="AG939"/>
      <c r="AH939" s="115" t="s">
        <v>4308</v>
      </c>
      <c r="AI939" s="115" t="e">
        <f>VLOOKUP(A939,'[2]دراسات قانونية'!$A$3:$E$600,1,0)</f>
        <v>#N/A</v>
      </c>
    </row>
    <row r="940" spans="1:35" ht="18" x14ac:dyDescent="0.25">
      <c r="A940" s="235">
        <v>314548</v>
      </c>
      <c r="B940" s="235" t="s">
        <v>5367</v>
      </c>
      <c r="C940" s="235" t="s">
        <v>3125</v>
      </c>
      <c r="D940" s="235" t="s">
        <v>1242</v>
      </c>
      <c r="E940"/>
      <c r="F940" s="126"/>
      <c r="G940" s="236"/>
      <c r="H940"/>
      <c r="I940" t="s">
        <v>107</v>
      </c>
      <c r="J940" s="236"/>
      <c r="K940"/>
      <c r="L940"/>
      <c r="M940"/>
      <c r="N940"/>
      <c r="O940"/>
      <c r="P940"/>
      <c r="Q940"/>
      <c r="U940"/>
      <c r="V940" t="s">
        <v>4335</v>
      </c>
      <c r="W940" s="236"/>
      <c r="X940"/>
      <c r="Y940"/>
      <c r="Z940"/>
      <c r="AA940"/>
      <c r="AB940"/>
      <c r="AC940"/>
      <c r="AD940"/>
      <c r="AE940"/>
      <c r="AF940"/>
      <c r="AG940"/>
      <c r="AH940" s="115" t="s">
        <v>4308</v>
      </c>
      <c r="AI940" s="115" t="e">
        <f>VLOOKUP(A940,'[2]دراسات قانونية'!$A$3:$E$600,1,0)</f>
        <v>#N/A</v>
      </c>
    </row>
    <row r="941" spans="1:35" hidden="1" x14ac:dyDescent="0.25">
      <c r="A941" s="115">
        <v>314563</v>
      </c>
      <c r="B941" s="115" t="s">
        <v>2551</v>
      </c>
      <c r="C941" s="115" t="s">
        <v>219</v>
      </c>
      <c r="D941" s="115" t="s">
        <v>2552</v>
      </c>
      <c r="E941" s="115" t="s">
        <v>76</v>
      </c>
      <c r="F941" s="237">
        <v>24431</v>
      </c>
      <c r="G941" s="115" t="s">
        <v>2553</v>
      </c>
      <c r="H941" s="115" t="s">
        <v>16</v>
      </c>
      <c r="I941" t="s">
        <v>199</v>
      </c>
      <c r="J941" s="115" t="s">
        <v>1226</v>
      </c>
      <c r="L941" s="115" t="s">
        <v>40</v>
      </c>
      <c r="U941"/>
      <c r="V941" t="s">
        <v>16623</v>
      </c>
      <c r="AG941" s="115" t="s">
        <v>4308</v>
      </c>
      <c r="AH941" s="115" t="s">
        <v>4308</v>
      </c>
    </row>
    <row r="942" spans="1:35" ht="18" x14ac:dyDescent="0.25">
      <c r="A942" s="235">
        <v>314566</v>
      </c>
      <c r="B942" s="235" t="s">
        <v>5368</v>
      </c>
      <c r="C942" s="235" t="s">
        <v>533</v>
      </c>
      <c r="D942" s="235" t="s">
        <v>312</v>
      </c>
      <c r="E942"/>
      <c r="F942" s="126"/>
      <c r="G942" s="236"/>
      <c r="H942"/>
      <c r="I942" t="s">
        <v>107</v>
      </c>
      <c r="J942" s="236"/>
      <c r="K942"/>
      <c r="L942"/>
      <c r="M942"/>
      <c r="N942"/>
      <c r="O942"/>
      <c r="P942"/>
      <c r="Q942"/>
      <c r="U942"/>
      <c r="V942" t="s">
        <v>4335</v>
      </c>
      <c r="W942" s="236"/>
      <c r="X942"/>
      <c r="Y942"/>
      <c r="Z942"/>
      <c r="AA942"/>
      <c r="AB942"/>
      <c r="AC942"/>
      <c r="AD942"/>
      <c r="AE942"/>
      <c r="AF942"/>
      <c r="AG942"/>
      <c r="AH942" s="115" t="s">
        <v>4308</v>
      </c>
      <c r="AI942" s="115" t="e">
        <f>VLOOKUP(A942,'[2]دراسات قانونية'!$A$3:$E$600,1,0)</f>
        <v>#N/A</v>
      </c>
    </row>
    <row r="943" spans="1:35" hidden="1" x14ac:dyDescent="0.25">
      <c r="A943">
        <v>314568</v>
      </c>
      <c r="B943" t="s">
        <v>5369</v>
      </c>
      <c r="C943" t="s">
        <v>5370</v>
      </c>
      <c r="D943" t="s">
        <v>1073</v>
      </c>
      <c r="E943"/>
      <c r="F943" s="126"/>
      <c r="G943"/>
      <c r="H943"/>
      <c r="I943" t="s">
        <v>129</v>
      </c>
      <c r="J943"/>
      <c r="K943"/>
      <c r="L943"/>
      <c r="M943"/>
      <c r="N943"/>
      <c r="O943"/>
      <c r="P943"/>
      <c r="Q943"/>
      <c r="U943"/>
      <c r="V943" t="s">
        <v>4337</v>
      </c>
      <c r="W943"/>
      <c r="X943"/>
      <c r="Y943"/>
      <c r="Z943"/>
      <c r="AA943"/>
      <c r="AB943"/>
      <c r="AC943"/>
      <c r="AD943"/>
      <c r="AE943"/>
      <c r="AF943"/>
      <c r="AG943"/>
    </row>
    <row r="944" spans="1:35" ht="18" x14ac:dyDescent="0.25">
      <c r="A944" s="235">
        <v>314574</v>
      </c>
      <c r="B944" s="235" t="s">
        <v>5371</v>
      </c>
      <c r="C944" s="235" t="s">
        <v>1013</v>
      </c>
      <c r="D944" s="235" t="s">
        <v>550</v>
      </c>
      <c r="E944"/>
      <c r="F944" s="126"/>
      <c r="G944" s="236"/>
      <c r="H944"/>
      <c r="I944" t="s">
        <v>107</v>
      </c>
      <c r="J944" s="236"/>
      <c r="K944"/>
      <c r="L944"/>
      <c r="M944"/>
      <c r="N944"/>
      <c r="O944"/>
      <c r="P944"/>
      <c r="Q944"/>
      <c r="U944"/>
      <c r="V944" t="s">
        <v>4335</v>
      </c>
      <c r="W944" s="236"/>
      <c r="X944"/>
      <c r="Y944"/>
      <c r="Z944"/>
      <c r="AA944"/>
      <c r="AB944"/>
      <c r="AC944"/>
      <c r="AD944"/>
      <c r="AE944"/>
      <c r="AF944"/>
      <c r="AG944"/>
      <c r="AH944" s="115" t="s">
        <v>4308</v>
      </c>
      <c r="AI944" s="115" t="e">
        <f>VLOOKUP(A944,'[2]دراسات قانونية'!$A$3:$E$600,1,0)</f>
        <v>#N/A</v>
      </c>
    </row>
    <row r="945" spans="1:35" ht="18" x14ac:dyDescent="0.25">
      <c r="A945" s="235">
        <v>314578</v>
      </c>
      <c r="B945" s="235" t="s">
        <v>5372</v>
      </c>
      <c r="C945" s="235" t="s">
        <v>332</v>
      </c>
      <c r="D945" s="235" t="s">
        <v>210</v>
      </c>
      <c r="E945"/>
      <c r="F945" s="126"/>
      <c r="G945" s="236"/>
      <c r="H945"/>
      <c r="I945" t="s">
        <v>107</v>
      </c>
      <c r="J945" s="236"/>
      <c r="K945"/>
      <c r="L945"/>
      <c r="M945"/>
      <c r="N945"/>
      <c r="O945"/>
      <c r="P945"/>
      <c r="Q945"/>
      <c r="U945"/>
      <c r="V945">
        <v>0</v>
      </c>
      <c r="W945" s="236"/>
      <c r="X945"/>
      <c r="Y945"/>
      <c r="Z945"/>
      <c r="AA945"/>
      <c r="AB945"/>
      <c r="AC945"/>
      <c r="AD945"/>
      <c r="AE945"/>
      <c r="AF945"/>
      <c r="AG945"/>
      <c r="AH945" s="115" t="s">
        <v>4308</v>
      </c>
      <c r="AI945" s="115" t="e">
        <f>VLOOKUP(A945,'[2]دراسات قانونية'!$A$3:$E$600,1,0)</f>
        <v>#N/A</v>
      </c>
    </row>
    <row r="946" spans="1:35" hidden="1" x14ac:dyDescent="0.25">
      <c r="A946" s="115">
        <v>314589</v>
      </c>
      <c r="B946" s="115" t="s">
        <v>4371</v>
      </c>
      <c r="C946" s="115" t="s">
        <v>625</v>
      </c>
      <c r="D946" s="115" t="s">
        <v>1074</v>
      </c>
      <c r="F946" s="237"/>
      <c r="I946" t="s">
        <v>199</v>
      </c>
      <c r="U946"/>
      <c r="V946" t="s">
        <v>4339</v>
      </c>
      <c r="AH946" s="115" t="s">
        <v>4308</v>
      </c>
    </row>
    <row r="947" spans="1:35" ht="18" x14ac:dyDescent="0.25">
      <c r="A947" s="235">
        <v>314640</v>
      </c>
      <c r="B947" s="235" t="s">
        <v>5373</v>
      </c>
      <c r="C947" s="235" t="s">
        <v>227</v>
      </c>
      <c r="D947" s="235" t="s">
        <v>894</v>
      </c>
      <c r="E947"/>
      <c r="F947" s="126"/>
      <c r="G947" s="236"/>
      <c r="H947"/>
      <c r="I947" t="s">
        <v>107</v>
      </c>
      <c r="J947" s="236"/>
      <c r="K947"/>
      <c r="L947"/>
      <c r="M947"/>
      <c r="N947"/>
      <c r="O947"/>
      <c r="P947"/>
      <c r="Q947"/>
      <c r="U947"/>
      <c r="V947" t="s">
        <v>4335</v>
      </c>
      <c r="W947" s="236"/>
      <c r="X947"/>
      <c r="Y947"/>
      <c r="Z947"/>
      <c r="AA947"/>
      <c r="AB947"/>
      <c r="AC947"/>
      <c r="AD947"/>
      <c r="AE947"/>
      <c r="AF947"/>
      <c r="AG947"/>
      <c r="AH947" s="115" t="s">
        <v>4308</v>
      </c>
      <c r="AI947" s="115" t="e">
        <f>VLOOKUP(A947,'[2]دراسات قانونية'!$A$3:$E$600,1,0)</f>
        <v>#N/A</v>
      </c>
    </row>
    <row r="948" spans="1:35" ht="18" x14ac:dyDescent="0.25">
      <c r="A948" s="235">
        <v>314643</v>
      </c>
      <c r="B948" s="235" t="s">
        <v>5374</v>
      </c>
      <c r="C948" s="235" t="s">
        <v>227</v>
      </c>
      <c r="D948" s="235" t="s">
        <v>718</v>
      </c>
      <c r="E948"/>
      <c r="F948" s="126"/>
      <c r="G948" s="236"/>
      <c r="H948"/>
      <c r="I948" t="s">
        <v>107</v>
      </c>
      <c r="J948" s="236"/>
      <c r="K948"/>
      <c r="L948"/>
      <c r="M948"/>
      <c r="N948"/>
      <c r="O948"/>
      <c r="P948"/>
      <c r="Q948"/>
      <c r="U948"/>
      <c r="V948" t="s">
        <v>4335</v>
      </c>
      <c r="W948" s="236"/>
      <c r="X948"/>
      <c r="Y948"/>
      <c r="Z948"/>
      <c r="AA948"/>
      <c r="AB948"/>
      <c r="AC948"/>
      <c r="AD948"/>
      <c r="AE948"/>
      <c r="AF948"/>
      <c r="AG948"/>
      <c r="AH948" s="115" t="s">
        <v>4308</v>
      </c>
      <c r="AI948" s="115" t="e">
        <f>VLOOKUP(A948,'[2]دراسات قانونية'!$A$3:$E$600,1,0)</f>
        <v>#N/A</v>
      </c>
    </row>
    <row r="949" spans="1:35" ht="18" x14ac:dyDescent="0.25">
      <c r="A949" s="235">
        <v>314657</v>
      </c>
      <c r="B949" s="235" t="s">
        <v>5375</v>
      </c>
      <c r="C949" s="235" t="s">
        <v>5376</v>
      </c>
      <c r="D949" s="235" t="s">
        <v>373</v>
      </c>
      <c r="E949"/>
      <c r="F949" s="126"/>
      <c r="G949" s="236"/>
      <c r="H949"/>
      <c r="I949" t="s">
        <v>107</v>
      </c>
      <c r="J949" s="236"/>
      <c r="K949"/>
      <c r="L949"/>
      <c r="M949"/>
      <c r="N949"/>
      <c r="O949"/>
      <c r="P949"/>
      <c r="Q949"/>
      <c r="U949"/>
      <c r="V949" t="s">
        <v>4335</v>
      </c>
      <c r="W949" s="236"/>
      <c r="X949"/>
      <c r="Y949"/>
      <c r="Z949"/>
      <c r="AA949"/>
      <c r="AB949"/>
      <c r="AC949"/>
      <c r="AD949"/>
      <c r="AE949"/>
      <c r="AF949"/>
      <c r="AG949"/>
      <c r="AH949" s="115" t="s">
        <v>4308</v>
      </c>
      <c r="AI949" s="115" t="e">
        <f>VLOOKUP(A949,'[2]دراسات قانونية'!$A$3:$E$600,1,0)</f>
        <v>#N/A</v>
      </c>
    </row>
    <row r="950" spans="1:35" ht="18" x14ac:dyDescent="0.25">
      <c r="A950" s="235">
        <v>314665</v>
      </c>
      <c r="B950" s="235" t="s">
        <v>5377</v>
      </c>
      <c r="C950" s="235" t="s">
        <v>1725</v>
      </c>
      <c r="D950" s="235" t="s">
        <v>925</v>
      </c>
      <c r="E950"/>
      <c r="F950" s="126"/>
      <c r="G950" s="236"/>
      <c r="H950"/>
      <c r="I950" t="s">
        <v>107</v>
      </c>
      <c r="J950" s="236"/>
      <c r="K950"/>
      <c r="L950"/>
      <c r="M950"/>
      <c r="N950"/>
      <c r="O950"/>
      <c r="P950"/>
      <c r="Q950"/>
      <c r="U950"/>
      <c r="V950" t="s">
        <v>4335</v>
      </c>
      <c r="W950" s="236"/>
      <c r="X950"/>
      <c r="Y950"/>
      <c r="Z950"/>
      <c r="AA950"/>
      <c r="AB950"/>
      <c r="AC950"/>
      <c r="AD950"/>
      <c r="AE950"/>
      <c r="AF950"/>
      <c r="AG950"/>
      <c r="AH950" s="115" t="s">
        <v>4308</v>
      </c>
      <c r="AI950" s="115" t="e">
        <f>VLOOKUP(A950,'[2]دراسات قانونية'!$A$3:$E$600,1,0)</f>
        <v>#N/A</v>
      </c>
    </row>
    <row r="951" spans="1:35" ht="18" hidden="1" x14ac:dyDescent="0.25">
      <c r="A951" s="235">
        <v>314731</v>
      </c>
      <c r="B951" s="235" t="s">
        <v>1230</v>
      </c>
      <c r="C951" s="235" t="s">
        <v>570</v>
      </c>
      <c r="D951" s="235" t="s">
        <v>5378</v>
      </c>
      <c r="E951"/>
      <c r="F951" s="126"/>
      <c r="G951" s="236"/>
      <c r="H951"/>
      <c r="I951" t="s">
        <v>199</v>
      </c>
      <c r="J951" s="236"/>
      <c r="K951"/>
      <c r="L951"/>
      <c r="M951"/>
      <c r="N951"/>
      <c r="O951"/>
      <c r="P951"/>
      <c r="Q951"/>
      <c r="U951"/>
      <c r="V951" t="s">
        <v>4334</v>
      </c>
      <c r="W951" s="236"/>
      <c r="X951"/>
      <c r="Y951"/>
      <c r="Z951"/>
      <c r="AA951"/>
      <c r="AB951"/>
      <c r="AC951"/>
      <c r="AD951"/>
      <c r="AE951"/>
      <c r="AF951"/>
      <c r="AG951"/>
      <c r="AH951" s="115" t="s">
        <v>4308</v>
      </c>
    </row>
    <row r="952" spans="1:35" ht="18" x14ac:dyDescent="0.25">
      <c r="A952" s="235">
        <v>314736</v>
      </c>
      <c r="B952" s="235" t="s">
        <v>5379</v>
      </c>
      <c r="C952" s="235" t="s">
        <v>4434</v>
      </c>
      <c r="D952" s="235" t="s">
        <v>445</v>
      </c>
      <c r="E952"/>
      <c r="F952" s="126"/>
      <c r="G952" s="236"/>
      <c r="H952"/>
      <c r="I952" t="s">
        <v>107</v>
      </c>
      <c r="J952" s="236"/>
      <c r="K952"/>
      <c r="L952"/>
      <c r="M952"/>
      <c r="N952"/>
      <c r="O952"/>
      <c r="P952"/>
      <c r="Q952"/>
      <c r="U952"/>
      <c r="V952" t="s">
        <v>4335</v>
      </c>
      <c r="W952" s="236"/>
      <c r="X952"/>
      <c r="Y952"/>
      <c r="Z952"/>
      <c r="AA952"/>
      <c r="AB952"/>
      <c r="AC952"/>
      <c r="AD952"/>
      <c r="AE952"/>
      <c r="AF952"/>
      <c r="AG952"/>
      <c r="AH952" s="115" t="s">
        <v>4308</v>
      </c>
      <c r="AI952" s="115" t="e">
        <f>VLOOKUP(A952,'[2]دراسات قانونية'!$A$3:$E$600,1,0)</f>
        <v>#N/A</v>
      </c>
    </row>
    <row r="953" spans="1:35" hidden="1" x14ac:dyDescent="0.25">
      <c r="A953">
        <v>314791</v>
      </c>
      <c r="B953" t="s">
        <v>875</v>
      </c>
      <c r="C953" t="s">
        <v>5380</v>
      </c>
      <c r="D953" t="s">
        <v>5381</v>
      </c>
      <c r="E953" t="s">
        <v>76</v>
      </c>
      <c r="F953" s="126">
        <v>24446</v>
      </c>
      <c r="G953" t="s">
        <v>73</v>
      </c>
      <c r="H953" t="s">
        <v>16</v>
      </c>
      <c r="I953" t="s">
        <v>136</v>
      </c>
      <c r="J953"/>
      <c r="K953"/>
      <c r="L953"/>
      <c r="M953"/>
      <c r="N953"/>
      <c r="O953"/>
      <c r="P953"/>
      <c r="Q953"/>
      <c r="U953"/>
      <c r="V953" t="s">
        <v>4334</v>
      </c>
      <c r="W953"/>
      <c r="X953"/>
      <c r="Y953"/>
      <c r="Z953"/>
      <c r="AA953"/>
      <c r="AB953"/>
      <c r="AC953"/>
      <c r="AD953"/>
      <c r="AE953"/>
      <c r="AF953"/>
      <c r="AG953" t="s">
        <v>4308</v>
      </c>
      <c r="AH953" s="115" t="s">
        <v>4308</v>
      </c>
    </row>
    <row r="954" spans="1:35" ht="18" x14ac:dyDescent="0.25">
      <c r="A954" s="235">
        <v>314797</v>
      </c>
      <c r="B954" s="235" t="s">
        <v>5382</v>
      </c>
      <c r="C954" s="235" t="s">
        <v>466</v>
      </c>
      <c r="D954" s="235" t="s">
        <v>536</v>
      </c>
      <c r="E954"/>
      <c r="F954" s="126"/>
      <c r="G954" s="236"/>
      <c r="H954"/>
      <c r="I954" t="s">
        <v>107</v>
      </c>
      <c r="J954" s="236"/>
      <c r="K954"/>
      <c r="L954"/>
      <c r="M954"/>
      <c r="N954"/>
      <c r="O954"/>
      <c r="P954"/>
      <c r="Q954"/>
      <c r="U954"/>
      <c r="V954" t="s">
        <v>4332</v>
      </c>
      <c r="W954" s="236"/>
      <c r="X954"/>
      <c r="Y954"/>
      <c r="Z954"/>
      <c r="AA954"/>
      <c r="AB954"/>
      <c r="AC954"/>
      <c r="AD954"/>
      <c r="AE954"/>
      <c r="AF954"/>
      <c r="AG954"/>
      <c r="AH954" s="115" t="s">
        <v>4308</v>
      </c>
      <c r="AI954" s="115" t="e">
        <f>VLOOKUP(A954,'[2]دراسات قانونية'!$A$3:$E$600,1,0)</f>
        <v>#N/A</v>
      </c>
    </row>
    <row r="955" spans="1:35" hidden="1" x14ac:dyDescent="0.25">
      <c r="A955">
        <v>314802</v>
      </c>
      <c r="B955" t="s">
        <v>5383</v>
      </c>
      <c r="C955" t="s">
        <v>1246</v>
      </c>
      <c r="D955" t="s">
        <v>820</v>
      </c>
      <c r="E955" t="s">
        <v>76</v>
      </c>
      <c r="F955" s="126">
        <v>23452</v>
      </c>
      <c r="G955" t="s">
        <v>5384</v>
      </c>
      <c r="H955" t="s">
        <v>16</v>
      </c>
      <c r="I955" t="s">
        <v>129</v>
      </c>
      <c r="J955"/>
      <c r="K955"/>
      <c r="L955"/>
      <c r="M955"/>
      <c r="N955"/>
      <c r="O955"/>
      <c r="P955"/>
      <c r="Q955"/>
      <c r="U955"/>
      <c r="V955" t="s">
        <v>4414</v>
      </c>
      <c r="W955"/>
      <c r="X955"/>
      <c r="Y955"/>
      <c r="Z955"/>
      <c r="AA955"/>
      <c r="AB955"/>
      <c r="AC955" t="s">
        <v>4308</v>
      </c>
      <c r="AD955" t="s">
        <v>4308</v>
      </c>
      <c r="AE955" t="s">
        <v>4308</v>
      </c>
      <c r="AF955" t="s">
        <v>4308</v>
      </c>
      <c r="AG955" t="s">
        <v>4308</v>
      </c>
      <c r="AH955" s="115" t="s">
        <v>4308</v>
      </c>
    </row>
    <row r="956" spans="1:35" ht="18" x14ac:dyDescent="0.25">
      <c r="A956" s="235">
        <v>314952</v>
      </c>
      <c r="B956" s="235" t="s">
        <v>5385</v>
      </c>
      <c r="C956" s="235" t="s">
        <v>5386</v>
      </c>
      <c r="D956" s="235" t="s">
        <v>1001</v>
      </c>
      <c r="E956"/>
      <c r="F956" s="126"/>
      <c r="G956" s="236"/>
      <c r="H956"/>
      <c r="I956" t="s">
        <v>107</v>
      </c>
      <c r="J956" s="236"/>
      <c r="K956"/>
      <c r="L956"/>
      <c r="M956"/>
      <c r="N956"/>
      <c r="O956"/>
      <c r="P956"/>
      <c r="Q956"/>
      <c r="U956"/>
      <c r="V956" t="s">
        <v>4335</v>
      </c>
      <c r="W956" s="236"/>
      <c r="X956"/>
      <c r="Y956"/>
      <c r="Z956"/>
      <c r="AA956"/>
      <c r="AB956"/>
      <c r="AC956"/>
      <c r="AD956"/>
      <c r="AE956"/>
      <c r="AF956"/>
      <c r="AG956"/>
      <c r="AH956" s="115" t="s">
        <v>4308</v>
      </c>
      <c r="AI956" s="115" t="e">
        <f>VLOOKUP(A956,'[2]دراسات قانونية'!$A$3:$E$600,1,0)</f>
        <v>#N/A</v>
      </c>
    </row>
    <row r="957" spans="1:35" ht="18" x14ac:dyDescent="0.25">
      <c r="A957" s="235">
        <v>314954</v>
      </c>
      <c r="B957" s="235" t="s">
        <v>5387</v>
      </c>
      <c r="C957" s="235" t="s">
        <v>244</v>
      </c>
      <c r="D957" s="235" t="s">
        <v>4531</v>
      </c>
      <c r="E957"/>
      <c r="F957" s="126"/>
      <c r="G957" s="236"/>
      <c r="H957"/>
      <c r="I957" t="s">
        <v>107</v>
      </c>
      <c r="J957" s="236"/>
      <c r="K957"/>
      <c r="L957"/>
      <c r="M957"/>
      <c r="N957"/>
      <c r="O957"/>
      <c r="P957"/>
      <c r="Q957"/>
      <c r="U957"/>
      <c r="V957" t="s">
        <v>4334</v>
      </c>
      <c r="W957" s="236"/>
      <c r="X957"/>
      <c r="Y957"/>
      <c r="Z957"/>
      <c r="AA957"/>
      <c r="AB957"/>
      <c r="AC957"/>
      <c r="AD957"/>
      <c r="AE957"/>
      <c r="AF957"/>
      <c r="AG957"/>
      <c r="AH957" s="115" t="s">
        <v>4308</v>
      </c>
      <c r="AI957" s="115" t="e">
        <f>VLOOKUP(A957,'[2]دراسات قانونية'!$A$3:$E$600,1,0)</f>
        <v>#N/A</v>
      </c>
    </row>
    <row r="958" spans="1:35" x14ac:dyDescent="0.25">
      <c r="A958" s="115">
        <v>314961</v>
      </c>
      <c r="B958" s="115" t="s">
        <v>5388</v>
      </c>
      <c r="C958" s="115" t="s">
        <v>212</v>
      </c>
      <c r="D958" s="115" t="s">
        <v>5389</v>
      </c>
      <c r="F958" s="237"/>
      <c r="I958" t="s">
        <v>107</v>
      </c>
      <c r="U958"/>
      <c r="V958" t="s">
        <v>4335</v>
      </c>
      <c r="AG958" s="115" t="s">
        <v>4308</v>
      </c>
      <c r="AH958" s="115" t="s">
        <v>4308</v>
      </c>
      <c r="AI958" s="115" t="e">
        <f>VLOOKUP(A958,'[2]دراسات قانونية'!$A$3:$E$600,1,0)</f>
        <v>#N/A</v>
      </c>
    </row>
    <row r="959" spans="1:35" ht="18" x14ac:dyDescent="0.25">
      <c r="A959" s="235">
        <v>314985</v>
      </c>
      <c r="B959" s="235" t="s">
        <v>5390</v>
      </c>
      <c r="C959" s="235" t="s">
        <v>752</v>
      </c>
      <c r="D959" s="235" t="s">
        <v>2610</v>
      </c>
      <c r="E959"/>
      <c r="F959" s="126"/>
      <c r="G959" s="236"/>
      <c r="H959"/>
      <c r="I959" t="s">
        <v>107</v>
      </c>
      <c r="J959" s="236"/>
      <c r="K959"/>
      <c r="L959"/>
      <c r="M959"/>
      <c r="N959"/>
      <c r="O959"/>
      <c r="P959"/>
      <c r="Q959"/>
      <c r="U959"/>
      <c r="V959" t="s">
        <v>4334</v>
      </c>
      <c r="W959" s="236"/>
      <c r="X959"/>
      <c r="Y959"/>
      <c r="Z959"/>
      <c r="AA959"/>
      <c r="AB959"/>
      <c r="AC959"/>
      <c r="AD959"/>
      <c r="AE959"/>
      <c r="AF959"/>
      <c r="AG959"/>
      <c r="AH959" s="115" t="s">
        <v>4308</v>
      </c>
      <c r="AI959" s="115" t="e">
        <f>VLOOKUP(A959,'[2]دراسات قانونية'!$A$3:$E$600,1,0)</f>
        <v>#N/A</v>
      </c>
    </row>
    <row r="960" spans="1:35" hidden="1" x14ac:dyDescent="0.25">
      <c r="A960" s="115">
        <v>315012</v>
      </c>
      <c r="B960" s="115" t="s">
        <v>1825</v>
      </c>
      <c r="C960" s="115" t="s">
        <v>386</v>
      </c>
      <c r="D960" s="115" t="s">
        <v>217</v>
      </c>
      <c r="E960" s="115" t="s">
        <v>76</v>
      </c>
      <c r="F960" s="237">
        <v>32264</v>
      </c>
      <c r="G960" s="115" t="s">
        <v>61</v>
      </c>
      <c r="H960" s="115" t="s">
        <v>16</v>
      </c>
      <c r="I960" t="s">
        <v>199</v>
      </c>
      <c r="J960" s="115" t="s">
        <v>15</v>
      </c>
      <c r="L960" s="115" t="s">
        <v>61</v>
      </c>
      <c r="U960"/>
      <c r="V960" t="s">
        <v>4329</v>
      </c>
      <c r="AG960" s="115" t="s">
        <v>4308</v>
      </c>
      <c r="AH960" s="115" t="s">
        <v>4308</v>
      </c>
    </row>
    <row r="961" spans="1:35" hidden="1" x14ac:dyDescent="0.25">
      <c r="A961" s="115">
        <v>315035</v>
      </c>
      <c r="B961" s="115" t="s">
        <v>1310</v>
      </c>
      <c r="C961" s="115" t="s">
        <v>917</v>
      </c>
      <c r="D961" s="115" t="s">
        <v>1311</v>
      </c>
      <c r="E961" s="115" t="s">
        <v>76</v>
      </c>
      <c r="F961" s="237">
        <v>32706</v>
      </c>
      <c r="G961" s="115" t="s">
        <v>1312</v>
      </c>
      <c r="H961" s="115" t="s">
        <v>16</v>
      </c>
      <c r="I961" t="s">
        <v>199</v>
      </c>
      <c r="J961" s="115" t="s">
        <v>1226</v>
      </c>
      <c r="L961" s="115" t="s">
        <v>61</v>
      </c>
      <c r="U961"/>
      <c r="V961" t="s">
        <v>4331</v>
      </c>
    </row>
    <row r="962" spans="1:35" ht="18" hidden="1" x14ac:dyDescent="0.25">
      <c r="A962" s="238">
        <v>315038</v>
      </c>
      <c r="B962" s="238" t="s">
        <v>5391</v>
      </c>
      <c r="C962" s="238" t="s">
        <v>356</v>
      </c>
      <c r="D962" s="238" t="s">
        <v>3527</v>
      </c>
      <c r="E962" s="239"/>
      <c r="F962" s="240"/>
      <c r="G962" s="241"/>
      <c r="H962" s="239"/>
      <c r="I962" t="s">
        <v>199</v>
      </c>
      <c r="J962" s="241"/>
      <c r="K962" s="239"/>
      <c r="L962" s="239"/>
      <c r="M962" s="239"/>
      <c r="N962" s="239"/>
      <c r="O962" s="239"/>
      <c r="P962" s="239"/>
      <c r="Q962" s="239"/>
      <c r="R962" s="242">
        <v>9158</v>
      </c>
      <c r="S962" s="242">
        <v>45718</v>
      </c>
      <c r="T962" s="242">
        <v>570000</v>
      </c>
      <c r="U962"/>
      <c r="V962">
        <v>0</v>
      </c>
      <c r="W962" s="241"/>
      <c r="X962" s="239"/>
      <c r="Y962" s="239"/>
      <c r="Z962" s="239"/>
      <c r="AA962" s="239"/>
      <c r="AB962" s="239"/>
      <c r="AC962" s="239"/>
      <c r="AD962" s="239"/>
      <c r="AE962" s="239"/>
      <c r="AF962" s="239"/>
      <c r="AG962" s="239"/>
      <c r="AH962" s="242"/>
    </row>
    <row r="963" spans="1:35" hidden="1" x14ac:dyDescent="0.25">
      <c r="A963" s="115">
        <v>315048</v>
      </c>
      <c r="B963" s="115" t="s">
        <v>2034</v>
      </c>
      <c r="C963" s="115" t="s">
        <v>261</v>
      </c>
      <c r="D963" s="115" t="s">
        <v>2035</v>
      </c>
      <c r="E963" s="115" t="s">
        <v>76</v>
      </c>
      <c r="F963" s="237">
        <v>28783</v>
      </c>
      <c r="G963" s="115" t="s">
        <v>266</v>
      </c>
      <c r="H963" s="115" t="s">
        <v>16</v>
      </c>
      <c r="I963" t="s">
        <v>199</v>
      </c>
      <c r="J963" s="115" t="s">
        <v>15</v>
      </c>
      <c r="L963" s="115" t="s">
        <v>30</v>
      </c>
      <c r="U963"/>
      <c r="V963" t="s">
        <v>4329</v>
      </c>
      <c r="AH963" s="115" t="s">
        <v>4308</v>
      </c>
    </row>
    <row r="964" spans="1:35" hidden="1" x14ac:dyDescent="0.25">
      <c r="A964" s="115">
        <v>315050</v>
      </c>
      <c r="B964" s="115" t="s">
        <v>4370</v>
      </c>
      <c r="C964" s="115" t="s">
        <v>227</v>
      </c>
      <c r="D964" s="115" t="s">
        <v>382</v>
      </c>
      <c r="F964" s="237"/>
      <c r="I964" t="s">
        <v>199</v>
      </c>
      <c r="U964"/>
      <c r="V964" t="s">
        <v>4337</v>
      </c>
      <c r="AH964" s="115" t="s">
        <v>4308</v>
      </c>
    </row>
    <row r="965" spans="1:35" ht="18" hidden="1" x14ac:dyDescent="0.25">
      <c r="A965" s="235">
        <v>315051</v>
      </c>
      <c r="B965" s="235" t="s">
        <v>5392</v>
      </c>
      <c r="C965" s="235" t="s">
        <v>360</v>
      </c>
      <c r="D965" s="235" t="s">
        <v>892</v>
      </c>
      <c r="E965"/>
      <c r="F965" s="126"/>
      <c r="G965" s="236"/>
      <c r="H965"/>
      <c r="I965" t="s">
        <v>136</v>
      </c>
      <c r="J965" s="236"/>
      <c r="K965"/>
      <c r="L965"/>
      <c r="M965"/>
      <c r="N965"/>
      <c r="O965"/>
      <c r="P965"/>
      <c r="Q965"/>
      <c r="U965"/>
      <c r="V965" t="s">
        <v>4334</v>
      </c>
      <c r="W965" s="236"/>
      <c r="X965"/>
      <c r="Y965"/>
      <c r="Z965"/>
      <c r="AA965"/>
      <c r="AB965"/>
      <c r="AC965"/>
      <c r="AD965"/>
      <c r="AE965"/>
      <c r="AF965"/>
      <c r="AG965"/>
      <c r="AH965" s="115" t="s">
        <v>4308</v>
      </c>
    </row>
    <row r="966" spans="1:35" hidden="1" x14ac:dyDescent="0.25">
      <c r="A966" s="115">
        <v>315079</v>
      </c>
      <c r="B966" s="115" t="s">
        <v>1535</v>
      </c>
      <c r="C966" s="115" t="s">
        <v>252</v>
      </c>
      <c r="D966" s="115" t="s">
        <v>622</v>
      </c>
      <c r="E966" s="115" t="s">
        <v>76</v>
      </c>
      <c r="F966" s="237">
        <v>32289</v>
      </c>
      <c r="G966" s="115" t="s">
        <v>416</v>
      </c>
      <c r="H966" s="115" t="s">
        <v>16</v>
      </c>
      <c r="I966" t="s">
        <v>199</v>
      </c>
      <c r="J966" s="115" t="s">
        <v>1226</v>
      </c>
      <c r="L966" s="115" t="s">
        <v>18</v>
      </c>
      <c r="U966"/>
      <c r="V966" t="s">
        <v>4331</v>
      </c>
    </row>
    <row r="967" spans="1:35" ht="18" hidden="1" x14ac:dyDescent="0.25">
      <c r="A967" s="235">
        <v>315088</v>
      </c>
      <c r="B967" s="235" t="s">
        <v>5393</v>
      </c>
      <c r="C967" s="235" t="s">
        <v>227</v>
      </c>
      <c r="D967" s="235" t="s">
        <v>1242</v>
      </c>
      <c r="E967"/>
      <c r="F967" s="126"/>
      <c r="G967" s="236"/>
      <c r="H967"/>
      <c r="I967" t="s">
        <v>129</v>
      </c>
      <c r="J967" s="236"/>
      <c r="K967"/>
      <c r="L967"/>
      <c r="M967"/>
      <c r="N967"/>
      <c r="O967"/>
      <c r="P967"/>
      <c r="Q967"/>
      <c r="U967"/>
      <c r="V967" t="s">
        <v>4335</v>
      </c>
      <c r="W967" s="236"/>
      <c r="X967"/>
      <c r="Y967"/>
      <c r="Z967"/>
      <c r="AA967"/>
      <c r="AB967"/>
      <c r="AC967"/>
      <c r="AD967"/>
      <c r="AE967"/>
      <c r="AF967"/>
      <c r="AG967"/>
      <c r="AH967" s="115" t="s">
        <v>4308</v>
      </c>
    </row>
    <row r="968" spans="1:35" hidden="1" x14ac:dyDescent="0.25">
      <c r="A968" s="115">
        <v>315095</v>
      </c>
      <c r="B968" s="115" t="s">
        <v>3988</v>
      </c>
      <c r="C968" s="115" t="s">
        <v>212</v>
      </c>
      <c r="D968" s="115" t="s">
        <v>3989</v>
      </c>
      <c r="E968" s="115" t="s">
        <v>76</v>
      </c>
      <c r="F968" s="237">
        <v>32162</v>
      </c>
      <c r="G968" s="115" t="s">
        <v>3990</v>
      </c>
      <c r="H968" s="115" t="s">
        <v>16</v>
      </c>
      <c r="I968" t="s">
        <v>199</v>
      </c>
      <c r="J968" s="115" t="s">
        <v>15</v>
      </c>
      <c r="L968" s="115" t="s">
        <v>67</v>
      </c>
      <c r="U968"/>
      <c r="V968">
        <v>0</v>
      </c>
      <c r="AH968" s="115" t="s">
        <v>4308</v>
      </c>
    </row>
    <row r="969" spans="1:35" ht="18" x14ac:dyDescent="0.25">
      <c r="A969" s="235">
        <v>315144</v>
      </c>
      <c r="B969" s="235" t="s">
        <v>726</v>
      </c>
      <c r="C969" s="235" t="s">
        <v>324</v>
      </c>
      <c r="D969" s="235" t="s">
        <v>839</v>
      </c>
      <c r="E969"/>
      <c r="F969" s="126"/>
      <c r="G969" s="236"/>
      <c r="H969"/>
      <c r="I969" t="s">
        <v>107</v>
      </c>
      <c r="J969" s="236"/>
      <c r="K969"/>
      <c r="L969"/>
      <c r="M969"/>
      <c r="N969"/>
      <c r="O969"/>
      <c r="P969"/>
      <c r="Q969"/>
      <c r="U969"/>
      <c r="V969" t="s">
        <v>4335</v>
      </c>
      <c r="W969" s="236"/>
      <c r="X969"/>
      <c r="Y969"/>
      <c r="Z969"/>
      <c r="AA969"/>
      <c r="AB969"/>
      <c r="AC969"/>
      <c r="AD969"/>
      <c r="AE969"/>
      <c r="AF969"/>
      <c r="AG969"/>
      <c r="AH969" s="115" t="s">
        <v>4308</v>
      </c>
      <c r="AI969" s="115" t="e">
        <f>VLOOKUP(A969,'[2]دراسات قانونية'!$A$3:$E$600,1,0)</f>
        <v>#N/A</v>
      </c>
    </row>
    <row r="970" spans="1:35" hidden="1" x14ac:dyDescent="0.25">
      <c r="A970">
        <v>315146</v>
      </c>
      <c r="B970" t="s">
        <v>5394</v>
      </c>
      <c r="C970" t="s">
        <v>377</v>
      </c>
      <c r="D970" t="s">
        <v>1654</v>
      </c>
      <c r="E970" t="s">
        <v>76</v>
      </c>
      <c r="F970" s="126"/>
      <c r="G970"/>
      <c r="H970" t="s">
        <v>16</v>
      </c>
      <c r="I970" t="s">
        <v>136</v>
      </c>
      <c r="J970"/>
      <c r="K970"/>
      <c r="L970"/>
      <c r="M970"/>
      <c r="N970"/>
      <c r="O970"/>
      <c r="P970"/>
      <c r="Q970"/>
      <c r="U970"/>
      <c r="V970" t="s">
        <v>4329</v>
      </c>
      <c r="W970"/>
      <c r="X970"/>
      <c r="Y970"/>
      <c r="Z970"/>
      <c r="AA970"/>
      <c r="AB970"/>
      <c r="AC970"/>
      <c r="AD970" t="s">
        <v>4308</v>
      </c>
      <c r="AE970" t="s">
        <v>4308</v>
      </c>
      <c r="AF970" t="s">
        <v>4308</v>
      </c>
      <c r="AG970" t="s">
        <v>4308</v>
      </c>
      <c r="AH970" s="115" t="s">
        <v>4308</v>
      </c>
    </row>
    <row r="971" spans="1:35" ht="18" hidden="1" x14ac:dyDescent="0.25">
      <c r="A971" s="235">
        <v>315154</v>
      </c>
      <c r="B971" s="235" t="s">
        <v>5395</v>
      </c>
      <c r="C971" s="235" t="s">
        <v>5396</v>
      </c>
      <c r="D971" s="235" t="s">
        <v>1242</v>
      </c>
      <c r="E971"/>
      <c r="F971" s="126"/>
      <c r="G971" s="236"/>
      <c r="H971"/>
      <c r="I971" t="s">
        <v>129</v>
      </c>
      <c r="J971" s="236"/>
      <c r="K971"/>
      <c r="L971"/>
      <c r="M971"/>
      <c r="N971"/>
      <c r="O971"/>
      <c r="P971"/>
      <c r="Q971"/>
      <c r="U971"/>
      <c r="V971" t="s">
        <v>4335</v>
      </c>
      <c r="W971" s="236"/>
      <c r="X971"/>
      <c r="Y971"/>
      <c r="Z971"/>
      <c r="AA971"/>
      <c r="AB971"/>
      <c r="AC971"/>
      <c r="AD971"/>
      <c r="AE971"/>
      <c r="AF971"/>
      <c r="AG971"/>
      <c r="AH971" s="115" t="s">
        <v>4308</v>
      </c>
    </row>
    <row r="972" spans="1:35" ht="18" hidden="1" x14ac:dyDescent="0.25">
      <c r="A972" s="235">
        <v>315168</v>
      </c>
      <c r="B972" s="235" t="s">
        <v>5397</v>
      </c>
      <c r="C972" s="235" t="s">
        <v>324</v>
      </c>
      <c r="D972" s="235" t="s">
        <v>1242</v>
      </c>
      <c r="E972"/>
      <c r="F972" s="126"/>
      <c r="G972" s="236"/>
      <c r="H972"/>
      <c r="I972" t="s">
        <v>199</v>
      </c>
      <c r="J972" s="236"/>
      <c r="K972"/>
      <c r="L972"/>
      <c r="M972"/>
      <c r="N972"/>
      <c r="O972"/>
      <c r="P972"/>
      <c r="Q972"/>
      <c r="U972"/>
      <c r="V972">
        <v>0</v>
      </c>
      <c r="W972" s="236"/>
      <c r="X972"/>
      <c r="Y972"/>
      <c r="Z972"/>
      <c r="AA972"/>
      <c r="AB972"/>
      <c r="AC972"/>
      <c r="AD972"/>
      <c r="AE972"/>
      <c r="AF972"/>
      <c r="AG972"/>
      <c r="AH972" s="115" t="s">
        <v>4308</v>
      </c>
    </row>
    <row r="973" spans="1:35" hidden="1" x14ac:dyDescent="0.25">
      <c r="A973" s="115">
        <v>315174</v>
      </c>
      <c r="B973" s="115" t="s">
        <v>1420</v>
      </c>
      <c r="C973" s="115" t="s">
        <v>1421</v>
      </c>
      <c r="D973" s="115" t="s">
        <v>947</v>
      </c>
      <c r="E973" s="115" t="s">
        <v>76</v>
      </c>
      <c r="F973" s="237">
        <v>31522</v>
      </c>
      <c r="G973" s="115" t="s">
        <v>1422</v>
      </c>
      <c r="H973" s="115" t="s">
        <v>16</v>
      </c>
      <c r="I973" t="s">
        <v>199</v>
      </c>
      <c r="J973" s="115" t="s">
        <v>15</v>
      </c>
      <c r="L973" s="115" t="s">
        <v>70</v>
      </c>
      <c r="U973"/>
      <c r="V973" t="s">
        <v>4335</v>
      </c>
    </row>
    <row r="974" spans="1:35" hidden="1" x14ac:dyDescent="0.25">
      <c r="A974" s="115">
        <v>315175</v>
      </c>
      <c r="B974" s="115" t="s">
        <v>1377</v>
      </c>
      <c r="C974" s="115" t="s">
        <v>348</v>
      </c>
      <c r="D974" s="115" t="s">
        <v>1100</v>
      </c>
      <c r="E974" s="115" t="s">
        <v>76</v>
      </c>
      <c r="F974" s="237">
        <v>31417</v>
      </c>
      <c r="G974" s="115" t="s">
        <v>27</v>
      </c>
      <c r="H974" s="115" t="s">
        <v>16</v>
      </c>
      <c r="I974" t="s">
        <v>199</v>
      </c>
      <c r="J974" s="115" t="s">
        <v>1226</v>
      </c>
      <c r="L974" s="115" t="s">
        <v>27</v>
      </c>
      <c r="U974"/>
      <c r="V974" t="s">
        <v>4334</v>
      </c>
    </row>
    <row r="975" spans="1:35" ht="18" hidden="1" x14ac:dyDescent="0.25">
      <c r="A975" s="235">
        <v>315199</v>
      </c>
      <c r="B975" s="235" t="s">
        <v>5398</v>
      </c>
      <c r="C975" s="235" t="s">
        <v>821</v>
      </c>
      <c r="D975" s="235" t="s">
        <v>5399</v>
      </c>
      <c r="E975"/>
      <c r="F975" s="126"/>
      <c r="G975" s="236"/>
      <c r="H975"/>
      <c r="I975" t="s">
        <v>199</v>
      </c>
      <c r="J975" s="236"/>
      <c r="K975"/>
      <c r="L975"/>
      <c r="M975"/>
      <c r="N975"/>
      <c r="O975"/>
      <c r="P975"/>
      <c r="Q975"/>
      <c r="U975"/>
      <c r="V975" t="s">
        <v>4335</v>
      </c>
      <c r="W975" s="236"/>
      <c r="X975"/>
      <c r="Y975"/>
      <c r="Z975"/>
      <c r="AA975"/>
      <c r="AB975"/>
      <c r="AC975"/>
      <c r="AD975"/>
      <c r="AE975"/>
      <c r="AF975"/>
      <c r="AG975"/>
      <c r="AH975" s="115" t="s">
        <v>4308</v>
      </c>
    </row>
    <row r="976" spans="1:35" ht="18" hidden="1" x14ac:dyDescent="0.25">
      <c r="A976" s="235">
        <v>315233</v>
      </c>
      <c r="B976" s="235" t="s">
        <v>5400</v>
      </c>
      <c r="C976" s="235" t="s">
        <v>295</v>
      </c>
      <c r="D976" s="235" t="s">
        <v>230</v>
      </c>
      <c r="E976"/>
      <c r="F976" s="126"/>
      <c r="G976" s="236"/>
      <c r="H976"/>
      <c r="I976" t="s">
        <v>136</v>
      </c>
      <c r="J976" s="236"/>
      <c r="K976"/>
      <c r="L976"/>
      <c r="M976"/>
      <c r="N976"/>
      <c r="O976"/>
      <c r="P976"/>
      <c r="Q976"/>
      <c r="U976"/>
      <c r="V976" t="s">
        <v>4337</v>
      </c>
      <c r="W976" s="236"/>
      <c r="X976"/>
      <c r="Y976"/>
      <c r="Z976"/>
      <c r="AA976"/>
      <c r="AB976"/>
      <c r="AC976"/>
      <c r="AD976"/>
      <c r="AE976"/>
      <c r="AF976"/>
      <c r="AG976"/>
      <c r="AH976" s="115" t="s">
        <v>4308</v>
      </c>
    </row>
    <row r="977" spans="1:35" hidden="1" x14ac:dyDescent="0.25">
      <c r="A977">
        <v>315237</v>
      </c>
      <c r="B977" t="s">
        <v>5401</v>
      </c>
      <c r="C977" t="s">
        <v>614</v>
      </c>
      <c r="D977" t="s">
        <v>880</v>
      </c>
      <c r="E977" t="s">
        <v>76</v>
      </c>
      <c r="F977" s="126">
        <v>30256</v>
      </c>
      <c r="G977" t="s">
        <v>47</v>
      </c>
      <c r="H977" t="s">
        <v>16</v>
      </c>
      <c r="I977" t="s">
        <v>136</v>
      </c>
      <c r="J977" t="s">
        <v>1226</v>
      </c>
      <c r="K977"/>
      <c r="L977" t="s">
        <v>18</v>
      </c>
      <c r="M977"/>
      <c r="N977"/>
      <c r="O977"/>
      <c r="P977"/>
      <c r="Q977"/>
      <c r="U977"/>
      <c r="V977" t="s">
        <v>16623</v>
      </c>
      <c r="W977"/>
      <c r="X977"/>
      <c r="Y977"/>
      <c r="Z977"/>
      <c r="AA977"/>
      <c r="AB977"/>
      <c r="AC977"/>
      <c r="AD977"/>
      <c r="AE977"/>
      <c r="AF977"/>
      <c r="AG977"/>
      <c r="AH977" s="115" t="s">
        <v>4308</v>
      </c>
    </row>
    <row r="978" spans="1:35" hidden="1" x14ac:dyDescent="0.25">
      <c r="A978">
        <v>315238</v>
      </c>
      <c r="B978" t="s">
        <v>5402</v>
      </c>
      <c r="C978" t="s">
        <v>364</v>
      </c>
      <c r="D978" t="s">
        <v>5403</v>
      </c>
      <c r="E978" t="s">
        <v>76</v>
      </c>
      <c r="F978" s="126">
        <v>32709</v>
      </c>
      <c r="G978" t="s">
        <v>5404</v>
      </c>
      <c r="H978" t="s">
        <v>16</v>
      </c>
      <c r="I978" t="s">
        <v>136</v>
      </c>
      <c r="J978"/>
      <c r="K978"/>
      <c r="L978"/>
      <c r="M978"/>
      <c r="N978"/>
      <c r="O978"/>
      <c r="P978"/>
      <c r="Q978"/>
      <c r="U978"/>
      <c r="V978" t="s">
        <v>4334</v>
      </c>
      <c r="W978"/>
      <c r="X978"/>
      <c r="Y978"/>
      <c r="Z978"/>
      <c r="AA978"/>
      <c r="AB978"/>
      <c r="AC978"/>
      <c r="AD978"/>
      <c r="AE978"/>
      <c r="AF978"/>
      <c r="AG978"/>
      <c r="AH978" s="115" t="s">
        <v>4308</v>
      </c>
    </row>
    <row r="979" spans="1:35" ht="18" hidden="1" x14ac:dyDescent="0.25">
      <c r="A979" s="235">
        <v>315269</v>
      </c>
      <c r="B979" s="235" t="s">
        <v>1268</v>
      </c>
      <c r="C979" s="235" t="s">
        <v>250</v>
      </c>
      <c r="D979" s="235" t="s">
        <v>861</v>
      </c>
      <c r="E979"/>
      <c r="F979" s="126"/>
      <c r="G979" s="236"/>
      <c r="H979"/>
      <c r="I979" t="s">
        <v>199</v>
      </c>
      <c r="J979" s="236"/>
      <c r="K979"/>
      <c r="L979"/>
      <c r="M979"/>
      <c r="N979"/>
      <c r="O979"/>
      <c r="P979"/>
      <c r="Q979"/>
      <c r="U979"/>
      <c r="V979" t="s">
        <v>16623</v>
      </c>
      <c r="W979" s="236"/>
      <c r="X979"/>
      <c r="Y979"/>
      <c r="Z979"/>
      <c r="AA979"/>
      <c r="AB979"/>
      <c r="AC979"/>
      <c r="AD979"/>
      <c r="AE979"/>
      <c r="AF979"/>
      <c r="AG979"/>
      <c r="AH979" s="115" t="s">
        <v>4308</v>
      </c>
    </row>
    <row r="980" spans="1:35" ht="18" hidden="1" x14ac:dyDescent="0.25">
      <c r="A980" s="235">
        <v>315272</v>
      </c>
      <c r="B980" s="235" t="s">
        <v>5405</v>
      </c>
      <c r="C980" s="235" t="e">
        <v>#N/A</v>
      </c>
      <c r="D980" s="235" t="e">
        <v>#N/A</v>
      </c>
      <c r="E980"/>
      <c r="F980" s="126"/>
      <c r="G980" s="236"/>
      <c r="H980"/>
      <c r="I980" t="s">
        <v>136</v>
      </c>
      <c r="J980" s="236"/>
      <c r="K980"/>
      <c r="L980"/>
      <c r="M980"/>
      <c r="N980"/>
      <c r="O980"/>
      <c r="P980"/>
      <c r="Q980"/>
      <c r="U980"/>
      <c r="V980">
        <v>0</v>
      </c>
      <c r="W980" s="236"/>
      <c r="X980"/>
      <c r="Y980"/>
      <c r="Z980"/>
      <c r="AA980"/>
      <c r="AB980"/>
      <c r="AC980"/>
      <c r="AD980"/>
      <c r="AE980"/>
      <c r="AF980"/>
      <c r="AG980"/>
      <c r="AH980" s="115" t="s">
        <v>4308</v>
      </c>
    </row>
    <row r="981" spans="1:35" ht="18" hidden="1" x14ac:dyDescent="0.25">
      <c r="A981" s="235">
        <v>315281</v>
      </c>
      <c r="B981" s="235" t="s">
        <v>5406</v>
      </c>
      <c r="C981" s="235" t="s">
        <v>212</v>
      </c>
      <c r="D981" s="235" t="s">
        <v>521</v>
      </c>
      <c r="E981"/>
      <c r="F981" s="126"/>
      <c r="G981" s="236"/>
      <c r="H981"/>
      <c r="I981" t="s">
        <v>136</v>
      </c>
      <c r="J981" s="236"/>
      <c r="K981"/>
      <c r="L981"/>
      <c r="M981"/>
      <c r="N981"/>
      <c r="O981"/>
      <c r="P981"/>
      <c r="Q981"/>
      <c r="U981"/>
      <c r="V981" t="s">
        <v>4335</v>
      </c>
      <c r="W981" s="236"/>
      <c r="X981"/>
      <c r="Y981"/>
      <c r="Z981"/>
      <c r="AA981"/>
      <c r="AB981"/>
      <c r="AC981"/>
      <c r="AD981"/>
      <c r="AE981"/>
      <c r="AF981"/>
      <c r="AG981"/>
      <c r="AH981" s="115" t="s">
        <v>4308</v>
      </c>
    </row>
    <row r="982" spans="1:35" ht="18" hidden="1" x14ac:dyDescent="0.25">
      <c r="A982" s="235">
        <v>315298</v>
      </c>
      <c r="B982" s="235" t="s">
        <v>663</v>
      </c>
      <c r="C982" s="235" t="s">
        <v>376</v>
      </c>
      <c r="D982" s="235" t="s">
        <v>1242</v>
      </c>
      <c r="E982"/>
      <c r="F982" s="126"/>
      <c r="G982" s="236"/>
      <c r="H982"/>
      <c r="I982" t="s">
        <v>199</v>
      </c>
      <c r="J982" s="236"/>
      <c r="K982"/>
      <c r="L982"/>
      <c r="M982"/>
      <c r="N982"/>
      <c r="O982"/>
      <c r="P982"/>
      <c r="Q982"/>
      <c r="U982"/>
      <c r="V982">
        <v>0</v>
      </c>
      <c r="W982" s="236"/>
      <c r="X982"/>
      <c r="Y982"/>
      <c r="Z982"/>
      <c r="AA982"/>
      <c r="AB982"/>
      <c r="AC982"/>
      <c r="AD982"/>
      <c r="AE982"/>
      <c r="AF982"/>
      <c r="AG982"/>
      <c r="AH982" s="115" t="s">
        <v>4308</v>
      </c>
    </row>
    <row r="983" spans="1:35" ht="18" hidden="1" x14ac:dyDescent="0.25">
      <c r="A983" s="235">
        <v>315304</v>
      </c>
      <c r="B983" s="235" t="s">
        <v>5407</v>
      </c>
      <c r="C983" s="235" t="s">
        <v>5408</v>
      </c>
      <c r="D983" s="235" t="s">
        <v>5409</v>
      </c>
      <c r="E983"/>
      <c r="F983" s="126"/>
      <c r="G983" s="236"/>
      <c r="H983"/>
      <c r="I983" t="s">
        <v>199</v>
      </c>
      <c r="J983" s="236"/>
      <c r="K983"/>
      <c r="L983"/>
      <c r="M983"/>
      <c r="N983"/>
      <c r="O983"/>
      <c r="P983"/>
      <c r="Q983"/>
      <c r="U983"/>
      <c r="V983">
        <v>0</v>
      </c>
      <c r="W983" s="236"/>
      <c r="X983"/>
      <c r="Y983"/>
      <c r="Z983"/>
      <c r="AA983"/>
      <c r="AB983"/>
      <c r="AC983"/>
      <c r="AD983"/>
      <c r="AE983"/>
      <c r="AF983"/>
      <c r="AG983"/>
    </row>
    <row r="984" spans="1:35" ht="18" hidden="1" x14ac:dyDescent="0.25">
      <c r="A984" s="235">
        <v>315309</v>
      </c>
      <c r="B984" s="235" t="s">
        <v>5410</v>
      </c>
      <c r="C984" s="235" t="s">
        <v>5411</v>
      </c>
      <c r="D984" s="235" t="s">
        <v>709</v>
      </c>
      <c r="E984"/>
      <c r="F984" s="126"/>
      <c r="G984" s="236"/>
      <c r="H984"/>
      <c r="I984" t="s">
        <v>136</v>
      </c>
      <c r="J984" s="236"/>
      <c r="K984"/>
      <c r="L984"/>
      <c r="M984"/>
      <c r="N984"/>
      <c r="O984"/>
      <c r="P984"/>
      <c r="Q984"/>
      <c r="U984"/>
      <c r="V984" t="s">
        <v>4335</v>
      </c>
      <c r="W984" s="236"/>
      <c r="X984"/>
      <c r="Y984"/>
      <c r="Z984"/>
      <c r="AA984"/>
      <c r="AB984"/>
      <c r="AC984"/>
      <c r="AD984"/>
      <c r="AE984"/>
      <c r="AF984"/>
      <c r="AG984"/>
      <c r="AH984" s="115" t="s">
        <v>4308</v>
      </c>
    </row>
    <row r="985" spans="1:35" hidden="1" x14ac:dyDescent="0.25">
      <c r="A985">
        <v>315314</v>
      </c>
      <c r="B985" t="s">
        <v>5412</v>
      </c>
      <c r="C985" t="s">
        <v>828</v>
      </c>
      <c r="D985" t="s">
        <v>378</v>
      </c>
      <c r="E985" t="s">
        <v>76</v>
      </c>
      <c r="F985" s="126">
        <v>32481</v>
      </c>
      <c r="G985" t="s">
        <v>211</v>
      </c>
      <c r="H985" t="s">
        <v>16</v>
      </c>
      <c r="I985" t="s">
        <v>136</v>
      </c>
      <c r="J985" t="s">
        <v>15</v>
      </c>
      <c r="K985"/>
      <c r="L985" t="s">
        <v>47</v>
      </c>
      <c r="M985"/>
      <c r="N985"/>
      <c r="O985"/>
      <c r="P985"/>
      <c r="Q985"/>
      <c r="U985"/>
      <c r="V985" t="s">
        <v>16623</v>
      </c>
      <c r="W985"/>
      <c r="X985"/>
      <c r="Y985"/>
      <c r="Z985"/>
      <c r="AA985"/>
      <c r="AB985"/>
      <c r="AC985"/>
      <c r="AD985"/>
      <c r="AE985"/>
      <c r="AF985"/>
      <c r="AG985"/>
      <c r="AH985" s="115" t="s">
        <v>4308</v>
      </c>
    </row>
    <row r="986" spans="1:35" ht="18" hidden="1" x14ac:dyDescent="0.25">
      <c r="A986" s="235">
        <v>315319</v>
      </c>
      <c r="B986" s="235" t="s">
        <v>5413</v>
      </c>
      <c r="C986" s="235" t="s">
        <v>727</v>
      </c>
      <c r="D986" s="235" t="s">
        <v>320</v>
      </c>
      <c r="E986"/>
      <c r="F986" s="126"/>
      <c r="G986" s="236"/>
      <c r="H986"/>
      <c r="I986" t="s">
        <v>136</v>
      </c>
      <c r="J986" s="236"/>
      <c r="K986"/>
      <c r="L986"/>
      <c r="M986"/>
      <c r="N986"/>
      <c r="O986"/>
      <c r="P986"/>
      <c r="Q986"/>
      <c r="U986"/>
      <c r="V986" t="s">
        <v>4337</v>
      </c>
      <c r="W986" s="236"/>
      <c r="X986"/>
      <c r="Y986"/>
      <c r="Z986"/>
      <c r="AA986"/>
      <c r="AB986"/>
      <c r="AC986"/>
      <c r="AD986"/>
      <c r="AE986"/>
      <c r="AF986"/>
      <c r="AG986"/>
      <c r="AH986" s="115" t="s">
        <v>4308</v>
      </c>
    </row>
    <row r="987" spans="1:35" ht="18" hidden="1" x14ac:dyDescent="0.25">
      <c r="A987" s="235">
        <v>315370</v>
      </c>
      <c r="B987" s="235" t="s">
        <v>5414</v>
      </c>
      <c r="C987" s="235" t="s">
        <v>261</v>
      </c>
      <c r="D987" s="235" t="s">
        <v>1242</v>
      </c>
      <c r="E987"/>
      <c r="F987" s="126"/>
      <c r="G987" s="236"/>
      <c r="H987"/>
      <c r="I987" t="s">
        <v>129</v>
      </c>
      <c r="J987" s="236"/>
      <c r="K987"/>
      <c r="L987"/>
      <c r="M987"/>
      <c r="N987"/>
      <c r="O987"/>
      <c r="P987"/>
      <c r="Q987"/>
      <c r="U987"/>
      <c r="V987" t="s">
        <v>4335</v>
      </c>
      <c r="W987" s="236"/>
      <c r="X987"/>
      <c r="Y987"/>
      <c r="Z987"/>
      <c r="AA987"/>
      <c r="AB987"/>
      <c r="AC987"/>
      <c r="AD987"/>
      <c r="AE987"/>
      <c r="AF987"/>
      <c r="AG987"/>
      <c r="AH987" s="115" t="s">
        <v>4308</v>
      </c>
    </row>
    <row r="988" spans="1:35" ht="18" hidden="1" x14ac:dyDescent="0.25">
      <c r="A988" s="235">
        <v>315374</v>
      </c>
      <c r="B988" s="235" t="s">
        <v>5415</v>
      </c>
      <c r="C988" s="235" t="s">
        <v>212</v>
      </c>
      <c r="D988" s="235" t="s">
        <v>1242</v>
      </c>
      <c r="E988"/>
      <c r="F988" s="126"/>
      <c r="G988" s="236"/>
      <c r="H988"/>
      <c r="I988" t="s">
        <v>129</v>
      </c>
      <c r="J988" s="236"/>
      <c r="K988"/>
      <c r="L988"/>
      <c r="M988"/>
      <c r="N988"/>
      <c r="O988"/>
      <c r="P988"/>
      <c r="Q988"/>
      <c r="U988"/>
      <c r="V988" t="s">
        <v>4335</v>
      </c>
      <c r="W988" s="236"/>
      <c r="X988"/>
      <c r="Y988"/>
      <c r="Z988"/>
      <c r="AA988"/>
      <c r="AB988"/>
      <c r="AC988"/>
      <c r="AD988"/>
      <c r="AE988"/>
      <c r="AF988"/>
      <c r="AG988"/>
      <c r="AH988" s="115" t="s">
        <v>4308</v>
      </c>
    </row>
    <row r="989" spans="1:35" ht="18" hidden="1" x14ac:dyDescent="0.25">
      <c r="A989" s="235">
        <v>315376</v>
      </c>
      <c r="B989" s="235" t="s">
        <v>5416</v>
      </c>
      <c r="C989" s="235" t="s">
        <v>601</v>
      </c>
      <c r="D989" s="235" t="s">
        <v>5417</v>
      </c>
      <c r="E989"/>
      <c r="F989" s="126"/>
      <c r="G989" s="236"/>
      <c r="H989"/>
      <c r="I989" t="s">
        <v>199</v>
      </c>
      <c r="J989" s="236"/>
      <c r="K989"/>
      <c r="L989"/>
      <c r="M989"/>
      <c r="N989"/>
      <c r="O989"/>
      <c r="P989"/>
      <c r="Q989"/>
      <c r="U989"/>
      <c r="V989">
        <v>0</v>
      </c>
      <c r="W989" s="236"/>
      <c r="X989"/>
      <c r="Y989"/>
      <c r="Z989"/>
      <c r="AA989"/>
      <c r="AB989"/>
      <c r="AC989"/>
      <c r="AD989"/>
      <c r="AE989"/>
      <c r="AF989"/>
      <c r="AG989"/>
      <c r="AH989" s="115" t="s">
        <v>4308</v>
      </c>
    </row>
    <row r="990" spans="1:35" ht="18" x14ac:dyDescent="0.25">
      <c r="A990" s="235">
        <v>315379</v>
      </c>
      <c r="B990" s="235" t="s">
        <v>5418</v>
      </c>
      <c r="C990" s="235" t="s">
        <v>244</v>
      </c>
      <c r="D990" s="235" t="s">
        <v>450</v>
      </c>
      <c r="E990"/>
      <c r="F990" s="126"/>
      <c r="G990" s="236"/>
      <c r="H990"/>
      <c r="I990" t="s">
        <v>107</v>
      </c>
      <c r="J990" s="236"/>
      <c r="K990"/>
      <c r="L990"/>
      <c r="M990"/>
      <c r="N990"/>
      <c r="O990"/>
      <c r="P990"/>
      <c r="Q990"/>
      <c r="U990"/>
      <c r="V990" t="s">
        <v>4335</v>
      </c>
      <c r="W990" s="236"/>
      <c r="X990"/>
      <c r="Y990"/>
      <c r="Z990"/>
      <c r="AA990"/>
      <c r="AB990"/>
      <c r="AC990"/>
      <c r="AD990"/>
      <c r="AE990"/>
      <c r="AF990"/>
      <c r="AG990"/>
      <c r="AH990" s="115" t="s">
        <v>4308</v>
      </c>
      <c r="AI990" s="115" t="e">
        <f>VLOOKUP(A990,'[2]دراسات قانونية'!$A$3:$E$600,1,0)</f>
        <v>#N/A</v>
      </c>
    </row>
    <row r="991" spans="1:35" hidden="1" x14ac:dyDescent="0.25">
      <c r="A991">
        <v>315401</v>
      </c>
      <c r="B991" t="s">
        <v>5419</v>
      </c>
      <c r="C991" t="s">
        <v>4455</v>
      </c>
      <c r="D991" t="s">
        <v>5420</v>
      </c>
      <c r="E991" t="s">
        <v>77</v>
      </c>
      <c r="F991" s="126">
        <v>29921</v>
      </c>
      <c r="G991" t="s">
        <v>5421</v>
      </c>
      <c r="H991" t="s">
        <v>16</v>
      </c>
      <c r="I991" t="s">
        <v>136</v>
      </c>
      <c r="J991"/>
      <c r="K991"/>
      <c r="L991"/>
      <c r="M991"/>
      <c r="N991"/>
      <c r="O991"/>
      <c r="P991"/>
      <c r="Q991"/>
      <c r="U991"/>
      <c r="V991" t="s">
        <v>4335</v>
      </c>
      <c r="W991"/>
      <c r="X991"/>
      <c r="Y991"/>
      <c r="Z991"/>
      <c r="AA991"/>
      <c r="AB991"/>
      <c r="AC991"/>
      <c r="AD991" t="s">
        <v>4308</v>
      </c>
      <c r="AE991" t="s">
        <v>4308</v>
      </c>
      <c r="AF991" t="s">
        <v>4308</v>
      </c>
      <c r="AG991" t="s">
        <v>4308</v>
      </c>
      <c r="AH991" s="115" t="s">
        <v>4308</v>
      </c>
    </row>
    <row r="992" spans="1:35" hidden="1" x14ac:dyDescent="0.25">
      <c r="A992">
        <v>315402</v>
      </c>
      <c r="B992" t="s">
        <v>5422</v>
      </c>
      <c r="C992" t="s">
        <v>244</v>
      </c>
      <c r="D992" t="s">
        <v>222</v>
      </c>
      <c r="E992" t="s">
        <v>77</v>
      </c>
      <c r="F992" s="126"/>
      <c r="G992"/>
      <c r="H992" t="s">
        <v>16</v>
      </c>
      <c r="I992" t="s">
        <v>129</v>
      </c>
      <c r="J992"/>
      <c r="K992"/>
      <c r="L992"/>
      <c r="M992"/>
      <c r="N992"/>
      <c r="O992"/>
      <c r="P992"/>
      <c r="Q992"/>
      <c r="U992"/>
      <c r="V992" t="s">
        <v>4414</v>
      </c>
      <c r="W992"/>
      <c r="X992"/>
      <c r="Y992"/>
      <c r="Z992"/>
      <c r="AA992" t="s">
        <v>4308</v>
      </c>
      <c r="AB992" t="s">
        <v>4308</v>
      </c>
      <c r="AC992" t="s">
        <v>4308</v>
      </c>
      <c r="AD992" t="s">
        <v>4308</v>
      </c>
      <c r="AE992" t="s">
        <v>4308</v>
      </c>
      <c r="AF992" t="s">
        <v>4308</v>
      </c>
      <c r="AG992" t="s">
        <v>4308</v>
      </c>
      <c r="AH992" s="115" t="s">
        <v>4308</v>
      </c>
    </row>
    <row r="993" spans="1:35" ht="18" hidden="1" x14ac:dyDescent="0.25">
      <c r="A993" s="235">
        <v>315415</v>
      </c>
      <c r="B993" s="235" t="s">
        <v>5423</v>
      </c>
      <c r="C993" s="235" t="s">
        <v>264</v>
      </c>
      <c r="D993" s="235" t="s">
        <v>293</v>
      </c>
      <c r="E993"/>
      <c r="F993" s="126"/>
      <c r="G993" s="236"/>
      <c r="H993"/>
      <c r="I993" t="s">
        <v>199</v>
      </c>
      <c r="J993" s="236"/>
      <c r="K993"/>
      <c r="L993"/>
      <c r="M993"/>
      <c r="N993"/>
      <c r="O993"/>
      <c r="P993"/>
      <c r="Q993"/>
      <c r="U993"/>
      <c r="V993" t="s">
        <v>4335</v>
      </c>
      <c r="W993" s="236"/>
      <c r="X993"/>
      <c r="Y993"/>
      <c r="Z993"/>
      <c r="AA993"/>
      <c r="AB993"/>
      <c r="AC993"/>
      <c r="AD993"/>
      <c r="AE993"/>
      <c r="AF993"/>
      <c r="AG993"/>
      <c r="AH993" s="115" t="s">
        <v>4308</v>
      </c>
    </row>
    <row r="994" spans="1:35" hidden="1" x14ac:dyDescent="0.25">
      <c r="A994" s="115">
        <v>315416</v>
      </c>
      <c r="B994" s="115" t="s">
        <v>1624</v>
      </c>
      <c r="C994" s="115" t="s">
        <v>1625</v>
      </c>
      <c r="D994" s="115" t="s">
        <v>846</v>
      </c>
      <c r="E994" s="115" t="s">
        <v>77</v>
      </c>
      <c r="F994" s="237">
        <v>32791</v>
      </c>
      <c r="G994" s="115" t="s">
        <v>416</v>
      </c>
      <c r="H994" s="115" t="s">
        <v>16</v>
      </c>
      <c r="I994" t="s">
        <v>199</v>
      </c>
      <c r="J994" s="115" t="s">
        <v>15</v>
      </c>
      <c r="L994" s="115" t="s">
        <v>30</v>
      </c>
      <c r="U994"/>
      <c r="V994" t="s">
        <v>4337</v>
      </c>
    </row>
    <row r="995" spans="1:35" hidden="1" x14ac:dyDescent="0.25">
      <c r="A995">
        <v>315419</v>
      </c>
      <c r="B995" t="s">
        <v>5424</v>
      </c>
      <c r="C995" t="s">
        <v>503</v>
      </c>
      <c r="D995" t="s">
        <v>1242</v>
      </c>
      <c r="E995" t="s">
        <v>77</v>
      </c>
      <c r="F995" s="126"/>
      <c r="G995"/>
      <c r="H995" t="s">
        <v>16</v>
      </c>
      <c r="I995" t="s">
        <v>5306</v>
      </c>
      <c r="J995"/>
      <c r="K995"/>
      <c r="L995"/>
      <c r="M995"/>
      <c r="N995"/>
      <c r="O995"/>
      <c r="P995"/>
      <c r="Q995"/>
      <c r="U995"/>
      <c r="V995" t="s">
        <v>4424</v>
      </c>
      <c r="W995"/>
      <c r="X995"/>
      <c r="Y995"/>
      <c r="Z995"/>
      <c r="AA995"/>
      <c r="AB995"/>
      <c r="AC995"/>
      <c r="AD995"/>
      <c r="AE995"/>
      <c r="AF995"/>
      <c r="AG995"/>
    </row>
    <row r="996" spans="1:35" hidden="1" x14ac:dyDescent="0.25">
      <c r="A996" s="115">
        <v>315431</v>
      </c>
      <c r="B996" s="115" t="s">
        <v>2144</v>
      </c>
      <c r="C996" s="115" t="s">
        <v>231</v>
      </c>
      <c r="D996" s="115" t="s">
        <v>1435</v>
      </c>
      <c r="E996" s="115" t="s">
        <v>76</v>
      </c>
      <c r="F996" s="237">
        <v>32277</v>
      </c>
      <c r="G996" s="115" t="s">
        <v>70</v>
      </c>
      <c r="H996" s="115" t="s">
        <v>16</v>
      </c>
      <c r="I996" t="s">
        <v>199</v>
      </c>
      <c r="J996" s="115" t="s">
        <v>1226</v>
      </c>
      <c r="L996" s="115" t="s">
        <v>70</v>
      </c>
      <c r="U996"/>
      <c r="V996" t="s">
        <v>4336</v>
      </c>
      <c r="AH996" s="115" t="s">
        <v>4308</v>
      </c>
    </row>
    <row r="997" spans="1:35" ht="18" x14ac:dyDescent="0.25">
      <c r="A997" s="235">
        <v>315470</v>
      </c>
      <c r="B997" s="235" t="s">
        <v>5425</v>
      </c>
      <c r="C997" s="235" t="s">
        <v>5426</v>
      </c>
      <c r="D997" s="235" t="s">
        <v>838</v>
      </c>
      <c r="E997"/>
      <c r="F997" s="126"/>
      <c r="G997" s="236"/>
      <c r="H997"/>
      <c r="I997" t="s">
        <v>107</v>
      </c>
      <c r="J997" s="236"/>
      <c r="K997"/>
      <c r="L997"/>
      <c r="M997"/>
      <c r="N997"/>
      <c r="O997"/>
      <c r="P997"/>
      <c r="Q997"/>
      <c r="U997"/>
      <c r="V997" t="s">
        <v>4337</v>
      </c>
      <c r="W997" s="236"/>
      <c r="X997"/>
      <c r="Y997"/>
      <c r="Z997"/>
      <c r="AA997"/>
      <c r="AB997"/>
      <c r="AC997"/>
      <c r="AD997"/>
      <c r="AE997"/>
      <c r="AF997"/>
      <c r="AG997"/>
      <c r="AH997" s="115" t="s">
        <v>4308</v>
      </c>
      <c r="AI997" s="115" t="e">
        <f>VLOOKUP(A997,'[2]دراسات قانونية'!$A$3:$E$600,1,0)</f>
        <v>#N/A</v>
      </c>
    </row>
    <row r="998" spans="1:35" ht="18" x14ac:dyDescent="0.25">
      <c r="A998" s="235">
        <v>315491</v>
      </c>
      <c r="B998" s="235" t="s">
        <v>5427</v>
      </c>
      <c r="C998" s="235" t="s">
        <v>793</v>
      </c>
      <c r="D998" s="235" t="s">
        <v>1654</v>
      </c>
      <c r="E998"/>
      <c r="F998" s="126"/>
      <c r="G998" s="236"/>
      <c r="H998"/>
      <c r="I998" t="s">
        <v>107</v>
      </c>
      <c r="J998" s="236"/>
      <c r="K998"/>
      <c r="L998"/>
      <c r="M998"/>
      <c r="N998"/>
      <c r="O998"/>
      <c r="P998"/>
      <c r="Q998"/>
      <c r="U998"/>
      <c r="V998" t="s">
        <v>4335</v>
      </c>
      <c r="W998" s="236"/>
      <c r="X998"/>
      <c r="Y998"/>
      <c r="Z998"/>
      <c r="AA998"/>
      <c r="AB998"/>
      <c r="AC998"/>
      <c r="AD998"/>
      <c r="AE998"/>
      <c r="AF998"/>
      <c r="AG998"/>
      <c r="AH998" s="115" t="s">
        <v>4308</v>
      </c>
      <c r="AI998" s="115" t="e">
        <f>VLOOKUP(A998,'[2]دراسات قانونية'!$A$3:$E$600,1,0)</f>
        <v>#N/A</v>
      </c>
    </row>
    <row r="999" spans="1:35" ht="18" x14ac:dyDescent="0.25">
      <c r="A999" s="235">
        <v>315494</v>
      </c>
      <c r="B999" s="235" t="s">
        <v>5428</v>
      </c>
      <c r="C999" s="235" t="s">
        <v>227</v>
      </c>
      <c r="D999" s="235" t="s">
        <v>832</v>
      </c>
      <c r="E999"/>
      <c r="F999" s="126"/>
      <c r="G999" s="236"/>
      <c r="H999"/>
      <c r="I999" t="s">
        <v>107</v>
      </c>
      <c r="J999" s="236"/>
      <c r="K999"/>
      <c r="L999"/>
      <c r="M999"/>
      <c r="N999"/>
      <c r="O999"/>
      <c r="P999"/>
      <c r="Q999"/>
      <c r="U999"/>
      <c r="V999" t="s">
        <v>4335</v>
      </c>
      <c r="W999" s="236"/>
      <c r="X999"/>
      <c r="Y999"/>
      <c r="Z999"/>
      <c r="AA999"/>
      <c r="AB999"/>
      <c r="AC999"/>
      <c r="AD999"/>
      <c r="AE999"/>
      <c r="AF999"/>
      <c r="AG999"/>
      <c r="AH999" s="115" t="s">
        <v>4308</v>
      </c>
      <c r="AI999" s="115" t="e">
        <f>VLOOKUP(A999,'[2]دراسات قانونية'!$A$3:$E$600,1,0)</f>
        <v>#N/A</v>
      </c>
    </row>
    <row r="1000" spans="1:35" ht="18" x14ac:dyDescent="0.25">
      <c r="A1000" s="235">
        <v>315508</v>
      </c>
      <c r="B1000" s="235" t="s">
        <v>5429</v>
      </c>
      <c r="C1000" s="235" t="s">
        <v>263</v>
      </c>
      <c r="D1000" s="235" t="s">
        <v>237</v>
      </c>
      <c r="E1000"/>
      <c r="F1000" s="126"/>
      <c r="G1000" s="236"/>
      <c r="H1000"/>
      <c r="I1000" t="s">
        <v>107</v>
      </c>
      <c r="J1000" s="236"/>
      <c r="K1000"/>
      <c r="L1000"/>
      <c r="M1000"/>
      <c r="N1000"/>
      <c r="O1000"/>
      <c r="P1000"/>
      <c r="Q1000"/>
      <c r="U1000"/>
      <c r="V1000" t="s">
        <v>4337</v>
      </c>
      <c r="W1000" s="236"/>
      <c r="X1000"/>
      <c r="Y1000"/>
      <c r="Z1000"/>
      <c r="AA1000"/>
      <c r="AB1000"/>
      <c r="AC1000"/>
      <c r="AD1000"/>
      <c r="AE1000"/>
      <c r="AF1000"/>
      <c r="AG1000"/>
      <c r="AH1000" s="115" t="s">
        <v>4308</v>
      </c>
      <c r="AI1000" s="115" t="e">
        <f>VLOOKUP(A1000,'[2]دراسات قانونية'!$A$3:$E$600,1,0)</f>
        <v>#N/A</v>
      </c>
    </row>
    <row r="1001" spans="1:35" ht="18" x14ac:dyDescent="0.25">
      <c r="A1001" s="235">
        <v>315521</v>
      </c>
      <c r="B1001" s="235" t="s">
        <v>5430</v>
      </c>
      <c r="C1001" s="235" t="s">
        <v>364</v>
      </c>
      <c r="D1001" s="235" t="s">
        <v>1242</v>
      </c>
      <c r="E1001"/>
      <c r="F1001" s="126"/>
      <c r="G1001" s="236"/>
      <c r="H1001"/>
      <c r="I1001" t="s">
        <v>107</v>
      </c>
      <c r="J1001" s="236"/>
      <c r="K1001"/>
      <c r="L1001"/>
      <c r="M1001"/>
      <c r="N1001"/>
      <c r="O1001"/>
      <c r="P1001"/>
      <c r="Q1001"/>
      <c r="U1001"/>
      <c r="V1001" t="s">
        <v>4335</v>
      </c>
      <c r="W1001" s="236"/>
      <c r="X1001"/>
      <c r="Y1001"/>
      <c r="Z1001"/>
      <c r="AA1001"/>
      <c r="AB1001"/>
      <c r="AC1001"/>
      <c r="AD1001"/>
      <c r="AE1001"/>
      <c r="AF1001"/>
      <c r="AG1001"/>
      <c r="AH1001" s="115" t="s">
        <v>4308</v>
      </c>
      <c r="AI1001" s="115" t="e">
        <f>VLOOKUP(A1001,'[2]دراسات قانونية'!$A$3:$E$600,1,0)</f>
        <v>#N/A</v>
      </c>
    </row>
    <row r="1002" spans="1:35" ht="18" hidden="1" x14ac:dyDescent="0.25">
      <c r="A1002" s="235">
        <v>315541</v>
      </c>
      <c r="B1002" s="235" t="s">
        <v>2600</v>
      </c>
      <c r="C1002" s="235"/>
      <c r="D1002" s="235"/>
      <c r="E1002"/>
      <c r="F1002" s="126"/>
      <c r="G1002" s="236"/>
      <c r="H1002"/>
      <c r="I1002" t="s">
        <v>129</v>
      </c>
      <c r="J1002" s="236"/>
      <c r="K1002"/>
      <c r="L1002"/>
      <c r="M1002"/>
      <c r="N1002"/>
      <c r="O1002"/>
      <c r="P1002"/>
      <c r="Q1002"/>
      <c r="U1002"/>
      <c r="V1002">
        <v>0</v>
      </c>
      <c r="W1002" s="236"/>
      <c r="X1002"/>
      <c r="Y1002"/>
      <c r="Z1002"/>
      <c r="AA1002"/>
      <c r="AB1002"/>
      <c r="AC1002"/>
      <c r="AD1002"/>
      <c r="AE1002"/>
      <c r="AF1002"/>
      <c r="AG1002"/>
      <c r="AH1002" s="115" t="s">
        <v>4308</v>
      </c>
    </row>
    <row r="1003" spans="1:35" ht="18" x14ac:dyDescent="0.25">
      <c r="A1003" s="235">
        <v>315542</v>
      </c>
      <c r="B1003" s="235" t="s">
        <v>5431</v>
      </c>
      <c r="C1003" s="235" t="s">
        <v>789</v>
      </c>
      <c r="D1003" s="235" t="s">
        <v>4165</v>
      </c>
      <c r="E1003"/>
      <c r="F1003" s="126"/>
      <c r="G1003" s="236"/>
      <c r="H1003"/>
      <c r="I1003" t="s">
        <v>107</v>
      </c>
      <c r="J1003" s="236"/>
      <c r="K1003"/>
      <c r="L1003"/>
      <c r="M1003"/>
      <c r="N1003"/>
      <c r="O1003"/>
      <c r="P1003"/>
      <c r="Q1003"/>
      <c r="U1003"/>
      <c r="V1003" t="s">
        <v>4335</v>
      </c>
      <c r="W1003" s="236"/>
      <c r="X1003"/>
      <c r="Y1003"/>
      <c r="Z1003"/>
      <c r="AA1003"/>
      <c r="AB1003"/>
      <c r="AC1003"/>
      <c r="AD1003"/>
      <c r="AE1003"/>
      <c r="AF1003"/>
      <c r="AG1003"/>
      <c r="AH1003" s="115" t="s">
        <v>4308</v>
      </c>
      <c r="AI1003" s="115" t="e">
        <f>VLOOKUP(A1003,'[2]دراسات قانونية'!$A$3:$E$600,1,0)</f>
        <v>#N/A</v>
      </c>
    </row>
    <row r="1004" spans="1:35" ht="18" x14ac:dyDescent="0.25">
      <c r="A1004" s="235">
        <v>315562</v>
      </c>
      <c r="B1004" s="235" t="s">
        <v>5432</v>
      </c>
      <c r="C1004" s="235" t="s">
        <v>668</v>
      </c>
      <c r="D1004" s="235" t="s">
        <v>521</v>
      </c>
      <c r="E1004"/>
      <c r="F1004" s="126"/>
      <c r="G1004" s="236"/>
      <c r="H1004"/>
      <c r="I1004" t="s">
        <v>107</v>
      </c>
      <c r="J1004" s="236"/>
      <c r="K1004"/>
      <c r="L1004"/>
      <c r="M1004"/>
      <c r="N1004"/>
      <c r="O1004"/>
      <c r="P1004"/>
      <c r="Q1004"/>
      <c r="U1004"/>
      <c r="V1004" t="s">
        <v>4335</v>
      </c>
      <c r="W1004" s="236"/>
      <c r="X1004"/>
      <c r="Y1004"/>
      <c r="Z1004"/>
      <c r="AA1004"/>
      <c r="AB1004"/>
      <c r="AC1004"/>
      <c r="AD1004"/>
      <c r="AE1004"/>
      <c r="AF1004"/>
      <c r="AG1004"/>
      <c r="AH1004" s="115" t="s">
        <v>4308</v>
      </c>
      <c r="AI1004" s="115" t="e">
        <f>VLOOKUP(A1004,'[2]دراسات قانونية'!$A$3:$E$600,1,0)</f>
        <v>#N/A</v>
      </c>
    </row>
    <row r="1005" spans="1:35" ht="18" x14ac:dyDescent="0.25">
      <c r="A1005" s="235">
        <v>315579</v>
      </c>
      <c r="B1005" s="235" t="s">
        <v>5433</v>
      </c>
      <c r="C1005" s="235" t="s">
        <v>227</v>
      </c>
      <c r="D1005" s="235" t="s">
        <v>276</v>
      </c>
      <c r="E1005"/>
      <c r="F1005" s="126"/>
      <c r="G1005" s="236"/>
      <c r="H1005"/>
      <c r="I1005" t="s">
        <v>107</v>
      </c>
      <c r="J1005" s="236"/>
      <c r="K1005"/>
      <c r="L1005"/>
      <c r="M1005"/>
      <c r="N1005"/>
      <c r="O1005"/>
      <c r="P1005"/>
      <c r="Q1005"/>
      <c r="U1005"/>
      <c r="V1005" t="s">
        <v>4335</v>
      </c>
      <c r="W1005" s="236"/>
      <c r="X1005"/>
      <c r="Y1005"/>
      <c r="Z1005"/>
      <c r="AA1005"/>
      <c r="AB1005"/>
      <c r="AC1005"/>
      <c r="AD1005"/>
      <c r="AE1005"/>
      <c r="AF1005"/>
      <c r="AG1005"/>
      <c r="AH1005" s="115" t="s">
        <v>4308</v>
      </c>
      <c r="AI1005" s="115" t="e">
        <f>VLOOKUP(A1005,'[2]دراسات قانونية'!$A$3:$E$600,1,0)</f>
        <v>#N/A</v>
      </c>
    </row>
    <row r="1006" spans="1:35" ht="18" x14ac:dyDescent="0.25">
      <c r="A1006" s="235">
        <v>315598</v>
      </c>
      <c r="B1006" s="235" t="s">
        <v>5434</v>
      </c>
      <c r="C1006" s="235" t="s">
        <v>5435</v>
      </c>
      <c r="D1006" s="235" t="s">
        <v>886</v>
      </c>
      <c r="E1006"/>
      <c r="F1006" s="126"/>
      <c r="G1006" s="236"/>
      <c r="H1006"/>
      <c r="I1006" t="s">
        <v>107</v>
      </c>
      <c r="J1006" s="236"/>
      <c r="K1006"/>
      <c r="L1006"/>
      <c r="M1006"/>
      <c r="N1006"/>
      <c r="O1006"/>
      <c r="P1006"/>
      <c r="Q1006"/>
      <c r="U1006"/>
      <c r="V1006" t="s">
        <v>4335</v>
      </c>
      <c r="W1006" s="236"/>
      <c r="X1006"/>
      <c r="Y1006"/>
      <c r="Z1006"/>
      <c r="AA1006"/>
      <c r="AB1006"/>
      <c r="AC1006"/>
      <c r="AD1006"/>
      <c r="AE1006"/>
      <c r="AF1006"/>
      <c r="AG1006"/>
      <c r="AH1006" s="115" t="s">
        <v>4308</v>
      </c>
      <c r="AI1006" s="115" t="e">
        <f>VLOOKUP(A1006,'[2]دراسات قانونية'!$A$3:$E$600,1,0)</f>
        <v>#N/A</v>
      </c>
    </row>
    <row r="1007" spans="1:35" hidden="1" x14ac:dyDescent="0.25">
      <c r="A1007" s="115">
        <v>315610</v>
      </c>
      <c r="B1007" s="115" t="s">
        <v>5436</v>
      </c>
      <c r="C1007" s="115" t="s">
        <v>1000</v>
      </c>
      <c r="D1007" s="115" t="s">
        <v>452</v>
      </c>
      <c r="F1007" s="237"/>
      <c r="I1007" t="s">
        <v>136</v>
      </c>
      <c r="U1007"/>
      <c r="V1007" t="s">
        <v>4334</v>
      </c>
      <c r="AG1007" s="115" t="s">
        <v>4308</v>
      </c>
      <c r="AH1007" s="115" t="s">
        <v>4308</v>
      </c>
    </row>
    <row r="1008" spans="1:35" hidden="1" x14ac:dyDescent="0.25">
      <c r="A1008">
        <v>315627</v>
      </c>
      <c r="B1008" t="s">
        <v>5437</v>
      </c>
      <c r="C1008" t="s">
        <v>279</v>
      </c>
      <c r="D1008" t="s">
        <v>537</v>
      </c>
      <c r="E1008" t="s">
        <v>77</v>
      </c>
      <c r="F1008" s="126">
        <v>32547</v>
      </c>
      <c r="G1008" t="s">
        <v>215</v>
      </c>
      <c r="H1008" t="s">
        <v>16</v>
      </c>
      <c r="I1008" t="s">
        <v>136</v>
      </c>
      <c r="J1008" t="s">
        <v>1226</v>
      </c>
      <c r="K1008"/>
      <c r="L1008" t="s">
        <v>61</v>
      </c>
      <c r="M1008"/>
      <c r="N1008"/>
      <c r="O1008"/>
      <c r="P1008"/>
      <c r="Q1008"/>
      <c r="U1008"/>
      <c r="V1008" t="s">
        <v>16592</v>
      </c>
      <c r="W1008"/>
      <c r="X1008"/>
      <c r="Y1008"/>
      <c r="Z1008"/>
      <c r="AA1008"/>
      <c r="AB1008"/>
      <c r="AC1008"/>
      <c r="AD1008"/>
      <c r="AE1008"/>
      <c r="AF1008"/>
      <c r="AG1008" t="s">
        <v>4308</v>
      </c>
      <c r="AH1008" s="115" t="s">
        <v>4308</v>
      </c>
    </row>
    <row r="1009" spans="1:35" ht="18" x14ac:dyDescent="0.25">
      <c r="A1009" s="235">
        <v>315630</v>
      </c>
      <c r="B1009" s="235" t="s">
        <v>5438</v>
      </c>
      <c r="C1009" s="235" t="s">
        <v>329</v>
      </c>
      <c r="D1009" s="235" t="s">
        <v>1242</v>
      </c>
      <c r="E1009"/>
      <c r="F1009" s="126"/>
      <c r="G1009" s="236"/>
      <c r="H1009"/>
      <c r="I1009" t="s">
        <v>107</v>
      </c>
      <c r="J1009" s="236"/>
      <c r="K1009"/>
      <c r="L1009"/>
      <c r="M1009"/>
      <c r="N1009"/>
      <c r="O1009"/>
      <c r="P1009"/>
      <c r="Q1009"/>
      <c r="U1009"/>
      <c r="V1009" t="s">
        <v>4335</v>
      </c>
      <c r="W1009" s="236"/>
      <c r="X1009"/>
      <c r="Y1009"/>
      <c r="Z1009"/>
      <c r="AA1009"/>
      <c r="AB1009"/>
      <c r="AC1009"/>
      <c r="AD1009"/>
      <c r="AE1009"/>
      <c r="AF1009"/>
      <c r="AG1009"/>
      <c r="AH1009" s="115" t="s">
        <v>4308</v>
      </c>
      <c r="AI1009" s="115" t="e">
        <f>VLOOKUP(A1009,'[2]دراسات قانونية'!$A$3:$E$600,1,0)</f>
        <v>#N/A</v>
      </c>
    </row>
    <row r="1010" spans="1:35" ht="18" x14ac:dyDescent="0.25">
      <c r="A1010" s="235">
        <v>315639</v>
      </c>
      <c r="B1010" s="235" t="s">
        <v>5439</v>
      </c>
      <c r="C1010" s="235" t="s">
        <v>539</v>
      </c>
      <c r="D1010" s="235" t="s">
        <v>1242</v>
      </c>
      <c r="E1010"/>
      <c r="F1010" s="126"/>
      <c r="G1010" s="236"/>
      <c r="H1010"/>
      <c r="I1010" t="s">
        <v>107</v>
      </c>
      <c r="J1010" s="236"/>
      <c r="K1010"/>
      <c r="L1010"/>
      <c r="M1010"/>
      <c r="N1010"/>
      <c r="O1010"/>
      <c r="P1010"/>
      <c r="Q1010"/>
      <c r="U1010"/>
      <c r="V1010" t="s">
        <v>4335</v>
      </c>
      <c r="W1010" s="236"/>
      <c r="X1010"/>
      <c r="Y1010"/>
      <c r="Z1010"/>
      <c r="AA1010"/>
      <c r="AB1010"/>
      <c r="AC1010"/>
      <c r="AD1010"/>
      <c r="AE1010"/>
      <c r="AF1010"/>
      <c r="AG1010"/>
      <c r="AH1010" s="115" t="s">
        <v>4308</v>
      </c>
      <c r="AI1010" s="115" t="e">
        <f>VLOOKUP(A1010,'[2]دراسات قانونية'!$A$3:$E$600,1,0)</f>
        <v>#N/A</v>
      </c>
    </row>
    <row r="1011" spans="1:35" ht="18" x14ac:dyDescent="0.25">
      <c r="A1011" s="235">
        <v>315647</v>
      </c>
      <c r="B1011" s="235" t="s">
        <v>5440</v>
      </c>
      <c r="C1011" s="235" t="s">
        <v>5441</v>
      </c>
      <c r="D1011" s="235" t="s">
        <v>476</v>
      </c>
      <c r="E1011"/>
      <c r="F1011" s="126"/>
      <c r="G1011" s="236"/>
      <c r="H1011"/>
      <c r="I1011" t="s">
        <v>107</v>
      </c>
      <c r="J1011" s="236"/>
      <c r="K1011"/>
      <c r="L1011"/>
      <c r="M1011"/>
      <c r="N1011"/>
      <c r="O1011"/>
      <c r="P1011"/>
      <c r="Q1011"/>
      <c r="U1011"/>
      <c r="V1011" t="s">
        <v>4337</v>
      </c>
      <c r="W1011" s="236"/>
      <c r="X1011"/>
      <c r="Y1011"/>
      <c r="Z1011"/>
      <c r="AA1011"/>
      <c r="AB1011"/>
      <c r="AC1011"/>
      <c r="AD1011"/>
      <c r="AE1011"/>
      <c r="AF1011"/>
      <c r="AG1011"/>
      <c r="AH1011" s="115" t="s">
        <v>4308</v>
      </c>
      <c r="AI1011" s="115" t="e">
        <f>VLOOKUP(A1011,'[2]دراسات قانونية'!$A$3:$E$600,1,0)</f>
        <v>#N/A</v>
      </c>
    </row>
    <row r="1012" spans="1:35" hidden="1" x14ac:dyDescent="0.25">
      <c r="A1012" s="115">
        <v>315650</v>
      </c>
      <c r="B1012" s="115" t="s">
        <v>2182</v>
      </c>
      <c r="C1012" s="115" t="s">
        <v>244</v>
      </c>
      <c r="D1012" s="115" t="s">
        <v>2183</v>
      </c>
      <c r="E1012" s="115" t="s">
        <v>76</v>
      </c>
      <c r="F1012" s="237">
        <v>25506</v>
      </c>
      <c r="G1012" s="115" t="s">
        <v>211</v>
      </c>
      <c r="H1012" s="115" t="s">
        <v>16</v>
      </c>
      <c r="I1012" t="s">
        <v>199</v>
      </c>
      <c r="J1012" s="115" t="s">
        <v>1226</v>
      </c>
      <c r="L1012" s="115" t="s">
        <v>18</v>
      </c>
      <c r="U1012"/>
      <c r="V1012" t="s">
        <v>4414</v>
      </c>
    </row>
    <row r="1013" spans="1:35" ht="18" x14ac:dyDescent="0.25">
      <c r="A1013" s="235">
        <v>315653</v>
      </c>
      <c r="B1013" s="235" t="s">
        <v>5442</v>
      </c>
      <c r="C1013" s="235" t="s">
        <v>305</v>
      </c>
      <c r="D1013" s="235" t="s">
        <v>460</v>
      </c>
      <c r="E1013"/>
      <c r="F1013" s="126"/>
      <c r="G1013" s="236"/>
      <c r="H1013"/>
      <c r="I1013" t="s">
        <v>107</v>
      </c>
      <c r="J1013" s="236"/>
      <c r="K1013"/>
      <c r="L1013"/>
      <c r="M1013"/>
      <c r="N1013"/>
      <c r="O1013"/>
      <c r="P1013"/>
      <c r="Q1013"/>
      <c r="U1013"/>
      <c r="V1013" t="s">
        <v>4335</v>
      </c>
      <c r="W1013" s="236"/>
      <c r="X1013"/>
      <c r="Y1013"/>
      <c r="Z1013"/>
      <c r="AA1013"/>
      <c r="AB1013"/>
      <c r="AC1013"/>
      <c r="AD1013"/>
      <c r="AE1013"/>
      <c r="AF1013"/>
      <c r="AG1013"/>
      <c r="AH1013" s="115" t="s">
        <v>4308</v>
      </c>
      <c r="AI1013" s="115" t="e">
        <f>VLOOKUP(A1013,'[2]دراسات قانونية'!$A$3:$E$600,1,0)</f>
        <v>#N/A</v>
      </c>
    </row>
    <row r="1014" spans="1:35" ht="18" hidden="1" x14ac:dyDescent="0.25">
      <c r="A1014" s="235">
        <v>315654</v>
      </c>
      <c r="B1014" s="235" t="s">
        <v>5443</v>
      </c>
      <c r="C1014" s="235" t="e">
        <v>#N/A</v>
      </c>
      <c r="D1014" s="235" t="e">
        <v>#N/A</v>
      </c>
      <c r="E1014"/>
      <c r="F1014" s="126"/>
      <c r="G1014" s="236"/>
      <c r="H1014"/>
      <c r="I1014" t="s">
        <v>199</v>
      </c>
      <c r="J1014" s="236"/>
      <c r="K1014"/>
      <c r="L1014"/>
      <c r="M1014"/>
      <c r="N1014"/>
      <c r="O1014"/>
      <c r="P1014"/>
      <c r="Q1014"/>
      <c r="U1014"/>
      <c r="V1014">
        <v>0</v>
      </c>
      <c r="W1014" s="236"/>
      <c r="X1014"/>
      <c r="Y1014"/>
      <c r="Z1014"/>
      <c r="AA1014"/>
      <c r="AB1014"/>
      <c r="AC1014"/>
      <c r="AD1014"/>
      <c r="AE1014"/>
      <c r="AF1014"/>
      <c r="AG1014"/>
      <c r="AI1014" s="115">
        <f>VLOOKUP(A1014,'[2]دراسات قانونية'!$A$3:$E$600,1,0)</f>
        <v>315654</v>
      </c>
    </row>
    <row r="1015" spans="1:35" hidden="1" x14ac:dyDescent="0.25">
      <c r="A1015">
        <v>315673</v>
      </c>
      <c r="B1015" t="s">
        <v>5444</v>
      </c>
      <c r="C1015" t="s">
        <v>362</v>
      </c>
      <c r="D1015" t="s">
        <v>521</v>
      </c>
      <c r="E1015" t="s">
        <v>76</v>
      </c>
      <c r="F1015" s="126">
        <v>23246</v>
      </c>
      <c r="G1015" t="s">
        <v>18</v>
      </c>
      <c r="H1015" t="s">
        <v>16</v>
      </c>
      <c r="I1015" t="s">
        <v>129</v>
      </c>
      <c r="J1015"/>
      <c r="K1015"/>
      <c r="L1015"/>
      <c r="M1015"/>
      <c r="N1015"/>
      <c r="O1015"/>
      <c r="P1015"/>
      <c r="Q1015"/>
      <c r="U1015"/>
      <c r="V1015" t="s">
        <v>4414</v>
      </c>
      <c r="W1015"/>
      <c r="X1015"/>
      <c r="Y1015"/>
      <c r="Z1015"/>
      <c r="AA1015"/>
      <c r="AB1015"/>
      <c r="AC1015"/>
      <c r="AD1015" t="s">
        <v>4308</v>
      </c>
      <c r="AE1015" t="s">
        <v>4308</v>
      </c>
      <c r="AF1015" t="s">
        <v>4308</v>
      </c>
      <c r="AG1015" t="s">
        <v>4308</v>
      </c>
      <c r="AH1015" s="115" t="s">
        <v>4308</v>
      </c>
    </row>
    <row r="1016" spans="1:35" ht="18" x14ac:dyDescent="0.25">
      <c r="A1016" s="235">
        <v>315676</v>
      </c>
      <c r="B1016" s="235" t="s">
        <v>5445</v>
      </c>
      <c r="C1016" s="235" t="s">
        <v>678</v>
      </c>
      <c r="D1016" s="235" t="s">
        <v>1242</v>
      </c>
      <c r="E1016"/>
      <c r="F1016" s="126"/>
      <c r="G1016" s="236"/>
      <c r="H1016"/>
      <c r="I1016" t="s">
        <v>107</v>
      </c>
      <c r="J1016" s="236"/>
      <c r="K1016"/>
      <c r="L1016"/>
      <c r="M1016"/>
      <c r="N1016"/>
      <c r="O1016"/>
      <c r="P1016"/>
      <c r="Q1016"/>
      <c r="U1016"/>
      <c r="V1016" t="s">
        <v>4334</v>
      </c>
      <c r="W1016" s="236"/>
      <c r="X1016"/>
      <c r="Y1016"/>
      <c r="Z1016"/>
      <c r="AA1016"/>
      <c r="AB1016"/>
      <c r="AC1016"/>
      <c r="AD1016"/>
      <c r="AE1016"/>
      <c r="AF1016"/>
      <c r="AG1016"/>
      <c r="AH1016" s="115" t="s">
        <v>4308</v>
      </c>
      <c r="AI1016" s="115" t="e">
        <f>VLOOKUP(A1016,'[2]دراسات قانونية'!$A$3:$E$600,1,0)</f>
        <v>#N/A</v>
      </c>
    </row>
    <row r="1017" spans="1:35" hidden="1" x14ac:dyDescent="0.25">
      <c r="A1017" s="115">
        <v>315679</v>
      </c>
      <c r="B1017" s="115" t="s">
        <v>1317</v>
      </c>
      <c r="C1017" s="115" t="s">
        <v>250</v>
      </c>
      <c r="D1017" s="115" t="s">
        <v>425</v>
      </c>
      <c r="E1017" s="115" t="s">
        <v>76</v>
      </c>
      <c r="F1017" s="237">
        <v>28934</v>
      </c>
      <c r="G1017" s="115" t="s">
        <v>37</v>
      </c>
      <c r="H1017" s="115" t="s">
        <v>16</v>
      </c>
      <c r="I1017" t="s">
        <v>199</v>
      </c>
      <c r="J1017" s="115" t="s">
        <v>15</v>
      </c>
      <c r="L1017" s="115" t="s">
        <v>37</v>
      </c>
      <c r="U1017"/>
      <c r="V1017" t="s">
        <v>4335</v>
      </c>
      <c r="AH1017" s="115" t="s">
        <v>4308</v>
      </c>
    </row>
    <row r="1018" spans="1:35" hidden="1" x14ac:dyDescent="0.25">
      <c r="A1018">
        <v>315681</v>
      </c>
      <c r="B1018" t="s">
        <v>5446</v>
      </c>
      <c r="C1018" t="s">
        <v>518</v>
      </c>
      <c r="D1018" t="s">
        <v>405</v>
      </c>
      <c r="E1018" t="s">
        <v>77</v>
      </c>
      <c r="F1018" s="126">
        <v>29337</v>
      </c>
      <c r="G1018" t="s">
        <v>37</v>
      </c>
      <c r="H1018" t="s">
        <v>16</v>
      </c>
      <c r="I1018" t="s">
        <v>136</v>
      </c>
      <c r="J1018"/>
      <c r="K1018"/>
      <c r="L1018"/>
      <c r="M1018"/>
      <c r="N1018"/>
      <c r="O1018"/>
      <c r="P1018"/>
      <c r="Q1018"/>
      <c r="U1018"/>
      <c r="V1018" t="s">
        <v>4414</v>
      </c>
      <c r="W1018"/>
      <c r="X1018"/>
      <c r="Y1018"/>
      <c r="Z1018"/>
      <c r="AA1018"/>
      <c r="AB1018"/>
      <c r="AC1018"/>
      <c r="AD1018" t="s">
        <v>4308</v>
      </c>
      <c r="AE1018" t="s">
        <v>4308</v>
      </c>
      <c r="AF1018" t="s">
        <v>4308</v>
      </c>
      <c r="AG1018" t="s">
        <v>4308</v>
      </c>
      <c r="AH1018" s="115" t="s">
        <v>4308</v>
      </c>
    </row>
    <row r="1019" spans="1:35" ht="18" hidden="1" x14ac:dyDescent="0.25">
      <c r="A1019" s="235">
        <v>315687</v>
      </c>
      <c r="B1019" s="235" t="s">
        <v>5447</v>
      </c>
      <c r="C1019" s="235" t="s">
        <v>227</v>
      </c>
      <c r="D1019" s="235" t="s">
        <v>1242</v>
      </c>
      <c r="E1019"/>
      <c r="F1019" s="126"/>
      <c r="G1019" s="236"/>
      <c r="H1019"/>
      <c r="I1019" t="s">
        <v>129</v>
      </c>
      <c r="J1019" s="236"/>
      <c r="K1019"/>
      <c r="L1019"/>
      <c r="M1019"/>
      <c r="N1019"/>
      <c r="O1019"/>
      <c r="P1019"/>
      <c r="Q1019"/>
      <c r="U1019"/>
      <c r="V1019" t="s">
        <v>4335</v>
      </c>
      <c r="W1019" s="236"/>
      <c r="X1019"/>
      <c r="Y1019"/>
      <c r="Z1019"/>
      <c r="AA1019"/>
      <c r="AB1019"/>
      <c r="AC1019"/>
      <c r="AD1019"/>
      <c r="AE1019"/>
      <c r="AF1019"/>
      <c r="AG1019"/>
      <c r="AH1019" s="115" t="s">
        <v>4308</v>
      </c>
    </row>
    <row r="1020" spans="1:35" ht="18" hidden="1" x14ac:dyDescent="0.25">
      <c r="A1020" s="235">
        <v>315699</v>
      </c>
      <c r="B1020" s="235" t="s">
        <v>5448</v>
      </c>
      <c r="C1020" s="235" t="s">
        <v>295</v>
      </c>
      <c r="D1020" s="235" t="s">
        <v>1242</v>
      </c>
      <c r="E1020"/>
      <c r="F1020" s="126"/>
      <c r="G1020" s="236"/>
      <c r="H1020"/>
      <c r="I1020" t="s">
        <v>129</v>
      </c>
      <c r="J1020" s="236"/>
      <c r="K1020"/>
      <c r="L1020"/>
      <c r="M1020"/>
      <c r="N1020"/>
      <c r="O1020"/>
      <c r="P1020"/>
      <c r="Q1020"/>
      <c r="U1020"/>
      <c r="V1020" t="s">
        <v>4335</v>
      </c>
      <c r="W1020" s="236"/>
      <c r="X1020"/>
      <c r="Y1020"/>
      <c r="Z1020"/>
      <c r="AA1020"/>
      <c r="AB1020"/>
      <c r="AC1020"/>
      <c r="AD1020"/>
      <c r="AE1020"/>
      <c r="AF1020"/>
      <c r="AG1020"/>
      <c r="AH1020" s="115" t="s">
        <v>4308</v>
      </c>
    </row>
    <row r="1021" spans="1:35" ht="18" hidden="1" x14ac:dyDescent="0.25">
      <c r="A1021" s="235">
        <v>315700</v>
      </c>
      <c r="B1021" s="235" t="s">
        <v>5449</v>
      </c>
      <c r="C1021" s="235" t="s">
        <v>227</v>
      </c>
      <c r="D1021" s="235" t="s">
        <v>257</v>
      </c>
      <c r="E1021"/>
      <c r="F1021" s="126"/>
      <c r="G1021" s="236"/>
      <c r="H1021"/>
      <c r="I1021" t="s">
        <v>199</v>
      </c>
      <c r="J1021" s="236"/>
      <c r="K1021"/>
      <c r="L1021"/>
      <c r="M1021"/>
      <c r="N1021"/>
      <c r="O1021"/>
      <c r="P1021"/>
      <c r="Q1021"/>
      <c r="U1021"/>
      <c r="V1021" t="s">
        <v>4335</v>
      </c>
      <c r="W1021" s="236"/>
      <c r="X1021"/>
      <c r="Y1021"/>
      <c r="Z1021"/>
      <c r="AA1021"/>
      <c r="AB1021"/>
      <c r="AC1021"/>
      <c r="AD1021"/>
      <c r="AE1021"/>
      <c r="AF1021"/>
      <c r="AG1021"/>
      <c r="AH1021" s="115" t="s">
        <v>4308</v>
      </c>
    </row>
    <row r="1022" spans="1:35" ht="18" hidden="1" x14ac:dyDescent="0.25">
      <c r="A1022" s="235">
        <v>315705</v>
      </c>
      <c r="B1022" s="235" t="s">
        <v>5450</v>
      </c>
      <c r="C1022" s="235" t="s">
        <v>227</v>
      </c>
      <c r="D1022" s="235" t="s">
        <v>230</v>
      </c>
      <c r="E1022"/>
      <c r="F1022" s="126"/>
      <c r="G1022" s="236"/>
      <c r="H1022"/>
      <c r="I1022" t="s">
        <v>136</v>
      </c>
      <c r="J1022" s="236"/>
      <c r="K1022"/>
      <c r="L1022"/>
      <c r="M1022"/>
      <c r="N1022"/>
      <c r="O1022"/>
      <c r="P1022"/>
      <c r="Q1022"/>
      <c r="U1022"/>
      <c r="V1022" t="s">
        <v>4335</v>
      </c>
      <c r="W1022" s="236"/>
      <c r="X1022"/>
      <c r="Y1022"/>
      <c r="Z1022"/>
      <c r="AA1022"/>
      <c r="AB1022"/>
      <c r="AC1022"/>
      <c r="AD1022"/>
      <c r="AE1022"/>
      <c r="AF1022"/>
      <c r="AG1022"/>
      <c r="AH1022" s="115" t="s">
        <v>4308</v>
      </c>
    </row>
    <row r="1023" spans="1:35" ht="18" hidden="1" x14ac:dyDescent="0.25">
      <c r="A1023" s="235">
        <v>315716</v>
      </c>
      <c r="B1023" s="235" t="s">
        <v>5451</v>
      </c>
      <c r="C1023" s="235" t="s">
        <v>355</v>
      </c>
      <c r="D1023" s="235" t="s">
        <v>281</v>
      </c>
      <c r="E1023"/>
      <c r="F1023" s="126"/>
      <c r="G1023" s="236"/>
      <c r="H1023"/>
      <c r="I1023" t="s">
        <v>199</v>
      </c>
      <c r="J1023" s="236"/>
      <c r="K1023"/>
      <c r="L1023"/>
      <c r="M1023"/>
      <c r="N1023"/>
      <c r="O1023"/>
      <c r="P1023"/>
      <c r="Q1023"/>
      <c r="U1023"/>
      <c r="V1023">
        <v>0</v>
      </c>
      <c r="W1023" s="236"/>
      <c r="X1023"/>
      <c r="Y1023"/>
      <c r="Z1023"/>
      <c r="AA1023"/>
      <c r="AB1023"/>
      <c r="AC1023"/>
      <c r="AD1023"/>
      <c r="AE1023"/>
      <c r="AF1023"/>
      <c r="AG1023"/>
      <c r="AH1023" s="115" t="s">
        <v>4308</v>
      </c>
    </row>
    <row r="1024" spans="1:35" ht="18" hidden="1" x14ac:dyDescent="0.25">
      <c r="A1024" s="235">
        <v>315719</v>
      </c>
      <c r="B1024" s="235" t="s">
        <v>5452</v>
      </c>
      <c r="C1024" s="235" t="s">
        <v>674</v>
      </c>
      <c r="D1024" s="235" t="s">
        <v>281</v>
      </c>
      <c r="E1024"/>
      <c r="F1024" s="126"/>
      <c r="G1024" s="236"/>
      <c r="H1024"/>
      <c r="I1024" t="s">
        <v>199</v>
      </c>
      <c r="J1024" s="236"/>
      <c r="K1024"/>
      <c r="L1024"/>
      <c r="M1024"/>
      <c r="N1024"/>
      <c r="O1024"/>
      <c r="P1024"/>
      <c r="Q1024"/>
      <c r="U1024"/>
      <c r="V1024" t="s">
        <v>4329</v>
      </c>
      <c r="W1024" s="236"/>
      <c r="X1024"/>
      <c r="Y1024"/>
      <c r="Z1024"/>
      <c r="AA1024"/>
      <c r="AB1024"/>
      <c r="AC1024"/>
      <c r="AD1024"/>
      <c r="AE1024"/>
      <c r="AF1024"/>
      <c r="AG1024"/>
      <c r="AH1024" s="115" t="s">
        <v>4308</v>
      </c>
    </row>
    <row r="1025" spans="1:35" ht="18" hidden="1" x14ac:dyDescent="0.25">
      <c r="A1025" s="235">
        <v>315721</v>
      </c>
      <c r="B1025" s="235" t="s">
        <v>5453</v>
      </c>
      <c r="C1025" s="235" t="s">
        <v>5454</v>
      </c>
      <c r="D1025" s="235" t="s">
        <v>1242</v>
      </c>
      <c r="E1025"/>
      <c r="F1025" s="126"/>
      <c r="G1025" s="236"/>
      <c r="H1025"/>
      <c r="I1025" t="s">
        <v>129</v>
      </c>
      <c r="J1025" s="236"/>
      <c r="K1025"/>
      <c r="L1025"/>
      <c r="M1025"/>
      <c r="N1025"/>
      <c r="O1025"/>
      <c r="P1025"/>
      <c r="Q1025"/>
      <c r="U1025"/>
      <c r="V1025" t="s">
        <v>4335</v>
      </c>
      <c r="W1025" s="236"/>
      <c r="X1025"/>
      <c r="Y1025"/>
      <c r="Z1025"/>
      <c r="AA1025"/>
      <c r="AB1025"/>
      <c r="AC1025"/>
      <c r="AD1025"/>
      <c r="AE1025"/>
      <c r="AF1025"/>
      <c r="AG1025"/>
      <c r="AH1025" s="115" t="s">
        <v>4308</v>
      </c>
    </row>
    <row r="1026" spans="1:35" hidden="1" x14ac:dyDescent="0.25">
      <c r="A1026">
        <v>315735</v>
      </c>
      <c r="B1026" t="s">
        <v>5455</v>
      </c>
      <c r="C1026" t="s">
        <v>219</v>
      </c>
      <c r="D1026" t="s">
        <v>5456</v>
      </c>
      <c r="E1026"/>
      <c r="F1026" s="126"/>
      <c r="G1026"/>
      <c r="H1026"/>
      <c r="I1026" t="s">
        <v>136</v>
      </c>
      <c r="J1026"/>
      <c r="K1026"/>
      <c r="L1026"/>
      <c r="M1026"/>
      <c r="N1026"/>
      <c r="O1026"/>
      <c r="P1026"/>
      <c r="Q1026"/>
      <c r="U1026"/>
      <c r="V1026" t="s">
        <v>4338</v>
      </c>
      <c r="W1026"/>
      <c r="X1026"/>
      <c r="Y1026"/>
      <c r="Z1026"/>
      <c r="AA1026"/>
      <c r="AB1026"/>
      <c r="AC1026"/>
      <c r="AD1026"/>
      <c r="AE1026"/>
      <c r="AF1026"/>
      <c r="AG1026"/>
      <c r="AH1026" s="115" t="s">
        <v>4308</v>
      </c>
    </row>
    <row r="1027" spans="1:35" hidden="1" x14ac:dyDescent="0.25">
      <c r="A1027" s="115">
        <v>315738</v>
      </c>
      <c r="B1027" s="115" t="s">
        <v>2128</v>
      </c>
      <c r="C1027" s="115" t="s">
        <v>377</v>
      </c>
      <c r="D1027" s="115" t="s">
        <v>312</v>
      </c>
      <c r="E1027" s="115" t="s">
        <v>76</v>
      </c>
      <c r="F1027" s="237">
        <v>32522</v>
      </c>
      <c r="G1027" s="115" t="s">
        <v>918</v>
      </c>
      <c r="H1027" s="115" t="s">
        <v>16</v>
      </c>
      <c r="I1027" t="s">
        <v>199</v>
      </c>
      <c r="J1027" s="115" t="s">
        <v>1226</v>
      </c>
      <c r="L1027" s="115" t="s">
        <v>18</v>
      </c>
      <c r="U1027"/>
      <c r="V1027" t="s">
        <v>4336</v>
      </c>
      <c r="AH1027" s="115" t="s">
        <v>4308</v>
      </c>
    </row>
    <row r="1028" spans="1:35" ht="18" hidden="1" x14ac:dyDescent="0.25">
      <c r="A1028" s="235">
        <v>315748</v>
      </c>
      <c r="B1028" s="235" t="s">
        <v>5457</v>
      </c>
      <c r="C1028" s="235" t="s">
        <v>351</v>
      </c>
      <c r="D1028" s="235" t="s">
        <v>1242</v>
      </c>
      <c r="E1028"/>
      <c r="F1028" s="126"/>
      <c r="G1028" s="236"/>
      <c r="H1028"/>
      <c r="I1028" t="s">
        <v>136</v>
      </c>
      <c r="J1028" s="236"/>
      <c r="K1028"/>
      <c r="L1028"/>
      <c r="M1028"/>
      <c r="N1028"/>
      <c r="O1028"/>
      <c r="P1028"/>
      <c r="Q1028"/>
      <c r="U1028"/>
      <c r="V1028" t="s">
        <v>4334</v>
      </c>
      <c r="W1028" s="236"/>
      <c r="X1028"/>
      <c r="Y1028"/>
      <c r="Z1028"/>
      <c r="AA1028"/>
      <c r="AB1028"/>
      <c r="AC1028"/>
      <c r="AD1028"/>
      <c r="AE1028"/>
      <c r="AF1028"/>
      <c r="AG1028"/>
      <c r="AH1028" s="115" t="s">
        <v>4308</v>
      </c>
    </row>
    <row r="1029" spans="1:35" hidden="1" x14ac:dyDescent="0.25">
      <c r="A1029" s="115">
        <v>315764</v>
      </c>
      <c r="B1029" s="115" t="s">
        <v>1915</v>
      </c>
      <c r="C1029" s="115" t="s">
        <v>250</v>
      </c>
      <c r="D1029" s="115" t="s">
        <v>424</v>
      </c>
      <c r="E1029" s="115" t="s">
        <v>77</v>
      </c>
      <c r="F1029" s="237">
        <v>32978</v>
      </c>
      <c r="G1029" s="115" t="s">
        <v>847</v>
      </c>
      <c r="H1029" s="115" t="s">
        <v>16</v>
      </c>
      <c r="I1029" t="s">
        <v>199</v>
      </c>
      <c r="J1029" s="115" t="s">
        <v>1226</v>
      </c>
      <c r="L1029" s="115" t="s">
        <v>30</v>
      </c>
      <c r="U1029"/>
      <c r="V1029" t="s">
        <v>4331</v>
      </c>
    </row>
    <row r="1030" spans="1:35" hidden="1" x14ac:dyDescent="0.25">
      <c r="A1030" s="115">
        <v>315770</v>
      </c>
      <c r="B1030" s="115" t="s">
        <v>3453</v>
      </c>
      <c r="C1030" s="115" t="s">
        <v>601</v>
      </c>
      <c r="D1030" s="115" t="s">
        <v>275</v>
      </c>
      <c r="E1030" s="115" t="s">
        <v>76</v>
      </c>
      <c r="F1030" s="237">
        <v>32516</v>
      </c>
      <c r="G1030" s="115" t="s">
        <v>401</v>
      </c>
      <c r="H1030" s="115" t="s">
        <v>16</v>
      </c>
      <c r="I1030" t="s">
        <v>199</v>
      </c>
      <c r="J1030" s="115" t="s">
        <v>15</v>
      </c>
      <c r="L1030" s="115" t="s">
        <v>18</v>
      </c>
      <c r="U1030"/>
      <c r="V1030" t="s">
        <v>4414</v>
      </c>
      <c r="AG1030" s="115" t="s">
        <v>4308</v>
      </c>
      <c r="AH1030" s="115" t="s">
        <v>4308</v>
      </c>
    </row>
    <row r="1031" spans="1:35" hidden="1" x14ac:dyDescent="0.25">
      <c r="A1031">
        <v>315777</v>
      </c>
      <c r="B1031" t="s">
        <v>5458</v>
      </c>
      <c r="C1031" t="s">
        <v>227</v>
      </c>
      <c r="D1031" t="s">
        <v>880</v>
      </c>
      <c r="E1031" t="s">
        <v>77</v>
      </c>
      <c r="F1031" s="126">
        <v>33482</v>
      </c>
      <c r="G1031" t="s">
        <v>18</v>
      </c>
      <c r="H1031" t="s">
        <v>16</v>
      </c>
      <c r="I1031" t="s">
        <v>136</v>
      </c>
      <c r="J1031" t="s">
        <v>1226</v>
      </c>
      <c r="K1031"/>
      <c r="L1031" t="s">
        <v>18</v>
      </c>
      <c r="M1031"/>
      <c r="N1031"/>
      <c r="O1031"/>
      <c r="P1031"/>
      <c r="Q1031"/>
      <c r="U1031"/>
      <c r="V1031" t="s">
        <v>16623</v>
      </c>
      <c r="W1031"/>
      <c r="X1031"/>
      <c r="Y1031"/>
      <c r="Z1031"/>
      <c r="AA1031"/>
      <c r="AB1031"/>
      <c r="AC1031"/>
      <c r="AD1031"/>
      <c r="AE1031" t="s">
        <v>4308</v>
      </c>
      <c r="AF1031" t="s">
        <v>4308</v>
      </c>
      <c r="AG1031" t="s">
        <v>4308</v>
      </c>
      <c r="AH1031" s="115" t="s">
        <v>4308</v>
      </c>
    </row>
    <row r="1032" spans="1:35" hidden="1" x14ac:dyDescent="0.25">
      <c r="A1032" s="115">
        <v>315791</v>
      </c>
      <c r="B1032" s="115" t="s">
        <v>3454</v>
      </c>
      <c r="C1032" s="115" t="s">
        <v>212</v>
      </c>
      <c r="D1032" s="115" t="s">
        <v>884</v>
      </c>
      <c r="E1032" s="115" t="s">
        <v>77</v>
      </c>
      <c r="F1032" s="237">
        <v>30834</v>
      </c>
      <c r="G1032" s="115" t="s">
        <v>18</v>
      </c>
      <c r="H1032" s="115" t="s">
        <v>16</v>
      </c>
      <c r="I1032" t="s">
        <v>199</v>
      </c>
      <c r="J1032" s="115" t="s">
        <v>1226</v>
      </c>
      <c r="L1032" s="115" t="s">
        <v>18</v>
      </c>
      <c r="U1032"/>
      <c r="V1032" t="s">
        <v>16623</v>
      </c>
      <c r="AE1032" s="115" t="s">
        <v>4308</v>
      </c>
      <c r="AF1032" s="115" t="s">
        <v>4308</v>
      </c>
      <c r="AG1032" s="115" t="s">
        <v>4308</v>
      </c>
      <c r="AH1032" s="115" t="s">
        <v>4308</v>
      </c>
    </row>
    <row r="1033" spans="1:35" ht="18" hidden="1" x14ac:dyDescent="0.25">
      <c r="A1033" s="235">
        <v>315820</v>
      </c>
      <c r="B1033" s="235" t="s">
        <v>5459</v>
      </c>
      <c r="C1033" s="235" t="s">
        <v>865</v>
      </c>
      <c r="D1033" s="235" t="s">
        <v>1242</v>
      </c>
      <c r="E1033"/>
      <c r="F1033" s="126"/>
      <c r="G1033" s="236"/>
      <c r="H1033"/>
      <c r="I1033" t="s">
        <v>129</v>
      </c>
      <c r="J1033" s="236"/>
      <c r="K1033"/>
      <c r="L1033"/>
      <c r="M1033"/>
      <c r="N1033"/>
      <c r="O1033"/>
      <c r="P1033"/>
      <c r="Q1033"/>
      <c r="U1033"/>
      <c r="V1033" t="s">
        <v>4335</v>
      </c>
      <c r="W1033" s="236"/>
      <c r="X1033"/>
      <c r="Y1033"/>
      <c r="Z1033"/>
      <c r="AA1033"/>
      <c r="AB1033"/>
      <c r="AC1033"/>
      <c r="AD1033"/>
      <c r="AE1033"/>
      <c r="AF1033"/>
      <c r="AG1033"/>
      <c r="AH1033" s="115" t="s">
        <v>4308</v>
      </c>
    </row>
    <row r="1034" spans="1:35" ht="18" hidden="1" x14ac:dyDescent="0.25">
      <c r="A1034" s="235">
        <v>315824</v>
      </c>
      <c r="B1034" s="235" t="s">
        <v>5460</v>
      </c>
      <c r="C1034" s="235" t="s">
        <v>1011</v>
      </c>
      <c r="D1034" s="235" t="s">
        <v>1242</v>
      </c>
      <c r="E1034"/>
      <c r="F1034" s="126"/>
      <c r="G1034" s="236"/>
      <c r="H1034"/>
      <c r="I1034" t="s">
        <v>129</v>
      </c>
      <c r="J1034" s="236"/>
      <c r="K1034"/>
      <c r="L1034"/>
      <c r="M1034"/>
      <c r="N1034"/>
      <c r="O1034"/>
      <c r="P1034"/>
      <c r="Q1034"/>
      <c r="U1034"/>
      <c r="V1034" t="s">
        <v>4335</v>
      </c>
      <c r="W1034" s="236"/>
      <c r="X1034"/>
      <c r="Y1034"/>
      <c r="Z1034"/>
      <c r="AA1034"/>
      <c r="AB1034"/>
      <c r="AC1034"/>
      <c r="AD1034"/>
      <c r="AE1034"/>
      <c r="AF1034"/>
      <c r="AG1034"/>
      <c r="AH1034" s="115" t="s">
        <v>4308</v>
      </c>
    </row>
    <row r="1035" spans="1:35" hidden="1" x14ac:dyDescent="0.25">
      <c r="A1035" s="115">
        <v>315831</v>
      </c>
      <c r="B1035" s="115" t="s">
        <v>2775</v>
      </c>
      <c r="C1035" s="115" t="s">
        <v>1320</v>
      </c>
      <c r="D1035" s="115" t="s">
        <v>1426</v>
      </c>
      <c r="E1035" s="115" t="s">
        <v>76</v>
      </c>
      <c r="F1035" s="237">
        <v>32334</v>
      </c>
      <c r="G1035" s="115" t="s">
        <v>30</v>
      </c>
      <c r="H1035" s="115" t="s">
        <v>16</v>
      </c>
      <c r="I1035" t="s">
        <v>199</v>
      </c>
      <c r="U1035"/>
      <c r="V1035">
        <v>0</v>
      </c>
    </row>
    <row r="1036" spans="1:35" hidden="1" x14ac:dyDescent="0.25">
      <c r="A1036">
        <v>315833</v>
      </c>
      <c r="B1036" t="s">
        <v>5461</v>
      </c>
      <c r="C1036" t="s">
        <v>614</v>
      </c>
      <c r="D1036" t="s">
        <v>370</v>
      </c>
      <c r="E1036" t="s">
        <v>76</v>
      </c>
      <c r="F1036" s="126">
        <v>32261</v>
      </c>
      <c r="G1036" t="s">
        <v>5462</v>
      </c>
      <c r="H1036" t="s">
        <v>16</v>
      </c>
      <c r="I1036" t="s">
        <v>136</v>
      </c>
      <c r="J1036"/>
      <c r="K1036"/>
      <c r="L1036"/>
      <c r="M1036"/>
      <c r="N1036"/>
      <c r="O1036"/>
      <c r="P1036"/>
      <c r="Q1036"/>
      <c r="U1036"/>
      <c r="V1036" t="s">
        <v>4329</v>
      </c>
      <c r="W1036"/>
      <c r="X1036"/>
      <c r="Y1036"/>
      <c r="Z1036"/>
      <c r="AA1036"/>
      <c r="AB1036" t="s">
        <v>4308</v>
      </c>
      <c r="AC1036" t="s">
        <v>4308</v>
      </c>
      <c r="AD1036" t="s">
        <v>4308</v>
      </c>
      <c r="AE1036" t="s">
        <v>4308</v>
      </c>
      <c r="AF1036" t="s">
        <v>4308</v>
      </c>
      <c r="AG1036" t="s">
        <v>4308</v>
      </c>
      <c r="AH1036" s="115" t="s">
        <v>4308</v>
      </c>
    </row>
    <row r="1037" spans="1:35" hidden="1" x14ac:dyDescent="0.25">
      <c r="A1037">
        <v>315839</v>
      </c>
      <c r="B1037" t="s">
        <v>5463</v>
      </c>
      <c r="C1037" t="s">
        <v>339</v>
      </c>
      <c r="D1037" t="s">
        <v>5464</v>
      </c>
      <c r="E1037" t="s">
        <v>77</v>
      </c>
      <c r="F1037" s="126">
        <v>32371</v>
      </c>
      <c r="G1037" t="s">
        <v>1520</v>
      </c>
      <c r="H1037" t="s">
        <v>16</v>
      </c>
      <c r="I1037" t="s">
        <v>136</v>
      </c>
      <c r="J1037" t="s">
        <v>1226</v>
      </c>
      <c r="K1037"/>
      <c r="L1037" t="s">
        <v>73</v>
      </c>
      <c r="M1037"/>
      <c r="N1037"/>
      <c r="O1037"/>
      <c r="P1037"/>
      <c r="Q1037"/>
      <c r="U1037"/>
      <c r="V1037" t="s">
        <v>4329</v>
      </c>
      <c r="W1037"/>
      <c r="X1037"/>
      <c r="Y1037"/>
      <c r="Z1037"/>
      <c r="AA1037"/>
      <c r="AB1037"/>
      <c r="AC1037"/>
      <c r="AD1037"/>
      <c r="AE1037"/>
      <c r="AF1037"/>
      <c r="AG1037"/>
      <c r="AH1037" s="115" t="s">
        <v>4308</v>
      </c>
    </row>
    <row r="1038" spans="1:35" ht="18" hidden="1" x14ac:dyDescent="0.25">
      <c r="A1038" s="235">
        <v>315843</v>
      </c>
      <c r="B1038" s="235" t="s">
        <v>5465</v>
      </c>
      <c r="C1038" s="235" t="s">
        <v>733</v>
      </c>
      <c r="D1038" s="235" t="s">
        <v>5466</v>
      </c>
      <c r="E1038"/>
      <c r="F1038" s="126"/>
      <c r="G1038" s="236"/>
      <c r="H1038"/>
      <c r="I1038" t="s">
        <v>199</v>
      </c>
      <c r="J1038" s="236"/>
      <c r="K1038"/>
      <c r="L1038"/>
      <c r="M1038"/>
      <c r="N1038"/>
      <c r="O1038"/>
      <c r="P1038"/>
      <c r="Q1038"/>
      <c r="U1038"/>
      <c r="V1038">
        <v>0</v>
      </c>
      <c r="W1038" s="236"/>
      <c r="X1038"/>
      <c r="Y1038"/>
      <c r="Z1038"/>
      <c r="AA1038"/>
      <c r="AB1038"/>
      <c r="AC1038"/>
      <c r="AD1038"/>
      <c r="AE1038"/>
      <c r="AF1038"/>
      <c r="AG1038"/>
      <c r="AH1038" s="115" t="s">
        <v>4308</v>
      </c>
    </row>
    <row r="1039" spans="1:35" ht="18" hidden="1" x14ac:dyDescent="0.25">
      <c r="A1039" s="235">
        <v>315877</v>
      </c>
      <c r="B1039" s="235" t="s">
        <v>5467</v>
      </c>
      <c r="C1039" s="235" t="s">
        <v>227</v>
      </c>
      <c r="D1039" s="235" t="s">
        <v>807</v>
      </c>
      <c r="E1039"/>
      <c r="F1039" s="126"/>
      <c r="G1039" s="236"/>
      <c r="H1039"/>
      <c r="I1039" t="s">
        <v>199</v>
      </c>
      <c r="J1039" s="236"/>
      <c r="K1039"/>
      <c r="L1039"/>
      <c r="M1039"/>
      <c r="N1039"/>
      <c r="O1039"/>
      <c r="P1039"/>
      <c r="Q1039"/>
      <c r="U1039"/>
      <c r="V1039">
        <v>0</v>
      </c>
      <c r="W1039" s="236"/>
      <c r="X1039"/>
      <c r="Y1039"/>
      <c r="Z1039"/>
      <c r="AA1039"/>
      <c r="AB1039"/>
      <c r="AC1039"/>
      <c r="AD1039"/>
      <c r="AE1039"/>
      <c r="AF1039"/>
      <c r="AG1039"/>
      <c r="AH1039" s="115" t="s">
        <v>4308</v>
      </c>
    </row>
    <row r="1040" spans="1:35" ht="18" x14ac:dyDescent="0.25">
      <c r="A1040" s="235">
        <v>315909</v>
      </c>
      <c r="B1040" s="235" t="s">
        <v>5468</v>
      </c>
      <c r="C1040" s="235" t="s">
        <v>227</v>
      </c>
      <c r="D1040" s="235" t="s">
        <v>238</v>
      </c>
      <c r="E1040"/>
      <c r="F1040" s="126"/>
      <c r="G1040" s="236"/>
      <c r="H1040"/>
      <c r="I1040" t="s">
        <v>107</v>
      </c>
      <c r="J1040" s="236"/>
      <c r="K1040"/>
      <c r="L1040"/>
      <c r="M1040"/>
      <c r="N1040"/>
      <c r="O1040"/>
      <c r="P1040"/>
      <c r="Q1040"/>
      <c r="U1040"/>
      <c r="V1040" t="s">
        <v>4334</v>
      </c>
      <c r="W1040" s="236"/>
      <c r="X1040"/>
      <c r="Y1040"/>
      <c r="Z1040"/>
      <c r="AA1040"/>
      <c r="AB1040"/>
      <c r="AC1040"/>
      <c r="AD1040"/>
      <c r="AE1040"/>
      <c r="AF1040"/>
      <c r="AG1040"/>
      <c r="AH1040" s="115" t="s">
        <v>4308</v>
      </c>
      <c r="AI1040" s="115" t="e">
        <f>VLOOKUP(A1040,'[2]دراسات قانونية'!$A$3:$E$600,1,0)</f>
        <v>#N/A</v>
      </c>
    </row>
    <row r="1041" spans="1:35" ht="18" hidden="1" x14ac:dyDescent="0.25">
      <c r="A1041" s="235">
        <v>315914</v>
      </c>
      <c r="B1041" s="235" t="s">
        <v>5469</v>
      </c>
      <c r="C1041" s="235" t="s">
        <v>244</v>
      </c>
      <c r="D1041" s="235" t="s">
        <v>1242</v>
      </c>
      <c r="E1041"/>
      <c r="F1041" s="126"/>
      <c r="G1041" s="236"/>
      <c r="H1041"/>
      <c r="I1041" t="s">
        <v>129</v>
      </c>
      <c r="J1041" s="236"/>
      <c r="K1041"/>
      <c r="L1041"/>
      <c r="M1041"/>
      <c r="N1041"/>
      <c r="O1041"/>
      <c r="P1041"/>
      <c r="Q1041"/>
      <c r="U1041"/>
      <c r="V1041" t="s">
        <v>4335</v>
      </c>
      <c r="W1041" s="236"/>
      <c r="X1041"/>
      <c r="Y1041"/>
      <c r="Z1041"/>
      <c r="AA1041"/>
      <c r="AB1041"/>
      <c r="AC1041"/>
      <c r="AD1041"/>
      <c r="AE1041"/>
      <c r="AF1041"/>
      <c r="AG1041"/>
      <c r="AH1041" s="115" t="s">
        <v>4308</v>
      </c>
    </row>
    <row r="1042" spans="1:35" ht="18" hidden="1" x14ac:dyDescent="0.25">
      <c r="A1042" s="235">
        <v>315915</v>
      </c>
      <c r="B1042" s="235" t="s">
        <v>5470</v>
      </c>
      <c r="C1042" s="235" t="s">
        <v>244</v>
      </c>
      <c r="D1042" s="235" t="s">
        <v>1074</v>
      </c>
      <c r="E1042"/>
      <c r="F1042" s="126"/>
      <c r="G1042" s="236"/>
      <c r="H1042"/>
      <c r="I1042" t="s">
        <v>136</v>
      </c>
      <c r="J1042" s="236"/>
      <c r="K1042"/>
      <c r="L1042"/>
      <c r="M1042"/>
      <c r="N1042"/>
      <c r="O1042"/>
      <c r="P1042"/>
      <c r="Q1042"/>
      <c r="U1042"/>
      <c r="V1042" t="s">
        <v>4335</v>
      </c>
      <c r="W1042" s="236"/>
      <c r="X1042"/>
      <c r="Y1042"/>
      <c r="Z1042"/>
      <c r="AA1042"/>
      <c r="AB1042"/>
      <c r="AC1042"/>
      <c r="AD1042"/>
      <c r="AE1042"/>
      <c r="AF1042"/>
      <c r="AG1042"/>
      <c r="AH1042" s="115" t="s">
        <v>4308</v>
      </c>
    </row>
    <row r="1043" spans="1:35" hidden="1" x14ac:dyDescent="0.25">
      <c r="A1043" s="115">
        <v>315916</v>
      </c>
      <c r="B1043" s="115" t="s">
        <v>1300</v>
      </c>
      <c r="C1043" s="115" t="s">
        <v>1301</v>
      </c>
      <c r="D1043" s="115" t="s">
        <v>585</v>
      </c>
      <c r="E1043" s="115" t="s">
        <v>76</v>
      </c>
      <c r="F1043" s="237"/>
      <c r="H1043" s="115" t="s">
        <v>16</v>
      </c>
      <c r="I1043" t="s">
        <v>199</v>
      </c>
      <c r="U1043"/>
      <c r="V1043" t="s">
        <v>4329</v>
      </c>
      <c r="AA1043" s="115" t="s">
        <v>4308</v>
      </c>
      <c r="AB1043" s="115" t="s">
        <v>4308</v>
      </c>
      <c r="AC1043" s="115" t="s">
        <v>4308</v>
      </c>
      <c r="AD1043" s="115" t="s">
        <v>4308</v>
      </c>
      <c r="AE1043" s="115" t="s">
        <v>4308</v>
      </c>
      <c r="AF1043" s="115" t="s">
        <v>4308</v>
      </c>
      <c r="AG1043" s="115" t="s">
        <v>4308</v>
      </c>
      <c r="AH1043" s="115" t="s">
        <v>4308</v>
      </c>
    </row>
    <row r="1044" spans="1:35" hidden="1" x14ac:dyDescent="0.25">
      <c r="A1044">
        <v>315921</v>
      </c>
      <c r="B1044" t="s">
        <v>5471</v>
      </c>
      <c r="C1044" t="s">
        <v>5472</v>
      </c>
      <c r="D1044" t="s">
        <v>5473</v>
      </c>
      <c r="E1044" t="s">
        <v>76</v>
      </c>
      <c r="F1044" s="126">
        <v>32690</v>
      </c>
      <c r="G1044" t="s">
        <v>1527</v>
      </c>
      <c r="H1044" t="s">
        <v>16</v>
      </c>
      <c r="I1044" t="s">
        <v>136</v>
      </c>
      <c r="J1044"/>
      <c r="K1044"/>
      <c r="L1044"/>
      <c r="M1044"/>
      <c r="N1044"/>
      <c r="O1044"/>
      <c r="P1044"/>
      <c r="Q1044"/>
      <c r="U1044"/>
      <c r="V1044" t="s">
        <v>4414</v>
      </c>
      <c r="W1044"/>
      <c r="X1044"/>
      <c r="Y1044"/>
      <c r="Z1044"/>
      <c r="AA1044"/>
      <c r="AB1044"/>
      <c r="AC1044"/>
      <c r="AD1044" t="s">
        <v>4308</v>
      </c>
      <c r="AE1044" t="s">
        <v>4308</v>
      </c>
      <c r="AF1044" t="s">
        <v>4308</v>
      </c>
      <c r="AG1044" t="s">
        <v>4308</v>
      </c>
      <c r="AH1044" s="115" t="s">
        <v>4308</v>
      </c>
    </row>
    <row r="1045" spans="1:35" ht="18" x14ac:dyDescent="0.25">
      <c r="A1045" s="235">
        <v>315924</v>
      </c>
      <c r="B1045" s="235" t="s">
        <v>5474</v>
      </c>
      <c r="C1045" s="235" t="s">
        <v>1725</v>
      </c>
      <c r="D1045" s="235" t="s">
        <v>437</v>
      </c>
      <c r="E1045"/>
      <c r="F1045" s="126"/>
      <c r="G1045" s="236"/>
      <c r="H1045"/>
      <c r="I1045" t="s">
        <v>107</v>
      </c>
      <c r="J1045" s="236"/>
      <c r="K1045"/>
      <c r="L1045"/>
      <c r="M1045"/>
      <c r="N1045"/>
      <c r="O1045"/>
      <c r="P1045"/>
      <c r="Q1045"/>
      <c r="U1045"/>
      <c r="V1045" t="s">
        <v>4335</v>
      </c>
      <c r="W1045" s="236"/>
      <c r="X1045"/>
      <c r="Y1045"/>
      <c r="Z1045"/>
      <c r="AA1045"/>
      <c r="AB1045"/>
      <c r="AC1045"/>
      <c r="AD1045"/>
      <c r="AE1045"/>
      <c r="AF1045"/>
      <c r="AG1045"/>
      <c r="AH1045" s="115" t="s">
        <v>4308</v>
      </c>
      <c r="AI1045" s="115" t="e">
        <f>VLOOKUP(A1045,'[2]دراسات قانونية'!$A$3:$E$600,1,0)</f>
        <v>#N/A</v>
      </c>
    </row>
    <row r="1046" spans="1:35" ht="18" hidden="1" x14ac:dyDescent="0.25">
      <c r="A1046" s="235">
        <v>315938</v>
      </c>
      <c r="B1046" s="235" t="s">
        <v>5475</v>
      </c>
      <c r="C1046" s="235" t="s">
        <v>5249</v>
      </c>
      <c r="D1046" s="235" t="s">
        <v>1242</v>
      </c>
      <c r="E1046"/>
      <c r="F1046" s="126"/>
      <c r="G1046" s="236"/>
      <c r="H1046"/>
      <c r="I1046" t="s">
        <v>199</v>
      </c>
      <c r="J1046" s="236"/>
      <c r="K1046"/>
      <c r="L1046"/>
      <c r="M1046"/>
      <c r="N1046"/>
      <c r="O1046"/>
      <c r="P1046"/>
      <c r="Q1046"/>
      <c r="U1046"/>
      <c r="V1046" t="s">
        <v>4329</v>
      </c>
      <c r="W1046" s="236"/>
      <c r="X1046"/>
      <c r="Y1046"/>
      <c r="Z1046"/>
      <c r="AA1046"/>
      <c r="AB1046"/>
      <c r="AC1046"/>
      <c r="AD1046"/>
      <c r="AE1046"/>
      <c r="AF1046"/>
      <c r="AG1046"/>
      <c r="AH1046" s="115" t="s">
        <v>4308</v>
      </c>
    </row>
    <row r="1047" spans="1:35" hidden="1" x14ac:dyDescent="0.25">
      <c r="A1047">
        <v>315944</v>
      </c>
      <c r="B1047" t="s">
        <v>5476</v>
      </c>
      <c r="C1047" t="s">
        <v>218</v>
      </c>
      <c r="D1047" t="s">
        <v>1435</v>
      </c>
      <c r="E1047" t="s">
        <v>77</v>
      </c>
      <c r="F1047" s="126">
        <v>31255</v>
      </c>
      <c r="G1047" t="s">
        <v>2124</v>
      </c>
      <c r="H1047" t="s">
        <v>16</v>
      </c>
      <c r="I1047" t="s">
        <v>201</v>
      </c>
      <c r="J1047" t="s">
        <v>15</v>
      </c>
      <c r="K1047"/>
      <c r="L1047" t="s">
        <v>70</v>
      </c>
      <c r="M1047"/>
      <c r="N1047"/>
      <c r="O1047"/>
      <c r="P1047"/>
      <c r="Q1047"/>
      <c r="U1047"/>
      <c r="V1047">
        <v>0</v>
      </c>
      <c r="W1047"/>
      <c r="X1047"/>
      <c r="Y1047"/>
      <c r="Z1047"/>
      <c r="AA1047"/>
      <c r="AB1047"/>
      <c r="AC1047"/>
      <c r="AD1047"/>
      <c r="AE1047"/>
      <c r="AF1047"/>
      <c r="AG1047"/>
    </row>
    <row r="1048" spans="1:35" ht="18" hidden="1" x14ac:dyDescent="0.25">
      <c r="A1048" s="235">
        <v>315952</v>
      </c>
      <c r="B1048" s="235" t="s">
        <v>5477</v>
      </c>
      <c r="C1048" s="235" t="s">
        <v>339</v>
      </c>
      <c r="D1048" s="235" t="s">
        <v>366</v>
      </c>
      <c r="E1048"/>
      <c r="F1048" s="126"/>
      <c r="G1048" s="236"/>
      <c r="H1048"/>
      <c r="I1048" t="s">
        <v>136</v>
      </c>
      <c r="J1048" s="236"/>
      <c r="K1048"/>
      <c r="L1048"/>
      <c r="M1048"/>
      <c r="N1048"/>
      <c r="O1048"/>
      <c r="P1048"/>
      <c r="Q1048"/>
      <c r="U1048"/>
      <c r="V1048" t="s">
        <v>4334</v>
      </c>
      <c r="W1048" s="236"/>
      <c r="X1048"/>
      <c r="Y1048"/>
      <c r="Z1048"/>
      <c r="AA1048"/>
      <c r="AB1048"/>
      <c r="AC1048"/>
      <c r="AD1048"/>
      <c r="AE1048"/>
      <c r="AF1048"/>
      <c r="AG1048"/>
      <c r="AH1048" s="115" t="s">
        <v>4308</v>
      </c>
    </row>
    <row r="1049" spans="1:35" hidden="1" x14ac:dyDescent="0.25">
      <c r="A1049" s="115">
        <v>315964</v>
      </c>
      <c r="B1049" s="115" t="s">
        <v>3455</v>
      </c>
      <c r="C1049" s="115" t="s">
        <v>638</v>
      </c>
      <c r="D1049" s="115" t="s">
        <v>405</v>
      </c>
      <c r="E1049" s="115" t="s">
        <v>76</v>
      </c>
      <c r="F1049" s="237">
        <v>32978</v>
      </c>
      <c r="G1049" s="115" t="s">
        <v>67</v>
      </c>
      <c r="H1049" s="115" t="s">
        <v>16</v>
      </c>
      <c r="I1049" t="s">
        <v>199</v>
      </c>
      <c r="J1049" s="115" t="s">
        <v>1226</v>
      </c>
      <c r="L1049" s="115" t="s">
        <v>67</v>
      </c>
      <c r="U1049"/>
      <c r="V1049" t="s">
        <v>16623</v>
      </c>
    </row>
    <row r="1050" spans="1:35" ht="18" hidden="1" x14ac:dyDescent="0.25">
      <c r="A1050" s="235">
        <v>315987</v>
      </c>
      <c r="B1050" s="235" t="s">
        <v>5478</v>
      </c>
      <c r="C1050" s="235" t="s">
        <v>244</v>
      </c>
      <c r="D1050" s="235" t="s">
        <v>1242</v>
      </c>
      <c r="E1050"/>
      <c r="F1050" s="126"/>
      <c r="G1050" s="236"/>
      <c r="H1050"/>
      <c r="I1050" t="s">
        <v>129</v>
      </c>
      <c r="J1050" s="236"/>
      <c r="K1050"/>
      <c r="L1050"/>
      <c r="M1050"/>
      <c r="N1050"/>
      <c r="O1050"/>
      <c r="P1050"/>
      <c r="Q1050"/>
      <c r="U1050"/>
      <c r="V1050" t="s">
        <v>4335</v>
      </c>
      <c r="W1050" s="236"/>
      <c r="X1050"/>
      <c r="Y1050"/>
      <c r="Z1050"/>
      <c r="AA1050"/>
      <c r="AB1050"/>
      <c r="AC1050"/>
      <c r="AD1050"/>
      <c r="AE1050"/>
      <c r="AF1050"/>
      <c r="AG1050"/>
      <c r="AH1050" s="115" t="s">
        <v>4308</v>
      </c>
    </row>
    <row r="1051" spans="1:35" hidden="1" x14ac:dyDescent="0.25">
      <c r="A1051" s="115">
        <v>315989</v>
      </c>
      <c r="B1051" s="115" t="s">
        <v>1856</v>
      </c>
      <c r="C1051" s="115" t="s">
        <v>1011</v>
      </c>
      <c r="D1051" s="115" t="s">
        <v>410</v>
      </c>
      <c r="E1051" s="115" t="s">
        <v>77</v>
      </c>
      <c r="F1051" s="237">
        <v>33253</v>
      </c>
      <c r="G1051" s="115" t="s">
        <v>1857</v>
      </c>
      <c r="H1051" s="115" t="s">
        <v>16</v>
      </c>
      <c r="I1051" t="s">
        <v>199</v>
      </c>
      <c r="J1051" s="115" t="s">
        <v>1226</v>
      </c>
      <c r="L1051" s="115" t="s">
        <v>30</v>
      </c>
      <c r="U1051"/>
      <c r="V1051" t="s">
        <v>4335</v>
      </c>
      <c r="AE1051" s="115" t="s">
        <v>4308</v>
      </c>
      <c r="AF1051" s="115" t="s">
        <v>4308</v>
      </c>
      <c r="AG1051" s="115" t="s">
        <v>4308</v>
      </c>
      <c r="AH1051" s="115" t="s">
        <v>4308</v>
      </c>
    </row>
    <row r="1052" spans="1:35" hidden="1" x14ac:dyDescent="0.25">
      <c r="A1052" s="115">
        <v>315994</v>
      </c>
      <c r="B1052" s="115" t="s">
        <v>1973</v>
      </c>
      <c r="C1052" s="115" t="s">
        <v>408</v>
      </c>
      <c r="D1052" s="115" t="s">
        <v>413</v>
      </c>
      <c r="E1052" s="115" t="s">
        <v>77</v>
      </c>
      <c r="F1052" s="237">
        <v>32143</v>
      </c>
      <c r="G1052" s="115" t="s">
        <v>18</v>
      </c>
      <c r="H1052" s="115" t="s">
        <v>16</v>
      </c>
      <c r="I1052" t="s">
        <v>199</v>
      </c>
      <c r="J1052" s="115" t="s">
        <v>1226</v>
      </c>
      <c r="L1052" s="115" t="s">
        <v>18</v>
      </c>
      <c r="U1052"/>
      <c r="V1052" t="s">
        <v>4331</v>
      </c>
    </row>
    <row r="1053" spans="1:35" ht="18" hidden="1" x14ac:dyDescent="0.25">
      <c r="A1053" s="235">
        <v>316001</v>
      </c>
      <c r="B1053" s="235" t="s">
        <v>5479</v>
      </c>
      <c r="C1053" s="235" t="s">
        <v>1123</v>
      </c>
      <c r="D1053" s="235" t="s">
        <v>814</v>
      </c>
      <c r="E1053"/>
      <c r="F1053" s="126"/>
      <c r="G1053" s="236"/>
      <c r="H1053"/>
      <c r="I1053" t="s">
        <v>199</v>
      </c>
      <c r="J1053" s="236"/>
      <c r="K1053"/>
      <c r="L1053"/>
      <c r="M1053"/>
      <c r="N1053"/>
      <c r="O1053"/>
      <c r="P1053"/>
      <c r="Q1053"/>
      <c r="U1053"/>
      <c r="V1053" t="s">
        <v>4335</v>
      </c>
      <c r="W1053" s="236"/>
      <c r="X1053"/>
      <c r="Y1053"/>
      <c r="Z1053"/>
      <c r="AA1053"/>
      <c r="AB1053"/>
      <c r="AC1053"/>
      <c r="AD1053"/>
      <c r="AE1053"/>
      <c r="AF1053"/>
      <c r="AG1053"/>
      <c r="AH1053" s="115" t="s">
        <v>4308</v>
      </c>
    </row>
    <row r="1054" spans="1:35" hidden="1" x14ac:dyDescent="0.25">
      <c r="A1054" s="115">
        <v>316002</v>
      </c>
      <c r="B1054" s="115" t="s">
        <v>2046</v>
      </c>
      <c r="C1054" s="115" t="s">
        <v>609</v>
      </c>
      <c r="D1054" s="115" t="s">
        <v>213</v>
      </c>
      <c r="E1054" s="115" t="s">
        <v>76</v>
      </c>
      <c r="F1054" s="237">
        <v>32303</v>
      </c>
      <c r="G1054" s="115" t="s">
        <v>18</v>
      </c>
      <c r="H1054" s="115" t="s">
        <v>16</v>
      </c>
      <c r="I1054" t="s">
        <v>199</v>
      </c>
      <c r="U1054"/>
      <c r="V1054" t="s">
        <v>4414</v>
      </c>
      <c r="AD1054" s="115" t="s">
        <v>4308</v>
      </c>
      <c r="AE1054" s="115" t="s">
        <v>4308</v>
      </c>
      <c r="AF1054" s="115" t="s">
        <v>4308</v>
      </c>
      <c r="AG1054" s="115" t="s">
        <v>4308</v>
      </c>
      <c r="AH1054" s="115" t="s">
        <v>4308</v>
      </c>
    </row>
    <row r="1055" spans="1:35" hidden="1" x14ac:dyDescent="0.25">
      <c r="A1055" s="115">
        <v>316003</v>
      </c>
      <c r="B1055" s="115" t="s">
        <v>2145</v>
      </c>
      <c r="C1055" s="115" t="s">
        <v>250</v>
      </c>
      <c r="D1055" s="115" t="s">
        <v>861</v>
      </c>
      <c r="E1055" s="115" t="s">
        <v>77</v>
      </c>
      <c r="F1055" s="237">
        <v>30497</v>
      </c>
      <c r="G1055" s="115" t="s">
        <v>61</v>
      </c>
      <c r="H1055" s="115" t="s">
        <v>16</v>
      </c>
      <c r="I1055" t="s">
        <v>199</v>
      </c>
      <c r="J1055" s="115" t="s">
        <v>1226</v>
      </c>
      <c r="L1055" s="115" t="s">
        <v>61</v>
      </c>
      <c r="U1055"/>
      <c r="V1055" t="s">
        <v>4336</v>
      </c>
      <c r="AH1055" s="115" t="s">
        <v>4308</v>
      </c>
    </row>
    <row r="1056" spans="1:35" ht="18" hidden="1" x14ac:dyDescent="0.25">
      <c r="A1056" s="235">
        <v>316041</v>
      </c>
      <c r="B1056" s="235" t="s">
        <v>5480</v>
      </c>
      <c r="C1056" s="235" t="s">
        <v>246</v>
      </c>
      <c r="D1056" s="235" t="s">
        <v>281</v>
      </c>
      <c r="E1056"/>
      <c r="F1056" s="126"/>
      <c r="G1056" s="236"/>
      <c r="H1056"/>
      <c r="I1056" t="s">
        <v>199</v>
      </c>
      <c r="J1056" s="236"/>
      <c r="K1056"/>
      <c r="L1056"/>
      <c r="M1056"/>
      <c r="N1056"/>
      <c r="O1056"/>
      <c r="P1056"/>
      <c r="Q1056"/>
      <c r="U1056"/>
      <c r="V1056">
        <v>0</v>
      </c>
      <c r="W1056" s="236"/>
      <c r="X1056"/>
      <c r="Y1056"/>
      <c r="Z1056"/>
      <c r="AA1056"/>
      <c r="AB1056"/>
      <c r="AC1056"/>
      <c r="AD1056"/>
      <c r="AE1056"/>
      <c r="AF1056"/>
      <c r="AG1056"/>
      <c r="AH1056" s="115" t="s">
        <v>4308</v>
      </c>
    </row>
    <row r="1057" spans="1:35" ht="18" hidden="1" x14ac:dyDescent="0.25">
      <c r="A1057" s="235">
        <v>316042</v>
      </c>
      <c r="B1057" s="235" t="s">
        <v>5481</v>
      </c>
      <c r="C1057" s="235" t="s">
        <v>533</v>
      </c>
      <c r="D1057" s="235" t="s">
        <v>1242</v>
      </c>
      <c r="E1057"/>
      <c r="F1057" s="126"/>
      <c r="G1057" s="236"/>
      <c r="H1057"/>
      <c r="I1057" t="s">
        <v>199</v>
      </c>
      <c r="J1057" s="236"/>
      <c r="K1057"/>
      <c r="L1057"/>
      <c r="M1057"/>
      <c r="N1057"/>
      <c r="O1057"/>
      <c r="P1057"/>
      <c r="Q1057"/>
      <c r="U1057"/>
      <c r="V1057">
        <v>0</v>
      </c>
      <c r="W1057" s="236"/>
      <c r="X1057"/>
      <c r="Y1057"/>
      <c r="Z1057"/>
      <c r="AA1057"/>
      <c r="AB1057"/>
      <c r="AC1057"/>
      <c r="AD1057"/>
      <c r="AE1057"/>
      <c r="AF1057"/>
      <c r="AG1057"/>
      <c r="AH1057" s="115" t="s">
        <v>4308</v>
      </c>
    </row>
    <row r="1058" spans="1:35" hidden="1" x14ac:dyDescent="0.25">
      <c r="A1058">
        <v>316044</v>
      </c>
      <c r="B1058" t="s">
        <v>5482</v>
      </c>
      <c r="C1058" t="s">
        <v>324</v>
      </c>
      <c r="D1058" t="s">
        <v>1242</v>
      </c>
      <c r="E1058" t="s">
        <v>76</v>
      </c>
      <c r="F1058" s="126"/>
      <c r="G1058"/>
      <c r="H1058" t="s">
        <v>16</v>
      </c>
      <c r="I1058" t="s">
        <v>136</v>
      </c>
      <c r="J1058"/>
      <c r="K1058"/>
      <c r="L1058"/>
      <c r="M1058"/>
      <c r="N1058"/>
      <c r="O1058"/>
      <c r="P1058"/>
      <c r="Q1058"/>
      <c r="U1058"/>
      <c r="V1058" t="s">
        <v>4414</v>
      </c>
      <c r="W1058" t="s">
        <v>4308</v>
      </c>
      <c r="X1058"/>
      <c r="Y1058" t="s">
        <v>4308</v>
      </c>
      <c r="Z1058" t="s">
        <v>4308</v>
      </c>
      <c r="AA1058" t="s">
        <v>4308</v>
      </c>
      <c r="AB1058" t="s">
        <v>4308</v>
      </c>
      <c r="AC1058" t="s">
        <v>4308</v>
      </c>
      <c r="AD1058" t="s">
        <v>4308</v>
      </c>
      <c r="AE1058" t="s">
        <v>4308</v>
      </c>
      <c r="AF1058" t="s">
        <v>4308</v>
      </c>
      <c r="AG1058" t="s">
        <v>4308</v>
      </c>
      <c r="AH1058" s="115" t="s">
        <v>4308</v>
      </c>
    </row>
    <row r="1059" spans="1:35" ht="18" hidden="1" x14ac:dyDescent="0.25">
      <c r="A1059" s="235">
        <v>316049</v>
      </c>
      <c r="B1059" s="235" t="s">
        <v>5483</v>
      </c>
      <c r="C1059" s="235" t="s">
        <v>250</v>
      </c>
      <c r="D1059" s="235" t="s">
        <v>1242</v>
      </c>
      <c r="E1059"/>
      <c r="F1059" s="126"/>
      <c r="G1059" s="236"/>
      <c r="H1059"/>
      <c r="I1059" t="s">
        <v>136</v>
      </c>
      <c r="J1059" s="236"/>
      <c r="K1059"/>
      <c r="L1059"/>
      <c r="M1059"/>
      <c r="N1059"/>
      <c r="O1059"/>
      <c r="P1059"/>
      <c r="Q1059"/>
      <c r="U1059"/>
      <c r="V1059" t="s">
        <v>4334</v>
      </c>
      <c r="W1059" s="236"/>
      <c r="X1059"/>
      <c r="Y1059"/>
      <c r="Z1059"/>
      <c r="AA1059"/>
      <c r="AB1059"/>
      <c r="AC1059"/>
      <c r="AD1059"/>
      <c r="AE1059"/>
      <c r="AF1059"/>
      <c r="AG1059"/>
      <c r="AH1059" s="115" t="s">
        <v>4308</v>
      </c>
    </row>
    <row r="1060" spans="1:35" ht="18" hidden="1" x14ac:dyDescent="0.25">
      <c r="A1060" s="235">
        <v>316050</v>
      </c>
      <c r="B1060" s="235" t="s">
        <v>5484</v>
      </c>
      <c r="C1060" s="235" t="s">
        <v>324</v>
      </c>
      <c r="D1060" s="235" t="s">
        <v>1242</v>
      </c>
      <c r="E1060"/>
      <c r="F1060" s="126"/>
      <c r="G1060" s="236"/>
      <c r="H1060"/>
      <c r="I1060" t="s">
        <v>129</v>
      </c>
      <c r="J1060" s="236"/>
      <c r="K1060"/>
      <c r="L1060"/>
      <c r="M1060"/>
      <c r="N1060"/>
      <c r="O1060"/>
      <c r="P1060"/>
      <c r="Q1060"/>
      <c r="U1060"/>
      <c r="V1060" t="s">
        <v>4337</v>
      </c>
      <c r="W1060" s="236"/>
      <c r="X1060"/>
      <c r="Y1060"/>
      <c r="Z1060"/>
      <c r="AA1060"/>
      <c r="AB1060"/>
      <c r="AC1060"/>
      <c r="AD1060"/>
      <c r="AE1060"/>
      <c r="AF1060"/>
      <c r="AG1060"/>
      <c r="AH1060" s="115" t="s">
        <v>4308</v>
      </c>
    </row>
    <row r="1061" spans="1:35" ht="18" x14ac:dyDescent="0.25">
      <c r="A1061" s="235">
        <v>316059</v>
      </c>
      <c r="B1061" s="235" t="s">
        <v>5485</v>
      </c>
      <c r="C1061" s="235" t="s">
        <v>446</v>
      </c>
      <c r="D1061" s="235" t="s">
        <v>814</v>
      </c>
      <c r="E1061"/>
      <c r="F1061" s="126"/>
      <c r="G1061" s="236"/>
      <c r="H1061"/>
      <c r="I1061" t="s">
        <v>107</v>
      </c>
      <c r="J1061" s="236"/>
      <c r="K1061"/>
      <c r="L1061"/>
      <c r="M1061"/>
      <c r="N1061"/>
      <c r="O1061"/>
      <c r="P1061"/>
      <c r="Q1061"/>
      <c r="U1061"/>
      <c r="V1061" t="s">
        <v>4334</v>
      </c>
      <c r="W1061" s="236"/>
      <c r="X1061"/>
      <c r="Y1061"/>
      <c r="Z1061"/>
      <c r="AA1061"/>
      <c r="AB1061"/>
      <c r="AC1061"/>
      <c r="AD1061"/>
      <c r="AE1061"/>
      <c r="AF1061"/>
      <c r="AG1061"/>
      <c r="AH1061" s="115" t="s">
        <v>4308</v>
      </c>
      <c r="AI1061" s="115" t="e">
        <f>VLOOKUP(A1061,'[2]دراسات قانونية'!$A$3:$E$600,1,0)</f>
        <v>#N/A</v>
      </c>
    </row>
    <row r="1062" spans="1:35" ht="18" hidden="1" x14ac:dyDescent="0.25">
      <c r="A1062" s="235">
        <v>316070</v>
      </c>
      <c r="B1062" s="235" t="s">
        <v>5486</v>
      </c>
      <c r="C1062" s="235" t="s">
        <v>252</v>
      </c>
      <c r="D1062" s="235" t="s">
        <v>5487</v>
      </c>
      <c r="E1062"/>
      <c r="F1062" s="126"/>
      <c r="G1062" s="236"/>
      <c r="H1062"/>
      <c r="I1062" t="s">
        <v>136</v>
      </c>
      <c r="J1062" s="236"/>
      <c r="K1062"/>
      <c r="L1062"/>
      <c r="M1062"/>
      <c r="N1062"/>
      <c r="O1062"/>
      <c r="P1062"/>
      <c r="Q1062"/>
      <c r="U1062"/>
      <c r="V1062" t="s">
        <v>4335</v>
      </c>
      <c r="W1062" s="236"/>
      <c r="X1062"/>
      <c r="Y1062"/>
      <c r="Z1062"/>
      <c r="AA1062"/>
      <c r="AB1062"/>
      <c r="AC1062"/>
      <c r="AD1062"/>
      <c r="AE1062"/>
      <c r="AF1062"/>
      <c r="AG1062"/>
      <c r="AH1062" s="115" t="s">
        <v>4308</v>
      </c>
    </row>
    <row r="1063" spans="1:35" ht="18" hidden="1" x14ac:dyDescent="0.25">
      <c r="A1063" s="235">
        <v>316097</v>
      </c>
      <c r="B1063" s="235" t="s">
        <v>5488</v>
      </c>
      <c r="C1063" s="235" t="s">
        <v>343</v>
      </c>
      <c r="D1063" s="235" t="s">
        <v>230</v>
      </c>
      <c r="E1063"/>
      <c r="F1063" s="126"/>
      <c r="G1063" s="236"/>
      <c r="H1063"/>
      <c r="I1063" t="s">
        <v>136</v>
      </c>
      <c r="J1063" s="236"/>
      <c r="K1063"/>
      <c r="L1063"/>
      <c r="M1063"/>
      <c r="N1063"/>
      <c r="O1063"/>
      <c r="P1063"/>
      <c r="Q1063"/>
      <c r="U1063"/>
      <c r="V1063" t="s">
        <v>4334</v>
      </c>
      <c r="W1063" s="236"/>
      <c r="X1063"/>
      <c r="Y1063"/>
      <c r="Z1063"/>
      <c r="AA1063"/>
      <c r="AB1063"/>
      <c r="AC1063"/>
      <c r="AD1063"/>
      <c r="AE1063"/>
      <c r="AF1063"/>
      <c r="AG1063"/>
      <c r="AH1063" s="115" t="s">
        <v>4308</v>
      </c>
    </row>
    <row r="1064" spans="1:35" hidden="1" x14ac:dyDescent="0.25">
      <c r="A1064" s="115">
        <v>316102</v>
      </c>
      <c r="B1064" s="115" t="s">
        <v>3456</v>
      </c>
      <c r="C1064" s="115" t="s">
        <v>227</v>
      </c>
      <c r="D1064" s="115" t="s">
        <v>1997</v>
      </c>
      <c r="E1064" s="115" t="s">
        <v>76</v>
      </c>
      <c r="F1064" s="237">
        <v>32626</v>
      </c>
      <c r="G1064" s="115" t="s">
        <v>211</v>
      </c>
      <c r="H1064" s="115" t="s">
        <v>16</v>
      </c>
      <c r="I1064" t="s">
        <v>199</v>
      </c>
      <c r="J1064" s="115" t="s">
        <v>1226</v>
      </c>
      <c r="L1064" s="115" t="s">
        <v>18</v>
      </c>
      <c r="U1064"/>
      <c r="V1064" t="s">
        <v>16623</v>
      </c>
    </row>
    <row r="1065" spans="1:35" hidden="1" x14ac:dyDescent="0.25">
      <c r="A1065">
        <v>316106</v>
      </c>
      <c r="B1065" t="s">
        <v>5489</v>
      </c>
      <c r="C1065" t="s">
        <v>475</v>
      </c>
      <c r="D1065" t="s">
        <v>5490</v>
      </c>
      <c r="E1065"/>
      <c r="F1065" s="126"/>
      <c r="G1065"/>
      <c r="H1065"/>
      <c r="I1065" t="s">
        <v>129</v>
      </c>
      <c r="J1065"/>
      <c r="K1065"/>
      <c r="L1065"/>
      <c r="M1065"/>
      <c r="N1065"/>
      <c r="O1065"/>
      <c r="P1065"/>
      <c r="Q1065"/>
      <c r="U1065"/>
      <c r="V1065" t="s">
        <v>4338</v>
      </c>
      <c r="W1065"/>
      <c r="X1065"/>
      <c r="Y1065"/>
      <c r="Z1065"/>
      <c r="AA1065"/>
      <c r="AB1065"/>
      <c r="AC1065"/>
      <c r="AD1065"/>
      <c r="AE1065"/>
      <c r="AF1065"/>
      <c r="AG1065"/>
    </row>
    <row r="1066" spans="1:35" ht="18" hidden="1" x14ac:dyDescent="0.25">
      <c r="A1066" s="235">
        <v>316107</v>
      </c>
      <c r="B1066" s="235" t="s">
        <v>5491</v>
      </c>
      <c r="C1066" s="235" t="s">
        <v>227</v>
      </c>
      <c r="D1066" s="235" t="s">
        <v>320</v>
      </c>
      <c r="E1066"/>
      <c r="F1066" s="126"/>
      <c r="G1066" s="236"/>
      <c r="H1066"/>
      <c r="I1066" t="s">
        <v>136</v>
      </c>
      <c r="J1066" s="236"/>
      <c r="K1066"/>
      <c r="L1066"/>
      <c r="M1066"/>
      <c r="N1066"/>
      <c r="O1066"/>
      <c r="P1066"/>
      <c r="Q1066"/>
      <c r="U1066"/>
      <c r="V1066" t="s">
        <v>4335</v>
      </c>
      <c r="W1066" s="236"/>
      <c r="X1066"/>
      <c r="Y1066"/>
      <c r="Z1066"/>
      <c r="AA1066"/>
      <c r="AB1066"/>
      <c r="AC1066"/>
      <c r="AD1066"/>
      <c r="AE1066"/>
      <c r="AF1066"/>
      <c r="AG1066"/>
    </row>
    <row r="1067" spans="1:35" ht="18" hidden="1" x14ac:dyDescent="0.25">
      <c r="A1067" s="235">
        <v>316124</v>
      </c>
      <c r="B1067" s="235" t="s">
        <v>5492</v>
      </c>
      <c r="C1067" s="235" t="s">
        <v>1011</v>
      </c>
      <c r="D1067" s="235" t="s">
        <v>1242</v>
      </c>
      <c r="E1067"/>
      <c r="F1067" s="126"/>
      <c r="G1067" s="236"/>
      <c r="H1067"/>
      <c r="I1067" t="s">
        <v>136</v>
      </c>
      <c r="J1067" s="236"/>
      <c r="K1067"/>
      <c r="L1067"/>
      <c r="M1067"/>
      <c r="N1067"/>
      <c r="O1067"/>
      <c r="P1067"/>
      <c r="Q1067"/>
      <c r="U1067"/>
      <c r="V1067" t="s">
        <v>4335</v>
      </c>
      <c r="W1067" s="236"/>
      <c r="X1067"/>
      <c r="Y1067"/>
      <c r="Z1067"/>
      <c r="AA1067"/>
      <c r="AB1067"/>
      <c r="AC1067"/>
      <c r="AD1067"/>
      <c r="AE1067"/>
      <c r="AF1067"/>
      <c r="AG1067"/>
      <c r="AH1067" s="115" t="s">
        <v>4308</v>
      </c>
    </row>
    <row r="1068" spans="1:35" hidden="1" x14ac:dyDescent="0.25">
      <c r="A1068" s="115">
        <v>316126</v>
      </c>
      <c r="B1068" s="115" t="s">
        <v>1964</v>
      </c>
      <c r="C1068" s="115" t="s">
        <v>377</v>
      </c>
      <c r="D1068" s="115" t="s">
        <v>851</v>
      </c>
      <c r="E1068" s="115" t="s">
        <v>76</v>
      </c>
      <c r="F1068" s="237">
        <v>32565</v>
      </c>
      <c r="G1068" s="115" t="s">
        <v>18</v>
      </c>
      <c r="H1068" s="115" t="s">
        <v>16</v>
      </c>
      <c r="I1068" t="s">
        <v>199</v>
      </c>
      <c r="J1068" s="115" t="s">
        <v>1226</v>
      </c>
      <c r="L1068" s="115" t="s">
        <v>30</v>
      </c>
      <c r="U1068"/>
      <c r="V1068" t="s">
        <v>4414</v>
      </c>
      <c r="AH1068" s="115" t="s">
        <v>4308</v>
      </c>
    </row>
    <row r="1069" spans="1:35" ht="18" hidden="1" x14ac:dyDescent="0.25">
      <c r="A1069" s="235">
        <v>316134</v>
      </c>
      <c r="B1069" s="235" t="s">
        <v>5493</v>
      </c>
      <c r="C1069" s="235" t="s">
        <v>5494</v>
      </c>
      <c r="D1069" s="235" t="s">
        <v>578</v>
      </c>
      <c r="E1069"/>
      <c r="F1069" s="126"/>
      <c r="G1069" s="236"/>
      <c r="H1069"/>
      <c r="I1069" t="s">
        <v>129</v>
      </c>
      <c r="J1069" s="236"/>
      <c r="K1069"/>
      <c r="L1069"/>
      <c r="M1069"/>
      <c r="N1069"/>
      <c r="O1069"/>
      <c r="P1069"/>
      <c r="Q1069"/>
      <c r="U1069"/>
      <c r="V1069">
        <v>0</v>
      </c>
      <c r="W1069" s="236"/>
      <c r="X1069"/>
      <c r="Y1069"/>
      <c r="Z1069"/>
      <c r="AA1069"/>
      <c r="AB1069"/>
      <c r="AC1069"/>
      <c r="AD1069"/>
      <c r="AE1069"/>
      <c r="AF1069"/>
      <c r="AG1069"/>
    </row>
    <row r="1070" spans="1:35" hidden="1" x14ac:dyDescent="0.25">
      <c r="A1070" s="115">
        <v>316137</v>
      </c>
      <c r="B1070" s="115" t="s">
        <v>1896</v>
      </c>
      <c r="C1070" s="115" t="s">
        <v>733</v>
      </c>
      <c r="D1070" s="115" t="s">
        <v>891</v>
      </c>
      <c r="E1070" s="115" t="s">
        <v>76</v>
      </c>
      <c r="F1070" s="237"/>
      <c r="H1070" s="115" t="s">
        <v>16</v>
      </c>
      <c r="I1070" t="s">
        <v>199</v>
      </c>
      <c r="U1070"/>
      <c r="V1070" t="s">
        <v>4329</v>
      </c>
    </row>
    <row r="1071" spans="1:35" hidden="1" x14ac:dyDescent="0.25">
      <c r="A1071">
        <v>316139</v>
      </c>
      <c r="B1071" t="s">
        <v>5495</v>
      </c>
      <c r="C1071" t="s">
        <v>980</v>
      </c>
      <c r="D1071" t="s">
        <v>230</v>
      </c>
      <c r="E1071" t="s">
        <v>76</v>
      </c>
      <c r="F1071" s="126">
        <v>32670</v>
      </c>
      <c r="G1071" t="s">
        <v>5496</v>
      </c>
      <c r="H1071" t="s">
        <v>16</v>
      </c>
      <c r="I1071" t="s">
        <v>136</v>
      </c>
      <c r="J1071" t="s">
        <v>15</v>
      </c>
      <c r="K1071"/>
      <c r="L1071" t="s">
        <v>18</v>
      </c>
      <c r="M1071"/>
      <c r="N1071"/>
      <c r="O1071"/>
      <c r="P1071"/>
      <c r="Q1071"/>
      <c r="U1071"/>
      <c r="V1071" t="s">
        <v>4334</v>
      </c>
      <c r="W1071"/>
      <c r="X1071"/>
      <c r="Y1071"/>
      <c r="Z1071"/>
      <c r="AA1071"/>
      <c r="AB1071"/>
      <c r="AC1071"/>
      <c r="AD1071"/>
      <c r="AE1071"/>
      <c r="AF1071"/>
      <c r="AG1071"/>
    </row>
    <row r="1072" spans="1:35" ht="18" hidden="1" x14ac:dyDescent="0.25">
      <c r="A1072" s="235">
        <v>316148</v>
      </c>
      <c r="B1072" s="235" t="s">
        <v>5497</v>
      </c>
      <c r="C1072" s="235" t="s">
        <v>343</v>
      </c>
      <c r="D1072" s="235" t="s">
        <v>487</v>
      </c>
      <c r="E1072"/>
      <c r="F1072" s="126"/>
      <c r="G1072" s="236"/>
      <c r="H1072"/>
      <c r="I1072" t="s">
        <v>199</v>
      </c>
      <c r="J1072" s="236"/>
      <c r="K1072"/>
      <c r="L1072"/>
      <c r="M1072"/>
      <c r="N1072"/>
      <c r="O1072"/>
      <c r="P1072"/>
      <c r="Q1072"/>
      <c r="R1072" s="115">
        <v>9254</v>
      </c>
      <c r="S1072" s="115">
        <v>45720</v>
      </c>
      <c r="T1072" s="115">
        <v>100000</v>
      </c>
      <c r="U1072"/>
      <c r="V1072">
        <v>0</v>
      </c>
      <c r="W1072" s="236"/>
      <c r="X1072"/>
      <c r="Y1072"/>
      <c r="Z1072"/>
      <c r="AA1072"/>
      <c r="AB1072"/>
      <c r="AC1072"/>
      <c r="AD1072"/>
      <c r="AE1072"/>
      <c r="AF1072"/>
      <c r="AG1072"/>
    </row>
    <row r="1073" spans="1:35" ht="18" hidden="1" x14ac:dyDescent="0.25">
      <c r="A1073" s="235">
        <v>316160</v>
      </c>
      <c r="B1073" s="235" t="s">
        <v>4468</v>
      </c>
      <c r="C1073" s="235" t="s">
        <v>332</v>
      </c>
      <c r="D1073" s="235" t="s">
        <v>276</v>
      </c>
      <c r="E1073"/>
      <c r="F1073" s="126"/>
      <c r="G1073" s="236"/>
      <c r="H1073"/>
      <c r="I1073" t="s">
        <v>199</v>
      </c>
      <c r="J1073" s="236"/>
      <c r="K1073"/>
      <c r="L1073"/>
      <c r="M1073"/>
      <c r="N1073"/>
      <c r="O1073"/>
      <c r="P1073"/>
      <c r="Q1073"/>
      <c r="U1073"/>
      <c r="V1073" t="s">
        <v>4414</v>
      </c>
      <c r="W1073" s="236"/>
      <c r="X1073"/>
      <c r="Y1073"/>
      <c r="Z1073"/>
      <c r="AA1073"/>
      <c r="AB1073"/>
      <c r="AC1073"/>
      <c r="AD1073"/>
      <c r="AE1073"/>
      <c r="AF1073"/>
      <c r="AG1073"/>
      <c r="AH1073" s="115" t="s">
        <v>4308</v>
      </c>
    </row>
    <row r="1074" spans="1:35" ht="18" hidden="1" x14ac:dyDescent="0.25">
      <c r="A1074" s="235">
        <v>316163</v>
      </c>
      <c r="B1074" s="235" t="s">
        <v>5498</v>
      </c>
      <c r="C1074" s="235" t="s">
        <v>5499</v>
      </c>
      <c r="D1074" s="235" t="s">
        <v>447</v>
      </c>
      <c r="E1074"/>
      <c r="F1074" s="126"/>
      <c r="G1074" s="236"/>
      <c r="H1074"/>
      <c r="I1074" t="s">
        <v>199</v>
      </c>
      <c r="J1074" s="236"/>
      <c r="K1074"/>
      <c r="L1074"/>
      <c r="M1074"/>
      <c r="N1074"/>
      <c r="O1074"/>
      <c r="P1074"/>
      <c r="Q1074"/>
      <c r="U1074"/>
      <c r="V1074" t="s">
        <v>4334</v>
      </c>
      <c r="W1074" s="236"/>
      <c r="X1074"/>
      <c r="Y1074"/>
      <c r="Z1074"/>
      <c r="AA1074"/>
      <c r="AB1074"/>
      <c r="AC1074"/>
      <c r="AD1074"/>
      <c r="AE1074"/>
      <c r="AF1074"/>
      <c r="AG1074"/>
      <c r="AH1074" s="115" t="s">
        <v>4308</v>
      </c>
    </row>
    <row r="1075" spans="1:35" ht="18" hidden="1" x14ac:dyDescent="0.25">
      <c r="A1075" s="235">
        <v>316172</v>
      </c>
      <c r="B1075" s="235" t="s">
        <v>5500</v>
      </c>
      <c r="C1075" s="235" t="s">
        <v>227</v>
      </c>
      <c r="D1075" s="235" t="s">
        <v>5501</v>
      </c>
      <c r="E1075"/>
      <c r="F1075" s="126"/>
      <c r="G1075" s="236"/>
      <c r="H1075"/>
      <c r="I1075" t="s">
        <v>199</v>
      </c>
      <c r="J1075" s="236"/>
      <c r="K1075"/>
      <c r="L1075"/>
      <c r="M1075"/>
      <c r="N1075"/>
      <c r="O1075"/>
      <c r="P1075"/>
      <c r="Q1075"/>
      <c r="U1075"/>
      <c r="V1075">
        <v>0</v>
      </c>
      <c r="W1075" s="236"/>
      <c r="X1075"/>
      <c r="Y1075"/>
      <c r="Z1075"/>
      <c r="AA1075"/>
      <c r="AB1075"/>
      <c r="AC1075"/>
      <c r="AD1075"/>
      <c r="AE1075"/>
      <c r="AF1075"/>
      <c r="AG1075"/>
    </row>
    <row r="1076" spans="1:35" ht="18" hidden="1" x14ac:dyDescent="0.25">
      <c r="A1076" s="235">
        <v>316173</v>
      </c>
      <c r="B1076" s="235" t="s">
        <v>5502</v>
      </c>
      <c r="C1076" s="235" t="s">
        <v>5503</v>
      </c>
      <c r="D1076" s="235" t="s">
        <v>5504</v>
      </c>
      <c r="E1076"/>
      <c r="F1076" s="126"/>
      <c r="G1076" s="236"/>
      <c r="H1076"/>
      <c r="I1076" t="s">
        <v>136</v>
      </c>
      <c r="J1076" s="236"/>
      <c r="K1076"/>
      <c r="L1076"/>
      <c r="M1076"/>
      <c r="N1076"/>
      <c r="O1076"/>
      <c r="P1076"/>
      <c r="Q1076"/>
      <c r="U1076"/>
      <c r="V1076" t="s">
        <v>4335</v>
      </c>
      <c r="W1076" s="236"/>
      <c r="X1076"/>
      <c r="Y1076"/>
      <c r="Z1076"/>
      <c r="AA1076"/>
      <c r="AB1076"/>
      <c r="AC1076"/>
      <c r="AD1076"/>
      <c r="AE1076"/>
      <c r="AF1076"/>
      <c r="AG1076"/>
      <c r="AH1076" s="115" t="s">
        <v>4308</v>
      </c>
    </row>
    <row r="1077" spans="1:35" hidden="1" x14ac:dyDescent="0.25">
      <c r="A1077" s="115">
        <v>316175</v>
      </c>
      <c r="B1077" s="115" t="s">
        <v>1923</v>
      </c>
      <c r="C1077" s="115" t="s">
        <v>1924</v>
      </c>
      <c r="D1077" s="115" t="s">
        <v>321</v>
      </c>
      <c r="E1077" s="115" t="s">
        <v>76</v>
      </c>
      <c r="F1077" s="237">
        <v>32753</v>
      </c>
      <c r="G1077" s="115" t="s">
        <v>40</v>
      </c>
      <c r="H1077" s="115" t="s">
        <v>16</v>
      </c>
      <c r="I1077" t="s">
        <v>199</v>
      </c>
      <c r="J1077" s="115" t="s">
        <v>1226</v>
      </c>
      <c r="L1077" s="115" t="s">
        <v>40</v>
      </c>
      <c r="U1077"/>
      <c r="V1077" t="s">
        <v>4335</v>
      </c>
      <c r="AH1077" s="115" t="s">
        <v>4308</v>
      </c>
    </row>
    <row r="1078" spans="1:35" hidden="1" x14ac:dyDescent="0.25">
      <c r="A1078">
        <v>316176</v>
      </c>
      <c r="B1078" t="s">
        <v>5505</v>
      </c>
      <c r="C1078" t="s">
        <v>5506</v>
      </c>
      <c r="D1078" t="s">
        <v>268</v>
      </c>
      <c r="E1078" t="s">
        <v>76</v>
      </c>
      <c r="F1078" s="126">
        <v>32270</v>
      </c>
      <c r="G1078" t="s">
        <v>18</v>
      </c>
      <c r="H1078" t="s">
        <v>16</v>
      </c>
      <c r="I1078" t="s">
        <v>129</v>
      </c>
      <c r="J1078" t="s">
        <v>1226</v>
      </c>
      <c r="K1078"/>
      <c r="L1078" t="s">
        <v>18</v>
      </c>
      <c r="M1078"/>
      <c r="N1078"/>
      <c r="O1078"/>
      <c r="P1078"/>
      <c r="Q1078"/>
      <c r="U1078"/>
      <c r="V1078" t="s">
        <v>4335</v>
      </c>
      <c r="W1078"/>
      <c r="X1078"/>
      <c r="Y1078"/>
      <c r="Z1078"/>
      <c r="AA1078"/>
      <c r="AB1078"/>
      <c r="AC1078"/>
      <c r="AD1078"/>
      <c r="AE1078"/>
      <c r="AF1078"/>
      <c r="AG1078"/>
      <c r="AH1078" s="115" t="s">
        <v>4308</v>
      </c>
    </row>
    <row r="1079" spans="1:35" ht="18" hidden="1" x14ac:dyDescent="0.25">
      <c r="A1079" s="235">
        <v>316177</v>
      </c>
      <c r="B1079" s="235" t="s">
        <v>5507</v>
      </c>
      <c r="C1079" s="235" t="s">
        <v>311</v>
      </c>
      <c r="D1079" s="235" t="s">
        <v>265</v>
      </c>
      <c r="E1079"/>
      <c r="F1079" s="126"/>
      <c r="G1079" s="236"/>
      <c r="H1079"/>
      <c r="I1079" t="s">
        <v>136</v>
      </c>
      <c r="J1079" s="236"/>
      <c r="K1079"/>
      <c r="L1079"/>
      <c r="M1079"/>
      <c r="N1079"/>
      <c r="O1079"/>
      <c r="P1079"/>
      <c r="Q1079"/>
      <c r="U1079"/>
      <c r="V1079" t="s">
        <v>4335</v>
      </c>
      <c r="W1079" s="236"/>
      <c r="X1079"/>
      <c r="Y1079"/>
      <c r="Z1079"/>
      <c r="AA1079"/>
      <c r="AB1079"/>
      <c r="AC1079"/>
      <c r="AD1079"/>
      <c r="AE1079"/>
      <c r="AF1079"/>
      <c r="AG1079"/>
      <c r="AH1079" s="115" t="s">
        <v>4308</v>
      </c>
    </row>
    <row r="1080" spans="1:35" hidden="1" x14ac:dyDescent="0.25">
      <c r="A1080">
        <v>316189</v>
      </c>
      <c r="B1080" t="s">
        <v>1234</v>
      </c>
      <c r="C1080" t="s">
        <v>227</v>
      </c>
      <c r="D1080" t="s">
        <v>5508</v>
      </c>
      <c r="E1080" t="s">
        <v>76</v>
      </c>
      <c r="F1080" s="126">
        <v>32874</v>
      </c>
      <c r="G1080" t="s">
        <v>5509</v>
      </c>
      <c r="H1080"/>
      <c r="I1080" t="s">
        <v>136</v>
      </c>
      <c r="J1080"/>
      <c r="K1080"/>
      <c r="L1080"/>
      <c r="M1080"/>
      <c r="N1080"/>
      <c r="O1080"/>
      <c r="P1080"/>
      <c r="Q1080"/>
      <c r="U1080"/>
      <c r="V1080" t="s">
        <v>16599</v>
      </c>
      <c r="W1080"/>
      <c r="X1080"/>
      <c r="Y1080"/>
      <c r="Z1080"/>
      <c r="AA1080"/>
      <c r="AB1080"/>
      <c r="AC1080"/>
      <c r="AD1080"/>
      <c r="AE1080"/>
      <c r="AF1080"/>
      <c r="AG1080"/>
    </row>
    <row r="1081" spans="1:35" hidden="1" x14ac:dyDescent="0.25">
      <c r="A1081" s="115">
        <v>316217</v>
      </c>
      <c r="B1081" s="115" t="s">
        <v>3457</v>
      </c>
      <c r="C1081" s="115" t="s">
        <v>227</v>
      </c>
      <c r="D1081" s="115" t="s">
        <v>238</v>
      </c>
      <c r="E1081" s="115" t="s">
        <v>77</v>
      </c>
      <c r="F1081" s="237">
        <v>32638</v>
      </c>
      <c r="G1081" s="115" t="s">
        <v>1022</v>
      </c>
      <c r="H1081" s="115" t="s">
        <v>16</v>
      </c>
      <c r="I1081" t="s">
        <v>199</v>
      </c>
      <c r="J1081" s="115" t="s">
        <v>1226</v>
      </c>
      <c r="L1081" s="115" t="s">
        <v>18</v>
      </c>
      <c r="U1081"/>
      <c r="V1081" t="s">
        <v>16623</v>
      </c>
    </row>
    <row r="1082" spans="1:35" ht="18" hidden="1" x14ac:dyDescent="0.25">
      <c r="A1082" s="235">
        <v>316245</v>
      </c>
      <c r="B1082" s="235" t="s">
        <v>5510</v>
      </c>
      <c r="C1082" s="235" t="s">
        <v>227</v>
      </c>
      <c r="D1082" s="235" t="s">
        <v>230</v>
      </c>
      <c r="E1082"/>
      <c r="F1082" s="126"/>
      <c r="G1082" s="236"/>
      <c r="H1082"/>
      <c r="I1082" t="s">
        <v>136</v>
      </c>
      <c r="J1082" s="236"/>
      <c r="K1082"/>
      <c r="L1082"/>
      <c r="M1082"/>
      <c r="N1082"/>
      <c r="O1082"/>
      <c r="P1082"/>
      <c r="Q1082"/>
      <c r="U1082"/>
      <c r="V1082" t="s">
        <v>4335</v>
      </c>
      <c r="W1082" s="236"/>
      <c r="X1082"/>
      <c r="Y1082"/>
      <c r="Z1082"/>
      <c r="AA1082"/>
      <c r="AB1082"/>
      <c r="AC1082"/>
      <c r="AD1082"/>
      <c r="AE1082"/>
      <c r="AF1082"/>
      <c r="AG1082"/>
      <c r="AH1082" s="115" t="s">
        <v>4308</v>
      </c>
    </row>
    <row r="1083" spans="1:35" ht="18" hidden="1" x14ac:dyDescent="0.25">
      <c r="A1083" s="235">
        <v>316246</v>
      </c>
      <c r="B1083" s="235" t="s">
        <v>5511</v>
      </c>
      <c r="C1083" s="235" t="s">
        <v>227</v>
      </c>
      <c r="D1083" s="235" t="s">
        <v>1242</v>
      </c>
      <c r="E1083"/>
      <c r="F1083" s="126"/>
      <c r="G1083" s="236"/>
      <c r="H1083"/>
      <c r="I1083" t="s">
        <v>136</v>
      </c>
      <c r="J1083" s="236"/>
      <c r="K1083"/>
      <c r="L1083"/>
      <c r="M1083"/>
      <c r="N1083"/>
      <c r="O1083"/>
      <c r="P1083"/>
      <c r="Q1083"/>
      <c r="U1083"/>
      <c r="V1083" t="s">
        <v>4337</v>
      </c>
      <c r="W1083" s="236"/>
      <c r="X1083"/>
      <c r="Y1083"/>
      <c r="Z1083"/>
      <c r="AA1083"/>
      <c r="AB1083"/>
      <c r="AC1083"/>
      <c r="AD1083"/>
      <c r="AE1083"/>
      <c r="AF1083"/>
      <c r="AG1083"/>
    </row>
    <row r="1084" spans="1:35" hidden="1" x14ac:dyDescent="0.25">
      <c r="A1084" s="115">
        <v>316265</v>
      </c>
      <c r="B1084" s="115" t="s">
        <v>3458</v>
      </c>
      <c r="C1084" s="115" t="s">
        <v>277</v>
      </c>
      <c r="D1084" s="115" t="s">
        <v>467</v>
      </c>
      <c r="E1084" s="115" t="s">
        <v>77</v>
      </c>
      <c r="F1084" s="237">
        <v>32648</v>
      </c>
      <c r="G1084" s="115" t="s">
        <v>18</v>
      </c>
      <c r="H1084" s="115" t="s">
        <v>16</v>
      </c>
      <c r="I1084" t="s">
        <v>199</v>
      </c>
      <c r="J1084" s="115" t="s">
        <v>1226</v>
      </c>
      <c r="L1084" s="115" t="s">
        <v>18</v>
      </c>
      <c r="U1084"/>
      <c r="V1084" t="s">
        <v>4414</v>
      </c>
    </row>
    <row r="1085" spans="1:35" hidden="1" x14ac:dyDescent="0.25">
      <c r="A1085" s="115">
        <v>316268</v>
      </c>
      <c r="B1085" s="115" t="s">
        <v>4369</v>
      </c>
      <c r="C1085" s="115" t="s">
        <v>227</v>
      </c>
      <c r="D1085" s="115" t="s">
        <v>213</v>
      </c>
      <c r="F1085" s="237"/>
      <c r="I1085" t="s">
        <v>199</v>
      </c>
      <c r="U1085"/>
      <c r="V1085" t="s">
        <v>4335</v>
      </c>
      <c r="AG1085" s="115" t="s">
        <v>4308</v>
      </c>
      <c r="AH1085" s="115" t="s">
        <v>4308</v>
      </c>
    </row>
    <row r="1086" spans="1:35" ht="18" x14ac:dyDescent="0.25">
      <c r="A1086" s="235">
        <v>316278</v>
      </c>
      <c r="B1086" s="235" t="s">
        <v>5512</v>
      </c>
      <c r="C1086" s="235" t="s">
        <v>332</v>
      </c>
      <c r="D1086" s="235" t="s">
        <v>880</v>
      </c>
      <c r="E1086"/>
      <c r="F1086" s="126"/>
      <c r="G1086" s="236"/>
      <c r="H1086"/>
      <c r="I1086" t="s">
        <v>107</v>
      </c>
      <c r="J1086" s="236"/>
      <c r="K1086"/>
      <c r="L1086"/>
      <c r="M1086"/>
      <c r="N1086"/>
      <c r="O1086"/>
      <c r="P1086"/>
      <c r="Q1086"/>
      <c r="U1086"/>
      <c r="V1086" t="s">
        <v>4335</v>
      </c>
      <c r="W1086" s="236"/>
      <c r="X1086"/>
      <c r="Y1086"/>
      <c r="Z1086"/>
      <c r="AA1086"/>
      <c r="AB1086"/>
      <c r="AC1086"/>
      <c r="AD1086"/>
      <c r="AE1086"/>
      <c r="AF1086"/>
      <c r="AG1086"/>
      <c r="AH1086" s="115" t="s">
        <v>4308</v>
      </c>
      <c r="AI1086" s="115" t="e">
        <f>VLOOKUP(A1086,'[2]دراسات قانونية'!$A$3:$E$600,1,0)</f>
        <v>#N/A</v>
      </c>
    </row>
    <row r="1087" spans="1:35" ht="18" hidden="1" x14ac:dyDescent="0.25">
      <c r="A1087" s="235">
        <v>316279</v>
      </c>
      <c r="B1087" s="235" t="s">
        <v>5513</v>
      </c>
      <c r="C1087" s="235" t="s">
        <v>5514</v>
      </c>
      <c r="D1087" s="235" t="s">
        <v>1242</v>
      </c>
      <c r="E1087"/>
      <c r="F1087" s="126"/>
      <c r="G1087" s="236"/>
      <c r="H1087"/>
      <c r="I1087" t="s">
        <v>129</v>
      </c>
      <c r="J1087" s="236"/>
      <c r="K1087"/>
      <c r="L1087"/>
      <c r="M1087"/>
      <c r="N1087"/>
      <c r="O1087"/>
      <c r="P1087"/>
      <c r="Q1087"/>
      <c r="U1087"/>
      <c r="V1087" t="s">
        <v>4335</v>
      </c>
      <c r="W1087" s="236"/>
      <c r="X1087"/>
      <c r="Y1087"/>
      <c r="Z1087"/>
      <c r="AA1087"/>
      <c r="AB1087"/>
      <c r="AC1087"/>
      <c r="AD1087"/>
      <c r="AE1087"/>
      <c r="AF1087"/>
      <c r="AG1087"/>
      <c r="AH1087" s="115" t="s">
        <v>4308</v>
      </c>
    </row>
    <row r="1088" spans="1:35" hidden="1" x14ac:dyDescent="0.25">
      <c r="A1088" s="115">
        <v>316302</v>
      </c>
      <c r="B1088" s="115" t="s">
        <v>3459</v>
      </c>
      <c r="C1088" s="115" t="s">
        <v>212</v>
      </c>
      <c r="D1088" s="115" t="s">
        <v>373</v>
      </c>
      <c r="E1088" s="115" t="s">
        <v>77</v>
      </c>
      <c r="F1088" s="237">
        <v>32514</v>
      </c>
      <c r="G1088" s="115" t="s">
        <v>37</v>
      </c>
      <c r="H1088" s="115" t="s">
        <v>16</v>
      </c>
      <c r="I1088" t="s">
        <v>199</v>
      </c>
      <c r="J1088" s="115" t="s">
        <v>1226</v>
      </c>
      <c r="L1088" s="115" t="s">
        <v>67</v>
      </c>
      <c r="U1088"/>
      <c r="V1088">
        <v>0</v>
      </c>
      <c r="AH1088" s="115" t="s">
        <v>4308</v>
      </c>
    </row>
    <row r="1089" spans="1:35" ht="18" x14ac:dyDescent="0.25">
      <c r="A1089" s="235">
        <v>316310</v>
      </c>
      <c r="B1089" s="235" t="s">
        <v>5515</v>
      </c>
      <c r="C1089" s="235" t="s">
        <v>5516</v>
      </c>
      <c r="D1089" s="235" t="s">
        <v>354</v>
      </c>
      <c r="E1089"/>
      <c r="F1089" s="126"/>
      <c r="G1089" s="236"/>
      <c r="H1089"/>
      <c r="I1089" t="s">
        <v>107</v>
      </c>
      <c r="J1089" s="236"/>
      <c r="K1089"/>
      <c r="L1089"/>
      <c r="M1089"/>
      <c r="N1089"/>
      <c r="O1089"/>
      <c r="P1089"/>
      <c r="Q1089"/>
      <c r="U1089"/>
      <c r="V1089" t="s">
        <v>4335</v>
      </c>
      <c r="W1089" s="236"/>
      <c r="X1089"/>
      <c r="Y1089"/>
      <c r="Z1089"/>
      <c r="AA1089"/>
      <c r="AB1089"/>
      <c r="AC1089"/>
      <c r="AD1089"/>
      <c r="AE1089"/>
      <c r="AF1089"/>
      <c r="AG1089"/>
      <c r="AH1089" s="115" t="s">
        <v>4308</v>
      </c>
      <c r="AI1089" s="115" t="e">
        <f>VLOOKUP(A1089,'[2]دراسات قانونية'!$A$3:$E$600,1,0)</f>
        <v>#N/A</v>
      </c>
    </row>
    <row r="1090" spans="1:35" hidden="1" x14ac:dyDescent="0.25">
      <c r="A1090">
        <v>316315</v>
      </c>
      <c r="B1090" t="s">
        <v>5517</v>
      </c>
      <c r="C1090" t="s">
        <v>209</v>
      </c>
      <c r="D1090" t="s">
        <v>1242</v>
      </c>
      <c r="E1090" t="s">
        <v>76</v>
      </c>
      <c r="F1090" s="126"/>
      <c r="G1090"/>
      <c r="H1090" t="s">
        <v>16</v>
      </c>
      <c r="I1090" t="s">
        <v>129</v>
      </c>
      <c r="J1090"/>
      <c r="K1090"/>
      <c r="L1090"/>
      <c r="M1090"/>
      <c r="N1090"/>
      <c r="O1090"/>
      <c r="P1090"/>
      <c r="Q1090"/>
      <c r="U1090"/>
      <c r="V1090" t="s">
        <v>4335</v>
      </c>
      <c r="W1090"/>
      <c r="X1090"/>
      <c r="Y1090"/>
      <c r="Z1090"/>
      <c r="AA1090"/>
      <c r="AB1090"/>
      <c r="AC1090"/>
      <c r="AD1090" t="s">
        <v>4308</v>
      </c>
      <c r="AE1090" t="s">
        <v>4308</v>
      </c>
      <c r="AF1090" t="s">
        <v>4308</v>
      </c>
      <c r="AG1090" t="s">
        <v>4308</v>
      </c>
      <c r="AH1090" s="115" t="s">
        <v>4308</v>
      </c>
    </row>
    <row r="1091" spans="1:35" ht="18" hidden="1" x14ac:dyDescent="0.25">
      <c r="A1091" s="235">
        <v>316319</v>
      </c>
      <c r="B1091" s="235" t="s">
        <v>5518</v>
      </c>
      <c r="C1091" s="235" t="s">
        <v>229</v>
      </c>
      <c r="D1091" s="235" t="s">
        <v>5519</v>
      </c>
      <c r="E1091"/>
      <c r="F1091" s="126"/>
      <c r="G1091" s="236"/>
      <c r="H1091"/>
      <c r="I1091" t="s">
        <v>136</v>
      </c>
      <c r="J1091" s="236"/>
      <c r="K1091"/>
      <c r="L1091"/>
      <c r="M1091"/>
      <c r="N1091"/>
      <c r="O1091"/>
      <c r="P1091"/>
      <c r="Q1091"/>
      <c r="U1091"/>
      <c r="V1091" t="s">
        <v>4334</v>
      </c>
      <c r="W1091" s="236"/>
      <c r="X1091"/>
      <c r="Y1091"/>
      <c r="Z1091"/>
      <c r="AA1091"/>
      <c r="AB1091"/>
      <c r="AC1091"/>
      <c r="AD1091"/>
      <c r="AE1091"/>
      <c r="AF1091"/>
      <c r="AG1091"/>
      <c r="AH1091" s="115" t="s">
        <v>4308</v>
      </c>
    </row>
    <row r="1092" spans="1:35" ht="18" hidden="1" x14ac:dyDescent="0.25">
      <c r="A1092" s="235">
        <v>316320</v>
      </c>
      <c r="B1092" s="235" t="s">
        <v>5520</v>
      </c>
      <c r="C1092" s="235" t="s">
        <v>227</v>
      </c>
      <c r="D1092" s="235" t="s">
        <v>1242</v>
      </c>
      <c r="E1092"/>
      <c r="F1092" s="126"/>
      <c r="G1092" s="236"/>
      <c r="H1092"/>
      <c r="I1092" t="s">
        <v>129</v>
      </c>
      <c r="J1092" s="236"/>
      <c r="K1092"/>
      <c r="L1092"/>
      <c r="M1092"/>
      <c r="N1092"/>
      <c r="O1092"/>
      <c r="P1092"/>
      <c r="Q1092"/>
      <c r="U1092"/>
      <c r="V1092" t="s">
        <v>4335</v>
      </c>
      <c r="W1092" s="236"/>
      <c r="X1092"/>
      <c r="Y1092"/>
      <c r="Z1092"/>
      <c r="AA1092"/>
      <c r="AB1092"/>
      <c r="AC1092"/>
      <c r="AD1092"/>
      <c r="AE1092"/>
      <c r="AF1092"/>
      <c r="AG1092"/>
      <c r="AH1092" s="115" t="s">
        <v>4308</v>
      </c>
    </row>
    <row r="1093" spans="1:35" ht="18" hidden="1" x14ac:dyDescent="0.25">
      <c r="A1093" s="235">
        <v>316332</v>
      </c>
      <c r="B1093" s="235" t="s">
        <v>5521</v>
      </c>
      <c r="C1093" s="235" t="s">
        <v>244</v>
      </c>
      <c r="D1093" s="235" t="s">
        <v>407</v>
      </c>
      <c r="E1093"/>
      <c r="F1093" s="126"/>
      <c r="G1093" s="236"/>
      <c r="H1093"/>
      <c r="I1093" t="s">
        <v>199</v>
      </c>
      <c r="J1093" s="236"/>
      <c r="K1093"/>
      <c r="L1093"/>
      <c r="M1093"/>
      <c r="N1093"/>
      <c r="O1093"/>
      <c r="P1093"/>
      <c r="Q1093"/>
      <c r="U1093"/>
      <c r="V1093" t="s">
        <v>4335</v>
      </c>
      <c r="W1093" s="236"/>
      <c r="X1093"/>
      <c r="Y1093"/>
      <c r="Z1093"/>
      <c r="AA1093"/>
      <c r="AB1093"/>
      <c r="AC1093"/>
      <c r="AD1093"/>
      <c r="AE1093"/>
      <c r="AF1093"/>
      <c r="AG1093"/>
      <c r="AH1093" s="115" t="s">
        <v>4308</v>
      </c>
    </row>
    <row r="1094" spans="1:35" ht="18" hidden="1" x14ac:dyDescent="0.25">
      <c r="A1094" s="235">
        <v>316341</v>
      </c>
      <c r="B1094" s="235" t="s">
        <v>5522</v>
      </c>
      <c r="C1094" s="235" t="s">
        <v>377</v>
      </c>
      <c r="D1094" s="235" t="s">
        <v>1242</v>
      </c>
      <c r="E1094"/>
      <c r="F1094" s="126"/>
      <c r="G1094" s="236"/>
      <c r="H1094"/>
      <c r="I1094" t="s">
        <v>129</v>
      </c>
      <c r="J1094" s="236"/>
      <c r="K1094"/>
      <c r="L1094"/>
      <c r="M1094"/>
      <c r="N1094"/>
      <c r="O1094"/>
      <c r="P1094"/>
      <c r="Q1094"/>
      <c r="U1094"/>
      <c r="V1094" t="s">
        <v>4335</v>
      </c>
      <c r="W1094" s="236"/>
      <c r="X1094"/>
      <c r="Y1094"/>
      <c r="Z1094"/>
      <c r="AA1094"/>
      <c r="AB1094"/>
      <c r="AC1094"/>
      <c r="AD1094"/>
      <c r="AE1094"/>
      <c r="AF1094"/>
      <c r="AG1094"/>
      <c r="AH1094" s="115" t="s">
        <v>4308</v>
      </c>
    </row>
    <row r="1095" spans="1:35" ht="18" hidden="1" x14ac:dyDescent="0.25">
      <c r="A1095" s="235">
        <v>316344</v>
      </c>
      <c r="B1095" s="235" t="s">
        <v>5523</v>
      </c>
      <c r="C1095" s="235" t="s">
        <v>960</v>
      </c>
      <c r="D1095" s="235" t="s">
        <v>281</v>
      </c>
      <c r="E1095"/>
      <c r="F1095" s="126"/>
      <c r="G1095" s="236"/>
      <c r="H1095"/>
      <c r="I1095" t="s">
        <v>199</v>
      </c>
      <c r="J1095" s="236"/>
      <c r="K1095"/>
      <c r="L1095"/>
      <c r="M1095"/>
      <c r="N1095"/>
      <c r="O1095"/>
      <c r="P1095"/>
      <c r="Q1095"/>
      <c r="U1095"/>
      <c r="V1095" t="s">
        <v>4337</v>
      </c>
      <c r="W1095" s="236"/>
      <c r="X1095"/>
      <c r="Y1095"/>
      <c r="Z1095"/>
      <c r="AA1095"/>
      <c r="AB1095"/>
      <c r="AC1095"/>
      <c r="AD1095"/>
      <c r="AE1095"/>
      <c r="AF1095"/>
      <c r="AG1095"/>
      <c r="AH1095" s="115" t="s">
        <v>4308</v>
      </c>
    </row>
    <row r="1096" spans="1:35" hidden="1" x14ac:dyDescent="0.25">
      <c r="A1096">
        <v>316372</v>
      </c>
      <c r="B1096" t="s">
        <v>5524</v>
      </c>
      <c r="C1096" t="s">
        <v>5525</v>
      </c>
      <c r="D1096" t="s">
        <v>1242</v>
      </c>
      <c r="E1096" t="s">
        <v>76</v>
      </c>
      <c r="F1096" s="126"/>
      <c r="G1096"/>
      <c r="H1096" t="s">
        <v>16</v>
      </c>
      <c r="I1096" t="s">
        <v>136</v>
      </c>
      <c r="J1096"/>
      <c r="K1096"/>
      <c r="L1096"/>
      <c r="M1096"/>
      <c r="N1096"/>
      <c r="O1096"/>
      <c r="P1096"/>
      <c r="Q1096"/>
      <c r="U1096"/>
      <c r="V1096" t="s">
        <v>4414</v>
      </c>
      <c r="W1096"/>
      <c r="X1096"/>
      <c r="Y1096"/>
      <c r="Z1096"/>
      <c r="AA1096"/>
      <c r="AB1096" t="s">
        <v>4308</v>
      </c>
      <c r="AC1096" t="s">
        <v>4308</v>
      </c>
      <c r="AD1096" t="s">
        <v>4308</v>
      </c>
      <c r="AE1096" t="s">
        <v>4308</v>
      </c>
      <c r="AF1096" t="s">
        <v>4308</v>
      </c>
      <c r="AG1096" t="s">
        <v>4308</v>
      </c>
      <c r="AH1096" s="115" t="s">
        <v>4308</v>
      </c>
    </row>
    <row r="1097" spans="1:35" ht="18" hidden="1" x14ac:dyDescent="0.25">
      <c r="A1097" s="235">
        <v>316374</v>
      </c>
      <c r="B1097" s="235" t="s">
        <v>868</v>
      </c>
      <c r="C1097" s="235" t="s">
        <v>680</v>
      </c>
      <c r="D1097" s="235" t="s">
        <v>298</v>
      </c>
      <c r="E1097"/>
      <c r="F1097" s="126"/>
      <c r="G1097" s="236"/>
      <c r="H1097"/>
      <c r="I1097" t="s">
        <v>136</v>
      </c>
      <c r="J1097" s="236"/>
      <c r="K1097"/>
      <c r="L1097"/>
      <c r="M1097"/>
      <c r="N1097"/>
      <c r="O1097"/>
      <c r="P1097"/>
      <c r="Q1097"/>
      <c r="U1097"/>
      <c r="V1097" t="s">
        <v>4335</v>
      </c>
      <c r="W1097" s="236"/>
      <c r="X1097"/>
      <c r="Y1097"/>
      <c r="Z1097"/>
      <c r="AA1097"/>
      <c r="AB1097"/>
      <c r="AC1097"/>
      <c r="AD1097"/>
      <c r="AE1097"/>
      <c r="AF1097"/>
      <c r="AG1097"/>
      <c r="AH1097" s="115" t="s">
        <v>4308</v>
      </c>
    </row>
    <row r="1098" spans="1:35" ht="18" hidden="1" x14ac:dyDescent="0.25">
      <c r="A1098" s="235">
        <v>316376</v>
      </c>
      <c r="B1098" s="235" t="s">
        <v>5526</v>
      </c>
      <c r="C1098" s="235" t="s">
        <v>1269</v>
      </c>
      <c r="D1098" s="235" t="s">
        <v>1242</v>
      </c>
      <c r="E1098"/>
      <c r="F1098" s="126"/>
      <c r="G1098" s="236"/>
      <c r="H1098"/>
      <c r="I1098" t="s">
        <v>129</v>
      </c>
      <c r="J1098" s="236"/>
      <c r="K1098"/>
      <c r="L1098"/>
      <c r="M1098"/>
      <c r="N1098"/>
      <c r="O1098"/>
      <c r="P1098"/>
      <c r="Q1098"/>
      <c r="U1098"/>
      <c r="V1098" t="s">
        <v>4335</v>
      </c>
      <c r="W1098" s="236"/>
      <c r="X1098"/>
      <c r="Y1098"/>
      <c r="Z1098"/>
      <c r="AA1098"/>
      <c r="AB1098"/>
      <c r="AC1098"/>
      <c r="AD1098"/>
      <c r="AE1098"/>
      <c r="AF1098"/>
      <c r="AG1098"/>
      <c r="AH1098" s="115" t="s">
        <v>4308</v>
      </c>
    </row>
    <row r="1099" spans="1:35" x14ac:dyDescent="0.25">
      <c r="A1099" s="115">
        <v>316383</v>
      </c>
      <c r="B1099" s="115" t="s">
        <v>5527</v>
      </c>
      <c r="C1099" s="115" t="s">
        <v>4754</v>
      </c>
      <c r="D1099" s="115" t="s">
        <v>281</v>
      </c>
      <c r="F1099" s="237"/>
      <c r="I1099" t="s">
        <v>107</v>
      </c>
      <c r="U1099"/>
      <c r="V1099" t="s">
        <v>4339</v>
      </c>
      <c r="AG1099" s="115" t="s">
        <v>4308</v>
      </c>
      <c r="AH1099" s="115" t="s">
        <v>4308</v>
      </c>
      <c r="AI1099" s="115" t="e">
        <f>VLOOKUP(A1099,'[2]دراسات قانونية'!$A$3:$E$600,1,0)</f>
        <v>#N/A</v>
      </c>
    </row>
    <row r="1100" spans="1:35" ht="18" hidden="1" x14ac:dyDescent="0.25">
      <c r="A1100" s="235">
        <v>316388</v>
      </c>
      <c r="B1100" s="235" t="s">
        <v>5528</v>
      </c>
      <c r="C1100" s="235" t="s">
        <v>279</v>
      </c>
      <c r="D1100" s="235" t="s">
        <v>378</v>
      </c>
      <c r="E1100"/>
      <c r="F1100" s="126"/>
      <c r="G1100" s="236"/>
      <c r="H1100"/>
      <c r="I1100" t="s">
        <v>199</v>
      </c>
      <c r="J1100" s="236"/>
      <c r="K1100"/>
      <c r="L1100"/>
      <c r="M1100"/>
      <c r="N1100"/>
      <c r="O1100"/>
      <c r="P1100"/>
      <c r="Q1100"/>
      <c r="U1100"/>
      <c r="V1100" t="s">
        <v>4335</v>
      </c>
      <c r="W1100" s="236"/>
      <c r="X1100"/>
      <c r="Y1100"/>
      <c r="Z1100"/>
      <c r="AA1100"/>
      <c r="AB1100"/>
      <c r="AC1100"/>
      <c r="AD1100"/>
      <c r="AE1100"/>
      <c r="AF1100"/>
      <c r="AG1100"/>
      <c r="AH1100" s="115" t="s">
        <v>4308</v>
      </c>
    </row>
    <row r="1101" spans="1:35" ht="18" hidden="1" x14ac:dyDescent="0.25">
      <c r="A1101" s="235">
        <v>316405</v>
      </c>
      <c r="B1101" s="235" t="s">
        <v>5529</v>
      </c>
      <c r="C1101" s="235" t="s">
        <v>285</v>
      </c>
      <c r="D1101" s="235" t="s">
        <v>1242</v>
      </c>
      <c r="E1101"/>
      <c r="F1101" s="126"/>
      <c r="G1101" s="236"/>
      <c r="H1101"/>
      <c r="I1101" t="s">
        <v>136</v>
      </c>
      <c r="J1101" s="236"/>
      <c r="K1101"/>
      <c r="L1101"/>
      <c r="M1101"/>
      <c r="N1101"/>
      <c r="O1101"/>
      <c r="P1101"/>
      <c r="Q1101"/>
      <c r="U1101"/>
      <c r="V1101" t="s">
        <v>4335</v>
      </c>
      <c r="W1101" s="236"/>
      <c r="X1101"/>
      <c r="Y1101"/>
      <c r="Z1101"/>
      <c r="AA1101"/>
      <c r="AB1101"/>
      <c r="AC1101"/>
      <c r="AD1101"/>
      <c r="AE1101"/>
      <c r="AF1101"/>
      <c r="AG1101"/>
      <c r="AH1101" s="115" t="s">
        <v>4308</v>
      </c>
    </row>
    <row r="1102" spans="1:35" ht="18" hidden="1" x14ac:dyDescent="0.25">
      <c r="A1102" s="235">
        <v>316406</v>
      </c>
      <c r="B1102" s="235" t="s">
        <v>5530</v>
      </c>
      <c r="C1102" s="235" t="s">
        <v>209</v>
      </c>
      <c r="D1102" s="235" t="s">
        <v>238</v>
      </c>
      <c r="E1102"/>
      <c r="F1102" s="126"/>
      <c r="G1102" s="236"/>
      <c r="H1102"/>
      <c r="I1102" t="s">
        <v>129</v>
      </c>
      <c r="J1102" s="236"/>
      <c r="K1102"/>
      <c r="L1102"/>
      <c r="M1102"/>
      <c r="N1102"/>
      <c r="O1102"/>
      <c r="P1102"/>
      <c r="Q1102"/>
      <c r="U1102"/>
      <c r="V1102" t="s">
        <v>4335</v>
      </c>
      <c r="W1102" s="236"/>
      <c r="X1102"/>
      <c r="Y1102"/>
      <c r="Z1102"/>
      <c r="AA1102"/>
      <c r="AB1102"/>
      <c r="AC1102"/>
      <c r="AD1102"/>
      <c r="AE1102"/>
      <c r="AF1102"/>
      <c r="AG1102"/>
      <c r="AH1102" s="115" t="s">
        <v>4308</v>
      </c>
    </row>
    <row r="1103" spans="1:35" ht="18" hidden="1" x14ac:dyDescent="0.25">
      <c r="A1103" s="235">
        <v>316413</v>
      </c>
      <c r="B1103" s="235" t="s">
        <v>5531</v>
      </c>
      <c r="C1103" s="235" t="s">
        <v>533</v>
      </c>
      <c r="D1103" s="235" t="s">
        <v>1242</v>
      </c>
      <c r="E1103"/>
      <c r="F1103" s="126"/>
      <c r="G1103" s="236"/>
      <c r="H1103"/>
      <c r="I1103" t="s">
        <v>129</v>
      </c>
      <c r="J1103" s="236"/>
      <c r="K1103"/>
      <c r="L1103"/>
      <c r="M1103"/>
      <c r="N1103"/>
      <c r="O1103"/>
      <c r="P1103"/>
      <c r="Q1103"/>
      <c r="U1103"/>
      <c r="V1103" t="s">
        <v>4335</v>
      </c>
      <c r="W1103" s="236"/>
      <c r="X1103"/>
      <c r="Y1103"/>
      <c r="Z1103"/>
      <c r="AA1103"/>
      <c r="AB1103"/>
      <c r="AC1103"/>
      <c r="AD1103"/>
      <c r="AE1103"/>
      <c r="AF1103"/>
      <c r="AG1103"/>
      <c r="AH1103" s="115" t="s">
        <v>4308</v>
      </c>
    </row>
    <row r="1104" spans="1:35" hidden="1" x14ac:dyDescent="0.25">
      <c r="A1104" s="115">
        <v>316442</v>
      </c>
      <c r="B1104" s="115" t="s">
        <v>1398</v>
      </c>
      <c r="C1104" s="115" t="s">
        <v>227</v>
      </c>
      <c r="D1104" s="115" t="s">
        <v>1399</v>
      </c>
      <c r="E1104" s="115" t="s">
        <v>76</v>
      </c>
      <c r="F1104" s="237"/>
      <c r="H1104" s="115" t="s">
        <v>16</v>
      </c>
      <c r="I1104" t="s">
        <v>199</v>
      </c>
      <c r="U1104"/>
      <c r="V1104" t="s">
        <v>4329</v>
      </c>
      <c r="AA1104" s="115" t="s">
        <v>4308</v>
      </c>
      <c r="AB1104" s="115" t="s">
        <v>4308</v>
      </c>
      <c r="AC1104" s="115" t="s">
        <v>4308</v>
      </c>
      <c r="AD1104" s="115" t="s">
        <v>4308</v>
      </c>
      <c r="AE1104" s="115" t="s">
        <v>4308</v>
      </c>
      <c r="AF1104" s="115" t="s">
        <v>4308</v>
      </c>
      <c r="AG1104" s="115" t="s">
        <v>4308</v>
      </c>
      <c r="AH1104" s="115" t="s">
        <v>4308</v>
      </c>
    </row>
    <row r="1105" spans="1:34" hidden="1" x14ac:dyDescent="0.25">
      <c r="A1105">
        <v>316446</v>
      </c>
      <c r="B1105" t="s">
        <v>5532</v>
      </c>
      <c r="C1105" t="s">
        <v>324</v>
      </c>
      <c r="D1105" t="s">
        <v>504</v>
      </c>
      <c r="E1105" t="s">
        <v>77</v>
      </c>
      <c r="F1105" s="126">
        <v>31980</v>
      </c>
      <c r="G1105" t="s">
        <v>5533</v>
      </c>
      <c r="H1105" t="s">
        <v>16</v>
      </c>
      <c r="I1105" t="s">
        <v>136</v>
      </c>
      <c r="J1105" t="s">
        <v>1226</v>
      </c>
      <c r="K1105"/>
      <c r="L1105" t="s">
        <v>58</v>
      </c>
      <c r="M1105"/>
      <c r="N1105"/>
      <c r="O1105"/>
      <c r="P1105"/>
      <c r="Q1105"/>
      <c r="U1105"/>
      <c r="V1105" t="s">
        <v>4335</v>
      </c>
      <c r="W1105"/>
      <c r="X1105"/>
      <c r="Y1105"/>
      <c r="Z1105"/>
      <c r="AA1105"/>
      <c r="AB1105"/>
      <c r="AC1105"/>
      <c r="AD1105"/>
      <c r="AE1105"/>
      <c r="AF1105"/>
      <c r="AG1105"/>
      <c r="AH1105" s="115" t="s">
        <v>4308</v>
      </c>
    </row>
    <row r="1106" spans="1:34" ht="18" hidden="1" x14ac:dyDescent="0.25">
      <c r="A1106" s="235">
        <v>316452</v>
      </c>
      <c r="B1106" s="235" t="s">
        <v>5534</v>
      </c>
      <c r="C1106" s="235" t="s">
        <v>250</v>
      </c>
      <c r="D1106" s="235" t="s">
        <v>1242</v>
      </c>
      <c r="E1106"/>
      <c r="F1106" s="126"/>
      <c r="G1106" s="236"/>
      <c r="H1106"/>
      <c r="I1106" t="s">
        <v>136</v>
      </c>
      <c r="J1106" s="236"/>
      <c r="K1106"/>
      <c r="L1106"/>
      <c r="M1106"/>
      <c r="N1106"/>
      <c r="O1106"/>
      <c r="P1106"/>
      <c r="Q1106"/>
      <c r="U1106"/>
      <c r="V1106" t="s">
        <v>4335</v>
      </c>
      <c r="W1106" s="236"/>
      <c r="X1106"/>
      <c r="Y1106"/>
      <c r="Z1106"/>
      <c r="AA1106"/>
      <c r="AB1106"/>
      <c r="AC1106"/>
      <c r="AD1106"/>
      <c r="AE1106"/>
      <c r="AF1106"/>
      <c r="AG1106"/>
      <c r="AH1106" s="115" t="s">
        <v>4308</v>
      </c>
    </row>
    <row r="1107" spans="1:34" hidden="1" x14ac:dyDescent="0.25">
      <c r="A1107">
        <v>316465</v>
      </c>
      <c r="B1107" t="s">
        <v>5535</v>
      </c>
      <c r="C1107" t="s">
        <v>345</v>
      </c>
      <c r="D1107" t="s">
        <v>270</v>
      </c>
      <c r="E1107" t="s">
        <v>76</v>
      </c>
      <c r="F1107" s="126">
        <v>32674</v>
      </c>
      <c r="G1107" t="s">
        <v>18</v>
      </c>
      <c r="H1107" t="s">
        <v>16</v>
      </c>
      <c r="I1107" t="s">
        <v>136</v>
      </c>
      <c r="J1107"/>
      <c r="K1107"/>
      <c r="L1107"/>
      <c r="M1107"/>
      <c r="N1107"/>
      <c r="O1107"/>
      <c r="P1107"/>
      <c r="Q1107"/>
      <c r="U1107"/>
      <c r="V1107" t="s">
        <v>16623</v>
      </c>
      <c r="W1107"/>
      <c r="X1107"/>
      <c r="Y1107"/>
      <c r="Z1107"/>
      <c r="AA1107"/>
      <c r="AB1107"/>
      <c r="AC1107"/>
      <c r="AD1107"/>
      <c r="AE1107"/>
      <c r="AF1107"/>
      <c r="AG1107"/>
    </row>
    <row r="1108" spans="1:34" hidden="1" x14ac:dyDescent="0.25">
      <c r="A1108" s="115">
        <v>316475</v>
      </c>
      <c r="B1108" s="115" t="s">
        <v>2171</v>
      </c>
      <c r="C1108" s="115" t="s">
        <v>244</v>
      </c>
      <c r="D1108" s="115" t="s">
        <v>2172</v>
      </c>
      <c r="E1108" s="115" t="s">
        <v>76</v>
      </c>
      <c r="F1108" s="237">
        <v>35256</v>
      </c>
      <c r="G1108" s="115" t="s">
        <v>2173</v>
      </c>
      <c r="H1108" s="115" t="s">
        <v>16</v>
      </c>
      <c r="I1108" t="s">
        <v>199</v>
      </c>
      <c r="J1108" s="115" t="s">
        <v>1226</v>
      </c>
      <c r="L1108" s="115" t="s">
        <v>47</v>
      </c>
      <c r="U1108"/>
      <c r="V1108">
        <v>0</v>
      </c>
      <c r="AH1108" s="115" t="s">
        <v>4308</v>
      </c>
    </row>
    <row r="1109" spans="1:34" ht="18" hidden="1" x14ac:dyDescent="0.25">
      <c r="A1109" s="235">
        <v>316476</v>
      </c>
      <c r="B1109" s="235" t="s">
        <v>5536</v>
      </c>
      <c r="C1109" s="235" t="s">
        <v>227</v>
      </c>
      <c r="D1109" s="235" t="s">
        <v>1242</v>
      </c>
      <c r="E1109"/>
      <c r="F1109" s="126"/>
      <c r="G1109" s="236"/>
      <c r="H1109"/>
      <c r="I1109" t="s">
        <v>136</v>
      </c>
      <c r="J1109" s="236"/>
      <c r="K1109"/>
      <c r="L1109"/>
      <c r="M1109"/>
      <c r="N1109"/>
      <c r="O1109"/>
      <c r="P1109"/>
      <c r="Q1109"/>
      <c r="U1109"/>
      <c r="V1109" t="s">
        <v>4334</v>
      </c>
      <c r="W1109" s="236"/>
      <c r="X1109"/>
      <c r="Y1109"/>
      <c r="Z1109"/>
      <c r="AA1109"/>
      <c r="AB1109"/>
      <c r="AC1109"/>
      <c r="AD1109"/>
      <c r="AE1109"/>
      <c r="AF1109"/>
      <c r="AG1109"/>
      <c r="AH1109" s="115" t="s">
        <v>4308</v>
      </c>
    </row>
    <row r="1110" spans="1:34" hidden="1" x14ac:dyDescent="0.25">
      <c r="A1110" s="115">
        <v>316479</v>
      </c>
      <c r="B1110" s="115" t="s">
        <v>1694</v>
      </c>
      <c r="C1110" s="115" t="s">
        <v>746</v>
      </c>
      <c r="D1110" s="115" t="s">
        <v>1695</v>
      </c>
      <c r="E1110" s="115" t="s">
        <v>76</v>
      </c>
      <c r="F1110" s="237">
        <v>32875</v>
      </c>
      <c r="G1110" s="115" t="s">
        <v>1696</v>
      </c>
      <c r="H1110" s="115" t="s">
        <v>16</v>
      </c>
      <c r="I1110" t="s">
        <v>199</v>
      </c>
      <c r="J1110" s="115" t="s">
        <v>15</v>
      </c>
      <c r="L1110" s="115" t="s">
        <v>18</v>
      </c>
      <c r="U1110"/>
      <c r="V1110" t="s">
        <v>4334</v>
      </c>
    </row>
    <row r="1111" spans="1:34" hidden="1" x14ac:dyDescent="0.25">
      <c r="A1111">
        <v>316493</v>
      </c>
      <c r="B1111" t="s">
        <v>5537</v>
      </c>
      <c r="C1111" t="s">
        <v>1273</v>
      </c>
      <c r="D1111" t="s">
        <v>4476</v>
      </c>
      <c r="E1111" t="s">
        <v>76</v>
      </c>
      <c r="F1111" s="126"/>
      <c r="G1111"/>
      <c r="H1111" t="s">
        <v>16</v>
      </c>
      <c r="I1111" t="s">
        <v>136</v>
      </c>
      <c r="J1111"/>
      <c r="K1111"/>
      <c r="L1111"/>
      <c r="M1111"/>
      <c r="N1111"/>
      <c r="O1111"/>
      <c r="P1111"/>
      <c r="Q1111"/>
      <c r="U1111"/>
      <c r="V1111" t="s">
        <v>4335</v>
      </c>
      <c r="W1111"/>
      <c r="X1111"/>
      <c r="Y1111"/>
      <c r="Z1111"/>
      <c r="AA1111"/>
      <c r="AB1111"/>
      <c r="AC1111"/>
      <c r="AD1111" t="s">
        <v>4308</v>
      </c>
      <c r="AE1111" t="s">
        <v>4308</v>
      </c>
      <c r="AF1111" t="s">
        <v>4308</v>
      </c>
      <c r="AG1111" t="s">
        <v>4308</v>
      </c>
      <c r="AH1111" s="115" t="s">
        <v>4308</v>
      </c>
    </row>
    <row r="1112" spans="1:34" ht="18" hidden="1" x14ac:dyDescent="0.25">
      <c r="A1112" s="235">
        <v>316495</v>
      </c>
      <c r="B1112" s="235" t="s">
        <v>5538</v>
      </c>
      <c r="C1112" s="235" t="s">
        <v>250</v>
      </c>
      <c r="D1112" s="235" t="s">
        <v>1601</v>
      </c>
      <c r="E1112"/>
      <c r="F1112" s="126"/>
      <c r="G1112" s="236"/>
      <c r="H1112"/>
      <c r="I1112" t="s">
        <v>136</v>
      </c>
      <c r="J1112" s="236"/>
      <c r="K1112"/>
      <c r="L1112"/>
      <c r="M1112"/>
      <c r="N1112"/>
      <c r="O1112"/>
      <c r="P1112"/>
      <c r="Q1112"/>
      <c r="U1112"/>
      <c r="V1112" t="s">
        <v>4335</v>
      </c>
      <c r="W1112" s="236"/>
      <c r="X1112"/>
      <c r="Y1112"/>
      <c r="Z1112"/>
      <c r="AA1112"/>
      <c r="AB1112"/>
      <c r="AC1112"/>
      <c r="AD1112"/>
      <c r="AE1112"/>
      <c r="AF1112"/>
      <c r="AG1112"/>
      <c r="AH1112" s="115" t="s">
        <v>4308</v>
      </c>
    </row>
    <row r="1113" spans="1:34" ht="18" hidden="1" x14ac:dyDescent="0.25">
      <c r="A1113" s="235">
        <v>316497</v>
      </c>
      <c r="B1113" s="235" t="s">
        <v>5539</v>
      </c>
      <c r="C1113" s="235" t="s">
        <v>355</v>
      </c>
      <c r="D1113" s="235" t="s">
        <v>293</v>
      </c>
      <c r="E1113"/>
      <c r="F1113" s="126"/>
      <c r="G1113" s="236"/>
      <c r="H1113"/>
      <c r="I1113" t="s">
        <v>129</v>
      </c>
      <c r="J1113" s="236"/>
      <c r="K1113"/>
      <c r="L1113"/>
      <c r="M1113"/>
      <c r="N1113"/>
      <c r="O1113"/>
      <c r="P1113"/>
      <c r="Q1113"/>
      <c r="R1113" s="115">
        <v>9162</v>
      </c>
      <c r="S1113" s="115">
        <v>45718</v>
      </c>
      <c r="T1113" s="115">
        <v>350000</v>
      </c>
      <c r="U1113"/>
      <c r="V1113">
        <v>0</v>
      </c>
      <c r="W1113" s="236"/>
      <c r="X1113"/>
      <c r="Y1113"/>
      <c r="Z1113"/>
      <c r="AA1113"/>
      <c r="AB1113"/>
      <c r="AC1113"/>
      <c r="AD1113"/>
      <c r="AE1113"/>
      <c r="AF1113"/>
      <c r="AG1113"/>
    </row>
    <row r="1114" spans="1:34" ht="18" hidden="1" x14ac:dyDescent="0.25">
      <c r="A1114" s="235">
        <v>316503</v>
      </c>
      <c r="B1114" s="235" t="s">
        <v>5540</v>
      </c>
      <c r="C1114" s="235" t="s">
        <v>5541</v>
      </c>
      <c r="D1114" s="235" t="s">
        <v>1242</v>
      </c>
      <c r="E1114"/>
      <c r="F1114" s="126"/>
      <c r="G1114" s="236"/>
      <c r="H1114"/>
      <c r="I1114" t="s">
        <v>136</v>
      </c>
      <c r="J1114" s="236"/>
      <c r="K1114"/>
      <c r="L1114"/>
      <c r="M1114"/>
      <c r="N1114"/>
      <c r="O1114"/>
      <c r="P1114"/>
      <c r="Q1114"/>
      <c r="U1114"/>
      <c r="V1114" t="s">
        <v>4337</v>
      </c>
      <c r="W1114" s="236"/>
      <c r="X1114"/>
      <c r="Y1114"/>
      <c r="Z1114"/>
      <c r="AA1114"/>
      <c r="AB1114"/>
      <c r="AC1114"/>
      <c r="AD1114"/>
      <c r="AE1114"/>
      <c r="AF1114"/>
      <c r="AG1114"/>
      <c r="AH1114" s="115" t="s">
        <v>4308</v>
      </c>
    </row>
    <row r="1115" spans="1:34" ht="18" hidden="1" x14ac:dyDescent="0.25">
      <c r="A1115" s="235">
        <v>316531</v>
      </c>
      <c r="B1115" s="235" t="s">
        <v>5542</v>
      </c>
      <c r="C1115" s="235" t="s">
        <v>825</v>
      </c>
      <c r="D1115" s="235" t="s">
        <v>1242</v>
      </c>
      <c r="E1115"/>
      <c r="F1115" s="126"/>
      <c r="G1115" s="236"/>
      <c r="H1115"/>
      <c r="I1115" t="s">
        <v>199</v>
      </c>
      <c r="J1115" s="236"/>
      <c r="K1115"/>
      <c r="L1115"/>
      <c r="M1115"/>
      <c r="N1115"/>
      <c r="O1115"/>
      <c r="P1115"/>
      <c r="Q1115"/>
      <c r="U1115"/>
      <c r="V1115">
        <v>0</v>
      </c>
      <c r="W1115" s="236"/>
      <c r="X1115"/>
      <c r="Y1115"/>
      <c r="Z1115"/>
      <c r="AA1115"/>
      <c r="AB1115"/>
      <c r="AC1115"/>
      <c r="AD1115"/>
      <c r="AE1115"/>
      <c r="AF1115"/>
      <c r="AG1115"/>
      <c r="AH1115" s="115" t="s">
        <v>4308</v>
      </c>
    </row>
    <row r="1116" spans="1:34" ht="18" hidden="1" x14ac:dyDescent="0.25">
      <c r="A1116" s="235">
        <v>316542</v>
      </c>
      <c r="B1116" s="235" t="s">
        <v>5543</v>
      </c>
      <c r="C1116" s="235" t="s">
        <v>5544</v>
      </c>
      <c r="D1116" s="235" t="s">
        <v>5545</v>
      </c>
      <c r="E1116"/>
      <c r="F1116" s="126"/>
      <c r="G1116" s="236"/>
      <c r="H1116"/>
      <c r="I1116" t="s">
        <v>136</v>
      </c>
      <c r="J1116" s="236"/>
      <c r="K1116"/>
      <c r="L1116"/>
      <c r="M1116"/>
      <c r="N1116"/>
      <c r="O1116"/>
      <c r="P1116"/>
      <c r="Q1116"/>
      <c r="U1116"/>
      <c r="V1116" t="s">
        <v>4335</v>
      </c>
      <c r="W1116" s="236"/>
      <c r="X1116"/>
      <c r="Y1116"/>
      <c r="Z1116"/>
      <c r="AA1116"/>
      <c r="AB1116"/>
      <c r="AC1116"/>
      <c r="AD1116"/>
      <c r="AE1116"/>
      <c r="AF1116"/>
      <c r="AG1116"/>
      <c r="AH1116" s="115" t="s">
        <v>4308</v>
      </c>
    </row>
    <row r="1117" spans="1:34" ht="18" hidden="1" x14ac:dyDescent="0.25">
      <c r="A1117" s="235">
        <v>316544</v>
      </c>
      <c r="B1117" s="235" t="s">
        <v>5546</v>
      </c>
      <c r="C1117" s="235" t="s">
        <v>710</v>
      </c>
      <c r="D1117" s="235" t="s">
        <v>407</v>
      </c>
      <c r="E1117"/>
      <c r="F1117" s="126"/>
      <c r="G1117" s="236"/>
      <c r="H1117"/>
      <c r="I1117" t="s">
        <v>199</v>
      </c>
      <c r="J1117" s="236"/>
      <c r="K1117"/>
      <c r="L1117"/>
      <c r="M1117"/>
      <c r="N1117"/>
      <c r="O1117"/>
      <c r="P1117"/>
      <c r="Q1117"/>
      <c r="U1117"/>
      <c r="V1117" t="s">
        <v>16623</v>
      </c>
      <c r="W1117" s="236"/>
      <c r="X1117"/>
      <c r="Y1117"/>
      <c r="Z1117"/>
      <c r="AA1117"/>
      <c r="AB1117"/>
      <c r="AC1117"/>
      <c r="AD1117"/>
      <c r="AE1117"/>
      <c r="AF1117"/>
      <c r="AG1117"/>
      <c r="AH1117" s="115" t="s">
        <v>4308</v>
      </c>
    </row>
    <row r="1118" spans="1:34" ht="18" hidden="1" x14ac:dyDescent="0.25">
      <c r="A1118" s="235">
        <v>316551</v>
      </c>
      <c r="B1118" s="235" t="s">
        <v>5547</v>
      </c>
      <c r="C1118" s="235" t="s">
        <v>339</v>
      </c>
      <c r="D1118" s="235" t="s">
        <v>372</v>
      </c>
      <c r="E1118"/>
      <c r="F1118" s="126"/>
      <c r="G1118" s="236"/>
      <c r="H1118"/>
      <c r="I1118" t="s">
        <v>129</v>
      </c>
      <c r="J1118" s="236"/>
      <c r="K1118"/>
      <c r="L1118"/>
      <c r="M1118"/>
      <c r="N1118"/>
      <c r="O1118"/>
      <c r="P1118"/>
      <c r="Q1118"/>
      <c r="R1118" s="115">
        <v>9358</v>
      </c>
      <c r="S1118" s="115">
        <v>45721</v>
      </c>
      <c r="T1118" s="115">
        <v>200000</v>
      </c>
      <c r="U1118"/>
      <c r="V1118">
        <v>0</v>
      </c>
      <c r="W1118" s="236"/>
      <c r="X1118"/>
      <c r="Y1118"/>
      <c r="Z1118"/>
      <c r="AA1118"/>
      <c r="AB1118"/>
      <c r="AC1118"/>
      <c r="AD1118"/>
      <c r="AE1118"/>
      <c r="AF1118"/>
      <c r="AG1118"/>
    </row>
    <row r="1119" spans="1:34" ht="18" hidden="1" x14ac:dyDescent="0.25">
      <c r="A1119" s="235">
        <v>316563</v>
      </c>
      <c r="B1119" s="235" t="s">
        <v>5548</v>
      </c>
      <c r="C1119" s="235" t="s">
        <v>1004</v>
      </c>
      <c r="D1119" s="235" t="s">
        <v>1242</v>
      </c>
      <c r="E1119"/>
      <c r="F1119" s="126"/>
      <c r="G1119" s="236"/>
      <c r="H1119"/>
      <c r="I1119" t="s">
        <v>136</v>
      </c>
      <c r="J1119" s="236"/>
      <c r="K1119"/>
      <c r="L1119"/>
      <c r="M1119"/>
      <c r="N1119"/>
      <c r="O1119"/>
      <c r="P1119"/>
      <c r="Q1119"/>
      <c r="U1119"/>
      <c r="V1119">
        <v>0</v>
      </c>
      <c r="W1119" s="236"/>
      <c r="X1119"/>
      <c r="Y1119"/>
      <c r="Z1119"/>
      <c r="AA1119"/>
      <c r="AB1119"/>
      <c r="AC1119"/>
      <c r="AD1119"/>
      <c r="AE1119"/>
      <c r="AF1119"/>
      <c r="AG1119"/>
      <c r="AH1119" s="115" t="s">
        <v>4308</v>
      </c>
    </row>
    <row r="1120" spans="1:34" ht="18" hidden="1" x14ac:dyDescent="0.25">
      <c r="A1120" s="235">
        <v>316564</v>
      </c>
      <c r="B1120" s="235" t="s">
        <v>5549</v>
      </c>
      <c r="C1120" s="235" t="s">
        <v>386</v>
      </c>
      <c r="D1120" s="235" t="s">
        <v>1128</v>
      </c>
      <c r="E1120"/>
      <c r="F1120" s="126"/>
      <c r="G1120" s="236"/>
      <c r="H1120"/>
      <c r="I1120" t="s">
        <v>199</v>
      </c>
      <c r="J1120" s="236"/>
      <c r="K1120"/>
      <c r="L1120"/>
      <c r="M1120"/>
      <c r="N1120"/>
      <c r="O1120"/>
      <c r="P1120"/>
      <c r="Q1120"/>
      <c r="U1120"/>
      <c r="V1120" t="s">
        <v>4335</v>
      </c>
      <c r="W1120" s="236"/>
      <c r="X1120"/>
      <c r="Y1120"/>
      <c r="Z1120"/>
      <c r="AA1120"/>
      <c r="AB1120"/>
      <c r="AC1120"/>
      <c r="AD1120"/>
      <c r="AE1120"/>
      <c r="AF1120"/>
      <c r="AG1120"/>
    </row>
    <row r="1121" spans="1:35" ht="18" x14ac:dyDescent="0.25">
      <c r="A1121" s="235">
        <v>316565</v>
      </c>
      <c r="B1121" s="235" t="s">
        <v>5550</v>
      </c>
      <c r="C1121" s="235" t="s">
        <v>227</v>
      </c>
      <c r="D1121" s="235" t="s">
        <v>839</v>
      </c>
      <c r="E1121"/>
      <c r="F1121" s="126"/>
      <c r="G1121" s="236"/>
      <c r="H1121"/>
      <c r="I1121" t="s">
        <v>107</v>
      </c>
      <c r="J1121" s="236"/>
      <c r="K1121"/>
      <c r="L1121"/>
      <c r="M1121"/>
      <c r="N1121"/>
      <c r="O1121"/>
      <c r="P1121"/>
      <c r="Q1121"/>
      <c r="U1121"/>
      <c r="V1121" t="s">
        <v>4335</v>
      </c>
      <c r="W1121" s="236"/>
      <c r="X1121"/>
      <c r="Y1121"/>
      <c r="Z1121"/>
      <c r="AA1121"/>
      <c r="AB1121"/>
      <c r="AC1121"/>
      <c r="AD1121"/>
      <c r="AE1121"/>
      <c r="AF1121"/>
      <c r="AG1121"/>
      <c r="AH1121" s="115" t="s">
        <v>4308</v>
      </c>
      <c r="AI1121" s="115" t="e">
        <f>VLOOKUP(A1121,'[2]دراسات قانونية'!$A$3:$E$600,1,0)</f>
        <v>#N/A</v>
      </c>
    </row>
    <row r="1122" spans="1:35" ht="18" hidden="1" x14ac:dyDescent="0.25">
      <c r="A1122" s="235">
        <v>316580</v>
      </c>
      <c r="B1122" s="235" t="s">
        <v>5551</v>
      </c>
      <c r="C1122" s="235" t="s">
        <v>279</v>
      </c>
      <c r="D1122" s="235" t="s">
        <v>450</v>
      </c>
      <c r="E1122"/>
      <c r="F1122" s="126"/>
      <c r="G1122" s="236"/>
      <c r="H1122"/>
      <c r="I1122" t="s">
        <v>136</v>
      </c>
      <c r="J1122" s="236"/>
      <c r="K1122"/>
      <c r="L1122"/>
      <c r="M1122"/>
      <c r="N1122"/>
      <c r="O1122"/>
      <c r="P1122"/>
      <c r="Q1122"/>
      <c r="U1122"/>
      <c r="V1122" t="s">
        <v>4335</v>
      </c>
      <c r="W1122" s="236"/>
      <c r="X1122"/>
      <c r="Y1122"/>
      <c r="Z1122"/>
      <c r="AA1122"/>
      <c r="AB1122"/>
      <c r="AC1122"/>
      <c r="AD1122"/>
      <c r="AE1122"/>
      <c r="AF1122"/>
      <c r="AG1122"/>
      <c r="AH1122" s="115" t="s">
        <v>4308</v>
      </c>
    </row>
    <row r="1123" spans="1:35" ht="18" hidden="1" x14ac:dyDescent="0.25">
      <c r="A1123" s="235">
        <v>316587</v>
      </c>
      <c r="B1123" s="235" t="s">
        <v>5552</v>
      </c>
      <c r="C1123" s="235" t="s">
        <v>212</v>
      </c>
      <c r="D1123" s="235" t="s">
        <v>5553</v>
      </c>
      <c r="E1123"/>
      <c r="F1123" s="126"/>
      <c r="G1123" s="236"/>
      <c r="H1123"/>
      <c r="I1123" t="s">
        <v>136</v>
      </c>
      <c r="J1123" s="236"/>
      <c r="K1123"/>
      <c r="L1123"/>
      <c r="M1123"/>
      <c r="N1123"/>
      <c r="O1123"/>
      <c r="P1123"/>
      <c r="Q1123"/>
      <c r="U1123"/>
      <c r="V1123" t="s">
        <v>4335</v>
      </c>
      <c r="W1123" s="236"/>
      <c r="X1123"/>
      <c r="Y1123"/>
      <c r="Z1123"/>
      <c r="AA1123"/>
      <c r="AB1123"/>
      <c r="AC1123"/>
      <c r="AD1123"/>
      <c r="AE1123"/>
      <c r="AF1123"/>
      <c r="AG1123"/>
      <c r="AH1123" s="115" t="s">
        <v>4308</v>
      </c>
    </row>
    <row r="1124" spans="1:35" ht="18" hidden="1" x14ac:dyDescent="0.25">
      <c r="A1124" s="235">
        <v>316598</v>
      </c>
      <c r="B1124" s="235" t="s">
        <v>5554</v>
      </c>
      <c r="C1124" s="235" t="s">
        <v>253</v>
      </c>
      <c r="D1124" s="235" t="s">
        <v>5555</v>
      </c>
      <c r="E1124"/>
      <c r="F1124" s="126"/>
      <c r="G1124" s="236"/>
      <c r="H1124"/>
      <c r="I1124" t="s">
        <v>199</v>
      </c>
      <c r="J1124" s="236"/>
      <c r="K1124"/>
      <c r="L1124"/>
      <c r="M1124"/>
      <c r="N1124"/>
      <c r="O1124"/>
      <c r="P1124"/>
      <c r="Q1124"/>
      <c r="U1124"/>
      <c r="V1124" t="s">
        <v>4335</v>
      </c>
      <c r="W1124" s="236"/>
      <c r="X1124"/>
      <c r="Y1124"/>
      <c r="Z1124"/>
      <c r="AA1124"/>
      <c r="AB1124"/>
      <c r="AC1124"/>
      <c r="AD1124"/>
      <c r="AE1124"/>
      <c r="AF1124"/>
      <c r="AG1124"/>
      <c r="AH1124" s="115" t="s">
        <v>4308</v>
      </c>
    </row>
    <row r="1125" spans="1:35" hidden="1" x14ac:dyDescent="0.25">
      <c r="A1125">
        <v>316630</v>
      </c>
      <c r="B1125" t="s">
        <v>5556</v>
      </c>
      <c r="C1125" t="s">
        <v>340</v>
      </c>
      <c r="D1125"/>
      <c r="E1125" t="s">
        <v>77</v>
      </c>
      <c r="F1125" s="126"/>
      <c r="G1125"/>
      <c r="H1125" t="s">
        <v>16</v>
      </c>
      <c r="I1125" t="s">
        <v>136</v>
      </c>
      <c r="J1125"/>
      <c r="K1125"/>
      <c r="L1125"/>
      <c r="M1125"/>
      <c r="N1125"/>
      <c r="O1125"/>
      <c r="P1125"/>
      <c r="Q1125"/>
      <c r="U1125"/>
      <c r="V1125" t="s">
        <v>4334</v>
      </c>
      <c r="W1125"/>
      <c r="X1125"/>
      <c r="Y1125"/>
      <c r="Z1125"/>
      <c r="AA1125"/>
      <c r="AB1125"/>
      <c r="AC1125"/>
      <c r="AD1125"/>
      <c r="AE1125"/>
      <c r="AF1125"/>
      <c r="AG1125" t="s">
        <v>4308</v>
      </c>
      <c r="AH1125" s="115" t="s">
        <v>4308</v>
      </c>
    </row>
    <row r="1126" spans="1:35" hidden="1" x14ac:dyDescent="0.25">
      <c r="A1126" s="115">
        <v>316632</v>
      </c>
      <c r="B1126" s="115" t="s">
        <v>1831</v>
      </c>
      <c r="C1126" s="115" t="s">
        <v>332</v>
      </c>
      <c r="D1126" s="115" t="s">
        <v>352</v>
      </c>
      <c r="E1126" s="115" t="s">
        <v>76</v>
      </c>
      <c r="F1126" s="237">
        <v>27439</v>
      </c>
      <c r="G1126" s="115" t="s">
        <v>18</v>
      </c>
      <c r="H1126" s="115" t="s">
        <v>16</v>
      </c>
      <c r="I1126" t="s">
        <v>199</v>
      </c>
      <c r="U1126"/>
      <c r="V1126" t="s">
        <v>4329</v>
      </c>
    </row>
    <row r="1127" spans="1:35" ht="18" x14ac:dyDescent="0.25">
      <c r="A1127" s="235">
        <v>316638</v>
      </c>
      <c r="B1127" s="235" t="s">
        <v>5557</v>
      </c>
      <c r="C1127" s="235" t="s">
        <v>809</v>
      </c>
      <c r="D1127" s="235" t="s">
        <v>5558</v>
      </c>
      <c r="E1127"/>
      <c r="F1127" s="126"/>
      <c r="G1127" s="236"/>
      <c r="H1127"/>
      <c r="I1127" t="s">
        <v>107</v>
      </c>
      <c r="J1127" s="236"/>
      <c r="K1127"/>
      <c r="L1127"/>
      <c r="M1127"/>
      <c r="N1127"/>
      <c r="O1127"/>
      <c r="P1127"/>
      <c r="Q1127"/>
      <c r="U1127"/>
      <c r="V1127" t="s">
        <v>4334</v>
      </c>
      <c r="W1127" s="236"/>
      <c r="X1127"/>
      <c r="Y1127"/>
      <c r="Z1127"/>
      <c r="AA1127"/>
      <c r="AB1127"/>
      <c r="AC1127"/>
      <c r="AD1127"/>
      <c r="AE1127"/>
      <c r="AF1127"/>
      <c r="AG1127"/>
      <c r="AH1127" s="115" t="s">
        <v>4308</v>
      </c>
      <c r="AI1127" s="115" t="e">
        <f>VLOOKUP(A1127,'[2]دراسات قانونية'!$A$3:$E$600,1,0)</f>
        <v>#N/A</v>
      </c>
    </row>
    <row r="1128" spans="1:35" ht="18" x14ac:dyDescent="0.25">
      <c r="A1128" s="235">
        <v>316657</v>
      </c>
      <c r="B1128" s="235" t="s">
        <v>5559</v>
      </c>
      <c r="C1128" s="235" t="s">
        <v>377</v>
      </c>
      <c r="D1128" s="235" t="s">
        <v>757</v>
      </c>
      <c r="E1128"/>
      <c r="F1128" s="126"/>
      <c r="G1128" s="236"/>
      <c r="H1128"/>
      <c r="I1128" t="s">
        <v>107</v>
      </c>
      <c r="J1128" s="236"/>
      <c r="K1128"/>
      <c r="L1128"/>
      <c r="M1128"/>
      <c r="N1128"/>
      <c r="O1128"/>
      <c r="P1128"/>
      <c r="Q1128"/>
      <c r="U1128"/>
      <c r="V1128" t="s">
        <v>4334</v>
      </c>
      <c r="W1128" s="236"/>
      <c r="X1128"/>
      <c r="Y1128"/>
      <c r="Z1128"/>
      <c r="AA1128"/>
      <c r="AB1128"/>
      <c r="AC1128"/>
      <c r="AD1128"/>
      <c r="AE1128"/>
      <c r="AF1128"/>
      <c r="AG1128"/>
      <c r="AH1128" s="115" t="s">
        <v>4308</v>
      </c>
      <c r="AI1128" s="115" t="e">
        <f>VLOOKUP(A1128,'[2]دراسات قانونية'!$A$3:$E$600,1,0)</f>
        <v>#N/A</v>
      </c>
    </row>
    <row r="1129" spans="1:35" ht="18" hidden="1" x14ac:dyDescent="0.25">
      <c r="A1129" s="235">
        <v>316667</v>
      </c>
      <c r="B1129" s="235" t="s">
        <v>5560</v>
      </c>
      <c r="C1129" s="235" t="s">
        <v>973</v>
      </c>
      <c r="D1129" s="235" t="s">
        <v>480</v>
      </c>
      <c r="E1129"/>
      <c r="F1129" s="126"/>
      <c r="G1129" s="236"/>
      <c r="H1129"/>
      <c r="I1129" t="s">
        <v>199</v>
      </c>
      <c r="J1129" s="236"/>
      <c r="K1129"/>
      <c r="L1129"/>
      <c r="M1129"/>
      <c r="N1129"/>
      <c r="O1129"/>
      <c r="P1129"/>
      <c r="Q1129"/>
      <c r="U1129"/>
      <c r="V1129">
        <v>0</v>
      </c>
      <c r="W1129" s="236"/>
      <c r="X1129"/>
      <c r="Y1129"/>
      <c r="Z1129"/>
      <c r="AA1129"/>
      <c r="AB1129"/>
      <c r="AC1129"/>
      <c r="AD1129"/>
      <c r="AE1129"/>
      <c r="AF1129"/>
      <c r="AG1129"/>
    </row>
    <row r="1130" spans="1:35" hidden="1" x14ac:dyDescent="0.25">
      <c r="A1130" s="115">
        <v>316686</v>
      </c>
      <c r="B1130" s="115" t="s">
        <v>4294</v>
      </c>
      <c r="C1130" s="115" t="s">
        <v>221</v>
      </c>
      <c r="D1130" s="115" t="s">
        <v>437</v>
      </c>
      <c r="E1130" s="115" t="s">
        <v>76</v>
      </c>
      <c r="F1130" s="237">
        <v>31770</v>
      </c>
      <c r="G1130" s="115" t="s">
        <v>666</v>
      </c>
      <c r="H1130" s="115" t="s">
        <v>16</v>
      </c>
      <c r="I1130" t="s">
        <v>199</v>
      </c>
      <c r="J1130" s="115" t="s">
        <v>1226</v>
      </c>
      <c r="L1130" s="115" t="s">
        <v>40</v>
      </c>
      <c r="U1130"/>
      <c r="V1130" t="s">
        <v>16600</v>
      </c>
    </row>
    <row r="1131" spans="1:35" ht="18" x14ac:dyDescent="0.25">
      <c r="A1131" s="235">
        <v>316711</v>
      </c>
      <c r="B1131" s="235" t="s">
        <v>5561</v>
      </c>
      <c r="C1131" s="235" t="s">
        <v>1273</v>
      </c>
      <c r="D1131" s="235" t="s">
        <v>1242</v>
      </c>
      <c r="E1131"/>
      <c r="F1131" s="126"/>
      <c r="G1131" s="236"/>
      <c r="H1131"/>
      <c r="I1131" t="s">
        <v>107</v>
      </c>
      <c r="J1131" s="236"/>
      <c r="K1131"/>
      <c r="L1131"/>
      <c r="M1131"/>
      <c r="N1131"/>
      <c r="O1131"/>
      <c r="P1131"/>
      <c r="Q1131"/>
      <c r="U1131"/>
      <c r="V1131" t="s">
        <v>4335</v>
      </c>
      <c r="W1131" s="236"/>
      <c r="X1131"/>
      <c r="Y1131"/>
      <c r="Z1131"/>
      <c r="AA1131"/>
      <c r="AB1131"/>
      <c r="AC1131"/>
      <c r="AD1131"/>
      <c r="AE1131"/>
      <c r="AF1131"/>
      <c r="AG1131"/>
      <c r="AH1131" s="115" t="s">
        <v>4308</v>
      </c>
      <c r="AI1131" s="115" t="e">
        <f>VLOOKUP(A1131,'[2]دراسات قانونية'!$A$3:$E$600,1,0)</f>
        <v>#N/A</v>
      </c>
    </row>
    <row r="1132" spans="1:35" ht="18" x14ac:dyDescent="0.25">
      <c r="A1132" s="235">
        <v>316715</v>
      </c>
      <c r="B1132" s="235" t="s">
        <v>5562</v>
      </c>
      <c r="C1132" s="235" t="s">
        <v>5563</v>
      </c>
      <c r="D1132" s="235" t="s">
        <v>1242</v>
      </c>
      <c r="E1132"/>
      <c r="F1132" s="126"/>
      <c r="G1132" s="236"/>
      <c r="H1132"/>
      <c r="I1132" t="s">
        <v>107</v>
      </c>
      <c r="J1132" s="236"/>
      <c r="K1132"/>
      <c r="L1132"/>
      <c r="M1132"/>
      <c r="N1132"/>
      <c r="O1132"/>
      <c r="P1132"/>
      <c r="Q1132"/>
      <c r="U1132"/>
      <c r="V1132" t="s">
        <v>4334</v>
      </c>
      <c r="W1132" s="236"/>
      <c r="X1132"/>
      <c r="Y1132"/>
      <c r="Z1132"/>
      <c r="AA1132"/>
      <c r="AB1132"/>
      <c r="AC1132"/>
      <c r="AD1132"/>
      <c r="AE1132"/>
      <c r="AF1132"/>
      <c r="AG1132"/>
      <c r="AH1132" s="115" t="s">
        <v>4308</v>
      </c>
      <c r="AI1132" s="115" t="e">
        <f>VLOOKUP(A1132,'[2]دراسات قانونية'!$A$3:$E$600,1,0)</f>
        <v>#N/A</v>
      </c>
    </row>
    <row r="1133" spans="1:35" ht="18" x14ac:dyDescent="0.25">
      <c r="A1133" s="235">
        <v>316724</v>
      </c>
      <c r="B1133" s="235" t="s">
        <v>5564</v>
      </c>
      <c r="C1133" s="235" t="s">
        <v>5565</v>
      </c>
      <c r="D1133" s="235" t="s">
        <v>230</v>
      </c>
      <c r="E1133"/>
      <c r="F1133" s="126"/>
      <c r="G1133" s="236"/>
      <c r="H1133"/>
      <c r="I1133" t="s">
        <v>107</v>
      </c>
      <c r="J1133" s="236"/>
      <c r="K1133"/>
      <c r="L1133"/>
      <c r="M1133"/>
      <c r="N1133"/>
      <c r="O1133"/>
      <c r="P1133"/>
      <c r="Q1133"/>
      <c r="U1133"/>
      <c r="V1133" t="s">
        <v>4335</v>
      </c>
      <c r="W1133" s="236"/>
      <c r="X1133"/>
      <c r="Y1133"/>
      <c r="Z1133"/>
      <c r="AA1133"/>
      <c r="AB1133"/>
      <c r="AC1133"/>
      <c r="AD1133"/>
      <c r="AE1133"/>
      <c r="AF1133"/>
      <c r="AG1133"/>
      <c r="AH1133" s="115" t="s">
        <v>4308</v>
      </c>
      <c r="AI1133" s="115" t="e">
        <f>VLOOKUP(A1133,'[2]دراسات قانونية'!$A$3:$E$600,1,0)</f>
        <v>#N/A</v>
      </c>
    </row>
    <row r="1134" spans="1:35" hidden="1" x14ac:dyDescent="0.25">
      <c r="A1134" s="115">
        <v>316733</v>
      </c>
      <c r="B1134" s="115" t="s">
        <v>2282</v>
      </c>
      <c r="C1134" s="115" t="s">
        <v>731</v>
      </c>
      <c r="D1134" s="115" t="s">
        <v>306</v>
      </c>
      <c r="E1134" s="115" t="s">
        <v>76</v>
      </c>
      <c r="F1134" s="237">
        <v>29830</v>
      </c>
      <c r="G1134" s="115" t="s">
        <v>18</v>
      </c>
      <c r="H1134" s="115" t="s">
        <v>16</v>
      </c>
      <c r="I1134" t="s">
        <v>199</v>
      </c>
      <c r="J1134" s="115" t="s">
        <v>1226</v>
      </c>
      <c r="L1134" s="115" t="s">
        <v>18</v>
      </c>
      <c r="U1134"/>
      <c r="V1134" t="s">
        <v>16623</v>
      </c>
    </row>
    <row r="1135" spans="1:35" ht="18" x14ac:dyDescent="0.25">
      <c r="A1135" s="235">
        <v>316737</v>
      </c>
      <c r="B1135" s="235" t="s">
        <v>5566</v>
      </c>
      <c r="C1135" s="235" t="s">
        <v>5567</v>
      </c>
      <c r="D1135" s="235"/>
      <c r="E1135"/>
      <c r="F1135" s="126"/>
      <c r="G1135" s="236"/>
      <c r="H1135"/>
      <c r="I1135" t="s">
        <v>107</v>
      </c>
      <c r="J1135" s="236"/>
      <c r="K1135"/>
      <c r="L1135"/>
      <c r="M1135"/>
      <c r="N1135"/>
      <c r="O1135"/>
      <c r="P1135"/>
      <c r="Q1135"/>
      <c r="U1135"/>
      <c r="V1135">
        <v>0</v>
      </c>
      <c r="W1135" s="236"/>
      <c r="X1135"/>
      <c r="Y1135"/>
      <c r="Z1135"/>
      <c r="AA1135"/>
      <c r="AB1135"/>
      <c r="AC1135"/>
      <c r="AD1135"/>
      <c r="AE1135"/>
      <c r="AF1135"/>
      <c r="AG1135"/>
      <c r="AH1135" s="115" t="s">
        <v>4308</v>
      </c>
      <c r="AI1135" s="115" t="e">
        <f>VLOOKUP(A1135,'[2]دراسات قانونية'!$A$3:$E$600,1,0)</f>
        <v>#N/A</v>
      </c>
    </row>
    <row r="1136" spans="1:35" ht="18" x14ac:dyDescent="0.25">
      <c r="A1136" s="235">
        <v>316743</v>
      </c>
      <c r="B1136" s="235" t="s">
        <v>5568</v>
      </c>
      <c r="C1136" s="235" t="s">
        <v>377</v>
      </c>
      <c r="D1136" s="235" t="s">
        <v>669</v>
      </c>
      <c r="E1136"/>
      <c r="F1136" s="126"/>
      <c r="G1136" s="236"/>
      <c r="H1136"/>
      <c r="I1136" t="s">
        <v>107</v>
      </c>
      <c r="J1136" s="236"/>
      <c r="K1136"/>
      <c r="L1136"/>
      <c r="M1136"/>
      <c r="N1136"/>
      <c r="O1136"/>
      <c r="P1136"/>
      <c r="Q1136"/>
      <c r="U1136"/>
      <c r="V1136">
        <v>0</v>
      </c>
      <c r="W1136" s="236"/>
      <c r="X1136"/>
      <c r="Y1136"/>
      <c r="Z1136"/>
      <c r="AA1136"/>
      <c r="AB1136"/>
      <c r="AC1136"/>
      <c r="AD1136"/>
      <c r="AE1136"/>
      <c r="AF1136"/>
      <c r="AG1136"/>
      <c r="AH1136" s="115" t="s">
        <v>4308</v>
      </c>
      <c r="AI1136" s="115" t="e">
        <f>VLOOKUP(A1136,'[2]دراسات قانونية'!$A$3:$E$600,1,0)</f>
        <v>#N/A</v>
      </c>
    </row>
    <row r="1137" spans="1:35" ht="18" x14ac:dyDescent="0.25">
      <c r="A1137" s="235">
        <v>316747</v>
      </c>
      <c r="B1137" s="235" t="s">
        <v>5569</v>
      </c>
      <c r="C1137" s="235" t="s">
        <v>244</v>
      </c>
      <c r="D1137" s="235" t="s">
        <v>2192</v>
      </c>
      <c r="E1137"/>
      <c r="F1137" s="126"/>
      <c r="G1137" s="236"/>
      <c r="H1137"/>
      <c r="I1137" t="s">
        <v>107</v>
      </c>
      <c r="J1137" s="236"/>
      <c r="K1137"/>
      <c r="L1137"/>
      <c r="M1137"/>
      <c r="N1137"/>
      <c r="O1137"/>
      <c r="P1137"/>
      <c r="Q1137"/>
      <c r="U1137"/>
      <c r="V1137" t="s">
        <v>4335</v>
      </c>
      <c r="W1137" s="236"/>
      <c r="X1137"/>
      <c r="Y1137"/>
      <c r="Z1137"/>
      <c r="AA1137"/>
      <c r="AB1137"/>
      <c r="AC1137"/>
      <c r="AD1137"/>
      <c r="AE1137"/>
      <c r="AF1137"/>
      <c r="AG1137"/>
      <c r="AH1137" s="115" t="s">
        <v>4308</v>
      </c>
      <c r="AI1137" s="115" t="e">
        <f>VLOOKUP(A1137,'[2]دراسات قانونية'!$A$3:$E$600,1,0)</f>
        <v>#N/A</v>
      </c>
    </row>
    <row r="1138" spans="1:35" ht="18" x14ac:dyDescent="0.25">
      <c r="A1138" s="235">
        <v>316764</v>
      </c>
      <c r="B1138" s="235" t="s">
        <v>5570</v>
      </c>
      <c r="C1138" s="235" t="s">
        <v>5571</v>
      </c>
      <c r="D1138" s="235" t="s">
        <v>365</v>
      </c>
      <c r="E1138"/>
      <c r="F1138" s="126"/>
      <c r="G1138" s="236"/>
      <c r="H1138"/>
      <c r="I1138" t="s">
        <v>107</v>
      </c>
      <c r="J1138" s="236"/>
      <c r="K1138"/>
      <c r="L1138"/>
      <c r="M1138"/>
      <c r="N1138"/>
      <c r="O1138"/>
      <c r="P1138"/>
      <c r="Q1138"/>
      <c r="U1138"/>
      <c r="V1138" t="s">
        <v>4337</v>
      </c>
      <c r="W1138" s="236"/>
      <c r="X1138"/>
      <c r="Y1138"/>
      <c r="Z1138"/>
      <c r="AA1138"/>
      <c r="AB1138"/>
      <c r="AC1138"/>
      <c r="AD1138"/>
      <c r="AE1138"/>
      <c r="AF1138"/>
      <c r="AG1138"/>
      <c r="AH1138" s="115" t="s">
        <v>4308</v>
      </c>
      <c r="AI1138" s="115" t="e">
        <f>VLOOKUP(A1138,'[2]دراسات قانونية'!$A$3:$E$600,1,0)</f>
        <v>#N/A</v>
      </c>
    </row>
    <row r="1139" spans="1:35" ht="18" hidden="1" x14ac:dyDescent="0.25">
      <c r="A1139" s="235">
        <v>316769</v>
      </c>
      <c r="B1139" s="235" t="s">
        <v>5572</v>
      </c>
      <c r="C1139" s="235" t="s">
        <v>5573</v>
      </c>
      <c r="D1139" s="235" t="s">
        <v>1242</v>
      </c>
      <c r="E1139"/>
      <c r="F1139" s="126"/>
      <c r="G1139" s="236"/>
      <c r="H1139"/>
      <c r="I1139" t="s">
        <v>136</v>
      </c>
      <c r="J1139" s="236"/>
      <c r="K1139"/>
      <c r="L1139"/>
      <c r="M1139"/>
      <c r="N1139"/>
      <c r="O1139"/>
      <c r="P1139"/>
      <c r="Q1139"/>
      <c r="U1139"/>
      <c r="V1139" t="s">
        <v>4335</v>
      </c>
      <c r="W1139" s="236"/>
      <c r="X1139"/>
      <c r="Y1139"/>
      <c r="Z1139"/>
      <c r="AA1139"/>
      <c r="AB1139"/>
      <c r="AC1139"/>
      <c r="AD1139"/>
      <c r="AE1139"/>
      <c r="AF1139"/>
      <c r="AG1139"/>
      <c r="AH1139" s="115" t="s">
        <v>4308</v>
      </c>
    </row>
    <row r="1140" spans="1:35" hidden="1" x14ac:dyDescent="0.25">
      <c r="A1140">
        <v>316774</v>
      </c>
      <c r="B1140" t="s">
        <v>5574</v>
      </c>
      <c r="C1140" t="s">
        <v>659</v>
      </c>
      <c r="D1140" t="s">
        <v>1546</v>
      </c>
      <c r="E1140" t="s">
        <v>76</v>
      </c>
      <c r="F1140" s="126">
        <v>32538</v>
      </c>
      <c r="G1140" t="s">
        <v>18</v>
      </c>
      <c r="H1140" t="s">
        <v>19</v>
      </c>
      <c r="I1140" t="s">
        <v>136</v>
      </c>
      <c r="J1140" t="s">
        <v>1226</v>
      </c>
      <c r="K1140"/>
      <c r="L1140" t="s">
        <v>18</v>
      </c>
      <c r="M1140"/>
      <c r="N1140"/>
      <c r="O1140"/>
      <c r="P1140"/>
      <c r="Q1140"/>
      <c r="U1140"/>
      <c r="V1140" t="s">
        <v>4335</v>
      </c>
      <c r="W1140"/>
      <c r="X1140"/>
      <c r="Y1140"/>
      <c r="Z1140"/>
      <c r="AA1140"/>
      <c r="AB1140"/>
      <c r="AC1140"/>
      <c r="AD1140"/>
      <c r="AE1140"/>
      <c r="AF1140"/>
      <c r="AG1140"/>
    </row>
    <row r="1141" spans="1:35" ht="18" hidden="1" x14ac:dyDescent="0.25">
      <c r="A1141" s="235">
        <v>316780</v>
      </c>
      <c r="B1141" s="235" t="s">
        <v>5575</v>
      </c>
      <c r="C1141" s="235" t="s">
        <v>489</v>
      </c>
      <c r="D1141" s="235" t="s">
        <v>437</v>
      </c>
      <c r="E1141"/>
      <c r="F1141" s="126"/>
      <c r="G1141" s="236"/>
      <c r="H1141"/>
      <c r="I1141" t="s">
        <v>136</v>
      </c>
      <c r="J1141" s="236"/>
      <c r="K1141"/>
      <c r="L1141"/>
      <c r="M1141"/>
      <c r="N1141"/>
      <c r="O1141"/>
      <c r="P1141"/>
      <c r="Q1141"/>
      <c r="U1141"/>
      <c r="V1141" t="s">
        <v>4335</v>
      </c>
      <c r="W1141" s="236"/>
      <c r="X1141"/>
      <c r="Y1141"/>
      <c r="Z1141"/>
      <c r="AA1141"/>
      <c r="AB1141"/>
      <c r="AC1141"/>
      <c r="AD1141"/>
      <c r="AE1141"/>
      <c r="AF1141"/>
      <c r="AG1141"/>
      <c r="AH1141" s="115" t="s">
        <v>4308</v>
      </c>
    </row>
    <row r="1142" spans="1:35" ht="18" hidden="1" x14ac:dyDescent="0.25">
      <c r="A1142" s="235">
        <v>316794</v>
      </c>
      <c r="B1142" s="235" t="s">
        <v>5576</v>
      </c>
      <c r="C1142" s="235" t="s">
        <v>1470</v>
      </c>
      <c r="D1142" s="235" t="s">
        <v>280</v>
      </c>
      <c r="E1142"/>
      <c r="F1142" s="126"/>
      <c r="G1142" s="236"/>
      <c r="H1142"/>
      <c r="I1142" t="s">
        <v>199</v>
      </c>
      <c r="J1142" s="236"/>
      <c r="K1142"/>
      <c r="L1142"/>
      <c r="M1142"/>
      <c r="N1142"/>
      <c r="O1142"/>
      <c r="P1142"/>
      <c r="Q1142"/>
      <c r="U1142"/>
      <c r="V1142" t="s">
        <v>4335</v>
      </c>
      <c r="W1142" s="236"/>
      <c r="X1142"/>
      <c r="Y1142"/>
      <c r="Z1142"/>
      <c r="AA1142"/>
      <c r="AB1142"/>
      <c r="AC1142"/>
      <c r="AD1142"/>
      <c r="AE1142"/>
      <c r="AF1142"/>
      <c r="AG1142"/>
      <c r="AH1142" s="115" t="s">
        <v>4308</v>
      </c>
    </row>
    <row r="1143" spans="1:35" ht="18" hidden="1" x14ac:dyDescent="0.25">
      <c r="A1143" s="235">
        <v>316814</v>
      </c>
      <c r="B1143" s="235" t="s">
        <v>5577</v>
      </c>
      <c r="C1143" s="235" t="s">
        <v>5578</v>
      </c>
      <c r="D1143" s="235" t="s">
        <v>1242</v>
      </c>
      <c r="E1143"/>
      <c r="F1143" s="126"/>
      <c r="G1143" s="236"/>
      <c r="H1143"/>
      <c r="I1143" t="s">
        <v>129</v>
      </c>
      <c r="J1143" s="236"/>
      <c r="K1143"/>
      <c r="L1143"/>
      <c r="M1143"/>
      <c r="N1143"/>
      <c r="O1143"/>
      <c r="P1143"/>
      <c r="Q1143"/>
      <c r="U1143"/>
      <c r="V1143" t="s">
        <v>4335</v>
      </c>
      <c r="W1143" s="236"/>
      <c r="X1143"/>
      <c r="Y1143"/>
      <c r="Z1143"/>
      <c r="AA1143"/>
      <c r="AB1143"/>
      <c r="AC1143"/>
      <c r="AD1143"/>
      <c r="AE1143"/>
      <c r="AF1143"/>
      <c r="AG1143"/>
      <c r="AH1143" s="115" t="s">
        <v>4308</v>
      </c>
    </row>
    <row r="1144" spans="1:35" ht="18" hidden="1" x14ac:dyDescent="0.25">
      <c r="A1144" s="235">
        <v>316817</v>
      </c>
      <c r="B1144" s="235" t="s">
        <v>5579</v>
      </c>
      <c r="C1144" s="235" t="s">
        <v>227</v>
      </c>
      <c r="D1144" s="235" t="s">
        <v>210</v>
      </c>
      <c r="E1144"/>
      <c r="F1144" s="126"/>
      <c r="G1144" s="236"/>
      <c r="H1144"/>
      <c r="I1144" t="s">
        <v>199</v>
      </c>
      <c r="J1144" s="236"/>
      <c r="K1144"/>
      <c r="L1144"/>
      <c r="M1144"/>
      <c r="N1144"/>
      <c r="O1144"/>
      <c r="P1144"/>
      <c r="Q1144"/>
      <c r="U1144"/>
      <c r="V1144" t="s">
        <v>4334</v>
      </c>
      <c r="W1144" s="236"/>
      <c r="X1144"/>
      <c r="Y1144"/>
      <c r="Z1144"/>
      <c r="AA1144"/>
      <c r="AB1144"/>
      <c r="AC1144"/>
      <c r="AD1144"/>
      <c r="AE1144"/>
      <c r="AF1144"/>
      <c r="AG1144"/>
      <c r="AH1144" s="115" t="s">
        <v>4308</v>
      </c>
    </row>
    <row r="1145" spans="1:35" ht="18" hidden="1" x14ac:dyDescent="0.25">
      <c r="A1145" s="235">
        <v>316833</v>
      </c>
      <c r="B1145" s="235" t="s">
        <v>5580</v>
      </c>
      <c r="C1145" s="235" t="s">
        <v>5581</v>
      </c>
      <c r="D1145" s="235" t="s">
        <v>1242</v>
      </c>
      <c r="E1145"/>
      <c r="F1145" s="126"/>
      <c r="G1145" s="236"/>
      <c r="H1145"/>
      <c r="I1145" t="s">
        <v>129</v>
      </c>
      <c r="J1145" s="236"/>
      <c r="K1145"/>
      <c r="L1145"/>
      <c r="M1145"/>
      <c r="N1145"/>
      <c r="O1145"/>
      <c r="P1145"/>
      <c r="Q1145"/>
      <c r="U1145"/>
      <c r="V1145" t="s">
        <v>4335</v>
      </c>
      <c r="W1145" s="236"/>
      <c r="X1145"/>
      <c r="Y1145"/>
      <c r="Z1145"/>
      <c r="AA1145"/>
      <c r="AB1145"/>
      <c r="AC1145"/>
      <c r="AD1145"/>
      <c r="AE1145"/>
      <c r="AF1145"/>
      <c r="AG1145"/>
      <c r="AH1145" s="115" t="s">
        <v>4308</v>
      </c>
    </row>
    <row r="1146" spans="1:35" hidden="1" x14ac:dyDescent="0.25">
      <c r="A1146">
        <v>316836</v>
      </c>
      <c r="B1146" t="s">
        <v>5582</v>
      </c>
      <c r="C1146" t="s">
        <v>231</v>
      </c>
      <c r="D1146" t="s">
        <v>5583</v>
      </c>
      <c r="E1146" t="s">
        <v>76</v>
      </c>
      <c r="F1146" s="126">
        <v>33147</v>
      </c>
      <c r="G1146" t="s">
        <v>70</v>
      </c>
      <c r="H1146" t="s">
        <v>16</v>
      </c>
      <c r="I1146" t="s">
        <v>129</v>
      </c>
      <c r="J1146" t="s">
        <v>15</v>
      </c>
      <c r="K1146"/>
      <c r="L1146" t="s">
        <v>70</v>
      </c>
      <c r="M1146"/>
      <c r="N1146"/>
      <c r="O1146"/>
      <c r="P1146"/>
      <c r="Q1146"/>
      <c r="U1146"/>
      <c r="V1146" t="s">
        <v>4336</v>
      </c>
      <c r="W1146"/>
      <c r="X1146"/>
      <c r="Y1146"/>
      <c r="Z1146"/>
      <c r="AA1146"/>
      <c r="AB1146"/>
      <c r="AC1146"/>
      <c r="AD1146"/>
      <c r="AE1146"/>
      <c r="AF1146"/>
      <c r="AG1146"/>
      <c r="AH1146" s="115" t="s">
        <v>4308</v>
      </c>
    </row>
    <row r="1147" spans="1:35" ht="18" hidden="1" x14ac:dyDescent="0.25">
      <c r="A1147" s="235">
        <v>316845</v>
      </c>
      <c r="B1147" s="235" t="s">
        <v>5584</v>
      </c>
      <c r="C1147" s="235" t="s">
        <v>634</v>
      </c>
      <c r="D1147" s="235" t="s">
        <v>1242</v>
      </c>
      <c r="E1147"/>
      <c r="F1147" s="126"/>
      <c r="G1147" s="236"/>
      <c r="H1147"/>
      <c r="I1147" t="s">
        <v>199</v>
      </c>
      <c r="J1147" s="236"/>
      <c r="K1147"/>
      <c r="L1147"/>
      <c r="M1147"/>
      <c r="N1147"/>
      <c r="O1147"/>
      <c r="P1147"/>
      <c r="Q1147"/>
      <c r="U1147"/>
      <c r="V1147" t="s">
        <v>4336</v>
      </c>
      <c r="W1147" s="236"/>
      <c r="X1147"/>
      <c r="Y1147"/>
      <c r="Z1147"/>
      <c r="AA1147"/>
      <c r="AB1147"/>
      <c r="AC1147"/>
      <c r="AD1147"/>
      <c r="AE1147"/>
      <c r="AF1147"/>
      <c r="AG1147"/>
      <c r="AH1147" s="115" t="s">
        <v>4308</v>
      </c>
    </row>
    <row r="1148" spans="1:35" hidden="1" x14ac:dyDescent="0.25">
      <c r="A1148">
        <v>316866</v>
      </c>
      <c r="B1148" t="s">
        <v>5585</v>
      </c>
      <c r="C1148" t="s">
        <v>271</v>
      </c>
      <c r="D1148" t="s">
        <v>777</v>
      </c>
      <c r="E1148" t="s">
        <v>77</v>
      </c>
      <c r="F1148" s="126">
        <v>33239</v>
      </c>
      <c r="G1148" t="s">
        <v>18</v>
      </c>
      <c r="H1148" t="s">
        <v>16</v>
      </c>
      <c r="I1148" t="s">
        <v>136</v>
      </c>
      <c r="J1148" t="s">
        <v>1226</v>
      </c>
      <c r="K1148"/>
      <c r="L1148" t="s">
        <v>30</v>
      </c>
      <c r="M1148"/>
      <c r="N1148"/>
      <c r="O1148"/>
      <c r="P1148"/>
      <c r="Q1148"/>
      <c r="U1148"/>
      <c r="V1148" t="s">
        <v>4334</v>
      </c>
      <c r="W1148"/>
      <c r="X1148"/>
      <c r="Y1148"/>
      <c r="Z1148"/>
      <c r="AA1148"/>
      <c r="AB1148"/>
      <c r="AC1148"/>
      <c r="AD1148"/>
      <c r="AE1148" t="s">
        <v>4308</v>
      </c>
      <c r="AF1148" t="s">
        <v>4308</v>
      </c>
      <c r="AG1148" t="s">
        <v>4308</v>
      </c>
      <c r="AH1148" s="115" t="s">
        <v>4308</v>
      </c>
    </row>
    <row r="1149" spans="1:35" ht="18" hidden="1" x14ac:dyDescent="0.25">
      <c r="A1149" s="235">
        <v>316887</v>
      </c>
      <c r="B1149" s="235" t="s">
        <v>5586</v>
      </c>
      <c r="C1149" s="235" t="s">
        <v>212</v>
      </c>
      <c r="D1149" s="235" t="s">
        <v>354</v>
      </c>
      <c r="E1149"/>
      <c r="F1149" s="126"/>
      <c r="G1149" s="236"/>
      <c r="H1149"/>
      <c r="I1149" t="s">
        <v>136</v>
      </c>
      <c r="J1149" s="236"/>
      <c r="K1149"/>
      <c r="L1149"/>
      <c r="M1149"/>
      <c r="N1149"/>
      <c r="O1149"/>
      <c r="P1149"/>
      <c r="Q1149"/>
      <c r="U1149"/>
      <c r="V1149" t="s">
        <v>4335</v>
      </c>
      <c r="W1149" s="236"/>
      <c r="X1149"/>
      <c r="Y1149"/>
      <c r="Z1149"/>
      <c r="AA1149"/>
      <c r="AB1149"/>
      <c r="AC1149"/>
      <c r="AD1149"/>
      <c r="AE1149"/>
      <c r="AF1149"/>
      <c r="AG1149"/>
      <c r="AH1149" s="115" t="s">
        <v>4308</v>
      </c>
    </row>
    <row r="1150" spans="1:35" x14ac:dyDescent="0.25">
      <c r="A1150" s="115">
        <v>316895</v>
      </c>
      <c r="B1150" s="115" t="s">
        <v>5587</v>
      </c>
      <c r="C1150" s="115" t="s">
        <v>5380</v>
      </c>
      <c r="D1150" s="115" t="s">
        <v>210</v>
      </c>
      <c r="E1150" s="115" t="s">
        <v>77</v>
      </c>
      <c r="F1150" s="237">
        <v>28524</v>
      </c>
      <c r="G1150" s="115" t="s">
        <v>666</v>
      </c>
      <c r="H1150" s="115" t="s">
        <v>16</v>
      </c>
      <c r="I1150" t="s">
        <v>107</v>
      </c>
      <c r="J1150" s="115" t="s">
        <v>1226</v>
      </c>
      <c r="L1150" s="115" t="s">
        <v>47</v>
      </c>
      <c r="U1150"/>
      <c r="V1150" t="s">
        <v>4335</v>
      </c>
      <c r="AE1150" s="115" t="s">
        <v>4308</v>
      </c>
      <c r="AF1150" s="115" t="s">
        <v>4308</v>
      </c>
      <c r="AG1150" s="115" t="s">
        <v>4308</v>
      </c>
      <c r="AH1150" s="115" t="s">
        <v>4308</v>
      </c>
      <c r="AI1150" s="115" t="e">
        <f>VLOOKUP(A1150,'[2]دراسات قانونية'!$A$3:$E$600,1,0)</f>
        <v>#N/A</v>
      </c>
    </row>
    <row r="1151" spans="1:35" hidden="1" x14ac:dyDescent="0.25">
      <c r="A1151">
        <v>316911</v>
      </c>
      <c r="B1151" t="s">
        <v>5588</v>
      </c>
      <c r="C1151" t="s">
        <v>227</v>
      </c>
      <c r="D1151" t="s">
        <v>735</v>
      </c>
      <c r="E1151" t="s">
        <v>76</v>
      </c>
      <c r="F1151" s="126">
        <v>33118</v>
      </c>
      <c r="G1151" t="s">
        <v>462</v>
      </c>
      <c r="H1151" t="s">
        <v>16</v>
      </c>
      <c r="I1151" t="s">
        <v>136</v>
      </c>
      <c r="J1151"/>
      <c r="K1151"/>
      <c r="L1151"/>
      <c r="M1151"/>
      <c r="N1151"/>
      <c r="O1151"/>
      <c r="P1151"/>
      <c r="Q1151"/>
      <c r="U1151"/>
      <c r="V1151" t="s">
        <v>4329</v>
      </c>
      <c r="W1151"/>
      <c r="X1151"/>
      <c r="Y1151"/>
      <c r="Z1151"/>
      <c r="AA1151"/>
      <c r="AB1151" t="s">
        <v>4308</v>
      </c>
      <c r="AC1151" t="s">
        <v>4308</v>
      </c>
      <c r="AD1151" t="s">
        <v>4308</v>
      </c>
      <c r="AE1151" t="s">
        <v>4308</v>
      </c>
      <c r="AF1151" t="s">
        <v>4308</v>
      </c>
      <c r="AG1151" t="s">
        <v>4308</v>
      </c>
      <c r="AH1151" s="115" t="s">
        <v>4308</v>
      </c>
    </row>
    <row r="1152" spans="1:35" hidden="1" x14ac:dyDescent="0.25">
      <c r="A1152">
        <v>316922</v>
      </c>
      <c r="B1152" t="s">
        <v>5589</v>
      </c>
      <c r="C1152" t="s">
        <v>609</v>
      </c>
      <c r="D1152" t="s">
        <v>1242</v>
      </c>
      <c r="E1152" t="s">
        <v>76</v>
      </c>
      <c r="F1152" s="126"/>
      <c r="G1152"/>
      <c r="H1152" t="s">
        <v>16</v>
      </c>
      <c r="I1152" t="s">
        <v>129</v>
      </c>
      <c r="J1152"/>
      <c r="K1152"/>
      <c r="L1152"/>
      <c r="M1152"/>
      <c r="N1152"/>
      <c r="O1152"/>
      <c r="P1152"/>
      <c r="Q1152"/>
      <c r="U1152"/>
      <c r="V1152" t="s">
        <v>4414</v>
      </c>
      <c r="W1152" t="s">
        <v>4308</v>
      </c>
      <c r="X1152"/>
      <c r="Y1152" t="s">
        <v>4308</v>
      </c>
      <c r="Z1152" t="s">
        <v>4308</v>
      </c>
      <c r="AA1152" t="s">
        <v>4308</v>
      </c>
      <c r="AB1152" t="s">
        <v>4308</v>
      </c>
      <c r="AC1152" t="s">
        <v>4308</v>
      </c>
      <c r="AD1152" t="s">
        <v>4308</v>
      </c>
      <c r="AE1152" t="s">
        <v>4308</v>
      </c>
      <c r="AF1152" t="s">
        <v>4308</v>
      </c>
      <c r="AG1152" t="s">
        <v>4308</v>
      </c>
      <c r="AH1152" s="115" t="s">
        <v>4308</v>
      </c>
    </row>
    <row r="1153" spans="1:35" hidden="1" x14ac:dyDescent="0.25">
      <c r="A1153" s="115">
        <v>316928</v>
      </c>
      <c r="B1153" s="115" t="s">
        <v>4368</v>
      </c>
      <c r="C1153" s="115" t="s">
        <v>252</v>
      </c>
      <c r="D1153" s="115" t="s">
        <v>824</v>
      </c>
      <c r="F1153" s="237"/>
      <c r="I1153" t="s">
        <v>199</v>
      </c>
      <c r="U1153"/>
      <c r="V1153" t="s">
        <v>4335</v>
      </c>
    </row>
    <row r="1154" spans="1:35" hidden="1" x14ac:dyDescent="0.25">
      <c r="A1154" s="115">
        <v>316939</v>
      </c>
      <c r="B1154" s="115" t="s">
        <v>1921</v>
      </c>
      <c r="C1154" s="115" t="s">
        <v>689</v>
      </c>
      <c r="D1154" s="115" t="s">
        <v>1922</v>
      </c>
      <c r="E1154" s="115" t="s">
        <v>76</v>
      </c>
      <c r="F1154" s="237">
        <v>33014</v>
      </c>
      <c r="G1154" s="115" t="s">
        <v>18</v>
      </c>
      <c r="H1154" s="115" t="s">
        <v>16</v>
      </c>
      <c r="I1154" t="s">
        <v>199</v>
      </c>
      <c r="U1154"/>
      <c r="V1154" t="s">
        <v>4335</v>
      </c>
      <c r="AD1154" s="115" t="s">
        <v>4308</v>
      </c>
      <c r="AE1154" s="115" t="s">
        <v>4308</v>
      </c>
      <c r="AF1154" s="115" t="s">
        <v>4308</v>
      </c>
      <c r="AG1154" s="115" t="s">
        <v>4308</v>
      </c>
      <c r="AH1154" s="115" t="s">
        <v>4308</v>
      </c>
    </row>
    <row r="1155" spans="1:35" hidden="1" x14ac:dyDescent="0.25">
      <c r="A1155" s="115">
        <v>316941</v>
      </c>
      <c r="B1155" s="115" t="s">
        <v>3460</v>
      </c>
      <c r="C1155" s="115" t="s">
        <v>3461</v>
      </c>
      <c r="D1155" s="115" t="s">
        <v>832</v>
      </c>
      <c r="E1155" s="115" t="s">
        <v>76</v>
      </c>
      <c r="F1155" s="237">
        <v>29247</v>
      </c>
      <c r="G1155" s="115" t="s">
        <v>3462</v>
      </c>
      <c r="H1155" s="115" t="s">
        <v>16</v>
      </c>
      <c r="I1155" t="s">
        <v>199</v>
      </c>
      <c r="J1155" s="115" t="s">
        <v>1226</v>
      </c>
      <c r="L1155" s="115" t="s">
        <v>47</v>
      </c>
      <c r="U1155"/>
      <c r="V1155" t="s">
        <v>16623</v>
      </c>
      <c r="AH1155" s="115" t="s">
        <v>4308</v>
      </c>
    </row>
    <row r="1156" spans="1:35" hidden="1" x14ac:dyDescent="0.25">
      <c r="A1156" s="115">
        <v>316951</v>
      </c>
      <c r="B1156" s="115" t="s">
        <v>2083</v>
      </c>
      <c r="C1156" s="115" t="s">
        <v>539</v>
      </c>
      <c r="D1156" s="115" t="s">
        <v>293</v>
      </c>
      <c r="E1156" s="115" t="s">
        <v>77</v>
      </c>
      <c r="F1156" s="237">
        <v>32669</v>
      </c>
      <c r="G1156" s="115" t="s">
        <v>18</v>
      </c>
      <c r="H1156" s="115" t="s">
        <v>16</v>
      </c>
      <c r="I1156" t="s">
        <v>199</v>
      </c>
      <c r="J1156" s="115" t="s">
        <v>1226</v>
      </c>
      <c r="L1156" s="115" t="s">
        <v>18</v>
      </c>
      <c r="U1156"/>
      <c r="V1156" t="s">
        <v>4336</v>
      </c>
      <c r="AF1156" s="115" t="s">
        <v>4308</v>
      </c>
      <c r="AG1156" s="115" t="s">
        <v>4308</v>
      </c>
      <c r="AH1156" s="115" t="s">
        <v>4308</v>
      </c>
    </row>
    <row r="1157" spans="1:35" hidden="1" x14ac:dyDescent="0.25">
      <c r="A1157" s="115">
        <v>316954</v>
      </c>
      <c r="B1157" s="115" t="s">
        <v>2112</v>
      </c>
      <c r="C1157" s="115" t="s">
        <v>244</v>
      </c>
      <c r="D1157" s="115" t="s">
        <v>2113</v>
      </c>
      <c r="E1157" s="115" t="s">
        <v>76</v>
      </c>
      <c r="F1157" s="237">
        <v>28185</v>
      </c>
      <c r="G1157" s="115" t="s">
        <v>2114</v>
      </c>
      <c r="H1157" s="115" t="s">
        <v>16</v>
      </c>
      <c r="I1157" t="s">
        <v>199</v>
      </c>
      <c r="U1157"/>
      <c r="V1157" t="s">
        <v>4334</v>
      </c>
      <c r="AD1157" s="115" t="s">
        <v>4308</v>
      </c>
      <c r="AE1157" s="115" t="s">
        <v>4308</v>
      </c>
      <c r="AF1157" s="115" t="s">
        <v>4308</v>
      </c>
      <c r="AG1157" s="115" t="s">
        <v>4308</v>
      </c>
      <c r="AH1157" s="115" t="s">
        <v>4308</v>
      </c>
    </row>
    <row r="1158" spans="1:35" ht="18" x14ac:dyDescent="0.25">
      <c r="A1158" s="235">
        <v>316967</v>
      </c>
      <c r="B1158" s="235" t="s">
        <v>5590</v>
      </c>
      <c r="C1158" s="235" t="s">
        <v>1559</v>
      </c>
      <c r="D1158" s="235" t="s">
        <v>365</v>
      </c>
      <c r="E1158"/>
      <c r="F1158" s="126"/>
      <c r="G1158" s="236"/>
      <c r="H1158"/>
      <c r="I1158" t="s">
        <v>107</v>
      </c>
      <c r="J1158" s="236"/>
      <c r="K1158"/>
      <c r="L1158"/>
      <c r="M1158"/>
      <c r="N1158"/>
      <c r="O1158"/>
      <c r="P1158"/>
      <c r="Q1158"/>
      <c r="U1158"/>
      <c r="V1158" t="s">
        <v>4335</v>
      </c>
      <c r="W1158" s="236"/>
      <c r="X1158"/>
      <c r="Y1158"/>
      <c r="Z1158"/>
      <c r="AA1158"/>
      <c r="AB1158"/>
      <c r="AC1158"/>
      <c r="AD1158"/>
      <c r="AE1158"/>
      <c r="AF1158"/>
      <c r="AG1158"/>
      <c r="AH1158" s="115" t="s">
        <v>4308</v>
      </c>
      <c r="AI1158" s="115" t="e">
        <f>VLOOKUP(A1158,'[2]دراسات قانونية'!$A$3:$E$600,1,0)</f>
        <v>#N/A</v>
      </c>
    </row>
    <row r="1159" spans="1:35" hidden="1" x14ac:dyDescent="0.25">
      <c r="A1159" s="115">
        <v>316979</v>
      </c>
      <c r="B1159" s="115" t="s">
        <v>1697</v>
      </c>
      <c r="C1159" s="115" t="s">
        <v>212</v>
      </c>
      <c r="D1159" s="115" t="s">
        <v>1698</v>
      </c>
      <c r="E1159" s="115" t="s">
        <v>77</v>
      </c>
      <c r="F1159" s="237">
        <v>31861</v>
      </c>
      <c r="G1159" s="115" t="s">
        <v>18</v>
      </c>
      <c r="H1159" s="115" t="s">
        <v>16</v>
      </c>
      <c r="I1159" t="s">
        <v>199</v>
      </c>
      <c r="J1159" s="115" t="s">
        <v>1226</v>
      </c>
      <c r="L1159" s="115" t="s">
        <v>18</v>
      </c>
      <c r="U1159"/>
      <c r="V1159" t="s">
        <v>4334</v>
      </c>
    </row>
    <row r="1160" spans="1:35" hidden="1" x14ac:dyDescent="0.25">
      <c r="A1160" s="115">
        <v>316990</v>
      </c>
      <c r="B1160" s="115" t="s">
        <v>1378</v>
      </c>
      <c r="C1160" s="115" t="s">
        <v>356</v>
      </c>
      <c r="D1160" s="115" t="s">
        <v>210</v>
      </c>
      <c r="E1160" s="115" t="s">
        <v>77</v>
      </c>
      <c r="F1160" s="237">
        <v>28642</v>
      </c>
      <c r="G1160" s="115" t="s">
        <v>70</v>
      </c>
      <c r="H1160" s="115" t="s">
        <v>16</v>
      </c>
      <c r="I1160" t="s">
        <v>199</v>
      </c>
      <c r="J1160" s="115" t="s">
        <v>1226</v>
      </c>
      <c r="L1160" s="115" t="s">
        <v>70</v>
      </c>
      <c r="U1160"/>
      <c r="V1160" t="s">
        <v>4334</v>
      </c>
    </row>
    <row r="1161" spans="1:35" ht="18" hidden="1" x14ac:dyDescent="0.25">
      <c r="A1161" s="235">
        <v>317017</v>
      </c>
      <c r="B1161" s="235" t="s">
        <v>5591</v>
      </c>
      <c r="C1161" s="235" t="s">
        <v>439</v>
      </c>
      <c r="D1161" s="235" t="s">
        <v>1092</v>
      </c>
      <c r="E1161"/>
      <c r="F1161" s="126"/>
      <c r="G1161" s="236"/>
      <c r="H1161"/>
      <c r="I1161" t="s">
        <v>199</v>
      </c>
      <c r="J1161" s="236"/>
      <c r="K1161"/>
      <c r="L1161"/>
      <c r="M1161"/>
      <c r="N1161"/>
      <c r="O1161"/>
      <c r="P1161"/>
      <c r="Q1161"/>
      <c r="U1161"/>
      <c r="V1161" t="s">
        <v>4334</v>
      </c>
      <c r="W1161" s="236"/>
      <c r="X1161"/>
      <c r="Y1161"/>
      <c r="Z1161"/>
      <c r="AA1161"/>
      <c r="AB1161"/>
      <c r="AC1161"/>
      <c r="AD1161"/>
      <c r="AE1161"/>
      <c r="AF1161"/>
      <c r="AG1161"/>
      <c r="AH1161" s="115" t="s">
        <v>4308</v>
      </c>
    </row>
    <row r="1162" spans="1:35" ht="18" hidden="1" x14ac:dyDescent="0.25">
      <c r="A1162" s="235">
        <v>317019</v>
      </c>
      <c r="B1162" s="235" t="s">
        <v>5592</v>
      </c>
      <c r="C1162" s="235" t="s">
        <v>489</v>
      </c>
      <c r="D1162" s="235" t="s">
        <v>1242</v>
      </c>
      <c r="E1162"/>
      <c r="F1162" s="126"/>
      <c r="G1162" s="236"/>
      <c r="H1162"/>
      <c r="I1162" t="s">
        <v>129</v>
      </c>
      <c r="J1162" s="236"/>
      <c r="K1162"/>
      <c r="L1162"/>
      <c r="M1162"/>
      <c r="N1162"/>
      <c r="O1162"/>
      <c r="P1162"/>
      <c r="Q1162"/>
      <c r="U1162"/>
      <c r="V1162" t="s">
        <v>4335</v>
      </c>
      <c r="W1162" s="236"/>
      <c r="X1162"/>
      <c r="Y1162"/>
      <c r="Z1162"/>
      <c r="AA1162"/>
      <c r="AB1162"/>
      <c r="AC1162"/>
      <c r="AD1162"/>
      <c r="AE1162"/>
      <c r="AF1162"/>
      <c r="AG1162"/>
      <c r="AH1162" s="115" t="s">
        <v>4308</v>
      </c>
    </row>
    <row r="1163" spans="1:35" hidden="1" x14ac:dyDescent="0.25">
      <c r="A1163">
        <v>317020</v>
      </c>
      <c r="B1163" t="s">
        <v>5593</v>
      </c>
      <c r="C1163" t="s">
        <v>219</v>
      </c>
      <c r="D1163" t="s">
        <v>5594</v>
      </c>
      <c r="E1163"/>
      <c r="F1163" s="126"/>
      <c r="G1163"/>
      <c r="H1163"/>
      <c r="I1163" t="s">
        <v>129</v>
      </c>
      <c r="J1163"/>
      <c r="K1163"/>
      <c r="L1163"/>
      <c r="M1163"/>
      <c r="N1163"/>
      <c r="O1163"/>
      <c r="P1163"/>
      <c r="Q1163"/>
      <c r="U1163"/>
      <c r="V1163" t="s">
        <v>4335</v>
      </c>
      <c r="W1163"/>
      <c r="X1163"/>
      <c r="Y1163"/>
      <c r="Z1163"/>
      <c r="AA1163"/>
      <c r="AB1163"/>
      <c r="AC1163"/>
      <c r="AD1163"/>
      <c r="AE1163"/>
      <c r="AF1163"/>
      <c r="AG1163"/>
      <c r="AH1163" s="115" t="s">
        <v>4308</v>
      </c>
    </row>
    <row r="1164" spans="1:35" hidden="1" x14ac:dyDescent="0.25">
      <c r="A1164" s="115">
        <v>317022</v>
      </c>
      <c r="B1164" s="115" t="s">
        <v>1638</v>
      </c>
      <c r="C1164" s="115" t="s">
        <v>661</v>
      </c>
      <c r="D1164" s="115" t="s">
        <v>275</v>
      </c>
      <c r="E1164" s="115" t="s">
        <v>76</v>
      </c>
      <c r="F1164" s="237">
        <v>33215</v>
      </c>
      <c r="G1164" s="115" t="s">
        <v>18</v>
      </c>
      <c r="H1164" s="115" t="s">
        <v>16</v>
      </c>
      <c r="I1164" t="s">
        <v>199</v>
      </c>
      <c r="J1164" s="115" t="s">
        <v>1226</v>
      </c>
      <c r="L1164" s="115" t="s">
        <v>18</v>
      </c>
      <c r="U1164"/>
      <c r="V1164" t="s">
        <v>4329</v>
      </c>
      <c r="AG1164" s="115" t="s">
        <v>4308</v>
      </c>
      <c r="AH1164" s="115" t="s">
        <v>4308</v>
      </c>
    </row>
    <row r="1165" spans="1:35" ht="18" hidden="1" x14ac:dyDescent="0.25">
      <c r="A1165" s="235">
        <v>317033</v>
      </c>
      <c r="B1165" s="235" t="s">
        <v>5595</v>
      </c>
      <c r="C1165" s="235" t="s">
        <v>593</v>
      </c>
      <c r="D1165" s="235" t="s">
        <v>276</v>
      </c>
      <c r="E1165"/>
      <c r="F1165" s="126"/>
      <c r="G1165" s="236"/>
      <c r="H1165"/>
      <c r="I1165" t="s">
        <v>136</v>
      </c>
      <c r="J1165" s="236"/>
      <c r="K1165"/>
      <c r="L1165"/>
      <c r="M1165"/>
      <c r="N1165"/>
      <c r="O1165"/>
      <c r="P1165"/>
      <c r="Q1165"/>
      <c r="U1165"/>
      <c r="V1165" t="s">
        <v>4335</v>
      </c>
      <c r="W1165" s="236"/>
      <c r="X1165"/>
      <c r="Y1165"/>
      <c r="Z1165"/>
      <c r="AA1165"/>
      <c r="AB1165"/>
      <c r="AC1165"/>
      <c r="AD1165"/>
      <c r="AE1165"/>
      <c r="AF1165"/>
      <c r="AG1165"/>
      <c r="AH1165" s="115" t="s">
        <v>4308</v>
      </c>
    </row>
    <row r="1166" spans="1:35" ht="18" hidden="1" x14ac:dyDescent="0.25">
      <c r="A1166" s="235">
        <v>317047</v>
      </c>
      <c r="B1166" s="235" t="s">
        <v>5596</v>
      </c>
      <c r="C1166" s="235" t="s">
        <v>289</v>
      </c>
      <c r="D1166" s="235" t="s">
        <v>1242</v>
      </c>
      <c r="E1166"/>
      <c r="F1166" s="126"/>
      <c r="G1166" s="236"/>
      <c r="H1166"/>
      <c r="I1166" t="s">
        <v>129</v>
      </c>
      <c r="J1166" s="236"/>
      <c r="K1166"/>
      <c r="L1166"/>
      <c r="M1166"/>
      <c r="N1166"/>
      <c r="O1166"/>
      <c r="P1166"/>
      <c r="Q1166"/>
      <c r="U1166"/>
      <c r="V1166" t="s">
        <v>4335</v>
      </c>
      <c r="W1166" s="236"/>
      <c r="X1166"/>
      <c r="Y1166"/>
      <c r="Z1166"/>
      <c r="AA1166"/>
      <c r="AB1166"/>
      <c r="AC1166"/>
      <c r="AD1166"/>
      <c r="AE1166"/>
      <c r="AF1166"/>
      <c r="AG1166"/>
      <c r="AH1166" s="115" t="s">
        <v>4308</v>
      </c>
    </row>
    <row r="1167" spans="1:35" hidden="1" x14ac:dyDescent="0.25">
      <c r="A1167" s="115">
        <v>317059</v>
      </c>
      <c r="B1167" s="115" t="s">
        <v>4367</v>
      </c>
      <c r="C1167" s="115" t="s">
        <v>1292</v>
      </c>
      <c r="D1167" s="115" t="s">
        <v>220</v>
      </c>
      <c r="F1167" s="237"/>
      <c r="I1167" t="s">
        <v>199</v>
      </c>
      <c r="U1167"/>
      <c r="V1167" t="s">
        <v>4337</v>
      </c>
      <c r="AG1167" s="115" t="s">
        <v>4308</v>
      </c>
      <c r="AH1167" s="115" t="s">
        <v>4308</v>
      </c>
    </row>
    <row r="1168" spans="1:35" hidden="1" x14ac:dyDescent="0.25">
      <c r="A1168" s="115">
        <v>317060</v>
      </c>
      <c r="B1168" s="115" t="s">
        <v>2075</v>
      </c>
      <c r="C1168" s="115" t="s">
        <v>261</v>
      </c>
      <c r="D1168" s="115" t="s">
        <v>407</v>
      </c>
      <c r="E1168" s="115" t="s">
        <v>77</v>
      </c>
      <c r="F1168" s="237">
        <v>30317</v>
      </c>
      <c r="G1168" s="115" t="s">
        <v>18</v>
      </c>
      <c r="H1168" s="115" t="s">
        <v>16</v>
      </c>
      <c r="I1168" t="s">
        <v>199</v>
      </c>
      <c r="J1168" s="115" t="s">
        <v>1226</v>
      </c>
      <c r="L1168" s="115" t="s">
        <v>18</v>
      </c>
      <c r="U1168"/>
      <c r="V1168" t="s">
        <v>4414</v>
      </c>
      <c r="AH1168" s="115" t="s">
        <v>4308</v>
      </c>
    </row>
    <row r="1169" spans="1:35" ht="18" hidden="1" x14ac:dyDescent="0.25">
      <c r="A1169" s="235">
        <v>317062</v>
      </c>
      <c r="B1169" s="235" t="s">
        <v>5597</v>
      </c>
      <c r="C1169" s="235" t="s">
        <v>733</v>
      </c>
      <c r="D1169" s="235" t="s">
        <v>230</v>
      </c>
      <c r="E1169"/>
      <c r="F1169" s="126"/>
      <c r="G1169" s="236"/>
      <c r="H1169"/>
      <c r="I1169" t="s">
        <v>199</v>
      </c>
      <c r="J1169" s="236"/>
      <c r="K1169"/>
      <c r="L1169"/>
      <c r="M1169"/>
      <c r="N1169"/>
      <c r="O1169"/>
      <c r="P1169"/>
      <c r="Q1169"/>
      <c r="U1169"/>
      <c r="V1169" t="s">
        <v>4337</v>
      </c>
      <c r="W1169" s="236"/>
      <c r="X1169"/>
      <c r="Y1169"/>
      <c r="Z1169"/>
      <c r="AA1169"/>
      <c r="AB1169"/>
      <c r="AC1169"/>
      <c r="AD1169"/>
      <c r="AE1169"/>
      <c r="AF1169"/>
      <c r="AG1169"/>
      <c r="AH1169" s="115" t="s">
        <v>4308</v>
      </c>
    </row>
    <row r="1170" spans="1:35" ht="18" x14ac:dyDescent="0.25">
      <c r="A1170" s="235">
        <v>317067</v>
      </c>
      <c r="B1170" s="235" t="s">
        <v>5598</v>
      </c>
      <c r="C1170" s="235" t="s">
        <v>244</v>
      </c>
      <c r="D1170" s="235" t="s">
        <v>532</v>
      </c>
      <c r="E1170"/>
      <c r="F1170" s="126"/>
      <c r="G1170" s="236"/>
      <c r="H1170"/>
      <c r="I1170" t="s">
        <v>107</v>
      </c>
      <c r="J1170" s="236"/>
      <c r="K1170"/>
      <c r="L1170"/>
      <c r="M1170"/>
      <c r="N1170"/>
      <c r="O1170"/>
      <c r="P1170"/>
      <c r="Q1170"/>
      <c r="U1170"/>
      <c r="V1170" t="s">
        <v>4334</v>
      </c>
      <c r="W1170" s="236"/>
      <c r="X1170"/>
      <c r="Y1170"/>
      <c r="Z1170"/>
      <c r="AA1170"/>
      <c r="AB1170"/>
      <c r="AC1170"/>
      <c r="AD1170"/>
      <c r="AE1170"/>
      <c r="AF1170"/>
      <c r="AG1170"/>
      <c r="AH1170" s="115" t="s">
        <v>4308</v>
      </c>
      <c r="AI1170" s="115" t="e">
        <f>VLOOKUP(A1170,'[2]دراسات قانونية'!$A$3:$E$600,1,0)</f>
        <v>#N/A</v>
      </c>
    </row>
    <row r="1171" spans="1:35" ht="18" hidden="1" x14ac:dyDescent="0.25">
      <c r="A1171" s="235">
        <v>317075</v>
      </c>
      <c r="B1171" s="235" t="s">
        <v>5599</v>
      </c>
      <c r="C1171" s="235" t="s">
        <v>5600</v>
      </c>
      <c r="D1171" s="235"/>
      <c r="E1171"/>
      <c r="F1171" s="126"/>
      <c r="G1171" s="236"/>
      <c r="H1171"/>
      <c r="I1171" t="s">
        <v>201</v>
      </c>
      <c r="J1171" s="236"/>
      <c r="K1171"/>
      <c r="L1171"/>
      <c r="M1171"/>
      <c r="N1171"/>
      <c r="O1171"/>
      <c r="P1171"/>
      <c r="Q1171"/>
      <c r="U1171"/>
      <c r="V1171" t="s">
        <v>16601</v>
      </c>
      <c r="W1171" s="236"/>
      <c r="X1171"/>
      <c r="Y1171"/>
      <c r="Z1171"/>
      <c r="AA1171"/>
      <c r="AB1171"/>
      <c r="AC1171"/>
      <c r="AD1171"/>
      <c r="AE1171"/>
      <c r="AF1171"/>
      <c r="AG1171"/>
    </row>
    <row r="1172" spans="1:35" ht="18" hidden="1" x14ac:dyDescent="0.25">
      <c r="A1172" s="235">
        <v>317077</v>
      </c>
      <c r="B1172" s="235" t="s">
        <v>5601</v>
      </c>
      <c r="C1172" s="235" t="s">
        <v>329</v>
      </c>
      <c r="D1172" s="235" t="s">
        <v>1242</v>
      </c>
      <c r="E1172"/>
      <c r="F1172" s="126"/>
      <c r="G1172" s="236"/>
      <c r="H1172"/>
      <c r="I1172" t="s">
        <v>129</v>
      </c>
      <c r="J1172" s="236"/>
      <c r="K1172"/>
      <c r="L1172"/>
      <c r="M1172"/>
      <c r="N1172"/>
      <c r="O1172"/>
      <c r="P1172"/>
      <c r="Q1172"/>
      <c r="U1172"/>
      <c r="V1172" t="s">
        <v>4335</v>
      </c>
      <c r="W1172" s="236"/>
      <c r="X1172"/>
      <c r="Y1172"/>
      <c r="Z1172"/>
      <c r="AA1172"/>
      <c r="AB1172"/>
      <c r="AC1172"/>
      <c r="AD1172"/>
      <c r="AE1172"/>
      <c r="AF1172"/>
      <c r="AG1172"/>
      <c r="AH1172" s="115" t="s">
        <v>4308</v>
      </c>
    </row>
    <row r="1173" spans="1:35" hidden="1" x14ac:dyDescent="0.25">
      <c r="A1173">
        <v>317081</v>
      </c>
      <c r="B1173" t="s">
        <v>5602</v>
      </c>
      <c r="C1173" t="s">
        <v>274</v>
      </c>
      <c r="D1173" t="s">
        <v>257</v>
      </c>
      <c r="E1173" t="s">
        <v>76</v>
      </c>
      <c r="F1173" s="126">
        <v>28065</v>
      </c>
      <c r="G1173" t="s">
        <v>955</v>
      </c>
      <c r="H1173" t="s">
        <v>16</v>
      </c>
      <c r="I1173" t="s">
        <v>129</v>
      </c>
      <c r="J1173" t="s">
        <v>1226</v>
      </c>
      <c r="K1173"/>
      <c r="L1173" t="s">
        <v>73</v>
      </c>
      <c r="M1173"/>
      <c r="N1173"/>
      <c r="O1173"/>
      <c r="P1173"/>
      <c r="Q1173"/>
      <c r="U1173"/>
      <c r="V1173" t="s">
        <v>4424</v>
      </c>
      <c r="W1173"/>
      <c r="X1173"/>
      <c r="Y1173"/>
      <c r="Z1173"/>
      <c r="AA1173"/>
      <c r="AB1173"/>
      <c r="AC1173"/>
      <c r="AD1173"/>
      <c r="AE1173" t="s">
        <v>4308</v>
      </c>
      <c r="AF1173" t="s">
        <v>4308</v>
      </c>
      <c r="AG1173" t="s">
        <v>4308</v>
      </c>
      <c r="AH1173" s="115" t="s">
        <v>4308</v>
      </c>
    </row>
    <row r="1174" spans="1:35" ht="18" hidden="1" x14ac:dyDescent="0.25">
      <c r="A1174" s="235">
        <v>317082</v>
      </c>
      <c r="B1174" s="235" t="s">
        <v>5603</v>
      </c>
      <c r="C1174" s="235" t="s">
        <v>683</v>
      </c>
      <c r="D1174" s="235" t="s">
        <v>267</v>
      </c>
      <c r="E1174"/>
      <c r="F1174" s="126"/>
      <c r="G1174" s="236"/>
      <c r="H1174"/>
      <c r="I1174" t="s">
        <v>129</v>
      </c>
      <c r="J1174" s="236"/>
      <c r="K1174"/>
      <c r="L1174"/>
      <c r="M1174"/>
      <c r="N1174"/>
      <c r="O1174"/>
      <c r="P1174"/>
      <c r="Q1174"/>
      <c r="U1174"/>
      <c r="V1174" t="s">
        <v>4335</v>
      </c>
      <c r="W1174" s="236"/>
      <c r="X1174"/>
      <c r="Y1174"/>
      <c r="Z1174"/>
      <c r="AA1174"/>
      <c r="AB1174"/>
      <c r="AC1174"/>
      <c r="AD1174"/>
      <c r="AE1174"/>
      <c r="AF1174"/>
      <c r="AG1174"/>
      <c r="AH1174" s="115" t="s">
        <v>4308</v>
      </c>
    </row>
    <row r="1175" spans="1:35" hidden="1" x14ac:dyDescent="0.25">
      <c r="A1175" s="115">
        <v>317087</v>
      </c>
      <c r="B1175" s="115" t="s">
        <v>4366</v>
      </c>
      <c r="C1175" s="115" t="s">
        <v>252</v>
      </c>
      <c r="D1175" s="115" t="s">
        <v>409</v>
      </c>
      <c r="F1175" s="237"/>
      <c r="I1175" t="s">
        <v>199</v>
      </c>
      <c r="U1175"/>
      <c r="V1175" t="s">
        <v>4335</v>
      </c>
      <c r="AG1175" s="115" t="s">
        <v>4308</v>
      </c>
      <c r="AH1175" s="115" t="s">
        <v>4308</v>
      </c>
    </row>
    <row r="1176" spans="1:35" hidden="1" x14ac:dyDescent="0.25">
      <c r="A1176" s="115">
        <v>317092</v>
      </c>
      <c r="B1176" s="115" t="s">
        <v>1960</v>
      </c>
      <c r="C1176" s="115" t="s">
        <v>1138</v>
      </c>
      <c r="D1176" s="115" t="s">
        <v>585</v>
      </c>
      <c r="E1176" s="115" t="s">
        <v>76</v>
      </c>
      <c r="F1176" s="237">
        <v>33268</v>
      </c>
      <c r="G1176" s="115" t="s">
        <v>73</v>
      </c>
      <c r="H1176" s="115" t="s">
        <v>16</v>
      </c>
      <c r="I1176" t="s">
        <v>199</v>
      </c>
      <c r="J1176" s="115" t="s">
        <v>1226</v>
      </c>
      <c r="L1176" s="115" t="s">
        <v>67</v>
      </c>
      <c r="U1176"/>
      <c r="V1176" t="s">
        <v>4329</v>
      </c>
      <c r="AH1176" s="115" t="s">
        <v>4308</v>
      </c>
    </row>
    <row r="1177" spans="1:35" ht="18" hidden="1" x14ac:dyDescent="0.25">
      <c r="A1177" s="235">
        <v>317095</v>
      </c>
      <c r="B1177" s="235" t="s">
        <v>5604</v>
      </c>
      <c r="C1177" s="235" t="s">
        <v>5605</v>
      </c>
      <c r="D1177" s="235" t="s">
        <v>1242</v>
      </c>
      <c r="E1177"/>
      <c r="F1177" s="126"/>
      <c r="G1177" s="236"/>
      <c r="H1177"/>
      <c r="I1177" t="s">
        <v>199</v>
      </c>
      <c r="J1177" s="236"/>
      <c r="K1177"/>
      <c r="L1177"/>
      <c r="M1177"/>
      <c r="N1177"/>
      <c r="O1177"/>
      <c r="P1177"/>
      <c r="Q1177"/>
      <c r="U1177"/>
      <c r="V1177">
        <v>0</v>
      </c>
      <c r="W1177" s="236"/>
      <c r="X1177"/>
      <c r="Y1177"/>
      <c r="Z1177"/>
      <c r="AA1177"/>
      <c r="AB1177"/>
      <c r="AC1177"/>
      <c r="AD1177"/>
      <c r="AE1177"/>
      <c r="AF1177"/>
      <c r="AG1177"/>
      <c r="AH1177" s="115" t="s">
        <v>4308</v>
      </c>
    </row>
    <row r="1178" spans="1:35" hidden="1" x14ac:dyDescent="0.25">
      <c r="A1178">
        <v>317097</v>
      </c>
      <c r="B1178" t="s">
        <v>5606</v>
      </c>
      <c r="C1178" t="s">
        <v>489</v>
      </c>
      <c r="D1178" t="s">
        <v>735</v>
      </c>
      <c r="E1178" t="s">
        <v>76</v>
      </c>
      <c r="F1178" s="126">
        <v>29693</v>
      </c>
      <c r="G1178" t="s">
        <v>282</v>
      </c>
      <c r="H1178" t="s">
        <v>16</v>
      </c>
      <c r="I1178" t="s">
        <v>129</v>
      </c>
      <c r="J1178"/>
      <c r="K1178"/>
      <c r="L1178"/>
      <c r="M1178"/>
      <c r="N1178"/>
      <c r="O1178"/>
      <c r="P1178"/>
      <c r="Q1178"/>
      <c r="U1178"/>
      <c r="V1178" t="s">
        <v>4424</v>
      </c>
      <c r="W1178"/>
      <c r="X1178"/>
      <c r="Y1178"/>
      <c r="Z1178"/>
      <c r="AA1178"/>
      <c r="AB1178"/>
      <c r="AC1178"/>
      <c r="AD1178" t="s">
        <v>4308</v>
      </c>
      <c r="AE1178" t="s">
        <v>4308</v>
      </c>
      <c r="AF1178" t="s">
        <v>4308</v>
      </c>
      <c r="AG1178" t="s">
        <v>4308</v>
      </c>
      <c r="AH1178" s="115" t="s">
        <v>4308</v>
      </c>
    </row>
    <row r="1179" spans="1:35" ht="18" x14ac:dyDescent="0.25">
      <c r="A1179" s="235">
        <v>317103</v>
      </c>
      <c r="B1179" s="235" t="s">
        <v>5607</v>
      </c>
      <c r="C1179" s="235" t="s">
        <v>227</v>
      </c>
      <c r="D1179" s="235" t="s">
        <v>413</v>
      </c>
      <c r="E1179"/>
      <c r="F1179" s="126"/>
      <c r="G1179" s="236"/>
      <c r="H1179"/>
      <c r="I1179" t="s">
        <v>107</v>
      </c>
      <c r="J1179" s="236"/>
      <c r="K1179"/>
      <c r="L1179"/>
      <c r="M1179"/>
      <c r="N1179"/>
      <c r="O1179"/>
      <c r="P1179"/>
      <c r="Q1179"/>
      <c r="U1179"/>
      <c r="V1179" t="s">
        <v>4334</v>
      </c>
      <c r="W1179" s="236"/>
      <c r="X1179"/>
      <c r="Y1179"/>
      <c r="Z1179"/>
      <c r="AA1179"/>
      <c r="AB1179"/>
      <c r="AC1179"/>
      <c r="AD1179"/>
      <c r="AE1179"/>
      <c r="AF1179"/>
      <c r="AG1179"/>
      <c r="AH1179" s="115" t="s">
        <v>4308</v>
      </c>
      <c r="AI1179" s="115" t="e">
        <f>VLOOKUP(A1179,'[2]دراسات قانونية'!$A$3:$E$600,1,0)</f>
        <v>#N/A</v>
      </c>
    </row>
    <row r="1180" spans="1:35" hidden="1" x14ac:dyDescent="0.25">
      <c r="A1180">
        <v>317124</v>
      </c>
      <c r="B1180" t="s">
        <v>5608</v>
      </c>
      <c r="C1180" t="s">
        <v>229</v>
      </c>
      <c r="D1180" t="s">
        <v>5609</v>
      </c>
      <c r="E1180" t="s">
        <v>77</v>
      </c>
      <c r="F1180" s="126"/>
      <c r="G1180"/>
      <c r="H1180" t="s">
        <v>16</v>
      </c>
      <c r="I1180" t="s">
        <v>129</v>
      </c>
      <c r="J1180"/>
      <c r="K1180"/>
      <c r="L1180"/>
      <c r="M1180"/>
      <c r="N1180"/>
      <c r="O1180"/>
      <c r="P1180"/>
      <c r="Q1180"/>
      <c r="U1180"/>
      <c r="V1180" t="s">
        <v>4336</v>
      </c>
      <c r="W1180" t="s">
        <v>4308</v>
      </c>
      <c r="X1180" t="s">
        <v>4308</v>
      </c>
      <c r="Y1180"/>
      <c r="Z1180" t="s">
        <v>4308</v>
      </c>
      <c r="AA1180" t="s">
        <v>4308</v>
      </c>
      <c r="AB1180" t="s">
        <v>4308</v>
      </c>
      <c r="AC1180" t="s">
        <v>4308</v>
      </c>
      <c r="AD1180" t="s">
        <v>4308</v>
      </c>
      <c r="AE1180" t="s">
        <v>4308</v>
      </c>
      <c r="AF1180" t="s">
        <v>4308</v>
      </c>
      <c r="AG1180" t="s">
        <v>4308</v>
      </c>
      <c r="AH1180" s="115" t="s">
        <v>4308</v>
      </c>
    </row>
    <row r="1181" spans="1:35" ht="18" hidden="1" x14ac:dyDescent="0.25">
      <c r="A1181" s="235">
        <v>317131</v>
      </c>
      <c r="B1181" s="235" t="s">
        <v>5610</v>
      </c>
      <c r="C1181" s="235" t="s">
        <v>5611</v>
      </c>
      <c r="D1181" s="235" t="s">
        <v>1242</v>
      </c>
      <c r="E1181"/>
      <c r="F1181" s="126"/>
      <c r="G1181" s="236"/>
      <c r="H1181"/>
      <c r="I1181" t="s">
        <v>199</v>
      </c>
      <c r="J1181" s="236"/>
      <c r="K1181"/>
      <c r="L1181"/>
      <c r="M1181"/>
      <c r="N1181"/>
      <c r="O1181"/>
      <c r="P1181"/>
      <c r="Q1181"/>
      <c r="U1181"/>
      <c r="V1181">
        <v>0</v>
      </c>
      <c r="W1181" s="236"/>
      <c r="X1181"/>
      <c r="Y1181"/>
      <c r="Z1181"/>
      <c r="AA1181"/>
      <c r="AB1181"/>
      <c r="AC1181"/>
      <c r="AD1181"/>
      <c r="AE1181"/>
      <c r="AF1181"/>
      <c r="AG1181"/>
      <c r="AH1181" s="115" t="s">
        <v>4308</v>
      </c>
    </row>
    <row r="1182" spans="1:35" ht="18" hidden="1" x14ac:dyDescent="0.25">
      <c r="A1182" s="235">
        <v>317143</v>
      </c>
      <c r="B1182" s="235" t="s">
        <v>5612</v>
      </c>
      <c r="C1182" s="235" t="s">
        <v>828</v>
      </c>
      <c r="D1182" s="235" t="s">
        <v>709</v>
      </c>
      <c r="E1182"/>
      <c r="F1182" s="126"/>
      <c r="G1182" s="236"/>
      <c r="H1182"/>
      <c r="I1182" t="s">
        <v>199</v>
      </c>
      <c r="J1182" s="236"/>
      <c r="K1182"/>
      <c r="L1182"/>
      <c r="M1182"/>
      <c r="N1182"/>
      <c r="O1182"/>
      <c r="P1182"/>
      <c r="Q1182"/>
      <c r="U1182"/>
      <c r="V1182" t="s">
        <v>4330</v>
      </c>
      <c r="W1182" s="236"/>
      <c r="X1182"/>
      <c r="Y1182"/>
      <c r="Z1182"/>
      <c r="AA1182"/>
      <c r="AB1182"/>
      <c r="AC1182"/>
      <c r="AD1182"/>
      <c r="AE1182"/>
      <c r="AF1182"/>
      <c r="AG1182"/>
      <c r="AH1182" s="115" t="s">
        <v>4308</v>
      </c>
    </row>
    <row r="1183" spans="1:35" ht="18" hidden="1" x14ac:dyDescent="0.25">
      <c r="A1183" s="235">
        <v>317147</v>
      </c>
      <c r="B1183" s="235" t="s">
        <v>5613</v>
      </c>
      <c r="C1183" s="235" t="s">
        <v>332</v>
      </c>
      <c r="D1183" s="235" t="s">
        <v>1242</v>
      </c>
      <c r="E1183"/>
      <c r="F1183" s="126"/>
      <c r="G1183" s="236"/>
      <c r="H1183"/>
      <c r="I1183" t="s">
        <v>129</v>
      </c>
      <c r="J1183" s="236"/>
      <c r="K1183"/>
      <c r="L1183"/>
      <c r="M1183"/>
      <c r="N1183"/>
      <c r="O1183"/>
      <c r="P1183"/>
      <c r="Q1183"/>
      <c r="U1183"/>
      <c r="V1183" t="s">
        <v>4335</v>
      </c>
      <c r="W1183" s="236"/>
      <c r="X1183"/>
      <c r="Y1183"/>
      <c r="Z1183"/>
      <c r="AA1183"/>
      <c r="AB1183"/>
      <c r="AC1183"/>
      <c r="AD1183"/>
      <c r="AE1183"/>
      <c r="AF1183"/>
      <c r="AG1183"/>
      <c r="AH1183" s="115" t="s">
        <v>4308</v>
      </c>
    </row>
    <row r="1184" spans="1:35" hidden="1" x14ac:dyDescent="0.25">
      <c r="A1184" s="115">
        <v>317149</v>
      </c>
      <c r="B1184" s="115" t="s">
        <v>2325</v>
      </c>
      <c r="C1184" s="115" t="s">
        <v>250</v>
      </c>
      <c r="D1184" s="115" t="s">
        <v>230</v>
      </c>
      <c r="E1184" s="115" t="s">
        <v>76</v>
      </c>
      <c r="F1184" s="237">
        <v>33573</v>
      </c>
      <c r="G1184" s="115" t="s">
        <v>37</v>
      </c>
      <c r="H1184" s="115" t="s">
        <v>16</v>
      </c>
      <c r="I1184" t="s">
        <v>199</v>
      </c>
      <c r="J1184" s="115" t="s">
        <v>1226</v>
      </c>
      <c r="L1184" s="115" t="s">
        <v>30</v>
      </c>
      <c r="U1184"/>
      <c r="V1184" t="s">
        <v>16623</v>
      </c>
    </row>
    <row r="1185" spans="1:35" hidden="1" x14ac:dyDescent="0.25">
      <c r="A1185">
        <v>317152</v>
      </c>
      <c r="B1185" t="s">
        <v>5614</v>
      </c>
      <c r="C1185" t="s">
        <v>227</v>
      </c>
      <c r="D1185" t="s">
        <v>5615</v>
      </c>
      <c r="E1185"/>
      <c r="F1185" s="126"/>
      <c r="G1185"/>
      <c r="H1185"/>
      <c r="I1185" t="s">
        <v>201</v>
      </c>
      <c r="J1185"/>
      <c r="K1185"/>
      <c r="L1185"/>
      <c r="M1185"/>
      <c r="N1185"/>
      <c r="O1185"/>
      <c r="P1185"/>
      <c r="Q1185"/>
      <c r="U1185"/>
      <c r="V1185" t="s">
        <v>4338</v>
      </c>
      <c r="W1185"/>
      <c r="X1185"/>
      <c r="Y1185"/>
      <c r="Z1185"/>
      <c r="AA1185"/>
      <c r="AB1185"/>
      <c r="AC1185"/>
      <c r="AD1185"/>
      <c r="AE1185"/>
      <c r="AF1185"/>
      <c r="AG1185"/>
    </row>
    <row r="1186" spans="1:35" hidden="1" x14ac:dyDescent="0.25">
      <c r="A1186" s="115">
        <v>317153</v>
      </c>
      <c r="B1186" s="115" t="s">
        <v>3432</v>
      </c>
      <c r="C1186" s="115" t="s">
        <v>581</v>
      </c>
      <c r="D1186" s="115" t="s">
        <v>350</v>
      </c>
      <c r="E1186" s="115" t="s">
        <v>76</v>
      </c>
      <c r="F1186" s="237">
        <v>33240</v>
      </c>
      <c r="G1186" s="115" t="s">
        <v>27</v>
      </c>
      <c r="H1186" s="115" t="s">
        <v>16</v>
      </c>
      <c r="I1186" t="s">
        <v>199</v>
      </c>
      <c r="J1186" s="115" t="s">
        <v>1226</v>
      </c>
      <c r="L1186" s="115" t="s">
        <v>61</v>
      </c>
      <c r="U1186"/>
      <c r="V1186" t="s">
        <v>16602</v>
      </c>
    </row>
    <row r="1187" spans="1:35" hidden="1" x14ac:dyDescent="0.25">
      <c r="A1187">
        <v>317161</v>
      </c>
      <c r="B1187" t="s">
        <v>5305</v>
      </c>
      <c r="C1187" t="s">
        <v>349</v>
      </c>
      <c r="D1187" t="s">
        <v>230</v>
      </c>
      <c r="E1187" t="s">
        <v>76</v>
      </c>
      <c r="F1187" s="126">
        <v>32874</v>
      </c>
      <c r="G1187" t="s">
        <v>40</v>
      </c>
      <c r="H1187" t="s">
        <v>16</v>
      </c>
      <c r="I1187" t="s">
        <v>129</v>
      </c>
      <c r="J1187"/>
      <c r="K1187"/>
      <c r="L1187"/>
      <c r="M1187"/>
      <c r="N1187"/>
      <c r="O1187"/>
      <c r="P1187"/>
      <c r="Q1187"/>
      <c r="U1187"/>
      <c r="V1187" t="s">
        <v>16623</v>
      </c>
      <c r="W1187"/>
      <c r="X1187"/>
      <c r="Y1187"/>
      <c r="Z1187"/>
      <c r="AA1187"/>
      <c r="AB1187"/>
      <c r="AC1187"/>
      <c r="AD1187"/>
      <c r="AE1187"/>
      <c r="AF1187"/>
      <c r="AG1187"/>
      <c r="AH1187" s="115" t="s">
        <v>4308</v>
      </c>
    </row>
    <row r="1188" spans="1:35" ht="18" hidden="1" x14ac:dyDescent="0.25">
      <c r="A1188" s="235">
        <v>317177</v>
      </c>
      <c r="B1188" s="235" t="s">
        <v>5616</v>
      </c>
      <c r="C1188" s="235" t="s">
        <v>546</v>
      </c>
      <c r="D1188" s="235" t="s">
        <v>1242</v>
      </c>
      <c r="E1188"/>
      <c r="F1188" s="126"/>
      <c r="G1188" s="236"/>
      <c r="H1188"/>
      <c r="I1188" t="s">
        <v>129</v>
      </c>
      <c r="J1188" s="236"/>
      <c r="K1188"/>
      <c r="L1188"/>
      <c r="M1188"/>
      <c r="N1188"/>
      <c r="O1188"/>
      <c r="P1188"/>
      <c r="Q1188"/>
      <c r="U1188"/>
      <c r="V1188" t="s">
        <v>4337</v>
      </c>
      <c r="W1188" s="236"/>
      <c r="X1188"/>
      <c r="Y1188"/>
      <c r="Z1188"/>
      <c r="AA1188"/>
      <c r="AB1188"/>
      <c r="AC1188"/>
      <c r="AD1188"/>
      <c r="AE1188"/>
      <c r="AF1188"/>
      <c r="AG1188"/>
      <c r="AH1188" s="115" t="s">
        <v>4308</v>
      </c>
    </row>
    <row r="1189" spans="1:35" ht="18" hidden="1" x14ac:dyDescent="0.25">
      <c r="A1189" s="235">
        <v>317185</v>
      </c>
      <c r="B1189" s="235" t="s">
        <v>5617</v>
      </c>
      <c r="C1189" s="235" t="s">
        <v>244</v>
      </c>
      <c r="D1189" s="235" t="s">
        <v>1242</v>
      </c>
      <c r="E1189"/>
      <c r="F1189" s="126"/>
      <c r="G1189" s="236"/>
      <c r="H1189"/>
      <c r="I1189" t="s">
        <v>129</v>
      </c>
      <c r="J1189" s="236"/>
      <c r="K1189"/>
      <c r="L1189"/>
      <c r="M1189"/>
      <c r="N1189"/>
      <c r="O1189"/>
      <c r="P1189"/>
      <c r="Q1189"/>
      <c r="U1189"/>
      <c r="V1189" t="s">
        <v>4334</v>
      </c>
      <c r="W1189" s="236"/>
      <c r="X1189"/>
      <c r="Y1189"/>
      <c r="Z1189"/>
      <c r="AA1189"/>
      <c r="AB1189"/>
      <c r="AC1189"/>
      <c r="AD1189"/>
      <c r="AE1189"/>
      <c r="AF1189"/>
      <c r="AG1189"/>
      <c r="AH1189" s="115" t="s">
        <v>4308</v>
      </c>
    </row>
    <row r="1190" spans="1:35" ht="18" hidden="1" x14ac:dyDescent="0.25">
      <c r="A1190" s="235">
        <v>317188</v>
      </c>
      <c r="B1190" s="235" t="s">
        <v>5618</v>
      </c>
      <c r="C1190" s="235" t="s">
        <v>661</v>
      </c>
      <c r="D1190" s="235" t="s">
        <v>1242</v>
      </c>
      <c r="E1190"/>
      <c r="F1190" s="126"/>
      <c r="G1190" s="236"/>
      <c r="H1190"/>
      <c r="I1190" t="s">
        <v>199</v>
      </c>
      <c r="J1190" s="236"/>
      <c r="K1190"/>
      <c r="L1190"/>
      <c r="M1190"/>
      <c r="N1190"/>
      <c r="O1190"/>
      <c r="P1190"/>
      <c r="Q1190"/>
      <c r="U1190"/>
      <c r="V1190" t="s">
        <v>16623</v>
      </c>
      <c r="W1190" s="236"/>
      <c r="X1190"/>
      <c r="Y1190"/>
      <c r="Z1190"/>
      <c r="AA1190"/>
      <c r="AB1190"/>
      <c r="AC1190"/>
      <c r="AD1190"/>
      <c r="AE1190"/>
      <c r="AF1190"/>
      <c r="AG1190"/>
      <c r="AH1190" s="115" t="s">
        <v>4308</v>
      </c>
    </row>
    <row r="1191" spans="1:35" ht="18" hidden="1" x14ac:dyDescent="0.25">
      <c r="A1191" s="235">
        <v>317197</v>
      </c>
      <c r="B1191" s="235" t="s">
        <v>5619</v>
      </c>
      <c r="C1191" s="235" t="s">
        <v>339</v>
      </c>
      <c r="D1191" s="235" t="s">
        <v>276</v>
      </c>
      <c r="E1191"/>
      <c r="F1191" s="126"/>
      <c r="G1191" s="236"/>
      <c r="H1191"/>
      <c r="I1191" t="s">
        <v>199</v>
      </c>
      <c r="J1191" s="236"/>
      <c r="K1191"/>
      <c r="L1191"/>
      <c r="M1191"/>
      <c r="N1191"/>
      <c r="O1191"/>
      <c r="P1191"/>
      <c r="Q1191"/>
      <c r="U1191"/>
      <c r="V1191" t="s">
        <v>4334</v>
      </c>
      <c r="W1191" s="236"/>
      <c r="X1191"/>
      <c r="Y1191"/>
      <c r="Z1191"/>
      <c r="AA1191"/>
      <c r="AB1191"/>
      <c r="AC1191"/>
      <c r="AD1191"/>
      <c r="AE1191"/>
      <c r="AF1191"/>
      <c r="AG1191"/>
      <c r="AH1191" s="115" t="s">
        <v>4308</v>
      </c>
    </row>
    <row r="1192" spans="1:35" ht="18" hidden="1" x14ac:dyDescent="0.25">
      <c r="A1192" s="235">
        <v>317207</v>
      </c>
      <c r="B1192" s="235" t="s">
        <v>5620</v>
      </c>
      <c r="C1192" s="235" t="s">
        <v>241</v>
      </c>
      <c r="D1192" s="235" t="s">
        <v>899</v>
      </c>
      <c r="E1192"/>
      <c r="F1192" s="126"/>
      <c r="G1192" s="236"/>
      <c r="H1192"/>
      <c r="I1192" t="s">
        <v>136</v>
      </c>
      <c r="J1192" s="236"/>
      <c r="K1192"/>
      <c r="L1192"/>
      <c r="M1192"/>
      <c r="N1192"/>
      <c r="O1192"/>
      <c r="P1192"/>
      <c r="Q1192"/>
      <c r="U1192"/>
      <c r="V1192" t="s">
        <v>4335</v>
      </c>
      <c r="W1192" s="236"/>
      <c r="X1192"/>
      <c r="Y1192"/>
      <c r="Z1192"/>
      <c r="AA1192"/>
      <c r="AB1192"/>
      <c r="AC1192"/>
      <c r="AD1192"/>
      <c r="AE1192"/>
      <c r="AF1192"/>
      <c r="AG1192"/>
      <c r="AH1192" s="115" t="s">
        <v>4308</v>
      </c>
    </row>
    <row r="1193" spans="1:35" hidden="1" x14ac:dyDescent="0.25">
      <c r="A1193">
        <v>317212</v>
      </c>
      <c r="B1193" t="s">
        <v>2913</v>
      </c>
      <c r="C1193" t="s">
        <v>5621</v>
      </c>
      <c r="D1193" t="s">
        <v>5622</v>
      </c>
      <c r="E1193" t="s">
        <v>77</v>
      </c>
      <c r="F1193" s="126">
        <v>32916</v>
      </c>
      <c r="G1193" t="s">
        <v>18</v>
      </c>
      <c r="H1193" t="s">
        <v>16</v>
      </c>
      <c r="I1193" t="s">
        <v>136</v>
      </c>
      <c r="J1193" t="s">
        <v>1226</v>
      </c>
      <c r="K1193"/>
      <c r="L1193" t="s">
        <v>30</v>
      </c>
      <c r="M1193"/>
      <c r="N1193"/>
      <c r="O1193"/>
      <c r="P1193"/>
      <c r="Q1193"/>
      <c r="U1193"/>
      <c r="V1193" t="s">
        <v>16623</v>
      </c>
      <c r="W1193"/>
      <c r="X1193"/>
      <c r="Y1193"/>
      <c r="Z1193"/>
      <c r="AA1193"/>
      <c r="AB1193"/>
      <c r="AC1193"/>
      <c r="AD1193"/>
      <c r="AE1193"/>
      <c r="AF1193"/>
      <c r="AG1193"/>
    </row>
    <row r="1194" spans="1:35" ht="18" x14ac:dyDescent="0.25">
      <c r="A1194" s="235">
        <v>317216</v>
      </c>
      <c r="B1194" s="235" t="s">
        <v>5623</v>
      </c>
      <c r="C1194" s="235" t="s">
        <v>340</v>
      </c>
      <c r="D1194" s="235" t="s">
        <v>280</v>
      </c>
      <c r="E1194"/>
      <c r="F1194" s="126"/>
      <c r="G1194" s="236"/>
      <c r="H1194"/>
      <c r="I1194" t="s">
        <v>107</v>
      </c>
      <c r="J1194" s="236"/>
      <c r="K1194"/>
      <c r="L1194"/>
      <c r="M1194"/>
      <c r="N1194"/>
      <c r="O1194"/>
      <c r="P1194"/>
      <c r="Q1194"/>
      <c r="U1194"/>
      <c r="V1194" t="s">
        <v>4335</v>
      </c>
      <c r="W1194" s="236"/>
      <c r="X1194"/>
      <c r="Y1194"/>
      <c r="Z1194"/>
      <c r="AA1194"/>
      <c r="AB1194"/>
      <c r="AC1194"/>
      <c r="AD1194"/>
      <c r="AE1194"/>
      <c r="AF1194"/>
      <c r="AG1194"/>
      <c r="AH1194" s="115" t="s">
        <v>4308</v>
      </c>
      <c r="AI1194" s="115" t="e">
        <f>VLOOKUP(A1194,'[2]دراسات قانونية'!$A$3:$E$600,1,0)</f>
        <v>#N/A</v>
      </c>
    </row>
    <row r="1195" spans="1:35" hidden="1" x14ac:dyDescent="0.25">
      <c r="A1195" s="115">
        <v>317218</v>
      </c>
      <c r="B1195" s="115" t="s">
        <v>3463</v>
      </c>
      <c r="C1195" s="115" t="s">
        <v>469</v>
      </c>
      <c r="D1195" s="115" t="s">
        <v>851</v>
      </c>
      <c r="E1195" s="115" t="s">
        <v>76</v>
      </c>
      <c r="F1195" s="237">
        <v>32874</v>
      </c>
      <c r="G1195" s="115" t="s">
        <v>30</v>
      </c>
      <c r="H1195" s="115" t="s">
        <v>16</v>
      </c>
      <c r="I1195" t="s">
        <v>199</v>
      </c>
      <c r="U1195"/>
      <c r="V1195" t="s">
        <v>16623</v>
      </c>
    </row>
    <row r="1196" spans="1:35" ht="18" hidden="1" x14ac:dyDescent="0.25">
      <c r="A1196" s="235">
        <v>317235</v>
      </c>
      <c r="B1196" s="235" t="s">
        <v>5624</v>
      </c>
      <c r="C1196" s="235" t="e">
        <v>#N/A</v>
      </c>
      <c r="D1196" s="235" t="s">
        <v>275</v>
      </c>
      <c r="E1196"/>
      <c r="F1196" s="126"/>
      <c r="G1196" s="236"/>
      <c r="H1196"/>
      <c r="I1196" t="s">
        <v>136</v>
      </c>
      <c r="J1196" s="236"/>
      <c r="K1196"/>
      <c r="L1196"/>
      <c r="M1196"/>
      <c r="N1196"/>
      <c r="O1196"/>
      <c r="P1196"/>
      <c r="Q1196"/>
      <c r="U1196"/>
      <c r="V1196">
        <v>0</v>
      </c>
      <c r="W1196" s="236"/>
      <c r="X1196"/>
      <c r="Y1196"/>
      <c r="Z1196"/>
      <c r="AA1196"/>
      <c r="AB1196"/>
      <c r="AC1196"/>
      <c r="AD1196"/>
      <c r="AE1196"/>
      <c r="AF1196"/>
      <c r="AG1196"/>
    </row>
    <row r="1197" spans="1:35" hidden="1" x14ac:dyDescent="0.25">
      <c r="A1197">
        <v>317244</v>
      </c>
      <c r="B1197" t="s">
        <v>5625</v>
      </c>
      <c r="C1197" t="s">
        <v>244</v>
      </c>
      <c r="D1197" t="s">
        <v>537</v>
      </c>
      <c r="E1197" t="s">
        <v>76</v>
      </c>
      <c r="F1197" s="126">
        <v>33239</v>
      </c>
      <c r="G1197" t="s">
        <v>918</v>
      </c>
      <c r="H1197" t="s">
        <v>16</v>
      </c>
      <c r="I1197" t="s">
        <v>136</v>
      </c>
      <c r="J1197" t="s">
        <v>1226</v>
      </c>
      <c r="K1197">
        <v>2011</v>
      </c>
      <c r="L1197" t="s">
        <v>18</v>
      </c>
      <c r="M1197"/>
      <c r="N1197"/>
      <c r="O1197"/>
      <c r="P1197"/>
      <c r="Q1197"/>
      <c r="U1197"/>
      <c r="V1197" t="s">
        <v>4337</v>
      </c>
      <c r="W1197"/>
      <c r="X1197"/>
      <c r="Y1197"/>
      <c r="Z1197"/>
      <c r="AA1197"/>
      <c r="AB1197"/>
      <c r="AC1197"/>
      <c r="AD1197"/>
      <c r="AE1197" t="s">
        <v>4308</v>
      </c>
      <c r="AF1197" t="s">
        <v>4308</v>
      </c>
      <c r="AG1197" t="s">
        <v>4308</v>
      </c>
      <c r="AH1197" s="115" t="s">
        <v>4308</v>
      </c>
    </row>
    <row r="1198" spans="1:35" hidden="1" x14ac:dyDescent="0.25">
      <c r="A1198">
        <v>317247</v>
      </c>
      <c r="B1198" t="s">
        <v>5626</v>
      </c>
      <c r="C1198" t="s">
        <v>542</v>
      </c>
      <c r="D1198" t="s">
        <v>1467</v>
      </c>
      <c r="E1198" t="s">
        <v>76</v>
      </c>
      <c r="F1198" s="126">
        <v>33392</v>
      </c>
      <c r="G1198" t="s">
        <v>47</v>
      </c>
      <c r="H1198" t="s">
        <v>16</v>
      </c>
      <c r="I1198" t="s">
        <v>136</v>
      </c>
      <c r="J1198"/>
      <c r="K1198"/>
      <c r="L1198"/>
      <c r="M1198"/>
      <c r="N1198"/>
      <c r="O1198"/>
      <c r="P1198"/>
      <c r="Q1198"/>
      <c r="U1198"/>
      <c r="V1198" t="s">
        <v>4336</v>
      </c>
      <c r="W1198"/>
      <c r="X1198"/>
      <c r="Y1198"/>
      <c r="Z1198"/>
      <c r="AA1198"/>
      <c r="AB1198" t="s">
        <v>4308</v>
      </c>
      <c r="AC1198" t="s">
        <v>4308</v>
      </c>
      <c r="AD1198" t="s">
        <v>4308</v>
      </c>
      <c r="AE1198" t="s">
        <v>4308</v>
      </c>
      <c r="AF1198" t="s">
        <v>4308</v>
      </c>
      <c r="AG1198" t="s">
        <v>4308</v>
      </c>
      <c r="AH1198" s="115" t="s">
        <v>4308</v>
      </c>
    </row>
    <row r="1199" spans="1:35" ht="18" hidden="1" x14ac:dyDescent="0.25">
      <c r="A1199" s="235">
        <v>317253</v>
      </c>
      <c r="B1199" s="235" t="s">
        <v>5627</v>
      </c>
      <c r="C1199" s="235" t="s">
        <v>1021</v>
      </c>
      <c r="D1199" s="235" t="s">
        <v>1092</v>
      </c>
      <c r="E1199"/>
      <c r="F1199" s="126"/>
      <c r="G1199" s="236"/>
      <c r="H1199"/>
      <c r="I1199" t="s">
        <v>136</v>
      </c>
      <c r="J1199" s="236"/>
      <c r="K1199"/>
      <c r="L1199"/>
      <c r="M1199"/>
      <c r="N1199"/>
      <c r="O1199"/>
      <c r="P1199"/>
      <c r="Q1199"/>
      <c r="U1199"/>
      <c r="V1199" t="s">
        <v>4335</v>
      </c>
      <c r="W1199" s="236"/>
      <c r="X1199"/>
      <c r="Y1199"/>
      <c r="Z1199"/>
      <c r="AA1199"/>
      <c r="AB1199"/>
      <c r="AC1199"/>
      <c r="AD1199"/>
      <c r="AE1199"/>
      <c r="AF1199"/>
      <c r="AG1199"/>
      <c r="AH1199" s="115" t="s">
        <v>4308</v>
      </c>
    </row>
    <row r="1200" spans="1:35" ht="18" hidden="1" x14ac:dyDescent="0.25">
      <c r="A1200" s="235">
        <v>317255</v>
      </c>
      <c r="B1200" s="235" t="s">
        <v>5628</v>
      </c>
      <c r="C1200" s="235" t="s">
        <v>5629</v>
      </c>
      <c r="D1200" s="235" t="s">
        <v>607</v>
      </c>
      <c r="E1200"/>
      <c r="F1200" s="126"/>
      <c r="G1200" s="236"/>
      <c r="H1200"/>
      <c r="I1200" t="s">
        <v>129</v>
      </c>
      <c r="J1200" s="236"/>
      <c r="K1200"/>
      <c r="L1200"/>
      <c r="M1200"/>
      <c r="N1200"/>
      <c r="O1200"/>
      <c r="P1200"/>
      <c r="Q1200"/>
      <c r="U1200"/>
      <c r="V1200" t="s">
        <v>4335</v>
      </c>
      <c r="W1200" s="236"/>
      <c r="X1200"/>
      <c r="Y1200"/>
      <c r="Z1200"/>
      <c r="AA1200"/>
      <c r="AB1200"/>
      <c r="AC1200"/>
      <c r="AD1200"/>
      <c r="AE1200"/>
      <c r="AF1200"/>
      <c r="AG1200"/>
      <c r="AH1200" s="115" t="s">
        <v>4308</v>
      </c>
    </row>
    <row r="1201" spans="1:34" ht="18" hidden="1" x14ac:dyDescent="0.25">
      <c r="A1201" s="235">
        <v>317276</v>
      </c>
      <c r="B1201" s="235" t="s">
        <v>5630</v>
      </c>
      <c r="C1201" s="235" t="s">
        <v>384</v>
      </c>
      <c r="D1201" s="235" t="s">
        <v>365</v>
      </c>
      <c r="E1201"/>
      <c r="F1201" s="126"/>
      <c r="G1201" s="236"/>
      <c r="H1201"/>
      <c r="I1201" t="s">
        <v>129</v>
      </c>
      <c r="J1201" s="236"/>
      <c r="K1201"/>
      <c r="L1201"/>
      <c r="M1201"/>
      <c r="N1201"/>
      <c r="O1201"/>
      <c r="P1201"/>
      <c r="Q1201"/>
      <c r="U1201"/>
      <c r="V1201" t="s">
        <v>4335</v>
      </c>
      <c r="W1201" s="236"/>
      <c r="X1201"/>
      <c r="Y1201"/>
      <c r="Z1201"/>
      <c r="AA1201"/>
      <c r="AB1201"/>
      <c r="AC1201"/>
      <c r="AD1201"/>
      <c r="AE1201"/>
      <c r="AF1201"/>
      <c r="AG1201"/>
      <c r="AH1201" s="115" t="s">
        <v>4308</v>
      </c>
    </row>
    <row r="1202" spans="1:34" ht="18" hidden="1" x14ac:dyDescent="0.25">
      <c r="A1202" s="235">
        <v>317283</v>
      </c>
      <c r="B1202" s="235" t="s">
        <v>5631</v>
      </c>
      <c r="C1202" s="235" t="s">
        <v>343</v>
      </c>
      <c r="D1202" s="235" t="s">
        <v>210</v>
      </c>
      <c r="E1202"/>
      <c r="F1202" s="126"/>
      <c r="G1202" s="236"/>
      <c r="H1202"/>
      <c r="I1202" t="s">
        <v>136</v>
      </c>
      <c r="J1202" s="236"/>
      <c r="K1202"/>
      <c r="L1202"/>
      <c r="M1202"/>
      <c r="N1202"/>
      <c r="O1202"/>
      <c r="P1202"/>
      <c r="Q1202"/>
      <c r="U1202"/>
      <c r="V1202" t="s">
        <v>4335</v>
      </c>
      <c r="W1202" s="236"/>
      <c r="X1202"/>
      <c r="Y1202"/>
      <c r="Z1202"/>
      <c r="AA1202"/>
      <c r="AB1202"/>
      <c r="AC1202"/>
      <c r="AD1202"/>
      <c r="AE1202"/>
      <c r="AF1202"/>
      <c r="AG1202"/>
      <c r="AH1202" s="115" t="s">
        <v>4308</v>
      </c>
    </row>
    <row r="1203" spans="1:34" hidden="1" x14ac:dyDescent="0.25">
      <c r="A1203" s="115">
        <v>317312</v>
      </c>
      <c r="B1203" s="115" t="s">
        <v>1571</v>
      </c>
      <c r="C1203" s="115" t="s">
        <v>377</v>
      </c>
      <c r="D1203" s="115" t="s">
        <v>2458</v>
      </c>
      <c r="E1203" s="115" t="s">
        <v>76</v>
      </c>
      <c r="F1203" s="237">
        <v>28294</v>
      </c>
      <c r="G1203" s="115" t="s">
        <v>2057</v>
      </c>
      <c r="H1203" s="115" t="s">
        <v>16</v>
      </c>
      <c r="I1203" t="s">
        <v>199</v>
      </c>
      <c r="J1203" s="115" t="s">
        <v>1226</v>
      </c>
      <c r="L1203" s="115" t="s">
        <v>30</v>
      </c>
      <c r="U1203"/>
      <c r="V1203" t="s">
        <v>16623</v>
      </c>
    </row>
    <row r="1204" spans="1:34" ht="18" hidden="1" x14ac:dyDescent="0.25">
      <c r="A1204" s="235">
        <v>317314</v>
      </c>
      <c r="B1204" s="235" t="s">
        <v>5632</v>
      </c>
      <c r="C1204" s="235" t="s">
        <v>710</v>
      </c>
      <c r="D1204" s="235" t="s">
        <v>536</v>
      </c>
      <c r="E1204"/>
      <c r="F1204" s="126"/>
      <c r="G1204" s="236"/>
      <c r="H1204"/>
      <c r="I1204" t="s">
        <v>136</v>
      </c>
      <c r="J1204" s="236"/>
      <c r="K1204"/>
      <c r="L1204"/>
      <c r="M1204"/>
      <c r="N1204"/>
      <c r="O1204"/>
      <c r="P1204"/>
      <c r="Q1204"/>
      <c r="U1204"/>
      <c r="V1204" t="s">
        <v>4335</v>
      </c>
      <c r="W1204" s="236"/>
      <c r="X1204"/>
      <c r="Y1204"/>
      <c r="Z1204"/>
      <c r="AA1204"/>
      <c r="AB1204"/>
      <c r="AC1204"/>
      <c r="AD1204"/>
      <c r="AE1204"/>
      <c r="AF1204"/>
      <c r="AG1204"/>
      <c r="AH1204" s="115" t="s">
        <v>4308</v>
      </c>
    </row>
    <row r="1205" spans="1:34" hidden="1" x14ac:dyDescent="0.25">
      <c r="A1205" s="115">
        <v>317326</v>
      </c>
      <c r="B1205" s="115" t="s">
        <v>3464</v>
      </c>
      <c r="C1205" s="115" t="s">
        <v>601</v>
      </c>
      <c r="D1205" s="115" t="s">
        <v>437</v>
      </c>
      <c r="E1205" s="115" t="s">
        <v>76</v>
      </c>
      <c r="F1205" s="237">
        <v>31747</v>
      </c>
      <c r="G1205" s="115" t="s">
        <v>37</v>
      </c>
      <c r="H1205" s="115" t="s">
        <v>16</v>
      </c>
      <c r="I1205" t="s">
        <v>199</v>
      </c>
      <c r="U1205"/>
      <c r="V1205" t="s">
        <v>16623</v>
      </c>
      <c r="AH1205" s="115" t="s">
        <v>4308</v>
      </c>
    </row>
    <row r="1206" spans="1:34" hidden="1" x14ac:dyDescent="0.25">
      <c r="A1206">
        <v>317342</v>
      </c>
      <c r="B1206" t="s">
        <v>5633</v>
      </c>
      <c r="C1206" t="s">
        <v>822</v>
      </c>
      <c r="D1206" t="s">
        <v>4752</v>
      </c>
      <c r="E1206"/>
      <c r="F1206" s="126"/>
      <c r="G1206"/>
      <c r="H1206"/>
      <c r="I1206" t="s">
        <v>201</v>
      </c>
      <c r="J1206"/>
      <c r="K1206"/>
      <c r="L1206"/>
      <c r="M1206"/>
      <c r="N1206"/>
      <c r="O1206"/>
      <c r="P1206"/>
      <c r="Q1206"/>
      <c r="U1206"/>
      <c r="V1206" t="s">
        <v>4337</v>
      </c>
      <c r="W1206"/>
      <c r="X1206"/>
      <c r="Y1206"/>
      <c r="Z1206"/>
      <c r="AA1206"/>
      <c r="AB1206"/>
      <c r="AC1206"/>
      <c r="AD1206"/>
      <c r="AE1206"/>
      <c r="AF1206"/>
      <c r="AG1206"/>
      <c r="AH1206" s="115" t="s">
        <v>4308</v>
      </c>
    </row>
    <row r="1207" spans="1:34" ht="18" hidden="1" x14ac:dyDescent="0.25">
      <c r="A1207" s="235">
        <v>317352</v>
      </c>
      <c r="B1207" s="235" t="s">
        <v>957</v>
      </c>
      <c r="C1207" s="235" t="s">
        <v>212</v>
      </c>
      <c r="D1207" s="235" t="s">
        <v>1242</v>
      </c>
      <c r="E1207"/>
      <c r="F1207" s="126"/>
      <c r="G1207" s="236"/>
      <c r="H1207"/>
      <c r="I1207" t="s">
        <v>199</v>
      </c>
      <c r="J1207" s="236"/>
      <c r="K1207"/>
      <c r="L1207"/>
      <c r="M1207"/>
      <c r="N1207"/>
      <c r="O1207"/>
      <c r="P1207"/>
      <c r="Q1207"/>
      <c r="U1207"/>
      <c r="V1207">
        <v>0</v>
      </c>
      <c r="W1207" s="236"/>
      <c r="X1207"/>
      <c r="Y1207"/>
      <c r="Z1207"/>
      <c r="AA1207"/>
      <c r="AB1207"/>
      <c r="AC1207"/>
      <c r="AD1207"/>
      <c r="AE1207"/>
      <c r="AF1207"/>
      <c r="AG1207"/>
      <c r="AH1207" s="115" t="s">
        <v>4308</v>
      </c>
    </row>
    <row r="1208" spans="1:34" hidden="1" x14ac:dyDescent="0.25">
      <c r="A1208">
        <v>317355</v>
      </c>
      <c r="B1208" t="s">
        <v>497</v>
      </c>
      <c r="C1208" t="s">
        <v>5571</v>
      </c>
      <c r="D1208" t="s">
        <v>5634</v>
      </c>
      <c r="E1208" t="s">
        <v>76</v>
      </c>
      <c r="F1208" s="126">
        <v>33275</v>
      </c>
      <c r="G1208" t="s">
        <v>18</v>
      </c>
      <c r="H1208" t="s">
        <v>16</v>
      </c>
      <c r="I1208" t="s">
        <v>136</v>
      </c>
      <c r="J1208"/>
      <c r="K1208"/>
      <c r="L1208"/>
      <c r="M1208"/>
      <c r="N1208"/>
      <c r="O1208"/>
      <c r="P1208"/>
      <c r="Q1208"/>
      <c r="U1208"/>
      <c r="V1208" t="s">
        <v>4335</v>
      </c>
      <c r="W1208"/>
      <c r="X1208"/>
      <c r="Y1208"/>
      <c r="Z1208"/>
      <c r="AA1208"/>
      <c r="AB1208"/>
      <c r="AC1208"/>
      <c r="AD1208" t="s">
        <v>4308</v>
      </c>
      <c r="AE1208" t="s">
        <v>4308</v>
      </c>
      <c r="AF1208" t="s">
        <v>4308</v>
      </c>
      <c r="AG1208" t="s">
        <v>4308</v>
      </c>
      <c r="AH1208" s="115" t="s">
        <v>4308</v>
      </c>
    </row>
    <row r="1209" spans="1:34" hidden="1" x14ac:dyDescent="0.25">
      <c r="A1209">
        <v>317360</v>
      </c>
      <c r="B1209" t="s">
        <v>5412</v>
      </c>
      <c r="C1209" t="s">
        <v>244</v>
      </c>
      <c r="D1209" t="s">
        <v>328</v>
      </c>
      <c r="E1209" t="s">
        <v>76</v>
      </c>
      <c r="F1209" s="126">
        <v>33029</v>
      </c>
      <c r="G1209" t="s">
        <v>211</v>
      </c>
      <c r="H1209" t="s">
        <v>16</v>
      </c>
      <c r="I1209" t="s">
        <v>136</v>
      </c>
      <c r="J1209"/>
      <c r="K1209"/>
      <c r="L1209"/>
      <c r="M1209"/>
      <c r="N1209"/>
      <c r="O1209"/>
      <c r="P1209"/>
      <c r="Q1209"/>
      <c r="U1209"/>
      <c r="V1209" t="s">
        <v>4335</v>
      </c>
      <c r="W1209"/>
      <c r="X1209"/>
      <c r="Y1209"/>
      <c r="Z1209"/>
      <c r="AA1209"/>
      <c r="AB1209"/>
      <c r="AC1209"/>
      <c r="AD1209" t="s">
        <v>4308</v>
      </c>
      <c r="AE1209" t="s">
        <v>4308</v>
      </c>
      <c r="AF1209" t="s">
        <v>4308</v>
      </c>
      <c r="AG1209" t="s">
        <v>4308</v>
      </c>
      <c r="AH1209" s="115" t="s">
        <v>4308</v>
      </c>
    </row>
    <row r="1210" spans="1:34" ht="18" hidden="1" x14ac:dyDescent="0.25">
      <c r="A1210" s="235">
        <v>317371</v>
      </c>
      <c r="B1210" s="235" t="s">
        <v>5635</v>
      </c>
      <c r="C1210" s="235" t="s">
        <v>621</v>
      </c>
      <c r="D1210" s="235" t="s">
        <v>1242</v>
      </c>
      <c r="E1210"/>
      <c r="F1210" s="126"/>
      <c r="G1210" s="236"/>
      <c r="H1210"/>
      <c r="I1210" t="s">
        <v>129</v>
      </c>
      <c r="J1210" s="236"/>
      <c r="K1210"/>
      <c r="L1210"/>
      <c r="M1210"/>
      <c r="N1210"/>
      <c r="O1210"/>
      <c r="P1210"/>
      <c r="Q1210"/>
      <c r="U1210"/>
      <c r="V1210" t="s">
        <v>4334</v>
      </c>
      <c r="W1210" s="236"/>
      <c r="X1210"/>
      <c r="Y1210"/>
      <c r="Z1210"/>
      <c r="AA1210"/>
      <c r="AB1210"/>
      <c r="AC1210"/>
      <c r="AD1210"/>
      <c r="AE1210"/>
      <c r="AF1210"/>
      <c r="AG1210"/>
      <c r="AH1210" s="115" t="s">
        <v>4308</v>
      </c>
    </row>
    <row r="1211" spans="1:34" hidden="1" x14ac:dyDescent="0.25">
      <c r="A1211">
        <v>317386</v>
      </c>
      <c r="B1211" t="s">
        <v>5636</v>
      </c>
      <c r="C1211" t="s">
        <v>542</v>
      </c>
      <c r="D1211" t="s">
        <v>1101</v>
      </c>
      <c r="E1211"/>
      <c r="F1211" s="126"/>
      <c r="G1211"/>
      <c r="H1211"/>
      <c r="I1211" t="s">
        <v>129</v>
      </c>
      <c r="J1211"/>
      <c r="K1211"/>
      <c r="L1211"/>
      <c r="M1211"/>
      <c r="N1211"/>
      <c r="O1211"/>
      <c r="P1211"/>
      <c r="Q1211"/>
      <c r="U1211"/>
      <c r="V1211">
        <v>0</v>
      </c>
      <c r="W1211"/>
      <c r="X1211"/>
      <c r="Y1211"/>
      <c r="Z1211"/>
      <c r="AA1211"/>
      <c r="AB1211"/>
      <c r="AC1211"/>
      <c r="AD1211"/>
      <c r="AE1211"/>
      <c r="AF1211" t="s">
        <v>4308</v>
      </c>
      <c r="AG1211" t="s">
        <v>4308</v>
      </c>
      <c r="AH1211" s="115" t="s">
        <v>4308</v>
      </c>
    </row>
    <row r="1212" spans="1:34" hidden="1" x14ac:dyDescent="0.25">
      <c r="A1212">
        <v>317408</v>
      </c>
      <c r="B1212" t="s">
        <v>5637</v>
      </c>
      <c r="C1212" t="s">
        <v>615</v>
      </c>
      <c r="D1212" t="s">
        <v>224</v>
      </c>
      <c r="E1212" t="s">
        <v>76</v>
      </c>
      <c r="F1212" s="126">
        <v>33605</v>
      </c>
      <c r="G1212" t="s">
        <v>781</v>
      </c>
      <c r="H1212" t="s">
        <v>16</v>
      </c>
      <c r="I1212" t="s">
        <v>136</v>
      </c>
      <c r="J1212"/>
      <c r="K1212"/>
      <c r="L1212"/>
      <c r="M1212"/>
      <c r="N1212"/>
      <c r="O1212"/>
      <c r="P1212"/>
      <c r="Q1212"/>
      <c r="U1212"/>
      <c r="V1212" t="s">
        <v>4329</v>
      </c>
      <c r="W1212"/>
      <c r="X1212"/>
      <c r="Y1212"/>
      <c r="Z1212"/>
      <c r="AA1212"/>
      <c r="AB1212"/>
      <c r="AC1212"/>
      <c r="AD1212"/>
      <c r="AE1212"/>
      <c r="AF1212"/>
      <c r="AG1212"/>
      <c r="AH1212" s="115" t="s">
        <v>4308</v>
      </c>
    </row>
    <row r="1213" spans="1:34" hidden="1" x14ac:dyDescent="0.25">
      <c r="A1213">
        <v>317411</v>
      </c>
      <c r="B1213" t="s">
        <v>5638</v>
      </c>
      <c r="C1213" t="s">
        <v>680</v>
      </c>
      <c r="D1213" t="s">
        <v>1001</v>
      </c>
      <c r="E1213" t="s">
        <v>76</v>
      </c>
      <c r="F1213" s="126">
        <v>27563</v>
      </c>
      <c r="G1213" t="s">
        <v>18</v>
      </c>
      <c r="H1213" t="s">
        <v>19</v>
      </c>
      <c r="I1213" t="s">
        <v>136</v>
      </c>
      <c r="J1213"/>
      <c r="K1213"/>
      <c r="L1213"/>
      <c r="M1213"/>
      <c r="N1213"/>
      <c r="O1213"/>
      <c r="P1213"/>
      <c r="Q1213"/>
      <c r="U1213"/>
      <c r="V1213" t="s">
        <v>4412</v>
      </c>
      <c r="W1213"/>
      <c r="X1213"/>
      <c r="Y1213"/>
      <c r="Z1213"/>
      <c r="AA1213"/>
      <c r="AB1213"/>
      <c r="AC1213"/>
      <c r="AD1213" t="s">
        <v>4308</v>
      </c>
      <c r="AE1213" t="s">
        <v>4308</v>
      </c>
      <c r="AF1213" t="s">
        <v>4308</v>
      </c>
      <c r="AG1213" t="s">
        <v>4308</v>
      </c>
      <c r="AH1213" s="115" t="s">
        <v>4308</v>
      </c>
    </row>
    <row r="1214" spans="1:34" hidden="1" x14ac:dyDescent="0.25">
      <c r="A1214" s="115">
        <v>317414</v>
      </c>
      <c r="B1214" s="115" t="s">
        <v>2386</v>
      </c>
      <c r="C1214" s="115" t="s">
        <v>212</v>
      </c>
      <c r="D1214" s="115" t="s">
        <v>2387</v>
      </c>
      <c r="E1214" s="115" t="s">
        <v>76</v>
      </c>
      <c r="F1214" s="237">
        <v>33756</v>
      </c>
      <c r="G1214" s="115" t="s">
        <v>211</v>
      </c>
      <c r="H1214" s="115" t="s">
        <v>16</v>
      </c>
      <c r="I1214" t="s">
        <v>199</v>
      </c>
      <c r="J1214" s="115" t="s">
        <v>1226</v>
      </c>
      <c r="L1214" s="115" t="s">
        <v>18</v>
      </c>
      <c r="U1214"/>
      <c r="V1214" t="s">
        <v>16623</v>
      </c>
    </row>
    <row r="1215" spans="1:34" hidden="1" x14ac:dyDescent="0.25">
      <c r="A1215">
        <v>317415</v>
      </c>
      <c r="B1215" t="s">
        <v>5639</v>
      </c>
      <c r="C1215" t="s">
        <v>1479</v>
      </c>
      <c r="D1215" t="s">
        <v>420</v>
      </c>
      <c r="E1215" t="s">
        <v>77</v>
      </c>
      <c r="F1215" s="126">
        <v>32724</v>
      </c>
      <c r="G1215" t="s">
        <v>18</v>
      </c>
      <c r="H1215" t="s">
        <v>16</v>
      </c>
      <c r="I1215" t="s">
        <v>201</v>
      </c>
      <c r="J1215" t="s">
        <v>1226</v>
      </c>
      <c r="K1215"/>
      <c r="L1215" t="s">
        <v>18</v>
      </c>
      <c r="M1215"/>
      <c r="N1215"/>
      <c r="O1215"/>
      <c r="P1215"/>
      <c r="Q1215"/>
      <c r="U1215"/>
      <c r="V1215" t="s">
        <v>4334</v>
      </c>
      <c r="W1215"/>
      <c r="X1215"/>
      <c r="Y1215"/>
      <c r="Z1215"/>
      <c r="AA1215"/>
      <c r="AB1215"/>
      <c r="AC1215"/>
      <c r="AD1215"/>
      <c r="AE1215"/>
      <c r="AF1215"/>
      <c r="AG1215"/>
    </row>
    <row r="1216" spans="1:34" ht="18" hidden="1" x14ac:dyDescent="0.25">
      <c r="A1216" s="235">
        <v>317438</v>
      </c>
      <c r="B1216" s="235" t="s">
        <v>5640</v>
      </c>
      <c r="C1216" s="235" t="s">
        <v>2335</v>
      </c>
      <c r="D1216" s="235" t="s">
        <v>293</v>
      </c>
      <c r="E1216"/>
      <c r="F1216" s="126"/>
      <c r="G1216" s="236"/>
      <c r="H1216"/>
      <c r="I1216" t="s">
        <v>136</v>
      </c>
      <c r="J1216" s="236"/>
      <c r="K1216"/>
      <c r="L1216"/>
      <c r="M1216"/>
      <c r="N1216"/>
      <c r="O1216"/>
      <c r="P1216"/>
      <c r="Q1216"/>
      <c r="U1216"/>
      <c r="V1216" t="s">
        <v>4335</v>
      </c>
      <c r="W1216" s="236"/>
      <c r="X1216"/>
      <c r="Y1216"/>
      <c r="Z1216"/>
      <c r="AA1216"/>
      <c r="AB1216"/>
      <c r="AC1216"/>
      <c r="AD1216"/>
      <c r="AE1216"/>
      <c r="AF1216"/>
      <c r="AG1216"/>
      <c r="AH1216" s="115" t="s">
        <v>4308</v>
      </c>
    </row>
    <row r="1217" spans="1:35" ht="18" x14ac:dyDescent="0.25">
      <c r="A1217" s="235">
        <v>317465</v>
      </c>
      <c r="B1217" s="235" t="s">
        <v>5641</v>
      </c>
      <c r="C1217" s="235" t="s">
        <v>5380</v>
      </c>
      <c r="D1217" s="235" t="s">
        <v>5642</v>
      </c>
      <c r="E1217"/>
      <c r="F1217" s="126"/>
      <c r="G1217" s="236"/>
      <c r="H1217"/>
      <c r="I1217" t="s">
        <v>107</v>
      </c>
      <c r="J1217" s="236"/>
      <c r="K1217"/>
      <c r="L1217"/>
      <c r="M1217"/>
      <c r="N1217"/>
      <c r="O1217"/>
      <c r="P1217"/>
      <c r="Q1217"/>
      <c r="U1217"/>
      <c r="V1217" t="s">
        <v>4335</v>
      </c>
      <c r="W1217" s="236"/>
      <c r="X1217"/>
      <c r="Y1217"/>
      <c r="Z1217"/>
      <c r="AA1217"/>
      <c r="AB1217"/>
      <c r="AC1217"/>
      <c r="AD1217"/>
      <c r="AE1217"/>
      <c r="AF1217"/>
      <c r="AG1217"/>
      <c r="AH1217" s="115" t="s">
        <v>4308</v>
      </c>
      <c r="AI1217" s="115" t="e">
        <f>VLOOKUP(A1217,'[2]دراسات قانونية'!$A$3:$E$600,1,0)</f>
        <v>#N/A</v>
      </c>
    </row>
    <row r="1218" spans="1:35" ht="18" hidden="1" x14ac:dyDescent="0.25">
      <c r="A1218" s="235">
        <v>317467</v>
      </c>
      <c r="B1218" s="235" t="s">
        <v>5643</v>
      </c>
      <c r="C1218" s="235" t="s">
        <v>324</v>
      </c>
      <c r="D1218" s="235" t="s">
        <v>409</v>
      </c>
      <c r="E1218"/>
      <c r="F1218" s="126"/>
      <c r="G1218" s="236"/>
      <c r="H1218"/>
      <c r="I1218" t="s">
        <v>136</v>
      </c>
      <c r="J1218" s="236"/>
      <c r="K1218"/>
      <c r="L1218"/>
      <c r="M1218"/>
      <c r="N1218"/>
      <c r="O1218"/>
      <c r="P1218"/>
      <c r="Q1218"/>
      <c r="U1218"/>
      <c r="V1218" t="s">
        <v>4335</v>
      </c>
      <c r="W1218" s="236"/>
      <c r="X1218"/>
      <c r="Y1218"/>
      <c r="Z1218"/>
      <c r="AA1218"/>
      <c r="AB1218"/>
      <c r="AC1218"/>
      <c r="AD1218"/>
      <c r="AE1218"/>
      <c r="AF1218"/>
      <c r="AG1218"/>
      <c r="AH1218" s="115" t="s">
        <v>4308</v>
      </c>
    </row>
    <row r="1219" spans="1:35" ht="18" hidden="1" x14ac:dyDescent="0.25">
      <c r="A1219" s="235">
        <v>317486</v>
      </c>
      <c r="B1219" s="235" t="s">
        <v>5644</v>
      </c>
      <c r="C1219" s="235" t="s">
        <v>5645</v>
      </c>
      <c r="D1219" s="235" t="s">
        <v>1242</v>
      </c>
      <c r="E1219"/>
      <c r="F1219" s="126"/>
      <c r="G1219" s="236"/>
      <c r="H1219"/>
      <c r="I1219" t="s">
        <v>136</v>
      </c>
      <c r="J1219" s="236"/>
      <c r="K1219"/>
      <c r="L1219"/>
      <c r="M1219"/>
      <c r="N1219"/>
      <c r="O1219"/>
      <c r="P1219"/>
      <c r="Q1219"/>
      <c r="U1219"/>
      <c r="V1219" t="s">
        <v>4335</v>
      </c>
      <c r="W1219" s="236"/>
      <c r="X1219"/>
      <c r="Y1219"/>
      <c r="Z1219"/>
      <c r="AA1219"/>
      <c r="AB1219"/>
      <c r="AC1219"/>
      <c r="AD1219"/>
      <c r="AE1219"/>
      <c r="AF1219"/>
      <c r="AG1219"/>
      <c r="AH1219" s="115" t="s">
        <v>4308</v>
      </c>
    </row>
    <row r="1220" spans="1:35" hidden="1" x14ac:dyDescent="0.25">
      <c r="A1220" s="115">
        <v>317494</v>
      </c>
      <c r="B1220" s="115" t="s">
        <v>2088</v>
      </c>
      <c r="C1220" s="115" t="s">
        <v>295</v>
      </c>
      <c r="D1220" s="115" t="s">
        <v>924</v>
      </c>
      <c r="E1220" s="115" t="s">
        <v>77</v>
      </c>
      <c r="F1220" s="237">
        <v>30736</v>
      </c>
      <c r="G1220" s="115" t="s">
        <v>18</v>
      </c>
      <c r="H1220" s="115" t="s">
        <v>16</v>
      </c>
      <c r="I1220" t="s">
        <v>199</v>
      </c>
      <c r="J1220" s="115" t="s">
        <v>1226</v>
      </c>
      <c r="L1220" s="115" t="s">
        <v>18</v>
      </c>
      <c r="U1220"/>
      <c r="V1220" t="s">
        <v>4334</v>
      </c>
      <c r="AH1220" s="115" t="s">
        <v>4308</v>
      </c>
    </row>
    <row r="1221" spans="1:35" ht="18" hidden="1" x14ac:dyDescent="0.25">
      <c r="A1221" s="235">
        <v>317510</v>
      </c>
      <c r="B1221" s="235" t="s">
        <v>5646</v>
      </c>
      <c r="C1221" s="235" t="s">
        <v>778</v>
      </c>
      <c r="D1221" s="235" t="s">
        <v>257</v>
      </c>
      <c r="E1221"/>
      <c r="F1221" s="126"/>
      <c r="G1221" s="236"/>
      <c r="H1221"/>
      <c r="I1221" t="s">
        <v>136</v>
      </c>
      <c r="J1221" s="236"/>
      <c r="K1221"/>
      <c r="L1221"/>
      <c r="M1221"/>
      <c r="N1221"/>
      <c r="O1221"/>
      <c r="P1221"/>
      <c r="Q1221"/>
      <c r="U1221"/>
      <c r="V1221" t="s">
        <v>4334</v>
      </c>
      <c r="W1221" s="236"/>
      <c r="X1221"/>
      <c r="Y1221"/>
      <c r="Z1221"/>
      <c r="AA1221"/>
      <c r="AB1221"/>
      <c r="AC1221"/>
      <c r="AD1221"/>
      <c r="AE1221"/>
      <c r="AF1221"/>
      <c r="AG1221"/>
      <c r="AH1221" s="115" t="s">
        <v>4308</v>
      </c>
    </row>
    <row r="1222" spans="1:35" hidden="1" x14ac:dyDescent="0.25">
      <c r="A1222" s="115">
        <v>317512</v>
      </c>
      <c r="B1222" s="115" t="s">
        <v>3991</v>
      </c>
      <c r="C1222" s="115" t="s">
        <v>3838</v>
      </c>
      <c r="D1222" s="115" t="s">
        <v>338</v>
      </c>
      <c r="E1222" s="115" t="s">
        <v>77</v>
      </c>
      <c r="F1222" s="237">
        <v>33539</v>
      </c>
      <c r="G1222" s="115" t="s">
        <v>18</v>
      </c>
      <c r="H1222" s="115" t="s">
        <v>16</v>
      </c>
      <c r="I1222" t="s">
        <v>199</v>
      </c>
      <c r="J1222" s="115" t="s">
        <v>1226</v>
      </c>
      <c r="L1222" s="115" t="s">
        <v>18</v>
      </c>
      <c r="U1222"/>
      <c r="V1222">
        <v>0</v>
      </c>
    </row>
    <row r="1223" spans="1:35" hidden="1" x14ac:dyDescent="0.25">
      <c r="A1223">
        <v>317516</v>
      </c>
      <c r="B1223" t="s">
        <v>5647</v>
      </c>
      <c r="C1223" t="s">
        <v>250</v>
      </c>
      <c r="D1223" t="s">
        <v>1242</v>
      </c>
      <c r="E1223" t="s">
        <v>76</v>
      </c>
      <c r="F1223" s="126"/>
      <c r="G1223"/>
      <c r="H1223" t="s">
        <v>16</v>
      </c>
      <c r="I1223" t="s">
        <v>129</v>
      </c>
      <c r="J1223"/>
      <c r="K1223"/>
      <c r="L1223"/>
      <c r="M1223"/>
      <c r="N1223"/>
      <c r="O1223"/>
      <c r="P1223"/>
      <c r="Q1223"/>
      <c r="U1223"/>
      <c r="V1223" t="s">
        <v>4424</v>
      </c>
      <c r="W1223"/>
      <c r="X1223" t="s">
        <v>4308</v>
      </c>
      <c r="Y1223" t="s">
        <v>4308</v>
      </c>
      <c r="Z1223"/>
      <c r="AA1223" t="s">
        <v>4308</v>
      </c>
      <c r="AB1223" t="s">
        <v>4308</v>
      </c>
      <c r="AC1223" t="s">
        <v>4308</v>
      </c>
      <c r="AD1223" t="s">
        <v>4308</v>
      </c>
      <c r="AE1223" t="s">
        <v>4308</v>
      </c>
      <c r="AF1223" t="s">
        <v>4308</v>
      </c>
      <c r="AG1223" t="s">
        <v>4308</v>
      </c>
      <c r="AH1223" s="115" t="s">
        <v>4308</v>
      </c>
    </row>
    <row r="1224" spans="1:35" ht="18" hidden="1" x14ac:dyDescent="0.25">
      <c r="A1224" s="235">
        <v>317523</v>
      </c>
      <c r="B1224" s="235" t="s">
        <v>5648</v>
      </c>
      <c r="C1224" s="235" t="s">
        <v>665</v>
      </c>
      <c r="D1224" s="235" t="s">
        <v>1242</v>
      </c>
      <c r="E1224"/>
      <c r="F1224" s="126"/>
      <c r="G1224" s="236"/>
      <c r="H1224"/>
      <c r="I1224" t="s">
        <v>129</v>
      </c>
      <c r="J1224" s="236"/>
      <c r="K1224"/>
      <c r="L1224"/>
      <c r="M1224"/>
      <c r="N1224"/>
      <c r="O1224"/>
      <c r="P1224"/>
      <c r="Q1224"/>
      <c r="U1224"/>
      <c r="V1224" t="s">
        <v>4335</v>
      </c>
      <c r="W1224" s="236"/>
      <c r="X1224"/>
      <c r="Y1224"/>
      <c r="Z1224"/>
      <c r="AA1224"/>
      <c r="AB1224"/>
      <c r="AC1224"/>
      <c r="AD1224"/>
      <c r="AE1224"/>
      <c r="AF1224"/>
      <c r="AG1224"/>
      <c r="AH1224" s="115" t="s">
        <v>4308</v>
      </c>
    </row>
    <row r="1225" spans="1:35" hidden="1" x14ac:dyDescent="0.25">
      <c r="A1225">
        <v>317526</v>
      </c>
      <c r="B1225" t="s">
        <v>5649</v>
      </c>
      <c r="C1225" t="s">
        <v>593</v>
      </c>
      <c r="D1225" t="s">
        <v>5650</v>
      </c>
      <c r="E1225" t="s">
        <v>76</v>
      </c>
      <c r="F1225" s="126">
        <v>32643</v>
      </c>
      <c r="G1225" t="s">
        <v>5651</v>
      </c>
      <c r="H1225" t="s">
        <v>16</v>
      </c>
      <c r="I1225" t="s">
        <v>136</v>
      </c>
      <c r="J1225" t="s">
        <v>1226</v>
      </c>
      <c r="K1225"/>
      <c r="L1225" t="s">
        <v>30</v>
      </c>
      <c r="M1225"/>
      <c r="N1225"/>
      <c r="O1225"/>
      <c r="P1225"/>
      <c r="Q1225"/>
      <c r="U1225"/>
      <c r="V1225" t="s">
        <v>16623</v>
      </c>
      <c r="W1225"/>
      <c r="X1225"/>
      <c r="Y1225"/>
      <c r="Z1225"/>
      <c r="AA1225"/>
      <c r="AB1225"/>
      <c r="AC1225"/>
      <c r="AD1225"/>
      <c r="AE1225"/>
      <c r="AF1225"/>
      <c r="AG1225"/>
    </row>
    <row r="1226" spans="1:35" hidden="1" x14ac:dyDescent="0.25">
      <c r="A1226" s="115">
        <v>317537</v>
      </c>
      <c r="B1226" s="115" t="s">
        <v>3465</v>
      </c>
      <c r="C1226" s="115" t="s">
        <v>335</v>
      </c>
      <c r="D1226" s="115" t="s">
        <v>222</v>
      </c>
      <c r="E1226" s="115" t="s">
        <v>76</v>
      </c>
      <c r="F1226" s="237">
        <v>32163</v>
      </c>
      <c r="G1226" s="115" t="s">
        <v>40</v>
      </c>
      <c r="H1226" s="115" t="s">
        <v>16</v>
      </c>
      <c r="I1226" t="s">
        <v>199</v>
      </c>
      <c r="J1226" s="115" t="s">
        <v>1226</v>
      </c>
      <c r="L1226" s="115" t="s">
        <v>40</v>
      </c>
      <c r="U1226"/>
      <c r="V1226">
        <v>0</v>
      </c>
    </row>
    <row r="1227" spans="1:35" ht="18" x14ac:dyDescent="0.25">
      <c r="A1227" s="235">
        <v>317553</v>
      </c>
      <c r="B1227" s="235" t="s">
        <v>5652</v>
      </c>
      <c r="C1227" s="235" t="s">
        <v>271</v>
      </c>
      <c r="D1227" s="235" t="s">
        <v>531</v>
      </c>
      <c r="E1227"/>
      <c r="F1227" s="126"/>
      <c r="G1227" s="236"/>
      <c r="H1227"/>
      <c r="I1227" t="s">
        <v>107</v>
      </c>
      <c r="J1227" s="236"/>
      <c r="K1227"/>
      <c r="L1227"/>
      <c r="M1227"/>
      <c r="N1227"/>
      <c r="O1227"/>
      <c r="P1227"/>
      <c r="Q1227"/>
      <c r="U1227"/>
      <c r="V1227"/>
      <c r="W1227" s="236"/>
      <c r="X1227"/>
      <c r="Y1227"/>
      <c r="Z1227"/>
      <c r="AA1227"/>
      <c r="AB1227"/>
      <c r="AC1227"/>
      <c r="AD1227"/>
      <c r="AE1227"/>
      <c r="AF1227"/>
      <c r="AG1227"/>
      <c r="AI1227" s="115">
        <f>VLOOKUP(A1227,'[2]دراسات قانونية'!$A$3:$E$600,1,0)</f>
        <v>317553</v>
      </c>
    </row>
    <row r="1228" spans="1:35" ht="18" x14ac:dyDescent="0.25">
      <c r="A1228" s="235">
        <v>317554</v>
      </c>
      <c r="B1228" s="235" t="s">
        <v>5653</v>
      </c>
      <c r="C1228" s="235" t="s">
        <v>356</v>
      </c>
      <c r="D1228" s="235" t="s">
        <v>5654</v>
      </c>
      <c r="E1228"/>
      <c r="F1228" s="126"/>
      <c r="G1228" s="236"/>
      <c r="H1228"/>
      <c r="I1228" t="s">
        <v>107</v>
      </c>
      <c r="J1228" s="236"/>
      <c r="K1228"/>
      <c r="L1228"/>
      <c r="M1228"/>
      <c r="N1228"/>
      <c r="O1228"/>
      <c r="P1228"/>
      <c r="Q1228"/>
      <c r="U1228"/>
      <c r="V1228" t="s">
        <v>4335</v>
      </c>
      <c r="W1228" s="236"/>
      <c r="X1228"/>
      <c r="Y1228"/>
      <c r="Z1228"/>
      <c r="AA1228"/>
      <c r="AB1228"/>
      <c r="AC1228"/>
      <c r="AD1228"/>
      <c r="AE1228"/>
      <c r="AF1228"/>
      <c r="AG1228"/>
      <c r="AH1228" s="115" t="s">
        <v>4308</v>
      </c>
      <c r="AI1228" s="115" t="e">
        <f>VLOOKUP(A1228,'[2]دراسات قانونية'!$A$3:$E$600,1,0)</f>
        <v>#N/A</v>
      </c>
    </row>
    <row r="1229" spans="1:35" hidden="1" x14ac:dyDescent="0.25">
      <c r="A1229">
        <v>317567</v>
      </c>
      <c r="B1229" t="s">
        <v>5655</v>
      </c>
      <c r="C1229" t="s">
        <v>698</v>
      </c>
      <c r="D1229" t="s">
        <v>5656</v>
      </c>
      <c r="E1229" t="s">
        <v>76</v>
      </c>
      <c r="F1229" s="126">
        <v>30615</v>
      </c>
      <c r="G1229" t="s">
        <v>325</v>
      </c>
      <c r="H1229" t="s">
        <v>16</v>
      </c>
      <c r="I1229" t="s">
        <v>136</v>
      </c>
      <c r="J1229" t="s">
        <v>1226</v>
      </c>
      <c r="K1229"/>
      <c r="L1229" t="s">
        <v>30</v>
      </c>
      <c r="M1229"/>
      <c r="N1229"/>
      <c r="O1229"/>
      <c r="P1229"/>
      <c r="Q1229"/>
      <c r="U1229"/>
      <c r="V1229">
        <v>0</v>
      </c>
      <c r="W1229"/>
      <c r="X1229"/>
      <c r="Y1229"/>
      <c r="Z1229"/>
      <c r="AA1229"/>
      <c r="AB1229"/>
      <c r="AC1229"/>
      <c r="AD1229"/>
      <c r="AE1229"/>
      <c r="AF1229"/>
      <c r="AG1229"/>
    </row>
    <row r="1230" spans="1:35" ht="18" hidden="1" x14ac:dyDescent="0.25">
      <c r="A1230" s="235">
        <v>317574</v>
      </c>
      <c r="B1230" s="235" t="s">
        <v>5657</v>
      </c>
      <c r="C1230" s="235" t="s">
        <v>244</v>
      </c>
      <c r="D1230" s="235" t="s">
        <v>1044</v>
      </c>
      <c r="E1230"/>
      <c r="F1230" s="126"/>
      <c r="G1230" s="236"/>
      <c r="H1230"/>
      <c r="I1230" t="s">
        <v>199</v>
      </c>
      <c r="J1230" s="236"/>
      <c r="K1230"/>
      <c r="L1230"/>
      <c r="M1230"/>
      <c r="N1230"/>
      <c r="O1230"/>
      <c r="P1230"/>
      <c r="Q1230"/>
      <c r="U1230"/>
      <c r="V1230">
        <v>0</v>
      </c>
      <c r="W1230" s="236"/>
      <c r="X1230"/>
      <c r="Y1230"/>
      <c r="Z1230"/>
      <c r="AA1230"/>
      <c r="AB1230"/>
      <c r="AC1230"/>
      <c r="AD1230"/>
      <c r="AE1230"/>
      <c r="AF1230"/>
      <c r="AG1230"/>
      <c r="AH1230" s="115" t="s">
        <v>4308</v>
      </c>
    </row>
    <row r="1231" spans="1:35" ht="18" hidden="1" x14ac:dyDescent="0.25">
      <c r="A1231" s="235">
        <v>317576</v>
      </c>
      <c r="B1231" s="235" t="s">
        <v>4246</v>
      </c>
      <c r="C1231" s="235" t="s">
        <v>5658</v>
      </c>
      <c r="D1231" s="235" t="s">
        <v>1242</v>
      </c>
      <c r="E1231"/>
      <c r="F1231" s="126"/>
      <c r="G1231" s="236"/>
      <c r="H1231"/>
      <c r="I1231" t="s">
        <v>129</v>
      </c>
      <c r="J1231" s="236"/>
      <c r="K1231"/>
      <c r="L1231"/>
      <c r="M1231"/>
      <c r="N1231"/>
      <c r="O1231"/>
      <c r="P1231"/>
      <c r="Q1231"/>
      <c r="U1231"/>
      <c r="V1231" t="s">
        <v>4335</v>
      </c>
      <c r="W1231" s="236"/>
      <c r="X1231"/>
      <c r="Y1231"/>
      <c r="Z1231"/>
      <c r="AA1231"/>
      <c r="AB1231"/>
      <c r="AC1231"/>
      <c r="AD1231"/>
      <c r="AE1231"/>
      <c r="AF1231"/>
      <c r="AG1231"/>
      <c r="AH1231" s="115" t="s">
        <v>4308</v>
      </c>
    </row>
    <row r="1232" spans="1:35" hidden="1" x14ac:dyDescent="0.25">
      <c r="A1232" s="115">
        <v>317585</v>
      </c>
      <c r="B1232" s="115" t="s">
        <v>1660</v>
      </c>
      <c r="C1232" s="115" t="s">
        <v>647</v>
      </c>
      <c r="D1232" s="115" t="s">
        <v>618</v>
      </c>
      <c r="E1232" s="115" t="s">
        <v>77</v>
      </c>
      <c r="F1232" s="237">
        <v>29821</v>
      </c>
      <c r="G1232" s="115" t="s">
        <v>1661</v>
      </c>
      <c r="H1232" s="115" t="s">
        <v>16</v>
      </c>
      <c r="I1232" t="s">
        <v>136</v>
      </c>
      <c r="J1232" s="115" t="s">
        <v>1226</v>
      </c>
      <c r="L1232" s="115" t="s">
        <v>18</v>
      </c>
      <c r="U1232"/>
      <c r="V1232" t="s">
        <v>4335</v>
      </c>
      <c r="AE1232" s="115" t="s">
        <v>4308</v>
      </c>
      <c r="AF1232" s="115" t="s">
        <v>4308</v>
      </c>
      <c r="AG1232" s="115" t="s">
        <v>4308</v>
      </c>
      <c r="AH1232" s="115" t="s">
        <v>4308</v>
      </c>
    </row>
    <row r="1233" spans="1:35" ht="18" x14ac:dyDescent="0.25">
      <c r="A1233" s="235">
        <v>317589</v>
      </c>
      <c r="B1233" s="235" t="s">
        <v>5659</v>
      </c>
      <c r="C1233" s="235" t="s">
        <v>227</v>
      </c>
      <c r="D1233" s="235" t="s">
        <v>1653</v>
      </c>
      <c r="E1233"/>
      <c r="F1233" s="126"/>
      <c r="G1233" s="236"/>
      <c r="H1233"/>
      <c r="I1233" t="s">
        <v>107</v>
      </c>
      <c r="J1233" s="236"/>
      <c r="K1233"/>
      <c r="L1233"/>
      <c r="M1233"/>
      <c r="N1233"/>
      <c r="O1233"/>
      <c r="P1233"/>
      <c r="Q1233"/>
      <c r="U1233"/>
      <c r="V1233" t="s">
        <v>4335</v>
      </c>
      <c r="W1233" s="236"/>
      <c r="X1233"/>
      <c r="Y1233"/>
      <c r="Z1233"/>
      <c r="AA1233"/>
      <c r="AB1233"/>
      <c r="AC1233"/>
      <c r="AD1233"/>
      <c r="AE1233"/>
      <c r="AF1233"/>
      <c r="AG1233"/>
      <c r="AH1233" s="115" t="s">
        <v>4308</v>
      </c>
      <c r="AI1233" s="115" t="e">
        <f>VLOOKUP(A1233,'[2]دراسات قانونية'!$A$3:$E$600,1,0)</f>
        <v>#N/A</v>
      </c>
    </row>
    <row r="1234" spans="1:35" hidden="1" x14ac:dyDescent="0.25">
      <c r="A1234">
        <v>317595</v>
      </c>
      <c r="B1234" t="s">
        <v>5660</v>
      </c>
      <c r="C1234" t="s">
        <v>475</v>
      </c>
      <c r="D1234" t="s">
        <v>5661</v>
      </c>
      <c r="E1234"/>
      <c r="F1234" s="126"/>
      <c r="G1234"/>
      <c r="H1234"/>
      <c r="I1234" t="s">
        <v>129</v>
      </c>
      <c r="J1234"/>
      <c r="K1234"/>
      <c r="L1234"/>
      <c r="M1234"/>
      <c r="N1234"/>
      <c r="O1234"/>
      <c r="P1234"/>
      <c r="Q1234"/>
      <c r="U1234"/>
      <c r="V1234" t="s">
        <v>4338</v>
      </c>
      <c r="W1234"/>
      <c r="X1234"/>
      <c r="Y1234"/>
      <c r="Z1234"/>
      <c r="AA1234"/>
      <c r="AB1234"/>
      <c r="AC1234"/>
      <c r="AD1234"/>
      <c r="AE1234"/>
      <c r="AF1234"/>
      <c r="AG1234"/>
    </row>
    <row r="1235" spans="1:35" ht="18" hidden="1" x14ac:dyDescent="0.25">
      <c r="A1235" s="235">
        <v>317596</v>
      </c>
      <c r="B1235" s="235" t="s">
        <v>5662</v>
      </c>
      <c r="C1235" s="235" t="s">
        <v>212</v>
      </c>
      <c r="D1235" s="235" t="s">
        <v>1242</v>
      </c>
      <c r="E1235"/>
      <c r="F1235" s="126"/>
      <c r="G1235" s="236"/>
      <c r="H1235"/>
      <c r="I1235" t="s">
        <v>136</v>
      </c>
      <c r="J1235" s="236"/>
      <c r="K1235"/>
      <c r="L1235"/>
      <c r="M1235"/>
      <c r="N1235"/>
      <c r="O1235"/>
      <c r="P1235"/>
      <c r="Q1235"/>
      <c r="U1235"/>
      <c r="V1235" t="s">
        <v>4335</v>
      </c>
      <c r="W1235" s="236"/>
      <c r="X1235"/>
      <c r="Y1235"/>
      <c r="Z1235"/>
      <c r="AA1235"/>
      <c r="AB1235"/>
      <c r="AC1235"/>
      <c r="AD1235"/>
      <c r="AE1235"/>
      <c r="AF1235"/>
      <c r="AG1235"/>
    </row>
    <row r="1236" spans="1:35" ht="18" hidden="1" x14ac:dyDescent="0.25">
      <c r="A1236" s="235">
        <v>317616</v>
      </c>
      <c r="B1236" s="235" t="s">
        <v>5663</v>
      </c>
      <c r="C1236" s="235" t="s">
        <v>522</v>
      </c>
      <c r="D1236" s="235" t="s">
        <v>1242</v>
      </c>
      <c r="E1236"/>
      <c r="F1236" s="126"/>
      <c r="G1236" s="236"/>
      <c r="H1236"/>
      <c r="I1236" t="s">
        <v>129</v>
      </c>
      <c r="J1236" s="236"/>
      <c r="K1236"/>
      <c r="L1236"/>
      <c r="M1236"/>
      <c r="N1236"/>
      <c r="O1236"/>
      <c r="P1236"/>
      <c r="Q1236"/>
      <c r="U1236"/>
      <c r="V1236" t="s">
        <v>4334</v>
      </c>
      <c r="W1236" s="236"/>
      <c r="X1236"/>
      <c r="Y1236"/>
      <c r="Z1236"/>
      <c r="AA1236"/>
      <c r="AB1236"/>
      <c r="AC1236"/>
      <c r="AD1236"/>
      <c r="AE1236"/>
      <c r="AF1236"/>
      <c r="AG1236"/>
      <c r="AH1236" s="115" t="s">
        <v>4308</v>
      </c>
    </row>
    <row r="1237" spans="1:35" hidden="1" x14ac:dyDescent="0.25">
      <c r="A1237">
        <v>317621</v>
      </c>
      <c r="B1237" t="s">
        <v>5664</v>
      </c>
      <c r="C1237" t="s">
        <v>355</v>
      </c>
      <c r="D1237" t="s">
        <v>508</v>
      </c>
      <c r="E1237" t="s">
        <v>76</v>
      </c>
      <c r="F1237" s="126">
        <v>31444</v>
      </c>
      <c r="G1237" t="s">
        <v>18</v>
      </c>
      <c r="H1237" t="s">
        <v>16</v>
      </c>
      <c r="I1237" t="s">
        <v>201</v>
      </c>
      <c r="J1237" t="s">
        <v>1226</v>
      </c>
      <c r="K1237"/>
      <c r="L1237" t="s">
        <v>18</v>
      </c>
      <c r="M1237"/>
      <c r="N1237"/>
      <c r="O1237"/>
      <c r="P1237"/>
      <c r="Q1237"/>
      <c r="U1237"/>
      <c r="V1237" t="s">
        <v>4331</v>
      </c>
      <c r="W1237"/>
      <c r="X1237"/>
      <c r="Y1237"/>
      <c r="Z1237"/>
      <c r="AA1237"/>
      <c r="AB1237"/>
      <c r="AC1237"/>
      <c r="AD1237"/>
      <c r="AE1237"/>
      <c r="AF1237"/>
      <c r="AG1237"/>
    </row>
    <row r="1238" spans="1:35" ht="18" hidden="1" x14ac:dyDescent="0.25">
      <c r="A1238" s="235">
        <v>317623</v>
      </c>
      <c r="B1238" s="235" t="s">
        <v>5665</v>
      </c>
      <c r="C1238" s="235" t="s">
        <v>209</v>
      </c>
      <c r="D1238" s="235" t="s">
        <v>1242</v>
      </c>
      <c r="E1238"/>
      <c r="F1238" s="126"/>
      <c r="G1238" s="236"/>
      <c r="H1238"/>
      <c r="I1238" t="s">
        <v>129</v>
      </c>
      <c r="J1238" s="236"/>
      <c r="K1238"/>
      <c r="L1238"/>
      <c r="M1238"/>
      <c r="N1238"/>
      <c r="O1238"/>
      <c r="P1238"/>
      <c r="Q1238"/>
      <c r="U1238"/>
      <c r="V1238" t="s">
        <v>4337</v>
      </c>
      <c r="W1238" s="236"/>
      <c r="X1238"/>
      <c r="Y1238"/>
      <c r="Z1238"/>
      <c r="AA1238"/>
      <c r="AB1238"/>
      <c r="AC1238"/>
      <c r="AD1238"/>
      <c r="AE1238"/>
      <c r="AF1238"/>
      <c r="AG1238"/>
      <c r="AH1238" s="115" t="s">
        <v>4308</v>
      </c>
    </row>
    <row r="1239" spans="1:35" ht="18" x14ac:dyDescent="0.25">
      <c r="A1239" s="235">
        <v>317638</v>
      </c>
      <c r="B1239" s="235" t="s">
        <v>5666</v>
      </c>
      <c r="C1239" s="235" t="s">
        <v>250</v>
      </c>
      <c r="D1239" s="235" t="s">
        <v>372</v>
      </c>
      <c r="E1239"/>
      <c r="F1239" s="126"/>
      <c r="G1239" s="236"/>
      <c r="H1239"/>
      <c r="I1239" t="s">
        <v>107</v>
      </c>
      <c r="J1239" s="236"/>
      <c r="K1239"/>
      <c r="L1239"/>
      <c r="M1239"/>
      <c r="N1239"/>
      <c r="O1239"/>
      <c r="P1239"/>
      <c r="Q1239"/>
      <c r="U1239"/>
      <c r="V1239" t="s">
        <v>4335</v>
      </c>
      <c r="W1239" s="236"/>
      <c r="X1239"/>
      <c r="Y1239"/>
      <c r="Z1239"/>
      <c r="AA1239"/>
      <c r="AB1239"/>
      <c r="AC1239"/>
      <c r="AD1239"/>
      <c r="AE1239"/>
      <c r="AF1239"/>
      <c r="AG1239"/>
      <c r="AH1239" s="115" t="s">
        <v>4308</v>
      </c>
      <c r="AI1239" s="115" t="e">
        <f>VLOOKUP(A1239,'[2]دراسات قانونية'!$A$3:$E$600,1,0)</f>
        <v>#N/A</v>
      </c>
    </row>
    <row r="1240" spans="1:35" hidden="1" x14ac:dyDescent="0.25">
      <c r="A1240">
        <v>317676</v>
      </c>
      <c r="B1240" t="s">
        <v>5667</v>
      </c>
      <c r="C1240" t="s">
        <v>890</v>
      </c>
      <c r="D1240" t="s">
        <v>1083</v>
      </c>
      <c r="E1240"/>
      <c r="F1240" s="126"/>
      <c r="G1240"/>
      <c r="H1240"/>
      <c r="I1240" t="s">
        <v>129</v>
      </c>
      <c r="J1240"/>
      <c r="K1240"/>
      <c r="L1240"/>
      <c r="M1240"/>
      <c r="N1240"/>
      <c r="O1240"/>
      <c r="P1240"/>
      <c r="Q1240"/>
      <c r="U1240"/>
      <c r="V1240" t="s">
        <v>4335</v>
      </c>
      <c r="W1240"/>
      <c r="X1240"/>
      <c r="Y1240"/>
      <c r="Z1240"/>
      <c r="AA1240"/>
      <c r="AB1240"/>
      <c r="AC1240"/>
      <c r="AD1240"/>
      <c r="AE1240"/>
      <c r="AF1240"/>
      <c r="AG1240" t="s">
        <v>4308</v>
      </c>
      <c r="AH1240" s="115" t="s">
        <v>4308</v>
      </c>
    </row>
    <row r="1241" spans="1:35" ht="18" x14ac:dyDescent="0.25">
      <c r="A1241" s="235">
        <v>317686</v>
      </c>
      <c r="B1241" s="235" t="s">
        <v>5668</v>
      </c>
      <c r="C1241" s="235" t="s">
        <v>324</v>
      </c>
      <c r="D1241" s="235" t="s">
        <v>951</v>
      </c>
      <c r="E1241"/>
      <c r="F1241" s="126"/>
      <c r="G1241" s="236"/>
      <c r="H1241"/>
      <c r="I1241" t="s">
        <v>107</v>
      </c>
      <c r="J1241" s="236"/>
      <c r="K1241"/>
      <c r="L1241"/>
      <c r="M1241"/>
      <c r="N1241"/>
      <c r="O1241"/>
      <c r="P1241"/>
      <c r="Q1241"/>
      <c r="U1241"/>
      <c r="V1241" t="s">
        <v>4335</v>
      </c>
      <c r="W1241" s="236"/>
      <c r="X1241"/>
      <c r="Y1241"/>
      <c r="Z1241"/>
      <c r="AA1241"/>
      <c r="AB1241"/>
      <c r="AC1241"/>
      <c r="AD1241"/>
      <c r="AE1241"/>
      <c r="AF1241"/>
      <c r="AG1241"/>
      <c r="AH1241" s="115" t="s">
        <v>4308</v>
      </c>
      <c r="AI1241" s="115" t="e">
        <f>VLOOKUP(A1241,'[2]دراسات قانونية'!$A$3:$E$600,1,0)</f>
        <v>#N/A</v>
      </c>
    </row>
    <row r="1242" spans="1:35" ht="18" x14ac:dyDescent="0.25">
      <c r="A1242" s="235">
        <v>317693</v>
      </c>
      <c r="B1242" s="235" t="s">
        <v>5669</v>
      </c>
      <c r="C1242" s="235" t="s">
        <v>384</v>
      </c>
      <c r="D1242" s="235" t="s">
        <v>777</v>
      </c>
      <c r="E1242"/>
      <c r="F1242" s="126"/>
      <c r="G1242" s="236"/>
      <c r="H1242"/>
      <c r="I1242" t="s">
        <v>107</v>
      </c>
      <c r="J1242" s="236"/>
      <c r="K1242"/>
      <c r="L1242"/>
      <c r="M1242"/>
      <c r="N1242"/>
      <c r="O1242"/>
      <c r="P1242"/>
      <c r="Q1242"/>
      <c r="U1242"/>
      <c r="V1242" t="s">
        <v>4335</v>
      </c>
      <c r="W1242" s="236"/>
      <c r="X1242"/>
      <c r="Y1242"/>
      <c r="Z1242"/>
      <c r="AA1242"/>
      <c r="AB1242"/>
      <c r="AC1242"/>
      <c r="AD1242"/>
      <c r="AE1242"/>
      <c r="AF1242"/>
      <c r="AG1242"/>
      <c r="AH1242" s="115" t="s">
        <v>4308</v>
      </c>
      <c r="AI1242" s="115" t="e">
        <f>VLOOKUP(A1242,'[2]دراسات قانونية'!$A$3:$E$600,1,0)</f>
        <v>#N/A</v>
      </c>
    </row>
    <row r="1243" spans="1:35" ht="18" hidden="1" x14ac:dyDescent="0.25">
      <c r="A1243" s="235">
        <v>317700</v>
      </c>
      <c r="B1243" s="235" t="s">
        <v>5670</v>
      </c>
      <c r="C1243" s="235" t="s">
        <v>219</v>
      </c>
      <c r="D1243" s="235" t="s">
        <v>5671</v>
      </c>
      <c r="E1243"/>
      <c r="F1243" s="126"/>
      <c r="G1243" s="236"/>
      <c r="H1243"/>
      <c r="I1243" t="s">
        <v>199</v>
      </c>
      <c r="J1243" s="236"/>
      <c r="K1243"/>
      <c r="L1243"/>
      <c r="M1243"/>
      <c r="N1243"/>
      <c r="O1243"/>
      <c r="P1243"/>
      <c r="Q1243"/>
      <c r="U1243"/>
      <c r="V1243">
        <v>0</v>
      </c>
      <c r="W1243" s="236"/>
      <c r="X1243"/>
      <c r="Y1243"/>
      <c r="Z1243"/>
      <c r="AA1243"/>
      <c r="AB1243"/>
      <c r="AC1243"/>
      <c r="AD1243"/>
      <c r="AE1243"/>
      <c r="AF1243"/>
      <c r="AG1243"/>
    </row>
    <row r="1244" spans="1:35" ht="18" x14ac:dyDescent="0.25">
      <c r="A1244" s="235">
        <v>317706</v>
      </c>
      <c r="B1244" s="235" t="s">
        <v>5672</v>
      </c>
      <c r="C1244" s="235" t="s">
        <v>227</v>
      </c>
      <c r="D1244" s="235" t="s">
        <v>320</v>
      </c>
      <c r="E1244"/>
      <c r="F1244" s="126"/>
      <c r="G1244" s="236"/>
      <c r="H1244"/>
      <c r="I1244" t="s">
        <v>107</v>
      </c>
      <c r="J1244" s="236"/>
      <c r="K1244"/>
      <c r="L1244"/>
      <c r="M1244"/>
      <c r="N1244"/>
      <c r="O1244"/>
      <c r="P1244"/>
      <c r="Q1244"/>
      <c r="U1244"/>
      <c r="V1244" t="s">
        <v>4335</v>
      </c>
      <c r="W1244" s="236"/>
      <c r="X1244"/>
      <c r="Y1244"/>
      <c r="Z1244"/>
      <c r="AA1244"/>
      <c r="AB1244"/>
      <c r="AC1244"/>
      <c r="AD1244"/>
      <c r="AE1244"/>
      <c r="AF1244"/>
      <c r="AG1244"/>
      <c r="AH1244" s="115" t="s">
        <v>4308</v>
      </c>
      <c r="AI1244" s="115" t="e">
        <f>VLOOKUP(A1244,'[2]دراسات قانونية'!$A$3:$E$600,1,0)</f>
        <v>#N/A</v>
      </c>
    </row>
    <row r="1245" spans="1:35" ht="18" x14ac:dyDescent="0.25">
      <c r="A1245" s="235">
        <v>317719</v>
      </c>
      <c r="B1245" s="235" t="s">
        <v>5673</v>
      </c>
      <c r="C1245" s="235" t="s">
        <v>227</v>
      </c>
      <c r="D1245" s="235" t="s">
        <v>320</v>
      </c>
      <c r="E1245"/>
      <c r="F1245" s="126"/>
      <c r="G1245" s="236"/>
      <c r="H1245"/>
      <c r="I1245" t="s">
        <v>107</v>
      </c>
      <c r="J1245" s="236"/>
      <c r="K1245"/>
      <c r="L1245"/>
      <c r="M1245"/>
      <c r="N1245"/>
      <c r="O1245"/>
      <c r="P1245"/>
      <c r="Q1245"/>
      <c r="U1245"/>
      <c r="V1245" t="s">
        <v>4335</v>
      </c>
      <c r="W1245" s="236"/>
      <c r="X1245"/>
      <c r="Y1245"/>
      <c r="Z1245"/>
      <c r="AA1245"/>
      <c r="AB1245"/>
      <c r="AC1245"/>
      <c r="AD1245"/>
      <c r="AE1245"/>
      <c r="AF1245"/>
      <c r="AG1245"/>
      <c r="AH1245" s="115" t="s">
        <v>4308</v>
      </c>
      <c r="AI1245" s="115" t="e">
        <f>VLOOKUP(A1245,'[2]دراسات قانونية'!$A$3:$E$600,1,0)</f>
        <v>#N/A</v>
      </c>
    </row>
    <row r="1246" spans="1:35" ht="18" x14ac:dyDescent="0.25">
      <c r="A1246" s="235">
        <v>317752</v>
      </c>
      <c r="B1246" s="235" t="s">
        <v>5674</v>
      </c>
      <c r="C1246" s="235" t="s">
        <v>523</v>
      </c>
      <c r="D1246" s="235" t="s">
        <v>1242</v>
      </c>
      <c r="E1246"/>
      <c r="F1246" s="126"/>
      <c r="G1246" s="236"/>
      <c r="H1246"/>
      <c r="I1246" t="s">
        <v>107</v>
      </c>
      <c r="J1246" s="236"/>
      <c r="K1246"/>
      <c r="L1246"/>
      <c r="M1246"/>
      <c r="N1246"/>
      <c r="O1246"/>
      <c r="P1246"/>
      <c r="Q1246"/>
      <c r="U1246"/>
      <c r="V1246" t="s">
        <v>4335</v>
      </c>
      <c r="W1246" s="236"/>
      <c r="X1246"/>
      <c r="Y1246"/>
      <c r="Z1246"/>
      <c r="AA1246"/>
      <c r="AB1246"/>
      <c r="AC1246"/>
      <c r="AD1246"/>
      <c r="AE1246"/>
      <c r="AF1246"/>
      <c r="AG1246"/>
      <c r="AH1246" s="115" t="s">
        <v>4308</v>
      </c>
      <c r="AI1246" s="115" t="e">
        <f>VLOOKUP(A1246,'[2]دراسات قانونية'!$A$3:$E$600,1,0)</f>
        <v>#N/A</v>
      </c>
    </row>
    <row r="1247" spans="1:35" ht="18" x14ac:dyDescent="0.25">
      <c r="A1247" s="235">
        <v>317754</v>
      </c>
      <c r="B1247" s="235" t="s">
        <v>5675</v>
      </c>
      <c r="C1247" s="235" t="s">
        <v>5676</v>
      </c>
      <c r="D1247" s="235" t="s">
        <v>1242</v>
      </c>
      <c r="E1247"/>
      <c r="F1247" s="126"/>
      <c r="G1247" s="236"/>
      <c r="H1247"/>
      <c r="I1247" t="s">
        <v>107</v>
      </c>
      <c r="J1247" s="236"/>
      <c r="K1247"/>
      <c r="L1247"/>
      <c r="M1247"/>
      <c r="N1247"/>
      <c r="O1247"/>
      <c r="P1247"/>
      <c r="Q1247"/>
      <c r="U1247"/>
      <c r="V1247" t="s">
        <v>4335</v>
      </c>
      <c r="W1247" s="236"/>
      <c r="X1247"/>
      <c r="Y1247"/>
      <c r="Z1247"/>
      <c r="AA1247"/>
      <c r="AB1247"/>
      <c r="AC1247"/>
      <c r="AD1247"/>
      <c r="AE1247"/>
      <c r="AF1247"/>
      <c r="AG1247"/>
      <c r="AH1247" s="115" t="s">
        <v>4308</v>
      </c>
      <c r="AI1247" s="115" t="e">
        <f>VLOOKUP(A1247,'[2]دراسات قانونية'!$A$3:$E$600,1,0)</f>
        <v>#N/A</v>
      </c>
    </row>
    <row r="1248" spans="1:35" ht="18" x14ac:dyDescent="0.25">
      <c r="A1248" s="235">
        <v>317762</v>
      </c>
      <c r="B1248" s="235" t="s">
        <v>5677</v>
      </c>
      <c r="C1248" s="235" t="s">
        <v>2912</v>
      </c>
      <c r="D1248" s="235" t="s">
        <v>1242</v>
      </c>
      <c r="E1248"/>
      <c r="F1248" s="126"/>
      <c r="G1248" s="236"/>
      <c r="H1248"/>
      <c r="I1248" t="s">
        <v>107</v>
      </c>
      <c r="J1248" s="236"/>
      <c r="K1248"/>
      <c r="L1248"/>
      <c r="M1248"/>
      <c r="N1248"/>
      <c r="O1248"/>
      <c r="P1248"/>
      <c r="Q1248"/>
      <c r="U1248"/>
      <c r="V1248" t="s">
        <v>4334</v>
      </c>
      <c r="W1248" s="236"/>
      <c r="X1248"/>
      <c r="Y1248"/>
      <c r="Z1248"/>
      <c r="AA1248"/>
      <c r="AB1248"/>
      <c r="AC1248"/>
      <c r="AD1248"/>
      <c r="AE1248"/>
      <c r="AF1248"/>
      <c r="AG1248"/>
      <c r="AH1248" s="115" t="s">
        <v>4308</v>
      </c>
      <c r="AI1248" s="115" t="e">
        <f>VLOOKUP(A1248,'[2]دراسات قانونية'!$A$3:$E$600,1,0)</f>
        <v>#N/A</v>
      </c>
    </row>
    <row r="1249" spans="1:35" ht="18" x14ac:dyDescent="0.25">
      <c r="A1249" s="235">
        <v>317769</v>
      </c>
      <c r="B1249" s="235" t="s">
        <v>5678</v>
      </c>
      <c r="C1249" s="235" t="s">
        <v>670</v>
      </c>
      <c r="D1249" s="235" t="s">
        <v>1242</v>
      </c>
      <c r="E1249"/>
      <c r="F1249" s="126"/>
      <c r="G1249" s="236"/>
      <c r="H1249"/>
      <c r="I1249" t="s">
        <v>107</v>
      </c>
      <c r="J1249" s="236"/>
      <c r="K1249"/>
      <c r="L1249"/>
      <c r="M1249"/>
      <c r="N1249"/>
      <c r="O1249"/>
      <c r="P1249"/>
      <c r="Q1249"/>
      <c r="U1249"/>
      <c r="V1249" t="s">
        <v>4335</v>
      </c>
      <c r="W1249" s="236"/>
      <c r="X1249"/>
      <c r="Y1249"/>
      <c r="Z1249"/>
      <c r="AA1249"/>
      <c r="AB1249"/>
      <c r="AC1249"/>
      <c r="AD1249"/>
      <c r="AE1249"/>
      <c r="AF1249"/>
      <c r="AG1249"/>
      <c r="AH1249" s="115" t="s">
        <v>4308</v>
      </c>
      <c r="AI1249" s="115" t="e">
        <f>VLOOKUP(A1249,'[2]دراسات قانونية'!$A$3:$E$600,1,0)</f>
        <v>#N/A</v>
      </c>
    </row>
    <row r="1250" spans="1:35" hidden="1" x14ac:dyDescent="0.25">
      <c r="A1250">
        <v>317771</v>
      </c>
      <c r="B1250" t="s">
        <v>5679</v>
      </c>
      <c r="C1250" t="s">
        <v>324</v>
      </c>
      <c r="D1250" t="s">
        <v>925</v>
      </c>
      <c r="E1250" t="s">
        <v>77</v>
      </c>
      <c r="F1250" s="126">
        <v>32505</v>
      </c>
      <c r="G1250" t="s">
        <v>30</v>
      </c>
      <c r="H1250" t="s">
        <v>16</v>
      </c>
      <c r="I1250" t="s">
        <v>136</v>
      </c>
      <c r="J1250" t="s">
        <v>1226</v>
      </c>
      <c r="K1250"/>
      <c r="L1250" t="s">
        <v>30</v>
      </c>
      <c r="M1250"/>
      <c r="N1250"/>
      <c r="O1250"/>
      <c r="P1250"/>
      <c r="Q1250"/>
      <c r="U1250"/>
      <c r="V1250" t="s">
        <v>4329</v>
      </c>
      <c r="W1250"/>
      <c r="X1250"/>
      <c r="Y1250"/>
      <c r="Z1250"/>
      <c r="AA1250"/>
      <c r="AB1250"/>
      <c r="AC1250"/>
      <c r="AD1250"/>
      <c r="AE1250" t="s">
        <v>4308</v>
      </c>
      <c r="AF1250" t="s">
        <v>4308</v>
      </c>
      <c r="AG1250" t="s">
        <v>4308</v>
      </c>
      <c r="AH1250" s="115" t="s">
        <v>4308</v>
      </c>
    </row>
    <row r="1251" spans="1:35" hidden="1" x14ac:dyDescent="0.25">
      <c r="A1251">
        <v>317777</v>
      </c>
      <c r="B1251" t="s">
        <v>5680</v>
      </c>
      <c r="C1251" t="s">
        <v>219</v>
      </c>
      <c r="D1251" t="s">
        <v>5681</v>
      </c>
      <c r="E1251"/>
      <c r="F1251" s="126"/>
      <c r="G1251"/>
      <c r="H1251"/>
      <c r="I1251" t="s">
        <v>129</v>
      </c>
      <c r="J1251"/>
      <c r="K1251"/>
      <c r="L1251"/>
      <c r="M1251"/>
      <c r="N1251"/>
      <c r="O1251"/>
      <c r="P1251"/>
      <c r="Q1251"/>
      <c r="U1251"/>
      <c r="V1251" t="s">
        <v>4335</v>
      </c>
      <c r="W1251"/>
      <c r="X1251"/>
      <c r="Y1251"/>
      <c r="Z1251"/>
      <c r="AA1251"/>
      <c r="AB1251"/>
      <c r="AC1251"/>
      <c r="AD1251"/>
      <c r="AE1251"/>
      <c r="AF1251"/>
      <c r="AG1251"/>
      <c r="AH1251" s="115" t="s">
        <v>4308</v>
      </c>
    </row>
    <row r="1252" spans="1:35" ht="18" x14ac:dyDescent="0.25">
      <c r="A1252" s="235">
        <v>317790</v>
      </c>
      <c r="B1252" s="235" t="s">
        <v>5682</v>
      </c>
      <c r="C1252" s="235" t="s">
        <v>227</v>
      </c>
      <c r="D1252" s="235" t="s">
        <v>5683</v>
      </c>
      <c r="E1252"/>
      <c r="F1252" s="126"/>
      <c r="G1252" s="236"/>
      <c r="H1252"/>
      <c r="I1252" t="s">
        <v>107</v>
      </c>
      <c r="J1252" s="236"/>
      <c r="K1252"/>
      <c r="L1252"/>
      <c r="M1252"/>
      <c r="N1252"/>
      <c r="O1252"/>
      <c r="P1252"/>
      <c r="Q1252"/>
      <c r="U1252"/>
      <c r="V1252" t="s">
        <v>4335</v>
      </c>
      <c r="W1252" s="236"/>
      <c r="X1252"/>
      <c r="Y1252"/>
      <c r="Z1252"/>
      <c r="AA1252"/>
      <c r="AB1252"/>
      <c r="AC1252"/>
      <c r="AD1252"/>
      <c r="AE1252"/>
      <c r="AF1252"/>
      <c r="AG1252"/>
      <c r="AH1252" s="115" t="s">
        <v>4308</v>
      </c>
      <c r="AI1252" s="115" t="e">
        <f>VLOOKUP(A1252,'[2]دراسات قانونية'!$A$3:$E$600,1,0)</f>
        <v>#N/A</v>
      </c>
    </row>
    <row r="1253" spans="1:35" ht="18" x14ac:dyDescent="0.25">
      <c r="A1253" s="235">
        <v>317796</v>
      </c>
      <c r="B1253" s="235" t="s">
        <v>5684</v>
      </c>
      <c r="C1253" s="235" t="s">
        <v>279</v>
      </c>
      <c r="D1253" s="235" t="s">
        <v>1242</v>
      </c>
      <c r="E1253"/>
      <c r="F1253" s="126"/>
      <c r="G1253" s="236"/>
      <c r="H1253"/>
      <c r="I1253" t="s">
        <v>107</v>
      </c>
      <c r="J1253" s="236"/>
      <c r="K1253"/>
      <c r="L1253"/>
      <c r="M1253"/>
      <c r="N1253"/>
      <c r="O1253"/>
      <c r="P1253"/>
      <c r="Q1253"/>
      <c r="U1253"/>
      <c r="V1253" t="s">
        <v>4335</v>
      </c>
      <c r="W1253" s="236"/>
      <c r="X1253"/>
      <c r="Y1253"/>
      <c r="Z1253"/>
      <c r="AA1253"/>
      <c r="AB1253"/>
      <c r="AC1253"/>
      <c r="AD1253"/>
      <c r="AE1253"/>
      <c r="AF1253"/>
      <c r="AG1253"/>
      <c r="AH1253" s="115" t="s">
        <v>4308</v>
      </c>
      <c r="AI1253" s="115" t="e">
        <f>VLOOKUP(A1253,'[2]دراسات قانونية'!$A$3:$E$600,1,0)</f>
        <v>#N/A</v>
      </c>
    </row>
    <row r="1254" spans="1:35" ht="18" x14ac:dyDescent="0.25">
      <c r="A1254" s="235">
        <v>317799</v>
      </c>
      <c r="B1254" s="235" t="s">
        <v>5685</v>
      </c>
      <c r="C1254" s="235" t="s">
        <v>1011</v>
      </c>
      <c r="D1254" s="235" t="s">
        <v>612</v>
      </c>
      <c r="E1254"/>
      <c r="F1254" s="126"/>
      <c r="G1254" s="236"/>
      <c r="H1254"/>
      <c r="I1254" t="s">
        <v>107</v>
      </c>
      <c r="J1254" s="236"/>
      <c r="K1254"/>
      <c r="L1254"/>
      <c r="M1254"/>
      <c r="N1254"/>
      <c r="O1254"/>
      <c r="P1254"/>
      <c r="Q1254"/>
      <c r="U1254"/>
      <c r="V1254" t="s">
        <v>4335</v>
      </c>
      <c r="W1254" s="236"/>
      <c r="X1254"/>
      <c r="Y1254"/>
      <c r="Z1254"/>
      <c r="AA1254"/>
      <c r="AB1254"/>
      <c r="AC1254"/>
      <c r="AD1254"/>
      <c r="AE1254"/>
      <c r="AF1254"/>
      <c r="AG1254"/>
      <c r="AH1254" s="115" t="s">
        <v>4308</v>
      </c>
      <c r="AI1254" s="115" t="e">
        <f>VLOOKUP(A1254,'[2]دراسات قانونية'!$A$3:$E$600,1,0)</f>
        <v>#N/A</v>
      </c>
    </row>
    <row r="1255" spans="1:35" ht="18" x14ac:dyDescent="0.25">
      <c r="A1255" s="235">
        <v>317802</v>
      </c>
      <c r="B1255" s="235" t="s">
        <v>5686</v>
      </c>
      <c r="C1255" s="235" t="s">
        <v>227</v>
      </c>
      <c r="D1255" s="235" t="s">
        <v>437</v>
      </c>
      <c r="E1255"/>
      <c r="F1255" s="126"/>
      <c r="G1255" s="236"/>
      <c r="H1255"/>
      <c r="I1255" t="s">
        <v>107</v>
      </c>
      <c r="J1255" s="236"/>
      <c r="K1255"/>
      <c r="L1255"/>
      <c r="M1255"/>
      <c r="N1255"/>
      <c r="O1255"/>
      <c r="P1255"/>
      <c r="Q1255"/>
      <c r="U1255"/>
      <c r="V1255" t="s">
        <v>4337</v>
      </c>
      <c r="W1255" s="236"/>
      <c r="X1255"/>
      <c r="Y1255"/>
      <c r="Z1255"/>
      <c r="AA1255"/>
      <c r="AB1255"/>
      <c r="AC1255"/>
      <c r="AD1255"/>
      <c r="AE1255"/>
      <c r="AF1255"/>
      <c r="AG1255"/>
      <c r="AH1255" s="115" t="s">
        <v>4308</v>
      </c>
      <c r="AI1255" s="115" t="e">
        <f>VLOOKUP(A1255,'[2]دراسات قانونية'!$A$3:$E$600,1,0)</f>
        <v>#N/A</v>
      </c>
    </row>
    <row r="1256" spans="1:35" hidden="1" x14ac:dyDescent="0.25">
      <c r="A1256">
        <v>317804</v>
      </c>
      <c r="B1256" t="s">
        <v>5687</v>
      </c>
      <c r="C1256" t="s">
        <v>227</v>
      </c>
      <c r="D1256" t="s">
        <v>2480</v>
      </c>
      <c r="E1256"/>
      <c r="F1256" s="126"/>
      <c r="G1256"/>
      <c r="H1256"/>
      <c r="I1256" t="s">
        <v>136</v>
      </c>
      <c r="J1256"/>
      <c r="K1256"/>
      <c r="L1256"/>
      <c r="M1256"/>
      <c r="N1256"/>
      <c r="O1256"/>
      <c r="P1256"/>
      <c r="Q1256"/>
      <c r="U1256"/>
      <c r="V1256" t="s">
        <v>4335</v>
      </c>
      <c r="W1256"/>
      <c r="X1256"/>
      <c r="Y1256"/>
      <c r="Z1256"/>
      <c r="AA1256"/>
      <c r="AB1256"/>
      <c r="AC1256"/>
      <c r="AD1256"/>
      <c r="AE1256"/>
      <c r="AF1256"/>
      <c r="AG1256"/>
      <c r="AH1256" s="115" t="s">
        <v>4308</v>
      </c>
    </row>
    <row r="1257" spans="1:35" ht="18" x14ac:dyDescent="0.25">
      <c r="A1257" s="235">
        <v>317812</v>
      </c>
      <c r="B1257" s="235" t="s">
        <v>5688</v>
      </c>
      <c r="C1257" s="235" t="s">
        <v>636</v>
      </c>
      <c r="D1257" s="235" t="s">
        <v>372</v>
      </c>
      <c r="E1257"/>
      <c r="F1257" s="126"/>
      <c r="G1257" s="236"/>
      <c r="H1257"/>
      <c r="I1257" t="s">
        <v>107</v>
      </c>
      <c r="J1257" s="236"/>
      <c r="K1257"/>
      <c r="L1257"/>
      <c r="M1257"/>
      <c r="N1257"/>
      <c r="O1257"/>
      <c r="P1257"/>
      <c r="Q1257"/>
      <c r="U1257"/>
      <c r="V1257" t="s">
        <v>4334</v>
      </c>
      <c r="W1257" s="236"/>
      <c r="X1257"/>
      <c r="Y1257"/>
      <c r="Z1257"/>
      <c r="AA1257"/>
      <c r="AB1257"/>
      <c r="AC1257"/>
      <c r="AD1257"/>
      <c r="AE1257"/>
      <c r="AF1257"/>
      <c r="AG1257"/>
      <c r="AH1257" s="115" t="s">
        <v>4308</v>
      </c>
      <c r="AI1257" s="115" t="e">
        <f>VLOOKUP(A1257,'[2]دراسات قانونية'!$A$3:$E$600,1,0)</f>
        <v>#N/A</v>
      </c>
    </row>
    <row r="1258" spans="1:35" ht="18" x14ac:dyDescent="0.25">
      <c r="A1258" s="235">
        <v>317827</v>
      </c>
      <c r="B1258" s="235" t="s">
        <v>5689</v>
      </c>
      <c r="C1258" s="235" t="s">
        <v>227</v>
      </c>
      <c r="D1258" s="235" t="s">
        <v>950</v>
      </c>
      <c r="E1258"/>
      <c r="F1258" s="126"/>
      <c r="G1258" s="236"/>
      <c r="H1258"/>
      <c r="I1258" t="s">
        <v>107</v>
      </c>
      <c r="J1258" s="236"/>
      <c r="K1258"/>
      <c r="L1258"/>
      <c r="M1258"/>
      <c r="N1258"/>
      <c r="O1258"/>
      <c r="P1258"/>
      <c r="Q1258"/>
      <c r="U1258"/>
      <c r="V1258" t="s">
        <v>4334</v>
      </c>
      <c r="W1258" s="236"/>
      <c r="X1258"/>
      <c r="Y1258"/>
      <c r="Z1258"/>
      <c r="AA1258"/>
      <c r="AB1258"/>
      <c r="AC1258"/>
      <c r="AD1258"/>
      <c r="AE1258"/>
      <c r="AF1258"/>
      <c r="AG1258"/>
      <c r="AH1258" s="115" t="s">
        <v>4308</v>
      </c>
      <c r="AI1258" s="115" t="e">
        <f>VLOOKUP(A1258,'[2]دراسات قانونية'!$A$3:$E$600,1,0)</f>
        <v>#N/A</v>
      </c>
    </row>
    <row r="1259" spans="1:35" hidden="1" x14ac:dyDescent="0.25">
      <c r="A1259" s="115">
        <v>317828</v>
      </c>
      <c r="B1259" s="115" t="s">
        <v>4365</v>
      </c>
      <c r="C1259" s="115" t="s">
        <v>271</v>
      </c>
      <c r="D1259" s="115" t="s">
        <v>575</v>
      </c>
      <c r="F1259" s="237"/>
      <c r="I1259" t="s">
        <v>199</v>
      </c>
      <c r="U1259"/>
      <c r="V1259" t="s">
        <v>4339</v>
      </c>
    </row>
    <row r="1260" spans="1:35" ht="18" x14ac:dyDescent="0.25">
      <c r="A1260" s="235">
        <v>317833</v>
      </c>
      <c r="B1260" s="235" t="s">
        <v>5690</v>
      </c>
      <c r="C1260" s="235" t="s">
        <v>1012</v>
      </c>
      <c r="D1260" s="235" t="s">
        <v>1242</v>
      </c>
      <c r="E1260"/>
      <c r="F1260" s="126"/>
      <c r="G1260" s="236"/>
      <c r="H1260"/>
      <c r="I1260" t="s">
        <v>107</v>
      </c>
      <c r="J1260" s="236"/>
      <c r="K1260"/>
      <c r="L1260"/>
      <c r="M1260"/>
      <c r="N1260"/>
      <c r="O1260"/>
      <c r="P1260"/>
      <c r="Q1260"/>
      <c r="U1260"/>
      <c r="V1260" t="s">
        <v>4335</v>
      </c>
      <c r="W1260" s="236"/>
      <c r="X1260"/>
      <c r="Y1260"/>
      <c r="Z1260"/>
      <c r="AA1260"/>
      <c r="AB1260"/>
      <c r="AC1260"/>
      <c r="AD1260"/>
      <c r="AE1260"/>
      <c r="AF1260"/>
      <c r="AG1260"/>
      <c r="AH1260" s="115" t="s">
        <v>4308</v>
      </c>
      <c r="AI1260" s="115" t="e">
        <f>VLOOKUP(A1260,'[2]دراسات قانونية'!$A$3:$E$600,1,0)</f>
        <v>#N/A</v>
      </c>
    </row>
    <row r="1261" spans="1:35" ht="18" hidden="1" x14ac:dyDescent="0.25">
      <c r="A1261" s="235">
        <v>317845</v>
      </c>
      <c r="B1261" s="235" t="s">
        <v>5691</v>
      </c>
      <c r="C1261" s="235" t="s">
        <v>5692</v>
      </c>
      <c r="D1261" s="235" t="s">
        <v>832</v>
      </c>
      <c r="E1261"/>
      <c r="F1261" s="126"/>
      <c r="G1261" s="236"/>
      <c r="H1261"/>
      <c r="I1261" t="s">
        <v>199</v>
      </c>
      <c r="J1261" s="236"/>
      <c r="K1261"/>
      <c r="L1261"/>
      <c r="M1261"/>
      <c r="N1261"/>
      <c r="O1261"/>
      <c r="P1261"/>
      <c r="Q1261"/>
      <c r="U1261"/>
      <c r="V1261">
        <v>0</v>
      </c>
      <c r="W1261" s="236"/>
      <c r="X1261"/>
      <c r="Y1261"/>
      <c r="Z1261"/>
      <c r="AA1261"/>
      <c r="AB1261"/>
      <c r="AC1261"/>
      <c r="AD1261"/>
      <c r="AE1261"/>
      <c r="AF1261"/>
      <c r="AG1261"/>
      <c r="AH1261" s="115" t="s">
        <v>4308</v>
      </c>
    </row>
    <row r="1262" spans="1:35" hidden="1" x14ac:dyDescent="0.25">
      <c r="A1262">
        <v>317864</v>
      </c>
      <c r="B1262" t="s">
        <v>5693</v>
      </c>
      <c r="C1262" t="s">
        <v>231</v>
      </c>
      <c r="D1262" t="s">
        <v>275</v>
      </c>
      <c r="E1262" t="s">
        <v>76</v>
      </c>
      <c r="F1262" s="126">
        <v>33720</v>
      </c>
      <c r="G1262" t="s">
        <v>714</v>
      </c>
      <c r="H1262" t="s">
        <v>16</v>
      </c>
      <c r="I1262" t="s">
        <v>136</v>
      </c>
      <c r="J1262" t="s">
        <v>1226</v>
      </c>
      <c r="K1262"/>
      <c r="L1262" t="s">
        <v>67</v>
      </c>
      <c r="M1262"/>
      <c r="N1262"/>
      <c r="O1262"/>
      <c r="P1262"/>
      <c r="Q1262"/>
      <c r="U1262"/>
      <c r="V1262" t="s">
        <v>4334</v>
      </c>
      <c r="W1262"/>
      <c r="X1262"/>
      <c r="Y1262"/>
      <c r="Z1262"/>
      <c r="AA1262"/>
      <c r="AB1262"/>
      <c r="AC1262"/>
      <c r="AD1262"/>
      <c r="AE1262"/>
      <c r="AF1262"/>
      <c r="AG1262" t="s">
        <v>4308</v>
      </c>
      <c r="AH1262" s="115" t="s">
        <v>4308</v>
      </c>
    </row>
    <row r="1263" spans="1:35" x14ac:dyDescent="0.25">
      <c r="A1263" s="115">
        <v>317869</v>
      </c>
      <c r="B1263" s="115" t="s">
        <v>5694</v>
      </c>
      <c r="C1263" s="115" t="s">
        <v>227</v>
      </c>
      <c r="D1263" s="115" t="s">
        <v>230</v>
      </c>
      <c r="E1263" s="115" t="s">
        <v>76</v>
      </c>
      <c r="F1263" s="237"/>
      <c r="H1263" s="115" t="s">
        <v>16</v>
      </c>
      <c r="I1263" t="s">
        <v>107</v>
      </c>
      <c r="U1263"/>
      <c r="V1263" t="s">
        <v>4424</v>
      </c>
      <c r="AA1263" s="115" t="s">
        <v>4308</v>
      </c>
      <c r="AB1263" s="115" t="s">
        <v>4308</v>
      </c>
      <c r="AC1263" s="115" t="s">
        <v>4308</v>
      </c>
      <c r="AD1263" s="115" t="s">
        <v>4308</v>
      </c>
      <c r="AE1263" s="115" t="s">
        <v>4308</v>
      </c>
      <c r="AF1263" s="115" t="s">
        <v>4308</v>
      </c>
      <c r="AG1263" s="115" t="s">
        <v>4308</v>
      </c>
      <c r="AH1263" s="115" t="s">
        <v>4308</v>
      </c>
      <c r="AI1263" s="115" t="e">
        <f>VLOOKUP(A1263,'[2]دراسات قانونية'!$A$3:$E$600,1,0)</f>
        <v>#N/A</v>
      </c>
    </row>
    <row r="1264" spans="1:35" hidden="1" x14ac:dyDescent="0.25">
      <c r="A1264" s="115">
        <v>317872</v>
      </c>
      <c r="B1264" s="115" t="s">
        <v>1593</v>
      </c>
      <c r="C1264" s="115" t="s">
        <v>593</v>
      </c>
      <c r="D1264" s="115" t="s">
        <v>372</v>
      </c>
      <c r="E1264" s="115" t="s">
        <v>76</v>
      </c>
      <c r="F1264" s="237">
        <v>32236</v>
      </c>
      <c r="G1264" s="115" t="s">
        <v>1594</v>
      </c>
      <c r="H1264" s="115" t="s">
        <v>16</v>
      </c>
      <c r="I1264" t="s">
        <v>136</v>
      </c>
      <c r="J1264" s="115" t="s">
        <v>1226</v>
      </c>
      <c r="L1264" s="115" t="s">
        <v>58</v>
      </c>
      <c r="U1264"/>
      <c r="V1264" t="s">
        <v>4334</v>
      </c>
    </row>
    <row r="1265" spans="1:35" ht="18" hidden="1" x14ac:dyDescent="0.25">
      <c r="A1265" s="235">
        <v>317878</v>
      </c>
      <c r="B1265" s="235" t="s">
        <v>5695</v>
      </c>
      <c r="C1265" s="235" t="s">
        <v>2356</v>
      </c>
      <c r="D1265" s="235" t="s">
        <v>2458</v>
      </c>
      <c r="E1265"/>
      <c r="F1265" s="126"/>
      <c r="G1265" s="236"/>
      <c r="H1265"/>
      <c r="I1265" t="s">
        <v>129</v>
      </c>
      <c r="J1265" s="236"/>
      <c r="K1265"/>
      <c r="L1265"/>
      <c r="M1265"/>
      <c r="N1265"/>
      <c r="O1265"/>
      <c r="P1265"/>
      <c r="Q1265"/>
      <c r="U1265"/>
      <c r="V1265">
        <v>0</v>
      </c>
      <c r="W1265" s="236"/>
      <c r="X1265"/>
      <c r="Y1265"/>
      <c r="Z1265"/>
      <c r="AA1265"/>
      <c r="AB1265"/>
      <c r="AC1265"/>
      <c r="AD1265"/>
      <c r="AE1265"/>
      <c r="AF1265"/>
      <c r="AG1265"/>
    </row>
    <row r="1266" spans="1:35" ht="18" hidden="1" x14ac:dyDescent="0.25">
      <c r="A1266" s="235">
        <v>317890</v>
      </c>
      <c r="B1266" s="235" t="s">
        <v>5696</v>
      </c>
      <c r="C1266" s="235" t="s">
        <v>339</v>
      </c>
      <c r="D1266" s="235" t="s">
        <v>257</v>
      </c>
      <c r="E1266"/>
      <c r="F1266" s="126"/>
      <c r="G1266" s="236"/>
      <c r="H1266"/>
      <c r="I1266" t="s">
        <v>199</v>
      </c>
      <c r="J1266" s="236"/>
      <c r="K1266"/>
      <c r="L1266"/>
      <c r="M1266"/>
      <c r="N1266"/>
      <c r="O1266"/>
      <c r="P1266"/>
      <c r="Q1266"/>
      <c r="U1266"/>
      <c r="V1266" t="s">
        <v>4334</v>
      </c>
      <c r="W1266" s="236"/>
      <c r="X1266"/>
      <c r="Y1266"/>
      <c r="Z1266"/>
      <c r="AA1266"/>
      <c r="AB1266"/>
      <c r="AC1266"/>
      <c r="AD1266"/>
      <c r="AE1266"/>
      <c r="AF1266"/>
      <c r="AG1266"/>
      <c r="AH1266" s="115" t="s">
        <v>4308</v>
      </c>
    </row>
    <row r="1267" spans="1:35" hidden="1" x14ac:dyDescent="0.25">
      <c r="A1267">
        <v>317891</v>
      </c>
      <c r="B1267" t="s">
        <v>5696</v>
      </c>
      <c r="C1267" t="s">
        <v>5621</v>
      </c>
      <c r="D1267" t="s">
        <v>562</v>
      </c>
      <c r="E1267" t="s">
        <v>76</v>
      </c>
      <c r="F1267" s="126">
        <v>28927</v>
      </c>
      <c r="G1267" t="s">
        <v>18</v>
      </c>
      <c r="H1267" t="s">
        <v>16</v>
      </c>
      <c r="I1267" t="s">
        <v>129</v>
      </c>
      <c r="J1267" t="s">
        <v>1226</v>
      </c>
      <c r="K1267"/>
      <c r="L1267" t="s">
        <v>18</v>
      </c>
      <c r="M1267"/>
      <c r="N1267"/>
      <c r="O1267"/>
      <c r="P1267"/>
      <c r="Q1267"/>
      <c r="U1267"/>
      <c r="V1267" t="s">
        <v>16603</v>
      </c>
      <c r="W1267"/>
      <c r="X1267"/>
      <c r="Y1267"/>
      <c r="Z1267"/>
      <c r="AA1267"/>
      <c r="AB1267"/>
      <c r="AC1267"/>
      <c r="AD1267"/>
      <c r="AE1267"/>
      <c r="AF1267"/>
      <c r="AG1267"/>
    </row>
    <row r="1268" spans="1:35" hidden="1" x14ac:dyDescent="0.25">
      <c r="A1268">
        <v>317892</v>
      </c>
      <c r="B1268" t="s">
        <v>5697</v>
      </c>
      <c r="C1268" t="s">
        <v>570</v>
      </c>
      <c r="D1268" t="s">
        <v>832</v>
      </c>
      <c r="E1268" t="s">
        <v>76</v>
      </c>
      <c r="F1268" s="126">
        <v>33134</v>
      </c>
      <c r="G1268" t="s">
        <v>5698</v>
      </c>
      <c r="H1268" t="s">
        <v>16</v>
      </c>
      <c r="I1268" t="s">
        <v>136</v>
      </c>
      <c r="J1268" t="s">
        <v>1226</v>
      </c>
      <c r="K1268"/>
      <c r="L1268" t="s">
        <v>40</v>
      </c>
      <c r="M1268"/>
      <c r="N1268"/>
      <c r="O1268"/>
      <c r="P1268"/>
      <c r="Q1268"/>
      <c r="U1268"/>
      <c r="V1268" t="s">
        <v>4337</v>
      </c>
      <c r="W1268"/>
      <c r="X1268"/>
      <c r="Y1268"/>
      <c r="Z1268"/>
      <c r="AA1268"/>
      <c r="AB1268"/>
      <c r="AC1268"/>
      <c r="AD1268"/>
      <c r="AE1268"/>
      <c r="AF1268"/>
      <c r="AG1268"/>
      <c r="AH1268" s="115" t="s">
        <v>4308</v>
      </c>
    </row>
    <row r="1269" spans="1:35" hidden="1" x14ac:dyDescent="0.25">
      <c r="A1269">
        <v>317897</v>
      </c>
      <c r="B1269" t="s">
        <v>5699</v>
      </c>
      <c r="C1269" t="s">
        <v>227</v>
      </c>
      <c r="D1269" t="s">
        <v>437</v>
      </c>
      <c r="E1269" t="s">
        <v>76</v>
      </c>
      <c r="F1269" s="126">
        <v>34191</v>
      </c>
      <c r="G1269" t="s">
        <v>18</v>
      </c>
      <c r="H1269" t="s">
        <v>16</v>
      </c>
      <c r="I1269" t="s">
        <v>136</v>
      </c>
      <c r="J1269" t="s">
        <v>15</v>
      </c>
      <c r="K1269"/>
      <c r="L1269" t="s">
        <v>30</v>
      </c>
      <c r="M1269"/>
      <c r="N1269"/>
      <c r="O1269"/>
      <c r="P1269"/>
      <c r="Q1269"/>
      <c r="U1269"/>
      <c r="V1269" t="s">
        <v>4334</v>
      </c>
      <c r="W1269"/>
      <c r="X1269"/>
      <c r="Y1269"/>
      <c r="Z1269"/>
      <c r="AA1269"/>
      <c r="AB1269"/>
      <c r="AC1269"/>
      <c r="AD1269"/>
      <c r="AE1269"/>
      <c r="AF1269"/>
      <c r="AG1269"/>
      <c r="AH1269" s="115" t="s">
        <v>4308</v>
      </c>
    </row>
    <row r="1270" spans="1:35" x14ac:dyDescent="0.25">
      <c r="A1270" s="115">
        <v>317902</v>
      </c>
      <c r="B1270" s="115" t="s">
        <v>5700</v>
      </c>
      <c r="C1270" s="115" t="s">
        <v>570</v>
      </c>
      <c r="D1270" s="115" t="s">
        <v>633</v>
      </c>
      <c r="F1270" s="237"/>
      <c r="I1270" t="s">
        <v>107</v>
      </c>
      <c r="U1270"/>
      <c r="V1270" t="s">
        <v>4339</v>
      </c>
      <c r="AI1270" s="115" t="e">
        <f>VLOOKUP(A1270,'[2]دراسات قانونية'!$A$3:$E$600,1,0)</f>
        <v>#N/A</v>
      </c>
    </row>
    <row r="1271" spans="1:35" ht="18" hidden="1" x14ac:dyDescent="0.25">
      <c r="A1271" s="235">
        <v>317912</v>
      </c>
      <c r="B1271" s="235" t="s">
        <v>5701</v>
      </c>
      <c r="C1271" s="235" t="s">
        <v>227</v>
      </c>
      <c r="D1271" s="235" t="s">
        <v>372</v>
      </c>
      <c r="E1271"/>
      <c r="F1271" s="126"/>
      <c r="G1271" s="236"/>
      <c r="H1271"/>
      <c r="I1271" t="s">
        <v>136</v>
      </c>
      <c r="J1271" s="236"/>
      <c r="K1271"/>
      <c r="L1271"/>
      <c r="M1271"/>
      <c r="N1271"/>
      <c r="O1271"/>
      <c r="P1271"/>
      <c r="Q1271"/>
      <c r="U1271"/>
      <c r="V1271" t="s">
        <v>4335</v>
      </c>
      <c r="W1271" s="236"/>
      <c r="X1271"/>
      <c r="Y1271"/>
      <c r="Z1271"/>
      <c r="AA1271"/>
      <c r="AB1271"/>
      <c r="AC1271"/>
      <c r="AD1271"/>
      <c r="AE1271"/>
      <c r="AF1271"/>
      <c r="AG1271"/>
      <c r="AH1271" s="115" t="s">
        <v>4308</v>
      </c>
    </row>
    <row r="1272" spans="1:35" hidden="1" x14ac:dyDescent="0.25">
      <c r="A1272">
        <v>317914</v>
      </c>
      <c r="B1272" t="s">
        <v>5702</v>
      </c>
      <c r="C1272" t="s">
        <v>219</v>
      </c>
      <c r="D1272" t="s">
        <v>1608</v>
      </c>
      <c r="E1272" t="s">
        <v>76</v>
      </c>
      <c r="F1272" s="126">
        <v>33466</v>
      </c>
      <c r="G1272" t="s">
        <v>938</v>
      </c>
      <c r="H1272" t="s">
        <v>16</v>
      </c>
      <c r="I1272" t="s">
        <v>136</v>
      </c>
      <c r="J1272" t="s">
        <v>1226</v>
      </c>
      <c r="K1272"/>
      <c r="L1272" t="s">
        <v>70</v>
      </c>
      <c r="M1272"/>
      <c r="N1272"/>
      <c r="O1272"/>
      <c r="P1272"/>
      <c r="Q1272"/>
      <c r="U1272"/>
      <c r="V1272" t="s">
        <v>4337</v>
      </c>
      <c r="W1272"/>
      <c r="X1272"/>
      <c r="Y1272"/>
      <c r="Z1272"/>
      <c r="AA1272"/>
      <c r="AB1272"/>
      <c r="AC1272"/>
      <c r="AD1272"/>
      <c r="AE1272"/>
      <c r="AF1272"/>
      <c r="AG1272"/>
      <c r="AH1272" s="115" t="s">
        <v>4308</v>
      </c>
    </row>
    <row r="1273" spans="1:35" hidden="1" x14ac:dyDescent="0.25">
      <c r="A1273" s="115">
        <v>317925</v>
      </c>
      <c r="B1273" s="115" t="s">
        <v>2881</v>
      </c>
      <c r="C1273" s="115" t="s">
        <v>227</v>
      </c>
      <c r="D1273" s="115" t="s">
        <v>415</v>
      </c>
      <c r="E1273" s="115" t="s">
        <v>76</v>
      </c>
      <c r="F1273" s="237">
        <v>33263</v>
      </c>
      <c r="G1273" s="115" t="s">
        <v>431</v>
      </c>
      <c r="H1273" s="115" t="s">
        <v>16</v>
      </c>
      <c r="I1273" t="s">
        <v>199</v>
      </c>
      <c r="J1273" s="115" t="s">
        <v>1226</v>
      </c>
      <c r="L1273" s="115" t="s">
        <v>30</v>
      </c>
      <c r="U1273"/>
      <c r="V1273">
        <v>0</v>
      </c>
    </row>
    <row r="1274" spans="1:35" x14ac:dyDescent="0.25">
      <c r="A1274" s="115">
        <v>317926</v>
      </c>
      <c r="B1274" s="115" t="s">
        <v>5703</v>
      </c>
      <c r="C1274" s="115" t="s">
        <v>408</v>
      </c>
      <c r="D1274" s="115" t="s">
        <v>228</v>
      </c>
      <c r="E1274" s="115" t="s">
        <v>76</v>
      </c>
      <c r="F1274" s="237">
        <v>32639</v>
      </c>
      <c r="G1274" s="115" t="s">
        <v>61</v>
      </c>
      <c r="H1274" s="115" t="s">
        <v>16</v>
      </c>
      <c r="I1274" t="s">
        <v>107</v>
      </c>
      <c r="U1274"/>
      <c r="V1274" t="s">
        <v>4424</v>
      </c>
      <c r="AC1274" s="115" t="s">
        <v>4308</v>
      </c>
      <c r="AD1274" s="115" t="s">
        <v>4308</v>
      </c>
      <c r="AE1274" s="115" t="s">
        <v>4308</v>
      </c>
      <c r="AF1274" s="115" t="s">
        <v>4308</v>
      </c>
      <c r="AG1274" s="115" t="s">
        <v>4308</v>
      </c>
      <c r="AH1274" s="115" t="s">
        <v>4308</v>
      </c>
      <c r="AI1274" s="115" t="e">
        <f>VLOOKUP(A1274,'[2]دراسات قانونية'!$A$3:$E$600,1,0)</f>
        <v>#N/A</v>
      </c>
    </row>
    <row r="1275" spans="1:35" ht="18" hidden="1" x14ac:dyDescent="0.25">
      <c r="A1275" s="235">
        <v>317950</v>
      </c>
      <c r="B1275" s="235" t="s">
        <v>5704</v>
      </c>
      <c r="C1275" s="235" t="s">
        <v>446</v>
      </c>
      <c r="D1275" s="235" t="s">
        <v>1242</v>
      </c>
      <c r="E1275"/>
      <c r="F1275" s="126"/>
      <c r="G1275" s="236"/>
      <c r="H1275"/>
      <c r="I1275" t="s">
        <v>199</v>
      </c>
      <c r="J1275" s="236"/>
      <c r="K1275"/>
      <c r="L1275"/>
      <c r="M1275"/>
      <c r="N1275"/>
      <c r="O1275"/>
      <c r="P1275"/>
      <c r="Q1275"/>
      <c r="U1275"/>
      <c r="V1275">
        <v>0</v>
      </c>
      <c r="W1275" s="236"/>
      <c r="X1275"/>
      <c r="Y1275"/>
      <c r="Z1275"/>
      <c r="AA1275"/>
      <c r="AB1275"/>
      <c r="AC1275"/>
      <c r="AD1275"/>
      <c r="AE1275"/>
      <c r="AF1275"/>
      <c r="AG1275"/>
      <c r="AH1275" s="115" t="s">
        <v>4308</v>
      </c>
    </row>
    <row r="1276" spans="1:35" ht="18" hidden="1" x14ac:dyDescent="0.25">
      <c r="A1276" s="235">
        <v>317956</v>
      </c>
      <c r="B1276" s="235" t="s">
        <v>5705</v>
      </c>
      <c r="C1276" s="235" t="s">
        <v>227</v>
      </c>
      <c r="D1276" s="235" t="s">
        <v>1242</v>
      </c>
      <c r="E1276"/>
      <c r="F1276" s="126"/>
      <c r="G1276" s="236"/>
      <c r="H1276"/>
      <c r="I1276" t="s">
        <v>199</v>
      </c>
      <c r="J1276" s="236"/>
      <c r="K1276"/>
      <c r="L1276"/>
      <c r="M1276"/>
      <c r="N1276"/>
      <c r="O1276"/>
      <c r="P1276"/>
      <c r="Q1276"/>
      <c r="U1276"/>
      <c r="V1276">
        <v>0</v>
      </c>
      <c r="W1276" s="236"/>
      <c r="X1276"/>
      <c r="Y1276"/>
      <c r="Z1276"/>
      <c r="AA1276"/>
      <c r="AB1276"/>
      <c r="AC1276"/>
      <c r="AD1276"/>
      <c r="AE1276"/>
      <c r="AF1276"/>
      <c r="AG1276"/>
      <c r="AH1276" s="115" t="s">
        <v>4308</v>
      </c>
    </row>
    <row r="1277" spans="1:35" hidden="1" x14ac:dyDescent="0.25">
      <c r="A1277">
        <v>317961</v>
      </c>
      <c r="B1277" t="s">
        <v>5706</v>
      </c>
      <c r="C1277" t="s">
        <v>324</v>
      </c>
      <c r="D1277" t="s">
        <v>1653</v>
      </c>
      <c r="E1277" t="s">
        <v>77</v>
      </c>
      <c r="F1277" s="126">
        <v>33239</v>
      </c>
      <c r="G1277" t="s">
        <v>18</v>
      </c>
      <c r="H1277" t="s">
        <v>16</v>
      </c>
      <c r="I1277" t="s">
        <v>136</v>
      </c>
      <c r="J1277" t="s">
        <v>15</v>
      </c>
      <c r="K1277"/>
      <c r="L1277" t="s">
        <v>18</v>
      </c>
      <c r="M1277"/>
      <c r="N1277"/>
      <c r="O1277"/>
      <c r="P1277"/>
      <c r="Q1277"/>
      <c r="U1277"/>
      <c r="V1277" t="s">
        <v>4335</v>
      </c>
      <c r="W1277"/>
      <c r="X1277"/>
      <c r="Y1277"/>
      <c r="Z1277"/>
      <c r="AA1277"/>
      <c r="AB1277"/>
      <c r="AC1277"/>
      <c r="AD1277"/>
      <c r="AE1277" t="s">
        <v>4308</v>
      </c>
      <c r="AF1277" t="s">
        <v>4308</v>
      </c>
      <c r="AG1277" t="s">
        <v>4308</v>
      </c>
      <c r="AH1277" s="115" t="s">
        <v>4308</v>
      </c>
    </row>
    <row r="1278" spans="1:35" hidden="1" x14ac:dyDescent="0.25">
      <c r="A1278">
        <v>317964</v>
      </c>
      <c r="B1278" t="s">
        <v>5707</v>
      </c>
      <c r="C1278" t="s">
        <v>1117</v>
      </c>
      <c r="D1278" t="s">
        <v>5708</v>
      </c>
      <c r="E1278" t="s">
        <v>77</v>
      </c>
      <c r="F1278" s="126">
        <v>32143</v>
      </c>
      <c r="G1278" t="s">
        <v>1513</v>
      </c>
      <c r="H1278" t="s">
        <v>16</v>
      </c>
      <c r="I1278" t="s">
        <v>136</v>
      </c>
      <c r="J1278"/>
      <c r="K1278"/>
      <c r="L1278"/>
      <c r="M1278"/>
      <c r="N1278"/>
      <c r="O1278"/>
      <c r="P1278"/>
      <c r="Q1278"/>
      <c r="U1278"/>
      <c r="V1278" t="s">
        <v>4329</v>
      </c>
      <c r="W1278"/>
      <c r="X1278"/>
      <c r="Y1278"/>
      <c r="Z1278"/>
      <c r="AA1278"/>
      <c r="AB1278"/>
      <c r="AC1278" t="s">
        <v>4308</v>
      </c>
      <c r="AD1278" t="s">
        <v>4308</v>
      </c>
      <c r="AE1278" t="s">
        <v>4308</v>
      </c>
      <c r="AF1278" t="s">
        <v>4308</v>
      </c>
      <c r="AG1278" t="s">
        <v>4308</v>
      </c>
      <c r="AH1278" s="115" t="s">
        <v>4308</v>
      </c>
    </row>
    <row r="1279" spans="1:35" hidden="1" x14ac:dyDescent="0.25">
      <c r="A1279" s="115">
        <v>317970</v>
      </c>
      <c r="B1279" s="115" t="s">
        <v>2882</v>
      </c>
      <c r="C1279" s="115" t="s">
        <v>475</v>
      </c>
      <c r="D1279" s="115" t="s">
        <v>445</v>
      </c>
      <c r="E1279" s="115" t="s">
        <v>76</v>
      </c>
      <c r="F1279" s="237">
        <v>29063</v>
      </c>
      <c r="G1279" s="115" t="s">
        <v>215</v>
      </c>
      <c r="H1279" s="115" t="s">
        <v>16</v>
      </c>
      <c r="I1279" t="s">
        <v>199</v>
      </c>
      <c r="J1279" s="115" t="s">
        <v>1226</v>
      </c>
      <c r="L1279" s="115" t="s">
        <v>18</v>
      </c>
      <c r="U1279"/>
      <c r="V1279" t="s">
        <v>16623</v>
      </c>
    </row>
    <row r="1280" spans="1:35" ht="18" x14ac:dyDescent="0.25">
      <c r="A1280" s="235">
        <v>317974</v>
      </c>
      <c r="B1280" s="235" t="s">
        <v>5709</v>
      </c>
      <c r="C1280" s="235" t="s">
        <v>250</v>
      </c>
      <c r="D1280" s="235" t="s">
        <v>300</v>
      </c>
      <c r="E1280"/>
      <c r="F1280" s="126"/>
      <c r="G1280" s="236"/>
      <c r="H1280"/>
      <c r="I1280" t="s">
        <v>107</v>
      </c>
      <c r="J1280" s="236"/>
      <c r="K1280"/>
      <c r="L1280"/>
      <c r="M1280"/>
      <c r="N1280"/>
      <c r="O1280"/>
      <c r="P1280"/>
      <c r="Q1280"/>
      <c r="U1280"/>
      <c r="V1280" t="s">
        <v>4335</v>
      </c>
      <c r="W1280" s="236"/>
      <c r="X1280"/>
      <c r="Y1280"/>
      <c r="Z1280"/>
      <c r="AA1280"/>
      <c r="AB1280"/>
      <c r="AC1280"/>
      <c r="AD1280"/>
      <c r="AE1280"/>
      <c r="AF1280"/>
      <c r="AG1280"/>
      <c r="AH1280" s="115" t="s">
        <v>4308</v>
      </c>
      <c r="AI1280" s="115" t="e">
        <f>VLOOKUP(A1280,'[2]دراسات قانونية'!$A$3:$E$600,1,0)</f>
        <v>#N/A</v>
      </c>
    </row>
    <row r="1281" spans="1:35" ht="18" hidden="1" x14ac:dyDescent="0.25">
      <c r="A1281" s="235">
        <v>317976</v>
      </c>
      <c r="B1281" s="235" t="s">
        <v>5710</v>
      </c>
      <c r="C1281" s="235" t="s">
        <v>4505</v>
      </c>
      <c r="D1281" s="235" t="s">
        <v>463</v>
      </c>
      <c r="E1281"/>
      <c r="F1281" s="126"/>
      <c r="G1281" s="236"/>
      <c r="H1281"/>
      <c r="I1281" t="s">
        <v>199</v>
      </c>
      <c r="J1281" s="236"/>
      <c r="K1281"/>
      <c r="L1281"/>
      <c r="M1281"/>
      <c r="N1281"/>
      <c r="O1281"/>
      <c r="P1281"/>
      <c r="Q1281"/>
      <c r="U1281"/>
      <c r="V1281" t="s">
        <v>16623</v>
      </c>
      <c r="W1281" s="236"/>
      <c r="X1281"/>
      <c r="Y1281"/>
      <c r="Z1281"/>
      <c r="AA1281"/>
      <c r="AB1281"/>
      <c r="AC1281"/>
      <c r="AD1281"/>
      <c r="AE1281"/>
      <c r="AF1281"/>
      <c r="AG1281"/>
      <c r="AH1281" s="115" t="s">
        <v>4308</v>
      </c>
    </row>
    <row r="1282" spans="1:35" hidden="1" x14ac:dyDescent="0.25">
      <c r="A1282">
        <v>317979</v>
      </c>
      <c r="B1282" t="s">
        <v>5711</v>
      </c>
      <c r="C1282" t="s">
        <v>668</v>
      </c>
      <c r="D1282" t="s">
        <v>265</v>
      </c>
      <c r="E1282" t="s">
        <v>76</v>
      </c>
      <c r="F1282" s="126">
        <v>33878</v>
      </c>
      <c r="G1282" t="s">
        <v>30</v>
      </c>
      <c r="H1282" t="s">
        <v>16</v>
      </c>
      <c r="I1282" t="s">
        <v>136</v>
      </c>
      <c r="J1282"/>
      <c r="K1282"/>
      <c r="L1282"/>
      <c r="M1282"/>
      <c r="N1282"/>
      <c r="O1282"/>
      <c r="P1282"/>
      <c r="Q1282"/>
      <c r="U1282"/>
      <c r="V1282" t="s">
        <v>4336</v>
      </c>
      <c r="W1282"/>
      <c r="X1282"/>
      <c r="Y1282"/>
      <c r="Z1282"/>
      <c r="AA1282"/>
      <c r="AB1282"/>
      <c r="AC1282"/>
      <c r="AD1282" t="s">
        <v>4308</v>
      </c>
      <c r="AE1282" t="s">
        <v>4308</v>
      </c>
      <c r="AF1282" t="s">
        <v>4308</v>
      </c>
      <c r="AG1282" t="s">
        <v>4308</v>
      </c>
      <c r="AH1282" s="115" t="s">
        <v>4308</v>
      </c>
    </row>
    <row r="1283" spans="1:35" ht="18" hidden="1" x14ac:dyDescent="0.25">
      <c r="A1283" s="235">
        <v>317984</v>
      </c>
      <c r="B1283" s="235" t="s">
        <v>5712</v>
      </c>
      <c r="C1283" s="235" t="s">
        <v>629</v>
      </c>
      <c r="D1283" s="235" t="s">
        <v>1001</v>
      </c>
      <c r="E1283"/>
      <c r="F1283" s="126"/>
      <c r="G1283" s="236"/>
      <c r="H1283"/>
      <c r="I1283" t="s">
        <v>199</v>
      </c>
      <c r="J1283" s="236"/>
      <c r="K1283"/>
      <c r="L1283"/>
      <c r="M1283"/>
      <c r="N1283"/>
      <c r="O1283"/>
      <c r="P1283"/>
      <c r="Q1283"/>
      <c r="U1283"/>
      <c r="V1283" t="s">
        <v>4335</v>
      </c>
      <c r="W1283" s="236"/>
      <c r="X1283"/>
      <c r="Y1283"/>
      <c r="Z1283"/>
      <c r="AA1283"/>
      <c r="AB1283"/>
      <c r="AC1283"/>
      <c r="AD1283"/>
      <c r="AE1283"/>
      <c r="AF1283"/>
      <c r="AG1283"/>
      <c r="AH1283" s="115" t="s">
        <v>4308</v>
      </c>
    </row>
    <row r="1284" spans="1:35" ht="18" hidden="1" x14ac:dyDescent="0.25">
      <c r="A1284" s="235">
        <v>317993</v>
      </c>
      <c r="B1284" s="235" t="s">
        <v>5713</v>
      </c>
      <c r="C1284" s="235" t="s">
        <v>212</v>
      </c>
      <c r="D1284" s="235" t="s">
        <v>1242</v>
      </c>
      <c r="E1284"/>
      <c r="F1284" s="126"/>
      <c r="G1284" s="236"/>
      <c r="H1284"/>
      <c r="I1284" t="s">
        <v>136</v>
      </c>
      <c r="J1284" s="236"/>
      <c r="K1284"/>
      <c r="L1284"/>
      <c r="M1284"/>
      <c r="N1284"/>
      <c r="O1284"/>
      <c r="P1284"/>
      <c r="Q1284"/>
      <c r="U1284"/>
      <c r="V1284" t="s">
        <v>4335</v>
      </c>
      <c r="W1284" s="236"/>
      <c r="X1284"/>
      <c r="Y1284"/>
      <c r="Z1284"/>
      <c r="AA1284"/>
      <c r="AB1284"/>
      <c r="AC1284"/>
      <c r="AD1284"/>
      <c r="AE1284"/>
      <c r="AF1284"/>
      <c r="AG1284"/>
    </row>
    <row r="1285" spans="1:35" hidden="1" x14ac:dyDescent="0.25">
      <c r="A1285">
        <v>317995</v>
      </c>
      <c r="B1285" t="s">
        <v>5714</v>
      </c>
      <c r="C1285" t="s">
        <v>332</v>
      </c>
      <c r="D1285" t="s">
        <v>245</v>
      </c>
      <c r="E1285" t="s">
        <v>76</v>
      </c>
      <c r="F1285" s="126">
        <v>29595</v>
      </c>
      <c r="G1285" t="s">
        <v>18</v>
      </c>
      <c r="H1285" t="s">
        <v>16</v>
      </c>
      <c r="I1285" t="s">
        <v>136</v>
      </c>
      <c r="J1285" t="s">
        <v>1226</v>
      </c>
      <c r="K1285"/>
      <c r="L1285" t="s">
        <v>18</v>
      </c>
      <c r="M1285"/>
      <c r="N1285"/>
      <c r="O1285"/>
      <c r="P1285"/>
      <c r="Q1285"/>
      <c r="U1285"/>
      <c r="V1285">
        <v>0</v>
      </c>
      <c r="W1285"/>
      <c r="X1285"/>
      <c r="Y1285"/>
      <c r="Z1285"/>
      <c r="AA1285"/>
      <c r="AB1285"/>
      <c r="AC1285"/>
      <c r="AD1285"/>
      <c r="AE1285"/>
      <c r="AF1285"/>
      <c r="AG1285"/>
      <c r="AH1285" s="115" t="s">
        <v>4308</v>
      </c>
    </row>
    <row r="1286" spans="1:35" ht="18" hidden="1" x14ac:dyDescent="0.25">
      <c r="A1286" s="235">
        <v>317999</v>
      </c>
      <c r="B1286" s="235" t="s">
        <v>5715</v>
      </c>
      <c r="C1286" s="235" t="s">
        <v>451</v>
      </c>
      <c r="D1286" s="235" t="s">
        <v>381</v>
      </c>
      <c r="E1286"/>
      <c r="F1286" s="126"/>
      <c r="G1286" s="236"/>
      <c r="H1286"/>
      <c r="I1286" t="s">
        <v>199</v>
      </c>
      <c r="J1286" s="236"/>
      <c r="K1286"/>
      <c r="L1286"/>
      <c r="M1286"/>
      <c r="N1286"/>
      <c r="O1286"/>
      <c r="P1286"/>
      <c r="Q1286"/>
      <c r="U1286"/>
      <c r="V1286">
        <v>0</v>
      </c>
      <c r="W1286" s="236"/>
      <c r="X1286"/>
      <c r="Y1286"/>
      <c r="Z1286"/>
      <c r="AA1286"/>
      <c r="AB1286"/>
      <c r="AC1286"/>
      <c r="AD1286"/>
      <c r="AE1286"/>
      <c r="AF1286"/>
      <c r="AG1286"/>
      <c r="AH1286" s="115" t="s">
        <v>4308</v>
      </c>
    </row>
    <row r="1287" spans="1:35" hidden="1" x14ac:dyDescent="0.25">
      <c r="A1287">
        <v>318000</v>
      </c>
      <c r="B1287" t="s">
        <v>5716</v>
      </c>
      <c r="C1287" t="s">
        <v>250</v>
      </c>
      <c r="D1287" t="s">
        <v>214</v>
      </c>
      <c r="E1287" t="s">
        <v>77</v>
      </c>
      <c r="F1287" s="126">
        <v>31326</v>
      </c>
      <c r="G1287" t="s">
        <v>18</v>
      </c>
      <c r="H1287" t="s">
        <v>16</v>
      </c>
      <c r="I1287" t="s">
        <v>136</v>
      </c>
      <c r="J1287" t="s">
        <v>1226</v>
      </c>
      <c r="K1287"/>
      <c r="L1287" t="s">
        <v>18</v>
      </c>
      <c r="M1287"/>
      <c r="N1287"/>
      <c r="O1287"/>
      <c r="P1287"/>
      <c r="Q1287"/>
      <c r="U1287"/>
      <c r="V1287">
        <v>0</v>
      </c>
      <c r="W1287"/>
      <c r="X1287"/>
      <c r="Y1287"/>
      <c r="Z1287"/>
      <c r="AA1287"/>
      <c r="AB1287"/>
      <c r="AC1287"/>
      <c r="AD1287"/>
      <c r="AE1287"/>
      <c r="AF1287"/>
      <c r="AG1287"/>
    </row>
    <row r="1288" spans="1:35" x14ac:dyDescent="0.25">
      <c r="A1288" s="115">
        <v>318007</v>
      </c>
      <c r="B1288" s="115" t="s">
        <v>5717</v>
      </c>
      <c r="C1288" s="115" t="s">
        <v>219</v>
      </c>
      <c r="D1288" s="115" t="s">
        <v>959</v>
      </c>
      <c r="E1288" s="115" t="s">
        <v>77</v>
      </c>
      <c r="F1288" s="237"/>
      <c r="H1288" s="115" t="s">
        <v>16</v>
      </c>
      <c r="I1288" t="s">
        <v>107</v>
      </c>
      <c r="U1288"/>
      <c r="V1288" t="s">
        <v>4414</v>
      </c>
      <c r="X1288" s="115" t="s">
        <v>4308</v>
      </c>
      <c r="Y1288" s="115" t="s">
        <v>4308</v>
      </c>
      <c r="AA1288" s="115" t="s">
        <v>4308</v>
      </c>
      <c r="AB1288" s="115" t="s">
        <v>4308</v>
      </c>
      <c r="AC1288" s="115" t="s">
        <v>4308</v>
      </c>
      <c r="AD1288" s="115" t="s">
        <v>4308</v>
      </c>
      <c r="AE1288" s="115" t="s">
        <v>4308</v>
      </c>
      <c r="AF1288" s="115" t="s">
        <v>4308</v>
      </c>
      <c r="AG1288" s="115" t="s">
        <v>4308</v>
      </c>
      <c r="AH1288" s="115" t="s">
        <v>4308</v>
      </c>
      <c r="AI1288" s="115" t="e">
        <f>VLOOKUP(A1288,'[2]دراسات قانونية'!$A$3:$E$600,1,0)</f>
        <v>#N/A</v>
      </c>
    </row>
    <row r="1289" spans="1:35" ht="18" hidden="1" x14ac:dyDescent="0.25">
      <c r="A1289" s="235">
        <v>318008</v>
      </c>
      <c r="B1289" s="235" t="s">
        <v>5718</v>
      </c>
      <c r="C1289" s="235" t="s">
        <v>279</v>
      </c>
      <c r="D1289" s="235" t="s">
        <v>874</v>
      </c>
      <c r="E1289"/>
      <c r="F1289" s="126"/>
      <c r="G1289" s="236"/>
      <c r="H1289"/>
      <c r="I1289" t="s">
        <v>136</v>
      </c>
      <c r="J1289" s="236"/>
      <c r="K1289"/>
      <c r="L1289"/>
      <c r="M1289"/>
      <c r="N1289"/>
      <c r="O1289"/>
      <c r="P1289"/>
      <c r="Q1289"/>
      <c r="U1289"/>
      <c r="V1289" t="s">
        <v>4335</v>
      </c>
      <c r="W1289" s="236"/>
      <c r="X1289"/>
      <c r="Y1289"/>
      <c r="Z1289"/>
      <c r="AA1289"/>
      <c r="AB1289"/>
      <c r="AC1289"/>
      <c r="AD1289"/>
      <c r="AE1289"/>
      <c r="AF1289"/>
      <c r="AG1289"/>
      <c r="AH1289" s="115" t="s">
        <v>4308</v>
      </c>
    </row>
    <row r="1290" spans="1:35" ht="18" hidden="1" x14ac:dyDescent="0.25">
      <c r="A1290" s="235">
        <v>318009</v>
      </c>
      <c r="B1290" s="235" t="s">
        <v>5719</v>
      </c>
      <c r="C1290" s="235" t="s">
        <v>821</v>
      </c>
      <c r="D1290" s="235" t="s">
        <v>330</v>
      </c>
      <c r="E1290"/>
      <c r="F1290" s="126"/>
      <c r="G1290" s="236"/>
      <c r="H1290"/>
      <c r="I1290" t="s">
        <v>199</v>
      </c>
      <c r="J1290" s="236"/>
      <c r="K1290"/>
      <c r="L1290"/>
      <c r="M1290"/>
      <c r="N1290"/>
      <c r="O1290"/>
      <c r="P1290"/>
      <c r="Q1290"/>
      <c r="U1290"/>
      <c r="V1290">
        <v>0</v>
      </c>
      <c r="W1290" s="236"/>
      <c r="X1290"/>
      <c r="Y1290"/>
      <c r="Z1290"/>
      <c r="AA1290"/>
      <c r="AB1290"/>
      <c r="AC1290"/>
      <c r="AD1290"/>
      <c r="AE1290"/>
      <c r="AF1290"/>
      <c r="AG1290"/>
      <c r="AH1290" s="115" t="s">
        <v>4308</v>
      </c>
    </row>
    <row r="1291" spans="1:35" ht="18" x14ac:dyDescent="0.25">
      <c r="A1291" s="235">
        <v>318017</v>
      </c>
      <c r="B1291" s="235" t="s">
        <v>5720</v>
      </c>
      <c r="C1291" s="235" t="s">
        <v>332</v>
      </c>
      <c r="D1291" s="235" t="s">
        <v>1242</v>
      </c>
      <c r="E1291"/>
      <c r="F1291" s="126"/>
      <c r="G1291" s="236"/>
      <c r="H1291"/>
      <c r="I1291" t="s">
        <v>107</v>
      </c>
      <c r="J1291" s="236"/>
      <c r="K1291"/>
      <c r="L1291"/>
      <c r="M1291"/>
      <c r="N1291"/>
      <c r="O1291"/>
      <c r="P1291"/>
      <c r="Q1291"/>
      <c r="U1291"/>
      <c r="V1291" t="s">
        <v>4414</v>
      </c>
      <c r="W1291" s="236"/>
      <c r="X1291"/>
      <c r="Y1291"/>
      <c r="Z1291"/>
      <c r="AA1291"/>
      <c r="AB1291"/>
      <c r="AC1291"/>
      <c r="AD1291"/>
      <c r="AE1291"/>
      <c r="AF1291"/>
      <c r="AG1291"/>
      <c r="AH1291" s="115" t="s">
        <v>4308</v>
      </c>
      <c r="AI1291" s="115" t="e">
        <f>VLOOKUP(A1291,'[2]دراسات قانونية'!$A$3:$E$600,1,0)</f>
        <v>#N/A</v>
      </c>
    </row>
    <row r="1292" spans="1:35" ht="18" hidden="1" x14ac:dyDescent="0.25">
      <c r="A1292" s="235">
        <v>318037</v>
      </c>
      <c r="B1292" s="235" t="s">
        <v>5721</v>
      </c>
      <c r="C1292" s="235" t="s">
        <v>223</v>
      </c>
      <c r="D1292" s="235" t="s">
        <v>1242</v>
      </c>
      <c r="E1292"/>
      <c r="F1292" s="126"/>
      <c r="G1292" s="236"/>
      <c r="H1292"/>
      <c r="I1292" t="s">
        <v>129</v>
      </c>
      <c r="J1292" s="236"/>
      <c r="K1292"/>
      <c r="L1292"/>
      <c r="M1292"/>
      <c r="N1292"/>
      <c r="O1292"/>
      <c r="P1292"/>
      <c r="Q1292"/>
      <c r="U1292"/>
      <c r="V1292" t="s">
        <v>4335</v>
      </c>
      <c r="W1292" s="236"/>
      <c r="X1292"/>
      <c r="Y1292"/>
      <c r="Z1292"/>
      <c r="AA1292"/>
      <c r="AB1292"/>
      <c r="AC1292"/>
      <c r="AD1292"/>
      <c r="AE1292"/>
      <c r="AF1292"/>
      <c r="AG1292"/>
      <c r="AH1292" s="115" t="s">
        <v>4308</v>
      </c>
    </row>
    <row r="1293" spans="1:35" ht="18" hidden="1" x14ac:dyDescent="0.25">
      <c r="A1293" s="235">
        <v>318039</v>
      </c>
      <c r="B1293" s="235" t="s">
        <v>5722</v>
      </c>
      <c r="C1293" s="235" t="s">
        <v>451</v>
      </c>
      <c r="D1293" s="235" t="s">
        <v>1708</v>
      </c>
      <c r="E1293"/>
      <c r="F1293" s="126"/>
      <c r="G1293" s="236"/>
      <c r="H1293"/>
      <c r="I1293" t="s">
        <v>136</v>
      </c>
      <c r="J1293" s="236"/>
      <c r="K1293"/>
      <c r="L1293"/>
      <c r="M1293"/>
      <c r="N1293"/>
      <c r="O1293"/>
      <c r="P1293"/>
      <c r="Q1293"/>
      <c r="U1293"/>
      <c r="V1293" t="s">
        <v>4335</v>
      </c>
      <c r="W1293" s="236"/>
      <c r="X1293"/>
      <c r="Y1293"/>
      <c r="Z1293"/>
      <c r="AA1293"/>
      <c r="AB1293"/>
      <c r="AC1293"/>
      <c r="AD1293"/>
      <c r="AE1293"/>
      <c r="AF1293"/>
      <c r="AG1293"/>
      <c r="AH1293" s="115" t="s">
        <v>4308</v>
      </c>
    </row>
    <row r="1294" spans="1:35" ht="18" hidden="1" x14ac:dyDescent="0.25">
      <c r="A1294" s="235">
        <v>318042</v>
      </c>
      <c r="B1294" s="235" t="s">
        <v>5723</v>
      </c>
      <c r="C1294" s="235" t="s">
        <v>778</v>
      </c>
      <c r="D1294" s="235" t="s">
        <v>230</v>
      </c>
      <c r="E1294"/>
      <c r="F1294" s="126"/>
      <c r="G1294" s="236"/>
      <c r="H1294"/>
      <c r="I1294" t="s">
        <v>136</v>
      </c>
      <c r="J1294" s="236"/>
      <c r="K1294"/>
      <c r="L1294"/>
      <c r="M1294"/>
      <c r="N1294"/>
      <c r="O1294"/>
      <c r="P1294"/>
      <c r="Q1294"/>
      <c r="U1294"/>
      <c r="V1294" t="s">
        <v>4334</v>
      </c>
      <c r="W1294" s="236"/>
      <c r="X1294"/>
      <c r="Y1294"/>
      <c r="Z1294"/>
      <c r="AA1294"/>
      <c r="AB1294"/>
      <c r="AC1294"/>
      <c r="AD1294"/>
      <c r="AE1294"/>
      <c r="AF1294"/>
      <c r="AG1294"/>
      <c r="AH1294" s="115" t="s">
        <v>4308</v>
      </c>
    </row>
    <row r="1295" spans="1:35" hidden="1" x14ac:dyDescent="0.25">
      <c r="A1295">
        <v>318072</v>
      </c>
      <c r="B1295" t="s">
        <v>5724</v>
      </c>
      <c r="C1295" t="s">
        <v>227</v>
      </c>
      <c r="D1295" t="s">
        <v>1242</v>
      </c>
      <c r="E1295" t="s">
        <v>76</v>
      </c>
      <c r="F1295" s="126"/>
      <c r="G1295"/>
      <c r="H1295" t="s">
        <v>16</v>
      </c>
      <c r="I1295" t="s">
        <v>129</v>
      </c>
      <c r="J1295"/>
      <c r="K1295"/>
      <c r="L1295"/>
      <c r="M1295"/>
      <c r="N1295"/>
      <c r="O1295"/>
      <c r="P1295"/>
      <c r="Q1295"/>
      <c r="U1295"/>
      <c r="V1295" t="s">
        <v>4424</v>
      </c>
      <c r="W1295"/>
      <c r="X1295"/>
      <c r="Y1295" t="s">
        <v>4308</v>
      </c>
      <c r="Z1295"/>
      <c r="AA1295" t="s">
        <v>4308</v>
      </c>
      <c r="AB1295" t="s">
        <v>4308</v>
      </c>
      <c r="AC1295" t="s">
        <v>4308</v>
      </c>
      <c r="AD1295" t="s">
        <v>4308</v>
      </c>
      <c r="AE1295" t="s">
        <v>4308</v>
      </c>
      <c r="AF1295" t="s">
        <v>4308</v>
      </c>
      <c r="AG1295" t="s">
        <v>4308</v>
      </c>
      <c r="AH1295" s="115" t="s">
        <v>4308</v>
      </c>
    </row>
    <row r="1296" spans="1:35" hidden="1" x14ac:dyDescent="0.25">
      <c r="A1296">
        <v>318088</v>
      </c>
      <c r="B1296" t="s">
        <v>5725</v>
      </c>
      <c r="C1296" t="s">
        <v>5411</v>
      </c>
      <c r="D1296" t="s">
        <v>1114</v>
      </c>
      <c r="E1296" t="s">
        <v>76</v>
      </c>
      <c r="F1296" s="126">
        <v>32897</v>
      </c>
      <c r="G1296" t="s">
        <v>18</v>
      </c>
      <c r="H1296" t="s">
        <v>16</v>
      </c>
      <c r="I1296" t="s">
        <v>136</v>
      </c>
      <c r="J1296"/>
      <c r="K1296"/>
      <c r="L1296"/>
      <c r="M1296"/>
      <c r="N1296"/>
      <c r="O1296"/>
      <c r="P1296"/>
      <c r="Q1296"/>
      <c r="U1296"/>
      <c r="V1296" t="s">
        <v>16623</v>
      </c>
      <c r="W1296"/>
      <c r="X1296"/>
      <c r="Y1296"/>
      <c r="Z1296"/>
      <c r="AA1296"/>
      <c r="AB1296"/>
      <c r="AC1296" t="s">
        <v>4308</v>
      </c>
      <c r="AD1296" t="s">
        <v>4308</v>
      </c>
      <c r="AE1296" t="s">
        <v>4308</v>
      </c>
      <c r="AF1296" t="s">
        <v>4308</v>
      </c>
      <c r="AG1296" t="s">
        <v>4308</v>
      </c>
      <c r="AH1296" s="115" t="s">
        <v>4308</v>
      </c>
    </row>
    <row r="1297" spans="1:35" hidden="1" x14ac:dyDescent="0.25">
      <c r="A1297">
        <v>318099</v>
      </c>
      <c r="B1297" t="s">
        <v>5726</v>
      </c>
      <c r="C1297" t="s">
        <v>5727</v>
      </c>
      <c r="D1297" t="s">
        <v>1869</v>
      </c>
      <c r="E1297"/>
      <c r="F1297" s="126"/>
      <c r="G1297"/>
      <c r="H1297"/>
      <c r="I1297" t="s">
        <v>136</v>
      </c>
      <c r="J1297"/>
      <c r="K1297"/>
      <c r="L1297"/>
      <c r="M1297"/>
      <c r="N1297"/>
      <c r="O1297"/>
      <c r="P1297"/>
      <c r="Q1297"/>
      <c r="U1297"/>
      <c r="V1297" t="s">
        <v>4335</v>
      </c>
      <c r="W1297"/>
      <c r="X1297"/>
      <c r="Y1297"/>
      <c r="Z1297"/>
      <c r="AA1297"/>
      <c r="AB1297"/>
      <c r="AC1297"/>
      <c r="AD1297"/>
      <c r="AE1297"/>
      <c r="AF1297"/>
      <c r="AG1297" t="s">
        <v>4308</v>
      </c>
      <c r="AH1297" s="115" t="s">
        <v>4308</v>
      </c>
    </row>
    <row r="1298" spans="1:35" ht="18" x14ac:dyDescent="0.25">
      <c r="A1298" s="235">
        <v>318137</v>
      </c>
      <c r="B1298" s="235" t="s">
        <v>5728</v>
      </c>
      <c r="C1298" s="235" t="s">
        <v>1011</v>
      </c>
      <c r="D1298" s="235" t="s">
        <v>245</v>
      </c>
      <c r="E1298"/>
      <c r="F1298" s="126"/>
      <c r="G1298" s="236"/>
      <c r="H1298"/>
      <c r="I1298" t="s">
        <v>107</v>
      </c>
      <c r="J1298" s="236"/>
      <c r="K1298"/>
      <c r="L1298"/>
      <c r="M1298"/>
      <c r="N1298"/>
      <c r="O1298"/>
      <c r="P1298"/>
      <c r="Q1298"/>
      <c r="U1298"/>
      <c r="V1298" t="s">
        <v>4334</v>
      </c>
      <c r="W1298" s="236"/>
      <c r="X1298"/>
      <c r="Y1298"/>
      <c r="Z1298"/>
      <c r="AA1298"/>
      <c r="AB1298"/>
      <c r="AC1298"/>
      <c r="AD1298"/>
      <c r="AE1298"/>
      <c r="AF1298"/>
      <c r="AG1298"/>
      <c r="AH1298" s="115" t="s">
        <v>4308</v>
      </c>
      <c r="AI1298" s="115" t="e">
        <f>VLOOKUP(A1298,'[2]دراسات قانونية'!$A$3:$E$600,1,0)</f>
        <v>#N/A</v>
      </c>
    </row>
    <row r="1299" spans="1:35" hidden="1" x14ac:dyDescent="0.25">
      <c r="A1299">
        <v>318142</v>
      </c>
      <c r="B1299" t="s">
        <v>5729</v>
      </c>
      <c r="C1299" t="s">
        <v>227</v>
      </c>
      <c r="D1299" t="s">
        <v>1654</v>
      </c>
      <c r="E1299" t="s">
        <v>77</v>
      </c>
      <c r="F1299" s="126">
        <v>31778</v>
      </c>
      <c r="G1299" t="s">
        <v>18</v>
      </c>
      <c r="H1299" t="s">
        <v>16</v>
      </c>
      <c r="I1299" t="s">
        <v>136</v>
      </c>
      <c r="J1299" t="s">
        <v>1226</v>
      </c>
      <c r="K1299"/>
      <c r="L1299" t="s">
        <v>18</v>
      </c>
      <c r="M1299"/>
      <c r="N1299"/>
      <c r="O1299"/>
      <c r="P1299"/>
      <c r="Q1299"/>
      <c r="U1299"/>
      <c r="V1299" t="s">
        <v>4335</v>
      </c>
      <c r="W1299"/>
      <c r="X1299"/>
      <c r="Y1299"/>
      <c r="Z1299"/>
      <c r="AA1299"/>
      <c r="AB1299"/>
      <c r="AC1299"/>
      <c r="AD1299"/>
      <c r="AE1299"/>
      <c r="AF1299"/>
      <c r="AG1299"/>
    </row>
    <row r="1300" spans="1:35" ht="18" hidden="1" x14ac:dyDescent="0.25">
      <c r="A1300" s="235">
        <v>318159</v>
      </c>
      <c r="B1300" s="235" t="s">
        <v>5730</v>
      </c>
      <c r="C1300" s="235" t="s">
        <v>339</v>
      </c>
      <c r="D1300" s="235" t="s">
        <v>1242</v>
      </c>
      <c r="E1300"/>
      <c r="F1300" s="126"/>
      <c r="G1300" s="236"/>
      <c r="H1300"/>
      <c r="I1300" t="s">
        <v>129</v>
      </c>
      <c r="J1300" s="236"/>
      <c r="K1300"/>
      <c r="L1300"/>
      <c r="M1300"/>
      <c r="N1300"/>
      <c r="O1300"/>
      <c r="P1300"/>
      <c r="Q1300"/>
      <c r="U1300"/>
      <c r="V1300" t="s">
        <v>4337</v>
      </c>
      <c r="W1300" s="236"/>
      <c r="X1300"/>
      <c r="Y1300"/>
      <c r="Z1300"/>
      <c r="AA1300"/>
      <c r="AB1300"/>
      <c r="AC1300"/>
      <c r="AD1300"/>
      <c r="AE1300"/>
      <c r="AF1300"/>
      <c r="AG1300"/>
      <c r="AH1300" s="115" t="s">
        <v>4308</v>
      </c>
    </row>
    <row r="1301" spans="1:35" ht="18" x14ac:dyDescent="0.25">
      <c r="A1301" s="235">
        <v>318160</v>
      </c>
      <c r="B1301" s="235" t="s">
        <v>5731</v>
      </c>
      <c r="C1301" s="235" t="s">
        <v>244</v>
      </c>
      <c r="D1301" s="235" t="s">
        <v>1242</v>
      </c>
      <c r="E1301"/>
      <c r="F1301" s="126"/>
      <c r="G1301" s="236"/>
      <c r="H1301"/>
      <c r="I1301" t="s">
        <v>107</v>
      </c>
      <c r="J1301" s="236"/>
      <c r="K1301"/>
      <c r="L1301"/>
      <c r="M1301"/>
      <c r="N1301"/>
      <c r="O1301"/>
      <c r="P1301"/>
      <c r="Q1301"/>
      <c r="U1301"/>
      <c r="V1301" t="s">
        <v>4335</v>
      </c>
      <c r="W1301" s="236"/>
      <c r="X1301"/>
      <c r="Y1301"/>
      <c r="Z1301"/>
      <c r="AA1301"/>
      <c r="AB1301"/>
      <c r="AC1301"/>
      <c r="AD1301"/>
      <c r="AE1301"/>
      <c r="AF1301"/>
      <c r="AG1301"/>
      <c r="AH1301" s="115" t="s">
        <v>4308</v>
      </c>
      <c r="AI1301" s="115" t="e">
        <f>VLOOKUP(A1301,'[2]دراسات قانونية'!$A$3:$E$600,1,0)</f>
        <v>#N/A</v>
      </c>
    </row>
    <row r="1302" spans="1:35" ht="18" x14ac:dyDescent="0.25">
      <c r="A1302" s="235">
        <v>318166</v>
      </c>
      <c r="B1302" s="235" t="s">
        <v>5732</v>
      </c>
      <c r="C1302" s="235" t="s">
        <v>227</v>
      </c>
      <c r="D1302" s="235" t="s">
        <v>832</v>
      </c>
      <c r="E1302"/>
      <c r="F1302" s="126"/>
      <c r="G1302" s="236"/>
      <c r="H1302"/>
      <c r="I1302" t="s">
        <v>107</v>
      </c>
      <c r="J1302" s="236"/>
      <c r="K1302"/>
      <c r="L1302"/>
      <c r="M1302"/>
      <c r="N1302"/>
      <c r="O1302"/>
      <c r="P1302"/>
      <c r="Q1302"/>
      <c r="U1302"/>
      <c r="V1302" t="s">
        <v>4335</v>
      </c>
      <c r="W1302" s="236"/>
      <c r="X1302"/>
      <c r="Y1302"/>
      <c r="Z1302"/>
      <c r="AA1302"/>
      <c r="AB1302"/>
      <c r="AC1302"/>
      <c r="AD1302"/>
      <c r="AE1302"/>
      <c r="AF1302"/>
      <c r="AG1302"/>
      <c r="AH1302" s="115" t="s">
        <v>4308</v>
      </c>
      <c r="AI1302" s="115" t="e">
        <f>VLOOKUP(A1302,'[2]دراسات قانونية'!$A$3:$E$600,1,0)</f>
        <v>#N/A</v>
      </c>
    </row>
    <row r="1303" spans="1:35" hidden="1" x14ac:dyDescent="0.25">
      <c r="A1303">
        <v>318168</v>
      </c>
      <c r="B1303" t="s">
        <v>5733</v>
      </c>
      <c r="C1303" t="s">
        <v>5734</v>
      </c>
      <c r="D1303" t="s">
        <v>437</v>
      </c>
      <c r="E1303" t="s">
        <v>76</v>
      </c>
      <c r="F1303" s="126">
        <v>26678</v>
      </c>
      <c r="G1303" t="s">
        <v>211</v>
      </c>
      <c r="H1303" t="s">
        <v>16</v>
      </c>
      <c r="I1303" t="s">
        <v>136</v>
      </c>
      <c r="J1303" t="s">
        <v>1226</v>
      </c>
      <c r="K1303"/>
      <c r="L1303" t="s">
        <v>18</v>
      </c>
      <c r="M1303"/>
      <c r="N1303"/>
      <c r="O1303"/>
      <c r="P1303"/>
      <c r="Q1303"/>
      <c r="U1303"/>
      <c r="V1303" t="s">
        <v>4334</v>
      </c>
      <c r="W1303"/>
      <c r="X1303"/>
      <c r="Y1303"/>
      <c r="Z1303"/>
      <c r="AA1303"/>
      <c r="AB1303"/>
      <c r="AC1303"/>
      <c r="AD1303"/>
      <c r="AE1303"/>
      <c r="AF1303"/>
      <c r="AG1303"/>
    </row>
    <row r="1304" spans="1:35" hidden="1" x14ac:dyDescent="0.25">
      <c r="A1304">
        <v>318174</v>
      </c>
      <c r="B1304" t="s">
        <v>5735</v>
      </c>
      <c r="C1304" t="s">
        <v>408</v>
      </c>
      <c r="D1304" t="s">
        <v>5594</v>
      </c>
      <c r="E1304" t="s">
        <v>77</v>
      </c>
      <c r="F1304" s="126">
        <v>29465</v>
      </c>
      <c r="G1304" t="s">
        <v>18</v>
      </c>
      <c r="H1304" t="s">
        <v>16</v>
      </c>
      <c r="I1304" t="s">
        <v>136</v>
      </c>
      <c r="J1304" t="s">
        <v>1226</v>
      </c>
      <c r="K1304"/>
      <c r="L1304" t="s">
        <v>18</v>
      </c>
      <c r="M1304"/>
      <c r="N1304"/>
      <c r="O1304"/>
      <c r="P1304"/>
      <c r="Q1304"/>
      <c r="U1304"/>
      <c r="V1304">
        <v>0</v>
      </c>
      <c r="W1304"/>
      <c r="X1304"/>
      <c r="Y1304"/>
      <c r="Z1304"/>
      <c r="AA1304"/>
      <c r="AB1304"/>
      <c r="AC1304"/>
      <c r="AD1304"/>
      <c r="AE1304"/>
      <c r="AF1304"/>
      <c r="AG1304"/>
    </row>
    <row r="1305" spans="1:35" hidden="1" x14ac:dyDescent="0.25">
      <c r="A1305" s="115">
        <v>318200</v>
      </c>
      <c r="B1305" s="115" t="s">
        <v>1706</v>
      </c>
      <c r="C1305" s="115" t="s">
        <v>360</v>
      </c>
      <c r="D1305" s="115" t="s">
        <v>1707</v>
      </c>
      <c r="E1305" s="115" t="s">
        <v>77</v>
      </c>
      <c r="F1305" s="237">
        <v>30492</v>
      </c>
      <c r="G1305" s="115" t="s">
        <v>18</v>
      </c>
      <c r="H1305" s="115" t="s">
        <v>16</v>
      </c>
      <c r="I1305" t="s">
        <v>199</v>
      </c>
      <c r="J1305" s="115" t="s">
        <v>1226</v>
      </c>
      <c r="L1305" s="115" t="s">
        <v>18</v>
      </c>
      <c r="U1305"/>
      <c r="V1305" t="s">
        <v>4334</v>
      </c>
      <c r="AH1305" s="115" t="s">
        <v>4308</v>
      </c>
    </row>
    <row r="1306" spans="1:35" x14ac:dyDescent="0.25">
      <c r="A1306" s="115">
        <v>318204</v>
      </c>
      <c r="B1306" s="115" t="s">
        <v>5736</v>
      </c>
      <c r="C1306" s="115" t="s">
        <v>1459</v>
      </c>
      <c r="D1306" s="115" t="s">
        <v>4607</v>
      </c>
      <c r="E1306" s="115" t="s">
        <v>76</v>
      </c>
      <c r="F1306" s="237"/>
      <c r="H1306" s="115" t="s">
        <v>16</v>
      </c>
      <c r="I1306" t="s">
        <v>107</v>
      </c>
      <c r="U1306"/>
      <c r="V1306" t="s">
        <v>4414</v>
      </c>
      <c r="AA1306" s="115" t="s">
        <v>4308</v>
      </c>
      <c r="AB1306" s="115" t="s">
        <v>4308</v>
      </c>
      <c r="AC1306" s="115" t="s">
        <v>4308</v>
      </c>
      <c r="AD1306" s="115" t="s">
        <v>4308</v>
      </c>
      <c r="AE1306" s="115" t="s">
        <v>4308</v>
      </c>
      <c r="AF1306" s="115" t="s">
        <v>4308</v>
      </c>
      <c r="AG1306" s="115" t="s">
        <v>4308</v>
      </c>
      <c r="AH1306" s="115" t="s">
        <v>4308</v>
      </c>
      <c r="AI1306" s="115" t="e">
        <f>VLOOKUP(A1306,'[2]دراسات قانونية'!$A$3:$E$600,1,0)</f>
        <v>#N/A</v>
      </c>
    </row>
    <row r="1307" spans="1:35" ht="18" hidden="1" x14ac:dyDescent="0.25">
      <c r="A1307" s="235">
        <v>318205</v>
      </c>
      <c r="B1307" s="235" t="s">
        <v>5737</v>
      </c>
      <c r="C1307" s="235" t="s">
        <v>212</v>
      </c>
      <c r="D1307" s="235" t="s">
        <v>1242</v>
      </c>
      <c r="E1307"/>
      <c r="F1307" s="126"/>
      <c r="G1307" s="236"/>
      <c r="H1307"/>
      <c r="I1307" t="s">
        <v>129</v>
      </c>
      <c r="J1307" s="236"/>
      <c r="K1307"/>
      <c r="L1307"/>
      <c r="M1307"/>
      <c r="N1307"/>
      <c r="O1307"/>
      <c r="P1307"/>
      <c r="Q1307"/>
      <c r="U1307"/>
      <c r="V1307" t="s">
        <v>4335</v>
      </c>
      <c r="W1307" s="236"/>
      <c r="X1307"/>
      <c r="Y1307"/>
      <c r="Z1307"/>
      <c r="AA1307"/>
      <c r="AB1307"/>
      <c r="AC1307"/>
      <c r="AD1307"/>
      <c r="AE1307"/>
      <c r="AF1307"/>
      <c r="AG1307"/>
      <c r="AH1307" s="115" t="s">
        <v>4308</v>
      </c>
    </row>
    <row r="1308" spans="1:35" ht="18" hidden="1" x14ac:dyDescent="0.25">
      <c r="A1308" s="235">
        <v>318209</v>
      </c>
      <c r="B1308" s="235" t="s">
        <v>5738</v>
      </c>
      <c r="C1308" s="235" t="s">
        <v>362</v>
      </c>
      <c r="D1308" s="235" t="s">
        <v>312</v>
      </c>
      <c r="E1308"/>
      <c r="F1308" s="126"/>
      <c r="G1308" s="236"/>
      <c r="H1308"/>
      <c r="I1308" t="s">
        <v>199</v>
      </c>
      <c r="J1308" s="236"/>
      <c r="K1308"/>
      <c r="L1308"/>
      <c r="M1308"/>
      <c r="N1308"/>
      <c r="O1308"/>
      <c r="P1308"/>
      <c r="Q1308"/>
      <c r="U1308"/>
      <c r="V1308" t="s">
        <v>4335</v>
      </c>
      <c r="W1308" s="236"/>
      <c r="X1308"/>
      <c r="Y1308"/>
      <c r="Z1308"/>
      <c r="AA1308"/>
      <c r="AB1308"/>
      <c r="AC1308"/>
      <c r="AD1308"/>
      <c r="AE1308"/>
      <c r="AF1308"/>
      <c r="AG1308"/>
      <c r="AH1308" s="115" t="s">
        <v>4308</v>
      </c>
    </row>
    <row r="1309" spans="1:35" ht="18" hidden="1" x14ac:dyDescent="0.25">
      <c r="A1309" s="235">
        <v>318213</v>
      </c>
      <c r="B1309" s="235" t="s">
        <v>5739</v>
      </c>
      <c r="C1309" s="235" t="s">
        <v>231</v>
      </c>
      <c r="D1309" s="235" t="s">
        <v>1242</v>
      </c>
      <c r="E1309"/>
      <c r="F1309" s="126"/>
      <c r="G1309" s="236"/>
      <c r="H1309"/>
      <c r="I1309" t="s">
        <v>136</v>
      </c>
      <c r="J1309" s="236"/>
      <c r="K1309"/>
      <c r="L1309"/>
      <c r="M1309"/>
      <c r="N1309"/>
      <c r="O1309"/>
      <c r="P1309"/>
      <c r="Q1309"/>
      <c r="U1309"/>
      <c r="V1309" t="s">
        <v>4335</v>
      </c>
      <c r="W1309" s="236"/>
      <c r="X1309"/>
      <c r="Y1309"/>
      <c r="Z1309"/>
      <c r="AA1309"/>
      <c r="AB1309"/>
      <c r="AC1309"/>
      <c r="AD1309"/>
      <c r="AE1309"/>
      <c r="AF1309"/>
      <c r="AG1309"/>
      <c r="AH1309" s="115" t="s">
        <v>4308</v>
      </c>
    </row>
    <row r="1310" spans="1:35" ht="18" hidden="1" x14ac:dyDescent="0.25">
      <c r="A1310" s="235">
        <v>318215</v>
      </c>
      <c r="B1310" s="235" t="s">
        <v>5740</v>
      </c>
      <c r="C1310" s="235" t="s">
        <v>451</v>
      </c>
      <c r="D1310" s="235" t="s">
        <v>450</v>
      </c>
      <c r="E1310"/>
      <c r="F1310" s="126"/>
      <c r="G1310" s="236"/>
      <c r="H1310"/>
      <c r="I1310" t="s">
        <v>136</v>
      </c>
      <c r="J1310" s="236"/>
      <c r="K1310"/>
      <c r="L1310"/>
      <c r="M1310"/>
      <c r="N1310"/>
      <c r="O1310"/>
      <c r="P1310"/>
      <c r="Q1310"/>
      <c r="U1310"/>
      <c r="V1310" t="s">
        <v>4335</v>
      </c>
      <c r="W1310" s="236"/>
      <c r="X1310"/>
      <c r="Y1310"/>
      <c r="Z1310"/>
      <c r="AA1310"/>
      <c r="AB1310"/>
      <c r="AC1310"/>
      <c r="AD1310"/>
      <c r="AE1310"/>
      <c r="AF1310"/>
      <c r="AG1310"/>
      <c r="AH1310" s="115" t="s">
        <v>4308</v>
      </c>
    </row>
    <row r="1311" spans="1:35" ht="18" hidden="1" x14ac:dyDescent="0.25">
      <c r="A1311" s="235">
        <v>318216</v>
      </c>
      <c r="B1311" s="235" t="s">
        <v>5741</v>
      </c>
      <c r="C1311" s="235" t="s">
        <v>339</v>
      </c>
      <c r="D1311" s="235" t="s">
        <v>1774</v>
      </c>
      <c r="E1311"/>
      <c r="F1311" s="126"/>
      <c r="G1311" s="236"/>
      <c r="H1311"/>
      <c r="I1311" t="s">
        <v>199</v>
      </c>
      <c r="J1311" s="236"/>
      <c r="K1311"/>
      <c r="L1311"/>
      <c r="M1311"/>
      <c r="N1311"/>
      <c r="O1311"/>
      <c r="P1311"/>
      <c r="Q1311"/>
      <c r="U1311"/>
      <c r="V1311" t="s">
        <v>4335</v>
      </c>
      <c r="W1311" s="236"/>
      <c r="X1311"/>
      <c r="Y1311"/>
      <c r="Z1311"/>
      <c r="AA1311"/>
      <c r="AB1311"/>
      <c r="AC1311"/>
      <c r="AD1311"/>
      <c r="AE1311"/>
      <c r="AF1311"/>
      <c r="AG1311"/>
      <c r="AH1311" s="115" t="s">
        <v>4308</v>
      </c>
    </row>
    <row r="1312" spans="1:35" ht="18" hidden="1" x14ac:dyDescent="0.25">
      <c r="A1312" s="235">
        <v>318220</v>
      </c>
      <c r="B1312" s="235" t="s">
        <v>5742</v>
      </c>
      <c r="C1312" s="235" t="s">
        <v>332</v>
      </c>
      <c r="D1312" s="235" t="s">
        <v>1242</v>
      </c>
      <c r="E1312"/>
      <c r="F1312" s="126"/>
      <c r="G1312" s="236"/>
      <c r="H1312"/>
      <c r="I1312" t="s">
        <v>129</v>
      </c>
      <c r="J1312" s="236"/>
      <c r="K1312"/>
      <c r="L1312"/>
      <c r="M1312"/>
      <c r="N1312"/>
      <c r="O1312"/>
      <c r="P1312"/>
      <c r="Q1312"/>
      <c r="U1312"/>
      <c r="V1312" t="s">
        <v>4335</v>
      </c>
      <c r="W1312" s="236"/>
      <c r="X1312"/>
      <c r="Y1312"/>
      <c r="Z1312"/>
      <c r="AA1312"/>
      <c r="AB1312"/>
      <c r="AC1312"/>
      <c r="AD1312"/>
      <c r="AE1312"/>
      <c r="AF1312"/>
      <c r="AG1312"/>
      <c r="AH1312" s="115" t="s">
        <v>4308</v>
      </c>
    </row>
    <row r="1313" spans="1:35" ht="18" hidden="1" x14ac:dyDescent="0.25">
      <c r="A1313" s="235">
        <v>318258</v>
      </c>
      <c r="B1313" s="235" t="s">
        <v>5743</v>
      </c>
      <c r="C1313" s="235" t="s">
        <v>246</v>
      </c>
      <c r="D1313" s="235" t="s">
        <v>1242</v>
      </c>
      <c r="E1313"/>
      <c r="F1313" s="126"/>
      <c r="G1313" s="236"/>
      <c r="H1313"/>
      <c r="I1313" t="s">
        <v>129</v>
      </c>
      <c r="J1313" s="236"/>
      <c r="K1313"/>
      <c r="L1313"/>
      <c r="M1313"/>
      <c r="N1313"/>
      <c r="O1313"/>
      <c r="P1313"/>
      <c r="Q1313"/>
      <c r="U1313"/>
      <c r="V1313" t="s">
        <v>4335</v>
      </c>
      <c r="W1313" s="236"/>
      <c r="X1313"/>
      <c r="Y1313"/>
      <c r="Z1313"/>
      <c r="AA1313"/>
      <c r="AB1313"/>
      <c r="AC1313"/>
      <c r="AD1313"/>
      <c r="AE1313"/>
      <c r="AF1313"/>
      <c r="AG1313"/>
    </row>
    <row r="1314" spans="1:35" hidden="1" x14ac:dyDescent="0.25">
      <c r="A1314">
        <v>318261</v>
      </c>
      <c r="B1314" t="s">
        <v>5744</v>
      </c>
      <c r="C1314" t="s">
        <v>1000</v>
      </c>
      <c r="D1314" t="s">
        <v>5745</v>
      </c>
      <c r="E1314" t="s">
        <v>77</v>
      </c>
      <c r="F1314" s="126">
        <v>33974</v>
      </c>
      <c r="G1314" t="s">
        <v>243</v>
      </c>
      <c r="H1314" t="s">
        <v>16</v>
      </c>
      <c r="I1314" t="s">
        <v>129</v>
      </c>
      <c r="J1314"/>
      <c r="K1314"/>
      <c r="L1314"/>
      <c r="M1314"/>
      <c r="N1314"/>
      <c r="O1314"/>
      <c r="P1314"/>
      <c r="Q1314"/>
      <c r="U1314"/>
      <c r="V1314" t="s">
        <v>4334</v>
      </c>
      <c r="W1314"/>
      <c r="X1314"/>
      <c r="Y1314"/>
      <c r="Z1314"/>
      <c r="AA1314"/>
      <c r="AB1314"/>
      <c r="AC1314"/>
      <c r="AD1314" t="s">
        <v>4308</v>
      </c>
      <c r="AE1314" t="s">
        <v>4308</v>
      </c>
      <c r="AF1314" t="s">
        <v>4308</v>
      </c>
      <c r="AG1314" t="s">
        <v>4308</v>
      </c>
      <c r="AH1314" s="115" t="s">
        <v>4308</v>
      </c>
    </row>
    <row r="1315" spans="1:35" hidden="1" x14ac:dyDescent="0.25">
      <c r="A1315">
        <v>318268</v>
      </c>
      <c r="B1315" t="s">
        <v>5746</v>
      </c>
      <c r="C1315" t="s">
        <v>662</v>
      </c>
      <c r="D1315" t="s">
        <v>222</v>
      </c>
      <c r="E1315" t="s">
        <v>76</v>
      </c>
      <c r="F1315" s="126">
        <v>31262</v>
      </c>
      <c r="G1315" t="s">
        <v>5747</v>
      </c>
      <c r="H1315" t="s">
        <v>16</v>
      </c>
      <c r="I1315" t="s">
        <v>136</v>
      </c>
      <c r="J1315" t="s">
        <v>1226</v>
      </c>
      <c r="K1315"/>
      <c r="L1315" t="s">
        <v>47</v>
      </c>
      <c r="M1315"/>
      <c r="N1315"/>
      <c r="O1315"/>
      <c r="P1315"/>
      <c r="Q1315"/>
      <c r="U1315"/>
      <c r="V1315">
        <v>0</v>
      </c>
      <c r="W1315"/>
      <c r="X1315"/>
      <c r="Y1315"/>
      <c r="Z1315"/>
      <c r="AA1315"/>
      <c r="AB1315"/>
      <c r="AC1315"/>
      <c r="AD1315"/>
      <c r="AE1315"/>
      <c r="AF1315"/>
      <c r="AG1315"/>
    </row>
    <row r="1316" spans="1:35" hidden="1" x14ac:dyDescent="0.25">
      <c r="A1316">
        <v>318289</v>
      </c>
      <c r="B1316" t="s">
        <v>5748</v>
      </c>
      <c r="C1316" t="s">
        <v>5621</v>
      </c>
      <c r="D1316" t="s">
        <v>562</v>
      </c>
      <c r="E1316" t="s">
        <v>76</v>
      </c>
      <c r="F1316" s="126">
        <v>31653</v>
      </c>
      <c r="G1316" t="s">
        <v>18</v>
      </c>
      <c r="H1316" t="s">
        <v>16</v>
      </c>
      <c r="I1316" t="s">
        <v>129</v>
      </c>
      <c r="J1316" t="s">
        <v>1226</v>
      </c>
      <c r="K1316"/>
      <c r="L1316" t="s">
        <v>18</v>
      </c>
      <c r="M1316"/>
      <c r="N1316"/>
      <c r="O1316"/>
      <c r="P1316"/>
      <c r="Q1316"/>
      <c r="U1316"/>
      <c r="V1316" t="s">
        <v>16623</v>
      </c>
      <c r="W1316"/>
      <c r="X1316"/>
      <c r="Y1316"/>
      <c r="Z1316"/>
      <c r="AA1316"/>
      <c r="AB1316"/>
      <c r="AC1316"/>
      <c r="AD1316"/>
      <c r="AE1316"/>
      <c r="AF1316"/>
      <c r="AG1316"/>
    </row>
    <row r="1317" spans="1:35" ht="18" x14ac:dyDescent="0.25">
      <c r="A1317" s="235">
        <v>318313</v>
      </c>
      <c r="B1317" s="235" t="s">
        <v>5749</v>
      </c>
      <c r="C1317" s="235" t="s">
        <v>665</v>
      </c>
      <c r="D1317" s="235" t="s">
        <v>521</v>
      </c>
      <c r="E1317"/>
      <c r="F1317" s="126"/>
      <c r="G1317" s="236"/>
      <c r="H1317"/>
      <c r="I1317" t="s">
        <v>107</v>
      </c>
      <c r="J1317" s="236"/>
      <c r="K1317"/>
      <c r="L1317"/>
      <c r="M1317"/>
      <c r="N1317"/>
      <c r="O1317"/>
      <c r="P1317"/>
      <c r="Q1317"/>
      <c r="U1317"/>
      <c r="V1317" t="s">
        <v>4335</v>
      </c>
      <c r="W1317" s="236"/>
      <c r="X1317"/>
      <c r="Y1317"/>
      <c r="Z1317"/>
      <c r="AA1317"/>
      <c r="AB1317"/>
      <c r="AC1317"/>
      <c r="AD1317"/>
      <c r="AE1317"/>
      <c r="AF1317"/>
      <c r="AG1317"/>
      <c r="AH1317" s="115" t="s">
        <v>4308</v>
      </c>
      <c r="AI1317" s="115" t="e">
        <f>VLOOKUP(A1317,'[2]دراسات قانونية'!$A$3:$E$600,1,0)</f>
        <v>#N/A</v>
      </c>
    </row>
    <row r="1318" spans="1:35" ht="18" hidden="1" x14ac:dyDescent="0.25">
      <c r="A1318" s="235">
        <v>318314</v>
      </c>
      <c r="B1318" s="235" t="s">
        <v>5750</v>
      </c>
      <c r="C1318" s="235" t="s">
        <v>495</v>
      </c>
      <c r="D1318" s="235"/>
      <c r="E1318"/>
      <c r="F1318" s="126"/>
      <c r="G1318" s="236"/>
      <c r="H1318"/>
      <c r="I1318" t="s">
        <v>129</v>
      </c>
      <c r="J1318" s="236"/>
      <c r="K1318"/>
      <c r="L1318"/>
      <c r="M1318"/>
      <c r="N1318"/>
      <c r="O1318"/>
      <c r="P1318"/>
      <c r="Q1318"/>
      <c r="U1318"/>
      <c r="V1318" t="s">
        <v>4335</v>
      </c>
      <c r="W1318" s="236"/>
      <c r="X1318"/>
      <c r="Y1318"/>
      <c r="Z1318"/>
      <c r="AA1318"/>
      <c r="AB1318"/>
      <c r="AC1318"/>
      <c r="AD1318"/>
      <c r="AE1318"/>
      <c r="AF1318"/>
      <c r="AG1318"/>
      <c r="AH1318" s="115" t="s">
        <v>4308</v>
      </c>
    </row>
    <row r="1319" spans="1:35" ht="18" hidden="1" x14ac:dyDescent="0.25">
      <c r="A1319" s="235">
        <v>318320</v>
      </c>
      <c r="B1319" s="235" t="s">
        <v>5751</v>
      </c>
      <c r="C1319" s="235" t="s">
        <v>264</v>
      </c>
      <c r="D1319" s="235" t="s">
        <v>281</v>
      </c>
      <c r="E1319"/>
      <c r="F1319" s="126"/>
      <c r="G1319" s="236"/>
      <c r="H1319"/>
      <c r="I1319" t="s">
        <v>136</v>
      </c>
      <c r="J1319" s="236"/>
      <c r="K1319"/>
      <c r="L1319"/>
      <c r="M1319"/>
      <c r="N1319"/>
      <c r="O1319"/>
      <c r="P1319"/>
      <c r="Q1319"/>
      <c r="U1319"/>
      <c r="V1319" t="s">
        <v>4335</v>
      </c>
      <c r="W1319" s="236"/>
      <c r="X1319"/>
      <c r="Y1319"/>
      <c r="Z1319"/>
      <c r="AA1319"/>
      <c r="AB1319"/>
      <c r="AC1319"/>
      <c r="AD1319"/>
      <c r="AE1319"/>
      <c r="AF1319"/>
      <c r="AG1319"/>
      <c r="AH1319" s="115" t="s">
        <v>4308</v>
      </c>
    </row>
    <row r="1320" spans="1:35" hidden="1" x14ac:dyDescent="0.25">
      <c r="A1320">
        <v>318328</v>
      </c>
      <c r="B1320" t="s">
        <v>5752</v>
      </c>
      <c r="C1320" t="s">
        <v>377</v>
      </c>
      <c r="D1320" t="s">
        <v>1107</v>
      </c>
      <c r="E1320" t="s">
        <v>76</v>
      </c>
      <c r="F1320" s="126">
        <v>24849</v>
      </c>
      <c r="G1320" t="s">
        <v>805</v>
      </c>
      <c r="H1320" t="s">
        <v>16</v>
      </c>
      <c r="I1320" t="s">
        <v>136</v>
      </c>
      <c r="J1320" t="s">
        <v>1226</v>
      </c>
      <c r="K1320"/>
      <c r="L1320" t="s">
        <v>40</v>
      </c>
      <c r="M1320"/>
      <c r="N1320"/>
      <c r="O1320"/>
      <c r="P1320"/>
      <c r="Q1320"/>
      <c r="U1320"/>
      <c r="V1320" t="s">
        <v>16623</v>
      </c>
      <c r="W1320"/>
      <c r="X1320"/>
      <c r="Y1320"/>
      <c r="Z1320"/>
      <c r="AA1320"/>
      <c r="AB1320"/>
      <c r="AC1320"/>
      <c r="AD1320"/>
      <c r="AE1320"/>
      <c r="AF1320"/>
      <c r="AG1320"/>
    </row>
    <row r="1321" spans="1:35" hidden="1" x14ac:dyDescent="0.25">
      <c r="A1321" s="115">
        <v>318342</v>
      </c>
      <c r="B1321" s="115" t="s">
        <v>3466</v>
      </c>
      <c r="C1321" s="115" t="s">
        <v>1384</v>
      </c>
      <c r="D1321" s="115" t="s">
        <v>1235</v>
      </c>
      <c r="E1321" s="115" t="s">
        <v>77</v>
      </c>
      <c r="F1321" s="237">
        <v>32138</v>
      </c>
      <c r="G1321" s="115" t="s">
        <v>3467</v>
      </c>
      <c r="H1321" s="115" t="s">
        <v>16</v>
      </c>
      <c r="I1321" t="s">
        <v>199</v>
      </c>
      <c r="J1321" s="115" t="s">
        <v>1226</v>
      </c>
      <c r="L1321" s="115" t="s">
        <v>40</v>
      </c>
      <c r="U1321"/>
      <c r="V1321">
        <v>0</v>
      </c>
    </row>
    <row r="1322" spans="1:35" ht="18" hidden="1" x14ac:dyDescent="0.25">
      <c r="A1322" s="235">
        <v>318346</v>
      </c>
      <c r="B1322" s="235" t="s">
        <v>5753</v>
      </c>
      <c r="C1322" s="235" t="s">
        <v>5754</v>
      </c>
      <c r="D1322" s="235" t="s">
        <v>1242</v>
      </c>
      <c r="E1322"/>
      <c r="F1322" s="126"/>
      <c r="G1322" s="236"/>
      <c r="H1322"/>
      <c r="I1322" t="s">
        <v>136</v>
      </c>
      <c r="J1322" s="236"/>
      <c r="K1322"/>
      <c r="L1322"/>
      <c r="M1322"/>
      <c r="N1322"/>
      <c r="O1322"/>
      <c r="P1322"/>
      <c r="Q1322"/>
      <c r="U1322"/>
      <c r="V1322" t="s">
        <v>4335</v>
      </c>
      <c r="W1322" s="236"/>
      <c r="X1322"/>
      <c r="Y1322"/>
      <c r="Z1322"/>
      <c r="AA1322"/>
      <c r="AB1322"/>
      <c r="AC1322"/>
      <c r="AD1322"/>
      <c r="AE1322"/>
      <c r="AF1322"/>
      <c r="AG1322"/>
      <c r="AH1322" s="115" t="s">
        <v>4308</v>
      </c>
    </row>
    <row r="1323" spans="1:35" ht="18" hidden="1" x14ac:dyDescent="0.25">
      <c r="A1323" s="235">
        <v>318360</v>
      </c>
      <c r="B1323" s="235" t="s">
        <v>5755</v>
      </c>
      <c r="C1323" s="235" t="s">
        <v>442</v>
      </c>
      <c r="D1323" s="235" t="s">
        <v>1242</v>
      </c>
      <c r="E1323"/>
      <c r="F1323" s="126"/>
      <c r="G1323" s="236"/>
      <c r="H1323"/>
      <c r="I1323" t="s">
        <v>129</v>
      </c>
      <c r="J1323" s="236"/>
      <c r="K1323"/>
      <c r="L1323"/>
      <c r="M1323"/>
      <c r="N1323"/>
      <c r="O1323"/>
      <c r="P1323"/>
      <c r="Q1323"/>
      <c r="U1323"/>
      <c r="V1323" t="s">
        <v>4337</v>
      </c>
      <c r="W1323" s="236"/>
      <c r="X1323"/>
      <c r="Y1323"/>
      <c r="Z1323"/>
      <c r="AA1323"/>
      <c r="AB1323"/>
      <c r="AC1323"/>
      <c r="AD1323"/>
      <c r="AE1323"/>
      <c r="AF1323"/>
      <c r="AG1323"/>
      <c r="AH1323" s="115" t="s">
        <v>4308</v>
      </c>
    </row>
    <row r="1324" spans="1:35" ht="18" hidden="1" x14ac:dyDescent="0.25">
      <c r="A1324" s="235">
        <v>318375</v>
      </c>
      <c r="B1324" s="235" t="s">
        <v>5756</v>
      </c>
      <c r="C1324" s="235" t="s">
        <v>227</v>
      </c>
      <c r="D1324" s="235" t="s">
        <v>746</v>
      </c>
      <c r="E1324"/>
      <c r="F1324" s="126"/>
      <c r="G1324" s="236"/>
      <c r="H1324"/>
      <c r="I1324" t="s">
        <v>199</v>
      </c>
      <c r="J1324" s="236"/>
      <c r="K1324"/>
      <c r="L1324"/>
      <c r="M1324"/>
      <c r="N1324"/>
      <c r="O1324"/>
      <c r="P1324"/>
      <c r="Q1324"/>
      <c r="U1324"/>
      <c r="V1324">
        <v>0</v>
      </c>
      <c r="W1324" s="236"/>
      <c r="X1324"/>
      <c r="Y1324"/>
      <c r="Z1324"/>
      <c r="AA1324"/>
      <c r="AB1324"/>
      <c r="AC1324"/>
      <c r="AD1324"/>
      <c r="AE1324"/>
      <c r="AF1324"/>
      <c r="AG1324"/>
      <c r="AH1324" s="115" t="s">
        <v>4308</v>
      </c>
    </row>
    <row r="1325" spans="1:35" hidden="1" x14ac:dyDescent="0.25">
      <c r="A1325">
        <v>318377</v>
      </c>
      <c r="B1325" t="s">
        <v>5757</v>
      </c>
      <c r="C1325" t="s">
        <v>1509</v>
      </c>
      <c r="D1325" t="s">
        <v>230</v>
      </c>
      <c r="E1325" t="s">
        <v>77</v>
      </c>
      <c r="F1325" s="126">
        <v>33124</v>
      </c>
      <c r="G1325" t="s">
        <v>1031</v>
      </c>
      <c r="H1325" t="s">
        <v>16</v>
      </c>
      <c r="I1325" t="s">
        <v>136</v>
      </c>
      <c r="J1325" t="s">
        <v>1226</v>
      </c>
      <c r="K1325"/>
      <c r="L1325" t="s">
        <v>73</v>
      </c>
      <c r="M1325"/>
      <c r="N1325"/>
      <c r="O1325"/>
      <c r="P1325"/>
      <c r="Q1325"/>
      <c r="R1325" s="115">
        <v>9155</v>
      </c>
      <c r="S1325" s="115">
        <v>45718</v>
      </c>
      <c r="T1325" s="115">
        <v>50000</v>
      </c>
      <c r="U1325"/>
      <c r="V1325">
        <v>0</v>
      </c>
      <c r="W1325"/>
      <c r="X1325"/>
      <c r="Y1325"/>
      <c r="Z1325"/>
      <c r="AA1325"/>
      <c r="AB1325"/>
      <c r="AC1325"/>
      <c r="AD1325"/>
      <c r="AE1325"/>
      <c r="AF1325"/>
      <c r="AG1325"/>
    </row>
    <row r="1326" spans="1:35" ht="18" x14ac:dyDescent="0.25">
      <c r="A1326" s="235">
        <v>318383</v>
      </c>
      <c r="B1326" s="235" t="s">
        <v>5758</v>
      </c>
      <c r="C1326" s="235" t="s">
        <v>664</v>
      </c>
      <c r="D1326" s="235" t="s">
        <v>433</v>
      </c>
      <c r="E1326"/>
      <c r="F1326" s="126"/>
      <c r="G1326" s="236"/>
      <c r="H1326"/>
      <c r="I1326" t="s">
        <v>107</v>
      </c>
      <c r="J1326" s="236"/>
      <c r="K1326"/>
      <c r="L1326"/>
      <c r="M1326"/>
      <c r="N1326"/>
      <c r="O1326"/>
      <c r="P1326"/>
      <c r="Q1326"/>
      <c r="U1326"/>
      <c r="V1326" t="s">
        <v>4335</v>
      </c>
      <c r="W1326" s="236"/>
      <c r="X1326"/>
      <c r="Y1326"/>
      <c r="Z1326"/>
      <c r="AA1326"/>
      <c r="AB1326"/>
      <c r="AC1326"/>
      <c r="AD1326"/>
      <c r="AE1326"/>
      <c r="AF1326"/>
      <c r="AG1326"/>
      <c r="AH1326" s="115" t="s">
        <v>4308</v>
      </c>
      <c r="AI1326" s="115" t="e">
        <f>VLOOKUP(A1326,'[2]دراسات قانونية'!$A$3:$E$600,1,0)</f>
        <v>#N/A</v>
      </c>
    </row>
    <row r="1327" spans="1:35" hidden="1" x14ac:dyDescent="0.25">
      <c r="A1327">
        <v>318400</v>
      </c>
      <c r="B1327" t="s">
        <v>5759</v>
      </c>
      <c r="C1327" t="s">
        <v>244</v>
      </c>
      <c r="D1327" t="s">
        <v>265</v>
      </c>
      <c r="E1327" t="s">
        <v>76</v>
      </c>
      <c r="F1327" s="126"/>
      <c r="G1327"/>
      <c r="H1327" t="s">
        <v>16</v>
      </c>
      <c r="I1327" t="s">
        <v>129</v>
      </c>
      <c r="J1327"/>
      <c r="K1327"/>
      <c r="L1327"/>
      <c r="M1327"/>
      <c r="N1327"/>
      <c r="O1327"/>
      <c r="P1327"/>
      <c r="Q1327"/>
      <c r="U1327"/>
      <c r="V1327" t="s">
        <v>4414</v>
      </c>
      <c r="W1327"/>
      <c r="X1327"/>
      <c r="Y1327"/>
      <c r="Z1327"/>
      <c r="AA1327" t="s">
        <v>4308</v>
      </c>
      <c r="AB1327" t="s">
        <v>4308</v>
      </c>
      <c r="AC1327" t="s">
        <v>4308</v>
      </c>
      <c r="AD1327" t="s">
        <v>4308</v>
      </c>
      <c r="AE1327" t="s">
        <v>4308</v>
      </c>
      <c r="AF1327" t="s">
        <v>4308</v>
      </c>
      <c r="AG1327" t="s">
        <v>4308</v>
      </c>
      <c r="AH1327" s="115" t="s">
        <v>4308</v>
      </c>
    </row>
    <row r="1328" spans="1:35" hidden="1" x14ac:dyDescent="0.25">
      <c r="A1328">
        <v>318412</v>
      </c>
      <c r="B1328" t="s">
        <v>5760</v>
      </c>
      <c r="C1328" t="s">
        <v>332</v>
      </c>
      <c r="D1328" t="s">
        <v>1242</v>
      </c>
      <c r="E1328" t="s">
        <v>76</v>
      </c>
      <c r="F1328" s="126"/>
      <c r="G1328"/>
      <c r="H1328" t="s">
        <v>16</v>
      </c>
      <c r="I1328" t="s">
        <v>136</v>
      </c>
      <c r="J1328"/>
      <c r="K1328"/>
      <c r="L1328"/>
      <c r="M1328"/>
      <c r="N1328"/>
      <c r="O1328"/>
      <c r="P1328"/>
      <c r="Q1328"/>
      <c r="U1328"/>
      <c r="V1328" t="s">
        <v>4335</v>
      </c>
      <c r="W1328"/>
      <c r="X1328"/>
      <c r="Y1328"/>
      <c r="Z1328"/>
      <c r="AA1328"/>
      <c r="AB1328"/>
      <c r="AC1328"/>
      <c r="AD1328" t="s">
        <v>4308</v>
      </c>
      <c r="AE1328" t="s">
        <v>4308</v>
      </c>
      <c r="AF1328" t="s">
        <v>4308</v>
      </c>
      <c r="AG1328" t="s">
        <v>4308</v>
      </c>
      <c r="AH1328" s="115" t="s">
        <v>4308</v>
      </c>
    </row>
    <row r="1329" spans="1:35" hidden="1" x14ac:dyDescent="0.25">
      <c r="A1329" s="115">
        <v>318416</v>
      </c>
      <c r="B1329" s="115" t="s">
        <v>1773</v>
      </c>
      <c r="C1329" s="115" t="s">
        <v>523</v>
      </c>
      <c r="D1329" s="115" t="s">
        <v>1774</v>
      </c>
      <c r="E1329" s="115" t="s">
        <v>76</v>
      </c>
      <c r="F1329" s="237">
        <v>28345</v>
      </c>
      <c r="G1329" s="115" t="s">
        <v>18</v>
      </c>
      <c r="H1329" s="115" t="s">
        <v>16</v>
      </c>
      <c r="I1329" t="s">
        <v>199</v>
      </c>
      <c r="U1329"/>
      <c r="V1329" t="s">
        <v>16604</v>
      </c>
      <c r="AH1329" s="115" t="s">
        <v>4308</v>
      </c>
    </row>
    <row r="1330" spans="1:35" ht="18" hidden="1" x14ac:dyDescent="0.25">
      <c r="A1330" s="235">
        <v>318424</v>
      </c>
      <c r="B1330" s="235" t="s">
        <v>5761</v>
      </c>
      <c r="C1330" s="235" t="s">
        <v>495</v>
      </c>
      <c r="D1330" s="235" t="s">
        <v>701</v>
      </c>
      <c r="E1330"/>
      <c r="F1330" s="126"/>
      <c r="G1330" s="236"/>
      <c r="H1330"/>
      <c r="I1330" t="s">
        <v>136</v>
      </c>
      <c r="J1330" s="236"/>
      <c r="K1330"/>
      <c r="L1330"/>
      <c r="M1330"/>
      <c r="N1330"/>
      <c r="O1330"/>
      <c r="P1330"/>
      <c r="Q1330"/>
      <c r="U1330"/>
      <c r="V1330" t="s">
        <v>4335</v>
      </c>
      <c r="W1330" s="236"/>
      <c r="X1330"/>
      <c r="Y1330"/>
      <c r="Z1330"/>
      <c r="AA1330"/>
      <c r="AB1330"/>
      <c r="AC1330"/>
      <c r="AD1330"/>
      <c r="AE1330"/>
      <c r="AF1330"/>
      <c r="AG1330"/>
      <c r="AH1330" s="115" t="s">
        <v>4308</v>
      </c>
    </row>
    <row r="1331" spans="1:35" ht="18" hidden="1" x14ac:dyDescent="0.25">
      <c r="A1331" s="235">
        <v>318437</v>
      </c>
      <c r="B1331" s="235" t="s">
        <v>5762</v>
      </c>
      <c r="C1331" s="235" t="s">
        <v>305</v>
      </c>
      <c r="D1331" s="235" t="s">
        <v>1242</v>
      </c>
      <c r="E1331"/>
      <c r="F1331" s="126"/>
      <c r="G1331" s="236"/>
      <c r="H1331"/>
      <c r="I1331" t="s">
        <v>129</v>
      </c>
      <c r="J1331" s="236"/>
      <c r="K1331"/>
      <c r="L1331"/>
      <c r="M1331"/>
      <c r="N1331"/>
      <c r="O1331"/>
      <c r="P1331"/>
      <c r="Q1331"/>
      <c r="U1331"/>
      <c r="V1331" t="s">
        <v>4335</v>
      </c>
      <c r="W1331" s="236"/>
      <c r="X1331"/>
      <c r="Y1331"/>
      <c r="Z1331"/>
      <c r="AA1331"/>
      <c r="AB1331"/>
      <c r="AC1331"/>
      <c r="AD1331"/>
      <c r="AE1331"/>
      <c r="AF1331"/>
      <c r="AG1331"/>
      <c r="AH1331" s="115" t="s">
        <v>4308</v>
      </c>
    </row>
    <row r="1332" spans="1:35" ht="18" hidden="1" x14ac:dyDescent="0.25">
      <c r="A1332" s="235">
        <v>318441</v>
      </c>
      <c r="B1332" s="235" t="s">
        <v>5763</v>
      </c>
      <c r="C1332" s="235" t="s">
        <v>1004</v>
      </c>
      <c r="D1332" s="235" t="s">
        <v>1242</v>
      </c>
      <c r="E1332"/>
      <c r="F1332" s="126"/>
      <c r="G1332" s="236"/>
      <c r="H1332"/>
      <c r="I1332" t="s">
        <v>129</v>
      </c>
      <c r="J1332" s="236"/>
      <c r="K1332"/>
      <c r="L1332"/>
      <c r="M1332"/>
      <c r="N1332"/>
      <c r="O1332"/>
      <c r="P1332"/>
      <c r="Q1332"/>
      <c r="U1332"/>
      <c r="V1332" t="s">
        <v>4335</v>
      </c>
      <c r="W1332" s="236"/>
      <c r="X1332"/>
      <c r="Y1332"/>
      <c r="Z1332"/>
      <c r="AA1332"/>
      <c r="AB1332"/>
      <c r="AC1332"/>
      <c r="AD1332"/>
      <c r="AE1332"/>
      <c r="AF1332"/>
      <c r="AG1332"/>
      <c r="AH1332" s="115" t="s">
        <v>4308</v>
      </c>
    </row>
    <row r="1333" spans="1:35" ht="18" hidden="1" x14ac:dyDescent="0.25">
      <c r="A1333" s="235">
        <v>318442</v>
      </c>
      <c r="B1333" s="235" t="s">
        <v>5764</v>
      </c>
      <c r="C1333" s="235" t="s">
        <v>417</v>
      </c>
      <c r="D1333" s="235" t="s">
        <v>1242</v>
      </c>
      <c r="E1333"/>
      <c r="F1333" s="126"/>
      <c r="G1333" s="236"/>
      <c r="H1333"/>
      <c r="I1333" t="s">
        <v>129</v>
      </c>
      <c r="J1333" s="236"/>
      <c r="K1333"/>
      <c r="L1333"/>
      <c r="M1333"/>
      <c r="N1333"/>
      <c r="O1333"/>
      <c r="P1333"/>
      <c r="Q1333"/>
      <c r="U1333"/>
      <c r="V1333" t="s">
        <v>4334</v>
      </c>
      <c r="W1333" s="236"/>
      <c r="X1333"/>
      <c r="Y1333"/>
      <c r="Z1333"/>
      <c r="AA1333"/>
      <c r="AB1333"/>
      <c r="AC1333"/>
      <c r="AD1333"/>
      <c r="AE1333"/>
      <c r="AF1333"/>
      <c r="AG1333"/>
      <c r="AH1333" s="115" t="s">
        <v>4308</v>
      </c>
    </row>
    <row r="1334" spans="1:35" ht="18" hidden="1" x14ac:dyDescent="0.25">
      <c r="A1334" s="235">
        <v>318444</v>
      </c>
      <c r="B1334" s="235" t="s">
        <v>5765</v>
      </c>
      <c r="C1334" s="235" t="s">
        <v>5766</v>
      </c>
      <c r="D1334" s="235" t="s">
        <v>1242</v>
      </c>
      <c r="E1334"/>
      <c r="F1334" s="126"/>
      <c r="G1334" s="236"/>
      <c r="H1334"/>
      <c r="I1334" t="s">
        <v>129</v>
      </c>
      <c r="J1334" s="236"/>
      <c r="K1334"/>
      <c r="L1334"/>
      <c r="M1334"/>
      <c r="N1334"/>
      <c r="O1334"/>
      <c r="P1334"/>
      <c r="Q1334"/>
      <c r="U1334"/>
      <c r="V1334" t="s">
        <v>4335</v>
      </c>
      <c r="W1334" s="236"/>
      <c r="X1334"/>
      <c r="Y1334"/>
      <c r="Z1334"/>
      <c r="AA1334"/>
      <c r="AB1334"/>
      <c r="AC1334"/>
      <c r="AD1334"/>
      <c r="AE1334"/>
      <c r="AF1334"/>
      <c r="AG1334"/>
      <c r="AH1334" s="115" t="s">
        <v>4308</v>
      </c>
    </row>
    <row r="1335" spans="1:35" hidden="1" x14ac:dyDescent="0.25">
      <c r="A1335">
        <v>318451</v>
      </c>
      <c r="B1335" t="s">
        <v>5767</v>
      </c>
      <c r="C1335" t="s">
        <v>5621</v>
      </c>
      <c r="D1335" t="s">
        <v>5768</v>
      </c>
      <c r="E1335" t="s">
        <v>77</v>
      </c>
      <c r="F1335" s="126">
        <v>29864</v>
      </c>
      <c r="G1335" t="s">
        <v>211</v>
      </c>
      <c r="H1335" t="s">
        <v>16</v>
      </c>
      <c r="I1335" t="s">
        <v>136</v>
      </c>
      <c r="J1335" t="s">
        <v>1226</v>
      </c>
      <c r="K1335"/>
      <c r="L1335" t="s">
        <v>30</v>
      </c>
      <c r="M1335"/>
      <c r="N1335"/>
      <c r="O1335"/>
      <c r="P1335"/>
      <c r="Q1335"/>
      <c r="U1335"/>
      <c r="V1335" t="s">
        <v>4334</v>
      </c>
      <c r="W1335"/>
      <c r="X1335"/>
      <c r="Y1335"/>
      <c r="Z1335"/>
      <c r="AA1335"/>
      <c r="AB1335"/>
      <c r="AC1335"/>
      <c r="AD1335"/>
      <c r="AE1335"/>
      <c r="AF1335"/>
      <c r="AG1335"/>
    </row>
    <row r="1336" spans="1:35" ht="18" hidden="1" x14ac:dyDescent="0.25">
      <c r="A1336" s="235">
        <v>318455</v>
      </c>
      <c r="B1336" s="235" t="s">
        <v>5769</v>
      </c>
      <c r="C1336" s="235" t="s">
        <v>212</v>
      </c>
      <c r="D1336" s="235" t="s">
        <v>1242</v>
      </c>
      <c r="E1336"/>
      <c r="F1336" s="126"/>
      <c r="G1336" s="236"/>
      <c r="H1336"/>
      <c r="I1336" t="s">
        <v>136</v>
      </c>
      <c r="J1336" s="236"/>
      <c r="K1336"/>
      <c r="L1336"/>
      <c r="M1336"/>
      <c r="N1336"/>
      <c r="O1336"/>
      <c r="P1336"/>
      <c r="Q1336"/>
      <c r="U1336"/>
      <c r="V1336" t="s">
        <v>4335</v>
      </c>
      <c r="W1336" s="236"/>
      <c r="X1336"/>
      <c r="Y1336"/>
      <c r="Z1336"/>
      <c r="AA1336"/>
      <c r="AB1336"/>
      <c r="AC1336"/>
      <c r="AD1336"/>
      <c r="AE1336"/>
      <c r="AF1336"/>
      <c r="AG1336"/>
      <c r="AH1336" s="115" t="s">
        <v>4308</v>
      </c>
    </row>
    <row r="1337" spans="1:35" hidden="1" x14ac:dyDescent="0.25">
      <c r="A1337" s="115">
        <v>318459</v>
      </c>
      <c r="B1337" s="115" t="s">
        <v>1850</v>
      </c>
      <c r="C1337" s="115" t="s">
        <v>1851</v>
      </c>
      <c r="D1337" s="115" t="s">
        <v>1852</v>
      </c>
      <c r="E1337" s="115" t="s">
        <v>76</v>
      </c>
      <c r="F1337" s="237">
        <v>27860</v>
      </c>
      <c r="G1337" s="115" t="s">
        <v>1853</v>
      </c>
      <c r="H1337" s="115" t="s">
        <v>16</v>
      </c>
      <c r="I1337" t="s">
        <v>199</v>
      </c>
      <c r="J1337" s="115" t="s">
        <v>1226</v>
      </c>
      <c r="L1337" s="115" t="s">
        <v>18</v>
      </c>
      <c r="U1337"/>
      <c r="V1337" t="s">
        <v>4335</v>
      </c>
    </row>
    <row r="1338" spans="1:35" hidden="1" x14ac:dyDescent="0.25">
      <c r="A1338" s="115">
        <v>318460</v>
      </c>
      <c r="B1338" s="115" t="s">
        <v>2447</v>
      </c>
      <c r="C1338" s="115" t="s">
        <v>681</v>
      </c>
      <c r="D1338" s="115" t="s">
        <v>1006</v>
      </c>
      <c r="E1338" s="115" t="s">
        <v>76</v>
      </c>
      <c r="F1338" s="237">
        <v>29250</v>
      </c>
      <c r="G1338" s="115" t="s">
        <v>719</v>
      </c>
      <c r="H1338" s="115" t="s">
        <v>16</v>
      </c>
      <c r="I1338" t="s">
        <v>199</v>
      </c>
      <c r="J1338" s="115" t="s">
        <v>15</v>
      </c>
      <c r="L1338" s="115" t="s">
        <v>37</v>
      </c>
      <c r="U1338"/>
      <c r="V1338">
        <v>0</v>
      </c>
    </row>
    <row r="1339" spans="1:35" ht="18" hidden="1" x14ac:dyDescent="0.25">
      <c r="A1339" s="235">
        <v>318464</v>
      </c>
      <c r="B1339" s="235" t="s">
        <v>5770</v>
      </c>
      <c r="C1339" s="235" t="s">
        <v>329</v>
      </c>
      <c r="D1339" s="235" t="s">
        <v>1242</v>
      </c>
      <c r="E1339"/>
      <c r="F1339" s="126"/>
      <c r="G1339" s="236"/>
      <c r="H1339"/>
      <c r="I1339" t="s">
        <v>136</v>
      </c>
      <c r="J1339" s="236"/>
      <c r="K1339"/>
      <c r="L1339"/>
      <c r="M1339"/>
      <c r="N1339"/>
      <c r="O1339"/>
      <c r="P1339"/>
      <c r="Q1339"/>
      <c r="U1339"/>
      <c r="V1339" t="s">
        <v>4337</v>
      </c>
      <c r="W1339" s="236"/>
      <c r="X1339"/>
      <c r="Y1339"/>
      <c r="Z1339"/>
      <c r="AA1339"/>
      <c r="AB1339"/>
      <c r="AC1339"/>
      <c r="AD1339"/>
      <c r="AE1339"/>
      <c r="AF1339"/>
      <c r="AG1339"/>
      <c r="AH1339" s="115" t="s">
        <v>4308</v>
      </c>
    </row>
    <row r="1340" spans="1:35" ht="18" x14ac:dyDescent="0.25">
      <c r="A1340" s="235">
        <v>318479</v>
      </c>
      <c r="B1340" s="235" t="s">
        <v>5771</v>
      </c>
      <c r="C1340" s="235" t="s">
        <v>244</v>
      </c>
      <c r="D1340" s="235" t="s">
        <v>1242</v>
      </c>
      <c r="E1340"/>
      <c r="F1340" s="126"/>
      <c r="G1340" s="236"/>
      <c r="H1340"/>
      <c r="I1340" t="s">
        <v>107</v>
      </c>
      <c r="J1340" s="236"/>
      <c r="K1340"/>
      <c r="L1340"/>
      <c r="M1340"/>
      <c r="N1340"/>
      <c r="O1340"/>
      <c r="P1340"/>
      <c r="Q1340"/>
      <c r="U1340"/>
      <c r="V1340" t="s">
        <v>4335</v>
      </c>
      <c r="W1340" s="236"/>
      <c r="X1340"/>
      <c r="Y1340"/>
      <c r="Z1340"/>
      <c r="AA1340"/>
      <c r="AB1340"/>
      <c r="AC1340"/>
      <c r="AD1340"/>
      <c r="AE1340"/>
      <c r="AF1340"/>
      <c r="AG1340"/>
      <c r="AH1340" s="115" t="s">
        <v>4308</v>
      </c>
      <c r="AI1340" s="115" t="e">
        <f>VLOOKUP(A1340,'[2]دراسات قانونية'!$A$3:$E$600,1,0)</f>
        <v>#N/A</v>
      </c>
    </row>
    <row r="1341" spans="1:35" ht="18" hidden="1" x14ac:dyDescent="0.25">
      <c r="A1341" s="235">
        <v>318481</v>
      </c>
      <c r="B1341" s="235" t="s">
        <v>5075</v>
      </c>
      <c r="C1341" s="235" t="s">
        <v>212</v>
      </c>
      <c r="D1341" s="235"/>
      <c r="E1341"/>
      <c r="F1341" s="126"/>
      <c r="G1341" s="236"/>
      <c r="H1341"/>
      <c r="I1341" t="s">
        <v>129</v>
      </c>
      <c r="J1341" s="236"/>
      <c r="K1341"/>
      <c r="L1341"/>
      <c r="M1341"/>
      <c r="N1341"/>
      <c r="O1341"/>
      <c r="P1341"/>
      <c r="Q1341"/>
      <c r="U1341"/>
      <c r="V1341" t="s">
        <v>4335</v>
      </c>
      <c r="W1341" s="236"/>
      <c r="X1341"/>
      <c r="Y1341"/>
      <c r="Z1341"/>
      <c r="AA1341"/>
      <c r="AB1341"/>
      <c r="AC1341"/>
      <c r="AD1341"/>
      <c r="AE1341"/>
      <c r="AF1341"/>
      <c r="AG1341"/>
      <c r="AH1341" s="115" t="s">
        <v>4308</v>
      </c>
    </row>
    <row r="1342" spans="1:35" ht="18" hidden="1" x14ac:dyDescent="0.25">
      <c r="A1342" s="235">
        <v>318486</v>
      </c>
      <c r="B1342" s="235" t="s">
        <v>5772</v>
      </c>
      <c r="C1342" s="235" t="s">
        <v>890</v>
      </c>
      <c r="D1342" s="235" t="s">
        <v>239</v>
      </c>
      <c r="E1342"/>
      <c r="F1342" s="126"/>
      <c r="G1342" s="236"/>
      <c r="H1342"/>
      <c r="I1342" t="s">
        <v>129</v>
      </c>
      <c r="J1342" s="236"/>
      <c r="K1342"/>
      <c r="L1342"/>
      <c r="M1342"/>
      <c r="N1342"/>
      <c r="O1342"/>
      <c r="P1342"/>
      <c r="Q1342"/>
      <c r="U1342"/>
      <c r="V1342" t="s">
        <v>4335</v>
      </c>
      <c r="W1342" s="236"/>
      <c r="X1342"/>
      <c r="Y1342"/>
      <c r="Z1342"/>
      <c r="AA1342"/>
      <c r="AB1342"/>
      <c r="AC1342"/>
      <c r="AD1342"/>
      <c r="AE1342"/>
      <c r="AF1342"/>
      <c r="AG1342"/>
      <c r="AH1342" s="115" t="s">
        <v>4308</v>
      </c>
    </row>
    <row r="1343" spans="1:35" ht="18" x14ac:dyDescent="0.25">
      <c r="A1343" s="235">
        <v>318508</v>
      </c>
      <c r="B1343" s="235" t="s">
        <v>5773</v>
      </c>
      <c r="C1343" s="235" t="s">
        <v>721</v>
      </c>
      <c r="D1343" s="235" t="s">
        <v>293</v>
      </c>
      <c r="E1343"/>
      <c r="F1343" s="126"/>
      <c r="G1343" s="236"/>
      <c r="H1343"/>
      <c r="I1343" t="s">
        <v>107</v>
      </c>
      <c r="J1343" s="236"/>
      <c r="K1343"/>
      <c r="L1343"/>
      <c r="M1343"/>
      <c r="N1343"/>
      <c r="O1343"/>
      <c r="P1343"/>
      <c r="Q1343"/>
      <c r="U1343"/>
      <c r="V1343"/>
      <c r="W1343" s="236"/>
      <c r="X1343"/>
      <c r="Y1343"/>
      <c r="Z1343"/>
      <c r="AA1343"/>
      <c r="AB1343"/>
      <c r="AC1343"/>
      <c r="AD1343"/>
      <c r="AE1343"/>
      <c r="AF1343"/>
      <c r="AG1343"/>
      <c r="AI1343" s="115">
        <f>VLOOKUP(A1343,'[2]دراسات قانونية'!$A$3:$E$600,1,0)</f>
        <v>318508</v>
      </c>
    </row>
    <row r="1344" spans="1:35" ht="18" hidden="1" x14ac:dyDescent="0.25">
      <c r="A1344" s="235">
        <v>318524</v>
      </c>
      <c r="B1344" s="235" t="s">
        <v>5774</v>
      </c>
      <c r="C1344" s="235" t="s">
        <v>5775</v>
      </c>
      <c r="D1344" s="235"/>
      <c r="E1344"/>
      <c r="F1344" s="126"/>
      <c r="G1344" s="236"/>
      <c r="H1344"/>
      <c r="I1344" t="s">
        <v>136</v>
      </c>
      <c r="J1344" s="236"/>
      <c r="K1344"/>
      <c r="L1344"/>
      <c r="M1344"/>
      <c r="N1344"/>
      <c r="O1344"/>
      <c r="P1344"/>
      <c r="Q1344"/>
      <c r="U1344"/>
      <c r="V1344" t="s">
        <v>4337</v>
      </c>
      <c r="W1344" s="236"/>
      <c r="X1344"/>
      <c r="Y1344"/>
      <c r="Z1344"/>
      <c r="AA1344"/>
      <c r="AB1344"/>
      <c r="AC1344"/>
      <c r="AD1344"/>
      <c r="AE1344"/>
      <c r="AF1344"/>
      <c r="AG1344"/>
      <c r="AH1344" s="115" t="s">
        <v>4308</v>
      </c>
    </row>
    <row r="1345" spans="1:35" ht="18" hidden="1" x14ac:dyDescent="0.25">
      <c r="A1345" s="235">
        <v>318538</v>
      </c>
      <c r="B1345" s="235" t="s">
        <v>5776</v>
      </c>
      <c r="C1345" s="235" t="s">
        <v>5777</v>
      </c>
      <c r="D1345" s="235" t="s">
        <v>1242</v>
      </c>
      <c r="E1345"/>
      <c r="F1345" s="126"/>
      <c r="G1345" s="236"/>
      <c r="H1345"/>
      <c r="I1345" t="s">
        <v>129</v>
      </c>
      <c r="J1345" s="236"/>
      <c r="K1345"/>
      <c r="L1345"/>
      <c r="M1345"/>
      <c r="N1345"/>
      <c r="O1345"/>
      <c r="P1345"/>
      <c r="Q1345"/>
      <c r="U1345"/>
      <c r="V1345" t="s">
        <v>4335</v>
      </c>
      <c r="W1345" s="236"/>
      <c r="X1345"/>
      <c r="Y1345"/>
      <c r="Z1345"/>
      <c r="AA1345"/>
      <c r="AB1345"/>
      <c r="AC1345"/>
      <c r="AD1345"/>
      <c r="AE1345"/>
      <c r="AF1345"/>
      <c r="AG1345"/>
      <c r="AH1345" s="115" t="s">
        <v>4308</v>
      </c>
    </row>
    <row r="1346" spans="1:35" ht="18" hidden="1" x14ac:dyDescent="0.25">
      <c r="A1346" s="235">
        <v>318543</v>
      </c>
      <c r="B1346" s="235" t="s">
        <v>5778</v>
      </c>
      <c r="C1346" s="235" t="s">
        <v>314</v>
      </c>
      <c r="D1346" s="235" t="s">
        <v>1242</v>
      </c>
      <c r="E1346"/>
      <c r="F1346" s="126"/>
      <c r="G1346" s="236"/>
      <c r="H1346"/>
      <c r="I1346" t="s">
        <v>129</v>
      </c>
      <c r="J1346" s="236"/>
      <c r="K1346"/>
      <c r="L1346"/>
      <c r="M1346"/>
      <c r="N1346"/>
      <c r="O1346"/>
      <c r="P1346"/>
      <c r="Q1346"/>
      <c r="U1346"/>
      <c r="V1346" t="s">
        <v>4334</v>
      </c>
      <c r="W1346" s="236"/>
      <c r="X1346"/>
      <c r="Y1346"/>
      <c r="Z1346"/>
      <c r="AA1346"/>
      <c r="AB1346"/>
      <c r="AC1346"/>
      <c r="AD1346"/>
      <c r="AE1346"/>
      <c r="AF1346"/>
      <c r="AG1346"/>
      <c r="AH1346" s="115" t="s">
        <v>4308</v>
      </c>
    </row>
    <row r="1347" spans="1:35" hidden="1" x14ac:dyDescent="0.25">
      <c r="A1347" s="115">
        <v>318556</v>
      </c>
      <c r="B1347" s="115" t="s">
        <v>2142</v>
      </c>
      <c r="C1347" s="115" t="s">
        <v>219</v>
      </c>
      <c r="D1347" s="115" t="s">
        <v>210</v>
      </c>
      <c r="E1347" s="115" t="s">
        <v>76</v>
      </c>
      <c r="F1347" s="237">
        <v>33312</v>
      </c>
      <c r="G1347" s="115" t="s">
        <v>67</v>
      </c>
      <c r="H1347" s="115" t="s">
        <v>16</v>
      </c>
      <c r="I1347" t="s">
        <v>199</v>
      </c>
      <c r="J1347" s="115" t="s">
        <v>1226</v>
      </c>
      <c r="L1347" s="115" t="s">
        <v>67</v>
      </c>
      <c r="U1347"/>
      <c r="V1347" t="s">
        <v>4335</v>
      </c>
      <c r="AH1347" s="115" t="s">
        <v>4308</v>
      </c>
    </row>
    <row r="1348" spans="1:35" hidden="1" x14ac:dyDescent="0.25">
      <c r="A1348" s="115">
        <v>318559</v>
      </c>
      <c r="B1348" s="115" t="s">
        <v>2939</v>
      </c>
      <c r="C1348" s="115" t="s">
        <v>332</v>
      </c>
      <c r="D1348" s="115" t="s">
        <v>2940</v>
      </c>
      <c r="E1348" s="115" t="s">
        <v>76</v>
      </c>
      <c r="F1348" s="237">
        <v>33605</v>
      </c>
      <c r="G1348" s="115" t="s">
        <v>18</v>
      </c>
      <c r="H1348" s="115" t="s">
        <v>16</v>
      </c>
      <c r="I1348" t="s">
        <v>199</v>
      </c>
      <c r="U1348"/>
      <c r="V1348" t="s">
        <v>16623</v>
      </c>
      <c r="AD1348" s="115" t="s">
        <v>4308</v>
      </c>
      <c r="AE1348" s="115" t="s">
        <v>4308</v>
      </c>
      <c r="AF1348" s="115" t="s">
        <v>4308</v>
      </c>
      <c r="AG1348" s="115" t="s">
        <v>4308</v>
      </c>
      <c r="AH1348" s="115" t="s">
        <v>4308</v>
      </c>
    </row>
    <row r="1349" spans="1:35" hidden="1" x14ac:dyDescent="0.25">
      <c r="A1349" s="115">
        <v>318575</v>
      </c>
      <c r="B1349" s="115" t="s">
        <v>4363</v>
      </c>
      <c r="C1349" s="115" t="s">
        <v>4364</v>
      </c>
      <c r="D1349" s="115" t="s">
        <v>230</v>
      </c>
      <c r="F1349" s="237"/>
      <c r="I1349" t="s">
        <v>199</v>
      </c>
      <c r="U1349"/>
      <c r="V1349" t="s">
        <v>16598</v>
      </c>
    </row>
    <row r="1350" spans="1:35" hidden="1" x14ac:dyDescent="0.25">
      <c r="A1350" s="115">
        <v>318591</v>
      </c>
      <c r="B1350" s="115" t="s">
        <v>1738</v>
      </c>
      <c r="C1350" s="115" t="s">
        <v>1739</v>
      </c>
      <c r="D1350" s="115" t="s">
        <v>1740</v>
      </c>
      <c r="E1350" s="115" t="s">
        <v>77</v>
      </c>
      <c r="F1350" s="237">
        <v>31797</v>
      </c>
      <c r="G1350" s="115" t="s">
        <v>1741</v>
      </c>
      <c r="H1350" s="115" t="s">
        <v>16</v>
      </c>
      <c r="I1350" t="s">
        <v>199</v>
      </c>
      <c r="J1350" s="115" t="s">
        <v>15</v>
      </c>
      <c r="L1350" s="115" t="s">
        <v>30</v>
      </c>
      <c r="U1350"/>
      <c r="V1350" t="s">
        <v>4337</v>
      </c>
    </row>
    <row r="1351" spans="1:35" hidden="1" x14ac:dyDescent="0.25">
      <c r="A1351" s="115">
        <v>318593</v>
      </c>
      <c r="B1351" s="115" t="s">
        <v>3468</v>
      </c>
      <c r="C1351" s="115" t="s">
        <v>219</v>
      </c>
      <c r="D1351" s="115" t="s">
        <v>704</v>
      </c>
      <c r="E1351" s="115" t="s">
        <v>76</v>
      </c>
      <c r="F1351" s="237">
        <v>32674</v>
      </c>
      <c r="G1351" s="115" t="s">
        <v>18</v>
      </c>
      <c r="H1351" s="115" t="s">
        <v>16</v>
      </c>
      <c r="I1351" t="s">
        <v>199</v>
      </c>
      <c r="J1351" s="115" t="s">
        <v>1226</v>
      </c>
      <c r="L1351" s="115" t="s">
        <v>18</v>
      </c>
      <c r="U1351"/>
      <c r="V1351">
        <v>0</v>
      </c>
      <c r="AH1351" s="115" t="s">
        <v>4308</v>
      </c>
    </row>
    <row r="1352" spans="1:35" hidden="1" x14ac:dyDescent="0.25">
      <c r="A1352">
        <v>318611</v>
      </c>
      <c r="B1352" t="s">
        <v>5779</v>
      </c>
      <c r="C1352" t="s">
        <v>244</v>
      </c>
      <c r="D1352" t="s">
        <v>482</v>
      </c>
      <c r="E1352"/>
      <c r="F1352" s="126"/>
      <c r="G1352"/>
      <c r="H1352"/>
      <c r="I1352" t="s">
        <v>129</v>
      </c>
      <c r="J1352"/>
      <c r="K1352"/>
      <c r="L1352"/>
      <c r="M1352"/>
      <c r="N1352"/>
      <c r="O1352"/>
      <c r="P1352"/>
      <c r="Q1352"/>
      <c r="U1352"/>
      <c r="V1352" t="s">
        <v>4337</v>
      </c>
      <c r="W1352"/>
      <c r="X1352"/>
      <c r="Y1352"/>
      <c r="Z1352"/>
      <c r="AA1352"/>
      <c r="AB1352"/>
      <c r="AC1352"/>
      <c r="AD1352"/>
      <c r="AE1352"/>
      <c r="AF1352"/>
      <c r="AG1352"/>
      <c r="AH1352" s="115" t="s">
        <v>4308</v>
      </c>
    </row>
    <row r="1353" spans="1:35" ht="18" hidden="1" x14ac:dyDescent="0.25">
      <c r="A1353" s="235">
        <v>318618</v>
      </c>
      <c r="B1353" s="235" t="s">
        <v>5780</v>
      </c>
      <c r="C1353" s="235" t="s">
        <v>231</v>
      </c>
      <c r="D1353" s="235" t="s">
        <v>1242</v>
      </c>
      <c r="E1353"/>
      <c r="F1353" s="126"/>
      <c r="G1353" s="236"/>
      <c r="H1353"/>
      <c r="I1353" t="s">
        <v>199</v>
      </c>
      <c r="J1353" s="236"/>
      <c r="K1353"/>
      <c r="L1353"/>
      <c r="M1353"/>
      <c r="N1353"/>
      <c r="O1353"/>
      <c r="P1353"/>
      <c r="Q1353"/>
      <c r="U1353"/>
      <c r="V1353" t="s">
        <v>4334</v>
      </c>
      <c r="W1353" s="236"/>
      <c r="X1353"/>
      <c r="Y1353"/>
      <c r="Z1353"/>
      <c r="AA1353"/>
      <c r="AB1353"/>
      <c r="AC1353"/>
      <c r="AD1353"/>
      <c r="AE1353"/>
      <c r="AF1353"/>
      <c r="AG1353"/>
      <c r="AH1353" s="115" t="s">
        <v>4308</v>
      </c>
    </row>
    <row r="1354" spans="1:35" hidden="1" x14ac:dyDescent="0.25">
      <c r="A1354">
        <v>318619</v>
      </c>
      <c r="B1354" t="s">
        <v>5781</v>
      </c>
      <c r="C1354" t="s">
        <v>778</v>
      </c>
      <c r="D1354" t="s">
        <v>1242</v>
      </c>
      <c r="E1354" t="s">
        <v>76</v>
      </c>
      <c r="F1354" s="126"/>
      <c r="G1354"/>
      <c r="H1354" t="s">
        <v>16</v>
      </c>
      <c r="I1354" t="s">
        <v>129</v>
      </c>
      <c r="J1354"/>
      <c r="K1354"/>
      <c r="L1354"/>
      <c r="M1354"/>
      <c r="N1354"/>
      <c r="O1354"/>
      <c r="P1354"/>
      <c r="Q1354"/>
      <c r="U1354"/>
      <c r="V1354" t="s">
        <v>4334</v>
      </c>
      <c r="W1354"/>
      <c r="X1354"/>
      <c r="Y1354"/>
      <c r="Z1354"/>
      <c r="AA1354"/>
      <c r="AB1354"/>
      <c r="AC1354"/>
      <c r="AD1354" t="s">
        <v>4308</v>
      </c>
      <c r="AE1354" t="s">
        <v>4308</v>
      </c>
      <c r="AF1354" t="s">
        <v>4308</v>
      </c>
      <c r="AG1354" t="s">
        <v>4308</v>
      </c>
      <c r="AH1354" s="115" t="s">
        <v>4308</v>
      </c>
    </row>
    <row r="1355" spans="1:35" hidden="1" x14ac:dyDescent="0.25">
      <c r="A1355">
        <v>318621</v>
      </c>
      <c r="B1355" t="s">
        <v>2579</v>
      </c>
      <c r="C1355" t="s">
        <v>1055</v>
      </c>
      <c r="D1355" t="s">
        <v>5782</v>
      </c>
      <c r="E1355" t="s">
        <v>77</v>
      </c>
      <c r="F1355" s="126">
        <v>33750</v>
      </c>
      <c r="G1355" t="s">
        <v>18</v>
      </c>
      <c r="H1355" t="s">
        <v>16</v>
      </c>
      <c r="I1355" t="s">
        <v>136</v>
      </c>
      <c r="J1355" t="s">
        <v>1226</v>
      </c>
      <c r="K1355"/>
      <c r="L1355" t="s">
        <v>18</v>
      </c>
      <c r="M1355"/>
      <c r="N1355"/>
      <c r="O1355"/>
      <c r="P1355"/>
      <c r="Q1355"/>
      <c r="U1355"/>
      <c r="V1355" t="s">
        <v>4414</v>
      </c>
      <c r="W1355"/>
      <c r="X1355"/>
      <c r="Y1355"/>
      <c r="Z1355"/>
      <c r="AA1355"/>
      <c r="AB1355"/>
      <c r="AC1355"/>
      <c r="AD1355"/>
      <c r="AE1355" t="s">
        <v>4308</v>
      </c>
      <c r="AF1355" t="s">
        <v>4308</v>
      </c>
      <c r="AG1355" t="s">
        <v>4308</v>
      </c>
      <c r="AH1355" s="115" t="s">
        <v>4308</v>
      </c>
    </row>
    <row r="1356" spans="1:35" ht="18" hidden="1" x14ac:dyDescent="0.25">
      <c r="A1356" s="235">
        <v>318625</v>
      </c>
      <c r="B1356" s="235" t="s">
        <v>5783</v>
      </c>
      <c r="C1356" s="235" t="s">
        <v>250</v>
      </c>
      <c r="D1356" s="235" t="s">
        <v>1242</v>
      </c>
      <c r="E1356"/>
      <c r="F1356" s="126"/>
      <c r="G1356" s="236"/>
      <c r="H1356"/>
      <c r="I1356" t="s">
        <v>129</v>
      </c>
      <c r="J1356" s="236"/>
      <c r="K1356"/>
      <c r="L1356"/>
      <c r="M1356"/>
      <c r="N1356"/>
      <c r="O1356"/>
      <c r="P1356"/>
      <c r="Q1356"/>
      <c r="U1356"/>
      <c r="V1356" t="s">
        <v>4335</v>
      </c>
      <c r="W1356" s="236"/>
      <c r="X1356"/>
      <c r="Y1356"/>
      <c r="Z1356"/>
      <c r="AA1356"/>
      <c r="AB1356"/>
      <c r="AC1356"/>
      <c r="AD1356"/>
      <c r="AE1356"/>
      <c r="AF1356"/>
      <c r="AG1356"/>
      <c r="AH1356" s="115" t="s">
        <v>4308</v>
      </c>
    </row>
    <row r="1357" spans="1:35" ht="18" hidden="1" x14ac:dyDescent="0.25">
      <c r="A1357" s="235">
        <v>318634</v>
      </c>
      <c r="B1357" s="235" t="s">
        <v>3297</v>
      </c>
      <c r="C1357" s="235" t="s">
        <v>5784</v>
      </c>
      <c r="D1357" s="235" t="s">
        <v>281</v>
      </c>
      <c r="E1357"/>
      <c r="F1357" s="126"/>
      <c r="G1357" s="236"/>
      <c r="H1357"/>
      <c r="I1357" t="s">
        <v>136</v>
      </c>
      <c r="J1357" s="236"/>
      <c r="K1357"/>
      <c r="L1357"/>
      <c r="M1357"/>
      <c r="N1357"/>
      <c r="O1357"/>
      <c r="P1357"/>
      <c r="Q1357"/>
      <c r="U1357"/>
      <c r="V1357" t="s">
        <v>4335</v>
      </c>
      <c r="W1357" s="236"/>
      <c r="X1357"/>
      <c r="Y1357"/>
      <c r="Z1357"/>
      <c r="AA1357"/>
      <c r="AB1357"/>
      <c r="AC1357"/>
      <c r="AD1357"/>
      <c r="AE1357"/>
      <c r="AF1357"/>
      <c r="AG1357"/>
      <c r="AH1357" s="115" t="s">
        <v>4308</v>
      </c>
    </row>
    <row r="1358" spans="1:35" ht="18" x14ac:dyDescent="0.25">
      <c r="A1358" s="235">
        <v>318635</v>
      </c>
      <c r="B1358" s="235" t="s">
        <v>5785</v>
      </c>
      <c r="C1358" s="235" t="s">
        <v>5786</v>
      </c>
      <c r="D1358" s="235" t="s">
        <v>239</v>
      </c>
      <c r="E1358"/>
      <c r="F1358" s="126"/>
      <c r="G1358" s="236"/>
      <c r="H1358"/>
      <c r="I1358" t="s">
        <v>107</v>
      </c>
      <c r="J1358" s="236"/>
      <c r="K1358"/>
      <c r="L1358"/>
      <c r="M1358"/>
      <c r="N1358"/>
      <c r="O1358"/>
      <c r="P1358"/>
      <c r="Q1358"/>
      <c r="U1358"/>
      <c r="V1358" t="s">
        <v>4335</v>
      </c>
      <c r="W1358" s="236"/>
      <c r="X1358"/>
      <c r="Y1358"/>
      <c r="Z1358"/>
      <c r="AA1358"/>
      <c r="AB1358"/>
      <c r="AC1358"/>
      <c r="AD1358"/>
      <c r="AE1358"/>
      <c r="AF1358"/>
      <c r="AG1358"/>
      <c r="AH1358" s="115" t="s">
        <v>4308</v>
      </c>
      <c r="AI1358" s="115" t="e">
        <f>VLOOKUP(A1358,'[2]دراسات قانونية'!$A$3:$E$600,1,0)</f>
        <v>#N/A</v>
      </c>
    </row>
    <row r="1359" spans="1:35" hidden="1" x14ac:dyDescent="0.25">
      <c r="A1359" s="115">
        <v>318644</v>
      </c>
      <c r="B1359" s="115" t="s">
        <v>1423</v>
      </c>
      <c r="C1359" s="115" t="s">
        <v>388</v>
      </c>
      <c r="D1359" s="115" t="s">
        <v>210</v>
      </c>
      <c r="E1359" s="115" t="s">
        <v>76</v>
      </c>
      <c r="F1359" s="237">
        <v>22046</v>
      </c>
      <c r="G1359" s="115" t="s">
        <v>889</v>
      </c>
      <c r="H1359" s="115" t="s">
        <v>16</v>
      </c>
      <c r="I1359" t="s">
        <v>199</v>
      </c>
      <c r="J1359" s="115" t="s">
        <v>1226</v>
      </c>
      <c r="L1359" s="115" t="s">
        <v>18</v>
      </c>
      <c r="U1359"/>
      <c r="V1359" t="s">
        <v>4335</v>
      </c>
    </row>
    <row r="1360" spans="1:35" ht="18" hidden="1" x14ac:dyDescent="0.25">
      <c r="A1360" s="235">
        <v>318649</v>
      </c>
      <c r="B1360" s="235" t="s">
        <v>5787</v>
      </c>
      <c r="C1360" s="235" t="s">
        <v>339</v>
      </c>
      <c r="D1360" s="235" t="s">
        <v>722</v>
      </c>
      <c r="E1360"/>
      <c r="F1360" s="126"/>
      <c r="G1360" s="236"/>
      <c r="H1360"/>
      <c r="I1360" t="s">
        <v>199</v>
      </c>
      <c r="J1360" s="236"/>
      <c r="K1360"/>
      <c r="L1360"/>
      <c r="M1360"/>
      <c r="N1360"/>
      <c r="O1360"/>
      <c r="P1360"/>
      <c r="Q1360"/>
      <c r="U1360"/>
      <c r="V1360" t="s">
        <v>4335</v>
      </c>
      <c r="W1360" s="236"/>
      <c r="X1360"/>
      <c r="Y1360"/>
      <c r="Z1360"/>
      <c r="AA1360"/>
      <c r="AB1360"/>
      <c r="AC1360"/>
      <c r="AD1360"/>
      <c r="AE1360"/>
      <c r="AF1360"/>
      <c r="AG1360"/>
      <c r="AH1360" s="115" t="s">
        <v>4308</v>
      </c>
    </row>
    <row r="1361" spans="1:35" ht="18" hidden="1" x14ac:dyDescent="0.25">
      <c r="A1361" s="235">
        <v>318661</v>
      </c>
      <c r="B1361" s="235" t="s">
        <v>5788</v>
      </c>
      <c r="C1361" s="235" t="s">
        <v>364</v>
      </c>
      <c r="D1361" s="235" t="s">
        <v>1242</v>
      </c>
      <c r="E1361"/>
      <c r="F1361" s="126"/>
      <c r="G1361" s="236"/>
      <c r="H1361"/>
      <c r="I1361" t="s">
        <v>199</v>
      </c>
      <c r="J1361" s="236"/>
      <c r="K1361"/>
      <c r="L1361"/>
      <c r="M1361"/>
      <c r="N1361"/>
      <c r="O1361"/>
      <c r="P1361"/>
      <c r="Q1361"/>
      <c r="U1361"/>
      <c r="V1361">
        <v>0</v>
      </c>
      <c r="W1361" s="236"/>
      <c r="X1361"/>
      <c r="Y1361"/>
      <c r="Z1361"/>
      <c r="AA1361"/>
      <c r="AB1361"/>
      <c r="AC1361"/>
      <c r="AD1361"/>
      <c r="AE1361"/>
      <c r="AF1361"/>
      <c r="AG1361"/>
      <c r="AH1361" s="115" t="s">
        <v>4308</v>
      </c>
    </row>
    <row r="1362" spans="1:35" hidden="1" x14ac:dyDescent="0.25">
      <c r="A1362">
        <v>318682</v>
      </c>
      <c r="B1362" t="s">
        <v>5789</v>
      </c>
      <c r="C1362" t="s">
        <v>908</v>
      </c>
      <c r="D1362" t="s">
        <v>490</v>
      </c>
      <c r="E1362"/>
      <c r="F1362" s="126"/>
      <c r="G1362"/>
      <c r="H1362"/>
      <c r="I1362" t="s">
        <v>136</v>
      </c>
      <c r="J1362"/>
      <c r="K1362"/>
      <c r="L1362"/>
      <c r="M1362"/>
      <c r="N1362"/>
      <c r="O1362"/>
      <c r="P1362"/>
      <c r="Q1362"/>
      <c r="U1362"/>
      <c r="V1362" t="s">
        <v>4338</v>
      </c>
      <c r="W1362"/>
      <c r="X1362"/>
      <c r="Y1362"/>
      <c r="Z1362"/>
      <c r="AA1362"/>
      <c r="AB1362"/>
      <c r="AC1362"/>
      <c r="AD1362"/>
      <c r="AE1362"/>
      <c r="AF1362"/>
      <c r="AG1362" t="s">
        <v>4308</v>
      </c>
      <c r="AH1362" s="115" t="s">
        <v>4308</v>
      </c>
    </row>
    <row r="1363" spans="1:35" hidden="1" x14ac:dyDescent="0.25">
      <c r="A1363">
        <v>318691</v>
      </c>
      <c r="B1363" t="s">
        <v>5790</v>
      </c>
      <c r="C1363" t="s">
        <v>209</v>
      </c>
      <c r="D1363" t="s">
        <v>280</v>
      </c>
      <c r="E1363" t="s">
        <v>76</v>
      </c>
      <c r="F1363" s="126">
        <v>33535</v>
      </c>
      <c r="G1363" t="s">
        <v>462</v>
      </c>
      <c r="H1363" t="s">
        <v>16</v>
      </c>
      <c r="I1363" t="s">
        <v>136</v>
      </c>
      <c r="J1363" t="s">
        <v>1226</v>
      </c>
      <c r="K1363"/>
      <c r="L1363" t="s">
        <v>30</v>
      </c>
      <c r="M1363"/>
      <c r="N1363"/>
      <c r="O1363"/>
      <c r="P1363"/>
      <c r="Q1363"/>
      <c r="U1363"/>
      <c r="V1363" t="s">
        <v>4330</v>
      </c>
      <c r="W1363"/>
      <c r="X1363"/>
      <c r="Y1363"/>
      <c r="Z1363"/>
      <c r="AA1363"/>
      <c r="AB1363"/>
      <c r="AC1363"/>
      <c r="AD1363"/>
      <c r="AE1363"/>
      <c r="AF1363"/>
      <c r="AG1363"/>
      <c r="AH1363" s="115" t="s">
        <v>4308</v>
      </c>
    </row>
    <row r="1364" spans="1:35" ht="18" hidden="1" x14ac:dyDescent="0.25">
      <c r="A1364" s="235">
        <v>318705</v>
      </c>
      <c r="B1364" s="235" t="s">
        <v>5791</v>
      </c>
      <c r="C1364" s="235" t="s">
        <v>680</v>
      </c>
      <c r="D1364" s="235" t="s">
        <v>1242</v>
      </c>
      <c r="E1364"/>
      <c r="F1364" s="126"/>
      <c r="G1364" s="236"/>
      <c r="H1364"/>
      <c r="I1364" t="s">
        <v>129</v>
      </c>
      <c r="J1364" s="236"/>
      <c r="K1364"/>
      <c r="L1364"/>
      <c r="M1364"/>
      <c r="N1364"/>
      <c r="O1364"/>
      <c r="P1364"/>
      <c r="Q1364"/>
      <c r="U1364"/>
      <c r="V1364" t="s">
        <v>4335</v>
      </c>
      <c r="W1364" s="236"/>
      <c r="X1364"/>
      <c r="Y1364"/>
      <c r="Z1364"/>
      <c r="AA1364"/>
      <c r="AB1364"/>
      <c r="AC1364"/>
      <c r="AD1364"/>
      <c r="AE1364"/>
      <c r="AF1364"/>
      <c r="AG1364"/>
      <c r="AH1364" s="115" t="s">
        <v>4308</v>
      </c>
    </row>
    <row r="1365" spans="1:35" ht="18" hidden="1" x14ac:dyDescent="0.25">
      <c r="A1365" s="235">
        <v>318717</v>
      </c>
      <c r="B1365" s="235" t="s">
        <v>5792</v>
      </c>
      <c r="C1365" s="235" t="s">
        <v>1841</v>
      </c>
      <c r="D1365" s="235" t="s">
        <v>1242</v>
      </c>
      <c r="E1365"/>
      <c r="F1365" s="126"/>
      <c r="G1365" s="236"/>
      <c r="H1365"/>
      <c r="I1365" t="s">
        <v>129</v>
      </c>
      <c r="J1365" s="236"/>
      <c r="K1365"/>
      <c r="L1365"/>
      <c r="M1365"/>
      <c r="N1365"/>
      <c r="O1365"/>
      <c r="P1365"/>
      <c r="Q1365"/>
      <c r="U1365"/>
      <c r="V1365" t="s">
        <v>4335</v>
      </c>
      <c r="W1365" s="236"/>
      <c r="X1365"/>
      <c r="Y1365"/>
      <c r="Z1365"/>
      <c r="AA1365"/>
      <c r="AB1365"/>
      <c r="AC1365"/>
      <c r="AD1365"/>
      <c r="AE1365"/>
      <c r="AF1365"/>
      <c r="AG1365"/>
      <c r="AH1365" s="115" t="s">
        <v>4308</v>
      </c>
    </row>
    <row r="1366" spans="1:35" ht="18" hidden="1" x14ac:dyDescent="0.25">
      <c r="A1366" s="235">
        <v>318729</v>
      </c>
      <c r="B1366" s="235" t="s">
        <v>5793</v>
      </c>
      <c r="C1366" s="235" t="s">
        <v>253</v>
      </c>
      <c r="D1366" s="235" t="s">
        <v>320</v>
      </c>
      <c r="E1366"/>
      <c r="F1366" s="126"/>
      <c r="G1366" s="236"/>
      <c r="H1366"/>
      <c r="I1366" t="s">
        <v>199</v>
      </c>
      <c r="J1366" s="236"/>
      <c r="K1366"/>
      <c r="L1366"/>
      <c r="M1366"/>
      <c r="N1366"/>
      <c r="O1366"/>
      <c r="P1366"/>
      <c r="Q1366"/>
      <c r="U1366"/>
      <c r="V1366">
        <v>0</v>
      </c>
      <c r="W1366" s="236"/>
      <c r="X1366"/>
      <c r="Y1366"/>
      <c r="Z1366"/>
      <c r="AA1366"/>
      <c r="AB1366"/>
      <c r="AC1366"/>
      <c r="AD1366"/>
      <c r="AE1366"/>
      <c r="AF1366"/>
      <c r="AG1366"/>
      <c r="AH1366" s="115" t="s">
        <v>4308</v>
      </c>
    </row>
    <row r="1367" spans="1:35" ht="18" x14ac:dyDescent="0.25">
      <c r="A1367" s="235">
        <v>318747</v>
      </c>
      <c r="B1367" s="235" t="s">
        <v>5794</v>
      </c>
      <c r="C1367" s="235" t="s">
        <v>802</v>
      </c>
      <c r="D1367" s="235" t="s">
        <v>1242</v>
      </c>
      <c r="E1367"/>
      <c r="F1367" s="126"/>
      <c r="G1367" s="236"/>
      <c r="H1367"/>
      <c r="I1367" t="s">
        <v>107</v>
      </c>
      <c r="J1367" s="236"/>
      <c r="K1367"/>
      <c r="L1367"/>
      <c r="M1367"/>
      <c r="N1367"/>
      <c r="O1367"/>
      <c r="P1367"/>
      <c r="Q1367"/>
      <c r="U1367"/>
      <c r="V1367" t="s">
        <v>4335</v>
      </c>
      <c r="W1367" s="236"/>
      <c r="X1367"/>
      <c r="Y1367"/>
      <c r="Z1367"/>
      <c r="AA1367"/>
      <c r="AB1367"/>
      <c r="AC1367"/>
      <c r="AD1367"/>
      <c r="AE1367"/>
      <c r="AF1367"/>
      <c r="AG1367"/>
      <c r="AH1367" s="115" t="s">
        <v>4308</v>
      </c>
      <c r="AI1367" s="115" t="e">
        <f>VLOOKUP(A1367,'[2]دراسات قانونية'!$A$3:$E$600,1,0)</f>
        <v>#N/A</v>
      </c>
    </row>
    <row r="1368" spans="1:35" ht="18" x14ac:dyDescent="0.25">
      <c r="A1368" s="235">
        <v>318754</v>
      </c>
      <c r="B1368" s="235" t="s">
        <v>5795</v>
      </c>
      <c r="C1368" s="235" t="s">
        <v>1144</v>
      </c>
      <c r="D1368" s="235" t="s">
        <v>838</v>
      </c>
      <c r="E1368"/>
      <c r="F1368" s="126"/>
      <c r="G1368" s="236"/>
      <c r="H1368"/>
      <c r="I1368" t="s">
        <v>107</v>
      </c>
      <c r="J1368" s="236"/>
      <c r="K1368"/>
      <c r="L1368"/>
      <c r="M1368"/>
      <c r="N1368"/>
      <c r="O1368"/>
      <c r="P1368"/>
      <c r="Q1368"/>
      <c r="U1368"/>
      <c r="V1368" t="s">
        <v>4335</v>
      </c>
      <c r="W1368" s="236"/>
      <c r="X1368"/>
      <c r="Y1368"/>
      <c r="Z1368"/>
      <c r="AA1368"/>
      <c r="AB1368"/>
      <c r="AC1368"/>
      <c r="AD1368"/>
      <c r="AE1368"/>
      <c r="AF1368"/>
      <c r="AG1368"/>
      <c r="AH1368" s="115" t="s">
        <v>4308</v>
      </c>
      <c r="AI1368" s="115" t="e">
        <f>VLOOKUP(A1368,'[2]دراسات قانونية'!$A$3:$E$600,1,0)</f>
        <v>#N/A</v>
      </c>
    </row>
    <row r="1369" spans="1:35" hidden="1" x14ac:dyDescent="0.25">
      <c r="A1369" s="115">
        <v>318775</v>
      </c>
      <c r="B1369" s="115" t="s">
        <v>2354</v>
      </c>
      <c r="C1369" s="115" t="s">
        <v>332</v>
      </c>
      <c r="D1369" s="115" t="s">
        <v>2355</v>
      </c>
      <c r="E1369" s="115" t="s">
        <v>76</v>
      </c>
      <c r="F1369" s="237">
        <v>30951</v>
      </c>
      <c r="G1369" s="115" t="s">
        <v>61</v>
      </c>
      <c r="H1369" s="115" t="s">
        <v>16</v>
      </c>
      <c r="I1369" t="s">
        <v>199</v>
      </c>
      <c r="J1369" s="115" t="s">
        <v>1226</v>
      </c>
      <c r="L1369" s="115" t="s">
        <v>61</v>
      </c>
      <c r="U1369"/>
      <c r="V1369" t="s">
        <v>16623</v>
      </c>
      <c r="AH1369" s="115" t="s">
        <v>4308</v>
      </c>
    </row>
    <row r="1370" spans="1:35" hidden="1" x14ac:dyDescent="0.25">
      <c r="A1370" s="115">
        <v>318778</v>
      </c>
      <c r="B1370" s="115" t="s">
        <v>3992</v>
      </c>
      <c r="C1370" s="115" t="s">
        <v>223</v>
      </c>
      <c r="D1370" s="115" t="s">
        <v>321</v>
      </c>
      <c r="E1370" s="115" t="s">
        <v>76</v>
      </c>
      <c r="F1370" s="237">
        <v>30961</v>
      </c>
      <c r="G1370" s="115" t="s">
        <v>794</v>
      </c>
      <c r="H1370" s="115" t="s">
        <v>16</v>
      </c>
      <c r="I1370" t="s">
        <v>199</v>
      </c>
      <c r="J1370" s="115" t="s">
        <v>1226</v>
      </c>
      <c r="L1370" s="115" t="s">
        <v>47</v>
      </c>
      <c r="U1370"/>
      <c r="V1370">
        <v>0</v>
      </c>
      <c r="AG1370" s="115" t="s">
        <v>4308</v>
      </c>
      <c r="AH1370" s="115" t="s">
        <v>4308</v>
      </c>
    </row>
    <row r="1371" spans="1:35" hidden="1" x14ac:dyDescent="0.25">
      <c r="A1371" s="115">
        <v>318779</v>
      </c>
      <c r="B1371" s="115" t="s">
        <v>3993</v>
      </c>
      <c r="C1371" s="115" t="s">
        <v>860</v>
      </c>
      <c r="D1371" s="115" t="s">
        <v>3994</v>
      </c>
      <c r="E1371" s="115" t="s">
        <v>76</v>
      </c>
      <c r="F1371" s="237">
        <v>31536</v>
      </c>
      <c r="G1371" s="115" t="s">
        <v>18</v>
      </c>
      <c r="H1371" s="115" t="s">
        <v>16</v>
      </c>
      <c r="I1371" t="s">
        <v>199</v>
      </c>
      <c r="J1371" s="115" t="s">
        <v>1226</v>
      </c>
      <c r="L1371" s="115" t="s">
        <v>18</v>
      </c>
      <c r="U1371"/>
      <c r="V1371">
        <v>0</v>
      </c>
      <c r="AH1371" s="115" t="s">
        <v>4308</v>
      </c>
    </row>
    <row r="1372" spans="1:35" hidden="1" x14ac:dyDescent="0.25">
      <c r="A1372">
        <v>318784</v>
      </c>
      <c r="B1372" t="s">
        <v>5796</v>
      </c>
      <c r="C1372" t="s">
        <v>212</v>
      </c>
      <c r="D1372" t="s">
        <v>1654</v>
      </c>
      <c r="E1372" t="s">
        <v>76</v>
      </c>
      <c r="F1372" s="126">
        <v>30777</v>
      </c>
      <c r="G1372" t="s">
        <v>18</v>
      </c>
      <c r="H1372" t="s">
        <v>16</v>
      </c>
      <c r="I1372" t="s">
        <v>136</v>
      </c>
      <c r="J1372" t="s">
        <v>1226</v>
      </c>
      <c r="K1372"/>
      <c r="L1372" t="s">
        <v>18</v>
      </c>
      <c r="M1372"/>
      <c r="N1372"/>
      <c r="O1372"/>
      <c r="P1372"/>
      <c r="Q1372"/>
      <c r="U1372"/>
      <c r="V1372" t="s">
        <v>4335</v>
      </c>
      <c r="W1372"/>
      <c r="X1372"/>
      <c r="Y1372"/>
      <c r="Z1372"/>
      <c r="AA1372"/>
      <c r="AB1372"/>
      <c r="AC1372"/>
      <c r="AD1372"/>
      <c r="AE1372"/>
      <c r="AF1372"/>
      <c r="AG1372"/>
      <c r="AH1372" s="115" t="s">
        <v>4308</v>
      </c>
    </row>
    <row r="1373" spans="1:35" ht="18" x14ac:dyDescent="0.25">
      <c r="A1373" s="235">
        <v>318788</v>
      </c>
      <c r="B1373" s="235" t="s">
        <v>5797</v>
      </c>
      <c r="C1373" s="235" t="s">
        <v>5798</v>
      </c>
      <c r="D1373" s="235" t="s">
        <v>238</v>
      </c>
      <c r="E1373"/>
      <c r="F1373" s="126"/>
      <c r="G1373" s="236"/>
      <c r="H1373"/>
      <c r="I1373" t="s">
        <v>107</v>
      </c>
      <c r="J1373" s="236"/>
      <c r="K1373"/>
      <c r="L1373"/>
      <c r="M1373"/>
      <c r="N1373"/>
      <c r="O1373"/>
      <c r="P1373"/>
      <c r="Q1373"/>
      <c r="U1373"/>
      <c r="V1373" t="s">
        <v>4335</v>
      </c>
      <c r="W1373" s="236"/>
      <c r="X1373"/>
      <c r="Y1373"/>
      <c r="Z1373"/>
      <c r="AA1373"/>
      <c r="AB1373"/>
      <c r="AC1373"/>
      <c r="AD1373"/>
      <c r="AE1373"/>
      <c r="AF1373"/>
      <c r="AG1373"/>
      <c r="AH1373" s="115" t="s">
        <v>4308</v>
      </c>
      <c r="AI1373" s="115" t="e">
        <f>VLOOKUP(A1373,'[2]دراسات قانونية'!$A$3:$E$600,1,0)</f>
        <v>#N/A</v>
      </c>
    </row>
    <row r="1374" spans="1:35" ht="18" hidden="1" x14ac:dyDescent="0.25">
      <c r="A1374" s="235">
        <v>318790</v>
      </c>
      <c r="B1374" s="235" t="s">
        <v>5799</v>
      </c>
      <c r="C1374" s="235" t="s">
        <v>692</v>
      </c>
      <c r="D1374" s="235" t="s">
        <v>1242</v>
      </c>
      <c r="E1374"/>
      <c r="F1374" s="126"/>
      <c r="G1374" s="236"/>
      <c r="H1374"/>
      <c r="I1374" t="s">
        <v>129</v>
      </c>
      <c r="J1374" s="236"/>
      <c r="K1374"/>
      <c r="L1374"/>
      <c r="M1374"/>
      <c r="N1374"/>
      <c r="O1374"/>
      <c r="P1374"/>
      <c r="Q1374"/>
      <c r="U1374"/>
      <c r="V1374" t="s">
        <v>4335</v>
      </c>
      <c r="W1374" s="236"/>
      <c r="X1374"/>
      <c r="Y1374"/>
      <c r="Z1374"/>
      <c r="AA1374"/>
      <c r="AB1374"/>
      <c r="AC1374"/>
      <c r="AD1374"/>
      <c r="AE1374"/>
      <c r="AF1374"/>
      <c r="AG1374"/>
      <c r="AH1374" s="115" t="s">
        <v>4308</v>
      </c>
    </row>
    <row r="1375" spans="1:35" ht="18" hidden="1" x14ac:dyDescent="0.25">
      <c r="A1375" s="235">
        <v>318792</v>
      </c>
      <c r="B1375" s="235" t="s">
        <v>5800</v>
      </c>
      <c r="C1375" s="235" t="s">
        <v>614</v>
      </c>
      <c r="D1375" s="235" t="s">
        <v>1242</v>
      </c>
      <c r="E1375"/>
      <c r="F1375" s="126"/>
      <c r="G1375" s="236"/>
      <c r="H1375"/>
      <c r="I1375" t="s">
        <v>129</v>
      </c>
      <c r="J1375" s="236"/>
      <c r="K1375"/>
      <c r="L1375"/>
      <c r="M1375"/>
      <c r="N1375"/>
      <c r="O1375"/>
      <c r="P1375"/>
      <c r="Q1375"/>
      <c r="U1375"/>
      <c r="V1375" t="s">
        <v>4335</v>
      </c>
      <c r="W1375" s="236"/>
      <c r="X1375"/>
      <c r="Y1375"/>
      <c r="Z1375"/>
      <c r="AA1375"/>
      <c r="AB1375"/>
      <c r="AC1375"/>
      <c r="AD1375"/>
      <c r="AE1375"/>
      <c r="AF1375"/>
      <c r="AG1375"/>
      <c r="AH1375" s="115" t="s">
        <v>4308</v>
      </c>
    </row>
    <row r="1376" spans="1:35" hidden="1" x14ac:dyDescent="0.25">
      <c r="A1376" s="115">
        <v>318796</v>
      </c>
      <c r="B1376" s="115" t="s">
        <v>3213</v>
      </c>
      <c r="C1376" s="115" t="s">
        <v>349</v>
      </c>
      <c r="D1376" s="115" t="s">
        <v>656</v>
      </c>
      <c r="E1376" s="115" t="s">
        <v>77</v>
      </c>
      <c r="F1376" s="237">
        <v>32220</v>
      </c>
      <c r="G1376" s="115" t="s">
        <v>18</v>
      </c>
      <c r="H1376" s="115" t="s">
        <v>16</v>
      </c>
      <c r="I1376" t="s">
        <v>199</v>
      </c>
      <c r="J1376" s="115" t="s">
        <v>15</v>
      </c>
      <c r="L1376" s="115" t="s">
        <v>18</v>
      </c>
      <c r="U1376"/>
      <c r="V1376">
        <v>0</v>
      </c>
      <c r="AH1376" s="115" t="s">
        <v>4308</v>
      </c>
    </row>
    <row r="1377" spans="1:35" ht="18" x14ac:dyDescent="0.25">
      <c r="A1377" s="235">
        <v>318798</v>
      </c>
      <c r="B1377" s="235" t="s">
        <v>5801</v>
      </c>
      <c r="C1377" s="235" t="s">
        <v>3430</v>
      </c>
      <c r="D1377" s="235" t="s">
        <v>480</v>
      </c>
      <c r="E1377"/>
      <c r="F1377" s="126"/>
      <c r="G1377" s="236"/>
      <c r="H1377"/>
      <c r="I1377" t="s">
        <v>107</v>
      </c>
      <c r="J1377" s="236"/>
      <c r="K1377"/>
      <c r="L1377"/>
      <c r="M1377"/>
      <c r="N1377"/>
      <c r="O1377"/>
      <c r="P1377"/>
      <c r="Q1377"/>
      <c r="U1377"/>
      <c r="V1377"/>
      <c r="W1377" s="236"/>
      <c r="X1377"/>
      <c r="Y1377"/>
      <c r="Z1377"/>
      <c r="AA1377"/>
      <c r="AB1377"/>
      <c r="AC1377"/>
      <c r="AD1377"/>
      <c r="AE1377"/>
      <c r="AF1377"/>
      <c r="AG1377"/>
      <c r="AI1377" s="115">
        <f>VLOOKUP(A1377,'[2]دراسات قانونية'!$A$3:$E$600,1,0)</f>
        <v>318798</v>
      </c>
    </row>
    <row r="1378" spans="1:35" ht="18" x14ac:dyDescent="0.25">
      <c r="A1378" s="235">
        <v>318815</v>
      </c>
      <c r="B1378" s="235" t="s">
        <v>5802</v>
      </c>
      <c r="C1378" s="235" t="s">
        <v>826</v>
      </c>
      <c r="D1378" s="235" t="s">
        <v>1074</v>
      </c>
      <c r="E1378"/>
      <c r="F1378" s="126"/>
      <c r="G1378" s="236"/>
      <c r="H1378"/>
      <c r="I1378" t="s">
        <v>107</v>
      </c>
      <c r="J1378" s="236"/>
      <c r="K1378"/>
      <c r="L1378"/>
      <c r="M1378"/>
      <c r="N1378"/>
      <c r="O1378"/>
      <c r="P1378"/>
      <c r="Q1378"/>
      <c r="U1378"/>
      <c r="V1378" t="s">
        <v>4334</v>
      </c>
      <c r="W1378" s="236"/>
      <c r="X1378"/>
      <c r="Y1378"/>
      <c r="Z1378"/>
      <c r="AA1378"/>
      <c r="AB1378"/>
      <c r="AC1378"/>
      <c r="AD1378"/>
      <c r="AE1378"/>
      <c r="AF1378"/>
      <c r="AG1378"/>
      <c r="AH1378" s="115" t="s">
        <v>4308</v>
      </c>
      <c r="AI1378" s="115" t="e">
        <f>VLOOKUP(A1378,'[2]دراسات قانونية'!$A$3:$E$600,1,0)</f>
        <v>#N/A</v>
      </c>
    </row>
    <row r="1379" spans="1:35" hidden="1" x14ac:dyDescent="0.25">
      <c r="A1379" s="115">
        <v>318828</v>
      </c>
      <c r="B1379" s="115" t="s">
        <v>4362</v>
      </c>
      <c r="C1379" s="115" t="s">
        <v>219</v>
      </c>
      <c r="D1379" s="115" t="s">
        <v>1693</v>
      </c>
      <c r="F1379" s="237"/>
      <c r="I1379" t="s">
        <v>199</v>
      </c>
      <c r="U1379"/>
      <c r="V1379" t="s">
        <v>4335</v>
      </c>
      <c r="AH1379" s="115" t="s">
        <v>4308</v>
      </c>
    </row>
    <row r="1380" spans="1:35" hidden="1" x14ac:dyDescent="0.25">
      <c r="A1380" s="115">
        <v>318834</v>
      </c>
      <c r="B1380" s="115" t="s">
        <v>1965</v>
      </c>
      <c r="C1380" s="115" t="s">
        <v>609</v>
      </c>
      <c r="D1380" s="115" t="s">
        <v>764</v>
      </c>
      <c r="E1380" s="115" t="s">
        <v>76</v>
      </c>
      <c r="F1380" s="237">
        <v>32940</v>
      </c>
      <c r="G1380" s="115" t="s">
        <v>18</v>
      </c>
      <c r="H1380" s="115" t="s">
        <v>16</v>
      </c>
      <c r="I1380" t="s">
        <v>199</v>
      </c>
      <c r="J1380" s="115" t="s">
        <v>15</v>
      </c>
      <c r="L1380" s="115" t="s">
        <v>18</v>
      </c>
      <c r="U1380"/>
      <c r="V1380" t="s">
        <v>4414</v>
      </c>
    </row>
    <row r="1381" spans="1:35" ht="18" x14ac:dyDescent="0.25">
      <c r="A1381" s="235">
        <v>318848</v>
      </c>
      <c r="B1381" s="235" t="s">
        <v>1229</v>
      </c>
      <c r="C1381" s="235" t="s">
        <v>227</v>
      </c>
      <c r="D1381" s="235" t="s">
        <v>746</v>
      </c>
      <c r="E1381"/>
      <c r="F1381" s="126"/>
      <c r="G1381" s="236"/>
      <c r="H1381"/>
      <c r="I1381" t="s">
        <v>107</v>
      </c>
      <c r="J1381" s="236"/>
      <c r="K1381"/>
      <c r="L1381"/>
      <c r="M1381"/>
      <c r="N1381"/>
      <c r="O1381"/>
      <c r="P1381"/>
      <c r="Q1381"/>
      <c r="U1381"/>
      <c r="V1381" t="s">
        <v>4335</v>
      </c>
      <c r="W1381" s="236"/>
      <c r="X1381"/>
      <c r="Y1381"/>
      <c r="Z1381"/>
      <c r="AA1381"/>
      <c r="AB1381"/>
      <c r="AC1381"/>
      <c r="AD1381"/>
      <c r="AE1381"/>
      <c r="AF1381"/>
      <c r="AG1381"/>
      <c r="AH1381" s="115" t="s">
        <v>4308</v>
      </c>
      <c r="AI1381" s="115" t="e">
        <f>VLOOKUP(A1381,'[2]دراسات قانونية'!$A$3:$E$600,1,0)</f>
        <v>#N/A</v>
      </c>
    </row>
    <row r="1382" spans="1:35" ht="18" x14ac:dyDescent="0.25">
      <c r="A1382" s="235">
        <v>318865</v>
      </c>
      <c r="B1382" s="235" t="s">
        <v>5803</v>
      </c>
      <c r="C1382" s="235" t="s">
        <v>219</v>
      </c>
      <c r="D1382" s="235" t="s">
        <v>1242</v>
      </c>
      <c r="E1382"/>
      <c r="F1382" s="126"/>
      <c r="G1382" s="236"/>
      <c r="H1382"/>
      <c r="I1382" t="s">
        <v>107</v>
      </c>
      <c r="J1382" s="236"/>
      <c r="K1382"/>
      <c r="L1382"/>
      <c r="M1382"/>
      <c r="N1382"/>
      <c r="O1382"/>
      <c r="P1382"/>
      <c r="Q1382"/>
      <c r="U1382"/>
      <c r="V1382" t="s">
        <v>4337</v>
      </c>
      <c r="W1382" s="236"/>
      <c r="X1382"/>
      <c r="Y1382"/>
      <c r="Z1382"/>
      <c r="AA1382"/>
      <c r="AB1382"/>
      <c r="AC1382"/>
      <c r="AD1382"/>
      <c r="AE1382"/>
      <c r="AF1382"/>
      <c r="AG1382"/>
      <c r="AH1382" s="115" t="s">
        <v>4308</v>
      </c>
      <c r="AI1382" s="115" t="e">
        <f>VLOOKUP(A1382,'[2]دراسات قانونية'!$A$3:$E$600,1,0)</f>
        <v>#N/A</v>
      </c>
    </row>
    <row r="1383" spans="1:35" ht="18" x14ac:dyDescent="0.25">
      <c r="A1383" s="235">
        <v>318868</v>
      </c>
      <c r="B1383" s="235" t="s">
        <v>5804</v>
      </c>
      <c r="C1383" s="235" t="s">
        <v>291</v>
      </c>
      <c r="D1383" s="235" t="s">
        <v>346</v>
      </c>
      <c r="E1383"/>
      <c r="F1383" s="126"/>
      <c r="G1383" s="236"/>
      <c r="H1383"/>
      <c r="I1383" t="s">
        <v>107</v>
      </c>
      <c r="J1383" s="236"/>
      <c r="K1383"/>
      <c r="L1383"/>
      <c r="M1383"/>
      <c r="N1383"/>
      <c r="O1383"/>
      <c r="P1383"/>
      <c r="Q1383"/>
      <c r="U1383"/>
      <c r="V1383">
        <v>0</v>
      </c>
      <c r="W1383" s="236"/>
      <c r="X1383"/>
      <c r="Y1383"/>
      <c r="Z1383"/>
      <c r="AA1383"/>
      <c r="AB1383"/>
      <c r="AC1383"/>
      <c r="AD1383"/>
      <c r="AE1383"/>
      <c r="AF1383"/>
      <c r="AG1383"/>
      <c r="AH1383" s="115" t="s">
        <v>4308</v>
      </c>
      <c r="AI1383" s="115" t="e">
        <f>VLOOKUP(A1383,'[2]دراسات قانونية'!$A$3:$E$600,1,0)</f>
        <v>#N/A</v>
      </c>
    </row>
    <row r="1384" spans="1:35" hidden="1" x14ac:dyDescent="0.25">
      <c r="A1384">
        <v>318871</v>
      </c>
      <c r="B1384" t="s">
        <v>5805</v>
      </c>
      <c r="C1384" t="s">
        <v>5806</v>
      </c>
      <c r="D1384" t="s">
        <v>5807</v>
      </c>
      <c r="E1384" t="s">
        <v>76</v>
      </c>
      <c r="F1384" s="126">
        <v>29606</v>
      </c>
      <c r="G1384" t="s">
        <v>47</v>
      </c>
      <c r="H1384" t="s">
        <v>16</v>
      </c>
      <c r="I1384" t="s">
        <v>136</v>
      </c>
      <c r="J1384" t="s">
        <v>1226</v>
      </c>
      <c r="K1384"/>
      <c r="L1384" t="s">
        <v>47</v>
      </c>
      <c r="M1384"/>
      <c r="N1384"/>
      <c r="O1384"/>
      <c r="P1384"/>
      <c r="Q1384"/>
      <c r="U1384"/>
      <c r="V1384" t="s">
        <v>4336</v>
      </c>
      <c r="W1384"/>
      <c r="X1384"/>
      <c r="Y1384"/>
      <c r="Z1384"/>
      <c r="AA1384"/>
      <c r="AB1384"/>
      <c r="AC1384"/>
      <c r="AD1384"/>
      <c r="AE1384" t="s">
        <v>4308</v>
      </c>
      <c r="AF1384" t="s">
        <v>4308</v>
      </c>
      <c r="AG1384" t="s">
        <v>4308</v>
      </c>
      <c r="AH1384" s="115" t="s">
        <v>4308</v>
      </c>
    </row>
    <row r="1385" spans="1:35" hidden="1" x14ac:dyDescent="0.25">
      <c r="A1385" s="115">
        <v>318874</v>
      </c>
      <c r="B1385" s="115" t="s">
        <v>1595</v>
      </c>
      <c r="C1385" s="115" t="s">
        <v>650</v>
      </c>
      <c r="D1385" s="115" t="s">
        <v>1319</v>
      </c>
      <c r="E1385" s="115" t="s">
        <v>77</v>
      </c>
      <c r="F1385" s="237">
        <v>31634</v>
      </c>
      <c r="G1385" s="115" t="s">
        <v>1596</v>
      </c>
      <c r="H1385" s="115" t="s">
        <v>16</v>
      </c>
      <c r="I1385" t="s">
        <v>199</v>
      </c>
      <c r="J1385" s="115" t="s">
        <v>15</v>
      </c>
      <c r="L1385" s="115" t="s">
        <v>40</v>
      </c>
      <c r="U1385"/>
      <c r="V1385" t="s">
        <v>4334</v>
      </c>
      <c r="AH1385" s="115" t="s">
        <v>4308</v>
      </c>
    </row>
    <row r="1386" spans="1:35" hidden="1" x14ac:dyDescent="0.25">
      <c r="A1386">
        <v>318875</v>
      </c>
      <c r="B1386" t="s">
        <v>5808</v>
      </c>
      <c r="C1386" t="s">
        <v>680</v>
      </c>
      <c r="D1386" t="s">
        <v>2062</v>
      </c>
      <c r="E1386"/>
      <c r="F1386" s="126"/>
      <c r="G1386"/>
      <c r="H1386"/>
      <c r="I1386" t="s">
        <v>129</v>
      </c>
      <c r="J1386"/>
      <c r="K1386"/>
      <c r="L1386"/>
      <c r="M1386"/>
      <c r="N1386"/>
      <c r="O1386"/>
      <c r="P1386"/>
      <c r="Q1386"/>
      <c r="U1386"/>
      <c r="V1386" t="s">
        <v>4335</v>
      </c>
      <c r="W1386"/>
      <c r="X1386"/>
      <c r="Y1386"/>
      <c r="Z1386"/>
      <c r="AA1386"/>
      <c r="AB1386"/>
      <c r="AC1386"/>
      <c r="AD1386"/>
      <c r="AE1386"/>
      <c r="AF1386"/>
      <c r="AG1386" t="s">
        <v>4308</v>
      </c>
      <c r="AH1386" s="115" t="s">
        <v>4308</v>
      </c>
    </row>
    <row r="1387" spans="1:35" hidden="1" x14ac:dyDescent="0.25">
      <c r="A1387">
        <v>318882</v>
      </c>
      <c r="B1387" t="s">
        <v>5809</v>
      </c>
      <c r="C1387" t="s">
        <v>683</v>
      </c>
      <c r="D1387" t="s">
        <v>5810</v>
      </c>
      <c r="E1387" t="s">
        <v>77</v>
      </c>
      <c r="F1387" s="126">
        <v>31467</v>
      </c>
      <c r="G1387" t="s">
        <v>540</v>
      </c>
      <c r="H1387" t="s">
        <v>16</v>
      </c>
      <c r="I1387" t="s">
        <v>136</v>
      </c>
      <c r="J1387" t="s">
        <v>1226</v>
      </c>
      <c r="K1387"/>
      <c r="L1387" t="s">
        <v>18</v>
      </c>
      <c r="M1387"/>
      <c r="N1387"/>
      <c r="O1387"/>
      <c r="P1387"/>
      <c r="Q1387"/>
      <c r="U1387"/>
      <c r="V1387" t="s">
        <v>4335</v>
      </c>
      <c r="W1387"/>
      <c r="X1387"/>
      <c r="Y1387"/>
      <c r="Z1387"/>
      <c r="AA1387"/>
      <c r="AB1387"/>
      <c r="AC1387"/>
      <c r="AD1387"/>
      <c r="AE1387"/>
      <c r="AF1387"/>
      <c r="AG1387" t="s">
        <v>4308</v>
      </c>
      <c r="AH1387" s="115" t="s">
        <v>4308</v>
      </c>
    </row>
    <row r="1388" spans="1:35" ht="18" x14ac:dyDescent="0.25">
      <c r="A1388" s="235">
        <v>318896</v>
      </c>
      <c r="B1388" s="235" t="s">
        <v>5811</v>
      </c>
      <c r="C1388" s="235" t="s">
        <v>324</v>
      </c>
      <c r="D1388" s="235" t="s">
        <v>1242</v>
      </c>
      <c r="E1388"/>
      <c r="F1388" s="126"/>
      <c r="G1388" s="236"/>
      <c r="H1388"/>
      <c r="I1388" t="s">
        <v>107</v>
      </c>
      <c r="J1388" s="236"/>
      <c r="K1388"/>
      <c r="L1388"/>
      <c r="M1388"/>
      <c r="N1388"/>
      <c r="O1388"/>
      <c r="P1388"/>
      <c r="Q1388"/>
      <c r="U1388"/>
      <c r="V1388" t="s">
        <v>4335</v>
      </c>
      <c r="W1388" s="236"/>
      <c r="X1388"/>
      <c r="Y1388"/>
      <c r="Z1388"/>
      <c r="AA1388"/>
      <c r="AB1388"/>
      <c r="AC1388"/>
      <c r="AD1388"/>
      <c r="AE1388"/>
      <c r="AF1388"/>
      <c r="AG1388"/>
      <c r="AH1388" s="115" t="s">
        <v>4308</v>
      </c>
      <c r="AI1388" s="115" t="e">
        <f>VLOOKUP(A1388,'[2]دراسات قانونية'!$A$3:$E$600,1,0)</f>
        <v>#N/A</v>
      </c>
    </row>
    <row r="1389" spans="1:35" ht="18" hidden="1" x14ac:dyDescent="0.25">
      <c r="A1389" s="235">
        <v>318898</v>
      </c>
      <c r="B1389" s="235" t="s">
        <v>5812</v>
      </c>
      <c r="C1389" s="235" t="s">
        <v>727</v>
      </c>
      <c r="D1389" s="235" t="s">
        <v>365</v>
      </c>
      <c r="E1389"/>
      <c r="F1389" s="126"/>
      <c r="G1389" s="236"/>
      <c r="H1389"/>
      <c r="I1389" t="s">
        <v>199</v>
      </c>
      <c r="J1389" s="236"/>
      <c r="K1389"/>
      <c r="L1389"/>
      <c r="M1389"/>
      <c r="N1389"/>
      <c r="O1389"/>
      <c r="P1389"/>
      <c r="Q1389"/>
      <c r="U1389"/>
      <c r="V1389" t="s">
        <v>4334</v>
      </c>
      <c r="W1389" s="236"/>
      <c r="X1389"/>
      <c r="Y1389"/>
      <c r="Z1389"/>
      <c r="AA1389"/>
      <c r="AB1389"/>
      <c r="AC1389"/>
      <c r="AD1389"/>
      <c r="AE1389"/>
      <c r="AF1389"/>
      <c r="AG1389"/>
      <c r="AH1389" s="115" t="s">
        <v>4308</v>
      </c>
    </row>
    <row r="1390" spans="1:35" hidden="1" x14ac:dyDescent="0.25">
      <c r="A1390" s="115">
        <v>318918</v>
      </c>
      <c r="B1390" s="115" t="s">
        <v>3469</v>
      </c>
      <c r="C1390" s="115" t="s">
        <v>2542</v>
      </c>
      <c r="D1390" s="115" t="s">
        <v>730</v>
      </c>
      <c r="E1390" s="115" t="s">
        <v>76</v>
      </c>
      <c r="F1390" s="237">
        <v>33240</v>
      </c>
      <c r="G1390" s="115" t="s">
        <v>1513</v>
      </c>
      <c r="H1390" s="115" t="s">
        <v>16</v>
      </c>
      <c r="I1390" t="s">
        <v>199</v>
      </c>
      <c r="R1390" s="115">
        <v>9412</v>
      </c>
      <c r="S1390" s="115">
        <v>45722</v>
      </c>
      <c r="T1390" s="115">
        <v>160000</v>
      </c>
      <c r="U1390"/>
      <c r="V1390">
        <v>0</v>
      </c>
    </row>
    <row r="1391" spans="1:35" ht="18" hidden="1" x14ac:dyDescent="0.25">
      <c r="A1391" s="235">
        <v>318922</v>
      </c>
      <c r="B1391" s="235" t="s">
        <v>5813</v>
      </c>
      <c r="C1391" s="235" t="s">
        <v>358</v>
      </c>
      <c r="D1391" s="235" t="s">
        <v>1242</v>
      </c>
      <c r="E1391"/>
      <c r="F1391" s="126"/>
      <c r="G1391" s="236"/>
      <c r="H1391"/>
      <c r="I1391" t="s">
        <v>136</v>
      </c>
      <c r="J1391" s="236"/>
      <c r="K1391"/>
      <c r="L1391"/>
      <c r="M1391"/>
      <c r="N1391"/>
      <c r="O1391"/>
      <c r="P1391"/>
      <c r="Q1391"/>
      <c r="U1391"/>
      <c r="V1391" t="s">
        <v>4335</v>
      </c>
      <c r="W1391" s="236"/>
      <c r="X1391"/>
      <c r="Y1391"/>
      <c r="Z1391"/>
      <c r="AA1391"/>
      <c r="AB1391"/>
      <c r="AC1391"/>
      <c r="AD1391"/>
      <c r="AE1391"/>
      <c r="AF1391"/>
      <c r="AG1391"/>
    </row>
    <row r="1392" spans="1:35" ht="18" hidden="1" x14ac:dyDescent="0.25">
      <c r="A1392" s="235">
        <v>318925</v>
      </c>
      <c r="B1392" s="235" t="s">
        <v>5814</v>
      </c>
      <c r="C1392" s="235" t="e">
        <v>#N/A</v>
      </c>
      <c r="D1392" s="235" t="s">
        <v>405</v>
      </c>
      <c r="E1392"/>
      <c r="F1392" s="126"/>
      <c r="G1392" s="236"/>
      <c r="H1392"/>
      <c r="I1392" t="s">
        <v>136</v>
      </c>
      <c r="J1392" s="236"/>
      <c r="K1392"/>
      <c r="L1392"/>
      <c r="M1392"/>
      <c r="N1392"/>
      <c r="O1392"/>
      <c r="P1392"/>
      <c r="Q1392"/>
      <c r="U1392"/>
      <c r="V1392">
        <v>0</v>
      </c>
      <c r="W1392" s="236"/>
      <c r="X1392"/>
      <c r="Y1392"/>
      <c r="Z1392"/>
      <c r="AA1392"/>
      <c r="AB1392"/>
      <c r="AC1392"/>
      <c r="AD1392"/>
      <c r="AE1392"/>
      <c r="AF1392"/>
      <c r="AG1392"/>
    </row>
    <row r="1393" spans="1:35" hidden="1" x14ac:dyDescent="0.25">
      <c r="A1393" s="115">
        <v>318926</v>
      </c>
      <c r="B1393" s="115" t="s">
        <v>4360</v>
      </c>
      <c r="C1393" s="115" t="s">
        <v>4361</v>
      </c>
      <c r="D1393" s="115" t="s">
        <v>281</v>
      </c>
      <c r="F1393" s="237"/>
      <c r="I1393" t="s">
        <v>199</v>
      </c>
      <c r="U1393"/>
      <c r="V1393" t="s">
        <v>4338</v>
      </c>
    </row>
    <row r="1394" spans="1:35" hidden="1" x14ac:dyDescent="0.25">
      <c r="A1394">
        <v>318937</v>
      </c>
      <c r="B1394" t="s">
        <v>5815</v>
      </c>
      <c r="C1394" t="s">
        <v>324</v>
      </c>
      <c r="D1394" t="s">
        <v>1242</v>
      </c>
      <c r="E1394" t="s">
        <v>76</v>
      </c>
      <c r="F1394" s="126"/>
      <c r="G1394"/>
      <c r="H1394" t="s">
        <v>16</v>
      </c>
      <c r="I1394" t="s">
        <v>136</v>
      </c>
      <c r="J1394"/>
      <c r="K1394"/>
      <c r="L1394"/>
      <c r="M1394"/>
      <c r="N1394"/>
      <c r="O1394"/>
      <c r="P1394"/>
      <c r="Q1394"/>
      <c r="U1394"/>
      <c r="V1394" t="s">
        <v>4329</v>
      </c>
      <c r="W1394"/>
      <c r="X1394"/>
      <c r="Y1394"/>
      <c r="Z1394"/>
      <c r="AA1394" t="s">
        <v>4308</v>
      </c>
      <c r="AB1394" t="s">
        <v>4308</v>
      </c>
      <c r="AC1394" t="s">
        <v>4308</v>
      </c>
      <c r="AD1394" t="s">
        <v>4308</v>
      </c>
      <c r="AE1394" t="s">
        <v>4308</v>
      </c>
      <c r="AF1394" t="s">
        <v>4308</v>
      </c>
      <c r="AG1394" t="s">
        <v>4308</v>
      </c>
      <c r="AH1394" s="115" t="s">
        <v>4308</v>
      </c>
    </row>
    <row r="1395" spans="1:35" ht="18" x14ac:dyDescent="0.25">
      <c r="A1395" s="235">
        <v>318946</v>
      </c>
      <c r="B1395" s="235" t="s">
        <v>5816</v>
      </c>
      <c r="C1395" s="235" t="s">
        <v>466</v>
      </c>
      <c r="D1395" s="235" t="s">
        <v>1242</v>
      </c>
      <c r="E1395"/>
      <c r="F1395" s="126"/>
      <c r="G1395" s="236"/>
      <c r="H1395"/>
      <c r="I1395" t="s">
        <v>107</v>
      </c>
      <c r="J1395" s="236"/>
      <c r="K1395"/>
      <c r="L1395"/>
      <c r="M1395"/>
      <c r="N1395"/>
      <c r="O1395"/>
      <c r="P1395"/>
      <c r="Q1395"/>
      <c r="U1395"/>
      <c r="V1395" t="s">
        <v>4335</v>
      </c>
      <c r="W1395" s="236"/>
      <c r="X1395"/>
      <c r="Y1395"/>
      <c r="Z1395"/>
      <c r="AA1395"/>
      <c r="AB1395"/>
      <c r="AC1395"/>
      <c r="AD1395"/>
      <c r="AE1395"/>
      <c r="AF1395"/>
      <c r="AG1395"/>
      <c r="AH1395" s="115" t="s">
        <v>4308</v>
      </c>
      <c r="AI1395" s="115" t="e">
        <f>VLOOKUP(A1395,'[2]دراسات قانونية'!$A$3:$E$600,1,0)</f>
        <v>#N/A</v>
      </c>
    </row>
    <row r="1396" spans="1:35" hidden="1" x14ac:dyDescent="0.25">
      <c r="A1396" s="115">
        <v>318959</v>
      </c>
      <c r="B1396" s="115" t="s">
        <v>3470</v>
      </c>
      <c r="C1396" s="115" t="s">
        <v>209</v>
      </c>
      <c r="D1396" s="115" t="s">
        <v>276</v>
      </c>
      <c r="E1396" s="115" t="s">
        <v>76</v>
      </c>
      <c r="F1396" s="237">
        <v>30818</v>
      </c>
      <c r="G1396" s="115" t="s">
        <v>18</v>
      </c>
      <c r="H1396" s="115" t="s">
        <v>16</v>
      </c>
      <c r="I1396" t="s">
        <v>199</v>
      </c>
      <c r="U1396"/>
      <c r="V1396" t="s">
        <v>4414</v>
      </c>
    </row>
    <row r="1397" spans="1:35" hidden="1" x14ac:dyDescent="0.25">
      <c r="A1397">
        <v>318965</v>
      </c>
      <c r="B1397" t="s">
        <v>5817</v>
      </c>
      <c r="C1397" t="s">
        <v>227</v>
      </c>
      <c r="D1397" t="s">
        <v>537</v>
      </c>
      <c r="E1397"/>
      <c r="F1397" s="126"/>
      <c r="G1397"/>
      <c r="H1397"/>
      <c r="I1397" t="s">
        <v>136</v>
      </c>
      <c r="J1397"/>
      <c r="K1397"/>
      <c r="L1397"/>
      <c r="M1397"/>
      <c r="N1397"/>
      <c r="O1397"/>
      <c r="P1397"/>
      <c r="Q1397"/>
      <c r="U1397"/>
      <c r="V1397" t="s">
        <v>4334</v>
      </c>
      <c r="W1397"/>
      <c r="X1397"/>
      <c r="Y1397"/>
      <c r="Z1397"/>
      <c r="AA1397"/>
      <c r="AB1397"/>
      <c r="AC1397"/>
      <c r="AD1397"/>
      <c r="AE1397"/>
      <c r="AF1397"/>
      <c r="AG1397" t="s">
        <v>4308</v>
      </c>
      <c r="AH1397" s="115" t="s">
        <v>4308</v>
      </c>
    </row>
    <row r="1398" spans="1:35" ht="18" x14ac:dyDescent="0.25">
      <c r="A1398" s="235">
        <v>318969</v>
      </c>
      <c r="B1398" s="235" t="s">
        <v>5818</v>
      </c>
      <c r="C1398" s="235" t="s">
        <v>3256</v>
      </c>
      <c r="D1398" s="235" t="s">
        <v>312</v>
      </c>
      <c r="E1398"/>
      <c r="F1398" s="126"/>
      <c r="G1398" s="236"/>
      <c r="H1398"/>
      <c r="I1398" t="s">
        <v>107</v>
      </c>
      <c r="J1398" s="236"/>
      <c r="K1398"/>
      <c r="L1398"/>
      <c r="M1398"/>
      <c r="N1398"/>
      <c r="O1398"/>
      <c r="P1398"/>
      <c r="Q1398"/>
      <c r="U1398"/>
      <c r="V1398" t="s">
        <v>4337</v>
      </c>
      <c r="W1398" s="236"/>
      <c r="X1398"/>
      <c r="Y1398"/>
      <c r="Z1398"/>
      <c r="AA1398"/>
      <c r="AB1398"/>
      <c r="AC1398"/>
      <c r="AD1398"/>
      <c r="AE1398"/>
      <c r="AF1398"/>
      <c r="AG1398"/>
      <c r="AH1398" s="115" t="s">
        <v>4308</v>
      </c>
      <c r="AI1398" s="115" t="e">
        <f>VLOOKUP(A1398,'[2]دراسات قانونية'!$A$3:$E$600,1,0)</f>
        <v>#N/A</v>
      </c>
    </row>
    <row r="1399" spans="1:35" hidden="1" x14ac:dyDescent="0.25">
      <c r="A1399" s="115">
        <v>318970</v>
      </c>
      <c r="B1399" s="115" t="s">
        <v>4358</v>
      </c>
      <c r="C1399" s="115" t="s">
        <v>4359</v>
      </c>
      <c r="D1399" s="115" t="s">
        <v>1362</v>
      </c>
      <c r="F1399" s="237"/>
      <c r="I1399" t="s">
        <v>199</v>
      </c>
      <c r="U1399"/>
      <c r="V1399" t="s">
        <v>4338</v>
      </c>
    </row>
    <row r="1400" spans="1:35" ht="18" x14ac:dyDescent="0.25">
      <c r="A1400" s="235">
        <v>318973</v>
      </c>
      <c r="B1400" s="235" t="s">
        <v>5819</v>
      </c>
      <c r="C1400" s="235" t="s">
        <v>570</v>
      </c>
      <c r="D1400" s="235" t="s">
        <v>1242</v>
      </c>
      <c r="E1400"/>
      <c r="F1400" s="126"/>
      <c r="G1400" s="236"/>
      <c r="H1400"/>
      <c r="I1400" t="s">
        <v>107</v>
      </c>
      <c r="J1400" s="236"/>
      <c r="K1400"/>
      <c r="L1400"/>
      <c r="M1400"/>
      <c r="N1400"/>
      <c r="O1400"/>
      <c r="P1400"/>
      <c r="Q1400"/>
      <c r="U1400"/>
      <c r="V1400" t="s">
        <v>4335</v>
      </c>
      <c r="W1400" s="236"/>
      <c r="X1400"/>
      <c r="Y1400"/>
      <c r="Z1400"/>
      <c r="AA1400"/>
      <c r="AB1400"/>
      <c r="AC1400"/>
      <c r="AD1400"/>
      <c r="AE1400"/>
      <c r="AF1400"/>
      <c r="AG1400"/>
      <c r="AH1400" s="115" t="s">
        <v>4308</v>
      </c>
      <c r="AI1400" s="115" t="e">
        <f>VLOOKUP(A1400,'[2]دراسات قانونية'!$A$3:$E$600,1,0)</f>
        <v>#N/A</v>
      </c>
    </row>
    <row r="1401" spans="1:35" ht="18" hidden="1" x14ac:dyDescent="0.25">
      <c r="A1401" s="235">
        <v>318976</v>
      </c>
      <c r="B1401" s="235" t="s">
        <v>5820</v>
      </c>
      <c r="C1401" s="235" t="s">
        <v>278</v>
      </c>
      <c r="D1401" s="235" t="s">
        <v>1242</v>
      </c>
      <c r="E1401"/>
      <c r="F1401" s="126"/>
      <c r="G1401" s="236"/>
      <c r="H1401"/>
      <c r="I1401" t="s">
        <v>136</v>
      </c>
      <c r="J1401" s="236"/>
      <c r="K1401"/>
      <c r="L1401"/>
      <c r="M1401"/>
      <c r="N1401"/>
      <c r="O1401"/>
      <c r="P1401"/>
      <c r="Q1401"/>
      <c r="U1401"/>
      <c r="V1401" t="s">
        <v>4335</v>
      </c>
      <c r="W1401" s="236"/>
      <c r="X1401"/>
      <c r="Y1401"/>
      <c r="Z1401"/>
      <c r="AA1401"/>
      <c r="AB1401"/>
      <c r="AC1401"/>
      <c r="AD1401"/>
      <c r="AE1401"/>
      <c r="AF1401"/>
      <c r="AG1401"/>
      <c r="AH1401" s="115" t="s">
        <v>4308</v>
      </c>
    </row>
    <row r="1402" spans="1:35" x14ac:dyDescent="0.25">
      <c r="A1402">
        <v>318979</v>
      </c>
      <c r="B1402" t="s">
        <v>5821</v>
      </c>
      <c r="C1402" t="s">
        <v>250</v>
      </c>
      <c r="D1402" t="s">
        <v>230</v>
      </c>
      <c r="E1402" t="s">
        <v>76</v>
      </c>
      <c r="F1402" s="126">
        <v>32690</v>
      </c>
      <c r="G1402" t="s">
        <v>857</v>
      </c>
      <c r="H1402" t="s">
        <v>16</v>
      </c>
      <c r="I1402" t="s">
        <v>107</v>
      </c>
      <c r="J1402" t="s">
        <v>1226</v>
      </c>
      <c r="K1402"/>
      <c r="L1402" t="s">
        <v>73</v>
      </c>
      <c r="M1402"/>
      <c r="N1402"/>
      <c r="O1402"/>
      <c r="P1402"/>
      <c r="Q1402"/>
      <c r="U1402"/>
      <c r="V1402" t="s">
        <v>4335</v>
      </c>
      <c r="W1402"/>
      <c r="X1402"/>
      <c r="Y1402"/>
      <c r="Z1402"/>
      <c r="AA1402"/>
      <c r="AB1402"/>
      <c r="AC1402"/>
      <c r="AD1402"/>
      <c r="AE1402" t="s">
        <v>4308</v>
      </c>
      <c r="AF1402" t="s">
        <v>4308</v>
      </c>
      <c r="AG1402" t="s">
        <v>4308</v>
      </c>
      <c r="AH1402" s="115" t="s">
        <v>4308</v>
      </c>
      <c r="AI1402" s="115" t="e">
        <f>VLOOKUP(A1402,'[2]دراسات قانونية'!$A$3:$E$600,1,0)</f>
        <v>#N/A</v>
      </c>
    </row>
    <row r="1403" spans="1:35" ht="18" hidden="1" x14ac:dyDescent="0.25">
      <c r="A1403" s="235">
        <v>318983</v>
      </c>
      <c r="B1403" s="235" t="s">
        <v>5822</v>
      </c>
      <c r="C1403" s="235" t="s">
        <v>5136</v>
      </c>
      <c r="D1403" s="235" t="s">
        <v>1242</v>
      </c>
      <c r="E1403"/>
      <c r="F1403" s="126"/>
      <c r="G1403" s="236"/>
      <c r="H1403"/>
      <c r="I1403" t="s">
        <v>199</v>
      </c>
      <c r="J1403" s="236"/>
      <c r="K1403"/>
      <c r="L1403"/>
      <c r="M1403"/>
      <c r="N1403"/>
      <c r="O1403"/>
      <c r="P1403"/>
      <c r="Q1403"/>
      <c r="U1403"/>
      <c r="V1403">
        <v>0</v>
      </c>
      <c r="W1403" s="236"/>
      <c r="X1403"/>
      <c r="Y1403"/>
      <c r="Z1403"/>
      <c r="AA1403"/>
      <c r="AB1403"/>
      <c r="AC1403"/>
      <c r="AD1403"/>
      <c r="AE1403"/>
      <c r="AF1403"/>
      <c r="AG1403"/>
      <c r="AH1403" s="115" t="s">
        <v>4308</v>
      </c>
    </row>
    <row r="1404" spans="1:35" ht="18" hidden="1" x14ac:dyDescent="0.25">
      <c r="A1404" s="235">
        <v>319004</v>
      </c>
      <c r="B1404" s="235" t="s">
        <v>5823</v>
      </c>
      <c r="C1404" s="235" t="s">
        <v>326</v>
      </c>
      <c r="D1404" s="235" t="s">
        <v>1242</v>
      </c>
      <c r="E1404"/>
      <c r="F1404" s="126"/>
      <c r="G1404" s="236"/>
      <c r="H1404"/>
      <c r="I1404" t="s">
        <v>136</v>
      </c>
      <c r="J1404" s="236"/>
      <c r="K1404"/>
      <c r="L1404"/>
      <c r="M1404"/>
      <c r="N1404"/>
      <c r="O1404"/>
      <c r="P1404"/>
      <c r="Q1404"/>
      <c r="U1404"/>
      <c r="V1404" t="s">
        <v>4335</v>
      </c>
      <c r="W1404" s="236"/>
      <c r="X1404"/>
      <c r="Y1404"/>
      <c r="Z1404"/>
      <c r="AA1404"/>
      <c r="AB1404"/>
      <c r="AC1404"/>
      <c r="AD1404"/>
      <c r="AE1404"/>
      <c r="AF1404"/>
      <c r="AG1404"/>
      <c r="AH1404" s="115" t="s">
        <v>4308</v>
      </c>
    </row>
    <row r="1405" spans="1:35" hidden="1" x14ac:dyDescent="0.25">
      <c r="A1405" s="115">
        <v>319008</v>
      </c>
      <c r="B1405" s="115" t="s">
        <v>1569</v>
      </c>
      <c r="C1405" s="115" t="s">
        <v>804</v>
      </c>
      <c r="D1405" s="115" t="s">
        <v>1570</v>
      </c>
      <c r="E1405" s="115" t="s">
        <v>76</v>
      </c>
      <c r="F1405" s="237">
        <v>33305</v>
      </c>
      <c r="G1405" s="115" t="s">
        <v>440</v>
      </c>
      <c r="H1405" s="115" t="s">
        <v>16</v>
      </c>
      <c r="I1405" t="s">
        <v>199</v>
      </c>
      <c r="J1405" s="115" t="s">
        <v>1226</v>
      </c>
      <c r="L1405" s="115" t="s">
        <v>73</v>
      </c>
      <c r="U1405"/>
      <c r="V1405" t="s">
        <v>4336</v>
      </c>
      <c r="AH1405" s="115" t="s">
        <v>4308</v>
      </c>
    </row>
    <row r="1406" spans="1:35" hidden="1" x14ac:dyDescent="0.25">
      <c r="A1406" s="115">
        <v>319016</v>
      </c>
      <c r="B1406" s="115" t="s">
        <v>2397</v>
      </c>
      <c r="C1406" s="115" t="s">
        <v>377</v>
      </c>
      <c r="D1406" s="115" t="s">
        <v>332</v>
      </c>
      <c r="E1406" s="115" t="s">
        <v>76</v>
      </c>
      <c r="F1406" s="237">
        <v>33253</v>
      </c>
      <c r="G1406" s="115" t="s">
        <v>67</v>
      </c>
      <c r="H1406" s="115" t="s">
        <v>16</v>
      </c>
      <c r="I1406" t="s">
        <v>199</v>
      </c>
      <c r="J1406" s="115" t="s">
        <v>1226</v>
      </c>
      <c r="L1406" s="115" t="s">
        <v>67</v>
      </c>
      <c r="U1406"/>
      <c r="V1406">
        <v>0</v>
      </c>
      <c r="AG1406" s="115" t="s">
        <v>4308</v>
      </c>
      <c r="AH1406" s="115" t="s">
        <v>4308</v>
      </c>
    </row>
    <row r="1407" spans="1:35" hidden="1" x14ac:dyDescent="0.25">
      <c r="A1407" s="115">
        <v>319020</v>
      </c>
      <c r="B1407" s="115" t="s">
        <v>535</v>
      </c>
      <c r="C1407" s="115" t="s">
        <v>2542</v>
      </c>
      <c r="D1407" s="115" t="s">
        <v>757</v>
      </c>
      <c r="E1407" s="115" t="s">
        <v>76</v>
      </c>
      <c r="F1407" s="237">
        <v>32467</v>
      </c>
      <c r="G1407" s="115" t="s">
        <v>1513</v>
      </c>
      <c r="H1407" s="115" t="s">
        <v>16</v>
      </c>
      <c r="I1407" t="s">
        <v>199</v>
      </c>
      <c r="U1407"/>
      <c r="V1407" t="s">
        <v>16623</v>
      </c>
      <c r="AD1407" s="115" t="s">
        <v>4308</v>
      </c>
      <c r="AE1407" s="115" t="s">
        <v>4308</v>
      </c>
      <c r="AF1407" s="115" t="s">
        <v>4308</v>
      </c>
      <c r="AG1407" s="115" t="s">
        <v>4308</v>
      </c>
      <c r="AH1407" s="115" t="s">
        <v>4308</v>
      </c>
    </row>
    <row r="1408" spans="1:35" ht="18" hidden="1" x14ac:dyDescent="0.25">
      <c r="A1408" s="235">
        <v>319031</v>
      </c>
      <c r="B1408" s="235" t="s">
        <v>5824</v>
      </c>
      <c r="C1408" s="235" t="s">
        <v>5825</v>
      </c>
      <c r="D1408" s="235" t="s">
        <v>1242</v>
      </c>
      <c r="E1408"/>
      <c r="F1408" s="126"/>
      <c r="G1408" s="236"/>
      <c r="H1408"/>
      <c r="I1408" t="s">
        <v>129</v>
      </c>
      <c r="J1408" s="236"/>
      <c r="K1408"/>
      <c r="L1408"/>
      <c r="M1408"/>
      <c r="N1408"/>
      <c r="O1408"/>
      <c r="P1408"/>
      <c r="Q1408"/>
      <c r="U1408"/>
      <c r="V1408" t="s">
        <v>4337</v>
      </c>
      <c r="W1408" s="236"/>
      <c r="X1408"/>
      <c r="Y1408"/>
      <c r="Z1408"/>
      <c r="AA1408"/>
      <c r="AB1408"/>
      <c r="AC1408"/>
      <c r="AD1408"/>
      <c r="AE1408"/>
      <c r="AF1408"/>
      <c r="AG1408"/>
      <c r="AH1408" s="115" t="s">
        <v>4308</v>
      </c>
    </row>
    <row r="1409" spans="1:35" ht="18" x14ac:dyDescent="0.25">
      <c r="A1409" s="235">
        <v>319033</v>
      </c>
      <c r="B1409" s="235" t="s">
        <v>5826</v>
      </c>
      <c r="C1409" s="235" t="s">
        <v>408</v>
      </c>
      <c r="D1409" s="235" t="s">
        <v>5827</v>
      </c>
      <c r="E1409"/>
      <c r="F1409" s="126"/>
      <c r="G1409" s="236"/>
      <c r="H1409"/>
      <c r="I1409" t="s">
        <v>107</v>
      </c>
      <c r="J1409" s="236"/>
      <c r="K1409"/>
      <c r="L1409"/>
      <c r="M1409"/>
      <c r="N1409"/>
      <c r="O1409"/>
      <c r="P1409"/>
      <c r="Q1409"/>
      <c r="U1409"/>
      <c r="V1409" t="s">
        <v>4337</v>
      </c>
      <c r="W1409" s="236"/>
      <c r="X1409"/>
      <c r="Y1409"/>
      <c r="Z1409"/>
      <c r="AA1409"/>
      <c r="AB1409"/>
      <c r="AC1409"/>
      <c r="AD1409"/>
      <c r="AE1409"/>
      <c r="AF1409"/>
      <c r="AG1409"/>
      <c r="AH1409" s="115" t="s">
        <v>4308</v>
      </c>
      <c r="AI1409" s="115" t="e">
        <f>VLOOKUP(A1409,'[2]دراسات قانونية'!$A$3:$E$600,1,0)</f>
        <v>#N/A</v>
      </c>
    </row>
    <row r="1410" spans="1:35" ht="18" hidden="1" x14ac:dyDescent="0.25">
      <c r="A1410" s="235">
        <v>319037</v>
      </c>
      <c r="B1410" s="235" t="s">
        <v>5828</v>
      </c>
      <c r="C1410" s="235" t="s">
        <v>322</v>
      </c>
      <c r="D1410" s="235" t="s">
        <v>1242</v>
      </c>
      <c r="E1410"/>
      <c r="F1410" s="126"/>
      <c r="G1410" s="236"/>
      <c r="H1410"/>
      <c r="I1410" t="s">
        <v>199</v>
      </c>
      <c r="J1410" s="236"/>
      <c r="K1410"/>
      <c r="L1410"/>
      <c r="M1410"/>
      <c r="N1410"/>
      <c r="O1410"/>
      <c r="P1410"/>
      <c r="Q1410"/>
      <c r="U1410"/>
      <c r="V1410" t="s">
        <v>4337</v>
      </c>
      <c r="W1410" s="236"/>
      <c r="X1410"/>
      <c r="Y1410"/>
      <c r="Z1410"/>
      <c r="AA1410"/>
      <c r="AB1410"/>
      <c r="AC1410"/>
      <c r="AD1410"/>
      <c r="AE1410"/>
      <c r="AF1410"/>
      <c r="AG1410"/>
      <c r="AH1410" s="115" t="s">
        <v>4308</v>
      </c>
    </row>
    <row r="1411" spans="1:35" ht="18" hidden="1" x14ac:dyDescent="0.25">
      <c r="A1411" s="235">
        <v>319040</v>
      </c>
      <c r="B1411" s="235" t="s">
        <v>5829</v>
      </c>
      <c r="C1411" s="235" t="s">
        <v>335</v>
      </c>
      <c r="D1411" s="235" t="s">
        <v>239</v>
      </c>
      <c r="E1411"/>
      <c r="F1411" s="126"/>
      <c r="G1411" s="236"/>
      <c r="H1411"/>
      <c r="I1411" t="s">
        <v>199</v>
      </c>
      <c r="J1411" s="236"/>
      <c r="K1411"/>
      <c r="L1411"/>
      <c r="M1411"/>
      <c r="N1411"/>
      <c r="O1411"/>
      <c r="P1411"/>
      <c r="Q1411"/>
      <c r="U1411"/>
      <c r="V1411" t="s">
        <v>4329</v>
      </c>
      <c r="W1411" s="236"/>
      <c r="X1411"/>
      <c r="Y1411"/>
      <c r="Z1411"/>
      <c r="AA1411"/>
      <c r="AB1411"/>
      <c r="AC1411"/>
      <c r="AD1411"/>
      <c r="AE1411"/>
      <c r="AF1411"/>
      <c r="AG1411"/>
      <c r="AH1411" s="115" t="s">
        <v>4308</v>
      </c>
    </row>
    <row r="1412" spans="1:35" hidden="1" x14ac:dyDescent="0.25">
      <c r="A1412" s="115">
        <v>319048</v>
      </c>
      <c r="B1412" s="115" t="s">
        <v>3995</v>
      </c>
      <c r="C1412" s="115" t="s">
        <v>305</v>
      </c>
      <c r="D1412" s="115" t="s">
        <v>230</v>
      </c>
      <c r="E1412" s="115" t="s">
        <v>76</v>
      </c>
      <c r="F1412" s="237">
        <v>33616</v>
      </c>
      <c r="G1412" s="115" t="s">
        <v>2502</v>
      </c>
      <c r="H1412" s="115" t="s">
        <v>16</v>
      </c>
      <c r="I1412" t="s">
        <v>199</v>
      </c>
      <c r="J1412" s="115" t="s">
        <v>1226</v>
      </c>
      <c r="L1412" s="115" t="s">
        <v>67</v>
      </c>
      <c r="U1412"/>
      <c r="V1412">
        <v>0</v>
      </c>
    </row>
    <row r="1413" spans="1:35" ht="18" x14ac:dyDescent="0.25">
      <c r="A1413" s="235">
        <v>319049</v>
      </c>
      <c r="B1413" s="235" t="s">
        <v>5830</v>
      </c>
      <c r="C1413" s="235" t="s">
        <v>295</v>
      </c>
      <c r="D1413" s="235" t="s">
        <v>633</v>
      </c>
      <c r="E1413"/>
      <c r="F1413" s="126"/>
      <c r="G1413" s="236"/>
      <c r="H1413"/>
      <c r="I1413" t="s">
        <v>107</v>
      </c>
      <c r="J1413" s="236"/>
      <c r="K1413"/>
      <c r="L1413"/>
      <c r="M1413"/>
      <c r="N1413"/>
      <c r="O1413"/>
      <c r="P1413"/>
      <c r="Q1413"/>
      <c r="U1413"/>
      <c r="V1413" t="s">
        <v>4335</v>
      </c>
      <c r="W1413" s="236"/>
      <c r="X1413"/>
      <c r="Y1413"/>
      <c r="Z1413"/>
      <c r="AA1413"/>
      <c r="AB1413"/>
      <c r="AC1413"/>
      <c r="AD1413"/>
      <c r="AE1413"/>
      <c r="AF1413"/>
      <c r="AG1413"/>
      <c r="AH1413" s="115" t="s">
        <v>4308</v>
      </c>
      <c r="AI1413" s="115" t="e">
        <f>VLOOKUP(A1413,'[2]دراسات قانونية'!$A$3:$E$600,1,0)</f>
        <v>#N/A</v>
      </c>
    </row>
    <row r="1414" spans="1:35" hidden="1" x14ac:dyDescent="0.25">
      <c r="A1414" s="115">
        <v>319059</v>
      </c>
      <c r="B1414" s="115" t="s">
        <v>1902</v>
      </c>
      <c r="C1414" s="115" t="s">
        <v>1903</v>
      </c>
      <c r="D1414" s="115" t="s">
        <v>372</v>
      </c>
      <c r="E1414" s="115" t="s">
        <v>76</v>
      </c>
      <c r="F1414" s="237">
        <v>33314</v>
      </c>
      <c r="G1414" s="115" t="s">
        <v>67</v>
      </c>
      <c r="H1414" s="115" t="s">
        <v>16</v>
      </c>
      <c r="I1414" t="s">
        <v>199</v>
      </c>
      <c r="J1414" s="115" t="s">
        <v>1226</v>
      </c>
      <c r="L1414" s="115" t="s">
        <v>67</v>
      </c>
      <c r="U1414"/>
      <c r="V1414" t="s">
        <v>4329</v>
      </c>
      <c r="AG1414" s="115" t="s">
        <v>4308</v>
      </c>
      <c r="AH1414" s="115" t="s">
        <v>4308</v>
      </c>
    </row>
    <row r="1415" spans="1:35" hidden="1" x14ac:dyDescent="0.25">
      <c r="A1415">
        <v>319067</v>
      </c>
      <c r="B1415" t="s">
        <v>5831</v>
      </c>
      <c r="C1415" t="s">
        <v>227</v>
      </c>
      <c r="D1415" t="s">
        <v>1137</v>
      </c>
      <c r="E1415" t="s">
        <v>76</v>
      </c>
      <c r="F1415" s="126">
        <v>34196</v>
      </c>
      <c r="G1415" t="s">
        <v>18</v>
      </c>
      <c r="H1415" t="s">
        <v>16</v>
      </c>
      <c r="I1415" t="s">
        <v>136</v>
      </c>
      <c r="J1415" t="s">
        <v>1226</v>
      </c>
      <c r="K1415"/>
      <c r="L1415" t="s">
        <v>18</v>
      </c>
      <c r="M1415"/>
      <c r="N1415"/>
      <c r="O1415"/>
      <c r="P1415"/>
      <c r="Q1415"/>
      <c r="U1415"/>
      <c r="V1415" t="s">
        <v>4329</v>
      </c>
      <c r="W1415"/>
      <c r="X1415"/>
      <c r="Y1415"/>
      <c r="Z1415"/>
      <c r="AA1415"/>
      <c r="AB1415"/>
      <c r="AC1415"/>
      <c r="AD1415"/>
      <c r="AE1415"/>
      <c r="AF1415"/>
      <c r="AG1415"/>
      <c r="AH1415" s="115" t="s">
        <v>4308</v>
      </c>
    </row>
    <row r="1416" spans="1:35" ht="18" hidden="1" x14ac:dyDescent="0.25">
      <c r="A1416" s="235">
        <v>319068</v>
      </c>
      <c r="B1416" s="235" t="s">
        <v>5832</v>
      </c>
      <c r="C1416" s="235" t="s">
        <v>516</v>
      </c>
      <c r="D1416" s="235" t="s">
        <v>270</v>
      </c>
      <c r="E1416"/>
      <c r="F1416" s="126"/>
      <c r="G1416" s="236"/>
      <c r="H1416"/>
      <c r="I1416" t="s">
        <v>199</v>
      </c>
      <c r="J1416" s="236"/>
      <c r="K1416"/>
      <c r="L1416"/>
      <c r="M1416"/>
      <c r="N1416"/>
      <c r="O1416"/>
      <c r="P1416"/>
      <c r="Q1416"/>
      <c r="U1416"/>
      <c r="V1416" t="s">
        <v>4337</v>
      </c>
      <c r="W1416" s="236"/>
      <c r="X1416"/>
      <c r="Y1416"/>
      <c r="Z1416"/>
      <c r="AA1416"/>
      <c r="AB1416"/>
      <c r="AC1416"/>
      <c r="AD1416"/>
      <c r="AE1416"/>
      <c r="AF1416"/>
      <c r="AG1416"/>
      <c r="AH1416" s="115" t="s">
        <v>4308</v>
      </c>
    </row>
    <row r="1417" spans="1:35" hidden="1" x14ac:dyDescent="0.25">
      <c r="A1417">
        <v>319069</v>
      </c>
      <c r="B1417" t="s">
        <v>5832</v>
      </c>
      <c r="C1417" t="s">
        <v>5833</v>
      </c>
      <c r="D1417" t="s">
        <v>5834</v>
      </c>
      <c r="E1417" t="s">
        <v>76</v>
      </c>
      <c r="F1417" s="126">
        <v>29407</v>
      </c>
      <c r="G1417" t="s">
        <v>18</v>
      </c>
      <c r="H1417" t="s">
        <v>16</v>
      </c>
      <c r="I1417" t="s">
        <v>136</v>
      </c>
      <c r="J1417" t="s">
        <v>15</v>
      </c>
      <c r="K1417"/>
      <c r="L1417" t="s">
        <v>18</v>
      </c>
      <c r="M1417"/>
      <c r="N1417"/>
      <c r="O1417"/>
      <c r="P1417"/>
      <c r="Q1417"/>
      <c r="U1417"/>
      <c r="V1417" t="s">
        <v>4414</v>
      </c>
      <c r="W1417"/>
      <c r="X1417"/>
      <c r="Y1417"/>
      <c r="Z1417"/>
      <c r="AA1417"/>
      <c r="AB1417"/>
      <c r="AC1417"/>
      <c r="AD1417"/>
      <c r="AE1417"/>
      <c r="AF1417"/>
      <c r="AG1417"/>
      <c r="AH1417" s="115" t="s">
        <v>4308</v>
      </c>
    </row>
    <row r="1418" spans="1:35" ht="18" x14ac:dyDescent="0.25">
      <c r="A1418" s="235">
        <v>319070</v>
      </c>
      <c r="B1418" s="235" t="s">
        <v>5835</v>
      </c>
      <c r="C1418" s="235" t="s">
        <v>489</v>
      </c>
      <c r="D1418" s="235" t="s">
        <v>1242</v>
      </c>
      <c r="E1418"/>
      <c r="F1418" s="126"/>
      <c r="G1418" s="236"/>
      <c r="H1418"/>
      <c r="I1418" t="s">
        <v>107</v>
      </c>
      <c r="J1418" s="236"/>
      <c r="K1418"/>
      <c r="L1418"/>
      <c r="M1418"/>
      <c r="N1418"/>
      <c r="O1418"/>
      <c r="P1418"/>
      <c r="Q1418"/>
      <c r="U1418"/>
      <c r="V1418" t="s">
        <v>4335</v>
      </c>
      <c r="W1418" s="236"/>
      <c r="X1418"/>
      <c r="Y1418"/>
      <c r="Z1418"/>
      <c r="AA1418"/>
      <c r="AB1418"/>
      <c r="AC1418"/>
      <c r="AD1418"/>
      <c r="AE1418"/>
      <c r="AF1418"/>
      <c r="AG1418"/>
      <c r="AH1418" s="115" t="s">
        <v>4308</v>
      </c>
      <c r="AI1418" s="115" t="e">
        <f>VLOOKUP(A1418,'[2]دراسات قانونية'!$A$3:$E$600,1,0)</f>
        <v>#N/A</v>
      </c>
    </row>
    <row r="1419" spans="1:35" ht="18" hidden="1" x14ac:dyDescent="0.25">
      <c r="A1419" s="235">
        <v>319082</v>
      </c>
      <c r="B1419" s="235" t="s">
        <v>5836</v>
      </c>
      <c r="C1419" s="235" t="s">
        <v>5837</v>
      </c>
      <c r="D1419" s="235" t="s">
        <v>445</v>
      </c>
      <c r="E1419"/>
      <c r="F1419" s="126"/>
      <c r="G1419" s="236"/>
      <c r="H1419"/>
      <c r="I1419" t="s">
        <v>199</v>
      </c>
      <c r="J1419" s="236"/>
      <c r="K1419"/>
      <c r="L1419"/>
      <c r="M1419"/>
      <c r="N1419"/>
      <c r="O1419"/>
      <c r="P1419"/>
      <c r="Q1419"/>
      <c r="U1419"/>
      <c r="V1419">
        <v>0</v>
      </c>
      <c r="W1419" s="236"/>
      <c r="X1419"/>
      <c r="Y1419"/>
      <c r="Z1419"/>
      <c r="AA1419"/>
      <c r="AB1419"/>
      <c r="AC1419"/>
      <c r="AD1419"/>
      <c r="AE1419"/>
      <c r="AF1419"/>
      <c r="AG1419"/>
      <c r="AH1419" s="115" t="s">
        <v>4308</v>
      </c>
    </row>
    <row r="1420" spans="1:35" ht="18" x14ac:dyDescent="0.25">
      <c r="A1420" s="235">
        <v>319092</v>
      </c>
      <c r="B1420" s="235" t="s">
        <v>5838</v>
      </c>
      <c r="C1420" s="235" t="s">
        <v>209</v>
      </c>
      <c r="D1420" s="235" t="s">
        <v>932</v>
      </c>
      <c r="E1420"/>
      <c r="F1420" s="126"/>
      <c r="G1420" s="236"/>
      <c r="H1420"/>
      <c r="I1420" t="s">
        <v>107</v>
      </c>
      <c r="J1420" s="236"/>
      <c r="K1420"/>
      <c r="L1420"/>
      <c r="M1420"/>
      <c r="N1420"/>
      <c r="O1420"/>
      <c r="P1420"/>
      <c r="Q1420"/>
      <c r="U1420"/>
      <c r="V1420" t="s">
        <v>4335</v>
      </c>
      <c r="W1420" s="236"/>
      <c r="X1420"/>
      <c r="Y1420"/>
      <c r="Z1420"/>
      <c r="AA1420"/>
      <c r="AB1420"/>
      <c r="AC1420"/>
      <c r="AD1420"/>
      <c r="AE1420"/>
      <c r="AF1420"/>
      <c r="AG1420"/>
      <c r="AH1420" s="115" t="s">
        <v>4308</v>
      </c>
      <c r="AI1420" s="115" t="e">
        <f>VLOOKUP(A1420,'[2]دراسات قانونية'!$A$3:$E$600,1,0)</f>
        <v>#N/A</v>
      </c>
    </row>
    <row r="1421" spans="1:35" hidden="1" x14ac:dyDescent="0.25">
      <c r="A1421">
        <v>319101</v>
      </c>
      <c r="B1421" t="s">
        <v>5839</v>
      </c>
      <c r="C1421" t="s">
        <v>332</v>
      </c>
      <c r="D1421" t="s">
        <v>444</v>
      </c>
      <c r="E1421" t="s">
        <v>76</v>
      </c>
      <c r="F1421" s="126">
        <v>33482</v>
      </c>
      <c r="G1421" t="s">
        <v>847</v>
      </c>
      <c r="H1421" t="s">
        <v>16</v>
      </c>
      <c r="I1421" t="s">
        <v>129</v>
      </c>
      <c r="J1421" t="s">
        <v>15</v>
      </c>
      <c r="K1421"/>
      <c r="L1421" t="s">
        <v>30</v>
      </c>
      <c r="M1421"/>
      <c r="N1421"/>
      <c r="O1421"/>
      <c r="P1421"/>
      <c r="Q1421"/>
      <c r="U1421"/>
      <c r="V1421" t="s">
        <v>4334</v>
      </c>
      <c r="W1421"/>
      <c r="X1421"/>
      <c r="Y1421"/>
      <c r="Z1421"/>
      <c r="AA1421"/>
      <c r="AB1421"/>
      <c r="AC1421"/>
      <c r="AD1421"/>
      <c r="AE1421" t="s">
        <v>4308</v>
      </c>
      <c r="AF1421" t="s">
        <v>4308</v>
      </c>
      <c r="AG1421" t="s">
        <v>4308</v>
      </c>
      <c r="AH1421" s="115" t="s">
        <v>4308</v>
      </c>
    </row>
    <row r="1422" spans="1:35" ht="18" hidden="1" x14ac:dyDescent="0.25">
      <c r="A1422" s="235">
        <v>319102</v>
      </c>
      <c r="B1422" s="235" t="s">
        <v>2227</v>
      </c>
      <c r="C1422" s="235" t="s">
        <v>475</v>
      </c>
      <c r="D1422" s="235" t="s">
        <v>1242</v>
      </c>
      <c r="E1422"/>
      <c r="F1422" s="126"/>
      <c r="G1422" s="236"/>
      <c r="H1422"/>
      <c r="I1422" t="s">
        <v>129</v>
      </c>
      <c r="J1422" s="236"/>
      <c r="K1422"/>
      <c r="L1422"/>
      <c r="M1422"/>
      <c r="N1422"/>
      <c r="O1422"/>
      <c r="P1422"/>
      <c r="Q1422"/>
      <c r="U1422"/>
      <c r="V1422" t="s">
        <v>4335</v>
      </c>
      <c r="W1422" s="236"/>
      <c r="X1422"/>
      <c r="Y1422"/>
      <c r="Z1422"/>
      <c r="AA1422"/>
      <c r="AB1422"/>
      <c r="AC1422"/>
      <c r="AD1422"/>
      <c r="AE1422"/>
      <c r="AF1422"/>
      <c r="AG1422"/>
      <c r="AH1422" s="115" t="s">
        <v>4308</v>
      </c>
    </row>
    <row r="1423" spans="1:35" hidden="1" x14ac:dyDescent="0.25">
      <c r="A1423" s="115">
        <v>319104</v>
      </c>
      <c r="B1423" s="115" t="s">
        <v>3471</v>
      </c>
      <c r="C1423" s="115" t="s">
        <v>377</v>
      </c>
      <c r="D1423" s="115" t="s">
        <v>450</v>
      </c>
      <c r="E1423" s="115" t="s">
        <v>76</v>
      </c>
      <c r="F1423" s="237">
        <v>33849</v>
      </c>
      <c r="G1423" s="115" t="s">
        <v>18</v>
      </c>
      <c r="H1423" s="115" t="s">
        <v>16</v>
      </c>
      <c r="I1423" t="s">
        <v>199</v>
      </c>
      <c r="J1423" s="115" t="s">
        <v>1226</v>
      </c>
      <c r="L1423" s="115" t="s">
        <v>73</v>
      </c>
      <c r="U1423"/>
      <c r="V1423" t="s">
        <v>16623</v>
      </c>
    </row>
    <row r="1424" spans="1:35" ht="18" x14ac:dyDescent="0.25">
      <c r="A1424" s="235">
        <v>319106</v>
      </c>
      <c r="B1424" s="235" t="s">
        <v>5840</v>
      </c>
      <c r="C1424" s="235" t="s">
        <v>356</v>
      </c>
      <c r="D1424" s="235" t="s">
        <v>5841</v>
      </c>
      <c r="E1424"/>
      <c r="F1424" s="126"/>
      <c r="G1424" s="236"/>
      <c r="H1424"/>
      <c r="I1424" t="s">
        <v>107</v>
      </c>
      <c r="J1424" s="236"/>
      <c r="K1424"/>
      <c r="L1424"/>
      <c r="M1424"/>
      <c r="N1424"/>
      <c r="O1424"/>
      <c r="P1424"/>
      <c r="Q1424"/>
      <c r="U1424"/>
      <c r="V1424" t="s">
        <v>4335</v>
      </c>
      <c r="W1424" s="236"/>
      <c r="X1424"/>
      <c r="Y1424"/>
      <c r="Z1424"/>
      <c r="AA1424"/>
      <c r="AB1424"/>
      <c r="AC1424"/>
      <c r="AD1424"/>
      <c r="AE1424"/>
      <c r="AF1424"/>
      <c r="AG1424"/>
      <c r="AH1424" s="115" t="s">
        <v>4308</v>
      </c>
      <c r="AI1424" s="115" t="e">
        <f>VLOOKUP(A1424,'[2]دراسات قانونية'!$A$3:$E$600,1,0)</f>
        <v>#N/A</v>
      </c>
    </row>
    <row r="1425" spans="1:35" hidden="1" x14ac:dyDescent="0.25">
      <c r="A1425">
        <v>319111</v>
      </c>
      <c r="B1425" t="s">
        <v>254</v>
      </c>
      <c r="C1425" t="s">
        <v>244</v>
      </c>
      <c r="D1425" t="s">
        <v>796</v>
      </c>
      <c r="E1425" t="s">
        <v>76</v>
      </c>
      <c r="F1425" s="126">
        <v>33861</v>
      </c>
      <c r="G1425" t="s">
        <v>694</v>
      </c>
      <c r="H1425" t="s">
        <v>16</v>
      </c>
      <c r="I1425" t="s">
        <v>136</v>
      </c>
      <c r="J1425"/>
      <c r="K1425"/>
      <c r="L1425"/>
      <c r="M1425"/>
      <c r="N1425"/>
      <c r="O1425"/>
      <c r="P1425"/>
      <c r="Q1425"/>
      <c r="U1425"/>
      <c r="V1425" t="s">
        <v>4414</v>
      </c>
      <c r="W1425"/>
      <c r="X1425"/>
      <c r="Y1425"/>
      <c r="Z1425"/>
      <c r="AA1425"/>
      <c r="AB1425"/>
      <c r="AC1425" t="s">
        <v>4308</v>
      </c>
      <c r="AD1425" t="s">
        <v>4308</v>
      </c>
      <c r="AE1425" t="s">
        <v>4308</v>
      </c>
      <c r="AF1425" t="s">
        <v>4308</v>
      </c>
      <c r="AG1425" t="s">
        <v>4308</v>
      </c>
      <c r="AH1425" s="115" t="s">
        <v>4308</v>
      </c>
    </row>
    <row r="1426" spans="1:35" ht="18" x14ac:dyDescent="0.25">
      <c r="A1426" s="235">
        <v>319119</v>
      </c>
      <c r="B1426" s="235" t="s">
        <v>1431</v>
      </c>
      <c r="C1426" s="235" t="s">
        <v>339</v>
      </c>
      <c r="D1426" s="235" t="s">
        <v>1242</v>
      </c>
      <c r="E1426"/>
      <c r="F1426" s="126"/>
      <c r="G1426" s="236"/>
      <c r="H1426"/>
      <c r="I1426" t="s">
        <v>107</v>
      </c>
      <c r="J1426" s="236"/>
      <c r="K1426"/>
      <c r="L1426"/>
      <c r="M1426"/>
      <c r="N1426"/>
      <c r="O1426"/>
      <c r="P1426"/>
      <c r="Q1426"/>
      <c r="U1426"/>
      <c r="V1426">
        <v>0</v>
      </c>
      <c r="W1426" s="236"/>
      <c r="X1426"/>
      <c r="Y1426"/>
      <c r="Z1426"/>
      <c r="AA1426"/>
      <c r="AB1426"/>
      <c r="AC1426"/>
      <c r="AD1426"/>
      <c r="AE1426"/>
      <c r="AF1426"/>
      <c r="AG1426"/>
      <c r="AH1426" s="115" t="s">
        <v>4308</v>
      </c>
      <c r="AI1426" s="115" t="e">
        <f>VLOOKUP(A1426,'[2]دراسات قانونية'!$A$3:$E$600,1,0)</f>
        <v>#N/A</v>
      </c>
    </row>
    <row r="1427" spans="1:35" hidden="1" x14ac:dyDescent="0.25">
      <c r="A1427">
        <v>319128</v>
      </c>
      <c r="B1427" t="s">
        <v>5842</v>
      </c>
      <c r="C1427" t="s">
        <v>332</v>
      </c>
      <c r="D1427" t="s">
        <v>1242</v>
      </c>
      <c r="E1427" t="s">
        <v>76</v>
      </c>
      <c r="F1427" s="126"/>
      <c r="G1427"/>
      <c r="H1427" t="s">
        <v>16</v>
      </c>
      <c r="I1427" t="s">
        <v>129</v>
      </c>
      <c r="J1427"/>
      <c r="K1427"/>
      <c r="L1427"/>
      <c r="M1427"/>
      <c r="N1427"/>
      <c r="O1427"/>
      <c r="P1427"/>
      <c r="Q1427"/>
      <c r="U1427"/>
      <c r="V1427" t="s">
        <v>4334</v>
      </c>
      <c r="W1427"/>
      <c r="X1427"/>
      <c r="Y1427"/>
      <c r="Z1427"/>
      <c r="AA1427"/>
      <c r="AB1427"/>
      <c r="AC1427"/>
      <c r="AD1427"/>
      <c r="AE1427"/>
      <c r="AF1427" t="s">
        <v>4308</v>
      </c>
      <c r="AG1427" t="s">
        <v>4308</v>
      </c>
      <c r="AH1427" s="115" t="s">
        <v>4308</v>
      </c>
    </row>
    <row r="1428" spans="1:35" ht="18" x14ac:dyDescent="0.25">
      <c r="A1428" s="235">
        <v>319135</v>
      </c>
      <c r="B1428" s="235" t="s">
        <v>5843</v>
      </c>
      <c r="C1428" s="235" t="s">
        <v>973</v>
      </c>
      <c r="D1428" s="235" t="s">
        <v>220</v>
      </c>
      <c r="E1428"/>
      <c r="F1428" s="126"/>
      <c r="G1428" s="236"/>
      <c r="H1428"/>
      <c r="I1428" t="s">
        <v>107</v>
      </c>
      <c r="J1428" s="236"/>
      <c r="K1428"/>
      <c r="L1428"/>
      <c r="M1428"/>
      <c r="N1428"/>
      <c r="O1428"/>
      <c r="P1428"/>
      <c r="Q1428"/>
      <c r="U1428"/>
      <c r="V1428" t="s">
        <v>4337</v>
      </c>
      <c r="W1428" s="236"/>
      <c r="X1428"/>
      <c r="Y1428"/>
      <c r="Z1428"/>
      <c r="AA1428"/>
      <c r="AB1428"/>
      <c r="AC1428"/>
      <c r="AD1428"/>
      <c r="AE1428"/>
      <c r="AF1428"/>
      <c r="AG1428"/>
      <c r="AH1428" s="115" t="s">
        <v>4308</v>
      </c>
      <c r="AI1428" s="115" t="e">
        <f>VLOOKUP(A1428,'[2]دراسات قانونية'!$A$3:$E$600,1,0)</f>
        <v>#N/A</v>
      </c>
    </row>
    <row r="1429" spans="1:35" hidden="1" x14ac:dyDescent="0.25">
      <c r="A1429">
        <v>319137</v>
      </c>
      <c r="B1429" t="s">
        <v>5844</v>
      </c>
      <c r="C1429" t="s">
        <v>244</v>
      </c>
      <c r="D1429" t="s">
        <v>214</v>
      </c>
      <c r="E1429" t="s">
        <v>76</v>
      </c>
      <c r="F1429" s="126">
        <v>32637</v>
      </c>
      <c r="G1429" t="s">
        <v>18</v>
      </c>
      <c r="H1429" t="s">
        <v>16</v>
      </c>
      <c r="I1429" t="s">
        <v>129</v>
      </c>
      <c r="J1429"/>
      <c r="K1429"/>
      <c r="L1429"/>
      <c r="M1429"/>
      <c r="N1429"/>
      <c r="O1429"/>
      <c r="P1429"/>
      <c r="Q1429"/>
      <c r="U1429"/>
      <c r="V1429" t="s">
        <v>4335</v>
      </c>
      <c r="W1429"/>
      <c r="X1429"/>
      <c r="Y1429"/>
      <c r="Z1429"/>
      <c r="AA1429"/>
      <c r="AB1429"/>
      <c r="AC1429"/>
      <c r="AD1429" t="s">
        <v>4308</v>
      </c>
      <c r="AE1429" t="s">
        <v>4308</v>
      </c>
      <c r="AF1429" t="s">
        <v>4308</v>
      </c>
      <c r="AG1429" t="s">
        <v>4308</v>
      </c>
      <c r="AH1429" s="115" t="s">
        <v>4308</v>
      </c>
    </row>
    <row r="1430" spans="1:35" hidden="1" x14ac:dyDescent="0.25">
      <c r="A1430" s="115">
        <v>319139</v>
      </c>
      <c r="B1430" s="115" t="s">
        <v>3472</v>
      </c>
      <c r="C1430" s="115" t="s">
        <v>828</v>
      </c>
      <c r="D1430" s="115" t="s">
        <v>1997</v>
      </c>
      <c r="E1430" s="115" t="s">
        <v>76</v>
      </c>
      <c r="F1430" s="237">
        <v>33936</v>
      </c>
      <c r="G1430" s="115" t="s">
        <v>18</v>
      </c>
      <c r="H1430" s="115" t="s">
        <v>16</v>
      </c>
      <c r="I1430" t="s">
        <v>199</v>
      </c>
      <c r="J1430" s="115" t="s">
        <v>1226</v>
      </c>
      <c r="L1430" s="115" t="s">
        <v>18</v>
      </c>
      <c r="U1430"/>
      <c r="V1430" t="s">
        <v>16623</v>
      </c>
    </row>
    <row r="1431" spans="1:35" hidden="1" x14ac:dyDescent="0.25">
      <c r="A1431">
        <v>319140</v>
      </c>
      <c r="B1431" t="s">
        <v>5845</v>
      </c>
      <c r="C1431" t="s">
        <v>244</v>
      </c>
      <c r="D1431" t="s">
        <v>622</v>
      </c>
      <c r="E1431" t="s">
        <v>76</v>
      </c>
      <c r="F1431" s="126">
        <v>29820</v>
      </c>
      <c r="G1431" t="s">
        <v>428</v>
      </c>
      <c r="H1431" t="s">
        <v>16</v>
      </c>
      <c r="I1431" t="s">
        <v>136</v>
      </c>
      <c r="J1431"/>
      <c r="K1431"/>
      <c r="L1431"/>
      <c r="M1431"/>
      <c r="N1431"/>
      <c r="O1431"/>
      <c r="P1431"/>
      <c r="Q1431"/>
      <c r="U1431"/>
      <c r="V1431" t="s">
        <v>4412</v>
      </c>
      <c r="W1431"/>
      <c r="X1431"/>
      <c r="Y1431"/>
      <c r="Z1431"/>
      <c r="AA1431"/>
      <c r="AB1431"/>
      <c r="AC1431" t="s">
        <v>4308</v>
      </c>
      <c r="AD1431" t="s">
        <v>4308</v>
      </c>
      <c r="AE1431" t="s">
        <v>4308</v>
      </c>
      <c r="AF1431" t="s">
        <v>4308</v>
      </c>
      <c r="AG1431" t="s">
        <v>4308</v>
      </c>
      <c r="AH1431" s="115" t="s">
        <v>4308</v>
      </c>
    </row>
    <row r="1432" spans="1:35" ht="18" hidden="1" x14ac:dyDescent="0.25">
      <c r="A1432" s="235">
        <v>319146</v>
      </c>
      <c r="B1432" s="235" t="s">
        <v>5846</v>
      </c>
      <c r="C1432" s="235" t="s">
        <v>271</v>
      </c>
      <c r="D1432" s="235" t="s">
        <v>1242</v>
      </c>
      <c r="E1432"/>
      <c r="F1432" s="126"/>
      <c r="G1432" s="236"/>
      <c r="H1432"/>
      <c r="I1432" t="s">
        <v>129</v>
      </c>
      <c r="J1432" s="236"/>
      <c r="K1432"/>
      <c r="L1432"/>
      <c r="M1432"/>
      <c r="N1432"/>
      <c r="O1432"/>
      <c r="P1432"/>
      <c r="Q1432"/>
      <c r="U1432"/>
      <c r="V1432" t="s">
        <v>4334</v>
      </c>
      <c r="W1432" s="236"/>
      <c r="X1432"/>
      <c r="Y1432"/>
      <c r="Z1432"/>
      <c r="AA1432"/>
      <c r="AB1432"/>
      <c r="AC1432"/>
      <c r="AD1432"/>
      <c r="AE1432"/>
      <c r="AF1432"/>
      <c r="AG1432"/>
      <c r="AH1432" s="115" t="s">
        <v>4308</v>
      </c>
    </row>
    <row r="1433" spans="1:35" hidden="1" x14ac:dyDescent="0.25">
      <c r="A1433" s="115">
        <v>319154</v>
      </c>
      <c r="B1433" s="115" t="s">
        <v>1664</v>
      </c>
      <c r="C1433" s="115" t="s">
        <v>314</v>
      </c>
      <c r="D1433" s="115" t="s">
        <v>1665</v>
      </c>
      <c r="E1433" s="115" t="s">
        <v>76</v>
      </c>
      <c r="F1433" s="237">
        <v>33066</v>
      </c>
      <c r="G1433" s="115" t="s">
        <v>660</v>
      </c>
      <c r="H1433" s="115" t="s">
        <v>16</v>
      </c>
      <c r="I1433" t="s">
        <v>201</v>
      </c>
      <c r="U1433"/>
      <c r="V1433" t="s">
        <v>4336</v>
      </c>
    </row>
    <row r="1434" spans="1:35" ht="18" hidden="1" x14ac:dyDescent="0.25">
      <c r="A1434" s="235">
        <v>319155</v>
      </c>
      <c r="B1434" s="235" t="s">
        <v>5847</v>
      </c>
      <c r="C1434" s="235" t="s">
        <v>227</v>
      </c>
      <c r="D1434" s="235" t="s">
        <v>1242</v>
      </c>
      <c r="E1434"/>
      <c r="F1434" s="126"/>
      <c r="G1434" s="236"/>
      <c r="H1434"/>
      <c r="I1434" t="s">
        <v>129</v>
      </c>
      <c r="J1434" s="236"/>
      <c r="K1434"/>
      <c r="L1434"/>
      <c r="M1434"/>
      <c r="N1434"/>
      <c r="O1434"/>
      <c r="P1434"/>
      <c r="Q1434"/>
      <c r="U1434"/>
      <c r="V1434" t="s">
        <v>4335</v>
      </c>
      <c r="W1434" s="236"/>
      <c r="X1434"/>
      <c r="Y1434"/>
      <c r="Z1434"/>
      <c r="AA1434"/>
      <c r="AB1434"/>
      <c r="AC1434"/>
      <c r="AD1434"/>
      <c r="AE1434"/>
      <c r="AF1434"/>
      <c r="AG1434"/>
      <c r="AH1434" s="115" t="s">
        <v>4308</v>
      </c>
    </row>
    <row r="1435" spans="1:35" hidden="1" x14ac:dyDescent="0.25">
      <c r="A1435">
        <v>319177</v>
      </c>
      <c r="B1435" t="s">
        <v>5848</v>
      </c>
      <c r="C1435" t="s">
        <v>386</v>
      </c>
      <c r="D1435" t="s">
        <v>5849</v>
      </c>
      <c r="E1435" t="s">
        <v>76</v>
      </c>
      <c r="F1435" s="126"/>
      <c r="G1435"/>
      <c r="H1435" t="s">
        <v>16</v>
      </c>
      <c r="I1435" t="s">
        <v>129</v>
      </c>
      <c r="J1435"/>
      <c r="K1435"/>
      <c r="L1435"/>
      <c r="M1435"/>
      <c r="N1435"/>
      <c r="O1435"/>
      <c r="P1435"/>
      <c r="Q1435"/>
      <c r="U1435"/>
      <c r="V1435" t="s">
        <v>4414</v>
      </c>
      <c r="W1435"/>
      <c r="X1435"/>
      <c r="Y1435"/>
      <c r="Z1435"/>
      <c r="AA1435" t="s">
        <v>4308</v>
      </c>
      <c r="AB1435" t="s">
        <v>4308</v>
      </c>
      <c r="AC1435" t="s">
        <v>4308</v>
      </c>
      <c r="AD1435" t="s">
        <v>4308</v>
      </c>
      <c r="AE1435" t="s">
        <v>4308</v>
      </c>
      <c r="AF1435" t="s">
        <v>4308</v>
      </c>
      <c r="AG1435" t="s">
        <v>4308</v>
      </c>
      <c r="AH1435" s="115" t="s">
        <v>4308</v>
      </c>
    </row>
    <row r="1436" spans="1:35" hidden="1" x14ac:dyDescent="0.25">
      <c r="A1436">
        <v>319186</v>
      </c>
      <c r="B1436" t="s">
        <v>5850</v>
      </c>
      <c r="C1436" t="s">
        <v>5851</v>
      </c>
      <c r="D1436" t="s">
        <v>293</v>
      </c>
      <c r="E1436" t="s">
        <v>77</v>
      </c>
      <c r="F1436" s="126">
        <v>32605</v>
      </c>
      <c r="G1436" t="s">
        <v>37</v>
      </c>
      <c r="H1436" t="s">
        <v>16</v>
      </c>
      <c r="I1436" t="s">
        <v>136</v>
      </c>
      <c r="J1436" t="s">
        <v>15</v>
      </c>
      <c r="K1436"/>
      <c r="L1436" t="s">
        <v>37</v>
      </c>
      <c r="M1436"/>
      <c r="N1436"/>
      <c r="O1436"/>
      <c r="P1436"/>
      <c r="Q1436"/>
      <c r="U1436"/>
      <c r="V1436" t="s">
        <v>4335</v>
      </c>
      <c r="W1436"/>
      <c r="X1436"/>
      <c r="Y1436"/>
      <c r="Z1436"/>
      <c r="AA1436"/>
      <c r="AB1436"/>
      <c r="AC1436"/>
      <c r="AD1436"/>
      <c r="AE1436"/>
      <c r="AF1436"/>
      <c r="AG1436"/>
      <c r="AH1436" s="115" t="s">
        <v>4308</v>
      </c>
    </row>
    <row r="1437" spans="1:35" hidden="1" x14ac:dyDescent="0.25">
      <c r="A1437" s="115">
        <v>319193</v>
      </c>
      <c r="B1437" s="115" t="s">
        <v>2667</v>
      </c>
      <c r="C1437" s="115" t="s">
        <v>581</v>
      </c>
      <c r="D1437" s="115" t="s">
        <v>265</v>
      </c>
      <c r="E1437" s="115" t="s">
        <v>76</v>
      </c>
      <c r="F1437" s="237">
        <v>32377</v>
      </c>
      <c r="G1437" s="115" t="s">
        <v>18</v>
      </c>
      <c r="H1437" s="115" t="s">
        <v>16</v>
      </c>
      <c r="I1437" t="s">
        <v>199</v>
      </c>
      <c r="J1437" s="115" t="s">
        <v>1226</v>
      </c>
      <c r="L1437" s="115" t="s">
        <v>64</v>
      </c>
      <c r="U1437"/>
      <c r="V1437">
        <v>0</v>
      </c>
    </row>
    <row r="1438" spans="1:35" ht="18" hidden="1" x14ac:dyDescent="0.25">
      <c r="A1438" s="235">
        <v>319196</v>
      </c>
      <c r="B1438" s="235" t="s">
        <v>5852</v>
      </c>
      <c r="C1438" s="235" t="s">
        <v>212</v>
      </c>
      <c r="D1438" s="235" t="s">
        <v>230</v>
      </c>
      <c r="E1438"/>
      <c r="F1438" s="126"/>
      <c r="G1438" s="236"/>
      <c r="H1438"/>
      <c r="I1438" t="s">
        <v>199</v>
      </c>
      <c r="J1438" s="236"/>
      <c r="K1438"/>
      <c r="L1438"/>
      <c r="M1438"/>
      <c r="N1438"/>
      <c r="O1438"/>
      <c r="P1438"/>
      <c r="Q1438"/>
      <c r="U1438"/>
      <c r="V1438" t="s">
        <v>16623</v>
      </c>
      <c r="W1438" s="236"/>
      <c r="X1438"/>
      <c r="Y1438"/>
      <c r="Z1438"/>
      <c r="AA1438"/>
      <c r="AB1438"/>
      <c r="AC1438"/>
      <c r="AD1438"/>
      <c r="AE1438"/>
      <c r="AF1438"/>
      <c r="AG1438"/>
      <c r="AH1438" s="115" t="s">
        <v>4308</v>
      </c>
    </row>
    <row r="1439" spans="1:35" ht="18" x14ac:dyDescent="0.25">
      <c r="A1439" s="235">
        <v>319201</v>
      </c>
      <c r="B1439" s="235" t="s">
        <v>5853</v>
      </c>
      <c r="C1439" s="235" t="s">
        <v>623</v>
      </c>
      <c r="D1439" s="235" t="s">
        <v>521</v>
      </c>
      <c r="E1439"/>
      <c r="F1439" s="126"/>
      <c r="G1439" s="236"/>
      <c r="H1439"/>
      <c r="I1439" t="s">
        <v>107</v>
      </c>
      <c r="J1439" s="236"/>
      <c r="K1439"/>
      <c r="L1439"/>
      <c r="M1439"/>
      <c r="N1439"/>
      <c r="O1439"/>
      <c r="P1439"/>
      <c r="Q1439"/>
      <c r="U1439"/>
      <c r="V1439" t="s">
        <v>4335</v>
      </c>
      <c r="W1439" s="236"/>
      <c r="X1439"/>
      <c r="Y1439"/>
      <c r="Z1439"/>
      <c r="AA1439"/>
      <c r="AB1439"/>
      <c r="AC1439"/>
      <c r="AD1439"/>
      <c r="AE1439"/>
      <c r="AF1439"/>
      <c r="AG1439"/>
      <c r="AH1439" s="115" t="s">
        <v>4308</v>
      </c>
      <c r="AI1439" s="115" t="e">
        <f>VLOOKUP(A1439,'[2]دراسات قانونية'!$A$3:$E$600,1,0)</f>
        <v>#N/A</v>
      </c>
    </row>
    <row r="1440" spans="1:35" hidden="1" x14ac:dyDescent="0.25">
      <c r="A1440">
        <v>319202</v>
      </c>
      <c r="B1440" t="s">
        <v>5854</v>
      </c>
      <c r="C1440" t="s">
        <v>227</v>
      </c>
      <c r="D1440" t="s">
        <v>5855</v>
      </c>
      <c r="E1440" t="s">
        <v>77</v>
      </c>
      <c r="F1440" s="126">
        <v>26909</v>
      </c>
      <c r="G1440" t="s">
        <v>5856</v>
      </c>
      <c r="H1440" t="s">
        <v>16</v>
      </c>
      <c r="I1440" t="s">
        <v>136</v>
      </c>
      <c r="J1440" t="s">
        <v>1226</v>
      </c>
      <c r="K1440"/>
      <c r="L1440" t="s">
        <v>73</v>
      </c>
      <c r="M1440"/>
      <c r="N1440"/>
      <c r="O1440"/>
      <c r="P1440"/>
      <c r="Q1440"/>
      <c r="U1440"/>
      <c r="V1440" t="s">
        <v>4334</v>
      </c>
      <c r="W1440"/>
      <c r="X1440"/>
      <c r="Y1440"/>
      <c r="Z1440"/>
      <c r="AA1440"/>
      <c r="AB1440"/>
      <c r="AC1440"/>
      <c r="AD1440"/>
      <c r="AE1440"/>
      <c r="AF1440"/>
      <c r="AG1440"/>
    </row>
    <row r="1441" spans="1:35" hidden="1" x14ac:dyDescent="0.25">
      <c r="A1441">
        <v>319209</v>
      </c>
      <c r="B1441" t="s">
        <v>5857</v>
      </c>
      <c r="C1441" t="s">
        <v>279</v>
      </c>
      <c r="D1441" t="s">
        <v>932</v>
      </c>
      <c r="E1441" t="s">
        <v>77</v>
      </c>
      <c r="F1441" s="126">
        <v>31895</v>
      </c>
      <c r="G1441" t="s">
        <v>18</v>
      </c>
      <c r="H1441" t="s">
        <v>16</v>
      </c>
      <c r="I1441" t="s">
        <v>136</v>
      </c>
      <c r="J1441"/>
      <c r="K1441"/>
      <c r="L1441"/>
      <c r="M1441"/>
      <c r="N1441"/>
      <c r="O1441"/>
      <c r="P1441"/>
      <c r="Q1441"/>
      <c r="U1441"/>
      <c r="V1441" t="s">
        <v>4414</v>
      </c>
      <c r="W1441"/>
      <c r="X1441"/>
      <c r="Y1441"/>
      <c r="Z1441"/>
      <c r="AA1441"/>
      <c r="AB1441"/>
      <c r="AC1441"/>
      <c r="AD1441"/>
      <c r="AE1441"/>
      <c r="AF1441"/>
      <c r="AG1441"/>
      <c r="AH1441" s="115" t="s">
        <v>4308</v>
      </c>
    </row>
    <row r="1442" spans="1:35" hidden="1" x14ac:dyDescent="0.25">
      <c r="A1442">
        <v>319212</v>
      </c>
      <c r="B1442" t="s">
        <v>5858</v>
      </c>
      <c r="C1442" t="s">
        <v>227</v>
      </c>
      <c r="D1442" t="s">
        <v>5859</v>
      </c>
      <c r="E1442"/>
      <c r="F1442" s="126"/>
      <c r="G1442"/>
      <c r="H1442"/>
      <c r="I1442" t="s">
        <v>136</v>
      </c>
      <c r="J1442"/>
      <c r="K1442"/>
      <c r="L1442"/>
      <c r="M1442"/>
      <c r="N1442"/>
      <c r="O1442"/>
      <c r="P1442"/>
      <c r="Q1442"/>
      <c r="R1442" s="115">
        <v>9397</v>
      </c>
      <c r="S1442" s="115">
        <v>45722</v>
      </c>
      <c r="T1442" s="115">
        <v>100000</v>
      </c>
      <c r="U1442"/>
      <c r="V1442" t="s">
        <v>4334</v>
      </c>
      <c r="W1442"/>
      <c r="X1442"/>
      <c r="Y1442"/>
      <c r="Z1442"/>
      <c r="AA1442"/>
      <c r="AB1442"/>
      <c r="AC1442"/>
      <c r="AD1442"/>
      <c r="AE1442"/>
      <c r="AF1442"/>
      <c r="AG1442"/>
    </row>
    <row r="1443" spans="1:35" ht="18" x14ac:dyDescent="0.25">
      <c r="A1443" s="235">
        <v>319215</v>
      </c>
      <c r="B1443" s="235" t="s">
        <v>5860</v>
      </c>
      <c r="C1443" s="235" t="s">
        <v>394</v>
      </c>
      <c r="D1443" s="235" t="s">
        <v>5861</v>
      </c>
      <c r="E1443"/>
      <c r="F1443" s="126"/>
      <c r="G1443" s="236"/>
      <c r="H1443"/>
      <c r="I1443" t="s">
        <v>107</v>
      </c>
      <c r="J1443" s="236"/>
      <c r="K1443"/>
      <c r="L1443"/>
      <c r="M1443"/>
      <c r="N1443"/>
      <c r="O1443"/>
      <c r="P1443"/>
      <c r="Q1443"/>
      <c r="U1443"/>
      <c r="V1443" t="s">
        <v>4337</v>
      </c>
      <c r="W1443" s="236"/>
      <c r="X1443"/>
      <c r="Y1443"/>
      <c r="Z1443"/>
      <c r="AA1443"/>
      <c r="AB1443"/>
      <c r="AC1443"/>
      <c r="AD1443"/>
      <c r="AE1443"/>
      <c r="AF1443"/>
      <c r="AG1443"/>
      <c r="AH1443" s="115" t="s">
        <v>4308</v>
      </c>
      <c r="AI1443" s="115" t="e">
        <f>VLOOKUP(A1443,'[2]دراسات قانونية'!$A$3:$E$600,1,0)</f>
        <v>#N/A</v>
      </c>
    </row>
    <row r="1444" spans="1:35" ht="18" x14ac:dyDescent="0.25">
      <c r="A1444" s="235">
        <v>319216</v>
      </c>
      <c r="B1444" s="235" t="s">
        <v>5862</v>
      </c>
      <c r="C1444" s="235" t="s">
        <v>5863</v>
      </c>
      <c r="D1444" s="235" t="s">
        <v>1242</v>
      </c>
      <c r="E1444"/>
      <c r="F1444" s="126"/>
      <c r="G1444" s="236"/>
      <c r="H1444"/>
      <c r="I1444" t="s">
        <v>107</v>
      </c>
      <c r="J1444" s="236"/>
      <c r="K1444"/>
      <c r="L1444"/>
      <c r="M1444"/>
      <c r="N1444"/>
      <c r="O1444"/>
      <c r="P1444"/>
      <c r="Q1444"/>
      <c r="U1444"/>
      <c r="V1444" t="s">
        <v>4335</v>
      </c>
      <c r="W1444" s="236"/>
      <c r="X1444"/>
      <c r="Y1444"/>
      <c r="Z1444"/>
      <c r="AA1444"/>
      <c r="AB1444"/>
      <c r="AC1444"/>
      <c r="AD1444"/>
      <c r="AE1444"/>
      <c r="AF1444"/>
      <c r="AG1444"/>
      <c r="AH1444" s="115" t="s">
        <v>4308</v>
      </c>
      <c r="AI1444" s="115" t="e">
        <f>VLOOKUP(A1444,'[2]دراسات قانونية'!$A$3:$E$600,1,0)</f>
        <v>#N/A</v>
      </c>
    </row>
    <row r="1445" spans="1:35" ht="18" x14ac:dyDescent="0.25">
      <c r="A1445" s="235">
        <v>319223</v>
      </c>
      <c r="B1445" s="235" t="s">
        <v>5864</v>
      </c>
      <c r="C1445" s="235" t="s">
        <v>787</v>
      </c>
      <c r="D1445" s="235" t="s">
        <v>1242</v>
      </c>
      <c r="E1445"/>
      <c r="F1445" s="126"/>
      <c r="G1445" s="236"/>
      <c r="H1445"/>
      <c r="I1445" t="s">
        <v>107</v>
      </c>
      <c r="J1445" s="236"/>
      <c r="K1445"/>
      <c r="L1445"/>
      <c r="M1445"/>
      <c r="N1445"/>
      <c r="O1445"/>
      <c r="P1445"/>
      <c r="Q1445"/>
      <c r="U1445"/>
      <c r="V1445" t="s">
        <v>4335</v>
      </c>
      <c r="W1445" s="236"/>
      <c r="X1445"/>
      <c r="Y1445"/>
      <c r="Z1445"/>
      <c r="AA1445"/>
      <c r="AB1445"/>
      <c r="AC1445"/>
      <c r="AD1445"/>
      <c r="AE1445"/>
      <c r="AF1445"/>
      <c r="AG1445"/>
      <c r="AH1445" s="115" t="s">
        <v>4308</v>
      </c>
      <c r="AI1445" s="115" t="e">
        <f>VLOOKUP(A1445,'[2]دراسات قانونية'!$A$3:$E$600,1,0)</f>
        <v>#N/A</v>
      </c>
    </row>
    <row r="1446" spans="1:35" ht="18" hidden="1" x14ac:dyDescent="0.25">
      <c r="A1446" s="235">
        <v>319228</v>
      </c>
      <c r="B1446" s="235" t="s">
        <v>5865</v>
      </c>
      <c r="C1446" s="235" t="s">
        <v>244</v>
      </c>
      <c r="D1446" s="235" t="s">
        <v>366</v>
      </c>
      <c r="E1446"/>
      <c r="F1446" s="126"/>
      <c r="G1446" s="236"/>
      <c r="H1446"/>
      <c r="I1446" t="s">
        <v>199</v>
      </c>
      <c r="J1446" s="236"/>
      <c r="K1446"/>
      <c r="L1446"/>
      <c r="M1446"/>
      <c r="N1446"/>
      <c r="O1446"/>
      <c r="P1446"/>
      <c r="Q1446"/>
      <c r="U1446"/>
      <c r="V1446">
        <v>0</v>
      </c>
      <c r="W1446" s="236"/>
      <c r="X1446"/>
      <c r="Y1446"/>
      <c r="Z1446"/>
      <c r="AA1446"/>
      <c r="AB1446"/>
      <c r="AC1446"/>
      <c r="AD1446"/>
      <c r="AE1446"/>
      <c r="AF1446"/>
      <c r="AG1446"/>
      <c r="AH1446" s="115" t="s">
        <v>4308</v>
      </c>
    </row>
    <row r="1447" spans="1:35" hidden="1" x14ac:dyDescent="0.25">
      <c r="A1447">
        <v>319237</v>
      </c>
      <c r="B1447" t="s">
        <v>5866</v>
      </c>
      <c r="C1447" t="s">
        <v>394</v>
      </c>
      <c r="D1447" t="s">
        <v>5867</v>
      </c>
      <c r="E1447"/>
      <c r="F1447" s="126"/>
      <c r="G1447"/>
      <c r="H1447"/>
      <c r="I1447" t="s">
        <v>129</v>
      </c>
      <c r="J1447"/>
      <c r="K1447"/>
      <c r="L1447"/>
      <c r="M1447"/>
      <c r="N1447"/>
      <c r="O1447"/>
      <c r="P1447"/>
      <c r="Q1447"/>
      <c r="U1447"/>
      <c r="V1447" t="s">
        <v>4414</v>
      </c>
      <c r="W1447"/>
      <c r="X1447"/>
      <c r="Y1447"/>
      <c r="Z1447"/>
      <c r="AA1447"/>
      <c r="AB1447"/>
      <c r="AC1447"/>
      <c r="AD1447"/>
      <c r="AE1447"/>
      <c r="AF1447"/>
      <c r="AG1447" t="s">
        <v>4308</v>
      </c>
      <c r="AH1447" s="115" t="s">
        <v>4308</v>
      </c>
    </row>
    <row r="1448" spans="1:35" ht="18" hidden="1" x14ac:dyDescent="0.25">
      <c r="A1448" s="235">
        <v>319238</v>
      </c>
      <c r="B1448" s="235" t="s">
        <v>5868</v>
      </c>
      <c r="C1448" s="235" t="s">
        <v>593</v>
      </c>
      <c r="D1448" s="235" t="s">
        <v>1242</v>
      </c>
      <c r="E1448"/>
      <c r="F1448" s="126"/>
      <c r="G1448" s="236"/>
      <c r="H1448"/>
      <c r="I1448" t="s">
        <v>129</v>
      </c>
      <c r="J1448" s="236"/>
      <c r="K1448"/>
      <c r="L1448"/>
      <c r="M1448"/>
      <c r="N1448"/>
      <c r="O1448"/>
      <c r="P1448"/>
      <c r="Q1448"/>
      <c r="U1448"/>
      <c r="V1448" t="s">
        <v>4335</v>
      </c>
      <c r="W1448" s="236"/>
      <c r="X1448"/>
      <c r="Y1448"/>
      <c r="Z1448"/>
      <c r="AA1448"/>
      <c r="AB1448"/>
      <c r="AC1448"/>
      <c r="AD1448"/>
      <c r="AE1448"/>
      <c r="AF1448"/>
      <c r="AG1448"/>
      <c r="AH1448" s="115" t="s">
        <v>4308</v>
      </c>
    </row>
    <row r="1449" spans="1:35" ht="18" hidden="1" x14ac:dyDescent="0.25">
      <c r="A1449" s="235">
        <v>319251</v>
      </c>
      <c r="B1449" s="235" t="s">
        <v>5869</v>
      </c>
      <c r="C1449" s="235" t="s">
        <v>252</v>
      </c>
      <c r="D1449" s="235" t="s">
        <v>1242</v>
      </c>
      <c r="E1449"/>
      <c r="F1449" s="126"/>
      <c r="G1449" s="236"/>
      <c r="H1449"/>
      <c r="I1449" t="s">
        <v>199</v>
      </c>
      <c r="J1449" s="236"/>
      <c r="K1449"/>
      <c r="L1449"/>
      <c r="M1449"/>
      <c r="N1449"/>
      <c r="O1449"/>
      <c r="P1449"/>
      <c r="Q1449"/>
      <c r="U1449"/>
      <c r="V1449" t="s">
        <v>4335</v>
      </c>
      <c r="W1449" s="236"/>
      <c r="X1449"/>
      <c r="Y1449"/>
      <c r="Z1449"/>
      <c r="AA1449"/>
      <c r="AB1449"/>
      <c r="AC1449"/>
      <c r="AD1449"/>
      <c r="AE1449"/>
      <c r="AF1449"/>
      <c r="AG1449"/>
      <c r="AH1449" s="115" t="s">
        <v>4308</v>
      </c>
    </row>
    <row r="1450" spans="1:35" ht="18" x14ac:dyDescent="0.25">
      <c r="A1450" s="235">
        <v>319253</v>
      </c>
      <c r="B1450" s="235" t="s">
        <v>5870</v>
      </c>
      <c r="C1450" s="235" t="s">
        <v>5871</v>
      </c>
      <c r="D1450" s="235" t="s">
        <v>3527</v>
      </c>
      <c r="E1450"/>
      <c r="F1450" s="126"/>
      <c r="G1450" s="236"/>
      <c r="H1450"/>
      <c r="I1450" t="s">
        <v>107</v>
      </c>
      <c r="J1450" s="236"/>
      <c r="K1450"/>
      <c r="L1450"/>
      <c r="M1450"/>
      <c r="N1450"/>
      <c r="O1450"/>
      <c r="P1450"/>
      <c r="Q1450"/>
      <c r="U1450"/>
      <c r="V1450"/>
      <c r="W1450" s="236"/>
      <c r="X1450"/>
      <c r="Y1450"/>
      <c r="Z1450"/>
      <c r="AA1450"/>
      <c r="AB1450"/>
      <c r="AC1450"/>
      <c r="AD1450"/>
      <c r="AE1450"/>
      <c r="AF1450"/>
      <c r="AG1450"/>
      <c r="AI1450" s="115">
        <f>VLOOKUP(A1450,'[2]دراسات قانونية'!$A$3:$E$600,1,0)</f>
        <v>319253</v>
      </c>
    </row>
    <row r="1451" spans="1:35" ht="18" hidden="1" x14ac:dyDescent="0.25">
      <c r="A1451" s="235">
        <v>319262</v>
      </c>
      <c r="B1451" s="235" t="s">
        <v>5872</v>
      </c>
      <c r="C1451" s="235" t="s">
        <v>5873</v>
      </c>
      <c r="D1451" s="235" t="s">
        <v>1242</v>
      </c>
      <c r="E1451"/>
      <c r="F1451" s="126"/>
      <c r="G1451" s="236"/>
      <c r="H1451"/>
      <c r="I1451" t="s">
        <v>136</v>
      </c>
      <c r="J1451" s="236"/>
      <c r="K1451"/>
      <c r="L1451"/>
      <c r="M1451"/>
      <c r="N1451"/>
      <c r="O1451"/>
      <c r="P1451"/>
      <c r="Q1451"/>
      <c r="U1451"/>
      <c r="V1451" t="s">
        <v>4335</v>
      </c>
      <c r="W1451" s="236"/>
      <c r="X1451"/>
      <c r="Y1451"/>
      <c r="Z1451"/>
      <c r="AA1451"/>
      <c r="AB1451"/>
      <c r="AC1451"/>
      <c r="AD1451"/>
      <c r="AE1451"/>
      <c r="AF1451"/>
      <c r="AG1451"/>
      <c r="AH1451" s="115" t="s">
        <v>4308</v>
      </c>
    </row>
    <row r="1452" spans="1:35" ht="18" x14ac:dyDescent="0.25">
      <c r="A1452" s="235">
        <v>319267</v>
      </c>
      <c r="B1452" s="235" t="s">
        <v>5874</v>
      </c>
      <c r="C1452" s="235" t="s">
        <v>227</v>
      </c>
      <c r="D1452" s="235" t="s">
        <v>330</v>
      </c>
      <c r="E1452"/>
      <c r="F1452" s="126"/>
      <c r="G1452" s="236"/>
      <c r="H1452"/>
      <c r="I1452" t="s">
        <v>107</v>
      </c>
      <c r="J1452" s="236"/>
      <c r="K1452"/>
      <c r="L1452"/>
      <c r="M1452"/>
      <c r="N1452"/>
      <c r="O1452"/>
      <c r="P1452"/>
      <c r="Q1452"/>
      <c r="U1452"/>
      <c r="V1452" t="s">
        <v>4335</v>
      </c>
      <c r="W1452" s="236"/>
      <c r="X1452"/>
      <c r="Y1452"/>
      <c r="Z1452"/>
      <c r="AA1452"/>
      <c r="AB1452"/>
      <c r="AC1452"/>
      <c r="AD1452"/>
      <c r="AE1452"/>
      <c r="AF1452"/>
      <c r="AG1452"/>
      <c r="AH1452" s="115" t="s">
        <v>4308</v>
      </c>
      <c r="AI1452" s="115" t="e">
        <f>VLOOKUP(A1452,'[2]دراسات قانونية'!$A$3:$E$600,1,0)</f>
        <v>#N/A</v>
      </c>
    </row>
    <row r="1453" spans="1:35" hidden="1" x14ac:dyDescent="0.25">
      <c r="A1453" s="115">
        <v>319270</v>
      </c>
      <c r="B1453" s="115" t="s">
        <v>3473</v>
      </c>
      <c r="C1453" s="115" t="s">
        <v>332</v>
      </c>
      <c r="D1453" s="115" t="s">
        <v>476</v>
      </c>
      <c r="E1453" s="115" t="s">
        <v>76</v>
      </c>
      <c r="F1453" s="237">
        <v>32951</v>
      </c>
      <c r="G1453" s="115" t="s">
        <v>61</v>
      </c>
      <c r="H1453" s="115" t="s">
        <v>16</v>
      </c>
      <c r="I1453" t="s">
        <v>199</v>
      </c>
      <c r="J1453" s="115" t="s">
        <v>1226</v>
      </c>
      <c r="L1453" s="115" t="s">
        <v>61</v>
      </c>
      <c r="U1453"/>
      <c r="V1453" t="s">
        <v>4414</v>
      </c>
      <c r="AH1453" s="115" t="s">
        <v>4308</v>
      </c>
    </row>
    <row r="1454" spans="1:35" ht="18" x14ac:dyDescent="0.25">
      <c r="A1454" s="235">
        <v>319274</v>
      </c>
      <c r="B1454" s="235" t="s">
        <v>5875</v>
      </c>
      <c r="C1454" s="235" t="s">
        <v>212</v>
      </c>
      <c r="D1454" s="235" t="s">
        <v>480</v>
      </c>
      <c r="E1454"/>
      <c r="F1454" s="126"/>
      <c r="G1454" s="236"/>
      <c r="H1454"/>
      <c r="I1454" t="s">
        <v>107</v>
      </c>
      <c r="J1454" s="236"/>
      <c r="K1454"/>
      <c r="L1454"/>
      <c r="M1454"/>
      <c r="N1454"/>
      <c r="O1454"/>
      <c r="P1454"/>
      <c r="Q1454"/>
      <c r="U1454"/>
      <c r="V1454" t="s">
        <v>4335</v>
      </c>
      <c r="W1454" s="236"/>
      <c r="X1454"/>
      <c r="Y1454"/>
      <c r="Z1454"/>
      <c r="AA1454"/>
      <c r="AB1454"/>
      <c r="AC1454"/>
      <c r="AD1454"/>
      <c r="AE1454"/>
      <c r="AF1454"/>
      <c r="AG1454"/>
      <c r="AH1454" s="115" t="s">
        <v>4308</v>
      </c>
      <c r="AI1454" s="115" t="e">
        <f>VLOOKUP(A1454,'[2]دراسات قانونية'!$A$3:$E$600,1,0)</f>
        <v>#N/A</v>
      </c>
    </row>
    <row r="1455" spans="1:35" ht="18" hidden="1" x14ac:dyDescent="0.25">
      <c r="A1455" s="235">
        <v>319288</v>
      </c>
      <c r="B1455" s="235" t="s">
        <v>5876</v>
      </c>
      <c r="C1455" s="235" t="s">
        <v>339</v>
      </c>
      <c r="D1455" s="235" t="s">
        <v>1242</v>
      </c>
      <c r="E1455"/>
      <c r="F1455" s="126"/>
      <c r="G1455" s="236"/>
      <c r="H1455"/>
      <c r="I1455" t="s">
        <v>129</v>
      </c>
      <c r="J1455" s="236"/>
      <c r="K1455"/>
      <c r="L1455"/>
      <c r="M1455"/>
      <c r="N1455"/>
      <c r="O1455"/>
      <c r="P1455"/>
      <c r="Q1455"/>
      <c r="U1455"/>
      <c r="V1455" t="s">
        <v>4335</v>
      </c>
      <c r="W1455" s="236"/>
      <c r="X1455"/>
      <c r="Y1455"/>
      <c r="Z1455"/>
      <c r="AA1455"/>
      <c r="AB1455"/>
      <c r="AC1455"/>
      <c r="AD1455"/>
      <c r="AE1455"/>
      <c r="AF1455"/>
      <c r="AG1455"/>
      <c r="AH1455" s="115" t="s">
        <v>4308</v>
      </c>
    </row>
    <row r="1456" spans="1:35" ht="18" hidden="1" x14ac:dyDescent="0.25">
      <c r="A1456" s="235">
        <v>319293</v>
      </c>
      <c r="B1456" s="235" t="s">
        <v>5877</v>
      </c>
      <c r="C1456" s="235" t="s">
        <v>623</v>
      </c>
      <c r="D1456" s="235" t="s">
        <v>1242</v>
      </c>
      <c r="E1456"/>
      <c r="F1456" s="126"/>
      <c r="G1456" s="236"/>
      <c r="H1456"/>
      <c r="I1456" t="s">
        <v>129</v>
      </c>
      <c r="J1456" s="236"/>
      <c r="K1456"/>
      <c r="L1456"/>
      <c r="M1456"/>
      <c r="N1456"/>
      <c r="O1456"/>
      <c r="P1456"/>
      <c r="Q1456"/>
      <c r="U1456"/>
      <c r="V1456" t="s">
        <v>4334</v>
      </c>
      <c r="W1456" s="236"/>
      <c r="X1456"/>
      <c r="Y1456"/>
      <c r="Z1456"/>
      <c r="AA1456"/>
      <c r="AB1456"/>
      <c r="AC1456"/>
      <c r="AD1456"/>
      <c r="AE1456"/>
      <c r="AF1456"/>
      <c r="AG1456"/>
      <c r="AH1456" s="115" t="s">
        <v>4308</v>
      </c>
    </row>
    <row r="1457" spans="1:35" ht="18" hidden="1" x14ac:dyDescent="0.25">
      <c r="A1457" s="235">
        <v>319295</v>
      </c>
      <c r="B1457" s="235" t="s">
        <v>5878</v>
      </c>
      <c r="C1457" s="235" t="s">
        <v>1469</v>
      </c>
      <c r="D1457" s="235" t="s">
        <v>1242</v>
      </c>
      <c r="E1457"/>
      <c r="F1457" s="126"/>
      <c r="G1457" s="236"/>
      <c r="H1457"/>
      <c r="I1457" t="s">
        <v>199</v>
      </c>
      <c r="J1457" s="236"/>
      <c r="K1457"/>
      <c r="L1457"/>
      <c r="M1457"/>
      <c r="N1457"/>
      <c r="O1457"/>
      <c r="P1457"/>
      <c r="Q1457"/>
      <c r="U1457"/>
      <c r="V1457">
        <v>0</v>
      </c>
      <c r="W1457" s="236"/>
      <c r="X1457"/>
      <c r="Y1457"/>
      <c r="Z1457"/>
      <c r="AA1457"/>
      <c r="AB1457"/>
      <c r="AC1457"/>
      <c r="AD1457"/>
      <c r="AE1457"/>
      <c r="AF1457"/>
      <c r="AG1457"/>
      <c r="AH1457" s="115" t="s">
        <v>4308</v>
      </c>
    </row>
    <row r="1458" spans="1:35" ht="18" x14ac:dyDescent="0.25">
      <c r="A1458" s="235">
        <v>319297</v>
      </c>
      <c r="B1458" s="235" t="s">
        <v>5879</v>
      </c>
      <c r="C1458" s="235" t="s">
        <v>614</v>
      </c>
      <c r="D1458" s="235" t="s">
        <v>430</v>
      </c>
      <c r="E1458"/>
      <c r="F1458" s="126"/>
      <c r="G1458" s="236"/>
      <c r="H1458"/>
      <c r="I1458" t="s">
        <v>107</v>
      </c>
      <c r="J1458" s="236"/>
      <c r="K1458"/>
      <c r="L1458"/>
      <c r="M1458"/>
      <c r="N1458"/>
      <c r="O1458"/>
      <c r="P1458"/>
      <c r="Q1458"/>
      <c r="U1458"/>
      <c r="V1458" t="s">
        <v>4335</v>
      </c>
      <c r="W1458" s="236"/>
      <c r="X1458"/>
      <c r="Y1458"/>
      <c r="Z1458"/>
      <c r="AA1458"/>
      <c r="AB1458"/>
      <c r="AC1458"/>
      <c r="AD1458"/>
      <c r="AE1458"/>
      <c r="AF1458"/>
      <c r="AG1458"/>
      <c r="AH1458" s="115" t="s">
        <v>4308</v>
      </c>
      <c r="AI1458" s="115" t="e">
        <f>VLOOKUP(A1458,'[2]دراسات قانونية'!$A$3:$E$600,1,0)</f>
        <v>#N/A</v>
      </c>
    </row>
    <row r="1459" spans="1:35" ht="18" hidden="1" x14ac:dyDescent="0.25">
      <c r="A1459" s="235">
        <v>319298</v>
      </c>
      <c r="B1459" s="235" t="s">
        <v>5880</v>
      </c>
      <c r="C1459" s="235" t="s">
        <v>244</v>
      </c>
      <c r="D1459" s="235" t="s">
        <v>1242</v>
      </c>
      <c r="E1459"/>
      <c r="F1459" s="126"/>
      <c r="G1459" s="236"/>
      <c r="H1459"/>
      <c r="I1459" t="s">
        <v>129</v>
      </c>
      <c r="J1459" s="236"/>
      <c r="K1459"/>
      <c r="L1459"/>
      <c r="M1459"/>
      <c r="N1459"/>
      <c r="O1459"/>
      <c r="P1459"/>
      <c r="Q1459"/>
      <c r="U1459"/>
      <c r="V1459" t="s">
        <v>4337</v>
      </c>
      <c r="W1459" s="236"/>
      <c r="X1459"/>
      <c r="Y1459"/>
      <c r="Z1459"/>
      <c r="AA1459"/>
      <c r="AB1459"/>
      <c r="AC1459"/>
      <c r="AD1459"/>
      <c r="AE1459"/>
      <c r="AF1459"/>
      <c r="AG1459"/>
      <c r="AH1459" s="115" t="s">
        <v>4308</v>
      </c>
    </row>
    <row r="1460" spans="1:35" hidden="1" x14ac:dyDescent="0.25">
      <c r="A1460" s="115">
        <v>319308</v>
      </c>
      <c r="B1460" s="115" t="s">
        <v>1522</v>
      </c>
      <c r="C1460" s="115" t="s">
        <v>223</v>
      </c>
      <c r="D1460" s="115" t="s">
        <v>491</v>
      </c>
      <c r="E1460" s="115" t="s">
        <v>77</v>
      </c>
      <c r="F1460" s="237"/>
      <c r="H1460" s="115" t="s">
        <v>16</v>
      </c>
      <c r="I1460" t="s">
        <v>199</v>
      </c>
      <c r="U1460"/>
      <c r="V1460" t="s">
        <v>4329</v>
      </c>
      <c r="AG1460" s="115" t="s">
        <v>4308</v>
      </c>
      <c r="AH1460" s="115" t="s">
        <v>4308</v>
      </c>
    </row>
    <row r="1461" spans="1:35" ht="18" hidden="1" x14ac:dyDescent="0.25">
      <c r="A1461" s="235">
        <v>319312</v>
      </c>
      <c r="B1461" s="235" t="s">
        <v>5881</v>
      </c>
      <c r="C1461" s="235" t="s">
        <v>1144</v>
      </c>
      <c r="D1461" s="235" t="s">
        <v>880</v>
      </c>
      <c r="E1461"/>
      <c r="F1461" s="126"/>
      <c r="G1461" s="236"/>
      <c r="H1461"/>
      <c r="I1461" t="s">
        <v>136</v>
      </c>
      <c r="J1461" s="236"/>
      <c r="K1461"/>
      <c r="L1461"/>
      <c r="M1461"/>
      <c r="N1461"/>
      <c r="O1461"/>
      <c r="P1461"/>
      <c r="Q1461"/>
      <c r="U1461"/>
      <c r="V1461" t="s">
        <v>4335</v>
      </c>
      <c r="W1461" s="236"/>
      <c r="X1461"/>
      <c r="Y1461"/>
      <c r="Z1461"/>
      <c r="AA1461"/>
      <c r="AB1461"/>
      <c r="AC1461"/>
      <c r="AD1461"/>
      <c r="AE1461"/>
      <c r="AF1461"/>
      <c r="AG1461"/>
      <c r="AH1461" s="115" t="s">
        <v>4308</v>
      </c>
    </row>
    <row r="1462" spans="1:35" ht="18" hidden="1" x14ac:dyDescent="0.25">
      <c r="A1462" s="235">
        <v>319316</v>
      </c>
      <c r="B1462" s="235" t="s">
        <v>5882</v>
      </c>
      <c r="C1462" s="235" t="s">
        <v>227</v>
      </c>
      <c r="D1462" s="235" t="s">
        <v>238</v>
      </c>
      <c r="E1462"/>
      <c r="F1462" s="126"/>
      <c r="G1462" s="236"/>
      <c r="H1462"/>
      <c r="I1462" t="s">
        <v>136</v>
      </c>
      <c r="J1462" s="236"/>
      <c r="K1462"/>
      <c r="L1462"/>
      <c r="M1462"/>
      <c r="N1462"/>
      <c r="O1462"/>
      <c r="P1462"/>
      <c r="Q1462"/>
      <c r="U1462"/>
      <c r="V1462" t="s">
        <v>4335</v>
      </c>
      <c r="W1462" s="236"/>
      <c r="X1462"/>
      <c r="Y1462"/>
      <c r="Z1462"/>
      <c r="AA1462"/>
      <c r="AB1462"/>
      <c r="AC1462"/>
      <c r="AD1462"/>
      <c r="AE1462"/>
      <c r="AF1462"/>
      <c r="AG1462"/>
      <c r="AH1462" s="115" t="s">
        <v>4308</v>
      </c>
    </row>
    <row r="1463" spans="1:35" ht="18" hidden="1" x14ac:dyDescent="0.25">
      <c r="A1463" s="235">
        <v>319318</v>
      </c>
      <c r="B1463" s="235" t="s">
        <v>5883</v>
      </c>
      <c r="C1463" s="235" t="s">
        <v>1009</v>
      </c>
      <c r="D1463" s="235" t="s">
        <v>1242</v>
      </c>
      <c r="E1463"/>
      <c r="F1463" s="126"/>
      <c r="G1463" s="236"/>
      <c r="H1463"/>
      <c r="I1463" t="s">
        <v>129</v>
      </c>
      <c r="J1463" s="236"/>
      <c r="K1463"/>
      <c r="L1463"/>
      <c r="M1463"/>
      <c r="N1463"/>
      <c r="O1463"/>
      <c r="P1463"/>
      <c r="Q1463"/>
      <c r="U1463"/>
      <c r="V1463" t="s">
        <v>4335</v>
      </c>
      <c r="W1463" s="236"/>
      <c r="X1463"/>
      <c r="Y1463"/>
      <c r="Z1463"/>
      <c r="AA1463"/>
      <c r="AB1463"/>
      <c r="AC1463"/>
      <c r="AD1463"/>
      <c r="AE1463"/>
      <c r="AF1463"/>
      <c r="AG1463"/>
      <c r="AH1463" s="115" t="s">
        <v>4308</v>
      </c>
    </row>
    <row r="1464" spans="1:35" hidden="1" x14ac:dyDescent="0.25">
      <c r="A1464">
        <v>319319</v>
      </c>
      <c r="B1464" t="s">
        <v>5884</v>
      </c>
      <c r="C1464" t="s">
        <v>209</v>
      </c>
      <c r="D1464" t="s">
        <v>846</v>
      </c>
      <c r="E1464" t="s">
        <v>76</v>
      </c>
      <c r="F1464" s="126">
        <v>33462</v>
      </c>
      <c r="G1464" t="s">
        <v>429</v>
      </c>
      <c r="H1464" t="s">
        <v>16</v>
      </c>
      <c r="I1464" t="s">
        <v>136</v>
      </c>
      <c r="J1464" t="s">
        <v>1226</v>
      </c>
      <c r="K1464"/>
      <c r="L1464" t="s">
        <v>30</v>
      </c>
      <c r="M1464"/>
      <c r="N1464"/>
      <c r="O1464"/>
      <c r="P1464"/>
      <c r="Q1464"/>
      <c r="U1464"/>
      <c r="V1464" t="s">
        <v>4334</v>
      </c>
      <c r="W1464"/>
      <c r="X1464"/>
      <c r="Y1464"/>
      <c r="Z1464"/>
      <c r="AA1464"/>
      <c r="AB1464"/>
      <c r="AC1464"/>
      <c r="AD1464"/>
      <c r="AE1464"/>
      <c r="AF1464"/>
      <c r="AG1464" t="s">
        <v>4308</v>
      </c>
      <c r="AH1464" s="115" t="s">
        <v>4308</v>
      </c>
    </row>
    <row r="1465" spans="1:35" ht="18" hidden="1" x14ac:dyDescent="0.25">
      <c r="A1465" s="235">
        <v>319326</v>
      </c>
      <c r="B1465" s="235" t="s">
        <v>5885</v>
      </c>
      <c r="C1465" s="235" t="s">
        <v>4505</v>
      </c>
      <c r="D1465" s="235" t="s">
        <v>1242</v>
      </c>
      <c r="E1465"/>
      <c r="F1465" s="126"/>
      <c r="G1465" s="236"/>
      <c r="H1465"/>
      <c r="I1465" t="s">
        <v>129</v>
      </c>
      <c r="J1465" s="236"/>
      <c r="K1465"/>
      <c r="L1465"/>
      <c r="M1465"/>
      <c r="N1465"/>
      <c r="O1465"/>
      <c r="P1465"/>
      <c r="Q1465"/>
      <c r="U1465"/>
      <c r="V1465" t="s">
        <v>4334</v>
      </c>
      <c r="W1465" s="236"/>
      <c r="X1465"/>
      <c r="Y1465"/>
      <c r="Z1465"/>
      <c r="AA1465"/>
      <c r="AB1465"/>
      <c r="AC1465"/>
      <c r="AD1465"/>
      <c r="AE1465"/>
      <c r="AF1465"/>
      <c r="AG1465"/>
      <c r="AH1465" s="115" t="s">
        <v>4308</v>
      </c>
    </row>
    <row r="1466" spans="1:35" ht="18" x14ac:dyDescent="0.25">
      <c r="A1466" s="235">
        <v>319328</v>
      </c>
      <c r="B1466" s="235" t="s">
        <v>5886</v>
      </c>
      <c r="C1466" s="235" t="s">
        <v>252</v>
      </c>
      <c r="D1466" s="235" t="s">
        <v>1242</v>
      </c>
      <c r="E1466"/>
      <c r="F1466" s="126"/>
      <c r="G1466" s="236"/>
      <c r="H1466"/>
      <c r="I1466" t="s">
        <v>107</v>
      </c>
      <c r="J1466" s="236"/>
      <c r="K1466"/>
      <c r="L1466"/>
      <c r="M1466"/>
      <c r="N1466"/>
      <c r="O1466"/>
      <c r="P1466"/>
      <c r="Q1466"/>
      <c r="U1466"/>
      <c r="V1466" t="s">
        <v>4337</v>
      </c>
      <c r="W1466" s="236"/>
      <c r="X1466"/>
      <c r="Y1466"/>
      <c r="Z1466"/>
      <c r="AA1466"/>
      <c r="AB1466"/>
      <c r="AC1466"/>
      <c r="AD1466"/>
      <c r="AE1466"/>
      <c r="AF1466"/>
      <c r="AG1466"/>
      <c r="AH1466" s="115" t="s">
        <v>4308</v>
      </c>
      <c r="AI1466" s="115" t="e">
        <f>VLOOKUP(A1466,'[2]دراسات قانونية'!$A$3:$E$600,1,0)</f>
        <v>#N/A</v>
      </c>
    </row>
    <row r="1467" spans="1:35" ht="18" hidden="1" x14ac:dyDescent="0.25">
      <c r="A1467" s="235">
        <v>319331</v>
      </c>
      <c r="B1467" s="235" t="s">
        <v>5887</v>
      </c>
      <c r="C1467" s="235" t="s">
        <v>520</v>
      </c>
      <c r="D1467" s="235" t="s">
        <v>776</v>
      </c>
      <c r="E1467"/>
      <c r="F1467" s="126"/>
      <c r="G1467" s="236"/>
      <c r="H1467"/>
      <c r="I1467" t="s">
        <v>199</v>
      </c>
      <c r="J1467" s="236"/>
      <c r="K1467"/>
      <c r="L1467"/>
      <c r="M1467"/>
      <c r="N1467"/>
      <c r="O1467"/>
      <c r="P1467"/>
      <c r="Q1467"/>
      <c r="U1467"/>
      <c r="V1467">
        <v>0</v>
      </c>
      <c r="W1467" s="236"/>
      <c r="X1467"/>
      <c r="Y1467"/>
      <c r="Z1467"/>
      <c r="AA1467"/>
      <c r="AB1467"/>
      <c r="AC1467"/>
      <c r="AD1467"/>
      <c r="AE1467"/>
      <c r="AF1467"/>
      <c r="AG1467"/>
      <c r="AH1467" s="115" t="s">
        <v>4308</v>
      </c>
    </row>
    <row r="1468" spans="1:35" ht="18" x14ac:dyDescent="0.25">
      <c r="A1468" s="235">
        <v>319335</v>
      </c>
      <c r="B1468" s="235" t="s">
        <v>5888</v>
      </c>
      <c r="C1468" s="235" t="s">
        <v>279</v>
      </c>
      <c r="D1468" s="235" t="s">
        <v>1242</v>
      </c>
      <c r="E1468"/>
      <c r="F1468" s="126"/>
      <c r="G1468" s="236"/>
      <c r="H1468"/>
      <c r="I1468" t="s">
        <v>107</v>
      </c>
      <c r="J1468" s="236"/>
      <c r="K1468"/>
      <c r="L1468"/>
      <c r="M1468"/>
      <c r="N1468"/>
      <c r="O1468"/>
      <c r="P1468"/>
      <c r="Q1468"/>
      <c r="U1468"/>
      <c r="V1468" t="s">
        <v>4335</v>
      </c>
      <c r="W1468" s="236"/>
      <c r="X1468"/>
      <c r="Y1468"/>
      <c r="Z1468"/>
      <c r="AA1468"/>
      <c r="AB1468"/>
      <c r="AC1468"/>
      <c r="AD1468"/>
      <c r="AE1468"/>
      <c r="AF1468"/>
      <c r="AG1468"/>
      <c r="AH1468" s="115" t="s">
        <v>4308</v>
      </c>
      <c r="AI1468" s="115" t="e">
        <f>VLOOKUP(A1468,'[2]دراسات قانونية'!$A$3:$E$600,1,0)</f>
        <v>#N/A</v>
      </c>
    </row>
    <row r="1469" spans="1:35" ht="18" hidden="1" x14ac:dyDescent="0.25">
      <c r="A1469" s="235">
        <v>319337</v>
      </c>
      <c r="B1469" s="235" t="s">
        <v>5889</v>
      </c>
      <c r="C1469" s="235" t="s">
        <v>227</v>
      </c>
      <c r="D1469" s="235" t="s">
        <v>1242</v>
      </c>
      <c r="E1469"/>
      <c r="F1469" s="126"/>
      <c r="G1469" s="236"/>
      <c r="H1469"/>
      <c r="I1469" t="s">
        <v>129</v>
      </c>
      <c r="J1469" s="236"/>
      <c r="K1469"/>
      <c r="L1469"/>
      <c r="M1469"/>
      <c r="N1469"/>
      <c r="O1469"/>
      <c r="P1469"/>
      <c r="Q1469"/>
      <c r="U1469"/>
      <c r="V1469" t="s">
        <v>4335</v>
      </c>
      <c r="W1469" s="236"/>
      <c r="X1469"/>
      <c r="Y1469"/>
      <c r="Z1469"/>
      <c r="AA1469"/>
      <c r="AB1469"/>
      <c r="AC1469"/>
      <c r="AD1469"/>
      <c r="AE1469"/>
      <c r="AF1469"/>
      <c r="AG1469"/>
    </row>
    <row r="1470" spans="1:35" ht="18" hidden="1" x14ac:dyDescent="0.25">
      <c r="A1470" s="235">
        <v>319338</v>
      </c>
      <c r="B1470" s="235" t="s">
        <v>5890</v>
      </c>
      <c r="C1470" s="235" t="s">
        <v>442</v>
      </c>
      <c r="D1470" s="235" t="s">
        <v>1242</v>
      </c>
      <c r="E1470"/>
      <c r="F1470" s="126"/>
      <c r="G1470" s="236"/>
      <c r="H1470"/>
      <c r="I1470" t="s">
        <v>129</v>
      </c>
      <c r="J1470" s="236"/>
      <c r="K1470"/>
      <c r="L1470"/>
      <c r="M1470"/>
      <c r="N1470"/>
      <c r="O1470"/>
      <c r="P1470"/>
      <c r="Q1470"/>
      <c r="U1470"/>
      <c r="V1470" t="s">
        <v>4334</v>
      </c>
      <c r="W1470" s="236"/>
      <c r="X1470"/>
      <c r="Y1470"/>
      <c r="Z1470"/>
      <c r="AA1470"/>
      <c r="AB1470"/>
      <c r="AC1470"/>
      <c r="AD1470"/>
      <c r="AE1470"/>
      <c r="AF1470"/>
      <c r="AG1470"/>
      <c r="AH1470" s="115" t="s">
        <v>4308</v>
      </c>
    </row>
    <row r="1471" spans="1:35" hidden="1" x14ac:dyDescent="0.25">
      <c r="A1471" s="115">
        <v>319342</v>
      </c>
      <c r="B1471" s="115" t="s">
        <v>3165</v>
      </c>
      <c r="C1471" s="115" t="s">
        <v>212</v>
      </c>
      <c r="D1471" s="115" t="s">
        <v>365</v>
      </c>
      <c r="E1471" s="115" t="s">
        <v>76</v>
      </c>
      <c r="F1471" s="237">
        <v>31778</v>
      </c>
      <c r="G1471" s="115" t="s">
        <v>18</v>
      </c>
      <c r="H1471" s="115" t="s">
        <v>16</v>
      </c>
      <c r="I1471" t="s">
        <v>199</v>
      </c>
      <c r="J1471" s="115" t="s">
        <v>1226</v>
      </c>
      <c r="L1471" s="115" t="s">
        <v>58</v>
      </c>
      <c r="U1471"/>
      <c r="V1471">
        <v>0</v>
      </c>
    </row>
    <row r="1472" spans="1:35" hidden="1" x14ac:dyDescent="0.25">
      <c r="A1472" s="115">
        <v>319343</v>
      </c>
      <c r="B1472" s="115" t="s">
        <v>3474</v>
      </c>
      <c r="C1472" s="115" t="s">
        <v>670</v>
      </c>
      <c r="D1472" s="115" t="s">
        <v>357</v>
      </c>
      <c r="E1472" s="115" t="s">
        <v>76</v>
      </c>
      <c r="F1472" s="237">
        <v>32874</v>
      </c>
      <c r="G1472" s="115" t="s">
        <v>18</v>
      </c>
      <c r="H1472" s="115" t="s">
        <v>16</v>
      </c>
      <c r="I1472" t="s">
        <v>199</v>
      </c>
      <c r="J1472" s="115" t="s">
        <v>1226</v>
      </c>
      <c r="L1472" s="115" t="s">
        <v>18</v>
      </c>
      <c r="U1472"/>
      <c r="V1472">
        <v>0</v>
      </c>
    </row>
    <row r="1473" spans="1:35" hidden="1" x14ac:dyDescent="0.25">
      <c r="A1473">
        <v>319353</v>
      </c>
      <c r="B1473" t="s">
        <v>5891</v>
      </c>
      <c r="C1473" t="s">
        <v>1009</v>
      </c>
      <c r="D1473" t="s">
        <v>5892</v>
      </c>
      <c r="E1473"/>
      <c r="F1473" s="126"/>
      <c r="G1473"/>
      <c r="H1473"/>
      <c r="I1473" t="s">
        <v>129</v>
      </c>
      <c r="J1473"/>
      <c r="K1473"/>
      <c r="L1473"/>
      <c r="M1473"/>
      <c r="N1473"/>
      <c r="O1473"/>
      <c r="P1473"/>
      <c r="Q1473"/>
      <c r="U1473"/>
      <c r="V1473" t="s">
        <v>4335</v>
      </c>
      <c r="W1473"/>
      <c r="X1473"/>
      <c r="Y1473"/>
      <c r="Z1473"/>
      <c r="AA1473"/>
      <c r="AB1473"/>
      <c r="AC1473"/>
      <c r="AD1473"/>
      <c r="AE1473"/>
      <c r="AF1473"/>
      <c r="AG1473"/>
      <c r="AH1473" s="115" t="s">
        <v>4308</v>
      </c>
    </row>
    <row r="1474" spans="1:35" ht="18" x14ac:dyDescent="0.25">
      <c r="A1474" s="235">
        <v>319360</v>
      </c>
      <c r="B1474" s="235" t="s">
        <v>5893</v>
      </c>
      <c r="C1474" s="235" t="s">
        <v>271</v>
      </c>
      <c r="D1474" s="235" t="s">
        <v>1242</v>
      </c>
      <c r="E1474"/>
      <c r="F1474" s="126"/>
      <c r="G1474" s="236"/>
      <c r="H1474"/>
      <c r="I1474" t="s">
        <v>107</v>
      </c>
      <c r="J1474" s="236"/>
      <c r="K1474"/>
      <c r="L1474"/>
      <c r="M1474"/>
      <c r="N1474"/>
      <c r="O1474"/>
      <c r="P1474"/>
      <c r="Q1474"/>
      <c r="U1474"/>
      <c r="V1474" t="s">
        <v>4334</v>
      </c>
      <c r="W1474" s="236"/>
      <c r="X1474"/>
      <c r="Y1474"/>
      <c r="Z1474"/>
      <c r="AA1474"/>
      <c r="AB1474"/>
      <c r="AC1474"/>
      <c r="AD1474"/>
      <c r="AE1474"/>
      <c r="AF1474"/>
      <c r="AG1474"/>
      <c r="AH1474" s="115" t="s">
        <v>4308</v>
      </c>
      <c r="AI1474" s="115" t="e">
        <f>VLOOKUP(A1474,'[2]دراسات قانونية'!$A$3:$E$600,1,0)</f>
        <v>#N/A</v>
      </c>
    </row>
    <row r="1475" spans="1:35" x14ac:dyDescent="0.25">
      <c r="A1475" s="115">
        <v>319366</v>
      </c>
      <c r="B1475" s="115" t="s">
        <v>5894</v>
      </c>
      <c r="C1475" s="115" t="s">
        <v>561</v>
      </c>
      <c r="D1475" s="115" t="s">
        <v>354</v>
      </c>
      <c r="F1475" s="237"/>
      <c r="I1475" t="s">
        <v>107</v>
      </c>
      <c r="U1475"/>
      <c r="V1475" t="s">
        <v>4338</v>
      </c>
      <c r="AH1475" s="115" t="s">
        <v>4308</v>
      </c>
      <c r="AI1475" s="115" t="e">
        <f>VLOOKUP(A1475,'[2]دراسات قانونية'!$A$3:$E$600,1,0)</f>
        <v>#N/A</v>
      </c>
    </row>
    <row r="1476" spans="1:35" hidden="1" x14ac:dyDescent="0.25">
      <c r="A1476">
        <v>319367</v>
      </c>
      <c r="B1476" t="s">
        <v>5895</v>
      </c>
      <c r="C1476" t="s">
        <v>227</v>
      </c>
      <c r="D1476" t="s">
        <v>445</v>
      </c>
      <c r="E1476" t="s">
        <v>76</v>
      </c>
      <c r="F1476" s="126">
        <v>30715</v>
      </c>
      <c r="G1476" t="s">
        <v>67</v>
      </c>
      <c r="H1476" t="s">
        <v>19</v>
      </c>
      <c r="I1476" t="s">
        <v>136</v>
      </c>
      <c r="J1476" t="s">
        <v>1226</v>
      </c>
      <c r="K1476"/>
      <c r="L1476" t="s">
        <v>67</v>
      </c>
      <c r="M1476"/>
      <c r="N1476"/>
      <c r="O1476"/>
      <c r="P1476"/>
      <c r="Q1476"/>
      <c r="U1476"/>
      <c r="V1476" t="s">
        <v>4329</v>
      </c>
      <c r="W1476"/>
      <c r="X1476"/>
      <c r="Y1476"/>
      <c r="Z1476"/>
      <c r="AA1476"/>
      <c r="AB1476"/>
      <c r="AC1476"/>
      <c r="AD1476"/>
      <c r="AE1476"/>
      <c r="AF1476"/>
      <c r="AG1476"/>
      <c r="AH1476" s="115" t="s">
        <v>4308</v>
      </c>
    </row>
    <row r="1477" spans="1:35" ht="18" hidden="1" x14ac:dyDescent="0.25">
      <c r="A1477" s="235">
        <v>319370</v>
      </c>
      <c r="B1477" s="235" t="s">
        <v>5896</v>
      </c>
      <c r="C1477" s="235" t="s">
        <v>252</v>
      </c>
      <c r="D1477" s="235" t="s">
        <v>5897</v>
      </c>
      <c r="E1477"/>
      <c r="F1477" s="126"/>
      <c r="G1477" s="236"/>
      <c r="H1477"/>
      <c r="I1477" t="s">
        <v>129</v>
      </c>
      <c r="J1477" s="236"/>
      <c r="K1477"/>
      <c r="L1477"/>
      <c r="M1477"/>
      <c r="N1477"/>
      <c r="O1477"/>
      <c r="P1477"/>
      <c r="Q1477"/>
      <c r="U1477"/>
      <c r="V1477" t="s">
        <v>4335</v>
      </c>
      <c r="W1477" s="236"/>
      <c r="X1477"/>
      <c r="Y1477"/>
      <c r="Z1477"/>
      <c r="AA1477"/>
      <c r="AB1477"/>
      <c r="AC1477"/>
      <c r="AD1477"/>
      <c r="AE1477"/>
      <c r="AF1477"/>
      <c r="AG1477"/>
      <c r="AH1477" s="115" t="s">
        <v>4308</v>
      </c>
    </row>
    <row r="1478" spans="1:35" ht="18" x14ac:dyDescent="0.25">
      <c r="A1478" s="235">
        <v>319375</v>
      </c>
      <c r="B1478" s="235" t="s">
        <v>5898</v>
      </c>
      <c r="C1478" s="235" t="s">
        <v>219</v>
      </c>
      <c r="D1478" s="235" t="s">
        <v>230</v>
      </c>
      <c r="E1478"/>
      <c r="F1478" s="126"/>
      <c r="G1478" s="236"/>
      <c r="H1478"/>
      <c r="I1478" t="s">
        <v>107</v>
      </c>
      <c r="J1478" s="236"/>
      <c r="K1478"/>
      <c r="L1478"/>
      <c r="M1478"/>
      <c r="N1478"/>
      <c r="O1478"/>
      <c r="P1478"/>
      <c r="Q1478"/>
      <c r="U1478"/>
      <c r="V1478" t="s">
        <v>4335</v>
      </c>
      <c r="W1478" s="236"/>
      <c r="X1478"/>
      <c r="Y1478"/>
      <c r="Z1478"/>
      <c r="AA1478"/>
      <c r="AB1478"/>
      <c r="AC1478"/>
      <c r="AD1478"/>
      <c r="AE1478"/>
      <c r="AF1478"/>
      <c r="AG1478"/>
      <c r="AH1478" s="115" t="s">
        <v>4308</v>
      </c>
      <c r="AI1478" s="115" t="e">
        <f>VLOOKUP(A1478,'[2]دراسات قانونية'!$A$3:$E$600,1,0)</f>
        <v>#N/A</v>
      </c>
    </row>
    <row r="1479" spans="1:35" hidden="1" x14ac:dyDescent="0.25">
      <c r="A1479">
        <v>319395</v>
      </c>
      <c r="B1479" t="s">
        <v>5899</v>
      </c>
      <c r="C1479" t="s">
        <v>278</v>
      </c>
      <c r="D1479" t="s">
        <v>222</v>
      </c>
      <c r="E1479" t="s">
        <v>76</v>
      </c>
      <c r="F1479" s="126">
        <v>33742</v>
      </c>
      <c r="G1479" t="s">
        <v>705</v>
      </c>
      <c r="H1479" t="s">
        <v>16</v>
      </c>
      <c r="I1479" t="s">
        <v>129</v>
      </c>
      <c r="J1479"/>
      <c r="K1479"/>
      <c r="L1479"/>
      <c r="M1479"/>
      <c r="N1479"/>
      <c r="O1479"/>
      <c r="P1479"/>
      <c r="Q1479"/>
      <c r="U1479"/>
      <c r="V1479" t="s">
        <v>4334</v>
      </c>
      <c r="W1479"/>
      <c r="X1479"/>
      <c r="Y1479"/>
      <c r="Z1479"/>
      <c r="AA1479"/>
      <c r="AB1479"/>
      <c r="AC1479"/>
      <c r="AD1479"/>
      <c r="AE1479"/>
      <c r="AF1479"/>
      <c r="AG1479" t="s">
        <v>4308</v>
      </c>
      <c r="AH1479" s="115" t="s">
        <v>4308</v>
      </c>
    </row>
    <row r="1480" spans="1:35" ht="18" x14ac:dyDescent="0.25">
      <c r="A1480" s="235">
        <v>319399</v>
      </c>
      <c r="B1480" s="235" t="s">
        <v>5900</v>
      </c>
      <c r="C1480" s="235" t="s">
        <v>227</v>
      </c>
      <c r="D1480" s="235" t="s">
        <v>1242</v>
      </c>
      <c r="E1480"/>
      <c r="F1480" s="126"/>
      <c r="G1480" s="236"/>
      <c r="H1480"/>
      <c r="I1480" t="s">
        <v>107</v>
      </c>
      <c r="J1480" s="236"/>
      <c r="K1480"/>
      <c r="L1480"/>
      <c r="M1480"/>
      <c r="N1480"/>
      <c r="O1480"/>
      <c r="P1480"/>
      <c r="Q1480"/>
      <c r="U1480"/>
      <c r="V1480" t="s">
        <v>4335</v>
      </c>
      <c r="W1480" s="236"/>
      <c r="X1480"/>
      <c r="Y1480"/>
      <c r="Z1480"/>
      <c r="AA1480"/>
      <c r="AB1480"/>
      <c r="AC1480"/>
      <c r="AD1480"/>
      <c r="AE1480"/>
      <c r="AF1480"/>
      <c r="AG1480"/>
      <c r="AH1480" s="115" t="s">
        <v>4308</v>
      </c>
      <c r="AI1480" s="115" t="e">
        <f>VLOOKUP(A1480,'[2]دراسات قانونية'!$A$3:$E$600,1,0)</f>
        <v>#N/A</v>
      </c>
    </row>
    <row r="1481" spans="1:35" hidden="1" x14ac:dyDescent="0.25">
      <c r="A1481">
        <v>319400</v>
      </c>
      <c r="B1481" t="s">
        <v>5901</v>
      </c>
      <c r="C1481" t="s">
        <v>499</v>
      </c>
      <c r="D1481" t="s">
        <v>560</v>
      </c>
      <c r="E1481" t="s">
        <v>77</v>
      </c>
      <c r="F1481" s="126">
        <v>33611</v>
      </c>
      <c r="G1481" t="s">
        <v>61</v>
      </c>
      <c r="H1481" t="s">
        <v>16</v>
      </c>
      <c r="I1481" t="s">
        <v>136</v>
      </c>
      <c r="J1481" t="s">
        <v>1226</v>
      </c>
      <c r="K1481"/>
      <c r="L1481" t="s">
        <v>18</v>
      </c>
      <c r="M1481"/>
      <c r="N1481"/>
      <c r="O1481"/>
      <c r="P1481"/>
      <c r="Q1481"/>
      <c r="U1481"/>
      <c r="V1481" t="s">
        <v>4332</v>
      </c>
      <c r="W1481"/>
      <c r="X1481"/>
      <c r="Y1481"/>
      <c r="Z1481"/>
      <c r="AA1481"/>
      <c r="AB1481"/>
      <c r="AC1481"/>
      <c r="AD1481"/>
      <c r="AE1481" t="s">
        <v>4308</v>
      </c>
      <c r="AF1481" t="s">
        <v>4308</v>
      </c>
      <c r="AG1481" t="s">
        <v>4308</v>
      </c>
      <c r="AH1481" s="115" t="s">
        <v>4308</v>
      </c>
    </row>
    <row r="1482" spans="1:35" ht="18" hidden="1" x14ac:dyDescent="0.25">
      <c r="A1482" s="235">
        <v>319407</v>
      </c>
      <c r="B1482" s="235" t="s">
        <v>5902</v>
      </c>
      <c r="C1482" s="235" t="s">
        <v>361</v>
      </c>
      <c r="D1482" s="235" t="s">
        <v>480</v>
      </c>
      <c r="E1482"/>
      <c r="F1482" s="126"/>
      <c r="G1482" s="236"/>
      <c r="H1482"/>
      <c r="I1482" t="s">
        <v>136</v>
      </c>
      <c r="J1482" s="236"/>
      <c r="K1482"/>
      <c r="L1482"/>
      <c r="M1482"/>
      <c r="N1482"/>
      <c r="O1482"/>
      <c r="P1482"/>
      <c r="Q1482"/>
      <c r="U1482"/>
      <c r="V1482" t="s">
        <v>4335</v>
      </c>
      <c r="W1482" s="236"/>
      <c r="X1482"/>
      <c r="Y1482"/>
      <c r="Z1482"/>
      <c r="AA1482"/>
      <c r="AB1482"/>
      <c r="AC1482"/>
      <c r="AD1482"/>
      <c r="AE1482"/>
      <c r="AF1482"/>
      <c r="AG1482"/>
      <c r="AH1482" s="115" t="s">
        <v>4308</v>
      </c>
    </row>
    <row r="1483" spans="1:35" ht="18" hidden="1" x14ac:dyDescent="0.25">
      <c r="A1483" s="235">
        <v>319408</v>
      </c>
      <c r="B1483" s="235" t="s">
        <v>5903</v>
      </c>
      <c r="C1483" s="235" t="s">
        <v>438</v>
      </c>
      <c r="D1483" s="235" t="s">
        <v>1242</v>
      </c>
      <c r="E1483"/>
      <c r="F1483" s="126"/>
      <c r="G1483" s="236"/>
      <c r="H1483"/>
      <c r="I1483" t="s">
        <v>129</v>
      </c>
      <c r="J1483" s="236"/>
      <c r="K1483"/>
      <c r="L1483"/>
      <c r="M1483"/>
      <c r="N1483"/>
      <c r="O1483"/>
      <c r="P1483"/>
      <c r="Q1483"/>
      <c r="U1483"/>
      <c r="V1483" t="s">
        <v>4335</v>
      </c>
      <c r="W1483" s="236"/>
      <c r="X1483"/>
      <c r="Y1483"/>
      <c r="Z1483"/>
      <c r="AA1483"/>
      <c r="AB1483"/>
      <c r="AC1483"/>
      <c r="AD1483"/>
      <c r="AE1483"/>
      <c r="AF1483"/>
      <c r="AG1483"/>
      <c r="AH1483" s="115" t="s">
        <v>4308</v>
      </c>
    </row>
    <row r="1484" spans="1:35" ht="18" hidden="1" x14ac:dyDescent="0.25">
      <c r="A1484" s="235">
        <v>319421</v>
      </c>
      <c r="B1484" s="235" t="s">
        <v>5904</v>
      </c>
      <c r="C1484" s="235" t="s">
        <v>364</v>
      </c>
      <c r="D1484" s="235" t="s">
        <v>1242</v>
      </c>
      <c r="E1484"/>
      <c r="F1484" s="126"/>
      <c r="G1484" s="236"/>
      <c r="H1484"/>
      <c r="I1484" t="s">
        <v>136</v>
      </c>
      <c r="J1484" s="236"/>
      <c r="K1484"/>
      <c r="L1484"/>
      <c r="M1484"/>
      <c r="N1484"/>
      <c r="O1484"/>
      <c r="P1484"/>
      <c r="Q1484"/>
      <c r="U1484"/>
      <c r="V1484" t="s">
        <v>4337</v>
      </c>
      <c r="W1484" s="236"/>
      <c r="X1484"/>
      <c r="Y1484"/>
      <c r="Z1484"/>
      <c r="AA1484"/>
      <c r="AB1484"/>
      <c r="AC1484"/>
      <c r="AD1484"/>
      <c r="AE1484"/>
      <c r="AF1484"/>
      <c r="AG1484"/>
      <c r="AH1484" s="115" t="s">
        <v>4308</v>
      </c>
    </row>
    <row r="1485" spans="1:35" ht="18" hidden="1" x14ac:dyDescent="0.25">
      <c r="A1485" s="235">
        <v>319423</v>
      </c>
      <c r="B1485" s="235" t="s">
        <v>5905</v>
      </c>
      <c r="C1485" s="235" t="s">
        <v>1105</v>
      </c>
      <c r="D1485" s="235" t="s">
        <v>1242</v>
      </c>
      <c r="E1485"/>
      <c r="F1485" s="126"/>
      <c r="G1485" s="236"/>
      <c r="H1485"/>
      <c r="I1485" t="s">
        <v>129</v>
      </c>
      <c r="J1485" s="236"/>
      <c r="K1485"/>
      <c r="L1485"/>
      <c r="M1485"/>
      <c r="N1485"/>
      <c r="O1485"/>
      <c r="P1485"/>
      <c r="Q1485"/>
      <c r="U1485"/>
      <c r="V1485" t="s">
        <v>4337</v>
      </c>
      <c r="W1485" s="236"/>
      <c r="X1485"/>
      <c r="Y1485"/>
      <c r="Z1485"/>
      <c r="AA1485"/>
      <c r="AB1485"/>
      <c r="AC1485"/>
      <c r="AD1485"/>
      <c r="AE1485"/>
      <c r="AF1485"/>
      <c r="AG1485"/>
      <c r="AH1485" s="115" t="s">
        <v>4308</v>
      </c>
    </row>
    <row r="1486" spans="1:35" ht="18" hidden="1" x14ac:dyDescent="0.25">
      <c r="A1486" s="235">
        <v>319443</v>
      </c>
      <c r="B1486" s="235" t="s">
        <v>5906</v>
      </c>
      <c r="C1486" s="235" t="s">
        <v>227</v>
      </c>
      <c r="D1486" s="235" t="s">
        <v>1242</v>
      </c>
      <c r="E1486"/>
      <c r="F1486" s="126"/>
      <c r="G1486" s="236"/>
      <c r="H1486"/>
      <c r="I1486" t="s">
        <v>129</v>
      </c>
      <c r="J1486" s="236"/>
      <c r="K1486"/>
      <c r="L1486"/>
      <c r="M1486"/>
      <c r="N1486"/>
      <c r="O1486"/>
      <c r="P1486"/>
      <c r="Q1486"/>
      <c r="U1486"/>
      <c r="V1486" t="s">
        <v>4334</v>
      </c>
      <c r="W1486" s="236"/>
      <c r="X1486"/>
      <c r="Y1486"/>
      <c r="Z1486"/>
      <c r="AA1486"/>
      <c r="AB1486"/>
      <c r="AC1486"/>
      <c r="AD1486"/>
      <c r="AE1486"/>
      <c r="AF1486"/>
      <c r="AG1486"/>
      <c r="AH1486" s="115" t="s">
        <v>4308</v>
      </c>
    </row>
    <row r="1487" spans="1:35" ht="18" x14ac:dyDescent="0.25">
      <c r="A1487" s="235">
        <v>319446</v>
      </c>
      <c r="B1487" s="235" t="s">
        <v>5907</v>
      </c>
      <c r="C1487" s="235" t="s">
        <v>271</v>
      </c>
      <c r="D1487" s="235" t="s">
        <v>1242</v>
      </c>
      <c r="E1487"/>
      <c r="F1487" s="126"/>
      <c r="G1487" s="236"/>
      <c r="H1487"/>
      <c r="I1487" t="s">
        <v>107</v>
      </c>
      <c r="J1487" s="236"/>
      <c r="K1487"/>
      <c r="L1487"/>
      <c r="M1487"/>
      <c r="N1487"/>
      <c r="O1487"/>
      <c r="P1487"/>
      <c r="Q1487"/>
      <c r="U1487"/>
      <c r="V1487" t="s">
        <v>4335</v>
      </c>
      <c r="W1487" s="236"/>
      <c r="X1487"/>
      <c r="Y1487"/>
      <c r="Z1487"/>
      <c r="AA1487"/>
      <c r="AB1487"/>
      <c r="AC1487"/>
      <c r="AD1487"/>
      <c r="AE1487"/>
      <c r="AF1487"/>
      <c r="AG1487"/>
      <c r="AH1487" s="115" t="s">
        <v>4308</v>
      </c>
      <c r="AI1487" s="115" t="e">
        <f>VLOOKUP(A1487,'[2]دراسات قانونية'!$A$3:$E$600,1,0)</f>
        <v>#N/A</v>
      </c>
    </row>
    <row r="1488" spans="1:35" hidden="1" x14ac:dyDescent="0.25">
      <c r="A1488" s="115">
        <v>319459</v>
      </c>
      <c r="B1488" s="115" t="s">
        <v>1766</v>
      </c>
      <c r="C1488" s="115" t="s">
        <v>212</v>
      </c>
      <c r="D1488" s="115" t="s">
        <v>276</v>
      </c>
      <c r="E1488" s="115" t="s">
        <v>77</v>
      </c>
      <c r="F1488" s="237">
        <v>30895</v>
      </c>
      <c r="G1488" s="115" t="s">
        <v>1716</v>
      </c>
      <c r="H1488" s="115" t="s">
        <v>16</v>
      </c>
      <c r="I1488" t="s">
        <v>199</v>
      </c>
      <c r="J1488" s="115" t="s">
        <v>1226</v>
      </c>
      <c r="L1488" s="115" t="s">
        <v>40</v>
      </c>
      <c r="U1488"/>
      <c r="V1488" t="s">
        <v>4414</v>
      </c>
    </row>
    <row r="1489" spans="1:35" ht="18" x14ac:dyDescent="0.25">
      <c r="A1489" s="235">
        <v>319461</v>
      </c>
      <c r="B1489" s="235" t="s">
        <v>5908</v>
      </c>
      <c r="C1489" s="235" t="s">
        <v>1507</v>
      </c>
      <c r="D1489" s="235" t="s">
        <v>741</v>
      </c>
      <c r="E1489"/>
      <c r="F1489" s="126"/>
      <c r="G1489" s="236"/>
      <c r="H1489"/>
      <c r="I1489" t="s">
        <v>107</v>
      </c>
      <c r="J1489" s="236"/>
      <c r="K1489"/>
      <c r="L1489"/>
      <c r="M1489"/>
      <c r="N1489"/>
      <c r="O1489"/>
      <c r="P1489"/>
      <c r="Q1489"/>
      <c r="U1489"/>
      <c r="V1489" t="s">
        <v>4335</v>
      </c>
      <c r="W1489" s="236"/>
      <c r="X1489"/>
      <c r="Y1489"/>
      <c r="Z1489"/>
      <c r="AA1489"/>
      <c r="AB1489"/>
      <c r="AC1489"/>
      <c r="AD1489"/>
      <c r="AE1489"/>
      <c r="AF1489"/>
      <c r="AG1489"/>
      <c r="AH1489" s="115" t="s">
        <v>4308</v>
      </c>
      <c r="AI1489" s="115" t="e">
        <f>VLOOKUP(A1489,'[2]دراسات قانونية'!$A$3:$E$600,1,0)</f>
        <v>#N/A</v>
      </c>
    </row>
    <row r="1490" spans="1:35" hidden="1" x14ac:dyDescent="0.25">
      <c r="A1490" s="115">
        <v>319462</v>
      </c>
      <c r="B1490" s="115" t="s">
        <v>2539</v>
      </c>
      <c r="C1490" s="115" t="s">
        <v>212</v>
      </c>
      <c r="D1490" s="115" t="s">
        <v>2540</v>
      </c>
      <c r="E1490" s="115" t="s">
        <v>76</v>
      </c>
      <c r="F1490" s="237">
        <v>33604</v>
      </c>
      <c r="G1490" s="115" t="s">
        <v>1024</v>
      </c>
      <c r="H1490" s="115" t="s">
        <v>16</v>
      </c>
      <c r="I1490" t="s">
        <v>199</v>
      </c>
      <c r="J1490" s="115" t="s">
        <v>1226</v>
      </c>
      <c r="L1490" s="115" t="s">
        <v>47</v>
      </c>
      <c r="U1490"/>
      <c r="V1490">
        <v>0</v>
      </c>
      <c r="AH1490" s="115" t="s">
        <v>4308</v>
      </c>
    </row>
    <row r="1491" spans="1:35" ht="18" x14ac:dyDescent="0.25">
      <c r="A1491" s="235">
        <v>319465</v>
      </c>
      <c r="B1491" s="235" t="s">
        <v>5909</v>
      </c>
      <c r="C1491" s="235" t="s">
        <v>523</v>
      </c>
      <c r="D1491" s="235" t="s">
        <v>1242</v>
      </c>
      <c r="E1491"/>
      <c r="F1491" s="126"/>
      <c r="G1491" s="236"/>
      <c r="H1491"/>
      <c r="I1491" t="s">
        <v>107</v>
      </c>
      <c r="J1491" s="236"/>
      <c r="K1491"/>
      <c r="L1491"/>
      <c r="M1491"/>
      <c r="N1491"/>
      <c r="O1491"/>
      <c r="P1491"/>
      <c r="Q1491"/>
      <c r="U1491"/>
      <c r="V1491" t="s">
        <v>4334</v>
      </c>
      <c r="W1491" s="236"/>
      <c r="X1491"/>
      <c r="Y1491"/>
      <c r="Z1491"/>
      <c r="AA1491"/>
      <c r="AB1491"/>
      <c r="AC1491"/>
      <c r="AD1491"/>
      <c r="AE1491"/>
      <c r="AF1491"/>
      <c r="AG1491"/>
      <c r="AH1491" s="115" t="s">
        <v>4308</v>
      </c>
      <c r="AI1491" s="115" t="e">
        <f>VLOOKUP(A1491,'[2]دراسات قانونية'!$A$3:$E$600,1,0)</f>
        <v>#N/A</v>
      </c>
    </row>
    <row r="1492" spans="1:35" hidden="1" x14ac:dyDescent="0.25">
      <c r="A1492">
        <v>319472</v>
      </c>
      <c r="B1492" t="s">
        <v>5910</v>
      </c>
      <c r="C1492" t="s">
        <v>439</v>
      </c>
      <c r="D1492" t="s">
        <v>5911</v>
      </c>
      <c r="E1492" t="s">
        <v>76</v>
      </c>
      <c r="F1492" s="126">
        <v>33679</v>
      </c>
      <c r="G1492" t="s">
        <v>70</v>
      </c>
      <c r="H1492" t="s">
        <v>16</v>
      </c>
      <c r="I1492" t="s">
        <v>136</v>
      </c>
      <c r="J1492"/>
      <c r="K1492"/>
      <c r="L1492"/>
      <c r="M1492"/>
      <c r="N1492"/>
      <c r="O1492"/>
      <c r="P1492"/>
      <c r="Q1492"/>
      <c r="U1492"/>
      <c r="V1492" t="s">
        <v>4335</v>
      </c>
      <c r="W1492"/>
      <c r="X1492"/>
      <c r="Y1492"/>
      <c r="Z1492"/>
      <c r="AA1492"/>
      <c r="AB1492"/>
      <c r="AC1492"/>
      <c r="AD1492"/>
      <c r="AE1492"/>
      <c r="AF1492"/>
      <c r="AG1492" t="s">
        <v>4308</v>
      </c>
      <c r="AH1492" s="115" t="s">
        <v>4308</v>
      </c>
    </row>
    <row r="1493" spans="1:35" hidden="1" x14ac:dyDescent="0.25">
      <c r="A1493">
        <v>319475</v>
      </c>
      <c r="B1493" t="s">
        <v>5912</v>
      </c>
      <c r="C1493" t="s">
        <v>960</v>
      </c>
      <c r="D1493" t="s">
        <v>312</v>
      </c>
      <c r="E1493" t="s">
        <v>76</v>
      </c>
      <c r="F1493" s="126">
        <v>33970</v>
      </c>
      <c r="G1493" t="s">
        <v>18</v>
      </c>
      <c r="H1493" t="s">
        <v>19</v>
      </c>
      <c r="I1493" t="s">
        <v>136</v>
      </c>
      <c r="J1493"/>
      <c r="K1493"/>
      <c r="L1493"/>
      <c r="M1493"/>
      <c r="N1493"/>
      <c r="O1493"/>
      <c r="P1493"/>
      <c r="Q1493"/>
      <c r="U1493"/>
      <c r="V1493" t="s">
        <v>4334</v>
      </c>
      <c r="W1493"/>
      <c r="X1493"/>
      <c r="Y1493"/>
      <c r="Z1493"/>
      <c r="AA1493"/>
      <c r="AB1493"/>
      <c r="AC1493"/>
      <c r="AD1493" t="s">
        <v>4308</v>
      </c>
      <c r="AE1493" t="s">
        <v>4308</v>
      </c>
      <c r="AF1493" t="s">
        <v>4308</v>
      </c>
      <c r="AG1493" t="s">
        <v>4308</v>
      </c>
      <c r="AH1493" s="115" t="s">
        <v>4308</v>
      </c>
    </row>
    <row r="1494" spans="1:35" ht="18" x14ac:dyDescent="0.25">
      <c r="A1494" s="235">
        <v>319485</v>
      </c>
      <c r="B1494" s="235" t="s">
        <v>5913</v>
      </c>
      <c r="C1494" s="235" t="s">
        <v>1030</v>
      </c>
      <c r="D1494" s="235" t="s">
        <v>5914</v>
      </c>
      <c r="E1494"/>
      <c r="F1494" s="126"/>
      <c r="G1494" s="236"/>
      <c r="H1494"/>
      <c r="I1494" t="s">
        <v>107</v>
      </c>
      <c r="J1494" s="236"/>
      <c r="K1494"/>
      <c r="L1494"/>
      <c r="M1494"/>
      <c r="N1494"/>
      <c r="O1494"/>
      <c r="P1494"/>
      <c r="Q1494"/>
      <c r="U1494"/>
      <c r="V1494" t="s">
        <v>4335</v>
      </c>
      <c r="W1494" s="236"/>
      <c r="X1494"/>
      <c r="Y1494"/>
      <c r="Z1494"/>
      <c r="AA1494"/>
      <c r="AB1494"/>
      <c r="AC1494"/>
      <c r="AD1494"/>
      <c r="AE1494"/>
      <c r="AF1494"/>
      <c r="AG1494"/>
      <c r="AH1494" s="115" t="s">
        <v>4308</v>
      </c>
      <c r="AI1494" s="115" t="e">
        <f>VLOOKUP(A1494,'[2]دراسات قانونية'!$A$3:$E$600,1,0)</f>
        <v>#N/A</v>
      </c>
    </row>
    <row r="1495" spans="1:35" hidden="1" x14ac:dyDescent="0.25">
      <c r="A1495">
        <v>319498</v>
      </c>
      <c r="B1495" t="s">
        <v>5915</v>
      </c>
      <c r="C1495" t="s">
        <v>615</v>
      </c>
      <c r="D1495" t="s">
        <v>5916</v>
      </c>
      <c r="E1495" t="s">
        <v>76</v>
      </c>
      <c r="F1495" s="126">
        <v>32896</v>
      </c>
      <c r="G1495" t="s">
        <v>540</v>
      </c>
      <c r="H1495" t="s">
        <v>16</v>
      </c>
      <c r="I1495" t="s">
        <v>136</v>
      </c>
      <c r="J1495" t="s">
        <v>1226</v>
      </c>
      <c r="K1495"/>
      <c r="L1495" t="s">
        <v>40</v>
      </c>
      <c r="M1495"/>
      <c r="N1495"/>
      <c r="O1495"/>
      <c r="P1495"/>
      <c r="Q1495"/>
      <c r="U1495"/>
      <c r="V1495" t="s">
        <v>4336</v>
      </c>
      <c r="W1495"/>
      <c r="X1495"/>
      <c r="Y1495"/>
      <c r="Z1495"/>
      <c r="AA1495"/>
      <c r="AB1495"/>
      <c r="AC1495"/>
      <c r="AD1495"/>
      <c r="AE1495"/>
      <c r="AF1495"/>
      <c r="AG1495"/>
      <c r="AH1495" s="115" t="s">
        <v>4308</v>
      </c>
    </row>
    <row r="1496" spans="1:35" ht="18" x14ac:dyDescent="0.25">
      <c r="A1496" s="235">
        <v>319500</v>
      </c>
      <c r="B1496" s="235" t="s">
        <v>5917</v>
      </c>
      <c r="C1496" s="235" t="s">
        <v>5380</v>
      </c>
      <c r="D1496" s="235" t="s">
        <v>1242</v>
      </c>
      <c r="E1496"/>
      <c r="F1496" s="126"/>
      <c r="G1496" s="236"/>
      <c r="H1496"/>
      <c r="I1496" t="s">
        <v>107</v>
      </c>
      <c r="J1496" s="236"/>
      <c r="K1496"/>
      <c r="L1496"/>
      <c r="M1496"/>
      <c r="N1496"/>
      <c r="O1496"/>
      <c r="P1496"/>
      <c r="Q1496"/>
      <c r="U1496"/>
      <c r="V1496" t="s">
        <v>4335</v>
      </c>
      <c r="W1496" s="236"/>
      <c r="X1496"/>
      <c r="Y1496"/>
      <c r="Z1496"/>
      <c r="AA1496"/>
      <c r="AB1496"/>
      <c r="AC1496"/>
      <c r="AD1496"/>
      <c r="AE1496"/>
      <c r="AF1496"/>
      <c r="AG1496"/>
      <c r="AH1496" s="115" t="s">
        <v>4308</v>
      </c>
      <c r="AI1496" s="115" t="e">
        <f>VLOOKUP(A1496,'[2]دراسات قانونية'!$A$3:$E$600,1,0)</f>
        <v>#N/A</v>
      </c>
    </row>
    <row r="1497" spans="1:35" hidden="1" x14ac:dyDescent="0.25">
      <c r="A1497">
        <v>319501</v>
      </c>
      <c r="B1497" t="s">
        <v>5918</v>
      </c>
      <c r="C1497" t="s">
        <v>546</v>
      </c>
      <c r="D1497" t="s">
        <v>1106</v>
      </c>
      <c r="E1497" t="s">
        <v>76</v>
      </c>
      <c r="F1497" s="126">
        <v>33140</v>
      </c>
      <c r="G1497" t="s">
        <v>27</v>
      </c>
      <c r="H1497" t="s">
        <v>16</v>
      </c>
      <c r="I1497" t="s">
        <v>136</v>
      </c>
      <c r="J1497" t="s">
        <v>15</v>
      </c>
      <c r="K1497"/>
      <c r="L1497" t="s">
        <v>18</v>
      </c>
      <c r="M1497"/>
      <c r="N1497"/>
      <c r="O1497"/>
      <c r="P1497"/>
      <c r="Q1497"/>
      <c r="U1497"/>
      <c r="V1497" t="s">
        <v>4334</v>
      </c>
      <c r="W1497"/>
      <c r="X1497"/>
      <c r="Y1497"/>
      <c r="Z1497"/>
      <c r="AA1497"/>
      <c r="AB1497"/>
      <c r="AC1497"/>
      <c r="AD1497"/>
      <c r="AE1497" t="s">
        <v>4308</v>
      </c>
      <c r="AF1497" t="s">
        <v>4308</v>
      </c>
      <c r="AG1497" t="s">
        <v>4308</v>
      </c>
      <c r="AH1497" s="115" t="s">
        <v>4308</v>
      </c>
    </row>
    <row r="1498" spans="1:35" hidden="1" x14ac:dyDescent="0.25">
      <c r="A1498">
        <v>319508</v>
      </c>
      <c r="B1498" t="s">
        <v>1846</v>
      </c>
      <c r="C1498" t="s">
        <v>1247</v>
      </c>
      <c r="D1498" t="s">
        <v>300</v>
      </c>
      <c r="E1498" t="s">
        <v>76</v>
      </c>
      <c r="F1498" s="126">
        <v>30136</v>
      </c>
      <c r="G1498" t="s">
        <v>211</v>
      </c>
      <c r="H1498" t="s">
        <v>16</v>
      </c>
      <c r="I1498" t="s">
        <v>129</v>
      </c>
      <c r="J1498" t="s">
        <v>1226</v>
      </c>
      <c r="K1498"/>
      <c r="L1498" t="s">
        <v>18</v>
      </c>
      <c r="M1498"/>
      <c r="N1498"/>
      <c r="O1498"/>
      <c r="P1498"/>
      <c r="Q1498"/>
      <c r="U1498"/>
      <c r="V1498" t="s">
        <v>4335</v>
      </c>
      <c r="W1498"/>
      <c r="X1498"/>
      <c r="Y1498"/>
      <c r="Z1498"/>
      <c r="AA1498"/>
      <c r="AB1498"/>
      <c r="AC1498"/>
      <c r="AD1498"/>
      <c r="AE1498" t="s">
        <v>4308</v>
      </c>
      <c r="AF1498" t="s">
        <v>4308</v>
      </c>
      <c r="AG1498" t="s">
        <v>4308</v>
      </c>
      <c r="AH1498" s="115" t="s">
        <v>4308</v>
      </c>
    </row>
    <row r="1499" spans="1:35" ht="18" hidden="1" x14ac:dyDescent="0.25">
      <c r="A1499" s="235">
        <v>319520</v>
      </c>
      <c r="B1499" s="235" t="s">
        <v>5919</v>
      </c>
      <c r="C1499" s="235" t="s">
        <v>5920</v>
      </c>
      <c r="D1499" s="235" t="s">
        <v>1242</v>
      </c>
      <c r="E1499"/>
      <c r="F1499" s="126"/>
      <c r="G1499" s="236"/>
      <c r="H1499"/>
      <c r="I1499" t="s">
        <v>129</v>
      </c>
      <c r="J1499" s="236"/>
      <c r="K1499"/>
      <c r="L1499"/>
      <c r="M1499"/>
      <c r="N1499"/>
      <c r="O1499"/>
      <c r="P1499"/>
      <c r="Q1499"/>
      <c r="U1499"/>
      <c r="V1499" t="s">
        <v>4334</v>
      </c>
      <c r="W1499" s="236"/>
      <c r="X1499"/>
      <c r="Y1499"/>
      <c r="Z1499"/>
      <c r="AA1499"/>
      <c r="AB1499"/>
      <c r="AC1499"/>
      <c r="AD1499"/>
      <c r="AE1499"/>
      <c r="AF1499"/>
      <c r="AG1499"/>
      <c r="AH1499" s="115" t="s">
        <v>4308</v>
      </c>
    </row>
    <row r="1500" spans="1:35" ht="18" hidden="1" x14ac:dyDescent="0.25">
      <c r="A1500" s="235">
        <v>319528</v>
      </c>
      <c r="B1500" s="235" t="s">
        <v>5921</v>
      </c>
      <c r="C1500" s="235" t="s">
        <v>289</v>
      </c>
      <c r="D1500" s="235" t="s">
        <v>1242</v>
      </c>
      <c r="E1500"/>
      <c r="F1500" s="126"/>
      <c r="G1500" s="236"/>
      <c r="H1500"/>
      <c r="I1500" t="s">
        <v>129</v>
      </c>
      <c r="J1500" s="236"/>
      <c r="K1500"/>
      <c r="L1500"/>
      <c r="M1500"/>
      <c r="N1500"/>
      <c r="O1500"/>
      <c r="P1500"/>
      <c r="Q1500"/>
      <c r="U1500"/>
      <c r="V1500">
        <v>0</v>
      </c>
      <c r="W1500" s="236"/>
      <c r="X1500"/>
      <c r="Y1500"/>
      <c r="Z1500"/>
      <c r="AA1500"/>
      <c r="AB1500"/>
      <c r="AC1500"/>
      <c r="AD1500"/>
      <c r="AE1500"/>
      <c r="AF1500"/>
      <c r="AG1500"/>
      <c r="AH1500" s="115" t="s">
        <v>4308</v>
      </c>
    </row>
    <row r="1501" spans="1:35" ht="18" x14ac:dyDescent="0.25">
      <c r="A1501" s="235">
        <v>319531</v>
      </c>
      <c r="B1501" s="235" t="s">
        <v>5922</v>
      </c>
      <c r="C1501" s="235" t="s">
        <v>377</v>
      </c>
      <c r="D1501" s="235" t="s">
        <v>352</v>
      </c>
      <c r="E1501"/>
      <c r="F1501" s="126"/>
      <c r="G1501" s="236"/>
      <c r="H1501"/>
      <c r="I1501" t="s">
        <v>107</v>
      </c>
      <c r="J1501" s="236"/>
      <c r="K1501"/>
      <c r="L1501"/>
      <c r="M1501"/>
      <c r="N1501"/>
      <c r="O1501"/>
      <c r="P1501"/>
      <c r="Q1501"/>
      <c r="U1501"/>
      <c r="V1501" t="s">
        <v>4334</v>
      </c>
      <c r="W1501" s="236"/>
      <c r="X1501"/>
      <c r="Y1501"/>
      <c r="Z1501"/>
      <c r="AA1501"/>
      <c r="AB1501"/>
      <c r="AC1501"/>
      <c r="AD1501"/>
      <c r="AE1501"/>
      <c r="AF1501"/>
      <c r="AG1501"/>
      <c r="AH1501" s="115" t="s">
        <v>4308</v>
      </c>
      <c r="AI1501" s="115" t="e">
        <f>VLOOKUP(A1501,'[2]دراسات قانونية'!$A$3:$E$600,1,0)</f>
        <v>#N/A</v>
      </c>
    </row>
    <row r="1502" spans="1:35" hidden="1" x14ac:dyDescent="0.25">
      <c r="A1502" s="115">
        <v>319534</v>
      </c>
      <c r="B1502" s="115" t="s">
        <v>2169</v>
      </c>
      <c r="C1502" s="115" t="s">
        <v>227</v>
      </c>
      <c r="E1502" s="115" t="s">
        <v>76</v>
      </c>
      <c r="F1502" s="237"/>
      <c r="H1502" s="115" t="s">
        <v>16</v>
      </c>
      <c r="I1502" t="s">
        <v>199</v>
      </c>
      <c r="U1502"/>
      <c r="V1502" t="s">
        <v>16623</v>
      </c>
      <c r="AG1502" s="115" t="s">
        <v>4308</v>
      </c>
      <c r="AH1502" s="115" t="s">
        <v>4308</v>
      </c>
    </row>
    <row r="1503" spans="1:35" hidden="1" x14ac:dyDescent="0.25">
      <c r="A1503" s="115">
        <v>319541</v>
      </c>
      <c r="B1503" s="115" t="s">
        <v>1489</v>
      </c>
      <c r="C1503" s="115" t="s">
        <v>227</v>
      </c>
      <c r="D1503" s="115" t="s">
        <v>531</v>
      </c>
      <c r="E1503" s="115" t="s">
        <v>76</v>
      </c>
      <c r="F1503" s="237">
        <v>31566</v>
      </c>
      <c r="G1503" s="115" t="s">
        <v>794</v>
      </c>
      <c r="H1503" s="115" t="s">
        <v>16</v>
      </c>
      <c r="I1503" t="s">
        <v>199</v>
      </c>
      <c r="J1503" s="115" t="s">
        <v>1226</v>
      </c>
      <c r="L1503" s="115" t="s">
        <v>18</v>
      </c>
      <c r="U1503"/>
      <c r="V1503" t="s">
        <v>4337</v>
      </c>
      <c r="AH1503" s="115" t="s">
        <v>4308</v>
      </c>
    </row>
    <row r="1504" spans="1:35" hidden="1" x14ac:dyDescent="0.25">
      <c r="A1504">
        <v>319545</v>
      </c>
      <c r="B1504" t="s">
        <v>5923</v>
      </c>
      <c r="C1504" t="s">
        <v>5924</v>
      </c>
      <c r="D1504" t="s">
        <v>1126</v>
      </c>
      <c r="E1504" t="s">
        <v>76</v>
      </c>
      <c r="F1504" s="126">
        <v>33063</v>
      </c>
      <c r="G1504" t="s">
        <v>61</v>
      </c>
      <c r="H1504" t="s">
        <v>16</v>
      </c>
      <c r="I1504" t="s">
        <v>136</v>
      </c>
      <c r="J1504" t="s">
        <v>15</v>
      </c>
      <c r="K1504"/>
      <c r="L1504" t="s">
        <v>61</v>
      </c>
      <c r="M1504"/>
      <c r="N1504"/>
      <c r="O1504"/>
      <c r="P1504"/>
      <c r="Q1504"/>
      <c r="U1504"/>
      <c r="V1504" t="s">
        <v>4335</v>
      </c>
      <c r="W1504"/>
      <c r="X1504"/>
      <c r="Y1504"/>
      <c r="Z1504"/>
      <c r="AA1504"/>
      <c r="AB1504"/>
      <c r="AC1504"/>
      <c r="AD1504"/>
      <c r="AE1504"/>
      <c r="AF1504"/>
      <c r="AG1504"/>
      <c r="AH1504" s="115" t="s">
        <v>4308</v>
      </c>
    </row>
    <row r="1505" spans="1:35" ht="18" hidden="1" x14ac:dyDescent="0.25">
      <c r="A1505" s="235">
        <v>319551</v>
      </c>
      <c r="B1505" s="235" t="s">
        <v>5925</v>
      </c>
      <c r="C1505" s="235" t="s">
        <v>324</v>
      </c>
      <c r="D1505" s="235" t="s">
        <v>1242</v>
      </c>
      <c r="E1505"/>
      <c r="F1505" s="126"/>
      <c r="G1505" s="236"/>
      <c r="H1505"/>
      <c r="I1505" t="s">
        <v>129</v>
      </c>
      <c r="J1505" s="236"/>
      <c r="K1505"/>
      <c r="L1505"/>
      <c r="M1505"/>
      <c r="N1505"/>
      <c r="O1505"/>
      <c r="P1505"/>
      <c r="Q1505"/>
      <c r="U1505"/>
      <c r="V1505" t="s">
        <v>4335</v>
      </c>
      <c r="W1505" s="236"/>
      <c r="X1505"/>
      <c r="Y1505"/>
      <c r="Z1505"/>
      <c r="AA1505"/>
      <c r="AB1505"/>
      <c r="AC1505"/>
      <c r="AD1505"/>
      <c r="AE1505"/>
      <c r="AF1505"/>
      <c r="AG1505"/>
      <c r="AH1505" s="115" t="s">
        <v>4308</v>
      </c>
    </row>
    <row r="1506" spans="1:35" ht="18" x14ac:dyDescent="0.25">
      <c r="A1506" s="235">
        <v>319565</v>
      </c>
      <c r="B1506" s="235" t="s">
        <v>5926</v>
      </c>
      <c r="C1506" s="235" t="s">
        <v>288</v>
      </c>
      <c r="D1506" s="235" t="s">
        <v>1299</v>
      </c>
      <c r="E1506"/>
      <c r="F1506" s="126"/>
      <c r="G1506" s="236"/>
      <c r="H1506"/>
      <c r="I1506" t="s">
        <v>107</v>
      </c>
      <c r="J1506" s="236"/>
      <c r="K1506"/>
      <c r="L1506"/>
      <c r="M1506"/>
      <c r="N1506"/>
      <c r="O1506"/>
      <c r="P1506"/>
      <c r="Q1506"/>
      <c r="U1506"/>
      <c r="V1506" t="s">
        <v>4335</v>
      </c>
      <c r="W1506" s="236"/>
      <c r="X1506"/>
      <c r="Y1506"/>
      <c r="Z1506"/>
      <c r="AA1506"/>
      <c r="AB1506"/>
      <c r="AC1506"/>
      <c r="AD1506"/>
      <c r="AE1506"/>
      <c r="AF1506"/>
      <c r="AG1506"/>
      <c r="AH1506" s="115" t="s">
        <v>4308</v>
      </c>
      <c r="AI1506" s="115" t="e">
        <f>VLOOKUP(A1506,'[2]دراسات قانونية'!$A$3:$E$600,1,0)</f>
        <v>#N/A</v>
      </c>
    </row>
    <row r="1507" spans="1:35" ht="18" hidden="1" x14ac:dyDescent="0.25">
      <c r="A1507" s="235">
        <v>319570</v>
      </c>
      <c r="B1507" s="235" t="s">
        <v>5927</v>
      </c>
      <c r="C1507" s="235" t="s">
        <v>244</v>
      </c>
      <c r="D1507" s="235" t="s">
        <v>1242</v>
      </c>
      <c r="E1507"/>
      <c r="F1507" s="126"/>
      <c r="G1507" s="236"/>
      <c r="H1507"/>
      <c r="I1507" t="s">
        <v>129</v>
      </c>
      <c r="J1507" s="236"/>
      <c r="K1507"/>
      <c r="L1507"/>
      <c r="M1507"/>
      <c r="N1507"/>
      <c r="O1507"/>
      <c r="P1507"/>
      <c r="Q1507"/>
      <c r="U1507"/>
      <c r="V1507" t="s">
        <v>4334</v>
      </c>
      <c r="W1507" s="236"/>
      <c r="X1507"/>
      <c r="Y1507"/>
      <c r="Z1507"/>
      <c r="AA1507"/>
      <c r="AB1507"/>
      <c r="AC1507"/>
      <c r="AD1507"/>
      <c r="AE1507"/>
      <c r="AF1507"/>
      <c r="AG1507"/>
      <c r="AH1507" s="115" t="s">
        <v>4308</v>
      </c>
    </row>
    <row r="1508" spans="1:35" ht="18" x14ac:dyDescent="0.25">
      <c r="A1508" s="235">
        <v>319574</v>
      </c>
      <c r="B1508" s="235" t="s">
        <v>5928</v>
      </c>
      <c r="C1508" s="235" t="s">
        <v>227</v>
      </c>
      <c r="D1508" s="235" t="s">
        <v>1242</v>
      </c>
      <c r="E1508"/>
      <c r="F1508" s="126"/>
      <c r="G1508" s="236"/>
      <c r="H1508"/>
      <c r="I1508" t="s">
        <v>107</v>
      </c>
      <c r="J1508" s="236"/>
      <c r="K1508"/>
      <c r="L1508"/>
      <c r="M1508"/>
      <c r="N1508"/>
      <c r="O1508"/>
      <c r="P1508"/>
      <c r="Q1508"/>
      <c r="U1508"/>
      <c r="V1508" t="s">
        <v>4335</v>
      </c>
      <c r="W1508" s="236"/>
      <c r="X1508"/>
      <c r="Y1508"/>
      <c r="Z1508"/>
      <c r="AA1508"/>
      <c r="AB1508"/>
      <c r="AC1508"/>
      <c r="AD1508"/>
      <c r="AE1508"/>
      <c r="AF1508"/>
      <c r="AG1508"/>
      <c r="AH1508" s="115" t="s">
        <v>4308</v>
      </c>
      <c r="AI1508" s="115" t="e">
        <f>VLOOKUP(A1508,'[2]دراسات قانونية'!$A$3:$E$600,1,0)</f>
        <v>#N/A</v>
      </c>
    </row>
    <row r="1509" spans="1:35" ht="18" x14ac:dyDescent="0.25">
      <c r="A1509" s="235">
        <v>319578</v>
      </c>
      <c r="B1509" s="235" t="s">
        <v>5929</v>
      </c>
      <c r="C1509" s="235" t="s">
        <v>609</v>
      </c>
      <c r="D1509" s="235" t="s">
        <v>230</v>
      </c>
      <c r="E1509"/>
      <c r="F1509" s="126"/>
      <c r="G1509" s="236"/>
      <c r="H1509"/>
      <c r="I1509" t="s">
        <v>107</v>
      </c>
      <c r="J1509" s="236"/>
      <c r="K1509"/>
      <c r="L1509"/>
      <c r="M1509"/>
      <c r="N1509"/>
      <c r="O1509"/>
      <c r="P1509"/>
      <c r="Q1509"/>
      <c r="U1509"/>
      <c r="V1509" t="s">
        <v>4337</v>
      </c>
      <c r="W1509" s="236"/>
      <c r="X1509"/>
      <c r="Y1509"/>
      <c r="Z1509"/>
      <c r="AA1509"/>
      <c r="AB1509"/>
      <c r="AC1509"/>
      <c r="AD1509"/>
      <c r="AE1509"/>
      <c r="AF1509"/>
      <c r="AG1509"/>
      <c r="AH1509" s="115" t="s">
        <v>4308</v>
      </c>
      <c r="AI1509" s="115" t="e">
        <f>VLOOKUP(A1509,'[2]دراسات قانونية'!$A$3:$E$600,1,0)</f>
        <v>#N/A</v>
      </c>
    </row>
    <row r="1510" spans="1:35" hidden="1" x14ac:dyDescent="0.25">
      <c r="A1510" s="115">
        <v>319579</v>
      </c>
      <c r="B1510" s="115" t="s">
        <v>4357</v>
      </c>
      <c r="C1510" s="115" t="s">
        <v>244</v>
      </c>
      <c r="D1510" s="115" t="s">
        <v>599</v>
      </c>
      <c r="F1510" s="237"/>
      <c r="I1510" t="s">
        <v>199</v>
      </c>
      <c r="U1510"/>
      <c r="V1510" t="s">
        <v>16605</v>
      </c>
    </row>
    <row r="1511" spans="1:35" ht="18" hidden="1" x14ac:dyDescent="0.25">
      <c r="A1511" s="235">
        <v>319583</v>
      </c>
      <c r="B1511" s="235" t="s">
        <v>5930</v>
      </c>
      <c r="C1511" s="235" t="s">
        <v>343</v>
      </c>
      <c r="D1511" s="235" t="s">
        <v>1242</v>
      </c>
      <c r="E1511"/>
      <c r="F1511" s="126"/>
      <c r="G1511" s="236"/>
      <c r="H1511"/>
      <c r="I1511" t="s">
        <v>199</v>
      </c>
      <c r="J1511" s="236"/>
      <c r="K1511"/>
      <c r="L1511"/>
      <c r="M1511"/>
      <c r="N1511"/>
      <c r="O1511"/>
      <c r="P1511"/>
      <c r="Q1511"/>
      <c r="U1511"/>
      <c r="V1511" t="s">
        <v>4329</v>
      </c>
      <c r="W1511" s="236"/>
      <c r="X1511"/>
      <c r="Y1511"/>
      <c r="Z1511"/>
      <c r="AA1511"/>
      <c r="AB1511"/>
      <c r="AC1511"/>
      <c r="AD1511"/>
      <c r="AE1511"/>
      <c r="AF1511"/>
      <c r="AG1511"/>
      <c r="AH1511" s="115" t="s">
        <v>4308</v>
      </c>
    </row>
    <row r="1512" spans="1:35" hidden="1" x14ac:dyDescent="0.25">
      <c r="A1512" s="115">
        <v>319586</v>
      </c>
      <c r="B1512" s="115" t="s">
        <v>2776</v>
      </c>
      <c r="C1512" s="115" t="s">
        <v>250</v>
      </c>
      <c r="E1512" s="115" t="s">
        <v>76</v>
      </c>
      <c r="F1512" s="237"/>
      <c r="H1512" s="115" t="s">
        <v>16</v>
      </c>
      <c r="I1512" t="s">
        <v>199</v>
      </c>
      <c r="U1512"/>
      <c r="V1512">
        <v>0</v>
      </c>
      <c r="AH1512" s="115" t="s">
        <v>4308</v>
      </c>
    </row>
    <row r="1513" spans="1:35" ht="18" hidden="1" x14ac:dyDescent="0.25">
      <c r="A1513" s="235">
        <v>319590</v>
      </c>
      <c r="B1513" s="235" t="s">
        <v>5931</v>
      </c>
      <c r="C1513" s="235" t="s">
        <v>451</v>
      </c>
      <c r="D1513" s="235" t="s">
        <v>1242</v>
      </c>
      <c r="E1513"/>
      <c r="F1513" s="126"/>
      <c r="G1513" s="236"/>
      <c r="H1513"/>
      <c r="I1513" t="s">
        <v>129</v>
      </c>
      <c r="J1513" s="236"/>
      <c r="K1513"/>
      <c r="L1513"/>
      <c r="M1513"/>
      <c r="N1513"/>
      <c r="O1513"/>
      <c r="P1513"/>
      <c r="Q1513"/>
      <c r="U1513"/>
      <c r="V1513" t="s">
        <v>4335</v>
      </c>
      <c r="W1513" s="236"/>
      <c r="X1513"/>
      <c r="Y1513"/>
      <c r="Z1513"/>
      <c r="AA1513"/>
      <c r="AB1513"/>
      <c r="AC1513"/>
      <c r="AD1513"/>
      <c r="AE1513"/>
      <c r="AF1513"/>
      <c r="AG1513"/>
      <c r="AH1513" s="115" t="s">
        <v>4308</v>
      </c>
    </row>
    <row r="1514" spans="1:35" hidden="1" x14ac:dyDescent="0.25">
      <c r="A1514">
        <v>319593</v>
      </c>
      <c r="B1514" t="s">
        <v>5932</v>
      </c>
      <c r="C1514" t="s">
        <v>348</v>
      </c>
      <c r="D1514" t="s">
        <v>5933</v>
      </c>
      <c r="E1514"/>
      <c r="F1514" s="126"/>
      <c r="G1514"/>
      <c r="H1514"/>
      <c r="I1514" t="s">
        <v>129</v>
      </c>
      <c r="J1514"/>
      <c r="K1514"/>
      <c r="L1514"/>
      <c r="M1514"/>
      <c r="N1514"/>
      <c r="O1514"/>
      <c r="P1514"/>
      <c r="Q1514"/>
      <c r="U1514"/>
      <c r="V1514" t="s">
        <v>4334</v>
      </c>
      <c r="W1514"/>
      <c r="X1514"/>
      <c r="Y1514"/>
      <c r="Z1514"/>
      <c r="AA1514"/>
      <c r="AB1514"/>
      <c r="AC1514"/>
      <c r="AD1514"/>
      <c r="AE1514"/>
      <c r="AF1514"/>
      <c r="AG1514" t="s">
        <v>4308</v>
      </c>
      <c r="AH1514" s="115" t="s">
        <v>4308</v>
      </c>
    </row>
    <row r="1515" spans="1:35" hidden="1" x14ac:dyDescent="0.25">
      <c r="A1515">
        <v>319594</v>
      </c>
      <c r="B1515" t="s">
        <v>5934</v>
      </c>
      <c r="C1515" t="s">
        <v>973</v>
      </c>
      <c r="D1515" t="s">
        <v>437</v>
      </c>
      <c r="E1515" t="s">
        <v>76</v>
      </c>
      <c r="F1515" s="126">
        <v>28798</v>
      </c>
      <c r="G1515" t="s">
        <v>18</v>
      </c>
      <c r="H1515" t="s">
        <v>19</v>
      </c>
      <c r="I1515" t="s">
        <v>136</v>
      </c>
      <c r="J1515" t="s">
        <v>1226</v>
      </c>
      <c r="K1515"/>
      <c r="L1515" t="s">
        <v>18</v>
      </c>
      <c r="M1515"/>
      <c r="N1515"/>
      <c r="O1515"/>
      <c r="P1515"/>
      <c r="Q1515"/>
      <c r="U1515"/>
      <c r="V1515" t="s">
        <v>4412</v>
      </c>
      <c r="W1515"/>
      <c r="X1515"/>
      <c r="Y1515"/>
      <c r="Z1515"/>
      <c r="AA1515"/>
      <c r="AB1515"/>
      <c r="AC1515"/>
      <c r="AD1515"/>
      <c r="AE1515" t="s">
        <v>4308</v>
      </c>
      <c r="AF1515" t="s">
        <v>4308</v>
      </c>
      <c r="AG1515" t="s">
        <v>4308</v>
      </c>
      <c r="AH1515" s="115" t="s">
        <v>4308</v>
      </c>
    </row>
    <row r="1516" spans="1:35" hidden="1" x14ac:dyDescent="0.25">
      <c r="A1516" s="115">
        <v>319595</v>
      </c>
      <c r="B1516" s="115" t="s">
        <v>1734</v>
      </c>
      <c r="C1516" s="115" t="s">
        <v>804</v>
      </c>
      <c r="D1516" s="115" t="s">
        <v>905</v>
      </c>
      <c r="E1516" s="115" t="s">
        <v>76</v>
      </c>
      <c r="F1516" s="237">
        <v>33988</v>
      </c>
      <c r="G1516" s="115" t="s">
        <v>1271</v>
      </c>
      <c r="H1516" s="115" t="s">
        <v>16</v>
      </c>
      <c r="I1516" t="s">
        <v>199</v>
      </c>
      <c r="J1516" s="115" t="s">
        <v>1226</v>
      </c>
      <c r="L1516" s="115" t="s">
        <v>73</v>
      </c>
      <c r="U1516"/>
      <c r="V1516" t="s">
        <v>4337</v>
      </c>
    </row>
    <row r="1517" spans="1:35" ht="18" x14ac:dyDescent="0.25">
      <c r="A1517" s="235">
        <v>319597</v>
      </c>
      <c r="B1517" s="235" t="s">
        <v>5935</v>
      </c>
      <c r="C1517" s="235" t="s">
        <v>356</v>
      </c>
      <c r="D1517" s="235" t="s">
        <v>402</v>
      </c>
      <c r="E1517"/>
      <c r="F1517" s="126"/>
      <c r="G1517" s="236"/>
      <c r="H1517"/>
      <c r="I1517" t="s">
        <v>107</v>
      </c>
      <c r="J1517" s="236"/>
      <c r="K1517"/>
      <c r="L1517"/>
      <c r="M1517"/>
      <c r="N1517"/>
      <c r="O1517"/>
      <c r="P1517"/>
      <c r="Q1517"/>
      <c r="U1517"/>
      <c r="V1517" t="s">
        <v>4335</v>
      </c>
      <c r="W1517" s="236"/>
      <c r="X1517"/>
      <c r="Y1517"/>
      <c r="Z1517"/>
      <c r="AA1517"/>
      <c r="AB1517"/>
      <c r="AC1517"/>
      <c r="AD1517"/>
      <c r="AE1517"/>
      <c r="AF1517"/>
      <c r="AG1517"/>
      <c r="AH1517" s="115" t="s">
        <v>4308</v>
      </c>
      <c r="AI1517" s="115" t="e">
        <f>VLOOKUP(A1517,'[2]دراسات قانونية'!$A$3:$E$600,1,0)</f>
        <v>#N/A</v>
      </c>
    </row>
    <row r="1518" spans="1:35" ht="18" hidden="1" x14ac:dyDescent="0.25">
      <c r="A1518" s="235">
        <v>319616</v>
      </c>
      <c r="B1518" s="235" t="s">
        <v>5936</v>
      </c>
      <c r="C1518" s="235" t="s">
        <v>5937</v>
      </c>
      <c r="D1518" s="235" t="s">
        <v>270</v>
      </c>
      <c r="E1518"/>
      <c r="F1518" s="126"/>
      <c r="G1518" s="236"/>
      <c r="H1518"/>
      <c r="I1518" t="s">
        <v>199</v>
      </c>
      <c r="J1518" s="236"/>
      <c r="K1518"/>
      <c r="L1518"/>
      <c r="M1518"/>
      <c r="N1518"/>
      <c r="O1518"/>
      <c r="P1518"/>
      <c r="Q1518"/>
      <c r="U1518"/>
      <c r="V1518" t="s">
        <v>4337</v>
      </c>
      <c r="W1518" s="236"/>
      <c r="X1518"/>
      <c r="Y1518"/>
      <c r="Z1518"/>
      <c r="AA1518"/>
      <c r="AB1518"/>
      <c r="AC1518"/>
      <c r="AD1518"/>
      <c r="AE1518"/>
      <c r="AF1518"/>
      <c r="AG1518"/>
    </row>
    <row r="1519" spans="1:35" ht="18" x14ac:dyDescent="0.25">
      <c r="A1519" s="235">
        <v>319632</v>
      </c>
      <c r="B1519" s="235" t="s">
        <v>5938</v>
      </c>
      <c r="C1519" s="235" t="s">
        <v>209</v>
      </c>
      <c r="D1519" s="235" t="s">
        <v>3452</v>
      </c>
      <c r="E1519"/>
      <c r="F1519" s="126"/>
      <c r="G1519" s="236"/>
      <c r="H1519"/>
      <c r="I1519" t="s">
        <v>107</v>
      </c>
      <c r="J1519" s="236"/>
      <c r="K1519"/>
      <c r="L1519"/>
      <c r="M1519"/>
      <c r="N1519"/>
      <c r="O1519"/>
      <c r="P1519"/>
      <c r="Q1519"/>
      <c r="U1519"/>
      <c r="V1519" t="s">
        <v>4335</v>
      </c>
      <c r="W1519" s="236"/>
      <c r="X1519"/>
      <c r="Y1519"/>
      <c r="Z1519"/>
      <c r="AA1519"/>
      <c r="AB1519"/>
      <c r="AC1519"/>
      <c r="AD1519"/>
      <c r="AE1519"/>
      <c r="AF1519"/>
      <c r="AG1519"/>
      <c r="AH1519" s="115" t="s">
        <v>4308</v>
      </c>
      <c r="AI1519" s="115" t="e">
        <f>VLOOKUP(A1519,'[2]دراسات قانونية'!$A$3:$E$600,1,0)</f>
        <v>#N/A</v>
      </c>
    </row>
    <row r="1520" spans="1:35" ht="18" x14ac:dyDescent="0.25">
      <c r="A1520" s="235">
        <v>319636</v>
      </c>
      <c r="B1520" s="235" t="s">
        <v>5939</v>
      </c>
      <c r="C1520" s="235" t="s">
        <v>343</v>
      </c>
      <c r="D1520" s="235" t="s">
        <v>612</v>
      </c>
      <c r="E1520"/>
      <c r="F1520" s="126"/>
      <c r="G1520" s="236"/>
      <c r="H1520"/>
      <c r="I1520" t="s">
        <v>107</v>
      </c>
      <c r="J1520" s="236"/>
      <c r="K1520"/>
      <c r="L1520"/>
      <c r="M1520"/>
      <c r="N1520"/>
      <c r="O1520"/>
      <c r="P1520"/>
      <c r="Q1520"/>
      <c r="U1520"/>
      <c r="V1520" t="s">
        <v>4335</v>
      </c>
      <c r="W1520" s="236"/>
      <c r="X1520"/>
      <c r="Y1520"/>
      <c r="Z1520"/>
      <c r="AA1520"/>
      <c r="AB1520"/>
      <c r="AC1520"/>
      <c r="AD1520"/>
      <c r="AE1520"/>
      <c r="AF1520"/>
      <c r="AG1520"/>
      <c r="AH1520" s="115" t="s">
        <v>4308</v>
      </c>
      <c r="AI1520" s="115" t="e">
        <f>VLOOKUP(A1520,'[2]دراسات قانونية'!$A$3:$E$600,1,0)</f>
        <v>#N/A</v>
      </c>
    </row>
    <row r="1521" spans="1:35" hidden="1" x14ac:dyDescent="0.25">
      <c r="A1521" s="115">
        <v>319643</v>
      </c>
      <c r="B1521" s="115" t="s">
        <v>3475</v>
      </c>
      <c r="C1521" s="115" t="s">
        <v>1416</v>
      </c>
      <c r="D1521" s="115" t="s">
        <v>217</v>
      </c>
      <c r="E1521" s="115" t="s">
        <v>77</v>
      </c>
      <c r="F1521" s="237">
        <v>28089</v>
      </c>
      <c r="G1521" s="115" t="s">
        <v>18</v>
      </c>
      <c r="H1521" s="115" t="s">
        <v>16</v>
      </c>
      <c r="I1521" t="s">
        <v>199</v>
      </c>
      <c r="J1521" s="115" t="s">
        <v>1226</v>
      </c>
      <c r="L1521" s="115" t="s">
        <v>18</v>
      </c>
      <c r="U1521"/>
      <c r="V1521" t="s">
        <v>4414</v>
      </c>
    </row>
    <row r="1522" spans="1:35" ht="18" hidden="1" x14ac:dyDescent="0.25">
      <c r="A1522" s="235">
        <v>319645</v>
      </c>
      <c r="B1522" s="235" t="s">
        <v>5940</v>
      </c>
      <c r="C1522" s="235" t="s">
        <v>1246</v>
      </c>
      <c r="D1522" s="235" t="s">
        <v>5941</v>
      </c>
      <c r="E1522"/>
      <c r="F1522" s="126"/>
      <c r="G1522" s="236"/>
      <c r="H1522"/>
      <c r="I1522" t="s">
        <v>199</v>
      </c>
      <c r="J1522" s="236"/>
      <c r="K1522"/>
      <c r="L1522"/>
      <c r="M1522"/>
      <c r="N1522"/>
      <c r="O1522"/>
      <c r="P1522"/>
      <c r="Q1522"/>
      <c r="U1522"/>
      <c r="V1522">
        <v>0</v>
      </c>
      <c r="W1522" s="236"/>
      <c r="X1522"/>
      <c r="Y1522"/>
      <c r="Z1522"/>
      <c r="AA1522"/>
      <c r="AB1522"/>
      <c r="AC1522"/>
      <c r="AD1522"/>
      <c r="AE1522"/>
      <c r="AF1522"/>
      <c r="AG1522"/>
    </row>
    <row r="1523" spans="1:35" ht="18" hidden="1" x14ac:dyDescent="0.25">
      <c r="A1523" s="235">
        <v>319651</v>
      </c>
      <c r="B1523" s="235" t="s">
        <v>5942</v>
      </c>
      <c r="C1523" s="235" t="s">
        <v>5943</v>
      </c>
      <c r="D1523" s="235" t="s">
        <v>1242</v>
      </c>
      <c r="E1523"/>
      <c r="F1523" s="126"/>
      <c r="G1523" s="236"/>
      <c r="H1523"/>
      <c r="I1523" t="s">
        <v>199</v>
      </c>
      <c r="J1523" s="236"/>
      <c r="K1523"/>
      <c r="L1523"/>
      <c r="M1523"/>
      <c r="N1523"/>
      <c r="O1523"/>
      <c r="P1523"/>
      <c r="Q1523"/>
      <c r="U1523"/>
      <c r="V1523" t="s">
        <v>4337</v>
      </c>
      <c r="W1523" s="236"/>
      <c r="X1523"/>
      <c r="Y1523"/>
      <c r="Z1523"/>
      <c r="AA1523"/>
      <c r="AB1523"/>
      <c r="AC1523"/>
      <c r="AD1523"/>
      <c r="AE1523"/>
      <c r="AF1523"/>
      <c r="AG1523"/>
      <c r="AH1523" s="115" t="s">
        <v>4308</v>
      </c>
    </row>
    <row r="1524" spans="1:35" ht="18" x14ac:dyDescent="0.25">
      <c r="A1524" s="235">
        <v>319652</v>
      </c>
      <c r="B1524" s="235" t="s">
        <v>5944</v>
      </c>
      <c r="C1524" s="235" t="s">
        <v>1511</v>
      </c>
      <c r="D1524" s="235" t="s">
        <v>1242</v>
      </c>
      <c r="E1524"/>
      <c r="F1524" s="126"/>
      <c r="G1524" s="236"/>
      <c r="H1524"/>
      <c r="I1524" t="s">
        <v>107</v>
      </c>
      <c r="J1524" s="236"/>
      <c r="K1524"/>
      <c r="L1524"/>
      <c r="M1524"/>
      <c r="N1524"/>
      <c r="O1524"/>
      <c r="P1524"/>
      <c r="Q1524"/>
      <c r="U1524"/>
      <c r="V1524" t="s">
        <v>4335</v>
      </c>
      <c r="W1524" s="236"/>
      <c r="X1524"/>
      <c r="Y1524"/>
      <c r="Z1524"/>
      <c r="AA1524"/>
      <c r="AB1524"/>
      <c r="AC1524"/>
      <c r="AD1524"/>
      <c r="AE1524"/>
      <c r="AF1524"/>
      <c r="AG1524"/>
      <c r="AH1524" s="115" t="s">
        <v>4308</v>
      </c>
      <c r="AI1524" s="115" t="e">
        <f>VLOOKUP(A1524,'[2]دراسات قانونية'!$A$3:$E$600,1,0)</f>
        <v>#N/A</v>
      </c>
    </row>
    <row r="1525" spans="1:35" hidden="1" x14ac:dyDescent="0.25">
      <c r="A1525" s="115">
        <v>319653</v>
      </c>
      <c r="B1525" s="115" t="s">
        <v>1387</v>
      </c>
      <c r="C1525" s="115" t="s">
        <v>1104</v>
      </c>
      <c r="D1525" s="115" t="s">
        <v>855</v>
      </c>
      <c r="E1525" s="115" t="s">
        <v>77</v>
      </c>
      <c r="F1525" s="237">
        <v>33332</v>
      </c>
      <c r="G1525" s="115" t="s">
        <v>428</v>
      </c>
      <c r="H1525" s="115" t="s">
        <v>16</v>
      </c>
      <c r="I1525" t="s">
        <v>199</v>
      </c>
      <c r="J1525" s="115" t="s">
        <v>1226</v>
      </c>
      <c r="L1525" s="115" t="s">
        <v>30</v>
      </c>
      <c r="U1525"/>
      <c r="V1525" t="s">
        <v>4337</v>
      </c>
    </row>
    <row r="1526" spans="1:35" ht="18" x14ac:dyDescent="0.25">
      <c r="A1526" s="235">
        <v>319659</v>
      </c>
      <c r="B1526" s="235" t="s">
        <v>5945</v>
      </c>
      <c r="C1526" s="235" t="s">
        <v>271</v>
      </c>
      <c r="D1526" s="235" t="s">
        <v>1242</v>
      </c>
      <c r="E1526"/>
      <c r="F1526" s="126"/>
      <c r="G1526" s="236"/>
      <c r="H1526"/>
      <c r="I1526" t="s">
        <v>107</v>
      </c>
      <c r="J1526" s="236"/>
      <c r="K1526"/>
      <c r="L1526"/>
      <c r="M1526"/>
      <c r="N1526"/>
      <c r="O1526"/>
      <c r="P1526"/>
      <c r="Q1526"/>
      <c r="U1526"/>
      <c r="V1526">
        <v>0</v>
      </c>
      <c r="W1526" s="236"/>
      <c r="X1526"/>
      <c r="Y1526"/>
      <c r="Z1526"/>
      <c r="AA1526"/>
      <c r="AB1526"/>
      <c r="AC1526"/>
      <c r="AD1526"/>
      <c r="AE1526"/>
      <c r="AF1526"/>
      <c r="AG1526"/>
      <c r="AH1526" s="115" t="s">
        <v>4308</v>
      </c>
      <c r="AI1526" s="115" t="e">
        <f>VLOOKUP(A1526,'[2]دراسات قانونية'!$A$3:$E$600,1,0)</f>
        <v>#N/A</v>
      </c>
    </row>
    <row r="1527" spans="1:35" ht="18" hidden="1" x14ac:dyDescent="0.25">
      <c r="A1527" s="235">
        <v>319661</v>
      </c>
      <c r="B1527" s="235" t="s">
        <v>5946</v>
      </c>
      <c r="C1527" s="235" t="s">
        <v>489</v>
      </c>
      <c r="D1527" s="235" t="s">
        <v>1242</v>
      </c>
      <c r="E1527"/>
      <c r="F1527" s="126"/>
      <c r="G1527" s="236"/>
      <c r="H1527"/>
      <c r="I1527" t="s">
        <v>136</v>
      </c>
      <c r="J1527" s="236"/>
      <c r="K1527"/>
      <c r="L1527"/>
      <c r="M1527"/>
      <c r="N1527"/>
      <c r="O1527"/>
      <c r="P1527"/>
      <c r="Q1527"/>
      <c r="U1527"/>
      <c r="V1527" t="s">
        <v>4337</v>
      </c>
      <c r="W1527" s="236"/>
      <c r="X1527"/>
      <c r="Y1527"/>
      <c r="Z1527"/>
      <c r="AA1527"/>
      <c r="AB1527"/>
      <c r="AC1527"/>
      <c r="AD1527"/>
      <c r="AE1527"/>
      <c r="AF1527"/>
      <c r="AG1527"/>
      <c r="AH1527" s="115" t="s">
        <v>4308</v>
      </c>
    </row>
    <row r="1528" spans="1:35" ht="18" hidden="1" x14ac:dyDescent="0.25">
      <c r="A1528" s="235">
        <v>319666</v>
      </c>
      <c r="B1528" s="235" t="s">
        <v>5947</v>
      </c>
      <c r="C1528" s="235" t="s">
        <v>417</v>
      </c>
      <c r="D1528" s="235" t="s">
        <v>1242</v>
      </c>
      <c r="E1528"/>
      <c r="F1528" s="126"/>
      <c r="G1528" s="236"/>
      <c r="H1528"/>
      <c r="I1528" t="s">
        <v>129</v>
      </c>
      <c r="J1528" s="236"/>
      <c r="K1528"/>
      <c r="L1528"/>
      <c r="M1528"/>
      <c r="N1528"/>
      <c r="O1528"/>
      <c r="P1528"/>
      <c r="Q1528"/>
      <c r="U1528"/>
      <c r="V1528" t="s">
        <v>4335</v>
      </c>
      <c r="W1528" s="236"/>
      <c r="X1528"/>
      <c r="Y1528"/>
      <c r="Z1528"/>
      <c r="AA1528"/>
      <c r="AB1528"/>
      <c r="AC1528"/>
      <c r="AD1528"/>
      <c r="AE1528"/>
      <c r="AF1528"/>
      <c r="AG1528"/>
      <c r="AH1528" s="115" t="s">
        <v>4308</v>
      </c>
    </row>
    <row r="1529" spans="1:35" ht="18" hidden="1" x14ac:dyDescent="0.25">
      <c r="A1529" s="235">
        <v>319677</v>
      </c>
      <c r="B1529" s="235" t="s">
        <v>5948</v>
      </c>
      <c r="C1529" s="235" t="s">
        <v>5949</v>
      </c>
      <c r="D1529" s="235" t="s">
        <v>1242</v>
      </c>
      <c r="E1529"/>
      <c r="F1529" s="126"/>
      <c r="G1529" s="236"/>
      <c r="H1529"/>
      <c r="I1529" t="s">
        <v>136</v>
      </c>
      <c r="J1529" s="236"/>
      <c r="K1529"/>
      <c r="L1529"/>
      <c r="M1529"/>
      <c r="N1529"/>
      <c r="O1529"/>
      <c r="P1529"/>
      <c r="Q1529"/>
      <c r="U1529"/>
      <c r="V1529" t="s">
        <v>4335</v>
      </c>
      <c r="W1529" s="236"/>
      <c r="X1529"/>
      <c r="Y1529"/>
      <c r="Z1529"/>
      <c r="AA1529"/>
      <c r="AB1529"/>
      <c r="AC1529"/>
      <c r="AD1529"/>
      <c r="AE1529"/>
      <c r="AF1529"/>
      <c r="AG1529"/>
      <c r="AH1529" s="115" t="s">
        <v>4308</v>
      </c>
    </row>
    <row r="1530" spans="1:35" hidden="1" x14ac:dyDescent="0.25">
      <c r="A1530" s="115">
        <v>319680</v>
      </c>
      <c r="B1530" s="115" t="s">
        <v>1699</v>
      </c>
      <c r="C1530" s="115" t="s">
        <v>1384</v>
      </c>
      <c r="D1530" s="115" t="s">
        <v>850</v>
      </c>
      <c r="E1530" s="115" t="s">
        <v>77</v>
      </c>
      <c r="F1530" s="237">
        <v>31357</v>
      </c>
      <c r="G1530" s="115" t="s">
        <v>1700</v>
      </c>
      <c r="H1530" s="115" t="s">
        <v>16</v>
      </c>
      <c r="I1530" t="s">
        <v>199</v>
      </c>
      <c r="J1530" s="115" t="s">
        <v>1226</v>
      </c>
      <c r="L1530" s="115" t="s">
        <v>47</v>
      </c>
      <c r="U1530"/>
      <c r="V1530" t="s">
        <v>4334</v>
      </c>
    </row>
    <row r="1531" spans="1:35" hidden="1" x14ac:dyDescent="0.25">
      <c r="A1531" s="115">
        <v>319684</v>
      </c>
      <c r="B1531" s="115" t="s">
        <v>1598</v>
      </c>
      <c r="C1531" s="115" t="s">
        <v>227</v>
      </c>
      <c r="D1531" s="115" t="s">
        <v>302</v>
      </c>
      <c r="E1531" s="115" t="s">
        <v>77</v>
      </c>
      <c r="F1531" s="237">
        <v>30596</v>
      </c>
      <c r="G1531" s="115" t="s">
        <v>1599</v>
      </c>
      <c r="H1531" s="115" t="s">
        <v>16</v>
      </c>
      <c r="I1531" t="s">
        <v>199</v>
      </c>
      <c r="J1531" s="115" t="s">
        <v>1226</v>
      </c>
      <c r="L1531" s="115" t="s">
        <v>30</v>
      </c>
      <c r="U1531"/>
      <c r="V1531" t="s">
        <v>4334</v>
      </c>
    </row>
    <row r="1532" spans="1:35" ht="18" hidden="1" x14ac:dyDescent="0.25">
      <c r="A1532" s="235">
        <v>319689</v>
      </c>
      <c r="B1532" s="235" t="s">
        <v>5950</v>
      </c>
      <c r="C1532" s="235" t="s">
        <v>5951</v>
      </c>
      <c r="D1532" s="235" t="s">
        <v>1242</v>
      </c>
      <c r="E1532"/>
      <c r="F1532" s="126"/>
      <c r="G1532" s="236"/>
      <c r="H1532"/>
      <c r="I1532" t="s">
        <v>129</v>
      </c>
      <c r="J1532" s="236"/>
      <c r="K1532"/>
      <c r="L1532"/>
      <c r="M1532"/>
      <c r="N1532"/>
      <c r="O1532"/>
      <c r="P1532"/>
      <c r="Q1532"/>
      <c r="U1532"/>
      <c r="V1532" t="s">
        <v>4337</v>
      </c>
      <c r="W1532" s="236"/>
      <c r="X1532"/>
      <c r="Y1532"/>
      <c r="Z1532"/>
      <c r="AA1532"/>
      <c r="AB1532"/>
      <c r="AC1532"/>
      <c r="AD1532"/>
      <c r="AE1532"/>
      <c r="AF1532"/>
      <c r="AG1532"/>
      <c r="AH1532" s="115" t="s">
        <v>4308</v>
      </c>
    </row>
    <row r="1533" spans="1:35" ht="18" hidden="1" x14ac:dyDescent="0.25">
      <c r="A1533" s="235">
        <v>319697</v>
      </c>
      <c r="B1533" s="235" t="s">
        <v>5952</v>
      </c>
      <c r="C1533" s="235" t="s">
        <v>5953</v>
      </c>
      <c r="D1533" s="235" t="s">
        <v>1242</v>
      </c>
      <c r="E1533"/>
      <c r="F1533" s="126"/>
      <c r="G1533" s="236"/>
      <c r="H1533"/>
      <c r="I1533" t="s">
        <v>136</v>
      </c>
      <c r="J1533" s="236"/>
      <c r="K1533"/>
      <c r="L1533"/>
      <c r="M1533"/>
      <c r="N1533"/>
      <c r="O1533"/>
      <c r="P1533"/>
      <c r="Q1533"/>
      <c r="U1533"/>
      <c r="V1533" t="s">
        <v>4335</v>
      </c>
      <c r="W1533" s="236"/>
      <c r="X1533"/>
      <c r="Y1533"/>
      <c r="Z1533"/>
      <c r="AA1533"/>
      <c r="AB1533"/>
      <c r="AC1533"/>
      <c r="AD1533"/>
      <c r="AE1533"/>
      <c r="AF1533"/>
      <c r="AG1533"/>
      <c r="AH1533" s="115" t="s">
        <v>4308</v>
      </c>
    </row>
    <row r="1534" spans="1:35" ht="18" hidden="1" x14ac:dyDescent="0.25">
      <c r="A1534" s="235">
        <v>319700</v>
      </c>
      <c r="B1534" s="235" t="s">
        <v>5954</v>
      </c>
      <c r="C1534" s="235" t="s">
        <v>930</v>
      </c>
      <c r="D1534" s="235" t="s">
        <v>1242</v>
      </c>
      <c r="E1534"/>
      <c r="F1534" s="126"/>
      <c r="G1534" s="236"/>
      <c r="H1534"/>
      <c r="I1534" t="s">
        <v>129</v>
      </c>
      <c r="J1534" s="236"/>
      <c r="K1534"/>
      <c r="L1534"/>
      <c r="M1534"/>
      <c r="N1534"/>
      <c r="O1534"/>
      <c r="P1534"/>
      <c r="Q1534"/>
      <c r="U1534"/>
      <c r="V1534" t="s">
        <v>4335</v>
      </c>
      <c r="W1534" s="236"/>
      <c r="X1534"/>
      <c r="Y1534"/>
      <c r="Z1534"/>
      <c r="AA1534"/>
      <c r="AB1534"/>
      <c r="AC1534"/>
      <c r="AD1534"/>
      <c r="AE1534"/>
      <c r="AF1534"/>
      <c r="AG1534"/>
      <c r="AH1534" s="115" t="s">
        <v>4308</v>
      </c>
    </row>
    <row r="1535" spans="1:35" hidden="1" x14ac:dyDescent="0.25">
      <c r="A1535">
        <v>319702</v>
      </c>
      <c r="B1535" t="s">
        <v>5955</v>
      </c>
      <c r="C1535" t="s">
        <v>446</v>
      </c>
      <c r="D1535" t="s">
        <v>894</v>
      </c>
      <c r="E1535" t="s">
        <v>77</v>
      </c>
      <c r="F1535" s="126">
        <v>32278</v>
      </c>
      <c r="G1535" t="s">
        <v>5956</v>
      </c>
      <c r="H1535" t="s">
        <v>16</v>
      </c>
      <c r="I1535" t="s">
        <v>136</v>
      </c>
      <c r="J1535" t="s">
        <v>1226</v>
      </c>
      <c r="K1535"/>
      <c r="L1535" t="s">
        <v>18</v>
      </c>
      <c r="M1535"/>
      <c r="N1535"/>
      <c r="O1535"/>
      <c r="P1535"/>
      <c r="Q1535"/>
      <c r="U1535"/>
      <c r="V1535" t="s">
        <v>4412</v>
      </c>
      <c r="W1535"/>
      <c r="X1535"/>
      <c r="Y1535"/>
      <c r="Z1535"/>
      <c r="AA1535"/>
      <c r="AB1535"/>
      <c r="AC1535"/>
      <c r="AD1535"/>
      <c r="AE1535"/>
      <c r="AF1535"/>
      <c r="AG1535"/>
      <c r="AH1535" s="115" t="s">
        <v>4308</v>
      </c>
    </row>
    <row r="1536" spans="1:35" ht="18" x14ac:dyDescent="0.25">
      <c r="A1536" s="235">
        <v>319707</v>
      </c>
      <c r="B1536" s="235" t="s">
        <v>5957</v>
      </c>
      <c r="C1536" s="235" t="s">
        <v>250</v>
      </c>
      <c r="D1536" s="235" t="s">
        <v>1242</v>
      </c>
      <c r="E1536"/>
      <c r="F1536" s="126"/>
      <c r="G1536" s="236"/>
      <c r="H1536"/>
      <c r="I1536" t="s">
        <v>107</v>
      </c>
      <c r="J1536" s="236"/>
      <c r="K1536"/>
      <c r="L1536"/>
      <c r="M1536"/>
      <c r="N1536"/>
      <c r="O1536"/>
      <c r="P1536"/>
      <c r="Q1536"/>
      <c r="U1536"/>
      <c r="V1536">
        <v>0</v>
      </c>
      <c r="W1536" s="236"/>
      <c r="X1536"/>
      <c r="Y1536"/>
      <c r="Z1536"/>
      <c r="AA1536"/>
      <c r="AB1536"/>
      <c r="AC1536"/>
      <c r="AD1536"/>
      <c r="AE1536"/>
      <c r="AF1536"/>
      <c r="AG1536"/>
      <c r="AH1536" s="115" t="s">
        <v>4308</v>
      </c>
      <c r="AI1536" s="115" t="e">
        <f>VLOOKUP(A1536,'[2]دراسات قانونية'!$A$3:$E$600,1,0)</f>
        <v>#N/A</v>
      </c>
    </row>
    <row r="1537" spans="1:35" ht="18" hidden="1" x14ac:dyDescent="0.25">
      <c r="A1537" s="235">
        <v>319720</v>
      </c>
      <c r="B1537" s="235" t="s">
        <v>5958</v>
      </c>
      <c r="C1537" s="235" t="s">
        <v>665</v>
      </c>
      <c r="D1537" s="235" t="s">
        <v>1242</v>
      </c>
      <c r="E1537"/>
      <c r="F1537" s="126"/>
      <c r="G1537" s="236"/>
      <c r="H1537"/>
      <c r="I1537" t="s">
        <v>129</v>
      </c>
      <c r="J1537" s="236"/>
      <c r="K1537"/>
      <c r="L1537"/>
      <c r="M1537"/>
      <c r="N1537"/>
      <c r="O1537"/>
      <c r="P1537"/>
      <c r="Q1537"/>
      <c r="U1537"/>
      <c r="V1537" t="s">
        <v>4335</v>
      </c>
      <c r="W1537" s="236"/>
      <c r="X1537"/>
      <c r="Y1537"/>
      <c r="Z1537"/>
      <c r="AA1537"/>
      <c r="AB1537"/>
      <c r="AC1537"/>
      <c r="AD1537"/>
      <c r="AE1537"/>
      <c r="AF1537"/>
      <c r="AG1537"/>
      <c r="AH1537" s="115" t="s">
        <v>4308</v>
      </c>
    </row>
    <row r="1538" spans="1:35" hidden="1" x14ac:dyDescent="0.25">
      <c r="A1538">
        <v>319724</v>
      </c>
      <c r="B1538" t="s">
        <v>5959</v>
      </c>
      <c r="C1538" t="s">
        <v>212</v>
      </c>
      <c r="D1538" t="s">
        <v>450</v>
      </c>
      <c r="E1538" t="s">
        <v>76</v>
      </c>
      <c r="F1538" s="126">
        <v>33382</v>
      </c>
      <c r="G1538" t="s">
        <v>18</v>
      </c>
      <c r="H1538" t="s">
        <v>16</v>
      </c>
      <c r="I1538" t="s">
        <v>136</v>
      </c>
      <c r="J1538" t="s">
        <v>1226</v>
      </c>
      <c r="K1538"/>
      <c r="L1538" t="s">
        <v>73</v>
      </c>
      <c r="M1538"/>
      <c r="N1538"/>
      <c r="O1538"/>
      <c r="P1538"/>
      <c r="Q1538"/>
      <c r="U1538"/>
      <c r="V1538" t="s">
        <v>4329</v>
      </c>
      <c r="W1538"/>
      <c r="X1538"/>
      <c r="Y1538"/>
      <c r="Z1538"/>
      <c r="AA1538"/>
      <c r="AB1538"/>
      <c r="AC1538"/>
      <c r="AD1538"/>
      <c r="AE1538"/>
      <c r="AF1538" t="s">
        <v>4308</v>
      </c>
      <c r="AG1538" t="s">
        <v>4308</v>
      </c>
      <c r="AH1538" s="115" t="s">
        <v>4308</v>
      </c>
    </row>
    <row r="1539" spans="1:35" ht="18" x14ac:dyDescent="0.25">
      <c r="A1539" s="235">
        <v>319734</v>
      </c>
      <c r="B1539" s="235" t="s">
        <v>5960</v>
      </c>
      <c r="C1539" s="235" t="s">
        <v>710</v>
      </c>
      <c r="D1539" s="235" t="s">
        <v>1116</v>
      </c>
      <c r="E1539"/>
      <c r="F1539" s="126"/>
      <c r="G1539" s="236"/>
      <c r="H1539"/>
      <c r="I1539" t="s">
        <v>107</v>
      </c>
      <c r="J1539" s="236"/>
      <c r="K1539"/>
      <c r="L1539"/>
      <c r="M1539"/>
      <c r="N1539"/>
      <c r="O1539"/>
      <c r="P1539"/>
      <c r="Q1539"/>
      <c r="U1539"/>
      <c r="V1539" t="s">
        <v>4335</v>
      </c>
      <c r="W1539" s="236"/>
      <c r="X1539"/>
      <c r="Y1539"/>
      <c r="Z1539"/>
      <c r="AA1539"/>
      <c r="AB1539"/>
      <c r="AC1539"/>
      <c r="AD1539"/>
      <c r="AE1539"/>
      <c r="AF1539"/>
      <c r="AG1539"/>
      <c r="AH1539" s="115" t="s">
        <v>4308</v>
      </c>
      <c r="AI1539" s="115" t="e">
        <f>VLOOKUP(A1539,'[2]دراسات قانونية'!$A$3:$E$600,1,0)</f>
        <v>#N/A</v>
      </c>
    </row>
    <row r="1540" spans="1:35" x14ac:dyDescent="0.25">
      <c r="A1540" s="115">
        <v>319744</v>
      </c>
      <c r="B1540" s="115" t="s">
        <v>5961</v>
      </c>
      <c r="C1540" s="115" t="s">
        <v>1687</v>
      </c>
      <c r="D1540" s="115" t="s">
        <v>4005</v>
      </c>
      <c r="F1540" s="237"/>
      <c r="I1540" t="s">
        <v>107</v>
      </c>
      <c r="U1540"/>
      <c r="V1540" t="s">
        <v>4339</v>
      </c>
      <c r="AH1540" s="115" t="s">
        <v>4308</v>
      </c>
      <c r="AI1540" s="115" t="e">
        <f>VLOOKUP(A1540,'[2]دراسات قانونية'!$A$3:$E$600,1,0)</f>
        <v>#N/A</v>
      </c>
    </row>
    <row r="1541" spans="1:35" hidden="1" x14ac:dyDescent="0.25">
      <c r="A1541" s="115">
        <v>319746</v>
      </c>
      <c r="B1541" s="115" t="s">
        <v>1302</v>
      </c>
      <c r="C1541" s="115" t="s">
        <v>1303</v>
      </c>
      <c r="D1541" s="115" t="s">
        <v>741</v>
      </c>
      <c r="E1541" s="115" t="s">
        <v>77</v>
      </c>
      <c r="F1541" s="237"/>
      <c r="H1541" s="115" t="s">
        <v>16</v>
      </c>
      <c r="I1541" t="s">
        <v>199</v>
      </c>
      <c r="U1541"/>
      <c r="V1541" t="s">
        <v>4329</v>
      </c>
      <c r="W1541" s="115" t="s">
        <v>4308</v>
      </c>
      <c r="Z1541" s="115" t="s">
        <v>4308</v>
      </c>
      <c r="AA1541" s="115" t="s">
        <v>4308</v>
      </c>
      <c r="AB1541" s="115" t="s">
        <v>4308</v>
      </c>
      <c r="AC1541" s="115" t="s">
        <v>4308</v>
      </c>
      <c r="AD1541" s="115" t="s">
        <v>4308</v>
      </c>
      <c r="AE1541" s="115" t="s">
        <v>4308</v>
      </c>
      <c r="AF1541" s="115" t="s">
        <v>4308</v>
      </c>
      <c r="AG1541" s="115" t="s">
        <v>4308</v>
      </c>
      <c r="AH1541" s="115" t="s">
        <v>4308</v>
      </c>
    </row>
    <row r="1542" spans="1:35" hidden="1" x14ac:dyDescent="0.25">
      <c r="A1542" s="115">
        <v>319748</v>
      </c>
      <c r="B1542" s="115" t="s">
        <v>3476</v>
      </c>
      <c r="C1542" s="115" t="s">
        <v>1065</v>
      </c>
      <c r="D1542" s="115" t="s">
        <v>1865</v>
      </c>
      <c r="E1542" s="115" t="s">
        <v>77</v>
      </c>
      <c r="F1542" s="237">
        <v>30164</v>
      </c>
      <c r="G1542" s="115" t="s">
        <v>18</v>
      </c>
      <c r="H1542" s="115" t="s">
        <v>16</v>
      </c>
      <c r="I1542" t="s">
        <v>199</v>
      </c>
      <c r="J1542" s="115" t="s">
        <v>15</v>
      </c>
      <c r="L1542" s="115" t="s">
        <v>18</v>
      </c>
      <c r="U1542"/>
      <c r="V1542" t="s">
        <v>16623</v>
      </c>
    </row>
    <row r="1543" spans="1:35" hidden="1" x14ac:dyDescent="0.25">
      <c r="A1543" s="115">
        <v>319763</v>
      </c>
      <c r="B1543" s="115" t="s">
        <v>1528</v>
      </c>
      <c r="C1543" s="115" t="s">
        <v>564</v>
      </c>
      <c r="D1543" s="115" t="s">
        <v>699</v>
      </c>
      <c r="E1543" s="115" t="s">
        <v>77</v>
      </c>
      <c r="F1543" s="237"/>
      <c r="H1543" s="115" t="s">
        <v>16</v>
      </c>
      <c r="I1543" t="s">
        <v>199</v>
      </c>
      <c r="U1543"/>
      <c r="V1543" t="s">
        <v>4414</v>
      </c>
      <c r="AA1543" s="115" t="s">
        <v>4308</v>
      </c>
      <c r="AB1543" s="115" t="s">
        <v>4308</v>
      </c>
      <c r="AC1543" s="115" t="s">
        <v>4308</v>
      </c>
      <c r="AD1543" s="115" t="s">
        <v>4308</v>
      </c>
      <c r="AE1543" s="115" t="s">
        <v>4308</v>
      </c>
      <c r="AF1543" s="115" t="s">
        <v>4308</v>
      </c>
      <c r="AG1543" s="115" t="s">
        <v>4308</v>
      </c>
      <c r="AH1543" s="115" t="s">
        <v>4308</v>
      </c>
    </row>
    <row r="1544" spans="1:35" hidden="1" x14ac:dyDescent="0.25">
      <c r="A1544" s="115">
        <v>319779</v>
      </c>
      <c r="B1544" s="115" t="s">
        <v>1605</v>
      </c>
      <c r="C1544" s="115" t="s">
        <v>1606</v>
      </c>
      <c r="D1544" s="115" t="s">
        <v>1607</v>
      </c>
      <c r="E1544" s="115" t="s">
        <v>77</v>
      </c>
      <c r="F1544" s="237">
        <v>30701</v>
      </c>
      <c r="G1544" s="115" t="s">
        <v>1513</v>
      </c>
      <c r="H1544" s="115" t="s">
        <v>16</v>
      </c>
      <c r="I1544" t="s">
        <v>199</v>
      </c>
      <c r="J1544" s="115" t="s">
        <v>1226</v>
      </c>
      <c r="L1544" s="115" t="s">
        <v>40</v>
      </c>
      <c r="U1544"/>
      <c r="V1544" t="s">
        <v>4334</v>
      </c>
    </row>
    <row r="1545" spans="1:35" hidden="1" x14ac:dyDescent="0.25">
      <c r="A1545" s="115">
        <v>319781</v>
      </c>
      <c r="B1545" s="115" t="s">
        <v>2188</v>
      </c>
      <c r="C1545" s="115" t="s">
        <v>223</v>
      </c>
      <c r="D1545" s="115" t="s">
        <v>392</v>
      </c>
      <c r="E1545" s="115" t="s">
        <v>76</v>
      </c>
      <c r="F1545" s="237">
        <v>33970</v>
      </c>
      <c r="G1545" s="115" t="s">
        <v>2189</v>
      </c>
      <c r="H1545" s="115" t="s">
        <v>16</v>
      </c>
      <c r="I1545" t="s">
        <v>199</v>
      </c>
      <c r="J1545" s="115" t="s">
        <v>15</v>
      </c>
      <c r="L1545" s="115" t="s">
        <v>61</v>
      </c>
      <c r="U1545"/>
      <c r="V1545" t="s">
        <v>16623</v>
      </c>
      <c r="AH1545" s="115" t="s">
        <v>4308</v>
      </c>
    </row>
    <row r="1546" spans="1:35" hidden="1" x14ac:dyDescent="0.25">
      <c r="A1546">
        <v>319788</v>
      </c>
      <c r="B1546" t="s">
        <v>5962</v>
      </c>
      <c r="C1546" t="s">
        <v>5963</v>
      </c>
      <c r="D1546" t="s">
        <v>1242</v>
      </c>
      <c r="E1546" t="s">
        <v>77</v>
      </c>
      <c r="F1546" s="126"/>
      <c r="G1546"/>
      <c r="H1546" t="s">
        <v>16</v>
      </c>
      <c r="I1546" t="s">
        <v>129</v>
      </c>
      <c r="J1546"/>
      <c r="K1546"/>
      <c r="L1546"/>
      <c r="M1546"/>
      <c r="N1546"/>
      <c r="O1546"/>
      <c r="P1546"/>
      <c r="Q1546"/>
      <c r="U1546"/>
      <c r="V1546" t="s">
        <v>4334</v>
      </c>
      <c r="W1546"/>
      <c r="X1546"/>
      <c r="Y1546"/>
      <c r="Z1546"/>
      <c r="AA1546"/>
      <c r="AB1546"/>
      <c r="AC1546"/>
      <c r="AD1546" t="s">
        <v>4308</v>
      </c>
      <c r="AE1546" t="s">
        <v>4308</v>
      </c>
      <c r="AF1546" t="s">
        <v>4308</v>
      </c>
      <c r="AG1546" t="s">
        <v>4308</v>
      </c>
      <c r="AH1546" s="115" t="s">
        <v>4308</v>
      </c>
    </row>
    <row r="1547" spans="1:35" hidden="1" x14ac:dyDescent="0.25">
      <c r="A1547" s="115">
        <v>319790</v>
      </c>
      <c r="B1547" s="115" t="s">
        <v>1919</v>
      </c>
      <c r="C1547" s="115" t="s">
        <v>250</v>
      </c>
      <c r="D1547" s="115" t="s">
        <v>276</v>
      </c>
      <c r="E1547" s="115" t="s">
        <v>77</v>
      </c>
      <c r="F1547" s="237">
        <v>33979</v>
      </c>
      <c r="G1547" s="115" t="s">
        <v>18</v>
      </c>
      <c r="H1547" s="115" t="s">
        <v>16</v>
      </c>
      <c r="I1547" t="s">
        <v>199</v>
      </c>
      <c r="J1547" s="115" t="s">
        <v>1226</v>
      </c>
      <c r="L1547" s="115" t="s">
        <v>18</v>
      </c>
      <c r="U1547"/>
      <c r="V1547" t="s">
        <v>4335</v>
      </c>
      <c r="AH1547" s="115" t="s">
        <v>4308</v>
      </c>
    </row>
    <row r="1548" spans="1:35" ht="18" hidden="1" x14ac:dyDescent="0.25">
      <c r="A1548" s="235">
        <v>319812</v>
      </c>
      <c r="B1548" s="235" t="s">
        <v>5964</v>
      </c>
      <c r="C1548" s="235" t="s">
        <v>219</v>
      </c>
      <c r="D1548" s="235" t="s">
        <v>1242</v>
      </c>
      <c r="E1548"/>
      <c r="F1548" s="126"/>
      <c r="G1548" s="236"/>
      <c r="H1548"/>
      <c r="I1548" t="s">
        <v>129</v>
      </c>
      <c r="J1548" s="236"/>
      <c r="K1548"/>
      <c r="L1548"/>
      <c r="M1548"/>
      <c r="N1548"/>
      <c r="O1548"/>
      <c r="P1548"/>
      <c r="Q1548"/>
      <c r="U1548"/>
      <c r="V1548" t="s">
        <v>4335</v>
      </c>
      <c r="W1548" s="236"/>
      <c r="X1548"/>
      <c r="Y1548"/>
      <c r="Z1548"/>
      <c r="AA1548"/>
      <c r="AB1548"/>
      <c r="AC1548"/>
      <c r="AD1548"/>
      <c r="AE1548"/>
      <c r="AF1548"/>
      <c r="AG1548"/>
      <c r="AH1548" s="115" t="s">
        <v>4308</v>
      </c>
    </row>
    <row r="1549" spans="1:35" hidden="1" x14ac:dyDescent="0.25">
      <c r="A1549">
        <v>319817</v>
      </c>
      <c r="B1549" t="s">
        <v>5965</v>
      </c>
      <c r="C1549" t="s">
        <v>246</v>
      </c>
      <c r="D1549" t="s">
        <v>343</v>
      </c>
      <c r="E1549"/>
      <c r="F1549" s="126"/>
      <c r="G1549"/>
      <c r="H1549"/>
      <c r="I1549" t="s">
        <v>129</v>
      </c>
      <c r="J1549"/>
      <c r="K1549"/>
      <c r="L1549"/>
      <c r="M1549"/>
      <c r="N1549"/>
      <c r="O1549"/>
      <c r="P1549"/>
      <c r="Q1549"/>
      <c r="U1549"/>
      <c r="V1549" t="s">
        <v>4335</v>
      </c>
      <c r="W1549"/>
      <c r="X1549"/>
      <c r="Y1549"/>
      <c r="Z1549"/>
      <c r="AA1549"/>
      <c r="AB1549"/>
      <c r="AC1549"/>
      <c r="AD1549"/>
      <c r="AE1549"/>
      <c r="AF1549"/>
      <c r="AG1549"/>
      <c r="AH1549" s="115" t="s">
        <v>4308</v>
      </c>
    </row>
    <row r="1550" spans="1:35" ht="18" hidden="1" x14ac:dyDescent="0.25">
      <c r="A1550" s="235">
        <v>319819</v>
      </c>
      <c r="B1550" s="235" t="s">
        <v>5966</v>
      </c>
      <c r="C1550" s="235" t="s">
        <v>364</v>
      </c>
      <c r="D1550" s="235" t="s">
        <v>1242</v>
      </c>
      <c r="E1550"/>
      <c r="F1550" s="126"/>
      <c r="G1550" s="236"/>
      <c r="H1550"/>
      <c r="I1550" t="s">
        <v>129</v>
      </c>
      <c r="J1550" s="236"/>
      <c r="K1550"/>
      <c r="L1550"/>
      <c r="M1550"/>
      <c r="N1550"/>
      <c r="O1550"/>
      <c r="P1550"/>
      <c r="Q1550"/>
      <c r="U1550"/>
      <c r="V1550" t="s">
        <v>4335</v>
      </c>
      <c r="W1550" s="236"/>
      <c r="X1550"/>
      <c r="Y1550"/>
      <c r="Z1550"/>
      <c r="AA1550"/>
      <c r="AB1550"/>
      <c r="AC1550"/>
      <c r="AD1550"/>
      <c r="AE1550"/>
      <c r="AF1550"/>
      <c r="AG1550"/>
      <c r="AH1550" s="115" t="s">
        <v>4308</v>
      </c>
    </row>
    <row r="1551" spans="1:35" hidden="1" x14ac:dyDescent="0.25">
      <c r="A1551">
        <v>319833</v>
      </c>
      <c r="B1551" t="s">
        <v>5967</v>
      </c>
      <c r="C1551" t="s">
        <v>520</v>
      </c>
      <c r="D1551" t="s">
        <v>1242</v>
      </c>
      <c r="E1551" t="s">
        <v>77</v>
      </c>
      <c r="F1551" s="126"/>
      <c r="G1551"/>
      <c r="H1551" t="s">
        <v>16</v>
      </c>
      <c r="I1551" t="s">
        <v>136</v>
      </c>
      <c r="J1551"/>
      <c r="K1551"/>
      <c r="L1551"/>
      <c r="M1551"/>
      <c r="N1551"/>
      <c r="O1551"/>
      <c r="P1551"/>
      <c r="Q1551"/>
      <c r="U1551"/>
      <c r="V1551" t="s">
        <v>4329</v>
      </c>
      <c r="W1551"/>
      <c r="X1551"/>
      <c r="Y1551"/>
      <c r="Z1551"/>
      <c r="AA1551"/>
      <c r="AB1551"/>
      <c r="AC1551"/>
      <c r="AD1551"/>
      <c r="AE1551"/>
      <c r="AF1551"/>
      <c r="AG1551"/>
    </row>
    <row r="1552" spans="1:35" hidden="1" x14ac:dyDescent="0.25">
      <c r="A1552" s="115">
        <v>319835</v>
      </c>
      <c r="B1552" s="115" t="s">
        <v>3477</v>
      </c>
      <c r="C1552" s="115" t="s">
        <v>625</v>
      </c>
      <c r="D1552" s="115" t="s">
        <v>1010</v>
      </c>
      <c r="E1552" s="115" t="s">
        <v>77</v>
      </c>
      <c r="F1552" s="237">
        <v>33745</v>
      </c>
      <c r="G1552" s="115" t="s">
        <v>18</v>
      </c>
      <c r="H1552" s="115" t="s">
        <v>16</v>
      </c>
      <c r="I1552" t="s">
        <v>199</v>
      </c>
      <c r="J1552" s="115" t="s">
        <v>1226</v>
      </c>
      <c r="L1552" s="115" t="s">
        <v>73</v>
      </c>
      <c r="U1552"/>
      <c r="V1552">
        <v>0</v>
      </c>
    </row>
    <row r="1553" spans="1:35" ht="18" x14ac:dyDescent="0.25">
      <c r="A1553" s="235">
        <v>319844</v>
      </c>
      <c r="B1553" s="235" t="s">
        <v>5968</v>
      </c>
      <c r="C1553" s="235" t="s">
        <v>246</v>
      </c>
      <c r="D1553" s="235" t="s">
        <v>220</v>
      </c>
      <c r="E1553"/>
      <c r="F1553" s="126"/>
      <c r="G1553" s="236"/>
      <c r="H1553"/>
      <c r="I1553" t="s">
        <v>107</v>
      </c>
      <c r="J1553" s="236"/>
      <c r="K1553"/>
      <c r="L1553"/>
      <c r="M1553"/>
      <c r="N1553"/>
      <c r="O1553"/>
      <c r="P1553"/>
      <c r="Q1553"/>
      <c r="U1553"/>
      <c r="V1553" t="s">
        <v>4335</v>
      </c>
      <c r="W1553" s="236"/>
      <c r="X1553"/>
      <c r="Y1553"/>
      <c r="Z1553"/>
      <c r="AA1553"/>
      <c r="AB1553"/>
      <c r="AC1553"/>
      <c r="AD1553"/>
      <c r="AE1553"/>
      <c r="AF1553"/>
      <c r="AG1553"/>
      <c r="AH1553" s="115" t="s">
        <v>4308</v>
      </c>
      <c r="AI1553" s="115" t="e">
        <f>VLOOKUP(A1553,'[2]دراسات قانونية'!$A$3:$E$600,1,0)</f>
        <v>#N/A</v>
      </c>
    </row>
    <row r="1554" spans="1:35" ht="18" hidden="1" x14ac:dyDescent="0.25">
      <c r="A1554" s="235">
        <v>319847</v>
      </c>
      <c r="B1554" s="235" t="s">
        <v>5969</v>
      </c>
      <c r="C1554" s="235" t="s">
        <v>539</v>
      </c>
      <c r="D1554" s="235" t="s">
        <v>1242</v>
      </c>
      <c r="E1554"/>
      <c r="F1554" s="126"/>
      <c r="G1554" s="236"/>
      <c r="H1554"/>
      <c r="I1554" t="s">
        <v>129</v>
      </c>
      <c r="J1554" s="236"/>
      <c r="K1554"/>
      <c r="L1554"/>
      <c r="M1554"/>
      <c r="N1554"/>
      <c r="O1554"/>
      <c r="P1554"/>
      <c r="Q1554"/>
      <c r="U1554"/>
      <c r="V1554" t="s">
        <v>4335</v>
      </c>
      <c r="W1554" s="236"/>
      <c r="X1554"/>
      <c r="Y1554"/>
      <c r="Z1554"/>
      <c r="AA1554"/>
      <c r="AB1554"/>
      <c r="AC1554"/>
      <c r="AD1554"/>
      <c r="AE1554"/>
      <c r="AF1554"/>
      <c r="AG1554"/>
      <c r="AH1554" s="115" t="s">
        <v>4308</v>
      </c>
    </row>
    <row r="1555" spans="1:35" ht="18" hidden="1" x14ac:dyDescent="0.25">
      <c r="A1555" s="235">
        <v>319853</v>
      </c>
      <c r="B1555" s="235" t="s">
        <v>5970</v>
      </c>
      <c r="C1555" s="235" t="s">
        <v>358</v>
      </c>
      <c r="D1555" s="235" t="s">
        <v>1242</v>
      </c>
      <c r="E1555"/>
      <c r="F1555" s="126"/>
      <c r="G1555" s="236"/>
      <c r="H1555"/>
      <c r="I1555" t="s">
        <v>129</v>
      </c>
      <c r="J1555" s="236"/>
      <c r="K1555"/>
      <c r="L1555"/>
      <c r="M1555"/>
      <c r="N1555"/>
      <c r="O1555"/>
      <c r="P1555"/>
      <c r="Q1555"/>
      <c r="U1555"/>
      <c r="V1555" t="s">
        <v>4335</v>
      </c>
      <c r="W1555" s="236"/>
      <c r="X1555"/>
      <c r="Y1555"/>
      <c r="Z1555"/>
      <c r="AA1555"/>
      <c r="AB1555"/>
      <c r="AC1555"/>
      <c r="AD1555"/>
      <c r="AE1555"/>
      <c r="AF1555"/>
      <c r="AG1555"/>
      <c r="AH1555" s="115" t="s">
        <v>4308</v>
      </c>
    </row>
    <row r="1556" spans="1:35" hidden="1" x14ac:dyDescent="0.25">
      <c r="A1556" s="115">
        <v>319868</v>
      </c>
      <c r="B1556" s="115" t="s">
        <v>3166</v>
      </c>
      <c r="C1556" s="115" t="s">
        <v>339</v>
      </c>
      <c r="D1556" s="115" t="s">
        <v>298</v>
      </c>
      <c r="E1556" s="115" t="s">
        <v>76</v>
      </c>
      <c r="F1556" s="237">
        <v>33765</v>
      </c>
      <c r="G1556" s="115" t="s">
        <v>18</v>
      </c>
      <c r="H1556" s="115" t="s">
        <v>16</v>
      </c>
      <c r="I1556" t="s">
        <v>199</v>
      </c>
      <c r="J1556" s="115" t="s">
        <v>1226</v>
      </c>
      <c r="L1556" s="115" t="s">
        <v>18</v>
      </c>
      <c r="U1556"/>
      <c r="V1556">
        <v>0</v>
      </c>
    </row>
    <row r="1557" spans="1:35" hidden="1" x14ac:dyDescent="0.25">
      <c r="A1557">
        <v>319871</v>
      </c>
      <c r="B1557" t="s">
        <v>5971</v>
      </c>
      <c r="C1557" t="s">
        <v>778</v>
      </c>
      <c r="D1557" t="s">
        <v>5972</v>
      </c>
      <c r="E1557"/>
      <c r="F1557" s="126"/>
      <c r="G1557"/>
      <c r="H1557"/>
      <c r="I1557" t="s">
        <v>136</v>
      </c>
      <c r="J1557"/>
      <c r="K1557"/>
      <c r="L1557"/>
      <c r="M1557"/>
      <c r="N1557"/>
      <c r="O1557"/>
      <c r="P1557"/>
      <c r="Q1557"/>
      <c r="U1557"/>
      <c r="V1557" t="s">
        <v>4334</v>
      </c>
      <c r="W1557"/>
      <c r="X1557"/>
      <c r="Y1557"/>
      <c r="Z1557"/>
      <c r="AA1557"/>
      <c r="AB1557"/>
      <c r="AC1557"/>
      <c r="AD1557"/>
      <c r="AE1557"/>
      <c r="AF1557"/>
      <c r="AG1557" t="s">
        <v>4308</v>
      </c>
      <c r="AH1557" s="115" t="s">
        <v>4308</v>
      </c>
    </row>
    <row r="1558" spans="1:35" hidden="1" x14ac:dyDescent="0.25">
      <c r="A1558" s="115">
        <v>319873</v>
      </c>
      <c r="B1558" s="115" t="s">
        <v>1904</v>
      </c>
      <c r="C1558" s="115" t="s">
        <v>329</v>
      </c>
      <c r="D1558" s="115" t="s">
        <v>932</v>
      </c>
      <c r="E1558" s="115" t="s">
        <v>77</v>
      </c>
      <c r="F1558" s="237">
        <v>33453</v>
      </c>
      <c r="G1558" s="115" t="s">
        <v>18</v>
      </c>
      <c r="H1558" s="115" t="s">
        <v>16</v>
      </c>
      <c r="I1558" t="s">
        <v>199</v>
      </c>
      <c r="J1558" s="115" t="s">
        <v>1226</v>
      </c>
      <c r="L1558" s="115" t="s">
        <v>18</v>
      </c>
      <c r="U1558"/>
      <c r="V1558" t="s">
        <v>4329</v>
      </c>
    </row>
    <row r="1559" spans="1:35" ht="18" hidden="1" x14ac:dyDescent="0.25">
      <c r="A1559" s="235">
        <v>319876</v>
      </c>
      <c r="B1559" s="235" t="s">
        <v>5973</v>
      </c>
      <c r="C1559" s="235" t="s">
        <v>821</v>
      </c>
      <c r="D1559" s="235" t="s">
        <v>5974</v>
      </c>
      <c r="E1559"/>
      <c r="F1559" s="126"/>
      <c r="G1559" s="236"/>
      <c r="H1559"/>
      <c r="I1559" t="s">
        <v>199</v>
      </c>
      <c r="J1559" s="236"/>
      <c r="K1559"/>
      <c r="L1559"/>
      <c r="M1559"/>
      <c r="N1559"/>
      <c r="O1559"/>
      <c r="P1559"/>
      <c r="Q1559"/>
      <c r="U1559"/>
      <c r="V1559" t="s">
        <v>4334</v>
      </c>
      <c r="W1559" s="236"/>
      <c r="X1559"/>
      <c r="Y1559"/>
      <c r="Z1559"/>
      <c r="AA1559"/>
      <c r="AB1559"/>
      <c r="AC1559"/>
      <c r="AD1559"/>
      <c r="AE1559"/>
      <c r="AF1559"/>
      <c r="AG1559"/>
      <c r="AH1559" s="115" t="s">
        <v>4308</v>
      </c>
    </row>
    <row r="1560" spans="1:35" hidden="1" x14ac:dyDescent="0.25">
      <c r="A1560" s="115">
        <v>319879</v>
      </c>
      <c r="B1560" s="115" t="s">
        <v>1885</v>
      </c>
      <c r="C1560" s="115" t="s">
        <v>250</v>
      </c>
      <c r="D1560" s="115" t="s">
        <v>407</v>
      </c>
      <c r="E1560" s="115" t="s">
        <v>77</v>
      </c>
      <c r="F1560" s="237">
        <v>31319</v>
      </c>
      <c r="G1560" s="115" t="s">
        <v>18</v>
      </c>
      <c r="H1560" s="115" t="s">
        <v>16</v>
      </c>
      <c r="I1560" t="s">
        <v>199</v>
      </c>
      <c r="J1560" s="115" t="s">
        <v>1226</v>
      </c>
      <c r="L1560" s="115" t="s">
        <v>18</v>
      </c>
      <c r="U1560"/>
      <c r="V1560" t="s">
        <v>4337</v>
      </c>
    </row>
    <row r="1561" spans="1:35" ht="18" x14ac:dyDescent="0.25">
      <c r="A1561" s="235">
        <v>319887</v>
      </c>
      <c r="B1561" s="235" t="s">
        <v>5975</v>
      </c>
      <c r="C1561" s="235" t="s">
        <v>219</v>
      </c>
      <c r="D1561" s="235" t="s">
        <v>265</v>
      </c>
      <c r="E1561"/>
      <c r="F1561" s="126"/>
      <c r="G1561" s="236"/>
      <c r="H1561"/>
      <c r="I1561" t="s">
        <v>107</v>
      </c>
      <c r="J1561" s="236"/>
      <c r="K1561"/>
      <c r="L1561"/>
      <c r="M1561"/>
      <c r="N1561"/>
      <c r="O1561"/>
      <c r="P1561"/>
      <c r="Q1561"/>
      <c r="U1561"/>
      <c r="V1561" t="s">
        <v>4335</v>
      </c>
      <c r="W1561" s="236"/>
      <c r="X1561"/>
      <c r="Y1561"/>
      <c r="Z1561"/>
      <c r="AA1561"/>
      <c r="AB1561"/>
      <c r="AC1561"/>
      <c r="AD1561"/>
      <c r="AE1561"/>
      <c r="AF1561"/>
      <c r="AG1561"/>
      <c r="AH1561" s="115" t="s">
        <v>4308</v>
      </c>
      <c r="AI1561" s="115" t="e">
        <f>VLOOKUP(A1561,'[2]دراسات قانونية'!$A$3:$E$600,1,0)</f>
        <v>#N/A</v>
      </c>
    </row>
    <row r="1562" spans="1:35" ht="18" x14ac:dyDescent="0.25">
      <c r="A1562" s="235">
        <v>319905</v>
      </c>
      <c r="B1562" s="235" t="s">
        <v>5976</v>
      </c>
      <c r="C1562" s="235" t="s">
        <v>227</v>
      </c>
      <c r="D1562" s="235" t="s">
        <v>1322</v>
      </c>
      <c r="E1562"/>
      <c r="F1562" s="126"/>
      <c r="G1562" s="236"/>
      <c r="H1562"/>
      <c r="I1562" t="s">
        <v>107</v>
      </c>
      <c r="J1562" s="236"/>
      <c r="K1562"/>
      <c r="L1562"/>
      <c r="M1562"/>
      <c r="N1562"/>
      <c r="O1562"/>
      <c r="P1562"/>
      <c r="Q1562"/>
      <c r="U1562"/>
      <c r="V1562" t="s">
        <v>4335</v>
      </c>
      <c r="W1562" s="236"/>
      <c r="X1562"/>
      <c r="Y1562"/>
      <c r="Z1562"/>
      <c r="AA1562"/>
      <c r="AB1562"/>
      <c r="AC1562"/>
      <c r="AD1562"/>
      <c r="AE1562"/>
      <c r="AF1562"/>
      <c r="AG1562"/>
      <c r="AH1562" s="115" t="s">
        <v>4308</v>
      </c>
      <c r="AI1562" s="115" t="e">
        <f>VLOOKUP(A1562,'[2]دراسات قانونية'!$A$3:$E$600,1,0)</f>
        <v>#N/A</v>
      </c>
    </row>
    <row r="1563" spans="1:35" hidden="1" x14ac:dyDescent="0.25">
      <c r="A1563">
        <v>319906</v>
      </c>
      <c r="B1563" t="s">
        <v>5977</v>
      </c>
      <c r="C1563" t="s">
        <v>252</v>
      </c>
      <c r="D1563" t="s">
        <v>892</v>
      </c>
      <c r="E1563" t="s">
        <v>76</v>
      </c>
      <c r="F1563" s="126">
        <v>33918</v>
      </c>
      <c r="G1563" t="s">
        <v>18</v>
      </c>
      <c r="H1563" t="s">
        <v>16</v>
      </c>
      <c r="I1563" t="s">
        <v>136</v>
      </c>
      <c r="J1563"/>
      <c r="K1563"/>
      <c r="L1563"/>
      <c r="M1563"/>
      <c r="N1563"/>
      <c r="O1563"/>
      <c r="P1563"/>
      <c r="Q1563"/>
      <c r="U1563"/>
      <c r="V1563" t="s">
        <v>4334</v>
      </c>
      <c r="W1563"/>
      <c r="X1563"/>
      <c r="Y1563"/>
      <c r="Z1563"/>
      <c r="AA1563"/>
      <c r="AB1563"/>
      <c r="AC1563"/>
      <c r="AD1563"/>
      <c r="AE1563"/>
      <c r="AF1563"/>
      <c r="AG1563"/>
      <c r="AH1563" s="115" t="s">
        <v>4308</v>
      </c>
    </row>
    <row r="1564" spans="1:35" ht="18" hidden="1" x14ac:dyDescent="0.25">
      <c r="A1564" s="235">
        <v>319916</v>
      </c>
      <c r="B1564" s="235" t="s">
        <v>5978</v>
      </c>
      <c r="C1564" s="235" t="s">
        <v>579</v>
      </c>
      <c r="D1564" s="235" t="s">
        <v>280</v>
      </c>
      <c r="E1564"/>
      <c r="F1564" s="126"/>
      <c r="G1564" s="236"/>
      <c r="H1564"/>
      <c r="I1564" t="s">
        <v>136</v>
      </c>
      <c r="J1564" s="236"/>
      <c r="K1564"/>
      <c r="L1564"/>
      <c r="M1564"/>
      <c r="N1564"/>
      <c r="O1564"/>
      <c r="P1564"/>
      <c r="Q1564"/>
      <c r="U1564"/>
      <c r="V1564">
        <v>0</v>
      </c>
      <c r="W1564" s="236"/>
      <c r="X1564"/>
      <c r="Y1564"/>
      <c r="Z1564"/>
      <c r="AA1564"/>
      <c r="AB1564"/>
      <c r="AC1564"/>
      <c r="AD1564"/>
      <c r="AE1564"/>
      <c r="AF1564"/>
      <c r="AG1564"/>
    </row>
    <row r="1565" spans="1:35" ht="18" x14ac:dyDescent="0.25">
      <c r="A1565" s="235">
        <v>319933</v>
      </c>
      <c r="B1565" s="235" t="s">
        <v>5979</v>
      </c>
      <c r="C1565" s="235" t="s">
        <v>609</v>
      </c>
      <c r="D1565" s="235" t="s">
        <v>1242</v>
      </c>
      <c r="E1565"/>
      <c r="F1565" s="126"/>
      <c r="G1565" s="236"/>
      <c r="H1565"/>
      <c r="I1565" t="s">
        <v>107</v>
      </c>
      <c r="J1565" s="236"/>
      <c r="K1565"/>
      <c r="L1565"/>
      <c r="M1565"/>
      <c r="N1565"/>
      <c r="O1565"/>
      <c r="P1565"/>
      <c r="Q1565"/>
      <c r="U1565"/>
      <c r="V1565">
        <v>0</v>
      </c>
      <c r="W1565" s="236"/>
      <c r="X1565"/>
      <c r="Y1565"/>
      <c r="Z1565"/>
      <c r="AA1565"/>
      <c r="AB1565"/>
      <c r="AC1565"/>
      <c r="AD1565"/>
      <c r="AE1565"/>
      <c r="AF1565"/>
      <c r="AG1565"/>
      <c r="AH1565" s="115" t="s">
        <v>4308</v>
      </c>
      <c r="AI1565" s="115" t="e">
        <f>VLOOKUP(A1565,'[2]دراسات قانونية'!$A$3:$E$600,1,0)</f>
        <v>#N/A</v>
      </c>
    </row>
    <row r="1566" spans="1:35" hidden="1" x14ac:dyDescent="0.25">
      <c r="A1566" s="115">
        <v>319934</v>
      </c>
      <c r="B1566" s="115" t="s">
        <v>1880</v>
      </c>
      <c r="C1566" s="115" t="s">
        <v>1881</v>
      </c>
      <c r="D1566" s="115" t="s">
        <v>880</v>
      </c>
      <c r="E1566" s="115" t="s">
        <v>77</v>
      </c>
      <c r="F1566" s="237">
        <v>34335</v>
      </c>
      <c r="G1566" s="115" t="s">
        <v>18</v>
      </c>
      <c r="H1566" s="115" t="s">
        <v>16</v>
      </c>
      <c r="I1566" t="s">
        <v>199</v>
      </c>
      <c r="J1566" s="115" t="s">
        <v>1226</v>
      </c>
      <c r="L1566" s="115" t="s">
        <v>18</v>
      </c>
      <c r="U1566"/>
      <c r="V1566" t="s">
        <v>4334</v>
      </c>
      <c r="AF1566" s="115" t="s">
        <v>4308</v>
      </c>
      <c r="AG1566" s="115" t="s">
        <v>4308</v>
      </c>
      <c r="AH1566" s="115" t="s">
        <v>4308</v>
      </c>
    </row>
    <row r="1567" spans="1:35" ht="18" hidden="1" x14ac:dyDescent="0.25">
      <c r="A1567" s="235">
        <v>319942</v>
      </c>
      <c r="B1567" s="235" t="s">
        <v>5980</v>
      </c>
      <c r="C1567" s="235" t="s">
        <v>364</v>
      </c>
      <c r="D1567" s="235" t="s">
        <v>1242</v>
      </c>
      <c r="E1567"/>
      <c r="F1567" s="126"/>
      <c r="G1567" s="236"/>
      <c r="H1567"/>
      <c r="I1567" t="s">
        <v>129</v>
      </c>
      <c r="J1567" s="236"/>
      <c r="K1567"/>
      <c r="L1567"/>
      <c r="M1567"/>
      <c r="N1567"/>
      <c r="O1567"/>
      <c r="P1567"/>
      <c r="Q1567"/>
      <c r="U1567"/>
      <c r="V1567" t="s">
        <v>4334</v>
      </c>
      <c r="W1567" s="236"/>
      <c r="X1567"/>
      <c r="Y1567"/>
      <c r="Z1567"/>
      <c r="AA1567"/>
      <c r="AB1567"/>
      <c r="AC1567"/>
      <c r="AD1567"/>
      <c r="AE1567"/>
      <c r="AF1567"/>
      <c r="AG1567"/>
      <c r="AH1567" s="115" t="s">
        <v>4308</v>
      </c>
    </row>
    <row r="1568" spans="1:35" hidden="1" x14ac:dyDescent="0.25">
      <c r="A1568">
        <v>319960</v>
      </c>
      <c r="B1568" t="s">
        <v>5981</v>
      </c>
      <c r="C1568" t="s">
        <v>244</v>
      </c>
      <c r="D1568" t="s">
        <v>1235</v>
      </c>
      <c r="E1568" t="s">
        <v>77</v>
      </c>
      <c r="F1568" s="126"/>
      <c r="G1568"/>
      <c r="H1568" t="s">
        <v>16</v>
      </c>
      <c r="I1568" t="s">
        <v>129</v>
      </c>
      <c r="J1568"/>
      <c r="K1568"/>
      <c r="L1568"/>
      <c r="M1568"/>
      <c r="N1568"/>
      <c r="O1568"/>
      <c r="P1568"/>
      <c r="Q1568"/>
      <c r="U1568"/>
      <c r="V1568" t="s">
        <v>4334</v>
      </c>
      <c r="W1568"/>
      <c r="X1568"/>
      <c r="Y1568"/>
      <c r="Z1568"/>
      <c r="AA1568"/>
      <c r="AB1568"/>
      <c r="AC1568"/>
      <c r="AD1568"/>
      <c r="AE1568"/>
      <c r="AF1568"/>
      <c r="AG1568"/>
      <c r="AH1568" s="115" t="s">
        <v>4308</v>
      </c>
    </row>
    <row r="1569" spans="1:35" hidden="1" x14ac:dyDescent="0.25">
      <c r="A1569" s="115">
        <v>320013</v>
      </c>
      <c r="B1569" s="115" t="s">
        <v>1424</v>
      </c>
      <c r="C1569" s="115" t="s">
        <v>324</v>
      </c>
      <c r="D1569" s="115" t="s">
        <v>925</v>
      </c>
      <c r="E1569" s="115" t="s">
        <v>76</v>
      </c>
      <c r="F1569" s="237">
        <v>32998</v>
      </c>
      <c r="G1569" s="115" t="s">
        <v>262</v>
      </c>
      <c r="H1569" s="115" t="s">
        <v>16</v>
      </c>
      <c r="I1569" t="s">
        <v>199</v>
      </c>
      <c r="J1569" s="115" t="s">
        <v>1226</v>
      </c>
      <c r="L1569" s="115" t="s">
        <v>30</v>
      </c>
      <c r="U1569"/>
      <c r="V1569" t="s">
        <v>4335</v>
      </c>
    </row>
    <row r="1570" spans="1:35" hidden="1" x14ac:dyDescent="0.25">
      <c r="A1570" s="115">
        <v>320017</v>
      </c>
      <c r="B1570" s="115" t="s">
        <v>1982</v>
      </c>
      <c r="C1570" s="115" t="s">
        <v>332</v>
      </c>
      <c r="D1570" s="115" t="s">
        <v>281</v>
      </c>
      <c r="E1570" s="115" t="s">
        <v>76</v>
      </c>
      <c r="F1570" s="237">
        <v>32546</v>
      </c>
      <c r="G1570" s="115" t="s">
        <v>61</v>
      </c>
      <c r="H1570" s="115" t="s">
        <v>16</v>
      </c>
      <c r="I1570" t="s">
        <v>199</v>
      </c>
      <c r="J1570" s="115" t="s">
        <v>1226</v>
      </c>
      <c r="L1570" s="115" t="s">
        <v>61</v>
      </c>
      <c r="U1570"/>
      <c r="V1570" t="s">
        <v>4336</v>
      </c>
      <c r="AH1570" s="115" t="s">
        <v>4308</v>
      </c>
    </row>
    <row r="1571" spans="1:35" hidden="1" x14ac:dyDescent="0.25">
      <c r="A1571" s="115">
        <v>320030</v>
      </c>
      <c r="B1571" s="115" t="s">
        <v>2893</v>
      </c>
      <c r="C1571" s="115" t="s">
        <v>778</v>
      </c>
      <c r="D1571" s="115" t="s">
        <v>281</v>
      </c>
      <c r="E1571" s="115" t="s">
        <v>77</v>
      </c>
      <c r="F1571" s="237">
        <v>33240</v>
      </c>
      <c r="G1571" s="115" t="s">
        <v>18</v>
      </c>
      <c r="H1571" s="115" t="s">
        <v>16</v>
      </c>
      <c r="I1571" t="s">
        <v>199</v>
      </c>
      <c r="J1571" s="115" t="s">
        <v>1226</v>
      </c>
      <c r="L1571" s="115" t="s">
        <v>30</v>
      </c>
      <c r="U1571"/>
      <c r="V1571" t="s">
        <v>4412</v>
      </c>
    </row>
    <row r="1572" spans="1:35" ht="18" hidden="1" x14ac:dyDescent="0.25">
      <c r="A1572" s="235">
        <v>320043</v>
      </c>
      <c r="B1572" s="235" t="s">
        <v>5982</v>
      </c>
      <c r="C1572" s="235" t="s">
        <v>601</v>
      </c>
      <c r="D1572" s="235" t="s">
        <v>220</v>
      </c>
      <c r="E1572"/>
      <c r="F1572" s="126"/>
      <c r="G1572" s="236"/>
      <c r="H1572"/>
      <c r="I1572" t="s">
        <v>199</v>
      </c>
      <c r="J1572" s="236"/>
      <c r="K1572"/>
      <c r="L1572"/>
      <c r="M1572"/>
      <c r="N1572"/>
      <c r="O1572"/>
      <c r="P1572"/>
      <c r="Q1572"/>
      <c r="U1572"/>
      <c r="V1572">
        <v>0</v>
      </c>
      <c r="W1572" s="236"/>
      <c r="X1572"/>
      <c r="Y1572"/>
      <c r="Z1572"/>
      <c r="AA1572"/>
      <c r="AB1572"/>
      <c r="AC1572"/>
      <c r="AD1572"/>
      <c r="AE1572"/>
      <c r="AF1572"/>
      <c r="AG1572"/>
      <c r="AH1572" s="115" t="s">
        <v>4308</v>
      </c>
    </row>
    <row r="1573" spans="1:35" ht="18" x14ac:dyDescent="0.25">
      <c r="A1573" s="235">
        <v>320047</v>
      </c>
      <c r="B1573" s="235" t="s">
        <v>5983</v>
      </c>
      <c r="C1573" s="235" t="s">
        <v>250</v>
      </c>
      <c r="D1573" s="235" t="s">
        <v>230</v>
      </c>
      <c r="E1573"/>
      <c r="F1573" s="126"/>
      <c r="G1573" s="236"/>
      <c r="H1573"/>
      <c r="I1573" t="s">
        <v>107</v>
      </c>
      <c r="J1573" s="236"/>
      <c r="K1573"/>
      <c r="L1573"/>
      <c r="M1573"/>
      <c r="N1573"/>
      <c r="O1573"/>
      <c r="P1573"/>
      <c r="Q1573"/>
      <c r="U1573"/>
      <c r="V1573">
        <v>0</v>
      </c>
      <c r="W1573" s="236"/>
      <c r="X1573"/>
      <c r="Y1573"/>
      <c r="Z1573"/>
      <c r="AA1573"/>
      <c r="AB1573"/>
      <c r="AC1573"/>
      <c r="AD1573"/>
      <c r="AE1573"/>
      <c r="AF1573"/>
      <c r="AG1573"/>
      <c r="AH1573" s="115" t="s">
        <v>4308</v>
      </c>
      <c r="AI1573" s="115" t="e">
        <f>VLOOKUP(A1573,'[2]دراسات قانونية'!$A$3:$E$600,1,0)</f>
        <v>#N/A</v>
      </c>
    </row>
    <row r="1574" spans="1:35" ht="18" x14ac:dyDescent="0.25">
      <c r="A1574" s="235">
        <v>320058</v>
      </c>
      <c r="B1574" s="235" t="s">
        <v>5984</v>
      </c>
      <c r="C1574" s="235" t="s">
        <v>546</v>
      </c>
      <c r="D1574" s="235" t="s">
        <v>293</v>
      </c>
      <c r="E1574"/>
      <c r="F1574" s="126"/>
      <c r="G1574" s="236"/>
      <c r="H1574"/>
      <c r="I1574" t="s">
        <v>107</v>
      </c>
      <c r="J1574" s="236"/>
      <c r="K1574"/>
      <c r="L1574"/>
      <c r="M1574"/>
      <c r="N1574"/>
      <c r="O1574"/>
      <c r="P1574"/>
      <c r="Q1574"/>
      <c r="U1574"/>
      <c r="V1574" t="s">
        <v>4335</v>
      </c>
      <c r="W1574" s="236"/>
      <c r="X1574"/>
      <c r="Y1574"/>
      <c r="Z1574"/>
      <c r="AA1574"/>
      <c r="AB1574"/>
      <c r="AC1574"/>
      <c r="AD1574"/>
      <c r="AE1574"/>
      <c r="AF1574"/>
      <c r="AG1574"/>
      <c r="AH1574" s="115" t="s">
        <v>4308</v>
      </c>
      <c r="AI1574" s="115" t="e">
        <f>VLOOKUP(A1574,'[2]دراسات قانونية'!$A$3:$E$600,1,0)</f>
        <v>#N/A</v>
      </c>
    </row>
    <row r="1575" spans="1:35" ht="18" hidden="1" x14ac:dyDescent="0.25">
      <c r="A1575" s="235">
        <v>320061</v>
      </c>
      <c r="B1575" s="235" t="s">
        <v>5985</v>
      </c>
      <c r="C1575" s="235" t="s">
        <v>263</v>
      </c>
      <c r="D1575" s="235" t="s">
        <v>1242</v>
      </c>
      <c r="E1575"/>
      <c r="F1575" s="126"/>
      <c r="G1575" s="236"/>
      <c r="H1575"/>
      <c r="I1575" t="s">
        <v>129</v>
      </c>
      <c r="J1575" s="236"/>
      <c r="K1575"/>
      <c r="L1575"/>
      <c r="M1575"/>
      <c r="N1575"/>
      <c r="O1575"/>
      <c r="P1575"/>
      <c r="Q1575"/>
      <c r="U1575"/>
      <c r="V1575" t="s">
        <v>4335</v>
      </c>
      <c r="W1575" s="236"/>
      <c r="X1575"/>
      <c r="Y1575"/>
      <c r="Z1575"/>
      <c r="AA1575"/>
      <c r="AB1575"/>
      <c r="AC1575"/>
      <c r="AD1575"/>
      <c r="AE1575"/>
      <c r="AF1575"/>
      <c r="AG1575"/>
      <c r="AH1575" s="115" t="s">
        <v>4308</v>
      </c>
    </row>
    <row r="1576" spans="1:35" hidden="1" x14ac:dyDescent="0.25">
      <c r="A1576" s="115">
        <v>320062</v>
      </c>
      <c r="B1576" s="115" t="s">
        <v>1876</v>
      </c>
      <c r="C1576" s="115" t="s">
        <v>244</v>
      </c>
      <c r="D1576" s="115" t="s">
        <v>257</v>
      </c>
      <c r="E1576" s="115" t="s">
        <v>76</v>
      </c>
      <c r="F1576" s="237">
        <v>29994</v>
      </c>
      <c r="G1576" s="115" t="s">
        <v>18</v>
      </c>
      <c r="H1576" s="115" t="s">
        <v>19</v>
      </c>
      <c r="I1576" t="s">
        <v>199</v>
      </c>
      <c r="J1576" s="115" t="s">
        <v>15</v>
      </c>
      <c r="L1576" s="115" t="s">
        <v>18</v>
      </c>
      <c r="U1576"/>
      <c r="V1576" t="s">
        <v>4334</v>
      </c>
    </row>
    <row r="1577" spans="1:35" hidden="1" x14ac:dyDescent="0.25">
      <c r="A1577">
        <v>320064</v>
      </c>
      <c r="B1577" t="s">
        <v>5986</v>
      </c>
      <c r="C1577" t="s">
        <v>5837</v>
      </c>
      <c r="D1577" t="s">
        <v>433</v>
      </c>
      <c r="E1577"/>
      <c r="F1577" s="126"/>
      <c r="G1577"/>
      <c r="H1577"/>
      <c r="I1577" t="s">
        <v>129</v>
      </c>
      <c r="J1577"/>
      <c r="K1577"/>
      <c r="L1577"/>
      <c r="M1577"/>
      <c r="N1577"/>
      <c r="O1577"/>
      <c r="P1577"/>
      <c r="Q1577"/>
      <c r="U1577"/>
      <c r="V1577" t="s">
        <v>4334</v>
      </c>
      <c r="W1577"/>
      <c r="X1577"/>
      <c r="Y1577"/>
      <c r="Z1577"/>
      <c r="AA1577"/>
      <c r="AB1577"/>
      <c r="AC1577"/>
      <c r="AD1577"/>
      <c r="AE1577"/>
      <c r="AF1577"/>
      <c r="AG1577"/>
      <c r="AH1577" s="115" t="s">
        <v>4308</v>
      </c>
    </row>
    <row r="1578" spans="1:35" hidden="1" x14ac:dyDescent="0.25">
      <c r="A1578">
        <v>320086</v>
      </c>
      <c r="B1578" t="s">
        <v>5987</v>
      </c>
      <c r="C1578" t="s">
        <v>609</v>
      </c>
      <c r="D1578" t="s">
        <v>756</v>
      </c>
      <c r="E1578" t="s">
        <v>77</v>
      </c>
      <c r="F1578" s="126"/>
      <c r="G1578"/>
      <c r="H1578" t="s">
        <v>16</v>
      </c>
      <c r="I1578" t="s">
        <v>129</v>
      </c>
      <c r="J1578"/>
      <c r="K1578"/>
      <c r="L1578"/>
      <c r="M1578"/>
      <c r="N1578"/>
      <c r="O1578"/>
      <c r="P1578"/>
      <c r="Q1578"/>
      <c r="U1578"/>
      <c r="V1578" t="s">
        <v>4424</v>
      </c>
      <c r="W1578" t="s">
        <v>4308</v>
      </c>
      <c r="X1578" t="s">
        <v>4308</v>
      </c>
      <c r="Y1578"/>
      <c r="Z1578" t="s">
        <v>4308</v>
      </c>
      <c r="AA1578" t="s">
        <v>4308</v>
      </c>
      <c r="AB1578" t="s">
        <v>4308</v>
      </c>
      <c r="AC1578" t="s">
        <v>4308</v>
      </c>
      <c r="AD1578" t="s">
        <v>4308</v>
      </c>
      <c r="AE1578" t="s">
        <v>4308</v>
      </c>
      <c r="AF1578" t="s">
        <v>4308</v>
      </c>
      <c r="AG1578" t="s">
        <v>4308</v>
      </c>
      <c r="AH1578" s="115" t="s">
        <v>4308</v>
      </c>
    </row>
    <row r="1579" spans="1:35" ht="18" hidden="1" x14ac:dyDescent="0.25">
      <c r="A1579" s="235">
        <v>320104</v>
      </c>
      <c r="B1579" s="235" t="s">
        <v>5988</v>
      </c>
      <c r="C1579" s="235" t="s">
        <v>1048</v>
      </c>
      <c r="D1579" s="235" t="s">
        <v>1242</v>
      </c>
      <c r="E1579"/>
      <c r="F1579" s="126"/>
      <c r="G1579" s="236"/>
      <c r="H1579"/>
      <c r="I1579" t="s">
        <v>129</v>
      </c>
      <c r="J1579" s="236"/>
      <c r="K1579"/>
      <c r="L1579"/>
      <c r="M1579"/>
      <c r="N1579"/>
      <c r="O1579"/>
      <c r="P1579"/>
      <c r="Q1579"/>
      <c r="U1579"/>
      <c r="V1579" t="s">
        <v>4334</v>
      </c>
      <c r="W1579" s="236"/>
      <c r="X1579"/>
      <c r="Y1579"/>
      <c r="Z1579"/>
      <c r="AA1579"/>
      <c r="AB1579"/>
      <c r="AC1579"/>
      <c r="AD1579"/>
      <c r="AE1579"/>
      <c r="AF1579"/>
      <c r="AG1579"/>
      <c r="AH1579" s="115" t="s">
        <v>4308</v>
      </c>
    </row>
    <row r="1580" spans="1:35" ht="18" x14ac:dyDescent="0.25">
      <c r="A1580" s="235">
        <v>320115</v>
      </c>
      <c r="B1580" s="235" t="s">
        <v>5989</v>
      </c>
      <c r="C1580" s="235" t="s">
        <v>212</v>
      </c>
      <c r="D1580" s="235" t="s">
        <v>372</v>
      </c>
      <c r="E1580"/>
      <c r="F1580" s="126"/>
      <c r="G1580" s="236"/>
      <c r="H1580"/>
      <c r="I1580" t="s">
        <v>107</v>
      </c>
      <c r="J1580" s="236"/>
      <c r="K1580"/>
      <c r="L1580"/>
      <c r="M1580"/>
      <c r="N1580"/>
      <c r="O1580"/>
      <c r="P1580"/>
      <c r="Q1580"/>
      <c r="U1580"/>
      <c r="V1580" t="s">
        <v>4334</v>
      </c>
      <c r="W1580" s="236"/>
      <c r="X1580"/>
      <c r="Y1580"/>
      <c r="Z1580"/>
      <c r="AA1580"/>
      <c r="AB1580"/>
      <c r="AC1580"/>
      <c r="AD1580"/>
      <c r="AE1580"/>
      <c r="AF1580"/>
      <c r="AG1580"/>
      <c r="AH1580" s="115" t="s">
        <v>4308</v>
      </c>
      <c r="AI1580" s="115" t="e">
        <f>VLOOKUP(A1580,'[2]دراسات قانونية'!$A$3:$E$600,1,0)</f>
        <v>#N/A</v>
      </c>
    </row>
    <row r="1581" spans="1:35" ht="18" hidden="1" x14ac:dyDescent="0.25">
      <c r="A1581" s="235">
        <v>320119</v>
      </c>
      <c r="B1581" s="235" t="s">
        <v>5990</v>
      </c>
      <c r="C1581" s="235" t="s">
        <v>5991</v>
      </c>
      <c r="D1581" s="235" t="s">
        <v>1944</v>
      </c>
      <c r="E1581"/>
      <c r="F1581" s="126"/>
      <c r="G1581" s="236"/>
      <c r="H1581"/>
      <c r="I1581" t="s">
        <v>199</v>
      </c>
      <c r="J1581" s="236"/>
      <c r="K1581"/>
      <c r="L1581"/>
      <c r="M1581"/>
      <c r="N1581"/>
      <c r="O1581"/>
      <c r="P1581"/>
      <c r="Q1581"/>
      <c r="U1581"/>
      <c r="V1581" t="s">
        <v>4337</v>
      </c>
      <c r="W1581" s="236"/>
      <c r="X1581"/>
      <c r="Y1581"/>
      <c r="Z1581"/>
      <c r="AA1581"/>
      <c r="AB1581"/>
      <c r="AC1581"/>
      <c r="AD1581"/>
      <c r="AE1581"/>
      <c r="AF1581"/>
      <c r="AG1581"/>
      <c r="AH1581" s="115" t="s">
        <v>4308</v>
      </c>
    </row>
    <row r="1582" spans="1:35" ht="18" x14ac:dyDescent="0.25">
      <c r="A1582" s="235">
        <v>320120</v>
      </c>
      <c r="B1582" s="235" t="s">
        <v>5992</v>
      </c>
      <c r="C1582" s="235" t="s">
        <v>227</v>
      </c>
      <c r="D1582" s="235" t="s">
        <v>1242</v>
      </c>
      <c r="E1582"/>
      <c r="F1582" s="126"/>
      <c r="G1582" s="236"/>
      <c r="H1582"/>
      <c r="I1582" t="s">
        <v>107</v>
      </c>
      <c r="J1582" s="236"/>
      <c r="K1582"/>
      <c r="L1582"/>
      <c r="M1582"/>
      <c r="N1582"/>
      <c r="O1582"/>
      <c r="P1582"/>
      <c r="Q1582"/>
      <c r="U1582"/>
      <c r="V1582">
        <v>0</v>
      </c>
      <c r="W1582" s="236"/>
      <c r="X1582"/>
      <c r="Y1582"/>
      <c r="Z1582"/>
      <c r="AA1582"/>
      <c r="AB1582"/>
      <c r="AC1582"/>
      <c r="AD1582"/>
      <c r="AE1582"/>
      <c r="AF1582"/>
      <c r="AG1582"/>
      <c r="AH1582" s="115" t="s">
        <v>4308</v>
      </c>
      <c r="AI1582" s="115" t="e">
        <f>VLOOKUP(A1582,'[2]دراسات قانونية'!$A$3:$E$600,1,0)</f>
        <v>#N/A</v>
      </c>
    </row>
    <row r="1583" spans="1:35" ht="18" hidden="1" x14ac:dyDescent="0.25">
      <c r="A1583" s="235">
        <v>320121</v>
      </c>
      <c r="B1583" s="235" t="s">
        <v>5993</v>
      </c>
      <c r="C1583" s="235" t="s">
        <v>279</v>
      </c>
      <c r="D1583" s="235" t="s">
        <v>1242</v>
      </c>
      <c r="E1583"/>
      <c r="F1583" s="126"/>
      <c r="G1583" s="236"/>
      <c r="H1583"/>
      <c r="I1583" t="s">
        <v>129</v>
      </c>
      <c r="J1583" s="236"/>
      <c r="K1583"/>
      <c r="L1583"/>
      <c r="M1583"/>
      <c r="N1583"/>
      <c r="O1583"/>
      <c r="P1583"/>
      <c r="Q1583"/>
      <c r="U1583"/>
      <c r="V1583" t="s">
        <v>4335</v>
      </c>
      <c r="W1583" s="236"/>
      <c r="X1583"/>
      <c r="Y1583"/>
      <c r="Z1583"/>
      <c r="AA1583"/>
      <c r="AB1583"/>
      <c r="AC1583"/>
      <c r="AD1583"/>
      <c r="AE1583"/>
      <c r="AF1583"/>
      <c r="AG1583"/>
      <c r="AH1583" s="115" t="s">
        <v>4308</v>
      </c>
    </row>
    <row r="1584" spans="1:35" ht="18" x14ac:dyDescent="0.25">
      <c r="A1584" s="235">
        <v>320129</v>
      </c>
      <c r="B1584" s="235" t="s">
        <v>5994</v>
      </c>
      <c r="C1584" s="235" t="s">
        <v>317</v>
      </c>
      <c r="D1584" s="235" t="s">
        <v>293</v>
      </c>
      <c r="E1584"/>
      <c r="F1584" s="126"/>
      <c r="G1584" s="236"/>
      <c r="H1584"/>
      <c r="I1584" t="s">
        <v>107</v>
      </c>
      <c r="J1584" s="236"/>
      <c r="K1584"/>
      <c r="L1584"/>
      <c r="M1584"/>
      <c r="N1584"/>
      <c r="O1584"/>
      <c r="P1584"/>
      <c r="Q1584"/>
      <c r="U1584"/>
      <c r="V1584" t="s">
        <v>4335</v>
      </c>
      <c r="W1584" s="236"/>
      <c r="X1584"/>
      <c r="Y1584"/>
      <c r="Z1584"/>
      <c r="AA1584"/>
      <c r="AB1584"/>
      <c r="AC1584"/>
      <c r="AD1584"/>
      <c r="AE1584"/>
      <c r="AF1584"/>
      <c r="AG1584"/>
      <c r="AH1584" s="115" t="s">
        <v>4308</v>
      </c>
      <c r="AI1584" s="115" t="e">
        <f>VLOOKUP(A1584,'[2]دراسات قانونية'!$A$3:$E$600,1,0)</f>
        <v>#N/A</v>
      </c>
    </row>
    <row r="1585" spans="1:35" hidden="1" x14ac:dyDescent="0.25">
      <c r="A1585" s="115">
        <v>320143</v>
      </c>
      <c r="B1585" s="115" t="s">
        <v>3996</v>
      </c>
      <c r="C1585" s="115" t="s">
        <v>212</v>
      </c>
      <c r="D1585" s="115" t="s">
        <v>3997</v>
      </c>
      <c r="E1585" s="115" t="s">
        <v>76</v>
      </c>
      <c r="F1585" s="237">
        <v>33184</v>
      </c>
      <c r="G1585" s="115" t="s">
        <v>3998</v>
      </c>
      <c r="H1585" s="115" t="s">
        <v>16</v>
      </c>
      <c r="I1585" t="s">
        <v>199</v>
      </c>
      <c r="J1585" s="115" t="s">
        <v>1226</v>
      </c>
      <c r="L1585" s="115" t="s">
        <v>55</v>
      </c>
      <c r="U1585"/>
      <c r="V1585">
        <v>0</v>
      </c>
    </row>
    <row r="1586" spans="1:35" ht="18" x14ac:dyDescent="0.25">
      <c r="A1586" s="235">
        <v>320145</v>
      </c>
      <c r="B1586" s="235" t="s">
        <v>5995</v>
      </c>
      <c r="C1586" s="235" t="s">
        <v>212</v>
      </c>
      <c r="D1586" s="235" t="s">
        <v>1242</v>
      </c>
      <c r="E1586"/>
      <c r="F1586" s="126"/>
      <c r="G1586" s="236"/>
      <c r="H1586"/>
      <c r="I1586" t="s">
        <v>107</v>
      </c>
      <c r="J1586" s="236"/>
      <c r="K1586"/>
      <c r="L1586"/>
      <c r="M1586"/>
      <c r="N1586"/>
      <c r="O1586"/>
      <c r="P1586"/>
      <c r="Q1586"/>
      <c r="U1586"/>
      <c r="V1586" t="s">
        <v>4335</v>
      </c>
      <c r="W1586" s="236"/>
      <c r="X1586"/>
      <c r="Y1586"/>
      <c r="Z1586"/>
      <c r="AA1586"/>
      <c r="AB1586"/>
      <c r="AC1586"/>
      <c r="AD1586"/>
      <c r="AE1586"/>
      <c r="AF1586"/>
      <c r="AG1586"/>
      <c r="AH1586" s="115" t="s">
        <v>4308</v>
      </c>
      <c r="AI1586" s="115" t="e">
        <f>VLOOKUP(A1586,'[2]دراسات قانونية'!$A$3:$E$600,1,0)</f>
        <v>#N/A</v>
      </c>
    </row>
    <row r="1587" spans="1:35" hidden="1" x14ac:dyDescent="0.25">
      <c r="A1587" s="115">
        <v>320148</v>
      </c>
      <c r="B1587" s="115" t="s">
        <v>1976</v>
      </c>
      <c r="C1587" s="115" t="s">
        <v>664</v>
      </c>
      <c r="D1587" s="115" t="s">
        <v>366</v>
      </c>
      <c r="E1587" s="115" t="s">
        <v>76</v>
      </c>
      <c r="F1587" s="237">
        <v>34200</v>
      </c>
      <c r="G1587" s="115" t="s">
        <v>18</v>
      </c>
      <c r="H1587" s="115" t="s">
        <v>16</v>
      </c>
      <c r="I1587" t="s">
        <v>199</v>
      </c>
      <c r="J1587" s="115" t="s">
        <v>1226</v>
      </c>
      <c r="L1587" s="115" t="s">
        <v>73</v>
      </c>
      <c r="U1587"/>
      <c r="V1587" t="s">
        <v>4335</v>
      </c>
    </row>
    <row r="1588" spans="1:35" hidden="1" x14ac:dyDescent="0.25">
      <c r="A1588" s="115">
        <v>320153</v>
      </c>
      <c r="B1588" s="115" t="s">
        <v>3999</v>
      </c>
      <c r="C1588" s="115" t="s">
        <v>339</v>
      </c>
      <c r="D1588" s="115" t="s">
        <v>4000</v>
      </c>
      <c r="E1588" s="115" t="s">
        <v>76</v>
      </c>
      <c r="F1588" s="237">
        <v>30102</v>
      </c>
      <c r="G1588" s="115" t="s">
        <v>18</v>
      </c>
      <c r="H1588" s="115" t="s">
        <v>16</v>
      </c>
      <c r="I1588" t="s">
        <v>199</v>
      </c>
      <c r="J1588" s="115" t="s">
        <v>1226</v>
      </c>
      <c r="L1588" s="115" t="s">
        <v>30</v>
      </c>
      <c r="U1588"/>
      <c r="V1588">
        <v>0</v>
      </c>
    </row>
    <row r="1589" spans="1:35" ht="18" hidden="1" x14ac:dyDescent="0.25">
      <c r="A1589" s="235">
        <v>320158</v>
      </c>
      <c r="B1589" s="235" t="s">
        <v>5996</v>
      </c>
      <c r="C1589" s="235" t="s">
        <v>250</v>
      </c>
      <c r="D1589" s="235" t="s">
        <v>1242</v>
      </c>
      <c r="E1589"/>
      <c r="F1589" s="126"/>
      <c r="G1589" s="236"/>
      <c r="H1589"/>
      <c r="I1589" t="s">
        <v>199</v>
      </c>
      <c r="J1589" s="236"/>
      <c r="K1589"/>
      <c r="L1589"/>
      <c r="M1589"/>
      <c r="N1589"/>
      <c r="O1589"/>
      <c r="P1589"/>
      <c r="Q1589"/>
      <c r="U1589"/>
      <c r="V1589" t="s">
        <v>4329</v>
      </c>
      <c r="W1589" s="236"/>
      <c r="X1589"/>
      <c r="Y1589"/>
      <c r="Z1589"/>
      <c r="AA1589"/>
      <c r="AB1589"/>
      <c r="AC1589"/>
      <c r="AD1589"/>
      <c r="AE1589"/>
      <c r="AF1589"/>
      <c r="AG1589"/>
      <c r="AH1589" s="115" t="s">
        <v>4308</v>
      </c>
    </row>
    <row r="1590" spans="1:35" hidden="1" x14ac:dyDescent="0.25">
      <c r="A1590">
        <v>320162</v>
      </c>
      <c r="B1590" t="s">
        <v>5997</v>
      </c>
      <c r="C1590" t="s">
        <v>361</v>
      </c>
      <c r="D1590" t="s">
        <v>1242</v>
      </c>
      <c r="E1590" t="s">
        <v>76</v>
      </c>
      <c r="F1590" s="126"/>
      <c r="G1590"/>
      <c r="H1590" t="s">
        <v>16</v>
      </c>
      <c r="I1590" t="s">
        <v>129</v>
      </c>
      <c r="J1590"/>
      <c r="K1590"/>
      <c r="L1590"/>
      <c r="M1590"/>
      <c r="N1590"/>
      <c r="O1590"/>
      <c r="P1590"/>
      <c r="Q1590"/>
      <c r="U1590"/>
      <c r="V1590" t="s">
        <v>4414</v>
      </c>
      <c r="W1590"/>
      <c r="X1590"/>
      <c r="Y1590"/>
      <c r="Z1590"/>
      <c r="AA1590" t="s">
        <v>4308</v>
      </c>
      <c r="AB1590" t="s">
        <v>4308</v>
      </c>
      <c r="AC1590" t="s">
        <v>4308</v>
      </c>
      <c r="AD1590" t="s">
        <v>4308</v>
      </c>
      <c r="AE1590" t="s">
        <v>4308</v>
      </c>
      <c r="AF1590" t="s">
        <v>4308</v>
      </c>
      <c r="AG1590" t="s">
        <v>4308</v>
      </c>
      <c r="AH1590" s="115" t="s">
        <v>4308</v>
      </c>
    </row>
    <row r="1591" spans="1:35" ht="18" hidden="1" x14ac:dyDescent="0.25">
      <c r="A1591" s="235">
        <v>320191</v>
      </c>
      <c r="B1591" s="235" t="s">
        <v>5998</v>
      </c>
      <c r="C1591" s="235" t="s">
        <v>499</v>
      </c>
      <c r="D1591" s="235" t="s">
        <v>5999</v>
      </c>
      <c r="E1591"/>
      <c r="F1591" s="126"/>
      <c r="G1591" s="236"/>
      <c r="H1591"/>
      <c r="I1591" t="s">
        <v>199</v>
      </c>
      <c r="J1591" s="236"/>
      <c r="K1591"/>
      <c r="L1591"/>
      <c r="M1591"/>
      <c r="N1591"/>
      <c r="O1591"/>
      <c r="P1591"/>
      <c r="Q1591"/>
      <c r="U1591"/>
      <c r="V1591" t="s">
        <v>4335</v>
      </c>
      <c r="W1591" s="236"/>
      <c r="X1591"/>
      <c r="Y1591"/>
      <c r="Z1591"/>
      <c r="AA1591"/>
      <c r="AB1591"/>
      <c r="AC1591"/>
      <c r="AD1591"/>
      <c r="AE1591"/>
      <c r="AF1591"/>
      <c r="AG1591"/>
      <c r="AH1591" s="115" t="s">
        <v>4308</v>
      </c>
    </row>
    <row r="1592" spans="1:35" ht="18" hidden="1" x14ac:dyDescent="0.25">
      <c r="A1592" s="235">
        <v>320192</v>
      </c>
      <c r="B1592" s="235" t="s">
        <v>6000</v>
      </c>
      <c r="C1592" s="235" t="s">
        <v>361</v>
      </c>
      <c r="D1592" s="235" t="s">
        <v>641</v>
      </c>
      <c r="E1592"/>
      <c r="F1592" s="126"/>
      <c r="G1592" s="236"/>
      <c r="H1592"/>
      <c r="I1592" t="s">
        <v>136</v>
      </c>
      <c r="J1592" s="236"/>
      <c r="K1592"/>
      <c r="L1592"/>
      <c r="M1592"/>
      <c r="N1592"/>
      <c r="O1592"/>
      <c r="P1592"/>
      <c r="Q1592"/>
      <c r="R1592" s="115">
        <v>9678</v>
      </c>
      <c r="S1592" s="115">
        <v>45742</v>
      </c>
      <c r="T1592" s="115">
        <v>135000</v>
      </c>
      <c r="U1592"/>
      <c r="V1592">
        <v>0</v>
      </c>
      <c r="W1592" s="236"/>
      <c r="X1592"/>
      <c r="Y1592"/>
      <c r="Z1592"/>
      <c r="AA1592"/>
      <c r="AB1592"/>
      <c r="AC1592"/>
      <c r="AD1592"/>
      <c r="AE1592"/>
      <c r="AF1592"/>
      <c r="AG1592"/>
    </row>
    <row r="1593" spans="1:35" hidden="1" x14ac:dyDescent="0.25">
      <c r="A1593">
        <v>320199</v>
      </c>
      <c r="B1593" t="s">
        <v>6001</v>
      </c>
      <c r="C1593" t="s">
        <v>339</v>
      </c>
      <c r="D1593" t="s">
        <v>1116</v>
      </c>
      <c r="E1593" t="s">
        <v>76</v>
      </c>
      <c r="F1593" s="126">
        <v>33147</v>
      </c>
      <c r="G1593" t="s">
        <v>586</v>
      </c>
      <c r="H1593" t="s">
        <v>16</v>
      </c>
      <c r="I1593" t="s">
        <v>136</v>
      </c>
      <c r="J1593" t="s">
        <v>15</v>
      </c>
      <c r="K1593"/>
      <c r="L1593" t="s">
        <v>30</v>
      </c>
      <c r="M1593"/>
      <c r="N1593"/>
      <c r="O1593"/>
      <c r="P1593"/>
      <c r="Q1593"/>
      <c r="U1593"/>
      <c r="V1593" t="s">
        <v>4414</v>
      </c>
      <c r="W1593"/>
      <c r="X1593"/>
      <c r="Y1593"/>
      <c r="Z1593"/>
      <c r="AA1593"/>
      <c r="AB1593"/>
      <c r="AC1593"/>
      <c r="AD1593"/>
      <c r="AE1593" t="s">
        <v>4308</v>
      </c>
      <c r="AF1593" t="s">
        <v>4308</v>
      </c>
      <c r="AG1593" t="s">
        <v>4308</v>
      </c>
      <c r="AH1593" s="115" t="s">
        <v>4308</v>
      </c>
    </row>
    <row r="1594" spans="1:35" x14ac:dyDescent="0.25">
      <c r="A1594" s="115">
        <v>320207</v>
      </c>
      <c r="B1594" s="115" t="s">
        <v>1445</v>
      </c>
      <c r="C1594" s="115" t="s">
        <v>227</v>
      </c>
      <c r="D1594" s="115" t="s">
        <v>410</v>
      </c>
      <c r="E1594" s="115" t="s">
        <v>77</v>
      </c>
      <c r="F1594" s="237">
        <v>27353</v>
      </c>
      <c r="G1594" s="115" t="s">
        <v>6002</v>
      </c>
      <c r="H1594" s="115" t="s">
        <v>16</v>
      </c>
      <c r="I1594" t="s">
        <v>107</v>
      </c>
      <c r="J1594" s="115" t="s">
        <v>1226</v>
      </c>
      <c r="L1594" s="115" t="s">
        <v>18</v>
      </c>
      <c r="U1594"/>
      <c r="V1594" t="s">
        <v>4332</v>
      </c>
      <c r="AE1594" s="115" t="s">
        <v>4308</v>
      </c>
      <c r="AF1594" s="115" t="s">
        <v>4308</v>
      </c>
      <c r="AG1594" s="115" t="s">
        <v>4308</v>
      </c>
      <c r="AH1594" s="115" t="s">
        <v>4308</v>
      </c>
      <c r="AI1594" s="115" t="e">
        <f>VLOOKUP(A1594,'[2]دراسات قانونية'!$A$3:$E$600,1,0)</f>
        <v>#N/A</v>
      </c>
    </row>
    <row r="1595" spans="1:35" hidden="1" x14ac:dyDescent="0.25">
      <c r="A1595">
        <v>320208</v>
      </c>
      <c r="B1595" t="s">
        <v>6003</v>
      </c>
      <c r="C1595" t="s">
        <v>252</v>
      </c>
      <c r="D1595" t="s">
        <v>6004</v>
      </c>
      <c r="E1595" t="s">
        <v>77</v>
      </c>
      <c r="F1595" s="126"/>
      <c r="G1595"/>
      <c r="H1595" t="s">
        <v>16</v>
      </c>
      <c r="I1595" t="s">
        <v>129</v>
      </c>
      <c r="J1595"/>
      <c r="K1595"/>
      <c r="L1595"/>
      <c r="M1595"/>
      <c r="N1595"/>
      <c r="O1595"/>
      <c r="P1595"/>
      <c r="Q1595"/>
      <c r="U1595"/>
      <c r="V1595" t="s">
        <v>4424</v>
      </c>
      <c r="W1595"/>
      <c r="X1595"/>
      <c r="Y1595"/>
      <c r="Z1595"/>
      <c r="AA1595" t="s">
        <v>4308</v>
      </c>
      <c r="AB1595" t="s">
        <v>4308</v>
      </c>
      <c r="AC1595" t="s">
        <v>4308</v>
      </c>
      <c r="AD1595" t="s">
        <v>4308</v>
      </c>
      <c r="AE1595" t="s">
        <v>4308</v>
      </c>
      <c r="AF1595" t="s">
        <v>4308</v>
      </c>
      <c r="AG1595" t="s">
        <v>4308</v>
      </c>
      <c r="AH1595" s="115" t="s">
        <v>4308</v>
      </c>
    </row>
    <row r="1596" spans="1:35" ht="18" hidden="1" x14ac:dyDescent="0.25">
      <c r="A1596" s="235">
        <v>320211</v>
      </c>
      <c r="B1596" s="235" t="s">
        <v>6005</v>
      </c>
      <c r="C1596" s="235" t="s">
        <v>287</v>
      </c>
      <c r="D1596" s="235" t="s">
        <v>1242</v>
      </c>
      <c r="E1596"/>
      <c r="F1596" s="126"/>
      <c r="G1596" s="236"/>
      <c r="H1596"/>
      <c r="I1596" t="s">
        <v>129</v>
      </c>
      <c r="J1596" s="236"/>
      <c r="K1596"/>
      <c r="L1596"/>
      <c r="M1596"/>
      <c r="N1596"/>
      <c r="O1596"/>
      <c r="P1596"/>
      <c r="Q1596"/>
      <c r="U1596"/>
      <c r="V1596" t="s">
        <v>4335</v>
      </c>
      <c r="W1596" s="236"/>
      <c r="X1596"/>
      <c r="Y1596"/>
      <c r="Z1596"/>
      <c r="AA1596"/>
      <c r="AB1596"/>
      <c r="AC1596"/>
      <c r="AD1596"/>
      <c r="AE1596"/>
      <c r="AF1596"/>
      <c r="AG1596"/>
      <c r="AH1596" s="115" t="s">
        <v>4308</v>
      </c>
    </row>
    <row r="1597" spans="1:35" hidden="1" x14ac:dyDescent="0.25">
      <c r="A1597" s="115">
        <v>320213</v>
      </c>
      <c r="B1597" s="115" t="s">
        <v>3478</v>
      </c>
      <c r="C1597" s="115" t="s">
        <v>2359</v>
      </c>
      <c r="D1597" s="115" t="s">
        <v>741</v>
      </c>
      <c r="E1597" s="115" t="s">
        <v>76</v>
      </c>
      <c r="F1597" s="237">
        <v>33800</v>
      </c>
      <c r="G1597" s="115" t="s">
        <v>61</v>
      </c>
      <c r="H1597" s="115" t="s">
        <v>16</v>
      </c>
      <c r="I1597" t="s">
        <v>199</v>
      </c>
      <c r="J1597" s="115" t="s">
        <v>1226</v>
      </c>
      <c r="L1597" s="115" t="s">
        <v>18</v>
      </c>
      <c r="U1597"/>
      <c r="V1597" t="s">
        <v>16623</v>
      </c>
    </row>
    <row r="1598" spans="1:35" ht="18" hidden="1" x14ac:dyDescent="0.25">
      <c r="A1598" s="235">
        <v>320217</v>
      </c>
      <c r="B1598" s="235" t="s">
        <v>6006</v>
      </c>
      <c r="C1598" s="235" t="s">
        <v>212</v>
      </c>
      <c r="D1598" s="235" t="s">
        <v>491</v>
      </c>
      <c r="E1598"/>
      <c r="F1598" s="126"/>
      <c r="G1598" s="236"/>
      <c r="H1598"/>
      <c r="I1598" t="s">
        <v>136</v>
      </c>
      <c r="J1598" s="236"/>
      <c r="K1598"/>
      <c r="L1598"/>
      <c r="M1598"/>
      <c r="N1598"/>
      <c r="O1598"/>
      <c r="P1598"/>
      <c r="Q1598"/>
      <c r="U1598"/>
      <c r="V1598" t="s">
        <v>4335</v>
      </c>
      <c r="W1598" s="236"/>
      <c r="X1598"/>
      <c r="Y1598"/>
      <c r="Z1598"/>
      <c r="AA1598"/>
      <c r="AB1598"/>
      <c r="AC1598"/>
      <c r="AD1598"/>
      <c r="AE1598"/>
      <c r="AF1598"/>
      <c r="AG1598"/>
      <c r="AH1598" s="115" t="s">
        <v>4308</v>
      </c>
    </row>
    <row r="1599" spans="1:35" ht="18" hidden="1" x14ac:dyDescent="0.25">
      <c r="A1599" s="235">
        <v>320222</v>
      </c>
      <c r="B1599" s="235" t="s">
        <v>6007</v>
      </c>
      <c r="C1599" s="235" t="s">
        <v>523</v>
      </c>
      <c r="D1599" s="235" t="s">
        <v>1242</v>
      </c>
      <c r="E1599"/>
      <c r="F1599" s="126"/>
      <c r="G1599" s="236"/>
      <c r="H1599"/>
      <c r="I1599" t="s">
        <v>136</v>
      </c>
      <c r="J1599" s="236"/>
      <c r="K1599"/>
      <c r="L1599"/>
      <c r="M1599"/>
      <c r="N1599"/>
      <c r="O1599"/>
      <c r="P1599"/>
      <c r="Q1599"/>
      <c r="U1599"/>
      <c r="V1599" t="s">
        <v>4335</v>
      </c>
      <c r="W1599" s="236"/>
      <c r="X1599"/>
      <c r="Y1599"/>
      <c r="Z1599"/>
      <c r="AA1599"/>
      <c r="AB1599"/>
      <c r="AC1599"/>
      <c r="AD1599"/>
      <c r="AE1599"/>
      <c r="AF1599"/>
      <c r="AG1599"/>
      <c r="AH1599" s="115" t="s">
        <v>4308</v>
      </c>
    </row>
    <row r="1600" spans="1:35" ht="18" hidden="1" x14ac:dyDescent="0.25">
      <c r="A1600" s="235">
        <v>320228</v>
      </c>
      <c r="B1600" s="235" t="s">
        <v>6008</v>
      </c>
      <c r="C1600" s="235" t="s">
        <v>438</v>
      </c>
      <c r="D1600" s="235" t="s">
        <v>1128</v>
      </c>
      <c r="E1600"/>
      <c r="F1600" s="126"/>
      <c r="G1600" s="236"/>
      <c r="H1600"/>
      <c r="I1600" t="s">
        <v>129</v>
      </c>
      <c r="J1600" s="236"/>
      <c r="K1600"/>
      <c r="L1600"/>
      <c r="M1600"/>
      <c r="N1600"/>
      <c r="O1600"/>
      <c r="P1600"/>
      <c r="Q1600"/>
      <c r="U1600"/>
      <c r="V1600">
        <v>0</v>
      </c>
      <c r="W1600" s="236"/>
      <c r="X1600"/>
      <c r="Y1600"/>
      <c r="Z1600"/>
      <c r="AA1600"/>
      <c r="AB1600"/>
      <c r="AC1600"/>
      <c r="AD1600"/>
      <c r="AE1600"/>
      <c r="AF1600"/>
      <c r="AG1600"/>
    </row>
    <row r="1601" spans="1:35" ht="18" hidden="1" x14ac:dyDescent="0.25">
      <c r="A1601" s="235">
        <v>320238</v>
      </c>
      <c r="B1601" s="235" t="s">
        <v>6009</v>
      </c>
      <c r="C1601" s="235" t="s">
        <v>821</v>
      </c>
      <c r="D1601" s="235" t="s">
        <v>1242</v>
      </c>
      <c r="E1601"/>
      <c r="F1601" s="126"/>
      <c r="G1601" s="236"/>
      <c r="H1601"/>
      <c r="I1601" t="s">
        <v>129</v>
      </c>
      <c r="J1601" s="236"/>
      <c r="K1601"/>
      <c r="L1601"/>
      <c r="M1601"/>
      <c r="N1601"/>
      <c r="O1601"/>
      <c r="P1601"/>
      <c r="Q1601"/>
      <c r="U1601"/>
      <c r="V1601" t="s">
        <v>4335</v>
      </c>
      <c r="W1601" s="236"/>
      <c r="X1601"/>
      <c r="Y1601"/>
      <c r="Z1601"/>
      <c r="AA1601"/>
      <c r="AB1601"/>
      <c r="AC1601"/>
      <c r="AD1601"/>
      <c r="AE1601"/>
      <c r="AF1601"/>
      <c r="AG1601"/>
      <c r="AH1601" s="115" t="s">
        <v>4308</v>
      </c>
    </row>
    <row r="1602" spans="1:35" ht="18" hidden="1" x14ac:dyDescent="0.25">
      <c r="A1602" s="235">
        <v>320239</v>
      </c>
      <c r="B1602" s="235" t="s">
        <v>6010</v>
      </c>
      <c r="C1602" s="235" t="s">
        <v>212</v>
      </c>
      <c r="D1602" s="235" t="s">
        <v>1242</v>
      </c>
      <c r="E1602"/>
      <c r="F1602" s="126"/>
      <c r="G1602" s="236"/>
      <c r="H1602"/>
      <c r="I1602" t="s">
        <v>129</v>
      </c>
      <c r="J1602" s="236"/>
      <c r="K1602"/>
      <c r="L1602"/>
      <c r="M1602"/>
      <c r="N1602"/>
      <c r="O1602"/>
      <c r="P1602"/>
      <c r="Q1602"/>
      <c r="U1602"/>
      <c r="V1602" t="s">
        <v>4335</v>
      </c>
      <c r="W1602" s="236"/>
      <c r="X1602"/>
      <c r="Y1602"/>
      <c r="Z1602"/>
      <c r="AA1602"/>
      <c r="AB1602"/>
      <c r="AC1602"/>
      <c r="AD1602"/>
      <c r="AE1602"/>
      <c r="AF1602"/>
      <c r="AG1602"/>
      <c r="AH1602" s="115" t="s">
        <v>4308</v>
      </c>
    </row>
    <row r="1603" spans="1:35" hidden="1" x14ac:dyDescent="0.25">
      <c r="A1603">
        <v>320242</v>
      </c>
      <c r="B1603" t="s">
        <v>6011</v>
      </c>
      <c r="C1603" t="s">
        <v>332</v>
      </c>
      <c r="D1603" t="s">
        <v>1426</v>
      </c>
      <c r="E1603" t="s">
        <v>76</v>
      </c>
      <c r="F1603" s="126">
        <v>28109</v>
      </c>
      <c r="G1603" t="s">
        <v>18</v>
      </c>
      <c r="H1603" t="s">
        <v>16</v>
      </c>
      <c r="I1603" t="s">
        <v>136</v>
      </c>
      <c r="J1603"/>
      <c r="K1603"/>
      <c r="L1603"/>
      <c r="M1603"/>
      <c r="N1603"/>
      <c r="O1603"/>
      <c r="P1603"/>
      <c r="Q1603"/>
      <c r="U1603"/>
      <c r="V1603" t="s">
        <v>4336</v>
      </c>
      <c r="W1603"/>
      <c r="X1603"/>
      <c r="Y1603"/>
      <c r="Z1603"/>
      <c r="AA1603"/>
      <c r="AB1603"/>
      <c r="AC1603"/>
      <c r="AD1603" t="s">
        <v>4308</v>
      </c>
      <c r="AE1603" t="s">
        <v>4308</v>
      </c>
      <c r="AF1603" t="s">
        <v>4308</v>
      </c>
      <c r="AG1603" t="s">
        <v>4308</v>
      </c>
      <c r="AH1603" s="115" t="s">
        <v>4308</v>
      </c>
    </row>
    <row r="1604" spans="1:35" hidden="1" x14ac:dyDescent="0.25">
      <c r="A1604" s="115">
        <v>320244</v>
      </c>
      <c r="B1604" s="115" t="s">
        <v>3479</v>
      </c>
      <c r="C1604" s="115" t="s">
        <v>231</v>
      </c>
      <c r="D1604" s="115" t="s">
        <v>3480</v>
      </c>
      <c r="E1604" s="115" t="s">
        <v>76</v>
      </c>
      <c r="F1604" s="237">
        <v>33854</v>
      </c>
      <c r="G1604" s="115" t="s">
        <v>18</v>
      </c>
      <c r="H1604" s="115" t="s">
        <v>16</v>
      </c>
      <c r="I1604" t="s">
        <v>199</v>
      </c>
      <c r="U1604"/>
      <c r="V1604" t="s">
        <v>16623</v>
      </c>
      <c r="AD1604" s="115" t="s">
        <v>4308</v>
      </c>
      <c r="AE1604" s="115" t="s">
        <v>4308</v>
      </c>
      <c r="AF1604" s="115" t="s">
        <v>4308</v>
      </c>
      <c r="AG1604" s="115" t="s">
        <v>4308</v>
      </c>
      <c r="AH1604" s="115" t="s">
        <v>4308</v>
      </c>
    </row>
    <row r="1605" spans="1:35" ht="18" hidden="1" x14ac:dyDescent="0.25">
      <c r="A1605" s="235">
        <v>320248</v>
      </c>
      <c r="B1605" s="235" t="s">
        <v>6012</v>
      </c>
      <c r="C1605" s="235" t="s">
        <v>512</v>
      </c>
      <c r="D1605" s="235"/>
      <c r="E1605"/>
      <c r="F1605" s="126"/>
      <c r="G1605" s="236"/>
      <c r="H1605"/>
      <c r="I1605" t="s">
        <v>199</v>
      </c>
      <c r="J1605" s="236"/>
      <c r="K1605"/>
      <c r="L1605"/>
      <c r="M1605"/>
      <c r="N1605"/>
      <c r="O1605"/>
      <c r="P1605"/>
      <c r="Q1605"/>
      <c r="U1605"/>
      <c r="V1605">
        <v>0</v>
      </c>
      <c r="W1605" s="236"/>
      <c r="X1605"/>
      <c r="Y1605"/>
      <c r="Z1605"/>
      <c r="AA1605"/>
      <c r="AB1605"/>
      <c r="AC1605"/>
      <c r="AD1605"/>
      <c r="AE1605"/>
      <c r="AF1605"/>
      <c r="AG1605"/>
      <c r="AH1605" s="115" t="s">
        <v>4308</v>
      </c>
    </row>
    <row r="1606" spans="1:35" hidden="1" x14ac:dyDescent="0.25">
      <c r="A1606">
        <v>320272</v>
      </c>
      <c r="B1606" t="s">
        <v>6013</v>
      </c>
      <c r="C1606" t="s">
        <v>295</v>
      </c>
      <c r="D1606" t="s">
        <v>275</v>
      </c>
      <c r="E1606" t="s">
        <v>76</v>
      </c>
      <c r="F1606" s="126">
        <v>30564</v>
      </c>
      <c r="G1606" t="s">
        <v>18</v>
      </c>
      <c r="H1606" t="s">
        <v>16</v>
      </c>
      <c r="I1606" t="s">
        <v>129</v>
      </c>
      <c r="J1606" t="s">
        <v>1226</v>
      </c>
      <c r="K1606"/>
      <c r="L1606" t="s">
        <v>18</v>
      </c>
      <c r="M1606"/>
      <c r="N1606"/>
      <c r="O1606"/>
      <c r="P1606"/>
      <c r="Q1606"/>
      <c r="U1606"/>
      <c r="V1606" t="s">
        <v>4334</v>
      </c>
      <c r="W1606"/>
      <c r="X1606"/>
      <c r="Y1606"/>
      <c r="Z1606"/>
      <c r="AA1606"/>
      <c r="AB1606"/>
      <c r="AC1606"/>
      <c r="AD1606"/>
      <c r="AE1606"/>
      <c r="AF1606"/>
      <c r="AG1606"/>
      <c r="AH1606" s="115" t="s">
        <v>4308</v>
      </c>
    </row>
    <row r="1607" spans="1:35" ht="18" hidden="1" x14ac:dyDescent="0.25">
      <c r="A1607" s="235">
        <v>320273</v>
      </c>
      <c r="B1607" s="235" t="s">
        <v>6014</v>
      </c>
      <c r="C1607" s="235" t="s">
        <v>356</v>
      </c>
      <c r="D1607" s="235" t="s">
        <v>1242</v>
      </c>
      <c r="E1607"/>
      <c r="F1607" s="126"/>
      <c r="G1607" s="236"/>
      <c r="H1607"/>
      <c r="I1607" t="s">
        <v>199</v>
      </c>
      <c r="J1607" s="236"/>
      <c r="K1607"/>
      <c r="L1607"/>
      <c r="M1607"/>
      <c r="N1607"/>
      <c r="O1607"/>
      <c r="P1607"/>
      <c r="Q1607"/>
      <c r="U1607"/>
      <c r="V1607">
        <v>0</v>
      </c>
      <c r="W1607" s="236"/>
      <c r="X1607"/>
      <c r="Y1607"/>
      <c r="Z1607"/>
      <c r="AA1607"/>
      <c r="AB1607"/>
      <c r="AC1607"/>
      <c r="AD1607"/>
      <c r="AE1607"/>
      <c r="AF1607"/>
      <c r="AG1607"/>
      <c r="AH1607" s="115" t="s">
        <v>4308</v>
      </c>
    </row>
    <row r="1608" spans="1:35" ht="18" hidden="1" x14ac:dyDescent="0.25">
      <c r="A1608" s="235">
        <v>320280</v>
      </c>
      <c r="B1608" s="235" t="s">
        <v>6015</v>
      </c>
      <c r="C1608" s="235" t="s">
        <v>250</v>
      </c>
      <c r="D1608" s="235" t="s">
        <v>1242</v>
      </c>
      <c r="E1608"/>
      <c r="F1608" s="126"/>
      <c r="G1608" s="236"/>
      <c r="H1608"/>
      <c r="I1608" t="s">
        <v>136</v>
      </c>
      <c r="J1608" s="236"/>
      <c r="K1608"/>
      <c r="L1608"/>
      <c r="M1608"/>
      <c r="N1608"/>
      <c r="O1608"/>
      <c r="P1608"/>
      <c r="Q1608"/>
      <c r="U1608"/>
      <c r="V1608" t="s">
        <v>4334</v>
      </c>
      <c r="W1608" s="236"/>
      <c r="X1608"/>
      <c r="Y1608"/>
      <c r="Z1608"/>
      <c r="AA1608"/>
      <c r="AB1608"/>
      <c r="AC1608"/>
      <c r="AD1608"/>
      <c r="AE1608"/>
      <c r="AF1608"/>
      <c r="AG1608"/>
      <c r="AH1608" s="115" t="s">
        <v>4308</v>
      </c>
    </row>
    <row r="1609" spans="1:35" ht="18" x14ac:dyDescent="0.25">
      <c r="A1609" s="235">
        <v>320293</v>
      </c>
      <c r="B1609" s="235" t="s">
        <v>1254</v>
      </c>
      <c r="C1609" s="235" t="s">
        <v>227</v>
      </c>
      <c r="D1609" s="235" t="s">
        <v>1299</v>
      </c>
      <c r="E1609"/>
      <c r="F1609" s="126"/>
      <c r="G1609" s="236"/>
      <c r="H1609"/>
      <c r="I1609" t="s">
        <v>107</v>
      </c>
      <c r="J1609" s="236"/>
      <c r="K1609"/>
      <c r="L1609"/>
      <c r="M1609"/>
      <c r="N1609"/>
      <c r="O1609"/>
      <c r="P1609"/>
      <c r="Q1609"/>
      <c r="U1609"/>
      <c r="V1609" t="s">
        <v>4335</v>
      </c>
      <c r="W1609" s="236"/>
      <c r="X1609"/>
      <c r="Y1609"/>
      <c r="Z1609"/>
      <c r="AA1609"/>
      <c r="AB1609"/>
      <c r="AC1609"/>
      <c r="AD1609"/>
      <c r="AE1609"/>
      <c r="AF1609"/>
      <c r="AG1609"/>
      <c r="AH1609" s="115" t="s">
        <v>4308</v>
      </c>
      <c r="AI1609" s="115" t="e">
        <f>VLOOKUP(A1609,'[2]دراسات قانونية'!$A$3:$E$600,1,0)</f>
        <v>#N/A</v>
      </c>
    </row>
    <row r="1610" spans="1:35" hidden="1" x14ac:dyDescent="0.25">
      <c r="A1610">
        <v>320297</v>
      </c>
      <c r="B1610" t="s">
        <v>6016</v>
      </c>
      <c r="C1610" t="s">
        <v>625</v>
      </c>
      <c r="D1610" t="s">
        <v>420</v>
      </c>
      <c r="E1610"/>
      <c r="F1610" s="126"/>
      <c r="G1610"/>
      <c r="H1610"/>
      <c r="I1610" t="s">
        <v>136</v>
      </c>
      <c r="J1610"/>
      <c r="K1610"/>
      <c r="L1610"/>
      <c r="M1610"/>
      <c r="N1610"/>
      <c r="O1610"/>
      <c r="P1610"/>
      <c r="Q1610"/>
      <c r="U1610"/>
      <c r="V1610" t="s">
        <v>4335</v>
      </c>
      <c r="W1610"/>
      <c r="X1610"/>
      <c r="Y1610"/>
      <c r="Z1610"/>
      <c r="AA1610"/>
      <c r="AB1610"/>
      <c r="AC1610"/>
      <c r="AD1610"/>
      <c r="AE1610"/>
      <c r="AF1610"/>
      <c r="AG1610"/>
      <c r="AH1610" s="115" t="s">
        <v>4308</v>
      </c>
    </row>
    <row r="1611" spans="1:35" ht="18" x14ac:dyDescent="0.25">
      <c r="A1611" s="235">
        <v>320298</v>
      </c>
      <c r="B1611" s="235" t="s">
        <v>4922</v>
      </c>
      <c r="C1611" s="235" t="s">
        <v>664</v>
      </c>
      <c r="D1611" s="235" t="s">
        <v>532</v>
      </c>
      <c r="E1611"/>
      <c r="F1611" s="126"/>
      <c r="G1611" s="236"/>
      <c r="H1611"/>
      <c r="I1611" t="s">
        <v>107</v>
      </c>
      <c r="J1611" s="236"/>
      <c r="K1611"/>
      <c r="L1611"/>
      <c r="M1611"/>
      <c r="N1611"/>
      <c r="O1611"/>
      <c r="P1611"/>
      <c r="Q1611"/>
      <c r="U1611"/>
      <c r="V1611">
        <v>0</v>
      </c>
      <c r="W1611" s="236"/>
      <c r="X1611"/>
      <c r="Y1611"/>
      <c r="Z1611"/>
      <c r="AA1611"/>
      <c r="AB1611"/>
      <c r="AC1611"/>
      <c r="AD1611"/>
      <c r="AE1611"/>
      <c r="AF1611"/>
      <c r="AG1611"/>
      <c r="AH1611" s="115" t="s">
        <v>4308</v>
      </c>
      <c r="AI1611" s="115" t="e">
        <f>VLOOKUP(A1611,'[2]دراسات قانونية'!$A$3:$E$600,1,0)</f>
        <v>#N/A</v>
      </c>
    </row>
    <row r="1612" spans="1:35" ht="18" hidden="1" x14ac:dyDescent="0.25">
      <c r="A1612" s="235">
        <v>320300</v>
      </c>
      <c r="B1612" s="235" t="s">
        <v>1446</v>
      </c>
      <c r="C1612" s="235" t="s">
        <v>227</v>
      </c>
      <c r="D1612" s="235" t="s">
        <v>430</v>
      </c>
      <c r="E1612"/>
      <c r="F1612" s="126"/>
      <c r="G1612" s="236"/>
      <c r="H1612"/>
      <c r="I1612" t="s">
        <v>199</v>
      </c>
      <c r="J1612" s="236"/>
      <c r="K1612"/>
      <c r="L1612"/>
      <c r="M1612"/>
      <c r="N1612"/>
      <c r="O1612"/>
      <c r="P1612"/>
      <c r="Q1612"/>
      <c r="U1612"/>
      <c r="V1612">
        <v>0</v>
      </c>
      <c r="W1612" s="236"/>
      <c r="X1612"/>
      <c r="Y1612"/>
      <c r="Z1612"/>
      <c r="AA1612"/>
      <c r="AB1612"/>
      <c r="AC1612"/>
      <c r="AD1612"/>
      <c r="AE1612"/>
      <c r="AF1612"/>
      <c r="AG1612"/>
      <c r="AH1612" s="115" t="s">
        <v>4308</v>
      </c>
    </row>
    <row r="1613" spans="1:35" ht="18" x14ac:dyDescent="0.25">
      <c r="A1613" s="235">
        <v>320301</v>
      </c>
      <c r="B1613" s="235" t="s">
        <v>1446</v>
      </c>
      <c r="C1613" s="235" t="s">
        <v>546</v>
      </c>
      <c r="D1613" s="235"/>
      <c r="E1613"/>
      <c r="F1613" s="126"/>
      <c r="G1613" s="236"/>
      <c r="H1613"/>
      <c r="I1613" t="s">
        <v>107</v>
      </c>
      <c r="J1613" s="236"/>
      <c r="K1613"/>
      <c r="L1613"/>
      <c r="M1613"/>
      <c r="N1613"/>
      <c r="O1613"/>
      <c r="P1613"/>
      <c r="Q1613"/>
      <c r="U1613"/>
      <c r="V1613" t="s">
        <v>4335</v>
      </c>
      <c r="W1613" s="236"/>
      <c r="X1613"/>
      <c r="Y1613"/>
      <c r="Z1613"/>
      <c r="AA1613"/>
      <c r="AB1613"/>
      <c r="AC1613"/>
      <c r="AD1613"/>
      <c r="AE1613"/>
      <c r="AF1613"/>
      <c r="AG1613"/>
      <c r="AH1613" s="115" t="s">
        <v>4308</v>
      </c>
      <c r="AI1613" s="115" t="e">
        <f>VLOOKUP(A1613,'[2]دراسات قانونية'!$A$3:$E$600,1,0)</f>
        <v>#N/A</v>
      </c>
    </row>
    <row r="1614" spans="1:35" hidden="1" x14ac:dyDescent="0.25">
      <c r="A1614" s="115">
        <v>320305</v>
      </c>
      <c r="B1614" s="115" t="s">
        <v>1784</v>
      </c>
      <c r="C1614" s="115" t="s">
        <v>980</v>
      </c>
      <c r="D1614" s="115" t="s">
        <v>1087</v>
      </c>
      <c r="E1614" s="115" t="s">
        <v>76</v>
      </c>
      <c r="F1614" s="237">
        <v>33623</v>
      </c>
      <c r="G1614" s="115" t="s">
        <v>18</v>
      </c>
      <c r="H1614" s="115" t="s">
        <v>16</v>
      </c>
      <c r="I1614" t="s">
        <v>199</v>
      </c>
      <c r="J1614" s="115" t="s">
        <v>1226</v>
      </c>
      <c r="L1614" s="115" t="s">
        <v>18</v>
      </c>
      <c r="U1614"/>
      <c r="V1614" t="s">
        <v>4336</v>
      </c>
    </row>
    <row r="1615" spans="1:35" hidden="1" x14ac:dyDescent="0.25">
      <c r="A1615">
        <v>320312</v>
      </c>
      <c r="B1615" t="s">
        <v>6017</v>
      </c>
      <c r="C1615" t="s">
        <v>489</v>
      </c>
      <c r="D1615" t="s">
        <v>1931</v>
      </c>
      <c r="E1615" t="s">
        <v>76</v>
      </c>
      <c r="F1615" s="126">
        <v>33989</v>
      </c>
      <c r="G1615" t="s">
        <v>6018</v>
      </c>
      <c r="H1615" t="s">
        <v>16</v>
      </c>
      <c r="I1615" t="s">
        <v>129</v>
      </c>
      <c r="J1615" t="s">
        <v>1226</v>
      </c>
      <c r="K1615"/>
      <c r="L1615" t="s">
        <v>67</v>
      </c>
      <c r="M1615"/>
      <c r="N1615"/>
      <c r="O1615"/>
      <c r="P1615"/>
      <c r="Q1615"/>
      <c r="U1615"/>
      <c r="V1615" t="s">
        <v>4334</v>
      </c>
      <c r="W1615"/>
      <c r="X1615"/>
      <c r="Y1615"/>
      <c r="Z1615"/>
      <c r="AA1615"/>
      <c r="AB1615"/>
      <c r="AC1615"/>
      <c r="AD1615"/>
      <c r="AE1615" t="s">
        <v>4308</v>
      </c>
      <c r="AF1615" t="s">
        <v>4308</v>
      </c>
      <c r="AG1615" t="s">
        <v>4308</v>
      </c>
      <c r="AH1615" s="115" t="s">
        <v>4308</v>
      </c>
    </row>
    <row r="1616" spans="1:35" ht="18" x14ac:dyDescent="0.25">
      <c r="A1616" s="235">
        <v>320316</v>
      </c>
      <c r="B1616" s="235" t="s">
        <v>6019</v>
      </c>
      <c r="C1616" s="235" t="s">
        <v>324</v>
      </c>
      <c r="D1616" s="235" t="s">
        <v>300</v>
      </c>
      <c r="E1616"/>
      <c r="F1616" s="126"/>
      <c r="G1616" s="236"/>
      <c r="H1616"/>
      <c r="I1616" t="s">
        <v>107</v>
      </c>
      <c r="J1616" s="236"/>
      <c r="K1616"/>
      <c r="L1616"/>
      <c r="M1616"/>
      <c r="N1616"/>
      <c r="O1616"/>
      <c r="P1616"/>
      <c r="Q1616"/>
      <c r="U1616"/>
      <c r="V1616"/>
      <c r="W1616" s="236"/>
      <c r="X1616"/>
      <c r="Y1616"/>
      <c r="Z1616"/>
      <c r="AA1616"/>
      <c r="AB1616"/>
      <c r="AC1616"/>
      <c r="AD1616"/>
      <c r="AE1616"/>
      <c r="AF1616"/>
      <c r="AG1616"/>
      <c r="AI1616" s="115">
        <f>VLOOKUP(A1616,'[2]دراسات قانونية'!$A$3:$E$600,1,0)</f>
        <v>320316</v>
      </c>
    </row>
    <row r="1617" spans="1:35" ht="18" x14ac:dyDescent="0.25">
      <c r="A1617" s="235">
        <v>320322</v>
      </c>
      <c r="B1617" s="235" t="s">
        <v>6020</v>
      </c>
      <c r="C1617" s="235" t="s">
        <v>231</v>
      </c>
      <c r="D1617" s="235" t="s">
        <v>298</v>
      </c>
      <c r="E1617"/>
      <c r="F1617" s="126"/>
      <c r="G1617" s="236"/>
      <c r="H1617"/>
      <c r="I1617" t="s">
        <v>107</v>
      </c>
      <c r="J1617" s="236"/>
      <c r="K1617"/>
      <c r="L1617"/>
      <c r="M1617"/>
      <c r="N1617"/>
      <c r="O1617"/>
      <c r="P1617"/>
      <c r="Q1617"/>
      <c r="U1617"/>
      <c r="V1617" t="s">
        <v>4335</v>
      </c>
      <c r="W1617" s="236"/>
      <c r="X1617"/>
      <c r="Y1617"/>
      <c r="Z1617"/>
      <c r="AA1617"/>
      <c r="AB1617"/>
      <c r="AC1617"/>
      <c r="AD1617"/>
      <c r="AE1617"/>
      <c r="AF1617"/>
      <c r="AG1617"/>
      <c r="AH1617" s="115" t="s">
        <v>4308</v>
      </c>
      <c r="AI1617" s="115" t="e">
        <f>VLOOKUP(A1617,'[2]دراسات قانونية'!$A$3:$E$600,1,0)</f>
        <v>#N/A</v>
      </c>
    </row>
    <row r="1618" spans="1:35" hidden="1" x14ac:dyDescent="0.25">
      <c r="A1618" s="115">
        <v>320327</v>
      </c>
      <c r="B1618" s="115" t="s">
        <v>1379</v>
      </c>
      <c r="C1618" s="115" t="s">
        <v>340</v>
      </c>
      <c r="D1618" s="115" t="s">
        <v>485</v>
      </c>
      <c r="E1618" s="115" t="s">
        <v>76</v>
      </c>
      <c r="F1618" s="237">
        <v>30397</v>
      </c>
      <c r="G1618" s="115" t="s">
        <v>18</v>
      </c>
      <c r="H1618" s="115" t="s">
        <v>16</v>
      </c>
      <c r="I1618" t="s">
        <v>199</v>
      </c>
      <c r="J1618" s="115" t="s">
        <v>15</v>
      </c>
      <c r="L1618" s="115" t="s">
        <v>18</v>
      </c>
      <c r="U1618"/>
      <c r="V1618" t="s">
        <v>4334</v>
      </c>
    </row>
    <row r="1619" spans="1:35" hidden="1" x14ac:dyDescent="0.25">
      <c r="A1619" s="115">
        <v>320332</v>
      </c>
      <c r="B1619" s="115" t="s">
        <v>1250</v>
      </c>
      <c r="C1619" s="115" t="s">
        <v>1246</v>
      </c>
      <c r="D1619" s="115" t="s">
        <v>1251</v>
      </c>
      <c r="E1619" s="115" t="s">
        <v>76</v>
      </c>
      <c r="F1619" s="237">
        <v>33817</v>
      </c>
      <c r="G1619" s="115" t="s">
        <v>1252</v>
      </c>
      <c r="H1619" s="115" t="s">
        <v>16</v>
      </c>
      <c r="I1619" t="s">
        <v>199</v>
      </c>
      <c r="U1619"/>
      <c r="V1619" t="s">
        <v>4329</v>
      </c>
      <c r="AH1619" s="115" t="s">
        <v>4308</v>
      </c>
    </row>
    <row r="1620" spans="1:35" hidden="1" x14ac:dyDescent="0.25">
      <c r="A1620" s="115">
        <v>320334</v>
      </c>
      <c r="B1620" s="115" t="s">
        <v>1307</v>
      </c>
      <c r="C1620" s="115" t="s">
        <v>324</v>
      </c>
      <c r="D1620" s="115" t="s">
        <v>230</v>
      </c>
      <c r="E1620" s="115" t="s">
        <v>76</v>
      </c>
      <c r="F1620" s="237">
        <v>30003</v>
      </c>
      <c r="G1620" s="115" t="s">
        <v>225</v>
      </c>
      <c r="H1620" s="115" t="s">
        <v>16</v>
      </c>
      <c r="I1620" t="s">
        <v>199</v>
      </c>
      <c r="U1620"/>
      <c r="V1620" t="s">
        <v>4414</v>
      </c>
      <c r="AF1620" s="115" t="s">
        <v>4308</v>
      </c>
      <c r="AG1620" s="115" t="s">
        <v>4308</v>
      </c>
      <c r="AH1620" s="115" t="s">
        <v>4308</v>
      </c>
    </row>
    <row r="1621" spans="1:35" hidden="1" x14ac:dyDescent="0.25">
      <c r="A1621" s="115">
        <v>320336</v>
      </c>
      <c r="B1621" s="115" t="s">
        <v>3481</v>
      </c>
      <c r="C1621" s="115" t="s">
        <v>650</v>
      </c>
      <c r="D1621" s="115" t="s">
        <v>3095</v>
      </c>
      <c r="E1621" s="115" t="s">
        <v>76</v>
      </c>
      <c r="F1621" s="237">
        <v>33970</v>
      </c>
      <c r="G1621" s="115" t="s">
        <v>18</v>
      </c>
      <c r="H1621" s="115" t="s">
        <v>16</v>
      </c>
      <c r="I1621" t="s">
        <v>199</v>
      </c>
      <c r="J1621" s="115" t="s">
        <v>1226</v>
      </c>
      <c r="L1621" s="115" t="s">
        <v>73</v>
      </c>
      <c r="U1621"/>
      <c r="V1621" t="s">
        <v>16623</v>
      </c>
      <c r="AH1621" s="115" t="s">
        <v>4308</v>
      </c>
    </row>
    <row r="1622" spans="1:35" hidden="1" x14ac:dyDescent="0.25">
      <c r="A1622">
        <v>320342</v>
      </c>
      <c r="B1622" t="s">
        <v>6021</v>
      </c>
      <c r="C1622" t="s">
        <v>348</v>
      </c>
      <c r="D1622" t="s">
        <v>1087</v>
      </c>
      <c r="E1622"/>
      <c r="F1622" s="126"/>
      <c r="G1622"/>
      <c r="H1622"/>
      <c r="I1622" t="s">
        <v>5306</v>
      </c>
      <c r="J1622"/>
      <c r="K1622"/>
      <c r="L1622"/>
      <c r="M1622"/>
      <c r="N1622"/>
      <c r="O1622"/>
      <c r="P1622"/>
      <c r="Q1622"/>
      <c r="U1622"/>
      <c r="V1622" t="s">
        <v>4335</v>
      </c>
      <c r="W1622"/>
      <c r="X1622"/>
      <c r="Y1622"/>
      <c r="Z1622"/>
      <c r="AA1622"/>
      <c r="AB1622"/>
      <c r="AC1622"/>
      <c r="AD1622"/>
      <c r="AE1622"/>
      <c r="AF1622"/>
      <c r="AG1622"/>
      <c r="AH1622" s="115" t="s">
        <v>4308</v>
      </c>
    </row>
    <row r="1623" spans="1:35" ht="18" hidden="1" x14ac:dyDescent="0.25">
      <c r="A1623" s="235">
        <v>320346</v>
      </c>
      <c r="B1623" s="235" t="s">
        <v>6022</v>
      </c>
      <c r="C1623" s="235" t="s">
        <v>1011</v>
      </c>
      <c r="D1623" s="235" t="s">
        <v>1242</v>
      </c>
      <c r="E1623"/>
      <c r="F1623" s="126"/>
      <c r="G1623" s="236"/>
      <c r="H1623"/>
      <c r="I1623" t="s">
        <v>129</v>
      </c>
      <c r="J1623" s="236"/>
      <c r="K1623"/>
      <c r="L1623"/>
      <c r="M1623"/>
      <c r="N1623"/>
      <c r="O1623"/>
      <c r="P1623"/>
      <c r="Q1623"/>
      <c r="U1623"/>
      <c r="V1623" t="s">
        <v>4335</v>
      </c>
      <c r="W1623" s="236"/>
      <c r="X1623"/>
      <c r="Y1623"/>
      <c r="Z1623"/>
      <c r="AA1623"/>
      <c r="AB1623"/>
      <c r="AC1623"/>
      <c r="AD1623"/>
      <c r="AE1623"/>
      <c r="AF1623"/>
      <c r="AG1623"/>
      <c r="AH1623" s="115" t="s">
        <v>4308</v>
      </c>
    </row>
    <row r="1624" spans="1:35" ht="18" hidden="1" x14ac:dyDescent="0.25">
      <c r="A1624" s="235">
        <v>320348</v>
      </c>
      <c r="B1624" s="235" t="s">
        <v>6023</v>
      </c>
      <c r="C1624" s="235" t="s">
        <v>329</v>
      </c>
      <c r="D1624" s="235" t="s">
        <v>1242</v>
      </c>
      <c r="E1624"/>
      <c r="F1624" s="126"/>
      <c r="G1624" s="236"/>
      <c r="H1624"/>
      <c r="I1624" t="s">
        <v>129</v>
      </c>
      <c r="J1624" s="236"/>
      <c r="K1624"/>
      <c r="L1624"/>
      <c r="M1624"/>
      <c r="N1624"/>
      <c r="O1624"/>
      <c r="P1624"/>
      <c r="Q1624"/>
      <c r="U1624"/>
      <c r="V1624" t="s">
        <v>4335</v>
      </c>
      <c r="W1624" s="236"/>
      <c r="X1624"/>
      <c r="Y1624"/>
      <c r="Z1624"/>
      <c r="AA1624"/>
      <c r="AB1624"/>
      <c r="AC1624"/>
      <c r="AD1624"/>
      <c r="AE1624"/>
      <c r="AF1624"/>
      <c r="AG1624"/>
      <c r="AH1624" s="115" t="s">
        <v>4308</v>
      </c>
    </row>
    <row r="1625" spans="1:35" ht="18" hidden="1" x14ac:dyDescent="0.25">
      <c r="A1625" s="235">
        <v>320349</v>
      </c>
      <c r="B1625" s="235" t="s">
        <v>1449</v>
      </c>
      <c r="C1625" s="235" t="s">
        <v>5871</v>
      </c>
      <c r="D1625" s="235" t="s">
        <v>1242</v>
      </c>
      <c r="E1625"/>
      <c r="F1625" s="126"/>
      <c r="G1625" s="236"/>
      <c r="H1625"/>
      <c r="I1625" t="s">
        <v>129</v>
      </c>
      <c r="J1625" s="236"/>
      <c r="K1625"/>
      <c r="L1625"/>
      <c r="M1625"/>
      <c r="N1625"/>
      <c r="O1625"/>
      <c r="P1625"/>
      <c r="Q1625"/>
      <c r="U1625"/>
      <c r="V1625" t="s">
        <v>4335</v>
      </c>
      <c r="W1625" s="236"/>
      <c r="X1625"/>
      <c r="Y1625"/>
      <c r="Z1625"/>
      <c r="AA1625"/>
      <c r="AB1625"/>
      <c r="AC1625"/>
      <c r="AD1625"/>
      <c r="AE1625"/>
      <c r="AF1625"/>
      <c r="AG1625"/>
    </row>
    <row r="1626" spans="1:35" ht="18" hidden="1" x14ac:dyDescent="0.25">
      <c r="A1626" s="235">
        <v>320351</v>
      </c>
      <c r="B1626" s="235" t="s">
        <v>6024</v>
      </c>
      <c r="C1626" s="235" t="s">
        <v>219</v>
      </c>
      <c r="D1626" s="235" t="s">
        <v>1242</v>
      </c>
      <c r="E1626"/>
      <c r="F1626" s="126"/>
      <c r="G1626" s="236"/>
      <c r="H1626"/>
      <c r="I1626" t="s">
        <v>129</v>
      </c>
      <c r="J1626" s="236"/>
      <c r="K1626"/>
      <c r="L1626"/>
      <c r="M1626"/>
      <c r="N1626"/>
      <c r="O1626"/>
      <c r="P1626"/>
      <c r="Q1626"/>
      <c r="U1626"/>
      <c r="V1626" t="s">
        <v>4335</v>
      </c>
      <c r="W1626" s="236"/>
      <c r="X1626"/>
      <c r="Y1626"/>
      <c r="Z1626"/>
      <c r="AA1626"/>
      <c r="AB1626"/>
      <c r="AC1626"/>
      <c r="AD1626"/>
      <c r="AE1626"/>
      <c r="AF1626"/>
      <c r="AG1626"/>
      <c r="AH1626" s="115" t="s">
        <v>4308</v>
      </c>
    </row>
    <row r="1627" spans="1:35" ht="18" hidden="1" x14ac:dyDescent="0.25">
      <c r="A1627" s="235">
        <v>320357</v>
      </c>
      <c r="B1627" s="235" t="s">
        <v>6025</v>
      </c>
      <c r="C1627" s="235" t="s">
        <v>822</v>
      </c>
      <c r="D1627" s="235" t="s">
        <v>1242</v>
      </c>
      <c r="E1627"/>
      <c r="F1627" s="126"/>
      <c r="G1627" s="236"/>
      <c r="H1627"/>
      <c r="I1627" t="s">
        <v>129</v>
      </c>
      <c r="J1627" s="236"/>
      <c r="K1627"/>
      <c r="L1627"/>
      <c r="M1627"/>
      <c r="N1627"/>
      <c r="O1627"/>
      <c r="P1627"/>
      <c r="Q1627"/>
      <c r="U1627"/>
      <c r="V1627" t="s">
        <v>4337</v>
      </c>
      <c r="W1627" s="236"/>
      <c r="X1627"/>
      <c r="Y1627"/>
      <c r="Z1627"/>
      <c r="AA1627"/>
      <c r="AB1627"/>
      <c r="AC1627"/>
      <c r="AD1627"/>
      <c r="AE1627"/>
      <c r="AF1627"/>
      <c r="AG1627"/>
      <c r="AH1627" s="115" t="s">
        <v>4308</v>
      </c>
    </row>
    <row r="1628" spans="1:35" ht="18" hidden="1" x14ac:dyDescent="0.25">
      <c r="A1628" s="235">
        <v>320358</v>
      </c>
      <c r="B1628" s="235" t="s">
        <v>6026</v>
      </c>
      <c r="C1628" s="235" t="s">
        <v>860</v>
      </c>
      <c r="D1628" s="235" t="s">
        <v>1242</v>
      </c>
      <c r="E1628"/>
      <c r="F1628" s="126"/>
      <c r="G1628" s="236"/>
      <c r="H1628"/>
      <c r="I1628" t="s">
        <v>129</v>
      </c>
      <c r="J1628" s="236"/>
      <c r="K1628"/>
      <c r="L1628"/>
      <c r="M1628"/>
      <c r="N1628"/>
      <c r="O1628"/>
      <c r="P1628"/>
      <c r="Q1628"/>
      <c r="U1628"/>
      <c r="V1628" t="s">
        <v>4335</v>
      </c>
      <c r="W1628" s="236"/>
      <c r="X1628"/>
      <c r="Y1628"/>
      <c r="Z1628"/>
      <c r="AA1628"/>
      <c r="AB1628"/>
      <c r="AC1628"/>
      <c r="AD1628"/>
      <c r="AE1628"/>
      <c r="AF1628"/>
      <c r="AG1628"/>
      <c r="AH1628" s="115" t="s">
        <v>4308</v>
      </c>
    </row>
    <row r="1629" spans="1:35" ht="18" hidden="1" x14ac:dyDescent="0.25">
      <c r="A1629" s="235">
        <v>320363</v>
      </c>
      <c r="B1629" s="235" t="s">
        <v>684</v>
      </c>
      <c r="C1629" s="235" t="s">
        <v>227</v>
      </c>
      <c r="D1629" s="235" t="s">
        <v>1242</v>
      </c>
      <c r="E1629"/>
      <c r="F1629" s="126"/>
      <c r="G1629" s="236"/>
      <c r="H1629"/>
      <c r="I1629" t="s">
        <v>136</v>
      </c>
      <c r="J1629" s="236"/>
      <c r="K1629"/>
      <c r="L1629"/>
      <c r="M1629"/>
      <c r="N1629"/>
      <c r="O1629"/>
      <c r="P1629"/>
      <c r="Q1629"/>
      <c r="U1629"/>
      <c r="V1629" t="s">
        <v>4334</v>
      </c>
      <c r="W1629" s="236"/>
      <c r="X1629"/>
      <c r="Y1629"/>
      <c r="Z1629"/>
      <c r="AA1629"/>
      <c r="AB1629"/>
      <c r="AC1629"/>
      <c r="AD1629"/>
      <c r="AE1629"/>
      <c r="AF1629"/>
      <c r="AG1629"/>
      <c r="AH1629" s="115" t="s">
        <v>4308</v>
      </c>
    </row>
    <row r="1630" spans="1:35" hidden="1" x14ac:dyDescent="0.25">
      <c r="A1630">
        <v>320366</v>
      </c>
      <c r="B1630" t="s">
        <v>6027</v>
      </c>
      <c r="C1630" t="s">
        <v>1436</v>
      </c>
      <c r="D1630" t="s">
        <v>6028</v>
      </c>
      <c r="E1630"/>
      <c r="F1630" s="126"/>
      <c r="G1630"/>
      <c r="H1630"/>
      <c r="I1630" t="s">
        <v>136</v>
      </c>
      <c r="J1630"/>
      <c r="K1630"/>
      <c r="L1630"/>
      <c r="M1630"/>
      <c r="N1630"/>
      <c r="O1630"/>
      <c r="P1630"/>
      <c r="Q1630"/>
      <c r="U1630"/>
      <c r="V1630" t="s">
        <v>4334</v>
      </c>
      <c r="W1630"/>
      <c r="X1630"/>
      <c r="Y1630"/>
      <c r="Z1630"/>
      <c r="AA1630"/>
      <c r="AB1630"/>
      <c r="AC1630"/>
      <c r="AD1630"/>
      <c r="AE1630"/>
      <c r="AF1630"/>
      <c r="AG1630" t="s">
        <v>4308</v>
      </c>
      <c r="AH1630" s="115" t="s">
        <v>4308</v>
      </c>
    </row>
    <row r="1631" spans="1:35" hidden="1" x14ac:dyDescent="0.25">
      <c r="A1631">
        <v>320368</v>
      </c>
      <c r="B1631" t="s">
        <v>6029</v>
      </c>
      <c r="C1631"/>
      <c r="D1631" t="s">
        <v>445</v>
      </c>
      <c r="E1631" t="s">
        <v>76</v>
      </c>
      <c r="F1631" s="126">
        <v>32813</v>
      </c>
      <c r="G1631" t="s">
        <v>918</v>
      </c>
      <c r="H1631" t="s">
        <v>16</v>
      </c>
      <c r="I1631" t="s">
        <v>129</v>
      </c>
      <c r="J1631"/>
      <c r="K1631"/>
      <c r="L1631"/>
      <c r="M1631"/>
      <c r="N1631"/>
      <c r="O1631"/>
      <c r="P1631"/>
      <c r="Q1631"/>
      <c r="U1631"/>
      <c r="V1631" t="s">
        <v>16603</v>
      </c>
      <c r="W1631"/>
      <c r="X1631"/>
      <c r="Y1631"/>
      <c r="Z1631"/>
      <c r="AA1631"/>
      <c r="AB1631"/>
      <c r="AC1631" t="s">
        <v>4308</v>
      </c>
      <c r="AD1631" t="s">
        <v>4308</v>
      </c>
      <c r="AE1631" t="s">
        <v>4308</v>
      </c>
      <c r="AF1631" t="s">
        <v>4308</v>
      </c>
      <c r="AG1631" t="s">
        <v>4308</v>
      </c>
      <c r="AH1631" s="115" t="s">
        <v>4308</v>
      </c>
    </row>
    <row r="1632" spans="1:35" ht="18" hidden="1" x14ac:dyDescent="0.25">
      <c r="A1632" s="235">
        <v>320369</v>
      </c>
      <c r="B1632" s="235" t="s">
        <v>6030</v>
      </c>
      <c r="C1632" s="235" t="e">
        <v>#N/A</v>
      </c>
      <c r="D1632" s="235" t="e">
        <v>#N/A</v>
      </c>
      <c r="E1632"/>
      <c r="F1632" s="126"/>
      <c r="G1632" s="236"/>
      <c r="H1632"/>
      <c r="I1632" t="s">
        <v>129</v>
      </c>
      <c r="J1632" s="236"/>
      <c r="K1632"/>
      <c r="L1632"/>
      <c r="M1632"/>
      <c r="N1632"/>
      <c r="O1632"/>
      <c r="P1632"/>
      <c r="Q1632"/>
      <c r="U1632"/>
      <c r="V1632">
        <v>0</v>
      </c>
      <c r="W1632" s="236"/>
      <c r="X1632"/>
      <c r="Y1632"/>
      <c r="Z1632"/>
      <c r="AA1632"/>
      <c r="AB1632"/>
      <c r="AC1632"/>
      <c r="AD1632"/>
      <c r="AE1632"/>
      <c r="AF1632"/>
      <c r="AG1632"/>
      <c r="AH1632" s="115" t="s">
        <v>4308</v>
      </c>
    </row>
    <row r="1633" spans="1:35" hidden="1" x14ac:dyDescent="0.25">
      <c r="A1633" s="115">
        <v>320372</v>
      </c>
      <c r="B1633" s="115" t="s">
        <v>1523</v>
      </c>
      <c r="C1633" s="115" t="s">
        <v>1524</v>
      </c>
      <c r="D1633" s="115" t="s">
        <v>354</v>
      </c>
      <c r="E1633" s="115" t="s">
        <v>76</v>
      </c>
      <c r="F1633" s="237">
        <v>31827</v>
      </c>
      <c r="G1633" s="115" t="s">
        <v>18</v>
      </c>
      <c r="H1633" s="115" t="s">
        <v>16</v>
      </c>
      <c r="I1633" t="s">
        <v>199</v>
      </c>
      <c r="U1633"/>
      <c r="V1633" t="s">
        <v>4329</v>
      </c>
      <c r="AH1633" s="115" t="s">
        <v>4308</v>
      </c>
    </row>
    <row r="1634" spans="1:35" hidden="1" x14ac:dyDescent="0.25">
      <c r="A1634">
        <v>320381</v>
      </c>
      <c r="B1634" t="s">
        <v>6031</v>
      </c>
      <c r="C1634" t="s">
        <v>364</v>
      </c>
      <c r="D1634" t="s">
        <v>6032</v>
      </c>
      <c r="E1634" t="s">
        <v>76</v>
      </c>
      <c r="F1634" s="126">
        <v>33158</v>
      </c>
      <c r="G1634" t="s">
        <v>18</v>
      </c>
      <c r="H1634" t="s">
        <v>16</v>
      </c>
      <c r="I1634" t="s">
        <v>129</v>
      </c>
      <c r="J1634"/>
      <c r="K1634"/>
      <c r="L1634"/>
      <c r="M1634"/>
      <c r="N1634"/>
      <c r="O1634"/>
      <c r="P1634"/>
      <c r="Q1634"/>
      <c r="U1634"/>
      <c r="V1634" t="s">
        <v>4334</v>
      </c>
      <c r="W1634"/>
      <c r="X1634"/>
      <c r="Y1634"/>
      <c r="Z1634"/>
      <c r="AA1634"/>
      <c r="AB1634"/>
      <c r="AC1634"/>
      <c r="AD1634"/>
      <c r="AE1634"/>
      <c r="AF1634"/>
      <c r="AG1634"/>
      <c r="AH1634" s="115" t="s">
        <v>4308</v>
      </c>
    </row>
    <row r="1635" spans="1:35" hidden="1" x14ac:dyDescent="0.25">
      <c r="A1635">
        <v>320382</v>
      </c>
      <c r="B1635" t="s">
        <v>6033</v>
      </c>
      <c r="C1635" t="s">
        <v>1717</v>
      </c>
      <c r="D1635" t="s">
        <v>365</v>
      </c>
      <c r="E1635"/>
      <c r="F1635" s="126"/>
      <c r="G1635"/>
      <c r="H1635"/>
      <c r="I1635" t="s">
        <v>129</v>
      </c>
      <c r="J1635"/>
      <c r="K1635"/>
      <c r="L1635"/>
      <c r="M1635"/>
      <c r="N1635"/>
      <c r="O1635"/>
      <c r="P1635"/>
      <c r="Q1635"/>
      <c r="U1635"/>
      <c r="V1635" t="s">
        <v>4335</v>
      </c>
      <c r="W1635"/>
      <c r="X1635"/>
      <c r="Y1635"/>
      <c r="Z1635"/>
      <c r="AA1635"/>
      <c r="AB1635"/>
      <c r="AC1635"/>
      <c r="AD1635"/>
      <c r="AE1635"/>
      <c r="AF1635"/>
      <c r="AG1635"/>
      <c r="AH1635" s="115" t="s">
        <v>4308</v>
      </c>
    </row>
    <row r="1636" spans="1:35" hidden="1" x14ac:dyDescent="0.25">
      <c r="A1636" s="115">
        <v>320386</v>
      </c>
      <c r="B1636" s="115" t="s">
        <v>1914</v>
      </c>
      <c r="C1636" s="115" t="s">
        <v>778</v>
      </c>
      <c r="D1636" s="115" t="s">
        <v>276</v>
      </c>
      <c r="E1636" s="115" t="s">
        <v>76</v>
      </c>
      <c r="F1636" s="237">
        <v>33120</v>
      </c>
      <c r="G1636" s="115" t="s">
        <v>18</v>
      </c>
      <c r="H1636" s="115" t="s">
        <v>16</v>
      </c>
      <c r="I1636" t="s">
        <v>199</v>
      </c>
      <c r="J1636" s="115" t="s">
        <v>1226</v>
      </c>
      <c r="L1636" s="115" t="s">
        <v>18</v>
      </c>
      <c r="U1636"/>
      <c r="V1636" t="s">
        <v>16592</v>
      </c>
    </row>
    <row r="1637" spans="1:35" ht="18" x14ac:dyDescent="0.25">
      <c r="A1637" s="235">
        <v>320388</v>
      </c>
      <c r="B1637" s="235" t="s">
        <v>6034</v>
      </c>
      <c r="C1637" s="235" t="s">
        <v>332</v>
      </c>
      <c r="D1637" s="235" t="s">
        <v>1242</v>
      </c>
      <c r="E1637"/>
      <c r="F1637" s="126"/>
      <c r="G1637" s="236"/>
      <c r="H1637"/>
      <c r="I1637" t="s">
        <v>107</v>
      </c>
      <c r="J1637" s="236"/>
      <c r="K1637"/>
      <c r="L1637"/>
      <c r="M1637"/>
      <c r="N1637"/>
      <c r="O1637"/>
      <c r="P1637"/>
      <c r="Q1637"/>
      <c r="U1637"/>
      <c r="V1637" t="s">
        <v>4337</v>
      </c>
      <c r="W1637" s="236"/>
      <c r="X1637"/>
      <c r="Y1637"/>
      <c r="Z1637"/>
      <c r="AA1637"/>
      <c r="AB1637"/>
      <c r="AC1637"/>
      <c r="AD1637"/>
      <c r="AE1637"/>
      <c r="AF1637"/>
      <c r="AG1637"/>
      <c r="AH1637" s="115" t="s">
        <v>4308</v>
      </c>
      <c r="AI1637" s="115" t="e">
        <f>VLOOKUP(A1637,'[2]دراسات قانونية'!$A$3:$E$600,1,0)</f>
        <v>#N/A</v>
      </c>
    </row>
    <row r="1638" spans="1:35" ht="18" hidden="1" x14ac:dyDescent="0.25">
      <c r="A1638" s="235">
        <v>320389</v>
      </c>
      <c r="B1638" s="235" t="s">
        <v>6035</v>
      </c>
      <c r="C1638" s="235" t="s">
        <v>227</v>
      </c>
      <c r="D1638" s="235" t="s">
        <v>1242</v>
      </c>
      <c r="E1638"/>
      <c r="F1638" s="126"/>
      <c r="G1638" s="236"/>
      <c r="H1638"/>
      <c r="I1638" t="s">
        <v>199</v>
      </c>
      <c r="J1638" s="236"/>
      <c r="K1638"/>
      <c r="L1638"/>
      <c r="M1638"/>
      <c r="N1638"/>
      <c r="O1638"/>
      <c r="P1638"/>
      <c r="Q1638"/>
      <c r="U1638"/>
      <c r="V1638" t="s">
        <v>4335</v>
      </c>
      <c r="W1638" s="236"/>
      <c r="X1638"/>
      <c r="Y1638"/>
      <c r="Z1638"/>
      <c r="AA1638"/>
      <c r="AB1638"/>
      <c r="AC1638"/>
      <c r="AD1638"/>
      <c r="AE1638"/>
      <c r="AF1638"/>
      <c r="AG1638"/>
      <c r="AH1638" s="115" t="s">
        <v>4308</v>
      </c>
    </row>
    <row r="1639" spans="1:35" hidden="1" x14ac:dyDescent="0.25">
      <c r="A1639" s="115">
        <v>320394</v>
      </c>
      <c r="B1639" s="115" t="s">
        <v>1742</v>
      </c>
      <c r="C1639" s="115" t="s">
        <v>1129</v>
      </c>
      <c r="D1639" s="115" t="s">
        <v>500</v>
      </c>
      <c r="E1639" s="115" t="s">
        <v>76</v>
      </c>
      <c r="F1639" s="237">
        <v>33534</v>
      </c>
      <c r="G1639" s="115" t="s">
        <v>918</v>
      </c>
      <c r="H1639" s="115" t="s">
        <v>16</v>
      </c>
      <c r="I1639" t="s">
        <v>199</v>
      </c>
      <c r="J1639" s="115" t="s">
        <v>1226</v>
      </c>
      <c r="L1639" s="115" t="s">
        <v>18</v>
      </c>
      <c r="R1639" s="115">
        <v>9126</v>
      </c>
      <c r="S1639" s="115">
        <v>45715</v>
      </c>
      <c r="T1639" s="115">
        <v>100000</v>
      </c>
      <c r="U1639"/>
      <c r="V1639" t="s">
        <v>4337</v>
      </c>
    </row>
    <row r="1640" spans="1:35" hidden="1" x14ac:dyDescent="0.25">
      <c r="A1640">
        <v>320397</v>
      </c>
      <c r="B1640" t="s">
        <v>6036</v>
      </c>
      <c r="C1640" t="s">
        <v>327</v>
      </c>
      <c r="D1640" t="s">
        <v>1242</v>
      </c>
      <c r="E1640" t="s">
        <v>76</v>
      </c>
      <c r="F1640" s="126"/>
      <c r="G1640"/>
      <c r="H1640" t="s">
        <v>16</v>
      </c>
      <c r="I1640" t="s">
        <v>136</v>
      </c>
      <c r="J1640"/>
      <c r="K1640"/>
      <c r="L1640"/>
      <c r="M1640"/>
      <c r="N1640"/>
      <c r="O1640"/>
      <c r="P1640"/>
      <c r="Q1640"/>
      <c r="U1640"/>
      <c r="V1640" t="s">
        <v>4412</v>
      </c>
      <c r="W1640"/>
      <c r="X1640"/>
      <c r="Y1640"/>
      <c r="Z1640"/>
      <c r="AA1640"/>
      <c r="AB1640"/>
      <c r="AC1640"/>
      <c r="AD1640"/>
      <c r="AE1640"/>
      <c r="AF1640"/>
      <c r="AG1640"/>
    </row>
    <row r="1641" spans="1:35" x14ac:dyDescent="0.25">
      <c r="A1641" s="115">
        <v>320398</v>
      </c>
      <c r="B1641" s="115" t="s">
        <v>6037</v>
      </c>
      <c r="C1641" s="115" t="s">
        <v>377</v>
      </c>
      <c r="D1641" s="115" t="s">
        <v>1294</v>
      </c>
      <c r="F1641" s="237"/>
      <c r="I1641" t="s">
        <v>107</v>
      </c>
      <c r="U1641"/>
      <c r="V1641" t="s">
        <v>4338</v>
      </c>
      <c r="AI1641" s="115" t="e">
        <f>VLOOKUP(A1641,'[2]دراسات قانونية'!$A$3:$E$600,1,0)</f>
        <v>#N/A</v>
      </c>
    </row>
    <row r="1642" spans="1:35" hidden="1" x14ac:dyDescent="0.25">
      <c r="A1642" s="115">
        <v>320403</v>
      </c>
      <c r="B1642" s="115" t="s">
        <v>2554</v>
      </c>
      <c r="C1642" s="115" t="s">
        <v>212</v>
      </c>
      <c r="D1642" s="115" t="s">
        <v>265</v>
      </c>
      <c r="E1642" s="115" t="s">
        <v>76</v>
      </c>
      <c r="F1642" s="237">
        <v>32893</v>
      </c>
      <c r="G1642" s="115" t="s">
        <v>18</v>
      </c>
      <c r="H1642" s="115" t="s">
        <v>16</v>
      </c>
      <c r="I1642" t="s">
        <v>199</v>
      </c>
      <c r="J1642" s="115" t="s">
        <v>1226</v>
      </c>
      <c r="L1642" s="115" t="s">
        <v>18</v>
      </c>
      <c r="U1642"/>
      <c r="V1642" t="s">
        <v>16623</v>
      </c>
      <c r="AE1642" s="115" t="s">
        <v>4308</v>
      </c>
      <c r="AF1642" s="115" t="s">
        <v>4308</v>
      </c>
      <c r="AG1642" s="115" t="s">
        <v>4308</v>
      </c>
      <c r="AH1642" s="115" t="s">
        <v>4308</v>
      </c>
    </row>
    <row r="1643" spans="1:35" ht="18" hidden="1" x14ac:dyDescent="0.25">
      <c r="A1643" s="235">
        <v>320414</v>
      </c>
      <c r="B1643" s="235" t="s">
        <v>6038</v>
      </c>
      <c r="C1643" s="235" t="s">
        <v>250</v>
      </c>
      <c r="D1643" s="235" t="s">
        <v>1242</v>
      </c>
      <c r="E1643"/>
      <c r="F1643" s="126"/>
      <c r="G1643" s="236"/>
      <c r="H1643"/>
      <c r="I1643" t="s">
        <v>136</v>
      </c>
      <c r="J1643" s="236"/>
      <c r="K1643"/>
      <c r="L1643"/>
      <c r="M1643"/>
      <c r="N1643"/>
      <c r="O1643"/>
      <c r="P1643"/>
      <c r="Q1643"/>
      <c r="U1643"/>
      <c r="V1643" t="s">
        <v>4335</v>
      </c>
      <c r="W1643" s="236"/>
      <c r="X1643"/>
      <c r="Y1643"/>
      <c r="Z1643"/>
      <c r="AA1643"/>
      <c r="AB1643"/>
      <c r="AC1643"/>
      <c r="AD1643"/>
      <c r="AE1643"/>
      <c r="AF1643"/>
      <c r="AG1643"/>
      <c r="AH1643" s="115" t="s">
        <v>4308</v>
      </c>
    </row>
    <row r="1644" spans="1:35" hidden="1" x14ac:dyDescent="0.25">
      <c r="A1644" s="115">
        <v>320423</v>
      </c>
      <c r="B1644" s="115" t="s">
        <v>1775</v>
      </c>
      <c r="C1644" s="115" t="s">
        <v>377</v>
      </c>
      <c r="D1644" s="115" t="s">
        <v>1776</v>
      </c>
      <c r="E1644" s="115" t="s">
        <v>76</v>
      </c>
      <c r="F1644" s="237">
        <v>33989</v>
      </c>
      <c r="G1644" s="115" t="s">
        <v>918</v>
      </c>
      <c r="H1644" s="115" t="s">
        <v>16</v>
      </c>
      <c r="I1644" t="s">
        <v>199</v>
      </c>
      <c r="J1644" s="115" t="s">
        <v>1226</v>
      </c>
      <c r="L1644" s="115" t="s">
        <v>30</v>
      </c>
      <c r="U1644"/>
      <c r="V1644" t="s">
        <v>16606</v>
      </c>
      <c r="AH1644" s="115" t="s">
        <v>4308</v>
      </c>
    </row>
    <row r="1645" spans="1:35" hidden="1" x14ac:dyDescent="0.25">
      <c r="A1645" s="115">
        <v>320427</v>
      </c>
      <c r="B1645" s="115" t="s">
        <v>4001</v>
      </c>
      <c r="C1645" s="115" t="s">
        <v>489</v>
      </c>
      <c r="D1645" s="115" t="s">
        <v>1060</v>
      </c>
      <c r="E1645" s="115" t="s">
        <v>76</v>
      </c>
      <c r="F1645" s="237">
        <v>34135</v>
      </c>
      <c r="G1645" s="115" t="s">
        <v>492</v>
      </c>
      <c r="H1645" s="115" t="s">
        <v>16</v>
      </c>
      <c r="I1645" t="s">
        <v>199</v>
      </c>
      <c r="J1645" s="115" t="s">
        <v>1226</v>
      </c>
      <c r="L1645" s="115" t="s">
        <v>18</v>
      </c>
      <c r="R1645" s="115">
        <v>8848</v>
      </c>
      <c r="S1645" s="115">
        <v>45705</v>
      </c>
      <c r="T1645" s="115">
        <v>70000</v>
      </c>
      <c r="U1645"/>
      <c r="V1645">
        <v>0</v>
      </c>
    </row>
    <row r="1646" spans="1:35" ht="18" hidden="1" x14ac:dyDescent="0.25">
      <c r="A1646" s="235">
        <v>320430</v>
      </c>
      <c r="B1646" s="235" t="s">
        <v>6039</v>
      </c>
      <c r="C1646" s="235" t="s">
        <v>379</v>
      </c>
      <c r="D1646" s="235" t="s">
        <v>1242</v>
      </c>
      <c r="E1646"/>
      <c r="F1646" s="126"/>
      <c r="G1646" s="236"/>
      <c r="H1646"/>
      <c r="I1646" t="s">
        <v>129</v>
      </c>
      <c r="J1646" s="236"/>
      <c r="K1646"/>
      <c r="L1646"/>
      <c r="M1646"/>
      <c r="N1646"/>
      <c r="O1646"/>
      <c r="P1646"/>
      <c r="Q1646"/>
      <c r="U1646"/>
      <c r="V1646" t="s">
        <v>4335</v>
      </c>
      <c r="W1646" s="236"/>
      <c r="X1646"/>
      <c r="Y1646"/>
      <c r="Z1646"/>
      <c r="AA1646"/>
      <c r="AB1646"/>
      <c r="AC1646"/>
      <c r="AD1646"/>
      <c r="AE1646"/>
      <c r="AF1646"/>
      <c r="AG1646"/>
      <c r="AH1646" s="115" t="s">
        <v>4308</v>
      </c>
    </row>
    <row r="1647" spans="1:35" ht="18" hidden="1" x14ac:dyDescent="0.25">
      <c r="A1647" s="235">
        <v>320434</v>
      </c>
      <c r="B1647" s="235" t="s">
        <v>6040</v>
      </c>
      <c r="C1647" s="235" t="s">
        <v>475</v>
      </c>
      <c r="D1647" s="235" t="s">
        <v>1242</v>
      </c>
      <c r="E1647"/>
      <c r="F1647" s="126"/>
      <c r="G1647" s="236"/>
      <c r="H1647"/>
      <c r="I1647" t="s">
        <v>129</v>
      </c>
      <c r="J1647" s="236"/>
      <c r="K1647"/>
      <c r="L1647"/>
      <c r="M1647"/>
      <c r="N1647"/>
      <c r="O1647"/>
      <c r="P1647"/>
      <c r="Q1647"/>
      <c r="U1647"/>
      <c r="V1647" t="s">
        <v>4335</v>
      </c>
      <c r="W1647" s="236"/>
      <c r="X1647"/>
      <c r="Y1647"/>
      <c r="Z1647"/>
      <c r="AA1647"/>
      <c r="AB1647"/>
      <c r="AC1647"/>
      <c r="AD1647"/>
      <c r="AE1647"/>
      <c r="AF1647"/>
      <c r="AG1647"/>
      <c r="AH1647" s="115" t="s">
        <v>4308</v>
      </c>
    </row>
    <row r="1648" spans="1:35" hidden="1" x14ac:dyDescent="0.25">
      <c r="A1648">
        <v>320436</v>
      </c>
      <c r="B1648" t="s">
        <v>6041</v>
      </c>
      <c r="C1648" t="s">
        <v>6042</v>
      </c>
      <c r="D1648" t="s">
        <v>892</v>
      </c>
      <c r="E1648" t="s">
        <v>76</v>
      </c>
      <c r="F1648" s="126">
        <v>32874</v>
      </c>
      <c r="G1648" t="s">
        <v>6043</v>
      </c>
      <c r="H1648" t="s">
        <v>16</v>
      </c>
      <c r="I1648" t="s">
        <v>136</v>
      </c>
      <c r="J1648" t="s">
        <v>1226</v>
      </c>
      <c r="K1648"/>
      <c r="L1648" t="s">
        <v>30</v>
      </c>
      <c r="M1648"/>
      <c r="N1648"/>
      <c r="O1648"/>
      <c r="P1648"/>
      <c r="Q1648"/>
      <c r="U1648"/>
      <c r="V1648" t="s">
        <v>4336</v>
      </c>
      <c r="W1648"/>
      <c r="X1648"/>
      <c r="Y1648"/>
      <c r="Z1648"/>
      <c r="AA1648"/>
      <c r="AB1648"/>
      <c r="AC1648"/>
      <c r="AD1648"/>
      <c r="AE1648"/>
      <c r="AF1648"/>
      <c r="AG1648"/>
      <c r="AH1648" s="115" t="s">
        <v>4308</v>
      </c>
    </row>
    <row r="1649" spans="1:35" ht="18" x14ac:dyDescent="0.25">
      <c r="A1649" s="235">
        <v>320440</v>
      </c>
      <c r="B1649" s="235" t="s">
        <v>6044</v>
      </c>
      <c r="C1649" s="235" t="s">
        <v>1069</v>
      </c>
      <c r="D1649" s="235" t="s">
        <v>1242</v>
      </c>
      <c r="E1649"/>
      <c r="F1649" s="126"/>
      <c r="G1649" s="236"/>
      <c r="H1649"/>
      <c r="I1649" t="s">
        <v>107</v>
      </c>
      <c r="J1649" s="236"/>
      <c r="K1649"/>
      <c r="L1649"/>
      <c r="M1649"/>
      <c r="N1649"/>
      <c r="O1649"/>
      <c r="P1649"/>
      <c r="Q1649"/>
      <c r="U1649"/>
      <c r="V1649" t="s">
        <v>4334</v>
      </c>
      <c r="W1649" s="236"/>
      <c r="X1649"/>
      <c r="Y1649"/>
      <c r="Z1649"/>
      <c r="AA1649"/>
      <c r="AB1649"/>
      <c r="AC1649"/>
      <c r="AD1649"/>
      <c r="AE1649"/>
      <c r="AF1649"/>
      <c r="AG1649"/>
      <c r="AH1649" s="115" t="s">
        <v>4308</v>
      </c>
      <c r="AI1649" s="115" t="e">
        <f>VLOOKUP(A1649,'[2]دراسات قانونية'!$A$3:$E$600,1,0)</f>
        <v>#N/A</v>
      </c>
    </row>
    <row r="1650" spans="1:35" ht="18" hidden="1" x14ac:dyDescent="0.25">
      <c r="A1650" s="235">
        <v>320445</v>
      </c>
      <c r="B1650" s="235" t="s">
        <v>6045</v>
      </c>
      <c r="C1650" s="235" t="s">
        <v>6046</v>
      </c>
      <c r="D1650" s="235" t="s">
        <v>1242</v>
      </c>
      <c r="E1650"/>
      <c r="F1650" s="126"/>
      <c r="G1650" s="236"/>
      <c r="H1650"/>
      <c r="I1650" t="s">
        <v>129</v>
      </c>
      <c r="J1650" s="236"/>
      <c r="K1650"/>
      <c r="L1650"/>
      <c r="M1650"/>
      <c r="N1650"/>
      <c r="O1650"/>
      <c r="P1650"/>
      <c r="Q1650"/>
      <c r="U1650"/>
      <c r="V1650" t="s">
        <v>4335</v>
      </c>
      <c r="W1650" s="236"/>
      <c r="X1650"/>
      <c r="Y1650"/>
      <c r="Z1650"/>
      <c r="AA1650"/>
      <c r="AB1650"/>
      <c r="AC1650"/>
      <c r="AD1650"/>
      <c r="AE1650"/>
      <c r="AF1650"/>
      <c r="AG1650"/>
      <c r="AH1650" s="115" t="s">
        <v>4308</v>
      </c>
    </row>
    <row r="1651" spans="1:35" hidden="1" x14ac:dyDescent="0.25">
      <c r="A1651" s="115">
        <v>320455</v>
      </c>
      <c r="B1651" s="115" t="s">
        <v>2283</v>
      </c>
      <c r="C1651" s="115" t="s">
        <v>647</v>
      </c>
      <c r="D1651" s="115" t="s">
        <v>1673</v>
      </c>
      <c r="E1651" s="115" t="s">
        <v>77</v>
      </c>
      <c r="F1651" s="237">
        <v>31245</v>
      </c>
      <c r="G1651" s="115" t="s">
        <v>18</v>
      </c>
      <c r="H1651" s="115" t="s">
        <v>16</v>
      </c>
      <c r="I1651" t="s">
        <v>199</v>
      </c>
      <c r="J1651" s="115" t="s">
        <v>1226</v>
      </c>
      <c r="L1651" s="115" t="s">
        <v>18</v>
      </c>
      <c r="U1651"/>
      <c r="V1651">
        <v>0</v>
      </c>
    </row>
    <row r="1652" spans="1:35" ht="18" hidden="1" x14ac:dyDescent="0.25">
      <c r="A1652" s="235">
        <v>320464</v>
      </c>
      <c r="B1652" s="235" t="s">
        <v>6047</v>
      </c>
      <c r="C1652" s="235" t="s">
        <v>5131</v>
      </c>
      <c r="D1652" s="235" t="s">
        <v>1242</v>
      </c>
      <c r="E1652"/>
      <c r="F1652" s="126"/>
      <c r="G1652" s="236"/>
      <c r="H1652"/>
      <c r="I1652" t="s">
        <v>199</v>
      </c>
      <c r="J1652" s="236"/>
      <c r="K1652"/>
      <c r="L1652"/>
      <c r="M1652"/>
      <c r="N1652"/>
      <c r="O1652"/>
      <c r="P1652"/>
      <c r="Q1652"/>
      <c r="U1652"/>
      <c r="V1652" t="s">
        <v>16623</v>
      </c>
      <c r="W1652" s="236"/>
      <c r="X1652"/>
      <c r="Y1652"/>
      <c r="Z1652"/>
      <c r="AA1652"/>
      <c r="AB1652"/>
      <c r="AC1652"/>
      <c r="AD1652"/>
      <c r="AE1652"/>
      <c r="AF1652"/>
      <c r="AG1652"/>
      <c r="AH1652" s="115" t="s">
        <v>4308</v>
      </c>
    </row>
    <row r="1653" spans="1:35" hidden="1" x14ac:dyDescent="0.25">
      <c r="A1653">
        <v>320465</v>
      </c>
      <c r="B1653" t="s">
        <v>6048</v>
      </c>
      <c r="C1653" t="s">
        <v>546</v>
      </c>
      <c r="D1653" t="s">
        <v>320</v>
      </c>
      <c r="E1653" t="s">
        <v>76</v>
      </c>
      <c r="F1653" s="126">
        <v>29954</v>
      </c>
      <c r="G1653" t="s">
        <v>1313</v>
      </c>
      <c r="H1653" t="s">
        <v>16</v>
      </c>
      <c r="I1653" t="s">
        <v>136</v>
      </c>
      <c r="J1653"/>
      <c r="K1653"/>
      <c r="L1653"/>
      <c r="M1653"/>
      <c r="N1653"/>
      <c r="O1653"/>
      <c r="P1653"/>
      <c r="Q1653"/>
      <c r="U1653"/>
      <c r="V1653" t="s">
        <v>4335</v>
      </c>
      <c r="W1653"/>
      <c r="X1653"/>
      <c r="Y1653"/>
      <c r="Z1653"/>
      <c r="AA1653"/>
      <c r="AB1653"/>
      <c r="AC1653"/>
      <c r="AD1653"/>
      <c r="AE1653"/>
      <c r="AF1653"/>
      <c r="AG1653"/>
      <c r="AH1653" s="115" t="s">
        <v>4308</v>
      </c>
    </row>
    <row r="1654" spans="1:35" hidden="1" x14ac:dyDescent="0.25">
      <c r="A1654">
        <v>320470</v>
      </c>
      <c r="B1654" t="s">
        <v>6049</v>
      </c>
      <c r="C1654" t="s">
        <v>250</v>
      </c>
      <c r="D1654" t="s">
        <v>1322</v>
      </c>
      <c r="E1654"/>
      <c r="F1654" s="126"/>
      <c r="G1654"/>
      <c r="H1654"/>
      <c r="I1654" t="s">
        <v>201</v>
      </c>
      <c r="J1654"/>
      <c r="K1654"/>
      <c r="L1654"/>
      <c r="M1654"/>
      <c r="N1654"/>
      <c r="O1654"/>
      <c r="P1654"/>
      <c r="Q1654"/>
      <c r="U1654"/>
      <c r="V1654" t="s">
        <v>4338</v>
      </c>
      <c r="W1654"/>
      <c r="X1654"/>
      <c r="Y1654"/>
      <c r="Z1654"/>
      <c r="AA1654"/>
      <c r="AB1654"/>
      <c r="AC1654"/>
      <c r="AD1654"/>
      <c r="AE1654"/>
      <c r="AF1654"/>
      <c r="AG1654"/>
    </row>
    <row r="1655" spans="1:35" ht="18" x14ac:dyDescent="0.25">
      <c r="A1655" s="235">
        <v>320474</v>
      </c>
      <c r="B1655" s="235" t="s">
        <v>6050</v>
      </c>
      <c r="C1655" s="235" t="s">
        <v>360</v>
      </c>
      <c r="D1655" s="235" t="s">
        <v>239</v>
      </c>
      <c r="E1655"/>
      <c r="F1655" s="126"/>
      <c r="G1655" s="236"/>
      <c r="H1655"/>
      <c r="I1655" t="s">
        <v>107</v>
      </c>
      <c r="J1655" s="236"/>
      <c r="K1655"/>
      <c r="L1655"/>
      <c r="M1655"/>
      <c r="N1655"/>
      <c r="O1655"/>
      <c r="P1655"/>
      <c r="Q1655"/>
      <c r="U1655"/>
      <c r="V1655" t="s">
        <v>4335</v>
      </c>
      <c r="W1655" s="236"/>
      <c r="X1655"/>
      <c r="Y1655"/>
      <c r="Z1655"/>
      <c r="AA1655"/>
      <c r="AB1655"/>
      <c r="AC1655"/>
      <c r="AD1655"/>
      <c r="AE1655"/>
      <c r="AF1655"/>
      <c r="AG1655"/>
      <c r="AH1655" s="115" t="s">
        <v>4308</v>
      </c>
      <c r="AI1655" s="115" t="e">
        <f>VLOOKUP(A1655,'[2]دراسات قانونية'!$A$3:$E$600,1,0)</f>
        <v>#N/A</v>
      </c>
    </row>
    <row r="1656" spans="1:35" ht="18" hidden="1" x14ac:dyDescent="0.25">
      <c r="A1656" s="235">
        <v>320483</v>
      </c>
      <c r="B1656" s="235" t="s">
        <v>6051</v>
      </c>
      <c r="C1656" s="235" t="s">
        <v>332</v>
      </c>
      <c r="D1656" s="235" t="s">
        <v>894</v>
      </c>
      <c r="E1656"/>
      <c r="F1656" s="126"/>
      <c r="G1656" s="236"/>
      <c r="H1656"/>
      <c r="I1656" t="s">
        <v>199</v>
      </c>
      <c r="J1656" s="236"/>
      <c r="K1656"/>
      <c r="L1656"/>
      <c r="M1656"/>
      <c r="N1656"/>
      <c r="O1656"/>
      <c r="P1656"/>
      <c r="Q1656"/>
      <c r="U1656"/>
      <c r="V1656" t="s">
        <v>4335</v>
      </c>
      <c r="W1656" s="236"/>
      <c r="X1656"/>
      <c r="Y1656"/>
      <c r="Z1656"/>
      <c r="AA1656"/>
      <c r="AB1656"/>
      <c r="AC1656"/>
      <c r="AD1656"/>
      <c r="AE1656"/>
      <c r="AF1656"/>
      <c r="AG1656"/>
      <c r="AH1656" s="115" t="s">
        <v>4308</v>
      </c>
    </row>
    <row r="1657" spans="1:35" hidden="1" x14ac:dyDescent="0.25">
      <c r="A1657">
        <v>320485</v>
      </c>
      <c r="B1657" t="s">
        <v>6052</v>
      </c>
      <c r="C1657" t="s">
        <v>261</v>
      </c>
      <c r="D1657" t="s">
        <v>275</v>
      </c>
      <c r="E1657" t="s">
        <v>76</v>
      </c>
      <c r="F1657" s="126">
        <v>34111</v>
      </c>
      <c r="G1657" t="s">
        <v>18</v>
      </c>
      <c r="H1657" t="s">
        <v>16</v>
      </c>
      <c r="I1657" t="s">
        <v>136</v>
      </c>
      <c r="J1657" t="s">
        <v>15</v>
      </c>
      <c r="K1657"/>
      <c r="L1657" t="s">
        <v>30</v>
      </c>
      <c r="M1657"/>
      <c r="N1657"/>
      <c r="O1657"/>
      <c r="P1657"/>
      <c r="Q1657"/>
      <c r="U1657"/>
      <c r="V1657" t="s">
        <v>4336</v>
      </c>
      <c r="W1657"/>
      <c r="X1657"/>
      <c r="Y1657"/>
      <c r="Z1657"/>
      <c r="AA1657"/>
      <c r="AB1657"/>
      <c r="AC1657"/>
      <c r="AD1657"/>
      <c r="AE1657"/>
      <c r="AF1657"/>
      <c r="AG1657"/>
    </row>
    <row r="1658" spans="1:35" ht="18" hidden="1" x14ac:dyDescent="0.25">
      <c r="A1658" s="235">
        <v>320493</v>
      </c>
      <c r="B1658" s="235" t="s">
        <v>6053</v>
      </c>
      <c r="C1658" s="235" t="s">
        <v>227</v>
      </c>
      <c r="D1658" s="235" t="s">
        <v>1242</v>
      </c>
      <c r="E1658"/>
      <c r="F1658" s="126"/>
      <c r="G1658" s="236"/>
      <c r="H1658"/>
      <c r="I1658" t="s">
        <v>199</v>
      </c>
      <c r="J1658" s="236"/>
      <c r="K1658"/>
      <c r="L1658"/>
      <c r="M1658"/>
      <c r="N1658"/>
      <c r="O1658"/>
      <c r="P1658"/>
      <c r="Q1658"/>
      <c r="U1658"/>
      <c r="V1658">
        <v>0</v>
      </c>
      <c r="W1658" s="236"/>
      <c r="X1658"/>
      <c r="Y1658"/>
      <c r="Z1658"/>
      <c r="AA1658"/>
      <c r="AB1658"/>
      <c r="AC1658"/>
      <c r="AD1658"/>
      <c r="AE1658"/>
      <c r="AF1658"/>
      <c r="AG1658"/>
      <c r="AH1658" s="115" t="s">
        <v>4308</v>
      </c>
    </row>
    <row r="1659" spans="1:35" ht="18" x14ac:dyDescent="0.25">
      <c r="A1659" s="235">
        <v>320496</v>
      </c>
      <c r="B1659" s="235" t="s">
        <v>6054</v>
      </c>
      <c r="C1659" s="235" t="s">
        <v>339</v>
      </c>
      <c r="D1659" s="235" t="s">
        <v>1242</v>
      </c>
      <c r="E1659"/>
      <c r="F1659" s="126"/>
      <c r="G1659" s="236"/>
      <c r="H1659"/>
      <c r="I1659" t="s">
        <v>107</v>
      </c>
      <c r="J1659" s="236"/>
      <c r="K1659"/>
      <c r="L1659"/>
      <c r="M1659"/>
      <c r="N1659"/>
      <c r="O1659"/>
      <c r="P1659"/>
      <c r="Q1659"/>
      <c r="U1659"/>
      <c r="V1659" t="s">
        <v>4337</v>
      </c>
      <c r="W1659" s="236"/>
      <c r="X1659"/>
      <c r="Y1659"/>
      <c r="Z1659"/>
      <c r="AA1659"/>
      <c r="AB1659"/>
      <c r="AC1659"/>
      <c r="AD1659"/>
      <c r="AE1659"/>
      <c r="AF1659"/>
      <c r="AG1659"/>
      <c r="AH1659" s="115" t="s">
        <v>4308</v>
      </c>
      <c r="AI1659" s="115" t="e">
        <f>VLOOKUP(A1659,'[2]دراسات قانونية'!$A$3:$E$600,1,0)</f>
        <v>#N/A</v>
      </c>
    </row>
    <row r="1660" spans="1:35" ht="18" hidden="1" x14ac:dyDescent="0.25">
      <c r="A1660" s="235">
        <v>320498</v>
      </c>
      <c r="B1660" s="235" t="s">
        <v>6055</v>
      </c>
      <c r="C1660" s="235" t="s">
        <v>543</v>
      </c>
      <c r="D1660" s="235" t="s">
        <v>1242</v>
      </c>
      <c r="E1660"/>
      <c r="F1660" s="126"/>
      <c r="G1660" s="236"/>
      <c r="H1660"/>
      <c r="I1660" t="s">
        <v>199</v>
      </c>
      <c r="J1660" s="236"/>
      <c r="K1660"/>
      <c r="L1660"/>
      <c r="M1660"/>
      <c r="N1660"/>
      <c r="O1660"/>
      <c r="P1660"/>
      <c r="Q1660"/>
      <c r="U1660"/>
      <c r="V1660" t="s">
        <v>4334</v>
      </c>
      <c r="W1660" s="236"/>
      <c r="X1660"/>
      <c r="Y1660"/>
      <c r="Z1660"/>
      <c r="AA1660"/>
      <c r="AB1660"/>
      <c r="AC1660"/>
      <c r="AD1660"/>
      <c r="AE1660"/>
      <c r="AF1660"/>
      <c r="AG1660"/>
    </row>
    <row r="1661" spans="1:35" ht="18" hidden="1" x14ac:dyDescent="0.25">
      <c r="A1661" s="235">
        <v>320507</v>
      </c>
      <c r="B1661" s="235" t="s">
        <v>6056</v>
      </c>
      <c r="C1661" s="235" t="s">
        <v>244</v>
      </c>
      <c r="D1661" s="235" t="s">
        <v>1242</v>
      </c>
      <c r="E1661"/>
      <c r="F1661" s="126"/>
      <c r="G1661" s="236"/>
      <c r="H1661"/>
      <c r="I1661" t="s">
        <v>129</v>
      </c>
      <c r="J1661" s="236"/>
      <c r="K1661"/>
      <c r="L1661"/>
      <c r="M1661"/>
      <c r="N1661"/>
      <c r="O1661"/>
      <c r="P1661"/>
      <c r="Q1661"/>
      <c r="U1661"/>
      <c r="V1661">
        <v>0</v>
      </c>
      <c r="W1661" s="236"/>
      <c r="X1661"/>
      <c r="Y1661"/>
      <c r="Z1661"/>
      <c r="AA1661"/>
      <c r="AB1661"/>
      <c r="AC1661"/>
      <c r="AD1661"/>
      <c r="AE1661"/>
      <c r="AF1661"/>
      <c r="AG1661"/>
      <c r="AH1661" s="115" t="s">
        <v>4308</v>
      </c>
    </row>
    <row r="1662" spans="1:35" hidden="1" x14ac:dyDescent="0.25">
      <c r="A1662" s="115">
        <v>320521</v>
      </c>
      <c r="B1662" s="115" t="s">
        <v>1584</v>
      </c>
      <c r="C1662" s="115" t="s">
        <v>319</v>
      </c>
      <c r="D1662" s="115" t="s">
        <v>290</v>
      </c>
      <c r="E1662" s="115" t="s">
        <v>76</v>
      </c>
      <c r="F1662" s="237">
        <v>33239</v>
      </c>
      <c r="G1662" s="115" t="s">
        <v>18</v>
      </c>
      <c r="H1662" s="115" t="s">
        <v>16</v>
      </c>
      <c r="I1662" t="s">
        <v>136</v>
      </c>
      <c r="J1662" s="115" t="s">
        <v>1226</v>
      </c>
      <c r="L1662" s="115" t="s">
        <v>18</v>
      </c>
      <c r="U1662"/>
      <c r="V1662" t="s">
        <v>4334</v>
      </c>
    </row>
    <row r="1663" spans="1:35" hidden="1" x14ac:dyDescent="0.25">
      <c r="A1663">
        <v>320526</v>
      </c>
      <c r="B1663" t="s">
        <v>6057</v>
      </c>
      <c r="C1663" t="s">
        <v>329</v>
      </c>
      <c r="D1663" t="s">
        <v>6058</v>
      </c>
      <c r="E1663" t="s">
        <v>76</v>
      </c>
      <c r="F1663" s="126">
        <v>33905</v>
      </c>
      <c r="G1663" t="s">
        <v>18</v>
      </c>
      <c r="H1663" t="s">
        <v>16</v>
      </c>
      <c r="I1663" t="s">
        <v>129</v>
      </c>
      <c r="J1663" t="s">
        <v>1226</v>
      </c>
      <c r="K1663"/>
      <c r="L1663" t="s">
        <v>18</v>
      </c>
      <c r="M1663"/>
      <c r="N1663"/>
      <c r="O1663"/>
      <c r="P1663"/>
      <c r="Q1663"/>
      <c r="U1663"/>
      <c r="V1663" t="s">
        <v>4337</v>
      </c>
      <c r="W1663"/>
      <c r="X1663"/>
      <c r="Y1663"/>
      <c r="Z1663"/>
      <c r="AA1663"/>
      <c r="AB1663"/>
      <c r="AC1663"/>
      <c r="AD1663"/>
      <c r="AE1663"/>
      <c r="AF1663"/>
      <c r="AG1663"/>
    </row>
    <row r="1664" spans="1:35" ht="18" hidden="1" x14ac:dyDescent="0.25">
      <c r="A1664" s="235">
        <v>320530</v>
      </c>
      <c r="B1664" s="235" t="s">
        <v>6059</v>
      </c>
      <c r="C1664" s="235" t="s">
        <v>394</v>
      </c>
      <c r="D1664" s="235" t="s">
        <v>1242</v>
      </c>
      <c r="E1664"/>
      <c r="F1664" s="126"/>
      <c r="G1664" s="236"/>
      <c r="H1664"/>
      <c r="I1664" t="s">
        <v>129</v>
      </c>
      <c r="J1664" s="236"/>
      <c r="K1664"/>
      <c r="L1664"/>
      <c r="M1664"/>
      <c r="N1664"/>
      <c r="O1664"/>
      <c r="P1664"/>
      <c r="Q1664"/>
      <c r="U1664"/>
      <c r="V1664" t="s">
        <v>4335</v>
      </c>
      <c r="W1664" s="236"/>
      <c r="X1664"/>
      <c r="Y1664"/>
      <c r="Z1664"/>
      <c r="AA1664"/>
      <c r="AB1664"/>
      <c r="AC1664"/>
      <c r="AD1664"/>
      <c r="AE1664"/>
      <c r="AF1664"/>
      <c r="AG1664"/>
      <c r="AH1664" s="115" t="s">
        <v>4308</v>
      </c>
    </row>
    <row r="1665" spans="1:35" ht="18" hidden="1" x14ac:dyDescent="0.25">
      <c r="A1665" s="235">
        <v>320536</v>
      </c>
      <c r="B1665" s="235" t="s">
        <v>6060</v>
      </c>
      <c r="C1665" s="235" t="s">
        <v>825</v>
      </c>
      <c r="D1665" s="235" t="s">
        <v>1242</v>
      </c>
      <c r="E1665"/>
      <c r="F1665" s="126"/>
      <c r="G1665" s="236"/>
      <c r="H1665"/>
      <c r="I1665" t="s">
        <v>129</v>
      </c>
      <c r="J1665" s="236"/>
      <c r="K1665"/>
      <c r="L1665"/>
      <c r="M1665"/>
      <c r="N1665"/>
      <c r="O1665"/>
      <c r="P1665"/>
      <c r="Q1665"/>
      <c r="U1665"/>
      <c r="V1665" t="s">
        <v>4334</v>
      </c>
      <c r="W1665" s="236"/>
      <c r="X1665"/>
      <c r="Y1665"/>
      <c r="Z1665"/>
      <c r="AA1665"/>
      <c r="AB1665"/>
      <c r="AC1665"/>
      <c r="AD1665"/>
      <c r="AE1665"/>
      <c r="AF1665"/>
      <c r="AG1665"/>
      <c r="AH1665" s="115" t="s">
        <v>4308</v>
      </c>
    </row>
    <row r="1666" spans="1:35" ht="18" x14ac:dyDescent="0.25">
      <c r="A1666" s="235">
        <v>320542</v>
      </c>
      <c r="B1666" s="235" t="s">
        <v>6061</v>
      </c>
      <c r="C1666" s="235" t="s">
        <v>522</v>
      </c>
      <c r="D1666" s="235" t="s">
        <v>1506</v>
      </c>
      <c r="E1666"/>
      <c r="F1666" s="126"/>
      <c r="G1666" s="236"/>
      <c r="H1666"/>
      <c r="I1666" t="s">
        <v>107</v>
      </c>
      <c r="J1666" s="236"/>
      <c r="K1666"/>
      <c r="L1666"/>
      <c r="M1666"/>
      <c r="N1666"/>
      <c r="O1666"/>
      <c r="P1666"/>
      <c r="Q1666"/>
      <c r="U1666"/>
      <c r="V1666" t="s">
        <v>4334</v>
      </c>
      <c r="W1666" s="236"/>
      <c r="X1666"/>
      <c r="Y1666"/>
      <c r="Z1666"/>
      <c r="AA1666"/>
      <c r="AB1666"/>
      <c r="AC1666"/>
      <c r="AD1666"/>
      <c r="AE1666"/>
      <c r="AF1666"/>
      <c r="AG1666"/>
      <c r="AH1666" s="115" t="s">
        <v>4308</v>
      </c>
      <c r="AI1666" s="115" t="e">
        <f>VLOOKUP(A1666,'[2]دراسات قانونية'!$A$3:$E$600,1,0)</f>
        <v>#N/A</v>
      </c>
    </row>
    <row r="1667" spans="1:35" hidden="1" x14ac:dyDescent="0.25">
      <c r="A1667" s="115">
        <v>320563</v>
      </c>
      <c r="B1667" s="115" t="s">
        <v>4002</v>
      </c>
      <c r="C1667" s="115" t="s">
        <v>227</v>
      </c>
      <c r="D1667" s="115" t="s">
        <v>1062</v>
      </c>
      <c r="E1667" s="115" t="s">
        <v>76</v>
      </c>
      <c r="F1667" s="237">
        <v>32998</v>
      </c>
      <c r="G1667" s="115" t="s">
        <v>18</v>
      </c>
      <c r="H1667" s="115" t="s">
        <v>16</v>
      </c>
      <c r="I1667" t="s">
        <v>199</v>
      </c>
      <c r="J1667" s="115" t="s">
        <v>1226</v>
      </c>
      <c r="L1667" s="115" t="s">
        <v>73</v>
      </c>
      <c r="U1667"/>
      <c r="V1667">
        <v>0</v>
      </c>
    </row>
    <row r="1668" spans="1:35" hidden="1" x14ac:dyDescent="0.25">
      <c r="A1668">
        <v>320565</v>
      </c>
      <c r="B1668" t="s">
        <v>6062</v>
      </c>
      <c r="C1668" t="s">
        <v>227</v>
      </c>
      <c r="D1668" t="s">
        <v>537</v>
      </c>
      <c r="E1668"/>
      <c r="F1668" s="126"/>
      <c r="G1668"/>
      <c r="H1668"/>
      <c r="I1668" t="s">
        <v>129</v>
      </c>
      <c r="J1668"/>
      <c r="K1668"/>
      <c r="L1668"/>
      <c r="M1668"/>
      <c r="N1668"/>
      <c r="O1668"/>
      <c r="P1668"/>
      <c r="Q1668"/>
      <c r="U1668"/>
      <c r="V1668" t="s">
        <v>4335</v>
      </c>
      <c r="W1668"/>
      <c r="X1668"/>
      <c r="Y1668"/>
      <c r="Z1668"/>
      <c r="AA1668"/>
      <c r="AB1668"/>
      <c r="AC1668"/>
      <c r="AD1668"/>
      <c r="AE1668"/>
      <c r="AF1668"/>
      <c r="AG1668" t="s">
        <v>4308</v>
      </c>
      <c r="AH1668" s="115" t="s">
        <v>4308</v>
      </c>
    </row>
    <row r="1669" spans="1:35" hidden="1" x14ac:dyDescent="0.25">
      <c r="A1669">
        <v>320580</v>
      </c>
      <c r="B1669" t="s">
        <v>6063</v>
      </c>
      <c r="C1669" t="s">
        <v>6064</v>
      </c>
      <c r="D1669" t="s">
        <v>445</v>
      </c>
      <c r="E1669" t="s">
        <v>76</v>
      </c>
      <c r="F1669" s="126">
        <v>30730</v>
      </c>
      <c r="G1669" t="s">
        <v>6065</v>
      </c>
      <c r="H1669" t="s">
        <v>16</v>
      </c>
      <c r="I1669" t="s">
        <v>136</v>
      </c>
      <c r="J1669"/>
      <c r="K1669"/>
      <c r="L1669"/>
      <c r="M1669"/>
      <c r="N1669"/>
      <c r="O1669"/>
      <c r="P1669"/>
      <c r="Q1669"/>
      <c r="U1669"/>
      <c r="V1669" t="s">
        <v>4335</v>
      </c>
      <c r="W1669"/>
      <c r="X1669"/>
      <c r="Y1669"/>
      <c r="Z1669"/>
      <c r="AA1669"/>
      <c r="AB1669"/>
      <c r="AC1669"/>
      <c r="AD1669"/>
      <c r="AE1669"/>
      <c r="AF1669"/>
      <c r="AG1669" t="s">
        <v>4308</v>
      </c>
      <c r="AH1669" s="115" t="s">
        <v>4308</v>
      </c>
    </row>
    <row r="1670" spans="1:35" hidden="1" x14ac:dyDescent="0.25">
      <c r="A1670" s="115">
        <v>320582</v>
      </c>
      <c r="B1670" s="115" t="s">
        <v>1308</v>
      </c>
      <c r="C1670" s="115" t="s">
        <v>734</v>
      </c>
      <c r="D1670" s="115" t="s">
        <v>501</v>
      </c>
      <c r="E1670" s="115" t="s">
        <v>76</v>
      </c>
      <c r="F1670" s="237">
        <v>34142</v>
      </c>
      <c r="G1670" s="115" t="s">
        <v>18</v>
      </c>
      <c r="H1670" s="115" t="s">
        <v>16</v>
      </c>
      <c r="I1670" t="s">
        <v>199</v>
      </c>
      <c r="U1670"/>
      <c r="V1670" t="s">
        <v>4414</v>
      </c>
      <c r="AB1670" s="115" t="s">
        <v>4308</v>
      </c>
      <c r="AC1670" s="115" t="s">
        <v>4308</v>
      </c>
      <c r="AD1670" s="115" t="s">
        <v>4308</v>
      </c>
      <c r="AE1670" s="115" t="s">
        <v>4308</v>
      </c>
      <c r="AF1670" s="115" t="s">
        <v>4308</v>
      </c>
      <c r="AG1670" s="115" t="s">
        <v>4308</v>
      </c>
      <c r="AH1670" s="115" t="s">
        <v>4308</v>
      </c>
    </row>
    <row r="1671" spans="1:35" hidden="1" x14ac:dyDescent="0.25">
      <c r="A1671">
        <v>320588</v>
      </c>
      <c r="B1671" t="s">
        <v>6066</v>
      </c>
      <c r="C1671" t="s">
        <v>279</v>
      </c>
      <c r="D1671" t="s">
        <v>265</v>
      </c>
      <c r="E1671" t="s">
        <v>77</v>
      </c>
      <c r="F1671" s="126">
        <v>31652</v>
      </c>
      <c r="G1671" t="s">
        <v>18</v>
      </c>
      <c r="H1671" t="s">
        <v>16</v>
      </c>
      <c r="I1671" t="s">
        <v>136</v>
      </c>
      <c r="J1671" t="s">
        <v>1226</v>
      </c>
      <c r="K1671"/>
      <c r="L1671" t="s">
        <v>18</v>
      </c>
      <c r="M1671"/>
      <c r="N1671"/>
      <c r="O1671"/>
      <c r="P1671"/>
      <c r="Q1671"/>
      <c r="U1671"/>
      <c r="V1671" t="s">
        <v>4335</v>
      </c>
      <c r="W1671"/>
      <c r="X1671"/>
      <c r="Y1671"/>
      <c r="Z1671"/>
      <c r="AA1671"/>
      <c r="AB1671"/>
      <c r="AC1671"/>
      <c r="AD1671"/>
      <c r="AE1671"/>
      <c r="AF1671"/>
      <c r="AG1671"/>
      <c r="AH1671" s="115" t="s">
        <v>4308</v>
      </c>
    </row>
    <row r="1672" spans="1:35" ht="18" hidden="1" x14ac:dyDescent="0.25">
      <c r="A1672" s="235">
        <v>320593</v>
      </c>
      <c r="B1672" s="235" t="s">
        <v>6067</v>
      </c>
      <c r="C1672" s="235" t="s">
        <v>360</v>
      </c>
      <c r="D1672" s="235" t="s">
        <v>1242</v>
      </c>
      <c r="E1672"/>
      <c r="F1672" s="126"/>
      <c r="G1672" s="236"/>
      <c r="H1672"/>
      <c r="I1672" t="s">
        <v>199</v>
      </c>
      <c r="J1672" s="236"/>
      <c r="K1672"/>
      <c r="L1672"/>
      <c r="M1672"/>
      <c r="N1672"/>
      <c r="O1672"/>
      <c r="P1672"/>
      <c r="Q1672"/>
      <c r="U1672"/>
      <c r="V1672" t="s">
        <v>4335</v>
      </c>
      <c r="W1672" s="236"/>
      <c r="X1672"/>
      <c r="Y1672"/>
      <c r="Z1672"/>
      <c r="AA1672"/>
      <c r="AB1672"/>
      <c r="AC1672"/>
      <c r="AD1672"/>
      <c r="AE1672"/>
      <c r="AF1672"/>
      <c r="AG1672"/>
      <c r="AH1672" s="115" t="s">
        <v>4308</v>
      </c>
    </row>
    <row r="1673" spans="1:35" ht="18" x14ac:dyDescent="0.25">
      <c r="A1673" s="235">
        <v>320596</v>
      </c>
      <c r="B1673" s="235" t="s">
        <v>6068</v>
      </c>
      <c r="C1673" s="235" t="s">
        <v>360</v>
      </c>
      <c r="D1673" s="235" t="s">
        <v>949</v>
      </c>
      <c r="E1673"/>
      <c r="F1673" s="126"/>
      <c r="G1673" s="236"/>
      <c r="H1673"/>
      <c r="I1673" t="s">
        <v>107</v>
      </c>
      <c r="J1673" s="236"/>
      <c r="K1673"/>
      <c r="L1673"/>
      <c r="M1673"/>
      <c r="N1673"/>
      <c r="O1673"/>
      <c r="P1673"/>
      <c r="Q1673"/>
      <c r="U1673"/>
      <c r="V1673">
        <v>0</v>
      </c>
      <c r="W1673" s="236"/>
      <c r="X1673"/>
      <c r="Y1673"/>
      <c r="Z1673"/>
      <c r="AA1673"/>
      <c r="AB1673"/>
      <c r="AC1673"/>
      <c r="AD1673"/>
      <c r="AE1673"/>
      <c r="AF1673"/>
      <c r="AG1673"/>
      <c r="AI1673" s="115" t="e">
        <f>VLOOKUP(A1673,'[2]دراسات قانونية'!$A$3:$E$600,1,0)</f>
        <v>#N/A</v>
      </c>
    </row>
    <row r="1674" spans="1:35" ht="18" hidden="1" x14ac:dyDescent="0.25">
      <c r="A1674" s="235">
        <v>320600</v>
      </c>
      <c r="B1674" s="235" t="s">
        <v>6069</v>
      </c>
      <c r="C1674" s="235" t="s">
        <v>339</v>
      </c>
      <c r="D1674" s="235" t="s">
        <v>1242</v>
      </c>
      <c r="E1674"/>
      <c r="F1674" s="126"/>
      <c r="G1674" s="236"/>
      <c r="H1674"/>
      <c r="I1674" t="s">
        <v>199</v>
      </c>
      <c r="J1674" s="236"/>
      <c r="K1674"/>
      <c r="L1674"/>
      <c r="M1674"/>
      <c r="N1674"/>
      <c r="O1674"/>
      <c r="P1674"/>
      <c r="Q1674"/>
      <c r="U1674"/>
      <c r="V1674" t="s">
        <v>4337</v>
      </c>
      <c r="W1674" s="236"/>
      <c r="X1674"/>
      <c r="Y1674"/>
      <c r="Z1674"/>
      <c r="AA1674"/>
      <c r="AB1674"/>
      <c r="AC1674"/>
      <c r="AD1674"/>
      <c r="AE1674"/>
      <c r="AF1674"/>
      <c r="AG1674"/>
      <c r="AH1674" s="115" t="s">
        <v>4308</v>
      </c>
    </row>
    <row r="1675" spans="1:35" ht="18" hidden="1" x14ac:dyDescent="0.25">
      <c r="A1675" s="235">
        <v>320607</v>
      </c>
      <c r="B1675" s="235" t="s">
        <v>6070</v>
      </c>
      <c r="C1675" s="235" t="s">
        <v>212</v>
      </c>
      <c r="D1675" s="235" t="s">
        <v>1242</v>
      </c>
      <c r="E1675"/>
      <c r="F1675" s="126"/>
      <c r="G1675" s="236"/>
      <c r="H1675"/>
      <c r="I1675" t="s">
        <v>129</v>
      </c>
      <c r="J1675" s="236"/>
      <c r="K1675"/>
      <c r="L1675"/>
      <c r="M1675"/>
      <c r="N1675"/>
      <c r="O1675"/>
      <c r="P1675"/>
      <c r="Q1675"/>
      <c r="U1675"/>
      <c r="V1675" t="s">
        <v>4335</v>
      </c>
      <c r="W1675" s="236"/>
      <c r="X1675"/>
      <c r="Y1675"/>
      <c r="Z1675"/>
      <c r="AA1675"/>
      <c r="AB1675"/>
      <c r="AC1675"/>
      <c r="AD1675"/>
      <c r="AE1675"/>
      <c r="AF1675"/>
      <c r="AG1675"/>
      <c r="AH1675" s="115" t="s">
        <v>4308</v>
      </c>
    </row>
    <row r="1676" spans="1:35" ht="18" hidden="1" x14ac:dyDescent="0.25">
      <c r="A1676" s="235">
        <v>320617</v>
      </c>
      <c r="B1676" s="235" t="s">
        <v>6071</v>
      </c>
      <c r="C1676" s="235" t="e">
        <v>#N/A</v>
      </c>
      <c r="D1676" s="235" t="s">
        <v>230</v>
      </c>
      <c r="E1676"/>
      <c r="F1676" s="126"/>
      <c r="G1676" s="236"/>
      <c r="H1676"/>
      <c r="I1676" t="s">
        <v>129</v>
      </c>
      <c r="J1676" s="236"/>
      <c r="K1676"/>
      <c r="L1676"/>
      <c r="M1676"/>
      <c r="N1676"/>
      <c r="O1676"/>
      <c r="P1676"/>
      <c r="Q1676"/>
      <c r="U1676"/>
      <c r="V1676">
        <v>0</v>
      </c>
      <c r="W1676" s="236"/>
      <c r="X1676"/>
      <c r="Y1676"/>
      <c r="Z1676"/>
      <c r="AA1676"/>
      <c r="AB1676"/>
      <c r="AC1676"/>
      <c r="AD1676"/>
      <c r="AE1676"/>
      <c r="AF1676"/>
      <c r="AG1676"/>
    </row>
    <row r="1677" spans="1:35" ht="18" x14ac:dyDescent="0.25">
      <c r="A1677" s="235">
        <v>320618</v>
      </c>
      <c r="B1677" s="235" t="s">
        <v>6072</v>
      </c>
      <c r="C1677" s="235" t="s">
        <v>668</v>
      </c>
      <c r="D1677" s="235" t="s">
        <v>1242</v>
      </c>
      <c r="E1677"/>
      <c r="F1677" s="126"/>
      <c r="G1677" s="236"/>
      <c r="H1677"/>
      <c r="I1677" t="s">
        <v>107</v>
      </c>
      <c r="J1677" s="236"/>
      <c r="K1677"/>
      <c r="L1677"/>
      <c r="M1677"/>
      <c r="N1677"/>
      <c r="O1677"/>
      <c r="P1677"/>
      <c r="Q1677"/>
      <c r="U1677"/>
      <c r="V1677" t="s">
        <v>4337</v>
      </c>
      <c r="W1677" s="236"/>
      <c r="X1677"/>
      <c r="Y1677"/>
      <c r="Z1677"/>
      <c r="AA1677"/>
      <c r="AB1677"/>
      <c r="AC1677"/>
      <c r="AD1677"/>
      <c r="AE1677"/>
      <c r="AF1677"/>
      <c r="AG1677"/>
      <c r="AH1677" s="115" t="s">
        <v>4308</v>
      </c>
      <c r="AI1677" s="115" t="e">
        <f>VLOOKUP(A1677,'[2]دراسات قانونية'!$A$3:$E$600,1,0)</f>
        <v>#N/A</v>
      </c>
    </row>
    <row r="1678" spans="1:35" hidden="1" x14ac:dyDescent="0.25">
      <c r="A1678" s="115">
        <v>320624</v>
      </c>
      <c r="B1678" s="115" t="s">
        <v>1414</v>
      </c>
      <c r="C1678" s="115" t="s">
        <v>975</v>
      </c>
      <c r="D1678" s="115" t="s">
        <v>210</v>
      </c>
      <c r="E1678" s="115" t="s">
        <v>77</v>
      </c>
      <c r="F1678" s="237">
        <v>31990</v>
      </c>
      <c r="G1678" s="115" t="s">
        <v>1415</v>
      </c>
      <c r="H1678" s="115" t="s">
        <v>16</v>
      </c>
      <c r="I1678" t="s">
        <v>199</v>
      </c>
      <c r="J1678" s="115" t="s">
        <v>1226</v>
      </c>
      <c r="L1678" s="115" t="s">
        <v>30</v>
      </c>
      <c r="U1678"/>
      <c r="V1678" t="s">
        <v>4335</v>
      </c>
    </row>
    <row r="1679" spans="1:35" ht="18" hidden="1" x14ac:dyDescent="0.25">
      <c r="A1679" s="235">
        <v>320625</v>
      </c>
      <c r="B1679" s="235" t="s">
        <v>6073</v>
      </c>
      <c r="C1679" s="235" t="s">
        <v>1065</v>
      </c>
      <c r="D1679" s="235" t="s">
        <v>1242</v>
      </c>
      <c r="E1679"/>
      <c r="F1679" s="126"/>
      <c r="G1679" s="236"/>
      <c r="H1679"/>
      <c r="I1679" t="s">
        <v>199</v>
      </c>
      <c r="J1679" s="236"/>
      <c r="K1679"/>
      <c r="L1679"/>
      <c r="M1679"/>
      <c r="N1679"/>
      <c r="O1679"/>
      <c r="P1679"/>
      <c r="Q1679"/>
      <c r="U1679"/>
      <c r="V1679">
        <v>0</v>
      </c>
      <c r="W1679" s="236"/>
      <c r="X1679"/>
      <c r="Y1679"/>
      <c r="Z1679"/>
      <c r="AA1679"/>
      <c r="AB1679"/>
      <c r="AC1679"/>
      <c r="AD1679"/>
      <c r="AE1679"/>
      <c r="AF1679"/>
      <c r="AG1679"/>
      <c r="AH1679" s="115" t="s">
        <v>4308</v>
      </c>
    </row>
    <row r="1680" spans="1:35" ht="18" hidden="1" x14ac:dyDescent="0.25">
      <c r="A1680" s="235">
        <v>320631</v>
      </c>
      <c r="B1680" s="235" t="s">
        <v>6074</v>
      </c>
      <c r="C1680" s="235" t="s">
        <v>4462</v>
      </c>
      <c r="D1680" s="235" t="s">
        <v>1242</v>
      </c>
      <c r="E1680"/>
      <c r="F1680" s="126"/>
      <c r="G1680" s="236"/>
      <c r="H1680"/>
      <c r="I1680" t="s">
        <v>199</v>
      </c>
      <c r="J1680" s="236"/>
      <c r="K1680"/>
      <c r="L1680"/>
      <c r="M1680"/>
      <c r="N1680"/>
      <c r="O1680"/>
      <c r="P1680"/>
      <c r="Q1680"/>
      <c r="U1680"/>
      <c r="V1680">
        <v>0</v>
      </c>
      <c r="W1680" s="236"/>
      <c r="X1680"/>
      <c r="Y1680"/>
      <c r="Z1680"/>
      <c r="AA1680"/>
      <c r="AB1680"/>
      <c r="AC1680"/>
      <c r="AD1680"/>
      <c r="AE1680"/>
      <c r="AF1680"/>
      <c r="AG1680"/>
      <c r="AH1680" s="115" t="s">
        <v>4308</v>
      </c>
    </row>
    <row r="1681" spans="1:35" hidden="1" x14ac:dyDescent="0.25">
      <c r="A1681" s="115">
        <v>320641</v>
      </c>
      <c r="B1681" s="115" t="s">
        <v>1380</v>
      </c>
      <c r="C1681" s="115" t="s">
        <v>408</v>
      </c>
      <c r="D1681" s="115" t="s">
        <v>257</v>
      </c>
      <c r="E1681" s="115" t="s">
        <v>77</v>
      </c>
      <c r="F1681" s="237">
        <v>30935</v>
      </c>
      <c r="G1681" s="115" t="s">
        <v>1381</v>
      </c>
      <c r="H1681" s="115" t="s">
        <v>16</v>
      </c>
      <c r="I1681" t="s">
        <v>199</v>
      </c>
      <c r="J1681" s="115" t="s">
        <v>1226</v>
      </c>
      <c r="L1681" s="115" t="s">
        <v>18</v>
      </c>
      <c r="U1681"/>
      <c r="V1681" t="s">
        <v>4334</v>
      </c>
    </row>
    <row r="1682" spans="1:35" hidden="1" x14ac:dyDescent="0.25">
      <c r="A1682" s="115">
        <v>320643</v>
      </c>
      <c r="B1682" s="115" t="s">
        <v>3107</v>
      </c>
      <c r="C1682" s="115" t="s">
        <v>778</v>
      </c>
      <c r="D1682" s="115" t="s">
        <v>293</v>
      </c>
      <c r="E1682" s="115" t="s">
        <v>76</v>
      </c>
      <c r="F1682" s="237">
        <v>31999</v>
      </c>
      <c r="G1682" s="115" t="s">
        <v>18</v>
      </c>
      <c r="H1682" s="115" t="s">
        <v>19</v>
      </c>
      <c r="I1682" t="s">
        <v>199</v>
      </c>
      <c r="J1682" s="115" t="s">
        <v>15</v>
      </c>
      <c r="L1682" s="115" t="s">
        <v>18</v>
      </c>
      <c r="U1682"/>
      <c r="V1682" t="s">
        <v>4412</v>
      </c>
    </row>
    <row r="1683" spans="1:35" ht="18" hidden="1" x14ac:dyDescent="0.25">
      <c r="A1683" s="235">
        <v>320646</v>
      </c>
      <c r="B1683" s="235" t="s">
        <v>6075</v>
      </c>
      <c r="C1683" s="235" t="s">
        <v>6076</v>
      </c>
      <c r="D1683" s="235" t="s">
        <v>1242</v>
      </c>
      <c r="E1683"/>
      <c r="F1683" s="126"/>
      <c r="G1683" s="236"/>
      <c r="H1683"/>
      <c r="I1683" t="s">
        <v>199</v>
      </c>
      <c r="J1683" s="236"/>
      <c r="K1683"/>
      <c r="L1683"/>
      <c r="M1683"/>
      <c r="N1683"/>
      <c r="O1683"/>
      <c r="P1683"/>
      <c r="Q1683"/>
      <c r="U1683"/>
      <c r="V1683" t="s">
        <v>16623</v>
      </c>
      <c r="W1683" s="236"/>
      <c r="X1683"/>
      <c r="Y1683"/>
      <c r="Z1683"/>
      <c r="AA1683"/>
      <c r="AB1683"/>
      <c r="AC1683"/>
      <c r="AD1683"/>
      <c r="AE1683"/>
      <c r="AF1683"/>
      <c r="AG1683"/>
      <c r="AH1683" s="115" t="s">
        <v>4308</v>
      </c>
    </row>
    <row r="1684" spans="1:35" ht="18" hidden="1" x14ac:dyDescent="0.25">
      <c r="A1684" s="235">
        <v>320647</v>
      </c>
      <c r="B1684" s="235" t="s">
        <v>6077</v>
      </c>
      <c r="C1684" s="235" t="s">
        <v>233</v>
      </c>
      <c r="D1684" s="235" t="s">
        <v>336</v>
      </c>
      <c r="E1684"/>
      <c r="F1684" s="126"/>
      <c r="G1684" s="236"/>
      <c r="H1684"/>
      <c r="I1684" t="s">
        <v>199</v>
      </c>
      <c r="J1684" s="236"/>
      <c r="K1684"/>
      <c r="L1684"/>
      <c r="M1684"/>
      <c r="N1684"/>
      <c r="O1684"/>
      <c r="P1684"/>
      <c r="Q1684"/>
      <c r="U1684"/>
      <c r="V1684" t="s">
        <v>4337</v>
      </c>
      <c r="W1684" s="236"/>
      <c r="X1684"/>
      <c r="Y1684"/>
      <c r="Z1684"/>
      <c r="AA1684"/>
      <c r="AB1684"/>
      <c r="AC1684"/>
      <c r="AD1684"/>
      <c r="AE1684"/>
      <c r="AF1684"/>
      <c r="AG1684"/>
      <c r="AH1684" s="115" t="s">
        <v>4308</v>
      </c>
    </row>
    <row r="1685" spans="1:35" ht="18" hidden="1" x14ac:dyDescent="0.25">
      <c r="A1685" s="235">
        <v>320653</v>
      </c>
      <c r="B1685" s="235" t="s">
        <v>6078</v>
      </c>
      <c r="C1685" s="235" t="s">
        <v>539</v>
      </c>
      <c r="D1685" s="235" t="s">
        <v>312</v>
      </c>
      <c r="E1685"/>
      <c r="F1685" s="126"/>
      <c r="G1685" s="236"/>
      <c r="H1685"/>
      <c r="I1685" t="s">
        <v>136</v>
      </c>
      <c r="J1685" s="236"/>
      <c r="K1685"/>
      <c r="L1685"/>
      <c r="M1685"/>
      <c r="N1685"/>
      <c r="O1685"/>
      <c r="P1685"/>
      <c r="Q1685"/>
      <c r="U1685"/>
      <c r="V1685" t="s">
        <v>4334</v>
      </c>
      <c r="W1685" s="236"/>
      <c r="X1685"/>
      <c r="Y1685"/>
      <c r="Z1685"/>
      <c r="AA1685"/>
      <c r="AB1685"/>
      <c r="AC1685"/>
      <c r="AD1685"/>
      <c r="AE1685"/>
      <c r="AF1685"/>
      <c r="AG1685"/>
      <c r="AH1685" s="115" t="s">
        <v>4308</v>
      </c>
    </row>
    <row r="1686" spans="1:35" ht="18" hidden="1" x14ac:dyDescent="0.25">
      <c r="A1686" s="235">
        <v>320655</v>
      </c>
      <c r="B1686" s="235" t="s">
        <v>6079</v>
      </c>
      <c r="C1686" s="235" t="s">
        <v>439</v>
      </c>
      <c r="D1686" s="235" t="s">
        <v>1242</v>
      </c>
      <c r="E1686"/>
      <c r="F1686" s="126"/>
      <c r="G1686" s="236"/>
      <c r="H1686"/>
      <c r="I1686" t="s">
        <v>199</v>
      </c>
      <c r="J1686" s="236"/>
      <c r="K1686"/>
      <c r="L1686"/>
      <c r="M1686"/>
      <c r="N1686"/>
      <c r="O1686"/>
      <c r="P1686"/>
      <c r="Q1686"/>
      <c r="U1686"/>
      <c r="V1686">
        <v>0</v>
      </c>
      <c r="W1686" s="236"/>
      <c r="X1686"/>
      <c r="Y1686"/>
      <c r="Z1686"/>
      <c r="AA1686"/>
      <c r="AB1686"/>
      <c r="AC1686"/>
      <c r="AD1686"/>
      <c r="AE1686"/>
      <c r="AF1686"/>
      <c r="AG1686"/>
      <c r="AH1686" s="115" t="s">
        <v>4308</v>
      </c>
    </row>
    <row r="1687" spans="1:35" ht="18" x14ac:dyDescent="0.25">
      <c r="A1687" s="235">
        <v>320662</v>
      </c>
      <c r="B1687" s="235" t="s">
        <v>6080</v>
      </c>
      <c r="C1687" s="235" t="s">
        <v>1021</v>
      </c>
      <c r="D1687" s="235" t="s">
        <v>468</v>
      </c>
      <c r="E1687"/>
      <c r="F1687" s="126"/>
      <c r="G1687" s="236"/>
      <c r="H1687"/>
      <c r="I1687" t="s">
        <v>107</v>
      </c>
      <c r="J1687" s="236"/>
      <c r="K1687"/>
      <c r="L1687"/>
      <c r="M1687"/>
      <c r="N1687"/>
      <c r="O1687"/>
      <c r="P1687"/>
      <c r="Q1687"/>
      <c r="U1687"/>
      <c r="V1687"/>
      <c r="W1687" s="236"/>
      <c r="X1687"/>
      <c r="Y1687"/>
      <c r="Z1687"/>
      <c r="AA1687"/>
      <c r="AB1687"/>
      <c r="AC1687"/>
      <c r="AD1687"/>
      <c r="AE1687"/>
      <c r="AF1687"/>
      <c r="AG1687"/>
      <c r="AI1687" s="115">
        <f>VLOOKUP(A1687,'[2]دراسات قانونية'!$A$3:$E$600,1,0)</f>
        <v>320662</v>
      </c>
    </row>
    <row r="1688" spans="1:35" ht="18" hidden="1" x14ac:dyDescent="0.25">
      <c r="A1688" s="235">
        <v>320663</v>
      </c>
      <c r="B1688" s="235" t="s">
        <v>6081</v>
      </c>
      <c r="C1688" s="235" t="s">
        <v>324</v>
      </c>
      <c r="D1688" s="235" t="s">
        <v>6082</v>
      </c>
      <c r="E1688"/>
      <c r="F1688" s="126"/>
      <c r="G1688" s="236"/>
      <c r="H1688"/>
      <c r="I1688" t="s">
        <v>199</v>
      </c>
      <c r="J1688" s="236"/>
      <c r="K1688"/>
      <c r="L1688"/>
      <c r="M1688"/>
      <c r="N1688"/>
      <c r="O1688"/>
      <c r="P1688"/>
      <c r="Q1688"/>
      <c r="U1688"/>
      <c r="V1688" t="s">
        <v>16623</v>
      </c>
      <c r="W1688" s="236"/>
      <c r="X1688"/>
      <c r="Y1688"/>
      <c r="Z1688"/>
      <c r="AA1688"/>
      <c r="AB1688"/>
      <c r="AC1688"/>
      <c r="AD1688"/>
      <c r="AE1688"/>
      <c r="AF1688"/>
      <c r="AG1688"/>
      <c r="AH1688" s="115" t="s">
        <v>4308</v>
      </c>
    </row>
    <row r="1689" spans="1:35" ht="18" x14ac:dyDescent="0.25">
      <c r="A1689" s="235">
        <v>320668</v>
      </c>
      <c r="B1689" s="235" t="s">
        <v>6083</v>
      </c>
      <c r="C1689" s="235" t="s">
        <v>244</v>
      </c>
      <c r="D1689" s="235" t="s">
        <v>224</v>
      </c>
      <c r="E1689"/>
      <c r="F1689" s="126"/>
      <c r="G1689" s="236"/>
      <c r="H1689"/>
      <c r="I1689" t="s">
        <v>107</v>
      </c>
      <c r="J1689" s="236"/>
      <c r="K1689"/>
      <c r="L1689"/>
      <c r="M1689"/>
      <c r="N1689"/>
      <c r="O1689"/>
      <c r="P1689"/>
      <c r="Q1689"/>
      <c r="U1689"/>
      <c r="V1689" t="s">
        <v>4335</v>
      </c>
      <c r="W1689" s="236"/>
      <c r="X1689"/>
      <c r="Y1689"/>
      <c r="Z1689"/>
      <c r="AA1689"/>
      <c r="AB1689"/>
      <c r="AC1689"/>
      <c r="AD1689"/>
      <c r="AE1689"/>
      <c r="AF1689"/>
      <c r="AG1689"/>
      <c r="AH1689" s="115" t="s">
        <v>4308</v>
      </c>
      <c r="AI1689" s="115" t="e">
        <f>VLOOKUP(A1689,'[2]دراسات قانونية'!$A$3:$E$600,1,0)</f>
        <v>#N/A</v>
      </c>
    </row>
    <row r="1690" spans="1:35" ht="18" hidden="1" x14ac:dyDescent="0.25">
      <c r="A1690" s="235">
        <v>320670</v>
      </c>
      <c r="B1690" s="235" t="s">
        <v>6084</v>
      </c>
      <c r="C1690" s="235" t="e">
        <v>#N/A</v>
      </c>
      <c r="D1690" s="235" t="s">
        <v>824</v>
      </c>
      <c r="E1690"/>
      <c r="F1690" s="126"/>
      <c r="G1690" s="236"/>
      <c r="H1690"/>
      <c r="I1690" t="s">
        <v>136</v>
      </c>
      <c r="J1690" s="236"/>
      <c r="K1690"/>
      <c r="L1690"/>
      <c r="M1690"/>
      <c r="N1690"/>
      <c r="O1690"/>
      <c r="P1690"/>
      <c r="Q1690"/>
      <c r="U1690"/>
      <c r="V1690">
        <v>0</v>
      </c>
      <c r="W1690" s="236"/>
      <c r="X1690"/>
      <c r="Y1690"/>
      <c r="Z1690"/>
      <c r="AA1690"/>
      <c r="AB1690"/>
      <c r="AC1690"/>
      <c r="AD1690"/>
      <c r="AE1690"/>
      <c r="AF1690"/>
      <c r="AG1690"/>
    </row>
    <row r="1691" spans="1:35" hidden="1" x14ac:dyDescent="0.25">
      <c r="A1691">
        <v>320671</v>
      </c>
      <c r="B1691" t="s">
        <v>6085</v>
      </c>
      <c r="C1691" t="s">
        <v>332</v>
      </c>
      <c r="D1691" t="s">
        <v>1492</v>
      </c>
      <c r="E1691"/>
      <c r="F1691" s="126"/>
      <c r="G1691"/>
      <c r="H1691"/>
      <c r="I1691" t="s">
        <v>129</v>
      </c>
      <c r="J1691"/>
      <c r="K1691"/>
      <c r="L1691"/>
      <c r="M1691"/>
      <c r="N1691"/>
      <c r="O1691"/>
      <c r="P1691"/>
      <c r="Q1691"/>
      <c r="U1691"/>
      <c r="V1691" t="s">
        <v>4335</v>
      </c>
      <c r="W1691"/>
      <c r="X1691"/>
      <c r="Y1691"/>
      <c r="Z1691"/>
      <c r="AA1691"/>
      <c r="AB1691"/>
      <c r="AC1691"/>
      <c r="AD1691"/>
      <c r="AE1691"/>
      <c r="AF1691"/>
      <c r="AG1691"/>
      <c r="AH1691" s="115" t="s">
        <v>4308</v>
      </c>
    </row>
    <row r="1692" spans="1:35" ht="18" hidden="1" x14ac:dyDescent="0.25">
      <c r="A1692" s="235">
        <v>320677</v>
      </c>
      <c r="B1692" s="235" t="s">
        <v>6086</v>
      </c>
      <c r="C1692" s="235" t="s">
        <v>339</v>
      </c>
      <c r="D1692" s="235" t="s">
        <v>6087</v>
      </c>
      <c r="E1692"/>
      <c r="F1692" s="126"/>
      <c r="G1692" s="236"/>
      <c r="H1692"/>
      <c r="I1692" t="s">
        <v>136</v>
      </c>
      <c r="J1692" s="236"/>
      <c r="K1692"/>
      <c r="L1692"/>
      <c r="M1692"/>
      <c r="N1692"/>
      <c r="O1692"/>
      <c r="P1692"/>
      <c r="Q1692"/>
      <c r="U1692"/>
      <c r="V1692" t="s">
        <v>4335</v>
      </c>
      <c r="W1692" s="236"/>
      <c r="X1692"/>
      <c r="Y1692"/>
      <c r="Z1692"/>
      <c r="AA1692"/>
      <c r="AB1692"/>
      <c r="AC1692"/>
      <c r="AD1692"/>
      <c r="AE1692"/>
      <c r="AF1692"/>
      <c r="AG1692"/>
      <c r="AH1692" s="115" t="s">
        <v>4308</v>
      </c>
    </row>
    <row r="1693" spans="1:35" ht="18" hidden="1" x14ac:dyDescent="0.25">
      <c r="A1693" s="235">
        <v>320682</v>
      </c>
      <c r="B1693" s="235" t="s">
        <v>6088</v>
      </c>
      <c r="C1693" s="235" t="s">
        <v>6089</v>
      </c>
      <c r="D1693" s="235" t="s">
        <v>521</v>
      </c>
      <c r="E1693"/>
      <c r="F1693" s="126"/>
      <c r="G1693" s="236"/>
      <c r="H1693"/>
      <c r="I1693" t="s">
        <v>136</v>
      </c>
      <c r="J1693" s="236"/>
      <c r="K1693"/>
      <c r="L1693"/>
      <c r="M1693"/>
      <c r="N1693"/>
      <c r="O1693"/>
      <c r="P1693"/>
      <c r="Q1693"/>
      <c r="U1693"/>
      <c r="V1693">
        <v>0</v>
      </c>
      <c r="W1693" s="236"/>
      <c r="X1693"/>
      <c r="Y1693"/>
      <c r="Z1693"/>
      <c r="AA1693"/>
      <c r="AB1693"/>
      <c r="AC1693"/>
      <c r="AD1693"/>
      <c r="AE1693"/>
      <c r="AF1693"/>
      <c r="AG1693"/>
    </row>
    <row r="1694" spans="1:35" hidden="1" x14ac:dyDescent="0.25">
      <c r="A1694">
        <v>320691</v>
      </c>
      <c r="B1694" t="s">
        <v>6090</v>
      </c>
      <c r="C1694" t="s">
        <v>539</v>
      </c>
      <c r="D1694" t="s">
        <v>880</v>
      </c>
      <c r="E1694" t="s">
        <v>76</v>
      </c>
      <c r="F1694" s="126">
        <v>33245</v>
      </c>
      <c r="G1694" t="s">
        <v>18</v>
      </c>
      <c r="H1694" t="s">
        <v>19</v>
      </c>
      <c r="I1694" t="s">
        <v>129</v>
      </c>
      <c r="J1694"/>
      <c r="K1694"/>
      <c r="L1694"/>
      <c r="M1694"/>
      <c r="N1694"/>
      <c r="O1694"/>
      <c r="P1694"/>
      <c r="Q1694"/>
      <c r="U1694"/>
      <c r="V1694" t="s">
        <v>4414</v>
      </c>
      <c r="W1694"/>
      <c r="X1694"/>
      <c r="Y1694"/>
      <c r="Z1694"/>
      <c r="AA1694"/>
      <c r="AB1694"/>
      <c r="AC1694" t="s">
        <v>4308</v>
      </c>
      <c r="AD1694" t="s">
        <v>4308</v>
      </c>
      <c r="AE1694" t="s">
        <v>4308</v>
      </c>
      <c r="AF1694" t="s">
        <v>4308</v>
      </c>
      <c r="AG1694" t="s">
        <v>4308</v>
      </c>
      <c r="AH1694" s="115" t="s">
        <v>4308</v>
      </c>
    </row>
    <row r="1695" spans="1:35" ht="18" hidden="1" x14ac:dyDescent="0.25">
      <c r="A1695" s="235">
        <v>320704</v>
      </c>
      <c r="B1695" s="235" t="s">
        <v>6091</v>
      </c>
      <c r="C1695" s="235" t="s">
        <v>244</v>
      </c>
      <c r="D1695" s="235" t="s">
        <v>1242</v>
      </c>
      <c r="E1695"/>
      <c r="F1695" s="126"/>
      <c r="G1695" s="236"/>
      <c r="H1695"/>
      <c r="I1695" t="s">
        <v>129</v>
      </c>
      <c r="J1695" s="236"/>
      <c r="K1695"/>
      <c r="L1695"/>
      <c r="M1695"/>
      <c r="N1695"/>
      <c r="O1695"/>
      <c r="P1695"/>
      <c r="Q1695"/>
      <c r="U1695"/>
      <c r="V1695" t="s">
        <v>4335</v>
      </c>
      <c r="W1695" s="236"/>
      <c r="X1695"/>
      <c r="Y1695"/>
      <c r="Z1695"/>
      <c r="AA1695"/>
      <c r="AB1695"/>
      <c r="AC1695"/>
      <c r="AD1695"/>
      <c r="AE1695"/>
      <c r="AF1695"/>
      <c r="AG1695"/>
      <c r="AH1695" s="115" t="s">
        <v>4308</v>
      </c>
    </row>
    <row r="1696" spans="1:35" ht="18" hidden="1" x14ac:dyDescent="0.25">
      <c r="A1696" s="235">
        <v>320709</v>
      </c>
      <c r="B1696" s="235" t="s">
        <v>6092</v>
      </c>
      <c r="C1696" s="235" t="s">
        <v>250</v>
      </c>
      <c r="D1696" s="235" t="s">
        <v>306</v>
      </c>
      <c r="E1696"/>
      <c r="F1696" s="126"/>
      <c r="G1696" s="236"/>
      <c r="H1696"/>
      <c r="I1696" t="s">
        <v>199</v>
      </c>
      <c r="J1696" s="236"/>
      <c r="K1696"/>
      <c r="L1696"/>
      <c r="M1696"/>
      <c r="N1696"/>
      <c r="O1696"/>
      <c r="P1696"/>
      <c r="Q1696"/>
      <c r="U1696"/>
      <c r="V1696">
        <v>0</v>
      </c>
      <c r="W1696" s="236"/>
      <c r="X1696"/>
      <c r="Y1696"/>
      <c r="Z1696"/>
      <c r="AA1696"/>
      <c r="AB1696"/>
      <c r="AC1696"/>
      <c r="AD1696"/>
      <c r="AE1696"/>
      <c r="AF1696"/>
      <c r="AG1696"/>
      <c r="AH1696" s="115" t="s">
        <v>4308</v>
      </c>
    </row>
    <row r="1697" spans="1:35" ht="18" x14ac:dyDescent="0.25">
      <c r="A1697" s="235">
        <v>320710</v>
      </c>
      <c r="B1697" s="235" t="s">
        <v>6093</v>
      </c>
      <c r="C1697" s="235" t="e">
        <v>#N/A</v>
      </c>
      <c r="D1697" s="235" t="e">
        <v>#N/A</v>
      </c>
      <c r="E1697"/>
      <c r="F1697" s="126"/>
      <c r="G1697" s="236"/>
      <c r="H1697"/>
      <c r="I1697" t="s">
        <v>107</v>
      </c>
      <c r="J1697" s="236"/>
      <c r="K1697"/>
      <c r="L1697"/>
      <c r="M1697"/>
      <c r="N1697"/>
      <c r="O1697"/>
      <c r="P1697"/>
      <c r="Q1697"/>
      <c r="U1697"/>
      <c r="V1697"/>
      <c r="W1697" s="236"/>
      <c r="X1697"/>
      <c r="Y1697"/>
      <c r="Z1697"/>
      <c r="AA1697"/>
      <c r="AB1697"/>
      <c r="AC1697"/>
      <c r="AD1697"/>
      <c r="AE1697"/>
      <c r="AF1697"/>
      <c r="AG1697"/>
      <c r="AI1697" s="115">
        <f>VLOOKUP(A1697,'[2]دراسات قانونية'!$A$3:$E$600,1,0)</f>
        <v>320710</v>
      </c>
    </row>
    <row r="1698" spans="1:35" hidden="1" x14ac:dyDescent="0.25">
      <c r="A1698" s="115">
        <v>320711</v>
      </c>
      <c r="B1698" s="115" t="s">
        <v>3482</v>
      </c>
      <c r="C1698" s="115" t="s">
        <v>3483</v>
      </c>
      <c r="D1698" s="115" t="s">
        <v>232</v>
      </c>
      <c r="E1698" s="115" t="s">
        <v>76</v>
      </c>
      <c r="F1698" s="237">
        <v>33792</v>
      </c>
      <c r="G1698" s="115" t="s">
        <v>18</v>
      </c>
      <c r="H1698" s="115" t="s">
        <v>16</v>
      </c>
      <c r="I1698" t="s">
        <v>199</v>
      </c>
      <c r="J1698" s="115" t="s">
        <v>15</v>
      </c>
      <c r="L1698" s="115" t="s">
        <v>18</v>
      </c>
      <c r="U1698"/>
      <c r="V1698">
        <v>0</v>
      </c>
      <c r="AH1698" s="115" t="s">
        <v>4308</v>
      </c>
    </row>
    <row r="1699" spans="1:35" hidden="1" x14ac:dyDescent="0.25">
      <c r="A1699">
        <v>320713</v>
      </c>
      <c r="B1699" t="s">
        <v>6094</v>
      </c>
      <c r="C1699" t="s">
        <v>386</v>
      </c>
      <c r="D1699" t="s">
        <v>316</v>
      </c>
      <c r="E1699" t="s">
        <v>76</v>
      </c>
      <c r="F1699" s="126">
        <v>32874</v>
      </c>
      <c r="G1699" t="s">
        <v>18</v>
      </c>
      <c r="H1699" t="s">
        <v>16</v>
      </c>
      <c r="I1699" t="s">
        <v>129</v>
      </c>
      <c r="J1699" t="s">
        <v>1226</v>
      </c>
      <c r="K1699"/>
      <c r="L1699" t="s">
        <v>18</v>
      </c>
      <c r="M1699"/>
      <c r="N1699"/>
      <c r="O1699"/>
      <c r="P1699"/>
      <c r="Q1699"/>
      <c r="U1699"/>
      <c r="V1699" t="s">
        <v>4334</v>
      </c>
      <c r="W1699"/>
      <c r="X1699"/>
      <c r="Y1699"/>
      <c r="Z1699"/>
      <c r="AA1699"/>
      <c r="AB1699"/>
      <c r="AC1699"/>
      <c r="AD1699"/>
      <c r="AE1699"/>
      <c r="AF1699"/>
      <c r="AG1699" t="s">
        <v>4308</v>
      </c>
      <c r="AH1699" s="115" t="s">
        <v>4308</v>
      </c>
    </row>
    <row r="1700" spans="1:35" hidden="1" x14ac:dyDescent="0.25">
      <c r="A1700">
        <v>320714</v>
      </c>
      <c r="B1700" t="s">
        <v>6095</v>
      </c>
      <c r="C1700" t="s">
        <v>212</v>
      </c>
      <c r="D1700" t="s">
        <v>765</v>
      </c>
      <c r="E1700" t="s">
        <v>76</v>
      </c>
      <c r="F1700" s="126">
        <v>33201</v>
      </c>
      <c r="G1700" t="s">
        <v>37</v>
      </c>
      <c r="H1700" t="s">
        <v>16</v>
      </c>
      <c r="I1700" t="s">
        <v>136</v>
      </c>
      <c r="J1700" t="s">
        <v>1226</v>
      </c>
      <c r="K1700"/>
      <c r="L1700" t="s">
        <v>37</v>
      </c>
      <c r="M1700"/>
      <c r="N1700"/>
      <c r="O1700"/>
      <c r="P1700"/>
      <c r="Q1700"/>
      <c r="U1700"/>
      <c r="V1700" t="s">
        <v>4329</v>
      </c>
      <c r="W1700"/>
      <c r="X1700"/>
      <c r="Y1700"/>
      <c r="Z1700"/>
      <c r="AA1700"/>
      <c r="AB1700"/>
      <c r="AC1700"/>
      <c r="AD1700"/>
      <c r="AE1700"/>
      <c r="AF1700"/>
      <c r="AG1700"/>
      <c r="AH1700" s="115" t="s">
        <v>4308</v>
      </c>
    </row>
    <row r="1701" spans="1:35" ht="18" x14ac:dyDescent="0.25">
      <c r="A1701" s="235">
        <v>320715</v>
      </c>
      <c r="B1701" s="235" t="s">
        <v>6096</v>
      </c>
      <c r="C1701" s="235" t="s">
        <v>6097</v>
      </c>
      <c r="D1701" s="235" t="s">
        <v>1242</v>
      </c>
      <c r="E1701"/>
      <c r="F1701" s="126"/>
      <c r="G1701" s="236"/>
      <c r="H1701"/>
      <c r="I1701" t="s">
        <v>107</v>
      </c>
      <c r="J1701" s="236"/>
      <c r="K1701"/>
      <c r="L1701"/>
      <c r="M1701"/>
      <c r="N1701"/>
      <c r="O1701"/>
      <c r="P1701"/>
      <c r="Q1701"/>
      <c r="U1701"/>
      <c r="V1701" t="s">
        <v>4335</v>
      </c>
      <c r="W1701" s="236"/>
      <c r="X1701"/>
      <c r="Y1701"/>
      <c r="Z1701"/>
      <c r="AA1701"/>
      <c r="AB1701"/>
      <c r="AC1701"/>
      <c r="AD1701"/>
      <c r="AE1701"/>
      <c r="AF1701"/>
      <c r="AG1701"/>
      <c r="AH1701" s="115" t="s">
        <v>4308</v>
      </c>
      <c r="AI1701" s="115" t="e">
        <f>VLOOKUP(A1701,'[2]دراسات قانونية'!$A$3:$E$600,1,0)</f>
        <v>#N/A</v>
      </c>
    </row>
    <row r="1702" spans="1:35" ht="18" x14ac:dyDescent="0.25">
      <c r="A1702" s="235">
        <v>320727</v>
      </c>
      <c r="B1702" s="235" t="s">
        <v>6098</v>
      </c>
      <c r="C1702" s="235" t="s">
        <v>212</v>
      </c>
      <c r="D1702" s="235" t="s">
        <v>1242</v>
      </c>
      <c r="E1702"/>
      <c r="F1702" s="126"/>
      <c r="G1702" s="236"/>
      <c r="H1702"/>
      <c r="I1702" t="s">
        <v>107</v>
      </c>
      <c r="J1702" s="236"/>
      <c r="K1702"/>
      <c r="L1702"/>
      <c r="M1702"/>
      <c r="N1702"/>
      <c r="O1702"/>
      <c r="P1702"/>
      <c r="Q1702"/>
      <c r="U1702"/>
      <c r="V1702" t="s">
        <v>4335</v>
      </c>
      <c r="W1702" s="236"/>
      <c r="X1702"/>
      <c r="Y1702"/>
      <c r="Z1702"/>
      <c r="AA1702"/>
      <c r="AB1702"/>
      <c r="AC1702"/>
      <c r="AD1702"/>
      <c r="AE1702"/>
      <c r="AF1702"/>
      <c r="AG1702"/>
      <c r="AH1702" s="115" t="s">
        <v>4308</v>
      </c>
      <c r="AI1702" s="115" t="e">
        <f>VLOOKUP(A1702,'[2]دراسات قانونية'!$A$3:$E$600,1,0)</f>
        <v>#N/A</v>
      </c>
    </row>
    <row r="1703" spans="1:35" ht="18" hidden="1" x14ac:dyDescent="0.25">
      <c r="A1703" s="235">
        <v>320728</v>
      </c>
      <c r="B1703" s="235" t="s">
        <v>6099</v>
      </c>
      <c r="C1703" s="235" t="e">
        <v>#N/A</v>
      </c>
      <c r="D1703" s="235" t="s">
        <v>405</v>
      </c>
      <c r="E1703"/>
      <c r="F1703" s="126"/>
      <c r="G1703" s="236"/>
      <c r="H1703"/>
      <c r="I1703" t="s">
        <v>129</v>
      </c>
      <c r="J1703" s="236"/>
      <c r="K1703"/>
      <c r="L1703"/>
      <c r="M1703"/>
      <c r="N1703"/>
      <c r="O1703"/>
      <c r="P1703"/>
      <c r="Q1703"/>
      <c r="U1703"/>
      <c r="V1703">
        <v>0</v>
      </c>
      <c r="W1703" s="236"/>
      <c r="X1703"/>
      <c r="Y1703"/>
      <c r="Z1703"/>
      <c r="AA1703"/>
      <c r="AB1703"/>
      <c r="AC1703"/>
      <c r="AD1703"/>
      <c r="AE1703"/>
      <c r="AF1703"/>
      <c r="AG1703"/>
    </row>
    <row r="1704" spans="1:35" ht="18" hidden="1" x14ac:dyDescent="0.25">
      <c r="A1704" s="235">
        <v>320732</v>
      </c>
      <c r="B1704" s="235" t="s">
        <v>6100</v>
      </c>
      <c r="C1704" s="235" t="s">
        <v>1038</v>
      </c>
      <c r="D1704" s="235" t="s">
        <v>1242</v>
      </c>
      <c r="E1704"/>
      <c r="F1704" s="126"/>
      <c r="G1704" s="236"/>
      <c r="H1704"/>
      <c r="I1704" t="s">
        <v>199</v>
      </c>
      <c r="J1704" s="236"/>
      <c r="K1704"/>
      <c r="L1704"/>
      <c r="M1704"/>
      <c r="N1704"/>
      <c r="O1704"/>
      <c r="P1704"/>
      <c r="Q1704"/>
      <c r="U1704"/>
      <c r="V1704" t="s">
        <v>4334</v>
      </c>
      <c r="W1704" s="236"/>
      <c r="X1704"/>
      <c r="Y1704"/>
      <c r="Z1704"/>
      <c r="AA1704"/>
      <c r="AB1704"/>
      <c r="AC1704"/>
      <c r="AD1704"/>
      <c r="AE1704"/>
      <c r="AF1704"/>
      <c r="AG1704"/>
      <c r="AH1704" s="115" t="s">
        <v>4308</v>
      </c>
    </row>
    <row r="1705" spans="1:35" ht="18" hidden="1" x14ac:dyDescent="0.25">
      <c r="A1705" s="235">
        <v>320740</v>
      </c>
      <c r="B1705" s="235" t="s">
        <v>6101</v>
      </c>
      <c r="C1705" s="235" t="s">
        <v>324</v>
      </c>
      <c r="D1705" s="235" t="s">
        <v>210</v>
      </c>
      <c r="E1705"/>
      <c r="F1705" s="126"/>
      <c r="G1705" s="236"/>
      <c r="H1705"/>
      <c r="I1705" t="s">
        <v>136</v>
      </c>
      <c r="J1705" s="236"/>
      <c r="K1705"/>
      <c r="L1705"/>
      <c r="M1705"/>
      <c r="N1705"/>
      <c r="O1705"/>
      <c r="P1705"/>
      <c r="Q1705"/>
      <c r="U1705"/>
      <c r="V1705" t="s">
        <v>4335</v>
      </c>
      <c r="W1705" s="236"/>
      <c r="X1705"/>
      <c r="Y1705"/>
      <c r="Z1705"/>
      <c r="AA1705"/>
      <c r="AB1705"/>
      <c r="AC1705"/>
      <c r="AD1705"/>
      <c r="AE1705"/>
      <c r="AF1705"/>
      <c r="AG1705"/>
      <c r="AH1705" s="115" t="s">
        <v>4308</v>
      </c>
    </row>
    <row r="1706" spans="1:35" ht="18" x14ac:dyDescent="0.25">
      <c r="A1706" s="235">
        <v>320748</v>
      </c>
      <c r="B1706" s="235" t="s">
        <v>6102</v>
      </c>
      <c r="C1706" s="235" t="s">
        <v>908</v>
      </c>
      <c r="D1706" s="235" t="s">
        <v>6103</v>
      </c>
      <c r="E1706"/>
      <c r="F1706" s="126"/>
      <c r="G1706" s="236"/>
      <c r="H1706"/>
      <c r="I1706" t="s">
        <v>107</v>
      </c>
      <c r="J1706" s="236"/>
      <c r="K1706"/>
      <c r="L1706"/>
      <c r="M1706"/>
      <c r="N1706"/>
      <c r="O1706"/>
      <c r="P1706"/>
      <c r="Q1706"/>
      <c r="U1706"/>
      <c r="V1706" t="s">
        <v>4335</v>
      </c>
      <c r="W1706" s="236"/>
      <c r="X1706"/>
      <c r="Y1706"/>
      <c r="Z1706"/>
      <c r="AA1706"/>
      <c r="AB1706"/>
      <c r="AC1706"/>
      <c r="AD1706"/>
      <c r="AE1706"/>
      <c r="AF1706"/>
      <c r="AG1706"/>
      <c r="AH1706" s="115" t="s">
        <v>4308</v>
      </c>
      <c r="AI1706" s="115" t="e">
        <f>VLOOKUP(A1706,'[2]دراسات قانونية'!$A$3:$E$600,1,0)</f>
        <v>#N/A</v>
      </c>
    </row>
    <row r="1707" spans="1:35" hidden="1" x14ac:dyDescent="0.25">
      <c r="A1707" s="115">
        <v>320753</v>
      </c>
      <c r="B1707" s="115" t="s">
        <v>994</v>
      </c>
      <c r="C1707" s="115" t="s">
        <v>358</v>
      </c>
      <c r="D1707" s="115" t="s">
        <v>210</v>
      </c>
      <c r="E1707" s="115" t="s">
        <v>76</v>
      </c>
      <c r="F1707" s="237"/>
      <c r="H1707" s="115" t="s">
        <v>16</v>
      </c>
      <c r="I1707" t="s">
        <v>199</v>
      </c>
      <c r="U1707"/>
      <c r="V1707" t="s">
        <v>4329</v>
      </c>
      <c r="AA1707" s="115" t="s">
        <v>4308</v>
      </c>
      <c r="AB1707" s="115" t="s">
        <v>4308</v>
      </c>
      <c r="AC1707" s="115" t="s">
        <v>4308</v>
      </c>
      <c r="AD1707" s="115" t="s">
        <v>4308</v>
      </c>
      <c r="AE1707" s="115" t="s">
        <v>4308</v>
      </c>
      <c r="AF1707" s="115" t="s">
        <v>4308</v>
      </c>
      <c r="AG1707" s="115" t="s">
        <v>4308</v>
      </c>
      <c r="AH1707" s="115" t="s">
        <v>4308</v>
      </c>
    </row>
    <row r="1708" spans="1:35" ht="18" hidden="1" x14ac:dyDescent="0.25">
      <c r="A1708" s="235">
        <v>320763</v>
      </c>
      <c r="B1708" s="235" t="s">
        <v>6104</v>
      </c>
      <c r="C1708" s="235" t="s">
        <v>324</v>
      </c>
      <c r="D1708" s="235" t="s">
        <v>501</v>
      </c>
      <c r="E1708"/>
      <c r="F1708" s="126"/>
      <c r="G1708" s="236"/>
      <c r="H1708"/>
      <c r="I1708" t="s">
        <v>129</v>
      </c>
      <c r="J1708" s="236"/>
      <c r="K1708"/>
      <c r="L1708"/>
      <c r="M1708"/>
      <c r="N1708"/>
      <c r="O1708"/>
      <c r="P1708"/>
      <c r="Q1708"/>
      <c r="U1708"/>
      <c r="V1708">
        <v>0</v>
      </c>
      <c r="W1708" s="236"/>
      <c r="X1708"/>
      <c r="Y1708"/>
      <c r="Z1708"/>
      <c r="AA1708"/>
      <c r="AB1708"/>
      <c r="AC1708"/>
      <c r="AD1708"/>
      <c r="AE1708"/>
      <c r="AF1708"/>
      <c r="AG1708"/>
    </row>
    <row r="1709" spans="1:35" ht="18" x14ac:dyDescent="0.25">
      <c r="A1709" s="235">
        <v>320764</v>
      </c>
      <c r="B1709" s="235" t="s">
        <v>6105</v>
      </c>
      <c r="C1709" s="235" t="s">
        <v>589</v>
      </c>
      <c r="D1709" s="235" t="s">
        <v>585</v>
      </c>
      <c r="E1709"/>
      <c r="F1709" s="126"/>
      <c r="G1709" s="236"/>
      <c r="H1709"/>
      <c r="I1709" t="s">
        <v>107</v>
      </c>
      <c r="J1709" s="236"/>
      <c r="K1709"/>
      <c r="L1709"/>
      <c r="M1709"/>
      <c r="N1709"/>
      <c r="O1709"/>
      <c r="P1709"/>
      <c r="Q1709"/>
      <c r="U1709"/>
      <c r="V1709" t="s">
        <v>4335</v>
      </c>
      <c r="W1709" s="236"/>
      <c r="X1709"/>
      <c r="Y1709"/>
      <c r="Z1709"/>
      <c r="AA1709"/>
      <c r="AB1709"/>
      <c r="AC1709"/>
      <c r="AD1709"/>
      <c r="AE1709"/>
      <c r="AF1709"/>
      <c r="AG1709"/>
      <c r="AH1709" s="115" t="s">
        <v>4308</v>
      </c>
      <c r="AI1709" s="115" t="e">
        <f>VLOOKUP(A1709,'[2]دراسات قانونية'!$A$3:$E$600,1,0)</f>
        <v>#N/A</v>
      </c>
    </row>
    <row r="1710" spans="1:35" hidden="1" x14ac:dyDescent="0.25">
      <c r="A1710">
        <v>320773</v>
      </c>
      <c r="B1710" t="s">
        <v>5088</v>
      </c>
      <c r="C1710" t="s">
        <v>264</v>
      </c>
      <c r="D1710" t="s">
        <v>265</v>
      </c>
      <c r="E1710" t="s">
        <v>76</v>
      </c>
      <c r="F1710" s="126"/>
      <c r="G1710"/>
      <c r="H1710" t="s">
        <v>16</v>
      </c>
      <c r="I1710" t="s">
        <v>129</v>
      </c>
      <c r="J1710"/>
      <c r="K1710"/>
      <c r="L1710"/>
      <c r="M1710"/>
      <c r="N1710"/>
      <c r="O1710"/>
      <c r="P1710"/>
      <c r="Q1710"/>
      <c r="U1710"/>
      <c r="V1710" t="s">
        <v>4414</v>
      </c>
      <c r="W1710"/>
      <c r="X1710"/>
      <c r="Y1710"/>
      <c r="Z1710"/>
      <c r="AA1710" t="s">
        <v>4308</v>
      </c>
      <c r="AB1710" t="s">
        <v>4308</v>
      </c>
      <c r="AC1710" t="s">
        <v>4308</v>
      </c>
      <c r="AD1710" t="s">
        <v>4308</v>
      </c>
      <c r="AE1710" t="s">
        <v>4308</v>
      </c>
      <c r="AF1710" t="s">
        <v>4308</v>
      </c>
      <c r="AG1710" t="s">
        <v>4308</v>
      </c>
      <c r="AH1710" s="115" t="s">
        <v>4308</v>
      </c>
    </row>
    <row r="1711" spans="1:35" ht="18" hidden="1" x14ac:dyDescent="0.25">
      <c r="A1711" s="235">
        <v>320783</v>
      </c>
      <c r="B1711" s="235" t="s">
        <v>6106</v>
      </c>
      <c r="C1711" s="235" t="s">
        <v>345</v>
      </c>
      <c r="D1711" s="235" t="s">
        <v>1242</v>
      </c>
      <c r="E1711"/>
      <c r="F1711" s="126"/>
      <c r="G1711" s="236"/>
      <c r="H1711"/>
      <c r="I1711" t="s">
        <v>136</v>
      </c>
      <c r="J1711" s="236"/>
      <c r="K1711"/>
      <c r="L1711"/>
      <c r="M1711"/>
      <c r="N1711"/>
      <c r="O1711"/>
      <c r="P1711"/>
      <c r="Q1711"/>
      <c r="U1711"/>
      <c r="V1711" t="s">
        <v>4335</v>
      </c>
      <c r="W1711" s="236"/>
      <c r="X1711"/>
      <c r="Y1711"/>
      <c r="Z1711"/>
      <c r="AA1711"/>
      <c r="AB1711"/>
      <c r="AC1711"/>
      <c r="AD1711"/>
      <c r="AE1711"/>
      <c r="AF1711"/>
      <c r="AG1711"/>
      <c r="AH1711" s="115" t="s">
        <v>4308</v>
      </c>
    </row>
    <row r="1712" spans="1:35" ht="18" x14ac:dyDescent="0.25">
      <c r="A1712" s="235">
        <v>320784</v>
      </c>
      <c r="B1712" s="235" t="s">
        <v>6107</v>
      </c>
      <c r="C1712" s="235" t="s">
        <v>5112</v>
      </c>
      <c r="D1712" s="235" t="s">
        <v>1242</v>
      </c>
      <c r="E1712"/>
      <c r="F1712" s="126"/>
      <c r="G1712" s="236"/>
      <c r="H1712"/>
      <c r="I1712" t="s">
        <v>107</v>
      </c>
      <c r="J1712" s="236"/>
      <c r="K1712"/>
      <c r="L1712"/>
      <c r="M1712"/>
      <c r="N1712"/>
      <c r="O1712"/>
      <c r="P1712"/>
      <c r="Q1712"/>
      <c r="U1712"/>
      <c r="V1712" t="s">
        <v>4337</v>
      </c>
      <c r="W1712" s="236"/>
      <c r="X1712"/>
      <c r="Y1712"/>
      <c r="Z1712"/>
      <c r="AA1712"/>
      <c r="AB1712"/>
      <c r="AC1712"/>
      <c r="AD1712"/>
      <c r="AE1712"/>
      <c r="AF1712"/>
      <c r="AG1712"/>
      <c r="AH1712" s="115" t="s">
        <v>4308</v>
      </c>
      <c r="AI1712" s="115" t="e">
        <f>VLOOKUP(A1712,'[2]دراسات قانونية'!$A$3:$E$600,1,0)</f>
        <v>#N/A</v>
      </c>
    </row>
    <row r="1713" spans="1:35" ht="18" hidden="1" x14ac:dyDescent="0.25">
      <c r="A1713" s="235">
        <v>320788</v>
      </c>
      <c r="B1713" s="235" t="s">
        <v>6108</v>
      </c>
      <c r="C1713" s="235" t="s">
        <v>601</v>
      </c>
      <c r="D1713" s="235" t="s">
        <v>1242</v>
      </c>
      <c r="E1713"/>
      <c r="F1713" s="126"/>
      <c r="G1713" s="236"/>
      <c r="H1713"/>
      <c r="I1713" t="s">
        <v>129</v>
      </c>
      <c r="J1713" s="236"/>
      <c r="K1713"/>
      <c r="L1713"/>
      <c r="M1713"/>
      <c r="N1713"/>
      <c r="O1713"/>
      <c r="P1713"/>
      <c r="Q1713"/>
      <c r="U1713"/>
      <c r="V1713" t="s">
        <v>4335</v>
      </c>
      <c r="W1713" s="236"/>
      <c r="X1713"/>
      <c r="Y1713"/>
      <c r="Z1713"/>
      <c r="AA1713"/>
      <c r="AB1713"/>
      <c r="AC1713"/>
      <c r="AD1713"/>
      <c r="AE1713"/>
      <c r="AF1713"/>
      <c r="AG1713"/>
      <c r="AH1713" s="115" t="s">
        <v>4308</v>
      </c>
    </row>
    <row r="1714" spans="1:35" ht="18" hidden="1" x14ac:dyDescent="0.25">
      <c r="A1714" s="235">
        <v>320791</v>
      </c>
      <c r="B1714" s="235" t="s">
        <v>6109</v>
      </c>
      <c r="C1714" s="235" t="s">
        <v>518</v>
      </c>
      <c r="D1714" s="235" t="s">
        <v>409</v>
      </c>
      <c r="E1714"/>
      <c r="F1714" s="126"/>
      <c r="G1714" s="236"/>
      <c r="H1714"/>
      <c r="I1714" t="s">
        <v>136</v>
      </c>
      <c r="J1714" s="236"/>
      <c r="K1714"/>
      <c r="L1714"/>
      <c r="M1714"/>
      <c r="N1714"/>
      <c r="O1714"/>
      <c r="P1714"/>
      <c r="Q1714"/>
      <c r="U1714"/>
      <c r="V1714" t="s">
        <v>4334</v>
      </c>
      <c r="W1714" s="236"/>
      <c r="X1714"/>
      <c r="Y1714"/>
      <c r="Z1714"/>
      <c r="AA1714"/>
      <c r="AB1714"/>
      <c r="AC1714"/>
      <c r="AD1714"/>
      <c r="AE1714"/>
      <c r="AF1714"/>
      <c r="AG1714"/>
      <c r="AH1714" s="115" t="s">
        <v>4308</v>
      </c>
    </row>
    <row r="1715" spans="1:35" ht="18" x14ac:dyDescent="0.25">
      <c r="A1715" s="235">
        <v>320792</v>
      </c>
      <c r="B1715" s="235" t="s">
        <v>6110</v>
      </c>
      <c r="C1715" s="235" t="s">
        <v>1000</v>
      </c>
      <c r="D1715" s="235" t="s">
        <v>891</v>
      </c>
      <c r="E1715"/>
      <c r="F1715" s="126"/>
      <c r="G1715" s="236"/>
      <c r="H1715"/>
      <c r="I1715" t="s">
        <v>107</v>
      </c>
      <c r="J1715" s="236"/>
      <c r="K1715"/>
      <c r="L1715"/>
      <c r="M1715"/>
      <c r="N1715"/>
      <c r="O1715"/>
      <c r="P1715"/>
      <c r="Q1715"/>
      <c r="U1715"/>
      <c r="V1715" t="s">
        <v>4335</v>
      </c>
      <c r="W1715" s="236"/>
      <c r="X1715"/>
      <c r="Y1715"/>
      <c r="Z1715"/>
      <c r="AA1715"/>
      <c r="AB1715"/>
      <c r="AC1715"/>
      <c r="AD1715"/>
      <c r="AE1715"/>
      <c r="AF1715"/>
      <c r="AG1715"/>
      <c r="AH1715" s="115" t="s">
        <v>4308</v>
      </c>
      <c r="AI1715" s="115" t="e">
        <f>VLOOKUP(A1715,'[2]دراسات قانونية'!$A$3:$E$600,1,0)</f>
        <v>#N/A</v>
      </c>
    </row>
    <row r="1716" spans="1:35" hidden="1" x14ac:dyDescent="0.25">
      <c r="A1716" s="115">
        <v>320794</v>
      </c>
      <c r="B1716" s="115" t="s">
        <v>649</v>
      </c>
      <c r="C1716" s="115" t="s">
        <v>345</v>
      </c>
      <c r="D1716" s="115" t="s">
        <v>839</v>
      </c>
      <c r="E1716" s="115" t="s">
        <v>76</v>
      </c>
      <c r="F1716" s="237">
        <v>33791</v>
      </c>
      <c r="G1716" s="115" t="s">
        <v>431</v>
      </c>
      <c r="H1716" s="115" t="s">
        <v>16</v>
      </c>
      <c r="I1716" t="s">
        <v>199</v>
      </c>
      <c r="J1716" s="115" t="s">
        <v>1226</v>
      </c>
      <c r="L1716" s="115" t="s">
        <v>30</v>
      </c>
      <c r="U1716"/>
      <c r="V1716" t="s">
        <v>4336</v>
      </c>
    </row>
    <row r="1717" spans="1:35" ht="18" hidden="1" x14ac:dyDescent="0.25">
      <c r="A1717" s="235">
        <v>320802</v>
      </c>
      <c r="B1717" s="235" t="s">
        <v>6111</v>
      </c>
      <c r="C1717" s="235" t="s">
        <v>507</v>
      </c>
      <c r="D1717" s="235" t="s">
        <v>1242</v>
      </c>
      <c r="E1717"/>
      <c r="F1717" s="126"/>
      <c r="G1717" s="236"/>
      <c r="H1717"/>
      <c r="I1717" t="s">
        <v>136</v>
      </c>
      <c r="J1717" s="236"/>
      <c r="K1717"/>
      <c r="L1717"/>
      <c r="M1717"/>
      <c r="N1717"/>
      <c r="O1717"/>
      <c r="P1717"/>
      <c r="Q1717"/>
      <c r="U1717"/>
      <c r="V1717" t="s">
        <v>4334</v>
      </c>
      <c r="W1717" s="236"/>
      <c r="X1717"/>
      <c r="Y1717"/>
      <c r="Z1717"/>
      <c r="AA1717"/>
      <c r="AB1717"/>
      <c r="AC1717"/>
      <c r="AD1717"/>
      <c r="AE1717"/>
      <c r="AF1717"/>
      <c r="AG1717"/>
      <c r="AH1717" s="115" t="s">
        <v>4308</v>
      </c>
    </row>
    <row r="1718" spans="1:35" hidden="1" x14ac:dyDescent="0.25">
      <c r="A1718" s="115">
        <v>320805</v>
      </c>
      <c r="B1718" s="115" t="s">
        <v>1815</v>
      </c>
      <c r="C1718" s="115" t="s">
        <v>250</v>
      </c>
      <c r="D1718" s="115" t="s">
        <v>776</v>
      </c>
      <c r="E1718" s="115" t="s">
        <v>76</v>
      </c>
      <c r="F1718" s="237">
        <v>32948</v>
      </c>
      <c r="G1718" s="115" t="s">
        <v>18</v>
      </c>
      <c r="H1718" s="115" t="s">
        <v>16</v>
      </c>
      <c r="I1718" t="s">
        <v>199</v>
      </c>
      <c r="J1718" s="115" t="s">
        <v>1226</v>
      </c>
      <c r="L1718" s="115" t="s">
        <v>18</v>
      </c>
      <c r="U1718"/>
      <c r="V1718" t="s">
        <v>4337</v>
      </c>
      <c r="AE1718" s="115" t="s">
        <v>4308</v>
      </c>
      <c r="AF1718" s="115" t="s">
        <v>4308</v>
      </c>
      <c r="AG1718" s="115" t="s">
        <v>4308</v>
      </c>
      <c r="AH1718" s="115" t="s">
        <v>4308</v>
      </c>
    </row>
    <row r="1719" spans="1:35" ht="18" hidden="1" x14ac:dyDescent="0.25">
      <c r="A1719" s="235">
        <v>320810</v>
      </c>
      <c r="B1719" s="235" t="s">
        <v>6112</v>
      </c>
      <c r="C1719" s="235" t="s">
        <v>274</v>
      </c>
      <c r="D1719" s="235" t="s">
        <v>1242</v>
      </c>
      <c r="E1719"/>
      <c r="F1719" s="126"/>
      <c r="G1719" s="236"/>
      <c r="H1719"/>
      <c r="I1719" t="s">
        <v>129</v>
      </c>
      <c r="J1719" s="236"/>
      <c r="K1719"/>
      <c r="L1719"/>
      <c r="M1719"/>
      <c r="N1719"/>
      <c r="O1719"/>
      <c r="P1719"/>
      <c r="Q1719"/>
      <c r="U1719"/>
      <c r="V1719" t="s">
        <v>4335</v>
      </c>
      <c r="W1719" s="236"/>
      <c r="X1719"/>
      <c r="Y1719"/>
      <c r="Z1719"/>
      <c r="AA1719"/>
      <c r="AB1719"/>
      <c r="AC1719"/>
      <c r="AD1719"/>
      <c r="AE1719"/>
      <c r="AF1719"/>
      <c r="AG1719"/>
      <c r="AH1719" s="115" t="s">
        <v>4308</v>
      </c>
    </row>
    <row r="1720" spans="1:35" ht="18" hidden="1" x14ac:dyDescent="0.25">
      <c r="A1720" s="235">
        <v>320815</v>
      </c>
      <c r="B1720" s="235" t="s">
        <v>6113</v>
      </c>
      <c r="C1720" s="235" t="s">
        <v>5629</v>
      </c>
      <c r="D1720" s="235" t="s">
        <v>886</v>
      </c>
      <c r="E1720"/>
      <c r="F1720" s="126"/>
      <c r="G1720" s="236"/>
      <c r="H1720"/>
      <c r="I1720" t="s">
        <v>199</v>
      </c>
      <c r="J1720" s="236"/>
      <c r="K1720"/>
      <c r="L1720"/>
      <c r="M1720"/>
      <c r="N1720"/>
      <c r="O1720"/>
      <c r="P1720"/>
      <c r="Q1720"/>
      <c r="U1720"/>
      <c r="V1720" t="s">
        <v>4334</v>
      </c>
      <c r="W1720" s="236"/>
      <c r="X1720"/>
      <c r="Y1720"/>
      <c r="Z1720"/>
      <c r="AA1720"/>
      <c r="AB1720"/>
      <c r="AC1720"/>
      <c r="AD1720"/>
      <c r="AE1720"/>
      <c r="AF1720"/>
      <c r="AG1720"/>
      <c r="AH1720" s="115" t="s">
        <v>4308</v>
      </c>
    </row>
    <row r="1721" spans="1:35" hidden="1" x14ac:dyDescent="0.25">
      <c r="A1721" s="115">
        <v>320818</v>
      </c>
      <c r="B1721" s="115" t="s">
        <v>2565</v>
      </c>
      <c r="C1721" s="115" t="s">
        <v>1073</v>
      </c>
      <c r="D1721" s="115" t="s">
        <v>1242</v>
      </c>
      <c r="E1721" s="115" t="s">
        <v>76</v>
      </c>
      <c r="F1721" s="237"/>
      <c r="H1721" s="115" t="s">
        <v>16</v>
      </c>
      <c r="I1721" t="s">
        <v>199</v>
      </c>
      <c r="U1721"/>
      <c r="V1721" t="s">
        <v>4412</v>
      </c>
      <c r="AH1721" s="115" t="s">
        <v>4308</v>
      </c>
    </row>
    <row r="1722" spans="1:35" ht="18" x14ac:dyDescent="0.25">
      <c r="A1722" s="235">
        <v>320824</v>
      </c>
      <c r="B1722" s="235" t="s">
        <v>6114</v>
      </c>
      <c r="C1722" s="235" t="s">
        <v>395</v>
      </c>
      <c r="D1722" s="235" t="s">
        <v>2030</v>
      </c>
      <c r="E1722"/>
      <c r="F1722" s="126"/>
      <c r="G1722" s="236"/>
      <c r="H1722"/>
      <c r="I1722" t="s">
        <v>107</v>
      </c>
      <c r="J1722" s="236"/>
      <c r="K1722"/>
      <c r="L1722"/>
      <c r="M1722"/>
      <c r="N1722"/>
      <c r="O1722"/>
      <c r="P1722"/>
      <c r="Q1722"/>
      <c r="U1722"/>
      <c r="V1722" t="s">
        <v>4335</v>
      </c>
      <c r="W1722" s="236"/>
      <c r="X1722"/>
      <c r="Y1722"/>
      <c r="Z1722"/>
      <c r="AA1722"/>
      <c r="AB1722"/>
      <c r="AC1722"/>
      <c r="AD1722"/>
      <c r="AE1722"/>
      <c r="AF1722"/>
      <c r="AG1722"/>
      <c r="AH1722" s="115" t="s">
        <v>4308</v>
      </c>
      <c r="AI1722" s="115" t="e">
        <f>VLOOKUP(A1722,'[2]دراسات قانونية'!$A$3:$E$600,1,0)</f>
        <v>#N/A</v>
      </c>
    </row>
    <row r="1723" spans="1:35" ht="18" x14ac:dyDescent="0.25">
      <c r="A1723" s="235">
        <v>320829</v>
      </c>
      <c r="B1723" s="235" t="s">
        <v>6115</v>
      </c>
      <c r="C1723" s="235" t="s">
        <v>212</v>
      </c>
      <c r="D1723" s="235" t="s">
        <v>284</v>
      </c>
      <c r="E1723"/>
      <c r="F1723" s="126"/>
      <c r="G1723" s="236"/>
      <c r="H1723"/>
      <c r="I1723" t="s">
        <v>107</v>
      </c>
      <c r="J1723" s="236"/>
      <c r="K1723"/>
      <c r="L1723"/>
      <c r="M1723"/>
      <c r="N1723"/>
      <c r="O1723"/>
      <c r="P1723"/>
      <c r="Q1723"/>
      <c r="U1723"/>
      <c r="V1723" t="s">
        <v>4337</v>
      </c>
      <c r="W1723" s="236"/>
      <c r="X1723"/>
      <c r="Y1723"/>
      <c r="Z1723"/>
      <c r="AA1723"/>
      <c r="AB1723"/>
      <c r="AC1723"/>
      <c r="AD1723"/>
      <c r="AE1723"/>
      <c r="AF1723"/>
      <c r="AG1723"/>
      <c r="AH1723" s="115" t="s">
        <v>4308</v>
      </c>
      <c r="AI1723" s="115" t="e">
        <f>VLOOKUP(A1723,'[2]دراسات قانونية'!$A$3:$E$600,1,0)</f>
        <v>#N/A</v>
      </c>
    </row>
    <row r="1724" spans="1:35" ht="18" x14ac:dyDescent="0.25">
      <c r="A1724" s="235">
        <v>320831</v>
      </c>
      <c r="B1724" s="235" t="s">
        <v>1102</v>
      </c>
      <c r="C1724" s="235" t="s">
        <v>1132</v>
      </c>
      <c r="D1724" s="235" t="s">
        <v>420</v>
      </c>
      <c r="E1724"/>
      <c r="F1724" s="126"/>
      <c r="G1724" s="236"/>
      <c r="H1724"/>
      <c r="I1724" t="s">
        <v>107</v>
      </c>
      <c r="J1724" s="236"/>
      <c r="K1724"/>
      <c r="L1724"/>
      <c r="M1724"/>
      <c r="N1724"/>
      <c r="O1724"/>
      <c r="P1724"/>
      <c r="Q1724"/>
      <c r="U1724"/>
      <c r="V1724" t="s">
        <v>4335</v>
      </c>
      <c r="W1724" s="236"/>
      <c r="X1724"/>
      <c r="Y1724"/>
      <c r="Z1724"/>
      <c r="AA1724"/>
      <c r="AB1724"/>
      <c r="AC1724"/>
      <c r="AD1724"/>
      <c r="AE1724"/>
      <c r="AF1724"/>
      <c r="AG1724"/>
      <c r="AH1724" s="115" t="s">
        <v>4308</v>
      </c>
      <c r="AI1724" s="115" t="e">
        <f>VLOOKUP(A1724,'[2]دراسات قانونية'!$A$3:$E$600,1,0)</f>
        <v>#N/A</v>
      </c>
    </row>
    <row r="1725" spans="1:35" ht="18" x14ac:dyDescent="0.25">
      <c r="A1725" s="235">
        <v>320834</v>
      </c>
      <c r="B1725" s="235" t="s">
        <v>6116</v>
      </c>
      <c r="C1725" s="235" t="s">
        <v>882</v>
      </c>
      <c r="D1725" s="235" t="s">
        <v>1453</v>
      </c>
      <c r="E1725"/>
      <c r="F1725" s="126"/>
      <c r="G1725" s="236"/>
      <c r="H1725"/>
      <c r="I1725" t="s">
        <v>107</v>
      </c>
      <c r="J1725" s="236"/>
      <c r="K1725"/>
      <c r="L1725"/>
      <c r="M1725"/>
      <c r="N1725"/>
      <c r="O1725"/>
      <c r="P1725"/>
      <c r="Q1725"/>
      <c r="U1725"/>
      <c r="V1725" t="s">
        <v>4335</v>
      </c>
      <c r="W1725" s="236"/>
      <c r="X1725"/>
      <c r="Y1725"/>
      <c r="Z1725"/>
      <c r="AA1725"/>
      <c r="AB1725"/>
      <c r="AC1725"/>
      <c r="AD1725"/>
      <c r="AE1725"/>
      <c r="AF1725"/>
      <c r="AG1725"/>
      <c r="AH1725" s="115" t="s">
        <v>4308</v>
      </c>
      <c r="AI1725" s="115" t="e">
        <f>VLOOKUP(A1725,'[2]دراسات قانونية'!$A$3:$E$600,1,0)</f>
        <v>#N/A</v>
      </c>
    </row>
    <row r="1726" spans="1:35" ht="18" hidden="1" x14ac:dyDescent="0.25">
      <c r="A1726" s="235">
        <v>320835</v>
      </c>
      <c r="B1726" s="235" t="s">
        <v>6117</v>
      </c>
      <c r="C1726" s="235" t="s">
        <v>439</v>
      </c>
      <c r="D1726" s="235" t="s">
        <v>1242</v>
      </c>
      <c r="E1726"/>
      <c r="F1726" s="126"/>
      <c r="G1726" s="236"/>
      <c r="H1726"/>
      <c r="I1726" t="s">
        <v>129</v>
      </c>
      <c r="J1726" s="236"/>
      <c r="K1726"/>
      <c r="L1726"/>
      <c r="M1726"/>
      <c r="N1726"/>
      <c r="O1726"/>
      <c r="P1726"/>
      <c r="Q1726"/>
      <c r="U1726"/>
      <c r="V1726" t="s">
        <v>4335</v>
      </c>
      <c r="W1726" s="236"/>
      <c r="X1726"/>
      <c r="Y1726"/>
      <c r="Z1726"/>
      <c r="AA1726"/>
      <c r="AB1726"/>
      <c r="AC1726"/>
      <c r="AD1726"/>
      <c r="AE1726"/>
      <c r="AF1726"/>
      <c r="AG1726"/>
      <c r="AH1726" s="115" t="s">
        <v>4308</v>
      </c>
    </row>
    <row r="1727" spans="1:35" hidden="1" x14ac:dyDescent="0.25">
      <c r="A1727">
        <v>320836</v>
      </c>
      <c r="B1727" t="s">
        <v>6118</v>
      </c>
      <c r="C1727" t="s">
        <v>542</v>
      </c>
      <c r="D1727" t="s">
        <v>318</v>
      </c>
      <c r="E1727" t="s">
        <v>76</v>
      </c>
      <c r="F1727" s="126">
        <v>33604</v>
      </c>
      <c r="G1727" t="s">
        <v>6119</v>
      </c>
      <c r="H1727" t="s">
        <v>16</v>
      </c>
      <c r="I1727" t="s">
        <v>136</v>
      </c>
      <c r="J1727" t="s">
        <v>1226</v>
      </c>
      <c r="K1727"/>
      <c r="L1727" t="s">
        <v>67</v>
      </c>
      <c r="M1727"/>
      <c r="N1727"/>
      <c r="O1727"/>
      <c r="P1727"/>
      <c r="Q1727"/>
      <c r="U1727"/>
      <c r="V1727" t="s">
        <v>4329</v>
      </c>
      <c r="W1727"/>
      <c r="X1727"/>
      <c r="Y1727"/>
      <c r="Z1727"/>
      <c r="AA1727"/>
      <c r="AB1727"/>
      <c r="AC1727"/>
      <c r="AD1727"/>
      <c r="AE1727" t="s">
        <v>4308</v>
      </c>
      <c r="AF1727" t="s">
        <v>4308</v>
      </c>
      <c r="AG1727" t="s">
        <v>4308</v>
      </c>
      <c r="AH1727" s="115" t="s">
        <v>4308</v>
      </c>
    </row>
    <row r="1728" spans="1:35" hidden="1" x14ac:dyDescent="0.25">
      <c r="A1728" s="115">
        <v>320850</v>
      </c>
      <c r="B1728" s="115" t="s">
        <v>1652</v>
      </c>
      <c r="C1728" s="115" t="s">
        <v>324</v>
      </c>
      <c r="D1728" s="115" t="s">
        <v>859</v>
      </c>
      <c r="E1728" s="115" t="s">
        <v>76</v>
      </c>
      <c r="F1728" s="237">
        <v>30464</v>
      </c>
      <c r="G1728" s="115" t="s">
        <v>18</v>
      </c>
      <c r="H1728" s="115" t="s">
        <v>16</v>
      </c>
      <c r="I1728" t="s">
        <v>199</v>
      </c>
      <c r="J1728" s="115" t="s">
        <v>1226</v>
      </c>
      <c r="L1728" s="115" t="s">
        <v>73</v>
      </c>
      <c r="U1728"/>
      <c r="V1728" t="s">
        <v>4332</v>
      </c>
    </row>
    <row r="1729" spans="1:35" ht="18" hidden="1" x14ac:dyDescent="0.25">
      <c r="A1729" s="235">
        <v>320851</v>
      </c>
      <c r="B1729" s="235" t="s">
        <v>6120</v>
      </c>
      <c r="C1729" s="235" t="s">
        <v>301</v>
      </c>
      <c r="D1729" s="235" t="s">
        <v>541</v>
      </c>
      <c r="E1729"/>
      <c r="F1729" s="126"/>
      <c r="G1729" s="236"/>
      <c r="H1729"/>
      <c r="I1729" t="s">
        <v>136</v>
      </c>
      <c r="J1729" s="236"/>
      <c r="K1729"/>
      <c r="L1729"/>
      <c r="M1729"/>
      <c r="N1729"/>
      <c r="O1729"/>
      <c r="P1729"/>
      <c r="Q1729"/>
      <c r="U1729"/>
      <c r="V1729">
        <v>0</v>
      </c>
      <c r="W1729" s="236"/>
      <c r="X1729"/>
      <c r="Y1729"/>
      <c r="Z1729"/>
      <c r="AA1729"/>
      <c r="AB1729"/>
      <c r="AC1729"/>
      <c r="AD1729"/>
      <c r="AE1729"/>
      <c r="AF1729"/>
      <c r="AG1729"/>
    </row>
    <row r="1730" spans="1:35" hidden="1" x14ac:dyDescent="0.25">
      <c r="A1730">
        <v>320858</v>
      </c>
      <c r="B1730" t="s">
        <v>1785</v>
      </c>
      <c r="C1730" t="s">
        <v>244</v>
      </c>
      <c r="D1730" t="s">
        <v>1774</v>
      </c>
      <c r="E1730" t="s">
        <v>76</v>
      </c>
      <c r="F1730" s="126">
        <v>32875</v>
      </c>
      <c r="G1730" t="s">
        <v>18</v>
      </c>
      <c r="H1730" t="s">
        <v>16</v>
      </c>
      <c r="I1730" t="s">
        <v>129</v>
      </c>
      <c r="J1730"/>
      <c r="K1730"/>
      <c r="L1730"/>
      <c r="M1730"/>
      <c r="N1730"/>
      <c r="O1730"/>
      <c r="P1730"/>
      <c r="Q1730"/>
      <c r="U1730"/>
      <c r="V1730" t="s">
        <v>4336</v>
      </c>
      <c r="W1730"/>
      <c r="X1730"/>
      <c r="Y1730"/>
      <c r="Z1730"/>
      <c r="AA1730"/>
      <c r="AB1730"/>
      <c r="AC1730" t="s">
        <v>4308</v>
      </c>
      <c r="AD1730" t="s">
        <v>4308</v>
      </c>
      <c r="AE1730" t="s">
        <v>4308</v>
      </c>
      <c r="AF1730" t="s">
        <v>4308</v>
      </c>
      <c r="AG1730" t="s">
        <v>4308</v>
      </c>
      <c r="AH1730" s="115" t="s">
        <v>4308</v>
      </c>
    </row>
    <row r="1731" spans="1:35" hidden="1" x14ac:dyDescent="0.25">
      <c r="A1731">
        <v>320868</v>
      </c>
      <c r="B1731" t="s">
        <v>6121</v>
      </c>
      <c r="C1731" t="s">
        <v>6122</v>
      </c>
      <c r="D1731" t="s">
        <v>1242</v>
      </c>
      <c r="E1731"/>
      <c r="F1731" s="126"/>
      <c r="G1731"/>
      <c r="H1731"/>
      <c r="I1731" t="s">
        <v>136</v>
      </c>
      <c r="J1731"/>
      <c r="K1731"/>
      <c r="L1731"/>
      <c r="M1731"/>
      <c r="N1731"/>
      <c r="O1731"/>
      <c r="P1731"/>
      <c r="Q1731"/>
      <c r="U1731"/>
      <c r="V1731" t="s">
        <v>4335</v>
      </c>
      <c r="W1731"/>
      <c r="X1731"/>
      <c r="Y1731"/>
      <c r="Z1731"/>
      <c r="AA1731"/>
      <c r="AB1731"/>
      <c r="AC1731"/>
      <c r="AD1731"/>
      <c r="AE1731"/>
      <c r="AF1731"/>
      <c r="AG1731"/>
    </row>
    <row r="1732" spans="1:35" hidden="1" x14ac:dyDescent="0.25">
      <c r="A1732" s="115">
        <v>320872</v>
      </c>
      <c r="B1732" s="115" t="s">
        <v>4003</v>
      </c>
      <c r="C1732" s="115" t="s">
        <v>332</v>
      </c>
      <c r="D1732" s="115" t="s">
        <v>467</v>
      </c>
      <c r="E1732" s="115" t="s">
        <v>76</v>
      </c>
      <c r="F1732" s="237">
        <v>32803</v>
      </c>
      <c r="G1732" s="115" t="s">
        <v>1107</v>
      </c>
      <c r="H1732" s="115" t="s">
        <v>16</v>
      </c>
      <c r="I1732" t="s">
        <v>199</v>
      </c>
      <c r="J1732" s="115" t="s">
        <v>1226</v>
      </c>
      <c r="L1732" s="115" t="s">
        <v>30</v>
      </c>
      <c r="U1732"/>
      <c r="V1732">
        <v>0</v>
      </c>
    </row>
    <row r="1733" spans="1:35" ht="18" hidden="1" x14ac:dyDescent="0.25">
      <c r="A1733" s="235">
        <v>320873</v>
      </c>
      <c r="B1733" s="235" t="s">
        <v>6123</v>
      </c>
      <c r="C1733" s="235" t="s">
        <v>212</v>
      </c>
      <c r="D1733" s="235" t="s">
        <v>1242</v>
      </c>
      <c r="E1733"/>
      <c r="F1733" s="126"/>
      <c r="G1733" s="236"/>
      <c r="H1733"/>
      <c r="I1733" t="s">
        <v>129</v>
      </c>
      <c r="J1733" s="236"/>
      <c r="K1733"/>
      <c r="L1733"/>
      <c r="M1733"/>
      <c r="N1733"/>
      <c r="O1733"/>
      <c r="P1733"/>
      <c r="Q1733"/>
      <c r="U1733"/>
      <c r="V1733" t="s">
        <v>4334</v>
      </c>
      <c r="W1733" s="236"/>
      <c r="X1733"/>
      <c r="Y1733"/>
      <c r="Z1733"/>
      <c r="AA1733"/>
      <c r="AB1733"/>
      <c r="AC1733"/>
      <c r="AD1733"/>
      <c r="AE1733"/>
      <c r="AF1733"/>
      <c r="AG1733"/>
      <c r="AH1733" s="115" t="s">
        <v>4308</v>
      </c>
    </row>
    <row r="1734" spans="1:35" hidden="1" x14ac:dyDescent="0.25">
      <c r="A1734">
        <v>320877</v>
      </c>
      <c r="B1734" t="s">
        <v>6124</v>
      </c>
      <c r="C1734" t="s">
        <v>339</v>
      </c>
      <c r="D1734" t="s">
        <v>843</v>
      </c>
      <c r="E1734" t="s">
        <v>76</v>
      </c>
      <c r="F1734" s="126"/>
      <c r="G1734"/>
      <c r="H1734" t="s">
        <v>16</v>
      </c>
      <c r="I1734" t="s">
        <v>136</v>
      </c>
      <c r="J1734"/>
      <c r="K1734"/>
      <c r="L1734"/>
      <c r="M1734"/>
      <c r="N1734"/>
      <c r="O1734"/>
      <c r="P1734"/>
      <c r="Q1734"/>
      <c r="U1734"/>
      <c r="V1734" t="s">
        <v>4329</v>
      </c>
      <c r="W1734"/>
      <c r="X1734" t="s">
        <v>4308</v>
      </c>
      <c r="Y1734"/>
      <c r="Z1734"/>
      <c r="AA1734" t="s">
        <v>4308</v>
      </c>
      <c r="AB1734" t="s">
        <v>4308</v>
      </c>
      <c r="AC1734" t="s">
        <v>4308</v>
      </c>
      <c r="AD1734" t="s">
        <v>4308</v>
      </c>
      <c r="AE1734" t="s">
        <v>4308</v>
      </c>
      <c r="AF1734" t="s">
        <v>4308</v>
      </c>
      <c r="AG1734" t="s">
        <v>4308</v>
      </c>
      <c r="AH1734" s="115" t="s">
        <v>4308</v>
      </c>
    </row>
    <row r="1735" spans="1:35" hidden="1" x14ac:dyDescent="0.25">
      <c r="A1735">
        <v>320883</v>
      </c>
      <c r="B1735" t="s">
        <v>1345</v>
      </c>
      <c r="C1735" t="s">
        <v>349</v>
      </c>
      <c r="D1735" t="s">
        <v>222</v>
      </c>
      <c r="E1735" t="s">
        <v>76</v>
      </c>
      <c r="F1735" s="126">
        <v>34335</v>
      </c>
      <c r="G1735" t="s">
        <v>18</v>
      </c>
      <c r="H1735" t="s">
        <v>16</v>
      </c>
      <c r="I1735" t="s">
        <v>136</v>
      </c>
      <c r="J1735" t="s">
        <v>1226</v>
      </c>
      <c r="K1735"/>
      <c r="L1735" t="s">
        <v>73</v>
      </c>
      <c r="M1735"/>
      <c r="N1735"/>
      <c r="O1735"/>
      <c r="P1735"/>
      <c r="Q1735"/>
      <c r="U1735"/>
      <c r="V1735" t="s">
        <v>16623</v>
      </c>
      <c r="W1735"/>
      <c r="X1735"/>
      <c r="Y1735"/>
      <c r="Z1735"/>
      <c r="AA1735"/>
      <c r="AB1735"/>
      <c r="AC1735"/>
      <c r="AD1735"/>
      <c r="AE1735" t="s">
        <v>4308</v>
      </c>
      <c r="AF1735" t="s">
        <v>4308</v>
      </c>
      <c r="AG1735" t="s">
        <v>4308</v>
      </c>
      <c r="AH1735" s="115" t="s">
        <v>4308</v>
      </c>
    </row>
    <row r="1736" spans="1:35" ht="18" x14ac:dyDescent="0.25">
      <c r="A1736" s="235">
        <v>320885</v>
      </c>
      <c r="B1736" s="235" t="s">
        <v>6125</v>
      </c>
      <c r="C1736" s="235" t="s">
        <v>394</v>
      </c>
      <c r="D1736" s="235" t="s">
        <v>1242</v>
      </c>
      <c r="E1736"/>
      <c r="F1736" s="126"/>
      <c r="G1736" s="236"/>
      <c r="H1736"/>
      <c r="I1736" t="s">
        <v>107</v>
      </c>
      <c r="J1736" s="236"/>
      <c r="K1736"/>
      <c r="L1736"/>
      <c r="M1736"/>
      <c r="N1736"/>
      <c r="O1736"/>
      <c r="P1736"/>
      <c r="Q1736"/>
      <c r="U1736"/>
      <c r="V1736" t="s">
        <v>4335</v>
      </c>
      <c r="W1736" s="236"/>
      <c r="X1736"/>
      <c r="Y1736"/>
      <c r="Z1736"/>
      <c r="AA1736"/>
      <c r="AB1736"/>
      <c r="AC1736"/>
      <c r="AD1736"/>
      <c r="AE1736"/>
      <c r="AF1736"/>
      <c r="AG1736"/>
      <c r="AH1736" s="115" t="s">
        <v>4308</v>
      </c>
      <c r="AI1736" s="115" t="e">
        <f>VLOOKUP(A1736,'[2]دراسات قانونية'!$A$3:$E$600,1,0)</f>
        <v>#N/A</v>
      </c>
    </row>
    <row r="1737" spans="1:35" hidden="1" x14ac:dyDescent="0.25">
      <c r="A1737" s="115">
        <v>320894</v>
      </c>
      <c r="B1737" s="115" t="s">
        <v>1925</v>
      </c>
      <c r="C1737" s="115" t="s">
        <v>503</v>
      </c>
      <c r="E1737" s="115" t="s">
        <v>76</v>
      </c>
      <c r="F1737" s="237"/>
      <c r="H1737" s="115" t="s">
        <v>16</v>
      </c>
      <c r="I1737" t="s">
        <v>199</v>
      </c>
      <c r="U1737"/>
      <c r="V1737" t="s">
        <v>4335</v>
      </c>
      <c r="Z1737" s="115" t="s">
        <v>4308</v>
      </c>
      <c r="AA1737" s="115" t="s">
        <v>4308</v>
      </c>
      <c r="AB1737" s="115" t="s">
        <v>4308</v>
      </c>
      <c r="AC1737" s="115" t="s">
        <v>4308</v>
      </c>
      <c r="AD1737" s="115" t="s">
        <v>4308</v>
      </c>
      <c r="AE1737" s="115" t="s">
        <v>4308</v>
      </c>
      <c r="AF1737" s="115" t="s">
        <v>4308</v>
      </c>
      <c r="AG1737" s="115" t="s">
        <v>4308</v>
      </c>
      <c r="AH1737" s="115" t="s">
        <v>4308</v>
      </c>
    </row>
    <row r="1738" spans="1:35" hidden="1" x14ac:dyDescent="0.25">
      <c r="A1738" s="115">
        <v>320900</v>
      </c>
      <c r="B1738" s="115" t="s">
        <v>2894</v>
      </c>
      <c r="C1738" s="115" t="s">
        <v>278</v>
      </c>
      <c r="D1738" s="115" t="s">
        <v>280</v>
      </c>
      <c r="E1738" s="115" t="s">
        <v>76</v>
      </c>
      <c r="F1738" s="237">
        <v>32730</v>
      </c>
      <c r="G1738" s="115" t="s">
        <v>18</v>
      </c>
      <c r="H1738" s="115" t="s">
        <v>16</v>
      </c>
      <c r="I1738" t="s">
        <v>199</v>
      </c>
      <c r="J1738" s="115" t="s">
        <v>1226</v>
      </c>
      <c r="L1738" s="115" t="s">
        <v>18</v>
      </c>
      <c r="U1738"/>
      <c r="V1738">
        <v>0</v>
      </c>
    </row>
    <row r="1739" spans="1:35" ht="18" x14ac:dyDescent="0.25">
      <c r="A1739" s="235">
        <v>320903</v>
      </c>
      <c r="B1739" s="235" t="s">
        <v>6126</v>
      </c>
      <c r="C1739" s="235" t="s">
        <v>6127</v>
      </c>
      <c r="D1739" s="235" t="s">
        <v>222</v>
      </c>
      <c r="E1739"/>
      <c r="F1739" s="126"/>
      <c r="G1739" s="236"/>
      <c r="H1739"/>
      <c r="I1739" t="s">
        <v>107</v>
      </c>
      <c r="J1739" s="236"/>
      <c r="K1739"/>
      <c r="L1739"/>
      <c r="M1739"/>
      <c r="N1739"/>
      <c r="O1739"/>
      <c r="P1739"/>
      <c r="Q1739"/>
      <c r="U1739"/>
      <c r="V1739"/>
      <c r="W1739" s="236"/>
      <c r="X1739"/>
      <c r="Y1739"/>
      <c r="Z1739"/>
      <c r="AA1739"/>
      <c r="AB1739"/>
      <c r="AC1739"/>
      <c r="AD1739"/>
      <c r="AE1739"/>
      <c r="AF1739"/>
      <c r="AG1739"/>
      <c r="AI1739" s="115">
        <f>VLOOKUP(A1739,'[2]دراسات قانونية'!$A$3:$E$600,1,0)</f>
        <v>320903</v>
      </c>
    </row>
    <row r="1740" spans="1:35" ht="18" hidden="1" x14ac:dyDescent="0.25">
      <c r="A1740" s="235">
        <v>320910</v>
      </c>
      <c r="B1740" s="235" t="s">
        <v>6128</v>
      </c>
      <c r="C1740" s="235" t="s">
        <v>6129</v>
      </c>
      <c r="D1740" s="235" t="s">
        <v>1242</v>
      </c>
      <c r="E1740"/>
      <c r="F1740" s="126"/>
      <c r="G1740" s="236"/>
      <c r="H1740"/>
      <c r="I1740" t="s">
        <v>136</v>
      </c>
      <c r="J1740" s="236"/>
      <c r="K1740"/>
      <c r="L1740"/>
      <c r="M1740"/>
      <c r="N1740"/>
      <c r="O1740"/>
      <c r="P1740"/>
      <c r="Q1740"/>
      <c r="U1740"/>
      <c r="V1740" t="s">
        <v>4334</v>
      </c>
      <c r="W1740" s="236"/>
      <c r="X1740"/>
      <c r="Y1740"/>
      <c r="Z1740"/>
      <c r="AA1740"/>
      <c r="AB1740"/>
      <c r="AC1740"/>
      <c r="AD1740"/>
      <c r="AE1740"/>
      <c r="AF1740"/>
      <c r="AG1740"/>
      <c r="AH1740" s="115" t="s">
        <v>4308</v>
      </c>
    </row>
    <row r="1741" spans="1:35" hidden="1" x14ac:dyDescent="0.25">
      <c r="A1741">
        <v>320920</v>
      </c>
      <c r="B1741" t="s">
        <v>6130</v>
      </c>
      <c r="C1741" t="s">
        <v>4748</v>
      </c>
      <c r="D1741" t="s">
        <v>1274</v>
      </c>
      <c r="E1741" t="s">
        <v>76</v>
      </c>
      <c r="F1741" s="126">
        <v>33605</v>
      </c>
      <c r="G1741" t="s">
        <v>18</v>
      </c>
      <c r="H1741" t="s">
        <v>16</v>
      </c>
      <c r="I1741" t="s">
        <v>129</v>
      </c>
      <c r="J1741"/>
      <c r="K1741"/>
      <c r="L1741"/>
      <c r="M1741"/>
      <c r="N1741"/>
      <c r="O1741"/>
      <c r="P1741"/>
      <c r="Q1741"/>
      <c r="U1741"/>
      <c r="V1741" t="s">
        <v>4414</v>
      </c>
      <c r="W1741"/>
      <c r="X1741"/>
      <c r="Y1741"/>
      <c r="Z1741"/>
      <c r="AA1741"/>
      <c r="AB1741"/>
      <c r="AC1741"/>
      <c r="AD1741"/>
      <c r="AE1741"/>
      <c r="AF1741"/>
      <c r="AG1741"/>
      <c r="AH1741" s="115" t="s">
        <v>4308</v>
      </c>
    </row>
    <row r="1742" spans="1:35" ht="18" hidden="1" x14ac:dyDescent="0.25">
      <c r="A1742" s="235">
        <v>320923</v>
      </c>
      <c r="B1742" s="235" t="s">
        <v>6131</v>
      </c>
      <c r="C1742" s="235" t="s">
        <v>412</v>
      </c>
      <c r="D1742" s="235" t="s">
        <v>230</v>
      </c>
      <c r="E1742"/>
      <c r="F1742" s="126"/>
      <c r="G1742" s="236"/>
      <c r="H1742"/>
      <c r="I1742" t="s">
        <v>136</v>
      </c>
      <c r="J1742" s="236"/>
      <c r="K1742"/>
      <c r="L1742"/>
      <c r="M1742"/>
      <c r="N1742"/>
      <c r="O1742"/>
      <c r="P1742"/>
      <c r="Q1742"/>
      <c r="U1742"/>
      <c r="V1742" t="s">
        <v>4335</v>
      </c>
      <c r="W1742" s="236"/>
      <c r="X1742"/>
      <c r="Y1742"/>
      <c r="Z1742"/>
      <c r="AA1742"/>
      <c r="AB1742"/>
      <c r="AC1742"/>
      <c r="AD1742"/>
      <c r="AE1742"/>
      <c r="AF1742"/>
      <c r="AG1742"/>
      <c r="AH1742" s="115" t="s">
        <v>4308</v>
      </c>
    </row>
    <row r="1743" spans="1:35" hidden="1" x14ac:dyDescent="0.25">
      <c r="A1743">
        <v>320927</v>
      </c>
      <c r="B1743" t="s">
        <v>6132</v>
      </c>
      <c r="C1743" t="s">
        <v>229</v>
      </c>
      <c r="D1743" t="s">
        <v>1635</v>
      </c>
      <c r="E1743" t="s">
        <v>76</v>
      </c>
      <c r="F1743" s="126">
        <v>31602</v>
      </c>
      <c r="G1743" t="s">
        <v>18</v>
      </c>
      <c r="H1743" t="s">
        <v>16</v>
      </c>
      <c r="I1743" t="s">
        <v>136</v>
      </c>
      <c r="J1743" t="s">
        <v>1226</v>
      </c>
      <c r="K1743"/>
      <c r="L1743" t="s">
        <v>18</v>
      </c>
      <c r="M1743"/>
      <c r="N1743"/>
      <c r="O1743"/>
      <c r="P1743"/>
      <c r="Q1743"/>
      <c r="U1743"/>
      <c r="V1743" t="s">
        <v>4329</v>
      </c>
      <c r="W1743"/>
      <c r="X1743"/>
      <c r="Y1743"/>
      <c r="Z1743"/>
      <c r="AA1743"/>
      <c r="AB1743"/>
      <c r="AC1743"/>
      <c r="AD1743"/>
      <c r="AE1743"/>
      <c r="AF1743" t="s">
        <v>4308</v>
      </c>
      <c r="AG1743" t="s">
        <v>4308</v>
      </c>
      <c r="AH1743" s="115" t="s">
        <v>4308</v>
      </c>
    </row>
    <row r="1744" spans="1:35" ht="18" hidden="1" x14ac:dyDescent="0.25">
      <c r="A1744" s="235">
        <v>320937</v>
      </c>
      <c r="B1744" s="235" t="s">
        <v>6133</v>
      </c>
      <c r="C1744" s="235" t="s">
        <v>279</v>
      </c>
      <c r="D1744" s="235" t="s">
        <v>1242</v>
      </c>
      <c r="E1744"/>
      <c r="F1744" s="126"/>
      <c r="G1744" s="236"/>
      <c r="H1744"/>
      <c r="I1744" t="s">
        <v>129</v>
      </c>
      <c r="J1744" s="236"/>
      <c r="K1744"/>
      <c r="L1744"/>
      <c r="M1744"/>
      <c r="N1744"/>
      <c r="O1744"/>
      <c r="P1744"/>
      <c r="Q1744"/>
      <c r="U1744"/>
      <c r="V1744" t="s">
        <v>4335</v>
      </c>
      <c r="W1744" s="236"/>
      <c r="X1744"/>
      <c r="Y1744"/>
      <c r="Z1744"/>
      <c r="AA1744"/>
      <c r="AB1744"/>
      <c r="AC1744"/>
      <c r="AD1744"/>
      <c r="AE1744"/>
      <c r="AF1744"/>
      <c r="AG1744"/>
      <c r="AH1744" s="115" t="s">
        <v>4308</v>
      </c>
    </row>
    <row r="1745" spans="1:35" ht="18" x14ac:dyDescent="0.25">
      <c r="A1745" s="235">
        <v>320940</v>
      </c>
      <c r="B1745" s="235" t="s">
        <v>6134</v>
      </c>
      <c r="C1745" s="235" t="s">
        <v>602</v>
      </c>
      <c r="D1745" s="235" t="s">
        <v>230</v>
      </c>
      <c r="E1745"/>
      <c r="F1745" s="126"/>
      <c r="G1745" s="236"/>
      <c r="H1745"/>
      <c r="I1745" t="s">
        <v>107</v>
      </c>
      <c r="J1745" s="236"/>
      <c r="K1745"/>
      <c r="L1745"/>
      <c r="M1745"/>
      <c r="N1745"/>
      <c r="O1745"/>
      <c r="P1745"/>
      <c r="Q1745"/>
      <c r="U1745"/>
      <c r="V1745">
        <v>0</v>
      </c>
      <c r="W1745" s="236"/>
      <c r="X1745"/>
      <c r="Y1745"/>
      <c r="Z1745"/>
      <c r="AA1745"/>
      <c r="AB1745"/>
      <c r="AC1745"/>
      <c r="AD1745"/>
      <c r="AE1745"/>
      <c r="AF1745"/>
      <c r="AG1745"/>
      <c r="AH1745" s="115" t="s">
        <v>4308</v>
      </c>
      <c r="AI1745" s="115" t="e">
        <f>VLOOKUP(A1745,'[2]دراسات قانونية'!$A$3:$E$600,1,0)</f>
        <v>#N/A</v>
      </c>
    </row>
    <row r="1746" spans="1:35" hidden="1" x14ac:dyDescent="0.25">
      <c r="A1746">
        <v>320947</v>
      </c>
      <c r="B1746" t="s">
        <v>6135</v>
      </c>
      <c r="C1746" t="s">
        <v>5766</v>
      </c>
      <c r="D1746" t="s">
        <v>613</v>
      </c>
      <c r="E1746" t="s">
        <v>76</v>
      </c>
      <c r="F1746" s="126">
        <v>32792</v>
      </c>
      <c r="G1746" t="s">
        <v>18</v>
      </c>
      <c r="H1746" t="s">
        <v>16</v>
      </c>
      <c r="I1746" t="s">
        <v>129</v>
      </c>
      <c r="J1746" t="s">
        <v>1226</v>
      </c>
      <c r="K1746"/>
      <c r="L1746" t="s">
        <v>18</v>
      </c>
      <c r="M1746"/>
      <c r="N1746"/>
      <c r="O1746"/>
      <c r="P1746"/>
      <c r="Q1746"/>
      <c r="U1746"/>
      <c r="V1746">
        <v>0</v>
      </c>
      <c r="W1746"/>
      <c r="X1746"/>
      <c r="Y1746"/>
      <c r="Z1746"/>
      <c r="AA1746"/>
      <c r="AB1746"/>
      <c r="AC1746"/>
      <c r="AD1746"/>
      <c r="AE1746"/>
      <c r="AF1746"/>
      <c r="AG1746"/>
    </row>
    <row r="1747" spans="1:35" ht="18" hidden="1" x14ac:dyDescent="0.25">
      <c r="A1747" s="235">
        <v>320949</v>
      </c>
      <c r="B1747" s="235" t="s">
        <v>6136</v>
      </c>
      <c r="C1747" s="235" t="s">
        <v>5766</v>
      </c>
      <c r="D1747" s="235" t="s">
        <v>1242</v>
      </c>
      <c r="E1747"/>
      <c r="F1747" s="126"/>
      <c r="G1747" s="236"/>
      <c r="H1747"/>
      <c r="I1747" t="s">
        <v>129</v>
      </c>
      <c r="J1747" s="236"/>
      <c r="K1747"/>
      <c r="L1747"/>
      <c r="M1747"/>
      <c r="N1747"/>
      <c r="O1747"/>
      <c r="P1747"/>
      <c r="Q1747"/>
      <c r="U1747"/>
      <c r="V1747" t="s">
        <v>4335</v>
      </c>
      <c r="W1747" s="236"/>
      <c r="X1747"/>
      <c r="Y1747"/>
      <c r="Z1747"/>
      <c r="AA1747"/>
      <c r="AB1747"/>
      <c r="AC1747"/>
      <c r="AD1747"/>
      <c r="AE1747"/>
      <c r="AF1747"/>
      <c r="AG1747"/>
      <c r="AH1747" s="115" t="s">
        <v>4308</v>
      </c>
    </row>
    <row r="1748" spans="1:35" hidden="1" x14ac:dyDescent="0.25">
      <c r="A1748">
        <v>320962</v>
      </c>
      <c r="B1748" t="s">
        <v>6137</v>
      </c>
      <c r="C1748" t="s">
        <v>252</v>
      </c>
      <c r="D1748" t="s">
        <v>6138</v>
      </c>
      <c r="E1748" t="s">
        <v>76</v>
      </c>
      <c r="F1748" s="126">
        <v>33604</v>
      </c>
      <c r="G1748" t="s">
        <v>18</v>
      </c>
      <c r="H1748" t="s">
        <v>19</v>
      </c>
      <c r="I1748" t="s">
        <v>136</v>
      </c>
      <c r="J1748"/>
      <c r="K1748"/>
      <c r="L1748"/>
      <c r="M1748"/>
      <c r="N1748"/>
      <c r="O1748"/>
      <c r="P1748"/>
      <c r="Q1748"/>
      <c r="U1748"/>
      <c r="V1748" t="s">
        <v>4412</v>
      </c>
      <c r="W1748"/>
      <c r="X1748"/>
      <c r="Y1748"/>
      <c r="Z1748"/>
      <c r="AA1748"/>
      <c r="AB1748" t="s">
        <v>4308</v>
      </c>
      <c r="AC1748" t="s">
        <v>4308</v>
      </c>
      <c r="AD1748" t="s">
        <v>4308</v>
      </c>
      <c r="AE1748" t="s">
        <v>4308</v>
      </c>
      <c r="AF1748" t="s">
        <v>4308</v>
      </c>
      <c r="AG1748" t="s">
        <v>4308</v>
      </c>
      <c r="AH1748" s="115" t="s">
        <v>4308</v>
      </c>
    </row>
    <row r="1749" spans="1:35" ht="18" x14ac:dyDescent="0.25">
      <c r="A1749" s="235">
        <v>320964</v>
      </c>
      <c r="B1749" s="235" t="s">
        <v>6139</v>
      </c>
      <c r="C1749" s="235" t="e">
        <v>#N/A</v>
      </c>
      <c r="D1749" s="235" t="e">
        <v>#N/A</v>
      </c>
      <c r="E1749"/>
      <c r="F1749" s="126"/>
      <c r="G1749" s="236"/>
      <c r="H1749"/>
      <c r="I1749" t="s">
        <v>107</v>
      </c>
      <c r="J1749" s="236"/>
      <c r="K1749"/>
      <c r="L1749"/>
      <c r="M1749"/>
      <c r="N1749"/>
      <c r="O1749"/>
      <c r="P1749"/>
      <c r="Q1749"/>
      <c r="U1749"/>
      <c r="V1749"/>
      <c r="W1749" s="236"/>
      <c r="X1749"/>
      <c r="Y1749"/>
      <c r="Z1749"/>
      <c r="AA1749"/>
      <c r="AB1749"/>
      <c r="AC1749"/>
      <c r="AD1749"/>
      <c r="AE1749"/>
      <c r="AF1749"/>
      <c r="AG1749"/>
      <c r="AI1749" s="115">
        <f>VLOOKUP(A1749,'[2]دراسات قانونية'!$A$3:$E$600,1,0)</f>
        <v>320964</v>
      </c>
    </row>
    <row r="1750" spans="1:35" hidden="1" x14ac:dyDescent="0.25">
      <c r="A1750">
        <v>320965</v>
      </c>
      <c r="B1750" t="s">
        <v>6140</v>
      </c>
      <c r="C1750" t="s">
        <v>5924</v>
      </c>
      <c r="D1750" t="s">
        <v>2152</v>
      </c>
      <c r="E1750" t="s">
        <v>76</v>
      </c>
      <c r="F1750" s="126">
        <v>32295</v>
      </c>
      <c r="G1750" t="s">
        <v>18</v>
      </c>
      <c r="H1750" t="s">
        <v>16</v>
      </c>
      <c r="I1750" t="s">
        <v>136</v>
      </c>
      <c r="J1750" t="s">
        <v>1226</v>
      </c>
      <c r="K1750"/>
      <c r="L1750" t="s">
        <v>18</v>
      </c>
      <c r="M1750"/>
      <c r="N1750"/>
      <c r="O1750"/>
      <c r="P1750"/>
      <c r="Q1750"/>
      <c r="U1750"/>
      <c r="V1750" t="s">
        <v>4412</v>
      </c>
      <c r="W1750"/>
      <c r="X1750"/>
      <c r="Y1750"/>
      <c r="Z1750"/>
      <c r="AA1750"/>
      <c r="AB1750"/>
      <c r="AC1750"/>
      <c r="AD1750"/>
      <c r="AE1750"/>
      <c r="AF1750"/>
      <c r="AG1750"/>
    </row>
    <row r="1751" spans="1:35" ht="18" x14ac:dyDescent="0.25">
      <c r="A1751" s="235">
        <v>320968</v>
      </c>
      <c r="B1751" s="235" t="s">
        <v>6141</v>
      </c>
      <c r="C1751" s="235" t="s">
        <v>274</v>
      </c>
      <c r="D1751" s="235" t="s">
        <v>488</v>
      </c>
      <c r="E1751"/>
      <c r="F1751" s="126"/>
      <c r="G1751" s="236"/>
      <c r="H1751"/>
      <c r="I1751" t="s">
        <v>107</v>
      </c>
      <c r="J1751" s="236"/>
      <c r="K1751"/>
      <c r="L1751"/>
      <c r="M1751"/>
      <c r="N1751"/>
      <c r="O1751"/>
      <c r="P1751"/>
      <c r="Q1751"/>
      <c r="U1751"/>
      <c r="V1751" t="s">
        <v>4335</v>
      </c>
      <c r="W1751" s="236"/>
      <c r="X1751"/>
      <c r="Y1751"/>
      <c r="Z1751"/>
      <c r="AA1751"/>
      <c r="AB1751"/>
      <c r="AC1751"/>
      <c r="AD1751"/>
      <c r="AE1751"/>
      <c r="AF1751"/>
      <c r="AG1751"/>
      <c r="AH1751" s="115" t="s">
        <v>4308</v>
      </c>
      <c r="AI1751" s="115" t="e">
        <f>VLOOKUP(A1751,'[2]دراسات قانونية'!$A$3:$E$600,1,0)</f>
        <v>#N/A</v>
      </c>
    </row>
    <row r="1752" spans="1:35" hidden="1" x14ac:dyDescent="0.25">
      <c r="A1752" s="115">
        <v>320982</v>
      </c>
      <c r="B1752" s="115" t="s">
        <v>1690</v>
      </c>
      <c r="C1752" s="115" t="s">
        <v>324</v>
      </c>
      <c r="D1752" s="115" t="s">
        <v>281</v>
      </c>
      <c r="E1752" s="115" t="s">
        <v>76</v>
      </c>
      <c r="F1752" s="237">
        <v>32874</v>
      </c>
      <c r="G1752" s="115" t="s">
        <v>30</v>
      </c>
      <c r="H1752" s="115" t="s">
        <v>16</v>
      </c>
      <c r="I1752" t="s">
        <v>199</v>
      </c>
      <c r="J1752" s="115" t="s">
        <v>1226</v>
      </c>
      <c r="L1752" s="115" t="s">
        <v>30</v>
      </c>
      <c r="U1752"/>
      <c r="V1752">
        <v>0</v>
      </c>
    </row>
    <row r="1753" spans="1:35" hidden="1" x14ac:dyDescent="0.25">
      <c r="A1753">
        <v>320985</v>
      </c>
      <c r="B1753" t="s">
        <v>6142</v>
      </c>
      <c r="C1753" t="s">
        <v>837</v>
      </c>
      <c r="D1753" t="s">
        <v>352</v>
      </c>
      <c r="E1753" t="s">
        <v>76</v>
      </c>
      <c r="F1753" s="126">
        <v>32642</v>
      </c>
      <c r="G1753" t="s">
        <v>18</v>
      </c>
      <c r="H1753" t="s">
        <v>16</v>
      </c>
      <c r="I1753" t="s">
        <v>136</v>
      </c>
      <c r="J1753"/>
      <c r="K1753"/>
      <c r="L1753"/>
      <c r="M1753"/>
      <c r="N1753"/>
      <c r="O1753"/>
      <c r="P1753"/>
      <c r="Q1753"/>
      <c r="U1753"/>
      <c r="V1753" t="s">
        <v>16623</v>
      </c>
      <c r="W1753"/>
      <c r="X1753"/>
      <c r="Y1753"/>
      <c r="Z1753"/>
      <c r="AA1753"/>
      <c r="AB1753" t="s">
        <v>4308</v>
      </c>
      <c r="AC1753" t="s">
        <v>4308</v>
      </c>
      <c r="AD1753" t="s">
        <v>4308</v>
      </c>
      <c r="AE1753" t="s">
        <v>4308</v>
      </c>
      <c r="AF1753" t="s">
        <v>4308</v>
      </c>
      <c r="AG1753" t="s">
        <v>4308</v>
      </c>
      <c r="AH1753" s="115" t="s">
        <v>4308</v>
      </c>
    </row>
    <row r="1754" spans="1:35" ht="18" x14ac:dyDescent="0.25">
      <c r="A1754" s="235">
        <v>320986</v>
      </c>
      <c r="B1754" s="235" t="s">
        <v>6143</v>
      </c>
      <c r="C1754" s="235" t="s">
        <v>1091</v>
      </c>
      <c r="D1754" s="235" t="s">
        <v>239</v>
      </c>
      <c r="E1754"/>
      <c r="F1754" s="126"/>
      <c r="G1754" s="236"/>
      <c r="H1754"/>
      <c r="I1754" t="s">
        <v>107</v>
      </c>
      <c r="J1754" s="236"/>
      <c r="K1754"/>
      <c r="L1754"/>
      <c r="M1754"/>
      <c r="N1754"/>
      <c r="O1754"/>
      <c r="P1754"/>
      <c r="Q1754"/>
      <c r="U1754"/>
      <c r="V1754" t="s">
        <v>4335</v>
      </c>
      <c r="W1754" s="236"/>
      <c r="X1754"/>
      <c r="Y1754"/>
      <c r="Z1754"/>
      <c r="AA1754"/>
      <c r="AB1754"/>
      <c r="AC1754"/>
      <c r="AD1754"/>
      <c r="AE1754"/>
      <c r="AF1754"/>
      <c r="AG1754"/>
      <c r="AH1754" s="115" t="s">
        <v>4308</v>
      </c>
      <c r="AI1754" s="115" t="e">
        <f>VLOOKUP(A1754,'[2]دراسات قانونية'!$A$3:$E$600,1,0)</f>
        <v>#N/A</v>
      </c>
    </row>
    <row r="1755" spans="1:35" hidden="1" x14ac:dyDescent="0.25">
      <c r="A1755" s="115">
        <v>320995</v>
      </c>
      <c r="B1755" s="115" t="s">
        <v>2574</v>
      </c>
      <c r="C1755" s="115" t="s">
        <v>570</v>
      </c>
      <c r="D1755" s="115" t="s">
        <v>2575</v>
      </c>
      <c r="E1755" s="115" t="s">
        <v>76</v>
      </c>
      <c r="F1755" s="237">
        <v>32406</v>
      </c>
      <c r="G1755" s="115" t="s">
        <v>18</v>
      </c>
      <c r="H1755" s="115" t="s">
        <v>16</v>
      </c>
      <c r="I1755" t="s">
        <v>199</v>
      </c>
      <c r="J1755" s="115" t="s">
        <v>1226</v>
      </c>
      <c r="K1755" s="115">
        <v>2008</v>
      </c>
      <c r="L1755" s="115" t="s">
        <v>18</v>
      </c>
      <c r="U1755"/>
      <c r="V1755">
        <v>0</v>
      </c>
    </row>
    <row r="1756" spans="1:35" hidden="1" x14ac:dyDescent="0.25">
      <c r="A1756" s="115">
        <v>321001</v>
      </c>
      <c r="B1756" s="115" t="s">
        <v>6144</v>
      </c>
      <c r="C1756" s="115" t="s">
        <v>376</v>
      </c>
      <c r="D1756" s="115" t="s">
        <v>318</v>
      </c>
      <c r="F1756" s="237"/>
      <c r="I1756" t="s">
        <v>199</v>
      </c>
      <c r="U1756"/>
      <c r="V1756" t="s">
        <v>4339</v>
      </c>
    </row>
    <row r="1757" spans="1:35" ht="18" hidden="1" x14ac:dyDescent="0.25">
      <c r="A1757" s="235">
        <v>321035</v>
      </c>
      <c r="B1757" s="235" t="s">
        <v>6145</v>
      </c>
      <c r="C1757" s="235" t="s">
        <v>499</v>
      </c>
      <c r="D1757" s="235" t="s">
        <v>1242</v>
      </c>
      <c r="E1757"/>
      <c r="F1757" s="126"/>
      <c r="G1757" s="236"/>
      <c r="H1757"/>
      <c r="I1757" t="s">
        <v>199</v>
      </c>
      <c r="J1757" s="236"/>
      <c r="K1757"/>
      <c r="L1757"/>
      <c r="M1757"/>
      <c r="N1757"/>
      <c r="O1757"/>
      <c r="P1757"/>
      <c r="Q1757"/>
      <c r="U1757"/>
      <c r="V1757">
        <v>0</v>
      </c>
      <c r="W1757" s="236"/>
      <c r="X1757"/>
      <c r="Y1757"/>
      <c r="Z1757"/>
      <c r="AA1757"/>
      <c r="AB1757"/>
      <c r="AC1757"/>
      <c r="AD1757"/>
      <c r="AE1757"/>
      <c r="AF1757"/>
      <c r="AG1757"/>
      <c r="AH1757" s="115" t="s">
        <v>4308</v>
      </c>
    </row>
    <row r="1758" spans="1:35" ht="18" x14ac:dyDescent="0.25">
      <c r="A1758" s="235">
        <v>321054</v>
      </c>
      <c r="B1758" s="235" t="s">
        <v>6146</v>
      </c>
      <c r="C1758" s="235" t="s">
        <v>582</v>
      </c>
      <c r="D1758" s="235" t="s">
        <v>1242</v>
      </c>
      <c r="E1758"/>
      <c r="F1758" s="126"/>
      <c r="G1758" s="236"/>
      <c r="H1758"/>
      <c r="I1758" t="s">
        <v>107</v>
      </c>
      <c r="J1758" s="236"/>
      <c r="K1758"/>
      <c r="L1758"/>
      <c r="M1758"/>
      <c r="N1758"/>
      <c r="O1758"/>
      <c r="P1758"/>
      <c r="Q1758"/>
      <c r="U1758"/>
      <c r="V1758" t="s">
        <v>4335</v>
      </c>
      <c r="W1758" s="236"/>
      <c r="X1758"/>
      <c r="Y1758"/>
      <c r="Z1758"/>
      <c r="AA1758"/>
      <c r="AB1758"/>
      <c r="AC1758"/>
      <c r="AD1758"/>
      <c r="AE1758"/>
      <c r="AF1758"/>
      <c r="AG1758"/>
      <c r="AH1758" s="115" t="s">
        <v>4308</v>
      </c>
      <c r="AI1758" s="115" t="e">
        <f>VLOOKUP(A1758,'[2]دراسات قانونية'!$A$3:$E$600,1,0)</f>
        <v>#N/A</v>
      </c>
    </row>
    <row r="1759" spans="1:35" ht="18" hidden="1" x14ac:dyDescent="0.25">
      <c r="A1759" s="235">
        <v>321062</v>
      </c>
      <c r="B1759" s="235" t="s">
        <v>5531</v>
      </c>
      <c r="C1759" s="235" t="s">
        <v>218</v>
      </c>
      <c r="D1759" s="235" t="s">
        <v>1242</v>
      </c>
      <c r="E1759"/>
      <c r="F1759" s="126"/>
      <c r="G1759" s="236"/>
      <c r="H1759"/>
      <c r="I1759" t="s">
        <v>129</v>
      </c>
      <c r="J1759" s="236"/>
      <c r="K1759"/>
      <c r="L1759"/>
      <c r="M1759"/>
      <c r="N1759"/>
      <c r="O1759"/>
      <c r="P1759"/>
      <c r="Q1759"/>
      <c r="U1759"/>
      <c r="V1759" t="s">
        <v>4335</v>
      </c>
      <c r="W1759" s="236"/>
      <c r="X1759"/>
      <c r="Y1759"/>
      <c r="Z1759"/>
      <c r="AA1759"/>
      <c r="AB1759"/>
      <c r="AC1759"/>
      <c r="AD1759"/>
      <c r="AE1759"/>
      <c r="AF1759"/>
      <c r="AG1759"/>
      <c r="AH1759" s="115" t="s">
        <v>4308</v>
      </c>
    </row>
    <row r="1760" spans="1:35" hidden="1" x14ac:dyDescent="0.25">
      <c r="A1760">
        <v>321084</v>
      </c>
      <c r="B1760" t="s">
        <v>5734</v>
      </c>
      <c r="C1760" t="s">
        <v>5064</v>
      </c>
      <c r="D1760" t="s">
        <v>6147</v>
      </c>
      <c r="E1760" t="s">
        <v>76</v>
      </c>
      <c r="F1760" s="126">
        <v>34073</v>
      </c>
      <c r="G1760" t="s">
        <v>18</v>
      </c>
      <c r="H1760" t="s">
        <v>16</v>
      </c>
      <c r="I1760" t="s">
        <v>136</v>
      </c>
      <c r="J1760"/>
      <c r="K1760"/>
      <c r="L1760"/>
      <c r="M1760"/>
      <c r="N1760"/>
      <c r="O1760"/>
      <c r="P1760"/>
      <c r="Q1760"/>
      <c r="U1760"/>
      <c r="V1760" t="s">
        <v>4330</v>
      </c>
      <c r="W1760"/>
      <c r="X1760"/>
      <c r="Y1760"/>
      <c r="Z1760"/>
      <c r="AA1760"/>
      <c r="AB1760"/>
      <c r="AC1760" t="s">
        <v>4308</v>
      </c>
      <c r="AD1760" t="s">
        <v>4308</v>
      </c>
      <c r="AE1760" t="s">
        <v>4308</v>
      </c>
      <c r="AF1760" t="s">
        <v>4308</v>
      </c>
      <c r="AG1760" t="s">
        <v>4308</v>
      </c>
      <c r="AH1760" s="115" t="s">
        <v>4308</v>
      </c>
    </row>
    <row r="1761" spans="1:35" hidden="1" x14ac:dyDescent="0.25">
      <c r="A1761">
        <v>321096</v>
      </c>
      <c r="B1761" t="s">
        <v>6148</v>
      </c>
      <c r="C1761" t="s">
        <v>252</v>
      </c>
      <c r="D1761" t="s">
        <v>1242</v>
      </c>
      <c r="E1761" t="s">
        <v>76</v>
      </c>
      <c r="F1761" s="126"/>
      <c r="G1761"/>
      <c r="H1761" t="s">
        <v>16</v>
      </c>
      <c r="I1761" t="s">
        <v>136</v>
      </c>
      <c r="J1761"/>
      <c r="K1761"/>
      <c r="L1761"/>
      <c r="M1761"/>
      <c r="N1761"/>
      <c r="O1761"/>
      <c r="P1761"/>
      <c r="Q1761"/>
      <c r="U1761"/>
      <c r="V1761" t="s">
        <v>4414</v>
      </c>
      <c r="W1761" t="s">
        <v>4308</v>
      </c>
      <c r="X1761"/>
      <c r="Y1761"/>
      <c r="Z1761" t="s">
        <v>4308</v>
      </c>
      <c r="AA1761" t="s">
        <v>4308</v>
      </c>
      <c r="AB1761" t="s">
        <v>4308</v>
      </c>
      <c r="AC1761" t="s">
        <v>4308</v>
      </c>
      <c r="AD1761" t="s">
        <v>4308</v>
      </c>
      <c r="AE1761" t="s">
        <v>4308</v>
      </c>
      <c r="AF1761" t="s">
        <v>4308</v>
      </c>
      <c r="AG1761" t="s">
        <v>4308</v>
      </c>
      <c r="AH1761" s="115" t="s">
        <v>4308</v>
      </c>
    </row>
    <row r="1762" spans="1:35" hidden="1" x14ac:dyDescent="0.25">
      <c r="A1762">
        <v>321097</v>
      </c>
      <c r="B1762" t="s">
        <v>6149</v>
      </c>
      <c r="C1762" t="s">
        <v>778</v>
      </c>
      <c r="D1762" t="s">
        <v>1242</v>
      </c>
      <c r="E1762" t="s">
        <v>76</v>
      </c>
      <c r="F1762" s="126"/>
      <c r="G1762"/>
      <c r="H1762" t="s">
        <v>16</v>
      </c>
      <c r="I1762" t="s">
        <v>129</v>
      </c>
      <c r="J1762"/>
      <c r="K1762"/>
      <c r="L1762"/>
      <c r="M1762"/>
      <c r="N1762"/>
      <c r="O1762"/>
      <c r="P1762"/>
      <c r="Q1762"/>
      <c r="U1762"/>
      <c r="V1762" t="s">
        <v>4414</v>
      </c>
      <c r="W1762" t="s">
        <v>4308</v>
      </c>
      <c r="X1762"/>
      <c r="Y1762"/>
      <c r="Z1762" t="s">
        <v>4308</v>
      </c>
      <c r="AA1762" t="s">
        <v>4308</v>
      </c>
      <c r="AB1762" t="s">
        <v>4308</v>
      </c>
      <c r="AC1762" t="s">
        <v>4308</v>
      </c>
      <c r="AD1762" t="s">
        <v>4308</v>
      </c>
      <c r="AE1762" t="s">
        <v>4308</v>
      </c>
      <c r="AF1762" t="s">
        <v>4308</v>
      </c>
      <c r="AG1762" t="s">
        <v>4308</v>
      </c>
      <c r="AH1762" s="115" t="s">
        <v>4308</v>
      </c>
    </row>
    <row r="1763" spans="1:35" hidden="1" x14ac:dyDescent="0.25">
      <c r="A1763">
        <v>321099</v>
      </c>
      <c r="B1763" t="s">
        <v>6150</v>
      </c>
      <c r="C1763" t="s">
        <v>731</v>
      </c>
      <c r="D1763" t="s">
        <v>265</v>
      </c>
      <c r="E1763" t="s">
        <v>76</v>
      </c>
      <c r="F1763" s="126">
        <v>33244</v>
      </c>
      <c r="G1763" t="s">
        <v>18</v>
      </c>
      <c r="H1763" t="s">
        <v>16</v>
      </c>
      <c r="I1763" t="s">
        <v>136</v>
      </c>
      <c r="J1763" t="s">
        <v>1226</v>
      </c>
      <c r="K1763"/>
      <c r="L1763" t="s">
        <v>18</v>
      </c>
      <c r="M1763"/>
      <c r="N1763"/>
      <c r="O1763"/>
      <c r="P1763"/>
      <c r="Q1763"/>
      <c r="U1763"/>
      <c r="V1763" t="s">
        <v>4412</v>
      </c>
      <c r="W1763"/>
      <c r="X1763"/>
      <c r="Y1763"/>
      <c r="Z1763"/>
      <c r="AA1763"/>
      <c r="AB1763"/>
      <c r="AC1763"/>
      <c r="AD1763"/>
      <c r="AE1763"/>
      <c r="AF1763"/>
      <c r="AG1763"/>
    </row>
    <row r="1764" spans="1:35" hidden="1" x14ac:dyDescent="0.25">
      <c r="A1764">
        <v>321111</v>
      </c>
      <c r="B1764" t="s">
        <v>6151</v>
      </c>
      <c r="C1764" t="s">
        <v>489</v>
      </c>
      <c r="D1764" t="s">
        <v>892</v>
      </c>
      <c r="E1764" t="s">
        <v>76</v>
      </c>
      <c r="F1764" s="126">
        <v>33477</v>
      </c>
      <c r="G1764" t="s">
        <v>573</v>
      </c>
      <c r="H1764" t="s">
        <v>16</v>
      </c>
      <c r="I1764" t="s">
        <v>129</v>
      </c>
      <c r="J1764"/>
      <c r="K1764"/>
      <c r="L1764"/>
      <c r="M1764"/>
      <c r="N1764"/>
      <c r="O1764"/>
      <c r="P1764"/>
      <c r="Q1764"/>
      <c r="U1764"/>
      <c r="V1764" t="s">
        <v>4414</v>
      </c>
      <c r="W1764"/>
      <c r="X1764"/>
      <c r="Y1764"/>
      <c r="Z1764"/>
      <c r="AA1764"/>
      <c r="AB1764" t="s">
        <v>4308</v>
      </c>
      <c r="AC1764" t="s">
        <v>4308</v>
      </c>
      <c r="AD1764" t="s">
        <v>4308</v>
      </c>
      <c r="AE1764" t="s">
        <v>4308</v>
      </c>
      <c r="AF1764" t="s">
        <v>4308</v>
      </c>
      <c r="AG1764" t="s">
        <v>4308</v>
      </c>
      <c r="AH1764" s="115" t="s">
        <v>4308</v>
      </c>
    </row>
    <row r="1765" spans="1:35" ht="18" hidden="1" x14ac:dyDescent="0.25">
      <c r="A1765" s="235">
        <v>321114</v>
      </c>
      <c r="B1765" s="235" t="s">
        <v>6152</v>
      </c>
      <c r="C1765" s="235" t="s">
        <v>324</v>
      </c>
      <c r="D1765" s="235" t="s">
        <v>372</v>
      </c>
      <c r="E1765"/>
      <c r="F1765" s="126"/>
      <c r="G1765" s="236"/>
      <c r="H1765"/>
      <c r="I1765" t="s">
        <v>136</v>
      </c>
      <c r="J1765" s="236"/>
      <c r="K1765"/>
      <c r="L1765"/>
      <c r="M1765"/>
      <c r="N1765"/>
      <c r="O1765"/>
      <c r="P1765"/>
      <c r="Q1765"/>
      <c r="U1765"/>
      <c r="V1765" t="s">
        <v>4335</v>
      </c>
      <c r="W1765" s="236"/>
      <c r="X1765"/>
      <c r="Y1765"/>
      <c r="Z1765"/>
      <c r="AA1765"/>
      <c r="AB1765"/>
      <c r="AC1765"/>
      <c r="AD1765"/>
      <c r="AE1765"/>
      <c r="AF1765"/>
      <c r="AG1765"/>
      <c r="AH1765" s="115" t="s">
        <v>4308</v>
      </c>
    </row>
    <row r="1766" spans="1:35" hidden="1" x14ac:dyDescent="0.25">
      <c r="A1766">
        <v>321124</v>
      </c>
      <c r="B1766" t="s">
        <v>6153</v>
      </c>
      <c r="C1766" t="s">
        <v>570</v>
      </c>
      <c r="D1766" t="s">
        <v>1127</v>
      </c>
      <c r="E1766" t="s">
        <v>76</v>
      </c>
      <c r="F1766" s="126">
        <v>33677</v>
      </c>
      <c r="G1766" t="s">
        <v>73</v>
      </c>
      <c r="H1766" t="s">
        <v>16</v>
      </c>
      <c r="I1766" t="s">
        <v>136</v>
      </c>
      <c r="J1766"/>
      <c r="K1766"/>
      <c r="L1766"/>
      <c r="M1766"/>
      <c r="N1766"/>
      <c r="O1766"/>
      <c r="P1766"/>
      <c r="Q1766"/>
      <c r="U1766"/>
      <c r="V1766" t="s">
        <v>4414</v>
      </c>
      <c r="W1766"/>
      <c r="X1766"/>
      <c r="Y1766"/>
      <c r="Z1766"/>
      <c r="AA1766"/>
      <c r="AB1766"/>
      <c r="AC1766"/>
      <c r="AD1766"/>
      <c r="AE1766"/>
      <c r="AF1766"/>
      <c r="AG1766"/>
    </row>
    <row r="1767" spans="1:35" hidden="1" x14ac:dyDescent="0.25">
      <c r="A1767">
        <v>321125</v>
      </c>
      <c r="B1767" t="s">
        <v>6154</v>
      </c>
      <c r="C1767" t="s">
        <v>339</v>
      </c>
      <c r="D1767" t="s">
        <v>1062</v>
      </c>
      <c r="E1767" t="s">
        <v>76</v>
      </c>
      <c r="F1767" s="126">
        <v>33623</v>
      </c>
      <c r="G1767" t="s">
        <v>67</v>
      </c>
      <c r="H1767" t="s">
        <v>16</v>
      </c>
      <c r="I1767" t="s">
        <v>136</v>
      </c>
      <c r="J1767"/>
      <c r="K1767"/>
      <c r="L1767"/>
      <c r="M1767"/>
      <c r="N1767"/>
      <c r="O1767"/>
      <c r="P1767"/>
      <c r="Q1767"/>
      <c r="U1767"/>
      <c r="V1767" t="s">
        <v>4329</v>
      </c>
      <c r="W1767"/>
      <c r="X1767"/>
      <c r="Y1767"/>
      <c r="Z1767"/>
      <c r="AA1767"/>
      <c r="AB1767" t="s">
        <v>4308</v>
      </c>
      <c r="AC1767" t="s">
        <v>4308</v>
      </c>
      <c r="AD1767" t="s">
        <v>4308</v>
      </c>
      <c r="AE1767" t="s">
        <v>4308</v>
      </c>
      <c r="AF1767" t="s">
        <v>4308</v>
      </c>
      <c r="AG1767" t="s">
        <v>4308</v>
      </c>
      <c r="AH1767" s="115" t="s">
        <v>4308</v>
      </c>
    </row>
    <row r="1768" spans="1:35" ht="18" hidden="1" x14ac:dyDescent="0.25">
      <c r="A1768" s="235">
        <v>321134</v>
      </c>
      <c r="B1768" s="235" t="s">
        <v>6155</v>
      </c>
      <c r="C1768" s="235" t="s">
        <v>212</v>
      </c>
      <c r="D1768" s="235" t="s">
        <v>1242</v>
      </c>
      <c r="E1768"/>
      <c r="F1768" s="126"/>
      <c r="G1768" s="236"/>
      <c r="H1768"/>
      <c r="I1768" t="s">
        <v>129</v>
      </c>
      <c r="J1768" s="236"/>
      <c r="K1768"/>
      <c r="L1768"/>
      <c r="M1768"/>
      <c r="N1768"/>
      <c r="O1768"/>
      <c r="P1768"/>
      <c r="Q1768"/>
      <c r="U1768"/>
      <c r="V1768" t="s">
        <v>4335</v>
      </c>
      <c r="W1768" s="236"/>
      <c r="X1768"/>
      <c r="Y1768"/>
      <c r="Z1768"/>
      <c r="AA1768"/>
      <c r="AB1768"/>
      <c r="AC1768"/>
      <c r="AD1768"/>
      <c r="AE1768"/>
      <c r="AF1768"/>
      <c r="AG1768"/>
      <c r="AH1768" s="115" t="s">
        <v>4308</v>
      </c>
    </row>
    <row r="1769" spans="1:35" ht="18" x14ac:dyDescent="0.25">
      <c r="A1769" s="235">
        <v>321138</v>
      </c>
      <c r="B1769" s="235" t="s">
        <v>6156</v>
      </c>
      <c r="C1769" s="235" t="s">
        <v>279</v>
      </c>
      <c r="D1769" s="235" t="s">
        <v>270</v>
      </c>
      <c r="E1769"/>
      <c r="F1769" s="126"/>
      <c r="G1769" s="236"/>
      <c r="H1769"/>
      <c r="I1769" t="s">
        <v>107</v>
      </c>
      <c r="J1769" s="236"/>
      <c r="K1769"/>
      <c r="L1769"/>
      <c r="M1769"/>
      <c r="N1769"/>
      <c r="O1769"/>
      <c r="P1769"/>
      <c r="Q1769"/>
      <c r="U1769"/>
      <c r="V1769" t="s">
        <v>4335</v>
      </c>
      <c r="W1769" s="236"/>
      <c r="X1769"/>
      <c r="Y1769"/>
      <c r="Z1769"/>
      <c r="AA1769"/>
      <c r="AB1769"/>
      <c r="AC1769"/>
      <c r="AD1769"/>
      <c r="AE1769"/>
      <c r="AF1769"/>
      <c r="AG1769"/>
      <c r="AH1769" s="115" t="s">
        <v>4308</v>
      </c>
      <c r="AI1769" s="115" t="e">
        <f>VLOOKUP(A1769,'[2]دراسات قانونية'!$A$3:$E$600,1,0)</f>
        <v>#N/A</v>
      </c>
    </row>
    <row r="1770" spans="1:35" hidden="1" x14ac:dyDescent="0.25">
      <c r="A1770" s="115">
        <v>321160</v>
      </c>
      <c r="B1770" s="115" t="s">
        <v>1325</v>
      </c>
      <c r="C1770" s="115" t="s">
        <v>1246</v>
      </c>
      <c r="D1770" s="115" t="s">
        <v>1326</v>
      </c>
      <c r="E1770" s="115" t="s">
        <v>77</v>
      </c>
      <c r="F1770" s="237">
        <v>33271</v>
      </c>
      <c r="G1770" s="115" t="s">
        <v>774</v>
      </c>
      <c r="H1770" s="115" t="s">
        <v>16</v>
      </c>
      <c r="I1770" t="s">
        <v>199</v>
      </c>
      <c r="J1770" s="115" t="s">
        <v>1226</v>
      </c>
      <c r="L1770" s="115" t="s">
        <v>67</v>
      </c>
      <c r="U1770"/>
      <c r="V1770" t="s">
        <v>4334</v>
      </c>
    </row>
    <row r="1771" spans="1:35" hidden="1" x14ac:dyDescent="0.25">
      <c r="A1771">
        <v>321163</v>
      </c>
      <c r="B1771" t="s">
        <v>6157</v>
      </c>
      <c r="C1771" t="s">
        <v>6158</v>
      </c>
      <c r="D1771" t="s">
        <v>265</v>
      </c>
      <c r="E1771" t="s">
        <v>76</v>
      </c>
      <c r="F1771" s="126">
        <v>33959</v>
      </c>
      <c r="G1771" t="s">
        <v>70</v>
      </c>
      <c r="H1771" t="s">
        <v>16</v>
      </c>
      <c r="I1771" t="s">
        <v>136</v>
      </c>
      <c r="J1771" t="s">
        <v>1226</v>
      </c>
      <c r="K1771"/>
      <c r="L1771" t="s">
        <v>70</v>
      </c>
      <c r="M1771"/>
      <c r="N1771"/>
      <c r="O1771"/>
      <c r="P1771"/>
      <c r="Q1771"/>
      <c r="U1771"/>
      <c r="V1771" t="s">
        <v>16623</v>
      </c>
      <c r="W1771"/>
      <c r="X1771"/>
      <c r="Y1771"/>
      <c r="Z1771"/>
      <c r="AA1771"/>
      <c r="AB1771"/>
      <c r="AC1771"/>
      <c r="AD1771"/>
      <c r="AE1771"/>
      <c r="AF1771"/>
      <c r="AG1771"/>
    </row>
    <row r="1772" spans="1:35" hidden="1" x14ac:dyDescent="0.25">
      <c r="A1772" s="115">
        <v>321168</v>
      </c>
      <c r="B1772" s="115" t="s">
        <v>2566</v>
      </c>
      <c r="C1772" s="115" t="s">
        <v>324</v>
      </c>
      <c r="D1772" s="115" t="s">
        <v>415</v>
      </c>
      <c r="E1772" s="115" t="s">
        <v>76</v>
      </c>
      <c r="F1772" s="237">
        <v>33469</v>
      </c>
      <c r="G1772" s="115" t="s">
        <v>18</v>
      </c>
      <c r="H1772" s="115" t="s">
        <v>16</v>
      </c>
      <c r="I1772" t="s">
        <v>199</v>
      </c>
      <c r="J1772" s="115" t="s">
        <v>1226</v>
      </c>
      <c r="L1772" s="115" t="s">
        <v>30</v>
      </c>
      <c r="U1772"/>
      <c r="V1772">
        <v>0</v>
      </c>
    </row>
    <row r="1773" spans="1:35" hidden="1" x14ac:dyDescent="0.25">
      <c r="A1773">
        <v>321178</v>
      </c>
      <c r="B1773" t="s">
        <v>6159</v>
      </c>
      <c r="C1773" t="s">
        <v>252</v>
      </c>
      <c r="D1773" t="s">
        <v>276</v>
      </c>
      <c r="E1773" t="s">
        <v>77</v>
      </c>
      <c r="F1773" s="126"/>
      <c r="G1773" t="s">
        <v>18</v>
      </c>
      <c r="H1773" t="s">
        <v>16</v>
      </c>
      <c r="I1773" t="s">
        <v>129</v>
      </c>
      <c r="J1773" t="s">
        <v>1226</v>
      </c>
      <c r="K1773"/>
      <c r="L1773" t="s">
        <v>18</v>
      </c>
      <c r="M1773"/>
      <c r="N1773"/>
      <c r="O1773"/>
      <c r="P1773"/>
      <c r="Q1773"/>
      <c r="U1773"/>
      <c r="V1773" t="s">
        <v>4332</v>
      </c>
      <c r="W1773"/>
      <c r="X1773"/>
      <c r="Y1773"/>
      <c r="Z1773"/>
      <c r="AA1773"/>
      <c r="AB1773"/>
      <c r="AC1773"/>
      <c r="AD1773"/>
      <c r="AE1773"/>
      <c r="AF1773" t="s">
        <v>4308</v>
      </c>
      <c r="AG1773" t="s">
        <v>4308</v>
      </c>
      <c r="AH1773" s="115" t="s">
        <v>4308</v>
      </c>
    </row>
    <row r="1774" spans="1:35" hidden="1" x14ac:dyDescent="0.25">
      <c r="A1774">
        <v>321185</v>
      </c>
      <c r="B1774" t="s">
        <v>6160</v>
      </c>
      <c r="C1774" t="s">
        <v>227</v>
      </c>
      <c r="D1774" t="s">
        <v>513</v>
      </c>
      <c r="E1774" t="s">
        <v>77</v>
      </c>
      <c r="F1774" s="126">
        <v>29966</v>
      </c>
      <c r="G1774" t="s">
        <v>738</v>
      </c>
      <c r="H1774" t="s">
        <v>19</v>
      </c>
      <c r="I1774" t="s">
        <v>136</v>
      </c>
      <c r="J1774" t="s">
        <v>1226</v>
      </c>
      <c r="K1774"/>
      <c r="L1774" t="s">
        <v>30</v>
      </c>
      <c r="M1774"/>
      <c r="N1774"/>
      <c r="O1774"/>
      <c r="P1774"/>
      <c r="Q1774"/>
      <c r="U1774"/>
      <c r="V1774" t="s">
        <v>4414</v>
      </c>
      <c r="W1774"/>
      <c r="X1774"/>
      <c r="Y1774"/>
      <c r="Z1774"/>
      <c r="AA1774"/>
      <c r="AB1774"/>
      <c r="AC1774"/>
      <c r="AD1774"/>
      <c r="AE1774"/>
      <c r="AF1774"/>
      <c r="AG1774"/>
    </row>
    <row r="1775" spans="1:35" ht="18" hidden="1" x14ac:dyDescent="0.25">
      <c r="A1775" s="235">
        <v>321187</v>
      </c>
      <c r="B1775" s="235" t="s">
        <v>6161</v>
      </c>
      <c r="C1775" s="235" t="s">
        <v>324</v>
      </c>
      <c r="D1775" s="235" t="s">
        <v>6162</v>
      </c>
      <c r="E1775"/>
      <c r="F1775" s="126"/>
      <c r="G1775" s="236"/>
      <c r="H1775"/>
      <c r="I1775" t="s">
        <v>129</v>
      </c>
      <c r="J1775" s="236"/>
      <c r="K1775"/>
      <c r="L1775"/>
      <c r="M1775"/>
      <c r="N1775"/>
      <c r="O1775"/>
      <c r="P1775"/>
      <c r="Q1775"/>
      <c r="U1775"/>
      <c r="V1775" t="s">
        <v>4335</v>
      </c>
      <c r="W1775" s="236"/>
      <c r="X1775"/>
      <c r="Y1775"/>
      <c r="Z1775"/>
      <c r="AA1775"/>
      <c r="AB1775"/>
      <c r="AC1775"/>
      <c r="AD1775"/>
      <c r="AE1775"/>
      <c r="AF1775"/>
      <c r="AG1775"/>
      <c r="AH1775" s="115" t="s">
        <v>4308</v>
      </c>
    </row>
    <row r="1776" spans="1:35" hidden="1" x14ac:dyDescent="0.25">
      <c r="A1776" s="115">
        <v>321194</v>
      </c>
      <c r="B1776" s="115" t="s">
        <v>2212</v>
      </c>
      <c r="C1776" s="115" t="s">
        <v>212</v>
      </c>
      <c r="D1776" s="115" t="s">
        <v>330</v>
      </c>
      <c r="E1776" s="115" t="s">
        <v>76</v>
      </c>
      <c r="F1776" s="237">
        <v>30464</v>
      </c>
      <c r="G1776" s="115" t="s">
        <v>18</v>
      </c>
      <c r="H1776" s="115" t="s">
        <v>16</v>
      </c>
      <c r="I1776" t="s">
        <v>199</v>
      </c>
      <c r="J1776" s="115" t="s">
        <v>1226</v>
      </c>
      <c r="L1776" s="115" t="s">
        <v>18</v>
      </c>
      <c r="U1776"/>
      <c r="V1776">
        <v>0</v>
      </c>
    </row>
    <row r="1777" spans="1:35" hidden="1" x14ac:dyDescent="0.25">
      <c r="A1777">
        <v>321203</v>
      </c>
      <c r="B1777" t="s">
        <v>6163</v>
      </c>
      <c r="C1777" t="s">
        <v>348</v>
      </c>
      <c r="D1777" t="s">
        <v>633</v>
      </c>
      <c r="E1777" t="s">
        <v>76</v>
      </c>
      <c r="F1777" s="126"/>
      <c r="G1777"/>
      <c r="H1777" t="s">
        <v>16</v>
      </c>
      <c r="I1777" t="s">
        <v>136</v>
      </c>
      <c r="J1777"/>
      <c r="K1777"/>
      <c r="L1777"/>
      <c r="M1777"/>
      <c r="N1777"/>
      <c r="O1777"/>
      <c r="P1777"/>
      <c r="Q1777"/>
      <c r="U1777"/>
      <c r="V1777" t="s">
        <v>4414</v>
      </c>
      <c r="W1777"/>
      <c r="X1777"/>
      <c r="Y1777" t="s">
        <v>4308</v>
      </c>
      <c r="Z1777"/>
      <c r="AA1777" t="s">
        <v>4308</v>
      </c>
      <c r="AB1777" t="s">
        <v>4308</v>
      </c>
      <c r="AC1777" t="s">
        <v>4308</v>
      </c>
      <c r="AD1777" t="s">
        <v>4308</v>
      </c>
      <c r="AE1777" t="s">
        <v>4308</v>
      </c>
      <c r="AF1777" t="s">
        <v>4308</v>
      </c>
      <c r="AG1777" t="s">
        <v>4308</v>
      </c>
      <c r="AH1777" s="115" t="s">
        <v>4308</v>
      </c>
    </row>
    <row r="1778" spans="1:35" ht="18" hidden="1" x14ac:dyDescent="0.25">
      <c r="A1778" s="235">
        <v>321204</v>
      </c>
      <c r="B1778" s="235" t="s">
        <v>6164</v>
      </c>
      <c r="C1778" s="235" t="e">
        <v>#N/A</v>
      </c>
      <c r="D1778" s="235" t="s">
        <v>6165</v>
      </c>
      <c r="E1778"/>
      <c r="F1778" s="126"/>
      <c r="G1778" s="236"/>
      <c r="H1778"/>
      <c r="I1778" t="s">
        <v>129</v>
      </c>
      <c r="J1778" s="236"/>
      <c r="K1778"/>
      <c r="L1778"/>
      <c r="M1778"/>
      <c r="N1778"/>
      <c r="O1778"/>
      <c r="P1778"/>
      <c r="Q1778"/>
      <c r="U1778"/>
      <c r="V1778">
        <v>0</v>
      </c>
      <c r="W1778" s="236"/>
      <c r="X1778"/>
      <c r="Y1778"/>
      <c r="Z1778"/>
      <c r="AA1778"/>
      <c r="AB1778"/>
      <c r="AC1778"/>
      <c r="AD1778"/>
      <c r="AE1778"/>
      <c r="AF1778"/>
      <c r="AG1778"/>
      <c r="AH1778" s="115" t="s">
        <v>4308</v>
      </c>
    </row>
    <row r="1779" spans="1:35" ht="18" x14ac:dyDescent="0.25">
      <c r="A1779" s="235">
        <v>321214</v>
      </c>
      <c r="B1779" s="235" t="s">
        <v>6166</v>
      </c>
      <c r="C1779" s="235" t="s">
        <v>489</v>
      </c>
      <c r="D1779" s="235" t="s">
        <v>622</v>
      </c>
      <c r="E1779"/>
      <c r="F1779" s="126"/>
      <c r="G1779" s="236"/>
      <c r="H1779"/>
      <c r="I1779" t="s">
        <v>107</v>
      </c>
      <c r="J1779" s="236"/>
      <c r="K1779"/>
      <c r="L1779"/>
      <c r="M1779"/>
      <c r="N1779"/>
      <c r="O1779"/>
      <c r="P1779"/>
      <c r="Q1779"/>
      <c r="U1779"/>
      <c r="V1779" t="s">
        <v>4335</v>
      </c>
      <c r="W1779" s="236"/>
      <c r="X1779"/>
      <c r="Y1779"/>
      <c r="Z1779"/>
      <c r="AA1779"/>
      <c r="AB1779"/>
      <c r="AC1779"/>
      <c r="AD1779"/>
      <c r="AE1779"/>
      <c r="AF1779"/>
      <c r="AG1779"/>
      <c r="AH1779" s="115" t="s">
        <v>4308</v>
      </c>
      <c r="AI1779" s="115" t="e">
        <f>VLOOKUP(A1779,'[2]دراسات قانونية'!$A$3:$E$600,1,0)</f>
        <v>#N/A</v>
      </c>
    </row>
    <row r="1780" spans="1:35" hidden="1" x14ac:dyDescent="0.25">
      <c r="A1780">
        <v>321216</v>
      </c>
      <c r="B1780" t="s">
        <v>6167</v>
      </c>
      <c r="C1780" t="s">
        <v>6168</v>
      </c>
      <c r="D1780" t="s">
        <v>1242</v>
      </c>
      <c r="E1780" t="s">
        <v>76</v>
      </c>
      <c r="F1780" s="126"/>
      <c r="G1780"/>
      <c r="H1780" t="s">
        <v>16</v>
      </c>
      <c r="I1780" t="s">
        <v>136</v>
      </c>
      <c r="J1780"/>
      <c r="K1780"/>
      <c r="L1780"/>
      <c r="M1780"/>
      <c r="N1780"/>
      <c r="O1780"/>
      <c r="P1780"/>
      <c r="Q1780"/>
      <c r="U1780"/>
      <c r="V1780" t="s">
        <v>4414</v>
      </c>
      <c r="W1780"/>
      <c r="X1780"/>
      <c r="Y1780"/>
      <c r="Z1780"/>
      <c r="AA1780"/>
      <c r="AB1780"/>
      <c r="AC1780"/>
      <c r="AD1780"/>
      <c r="AE1780" t="s">
        <v>4308</v>
      </c>
      <c r="AF1780" t="s">
        <v>4308</v>
      </c>
      <c r="AG1780" t="s">
        <v>4308</v>
      </c>
      <c r="AH1780" s="115" t="s">
        <v>4308</v>
      </c>
    </row>
    <row r="1781" spans="1:35" hidden="1" x14ac:dyDescent="0.25">
      <c r="A1781">
        <v>321217</v>
      </c>
      <c r="B1781" t="s">
        <v>6169</v>
      </c>
      <c r="C1781" t="s">
        <v>598</v>
      </c>
      <c r="D1781" t="s">
        <v>381</v>
      </c>
      <c r="E1781" t="s">
        <v>76</v>
      </c>
      <c r="F1781" s="126">
        <v>33604</v>
      </c>
      <c r="G1781" t="s">
        <v>67</v>
      </c>
      <c r="H1781" t="s">
        <v>16</v>
      </c>
      <c r="I1781" t="s">
        <v>136</v>
      </c>
      <c r="J1781" t="s">
        <v>1226</v>
      </c>
      <c r="K1781"/>
      <c r="L1781" t="s">
        <v>67</v>
      </c>
      <c r="M1781"/>
      <c r="N1781"/>
      <c r="O1781"/>
      <c r="P1781"/>
      <c r="Q1781"/>
      <c r="U1781"/>
      <c r="V1781" t="s">
        <v>4335</v>
      </c>
      <c r="W1781"/>
      <c r="X1781"/>
      <c r="Y1781"/>
      <c r="Z1781"/>
      <c r="AA1781"/>
      <c r="AB1781"/>
      <c r="AC1781"/>
      <c r="AD1781"/>
      <c r="AE1781"/>
      <c r="AF1781" t="s">
        <v>4308</v>
      </c>
      <c r="AG1781" t="s">
        <v>4308</v>
      </c>
      <c r="AH1781" s="115" t="s">
        <v>4308</v>
      </c>
    </row>
    <row r="1782" spans="1:35" hidden="1" x14ac:dyDescent="0.25">
      <c r="A1782">
        <v>321222</v>
      </c>
      <c r="B1782" t="s">
        <v>6170</v>
      </c>
      <c r="C1782" t="s">
        <v>244</v>
      </c>
      <c r="D1782" t="s">
        <v>1242</v>
      </c>
      <c r="E1782" t="s">
        <v>76</v>
      </c>
      <c r="F1782" s="126"/>
      <c r="G1782"/>
      <c r="H1782" t="s">
        <v>16</v>
      </c>
      <c r="I1782" t="s">
        <v>129</v>
      </c>
      <c r="J1782"/>
      <c r="K1782"/>
      <c r="L1782"/>
      <c r="M1782"/>
      <c r="N1782"/>
      <c r="O1782"/>
      <c r="P1782"/>
      <c r="Q1782"/>
      <c r="R1782" s="115">
        <v>8812</v>
      </c>
      <c r="S1782" s="115">
        <v>45701</v>
      </c>
      <c r="T1782" s="115">
        <v>150000</v>
      </c>
      <c r="U1782"/>
      <c r="V1782" t="s">
        <v>4424</v>
      </c>
      <c r="W1782"/>
      <c r="X1782"/>
      <c r="Y1782"/>
      <c r="Z1782"/>
      <c r="AA1782"/>
      <c r="AB1782"/>
      <c r="AC1782"/>
      <c r="AD1782"/>
      <c r="AE1782"/>
      <c r="AF1782"/>
      <c r="AG1782"/>
    </row>
    <row r="1783" spans="1:35" ht="18" hidden="1" x14ac:dyDescent="0.25">
      <c r="A1783" s="235">
        <v>321229</v>
      </c>
      <c r="B1783" s="235" t="s">
        <v>6171</v>
      </c>
      <c r="C1783" s="235" t="s">
        <v>643</v>
      </c>
      <c r="D1783" s="235" t="s">
        <v>1242</v>
      </c>
      <c r="E1783"/>
      <c r="F1783" s="126"/>
      <c r="G1783" s="236"/>
      <c r="H1783"/>
      <c r="I1783" t="s">
        <v>199</v>
      </c>
      <c r="J1783" s="236"/>
      <c r="K1783"/>
      <c r="L1783"/>
      <c r="M1783"/>
      <c r="N1783"/>
      <c r="O1783"/>
      <c r="P1783"/>
      <c r="Q1783"/>
      <c r="U1783"/>
      <c r="V1783">
        <v>0</v>
      </c>
      <c r="W1783" s="236"/>
      <c r="X1783"/>
      <c r="Y1783"/>
      <c r="Z1783"/>
      <c r="AA1783"/>
      <c r="AB1783"/>
      <c r="AC1783"/>
      <c r="AD1783"/>
      <c r="AE1783"/>
      <c r="AF1783"/>
      <c r="AG1783"/>
      <c r="AH1783" s="115" t="s">
        <v>4308</v>
      </c>
    </row>
    <row r="1784" spans="1:35" ht="18" hidden="1" x14ac:dyDescent="0.25">
      <c r="A1784" s="235">
        <v>321243</v>
      </c>
      <c r="B1784" s="235" t="s">
        <v>6172</v>
      </c>
      <c r="C1784" s="235" t="s">
        <v>250</v>
      </c>
      <c r="D1784" s="235" t="s">
        <v>851</v>
      </c>
      <c r="E1784"/>
      <c r="F1784" s="126"/>
      <c r="G1784" s="236"/>
      <c r="H1784"/>
      <c r="I1784" t="s">
        <v>129</v>
      </c>
      <c r="J1784" s="236"/>
      <c r="K1784"/>
      <c r="L1784"/>
      <c r="M1784"/>
      <c r="N1784"/>
      <c r="O1784"/>
      <c r="P1784"/>
      <c r="Q1784"/>
      <c r="U1784"/>
      <c r="V1784" t="s">
        <v>4335</v>
      </c>
      <c r="W1784" s="236"/>
      <c r="X1784"/>
      <c r="Y1784"/>
      <c r="Z1784"/>
      <c r="AA1784"/>
      <c r="AB1784"/>
      <c r="AC1784"/>
      <c r="AD1784"/>
      <c r="AE1784"/>
      <c r="AF1784"/>
      <c r="AG1784"/>
    </row>
    <row r="1785" spans="1:35" hidden="1" x14ac:dyDescent="0.25">
      <c r="A1785">
        <v>321245</v>
      </c>
      <c r="B1785" t="s">
        <v>6173</v>
      </c>
      <c r="C1785" t="s">
        <v>1021</v>
      </c>
      <c r="D1785" t="s">
        <v>268</v>
      </c>
      <c r="E1785" t="s">
        <v>76</v>
      </c>
      <c r="F1785" s="126">
        <v>32143</v>
      </c>
      <c r="G1785" t="s">
        <v>18</v>
      </c>
      <c r="H1785" t="s">
        <v>16</v>
      </c>
      <c r="I1785" t="s">
        <v>136</v>
      </c>
      <c r="J1785" t="s">
        <v>1226</v>
      </c>
      <c r="K1785"/>
      <c r="L1785" t="s">
        <v>18</v>
      </c>
      <c r="M1785"/>
      <c r="N1785"/>
      <c r="O1785"/>
      <c r="P1785"/>
      <c r="Q1785"/>
      <c r="U1785"/>
      <c r="V1785" t="s">
        <v>4331</v>
      </c>
      <c r="W1785"/>
      <c r="X1785"/>
      <c r="Y1785"/>
      <c r="Z1785"/>
      <c r="AA1785"/>
      <c r="AB1785"/>
      <c r="AC1785"/>
      <c r="AD1785"/>
      <c r="AE1785"/>
      <c r="AF1785"/>
      <c r="AG1785"/>
      <c r="AH1785" s="115" t="s">
        <v>4308</v>
      </c>
    </row>
    <row r="1786" spans="1:35" ht="18" x14ac:dyDescent="0.25">
      <c r="A1786" s="235">
        <v>321247</v>
      </c>
      <c r="B1786" s="235" t="s">
        <v>6174</v>
      </c>
      <c r="C1786" s="235" t="s">
        <v>680</v>
      </c>
      <c r="D1786" s="235" t="s">
        <v>372</v>
      </c>
      <c r="E1786"/>
      <c r="F1786" s="126"/>
      <c r="G1786" s="236"/>
      <c r="H1786"/>
      <c r="I1786" t="s">
        <v>107</v>
      </c>
      <c r="J1786" s="236"/>
      <c r="K1786"/>
      <c r="L1786"/>
      <c r="M1786"/>
      <c r="N1786"/>
      <c r="O1786"/>
      <c r="P1786"/>
      <c r="Q1786"/>
      <c r="U1786"/>
      <c r="V1786" t="s">
        <v>4335</v>
      </c>
      <c r="W1786" s="236"/>
      <c r="X1786"/>
      <c r="Y1786"/>
      <c r="Z1786"/>
      <c r="AA1786"/>
      <c r="AB1786"/>
      <c r="AC1786"/>
      <c r="AD1786"/>
      <c r="AE1786"/>
      <c r="AF1786"/>
      <c r="AG1786"/>
      <c r="AH1786" s="115" t="s">
        <v>4308</v>
      </c>
      <c r="AI1786" s="115" t="e">
        <f>VLOOKUP(A1786,'[2]دراسات قانونية'!$A$3:$E$600,1,0)</f>
        <v>#N/A</v>
      </c>
    </row>
    <row r="1787" spans="1:35" hidden="1" x14ac:dyDescent="0.25">
      <c r="A1787" s="115">
        <v>321261</v>
      </c>
      <c r="B1787" s="115" t="s">
        <v>4356</v>
      </c>
      <c r="C1787" s="115" t="s">
        <v>439</v>
      </c>
      <c r="D1787" s="115" t="s">
        <v>312</v>
      </c>
      <c r="F1787" s="237"/>
      <c r="I1787" t="s">
        <v>199</v>
      </c>
      <c r="U1787"/>
      <c r="V1787" t="s">
        <v>4338</v>
      </c>
    </row>
    <row r="1788" spans="1:35" ht="18" x14ac:dyDescent="0.25">
      <c r="A1788" s="235">
        <v>321265</v>
      </c>
      <c r="B1788" s="235" t="s">
        <v>6175</v>
      </c>
      <c r="C1788" s="235" t="s">
        <v>414</v>
      </c>
      <c r="D1788" s="235" t="s">
        <v>1242</v>
      </c>
      <c r="E1788"/>
      <c r="F1788" s="126"/>
      <c r="G1788" s="236"/>
      <c r="H1788"/>
      <c r="I1788" t="s">
        <v>107</v>
      </c>
      <c r="J1788" s="236"/>
      <c r="K1788"/>
      <c r="L1788"/>
      <c r="M1788"/>
      <c r="N1788"/>
      <c r="O1788"/>
      <c r="P1788"/>
      <c r="Q1788"/>
      <c r="U1788"/>
      <c r="V1788">
        <v>0</v>
      </c>
      <c r="W1788" s="236"/>
      <c r="X1788"/>
      <c r="Y1788"/>
      <c r="Z1788"/>
      <c r="AA1788"/>
      <c r="AB1788"/>
      <c r="AC1788"/>
      <c r="AD1788"/>
      <c r="AE1788"/>
      <c r="AF1788"/>
      <c r="AG1788"/>
      <c r="AH1788" s="115" t="s">
        <v>4308</v>
      </c>
      <c r="AI1788" s="115" t="e">
        <f>VLOOKUP(A1788,'[2]دراسات قانونية'!$A$3:$E$600,1,0)</f>
        <v>#N/A</v>
      </c>
    </row>
    <row r="1789" spans="1:35" hidden="1" x14ac:dyDescent="0.25">
      <c r="A1789" s="115">
        <v>321266</v>
      </c>
      <c r="B1789" s="115" t="s">
        <v>2955</v>
      </c>
      <c r="C1789" s="115" t="s">
        <v>743</v>
      </c>
      <c r="D1789" s="115" t="s">
        <v>213</v>
      </c>
      <c r="E1789" s="115" t="s">
        <v>76</v>
      </c>
      <c r="F1789" s="237">
        <v>29587</v>
      </c>
      <c r="G1789" s="115" t="s">
        <v>18</v>
      </c>
      <c r="H1789" s="115" t="s">
        <v>16</v>
      </c>
      <c r="I1789" t="s">
        <v>199</v>
      </c>
      <c r="J1789" s="115" t="s">
        <v>1226</v>
      </c>
      <c r="L1789" s="115" t="s">
        <v>18</v>
      </c>
      <c r="U1789"/>
      <c r="V1789">
        <v>0</v>
      </c>
    </row>
    <row r="1790" spans="1:35" hidden="1" x14ac:dyDescent="0.25">
      <c r="A1790">
        <v>321267</v>
      </c>
      <c r="B1790" t="s">
        <v>6176</v>
      </c>
      <c r="C1790" t="s">
        <v>395</v>
      </c>
      <c r="D1790" t="s">
        <v>1908</v>
      </c>
      <c r="E1790" t="s">
        <v>77</v>
      </c>
      <c r="F1790" s="126">
        <v>30519</v>
      </c>
      <c r="G1790" t="s">
        <v>18</v>
      </c>
      <c r="H1790" t="s">
        <v>16</v>
      </c>
      <c r="I1790" t="s">
        <v>129</v>
      </c>
      <c r="J1790"/>
      <c r="K1790"/>
      <c r="L1790"/>
      <c r="M1790"/>
      <c r="N1790"/>
      <c r="O1790"/>
      <c r="P1790"/>
      <c r="Q1790"/>
      <c r="U1790"/>
      <c r="V1790" t="s">
        <v>4414</v>
      </c>
      <c r="W1790"/>
      <c r="X1790"/>
      <c r="Y1790"/>
      <c r="Z1790"/>
      <c r="AA1790"/>
      <c r="AB1790" t="s">
        <v>4308</v>
      </c>
      <c r="AC1790" t="s">
        <v>4308</v>
      </c>
      <c r="AD1790" t="s">
        <v>4308</v>
      </c>
      <c r="AE1790" t="s">
        <v>4308</v>
      </c>
      <c r="AF1790" t="s">
        <v>4308</v>
      </c>
      <c r="AG1790" t="s">
        <v>4308</v>
      </c>
      <c r="AH1790" s="115" t="s">
        <v>4308</v>
      </c>
    </row>
    <row r="1791" spans="1:35" ht="18" hidden="1" x14ac:dyDescent="0.25">
      <c r="A1791" s="235">
        <v>321271</v>
      </c>
      <c r="B1791" s="235" t="s">
        <v>6177</v>
      </c>
      <c r="C1791" s="235" t="s">
        <v>2499</v>
      </c>
      <c r="D1791" s="235" t="s">
        <v>537</v>
      </c>
      <c r="E1791"/>
      <c r="F1791" s="126"/>
      <c r="G1791" s="236"/>
      <c r="H1791"/>
      <c r="I1791" t="s">
        <v>136</v>
      </c>
      <c r="J1791" s="236"/>
      <c r="K1791"/>
      <c r="L1791"/>
      <c r="M1791"/>
      <c r="N1791"/>
      <c r="O1791"/>
      <c r="P1791"/>
      <c r="Q1791"/>
      <c r="U1791"/>
      <c r="V1791" t="s">
        <v>4335</v>
      </c>
      <c r="W1791" s="236"/>
      <c r="X1791"/>
      <c r="Y1791"/>
      <c r="Z1791"/>
      <c r="AA1791"/>
      <c r="AB1791"/>
      <c r="AC1791"/>
      <c r="AD1791"/>
      <c r="AE1791"/>
      <c r="AF1791"/>
      <c r="AG1791"/>
      <c r="AH1791" s="115" t="s">
        <v>4308</v>
      </c>
    </row>
    <row r="1792" spans="1:35" ht="18" hidden="1" x14ac:dyDescent="0.25">
      <c r="A1792" s="235">
        <v>321274</v>
      </c>
      <c r="B1792" s="235" t="s">
        <v>6178</v>
      </c>
      <c r="C1792" s="235" t="s">
        <v>6179</v>
      </c>
      <c r="D1792" s="235" t="s">
        <v>1242</v>
      </c>
      <c r="E1792"/>
      <c r="F1792" s="126"/>
      <c r="G1792" s="236"/>
      <c r="H1792"/>
      <c r="I1792" t="s">
        <v>199</v>
      </c>
      <c r="J1792" s="236"/>
      <c r="K1792"/>
      <c r="L1792"/>
      <c r="M1792"/>
      <c r="N1792"/>
      <c r="O1792"/>
      <c r="P1792"/>
      <c r="Q1792"/>
      <c r="U1792"/>
      <c r="V1792" t="s">
        <v>4337</v>
      </c>
      <c r="W1792" s="236"/>
      <c r="X1792"/>
      <c r="Y1792"/>
      <c r="Z1792"/>
      <c r="AA1792"/>
      <c r="AB1792"/>
      <c r="AC1792"/>
      <c r="AD1792"/>
      <c r="AE1792"/>
      <c r="AF1792"/>
      <c r="AG1792"/>
      <c r="AH1792" s="115" t="s">
        <v>4308</v>
      </c>
    </row>
    <row r="1793" spans="1:35" ht="18" hidden="1" x14ac:dyDescent="0.25">
      <c r="A1793" s="235">
        <v>321275</v>
      </c>
      <c r="B1793" s="235" t="s">
        <v>6180</v>
      </c>
      <c r="C1793" s="235" t="s">
        <v>227</v>
      </c>
      <c r="D1793" s="235" t="s">
        <v>843</v>
      </c>
      <c r="E1793"/>
      <c r="F1793" s="126"/>
      <c r="G1793" s="236"/>
      <c r="H1793"/>
      <c r="I1793" t="s">
        <v>199</v>
      </c>
      <c r="J1793" s="236"/>
      <c r="K1793"/>
      <c r="L1793"/>
      <c r="M1793"/>
      <c r="N1793"/>
      <c r="O1793"/>
      <c r="P1793"/>
      <c r="Q1793"/>
      <c r="U1793"/>
      <c r="V1793" t="s">
        <v>4335</v>
      </c>
      <c r="W1793" s="236"/>
      <c r="X1793"/>
      <c r="Y1793"/>
      <c r="Z1793"/>
      <c r="AA1793"/>
      <c r="AB1793"/>
      <c r="AC1793"/>
      <c r="AD1793"/>
      <c r="AE1793"/>
      <c r="AF1793"/>
      <c r="AG1793"/>
    </row>
    <row r="1794" spans="1:35" hidden="1" x14ac:dyDescent="0.25">
      <c r="A1794">
        <v>321277</v>
      </c>
      <c r="B1794" t="s">
        <v>6181</v>
      </c>
      <c r="C1794" t="s">
        <v>339</v>
      </c>
      <c r="D1794" t="s">
        <v>281</v>
      </c>
      <c r="E1794" t="s">
        <v>76</v>
      </c>
      <c r="F1794" s="126">
        <v>33420</v>
      </c>
      <c r="G1794" t="s">
        <v>18</v>
      </c>
      <c r="H1794" t="s">
        <v>16</v>
      </c>
      <c r="I1794" t="s">
        <v>136</v>
      </c>
      <c r="J1794"/>
      <c r="K1794"/>
      <c r="L1794"/>
      <c r="M1794"/>
      <c r="N1794"/>
      <c r="O1794"/>
      <c r="P1794"/>
      <c r="Q1794"/>
      <c r="U1794"/>
      <c r="V1794" t="s">
        <v>4334</v>
      </c>
      <c r="W1794"/>
      <c r="X1794"/>
      <c r="Y1794"/>
      <c r="Z1794"/>
      <c r="AA1794"/>
      <c r="AB1794"/>
      <c r="AC1794"/>
      <c r="AD1794"/>
      <c r="AE1794"/>
      <c r="AF1794"/>
      <c r="AG1794" t="s">
        <v>4308</v>
      </c>
      <c r="AH1794" s="115" t="s">
        <v>4308</v>
      </c>
    </row>
    <row r="1795" spans="1:35" ht="18" hidden="1" x14ac:dyDescent="0.25">
      <c r="A1795" s="235">
        <v>321278</v>
      </c>
      <c r="B1795" s="235" t="s">
        <v>6182</v>
      </c>
      <c r="C1795" s="235" t="s">
        <v>674</v>
      </c>
      <c r="D1795" s="235" t="s">
        <v>560</v>
      </c>
      <c r="E1795"/>
      <c r="F1795" s="126"/>
      <c r="G1795" s="236"/>
      <c r="H1795"/>
      <c r="I1795" t="s">
        <v>136</v>
      </c>
      <c r="J1795" s="236"/>
      <c r="K1795"/>
      <c r="L1795"/>
      <c r="M1795"/>
      <c r="N1795"/>
      <c r="O1795"/>
      <c r="P1795"/>
      <c r="Q1795"/>
      <c r="U1795"/>
      <c r="V1795" t="s">
        <v>4335</v>
      </c>
      <c r="W1795" s="236"/>
      <c r="X1795"/>
      <c r="Y1795"/>
      <c r="Z1795"/>
      <c r="AA1795"/>
      <c r="AB1795"/>
      <c r="AC1795"/>
      <c r="AD1795"/>
      <c r="AE1795"/>
      <c r="AF1795"/>
      <c r="AG1795"/>
      <c r="AH1795" s="115" t="s">
        <v>4308</v>
      </c>
    </row>
    <row r="1796" spans="1:35" ht="18" x14ac:dyDescent="0.25">
      <c r="A1796" s="235">
        <v>321286</v>
      </c>
      <c r="B1796" s="235" t="s">
        <v>6183</v>
      </c>
      <c r="C1796" s="235" t="s">
        <v>377</v>
      </c>
      <c r="D1796" s="235" t="s">
        <v>276</v>
      </c>
      <c r="E1796"/>
      <c r="F1796" s="126"/>
      <c r="G1796" s="236"/>
      <c r="H1796"/>
      <c r="I1796" t="s">
        <v>107</v>
      </c>
      <c r="J1796" s="236"/>
      <c r="K1796"/>
      <c r="L1796"/>
      <c r="M1796"/>
      <c r="N1796"/>
      <c r="O1796"/>
      <c r="P1796"/>
      <c r="Q1796"/>
      <c r="U1796"/>
      <c r="V1796" t="s">
        <v>4335</v>
      </c>
      <c r="W1796" s="236"/>
      <c r="X1796"/>
      <c r="Y1796"/>
      <c r="Z1796"/>
      <c r="AA1796"/>
      <c r="AB1796"/>
      <c r="AC1796"/>
      <c r="AD1796"/>
      <c r="AE1796"/>
      <c r="AF1796"/>
      <c r="AG1796"/>
      <c r="AH1796" s="115" t="s">
        <v>4308</v>
      </c>
      <c r="AI1796" s="115" t="e">
        <f>VLOOKUP(A1796,'[2]دراسات قانونية'!$A$3:$E$600,1,0)</f>
        <v>#N/A</v>
      </c>
    </row>
    <row r="1797" spans="1:35" ht="18" x14ac:dyDescent="0.25">
      <c r="A1797" s="235">
        <v>321288</v>
      </c>
      <c r="B1797" s="235" t="s">
        <v>6184</v>
      </c>
      <c r="C1797" s="235" t="s">
        <v>1247</v>
      </c>
      <c r="D1797" s="235" t="s">
        <v>6185</v>
      </c>
      <c r="E1797"/>
      <c r="F1797" s="126"/>
      <c r="G1797" s="236"/>
      <c r="H1797"/>
      <c r="I1797" t="s">
        <v>107</v>
      </c>
      <c r="J1797" s="236"/>
      <c r="K1797"/>
      <c r="L1797"/>
      <c r="M1797"/>
      <c r="N1797"/>
      <c r="O1797"/>
      <c r="P1797"/>
      <c r="Q1797"/>
      <c r="U1797"/>
      <c r="V1797" t="s">
        <v>4335</v>
      </c>
      <c r="W1797" s="236"/>
      <c r="X1797"/>
      <c r="Y1797"/>
      <c r="Z1797"/>
      <c r="AA1797"/>
      <c r="AB1797"/>
      <c r="AC1797"/>
      <c r="AD1797"/>
      <c r="AE1797"/>
      <c r="AF1797"/>
      <c r="AG1797"/>
      <c r="AH1797" s="115" t="s">
        <v>4308</v>
      </c>
      <c r="AI1797" s="115" t="e">
        <f>VLOOKUP(A1797,'[2]دراسات قانونية'!$A$3:$E$600,1,0)</f>
        <v>#N/A</v>
      </c>
    </row>
    <row r="1798" spans="1:35" hidden="1" x14ac:dyDescent="0.25">
      <c r="A1798" s="115">
        <v>321290</v>
      </c>
      <c r="B1798" s="115" t="s">
        <v>2094</v>
      </c>
      <c r="C1798" s="115" t="s">
        <v>227</v>
      </c>
      <c r="D1798" s="115" t="s">
        <v>1127</v>
      </c>
      <c r="E1798" s="115" t="s">
        <v>77</v>
      </c>
      <c r="F1798" s="237">
        <v>31780</v>
      </c>
      <c r="G1798" s="115" t="s">
        <v>18</v>
      </c>
      <c r="H1798" s="115" t="s">
        <v>16</v>
      </c>
      <c r="I1798" t="s">
        <v>199</v>
      </c>
      <c r="J1798" s="115" t="s">
        <v>1226</v>
      </c>
      <c r="L1798" s="115" t="s">
        <v>18</v>
      </c>
      <c r="U1798"/>
      <c r="V1798" t="s">
        <v>4329</v>
      </c>
    </row>
    <row r="1799" spans="1:35" ht="18" hidden="1" x14ac:dyDescent="0.25">
      <c r="A1799" s="235">
        <v>321296</v>
      </c>
      <c r="B1799" s="235" t="s">
        <v>6186</v>
      </c>
      <c r="C1799" s="235" t="s">
        <v>212</v>
      </c>
      <c r="D1799" s="235" t="s">
        <v>6187</v>
      </c>
      <c r="E1799"/>
      <c r="F1799" s="126"/>
      <c r="G1799" s="236"/>
      <c r="H1799"/>
      <c r="I1799" t="s">
        <v>199</v>
      </c>
      <c r="J1799" s="236"/>
      <c r="K1799"/>
      <c r="L1799"/>
      <c r="M1799"/>
      <c r="N1799"/>
      <c r="O1799"/>
      <c r="P1799"/>
      <c r="Q1799"/>
      <c r="U1799"/>
      <c r="V1799" t="s">
        <v>4335</v>
      </c>
      <c r="W1799" s="236"/>
      <c r="X1799"/>
      <c r="Y1799"/>
      <c r="Z1799"/>
      <c r="AA1799"/>
      <c r="AB1799"/>
      <c r="AC1799"/>
      <c r="AD1799"/>
      <c r="AE1799"/>
      <c r="AF1799"/>
      <c r="AG1799"/>
      <c r="AH1799" s="115" t="s">
        <v>4308</v>
      </c>
    </row>
    <row r="1800" spans="1:35" hidden="1" x14ac:dyDescent="0.25">
      <c r="A1800">
        <v>321302</v>
      </c>
      <c r="B1800" t="s">
        <v>6188</v>
      </c>
      <c r="C1800" t="s">
        <v>227</v>
      </c>
      <c r="D1800" t="s">
        <v>235</v>
      </c>
      <c r="E1800"/>
      <c r="F1800" s="126"/>
      <c r="G1800"/>
      <c r="H1800"/>
      <c r="I1800" t="s">
        <v>129</v>
      </c>
      <c r="J1800"/>
      <c r="K1800"/>
      <c r="L1800"/>
      <c r="M1800"/>
      <c r="N1800"/>
      <c r="O1800"/>
      <c r="P1800"/>
      <c r="Q1800"/>
      <c r="U1800"/>
      <c r="V1800" t="s">
        <v>4339</v>
      </c>
      <c r="W1800"/>
      <c r="X1800"/>
      <c r="Y1800"/>
      <c r="Z1800"/>
      <c r="AA1800"/>
      <c r="AB1800"/>
      <c r="AC1800"/>
      <c r="AD1800"/>
      <c r="AE1800"/>
      <c r="AF1800"/>
      <c r="AG1800"/>
    </row>
    <row r="1801" spans="1:35" hidden="1" x14ac:dyDescent="0.25">
      <c r="A1801" s="115">
        <v>321303</v>
      </c>
      <c r="B1801" s="115" t="s">
        <v>3484</v>
      </c>
      <c r="C1801" s="115" t="s">
        <v>495</v>
      </c>
      <c r="D1801" s="115" t="s">
        <v>3485</v>
      </c>
      <c r="E1801" s="115" t="s">
        <v>77</v>
      </c>
      <c r="F1801" s="237">
        <v>32878</v>
      </c>
      <c r="G1801" s="115" t="s">
        <v>1313</v>
      </c>
      <c r="H1801" s="115" t="s">
        <v>16</v>
      </c>
      <c r="I1801" t="s">
        <v>199</v>
      </c>
      <c r="J1801" s="115" t="s">
        <v>1226</v>
      </c>
      <c r="L1801" s="115" t="s">
        <v>30</v>
      </c>
      <c r="U1801"/>
      <c r="V1801" t="s">
        <v>16623</v>
      </c>
      <c r="AG1801" s="115" t="s">
        <v>4308</v>
      </c>
      <c r="AH1801" s="115" t="s">
        <v>4308</v>
      </c>
    </row>
    <row r="1802" spans="1:35" ht="18" hidden="1" x14ac:dyDescent="0.25">
      <c r="A1802" s="235">
        <v>321307</v>
      </c>
      <c r="B1802" s="235" t="s">
        <v>6189</v>
      </c>
      <c r="C1802" s="235" t="s">
        <v>252</v>
      </c>
      <c r="D1802" s="235" t="s">
        <v>1242</v>
      </c>
      <c r="E1802"/>
      <c r="F1802" s="126"/>
      <c r="G1802" s="236"/>
      <c r="H1802"/>
      <c r="I1802" t="s">
        <v>129</v>
      </c>
      <c r="J1802" s="236"/>
      <c r="K1802"/>
      <c r="L1802"/>
      <c r="M1802"/>
      <c r="N1802"/>
      <c r="O1802"/>
      <c r="P1802"/>
      <c r="Q1802"/>
      <c r="U1802"/>
      <c r="V1802" t="s">
        <v>4335</v>
      </c>
      <c r="W1802" s="236"/>
      <c r="X1802"/>
      <c r="Y1802"/>
      <c r="Z1802"/>
      <c r="AA1802"/>
      <c r="AB1802"/>
      <c r="AC1802"/>
      <c r="AD1802"/>
      <c r="AE1802"/>
      <c r="AF1802"/>
      <c r="AG1802"/>
      <c r="AH1802" s="115" t="s">
        <v>4308</v>
      </c>
    </row>
    <row r="1803" spans="1:35" hidden="1" x14ac:dyDescent="0.25">
      <c r="A1803" s="115">
        <v>321310</v>
      </c>
      <c r="B1803" s="115" t="s">
        <v>1277</v>
      </c>
      <c r="C1803" s="115" t="s">
        <v>231</v>
      </c>
      <c r="D1803" s="115" t="s">
        <v>715</v>
      </c>
      <c r="E1803" s="115" t="s">
        <v>76</v>
      </c>
      <c r="F1803" s="237">
        <v>32341</v>
      </c>
      <c r="G1803" s="115" t="s">
        <v>215</v>
      </c>
      <c r="H1803" s="115" t="s">
        <v>16</v>
      </c>
      <c r="I1803" t="s">
        <v>199</v>
      </c>
      <c r="J1803" s="115" t="s">
        <v>1226</v>
      </c>
      <c r="L1803" s="115" t="s">
        <v>18</v>
      </c>
      <c r="U1803"/>
      <c r="V1803" t="s">
        <v>4335</v>
      </c>
    </row>
    <row r="1804" spans="1:35" ht="18" hidden="1" x14ac:dyDescent="0.25">
      <c r="A1804" s="235">
        <v>321331</v>
      </c>
      <c r="B1804" s="235" t="s">
        <v>6190</v>
      </c>
      <c r="C1804" s="235" t="s">
        <v>278</v>
      </c>
      <c r="D1804" s="235" t="s">
        <v>1242</v>
      </c>
      <c r="E1804"/>
      <c r="F1804" s="126"/>
      <c r="G1804" s="236"/>
      <c r="H1804"/>
      <c r="I1804" t="s">
        <v>129</v>
      </c>
      <c r="J1804" s="236"/>
      <c r="K1804"/>
      <c r="L1804"/>
      <c r="M1804"/>
      <c r="N1804"/>
      <c r="O1804"/>
      <c r="P1804"/>
      <c r="Q1804"/>
      <c r="U1804"/>
      <c r="V1804" t="s">
        <v>4335</v>
      </c>
      <c r="W1804" s="236"/>
      <c r="X1804"/>
      <c r="Y1804"/>
      <c r="Z1804"/>
      <c r="AA1804"/>
      <c r="AB1804"/>
      <c r="AC1804"/>
      <c r="AD1804"/>
      <c r="AE1804"/>
      <c r="AF1804"/>
      <c r="AG1804"/>
      <c r="AH1804" s="115" t="s">
        <v>4308</v>
      </c>
    </row>
    <row r="1805" spans="1:35" ht="18" x14ac:dyDescent="0.25">
      <c r="A1805" s="235">
        <v>321334</v>
      </c>
      <c r="B1805" s="235" t="s">
        <v>6191</v>
      </c>
      <c r="C1805" s="235" t="s">
        <v>332</v>
      </c>
      <c r="D1805" s="235" t="s">
        <v>884</v>
      </c>
      <c r="E1805"/>
      <c r="F1805" s="126"/>
      <c r="G1805" s="236"/>
      <c r="H1805"/>
      <c r="I1805" t="s">
        <v>107</v>
      </c>
      <c r="J1805" s="236"/>
      <c r="K1805"/>
      <c r="L1805"/>
      <c r="M1805"/>
      <c r="N1805"/>
      <c r="O1805"/>
      <c r="P1805"/>
      <c r="Q1805"/>
      <c r="U1805"/>
      <c r="V1805" t="s">
        <v>4335</v>
      </c>
      <c r="W1805" s="236"/>
      <c r="X1805"/>
      <c r="Y1805"/>
      <c r="Z1805"/>
      <c r="AA1805"/>
      <c r="AB1805"/>
      <c r="AC1805"/>
      <c r="AD1805"/>
      <c r="AE1805"/>
      <c r="AF1805"/>
      <c r="AG1805"/>
      <c r="AH1805" s="115" t="s">
        <v>4308</v>
      </c>
      <c r="AI1805" s="115" t="e">
        <f>VLOOKUP(A1805,'[2]دراسات قانونية'!$A$3:$E$600,1,0)</f>
        <v>#N/A</v>
      </c>
    </row>
    <row r="1806" spans="1:35" ht="18" hidden="1" x14ac:dyDescent="0.25">
      <c r="A1806" s="235">
        <v>321339</v>
      </c>
      <c r="B1806" s="235" t="s">
        <v>6192</v>
      </c>
      <c r="C1806" s="235" t="s">
        <v>837</v>
      </c>
      <c r="D1806" s="235" t="s">
        <v>1242</v>
      </c>
      <c r="E1806"/>
      <c r="F1806" s="126"/>
      <c r="G1806" s="236"/>
      <c r="H1806"/>
      <c r="I1806" t="s">
        <v>199</v>
      </c>
      <c r="J1806" s="236"/>
      <c r="K1806"/>
      <c r="L1806"/>
      <c r="M1806"/>
      <c r="N1806"/>
      <c r="O1806"/>
      <c r="P1806"/>
      <c r="Q1806"/>
      <c r="U1806"/>
      <c r="V1806">
        <v>0</v>
      </c>
      <c r="W1806" s="236"/>
      <c r="X1806"/>
      <c r="Y1806"/>
      <c r="Z1806"/>
      <c r="AA1806"/>
      <c r="AB1806"/>
      <c r="AC1806"/>
      <c r="AD1806"/>
      <c r="AE1806"/>
      <c r="AF1806"/>
      <c r="AG1806"/>
      <c r="AH1806" s="115" t="s">
        <v>4308</v>
      </c>
    </row>
    <row r="1807" spans="1:35" ht="18" hidden="1" x14ac:dyDescent="0.25">
      <c r="A1807" s="235">
        <v>321343</v>
      </c>
      <c r="B1807" s="235" t="s">
        <v>6193</v>
      </c>
      <c r="C1807" s="235" t="s">
        <v>668</v>
      </c>
      <c r="D1807" s="235" t="s">
        <v>378</v>
      </c>
      <c r="E1807"/>
      <c r="F1807" s="126"/>
      <c r="G1807" s="236"/>
      <c r="H1807"/>
      <c r="I1807" t="s">
        <v>136</v>
      </c>
      <c r="J1807" s="236"/>
      <c r="K1807"/>
      <c r="L1807"/>
      <c r="M1807"/>
      <c r="N1807"/>
      <c r="O1807"/>
      <c r="P1807"/>
      <c r="Q1807"/>
      <c r="U1807"/>
      <c r="V1807" t="s">
        <v>4335</v>
      </c>
      <c r="W1807" s="236"/>
      <c r="X1807"/>
      <c r="Y1807"/>
      <c r="Z1807"/>
      <c r="AA1807"/>
      <c r="AB1807"/>
      <c r="AC1807"/>
      <c r="AD1807"/>
      <c r="AE1807"/>
      <c r="AF1807"/>
      <c r="AG1807"/>
      <c r="AH1807" s="115" t="s">
        <v>4308</v>
      </c>
    </row>
    <row r="1808" spans="1:35" ht="18" hidden="1" x14ac:dyDescent="0.25">
      <c r="A1808" s="235">
        <v>321345</v>
      </c>
      <c r="B1808" s="235" t="s">
        <v>6194</v>
      </c>
      <c r="C1808" s="235" t="s">
        <v>227</v>
      </c>
      <c r="D1808" s="235" t="s">
        <v>1242</v>
      </c>
      <c r="E1808"/>
      <c r="F1808" s="126"/>
      <c r="G1808" s="236"/>
      <c r="H1808"/>
      <c r="I1808" t="s">
        <v>129</v>
      </c>
      <c r="J1808" s="236"/>
      <c r="K1808"/>
      <c r="L1808"/>
      <c r="M1808"/>
      <c r="N1808"/>
      <c r="O1808"/>
      <c r="P1808"/>
      <c r="Q1808"/>
      <c r="U1808"/>
      <c r="V1808" t="s">
        <v>4334</v>
      </c>
      <c r="W1808" s="236"/>
      <c r="X1808"/>
      <c r="Y1808"/>
      <c r="Z1808"/>
      <c r="AA1808"/>
      <c r="AB1808"/>
      <c r="AC1808"/>
      <c r="AD1808"/>
      <c r="AE1808"/>
      <c r="AF1808"/>
      <c r="AG1808"/>
      <c r="AH1808" s="115" t="s">
        <v>4308</v>
      </c>
    </row>
    <row r="1809" spans="1:35" hidden="1" x14ac:dyDescent="0.25">
      <c r="A1809">
        <v>321346</v>
      </c>
      <c r="B1809" t="s">
        <v>6195</v>
      </c>
      <c r="C1809" t="s">
        <v>1144</v>
      </c>
      <c r="D1809" t="s">
        <v>281</v>
      </c>
      <c r="E1809" t="s">
        <v>77</v>
      </c>
      <c r="F1809" s="126">
        <v>33256</v>
      </c>
      <c r="G1809" t="s">
        <v>1772</v>
      </c>
      <c r="H1809" t="s">
        <v>16</v>
      </c>
      <c r="I1809" t="s">
        <v>136</v>
      </c>
      <c r="J1809" t="s">
        <v>1226</v>
      </c>
      <c r="K1809"/>
      <c r="L1809" t="s">
        <v>61</v>
      </c>
      <c r="M1809"/>
      <c r="N1809"/>
      <c r="O1809"/>
      <c r="P1809"/>
      <c r="Q1809"/>
      <c r="U1809"/>
      <c r="V1809" t="s">
        <v>16623</v>
      </c>
      <c r="W1809"/>
      <c r="X1809"/>
      <c r="Y1809"/>
      <c r="Z1809"/>
      <c r="AA1809"/>
      <c r="AB1809"/>
      <c r="AC1809"/>
      <c r="AD1809"/>
      <c r="AE1809"/>
      <c r="AF1809"/>
      <c r="AG1809"/>
    </row>
    <row r="1810" spans="1:35" ht="18" x14ac:dyDescent="0.25">
      <c r="A1810" s="235">
        <v>321359</v>
      </c>
      <c r="B1810" s="235" t="s">
        <v>6196</v>
      </c>
      <c r="C1810" s="235" t="s">
        <v>6197</v>
      </c>
      <c r="D1810" s="235" t="s">
        <v>1242</v>
      </c>
      <c r="E1810"/>
      <c r="F1810" s="126"/>
      <c r="G1810" s="236"/>
      <c r="H1810"/>
      <c r="I1810" t="s">
        <v>107</v>
      </c>
      <c r="J1810" s="236"/>
      <c r="K1810"/>
      <c r="L1810"/>
      <c r="M1810"/>
      <c r="N1810"/>
      <c r="O1810"/>
      <c r="P1810"/>
      <c r="Q1810"/>
      <c r="U1810"/>
      <c r="V1810" t="s">
        <v>4335</v>
      </c>
      <c r="W1810" s="236"/>
      <c r="X1810"/>
      <c r="Y1810"/>
      <c r="Z1810"/>
      <c r="AA1810"/>
      <c r="AB1810"/>
      <c r="AC1810"/>
      <c r="AD1810"/>
      <c r="AE1810"/>
      <c r="AF1810"/>
      <c r="AG1810"/>
      <c r="AH1810" s="115" t="s">
        <v>4308</v>
      </c>
      <c r="AI1810" s="115" t="e">
        <f>VLOOKUP(A1810,'[2]دراسات قانونية'!$A$3:$E$600,1,0)</f>
        <v>#N/A</v>
      </c>
    </row>
    <row r="1811" spans="1:35" ht="18" hidden="1" x14ac:dyDescent="0.25">
      <c r="A1811" s="235">
        <v>321362</v>
      </c>
      <c r="B1811" s="235" t="s">
        <v>6198</v>
      </c>
      <c r="C1811" s="235" t="s">
        <v>250</v>
      </c>
      <c r="D1811" s="235" t="s">
        <v>1242</v>
      </c>
      <c r="E1811"/>
      <c r="F1811" s="126"/>
      <c r="G1811" s="236"/>
      <c r="H1811"/>
      <c r="I1811" t="s">
        <v>129</v>
      </c>
      <c r="J1811" s="236"/>
      <c r="K1811"/>
      <c r="L1811"/>
      <c r="M1811"/>
      <c r="N1811"/>
      <c r="O1811"/>
      <c r="P1811"/>
      <c r="Q1811"/>
      <c r="U1811"/>
      <c r="V1811" t="s">
        <v>4335</v>
      </c>
      <c r="W1811" s="236"/>
      <c r="X1811"/>
      <c r="Y1811"/>
      <c r="Z1811"/>
      <c r="AA1811"/>
      <c r="AB1811"/>
      <c r="AC1811"/>
      <c r="AD1811"/>
      <c r="AE1811"/>
      <c r="AF1811"/>
      <c r="AG1811"/>
      <c r="AH1811" s="115" t="s">
        <v>4308</v>
      </c>
    </row>
    <row r="1812" spans="1:35" ht="18" hidden="1" x14ac:dyDescent="0.25">
      <c r="A1812" s="235">
        <v>321363</v>
      </c>
      <c r="B1812" s="235" t="s">
        <v>6199</v>
      </c>
      <c r="C1812" s="235" t="s">
        <v>417</v>
      </c>
      <c r="D1812" s="235" t="s">
        <v>1242</v>
      </c>
      <c r="E1812"/>
      <c r="F1812" s="126"/>
      <c r="G1812" s="236"/>
      <c r="H1812"/>
      <c r="I1812" t="s">
        <v>136</v>
      </c>
      <c r="J1812" s="236"/>
      <c r="K1812"/>
      <c r="L1812"/>
      <c r="M1812"/>
      <c r="N1812"/>
      <c r="O1812"/>
      <c r="P1812"/>
      <c r="Q1812"/>
      <c r="U1812"/>
      <c r="V1812" t="s">
        <v>4334</v>
      </c>
      <c r="W1812" s="236"/>
      <c r="X1812"/>
      <c r="Y1812"/>
      <c r="Z1812"/>
      <c r="AA1812"/>
      <c r="AB1812"/>
      <c r="AC1812"/>
      <c r="AD1812"/>
      <c r="AE1812"/>
      <c r="AF1812"/>
      <c r="AG1812"/>
      <c r="AH1812" s="115" t="s">
        <v>4308</v>
      </c>
    </row>
    <row r="1813" spans="1:35" hidden="1" x14ac:dyDescent="0.25">
      <c r="A1813">
        <v>321364</v>
      </c>
      <c r="B1813" t="s">
        <v>6200</v>
      </c>
      <c r="C1813" t="s">
        <v>734</v>
      </c>
      <c r="D1813" t="s">
        <v>235</v>
      </c>
      <c r="E1813" t="s">
        <v>77</v>
      </c>
      <c r="F1813" s="126">
        <v>33642</v>
      </c>
      <c r="G1813" t="s">
        <v>18</v>
      </c>
      <c r="H1813" t="s">
        <v>16</v>
      </c>
      <c r="I1813" t="s">
        <v>136</v>
      </c>
      <c r="J1813"/>
      <c r="K1813"/>
      <c r="L1813"/>
      <c r="M1813"/>
      <c r="N1813"/>
      <c r="O1813"/>
      <c r="P1813"/>
      <c r="Q1813"/>
      <c r="U1813"/>
      <c r="V1813" t="s">
        <v>4330</v>
      </c>
      <c r="W1813"/>
      <c r="X1813"/>
      <c r="Y1813"/>
      <c r="Z1813"/>
      <c r="AA1813"/>
      <c r="AB1813"/>
      <c r="AC1813"/>
      <c r="AD1813"/>
      <c r="AE1813"/>
      <c r="AF1813"/>
      <c r="AG1813"/>
    </row>
    <row r="1814" spans="1:35" hidden="1" x14ac:dyDescent="0.25">
      <c r="A1814">
        <v>321368</v>
      </c>
      <c r="B1814" t="s">
        <v>6201</v>
      </c>
      <c r="C1814" t="s">
        <v>522</v>
      </c>
      <c r="D1814" t="s">
        <v>630</v>
      </c>
      <c r="E1814" t="s">
        <v>76</v>
      </c>
      <c r="F1814" s="126">
        <v>32053</v>
      </c>
      <c r="G1814" t="s">
        <v>428</v>
      </c>
      <c r="H1814" t="s">
        <v>16</v>
      </c>
      <c r="I1814" t="s">
        <v>136</v>
      </c>
      <c r="J1814"/>
      <c r="K1814"/>
      <c r="L1814"/>
      <c r="M1814"/>
      <c r="N1814"/>
      <c r="O1814"/>
      <c r="P1814"/>
      <c r="Q1814"/>
      <c r="U1814"/>
      <c r="V1814" t="s">
        <v>16623</v>
      </c>
      <c r="W1814"/>
      <c r="X1814"/>
      <c r="Y1814"/>
      <c r="Z1814"/>
      <c r="AA1814"/>
      <c r="AB1814"/>
      <c r="AC1814"/>
      <c r="AD1814" t="s">
        <v>4308</v>
      </c>
      <c r="AE1814" t="s">
        <v>4308</v>
      </c>
      <c r="AF1814" t="s">
        <v>4308</v>
      </c>
      <c r="AG1814" t="s">
        <v>4308</v>
      </c>
      <c r="AH1814" s="115" t="s">
        <v>4308</v>
      </c>
    </row>
    <row r="1815" spans="1:35" ht="18" hidden="1" x14ac:dyDescent="0.25">
      <c r="A1815" s="235">
        <v>321373</v>
      </c>
      <c r="B1815" s="235" t="s">
        <v>6202</v>
      </c>
      <c r="C1815" s="235" t="s">
        <v>837</v>
      </c>
      <c r="D1815" s="235" t="s">
        <v>1242</v>
      </c>
      <c r="E1815"/>
      <c r="F1815" s="126"/>
      <c r="G1815" s="236"/>
      <c r="H1815"/>
      <c r="I1815" t="s">
        <v>199</v>
      </c>
      <c r="J1815" s="236"/>
      <c r="K1815"/>
      <c r="L1815"/>
      <c r="M1815"/>
      <c r="N1815"/>
      <c r="O1815"/>
      <c r="P1815"/>
      <c r="Q1815"/>
      <c r="U1815"/>
      <c r="V1815">
        <v>0</v>
      </c>
      <c r="W1815" s="236"/>
      <c r="X1815"/>
      <c r="Y1815"/>
      <c r="Z1815"/>
      <c r="AA1815"/>
      <c r="AB1815"/>
      <c r="AC1815"/>
      <c r="AD1815"/>
      <c r="AE1815"/>
      <c r="AF1815"/>
      <c r="AG1815"/>
      <c r="AH1815" s="115" t="s">
        <v>4308</v>
      </c>
    </row>
    <row r="1816" spans="1:35" ht="18" hidden="1" x14ac:dyDescent="0.25">
      <c r="A1816" s="235">
        <v>321375</v>
      </c>
      <c r="B1816" s="235" t="s">
        <v>6203</v>
      </c>
      <c r="C1816" s="235" t="s">
        <v>332</v>
      </c>
      <c r="D1816" s="235" t="s">
        <v>373</v>
      </c>
      <c r="E1816"/>
      <c r="F1816" s="126"/>
      <c r="G1816" s="236"/>
      <c r="H1816"/>
      <c r="I1816" t="s">
        <v>199</v>
      </c>
      <c r="J1816" s="236"/>
      <c r="K1816"/>
      <c r="L1816"/>
      <c r="M1816"/>
      <c r="N1816"/>
      <c r="O1816"/>
      <c r="P1816"/>
      <c r="Q1816"/>
      <c r="U1816"/>
      <c r="V1816">
        <v>0</v>
      </c>
      <c r="W1816" s="236"/>
      <c r="X1816"/>
      <c r="Y1816"/>
      <c r="Z1816"/>
      <c r="AA1816"/>
      <c r="AB1816"/>
      <c r="AC1816"/>
      <c r="AD1816"/>
      <c r="AE1816"/>
      <c r="AF1816"/>
      <c r="AG1816"/>
      <c r="AH1816" s="115" t="s">
        <v>4308</v>
      </c>
    </row>
    <row r="1817" spans="1:35" hidden="1" x14ac:dyDescent="0.25">
      <c r="A1817">
        <v>321384</v>
      </c>
      <c r="B1817" t="s">
        <v>6204</v>
      </c>
      <c r="C1817" t="s">
        <v>6205</v>
      </c>
      <c r="D1817" t="s">
        <v>6206</v>
      </c>
      <c r="E1817" t="s">
        <v>77</v>
      </c>
      <c r="F1817" s="126">
        <v>32893</v>
      </c>
      <c r="G1817" t="s">
        <v>1332</v>
      </c>
      <c r="H1817" t="s">
        <v>16</v>
      </c>
      <c r="I1817" t="s">
        <v>136</v>
      </c>
      <c r="J1817" t="s">
        <v>1226</v>
      </c>
      <c r="K1817"/>
      <c r="L1817" t="s">
        <v>67</v>
      </c>
      <c r="M1817"/>
      <c r="N1817"/>
      <c r="O1817"/>
      <c r="P1817"/>
      <c r="Q1817"/>
      <c r="U1817"/>
      <c r="V1817" t="s">
        <v>4329</v>
      </c>
      <c r="W1817"/>
      <c r="X1817"/>
      <c r="Y1817"/>
      <c r="Z1817"/>
      <c r="AA1817"/>
      <c r="AB1817"/>
      <c r="AC1817"/>
      <c r="AD1817"/>
      <c r="AE1817" t="s">
        <v>4308</v>
      </c>
      <c r="AF1817" t="s">
        <v>4308</v>
      </c>
      <c r="AG1817" t="s">
        <v>4308</v>
      </c>
      <c r="AH1817" s="115" t="s">
        <v>4308</v>
      </c>
    </row>
    <row r="1818" spans="1:35" hidden="1" x14ac:dyDescent="0.25">
      <c r="A1818" s="115">
        <v>321393</v>
      </c>
      <c r="B1818" s="115" t="s">
        <v>2056</v>
      </c>
      <c r="C1818" s="115" t="s">
        <v>250</v>
      </c>
      <c r="D1818" s="115" t="s">
        <v>1632</v>
      </c>
      <c r="E1818" s="115" t="s">
        <v>76</v>
      </c>
      <c r="F1818" s="237">
        <v>33106</v>
      </c>
      <c r="G1818" s="115" t="s">
        <v>2057</v>
      </c>
      <c r="H1818" s="115" t="s">
        <v>16</v>
      </c>
      <c r="I1818" t="s">
        <v>199</v>
      </c>
      <c r="J1818" s="115" t="s">
        <v>1226</v>
      </c>
      <c r="L1818" s="115" t="s">
        <v>30</v>
      </c>
      <c r="U1818"/>
      <c r="V1818" t="s">
        <v>4337</v>
      </c>
      <c r="AH1818" s="115" t="s">
        <v>4308</v>
      </c>
    </row>
    <row r="1819" spans="1:35" ht="18" hidden="1" x14ac:dyDescent="0.25">
      <c r="A1819" s="235">
        <v>321397</v>
      </c>
      <c r="B1819" s="235" t="s">
        <v>6207</v>
      </c>
      <c r="C1819" s="235" t="s">
        <v>298</v>
      </c>
      <c r="D1819" s="235" t="s">
        <v>410</v>
      </c>
      <c r="E1819"/>
      <c r="F1819" s="126"/>
      <c r="G1819" s="236"/>
      <c r="H1819"/>
      <c r="I1819" t="s">
        <v>136</v>
      </c>
      <c r="J1819" s="236"/>
      <c r="K1819"/>
      <c r="L1819"/>
      <c r="M1819"/>
      <c r="N1819"/>
      <c r="O1819"/>
      <c r="P1819"/>
      <c r="Q1819"/>
      <c r="U1819"/>
      <c r="V1819" t="s">
        <v>4335</v>
      </c>
      <c r="W1819" s="236"/>
      <c r="X1819"/>
      <c r="Y1819"/>
      <c r="Z1819"/>
      <c r="AA1819"/>
      <c r="AB1819"/>
      <c r="AC1819"/>
      <c r="AD1819"/>
      <c r="AE1819"/>
      <c r="AF1819"/>
      <c r="AG1819"/>
      <c r="AH1819" s="115" t="s">
        <v>4308</v>
      </c>
    </row>
    <row r="1820" spans="1:35" ht="18" hidden="1" x14ac:dyDescent="0.25">
      <c r="A1820" s="235">
        <v>321405</v>
      </c>
      <c r="B1820" s="235" t="s">
        <v>6208</v>
      </c>
      <c r="C1820" s="235" t="s">
        <v>263</v>
      </c>
      <c r="D1820" s="235" t="s">
        <v>1242</v>
      </c>
      <c r="E1820"/>
      <c r="F1820" s="126"/>
      <c r="G1820" s="236"/>
      <c r="H1820"/>
      <c r="I1820" t="s">
        <v>129</v>
      </c>
      <c r="J1820" s="236"/>
      <c r="K1820"/>
      <c r="L1820"/>
      <c r="M1820"/>
      <c r="N1820"/>
      <c r="O1820"/>
      <c r="P1820"/>
      <c r="Q1820"/>
      <c r="U1820"/>
      <c r="V1820" t="s">
        <v>4337</v>
      </c>
      <c r="W1820" s="236"/>
      <c r="X1820"/>
      <c r="Y1820"/>
      <c r="Z1820"/>
      <c r="AA1820"/>
      <c r="AB1820"/>
      <c r="AC1820"/>
      <c r="AD1820"/>
      <c r="AE1820"/>
      <c r="AF1820"/>
      <c r="AG1820"/>
      <c r="AH1820" s="115" t="s">
        <v>4308</v>
      </c>
    </row>
    <row r="1821" spans="1:35" hidden="1" x14ac:dyDescent="0.25">
      <c r="A1821">
        <v>321407</v>
      </c>
      <c r="B1821" t="s">
        <v>6209</v>
      </c>
      <c r="C1821" t="s">
        <v>579</v>
      </c>
      <c r="D1821" t="s">
        <v>6210</v>
      </c>
      <c r="E1821" t="s">
        <v>77</v>
      </c>
      <c r="F1821" s="126">
        <v>33619</v>
      </c>
      <c r="G1821" t="s">
        <v>18</v>
      </c>
      <c r="H1821" t="s">
        <v>16</v>
      </c>
      <c r="I1821" t="s">
        <v>136</v>
      </c>
      <c r="J1821"/>
      <c r="K1821"/>
      <c r="L1821"/>
      <c r="M1821"/>
      <c r="N1821"/>
      <c r="O1821"/>
      <c r="P1821"/>
      <c r="Q1821"/>
      <c r="U1821"/>
      <c r="V1821" t="s">
        <v>16623</v>
      </c>
      <c r="W1821"/>
      <c r="X1821"/>
      <c r="Y1821"/>
      <c r="Z1821"/>
      <c r="AA1821"/>
      <c r="AB1821" t="s">
        <v>4308</v>
      </c>
      <c r="AC1821" t="s">
        <v>4308</v>
      </c>
      <c r="AD1821" t="s">
        <v>4308</v>
      </c>
      <c r="AE1821" t="s">
        <v>4308</v>
      </c>
      <c r="AF1821" t="s">
        <v>4308</v>
      </c>
      <c r="AG1821" t="s">
        <v>4308</v>
      </c>
      <c r="AH1821" s="115" t="s">
        <v>4308</v>
      </c>
    </row>
    <row r="1822" spans="1:35" hidden="1" x14ac:dyDescent="0.25">
      <c r="A1822" s="115">
        <v>321430</v>
      </c>
      <c r="B1822" s="115" t="s">
        <v>711</v>
      </c>
      <c r="C1822" s="115" t="s">
        <v>1284</v>
      </c>
      <c r="D1822" s="115" t="s">
        <v>450</v>
      </c>
      <c r="E1822" s="115" t="s">
        <v>77</v>
      </c>
      <c r="F1822" s="237">
        <v>33611</v>
      </c>
      <c r="G1822" s="115" t="s">
        <v>1285</v>
      </c>
      <c r="H1822" s="115" t="s">
        <v>16</v>
      </c>
      <c r="I1822" t="s">
        <v>199</v>
      </c>
      <c r="J1822" s="115" t="s">
        <v>1226</v>
      </c>
      <c r="L1822" s="115" t="s">
        <v>18</v>
      </c>
      <c r="U1822"/>
      <c r="V1822" t="s">
        <v>4334</v>
      </c>
    </row>
    <row r="1823" spans="1:35" ht="18" hidden="1" x14ac:dyDescent="0.25">
      <c r="A1823" s="235">
        <v>321431</v>
      </c>
      <c r="B1823" s="235" t="s">
        <v>6211</v>
      </c>
      <c r="C1823" s="235" t="s">
        <v>414</v>
      </c>
      <c r="D1823" s="235" t="s">
        <v>1242</v>
      </c>
      <c r="E1823"/>
      <c r="F1823" s="126"/>
      <c r="G1823" s="236"/>
      <c r="H1823"/>
      <c r="I1823" t="s">
        <v>129</v>
      </c>
      <c r="J1823" s="236"/>
      <c r="K1823"/>
      <c r="L1823"/>
      <c r="M1823"/>
      <c r="N1823"/>
      <c r="O1823"/>
      <c r="P1823"/>
      <c r="Q1823"/>
      <c r="U1823"/>
      <c r="V1823" t="s">
        <v>4335</v>
      </c>
      <c r="W1823" s="236"/>
      <c r="X1823"/>
      <c r="Y1823"/>
      <c r="Z1823"/>
      <c r="AA1823"/>
      <c r="AB1823"/>
      <c r="AC1823"/>
      <c r="AD1823"/>
      <c r="AE1823"/>
      <c r="AF1823"/>
      <c r="AG1823"/>
      <c r="AH1823" s="115" t="s">
        <v>4308</v>
      </c>
    </row>
    <row r="1824" spans="1:35" ht="18" hidden="1" x14ac:dyDescent="0.25">
      <c r="A1824" s="235">
        <v>321435</v>
      </c>
      <c r="B1824" s="235" t="s">
        <v>6212</v>
      </c>
      <c r="C1824" s="235" t="s">
        <v>227</v>
      </c>
      <c r="D1824" s="235"/>
      <c r="E1824"/>
      <c r="F1824" s="126"/>
      <c r="G1824" s="236"/>
      <c r="H1824"/>
      <c r="I1824" t="s">
        <v>129</v>
      </c>
      <c r="J1824" s="236"/>
      <c r="K1824"/>
      <c r="L1824"/>
      <c r="M1824"/>
      <c r="N1824"/>
      <c r="O1824"/>
      <c r="P1824"/>
      <c r="Q1824"/>
      <c r="U1824"/>
      <c r="V1824" t="s">
        <v>4335</v>
      </c>
      <c r="W1824" s="236"/>
      <c r="X1824"/>
      <c r="Y1824"/>
      <c r="Z1824"/>
      <c r="AA1824"/>
      <c r="AB1824"/>
      <c r="AC1824"/>
      <c r="AD1824"/>
      <c r="AE1824"/>
      <c r="AF1824"/>
      <c r="AG1824"/>
      <c r="AH1824" s="115" t="s">
        <v>4308</v>
      </c>
    </row>
    <row r="1825" spans="1:35" ht="18" x14ac:dyDescent="0.25">
      <c r="A1825" s="235">
        <v>321440</v>
      </c>
      <c r="B1825" s="235" t="s">
        <v>6213</v>
      </c>
      <c r="C1825" s="235" t="s">
        <v>329</v>
      </c>
      <c r="D1825" s="235" t="s">
        <v>321</v>
      </c>
      <c r="E1825"/>
      <c r="F1825" s="126"/>
      <c r="G1825" s="236"/>
      <c r="H1825"/>
      <c r="I1825" t="s">
        <v>107</v>
      </c>
      <c r="J1825" s="236"/>
      <c r="K1825"/>
      <c r="L1825"/>
      <c r="M1825"/>
      <c r="N1825"/>
      <c r="O1825"/>
      <c r="P1825"/>
      <c r="Q1825"/>
      <c r="U1825"/>
      <c r="V1825">
        <v>0</v>
      </c>
      <c r="W1825" s="236"/>
      <c r="X1825"/>
      <c r="Y1825"/>
      <c r="Z1825"/>
      <c r="AA1825"/>
      <c r="AB1825"/>
      <c r="AC1825"/>
      <c r="AD1825"/>
      <c r="AE1825"/>
      <c r="AF1825"/>
      <c r="AG1825"/>
      <c r="AI1825" s="115" t="e">
        <f>VLOOKUP(A1825,'[2]دراسات قانونية'!$A$3:$E$600,1,0)</f>
        <v>#N/A</v>
      </c>
    </row>
    <row r="1826" spans="1:35" hidden="1" x14ac:dyDescent="0.25">
      <c r="A1826" s="115">
        <v>321444</v>
      </c>
      <c r="B1826" s="115" t="s">
        <v>1532</v>
      </c>
      <c r="C1826" s="115" t="s">
        <v>1084</v>
      </c>
      <c r="D1826" s="115" t="s">
        <v>354</v>
      </c>
      <c r="E1826" s="115" t="s">
        <v>77</v>
      </c>
      <c r="F1826" s="237">
        <v>31779</v>
      </c>
      <c r="G1826" s="115" t="s">
        <v>18</v>
      </c>
      <c r="H1826" s="115" t="s">
        <v>16</v>
      </c>
      <c r="I1826" t="s">
        <v>199</v>
      </c>
      <c r="J1826" s="115" t="s">
        <v>15</v>
      </c>
      <c r="L1826" s="115" t="s">
        <v>18</v>
      </c>
      <c r="U1826"/>
      <c r="V1826" t="s">
        <v>16592</v>
      </c>
      <c r="AE1826" s="115" t="s">
        <v>4308</v>
      </c>
      <c r="AF1826" s="115" t="s">
        <v>4308</v>
      </c>
      <c r="AG1826" s="115" t="s">
        <v>4308</v>
      </c>
      <c r="AH1826" s="115" t="s">
        <v>4308</v>
      </c>
    </row>
    <row r="1827" spans="1:35" hidden="1" x14ac:dyDescent="0.25">
      <c r="A1827" s="115">
        <v>321445</v>
      </c>
      <c r="B1827" s="115" t="s">
        <v>1767</v>
      </c>
      <c r="C1827" s="115" t="s">
        <v>250</v>
      </c>
      <c r="D1827" s="115" t="s">
        <v>321</v>
      </c>
      <c r="E1827" s="115" t="s">
        <v>77</v>
      </c>
      <c r="F1827" s="237">
        <v>33693</v>
      </c>
      <c r="G1827" s="115" t="s">
        <v>18</v>
      </c>
      <c r="H1827" s="115" t="s">
        <v>16</v>
      </c>
      <c r="I1827" t="s">
        <v>136</v>
      </c>
      <c r="J1827" s="115" t="s">
        <v>1226</v>
      </c>
      <c r="L1827" s="115" t="s">
        <v>18</v>
      </c>
      <c r="U1827"/>
      <c r="V1827" t="s">
        <v>4414</v>
      </c>
      <c r="AG1827" s="115" t="s">
        <v>4308</v>
      </c>
      <c r="AH1827" s="115" t="s">
        <v>4308</v>
      </c>
    </row>
    <row r="1828" spans="1:35" ht="18" x14ac:dyDescent="0.25">
      <c r="A1828" s="235">
        <v>321469</v>
      </c>
      <c r="B1828" s="235" t="s">
        <v>6214</v>
      </c>
      <c r="C1828" s="235" t="s">
        <v>903</v>
      </c>
      <c r="D1828" s="235" t="s">
        <v>6215</v>
      </c>
      <c r="E1828"/>
      <c r="F1828" s="126"/>
      <c r="G1828" s="236"/>
      <c r="H1828"/>
      <c r="I1828" t="s">
        <v>107</v>
      </c>
      <c r="J1828" s="236"/>
      <c r="K1828"/>
      <c r="L1828"/>
      <c r="M1828"/>
      <c r="N1828"/>
      <c r="O1828"/>
      <c r="P1828"/>
      <c r="Q1828"/>
      <c r="U1828"/>
      <c r="V1828" t="s">
        <v>4335</v>
      </c>
      <c r="W1828" s="236"/>
      <c r="X1828"/>
      <c r="Y1828"/>
      <c r="Z1828"/>
      <c r="AA1828"/>
      <c r="AB1828"/>
      <c r="AC1828"/>
      <c r="AD1828"/>
      <c r="AE1828"/>
      <c r="AF1828"/>
      <c r="AG1828"/>
      <c r="AH1828" s="115" t="s">
        <v>4308</v>
      </c>
      <c r="AI1828" s="115" t="e">
        <f>VLOOKUP(A1828,'[2]دراسات قانونية'!$A$3:$E$600,1,0)</f>
        <v>#N/A</v>
      </c>
    </row>
    <row r="1829" spans="1:35" ht="18" x14ac:dyDescent="0.25">
      <c r="A1829" s="235">
        <v>321472</v>
      </c>
      <c r="B1829" s="235" t="s">
        <v>6216</v>
      </c>
      <c r="C1829" s="235" t="s">
        <v>6217</v>
      </c>
      <c r="D1829" s="235" t="s">
        <v>357</v>
      </c>
      <c r="E1829"/>
      <c r="F1829" s="126"/>
      <c r="G1829" s="236"/>
      <c r="H1829"/>
      <c r="I1829" t="s">
        <v>107</v>
      </c>
      <c r="J1829" s="236"/>
      <c r="K1829"/>
      <c r="L1829"/>
      <c r="M1829"/>
      <c r="N1829"/>
      <c r="O1829"/>
      <c r="P1829"/>
      <c r="Q1829"/>
      <c r="U1829"/>
      <c r="V1829">
        <v>0</v>
      </c>
      <c r="W1829" s="236"/>
      <c r="X1829"/>
      <c r="Y1829"/>
      <c r="Z1829"/>
      <c r="AA1829"/>
      <c r="AB1829"/>
      <c r="AC1829"/>
      <c r="AD1829"/>
      <c r="AE1829"/>
      <c r="AF1829"/>
      <c r="AG1829"/>
      <c r="AH1829" s="115" t="s">
        <v>4308</v>
      </c>
      <c r="AI1829" s="115" t="e">
        <f>VLOOKUP(A1829,'[2]دراسات قانونية'!$A$3:$E$600,1,0)</f>
        <v>#N/A</v>
      </c>
    </row>
    <row r="1830" spans="1:35" hidden="1" x14ac:dyDescent="0.25">
      <c r="A1830" s="115">
        <v>321476</v>
      </c>
      <c r="B1830" s="115" t="s">
        <v>1934</v>
      </c>
      <c r="C1830" s="115" t="s">
        <v>253</v>
      </c>
      <c r="D1830" s="115" t="s">
        <v>1935</v>
      </c>
      <c r="E1830" s="115" t="s">
        <v>76</v>
      </c>
      <c r="F1830" s="237">
        <v>33278</v>
      </c>
      <c r="G1830" s="115" t="s">
        <v>18</v>
      </c>
      <c r="H1830" s="115" t="s">
        <v>16</v>
      </c>
      <c r="I1830" t="s">
        <v>199</v>
      </c>
      <c r="J1830" s="115" t="s">
        <v>1226</v>
      </c>
      <c r="L1830" s="115" t="s">
        <v>18</v>
      </c>
      <c r="U1830"/>
      <c r="V1830" t="s">
        <v>4334</v>
      </c>
    </row>
    <row r="1831" spans="1:35" hidden="1" x14ac:dyDescent="0.25">
      <c r="A1831" s="115">
        <v>321480</v>
      </c>
      <c r="B1831" s="115" t="s">
        <v>4295</v>
      </c>
      <c r="C1831" s="115" t="s">
        <v>446</v>
      </c>
      <c r="D1831" s="115" t="s">
        <v>2358</v>
      </c>
      <c r="E1831" s="115" t="s">
        <v>76</v>
      </c>
      <c r="F1831" s="237">
        <v>31871</v>
      </c>
      <c r="G1831" s="115" t="s">
        <v>4296</v>
      </c>
      <c r="H1831" s="115" t="s">
        <v>16</v>
      </c>
      <c r="I1831" t="s">
        <v>199</v>
      </c>
      <c r="J1831" s="115" t="s">
        <v>1226</v>
      </c>
      <c r="L1831" s="115" t="s">
        <v>18</v>
      </c>
      <c r="U1831"/>
      <c r="V1831" t="s">
        <v>16607</v>
      </c>
    </row>
    <row r="1832" spans="1:35" hidden="1" x14ac:dyDescent="0.25">
      <c r="A1832">
        <v>321482</v>
      </c>
      <c r="B1832" t="s">
        <v>6218</v>
      </c>
      <c r="C1832" t="s">
        <v>2178</v>
      </c>
      <c r="D1832" t="s">
        <v>321</v>
      </c>
      <c r="E1832" t="s">
        <v>77</v>
      </c>
      <c r="F1832" s="126">
        <v>32197</v>
      </c>
      <c r="G1832" t="s">
        <v>6219</v>
      </c>
      <c r="H1832" t="s">
        <v>16</v>
      </c>
      <c r="I1832" t="s">
        <v>136</v>
      </c>
      <c r="J1832" t="s">
        <v>1226</v>
      </c>
      <c r="K1832"/>
      <c r="L1832" t="s">
        <v>18</v>
      </c>
      <c r="M1832"/>
      <c r="N1832"/>
      <c r="O1832"/>
      <c r="P1832"/>
      <c r="Q1832"/>
      <c r="U1832"/>
      <c r="V1832">
        <v>0</v>
      </c>
      <c r="W1832"/>
      <c r="X1832"/>
      <c r="Y1832"/>
      <c r="Z1832"/>
      <c r="AA1832"/>
      <c r="AB1832"/>
      <c r="AC1832"/>
      <c r="AD1832"/>
      <c r="AE1832"/>
      <c r="AF1832"/>
      <c r="AG1832"/>
    </row>
    <row r="1833" spans="1:35" ht="18" hidden="1" x14ac:dyDescent="0.25">
      <c r="A1833" s="235">
        <v>321484</v>
      </c>
      <c r="B1833" s="235" t="s">
        <v>6220</v>
      </c>
      <c r="C1833" s="235" t="s">
        <v>5064</v>
      </c>
      <c r="D1833" s="235" t="s">
        <v>1242</v>
      </c>
      <c r="E1833"/>
      <c r="F1833" s="126"/>
      <c r="G1833" s="236"/>
      <c r="H1833"/>
      <c r="I1833" t="s">
        <v>199</v>
      </c>
      <c r="J1833" s="236"/>
      <c r="K1833"/>
      <c r="L1833"/>
      <c r="M1833"/>
      <c r="N1833"/>
      <c r="O1833"/>
      <c r="P1833"/>
      <c r="Q1833"/>
      <c r="U1833"/>
      <c r="V1833" t="s">
        <v>16623</v>
      </c>
      <c r="W1833" s="236"/>
      <c r="X1833"/>
      <c r="Y1833"/>
      <c r="Z1833"/>
      <c r="AA1833"/>
      <c r="AB1833"/>
      <c r="AC1833"/>
      <c r="AD1833"/>
      <c r="AE1833"/>
      <c r="AF1833"/>
      <c r="AG1833"/>
      <c r="AH1833" s="115" t="s">
        <v>4308</v>
      </c>
    </row>
    <row r="1834" spans="1:35" ht="18" hidden="1" x14ac:dyDescent="0.25">
      <c r="A1834" s="235">
        <v>321486</v>
      </c>
      <c r="B1834" s="235" t="s">
        <v>6221</v>
      </c>
      <c r="C1834" s="235" t="s">
        <v>244</v>
      </c>
      <c r="D1834" s="235" t="s">
        <v>1242</v>
      </c>
      <c r="E1834"/>
      <c r="F1834" s="126"/>
      <c r="G1834" s="236"/>
      <c r="H1834"/>
      <c r="I1834" t="s">
        <v>199</v>
      </c>
      <c r="J1834" s="236"/>
      <c r="K1834"/>
      <c r="L1834"/>
      <c r="M1834"/>
      <c r="N1834"/>
      <c r="O1834"/>
      <c r="P1834"/>
      <c r="Q1834"/>
      <c r="U1834"/>
      <c r="V1834" t="s">
        <v>16623</v>
      </c>
      <c r="W1834" s="236"/>
      <c r="X1834"/>
      <c r="Y1834"/>
      <c r="Z1834"/>
      <c r="AA1834"/>
      <c r="AB1834"/>
      <c r="AC1834"/>
      <c r="AD1834"/>
      <c r="AE1834"/>
      <c r="AF1834"/>
      <c r="AG1834"/>
      <c r="AH1834" s="115" t="s">
        <v>4308</v>
      </c>
    </row>
    <row r="1835" spans="1:35" ht="18" hidden="1" x14ac:dyDescent="0.25">
      <c r="A1835" s="235">
        <v>321487</v>
      </c>
      <c r="B1835" s="235" t="s">
        <v>6222</v>
      </c>
      <c r="C1835" s="235" t="s">
        <v>6223</v>
      </c>
      <c r="D1835" s="235" t="s">
        <v>1242</v>
      </c>
      <c r="E1835"/>
      <c r="F1835" s="126"/>
      <c r="G1835" s="236"/>
      <c r="H1835"/>
      <c r="I1835" t="s">
        <v>199</v>
      </c>
      <c r="J1835" s="236"/>
      <c r="K1835"/>
      <c r="L1835"/>
      <c r="M1835"/>
      <c r="N1835"/>
      <c r="O1835"/>
      <c r="P1835"/>
      <c r="Q1835"/>
      <c r="U1835"/>
      <c r="V1835" t="s">
        <v>16623</v>
      </c>
      <c r="W1835" s="236"/>
      <c r="X1835"/>
      <c r="Y1835"/>
      <c r="Z1835"/>
      <c r="AA1835"/>
      <c r="AB1835"/>
      <c r="AC1835"/>
      <c r="AD1835"/>
      <c r="AE1835"/>
      <c r="AF1835"/>
      <c r="AG1835"/>
      <c r="AH1835" s="115" t="s">
        <v>4308</v>
      </c>
    </row>
    <row r="1836" spans="1:35" hidden="1" x14ac:dyDescent="0.25">
      <c r="A1836">
        <v>321489</v>
      </c>
      <c r="B1836" t="s">
        <v>6224</v>
      </c>
      <c r="C1836" t="s">
        <v>227</v>
      </c>
      <c r="D1836" t="s">
        <v>6087</v>
      </c>
      <c r="E1836" t="s">
        <v>77</v>
      </c>
      <c r="F1836" s="126">
        <v>33057</v>
      </c>
      <c r="G1836" t="s">
        <v>18</v>
      </c>
      <c r="H1836" t="s">
        <v>16</v>
      </c>
      <c r="I1836" t="s">
        <v>136</v>
      </c>
      <c r="J1836" t="s">
        <v>15</v>
      </c>
      <c r="K1836"/>
      <c r="L1836" t="s">
        <v>18</v>
      </c>
      <c r="M1836"/>
      <c r="N1836"/>
      <c r="O1836"/>
      <c r="P1836"/>
      <c r="Q1836"/>
      <c r="U1836"/>
      <c r="V1836" t="s">
        <v>4329</v>
      </c>
      <c r="W1836"/>
      <c r="X1836"/>
      <c r="Y1836"/>
      <c r="Z1836"/>
      <c r="AA1836"/>
      <c r="AB1836"/>
      <c r="AC1836"/>
      <c r="AD1836"/>
      <c r="AE1836"/>
      <c r="AF1836"/>
      <c r="AG1836"/>
      <c r="AH1836" s="115" t="s">
        <v>4308</v>
      </c>
    </row>
    <row r="1837" spans="1:35" ht="18" hidden="1" x14ac:dyDescent="0.25">
      <c r="A1837" s="235">
        <v>321497</v>
      </c>
      <c r="B1837" s="235" t="s">
        <v>6225</v>
      </c>
      <c r="C1837" s="235" t="s">
        <v>355</v>
      </c>
      <c r="D1837" s="235" t="s">
        <v>1242</v>
      </c>
      <c r="E1837"/>
      <c r="F1837" s="126"/>
      <c r="G1837" s="236"/>
      <c r="H1837"/>
      <c r="I1837" t="s">
        <v>129</v>
      </c>
      <c r="J1837" s="236"/>
      <c r="K1837"/>
      <c r="L1837"/>
      <c r="M1837"/>
      <c r="N1837"/>
      <c r="O1837"/>
      <c r="P1837"/>
      <c r="Q1837"/>
      <c r="U1837"/>
      <c r="V1837" t="s">
        <v>4335</v>
      </c>
      <c r="W1837" s="236"/>
      <c r="X1837"/>
      <c r="Y1837"/>
      <c r="Z1837"/>
      <c r="AA1837"/>
      <c r="AB1837"/>
      <c r="AC1837"/>
      <c r="AD1837"/>
      <c r="AE1837"/>
      <c r="AF1837"/>
      <c r="AG1837"/>
      <c r="AH1837" s="115" t="s">
        <v>4308</v>
      </c>
    </row>
    <row r="1838" spans="1:35" ht="18" hidden="1" x14ac:dyDescent="0.25">
      <c r="A1838" s="235">
        <v>321501</v>
      </c>
      <c r="B1838" s="235" t="s">
        <v>6226</v>
      </c>
      <c r="C1838" s="235" t="s">
        <v>227</v>
      </c>
      <c r="D1838" s="235"/>
      <c r="E1838"/>
      <c r="F1838" s="126"/>
      <c r="G1838" s="236"/>
      <c r="H1838"/>
      <c r="I1838" t="s">
        <v>199</v>
      </c>
      <c r="J1838" s="236"/>
      <c r="K1838"/>
      <c r="L1838"/>
      <c r="M1838"/>
      <c r="N1838"/>
      <c r="O1838"/>
      <c r="P1838"/>
      <c r="Q1838"/>
      <c r="U1838"/>
      <c r="V1838">
        <v>0</v>
      </c>
      <c r="W1838" s="236"/>
      <c r="X1838"/>
      <c r="Y1838"/>
      <c r="Z1838"/>
      <c r="AA1838"/>
      <c r="AB1838"/>
      <c r="AC1838"/>
      <c r="AD1838"/>
      <c r="AE1838"/>
      <c r="AF1838"/>
      <c r="AG1838"/>
      <c r="AH1838" s="115" t="s">
        <v>4308</v>
      </c>
    </row>
    <row r="1839" spans="1:35" hidden="1" x14ac:dyDescent="0.25">
      <c r="A1839" s="115">
        <v>321502</v>
      </c>
      <c r="B1839" s="115" t="s">
        <v>1531</v>
      </c>
      <c r="C1839" s="115" t="s">
        <v>727</v>
      </c>
      <c r="D1839" s="115" t="s">
        <v>357</v>
      </c>
      <c r="E1839" s="115" t="s">
        <v>76</v>
      </c>
      <c r="F1839" s="237">
        <v>33036</v>
      </c>
      <c r="G1839" s="115" t="s">
        <v>37</v>
      </c>
      <c r="H1839" s="115" t="s">
        <v>16</v>
      </c>
      <c r="I1839" t="s">
        <v>199</v>
      </c>
      <c r="J1839" s="115" t="s">
        <v>1226</v>
      </c>
      <c r="L1839" s="115" t="s">
        <v>37</v>
      </c>
      <c r="U1839"/>
      <c r="V1839" t="s">
        <v>16592</v>
      </c>
    </row>
    <row r="1840" spans="1:35" ht="18" hidden="1" x14ac:dyDescent="0.25">
      <c r="A1840" s="235">
        <v>321516</v>
      </c>
      <c r="B1840" s="235" t="s">
        <v>6227</v>
      </c>
      <c r="C1840" s="235" t="s">
        <v>6228</v>
      </c>
      <c r="D1840" s="235" t="s">
        <v>701</v>
      </c>
      <c r="E1840"/>
      <c r="F1840" s="126"/>
      <c r="G1840" s="236"/>
      <c r="H1840"/>
      <c r="I1840" t="s">
        <v>199</v>
      </c>
      <c r="J1840" s="236"/>
      <c r="K1840"/>
      <c r="L1840"/>
      <c r="M1840"/>
      <c r="N1840"/>
      <c r="O1840"/>
      <c r="P1840"/>
      <c r="Q1840"/>
      <c r="U1840"/>
      <c r="V1840" t="s">
        <v>4335</v>
      </c>
      <c r="W1840" s="236"/>
      <c r="X1840"/>
      <c r="Y1840"/>
      <c r="Z1840"/>
      <c r="AA1840"/>
      <c r="AB1840"/>
      <c r="AC1840"/>
      <c r="AD1840"/>
      <c r="AE1840"/>
      <c r="AF1840"/>
      <c r="AG1840"/>
      <c r="AH1840" s="115" t="s">
        <v>4308</v>
      </c>
    </row>
    <row r="1841" spans="1:35" ht="18" hidden="1" x14ac:dyDescent="0.25">
      <c r="A1841" s="235">
        <v>321518</v>
      </c>
      <c r="B1841" s="235" t="s">
        <v>6229</v>
      </c>
      <c r="C1841" s="235" t="s">
        <v>6230</v>
      </c>
      <c r="D1841" s="235" t="s">
        <v>276</v>
      </c>
      <c r="E1841"/>
      <c r="F1841" s="126"/>
      <c r="G1841" s="236"/>
      <c r="H1841"/>
      <c r="I1841" t="s">
        <v>199</v>
      </c>
      <c r="J1841" s="236"/>
      <c r="K1841"/>
      <c r="L1841"/>
      <c r="M1841"/>
      <c r="N1841"/>
      <c r="O1841"/>
      <c r="P1841"/>
      <c r="Q1841"/>
      <c r="U1841"/>
      <c r="V1841">
        <v>0</v>
      </c>
      <c r="W1841" s="236"/>
      <c r="X1841"/>
      <c r="Y1841"/>
      <c r="Z1841"/>
      <c r="AA1841"/>
      <c r="AB1841"/>
      <c r="AC1841"/>
      <c r="AD1841"/>
      <c r="AE1841"/>
      <c r="AF1841"/>
      <c r="AG1841"/>
      <c r="AH1841" s="115" t="s">
        <v>4308</v>
      </c>
    </row>
    <row r="1842" spans="1:35" hidden="1" x14ac:dyDescent="0.25">
      <c r="A1842">
        <v>321527</v>
      </c>
      <c r="B1842" t="s">
        <v>6231</v>
      </c>
      <c r="C1842" t="s">
        <v>1004</v>
      </c>
      <c r="D1842" t="s">
        <v>6232</v>
      </c>
      <c r="E1842" t="s">
        <v>77</v>
      </c>
      <c r="F1842" s="126">
        <v>33104</v>
      </c>
      <c r="G1842" t="s">
        <v>6233</v>
      </c>
      <c r="H1842" t="s">
        <v>16</v>
      </c>
      <c r="I1842" t="s">
        <v>129</v>
      </c>
      <c r="J1842"/>
      <c r="K1842"/>
      <c r="L1842"/>
      <c r="M1842"/>
      <c r="N1842"/>
      <c r="O1842"/>
      <c r="P1842"/>
      <c r="Q1842"/>
      <c r="U1842"/>
      <c r="V1842" t="s">
        <v>4335</v>
      </c>
      <c r="W1842"/>
      <c r="X1842"/>
      <c r="Y1842"/>
      <c r="Z1842"/>
      <c r="AA1842"/>
      <c r="AB1842"/>
      <c r="AC1842"/>
      <c r="AD1842" t="s">
        <v>4308</v>
      </c>
      <c r="AE1842" t="s">
        <v>4308</v>
      </c>
      <c r="AF1842" t="s">
        <v>4308</v>
      </c>
      <c r="AG1842" t="s">
        <v>4308</v>
      </c>
      <c r="AH1842" s="115" t="s">
        <v>4308</v>
      </c>
    </row>
    <row r="1843" spans="1:35" ht="18" hidden="1" x14ac:dyDescent="0.25">
      <c r="A1843" s="235">
        <v>321532</v>
      </c>
      <c r="B1843" s="235" t="s">
        <v>6234</v>
      </c>
      <c r="C1843" s="235" t="s">
        <v>227</v>
      </c>
      <c r="D1843" s="235" t="s">
        <v>1242</v>
      </c>
      <c r="E1843"/>
      <c r="F1843" s="126"/>
      <c r="G1843" s="236"/>
      <c r="H1843"/>
      <c r="I1843" t="s">
        <v>129</v>
      </c>
      <c r="J1843" s="236"/>
      <c r="K1843"/>
      <c r="L1843"/>
      <c r="M1843"/>
      <c r="N1843"/>
      <c r="O1843"/>
      <c r="P1843"/>
      <c r="Q1843"/>
      <c r="U1843"/>
      <c r="V1843" t="s">
        <v>4335</v>
      </c>
      <c r="W1843" s="236"/>
      <c r="X1843"/>
      <c r="Y1843"/>
      <c r="Z1843"/>
      <c r="AA1843"/>
      <c r="AB1843"/>
      <c r="AC1843"/>
      <c r="AD1843"/>
      <c r="AE1843"/>
      <c r="AF1843"/>
      <c r="AG1843"/>
      <c r="AH1843" s="115" t="s">
        <v>4308</v>
      </c>
    </row>
    <row r="1844" spans="1:35" hidden="1" x14ac:dyDescent="0.25">
      <c r="A1844" s="115">
        <v>321535</v>
      </c>
      <c r="B1844" s="115" t="s">
        <v>2588</v>
      </c>
      <c r="C1844" s="115" t="s">
        <v>227</v>
      </c>
      <c r="D1844" s="115" t="s">
        <v>873</v>
      </c>
      <c r="E1844" s="115" t="s">
        <v>76</v>
      </c>
      <c r="F1844" s="237">
        <v>33239</v>
      </c>
      <c r="G1844" s="115" t="s">
        <v>211</v>
      </c>
      <c r="H1844" s="115" t="s">
        <v>16</v>
      </c>
      <c r="I1844" t="s">
        <v>199</v>
      </c>
      <c r="J1844" s="115" t="s">
        <v>1226</v>
      </c>
      <c r="L1844" s="115" t="s">
        <v>18</v>
      </c>
      <c r="U1844"/>
      <c r="V1844">
        <v>0</v>
      </c>
    </row>
    <row r="1845" spans="1:35" hidden="1" x14ac:dyDescent="0.25">
      <c r="A1845" s="115">
        <v>321550</v>
      </c>
      <c r="B1845" s="115" t="s">
        <v>4355</v>
      </c>
      <c r="C1845" s="115" t="s">
        <v>533</v>
      </c>
      <c r="D1845" s="115" t="s">
        <v>445</v>
      </c>
      <c r="F1845" s="237"/>
      <c r="I1845" t="s">
        <v>136</v>
      </c>
      <c r="U1845"/>
      <c r="V1845" t="s">
        <v>4334</v>
      </c>
    </row>
    <row r="1846" spans="1:35" ht="18" hidden="1" x14ac:dyDescent="0.25">
      <c r="A1846" s="235">
        <v>321551</v>
      </c>
      <c r="B1846" s="235" t="s">
        <v>6235</v>
      </c>
      <c r="C1846" s="235" t="s">
        <v>6236</v>
      </c>
      <c r="D1846" s="235" t="s">
        <v>1242</v>
      </c>
      <c r="E1846"/>
      <c r="F1846" s="126"/>
      <c r="G1846" s="236"/>
      <c r="H1846"/>
      <c r="I1846" t="s">
        <v>129</v>
      </c>
      <c r="J1846" s="236"/>
      <c r="K1846"/>
      <c r="L1846"/>
      <c r="M1846"/>
      <c r="N1846"/>
      <c r="O1846"/>
      <c r="P1846"/>
      <c r="Q1846"/>
      <c r="U1846"/>
      <c r="V1846" t="s">
        <v>4334</v>
      </c>
      <c r="W1846" s="236"/>
      <c r="X1846"/>
      <c r="Y1846"/>
      <c r="Z1846"/>
      <c r="AA1846"/>
      <c r="AB1846"/>
      <c r="AC1846"/>
      <c r="AD1846"/>
      <c r="AE1846"/>
      <c r="AF1846"/>
      <c r="AG1846"/>
      <c r="AH1846" s="115" t="s">
        <v>4308</v>
      </c>
    </row>
    <row r="1847" spans="1:35" hidden="1" x14ac:dyDescent="0.25">
      <c r="A1847" s="115">
        <v>321553</v>
      </c>
      <c r="B1847" s="115" t="s">
        <v>2941</v>
      </c>
      <c r="C1847" s="115" t="s">
        <v>664</v>
      </c>
      <c r="D1847" s="115" t="s">
        <v>2942</v>
      </c>
      <c r="E1847" s="115" t="s">
        <v>77</v>
      </c>
      <c r="F1847" s="237">
        <v>31797</v>
      </c>
      <c r="G1847" s="115" t="s">
        <v>64</v>
      </c>
      <c r="H1847" s="115" t="s">
        <v>16</v>
      </c>
      <c r="I1847" t="s">
        <v>199</v>
      </c>
      <c r="J1847" s="115" t="s">
        <v>1226</v>
      </c>
      <c r="L1847" s="115" t="s">
        <v>64</v>
      </c>
      <c r="U1847"/>
      <c r="V1847">
        <v>0</v>
      </c>
      <c r="AH1847" s="115" t="s">
        <v>4308</v>
      </c>
    </row>
    <row r="1848" spans="1:35" ht="18" hidden="1" x14ac:dyDescent="0.25">
      <c r="A1848" s="235">
        <v>321555</v>
      </c>
      <c r="B1848" s="235" t="s">
        <v>6237</v>
      </c>
      <c r="C1848" s="235" t="s">
        <v>870</v>
      </c>
      <c r="D1848" s="235" t="s">
        <v>1057</v>
      </c>
      <c r="E1848"/>
      <c r="F1848" s="126"/>
      <c r="G1848" s="236"/>
      <c r="H1848"/>
      <c r="I1848" t="s">
        <v>136</v>
      </c>
      <c r="J1848" s="236"/>
      <c r="K1848"/>
      <c r="L1848"/>
      <c r="M1848"/>
      <c r="N1848"/>
      <c r="O1848"/>
      <c r="P1848"/>
      <c r="Q1848"/>
      <c r="U1848"/>
      <c r="V1848" t="s">
        <v>4335</v>
      </c>
      <c r="W1848" s="236"/>
      <c r="X1848"/>
      <c r="Y1848"/>
      <c r="Z1848"/>
      <c r="AA1848"/>
      <c r="AB1848"/>
      <c r="AC1848"/>
      <c r="AD1848"/>
      <c r="AE1848"/>
      <c r="AF1848"/>
      <c r="AG1848"/>
      <c r="AH1848" s="115" t="s">
        <v>4308</v>
      </c>
    </row>
    <row r="1849" spans="1:35" ht="18" x14ac:dyDescent="0.25">
      <c r="A1849" s="235">
        <v>321565</v>
      </c>
      <c r="B1849" s="235" t="s">
        <v>6238</v>
      </c>
      <c r="C1849" s="235" t="s">
        <v>634</v>
      </c>
      <c r="D1849" s="235" t="s">
        <v>1242</v>
      </c>
      <c r="E1849"/>
      <c r="F1849" s="126"/>
      <c r="G1849" s="236"/>
      <c r="H1849"/>
      <c r="I1849" t="s">
        <v>107</v>
      </c>
      <c r="J1849" s="236"/>
      <c r="K1849"/>
      <c r="L1849"/>
      <c r="M1849"/>
      <c r="N1849"/>
      <c r="O1849"/>
      <c r="P1849"/>
      <c r="Q1849"/>
      <c r="U1849"/>
      <c r="V1849" t="s">
        <v>4337</v>
      </c>
      <c r="W1849" s="236"/>
      <c r="X1849"/>
      <c r="Y1849"/>
      <c r="Z1849"/>
      <c r="AA1849"/>
      <c r="AB1849"/>
      <c r="AC1849"/>
      <c r="AD1849"/>
      <c r="AE1849"/>
      <c r="AF1849"/>
      <c r="AG1849"/>
      <c r="AH1849" s="115" t="s">
        <v>4308</v>
      </c>
      <c r="AI1849" s="115" t="e">
        <f>VLOOKUP(A1849,'[2]دراسات قانونية'!$A$3:$E$600,1,0)</f>
        <v>#N/A</v>
      </c>
    </row>
    <row r="1850" spans="1:35" hidden="1" x14ac:dyDescent="0.25">
      <c r="A1850">
        <v>321566</v>
      </c>
      <c r="B1850" t="s">
        <v>6239</v>
      </c>
      <c r="C1850" t="s">
        <v>1142</v>
      </c>
      <c r="D1850" t="s">
        <v>6240</v>
      </c>
      <c r="E1850"/>
      <c r="F1850" s="126"/>
      <c r="G1850"/>
      <c r="H1850"/>
      <c r="I1850" t="s">
        <v>129</v>
      </c>
      <c r="J1850"/>
      <c r="K1850"/>
      <c r="L1850"/>
      <c r="M1850"/>
      <c r="N1850"/>
      <c r="O1850"/>
      <c r="P1850"/>
      <c r="Q1850"/>
      <c r="U1850"/>
      <c r="V1850" t="s">
        <v>4334</v>
      </c>
      <c r="W1850"/>
      <c r="X1850"/>
      <c r="Y1850"/>
      <c r="Z1850"/>
      <c r="AA1850"/>
      <c r="AB1850"/>
      <c r="AC1850"/>
      <c r="AD1850"/>
      <c r="AE1850"/>
      <c r="AF1850"/>
      <c r="AG1850" t="s">
        <v>4308</v>
      </c>
      <c r="AH1850" s="115" t="s">
        <v>4308</v>
      </c>
    </row>
    <row r="1851" spans="1:35" ht="18" hidden="1" x14ac:dyDescent="0.25">
      <c r="A1851" s="235">
        <v>321569</v>
      </c>
      <c r="B1851" s="235" t="s">
        <v>6241</v>
      </c>
      <c r="C1851" s="235" t="s">
        <v>579</v>
      </c>
      <c r="D1851" s="235" t="s">
        <v>6242</v>
      </c>
      <c r="E1851"/>
      <c r="F1851" s="126"/>
      <c r="G1851" s="236"/>
      <c r="H1851"/>
      <c r="I1851" t="s">
        <v>199</v>
      </c>
      <c r="J1851" s="236"/>
      <c r="K1851"/>
      <c r="L1851"/>
      <c r="M1851"/>
      <c r="N1851"/>
      <c r="O1851"/>
      <c r="P1851"/>
      <c r="Q1851"/>
      <c r="U1851"/>
      <c r="V1851" t="s">
        <v>4329</v>
      </c>
      <c r="W1851" s="236"/>
      <c r="X1851"/>
      <c r="Y1851"/>
      <c r="Z1851"/>
      <c r="AA1851"/>
      <c r="AB1851"/>
      <c r="AC1851"/>
      <c r="AD1851"/>
      <c r="AE1851"/>
      <c r="AF1851"/>
      <c r="AG1851"/>
      <c r="AH1851" s="115" t="s">
        <v>4308</v>
      </c>
    </row>
    <row r="1852" spans="1:35" ht="18" hidden="1" x14ac:dyDescent="0.25">
      <c r="A1852" s="235">
        <v>321573</v>
      </c>
      <c r="B1852" s="235" t="s">
        <v>6243</v>
      </c>
      <c r="C1852" s="235" t="s">
        <v>1687</v>
      </c>
      <c r="D1852" s="235" t="s">
        <v>1565</v>
      </c>
      <c r="E1852"/>
      <c r="F1852" s="126"/>
      <c r="G1852" s="236"/>
      <c r="H1852"/>
      <c r="I1852" t="s">
        <v>136</v>
      </c>
      <c r="J1852" s="236"/>
      <c r="K1852"/>
      <c r="L1852"/>
      <c r="M1852"/>
      <c r="N1852"/>
      <c r="O1852"/>
      <c r="P1852"/>
      <c r="Q1852"/>
      <c r="U1852"/>
      <c r="V1852" t="s">
        <v>4335</v>
      </c>
      <c r="W1852" s="236"/>
      <c r="X1852"/>
      <c r="Y1852"/>
      <c r="Z1852"/>
      <c r="AA1852"/>
      <c r="AB1852"/>
      <c r="AC1852"/>
      <c r="AD1852"/>
      <c r="AE1852"/>
      <c r="AF1852"/>
      <c r="AG1852"/>
      <c r="AH1852" s="115" t="s">
        <v>4308</v>
      </c>
    </row>
    <row r="1853" spans="1:35" ht="18" hidden="1" x14ac:dyDescent="0.25">
      <c r="A1853" s="235">
        <v>321574</v>
      </c>
      <c r="B1853" s="235" t="s">
        <v>6244</v>
      </c>
      <c r="C1853" s="235" t="s">
        <v>244</v>
      </c>
      <c r="D1853" s="235" t="s">
        <v>330</v>
      </c>
      <c r="E1853"/>
      <c r="F1853" s="126"/>
      <c r="G1853" s="236"/>
      <c r="H1853"/>
      <c r="I1853" t="s">
        <v>199</v>
      </c>
      <c r="J1853" s="236"/>
      <c r="K1853"/>
      <c r="L1853"/>
      <c r="M1853"/>
      <c r="N1853"/>
      <c r="O1853"/>
      <c r="P1853"/>
      <c r="Q1853"/>
      <c r="U1853"/>
      <c r="V1853" t="s">
        <v>4335</v>
      </c>
      <c r="W1853" s="236"/>
      <c r="X1853"/>
      <c r="Y1853"/>
      <c r="Z1853"/>
      <c r="AA1853"/>
      <c r="AB1853"/>
      <c r="AC1853"/>
      <c r="AD1853"/>
      <c r="AE1853"/>
      <c r="AF1853"/>
      <c r="AG1853"/>
      <c r="AH1853" s="115" t="s">
        <v>4308</v>
      </c>
    </row>
    <row r="1854" spans="1:35" ht="18" hidden="1" x14ac:dyDescent="0.25">
      <c r="A1854" s="235">
        <v>321584</v>
      </c>
      <c r="B1854" s="235" t="s">
        <v>6245</v>
      </c>
      <c r="C1854" s="235" t="s">
        <v>546</v>
      </c>
      <c r="D1854" s="235" t="s">
        <v>312</v>
      </c>
      <c r="E1854"/>
      <c r="F1854" s="126"/>
      <c r="G1854" s="236"/>
      <c r="H1854"/>
      <c r="I1854" t="s">
        <v>129</v>
      </c>
      <c r="J1854" s="236"/>
      <c r="K1854"/>
      <c r="L1854"/>
      <c r="M1854"/>
      <c r="N1854"/>
      <c r="O1854"/>
      <c r="P1854"/>
      <c r="Q1854"/>
      <c r="U1854"/>
      <c r="V1854">
        <v>0</v>
      </c>
      <c r="W1854" s="236"/>
      <c r="X1854"/>
      <c r="Y1854"/>
      <c r="Z1854"/>
      <c r="AA1854"/>
      <c r="AB1854"/>
      <c r="AC1854"/>
      <c r="AD1854"/>
      <c r="AE1854"/>
      <c r="AF1854"/>
      <c r="AG1854"/>
    </row>
    <row r="1855" spans="1:35" ht="18" hidden="1" x14ac:dyDescent="0.25">
      <c r="A1855" s="235">
        <v>321586</v>
      </c>
      <c r="B1855" s="235" t="s">
        <v>6246</v>
      </c>
      <c r="C1855" s="235" t="s">
        <v>5825</v>
      </c>
      <c r="D1855" s="235" t="s">
        <v>1242</v>
      </c>
      <c r="E1855"/>
      <c r="F1855" s="126"/>
      <c r="G1855" s="236"/>
      <c r="H1855"/>
      <c r="I1855" t="s">
        <v>136</v>
      </c>
      <c r="J1855" s="236"/>
      <c r="K1855"/>
      <c r="L1855"/>
      <c r="M1855"/>
      <c r="N1855"/>
      <c r="O1855"/>
      <c r="P1855"/>
      <c r="Q1855"/>
      <c r="U1855"/>
      <c r="V1855" t="s">
        <v>4335</v>
      </c>
      <c r="W1855" s="236"/>
      <c r="X1855"/>
      <c r="Y1855"/>
      <c r="Z1855"/>
      <c r="AA1855"/>
      <c r="AB1855"/>
      <c r="AC1855"/>
      <c r="AD1855"/>
      <c r="AE1855"/>
      <c r="AF1855"/>
      <c r="AG1855"/>
      <c r="AH1855" s="115" t="s">
        <v>4308</v>
      </c>
    </row>
    <row r="1856" spans="1:35" hidden="1" x14ac:dyDescent="0.25">
      <c r="A1856" s="115">
        <v>321588</v>
      </c>
      <c r="B1856" s="115" t="s">
        <v>3486</v>
      </c>
      <c r="C1856" s="115" t="s">
        <v>349</v>
      </c>
      <c r="D1856" s="115" t="s">
        <v>452</v>
      </c>
      <c r="E1856" s="115" t="s">
        <v>77</v>
      </c>
      <c r="F1856" s="237">
        <v>30682</v>
      </c>
      <c r="G1856" s="115" t="s">
        <v>3487</v>
      </c>
      <c r="H1856" s="115" t="s">
        <v>16</v>
      </c>
      <c r="I1856" t="s">
        <v>199</v>
      </c>
      <c r="J1856" s="115" t="s">
        <v>1226</v>
      </c>
      <c r="L1856" s="115" t="s">
        <v>67</v>
      </c>
      <c r="U1856"/>
      <c r="V1856" t="s">
        <v>4414</v>
      </c>
      <c r="AE1856" s="115" t="s">
        <v>4308</v>
      </c>
      <c r="AF1856" s="115" t="s">
        <v>4308</v>
      </c>
      <c r="AG1856" s="115" t="s">
        <v>4308</v>
      </c>
      <c r="AH1856" s="115" t="s">
        <v>4308</v>
      </c>
    </row>
    <row r="1857" spans="1:35" ht="18" hidden="1" x14ac:dyDescent="0.25">
      <c r="A1857" s="235">
        <v>321592</v>
      </c>
      <c r="B1857" s="235" t="s">
        <v>6247</v>
      </c>
      <c r="C1857" s="235" t="s">
        <v>6248</v>
      </c>
      <c r="D1857" s="235" t="s">
        <v>1242</v>
      </c>
      <c r="E1857"/>
      <c r="F1857" s="126"/>
      <c r="G1857" s="236"/>
      <c r="H1857"/>
      <c r="I1857" t="s">
        <v>129</v>
      </c>
      <c r="J1857" s="236"/>
      <c r="K1857"/>
      <c r="L1857"/>
      <c r="M1857"/>
      <c r="N1857"/>
      <c r="O1857"/>
      <c r="P1857"/>
      <c r="Q1857"/>
      <c r="U1857"/>
      <c r="V1857" t="s">
        <v>4335</v>
      </c>
      <c r="W1857" s="236"/>
      <c r="X1857"/>
      <c r="Y1857"/>
      <c r="Z1857"/>
      <c r="AA1857"/>
      <c r="AB1857"/>
      <c r="AC1857"/>
      <c r="AD1857"/>
      <c r="AE1857"/>
      <c r="AF1857"/>
      <c r="AG1857"/>
      <c r="AH1857" s="115" t="s">
        <v>4308</v>
      </c>
    </row>
    <row r="1858" spans="1:35" hidden="1" x14ac:dyDescent="0.25">
      <c r="A1858" s="115">
        <v>321596</v>
      </c>
      <c r="B1858" s="115" t="s">
        <v>2267</v>
      </c>
      <c r="C1858" s="115" t="s">
        <v>212</v>
      </c>
      <c r="D1858" s="115" t="s">
        <v>2268</v>
      </c>
      <c r="E1858" s="115" t="s">
        <v>76</v>
      </c>
      <c r="F1858" s="237">
        <v>33240</v>
      </c>
      <c r="G1858" s="115" t="s">
        <v>573</v>
      </c>
      <c r="H1858" s="115" t="s">
        <v>16</v>
      </c>
      <c r="I1858" t="s">
        <v>199</v>
      </c>
      <c r="J1858" s="115" t="s">
        <v>1226</v>
      </c>
      <c r="L1858" s="115" t="s">
        <v>67</v>
      </c>
      <c r="U1858"/>
      <c r="V1858">
        <v>0</v>
      </c>
    </row>
    <row r="1859" spans="1:35" ht="18" x14ac:dyDescent="0.25">
      <c r="A1859" s="235">
        <v>321598</v>
      </c>
      <c r="B1859" s="235" t="s">
        <v>6249</v>
      </c>
      <c r="C1859" s="235" t="s">
        <v>1563</v>
      </c>
      <c r="D1859" s="235" t="s">
        <v>1242</v>
      </c>
      <c r="E1859"/>
      <c r="F1859" s="126"/>
      <c r="G1859" s="236"/>
      <c r="H1859"/>
      <c r="I1859" t="s">
        <v>107</v>
      </c>
      <c r="J1859" s="236"/>
      <c r="K1859"/>
      <c r="L1859"/>
      <c r="M1859"/>
      <c r="N1859"/>
      <c r="O1859"/>
      <c r="P1859"/>
      <c r="Q1859"/>
      <c r="U1859"/>
      <c r="V1859" t="s">
        <v>4335</v>
      </c>
      <c r="W1859" s="236"/>
      <c r="X1859"/>
      <c r="Y1859"/>
      <c r="Z1859"/>
      <c r="AA1859"/>
      <c r="AB1859"/>
      <c r="AC1859"/>
      <c r="AD1859"/>
      <c r="AE1859"/>
      <c r="AF1859"/>
      <c r="AG1859"/>
      <c r="AH1859" s="115" t="s">
        <v>4308</v>
      </c>
      <c r="AI1859" s="115" t="e">
        <f>VLOOKUP(A1859,'[2]دراسات قانونية'!$A$3:$E$600,1,0)</f>
        <v>#N/A</v>
      </c>
    </row>
    <row r="1860" spans="1:35" hidden="1" x14ac:dyDescent="0.25">
      <c r="A1860">
        <v>321604</v>
      </c>
      <c r="B1860" t="s">
        <v>6250</v>
      </c>
      <c r="C1860" t="s">
        <v>664</v>
      </c>
      <c r="D1860" t="s">
        <v>730</v>
      </c>
      <c r="E1860"/>
      <c r="F1860" s="126"/>
      <c r="G1860"/>
      <c r="H1860"/>
      <c r="I1860" t="s">
        <v>136</v>
      </c>
      <c r="J1860"/>
      <c r="K1860"/>
      <c r="L1860"/>
      <c r="M1860"/>
      <c r="N1860"/>
      <c r="O1860"/>
      <c r="P1860"/>
      <c r="Q1860"/>
      <c r="U1860"/>
      <c r="V1860" t="s">
        <v>4334</v>
      </c>
      <c r="W1860"/>
      <c r="X1860"/>
      <c r="Y1860"/>
      <c r="Z1860"/>
      <c r="AA1860"/>
      <c r="AB1860"/>
      <c r="AC1860"/>
      <c r="AD1860"/>
      <c r="AE1860"/>
      <c r="AF1860"/>
      <c r="AG1860"/>
      <c r="AH1860" s="115" t="s">
        <v>4308</v>
      </c>
    </row>
    <row r="1861" spans="1:35" ht="18" hidden="1" x14ac:dyDescent="0.25">
      <c r="A1861" s="235">
        <v>321607</v>
      </c>
      <c r="B1861" s="235" t="s">
        <v>6251</v>
      </c>
      <c r="C1861" s="235" t="e">
        <v>#N/A</v>
      </c>
      <c r="D1861" s="235" t="e">
        <v>#N/A</v>
      </c>
      <c r="E1861"/>
      <c r="F1861" s="126"/>
      <c r="G1861" s="236"/>
      <c r="H1861"/>
      <c r="I1861" t="s">
        <v>199</v>
      </c>
      <c r="J1861" s="236"/>
      <c r="K1861"/>
      <c r="L1861"/>
      <c r="M1861"/>
      <c r="N1861"/>
      <c r="O1861"/>
      <c r="P1861"/>
      <c r="Q1861"/>
      <c r="U1861"/>
      <c r="V1861">
        <v>0</v>
      </c>
      <c r="W1861" s="236"/>
      <c r="X1861"/>
      <c r="Y1861"/>
      <c r="Z1861"/>
      <c r="AA1861"/>
      <c r="AB1861"/>
      <c r="AC1861"/>
      <c r="AD1861"/>
      <c r="AE1861"/>
      <c r="AF1861"/>
      <c r="AG1861"/>
      <c r="AH1861" s="115" t="s">
        <v>4308</v>
      </c>
    </row>
    <row r="1862" spans="1:35" ht="18" hidden="1" x14ac:dyDescent="0.25">
      <c r="A1862" s="235">
        <v>321610</v>
      </c>
      <c r="B1862" s="235" t="s">
        <v>6252</v>
      </c>
      <c r="C1862" s="235" t="s">
        <v>279</v>
      </c>
      <c r="D1862" s="235" t="s">
        <v>1242</v>
      </c>
      <c r="E1862"/>
      <c r="F1862" s="126"/>
      <c r="G1862" s="236"/>
      <c r="H1862"/>
      <c r="I1862" t="s">
        <v>136</v>
      </c>
      <c r="J1862" s="236"/>
      <c r="K1862"/>
      <c r="L1862"/>
      <c r="M1862"/>
      <c r="N1862"/>
      <c r="O1862"/>
      <c r="P1862"/>
      <c r="Q1862"/>
      <c r="U1862"/>
      <c r="V1862" t="s">
        <v>4335</v>
      </c>
      <c r="W1862" s="236"/>
      <c r="X1862"/>
      <c r="Y1862"/>
      <c r="Z1862"/>
      <c r="AA1862"/>
      <c r="AB1862"/>
      <c r="AC1862"/>
      <c r="AD1862"/>
      <c r="AE1862"/>
      <c r="AF1862"/>
      <c r="AG1862"/>
      <c r="AH1862" s="115" t="s">
        <v>4308</v>
      </c>
    </row>
    <row r="1863" spans="1:35" hidden="1" x14ac:dyDescent="0.25">
      <c r="A1863">
        <v>321620</v>
      </c>
      <c r="B1863" t="s">
        <v>6253</v>
      </c>
      <c r="C1863" t="s">
        <v>1129</v>
      </c>
      <c r="D1863" t="s">
        <v>220</v>
      </c>
      <c r="E1863"/>
      <c r="F1863" s="126"/>
      <c r="G1863"/>
      <c r="H1863"/>
      <c r="I1863" t="s">
        <v>136</v>
      </c>
      <c r="J1863"/>
      <c r="K1863"/>
      <c r="L1863"/>
      <c r="M1863"/>
      <c r="N1863"/>
      <c r="O1863"/>
      <c r="P1863"/>
      <c r="Q1863"/>
      <c r="U1863"/>
      <c r="V1863" t="s">
        <v>4337</v>
      </c>
      <c r="W1863"/>
      <c r="X1863"/>
      <c r="Y1863"/>
      <c r="Z1863"/>
      <c r="AA1863"/>
      <c r="AB1863"/>
      <c r="AC1863"/>
      <c r="AD1863"/>
      <c r="AE1863"/>
      <c r="AF1863"/>
      <c r="AG1863"/>
      <c r="AH1863" s="115" t="s">
        <v>4308</v>
      </c>
    </row>
    <row r="1864" spans="1:35" hidden="1" x14ac:dyDescent="0.25">
      <c r="A1864">
        <v>321632</v>
      </c>
      <c r="B1864" t="s">
        <v>6254</v>
      </c>
      <c r="C1864" t="s">
        <v>244</v>
      </c>
      <c r="D1864" t="s">
        <v>405</v>
      </c>
      <c r="E1864" t="s">
        <v>76</v>
      </c>
      <c r="F1864" s="126">
        <v>33685</v>
      </c>
      <c r="G1864" t="s">
        <v>18</v>
      </c>
      <c r="H1864" t="s">
        <v>16</v>
      </c>
      <c r="I1864" t="s">
        <v>129</v>
      </c>
      <c r="J1864" t="s">
        <v>1226</v>
      </c>
      <c r="K1864"/>
      <c r="L1864" t="s">
        <v>30</v>
      </c>
      <c r="M1864"/>
      <c r="N1864"/>
      <c r="O1864"/>
      <c r="P1864"/>
      <c r="Q1864"/>
      <c r="U1864"/>
      <c r="V1864" t="s">
        <v>4334</v>
      </c>
      <c r="W1864"/>
      <c r="X1864"/>
      <c r="Y1864"/>
      <c r="Z1864"/>
      <c r="AA1864"/>
      <c r="AB1864"/>
      <c r="AC1864"/>
      <c r="AD1864"/>
      <c r="AE1864" t="s">
        <v>4308</v>
      </c>
      <c r="AF1864" t="s">
        <v>4308</v>
      </c>
      <c r="AG1864" t="s">
        <v>4308</v>
      </c>
      <c r="AH1864" s="115" t="s">
        <v>4308</v>
      </c>
    </row>
    <row r="1865" spans="1:35" hidden="1" x14ac:dyDescent="0.25">
      <c r="A1865">
        <v>321645</v>
      </c>
      <c r="B1865" t="s">
        <v>6255</v>
      </c>
      <c r="C1865" t="s">
        <v>6256</v>
      </c>
      <c r="D1865" t="s">
        <v>352</v>
      </c>
      <c r="E1865" t="s">
        <v>76</v>
      </c>
      <c r="F1865" s="126"/>
      <c r="G1865"/>
      <c r="H1865" t="s">
        <v>16</v>
      </c>
      <c r="I1865" t="s">
        <v>129</v>
      </c>
      <c r="J1865"/>
      <c r="K1865"/>
      <c r="L1865"/>
      <c r="M1865"/>
      <c r="N1865"/>
      <c r="O1865"/>
      <c r="P1865"/>
      <c r="Q1865"/>
      <c r="U1865"/>
      <c r="V1865" t="s">
        <v>4336</v>
      </c>
      <c r="W1865" t="s">
        <v>4308</v>
      </c>
      <c r="X1865" t="s">
        <v>4308</v>
      </c>
      <c r="Y1865"/>
      <c r="Z1865" t="s">
        <v>4308</v>
      </c>
      <c r="AA1865" t="s">
        <v>4308</v>
      </c>
      <c r="AB1865" t="s">
        <v>4308</v>
      </c>
      <c r="AC1865" t="s">
        <v>4308</v>
      </c>
      <c r="AD1865" t="s">
        <v>4308</v>
      </c>
      <c r="AE1865" t="s">
        <v>4308</v>
      </c>
      <c r="AF1865" t="s">
        <v>4308</v>
      </c>
      <c r="AG1865" t="s">
        <v>4308</v>
      </c>
      <c r="AH1865" s="115" t="s">
        <v>4308</v>
      </c>
    </row>
    <row r="1866" spans="1:35" ht="18" hidden="1" x14ac:dyDescent="0.25">
      <c r="A1866" s="235">
        <v>321650</v>
      </c>
      <c r="B1866" s="235" t="s">
        <v>6257</v>
      </c>
      <c r="C1866" s="235" t="s">
        <v>335</v>
      </c>
      <c r="D1866" s="235" t="s">
        <v>532</v>
      </c>
      <c r="E1866"/>
      <c r="F1866" s="126"/>
      <c r="G1866" s="236"/>
      <c r="H1866"/>
      <c r="I1866" t="s">
        <v>129</v>
      </c>
      <c r="J1866" s="236"/>
      <c r="K1866"/>
      <c r="L1866"/>
      <c r="M1866"/>
      <c r="N1866"/>
      <c r="O1866"/>
      <c r="P1866"/>
      <c r="Q1866"/>
      <c r="U1866"/>
      <c r="V1866" t="s">
        <v>4335</v>
      </c>
      <c r="W1866" s="236"/>
      <c r="X1866"/>
      <c r="Y1866"/>
      <c r="Z1866"/>
      <c r="AA1866"/>
      <c r="AB1866"/>
      <c r="AC1866"/>
      <c r="AD1866"/>
      <c r="AE1866"/>
      <c r="AF1866"/>
      <c r="AG1866"/>
      <c r="AH1866" s="115" t="s">
        <v>4308</v>
      </c>
    </row>
    <row r="1867" spans="1:35" ht="18" hidden="1" x14ac:dyDescent="0.25">
      <c r="A1867" s="235">
        <v>321655</v>
      </c>
      <c r="B1867" s="235" t="s">
        <v>6258</v>
      </c>
      <c r="C1867" s="235" t="s">
        <v>212</v>
      </c>
      <c r="D1867" s="235" t="s">
        <v>1242</v>
      </c>
      <c r="E1867"/>
      <c r="F1867" s="126"/>
      <c r="G1867" s="236"/>
      <c r="H1867"/>
      <c r="I1867" t="s">
        <v>129</v>
      </c>
      <c r="J1867" s="236"/>
      <c r="K1867"/>
      <c r="L1867"/>
      <c r="M1867"/>
      <c r="N1867"/>
      <c r="O1867"/>
      <c r="P1867"/>
      <c r="Q1867"/>
      <c r="U1867"/>
      <c r="V1867" t="s">
        <v>4337</v>
      </c>
      <c r="W1867" s="236"/>
      <c r="X1867"/>
      <c r="Y1867"/>
      <c r="Z1867"/>
      <c r="AA1867"/>
      <c r="AB1867"/>
      <c r="AC1867"/>
      <c r="AD1867"/>
      <c r="AE1867"/>
      <c r="AF1867"/>
      <c r="AG1867"/>
      <c r="AH1867" s="115" t="s">
        <v>4308</v>
      </c>
    </row>
    <row r="1868" spans="1:35" ht="18" x14ac:dyDescent="0.25">
      <c r="A1868" s="235">
        <v>321668</v>
      </c>
      <c r="B1868" s="235" t="s">
        <v>6259</v>
      </c>
      <c r="C1868" s="235" t="s">
        <v>212</v>
      </c>
      <c r="D1868" s="235" t="s">
        <v>521</v>
      </c>
      <c r="E1868"/>
      <c r="F1868" s="126"/>
      <c r="G1868" s="236"/>
      <c r="H1868"/>
      <c r="I1868" t="s">
        <v>107</v>
      </c>
      <c r="J1868" s="236"/>
      <c r="K1868"/>
      <c r="L1868"/>
      <c r="M1868"/>
      <c r="N1868"/>
      <c r="O1868"/>
      <c r="P1868"/>
      <c r="Q1868"/>
      <c r="U1868"/>
      <c r="V1868" t="s">
        <v>4335</v>
      </c>
      <c r="W1868" s="236"/>
      <c r="X1868"/>
      <c r="Y1868"/>
      <c r="Z1868"/>
      <c r="AA1868"/>
      <c r="AB1868"/>
      <c r="AC1868"/>
      <c r="AD1868"/>
      <c r="AE1868"/>
      <c r="AF1868"/>
      <c r="AG1868"/>
      <c r="AH1868" s="115" t="s">
        <v>4308</v>
      </c>
      <c r="AI1868" s="115" t="e">
        <f>VLOOKUP(A1868,'[2]دراسات قانونية'!$A$3:$E$600,1,0)</f>
        <v>#N/A</v>
      </c>
    </row>
    <row r="1869" spans="1:35" hidden="1" x14ac:dyDescent="0.25">
      <c r="A1869">
        <v>321671</v>
      </c>
      <c r="B1869" t="s">
        <v>6260</v>
      </c>
      <c r="C1869" t="s">
        <v>1069</v>
      </c>
      <c r="D1869" t="s">
        <v>6261</v>
      </c>
      <c r="E1869" t="s">
        <v>76</v>
      </c>
      <c r="F1869" s="126">
        <v>26276</v>
      </c>
      <c r="G1869"/>
      <c r="H1869" t="s">
        <v>16</v>
      </c>
      <c r="I1869" t="s">
        <v>129</v>
      </c>
      <c r="J1869"/>
      <c r="K1869"/>
      <c r="L1869"/>
      <c r="M1869"/>
      <c r="N1869"/>
      <c r="O1869"/>
      <c r="P1869"/>
      <c r="Q1869"/>
      <c r="U1869"/>
      <c r="V1869" t="s">
        <v>4334</v>
      </c>
      <c r="W1869"/>
      <c r="X1869"/>
      <c r="Y1869"/>
      <c r="Z1869"/>
      <c r="AA1869"/>
      <c r="AB1869"/>
      <c r="AC1869"/>
      <c r="AD1869"/>
      <c r="AE1869"/>
      <c r="AF1869"/>
      <c r="AG1869" t="s">
        <v>4308</v>
      </c>
      <c r="AH1869" s="115" t="s">
        <v>4308</v>
      </c>
    </row>
    <row r="1870" spans="1:35" hidden="1" x14ac:dyDescent="0.25">
      <c r="A1870" s="115">
        <v>321673</v>
      </c>
      <c r="B1870" s="115" t="s">
        <v>2503</v>
      </c>
      <c r="C1870" s="115" t="s">
        <v>1055</v>
      </c>
      <c r="D1870" s="115" t="s">
        <v>1242</v>
      </c>
      <c r="E1870" s="115" t="s">
        <v>77</v>
      </c>
      <c r="F1870" s="237"/>
      <c r="H1870" s="115" t="s">
        <v>16</v>
      </c>
      <c r="I1870" t="s">
        <v>199</v>
      </c>
      <c r="U1870"/>
      <c r="V1870" t="s">
        <v>4414</v>
      </c>
      <c r="AA1870" s="115" t="s">
        <v>4308</v>
      </c>
      <c r="AB1870" s="115" t="s">
        <v>4308</v>
      </c>
      <c r="AC1870" s="115" t="s">
        <v>4308</v>
      </c>
      <c r="AD1870" s="115" t="s">
        <v>4308</v>
      </c>
      <c r="AE1870" s="115" t="s">
        <v>4308</v>
      </c>
      <c r="AF1870" s="115" t="s">
        <v>4308</v>
      </c>
      <c r="AG1870" s="115" t="s">
        <v>4308</v>
      </c>
      <c r="AH1870" s="115" t="s">
        <v>4308</v>
      </c>
    </row>
    <row r="1871" spans="1:35" ht="18" hidden="1" x14ac:dyDescent="0.25">
      <c r="A1871" s="235">
        <v>321677</v>
      </c>
      <c r="B1871" s="235" t="s">
        <v>6262</v>
      </c>
      <c r="C1871" s="235" t="s">
        <v>229</v>
      </c>
      <c r="D1871" s="235" t="s">
        <v>6263</v>
      </c>
      <c r="E1871"/>
      <c r="F1871" s="126"/>
      <c r="G1871" s="236"/>
      <c r="H1871"/>
      <c r="I1871" t="s">
        <v>129</v>
      </c>
      <c r="J1871" s="236"/>
      <c r="K1871"/>
      <c r="L1871"/>
      <c r="M1871"/>
      <c r="N1871"/>
      <c r="O1871"/>
      <c r="P1871"/>
      <c r="Q1871"/>
      <c r="U1871"/>
      <c r="V1871" t="s">
        <v>4335</v>
      </c>
      <c r="W1871" s="236"/>
      <c r="X1871"/>
      <c r="Y1871"/>
      <c r="Z1871"/>
      <c r="AA1871"/>
      <c r="AB1871"/>
      <c r="AC1871"/>
      <c r="AD1871"/>
      <c r="AE1871"/>
      <c r="AF1871"/>
      <c r="AG1871"/>
      <c r="AH1871" s="115" t="s">
        <v>4308</v>
      </c>
    </row>
    <row r="1872" spans="1:35" ht="18" hidden="1" x14ac:dyDescent="0.25">
      <c r="A1872" s="235">
        <v>321680</v>
      </c>
      <c r="B1872" s="235" t="s">
        <v>6264</v>
      </c>
      <c r="C1872" s="235" t="s">
        <v>609</v>
      </c>
      <c r="D1872" s="235" t="s">
        <v>293</v>
      </c>
      <c r="E1872"/>
      <c r="F1872" s="126"/>
      <c r="G1872" s="236"/>
      <c r="H1872"/>
      <c r="I1872" t="s">
        <v>129</v>
      </c>
      <c r="J1872" s="236"/>
      <c r="K1872"/>
      <c r="L1872"/>
      <c r="M1872"/>
      <c r="N1872"/>
      <c r="O1872"/>
      <c r="P1872"/>
      <c r="Q1872"/>
      <c r="U1872"/>
      <c r="V1872" t="s">
        <v>4335</v>
      </c>
      <c r="W1872" s="236"/>
      <c r="X1872"/>
      <c r="Y1872"/>
      <c r="Z1872"/>
      <c r="AA1872"/>
      <c r="AB1872"/>
      <c r="AC1872"/>
      <c r="AD1872"/>
      <c r="AE1872"/>
      <c r="AF1872"/>
      <c r="AG1872"/>
      <c r="AH1872" s="115" t="s">
        <v>4308</v>
      </c>
    </row>
    <row r="1873" spans="1:35" ht="18" x14ac:dyDescent="0.25">
      <c r="A1873" s="235">
        <v>321694</v>
      </c>
      <c r="B1873" s="235" t="s">
        <v>6265</v>
      </c>
      <c r="C1873" s="235" t="s">
        <v>6266</v>
      </c>
      <c r="D1873" s="235" t="s">
        <v>969</v>
      </c>
      <c r="E1873"/>
      <c r="F1873" s="126"/>
      <c r="G1873" s="236"/>
      <c r="H1873"/>
      <c r="I1873" t="s">
        <v>107</v>
      </c>
      <c r="J1873" s="236"/>
      <c r="K1873"/>
      <c r="L1873"/>
      <c r="M1873"/>
      <c r="N1873"/>
      <c r="O1873"/>
      <c r="P1873"/>
      <c r="Q1873"/>
      <c r="U1873"/>
      <c r="V1873" t="s">
        <v>4334</v>
      </c>
      <c r="W1873" s="236"/>
      <c r="X1873"/>
      <c r="Y1873"/>
      <c r="Z1873"/>
      <c r="AA1873"/>
      <c r="AB1873"/>
      <c r="AC1873"/>
      <c r="AD1873"/>
      <c r="AE1873"/>
      <c r="AF1873"/>
      <c r="AG1873"/>
      <c r="AH1873" s="115" t="s">
        <v>4308</v>
      </c>
      <c r="AI1873" s="115" t="e">
        <f>VLOOKUP(A1873,'[2]دراسات قانونية'!$A$3:$E$600,1,0)</f>
        <v>#N/A</v>
      </c>
    </row>
    <row r="1874" spans="1:35" ht="18" x14ac:dyDescent="0.25">
      <c r="A1874" s="235">
        <v>321696</v>
      </c>
      <c r="B1874" s="235" t="s">
        <v>6267</v>
      </c>
      <c r="C1874" s="235" t="s">
        <v>6097</v>
      </c>
      <c r="D1874" s="235" t="s">
        <v>1242</v>
      </c>
      <c r="E1874"/>
      <c r="F1874" s="126"/>
      <c r="G1874" s="236"/>
      <c r="H1874"/>
      <c r="I1874" t="s">
        <v>107</v>
      </c>
      <c r="J1874" s="236"/>
      <c r="K1874"/>
      <c r="L1874"/>
      <c r="M1874"/>
      <c r="N1874"/>
      <c r="O1874"/>
      <c r="P1874"/>
      <c r="Q1874"/>
      <c r="U1874"/>
      <c r="V1874" t="s">
        <v>4334</v>
      </c>
      <c r="W1874" s="236"/>
      <c r="X1874"/>
      <c r="Y1874"/>
      <c r="Z1874"/>
      <c r="AA1874"/>
      <c r="AB1874"/>
      <c r="AC1874"/>
      <c r="AD1874"/>
      <c r="AE1874"/>
      <c r="AF1874"/>
      <c r="AG1874"/>
      <c r="AH1874" s="115" t="s">
        <v>4308</v>
      </c>
      <c r="AI1874" s="115" t="e">
        <f>VLOOKUP(A1874,'[2]دراسات قانونية'!$A$3:$E$600,1,0)</f>
        <v>#N/A</v>
      </c>
    </row>
    <row r="1875" spans="1:35" hidden="1" x14ac:dyDescent="0.25">
      <c r="A1875" s="115">
        <v>321700</v>
      </c>
      <c r="B1875" s="115" t="s">
        <v>1353</v>
      </c>
      <c r="C1875" s="115" t="s">
        <v>570</v>
      </c>
      <c r="D1875" s="115" t="s">
        <v>1354</v>
      </c>
      <c r="E1875" s="115" t="s">
        <v>77</v>
      </c>
      <c r="F1875" s="237">
        <v>32986</v>
      </c>
      <c r="G1875" s="115" t="s">
        <v>67</v>
      </c>
      <c r="H1875" s="115" t="s">
        <v>16</v>
      </c>
      <c r="I1875" t="s">
        <v>199</v>
      </c>
      <c r="J1875" s="115" t="s">
        <v>1226</v>
      </c>
      <c r="L1875" s="115" t="s">
        <v>67</v>
      </c>
      <c r="U1875"/>
      <c r="V1875" t="s">
        <v>4335</v>
      </c>
    </row>
    <row r="1876" spans="1:35" hidden="1" x14ac:dyDescent="0.25">
      <c r="A1876">
        <v>321702</v>
      </c>
      <c r="B1876" t="s">
        <v>6268</v>
      </c>
      <c r="C1876" t="s">
        <v>6269</v>
      </c>
      <c r="D1876" t="s">
        <v>974</v>
      </c>
      <c r="E1876" t="s">
        <v>76</v>
      </c>
      <c r="F1876" s="126"/>
      <c r="G1876"/>
      <c r="H1876" t="s">
        <v>16</v>
      </c>
      <c r="I1876" t="s">
        <v>129</v>
      </c>
      <c r="J1876"/>
      <c r="K1876"/>
      <c r="L1876"/>
      <c r="M1876"/>
      <c r="N1876"/>
      <c r="O1876"/>
      <c r="P1876"/>
      <c r="Q1876"/>
      <c r="U1876"/>
      <c r="V1876" t="s">
        <v>4414</v>
      </c>
      <c r="W1876" t="s">
        <v>4308</v>
      </c>
      <c r="X1876"/>
      <c r="Y1876"/>
      <c r="Z1876" t="s">
        <v>4308</v>
      </c>
      <c r="AA1876" t="s">
        <v>4308</v>
      </c>
      <c r="AB1876" t="s">
        <v>4308</v>
      </c>
      <c r="AC1876" t="s">
        <v>4308</v>
      </c>
      <c r="AD1876" t="s">
        <v>4308</v>
      </c>
      <c r="AE1876" t="s">
        <v>4308</v>
      </c>
      <c r="AF1876" t="s">
        <v>4308</v>
      </c>
      <c r="AG1876" t="s">
        <v>4308</v>
      </c>
      <c r="AH1876" s="115" t="s">
        <v>4308</v>
      </c>
    </row>
    <row r="1877" spans="1:35" ht="18" x14ac:dyDescent="0.25">
      <c r="A1877" s="235">
        <v>321703</v>
      </c>
      <c r="B1877" s="235" t="s">
        <v>6270</v>
      </c>
      <c r="C1877" s="235" t="s">
        <v>348</v>
      </c>
      <c r="D1877" s="235" t="s">
        <v>6271</v>
      </c>
      <c r="E1877"/>
      <c r="F1877" s="126"/>
      <c r="G1877" s="236"/>
      <c r="H1877"/>
      <c r="I1877" t="s">
        <v>107</v>
      </c>
      <c r="J1877" s="236"/>
      <c r="K1877"/>
      <c r="L1877"/>
      <c r="M1877"/>
      <c r="N1877"/>
      <c r="O1877"/>
      <c r="P1877"/>
      <c r="Q1877"/>
      <c r="U1877"/>
      <c r="V1877" t="s">
        <v>4335</v>
      </c>
      <c r="W1877" s="236"/>
      <c r="X1877"/>
      <c r="Y1877"/>
      <c r="Z1877"/>
      <c r="AA1877"/>
      <c r="AB1877"/>
      <c r="AC1877"/>
      <c r="AD1877"/>
      <c r="AE1877"/>
      <c r="AF1877"/>
      <c r="AG1877"/>
      <c r="AH1877" s="115" t="s">
        <v>4308</v>
      </c>
      <c r="AI1877" s="115" t="e">
        <f>VLOOKUP(A1877,'[2]دراسات قانونية'!$A$3:$E$600,1,0)</f>
        <v>#N/A</v>
      </c>
    </row>
    <row r="1878" spans="1:35" hidden="1" x14ac:dyDescent="0.25">
      <c r="A1878" s="115">
        <v>321709</v>
      </c>
      <c r="B1878" s="115" t="s">
        <v>1743</v>
      </c>
      <c r="C1878" s="115" t="s">
        <v>1144</v>
      </c>
      <c r="D1878" s="115" t="s">
        <v>521</v>
      </c>
      <c r="E1878" s="115" t="s">
        <v>77</v>
      </c>
      <c r="F1878" s="237">
        <v>32509</v>
      </c>
      <c r="G1878" s="115" t="s">
        <v>353</v>
      </c>
      <c r="H1878" s="115" t="s">
        <v>16</v>
      </c>
      <c r="I1878" t="s">
        <v>136</v>
      </c>
      <c r="J1878" s="115" t="s">
        <v>1226</v>
      </c>
      <c r="L1878" s="115" t="s">
        <v>47</v>
      </c>
      <c r="U1878"/>
      <c r="V1878" t="s">
        <v>4337</v>
      </c>
      <c r="AH1878" s="115" t="s">
        <v>4308</v>
      </c>
    </row>
    <row r="1879" spans="1:35" hidden="1" x14ac:dyDescent="0.25">
      <c r="A1879">
        <v>321710</v>
      </c>
      <c r="B1879" t="s">
        <v>6272</v>
      </c>
      <c r="C1879" t="s">
        <v>227</v>
      </c>
      <c r="D1879" t="s">
        <v>2375</v>
      </c>
      <c r="E1879" t="s">
        <v>76</v>
      </c>
      <c r="F1879" s="126">
        <v>32284</v>
      </c>
      <c r="G1879" t="s">
        <v>37</v>
      </c>
      <c r="H1879" t="s">
        <v>16</v>
      </c>
      <c r="I1879" t="s">
        <v>136</v>
      </c>
      <c r="J1879" t="s">
        <v>1226</v>
      </c>
      <c r="K1879"/>
      <c r="L1879" t="s">
        <v>37</v>
      </c>
      <c r="M1879"/>
      <c r="N1879"/>
      <c r="O1879"/>
      <c r="P1879"/>
      <c r="Q1879"/>
      <c r="U1879"/>
      <c r="V1879" t="s">
        <v>4412</v>
      </c>
      <c r="W1879"/>
      <c r="X1879"/>
      <c r="Y1879"/>
      <c r="Z1879"/>
      <c r="AA1879"/>
      <c r="AB1879"/>
      <c r="AC1879"/>
      <c r="AD1879"/>
      <c r="AE1879"/>
      <c r="AF1879"/>
      <c r="AG1879"/>
      <c r="AH1879" s="115" t="s">
        <v>4308</v>
      </c>
    </row>
    <row r="1880" spans="1:35" hidden="1" x14ac:dyDescent="0.25">
      <c r="A1880" s="115">
        <v>321711</v>
      </c>
      <c r="B1880" s="115" t="s">
        <v>4004</v>
      </c>
      <c r="C1880" s="115" t="s">
        <v>877</v>
      </c>
      <c r="D1880" s="115" t="s">
        <v>415</v>
      </c>
      <c r="E1880" s="115" t="s">
        <v>76</v>
      </c>
      <c r="F1880" s="237">
        <v>32618</v>
      </c>
      <c r="G1880" s="115" t="s">
        <v>27</v>
      </c>
      <c r="H1880" s="115" t="s">
        <v>16</v>
      </c>
      <c r="I1880" t="s">
        <v>199</v>
      </c>
      <c r="U1880"/>
      <c r="V1880">
        <v>0</v>
      </c>
    </row>
    <row r="1881" spans="1:35" hidden="1" x14ac:dyDescent="0.25">
      <c r="A1881" s="115">
        <v>321718</v>
      </c>
      <c r="B1881" s="115" t="s">
        <v>2123</v>
      </c>
      <c r="C1881" s="115" t="s">
        <v>1079</v>
      </c>
      <c r="D1881" s="115" t="s">
        <v>320</v>
      </c>
      <c r="E1881" s="115" t="s">
        <v>76</v>
      </c>
      <c r="F1881" s="237">
        <v>33633</v>
      </c>
      <c r="G1881" s="115" t="s">
        <v>2124</v>
      </c>
      <c r="H1881" s="115" t="s">
        <v>16</v>
      </c>
      <c r="I1881" t="s">
        <v>199</v>
      </c>
      <c r="J1881" s="115" t="s">
        <v>1226</v>
      </c>
      <c r="L1881" s="115" t="s">
        <v>70</v>
      </c>
      <c r="U1881"/>
      <c r="V1881" t="s">
        <v>4414</v>
      </c>
      <c r="AG1881" s="115" t="s">
        <v>4308</v>
      </c>
      <c r="AH1881" s="115" t="s">
        <v>4308</v>
      </c>
    </row>
    <row r="1882" spans="1:35" ht="18" hidden="1" x14ac:dyDescent="0.25">
      <c r="A1882" s="235">
        <v>321721</v>
      </c>
      <c r="B1882" s="235" t="s">
        <v>6273</v>
      </c>
      <c r="C1882" s="235" t="s">
        <v>6274</v>
      </c>
      <c r="D1882" s="235" t="s">
        <v>460</v>
      </c>
      <c r="E1882"/>
      <c r="F1882" s="126"/>
      <c r="G1882" s="236"/>
      <c r="H1882"/>
      <c r="I1882" t="s">
        <v>129</v>
      </c>
      <c r="J1882" s="236"/>
      <c r="K1882"/>
      <c r="L1882"/>
      <c r="M1882"/>
      <c r="N1882"/>
      <c r="O1882"/>
      <c r="P1882"/>
      <c r="Q1882"/>
      <c r="U1882"/>
      <c r="V1882" t="s">
        <v>4335</v>
      </c>
      <c r="W1882" s="236"/>
      <c r="X1882"/>
      <c r="Y1882"/>
      <c r="Z1882"/>
      <c r="AA1882"/>
      <c r="AB1882"/>
      <c r="AC1882"/>
      <c r="AD1882"/>
      <c r="AE1882"/>
      <c r="AF1882"/>
      <c r="AG1882"/>
      <c r="AH1882" s="115" t="s">
        <v>4308</v>
      </c>
    </row>
    <row r="1883" spans="1:35" ht="18" x14ac:dyDescent="0.25">
      <c r="A1883" s="235">
        <v>321723</v>
      </c>
      <c r="B1883" s="235" t="s">
        <v>6275</v>
      </c>
      <c r="C1883" s="235" t="s">
        <v>212</v>
      </c>
      <c r="D1883" s="235" t="s">
        <v>537</v>
      </c>
      <c r="E1883"/>
      <c r="F1883" s="126"/>
      <c r="G1883" s="236"/>
      <c r="H1883"/>
      <c r="I1883" t="s">
        <v>107</v>
      </c>
      <c r="J1883" s="236"/>
      <c r="K1883"/>
      <c r="L1883"/>
      <c r="M1883"/>
      <c r="N1883"/>
      <c r="O1883"/>
      <c r="P1883"/>
      <c r="Q1883"/>
      <c r="U1883"/>
      <c r="V1883" t="s">
        <v>4335</v>
      </c>
      <c r="W1883" s="236"/>
      <c r="X1883"/>
      <c r="Y1883"/>
      <c r="Z1883"/>
      <c r="AA1883"/>
      <c r="AB1883"/>
      <c r="AC1883"/>
      <c r="AD1883"/>
      <c r="AE1883"/>
      <c r="AF1883"/>
      <c r="AG1883"/>
      <c r="AH1883" s="115" t="s">
        <v>4308</v>
      </c>
      <c r="AI1883" s="115" t="e">
        <f>VLOOKUP(A1883,'[2]دراسات قانونية'!$A$3:$E$600,1,0)</f>
        <v>#N/A</v>
      </c>
    </row>
    <row r="1884" spans="1:35" x14ac:dyDescent="0.25">
      <c r="A1884" s="115">
        <v>321725</v>
      </c>
      <c r="B1884" s="115" t="s">
        <v>6276</v>
      </c>
      <c r="C1884" s="115" t="s">
        <v>495</v>
      </c>
      <c r="D1884" s="115" t="s">
        <v>6277</v>
      </c>
      <c r="F1884" s="237"/>
      <c r="I1884" t="s">
        <v>107</v>
      </c>
      <c r="U1884"/>
      <c r="V1884" t="s">
        <v>4336</v>
      </c>
      <c r="AG1884" s="115" t="s">
        <v>4308</v>
      </c>
      <c r="AH1884" s="115" t="s">
        <v>4308</v>
      </c>
      <c r="AI1884" s="115" t="e">
        <f>VLOOKUP(A1884,'[2]دراسات قانونية'!$A$3:$E$600,1,0)</f>
        <v>#N/A</v>
      </c>
    </row>
    <row r="1885" spans="1:35" ht="18" x14ac:dyDescent="0.25">
      <c r="A1885" s="235">
        <v>321729</v>
      </c>
      <c r="B1885" s="235" t="s">
        <v>6278</v>
      </c>
      <c r="C1885" s="235" t="s">
        <v>349</v>
      </c>
      <c r="D1885" s="235" t="s">
        <v>717</v>
      </c>
      <c r="E1885"/>
      <c r="F1885" s="126"/>
      <c r="G1885" s="236"/>
      <c r="H1885"/>
      <c r="I1885" t="s">
        <v>107</v>
      </c>
      <c r="J1885" s="236"/>
      <c r="K1885"/>
      <c r="L1885"/>
      <c r="M1885"/>
      <c r="N1885"/>
      <c r="O1885"/>
      <c r="P1885"/>
      <c r="Q1885"/>
      <c r="U1885"/>
      <c r="V1885" t="s">
        <v>4335</v>
      </c>
      <c r="W1885" s="236"/>
      <c r="X1885"/>
      <c r="Y1885"/>
      <c r="Z1885"/>
      <c r="AA1885"/>
      <c r="AB1885"/>
      <c r="AC1885"/>
      <c r="AD1885"/>
      <c r="AE1885"/>
      <c r="AF1885"/>
      <c r="AG1885"/>
      <c r="AH1885" s="115" t="s">
        <v>4308</v>
      </c>
      <c r="AI1885" s="115" t="e">
        <f>VLOOKUP(A1885,'[2]دراسات قانونية'!$A$3:$E$600,1,0)</f>
        <v>#N/A</v>
      </c>
    </row>
    <row r="1886" spans="1:35" hidden="1" x14ac:dyDescent="0.25">
      <c r="A1886" s="115">
        <v>321747</v>
      </c>
      <c r="B1886" s="115" t="s">
        <v>771</v>
      </c>
      <c r="C1886" s="115" t="s">
        <v>343</v>
      </c>
      <c r="D1886" s="115" t="s">
        <v>320</v>
      </c>
      <c r="E1886" s="115" t="s">
        <v>76</v>
      </c>
      <c r="F1886" s="237">
        <v>31415</v>
      </c>
      <c r="G1886" s="115" t="s">
        <v>18</v>
      </c>
      <c r="H1886" s="115" t="s">
        <v>16</v>
      </c>
      <c r="I1886" t="s">
        <v>199</v>
      </c>
      <c r="J1886" s="115" t="s">
        <v>1226</v>
      </c>
      <c r="L1886" s="115" t="s">
        <v>61</v>
      </c>
      <c r="U1886"/>
      <c r="V1886">
        <v>0</v>
      </c>
    </row>
    <row r="1887" spans="1:35" ht="18" x14ac:dyDescent="0.25">
      <c r="A1887" s="235">
        <v>321757</v>
      </c>
      <c r="B1887" s="235" t="s">
        <v>6279</v>
      </c>
      <c r="C1887" s="235" t="s">
        <v>6280</v>
      </c>
      <c r="D1887" s="235" t="s">
        <v>220</v>
      </c>
      <c r="E1887"/>
      <c r="F1887" s="126"/>
      <c r="G1887" s="236"/>
      <c r="H1887"/>
      <c r="I1887" t="s">
        <v>107</v>
      </c>
      <c r="J1887" s="236"/>
      <c r="K1887"/>
      <c r="L1887"/>
      <c r="M1887"/>
      <c r="N1887"/>
      <c r="O1887"/>
      <c r="P1887"/>
      <c r="Q1887"/>
      <c r="U1887"/>
      <c r="V1887" t="s">
        <v>4337</v>
      </c>
      <c r="W1887" s="236"/>
      <c r="X1887"/>
      <c r="Y1887"/>
      <c r="Z1887"/>
      <c r="AA1887"/>
      <c r="AB1887"/>
      <c r="AC1887"/>
      <c r="AD1887"/>
      <c r="AE1887"/>
      <c r="AF1887"/>
      <c r="AG1887"/>
      <c r="AH1887" s="115" t="s">
        <v>4308</v>
      </c>
      <c r="AI1887" s="115" t="e">
        <f>VLOOKUP(A1887,'[2]دراسات قانونية'!$A$3:$E$600,1,0)</f>
        <v>#N/A</v>
      </c>
    </row>
    <row r="1888" spans="1:35" hidden="1" x14ac:dyDescent="0.25">
      <c r="A1888" s="115">
        <v>321767</v>
      </c>
      <c r="B1888" s="115" t="s">
        <v>1231</v>
      </c>
      <c r="C1888" s="115" t="s">
        <v>227</v>
      </c>
      <c r="D1888" s="115" t="s">
        <v>433</v>
      </c>
      <c r="E1888" s="115" t="s">
        <v>76</v>
      </c>
      <c r="F1888" s="237">
        <v>31072</v>
      </c>
      <c r="G1888" s="115" t="s">
        <v>1232</v>
      </c>
      <c r="H1888" s="115" t="s">
        <v>16</v>
      </c>
      <c r="I1888" t="s">
        <v>199</v>
      </c>
      <c r="J1888" s="115" t="s">
        <v>1226</v>
      </c>
      <c r="L1888" s="115" t="s">
        <v>37</v>
      </c>
      <c r="U1888"/>
      <c r="V1888" t="s">
        <v>4334</v>
      </c>
      <c r="AH1888" s="115" t="s">
        <v>4308</v>
      </c>
    </row>
    <row r="1889" spans="1:35" ht="18" x14ac:dyDescent="0.25">
      <c r="A1889" s="235">
        <v>321772</v>
      </c>
      <c r="B1889" s="235" t="s">
        <v>6281</v>
      </c>
      <c r="C1889" s="235" t="s">
        <v>244</v>
      </c>
      <c r="D1889" s="235" t="s">
        <v>1242</v>
      </c>
      <c r="E1889"/>
      <c r="F1889" s="126"/>
      <c r="G1889" s="236"/>
      <c r="H1889"/>
      <c r="I1889" t="s">
        <v>107</v>
      </c>
      <c r="J1889" s="236"/>
      <c r="K1889"/>
      <c r="L1889"/>
      <c r="M1889"/>
      <c r="N1889"/>
      <c r="O1889"/>
      <c r="P1889"/>
      <c r="Q1889"/>
      <c r="U1889"/>
      <c r="V1889">
        <v>0</v>
      </c>
      <c r="W1889" s="236"/>
      <c r="X1889"/>
      <c r="Y1889"/>
      <c r="Z1889"/>
      <c r="AA1889"/>
      <c r="AB1889"/>
      <c r="AC1889"/>
      <c r="AD1889"/>
      <c r="AE1889"/>
      <c r="AF1889"/>
      <c r="AG1889"/>
      <c r="AH1889" s="115" t="s">
        <v>4308</v>
      </c>
      <c r="AI1889" s="115" t="e">
        <f>VLOOKUP(A1889,'[2]دراسات قانونية'!$A$3:$E$600,1,0)</f>
        <v>#N/A</v>
      </c>
    </row>
    <row r="1890" spans="1:35" ht="18" hidden="1" x14ac:dyDescent="0.25">
      <c r="A1890" s="235">
        <v>321774</v>
      </c>
      <c r="B1890" s="235" t="s">
        <v>6282</v>
      </c>
      <c r="C1890" s="235" t="s">
        <v>453</v>
      </c>
      <c r="D1890" s="235" t="s">
        <v>1242</v>
      </c>
      <c r="E1890"/>
      <c r="F1890" s="126"/>
      <c r="G1890" s="236"/>
      <c r="H1890"/>
      <c r="I1890" t="s">
        <v>129</v>
      </c>
      <c r="J1890" s="236"/>
      <c r="K1890"/>
      <c r="L1890"/>
      <c r="M1890"/>
      <c r="N1890"/>
      <c r="O1890"/>
      <c r="P1890"/>
      <c r="Q1890"/>
      <c r="U1890"/>
      <c r="V1890" t="s">
        <v>4335</v>
      </c>
      <c r="W1890" s="236"/>
      <c r="X1890"/>
      <c r="Y1890"/>
      <c r="Z1890"/>
      <c r="AA1890"/>
      <c r="AB1890"/>
      <c r="AC1890"/>
      <c r="AD1890"/>
      <c r="AE1890"/>
      <c r="AF1890"/>
      <c r="AG1890"/>
      <c r="AH1890" s="115" t="s">
        <v>4308</v>
      </c>
    </row>
    <row r="1891" spans="1:35" hidden="1" x14ac:dyDescent="0.25">
      <c r="A1891">
        <v>321785</v>
      </c>
      <c r="B1891" t="s">
        <v>5693</v>
      </c>
      <c r="C1891" t="s">
        <v>324</v>
      </c>
      <c r="D1891" t="s">
        <v>1242</v>
      </c>
      <c r="E1891" t="s">
        <v>76</v>
      </c>
      <c r="F1891" s="126"/>
      <c r="G1891"/>
      <c r="H1891" t="s">
        <v>16</v>
      </c>
      <c r="I1891" t="s">
        <v>136</v>
      </c>
      <c r="J1891"/>
      <c r="K1891"/>
      <c r="L1891"/>
      <c r="M1891"/>
      <c r="N1891"/>
      <c r="O1891"/>
      <c r="P1891"/>
      <c r="Q1891"/>
      <c r="U1891"/>
      <c r="V1891" t="s">
        <v>4335</v>
      </c>
      <c r="W1891"/>
      <c r="X1891"/>
      <c r="Y1891"/>
      <c r="Z1891"/>
      <c r="AA1891" t="s">
        <v>4308</v>
      </c>
      <c r="AB1891" t="s">
        <v>4308</v>
      </c>
      <c r="AC1891" t="s">
        <v>4308</v>
      </c>
      <c r="AD1891" t="s">
        <v>4308</v>
      </c>
      <c r="AE1891" t="s">
        <v>4308</v>
      </c>
      <c r="AF1891" t="s">
        <v>4308</v>
      </c>
      <c r="AG1891" t="s">
        <v>4308</v>
      </c>
      <c r="AH1891" s="115" t="s">
        <v>4308</v>
      </c>
    </row>
    <row r="1892" spans="1:35" ht="18" hidden="1" x14ac:dyDescent="0.25">
      <c r="A1892" s="235">
        <v>321789</v>
      </c>
      <c r="B1892" s="235" t="s">
        <v>6283</v>
      </c>
      <c r="C1892" s="235" t="s">
        <v>291</v>
      </c>
      <c r="D1892" s="235" t="s">
        <v>1242</v>
      </c>
      <c r="E1892"/>
      <c r="F1892" s="126"/>
      <c r="G1892" s="236"/>
      <c r="H1892"/>
      <c r="I1892" t="s">
        <v>136</v>
      </c>
      <c r="J1892" s="236"/>
      <c r="K1892"/>
      <c r="L1892"/>
      <c r="M1892"/>
      <c r="N1892"/>
      <c r="O1892"/>
      <c r="P1892"/>
      <c r="Q1892"/>
      <c r="U1892"/>
      <c r="V1892" t="s">
        <v>4335</v>
      </c>
      <c r="W1892" s="236"/>
      <c r="X1892"/>
      <c r="Y1892"/>
      <c r="Z1892"/>
      <c r="AA1892"/>
      <c r="AB1892"/>
      <c r="AC1892"/>
      <c r="AD1892"/>
      <c r="AE1892"/>
      <c r="AF1892"/>
      <c r="AG1892"/>
      <c r="AH1892" s="115" t="s">
        <v>4308</v>
      </c>
    </row>
    <row r="1893" spans="1:35" ht="18" hidden="1" x14ac:dyDescent="0.25">
      <c r="A1893" s="235">
        <v>321798</v>
      </c>
      <c r="B1893" s="235" t="s">
        <v>6284</v>
      </c>
      <c r="C1893" s="235" t="s">
        <v>227</v>
      </c>
      <c r="D1893" s="235" t="s">
        <v>1242</v>
      </c>
      <c r="E1893"/>
      <c r="F1893" s="126"/>
      <c r="G1893" s="236"/>
      <c r="H1893"/>
      <c r="I1893" t="s">
        <v>136</v>
      </c>
      <c r="J1893" s="236"/>
      <c r="K1893"/>
      <c r="L1893"/>
      <c r="M1893"/>
      <c r="N1893"/>
      <c r="O1893"/>
      <c r="P1893"/>
      <c r="Q1893"/>
      <c r="U1893"/>
      <c r="V1893" t="s">
        <v>4334</v>
      </c>
      <c r="W1893" s="236"/>
      <c r="X1893"/>
      <c r="Y1893"/>
      <c r="Z1893"/>
      <c r="AA1893"/>
      <c r="AB1893"/>
      <c r="AC1893"/>
      <c r="AD1893"/>
      <c r="AE1893"/>
      <c r="AF1893"/>
      <c r="AG1893"/>
      <c r="AH1893" s="115" t="s">
        <v>4308</v>
      </c>
    </row>
    <row r="1894" spans="1:35" hidden="1" x14ac:dyDescent="0.25">
      <c r="A1894" s="115">
        <v>321806</v>
      </c>
      <c r="B1894" s="115" t="s">
        <v>2262</v>
      </c>
      <c r="C1894" s="115" t="s">
        <v>324</v>
      </c>
      <c r="D1894" s="115" t="s">
        <v>330</v>
      </c>
      <c r="E1894" s="115" t="s">
        <v>76</v>
      </c>
      <c r="F1894" s="237">
        <v>28166</v>
      </c>
      <c r="G1894" s="115" t="s">
        <v>2263</v>
      </c>
      <c r="H1894" s="115" t="s">
        <v>16</v>
      </c>
      <c r="I1894" t="s">
        <v>199</v>
      </c>
      <c r="J1894" s="115" t="s">
        <v>1226</v>
      </c>
      <c r="L1894" s="115" t="s">
        <v>18</v>
      </c>
      <c r="U1894"/>
      <c r="V1894">
        <v>0</v>
      </c>
    </row>
    <row r="1895" spans="1:35" ht="18" hidden="1" x14ac:dyDescent="0.25">
      <c r="A1895" s="235">
        <v>321816</v>
      </c>
      <c r="B1895" s="235" t="s">
        <v>6285</v>
      </c>
      <c r="C1895" s="235" t="s">
        <v>251</v>
      </c>
      <c r="D1895" s="235" t="s">
        <v>1242</v>
      </c>
      <c r="E1895"/>
      <c r="F1895" s="126"/>
      <c r="G1895" s="236"/>
      <c r="H1895"/>
      <c r="I1895" t="s">
        <v>136</v>
      </c>
      <c r="J1895" s="236"/>
      <c r="K1895"/>
      <c r="L1895"/>
      <c r="M1895"/>
      <c r="N1895"/>
      <c r="O1895"/>
      <c r="P1895"/>
      <c r="Q1895"/>
      <c r="U1895"/>
      <c r="V1895" t="s">
        <v>4335</v>
      </c>
      <c r="W1895" s="236"/>
      <c r="X1895"/>
      <c r="Y1895"/>
      <c r="Z1895"/>
      <c r="AA1895"/>
      <c r="AB1895"/>
      <c r="AC1895"/>
      <c r="AD1895"/>
      <c r="AE1895"/>
      <c r="AF1895"/>
      <c r="AG1895"/>
      <c r="AH1895" s="115" t="s">
        <v>4308</v>
      </c>
    </row>
    <row r="1896" spans="1:35" hidden="1" x14ac:dyDescent="0.25">
      <c r="A1896" s="115">
        <v>321839</v>
      </c>
      <c r="B1896" s="115" t="s">
        <v>2146</v>
      </c>
      <c r="C1896" s="115" t="s">
        <v>2147</v>
      </c>
      <c r="D1896" s="115" t="s">
        <v>381</v>
      </c>
      <c r="E1896" s="115" t="s">
        <v>76</v>
      </c>
      <c r="F1896" s="237">
        <v>34004</v>
      </c>
      <c r="G1896" s="115" t="s">
        <v>18</v>
      </c>
      <c r="H1896" s="115" t="s">
        <v>16</v>
      </c>
      <c r="I1896" t="s">
        <v>199</v>
      </c>
      <c r="J1896" s="115" t="s">
        <v>1226</v>
      </c>
      <c r="L1896" s="115" t="s">
        <v>18</v>
      </c>
      <c r="U1896"/>
      <c r="V1896" t="s">
        <v>4334</v>
      </c>
      <c r="AH1896" s="115" t="s">
        <v>4308</v>
      </c>
    </row>
    <row r="1897" spans="1:35" hidden="1" x14ac:dyDescent="0.25">
      <c r="A1897" s="115">
        <v>321842</v>
      </c>
      <c r="B1897" s="115" t="s">
        <v>1842</v>
      </c>
      <c r="C1897" s="115" t="s">
        <v>499</v>
      </c>
      <c r="D1897" s="115" t="s">
        <v>612</v>
      </c>
      <c r="E1897" s="115" t="s">
        <v>76</v>
      </c>
      <c r="F1897" s="237"/>
      <c r="H1897" s="115" t="s">
        <v>16</v>
      </c>
      <c r="I1897" t="s">
        <v>199</v>
      </c>
      <c r="U1897"/>
      <c r="V1897" t="s">
        <v>4414</v>
      </c>
      <c r="AA1897" s="115" t="s">
        <v>4308</v>
      </c>
      <c r="AB1897" s="115" t="s">
        <v>4308</v>
      </c>
      <c r="AC1897" s="115" t="s">
        <v>4308</v>
      </c>
      <c r="AD1897" s="115" t="s">
        <v>4308</v>
      </c>
      <c r="AE1897" s="115" t="s">
        <v>4308</v>
      </c>
      <c r="AF1897" s="115" t="s">
        <v>4308</v>
      </c>
      <c r="AG1897" s="115" t="s">
        <v>4308</v>
      </c>
      <c r="AH1897" s="115" t="s">
        <v>4308</v>
      </c>
    </row>
    <row r="1898" spans="1:35" hidden="1" x14ac:dyDescent="0.25">
      <c r="A1898">
        <v>321846</v>
      </c>
      <c r="B1898" t="s">
        <v>6286</v>
      </c>
      <c r="C1898" t="s">
        <v>5396</v>
      </c>
      <c r="D1898" t="s">
        <v>1848</v>
      </c>
      <c r="E1898" t="s">
        <v>77</v>
      </c>
      <c r="F1898" s="126">
        <v>34002</v>
      </c>
      <c r="G1898" t="s">
        <v>6287</v>
      </c>
      <c r="H1898" t="s">
        <v>16</v>
      </c>
      <c r="I1898" t="s">
        <v>136</v>
      </c>
      <c r="J1898" t="s">
        <v>1226</v>
      </c>
      <c r="K1898"/>
      <c r="L1898" t="s">
        <v>30</v>
      </c>
      <c r="M1898"/>
      <c r="N1898"/>
      <c r="O1898"/>
      <c r="P1898"/>
      <c r="Q1898"/>
      <c r="U1898"/>
      <c r="V1898" t="s">
        <v>4335</v>
      </c>
      <c r="W1898"/>
      <c r="X1898"/>
      <c r="Y1898"/>
      <c r="Z1898"/>
      <c r="AA1898"/>
      <c r="AB1898"/>
      <c r="AC1898"/>
      <c r="AD1898"/>
      <c r="AE1898"/>
      <c r="AF1898"/>
      <c r="AG1898"/>
    </row>
    <row r="1899" spans="1:35" hidden="1" x14ac:dyDescent="0.25">
      <c r="A1899">
        <v>321849</v>
      </c>
      <c r="B1899" t="s">
        <v>6288</v>
      </c>
      <c r="C1899" t="s">
        <v>250</v>
      </c>
      <c r="D1899" t="s">
        <v>618</v>
      </c>
      <c r="E1899"/>
      <c r="F1899" s="126"/>
      <c r="G1899"/>
      <c r="H1899"/>
      <c r="I1899" t="s">
        <v>129</v>
      </c>
      <c r="J1899"/>
      <c r="K1899"/>
      <c r="L1899"/>
      <c r="M1899"/>
      <c r="N1899"/>
      <c r="O1899"/>
      <c r="P1899"/>
      <c r="Q1899"/>
      <c r="U1899"/>
      <c r="V1899" t="s">
        <v>4334</v>
      </c>
      <c r="W1899"/>
      <c r="X1899"/>
      <c r="Y1899"/>
      <c r="Z1899"/>
      <c r="AA1899"/>
      <c r="AB1899"/>
      <c r="AC1899"/>
      <c r="AD1899"/>
      <c r="AE1899"/>
      <c r="AF1899"/>
      <c r="AG1899" t="s">
        <v>4308</v>
      </c>
      <c r="AH1899" s="115" t="s">
        <v>4308</v>
      </c>
    </row>
    <row r="1900" spans="1:35" ht="18" hidden="1" x14ac:dyDescent="0.25">
      <c r="A1900" s="235">
        <v>321857</v>
      </c>
      <c r="B1900" s="235" t="s">
        <v>6289</v>
      </c>
      <c r="C1900" s="235" t="s">
        <v>489</v>
      </c>
      <c r="D1900" s="235" t="s">
        <v>467</v>
      </c>
      <c r="E1900"/>
      <c r="F1900" s="126"/>
      <c r="G1900" s="236"/>
      <c r="H1900"/>
      <c r="I1900" t="s">
        <v>136</v>
      </c>
      <c r="J1900" s="236"/>
      <c r="K1900"/>
      <c r="L1900"/>
      <c r="M1900"/>
      <c r="N1900"/>
      <c r="O1900"/>
      <c r="P1900"/>
      <c r="Q1900"/>
      <c r="U1900"/>
      <c r="V1900" t="s">
        <v>4335</v>
      </c>
      <c r="W1900" s="236"/>
      <c r="X1900"/>
      <c r="Y1900"/>
      <c r="Z1900"/>
      <c r="AA1900"/>
      <c r="AB1900"/>
      <c r="AC1900"/>
      <c r="AD1900"/>
      <c r="AE1900"/>
      <c r="AF1900"/>
      <c r="AG1900"/>
      <c r="AH1900" s="115" t="s">
        <v>4308</v>
      </c>
    </row>
    <row r="1901" spans="1:35" hidden="1" x14ac:dyDescent="0.25">
      <c r="A1901" s="115">
        <v>321859</v>
      </c>
      <c r="B1901" s="115" t="s">
        <v>2943</v>
      </c>
      <c r="C1901" s="115" t="s">
        <v>227</v>
      </c>
      <c r="D1901" s="115" t="s">
        <v>1242</v>
      </c>
      <c r="E1901" s="115" t="s">
        <v>76</v>
      </c>
      <c r="F1901" s="237"/>
      <c r="H1901" s="115" t="s">
        <v>16</v>
      </c>
      <c r="I1901" t="s">
        <v>199</v>
      </c>
      <c r="U1901"/>
      <c r="V1901" t="s">
        <v>4414</v>
      </c>
      <c r="Y1901" s="115" t="s">
        <v>4308</v>
      </c>
      <c r="AA1901" s="115" t="s">
        <v>4308</v>
      </c>
      <c r="AB1901" s="115" t="s">
        <v>4308</v>
      </c>
      <c r="AC1901" s="115" t="s">
        <v>4308</v>
      </c>
      <c r="AD1901" s="115" t="s">
        <v>4308</v>
      </c>
      <c r="AE1901" s="115" t="s">
        <v>4308</v>
      </c>
      <c r="AF1901" s="115" t="s">
        <v>4308</v>
      </c>
      <c r="AG1901" s="115" t="s">
        <v>4308</v>
      </c>
      <c r="AH1901" s="115" t="s">
        <v>4308</v>
      </c>
    </row>
    <row r="1902" spans="1:35" ht="18" hidden="1" x14ac:dyDescent="0.25">
      <c r="A1902" s="235">
        <v>321863</v>
      </c>
      <c r="B1902" s="235" t="s">
        <v>6290</v>
      </c>
      <c r="C1902" s="235" t="s">
        <v>489</v>
      </c>
      <c r="D1902" s="235" t="s">
        <v>6291</v>
      </c>
      <c r="E1902"/>
      <c r="F1902" s="126"/>
      <c r="G1902" s="236"/>
      <c r="H1902"/>
      <c r="I1902" t="s">
        <v>199</v>
      </c>
      <c r="J1902" s="236"/>
      <c r="K1902"/>
      <c r="L1902"/>
      <c r="M1902"/>
      <c r="N1902"/>
      <c r="O1902"/>
      <c r="P1902"/>
      <c r="Q1902"/>
      <c r="U1902"/>
      <c r="V1902">
        <v>0</v>
      </c>
      <c r="W1902" s="236"/>
      <c r="X1902"/>
      <c r="Y1902"/>
      <c r="Z1902"/>
      <c r="AA1902"/>
      <c r="AB1902"/>
      <c r="AC1902"/>
      <c r="AD1902"/>
      <c r="AE1902"/>
      <c r="AF1902"/>
      <c r="AG1902"/>
      <c r="AH1902" s="115" t="s">
        <v>4308</v>
      </c>
    </row>
    <row r="1903" spans="1:35" hidden="1" x14ac:dyDescent="0.25">
      <c r="A1903">
        <v>321865</v>
      </c>
      <c r="B1903" t="s">
        <v>6292</v>
      </c>
      <c r="C1903" t="s">
        <v>279</v>
      </c>
      <c r="D1903" t="s">
        <v>378</v>
      </c>
      <c r="E1903" t="s">
        <v>77</v>
      </c>
      <c r="F1903" s="126">
        <v>33783</v>
      </c>
      <c r="G1903" t="s">
        <v>18</v>
      </c>
      <c r="H1903" t="s">
        <v>16</v>
      </c>
      <c r="I1903" t="s">
        <v>136</v>
      </c>
      <c r="J1903" t="s">
        <v>1226</v>
      </c>
      <c r="K1903"/>
      <c r="L1903" t="s">
        <v>18</v>
      </c>
      <c r="M1903"/>
      <c r="N1903"/>
      <c r="O1903"/>
      <c r="P1903"/>
      <c r="Q1903"/>
      <c r="U1903"/>
      <c r="V1903" t="s">
        <v>4337</v>
      </c>
      <c r="W1903"/>
      <c r="X1903"/>
      <c r="Y1903"/>
      <c r="Z1903"/>
      <c r="AA1903"/>
      <c r="AB1903"/>
      <c r="AC1903"/>
      <c r="AD1903"/>
      <c r="AE1903"/>
      <c r="AF1903"/>
      <c r="AG1903"/>
    </row>
    <row r="1904" spans="1:35" hidden="1" x14ac:dyDescent="0.25">
      <c r="A1904" s="115">
        <v>321866</v>
      </c>
      <c r="B1904" s="115" t="s">
        <v>2639</v>
      </c>
      <c r="C1904" s="115" t="s">
        <v>454</v>
      </c>
      <c r="D1904" s="115" t="s">
        <v>4005</v>
      </c>
      <c r="E1904" s="115" t="s">
        <v>77</v>
      </c>
      <c r="F1904" s="237">
        <v>34119</v>
      </c>
      <c r="G1904" s="115" t="s">
        <v>18</v>
      </c>
      <c r="H1904" s="115" t="s">
        <v>16</v>
      </c>
      <c r="I1904" t="s">
        <v>199</v>
      </c>
      <c r="J1904" s="115" t="s">
        <v>1226</v>
      </c>
      <c r="L1904" s="115" t="s">
        <v>18</v>
      </c>
      <c r="U1904"/>
      <c r="V1904">
        <v>0</v>
      </c>
    </row>
    <row r="1905" spans="1:35" hidden="1" x14ac:dyDescent="0.25">
      <c r="A1905" s="115">
        <v>321867</v>
      </c>
      <c r="B1905" s="115" t="s">
        <v>3488</v>
      </c>
      <c r="C1905" s="115" t="s">
        <v>2306</v>
      </c>
      <c r="D1905" s="115" t="s">
        <v>281</v>
      </c>
      <c r="E1905" s="115" t="s">
        <v>77</v>
      </c>
      <c r="F1905" s="237">
        <v>33654</v>
      </c>
      <c r="G1905" s="115" t="s">
        <v>18</v>
      </c>
      <c r="H1905" s="115" t="s">
        <v>16</v>
      </c>
      <c r="I1905" t="s">
        <v>199</v>
      </c>
      <c r="J1905" s="115" t="s">
        <v>1226</v>
      </c>
      <c r="L1905" s="115" t="s">
        <v>18</v>
      </c>
      <c r="U1905"/>
      <c r="V1905" t="s">
        <v>4414</v>
      </c>
      <c r="AE1905" s="115" t="s">
        <v>4308</v>
      </c>
      <c r="AF1905" s="115" t="s">
        <v>4308</v>
      </c>
      <c r="AG1905" s="115" t="s">
        <v>4308</v>
      </c>
      <c r="AH1905" s="115" t="s">
        <v>4308</v>
      </c>
    </row>
    <row r="1906" spans="1:35" ht="18" hidden="1" x14ac:dyDescent="0.25">
      <c r="A1906" s="235">
        <v>321877</v>
      </c>
      <c r="B1906" s="235" t="s">
        <v>6293</v>
      </c>
      <c r="C1906" s="235" t="s">
        <v>664</v>
      </c>
      <c r="D1906" s="235" t="s">
        <v>6294</v>
      </c>
      <c r="E1906"/>
      <c r="F1906" s="126"/>
      <c r="G1906" s="236"/>
      <c r="H1906"/>
      <c r="I1906" t="s">
        <v>199</v>
      </c>
      <c r="J1906" s="236"/>
      <c r="K1906"/>
      <c r="L1906"/>
      <c r="M1906"/>
      <c r="N1906"/>
      <c r="O1906"/>
      <c r="P1906"/>
      <c r="Q1906"/>
      <c r="U1906"/>
      <c r="V1906">
        <v>0</v>
      </c>
      <c r="W1906" s="236"/>
      <c r="X1906"/>
      <c r="Y1906"/>
      <c r="Z1906"/>
      <c r="AA1906"/>
      <c r="AB1906"/>
      <c r="AC1906"/>
      <c r="AD1906"/>
      <c r="AE1906"/>
      <c r="AF1906"/>
      <c r="AG1906"/>
      <c r="AH1906" s="115" t="s">
        <v>4308</v>
      </c>
    </row>
    <row r="1907" spans="1:35" ht="18" hidden="1" x14ac:dyDescent="0.25">
      <c r="A1907" s="235">
        <v>321890</v>
      </c>
      <c r="B1907" s="235" t="s">
        <v>6295</v>
      </c>
      <c r="C1907" s="235" t="s">
        <v>288</v>
      </c>
      <c r="D1907" s="235" t="s">
        <v>1242</v>
      </c>
      <c r="E1907"/>
      <c r="F1907" s="126"/>
      <c r="G1907" s="236"/>
      <c r="H1907"/>
      <c r="I1907" t="s">
        <v>136</v>
      </c>
      <c r="J1907" s="236"/>
      <c r="K1907"/>
      <c r="L1907"/>
      <c r="M1907"/>
      <c r="N1907"/>
      <c r="O1907"/>
      <c r="P1907"/>
      <c r="Q1907"/>
      <c r="U1907"/>
      <c r="V1907" t="s">
        <v>4335</v>
      </c>
      <c r="W1907" s="236"/>
      <c r="X1907"/>
      <c r="Y1907"/>
      <c r="Z1907"/>
      <c r="AA1907"/>
      <c r="AB1907"/>
      <c r="AC1907"/>
      <c r="AD1907"/>
      <c r="AE1907"/>
      <c r="AF1907"/>
      <c r="AG1907"/>
      <c r="AH1907" s="115" t="s">
        <v>4308</v>
      </c>
    </row>
    <row r="1908" spans="1:35" hidden="1" x14ac:dyDescent="0.25">
      <c r="A1908">
        <v>321892</v>
      </c>
      <c r="B1908" t="s">
        <v>6296</v>
      </c>
      <c r="C1908" t="s">
        <v>495</v>
      </c>
      <c r="D1908" t="s">
        <v>1126</v>
      </c>
      <c r="E1908"/>
      <c r="F1908" s="126"/>
      <c r="G1908"/>
      <c r="H1908"/>
      <c r="I1908" t="s">
        <v>136</v>
      </c>
      <c r="J1908"/>
      <c r="K1908"/>
      <c r="L1908"/>
      <c r="M1908"/>
      <c r="N1908"/>
      <c r="O1908"/>
      <c r="P1908"/>
      <c r="Q1908"/>
      <c r="U1908"/>
      <c r="V1908" t="s">
        <v>4335</v>
      </c>
      <c r="W1908"/>
      <c r="X1908"/>
      <c r="Y1908"/>
      <c r="Z1908"/>
      <c r="AA1908"/>
      <c r="AB1908"/>
      <c r="AC1908"/>
      <c r="AD1908"/>
      <c r="AE1908"/>
      <c r="AF1908"/>
      <c r="AG1908"/>
      <c r="AH1908" s="115" t="s">
        <v>4308</v>
      </c>
    </row>
    <row r="1909" spans="1:35" hidden="1" x14ac:dyDescent="0.25">
      <c r="A1909" s="115">
        <v>321894</v>
      </c>
      <c r="B1909" s="115" t="s">
        <v>2269</v>
      </c>
      <c r="C1909" s="115" t="s">
        <v>624</v>
      </c>
      <c r="D1909" s="115" t="s">
        <v>471</v>
      </c>
      <c r="E1909" s="115" t="s">
        <v>77</v>
      </c>
      <c r="F1909" s="237">
        <v>24838</v>
      </c>
      <c r="G1909" s="115" t="s">
        <v>18</v>
      </c>
      <c r="H1909" s="115" t="s">
        <v>16</v>
      </c>
      <c r="I1909" t="s">
        <v>199</v>
      </c>
      <c r="J1909" s="115" t="s">
        <v>15</v>
      </c>
      <c r="L1909" s="115" t="s">
        <v>18</v>
      </c>
      <c r="U1909"/>
      <c r="V1909" t="s">
        <v>16623</v>
      </c>
    </row>
    <row r="1910" spans="1:35" ht="18" x14ac:dyDescent="0.25">
      <c r="A1910" s="235">
        <v>321902</v>
      </c>
      <c r="B1910" s="235" t="s">
        <v>6297</v>
      </c>
      <c r="C1910" s="235" t="s">
        <v>515</v>
      </c>
      <c r="D1910" s="235" t="s">
        <v>1242</v>
      </c>
      <c r="E1910"/>
      <c r="F1910" s="126"/>
      <c r="G1910" s="236"/>
      <c r="H1910"/>
      <c r="I1910" t="s">
        <v>107</v>
      </c>
      <c r="J1910" s="236"/>
      <c r="K1910"/>
      <c r="L1910"/>
      <c r="M1910"/>
      <c r="N1910"/>
      <c r="O1910"/>
      <c r="P1910"/>
      <c r="Q1910"/>
      <c r="U1910"/>
      <c r="V1910" t="s">
        <v>4335</v>
      </c>
      <c r="W1910" s="236"/>
      <c r="X1910"/>
      <c r="Y1910"/>
      <c r="Z1910"/>
      <c r="AA1910"/>
      <c r="AB1910"/>
      <c r="AC1910"/>
      <c r="AD1910"/>
      <c r="AE1910"/>
      <c r="AF1910"/>
      <c r="AG1910"/>
      <c r="AH1910" s="115" t="s">
        <v>4308</v>
      </c>
      <c r="AI1910" s="115" t="e">
        <f>VLOOKUP(A1910,'[2]دراسات قانونية'!$A$3:$E$600,1,0)</f>
        <v>#N/A</v>
      </c>
    </row>
    <row r="1911" spans="1:35" ht="18" x14ac:dyDescent="0.25">
      <c r="A1911" s="235">
        <v>321912</v>
      </c>
      <c r="B1911" s="235" t="s">
        <v>6298</v>
      </c>
      <c r="C1911" s="235" t="s">
        <v>882</v>
      </c>
      <c r="D1911" s="235" t="s">
        <v>392</v>
      </c>
      <c r="E1911"/>
      <c r="F1911" s="126"/>
      <c r="G1911" s="236"/>
      <c r="H1911"/>
      <c r="I1911" t="s">
        <v>107</v>
      </c>
      <c r="J1911" s="236"/>
      <c r="K1911"/>
      <c r="L1911"/>
      <c r="M1911"/>
      <c r="N1911"/>
      <c r="O1911"/>
      <c r="P1911"/>
      <c r="Q1911"/>
      <c r="U1911"/>
      <c r="V1911" t="s">
        <v>4335</v>
      </c>
      <c r="W1911" s="236"/>
      <c r="X1911"/>
      <c r="Y1911"/>
      <c r="Z1911"/>
      <c r="AA1911"/>
      <c r="AB1911"/>
      <c r="AC1911"/>
      <c r="AD1911"/>
      <c r="AE1911"/>
      <c r="AF1911"/>
      <c r="AG1911"/>
      <c r="AH1911" s="115" t="s">
        <v>4308</v>
      </c>
      <c r="AI1911" s="115" t="e">
        <f>VLOOKUP(A1911,'[2]دراسات قانونية'!$A$3:$E$600,1,0)</f>
        <v>#N/A</v>
      </c>
    </row>
    <row r="1912" spans="1:35" hidden="1" x14ac:dyDescent="0.25">
      <c r="A1912">
        <v>321922</v>
      </c>
      <c r="B1912" t="s">
        <v>6299</v>
      </c>
      <c r="C1912" t="s">
        <v>219</v>
      </c>
      <c r="D1912" t="s">
        <v>284</v>
      </c>
      <c r="E1912" t="s">
        <v>76</v>
      </c>
      <c r="F1912" s="126">
        <v>34066</v>
      </c>
      <c r="G1912" t="s">
        <v>1527</v>
      </c>
      <c r="H1912" t="s">
        <v>16</v>
      </c>
      <c r="I1912" t="s">
        <v>136</v>
      </c>
      <c r="J1912" t="s">
        <v>15</v>
      </c>
      <c r="K1912"/>
      <c r="L1912" t="s">
        <v>70</v>
      </c>
      <c r="M1912"/>
      <c r="N1912"/>
      <c r="O1912"/>
      <c r="P1912"/>
      <c r="Q1912"/>
      <c r="U1912"/>
      <c r="V1912" t="s">
        <v>4336</v>
      </c>
      <c r="W1912"/>
      <c r="X1912"/>
      <c r="Y1912"/>
      <c r="Z1912"/>
      <c r="AA1912"/>
      <c r="AB1912"/>
      <c r="AC1912"/>
      <c r="AD1912"/>
      <c r="AE1912" t="s">
        <v>4308</v>
      </c>
      <c r="AF1912" t="s">
        <v>4308</v>
      </c>
      <c r="AG1912" t="s">
        <v>4308</v>
      </c>
      <c r="AH1912" s="115" t="s">
        <v>4308</v>
      </c>
    </row>
    <row r="1913" spans="1:35" hidden="1" x14ac:dyDescent="0.25">
      <c r="A1913" s="115">
        <v>321935</v>
      </c>
      <c r="B1913" s="115" t="s">
        <v>1998</v>
      </c>
      <c r="C1913" s="115" t="s">
        <v>339</v>
      </c>
      <c r="D1913" s="115" t="s">
        <v>1868</v>
      </c>
      <c r="E1913" s="115" t="s">
        <v>76</v>
      </c>
      <c r="F1913" s="237">
        <v>34335</v>
      </c>
      <c r="G1913" s="115" t="s">
        <v>3008</v>
      </c>
      <c r="H1913" s="115" t="s">
        <v>16</v>
      </c>
      <c r="I1913" t="s">
        <v>199</v>
      </c>
      <c r="J1913" s="115" t="s">
        <v>1226</v>
      </c>
      <c r="L1913" s="115" t="s">
        <v>55</v>
      </c>
      <c r="U1913"/>
      <c r="V1913">
        <v>0</v>
      </c>
      <c r="AH1913" s="115" t="s">
        <v>4308</v>
      </c>
    </row>
    <row r="1914" spans="1:35" ht="18" hidden="1" x14ac:dyDescent="0.25">
      <c r="A1914" s="235">
        <v>321936</v>
      </c>
      <c r="B1914" s="235" t="s">
        <v>6300</v>
      </c>
      <c r="C1914" s="235" t="s">
        <v>360</v>
      </c>
      <c r="D1914" s="235" t="s">
        <v>1242</v>
      </c>
      <c r="E1914"/>
      <c r="F1914" s="126"/>
      <c r="G1914" s="236"/>
      <c r="H1914"/>
      <c r="I1914" t="s">
        <v>129</v>
      </c>
      <c r="J1914" s="236"/>
      <c r="K1914"/>
      <c r="L1914"/>
      <c r="M1914"/>
      <c r="N1914"/>
      <c r="O1914"/>
      <c r="P1914"/>
      <c r="Q1914"/>
      <c r="U1914"/>
      <c r="V1914" t="s">
        <v>4335</v>
      </c>
      <c r="W1914" s="236"/>
      <c r="X1914"/>
      <c r="Y1914"/>
      <c r="Z1914"/>
      <c r="AA1914"/>
      <c r="AB1914"/>
      <c r="AC1914"/>
      <c r="AD1914"/>
      <c r="AE1914"/>
      <c r="AF1914"/>
      <c r="AG1914"/>
      <c r="AH1914" s="115" t="s">
        <v>4308</v>
      </c>
    </row>
    <row r="1915" spans="1:35" ht="18" hidden="1" x14ac:dyDescent="0.25">
      <c r="A1915" s="235">
        <v>321944</v>
      </c>
      <c r="B1915" s="235" t="s">
        <v>6301</v>
      </c>
      <c r="C1915" s="235" t="s">
        <v>227</v>
      </c>
      <c r="D1915" s="235" t="s">
        <v>1242</v>
      </c>
      <c r="E1915"/>
      <c r="F1915" s="126"/>
      <c r="G1915" s="236"/>
      <c r="H1915"/>
      <c r="I1915" t="s">
        <v>199</v>
      </c>
      <c r="J1915" s="236"/>
      <c r="K1915"/>
      <c r="L1915"/>
      <c r="M1915"/>
      <c r="N1915"/>
      <c r="O1915"/>
      <c r="P1915"/>
      <c r="Q1915"/>
      <c r="U1915"/>
      <c r="V1915" t="s">
        <v>4335</v>
      </c>
      <c r="W1915" s="236"/>
      <c r="X1915"/>
      <c r="Y1915"/>
      <c r="Z1915"/>
      <c r="AA1915"/>
      <c r="AB1915"/>
      <c r="AC1915"/>
      <c r="AD1915"/>
      <c r="AE1915"/>
      <c r="AF1915"/>
      <c r="AG1915"/>
      <c r="AH1915" s="115" t="s">
        <v>4308</v>
      </c>
    </row>
    <row r="1916" spans="1:35" ht="18" hidden="1" x14ac:dyDescent="0.25">
      <c r="A1916" s="235">
        <v>321949</v>
      </c>
      <c r="B1916" s="235" t="s">
        <v>6302</v>
      </c>
      <c r="C1916" s="235" t="s">
        <v>574</v>
      </c>
      <c r="D1916" s="235" t="s">
        <v>1242</v>
      </c>
      <c r="E1916"/>
      <c r="F1916" s="126"/>
      <c r="G1916" s="236"/>
      <c r="H1916"/>
      <c r="I1916" t="s">
        <v>129</v>
      </c>
      <c r="J1916" s="236"/>
      <c r="K1916"/>
      <c r="L1916"/>
      <c r="M1916"/>
      <c r="N1916"/>
      <c r="O1916"/>
      <c r="P1916"/>
      <c r="Q1916"/>
      <c r="U1916"/>
      <c r="V1916" t="s">
        <v>4335</v>
      </c>
      <c r="W1916" s="236"/>
      <c r="X1916"/>
      <c r="Y1916"/>
      <c r="Z1916"/>
      <c r="AA1916"/>
      <c r="AB1916"/>
      <c r="AC1916"/>
      <c r="AD1916"/>
      <c r="AE1916"/>
      <c r="AF1916"/>
      <c r="AG1916"/>
      <c r="AH1916" s="115" t="s">
        <v>4308</v>
      </c>
    </row>
    <row r="1917" spans="1:35" ht="18" hidden="1" x14ac:dyDescent="0.25">
      <c r="A1917" s="235">
        <v>321962</v>
      </c>
      <c r="B1917" s="235" t="s">
        <v>6303</v>
      </c>
      <c r="C1917" s="235" t="s">
        <v>285</v>
      </c>
      <c r="D1917" s="235" t="s">
        <v>1242</v>
      </c>
      <c r="E1917"/>
      <c r="F1917" s="126"/>
      <c r="G1917" s="236"/>
      <c r="H1917"/>
      <c r="I1917" t="s">
        <v>129</v>
      </c>
      <c r="J1917" s="236"/>
      <c r="K1917"/>
      <c r="L1917"/>
      <c r="M1917"/>
      <c r="N1917"/>
      <c r="O1917"/>
      <c r="P1917"/>
      <c r="Q1917"/>
      <c r="U1917"/>
      <c r="V1917" t="s">
        <v>4335</v>
      </c>
      <c r="W1917" s="236"/>
      <c r="X1917"/>
      <c r="Y1917"/>
      <c r="Z1917"/>
      <c r="AA1917"/>
      <c r="AB1917"/>
      <c r="AC1917"/>
      <c r="AD1917"/>
      <c r="AE1917"/>
      <c r="AF1917"/>
      <c r="AG1917"/>
      <c r="AH1917" s="115" t="s">
        <v>4308</v>
      </c>
    </row>
    <row r="1918" spans="1:35" ht="18" hidden="1" x14ac:dyDescent="0.25">
      <c r="A1918" s="235">
        <v>321966</v>
      </c>
      <c r="B1918" s="235" t="s">
        <v>6304</v>
      </c>
      <c r="C1918" s="235" t="s">
        <v>593</v>
      </c>
      <c r="D1918" s="235" t="s">
        <v>1242</v>
      </c>
      <c r="E1918"/>
      <c r="F1918" s="126"/>
      <c r="G1918" s="236"/>
      <c r="H1918"/>
      <c r="I1918" t="s">
        <v>199</v>
      </c>
      <c r="J1918" s="236"/>
      <c r="K1918"/>
      <c r="L1918"/>
      <c r="M1918"/>
      <c r="N1918"/>
      <c r="O1918"/>
      <c r="P1918"/>
      <c r="Q1918"/>
      <c r="U1918"/>
      <c r="V1918">
        <v>0</v>
      </c>
      <c r="W1918" s="236"/>
      <c r="X1918"/>
      <c r="Y1918"/>
      <c r="Z1918"/>
      <c r="AA1918"/>
      <c r="AB1918"/>
      <c r="AC1918"/>
      <c r="AD1918"/>
      <c r="AE1918"/>
      <c r="AF1918"/>
      <c r="AG1918"/>
      <c r="AH1918" s="115" t="s">
        <v>4308</v>
      </c>
    </row>
    <row r="1919" spans="1:35" hidden="1" x14ac:dyDescent="0.25">
      <c r="A1919">
        <v>321968</v>
      </c>
      <c r="B1919" t="s">
        <v>6305</v>
      </c>
      <c r="C1919" t="s">
        <v>530</v>
      </c>
      <c r="D1919" t="s">
        <v>366</v>
      </c>
      <c r="E1919" t="s">
        <v>77</v>
      </c>
      <c r="F1919" s="126">
        <v>34335</v>
      </c>
      <c r="G1919" t="s">
        <v>879</v>
      </c>
      <c r="H1919" t="s">
        <v>16</v>
      </c>
      <c r="I1919" t="s">
        <v>129</v>
      </c>
      <c r="J1919"/>
      <c r="K1919"/>
      <c r="L1919"/>
      <c r="M1919"/>
      <c r="N1919"/>
      <c r="O1919"/>
      <c r="P1919"/>
      <c r="Q1919"/>
      <c r="U1919"/>
      <c r="V1919" t="s">
        <v>4336</v>
      </c>
      <c r="W1919"/>
      <c r="X1919"/>
      <c r="Y1919"/>
      <c r="Z1919"/>
      <c r="AA1919"/>
      <c r="AB1919" t="s">
        <v>4308</v>
      </c>
      <c r="AC1919" t="s">
        <v>4308</v>
      </c>
      <c r="AD1919" t="s">
        <v>4308</v>
      </c>
      <c r="AE1919" t="s">
        <v>4308</v>
      </c>
      <c r="AF1919" t="s">
        <v>4308</v>
      </c>
      <c r="AG1919" t="s">
        <v>4308</v>
      </c>
      <c r="AH1919" s="115" t="s">
        <v>4308</v>
      </c>
    </row>
    <row r="1920" spans="1:35" hidden="1" x14ac:dyDescent="0.25">
      <c r="A1920" s="115">
        <v>321979</v>
      </c>
      <c r="B1920" s="115" t="s">
        <v>1328</v>
      </c>
      <c r="C1920" s="115" t="s">
        <v>227</v>
      </c>
      <c r="D1920" s="115" t="s">
        <v>672</v>
      </c>
      <c r="E1920" s="115" t="s">
        <v>77</v>
      </c>
      <c r="F1920" s="237">
        <v>29011</v>
      </c>
      <c r="G1920" s="115" t="s">
        <v>1329</v>
      </c>
      <c r="H1920" s="115" t="s">
        <v>16</v>
      </c>
      <c r="I1920" t="s">
        <v>199</v>
      </c>
      <c r="J1920" s="115" t="s">
        <v>15</v>
      </c>
      <c r="L1920" s="115" t="s">
        <v>40</v>
      </c>
      <c r="U1920"/>
      <c r="V1920" t="s">
        <v>4334</v>
      </c>
    </row>
    <row r="1921" spans="1:35" ht="18" hidden="1" x14ac:dyDescent="0.25">
      <c r="A1921" s="235">
        <v>321980</v>
      </c>
      <c r="B1921" s="235" t="s">
        <v>6306</v>
      </c>
      <c r="C1921" s="235" t="s">
        <v>384</v>
      </c>
      <c r="D1921" s="235" t="s">
        <v>1242</v>
      </c>
      <c r="E1921"/>
      <c r="F1921" s="126"/>
      <c r="G1921" s="236"/>
      <c r="H1921"/>
      <c r="I1921" t="s">
        <v>136</v>
      </c>
      <c r="J1921" s="236"/>
      <c r="K1921"/>
      <c r="L1921"/>
      <c r="M1921"/>
      <c r="N1921"/>
      <c r="O1921"/>
      <c r="P1921"/>
      <c r="Q1921"/>
      <c r="U1921"/>
      <c r="V1921" t="s">
        <v>4334</v>
      </c>
      <c r="W1921" s="236"/>
      <c r="X1921"/>
      <c r="Y1921"/>
      <c r="Z1921"/>
      <c r="AA1921"/>
      <c r="AB1921"/>
      <c r="AC1921"/>
      <c r="AD1921"/>
      <c r="AE1921"/>
      <c r="AF1921"/>
      <c r="AG1921"/>
      <c r="AH1921" s="115" t="s">
        <v>4308</v>
      </c>
    </row>
    <row r="1922" spans="1:35" ht="18" x14ac:dyDescent="0.25">
      <c r="A1922" s="235">
        <v>321981</v>
      </c>
      <c r="B1922" s="235" t="s">
        <v>6307</v>
      </c>
      <c r="C1922" s="235" t="s">
        <v>6308</v>
      </c>
      <c r="D1922" s="235" t="s">
        <v>433</v>
      </c>
      <c r="E1922"/>
      <c r="F1922" s="126"/>
      <c r="G1922" s="236"/>
      <c r="H1922"/>
      <c r="I1922" t="s">
        <v>107</v>
      </c>
      <c r="J1922" s="236"/>
      <c r="K1922"/>
      <c r="L1922"/>
      <c r="M1922"/>
      <c r="N1922"/>
      <c r="O1922"/>
      <c r="P1922"/>
      <c r="Q1922"/>
      <c r="U1922"/>
      <c r="V1922">
        <v>0</v>
      </c>
      <c r="W1922" s="236"/>
      <c r="X1922"/>
      <c r="Y1922"/>
      <c r="Z1922"/>
      <c r="AA1922"/>
      <c r="AB1922"/>
      <c r="AC1922"/>
      <c r="AD1922"/>
      <c r="AE1922"/>
      <c r="AF1922"/>
      <c r="AG1922"/>
      <c r="AH1922" s="115" t="s">
        <v>4308</v>
      </c>
      <c r="AI1922" s="115" t="e">
        <f>VLOOKUP(A1922,'[2]دراسات قانونية'!$A$3:$E$600,1,0)</f>
        <v>#N/A</v>
      </c>
    </row>
    <row r="1923" spans="1:35" ht="18" hidden="1" x14ac:dyDescent="0.25">
      <c r="A1923" s="235">
        <v>321992</v>
      </c>
      <c r="B1923" s="235" t="s">
        <v>6309</v>
      </c>
      <c r="C1923" s="235" t="s">
        <v>539</v>
      </c>
      <c r="D1923" s="235" t="s">
        <v>536</v>
      </c>
      <c r="E1923"/>
      <c r="F1923" s="126"/>
      <c r="G1923" s="236"/>
      <c r="H1923"/>
      <c r="I1923" t="s">
        <v>129</v>
      </c>
      <c r="J1923" s="236"/>
      <c r="K1923"/>
      <c r="L1923"/>
      <c r="M1923"/>
      <c r="N1923"/>
      <c r="O1923"/>
      <c r="P1923"/>
      <c r="Q1923"/>
      <c r="U1923"/>
      <c r="V1923" t="s">
        <v>4335</v>
      </c>
      <c r="W1923" s="236"/>
      <c r="X1923"/>
      <c r="Y1923"/>
      <c r="Z1923"/>
      <c r="AA1923"/>
      <c r="AB1923"/>
      <c r="AC1923"/>
      <c r="AD1923"/>
      <c r="AE1923"/>
      <c r="AF1923"/>
      <c r="AG1923"/>
      <c r="AH1923" s="115" t="s">
        <v>4308</v>
      </c>
    </row>
    <row r="1924" spans="1:35" hidden="1" x14ac:dyDescent="0.25">
      <c r="A1924">
        <v>322001</v>
      </c>
      <c r="B1924" t="s">
        <v>6310</v>
      </c>
      <c r="C1924" t="s">
        <v>377</v>
      </c>
      <c r="D1924"/>
      <c r="E1924" t="s">
        <v>77</v>
      </c>
      <c r="F1924" s="126">
        <v>26177</v>
      </c>
      <c r="G1924" t="s">
        <v>666</v>
      </c>
      <c r="H1924" t="s">
        <v>16</v>
      </c>
      <c r="I1924" t="s">
        <v>136</v>
      </c>
      <c r="J1924"/>
      <c r="K1924"/>
      <c r="L1924"/>
      <c r="M1924"/>
      <c r="N1924"/>
      <c r="O1924"/>
      <c r="P1924"/>
      <c r="Q1924"/>
      <c r="U1924"/>
      <c r="V1924" t="s">
        <v>4414</v>
      </c>
      <c r="W1924"/>
      <c r="X1924"/>
      <c r="Y1924"/>
      <c r="Z1924"/>
      <c r="AA1924"/>
      <c r="AB1924"/>
      <c r="AC1924" t="s">
        <v>4308</v>
      </c>
      <c r="AD1924" t="s">
        <v>4308</v>
      </c>
      <c r="AE1924" t="s">
        <v>4308</v>
      </c>
      <c r="AF1924" t="s">
        <v>4308</v>
      </c>
      <c r="AG1924" t="s">
        <v>4308</v>
      </c>
      <c r="AH1924" s="115" t="s">
        <v>4308</v>
      </c>
    </row>
    <row r="1925" spans="1:35" ht="18" hidden="1" x14ac:dyDescent="0.25">
      <c r="A1925" s="235">
        <v>322007</v>
      </c>
      <c r="B1925" s="235" t="s">
        <v>6311</v>
      </c>
      <c r="C1925" s="235" t="s">
        <v>303</v>
      </c>
      <c r="D1925" s="235" t="s">
        <v>1242</v>
      </c>
      <c r="E1925"/>
      <c r="F1925" s="126"/>
      <c r="G1925" s="236"/>
      <c r="H1925"/>
      <c r="I1925" t="s">
        <v>129</v>
      </c>
      <c r="J1925" s="236"/>
      <c r="K1925"/>
      <c r="L1925"/>
      <c r="M1925"/>
      <c r="N1925"/>
      <c r="O1925"/>
      <c r="P1925"/>
      <c r="Q1925"/>
      <c r="U1925"/>
      <c r="V1925" t="s">
        <v>4337</v>
      </c>
      <c r="W1925" s="236"/>
      <c r="X1925"/>
      <c r="Y1925"/>
      <c r="Z1925"/>
      <c r="AA1925"/>
      <c r="AB1925"/>
      <c r="AC1925"/>
      <c r="AD1925"/>
      <c r="AE1925"/>
      <c r="AF1925"/>
      <c r="AG1925"/>
      <c r="AH1925" s="115" t="s">
        <v>4308</v>
      </c>
    </row>
    <row r="1926" spans="1:35" ht="18" hidden="1" x14ac:dyDescent="0.25">
      <c r="A1926" s="235">
        <v>322020</v>
      </c>
      <c r="B1926" s="235" t="s">
        <v>6312</v>
      </c>
      <c r="C1926" s="235" t="s">
        <v>219</v>
      </c>
      <c r="D1926" s="235" t="s">
        <v>1242</v>
      </c>
      <c r="E1926"/>
      <c r="F1926" s="126"/>
      <c r="G1926" s="236"/>
      <c r="H1926"/>
      <c r="I1926" t="s">
        <v>129</v>
      </c>
      <c r="J1926" s="236"/>
      <c r="K1926"/>
      <c r="L1926"/>
      <c r="M1926"/>
      <c r="N1926"/>
      <c r="O1926"/>
      <c r="P1926"/>
      <c r="Q1926"/>
      <c r="U1926"/>
      <c r="V1926" t="s">
        <v>4334</v>
      </c>
      <c r="W1926" s="236"/>
      <c r="X1926"/>
      <c r="Y1926"/>
      <c r="Z1926"/>
      <c r="AA1926"/>
      <c r="AB1926"/>
      <c r="AC1926"/>
      <c r="AD1926"/>
      <c r="AE1926"/>
      <c r="AF1926"/>
      <c r="AG1926"/>
      <c r="AH1926" s="115" t="s">
        <v>4308</v>
      </c>
    </row>
    <row r="1927" spans="1:35" ht="18" x14ac:dyDescent="0.25">
      <c r="A1927" s="235">
        <v>322023</v>
      </c>
      <c r="B1927" s="235" t="s">
        <v>6313</v>
      </c>
      <c r="C1927" s="235" t="s">
        <v>244</v>
      </c>
      <c r="D1927" s="235" t="s">
        <v>320</v>
      </c>
      <c r="E1927"/>
      <c r="F1927" s="126"/>
      <c r="G1927" s="236"/>
      <c r="H1927"/>
      <c r="I1927" t="s">
        <v>107</v>
      </c>
      <c r="J1927" s="236"/>
      <c r="K1927"/>
      <c r="L1927"/>
      <c r="M1927"/>
      <c r="N1927"/>
      <c r="O1927"/>
      <c r="P1927"/>
      <c r="Q1927"/>
      <c r="U1927"/>
      <c r="V1927" t="s">
        <v>4335</v>
      </c>
      <c r="W1927" s="236"/>
      <c r="X1927"/>
      <c r="Y1927"/>
      <c r="Z1927"/>
      <c r="AA1927"/>
      <c r="AB1927"/>
      <c r="AC1927"/>
      <c r="AD1927"/>
      <c r="AE1927"/>
      <c r="AF1927"/>
      <c r="AG1927"/>
      <c r="AH1927" s="115" t="s">
        <v>4308</v>
      </c>
      <c r="AI1927" s="115" t="e">
        <f>VLOOKUP(A1927,'[2]دراسات قانونية'!$A$3:$E$600,1,0)</f>
        <v>#N/A</v>
      </c>
    </row>
    <row r="1928" spans="1:35" hidden="1" x14ac:dyDescent="0.25">
      <c r="A1928">
        <v>322024</v>
      </c>
      <c r="B1928" t="s">
        <v>6314</v>
      </c>
      <c r="C1928" t="s">
        <v>244</v>
      </c>
      <c r="D1928" t="s">
        <v>435</v>
      </c>
      <c r="E1928" t="s">
        <v>76</v>
      </c>
      <c r="F1928" s="126">
        <v>34066</v>
      </c>
      <c r="G1928" t="s">
        <v>37</v>
      </c>
      <c r="H1928" t="s">
        <v>16</v>
      </c>
      <c r="I1928" t="s">
        <v>136</v>
      </c>
      <c r="J1928" t="s">
        <v>1226</v>
      </c>
      <c r="K1928"/>
      <c r="L1928" t="s">
        <v>37</v>
      </c>
      <c r="M1928"/>
      <c r="N1928"/>
      <c r="O1928"/>
      <c r="P1928"/>
      <c r="Q1928"/>
      <c r="U1928"/>
      <c r="V1928">
        <v>0</v>
      </c>
      <c r="W1928"/>
      <c r="X1928"/>
      <c r="Y1928"/>
      <c r="Z1928"/>
      <c r="AA1928"/>
      <c r="AB1928"/>
      <c r="AC1928"/>
      <c r="AD1928"/>
      <c r="AE1928"/>
      <c r="AF1928" t="s">
        <v>4308</v>
      </c>
      <c r="AG1928" t="s">
        <v>4308</v>
      </c>
      <c r="AH1928" s="115" t="s">
        <v>4308</v>
      </c>
    </row>
    <row r="1929" spans="1:35" hidden="1" x14ac:dyDescent="0.25">
      <c r="A1929">
        <v>322026</v>
      </c>
      <c r="B1929" t="s">
        <v>6315</v>
      </c>
      <c r="C1929" t="s">
        <v>6316</v>
      </c>
      <c r="D1929" t="s">
        <v>1242</v>
      </c>
      <c r="E1929" t="s">
        <v>76</v>
      </c>
      <c r="F1929" s="126"/>
      <c r="G1929"/>
      <c r="H1929" t="s">
        <v>16</v>
      </c>
      <c r="I1929" t="s">
        <v>129</v>
      </c>
      <c r="J1929"/>
      <c r="K1929"/>
      <c r="L1929"/>
      <c r="M1929"/>
      <c r="N1929"/>
      <c r="O1929"/>
      <c r="P1929"/>
      <c r="Q1929"/>
      <c r="U1929"/>
      <c r="V1929" t="s">
        <v>4424</v>
      </c>
      <c r="W1929" t="s">
        <v>4308</v>
      </c>
      <c r="X1929"/>
      <c r="Y1929" t="s">
        <v>4308</v>
      </c>
      <c r="Z1929" t="s">
        <v>4308</v>
      </c>
      <c r="AA1929" t="s">
        <v>4308</v>
      </c>
      <c r="AB1929" t="s">
        <v>4308</v>
      </c>
      <c r="AC1929" t="s">
        <v>4308</v>
      </c>
      <c r="AD1929" t="s">
        <v>4308</v>
      </c>
      <c r="AE1929" t="s">
        <v>4308</v>
      </c>
      <c r="AF1929" t="s">
        <v>4308</v>
      </c>
      <c r="AG1929" t="s">
        <v>4308</v>
      </c>
      <c r="AH1929" s="115" t="s">
        <v>4308</v>
      </c>
    </row>
    <row r="1930" spans="1:35" hidden="1" x14ac:dyDescent="0.25">
      <c r="A1930">
        <v>322034</v>
      </c>
      <c r="B1930" t="s">
        <v>6317</v>
      </c>
      <c r="C1930" t="s">
        <v>244</v>
      </c>
      <c r="D1930" t="s">
        <v>1089</v>
      </c>
      <c r="E1930" t="s">
        <v>76</v>
      </c>
      <c r="F1930" s="126">
        <v>34105</v>
      </c>
      <c r="G1930" t="s">
        <v>666</v>
      </c>
      <c r="H1930" t="s">
        <v>16</v>
      </c>
      <c r="I1930" t="s">
        <v>136</v>
      </c>
      <c r="J1930"/>
      <c r="K1930"/>
      <c r="L1930"/>
      <c r="M1930"/>
      <c r="N1930"/>
      <c r="O1930"/>
      <c r="P1930"/>
      <c r="Q1930"/>
      <c r="U1930"/>
      <c r="V1930" t="s">
        <v>16623</v>
      </c>
      <c r="W1930"/>
      <c r="X1930"/>
      <c r="Y1930"/>
      <c r="Z1930"/>
      <c r="AA1930"/>
      <c r="AB1930"/>
      <c r="AC1930"/>
      <c r="AD1930" t="s">
        <v>4308</v>
      </c>
      <c r="AE1930" t="s">
        <v>4308</v>
      </c>
      <c r="AF1930" t="s">
        <v>4308</v>
      </c>
      <c r="AG1930" t="s">
        <v>4308</v>
      </c>
      <c r="AH1930" s="115" t="s">
        <v>4308</v>
      </c>
    </row>
    <row r="1931" spans="1:35" ht="18" x14ac:dyDescent="0.25">
      <c r="A1931" s="235">
        <v>322038</v>
      </c>
      <c r="B1931" s="235" t="s">
        <v>6318</v>
      </c>
      <c r="C1931" s="235" t="s">
        <v>244</v>
      </c>
      <c r="D1931" s="235" t="s">
        <v>404</v>
      </c>
      <c r="E1931"/>
      <c r="F1931" s="126"/>
      <c r="G1931" s="236"/>
      <c r="H1931"/>
      <c r="I1931" t="s">
        <v>107</v>
      </c>
      <c r="J1931" s="236"/>
      <c r="K1931"/>
      <c r="L1931"/>
      <c r="M1931"/>
      <c r="N1931"/>
      <c r="O1931"/>
      <c r="P1931"/>
      <c r="Q1931"/>
      <c r="U1931"/>
      <c r="V1931" t="s">
        <v>4337</v>
      </c>
      <c r="W1931" s="236"/>
      <c r="X1931"/>
      <c r="Y1931"/>
      <c r="Z1931"/>
      <c r="AA1931"/>
      <c r="AB1931"/>
      <c r="AC1931"/>
      <c r="AD1931"/>
      <c r="AE1931"/>
      <c r="AF1931"/>
      <c r="AG1931"/>
      <c r="AH1931" s="115" t="s">
        <v>4308</v>
      </c>
      <c r="AI1931" s="115" t="e">
        <f>VLOOKUP(A1931,'[2]دراسات قانونية'!$A$3:$E$600,1,0)</f>
        <v>#N/A</v>
      </c>
    </row>
    <row r="1932" spans="1:35" ht="18" x14ac:dyDescent="0.25">
      <c r="A1932" s="235">
        <v>322040</v>
      </c>
      <c r="B1932" s="235" t="s">
        <v>6319</v>
      </c>
      <c r="C1932" s="235" t="s">
        <v>377</v>
      </c>
      <c r="D1932" s="235" t="s">
        <v>1124</v>
      </c>
      <c r="E1932"/>
      <c r="F1932" s="126"/>
      <c r="G1932" s="236"/>
      <c r="H1932"/>
      <c r="I1932" t="s">
        <v>107</v>
      </c>
      <c r="J1932" s="236"/>
      <c r="K1932"/>
      <c r="L1932"/>
      <c r="M1932"/>
      <c r="N1932"/>
      <c r="O1932"/>
      <c r="P1932"/>
      <c r="Q1932"/>
      <c r="U1932"/>
      <c r="V1932" t="s">
        <v>4335</v>
      </c>
      <c r="W1932" s="236"/>
      <c r="X1932"/>
      <c r="Y1932"/>
      <c r="Z1932"/>
      <c r="AA1932"/>
      <c r="AB1932"/>
      <c r="AC1932"/>
      <c r="AD1932"/>
      <c r="AE1932"/>
      <c r="AF1932"/>
      <c r="AG1932"/>
      <c r="AH1932" s="115" t="s">
        <v>4308</v>
      </c>
      <c r="AI1932" s="115" t="e">
        <f>VLOOKUP(A1932,'[2]دراسات قانونية'!$A$3:$E$600,1,0)</f>
        <v>#N/A</v>
      </c>
    </row>
    <row r="1933" spans="1:35" ht="18" hidden="1" x14ac:dyDescent="0.25">
      <c r="A1933" s="235">
        <v>322052</v>
      </c>
      <c r="B1933" s="235" t="s">
        <v>6320</v>
      </c>
      <c r="C1933" s="235" t="s">
        <v>364</v>
      </c>
      <c r="D1933" s="235" t="s">
        <v>1242</v>
      </c>
      <c r="E1933"/>
      <c r="F1933" s="126"/>
      <c r="G1933" s="236"/>
      <c r="H1933"/>
      <c r="I1933" t="s">
        <v>136</v>
      </c>
      <c r="J1933" s="236"/>
      <c r="K1933"/>
      <c r="L1933"/>
      <c r="M1933"/>
      <c r="N1933"/>
      <c r="O1933"/>
      <c r="P1933"/>
      <c r="Q1933"/>
      <c r="U1933"/>
      <c r="V1933" t="s">
        <v>4335</v>
      </c>
      <c r="W1933" s="236"/>
      <c r="X1933"/>
      <c r="Y1933"/>
      <c r="Z1933"/>
      <c r="AA1933"/>
      <c r="AB1933"/>
      <c r="AC1933"/>
      <c r="AD1933"/>
      <c r="AE1933"/>
      <c r="AF1933"/>
      <c r="AG1933"/>
      <c r="AH1933" s="115" t="s">
        <v>4308</v>
      </c>
    </row>
    <row r="1934" spans="1:35" hidden="1" x14ac:dyDescent="0.25">
      <c r="A1934" s="115">
        <v>322059</v>
      </c>
      <c r="B1934" s="115" t="s">
        <v>1701</v>
      </c>
      <c r="C1934" s="115" t="s">
        <v>1702</v>
      </c>
      <c r="D1934" s="115" t="s">
        <v>590</v>
      </c>
      <c r="E1934" s="115" t="s">
        <v>76</v>
      </c>
      <c r="F1934" s="237">
        <v>27570</v>
      </c>
      <c r="G1934" s="115" t="s">
        <v>1703</v>
      </c>
      <c r="H1934" s="115" t="s">
        <v>16</v>
      </c>
      <c r="I1934" t="s">
        <v>199</v>
      </c>
      <c r="J1934" s="115" t="s">
        <v>1226</v>
      </c>
      <c r="L1934" s="115" t="s">
        <v>40</v>
      </c>
      <c r="U1934"/>
      <c r="V1934" t="s">
        <v>4334</v>
      </c>
    </row>
    <row r="1935" spans="1:35" ht="18" hidden="1" x14ac:dyDescent="0.25">
      <c r="A1935" s="235">
        <v>322064</v>
      </c>
      <c r="B1935" s="235" t="s">
        <v>6321</v>
      </c>
      <c r="C1935" s="235" t="s">
        <v>360</v>
      </c>
      <c r="D1935" s="235" t="s">
        <v>1242</v>
      </c>
      <c r="E1935"/>
      <c r="F1935" s="126"/>
      <c r="G1935" s="236"/>
      <c r="H1935"/>
      <c r="I1935" t="s">
        <v>129</v>
      </c>
      <c r="J1935" s="236"/>
      <c r="K1935"/>
      <c r="L1935"/>
      <c r="M1935"/>
      <c r="N1935"/>
      <c r="O1935"/>
      <c r="P1935"/>
      <c r="Q1935"/>
      <c r="U1935"/>
      <c r="V1935" t="s">
        <v>4337</v>
      </c>
      <c r="W1935" s="236"/>
      <c r="X1935"/>
      <c r="Y1935"/>
      <c r="Z1935"/>
      <c r="AA1935"/>
      <c r="AB1935"/>
      <c r="AC1935"/>
      <c r="AD1935"/>
      <c r="AE1935"/>
      <c r="AF1935"/>
      <c r="AG1935"/>
      <c r="AH1935" s="115" t="s">
        <v>4308</v>
      </c>
    </row>
    <row r="1936" spans="1:35" ht="18" hidden="1" x14ac:dyDescent="0.25">
      <c r="A1936" s="235">
        <v>322065</v>
      </c>
      <c r="B1936" s="235" t="s">
        <v>6322</v>
      </c>
      <c r="C1936" s="235" t="s">
        <v>332</v>
      </c>
      <c r="D1936" s="235" t="s">
        <v>1242</v>
      </c>
      <c r="E1936"/>
      <c r="F1936" s="126"/>
      <c r="G1936" s="236"/>
      <c r="H1936"/>
      <c r="I1936" t="s">
        <v>129</v>
      </c>
      <c r="J1936" s="236"/>
      <c r="K1936"/>
      <c r="L1936"/>
      <c r="M1936"/>
      <c r="N1936"/>
      <c r="O1936"/>
      <c r="P1936"/>
      <c r="Q1936"/>
      <c r="U1936"/>
      <c r="V1936" t="s">
        <v>4335</v>
      </c>
      <c r="W1936" s="236"/>
      <c r="X1936"/>
      <c r="Y1936"/>
      <c r="Z1936"/>
      <c r="AA1936"/>
      <c r="AB1936"/>
      <c r="AC1936"/>
      <c r="AD1936"/>
      <c r="AE1936"/>
      <c r="AF1936"/>
      <c r="AG1936"/>
      <c r="AH1936" s="115" t="s">
        <v>4308</v>
      </c>
    </row>
    <row r="1937" spans="1:35" ht="18" x14ac:dyDescent="0.25">
      <c r="A1937" s="235">
        <v>322084</v>
      </c>
      <c r="B1937" s="235" t="s">
        <v>6323</v>
      </c>
      <c r="C1937" s="235" t="s">
        <v>261</v>
      </c>
      <c r="D1937" s="235" t="s">
        <v>354</v>
      </c>
      <c r="E1937"/>
      <c r="F1937" s="126"/>
      <c r="G1937" s="236"/>
      <c r="H1937"/>
      <c r="I1937" t="s">
        <v>107</v>
      </c>
      <c r="J1937" s="236"/>
      <c r="K1937"/>
      <c r="L1937"/>
      <c r="M1937"/>
      <c r="N1937"/>
      <c r="O1937"/>
      <c r="P1937"/>
      <c r="Q1937"/>
      <c r="U1937"/>
      <c r="V1937" t="s">
        <v>4335</v>
      </c>
      <c r="W1937" s="236"/>
      <c r="X1937"/>
      <c r="Y1937"/>
      <c r="Z1937"/>
      <c r="AA1937"/>
      <c r="AB1937"/>
      <c r="AC1937"/>
      <c r="AD1937"/>
      <c r="AE1937"/>
      <c r="AF1937"/>
      <c r="AG1937"/>
      <c r="AH1937" s="115" t="s">
        <v>4308</v>
      </c>
      <c r="AI1937" s="115" t="e">
        <f>VLOOKUP(A1937,'[2]دراسات قانونية'!$A$3:$E$600,1,0)</f>
        <v>#N/A</v>
      </c>
    </row>
    <row r="1938" spans="1:35" ht="18" hidden="1" x14ac:dyDescent="0.25">
      <c r="A1938" s="235">
        <v>322090</v>
      </c>
      <c r="B1938" s="235" t="s">
        <v>6324</v>
      </c>
      <c r="C1938" s="235" t="s">
        <v>916</v>
      </c>
      <c r="D1938" s="235" t="s">
        <v>1242</v>
      </c>
      <c r="E1938"/>
      <c r="F1938" s="126"/>
      <c r="G1938" s="236"/>
      <c r="H1938"/>
      <c r="I1938" t="s">
        <v>129</v>
      </c>
      <c r="J1938" s="236"/>
      <c r="K1938"/>
      <c r="L1938"/>
      <c r="M1938"/>
      <c r="N1938"/>
      <c r="O1938"/>
      <c r="P1938"/>
      <c r="Q1938"/>
      <c r="U1938"/>
      <c r="V1938" t="s">
        <v>4335</v>
      </c>
      <c r="W1938" s="236"/>
      <c r="X1938"/>
      <c r="Y1938"/>
      <c r="Z1938"/>
      <c r="AA1938"/>
      <c r="AB1938"/>
      <c r="AC1938"/>
      <c r="AD1938"/>
      <c r="AE1938"/>
      <c r="AF1938"/>
      <c r="AG1938"/>
      <c r="AH1938" s="115" t="s">
        <v>4308</v>
      </c>
    </row>
    <row r="1939" spans="1:35" hidden="1" x14ac:dyDescent="0.25">
      <c r="A1939" s="115">
        <v>322091</v>
      </c>
      <c r="B1939" s="115" t="s">
        <v>3490</v>
      </c>
      <c r="C1939" s="115" t="s">
        <v>627</v>
      </c>
      <c r="D1939" s="115" t="s">
        <v>310</v>
      </c>
      <c r="E1939" s="115" t="s">
        <v>77</v>
      </c>
      <c r="F1939" s="237">
        <v>33453</v>
      </c>
      <c r="G1939" s="115" t="s">
        <v>18</v>
      </c>
      <c r="H1939" s="115" t="s">
        <v>16</v>
      </c>
      <c r="I1939" t="s">
        <v>199</v>
      </c>
      <c r="J1939" s="115" t="s">
        <v>15</v>
      </c>
      <c r="L1939" s="115" t="s">
        <v>18</v>
      </c>
      <c r="U1939"/>
      <c r="V1939" t="s">
        <v>16623</v>
      </c>
    </row>
    <row r="1940" spans="1:35" hidden="1" x14ac:dyDescent="0.25">
      <c r="A1940" s="115">
        <v>322099</v>
      </c>
      <c r="B1940" s="115" t="s">
        <v>2115</v>
      </c>
      <c r="C1940" s="115" t="s">
        <v>335</v>
      </c>
      <c r="D1940" s="115" t="s">
        <v>270</v>
      </c>
      <c r="E1940" s="115" t="s">
        <v>77</v>
      </c>
      <c r="F1940" s="237">
        <v>34727</v>
      </c>
      <c r="G1940" s="115" t="s">
        <v>18</v>
      </c>
      <c r="H1940" s="115" t="s">
        <v>16</v>
      </c>
      <c r="I1940" t="s">
        <v>199</v>
      </c>
      <c r="U1940"/>
      <c r="V1940" t="s">
        <v>4334</v>
      </c>
      <c r="AD1940" s="115" t="s">
        <v>4308</v>
      </c>
      <c r="AE1940" s="115" t="s">
        <v>4308</v>
      </c>
      <c r="AF1940" s="115" t="s">
        <v>4308</v>
      </c>
      <c r="AG1940" s="115" t="s">
        <v>4308</v>
      </c>
      <c r="AH1940" s="115" t="s">
        <v>4308</v>
      </c>
    </row>
    <row r="1941" spans="1:35" hidden="1" x14ac:dyDescent="0.25">
      <c r="A1941">
        <v>322100</v>
      </c>
      <c r="B1941" t="s">
        <v>6325</v>
      </c>
      <c r="C1941" t="s">
        <v>305</v>
      </c>
      <c r="D1941" t="s">
        <v>855</v>
      </c>
      <c r="E1941" t="s">
        <v>77</v>
      </c>
      <c r="F1941" s="126">
        <v>34588</v>
      </c>
      <c r="G1941" t="s">
        <v>18</v>
      </c>
      <c r="H1941" t="s">
        <v>16</v>
      </c>
      <c r="I1941" t="s">
        <v>136</v>
      </c>
      <c r="J1941" t="s">
        <v>1226</v>
      </c>
      <c r="K1941"/>
      <c r="L1941" t="s">
        <v>73</v>
      </c>
      <c r="M1941"/>
      <c r="N1941"/>
      <c r="O1941"/>
      <c r="P1941"/>
      <c r="Q1941"/>
      <c r="U1941"/>
      <c r="V1941" t="s">
        <v>16623</v>
      </c>
      <c r="W1941"/>
      <c r="X1941"/>
      <c r="Y1941"/>
      <c r="Z1941"/>
      <c r="AA1941"/>
      <c r="AB1941"/>
      <c r="AC1941"/>
      <c r="AD1941"/>
      <c r="AE1941"/>
      <c r="AF1941"/>
      <c r="AG1941"/>
    </row>
    <row r="1942" spans="1:35" hidden="1" x14ac:dyDescent="0.25">
      <c r="A1942">
        <v>322106</v>
      </c>
      <c r="B1942" t="s">
        <v>6326</v>
      </c>
      <c r="C1942" t="s">
        <v>570</v>
      </c>
      <c r="D1942" t="s">
        <v>222</v>
      </c>
      <c r="E1942" t="s">
        <v>77</v>
      </c>
      <c r="F1942" s="126">
        <v>33980</v>
      </c>
      <c r="G1942" t="s">
        <v>70</v>
      </c>
      <c r="H1942" t="s">
        <v>16</v>
      </c>
      <c r="I1942" t="s">
        <v>136</v>
      </c>
      <c r="J1942" t="s">
        <v>1226</v>
      </c>
      <c r="K1942"/>
      <c r="L1942" t="s">
        <v>70</v>
      </c>
      <c r="M1942"/>
      <c r="N1942"/>
      <c r="O1942"/>
      <c r="P1942"/>
      <c r="Q1942"/>
      <c r="U1942"/>
      <c r="V1942" t="s">
        <v>4335</v>
      </c>
      <c r="W1942"/>
      <c r="X1942"/>
      <c r="Y1942"/>
      <c r="Z1942"/>
      <c r="AA1942"/>
      <c r="AB1942"/>
      <c r="AC1942"/>
      <c r="AD1942"/>
      <c r="AE1942"/>
      <c r="AF1942"/>
      <c r="AG1942" t="s">
        <v>4308</v>
      </c>
      <c r="AH1942" s="115" t="s">
        <v>4308</v>
      </c>
    </row>
    <row r="1943" spans="1:35" ht="18" hidden="1" x14ac:dyDescent="0.25">
      <c r="A1943" s="235">
        <v>322123</v>
      </c>
      <c r="B1943" s="235" t="s">
        <v>3565</v>
      </c>
      <c r="C1943" s="235" t="s">
        <v>6327</v>
      </c>
      <c r="D1943" s="235" t="s">
        <v>6328</v>
      </c>
      <c r="E1943"/>
      <c r="F1943" s="126"/>
      <c r="G1943" s="236"/>
      <c r="H1943"/>
      <c r="I1943" t="s">
        <v>136</v>
      </c>
      <c r="J1943" s="236"/>
      <c r="K1943"/>
      <c r="L1943"/>
      <c r="M1943"/>
      <c r="N1943"/>
      <c r="O1943"/>
      <c r="P1943"/>
      <c r="Q1943"/>
      <c r="U1943"/>
      <c r="V1943" t="s">
        <v>4335</v>
      </c>
      <c r="W1943" s="236"/>
      <c r="X1943"/>
      <c r="Y1943"/>
      <c r="Z1943"/>
      <c r="AA1943"/>
      <c r="AB1943"/>
      <c r="AC1943"/>
      <c r="AD1943"/>
      <c r="AE1943"/>
      <c r="AF1943"/>
      <c r="AG1943"/>
      <c r="AH1943" s="115" t="s">
        <v>4308</v>
      </c>
    </row>
    <row r="1944" spans="1:35" ht="18" hidden="1" x14ac:dyDescent="0.25">
      <c r="A1944" s="235">
        <v>322124</v>
      </c>
      <c r="B1944" s="235" t="s">
        <v>6329</v>
      </c>
      <c r="C1944" s="235" t="s">
        <v>1018</v>
      </c>
      <c r="D1944" s="235" t="s">
        <v>463</v>
      </c>
      <c r="E1944"/>
      <c r="F1944" s="126"/>
      <c r="G1944" s="236"/>
      <c r="H1944"/>
      <c r="I1944" t="s">
        <v>136</v>
      </c>
      <c r="J1944" s="236"/>
      <c r="K1944"/>
      <c r="L1944"/>
      <c r="M1944"/>
      <c r="N1944"/>
      <c r="O1944"/>
      <c r="P1944"/>
      <c r="Q1944"/>
      <c r="U1944"/>
      <c r="V1944" t="s">
        <v>4335</v>
      </c>
      <c r="W1944" s="236"/>
      <c r="X1944"/>
      <c r="Y1944"/>
      <c r="Z1944"/>
      <c r="AA1944"/>
      <c r="AB1944"/>
      <c r="AC1944"/>
      <c r="AD1944"/>
      <c r="AE1944"/>
      <c r="AF1944"/>
      <c r="AG1944"/>
      <c r="AH1944" s="115" t="s">
        <v>4308</v>
      </c>
    </row>
    <row r="1945" spans="1:35" hidden="1" x14ac:dyDescent="0.25">
      <c r="A1945" s="115">
        <v>322129</v>
      </c>
      <c r="B1945" s="115" t="s">
        <v>2246</v>
      </c>
      <c r="C1945" s="115" t="s">
        <v>244</v>
      </c>
      <c r="D1945" s="115" t="s">
        <v>2247</v>
      </c>
      <c r="E1945" s="115" t="s">
        <v>76</v>
      </c>
      <c r="F1945" s="237">
        <v>31377</v>
      </c>
      <c r="G1945" s="115" t="s">
        <v>211</v>
      </c>
      <c r="H1945" s="115" t="s">
        <v>16</v>
      </c>
      <c r="I1945" t="s">
        <v>199</v>
      </c>
      <c r="J1945" s="115" t="s">
        <v>1226</v>
      </c>
      <c r="L1945" s="115" t="s">
        <v>18</v>
      </c>
      <c r="R1945" s="115">
        <v>8610</v>
      </c>
      <c r="S1945" s="115">
        <v>45693</v>
      </c>
      <c r="T1945" s="115">
        <v>50000</v>
      </c>
      <c r="U1945"/>
      <c r="V1945">
        <v>0</v>
      </c>
    </row>
    <row r="1946" spans="1:35" ht="18" hidden="1" x14ac:dyDescent="0.25">
      <c r="A1946" s="235">
        <v>322134</v>
      </c>
      <c r="B1946" s="235" t="s">
        <v>6330</v>
      </c>
      <c r="C1946" s="235" t="s">
        <v>212</v>
      </c>
      <c r="D1946" s="235" t="s">
        <v>1242</v>
      </c>
      <c r="E1946"/>
      <c r="F1946" s="126"/>
      <c r="G1946" s="236"/>
      <c r="H1946"/>
      <c r="I1946" t="s">
        <v>129</v>
      </c>
      <c r="J1946" s="236"/>
      <c r="K1946"/>
      <c r="L1946"/>
      <c r="M1946"/>
      <c r="N1946"/>
      <c r="O1946"/>
      <c r="P1946"/>
      <c r="Q1946"/>
      <c r="U1946"/>
      <c r="V1946" t="s">
        <v>4335</v>
      </c>
      <c r="W1946" s="236"/>
      <c r="X1946"/>
      <c r="Y1946"/>
      <c r="Z1946"/>
      <c r="AA1946"/>
      <c r="AB1946"/>
      <c r="AC1946"/>
      <c r="AD1946"/>
      <c r="AE1946"/>
      <c r="AF1946"/>
      <c r="AG1946"/>
      <c r="AH1946" s="115" t="s">
        <v>4308</v>
      </c>
    </row>
    <row r="1947" spans="1:35" hidden="1" x14ac:dyDescent="0.25">
      <c r="A1947" s="115">
        <v>322146</v>
      </c>
      <c r="B1947" s="115" t="s">
        <v>2692</v>
      </c>
      <c r="C1947" s="115" t="s">
        <v>980</v>
      </c>
      <c r="D1947" s="115" t="s">
        <v>230</v>
      </c>
      <c r="E1947" s="115" t="s">
        <v>76</v>
      </c>
      <c r="F1947" s="237">
        <v>27000</v>
      </c>
      <c r="G1947" s="115" t="s">
        <v>2693</v>
      </c>
      <c r="H1947" s="115" t="s">
        <v>16</v>
      </c>
      <c r="I1947" t="s">
        <v>199</v>
      </c>
      <c r="J1947" s="115" t="s">
        <v>1226</v>
      </c>
      <c r="L1947" s="115" t="s">
        <v>61</v>
      </c>
      <c r="U1947"/>
      <c r="V1947" t="s">
        <v>4412</v>
      </c>
    </row>
    <row r="1948" spans="1:35" ht="18" hidden="1" x14ac:dyDescent="0.25">
      <c r="A1948" s="235">
        <v>322151</v>
      </c>
      <c r="B1948" s="235" t="s">
        <v>6331</v>
      </c>
      <c r="C1948" s="235" t="s">
        <v>6179</v>
      </c>
      <c r="D1948" s="235" t="s">
        <v>1242</v>
      </c>
      <c r="E1948"/>
      <c r="F1948" s="126"/>
      <c r="G1948" s="236"/>
      <c r="H1948"/>
      <c r="I1948" t="s">
        <v>129</v>
      </c>
      <c r="J1948" s="236"/>
      <c r="K1948"/>
      <c r="L1948"/>
      <c r="M1948"/>
      <c r="N1948"/>
      <c r="O1948"/>
      <c r="P1948"/>
      <c r="Q1948"/>
      <c r="U1948"/>
      <c r="V1948" t="s">
        <v>4335</v>
      </c>
      <c r="W1948" s="236"/>
      <c r="X1948"/>
      <c r="Y1948"/>
      <c r="Z1948"/>
      <c r="AA1948"/>
      <c r="AB1948"/>
      <c r="AC1948"/>
      <c r="AD1948"/>
      <c r="AE1948"/>
      <c r="AF1948"/>
      <c r="AG1948"/>
      <c r="AH1948" s="115" t="s">
        <v>4308</v>
      </c>
    </row>
    <row r="1949" spans="1:35" ht="18" hidden="1" x14ac:dyDescent="0.25">
      <c r="A1949" s="235">
        <v>322161</v>
      </c>
      <c r="B1949" s="235" t="s">
        <v>6332</v>
      </c>
      <c r="C1949" s="235" t="s">
        <v>252</v>
      </c>
      <c r="D1949" s="235" t="s">
        <v>1242</v>
      </c>
      <c r="E1949"/>
      <c r="F1949" s="126"/>
      <c r="G1949" s="236"/>
      <c r="H1949"/>
      <c r="I1949" t="s">
        <v>199</v>
      </c>
      <c r="J1949" s="236"/>
      <c r="K1949"/>
      <c r="L1949"/>
      <c r="M1949"/>
      <c r="N1949"/>
      <c r="O1949"/>
      <c r="P1949"/>
      <c r="Q1949"/>
      <c r="U1949"/>
      <c r="V1949">
        <v>0</v>
      </c>
      <c r="W1949" s="236"/>
      <c r="X1949"/>
      <c r="Y1949"/>
      <c r="Z1949"/>
      <c r="AA1949"/>
      <c r="AB1949"/>
      <c r="AC1949"/>
      <c r="AD1949"/>
      <c r="AE1949"/>
      <c r="AF1949"/>
      <c r="AG1949"/>
      <c r="AH1949" s="115" t="s">
        <v>4308</v>
      </c>
    </row>
    <row r="1950" spans="1:35" ht="18" hidden="1" x14ac:dyDescent="0.25">
      <c r="A1950" s="235">
        <v>322167</v>
      </c>
      <c r="B1950" s="235" t="s">
        <v>6333</v>
      </c>
      <c r="C1950" s="235" t="s">
        <v>6334</v>
      </c>
      <c r="D1950" s="235" t="s">
        <v>328</v>
      </c>
      <c r="E1950"/>
      <c r="F1950" s="126"/>
      <c r="G1950" s="236"/>
      <c r="H1950"/>
      <c r="I1950" t="s">
        <v>199</v>
      </c>
      <c r="J1950" s="236"/>
      <c r="K1950"/>
      <c r="L1950"/>
      <c r="M1950"/>
      <c r="N1950"/>
      <c r="O1950"/>
      <c r="P1950"/>
      <c r="Q1950"/>
      <c r="U1950"/>
      <c r="V1950">
        <v>0</v>
      </c>
      <c r="W1950" s="236"/>
      <c r="X1950"/>
      <c r="Y1950"/>
      <c r="Z1950"/>
      <c r="AA1950"/>
      <c r="AB1950"/>
      <c r="AC1950"/>
      <c r="AD1950"/>
      <c r="AE1950"/>
      <c r="AF1950"/>
      <c r="AG1950"/>
      <c r="AH1950" s="115" t="s">
        <v>4308</v>
      </c>
    </row>
    <row r="1951" spans="1:35" ht="18" hidden="1" x14ac:dyDescent="0.25">
      <c r="A1951" s="235">
        <v>322174</v>
      </c>
      <c r="B1951" s="235" t="s">
        <v>6335</v>
      </c>
      <c r="C1951" s="235" t="s">
        <v>936</v>
      </c>
      <c r="D1951" s="235" t="s">
        <v>1242</v>
      </c>
      <c r="E1951"/>
      <c r="F1951" s="126"/>
      <c r="G1951" s="236"/>
      <c r="H1951"/>
      <c r="I1951" t="s">
        <v>199</v>
      </c>
      <c r="J1951" s="236"/>
      <c r="K1951"/>
      <c r="L1951"/>
      <c r="M1951"/>
      <c r="N1951"/>
      <c r="O1951"/>
      <c r="P1951"/>
      <c r="Q1951"/>
      <c r="U1951"/>
      <c r="V1951" t="s">
        <v>4337</v>
      </c>
      <c r="W1951" s="236"/>
      <c r="X1951"/>
      <c r="Y1951"/>
      <c r="Z1951"/>
      <c r="AA1951"/>
      <c r="AB1951"/>
      <c r="AC1951"/>
      <c r="AD1951"/>
      <c r="AE1951"/>
      <c r="AF1951"/>
      <c r="AG1951"/>
      <c r="AH1951" s="115" t="s">
        <v>4308</v>
      </c>
    </row>
    <row r="1952" spans="1:35" ht="18" hidden="1" x14ac:dyDescent="0.25">
      <c r="A1952" s="235">
        <v>322177</v>
      </c>
      <c r="B1952" s="235" t="s">
        <v>6336</v>
      </c>
      <c r="C1952" s="235" t="s">
        <v>743</v>
      </c>
      <c r="D1952" s="235" t="s">
        <v>1242</v>
      </c>
      <c r="E1952"/>
      <c r="F1952" s="126"/>
      <c r="G1952" s="236"/>
      <c r="H1952"/>
      <c r="I1952" t="s">
        <v>199</v>
      </c>
      <c r="J1952" s="236"/>
      <c r="K1952"/>
      <c r="L1952"/>
      <c r="M1952"/>
      <c r="N1952"/>
      <c r="O1952"/>
      <c r="P1952"/>
      <c r="Q1952"/>
      <c r="U1952"/>
      <c r="V1952">
        <v>0</v>
      </c>
      <c r="W1952" s="236"/>
      <c r="X1952"/>
      <c r="Y1952"/>
      <c r="Z1952"/>
      <c r="AA1952"/>
      <c r="AB1952"/>
      <c r="AC1952"/>
      <c r="AD1952"/>
      <c r="AE1952"/>
      <c r="AF1952"/>
      <c r="AG1952"/>
      <c r="AH1952" s="115" t="s">
        <v>4308</v>
      </c>
    </row>
    <row r="1953" spans="1:35" hidden="1" x14ac:dyDescent="0.25">
      <c r="A1953">
        <v>322188</v>
      </c>
      <c r="B1953" t="s">
        <v>6337</v>
      </c>
      <c r="C1953" t="s">
        <v>5380</v>
      </c>
      <c r="D1953" t="s">
        <v>425</v>
      </c>
      <c r="E1953" t="s">
        <v>77</v>
      </c>
      <c r="F1953" s="126">
        <v>27961</v>
      </c>
      <c r="G1953" t="s">
        <v>6338</v>
      </c>
      <c r="H1953" t="s">
        <v>16</v>
      </c>
      <c r="I1953" t="s">
        <v>136</v>
      </c>
      <c r="J1953" t="s">
        <v>1226</v>
      </c>
      <c r="K1953"/>
      <c r="L1953" t="s">
        <v>30</v>
      </c>
      <c r="M1953"/>
      <c r="N1953"/>
      <c r="O1953"/>
      <c r="P1953"/>
      <c r="Q1953"/>
      <c r="U1953"/>
      <c r="V1953" t="s">
        <v>4329</v>
      </c>
      <c r="W1953"/>
      <c r="X1953"/>
      <c r="Y1953"/>
      <c r="Z1953"/>
      <c r="AA1953"/>
      <c r="AB1953"/>
      <c r="AC1953"/>
      <c r="AD1953"/>
      <c r="AE1953"/>
      <c r="AF1953"/>
      <c r="AG1953"/>
      <c r="AH1953" s="115" t="s">
        <v>4308</v>
      </c>
    </row>
    <row r="1954" spans="1:35" hidden="1" x14ac:dyDescent="0.25">
      <c r="A1954">
        <v>322190</v>
      </c>
      <c r="B1954" t="s">
        <v>6339</v>
      </c>
      <c r="C1954" t="s">
        <v>731</v>
      </c>
      <c r="D1954" t="s">
        <v>230</v>
      </c>
      <c r="E1954" t="s">
        <v>77</v>
      </c>
      <c r="F1954" s="126">
        <v>33764</v>
      </c>
      <c r="G1954" t="s">
        <v>18</v>
      </c>
      <c r="H1954" t="s">
        <v>16</v>
      </c>
      <c r="I1954" t="s">
        <v>136</v>
      </c>
      <c r="J1954" t="s">
        <v>1226</v>
      </c>
      <c r="K1954"/>
      <c r="L1954" t="s">
        <v>18</v>
      </c>
      <c r="M1954"/>
      <c r="N1954"/>
      <c r="O1954"/>
      <c r="P1954"/>
      <c r="Q1954"/>
      <c r="U1954"/>
      <c r="V1954" t="s">
        <v>4329</v>
      </c>
      <c r="W1954"/>
      <c r="X1954"/>
      <c r="Y1954"/>
      <c r="Z1954"/>
      <c r="AA1954"/>
      <c r="AB1954"/>
      <c r="AC1954"/>
      <c r="AD1954"/>
      <c r="AE1954"/>
      <c r="AF1954"/>
      <c r="AG1954"/>
      <c r="AH1954" s="115" t="s">
        <v>4308</v>
      </c>
    </row>
    <row r="1955" spans="1:35" ht="18" hidden="1" x14ac:dyDescent="0.25">
      <c r="A1955" s="235">
        <v>322196</v>
      </c>
      <c r="B1955" s="235" t="s">
        <v>6340</v>
      </c>
      <c r="C1955" s="235" t="s">
        <v>523</v>
      </c>
      <c r="D1955" s="235" t="s">
        <v>1242</v>
      </c>
      <c r="E1955"/>
      <c r="F1955" s="126"/>
      <c r="G1955" s="236"/>
      <c r="H1955"/>
      <c r="I1955" t="s">
        <v>136</v>
      </c>
      <c r="J1955" s="236"/>
      <c r="K1955"/>
      <c r="L1955"/>
      <c r="M1955"/>
      <c r="N1955"/>
      <c r="O1955"/>
      <c r="P1955"/>
      <c r="Q1955"/>
      <c r="U1955"/>
      <c r="V1955" t="s">
        <v>4335</v>
      </c>
      <c r="W1955" s="236"/>
      <c r="X1955"/>
      <c r="Y1955"/>
      <c r="Z1955"/>
      <c r="AA1955"/>
      <c r="AB1955"/>
      <c r="AC1955"/>
      <c r="AD1955"/>
      <c r="AE1955"/>
      <c r="AF1955"/>
      <c r="AG1955"/>
      <c r="AH1955" s="115" t="s">
        <v>4308</v>
      </c>
    </row>
    <row r="1956" spans="1:35" hidden="1" x14ac:dyDescent="0.25">
      <c r="A1956">
        <v>322209</v>
      </c>
      <c r="B1956" t="s">
        <v>6341</v>
      </c>
      <c r="C1956" t="s">
        <v>327</v>
      </c>
      <c r="D1956" t="s">
        <v>378</v>
      </c>
      <c r="E1956" t="s">
        <v>77</v>
      </c>
      <c r="F1956" s="126">
        <v>31525</v>
      </c>
      <c r="G1956" t="s">
        <v>660</v>
      </c>
      <c r="H1956" t="s">
        <v>16</v>
      </c>
      <c r="I1956" t="s">
        <v>136</v>
      </c>
      <c r="J1956" t="s">
        <v>1226</v>
      </c>
      <c r="K1956"/>
      <c r="L1956" t="s">
        <v>18</v>
      </c>
      <c r="M1956"/>
      <c r="N1956"/>
      <c r="O1956"/>
      <c r="P1956"/>
      <c r="Q1956"/>
      <c r="U1956"/>
      <c r="V1956" t="s">
        <v>4335</v>
      </c>
      <c r="W1956"/>
      <c r="X1956"/>
      <c r="Y1956"/>
      <c r="Z1956"/>
      <c r="AA1956"/>
      <c r="AB1956"/>
      <c r="AC1956"/>
      <c r="AD1956"/>
      <c r="AE1956"/>
      <c r="AF1956"/>
      <c r="AG1956" t="s">
        <v>4308</v>
      </c>
      <c r="AH1956" s="115" t="s">
        <v>4308</v>
      </c>
    </row>
    <row r="1957" spans="1:35" hidden="1" x14ac:dyDescent="0.25">
      <c r="A1957">
        <v>322211</v>
      </c>
      <c r="B1957" t="s">
        <v>6342</v>
      </c>
      <c r="C1957" t="s">
        <v>609</v>
      </c>
      <c r="D1957" t="s">
        <v>6343</v>
      </c>
      <c r="E1957" t="s">
        <v>77</v>
      </c>
      <c r="F1957" s="126">
        <v>34534</v>
      </c>
      <c r="G1957" t="s">
        <v>547</v>
      </c>
      <c r="H1957" t="s">
        <v>19</v>
      </c>
      <c r="I1957" t="s">
        <v>136</v>
      </c>
      <c r="J1957" t="s">
        <v>1226</v>
      </c>
      <c r="K1957"/>
      <c r="L1957" t="s">
        <v>18</v>
      </c>
      <c r="M1957"/>
      <c r="N1957"/>
      <c r="O1957"/>
      <c r="P1957"/>
      <c r="Q1957"/>
      <c r="U1957"/>
      <c r="V1957" t="s">
        <v>4335</v>
      </c>
      <c r="W1957"/>
      <c r="X1957"/>
      <c r="Y1957"/>
      <c r="Z1957"/>
      <c r="AA1957"/>
      <c r="AB1957"/>
      <c r="AC1957"/>
      <c r="AD1957"/>
      <c r="AE1957"/>
      <c r="AF1957"/>
      <c r="AG1957"/>
      <c r="AH1957" s="115" t="s">
        <v>4308</v>
      </c>
    </row>
    <row r="1958" spans="1:35" ht="18" hidden="1" x14ac:dyDescent="0.25">
      <c r="A1958" s="235">
        <v>322225</v>
      </c>
      <c r="B1958" s="235" t="s">
        <v>6344</v>
      </c>
      <c r="C1958" s="235" t="s">
        <v>6345</v>
      </c>
      <c r="D1958" s="235" t="s">
        <v>1242</v>
      </c>
      <c r="E1958"/>
      <c r="F1958" s="126"/>
      <c r="G1958" s="236"/>
      <c r="H1958"/>
      <c r="I1958" t="s">
        <v>136</v>
      </c>
      <c r="J1958" s="236"/>
      <c r="K1958"/>
      <c r="L1958"/>
      <c r="M1958"/>
      <c r="N1958"/>
      <c r="O1958"/>
      <c r="P1958"/>
      <c r="Q1958"/>
      <c r="U1958"/>
      <c r="V1958" t="s">
        <v>4335</v>
      </c>
      <c r="W1958" s="236"/>
      <c r="X1958"/>
      <c r="Y1958"/>
      <c r="Z1958"/>
      <c r="AA1958"/>
      <c r="AB1958"/>
      <c r="AC1958"/>
      <c r="AD1958"/>
      <c r="AE1958"/>
      <c r="AF1958"/>
      <c r="AG1958"/>
      <c r="AH1958" s="115" t="s">
        <v>4308</v>
      </c>
    </row>
    <row r="1959" spans="1:35" hidden="1" x14ac:dyDescent="0.25">
      <c r="A1959" s="115">
        <v>322228</v>
      </c>
      <c r="B1959" s="115" t="s">
        <v>3491</v>
      </c>
      <c r="C1959" s="115" t="s">
        <v>1559</v>
      </c>
      <c r="D1959" s="115" t="s">
        <v>320</v>
      </c>
      <c r="E1959" s="115" t="s">
        <v>76</v>
      </c>
      <c r="F1959" s="237">
        <v>34097</v>
      </c>
      <c r="G1959" s="115" t="s">
        <v>18</v>
      </c>
      <c r="H1959" s="115" t="s">
        <v>16</v>
      </c>
      <c r="I1959" t="s">
        <v>199</v>
      </c>
      <c r="J1959" s="115" t="s">
        <v>15</v>
      </c>
      <c r="L1959" s="115" t="s">
        <v>18</v>
      </c>
      <c r="R1959" s="115">
        <v>9300</v>
      </c>
      <c r="S1959" s="115">
        <v>45721</v>
      </c>
      <c r="T1959" s="115">
        <v>80000</v>
      </c>
      <c r="U1959"/>
      <c r="V1959">
        <v>0</v>
      </c>
    </row>
    <row r="1960" spans="1:35" ht="18" x14ac:dyDescent="0.25">
      <c r="A1960" s="235">
        <v>322230</v>
      </c>
      <c r="B1960" s="235" t="s">
        <v>6346</v>
      </c>
      <c r="C1960" s="235" t="s">
        <v>1273</v>
      </c>
      <c r="D1960" s="235" t="s">
        <v>585</v>
      </c>
      <c r="E1960"/>
      <c r="F1960" s="126"/>
      <c r="G1960" s="236"/>
      <c r="H1960"/>
      <c r="I1960" t="s">
        <v>107</v>
      </c>
      <c r="J1960" s="236"/>
      <c r="K1960"/>
      <c r="L1960"/>
      <c r="M1960"/>
      <c r="N1960"/>
      <c r="O1960"/>
      <c r="P1960"/>
      <c r="Q1960"/>
      <c r="U1960"/>
      <c r="V1960" t="s">
        <v>4335</v>
      </c>
      <c r="W1960" s="236"/>
      <c r="X1960"/>
      <c r="Y1960"/>
      <c r="Z1960"/>
      <c r="AA1960"/>
      <c r="AB1960"/>
      <c r="AC1960"/>
      <c r="AD1960"/>
      <c r="AE1960"/>
      <c r="AF1960"/>
      <c r="AG1960"/>
      <c r="AH1960" s="115" t="s">
        <v>4308</v>
      </c>
      <c r="AI1960" s="115" t="e">
        <f>VLOOKUP(A1960,'[2]دراسات قانونية'!$A$3:$E$600,1,0)</f>
        <v>#N/A</v>
      </c>
    </row>
    <row r="1961" spans="1:35" hidden="1" x14ac:dyDescent="0.25">
      <c r="A1961" s="115">
        <v>322244</v>
      </c>
      <c r="B1961" s="115" t="s">
        <v>2459</v>
      </c>
      <c r="C1961" s="115" t="s">
        <v>227</v>
      </c>
      <c r="D1961" s="115" t="s">
        <v>437</v>
      </c>
      <c r="E1961" s="115" t="s">
        <v>77</v>
      </c>
      <c r="F1961" s="237">
        <v>33691</v>
      </c>
      <c r="G1961" s="115" t="s">
        <v>18</v>
      </c>
      <c r="H1961" s="115" t="s">
        <v>16</v>
      </c>
      <c r="I1961" t="s">
        <v>199</v>
      </c>
      <c r="J1961" s="115" t="s">
        <v>1226</v>
      </c>
      <c r="L1961" s="115" t="s">
        <v>18</v>
      </c>
      <c r="U1961"/>
      <c r="V1961">
        <v>0</v>
      </c>
      <c r="AH1961" s="115" t="s">
        <v>4308</v>
      </c>
    </row>
    <row r="1962" spans="1:35" ht="18" hidden="1" x14ac:dyDescent="0.25">
      <c r="A1962" s="235">
        <v>322248</v>
      </c>
      <c r="B1962" s="235" t="s">
        <v>6347</v>
      </c>
      <c r="C1962" s="235" t="s">
        <v>661</v>
      </c>
      <c r="D1962" s="235" t="s">
        <v>409</v>
      </c>
      <c r="E1962"/>
      <c r="F1962" s="126"/>
      <c r="G1962" s="236"/>
      <c r="H1962"/>
      <c r="I1962" t="s">
        <v>129</v>
      </c>
      <c r="J1962" s="236"/>
      <c r="K1962"/>
      <c r="L1962"/>
      <c r="M1962"/>
      <c r="N1962"/>
      <c r="O1962"/>
      <c r="P1962"/>
      <c r="Q1962"/>
      <c r="U1962"/>
      <c r="V1962" t="s">
        <v>4337</v>
      </c>
      <c r="W1962" s="236"/>
      <c r="X1962"/>
      <c r="Y1962"/>
      <c r="Z1962"/>
      <c r="AA1962"/>
      <c r="AB1962"/>
      <c r="AC1962"/>
      <c r="AD1962"/>
      <c r="AE1962"/>
      <c r="AF1962"/>
      <c r="AG1962"/>
      <c r="AH1962" s="115" t="s">
        <v>4308</v>
      </c>
    </row>
    <row r="1963" spans="1:35" hidden="1" x14ac:dyDescent="0.25">
      <c r="A1963">
        <v>322254</v>
      </c>
      <c r="B1963" t="s">
        <v>6348</v>
      </c>
      <c r="C1963" t="s">
        <v>303</v>
      </c>
      <c r="D1963" t="s">
        <v>4823</v>
      </c>
      <c r="E1963" t="s">
        <v>77</v>
      </c>
      <c r="F1963" s="126">
        <v>28179</v>
      </c>
      <c r="G1963" t="s">
        <v>393</v>
      </c>
      <c r="H1963" t="s">
        <v>16</v>
      </c>
      <c r="I1963" t="s">
        <v>129</v>
      </c>
      <c r="J1963" t="s">
        <v>1226</v>
      </c>
      <c r="K1963"/>
      <c r="L1963" t="s">
        <v>47</v>
      </c>
      <c r="M1963"/>
      <c r="N1963"/>
      <c r="O1963"/>
      <c r="P1963"/>
      <c r="Q1963"/>
      <c r="U1963"/>
      <c r="V1963" t="s">
        <v>4414</v>
      </c>
      <c r="W1963"/>
      <c r="X1963"/>
      <c r="Y1963"/>
      <c r="Z1963"/>
      <c r="AA1963"/>
      <c r="AB1963"/>
      <c r="AC1963"/>
      <c r="AD1963"/>
      <c r="AE1963"/>
      <c r="AF1963"/>
      <c r="AG1963" t="s">
        <v>4308</v>
      </c>
      <c r="AH1963" s="115" t="s">
        <v>4308</v>
      </c>
    </row>
    <row r="1964" spans="1:35" hidden="1" x14ac:dyDescent="0.25">
      <c r="A1964">
        <v>322255</v>
      </c>
      <c r="B1964" t="s">
        <v>6349</v>
      </c>
      <c r="C1964" t="s">
        <v>244</v>
      </c>
      <c r="D1964" t="s">
        <v>1294</v>
      </c>
      <c r="E1964"/>
      <c r="F1964" s="126"/>
      <c r="G1964"/>
      <c r="H1964"/>
      <c r="I1964" t="s">
        <v>201</v>
      </c>
      <c r="J1964"/>
      <c r="K1964"/>
      <c r="L1964"/>
      <c r="M1964"/>
      <c r="N1964"/>
      <c r="O1964"/>
      <c r="P1964"/>
      <c r="Q1964"/>
      <c r="U1964"/>
      <c r="V1964" t="s">
        <v>4338</v>
      </c>
      <c r="W1964"/>
      <c r="X1964"/>
      <c r="Y1964"/>
      <c r="Z1964"/>
      <c r="AA1964"/>
      <c r="AB1964"/>
      <c r="AC1964"/>
      <c r="AD1964"/>
      <c r="AE1964"/>
      <c r="AF1964"/>
      <c r="AG1964"/>
    </row>
    <row r="1965" spans="1:35" ht="18" hidden="1" x14ac:dyDescent="0.25">
      <c r="A1965" s="235">
        <v>322271</v>
      </c>
      <c r="B1965" s="235" t="s">
        <v>6350</v>
      </c>
      <c r="C1965" s="235" t="s">
        <v>510</v>
      </c>
      <c r="D1965" s="235" t="s">
        <v>487</v>
      </c>
      <c r="E1965"/>
      <c r="F1965" s="126"/>
      <c r="G1965" s="236"/>
      <c r="H1965"/>
      <c r="I1965" t="s">
        <v>129</v>
      </c>
      <c r="J1965" s="236"/>
      <c r="K1965"/>
      <c r="L1965"/>
      <c r="M1965"/>
      <c r="N1965"/>
      <c r="O1965"/>
      <c r="P1965"/>
      <c r="Q1965"/>
      <c r="U1965"/>
      <c r="V1965">
        <v>0</v>
      </c>
      <c r="W1965" s="236"/>
      <c r="X1965"/>
      <c r="Y1965"/>
      <c r="Z1965"/>
      <c r="AA1965"/>
      <c r="AB1965"/>
      <c r="AC1965"/>
      <c r="AD1965"/>
      <c r="AE1965"/>
      <c r="AF1965"/>
      <c r="AG1965"/>
    </row>
    <row r="1966" spans="1:35" hidden="1" x14ac:dyDescent="0.25">
      <c r="A1966">
        <v>322274</v>
      </c>
      <c r="B1966" t="s">
        <v>6351</v>
      </c>
      <c r="C1966" t="s">
        <v>227</v>
      </c>
      <c r="D1966" t="s">
        <v>6352</v>
      </c>
      <c r="E1966" t="s">
        <v>76</v>
      </c>
      <c r="F1966" s="126">
        <v>31048</v>
      </c>
      <c r="G1966" t="s">
        <v>665</v>
      </c>
      <c r="H1966" t="s">
        <v>16</v>
      </c>
      <c r="I1966" t="s">
        <v>129</v>
      </c>
      <c r="J1966" t="s">
        <v>15</v>
      </c>
      <c r="K1966"/>
      <c r="L1966" t="s">
        <v>27</v>
      </c>
      <c r="M1966"/>
      <c r="N1966"/>
      <c r="O1966"/>
      <c r="P1966"/>
      <c r="Q1966"/>
      <c r="U1966"/>
      <c r="V1966" t="s">
        <v>4331</v>
      </c>
      <c r="W1966"/>
      <c r="X1966"/>
      <c r="Y1966"/>
      <c r="Z1966"/>
      <c r="AA1966"/>
      <c r="AB1966"/>
      <c r="AC1966"/>
      <c r="AD1966"/>
      <c r="AE1966"/>
      <c r="AF1966"/>
      <c r="AG1966"/>
      <c r="AH1966" s="115" t="s">
        <v>4308</v>
      </c>
    </row>
    <row r="1967" spans="1:35" ht="18" hidden="1" x14ac:dyDescent="0.25">
      <c r="A1967" s="235">
        <v>322276</v>
      </c>
      <c r="B1967" s="235" t="s">
        <v>6353</v>
      </c>
      <c r="C1967" s="235" t="s">
        <v>339</v>
      </c>
      <c r="D1967" s="235" t="s">
        <v>1242</v>
      </c>
      <c r="E1967"/>
      <c r="F1967" s="126"/>
      <c r="G1967" s="236"/>
      <c r="H1967"/>
      <c r="I1967" t="s">
        <v>199</v>
      </c>
      <c r="J1967" s="236"/>
      <c r="K1967"/>
      <c r="L1967"/>
      <c r="M1967"/>
      <c r="N1967"/>
      <c r="O1967"/>
      <c r="P1967"/>
      <c r="Q1967"/>
      <c r="U1967"/>
      <c r="V1967">
        <v>0</v>
      </c>
      <c r="W1967" s="236"/>
      <c r="X1967"/>
      <c r="Y1967"/>
      <c r="Z1967"/>
      <c r="AA1967"/>
      <c r="AB1967"/>
      <c r="AC1967"/>
      <c r="AD1967"/>
      <c r="AE1967"/>
      <c r="AF1967"/>
      <c r="AG1967"/>
      <c r="AH1967" s="115" t="s">
        <v>4308</v>
      </c>
    </row>
    <row r="1968" spans="1:35" ht="18" hidden="1" x14ac:dyDescent="0.25">
      <c r="A1968" s="235">
        <v>322286</v>
      </c>
      <c r="B1968" s="235" t="s">
        <v>6354</v>
      </c>
      <c r="C1968" s="235" t="s">
        <v>6355</v>
      </c>
      <c r="D1968" s="235" t="s">
        <v>1242</v>
      </c>
      <c r="E1968"/>
      <c r="F1968" s="126"/>
      <c r="G1968" s="236"/>
      <c r="H1968"/>
      <c r="I1968" t="s">
        <v>129</v>
      </c>
      <c r="J1968" s="236"/>
      <c r="K1968"/>
      <c r="L1968"/>
      <c r="M1968"/>
      <c r="N1968"/>
      <c r="O1968"/>
      <c r="P1968"/>
      <c r="Q1968"/>
      <c r="U1968"/>
      <c r="V1968" t="s">
        <v>4334</v>
      </c>
      <c r="W1968" s="236"/>
      <c r="X1968"/>
      <c r="Y1968"/>
      <c r="Z1968"/>
      <c r="AA1968"/>
      <c r="AB1968"/>
      <c r="AC1968"/>
      <c r="AD1968"/>
      <c r="AE1968"/>
      <c r="AF1968"/>
      <c r="AG1968"/>
      <c r="AH1968" s="115" t="s">
        <v>4308</v>
      </c>
    </row>
    <row r="1969" spans="1:35" ht="18" hidden="1" x14ac:dyDescent="0.25">
      <c r="A1969" s="235">
        <v>322291</v>
      </c>
      <c r="B1969" s="235" t="s">
        <v>6356</v>
      </c>
      <c r="C1969" s="235" t="s">
        <v>609</v>
      </c>
      <c r="D1969" s="235" t="s">
        <v>1242</v>
      </c>
      <c r="E1969"/>
      <c r="F1969" s="126"/>
      <c r="G1969" s="236"/>
      <c r="H1969"/>
      <c r="I1969" t="s">
        <v>199</v>
      </c>
      <c r="J1969" s="236"/>
      <c r="K1969"/>
      <c r="L1969"/>
      <c r="M1969"/>
      <c r="N1969"/>
      <c r="O1969"/>
      <c r="P1969"/>
      <c r="Q1969"/>
      <c r="U1969"/>
      <c r="V1969">
        <v>0</v>
      </c>
      <c r="W1969" s="236"/>
      <c r="X1969"/>
      <c r="Y1969"/>
      <c r="Z1969"/>
      <c r="AA1969"/>
      <c r="AB1969"/>
      <c r="AC1969"/>
      <c r="AD1969"/>
      <c r="AE1969"/>
      <c r="AF1969"/>
      <c r="AG1969"/>
      <c r="AH1969" s="115" t="s">
        <v>4308</v>
      </c>
    </row>
    <row r="1970" spans="1:35" hidden="1" x14ac:dyDescent="0.25">
      <c r="A1970" s="115">
        <v>322304</v>
      </c>
      <c r="B1970" s="115" t="s">
        <v>4354</v>
      </c>
      <c r="C1970" s="115" t="s">
        <v>369</v>
      </c>
      <c r="D1970" s="115" t="s">
        <v>971</v>
      </c>
      <c r="F1970" s="237"/>
      <c r="I1970" t="s">
        <v>199</v>
      </c>
      <c r="R1970" s="115">
        <v>9164</v>
      </c>
      <c r="S1970" s="115">
        <v>45718</v>
      </c>
      <c r="T1970" s="115">
        <v>45000</v>
      </c>
      <c r="U1970"/>
      <c r="V1970" t="s">
        <v>4339</v>
      </c>
    </row>
    <row r="1971" spans="1:35" hidden="1" x14ac:dyDescent="0.25">
      <c r="A1971">
        <v>322308</v>
      </c>
      <c r="B1971" t="s">
        <v>6357</v>
      </c>
      <c r="C1971" t="s">
        <v>227</v>
      </c>
      <c r="D1971" t="s">
        <v>6358</v>
      </c>
      <c r="E1971" t="s">
        <v>77</v>
      </c>
      <c r="F1971" s="126">
        <v>29465</v>
      </c>
      <c r="G1971" t="s">
        <v>781</v>
      </c>
      <c r="H1971" t="s">
        <v>16</v>
      </c>
      <c r="I1971" t="s">
        <v>129</v>
      </c>
      <c r="J1971"/>
      <c r="K1971"/>
      <c r="L1971"/>
      <c r="M1971"/>
      <c r="N1971"/>
      <c r="O1971"/>
      <c r="P1971"/>
      <c r="Q1971"/>
      <c r="U1971"/>
      <c r="V1971" t="s">
        <v>4336</v>
      </c>
      <c r="W1971"/>
      <c r="X1971"/>
      <c r="Y1971"/>
      <c r="Z1971"/>
      <c r="AA1971"/>
      <c r="AB1971" t="s">
        <v>4308</v>
      </c>
      <c r="AC1971" t="s">
        <v>4308</v>
      </c>
      <c r="AD1971" t="s">
        <v>4308</v>
      </c>
      <c r="AE1971" t="s">
        <v>4308</v>
      </c>
      <c r="AF1971" t="s">
        <v>4308</v>
      </c>
      <c r="AG1971" t="s">
        <v>4308</v>
      </c>
      <c r="AH1971" s="115" t="s">
        <v>4308</v>
      </c>
    </row>
    <row r="1972" spans="1:35" hidden="1" x14ac:dyDescent="0.25">
      <c r="A1972" s="115">
        <v>322312</v>
      </c>
      <c r="B1972" s="115" t="s">
        <v>2956</v>
      </c>
      <c r="C1972" s="115" t="s">
        <v>1264</v>
      </c>
      <c r="D1972" s="115" t="s">
        <v>2175</v>
      </c>
      <c r="E1972" s="115" t="s">
        <v>77</v>
      </c>
      <c r="F1972" s="237">
        <v>34706</v>
      </c>
      <c r="G1972" s="115" t="s">
        <v>18</v>
      </c>
      <c r="H1972" s="115" t="s">
        <v>16</v>
      </c>
      <c r="I1972" t="s">
        <v>136</v>
      </c>
      <c r="J1972" s="115" t="s">
        <v>1226</v>
      </c>
      <c r="L1972" s="115" t="s">
        <v>18</v>
      </c>
      <c r="U1972"/>
      <c r="V1972" t="s">
        <v>16623</v>
      </c>
    </row>
    <row r="1973" spans="1:35" ht="18" hidden="1" x14ac:dyDescent="0.25">
      <c r="A1973" s="235">
        <v>322323</v>
      </c>
      <c r="B1973" s="235" t="s">
        <v>6359</v>
      </c>
      <c r="C1973" s="235" t="s">
        <v>332</v>
      </c>
      <c r="D1973" s="235" t="s">
        <v>1242</v>
      </c>
      <c r="E1973"/>
      <c r="F1973" s="126"/>
      <c r="G1973" s="236"/>
      <c r="H1973"/>
      <c r="I1973" t="s">
        <v>199</v>
      </c>
      <c r="J1973" s="236"/>
      <c r="K1973"/>
      <c r="L1973"/>
      <c r="M1973"/>
      <c r="N1973"/>
      <c r="O1973"/>
      <c r="P1973"/>
      <c r="Q1973"/>
      <c r="U1973"/>
      <c r="V1973" t="s">
        <v>4336</v>
      </c>
      <c r="W1973" s="236"/>
      <c r="X1973"/>
      <c r="Y1973"/>
      <c r="Z1973"/>
      <c r="AA1973"/>
      <c r="AB1973"/>
      <c r="AC1973"/>
      <c r="AD1973"/>
      <c r="AE1973"/>
      <c r="AF1973"/>
      <c r="AG1973"/>
      <c r="AH1973" s="115" t="s">
        <v>4308</v>
      </c>
    </row>
    <row r="1974" spans="1:35" ht="18" x14ac:dyDescent="0.25">
      <c r="A1974" s="235">
        <v>322327</v>
      </c>
      <c r="B1974" s="235" t="s">
        <v>6360</v>
      </c>
      <c r="C1974" s="235" t="s">
        <v>5798</v>
      </c>
      <c r="D1974" s="235" t="s">
        <v>365</v>
      </c>
      <c r="E1974"/>
      <c r="F1974" s="126"/>
      <c r="G1974" s="236"/>
      <c r="H1974"/>
      <c r="I1974" t="s">
        <v>107</v>
      </c>
      <c r="J1974" s="236"/>
      <c r="K1974"/>
      <c r="L1974"/>
      <c r="M1974"/>
      <c r="N1974"/>
      <c r="O1974"/>
      <c r="P1974"/>
      <c r="Q1974"/>
      <c r="U1974"/>
      <c r="V1974" t="s">
        <v>4335</v>
      </c>
      <c r="W1974" s="236"/>
      <c r="X1974"/>
      <c r="Y1974"/>
      <c r="Z1974"/>
      <c r="AA1974"/>
      <c r="AB1974"/>
      <c r="AC1974"/>
      <c r="AD1974"/>
      <c r="AE1974"/>
      <c r="AF1974"/>
      <c r="AG1974"/>
      <c r="AH1974" s="115" t="s">
        <v>4308</v>
      </c>
      <c r="AI1974" s="115" t="e">
        <f>VLOOKUP(A1974,'[2]دراسات قانونية'!$A$3:$E$600,1,0)</f>
        <v>#N/A</v>
      </c>
    </row>
    <row r="1975" spans="1:35" ht="18" hidden="1" x14ac:dyDescent="0.25">
      <c r="A1975" s="235">
        <v>322335</v>
      </c>
      <c r="B1975" s="235" t="s">
        <v>6361</v>
      </c>
      <c r="C1975" s="235" t="s">
        <v>212</v>
      </c>
      <c r="D1975" s="235" t="s">
        <v>1242</v>
      </c>
      <c r="E1975"/>
      <c r="F1975" s="126"/>
      <c r="G1975" s="236"/>
      <c r="H1975"/>
      <c r="I1975" t="s">
        <v>136</v>
      </c>
      <c r="J1975" s="236"/>
      <c r="K1975"/>
      <c r="L1975"/>
      <c r="M1975"/>
      <c r="N1975"/>
      <c r="O1975"/>
      <c r="P1975"/>
      <c r="Q1975"/>
      <c r="U1975"/>
      <c r="V1975" t="s">
        <v>4337</v>
      </c>
      <c r="W1975" s="236"/>
      <c r="X1975"/>
      <c r="Y1975"/>
      <c r="Z1975"/>
      <c r="AA1975"/>
      <c r="AB1975"/>
      <c r="AC1975"/>
      <c r="AD1975"/>
      <c r="AE1975"/>
      <c r="AF1975"/>
      <c r="AG1975"/>
      <c r="AH1975" s="115" t="s">
        <v>4308</v>
      </c>
    </row>
    <row r="1976" spans="1:35" x14ac:dyDescent="0.25">
      <c r="A1976" s="115">
        <v>322336</v>
      </c>
      <c r="B1976" s="115" t="s">
        <v>6362</v>
      </c>
      <c r="C1976" s="115" t="s">
        <v>227</v>
      </c>
      <c r="D1976" s="115" t="s">
        <v>480</v>
      </c>
      <c r="E1976" s="115" t="s">
        <v>76</v>
      </c>
      <c r="F1976" s="237"/>
      <c r="H1976" s="115" t="s">
        <v>16</v>
      </c>
      <c r="I1976" t="s">
        <v>107</v>
      </c>
      <c r="U1976"/>
      <c r="V1976" t="s">
        <v>4414</v>
      </c>
      <c r="X1976" s="115" t="s">
        <v>4308</v>
      </c>
      <c r="AA1976" s="115" t="s">
        <v>4308</v>
      </c>
      <c r="AB1976" s="115" t="s">
        <v>4308</v>
      </c>
      <c r="AC1976" s="115" t="s">
        <v>4308</v>
      </c>
      <c r="AD1976" s="115" t="s">
        <v>4308</v>
      </c>
      <c r="AE1976" s="115" t="s">
        <v>4308</v>
      </c>
      <c r="AF1976" s="115" t="s">
        <v>4308</v>
      </c>
      <c r="AG1976" s="115" t="s">
        <v>4308</v>
      </c>
      <c r="AH1976" s="115" t="s">
        <v>4308</v>
      </c>
      <c r="AI1976" s="115" t="e">
        <f>VLOOKUP(A1976,'[2]دراسات قانونية'!$A$3:$E$600,1,0)</f>
        <v>#N/A</v>
      </c>
    </row>
    <row r="1977" spans="1:35" ht="18" x14ac:dyDescent="0.25">
      <c r="A1977" s="235">
        <v>322338</v>
      </c>
      <c r="B1977" s="235" t="s">
        <v>6363</v>
      </c>
      <c r="C1977" s="235" t="s">
        <v>244</v>
      </c>
      <c r="D1977" s="235" t="s">
        <v>839</v>
      </c>
      <c r="E1977"/>
      <c r="F1977" s="126"/>
      <c r="G1977" s="236"/>
      <c r="H1977"/>
      <c r="I1977" t="s">
        <v>107</v>
      </c>
      <c r="J1977" s="236"/>
      <c r="K1977"/>
      <c r="L1977"/>
      <c r="M1977"/>
      <c r="N1977"/>
      <c r="O1977"/>
      <c r="P1977"/>
      <c r="Q1977"/>
      <c r="U1977"/>
      <c r="V1977" t="s">
        <v>4335</v>
      </c>
      <c r="W1977" s="236"/>
      <c r="X1977"/>
      <c r="Y1977"/>
      <c r="Z1977"/>
      <c r="AA1977"/>
      <c r="AB1977"/>
      <c r="AC1977"/>
      <c r="AD1977"/>
      <c r="AE1977"/>
      <c r="AF1977"/>
      <c r="AG1977"/>
      <c r="AH1977" s="115" t="s">
        <v>4308</v>
      </c>
      <c r="AI1977" s="115" t="e">
        <f>VLOOKUP(A1977,'[2]دراسات قانونية'!$A$3:$E$600,1,0)</f>
        <v>#N/A</v>
      </c>
    </row>
    <row r="1978" spans="1:35" ht="18" hidden="1" x14ac:dyDescent="0.25">
      <c r="A1978" s="235">
        <v>322340</v>
      </c>
      <c r="B1978" s="235" t="s">
        <v>6364</v>
      </c>
      <c r="C1978" s="235" t="s">
        <v>2130</v>
      </c>
      <c r="D1978" s="235" t="s">
        <v>1242</v>
      </c>
      <c r="E1978"/>
      <c r="F1978" s="126"/>
      <c r="G1978" s="236"/>
      <c r="H1978"/>
      <c r="I1978" t="s">
        <v>199</v>
      </c>
      <c r="J1978" s="236"/>
      <c r="K1978"/>
      <c r="L1978"/>
      <c r="M1978"/>
      <c r="N1978"/>
      <c r="O1978"/>
      <c r="P1978"/>
      <c r="Q1978"/>
      <c r="U1978"/>
      <c r="V1978" t="s">
        <v>4335</v>
      </c>
      <c r="W1978" s="236"/>
      <c r="X1978"/>
      <c r="Y1978"/>
      <c r="Z1978"/>
      <c r="AA1978"/>
      <c r="AB1978"/>
      <c r="AC1978"/>
      <c r="AD1978"/>
      <c r="AE1978"/>
      <c r="AF1978"/>
      <c r="AG1978"/>
    </row>
    <row r="1979" spans="1:35" ht="18" x14ac:dyDescent="0.25">
      <c r="A1979" s="235">
        <v>322343</v>
      </c>
      <c r="B1979" s="235" t="s">
        <v>6365</v>
      </c>
      <c r="C1979" s="235" t="s">
        <v>4754</v>
      </c>
      <c r="D1979" s="235" t="s">
        <v>923</v>
      </c>
      <c r="E1979"/>
      <c r="F1979" s="126"/>
      <c r="G1979" s="236"/>
      <c r="H1979"/>
      <c r="I1979" t="s">
        <v>107</v>
      </c>
      <c r="J1979" s="236"/>
      <c r="K1979"/>
      <c r="L1979"/>
      <c r="M1979"/>
      <c r="N1979"/>
      <c r="O1979"/>
      <c r="P1979"/>
      <c r="Q1979"/>
      <c r="U1979"/>
      <c r="V1979" t="s">
        <v>4334</v>
      </c>
      <c r="W1979" s="236"/>
      <c r="X1979"/>
      <c r="Y1979"/>
      <c r="Z1979"/>
      <c r="AA1979"/>
      <c r="AB1979"/>
      <c r="AC1979"/>
      <c r="AD1979"/>
      <c r="AE1979"/>
      <c r="AF1979"/>
      <c r="AG1979"/>
      <c r="AH1979" s="115" t="s">
        <v>4308</v>
      </c>
      <c r="AI1979" s="115" t="e">
        <f>VLOOKUP(A1979,'[2]دراسات قانونية'!$A$3:$E$600,1,0)</f>
        <v>#N/A</v>
      </c>
    </row>
    <row r="1980" spans="1:35" ht="18" x14ac:dyDescent="0.25">
      <c r="A1980" s="235">
        <v>322344</v>
      </c>
      <c r="B1980" s="235" t="s">
        <v>6366</v>
      </c>
      <c r="C1980" s="235" t="s">
        <v>446</v>
      </c>
      <c r="D1980" s="235" t="s">
        <v>330</v>
      </c>
      <c r="E1980"/>
      <c r="F1980" s="126"/>
      <c r="G1980" s="236"/>
      <c r="H1980"/>
      <c r="I1980" t="s">
        <v>107</v>
      </c>
      <c r="J1980" s="236"/>
      <c r="K1980"/>
      <c r="L1980"/>
      <c r="M1980"/>
      <c r="N1980"/>
      <c r="O1980"/>
      <c r="P1980"/>
      <c r="Q1980"/>
      <c r="U1980"/>
      <c r="V1980" t="s">
        <v>4335</v>
      </c>
      <c r="W1980" s="236"/>
      <c r="X1980"/>
      <c r="Y1980"/>
      <c r="Z1980"/>
      <c r="AA1980"/>
      <c r="AB1980"/>
      <c r="AC1980"/>
      <c r="AD1980"/>
      <c r="AE1980"/>
      <c r="AF1980"/>
      <c r="AG1980"/>
      <c r="AH1980" s="115" t="s">
        <v>4308</v>
      </c>
      <c r="AI1980" s="115" t="e">
        <f>VLOOKUP(A1980,'[2]دراسات قانونية'!$A$3:$E$600,1,0)</f>
        <v>#N/A</v>
      </c>
    </row>
    <row r="1981" spans="1:35" hidden="1" x14ac:dyDescent="0.25">
      <c r="A1981">
        <v>322351</v>
      </c>
      <c r="B1981" t="s">
        <v>6367</v>
      </c>
      <c r="C1981" t="s">
        <v>227</v>
      </c>
      <c r="D1981" t="s">
        <v>217</v>
      </c>
      <c r="E1981" t="s">
        <v>76</v>
      </c>
      <c r="F1981" s="126"/>
      <c r="G1981"/>
      <c r="H1981" t="s">
        <v>16</v>
      </c>
      <c r="I1981" t="s">
        <v>129</v>
      </c>
      <c r="J1981"/>
      <c r="K1981"/>
      <c r="L1981"/>
      <c r="M1981"/>
      <c r="N1981"/>
      <c r="O1981"/>
      <c r="P1981"/>
      <c r="Q1981"/>
      <c r="U1981"/>
      <c r="V1981" t="s">
        <v>16603</v>
      </c>
      <c r="W1981" t="s">
        <v>4308</v>
      </c>
      <c r="X1981" t="s">
        <v>4308</v>
      </c>
      <c r="Y1981"/>
      <c r="Z1981" t="s">
        <v>4308</v>
      </c>
      <c r="AA1981" t="s">
        <v>4308</v>
      </c>
      <c r="AB1981" t="s">
        <v>4308</v>
      </c>
      <c r="AC1981" t="s">
        <v>4308</v>
      </c>
      <c r="AD1981" t="s">
        <v>4308</v>
      </c>
      <c r="AE1981" t="s">
        <v>4308</v>
      </c>
      <c r="AF1981" t="s">
        <v>4308</v>
      </c>
      <c r="AG1981" t="s">
        <v>4308</v>
      </c>
      <c r="AH1981" s="115" t="s">
        <v>4308</v>
      </c>
    </row>
    <row r="1982" spans="1:35" hidden="1" x14ac:dyDescent="0.25">
      <c r="A1982">
        <v>322370</v>
      </c>
      <c r="B1982" t="s">
        <v>6368</v>
      </c>
      <c r="C1982" t="s">
        <v>614</v>
      </c>
      <c r="D1982"/>
      <c r="E1982" t="s">
        <v>76</v>
      </c>
      <c r="F1982" s="126"/>
      <c r="G1982"/>
      <c r="H1982" t="s">
        <v>16</v>
      </c>
      <c r="I1982" t="s">
        <v>136</v>
      </c>
      <c r="J1982"/>
      <c r="K1982"/>
      <c r="L1982"/>
      <c r="M1982"/>
      <c r="N1982"/>
      <c r="O1982"/>
      <c r="P1982"/>
      <c r="Q1982"/>
      <c r="U1982"/>
      <c r="V1982" t="s">
        <v>4414</v>
      </c>
      <c r="W1982"/>
      <c r="X1982"/>
      <c r="Y1982"/>
      <c r="Z1982"/>
      <c r="AA1982"/>
      <c r="AB1982"/>
      <c r="AC1982"/>
      <c r="AD1982"/>
      <c r="AE1982"/>
      <c r="AF1982"/>
      <c r="AG1982" t="s">
        <v>4308</v>
      </c>
      <c r="AH1982" s="115" t="s">
        <v>4308</v>
      </c>
    </row>
    <row r="1983" spans="1:35" ht="18" hidden="1" x14ac:dyDescent="0.25">
      <c r="A1983" s="235">
        <v>322372</v>
      </c>
      <c r="B1983" s="235" t="s">
        <v>6369</v>
      </c>
      <c r="C1983" s="235" t="s">
        <v>1725</v>
      </c>
      <c r="D1983" s="235" t="s">
        <v>1242</v>
      </c>
      <c r="E1983"/>
      <c r="F1983" s="126"/>
      <c r="G1983" s="236"/>
      <c r="H1983"/>
      <c r="I1983" t="s">
        <v>136</v>
      </c>
      <c r="J1983" s="236"/>
      <c r="K1983"/>
      <c r="L1983"/>
      <c r="M1983"/>
      <c r="N1983"/>
      <c r="O1983"/>
      <c r="P1983"/>
      <c r="Q1983"/>
      <c r="U1983"/>
      <c r="V1983" t="s">
        <v>4335</v>
      </c>
      <c r="W1983" s="236"/>
      <c r="X1983"/>
      <c r="Y1983"/>
      <c r="Z1983"/>
      <c r="AA1983"/>
      <c r="AB1983"/>
      <c r="AC1983"/>
      <c r="AD1983"/>
      <c r="AE1983"/>
      <c r="AF1983"/>
      <c r="AG1983"/>
      <c r="AH1983" s="115" t="s">
        <v>4308</v>
      </c>
    </row>
    <row r="1984" spans="1:35" hidden="1" x14ac:dyDescent="0.25">
      <c r="A1984">
        <v>322387</v>
      </c>
      <c r="B1984" t="s">
        <v>6370</v>
      </c>
      <c r="C1984" t="s">
        <v>1890</v>
      </c>
      <c r="D1984" t="s">
        <v>1242</v>
      </c>
      <c r="E1984"/>
      <c r="F1984" s="126"/>
      <c r="G1984"/>
      <c r="H1984"/>
      <c r="I1984" t="s">
        <v>201</v>
      </c>
      <c r="J1984"/>
      <c r="K1984"/>
      <c r="L1984"/>
      <c r="M1984"/>
      <c r="N1984"/>
      <c r="O1984"/>
      <c r="P1984"/>
      <c r="Q1984"/>
      <c r="U1984"/>
      <c r="V1984" t="s">
        <v>4334</v>
      </c>
      <c r="W1984"/>
      <c r="X1984"/>
      <c r="Y1984"/>
      <c r="Z1984"/>
      <c r="AA1984"/>
      <c r="AB1984"/>
      <c r="AC1984"/>
      <c r="AD1984"/>
      <c r="AE1984"/>
      <c r="AF1984"/>
      <c r="AG1984"/>
    </row>
    <row r="1985" spans="1:35" ht="18" hidden="1" x14ac:dyDescent="0.25">
      <c r="A1985" s="235">
        <v>322395</v>
      </c>
      <c r="B1985" s="235" t="s">
        <v>6371</v>
      </c>
      <c r="C1985" s="235" t="s">
        <v>227</v>
      </c>
      <c r="D1985" s="235" t="s">
        <v>1242</v>
      </c>
      <c r="E1985"/>
      <c r="F1985" s="126"/>
      <c r="G1985" s="236"/>
      <c r="H1985"/>
      <c r="I1985" t="s">
        <v>136</v>
      </c>
      <c r="J1985" s="236"/>
      <c r="K1985"/>
      <c r="L1985"/>
      <c r="M1985"/>
      <c r="N1985"/>
      <c r="O1985"/>
      <c r="P1985"/>
      <c r="Q1985"/>
      <c r="U1985"/>
      <c r="V1985" t="s">
        <v>4334</v>
      </c>
      <c r="W1985" s="236"/>
      <c r="X1985"/>
      <c r="Y1985"/>
      <c r="Z1985"/>
      <c r="AA1985"/>
      <c r="AB1985"/>
      <c r="AC1985"/>
      <c r="AD1985"/>
      <c r="AE1985"/>
      <c r="AF1985"/>
      <c r="AG1985"/>
      <c r="AH1985" s="115" t="s">
        <v>4308</v>
      </c>
    </row>
    <row r="1986" spans="1:35" ht="18" x14ac:dyDescent="0.25">
      <c r="A1986" s="235">
        <v>322405</v>
      </c>
      <c r="B1986" s="235" t="s">
        <v>6372</v>
      </c>
      <c r="C1986" s="235" t="s">
        <v>324</v>
      </c>
      <c r="D1986" s="235" t="s">
        <v>404</v>
      </c>
      <c r="E1986"/>
      <c r="F1986" s="126"/>
      <c r="G1986" s="236"/>
      <c r="H1986"/>
      <c r="I1986" t="s">
        <v>107</v>
      </c>
      <c r="J1986" s="236"/>
      <c r="K1986"/>
      <c r="L1986"/>
      <c r="M1986"/>
      <c r="N1986"/>
      <c r="O1986"/>
      <c r="P1986"/>
      <c r="Q1986"/>
      <c r="U1986"/>
      <c r="V1986" t="s">
        <v>4335</v>
      </c>
      <c r="W1986" s="236"/>
      <c r="X1986"/>
      <c r="Y1986"/>
      <c r="Z1986"/>
      <c r="AA1986"/>
      <c r="AB1986"/>
      <c r="AC1986"/>
      <c r="AD1986"/>
      <c r="AE1986"/>
      <c r="AF1986"/>
      <c r="AG1986"/>
      <c r="AH1986" s="115" t="s">
        <v>4308</v>
      </c>
      <c r="AI1986" s="115" t="e">
        <f>VLOOKUP(A1986,'[2]دراسات قانونية'!$A$3:$E$600,1,0)</f>
        <v>#N/A</v>
      </c>
    </row>
    <row r="1987" spans="1:35" ht="18" x14ac:dyDescent="0.25">
      <c r="A1987" s="235">
        <v>322412</v>
      </c>
      <c r="B1987" s="235" t="s">
        <v>6373</v>
      </c>
      <c r="C1987" s="235" t="s">
        <v>227</v>
      </c>
      <c r="D1987" s="235" t="s">
        <v>405</v>
      </c>
      <c r="E1987"/>
      <c r="F1987" s="126"/>
      <c r="G1987" s="236"/>
      <c r="H1987"/>
      <c r="I1987" t="s">
        <v>107</v>
      </c>
      <c r="J1987" s="236"/>
      <c r="K1987"/>
      <c r="L1987"/>
      <c r="M1987"/>
      <c r="N1987"/>
      <c r="O1987"/>
      <c r="P1987"/>
      <c r="Q1987"/>
      <c r="U1987"/>
      <c r="V1987" t="s">
        <v>4335</v>
      </c>
      <c r="W1987" s="236"/>
      <c r="X1987"/>
      <c r="Y1987"/>
      <c r="Z1987"/>
      <c r="AA1987"/>
      <c r="AB1987"/>
      <c r="AC1987"/>
      <c r="AD1987"/>
      <c r="AE1987"/>
      <c r="AF1987"/>
      <c r="AG1987"/>
      <c r="AH1987" s="115" t="s">
        <v>4308</v>
      </c>
      <c r="AI1987" s="115" t="e">
        <f>VLOOKUP(A1987,'[2]دراسات قانونية'!$A$3:$E$600,1,0)</f>
        <v>#N/A</v>
      </c>
    </row>
    <row r="1988" spans="1:35" hidden="1" x14ac:dyDescent="0.25">
      <c r="A1988" s="115">
        <v>322420</v>
      </c>
      <c r="B1988" s="115" t="s">
        <v>1234</v>
      </c>
      <c r="C1988" s="115" t="s">
        <v>250</v>
      </c>
      <c r="D1988" s="115" t="s">
        <v>1135</v>
      </c>
      <c r="E1988" s="115" t="s">
        <v>76</v>
      </c>
      <c r="F1988" s="237">
        <v>30493</v>
      </c>
      <c r="G1988" s="115" t="s">
        <v>61</v>
      </c>
      <c r="H1988" s="115" t="s">
        <v>16</v>
      </c>
      <c r="I1988" t="s">
        <v>199</v>
      </c>
      <c r="J1988" s="115" t="s">
        <v>15</v>
      </c>
      <c r="L1988" s="115" t="s">
        <v>18</v>
      </c>
      <c r="U1988"/>
      <c r="V1988">
        <v>0</v>
      </c>
    </row>
    <row r="1989" spans="1:35" hidden="1" x14ac:dyDescent="0.25">
      <c r="A1989" s="115">
        <v>322429</v>
      </c>
      <c r="B1989" s="115" t="s">
        <v>3492</v>
      </c>
      <c r="C1989" s="115" t="s">
        <v>212</v>
      </c>
      <c r="D1989" s="115" t="s">
        <v>3493</v>
      </c>
      <c r="E1989" s="115" t="s">
        <v>76</v>
      </c>
      <c r="F1989" s="237">
        <v>30112</v>
      </c>
      <c r="G1989" s="115" t="s">
        <v>401</v>
      </c>
      <c r="H1989" s="115" t="s">
        <v>16</v>
      </c>
      <c r="I1989" t="s">
        <v>199</v>
      </c>
      <c r="U1989"/>
      <c r="V1989" t="s">
        <v>16623</v>
      </c>
    </row>
    <row r="1990" spans="1:35" ht="18" hidden="1" x14ac:dyDescent="0.25">
      <c r="A1990" s="235">
        <v>322432</v>
      </c>
      <c r="B1990" s="235" t="s">
        <v>6374</v>
      </c>
      <c r="C1990" s="235" t="s">
        <v>212</v>
      </c>
      <c r="D1990" s="235" t="s">
        <v>1413</v>
      </c>
      <c r="E1990"/>
      <c r="F1990" s="126"/>
      <c r="G1990" s="236"/>
      <c r="H1990"/>
      <c r="I1990" t="s">
        <v>136</v>
      </c>
      <c r="J1990" s="236"/>
      <c r="K1990"/>
      <c r="L1990"/>
      <c r="M1990"/>
      <c r="N1990"/>
      <c r="O1990"/>
      <c r="P1990"/>
      <c r="Q1990"/>
      <c r="U1990"/>
      <c r="V1990" t="s">
        <v>4337</v>
      </c>
      <c r="W1990" s="236"/>
      <c r="X1990"/>
      <c r="Y1990"/>
      <c r="Z1990"/>
      <c r="AA1990"/>
      <c r="AB1990"/>
      <c r="AC1990"/>
      <c r="AD1990"/>
      <c r="AE1990"/>
      <c r="AF1990"/>
      <c r="AG1990"/>
      <c r="AH1990" s="115" t="s">
        <v>4308</v>
      </c>
    </row>
    <row r="1991" spans="1:35" ht="18" hidden="1" x14ac:dyDescent="0.25">
      <c r="A1991" s="235">
        <v>322436</v>
      </c>
      <c r="B1991" s="235" t="s">
        <v>6375</v>
      </c>
      <c r="C1991" s="235" t="s">
        <v>252</v>
      </c>
      <c r="D1991" s="235" t="s">
        <v>1242</v>
      </c>
      <c r="E1991"/>
      <c r="F1991" s="126"/>
      <c r="G1991" s="236"/>
      <c r="H1991"/>
      <c r="I1991" t="s">
        <v>199</v>
      </c>
      <c r="J1991" s="236"/>
      <c r="K1991"/>
      <c r="L1991"/>
      <c r="M1991"/>
      <c r="N1991"/>
      <c r="O1991"/>
      <c r="P1991"/>
      <c r="Q1991"/>
      <c r="U1991"/>
      <c r="V1991" t="s">
        <v>4335</v>
      </c>
      <c r="W1991" s="236"/>
      <c r="X1991"/>
      <c r="Y1991"/>
      <c r="Z1991"/>
      <c r="AA1991"/>
      <c r="AB1991"/>
      <c r="AC1991"/>
      <c r="AD1991"/>
      <c r="AE1991"/>
      <c r="AF1991"/>
      <c r="AG1991"/>
      <c r="AH1991" s="115" t="s">
        <v>4308</v>
      </c>
    </row>
    <row r="1992" spans="1:35" ht="18" x14ac:dyDescent="0.25">
      <c r="A1992" s="235">
        <v>322438</v>
      </c>
      <c r="B1992" s="235" t="s">
        <v>6376</v>
      </c>
      <c r="C1992" s="235" t="s">
        <v>743</v>
      </c>
      <c r="D1992" s="235" t="s">
        <v>1242</v>
      </c>
      <c r="E1992"/>
      <c r="F1992" s="126"/>
      <c r="G1992" s="236"/>
      <c r="H1992"/>
      <c r="I1992" t="s">
        <v>107</v>
      </c>
      <c r="J1992" s="236"/>
      <c r="K1992"/>
      <c r="L1992"/>
      <c r="M1992"/>
      <c r="N1992"/>
      <c r="O1992"/>
      <c r="P1992"/>
      <c r="Q1992"/>
      <c r="U1992"/>
      <c r="V1992" t="s">
        <v>4335</v>
      </c>
      <c r="W1992" s="236"/>
      <c r="X1992"/>
      <c r="Y1992"/>
      <c r="Z1992"/>
      <c r="AA1992"/>
      <c r="AB1992"/>
      <c r="AC1992"/>
      <c r="AD1992"/>
      <c r="AE1992"/>
      <c r="AF1992"/>
      <c r="AG1992"/>
      <c r="AH1992" s="115" t="s">
        <v>4308</v>
      </c>
      <c r="AI1992" s="115" t="e">
        <f>VLOOKUP(A1992,'[2]دراسات قانونية'!$A$3:$E$600,1,0)</f>
        <v>#N/A</v>
      </c>
    </row>
    <row r="1993" spans="1:35" ht="18" hidden="1" x14ac:dyDescent="0.25">
      <c r="A1993" s="235">
        <v>322439</v>
      </c>
      <c r="B1993" s="235" t="s">
        <v>2554</v>
      </c>
      <c r="C1993" s="235" t="s">
        <v>219</v>
      </c>
      <c r="D1993" s="235" t="s">
        <v>1242</v>
      </c>
      <c r="E1993"/>
      <c r="F1993" s="126"/>
      <c r="G1993" s="236"/>
      <c r="H1993"/>
      <c r="I1993" t="s">
        <v>129</v>
      </c>
      <c r="J1993" s="236"/>
      <c r="K1993"/>
      <c r="L1993"/>
      <c r="M1993"/>
      <c r="N1993"/>
      <c r="O1993"/>
      <c r="P1993"/>
      <c r="Q1993"/>
      <c r="U1993"/>
      <c r="V1993" t="s">
        <v>4335</v>
      </c>
      <c r="W1993" s="236"/>
      <c r="X1993"/>
      <c r="Y1993"/>
      <c r="Z1993"/>
      <c r="AA1993"/>
      <c r="AB1993"/>
      <c r="AC1993"/>
      <c r="AD1993"/>
      <c r="AE1993"/>
      <c r="AF1993"/>
      <c r="AG1993"/>
      <c r="AH1993" s="115" t="s">
        <v>4308</v>
      </c>
    </row>
    <row r="1994" spans="1:35" ht="18" x14ac:dyDescent="0.25">
      <c r="A1994" s="235">
        <v>322441</v>
      </c>
      <c r="B1994" s="235" t="s">
        <v>6377</v>
      </c>
      <c r="C1994" s="235" t="s">
        <v>244</v>
      </c>
      <c r="D1994" s="235" t="s">
        <v>217</v>
      </c>
      <c r="E1994"/>
      <c r="F1994" s="126"/>
      <c r="G1994" s="236"/>
      <c r="H1994"/>
      <c r="I1994" t="s">
        <v>107</v>
      </c>
      <c r="J1994" s="236"/>
      <c r="K1994"/>
      <c r="L1994"/>
      <c r="M1994"/>
      <c r="N1994"/>
      <c r="O1994"/>
      <c r="P1994"/>
      <c r="Q1994"/>
      <c r="U1994"/>
      <c r="V1994" t="s">
        <v>4335</v>
      </c>
      <c r="W1994" s="236"/>
      <c r="X1994"/>
      <c r="Y1994"/>
      <c r="Z1994"/>
      <c r="AA1994"/>
      <c r="AB1994"/>
      <c r="AC1994"/>
      <c r="AD1994"/>
      <c r="AE1994"/>
      <c r="AF1994"/>
      <c r="AG1994"/>
      <c r="AH1994" s="115" t="s">
        <v>4308</v>
      </c>
      <c r="AI1994" s="115" t="e">
        <f>VLOOKUP(A1994,'[2]دراسات قانونية'!$A$3:$E$600,1,0)</f>
        <v>#N/A</v>
      </c>
    </row>
    <row r="1995" spans="1:35" hidden="1" x14ac:dyDescent="0.25">
      <c r="A1995">
        <v>322450</v>
      </c>
      <c r="B1995" t="s">
        <v>6378</v>
      </c>
      <c r="C1995" t="s">
        <v>384</v>
      </c>
      <c r="D1995" t="s">
        <v>1721</v>
      </c>
      <c r="E1995" t="s">
        <v>76</v>
      </c>
      <c r="F1995" s="126">
        <v>32217</v>
      </c>
      <c r="G1995" t="s">
        <v>544</v>
      </c>
      <c r="H1995" t="s">
        <v>16</v>
      </c>
      <c r="I1995" t="s">
        <v>136</v>
      </c>
      <c r="J1995" t="s">
        <v>1226</v>
      </c>
      <c r="K1995"/>
      <c r="L1995" t="s">
        <v>30</v>
      </c>
      <c r="M1995"/>
      <c r="N1995"/>
      <c r="O1995"/>
      <c r="P1995"/>
      <c r="Q1995"/>
      <c r="U1995"/>
      <c r="V1995">
        <v>0</v>
      </c>
      <c r="W1995"/>
      <c r="X1995"/>
      <c r="Y1995"/>
      <c r="Z1995"/>
      <c r="AA1995"/>
      <c r="AB1995"/>
      <c r="AC1995"/>
      <c r="AD1995"/>
      <c r="AE1995"/>
      <c r="AF1995"/>
      <c r="AG1995" t="s">
        <v>4308</v>
      </c>
      <c r="AH1995" s="115" t="s">
        <v>4308</v>
      </c>
    </row>
    <row r="1996" spans="1:35" ht="18" hidden="1" x14ac:dyDescent="0.25">
      <c r="A1996" s="235">
        <v>322454</v>
      </c>
      <c r="B1996" s="235" t="s">
        <v>6379</v>
      </c>
      <c r="C1996" s="235" t="s">
        <v>227</v>
      </c>
      <c r="D1996" s="235" t="s">
        <v>1242</v>
      </c>
      <c r="E1996"/>
      <c r="F1996" s="126"/>
      <c r="G1996" s="236"/>
      <c r="H1996"/>
      <c r="I1996" t="s">
        <v>129</v>
      </c>
      <c r="J1996" s="236"/>
      <c r="K1996"/>
      <c r="L1996"/>
      <c r="M1996"/>
      <c r="N1996"/>
      <c r="O1996"/>
      <c r="P1996"/>
      <c r="Q1996"/>
      <c r="U1996"/>
      <c r="V1996" t="s">
        <v>4337</v>
      </c>
      <c r="W1996" s="236"/>
      <c r="X1996"/>
      <c r="Y1996"/>
      <c r="Z1996"/>
      <c r="AA1996"/>
      <c r="AB1996"/>
      <c r="AC1996"/>
      <c r="AD1996"/>
      <c r="AE1996"/>
      <c r="AF1996"/>
      <c r="AG1996"/>
      <c r="AH1996" s="115" t="s">
        <v>4308</v>
      </c>
    </row>
    <row r="1997" spans="1:35" ht="18" hidden="1" x14ac:dyDescent="0.25">
      <c r="A1997" s="235">
        <v>322459</v>
      </c>
      <c r="B1997" s="235" t="s">
        <v>6380</v>
      </c>
      <c r="C1997" s="235" t="s">
        <v>546</v>
      </c>
      <c r="D1997" s="235" t="s">
        <v>1242</v>
      </c>
      <c r="E1997"/>
      <c r="F1997" s="126"/>
      <c r="G1997" s="236"/>
      <c r="H1997"/>
      <c r="I1997" t="s">
        <v>199</v>
      </c>
      <c r="J1997" s="236"/>
      <c r="K1997"/>
      <c r="L1997"/>
      <c r="M1997"/>
      <c r="N1997"/>
      <c r="O1997"/>
      <c r="P1997"/>
      <c r="Q1997"/>
      <c r="U1997"/>
      <c r="V1997" t="s">
        <v>16623</v>
      </c>
      <c r="W1997" s="236"/>
      <c r="X1997"/>
      <c r="Y1997"/>
      <c r="Z1997"/>
      <c r="AA1997"/>
      <c r="AB1997"/>
      <c r="AC1997"/>
      <c r="AD1997"/>
      <c r="AE1997"/>
      <c r="AF1997"/>
      <c r="AG1997"/>
      <c r="AH1997" s="115" t="s">
        <v>4308</v>
      </c>
    </row>
    <row r="1998" spans="1:35" hidden="1" x14ac:dyDescent="0.25">
      <c r="A1998">
        <v>322461</v>
      </c>
      <c r="B1998" t="s">
        <v>6381</v>
      </c>
      <c r="C1998" t="s">
        <v>212</v>
      </c>
      <c r="D1998" t="s">
        <v>298</v>
      </c>
      <c r="E1998" t="s">
        <v>77</v>
      </c>
      <c r="F1998" s="126">
        <v>34294</v>
      </c>
      <c r="G1998" t="s">
        <v>18</v>
      </c>
      <c r="H1998" t="s">
        <v>16</v>
      </c>
      <c r="I1998" t="s">
        <v>136</v>
      </c>
      <c r="J1998" t="s">
        <v>1226</v>
      </c>
      <c r="K1998"/>
      <c r="L1998" t="s">
        <v>30</v>
      </c>
      <c r="M1998"/>
      <c r="N1998"/>
      <c r="O1998"/>
      <c r="P1998"/>
      <c r="Q1998"/>
      <c r="U1998"/>
      <c r="V1998" t="s">
        <v>16623</v>
      </c>
      <c r="W1998"/>
      <c r="X1998"/>
      <c r="Y1998"/>
      <c r="Z1998"/>
      <c r="AA1998"/>
      <c r="AB1998"/>
      <c r="AC1998"/>
      <c r="AD1998"/>
      <c r="AE1998"/>
      <c r="AF1998"/>
      <c r="AG1998"/>
      <c r="AH1998" s="115" t="s">
        <v>4308</v>
      </c>
    </row>
    <row r="1999" spans="1:35" hidden="1" x14ac:dyDescent="0.25">
      <c r="A1999">
        <v>322479</v>
      </c>
      <c r="B1999" t="s">
        <v>6382</v>
      </c>
      <c r="C1999" t="s">
        <v>244</v>
      </c>
      <c r="D1999" t="s">
        <v>1534</v>
      </c>
      <c r="E1999"/>
      <c r="F1999" s="126"/>
      <c r="G1999"/>
      <c r="H1999"/>
      <c r="I1999" t="s">
        <v>136</v>
      </c>
      <c r="J1999"/>
      <c r="K1999"/>
      <c r="L1999"/>
      <c r="M1999"/>
      <c r="N1999"/>
      <c r="O1999"/>
      <c r="P1999"/>
      <c r="Q1999"/>
      <c r="U1999"/>
      <c r="V1999" t="s">
        <v>4335</v>
      </c>
      <c r="W1999"/>
      <c r="X1999"/>
      <c r="Y1999"/>
      <c r="Z1999"/>
      <c r="AA1999"/>
      <c r="AB1999"/>
      <c r="AC1999"/>
      <c r="AD1999"/>
      <c r="AE1999"/>
      <c r="AF1999"/>
      <c r="AG1999"/>
      <c r="AH1999" s="115" t="s">
        <v>4308</v>
      </c>
    </row>
    <row r="2000" spans="1:35" hidden="1" x14ac:dyDescent="0.25">
      <c r="A2000">
        <v>322483</v>
      </c>
      <c r="B2000" t="s">
        <v>6383</v>
      </c>
      <c r="C2000" t="s">
        <v>629</v>
      </c>
      <c r="D2000" t="s">
        <v>1242</v>
      </c>
      <c r="E2000" t="s">
        <v>76</v>
      </c>
      <c r="F2000" s="126"/>
      <c r="G2000"/>
      <c r="H2000" t="s">
        <v>16</v>
      </c>
      <c r="I2000" t="s">
        <v>136</v>
      </c>
      <c r="J2000"/>
      <c r="K2000"/>
      <c r="L2000"/>
      <c r="M2000"/>
      <c r="N2000"/>
      <c r="O2000"/>
      <c r="P2000"/>
      <c r="Q2000"/>
      <c r="U2000"/>
      <c r="V2000" t="s">
        <v>4414</v>
      </c>
      <c r="W2000"/>
      <c r="X2000"/>
      <c r="Y2000"/>
      <c r="Z2000"/>
      <c r="AA2000" t="s">
        <v>4308</v>
      </c>
      <c r="AB2000" t="s">
        <v>4308</v>
      </c>
      <c r="AC2000" t="s">
        <v>4308</v>
      </c>
      <c r="AD2000" t="s">
        <v>4308</v>
      </c>
      <c r="AE2000" t="s">
        <v>4308</v>
      </c>
      <c r="AF2000" t="s">
        <v>4308</v>
      </c>
      <c r="AG2000" t="s">
        <v>4308</v>
      </c>
      <c r="AH2000" s="115" t="s">
        <v>4308</v>
      </c>
    </row>
    <row r="2001" spans="1:35" hidden="1" x14ac:dyDescent="0.25">
      <c r="A2001" s="115">
        <v>322484</v>
      </c>
      <c r="B2001" s="115" t="s">
        <v>4006</v>
      </c>
      <c r="C2001" s="115" t="s">
        <v>593</v>
      </c>
      <c r="D2001" s="115" t="s">
        <v>235</v>
      </c>
      <c r="E2001" s="115" t="s">
        <v>77</v>
      </c>
      <c r="F2001" s="237">
        <v>32450</v>
      </c>
      <c r="G2001" s="115" t="s">
        <v>325</v>
      </c>
      <c r="H2001" s="115" t="s">
        <v>16</v>
      </c>
      <c r="I2001" t="s">
        <v>199</v>
      </c>
      <c r="J2001" s="115" t="s">
        <v>15</v>
      </c>
      <c r="L2001" s="115" t="s">
        <v>30</v>
      </c>
      <c r="U2001"/>
      <c r="V2001">
        <v>0</v>
      </c>
    </row>
    <row r="2002" spans="1:35" hidden="1" x14ac:dyDescent="0.25">
      <c r="A2002" s="115">
        <v>322487</v>
      </c>
      <c r="B2002" s="115" t="s">
        <v>1759</v>
      </c>
      <c r="C2002" s="115" t="s">
        <v>358</v>
      </c>
      <c r="D2002" s="115" t="s">
        <v>357</v>
      </c>
      <c r="E2002" s="115" t="s">
        <v>76</v>
      </c>
      <c r="F2002" s="237"/>
      <c r="H2002" s="115" t="s">
        <v>16</v>
      </c>
      <c r="I2002" t="s">
        <v>199</v>
      </c>
      <c r="U2002"/>
      <c r="V2002" t="s">
        <v>4414</v>
      </c>
      <c r="AA2002" s="115" t="s">
        <v>4308</v>
      </c>
      <c r="AB2002" s="115" t="s">
        <v>4308</v>
      </c>
      <c r="AC2002" s="115" t="s">
        <v>4308</v>
      </c>
      <c r="AD2002" s="115" t="s">
        <v>4308</v>
      </c>
      <c r="AE2002" s="115" t="s">
        <v>4308</v>
      </c>
      <c r="AF2002" s="115" t="s">
        <v>4308</v>
      </c>
      <c r="AG2002" s="115" t="s">
        <v>4308</v>
      </c>
      <c r="AH2002" s="115" t="s">
        <v>4308</v>
      </c>
    </row>
    <row r="2003" spans="1:35" ht="18" x14ac:dyDescent="0.25">
      <c r="A2003" s="235">
        <v>322490</v>
      </c>
      <c r="B2003" s="235" t="s">
        <v>6384</v>
      </c>
      <c r="C2003" s="235" t="s">
        <v>227</v>
      </c>
      <c r="D2003" s="235" t="s">
        <v>281</v>
      </c>
      <c r="E2003"/>
      <c r="F2003" s="126"/>
      <c r="G2003" s="236"/>
      <c r="H2003"/>
      <c r="I2003" t="s">
        <v>107</v>
      </c>
      <c r="J2003" s="236"/>
      <c r="K2003"/>
      <c r="L2003"/>
      <c r="M2003"/>
      <c r="N2003"/>
      <c r="O2003"/>
      <c r="P2003"/>
      <c r="Q2003"/>
      <c r="U2003"/>
      <c r="V2003" t="s">
        <v>4335</v>
      </c>
      <c r="W2003" s="236"/>
      <c r="X2003"/>
      <c r="Y2003"/>
      <c r="Z2003"/>
      <c r="AA2003"/>
      <c r="AB2003"/>
      <c r="AC2003"/>
      <c r="AD2003"/>
      <c r="AE2003"/>
      <c r="AF2003"/>
      <c r="AG2003"/>
      <c r="AH2003" s="115" t="s">
        <v>4308</v>
      </c>
      <c r="AI2003" s="115" t="e">
        <f>VLOOKUP(A2003,'[2]دراسات قانونية'!$A$3:$E$600,1,0)</f>
        <v>#N/A</v>
      </c>
    </row>
    <row r="2004" spans="1:35" ht="18" hidden="1" x14ac:dyDescent="0.25">
      <c r="A2004" s="235">
        <v>322492</v>
      </c>
      <c r="B2004" s="235" t="s">
        <v>6385</v>
      </c>
      <c r="C2004" s="235" t="s">
        <v>212</v>
      </c>
      <c r="D2004" s="235" t="s">
        <v>1242</v>
      </c>
      <c r="E2004"/>
      <c r="F2004" s="126"/>
      <c r="G2004" s="236"/>
      <c r="H2004"/>
      <c r="I2004" t="s">
        <v>136</v>
      </c>
      <c r="J2004" s="236"/>
      <c r="K2004"/>
      <c r="L2004"/>
      <c r="M2004"/>
      <c r="N2004"/>
      <c r="O2004"/>
      <c r="P2004"/>
      <c r="Q2004"/>
      <c r="U2004"/>
      <c r="V2004" t="s">
        <v>4335</v>
      </c>
      <c r="W2004" s="236"/>
      <c r="X2004"/>
      <c r="Y2004"/>
      <c r="Z2004"/>
      <c r="AA2004"/>
      <c r="AB2004"/>
      <c r="AC2004"/>
      <c r="AD2004"/>
      <c r="AE2004"/>
      <c r="AF2004"/>
      <c r="AG2004"/>
      <c r="AH2004" s="115" t="s">
        <v>4308</v>
      </c>
    </row>
    <row r="2005" spans="1:35" ht="18" hidden="1" x14ac:dyDescent="0.25">
      <c r="A2005" s="235">
        <v>322494</v>
      </c>
      <c r="B2005" s="235" t="s">
        <v>6386</v>
      </c>
      <c r="C2005" s="235" t="s">
        <v>628</v>
      </c>
      <c r="D2005" s="235" t="s">
        <v>1242</v>
      </c>
      <c r="E2005"/>
      <c r="F2005" s="126"/>
      <c r="G2005" s="236"/>
      <c r="H2005"/>
      <c r="I2005" t="s">
        <v>136</v>
      </c>
      <c r="J2005" s="236"/>
      <c r="K2005"/>
      <c r="L2005"/>
      <c r="M2005"/>
      <c r="N2005"/>
      <c r="O2005"/>
      <c r="P2005"/>
      <c r="Q2005"/>
      <c r="U2005"/>
      <c r="V2005" t="s">
        <v>4335</v>
      </c>
      <c r="W2005" s="236"/>
      <c r="X2005"/>
      <c r="Y2005"/>
      <c r="Z2005"/>
      <c r="AA2005"/>
      <c r="AB2005"/>
      <c r="AC2005"/>
      <c r="AD2005"/>
      <c r="AE2005"/>
      <c r="AF2005"/>
      <c r="AG2005"/>
      <c r="AH2005" s="115" t="s">
        <v>4308</v>
      </c>
    </row>
    <row r="2006" spans="1:35" hidden="1" x14ac:dyDescent="0.25">
      <c r="A2006" s="115">
        <v>322499</v>
      </c>
      <c r="B2006" s="115" t="s">
        <v>1780</v>
      </c>
      <c r="C2006" s="115" t="s">
        <v>212</v>
      </c>
      <c r="D2006" s="115" t="s">
        <v>843</v>
      </c>
      <c r="E2006" s="115" t="s">
        <v>76</v>
      </c>
      <c r="F2006" s="237">
        <v>34335</v>
      </c>
      <c r="G2006" s="115" t="s">
        <v>1781</v>
      </c>
      <c r="H2006" s="115" t="s">
        <v>16</v>
      </c>
      <c r="I2006" t="s">
        <v>199</v>
      </c>
      <c r="U2006"/>
      <c r="V2006" t="s">
        <v>4335</v>
      </c>
      <c r="AA2006" s="115" t="s">
        <v>4308</v>
      </c>
      <c r="AB2006" s="115" t="s">
        <v>4308</v>
      </c>
      <c r="AC2006" s="115" t="s">
        <v>4308</v>
      </c>
      <c r="AD2006" s="115" t="s">
        <v>4308</v>
      </c>
      <c r="AE2006" s="115" t="s">
        <v>4308</v>
      </c>
      <c r="AF2006" s="115" t="s">
        <v>4308</v>
      </c>
      <c r="AG2006" s="115" t="s">
        <v>4308</v>
      </c>
      <c r="AH2006" s="115" t="s">
        <v>4308</v>
      </c>
    </row>
    <row r="2007" spans="1:35" ht="18" hidden="1" x14ac:dyDescent="0.25">
      <c r="A2007" s="235">
        <v>322501</v>
      </c>
      <c r="B2007" s="235" t="s">
        <v>6387</v>
      </c>
      <c r="C2007" s="235" t="s">
        <v>6388</v>
      </c>
      <c r="D2007" s="235" t="s">
        <v>409</v>
      </c>
      <c r="E2007"/>
      <c r="F2007" s="126"/>
      <c r="G2007" s="236"/>
      <c r="H2007"/>
      <c r="I2007" t="s">
        <v>199</v>
      </c>
      <c r="J2007" s="236"/>
      <c r="K2007"/>
      <c r="L2007"/>
      <c r="M2007"/>
      <c r="N2007"/>
      <c r="O2007"/>
      <c r="P2007"/>
      <c r="Q2007"/>
      <c r="U2007"/>
      <c r="V2007">
        <v>0</v>
      </c>
      <c r="W2007" s="236"/>
      <c r="X2007"/>
      <c r="Y2007"/>
      <c r="Z2007"/>
      <c r="AA2007"/>
      <c r="AB2007"/>
      <c r="AC2007"/>
      <c r="AD2007"/>
      <c r="AE2007"/>
      <c r="AF2007"/>
      <c r="AG2007"/>
    </row>
    <row r="2008" spans="1:35" ht="18" hidden="1" x14ac:dyDescent="0.25">
      <c r="A2008" s="235">
        <v>322505</v>
      </c>
      <c r="B2008" s="235" t="s">
        <v>6389</v>
      </c>
      <c r="C2008" s="235" t="s">
        <v>356</v>
      </c>
      <c r="D2008" s="235" t="s">
        <v>1242</v>
      </c>
      <c r="E2008"/>
      <c r="F2008" s="126"/>
      <c r="G2008" s="236"/>
      <c r="H2008"/>
      <c r="I2008" t="s">
        <v>129</v>
      </c>
      <c r="J2008" s="236"/>
      <c r="K2008"/>
      <c r="L2008"/>
      <c r="M2008"/>
      <c r="N2008"/>
      <c r="O2008"/>
      <c r="P2008"/>
      <c r="Q2008"/>
      <c r="U2008"/>
      <c r="V2008" t="s">
        <v>4335</v>
      </c>
      <c r="W2008" s="236"/>
      <c r="X2008"/>
      <c r="Y2008"/>
      <c r="Z2008"/>
      <c r="AA2008"/>
      <c r="AB2008"/>
      <c r="AC2008"/>
      <c r="AD2008"/>
      <c r="AE2008"/>
      <c r="AF2008"/>
      <c r="AG2008"/>
      <c r="AH2008" s="115" t="s">
        <v>4308</v>
      </c>
    </row>
    <row r="2009" spans="1:35" ht="18" x14ac:dyDescent="0.25">
      <c r="A2009" s="235">
        <v>322520</v>
      </c>
      <c r="B2009" s="235" t="s">
        <v>6390</v>
      </c>
      <c r="C2009" s="235" t="s">
        <v>727</v>
      </c>
      <c r="D2009" s="235" t="s">
        <v>913</v>
      </c>
      <c r="E2009"/>
      <c r="F2009" s="126"/>
      <c r="G2009" s="236"/>
      <c r="H2009"/>
      <c r="I2009" t="s">
        <v>107</v>
      </c>
      <c r="J2009" s="236"/>
      <c r="K2009"/>
      <c r="L2009"/>
      <c r="M2009"/>
      <c r="N2009"/>
      <c r="O2009"/>
      <c r="P2009"/>
      <c r="Q2009"/>
      <c r="U2009"/>
      <c r="V2009" t="s">
        <v>4335</v>
      </c>
      <c r="W2009" s="236"/>
      <c r="X2009"/>
      <c r="Y2009"/>
      <c r="Z2009"/>
      <c r="AA2009"/>
      <c r="AB2009"/>
      <c r="AC2009"/>
      <c r="AD2009"/>
      <c r="AE2009"/>
      <c r="AF2009"/>
      <c r="AG2009"/>
      <c r="AH2009" s="115" t="s">
        <v>4308</v>
      </c>
      <c r="AI2009" s="115" t="e">
        <f>VLOOKUP(A2009,'[2]دراسات قانونية'!$A$3:$E$600,1,0)</f>
        <v>#N/A</v>
      </c>
    </row>
    <row r="2010" spans="1:35" hidden="1" x14ac:dyDescent="0.25">
      <c r="A2010" s="115">
        <v>322522</v>
      </c>
      <c r="B2010" s="115" t="s">
        <v>3029</v>
      </c>
      <c r="C2010" s="115" t="s">
        <v>227</v>
      </c>
      <c r="D2010" s="115" t="s">
        <v>421</v>
      </c>
      <c r="E2010" s="115" t="s">
        <v>76</v>
      </c>
      <c r="F2010" s="237">
        <v>32184</v>
      </c>
      <c r="G2010" s="115" t="s">
        <v>18</v>
      </c>
      <c r="H2010" s="115" t="s">
        <v>16</v>
      </c>
      <c r="I2010" t="s">
        <v>199</v>
      </c>
      <c r="J2010" s="115" t="s">
        <v>15</v>
      </c>
      <c r="L2010" s="115" t="s">
        <v>18</v>
      </c>
      <c r="U2010"/>
      <c r="V2010">
        <v>0</v>
      </c>
      <c r="AH2010" s="115" t="s">
        <v>4308</v>
      </c>
    </row>
    <row r="2011" spans="1:35" ht="18" hidden="1" x14ac:dyDescent="0.25">
      <c r="A2011" s="235">
        <v>322526</v>
      </c>
      <c r="B2011" s="235" t="s">
        <v>6391</v>
      </c>
      <c r="C2011" s="235" t="s">
        <v>272</v>
      </c>
      <c r="D2011" s="235" t="s">
        <v>1242</v>
      </c>
      <c r="E2011"/>
      <c r="F2011" s="126"/>
      <c r="G2011" s="236"/>
      <c r="H2011"/>
      <c r="I2011" t="s">
        <v>199</v>
      </c>
      <c r="J2011" s="236"/>
      <c r="K2011"/>
      <c r="L2011"/>
      <c r="M2011"/>
      <c r="N2011"/>
      <c r="O2011"/>
      <c r="P2011"/>
      <c r="Q2011"/>
      <c r="U2011"/>
      <c r="V2011" t="s">
        <v>16623</v>
      </c>
      <c r="W2011" s="236"/>
      <c r="X2011"/>
      <c r="Y2011"/>
      <c r="Z2011"/>
      <c r="AA2011"/>
      <c r="AB2011"/>
      <c r="AC2011"/>
      <c r="AD2011"/>
      <c r="AE2011"/>
      <c r="AF2011"/>
      <c r="AG2011"/>
      <c r="AH2011" s="115" t="s">
        <v>4308</v>
      </c>
    </row>
    <row r="2012" spans="1:35" ht="18" hidden="1" x14ac:dyDescent="0.25">
      <c r="A2012" s="235">
        <v>322534</v>
      </c>
      <c r="B2012" s="235" t="s">
        <v>6392</v>
      </c>
      <c r="C2012" s="235" t="s">
        <v>227</v>
      </c>
      <c r="D2012" s="235" t="s">
        <v>378</v>
      </c>
      <c r="E2012"/>
      <c r="F2012" s="126"/>
      <c r="G2012" s="236"/>
      <c r="H2012"/>
      <c r="I2012" t="s">
        <v>199</v>
      </c>
      <c r="J2012" s="236"/>
      <c r="K2012"/>
      <c r="L2012"/>
      <c r="M2012"/>
      <c r="N2012"/>
      <c r="O2012"/>
      <c r="P2012"/>
      <c r="Q2012"/>
      <c r="U2012"/>
      <c r="V2012" t="s">
        <v>4335</v>
      </c>
      <c r="W2012" s="236"/>
      <c r="X2012"/>
      <c r="Y2012"/>
      <c r="Z2012"/>
      <c r="AA2012"/>
      <c r="AB2012"/>
      <c r="AC2012"/>
      <c r="AD2012"/>
      <c r="AE2012"/>
      <c r="AF2012"/>
      <c r="AG2012"/>
      <c r="AH2012" s="115" t="s">
        <v>4308</v>
      </c>
    </row>
    <row r="2013" spans="1:35" ht="18" hidden="1" x14ac:dyDescent="0.25">
      <c r="A2013" s="235">
        <v>322537</v>
      </c>
      <c r="B2013" s="235" t="s">
        <v>6393</v>
      </c>
      <c r="C2013" s="235" t="s">
        <v>6394</v>
      </c>
      <c r="D2013" s="235" t="s">
        <v>310</v>
      </c>
      <c r="E2013"/>
      <c r="F2013" s="126"/>
      <c r="G2013" s="236"/>
      <c r="H2013"/>
      <c r="I2013" t="s">
        <v>199</v>
      </c>
      <c r="J2013" s="236"/>
      <c r="K2013"/>
      <c r="L2013"/>
      <c r="M2013"/>
      <c r="N2013"/>
      <c r="O2013"/>
      <c r="P2013"/>
      <c r="Q2013"/>
      <c r="U2013"/>
      <c r="V2013">
        <v>0</v>
      </c>
      <c r="W2013" s="236"/>
      <c r="X2013"/>
      <c r="Y2013"/>
      <c r="Z2013"/>
      <c r="AA2013"/>
      <c r="AB2013"/>
      <c r="AC2013"/>
      <c r="AD2013"/>
      <c r="AE2013"/>
      <c r="AF2013"/>
      <c r="AG2013"/>
    </row>
    <row r="2014" spans="1:35" hidden="1" x14ac:dyDescent="0.25">
      <c r="A2014" s="115">
        <v>322540</v>
      </c>
      <c r="B2014" s="115" t="s">
        <v>1977</v>
      </c>
      <c r="C2014" s="115" t="s">
        <v>246</v>
      </c>
      <c r="D2014" s="115" t="s">
        <v>224</v>
      </c>
      <c r="E2014" s="115" t="s">
        <v>77</v>
      </c>
      <c r="F2014" s="237">
        <v>34107</v>
      </c>
      <c r="G2014" s="115" t="s">
        <v>18</v>
      </c>
      <c r="H2014" s="115" t="s">
        <v>16</v>
      </c>
      <c r="I2014" t="s">
        <v>199</v>
      </c>
      <c r="J2014" s="115" t="s">
        <v>15</v>
      </c>
      <c r="L2014" s="115" t="s">
        <v>18</v>
      </c>
      <c r="U2014"/>
      <c r="V2014" t="s">
        <v>4335</v>
      </c>
    </row>
    <row r="2015" spans="1:35" hidden="1" x14ac:dyDescent="0.25">
      <c r="A2015" s="115">
        <v>322542</v>
      </c>
      <c r="B2015" s="115" t="s">
        <v>1677</v>
      </c>
      <c r="C2015" s="115" t="s">
        <v>977</v>
      </c>
      <c r="D2015" s="115" t="s">
        <v>696</v>
      </c>
      <c r="E2015" s="115" t="s">
        <v>77</v>
      </c>
      <c r="F2015" s="237">
        <v>27953</v>
      </c>
      <c r="G2015" s="115" t="s">
        <v>1678</v>
      </c>
      <c r="H2015" s="115" t="s">
        <v>16</v>
      </c>
      <c r="I2015" t="s">
        <v>199</v>
      </c>
      <c r="J2015" s="115" t="s">
        <v>1226</v>
      </c>
      <c r="L2015" s="115" t="s">
        <v>30</v>
      </c>
      <c r="U2015"/>
      <c r="V2015" t="s">
        <v>4336</v>
      </c>
    </row>
    <row r="2016" spans="1:35" hidden="1" x14ac:dyDescent="0.25">
      <c r="A2016" s="115">
        <v>322546</v>
      </c>
      <c r="B2016" s="115" t="s">
        <v>3097</v>
      </c>
      <c r="C2016" s="115" t="s">
        <v>548</v>
      </c>
      <c r="D2016" s="115" t="s">
        <v>3098</v>
      </c>
      <c r="E2016" s="115" t="s">
        <v>77</v>
      </c>
      <c r="F2016" s="237">
        <v>29392</v>
      </c>
      <c r="G2016" s="115" t="s">
        <v>18</v>
      </c>
      <c r="H2016" s="115" t="s">
        <v>16</v>
      </c>
      <c r="I2016" t="s">
        <v>199</v>
      </c>
      <c r="J2016" s="115" t="s">
        <v>1226</v>
      </c>
      <c r="L2016" s="115" t="s">
        <v>30</v>
      </c>
      <c r="U2016"/>
      <c r="V2016">
        <v>0</v>
      </c>
    </row>
    <row r="2017" spans="1:35" ht="18" hidden="1" x14ac:dyDescent="0.25">
      <c r="A2017" s="235">
        <v>322555</v>
      </c>
      <c r="B2017" s="235" t="s">
        <v>6395</v>
      </c>
      <c r="C2017" s="235" t="s">
        <v>625</v>
      </c>
      <c r="D2017" s="235" t="s">
        <v>1242</v>
      </c>
      <c r="E2017"/>
      <c r="F2017" s="126"/>
      <c r="G2017" s="236"/>
      <c r="H2017"/>
      <c r="I2017" t="s">
        <v>129</v>
      </c>
      <c r="J2017" s="236"/>
      <c r="K2017"/>
      <c r="L2017"/>
      <c r="M2017"/>
      <c r="N2017"/>
      <c r="O2017"/>
      <c r="P2017"/>
      <c r="Q2017"/>
      <c r="U2017"/>
      <c r="V2017" t="s">
        <v>4335</v>
      </c>
      <c r="W2017" s="236"/>
      <c r="X2017"/>
      <c r="Y2017"/>
      <c r="Z2017"/>
      <c r="AA2017"/>
      <c r="AB2017"/>
      <c r="AC2017"/>
      <c r="AD2017"/>
      <c r="AE2017"/>
      <c r="AF2017"/>
      <c r="AG2017"/>
      <c r="AH2017" s="115" t="s">
        <v>4308</v>
      </c>
    </row>
    <row r="2018" spans="1:35" hidden="1" x14ac:dyDescent="0.25">
      <c r="A2018" s="115">
        <v>322558</v>
      </c>
      <c r="B2018" s="115" t="s">
        <v>2728</v>
      </c>
      <c r="C2018" s="115" t="s">
        <v>212</v>
      </c>
      <c r="D2018" s="115" t="s">
        <v>2729</v>
      </c>
      <c r="E2018" s="115" t="s">
        <v>76</v>
      </c>
      <c r="F2018" s="237">
        <v>34474</v>
      </c>
      <c r="G2018" s="115" t="s">
        <v>479</v>
      </c>
      <c r="H2018" s="115" t="s">
        <v>16</v>
      </c>
      <c r="I2018" t="s">
        <v>199</v>
      </c>
      <c r="J2018" s="115" t="s">
        <v>1226</v>
      </c>
      <c r="L2018" s="115" t="s">
        <v>67</v>
      </c>
      <c r="U2018"/>
      <c r="V2018">
        <v>0</v>
      </c>
    </row>
    <row r="2019" spans="1:35" ht="18" hidden="1" x14ac:dyDescent="0.25">
      <c r="A2019" s="235">
        <v>322561</v>
      </c>
      <c r="B2019" s="235" t="s">
        <v>6396</v>
      </c>
      <c r="C2019" s="235" t="s">
        <v>5506</v>
      </c>
      <c r="D2019" s="235" t="s">
        <v>1242</v>
      </c>
      <c r="E2019"/>
      <c r="F2019" s="126"/>
      <c r="G2019" s="236"/>
      <c r="H2019"/>
      <c r="I2019" t="s">
        <v>136</v>
      </c>
      <c r="J2019" s="236"/>
      <c r="K2019"/>
      <c r="L2019"/>
      <c r="M2019"/>
      <c r="N2019"/>
      <c r="O2019"/>
      <c r="P2019"/>
      <c r="Q2019"/>
      <c r="U2019"/>
      <c r="V2019" t="s">
        <v>4335</v>
      </c>
      <c r="W2019" s="236"/>
      <c r="X2019"/>
      <c r="Y2019"/>
      <c r="Z2019"/>
      <c r="AA2019"/>
      <c r="AB2019"/>
      <c r="AC2019"/>
      <c r="AD2019"/>
      <c r="AE2019"/>
      <c r="AF2019"/>
      <c r="AG2019"/>
      <c r="AH2019" s="115" t="s">
        <v>4308</v>
      </c>
    </row>
    <row r="2020" spans="1:35" ht="18" hidden="1" x14ac:dyDescent="0.25">
      <c r="A2020" s="235">
        <v>322564</v>
      </c>
      <c r="B2020" s="235" t="s">
        <v>6397</v>
      </c>
      <c r="C2020" s="235" t="s">
        <v>227</v>
      </c>
      <c r="D2020" s="235" t="s">
        <v>1242</v>
      </c>
      <c r="E2020"/>
      <c r="F2020" s="126"/>
      <c r="G2020" s="236"/>
      <c r="H2020"/>
      <c r="I2020" t="s">
        <v>199</v>
      </c>
      <c r="J2020" s="236"/>
      <c r="K2020"/>
      <c r="L2020"/>
      <c r="M2020"/>
      <c r="N2020"/>
      <c r="O2020"/>
      <c r="P2020"/>
      <c r="Q2020"/>
      <c r="U2020"/>
      <c r="V2020" t="s">
        <v>4337</v>
      </c>
      <c r="W2020" s="236"/>
      <c r="X2020"/>
      <c r="Y2020"/>
      <c r="Z2020"/>
      <c r="AA2020"/>
      <c r="AB2020"/>
      <c r="AC2020"/>
      <c r="AD2020"/>
      <c r="AE2020"/>
      <c r="AF2020"/>
      <c r="AG2020"/>
      <c r="AH2020" s="115" t="s">
        <v>4308</v>
      </c>
    </row>
    <row r="2021" spans="1:35" ht="18" hidden="1" x14ac:dyDescent="0.25">
      <c r="A2021" s="235">
        <v>322570</v>
      </c>
      <c r="B2021" s="235" t="s">
        <v>6398</v>
      </c>
      <c r="C2021" s="235" t="s">
        <v>250</v>
      </c>
      <c r="D2021" s="235" t="s">
        <v>1242</v>
      </c>
      <c r="E2021"/>
      <c r="F2021" s="126"/>
      <c r="G2021" s="236"/>
      <c r="H2021"/>
      <c r="I2021" t="s">
        <v>129</v>
      </c>
      <c r="J2021" s="236"/>
      <c r="K2021"/>
      <c r="L2021"/>
      <c r="M2021"/>
      <c r="N2021"/>
      <c r="O2021"/>
      <c r="P2021"/>
      <c r="Q2021"/>
      <c r="U2021"/>
      <c r="V2021" t="s">
        <v>4335</v>
      </c>
      <c r="W2021" s="236"/>
      <c r="X2021"/>
      <c r="Y2021"/>
      <c r="Z2021"/>
      <c r="AA2021"/>
      <c r="AB2021"/>
      <c r="AC2021"/>
      <c r="AD2021"/>
      <c r="AE2021"/>
      <c r="AF2021"/>
      <c r="AG2021"/>
      <c r="AH2021" s="115" t="s">
        <v>4308</v>
      </c>
    </row>
    <row r="2022" spans="1:35" ht="18" hidden="1" x14ac:dyDescent="0.25">
      <c r="A2022" s="235">
        <v>322574</v>
      </c>
      <c r="B2022" s="235" t="s">
        <v>6399</v>
      </c>
      <c r="C2022" s="235" t="s">
        <v>1144</v>
      </c>
      <c r="D2022" s="235" t="s">
        <v>1242</v>
      </c>
      <c r="E2022"/>
      <c r="F2022" s="126"/>
      <c r="G2022" s="236"/>
      <c r="H2022"/>
      <c r="I2022" t="s">
        <v>129</v>
      </c>
      <c r="J2022" s="236"/>
      <c r="K2022"/>
      <c r="L2022"/>
      <c r="M2022"/>
      <c r="N2022"/>
      <c r="O2022"/>
      <c r="P2022"/>
      <c r="Q2022"/>
      <c r="U2022"/>
      <c r="V2022">
        <v>0</v>
      </c>
      <c r="W2022" s="236"/>
      <c r="X2022"/>
      <c r="Y2022"/>
      <c r="Z2022"/>
      <c r="AA2022"/>
      <c r="AB2022"/>
      <c r="AC2022"/>
      <c r="AD2022"/>
      <c r="AE2022"/>
      <c r="AF2022"/>
      <c r="AG2022"/>
      <c r="AH2022" s="115" t="s">
        <v>4308</v>
      </c>
    </row>
    <row r="2023" spans="1:35" hidden="1" x14ac:dyDescent="0.25">
      <c r="A2023" s="115">
        <v>322576</v>
      </c>
      <c r="B2023" s="115" t="s">
        <v>1272</v>
      </c>
      <c r="C2023" s="115" t="s">
        <v>229</v>
      </c>
      <c r="D2023" s="115" t="s">
        <v>1708</v>
      </c>
      <c r="E2023" s="115" t="s">
        <v>76</v>
      </c>
      <c r="F2023" s="237">
        <v>34481</v>
      </c>
      <c r="G2023" s="115" t="s">
        <v>18</v>
      </c>
      <c r="H2023" s="115" t="s">
        <v>16</v>
      </c>
      <c r="I2023" t="s">
        <v>136</v>
      </c>
      <c r="J2023" s="115" t="s">
        <v>15</v>
      </c>
      <c r="L2023" s="115" t="s">
        <v>18</v>
      </c>
      <c r="U2023"/>
      <c r="V2023" t="s">
        <v>4334</v>
      </c>
      <c r="AE2023" s="115" t="s">
        <v>4308</v>
      </c>
      <c r="AF2023" s="115" t="s">
        <v>4308</v>
      </c>
      <c r="AG2023" s="115" t="s">
        <v>4308</v>
      </c>
      <c r="AH2023" s="115" t="s">
        <v>4308</v>
      </c>
    </row>
    <row r="2024" spans="1:35" ht="18" x14ac:dyDescent="0.25">
      <c r="A2024" s="235">
        <v>322579</v>
      </c>
      <c r="B2024" s="235" t="s">
        <v>5075</v>
      </c>
      <c r="C2024" s="235" t="s">
        <v>212</v>
      </c>
      <c r="D2024" s="235" t="s">
        <v>1042</v>
      </c>
      <c r="E2024"/>
      <c r="F2024" s="126"/>
      <c r="G2024" s="236"/>
      <c r="H2024"/>
      <c r="I2024" t="s">
        <v>107</v>
      </c>
      <c r="J2024" s="236"/>
      <c r="K2024"/>
      <c r="L2024"/>
      <c r="M2024"/>
      <c r="N2024"/>
      <c r="O2024"/>
      <c r="P2024"/>
      <c r="Q2024"/>
      <c r="U2024"/>
      <c r="V2024" t="s">
        <v>4335</v>
      </c>
      <c r="W2024" s="236"/>
      <c r="X2024"/>
      <c r="Y2024"/>
      <c r="Z2024"/>
      <c r="AA2024"/>
      <c r="AB2024"/>
      <c r="AC2024"/>
      <c r="AD2024"/>
      <c r="AE2024"/>
      <c r="AF2024"/>
      <c r="AG2024"/>
      <c r="AH2024" s="115" t="s">
        <v>4308</v>
      </c>
      <c r="AI2024" s="115" t="e">
        <f>VLOOKUP(A2024,'[2]دراسات قانونية'!$A$3:$E$600,1,0)</f>
        <v>#N/A</v>
      </c>
    </row>
    <row r="2025" spans="1:35" ht="18" hidden="1" x14ac:dyDescent="0.25">
      <c r="A2025" s="235">
        <v>322581</v>
      </c>
      <c r="B2025" s="235" t="s">
        <v>6400</v>
      </c>
      <c r="C2025" s="235" t="s">
        <v>219</v>
      </c>
      <c r="D2025" s="235" t="s">
        <v>485</v>
      </c>
      <c r="E2025"/>
      <c r="F2025" s="126"/>
      <c r="G2025" s="236"/>
      <c r="H2025"/>
      <c r="I2025" t="s">
        <v>199</v>
      </c>
      <c r="J2025" s="236"/>
      <c r="K2025"/>
      <c r="L2025"/>
      <c r="M2025"/>
      <c r="N2025"/>
      <c r="O2025"/>
      <c r="P2025"/>
      <c r="Q2025"/>
      <c r="U2025"/>
      <c r="V2025" t="s">
        <v>4334</v>
      </c>
      <c r="W2025" s="236"/>
      <c r="X2025"/>
      <c r="Y2025"/>
      <c r="Z2025"/>
      <c r="AA2025"/>
      <c r="AB2025"/>
      <c r="AC2025"/>
      <c r="AD2025"/>
      <c r="AE2025"/>
      <c r="AF2025"/>
      <c r="AG2025"/>
      <c r="AH2025" s="115" t="s">
        <v>4308</v>
      </c>
    </row>
    <row r="2026" spans="1:35" ht="18" hidden="1" x14ac:dyDescent="0.25">
      <c r="A2026" s="235">
        <v>322586</v>
      </c>
      <c r="B2026" s="235" t="s">
        <v>6401</v>
      </c>
      <c r="C2026" s="235" t="s">
        <v>475</v>
      </c>
      <c r="D2026" s="235" t="s">
        <v>1242</v>
      </c>
      <c r="E2026"/>
      <c r="F2026" s="126"/>
      <c r="G2026" s="236"/>
      <c r="H2026"/>
      <c r="I2026" t="s">
        <v>129</v>
      </c>
      <c r="J2026" s="236"/>
      <c r="K2026"/>
      <c r="L2026"/>
      <c r="M2026"/>
      <c r="N2026"/>
      <c r="O2026"/>
      <c r="P2026"/>
      <c r="Q2026"/>
      <c r="U2026"/>
      <c r="V2026" t="s">
        <v>4335</v>
      </c>
      <c r="W2026" s="236"/>
      <c r="X2026"/>
      <c r="Y2026"/>
      <c r="Z2026"/>
      <c r="AA2026"/>
      <c r="AB2026"/>
      <c r="AC2026"/>
      <c r="AD2026"/>
      <c r="AE2026"/>
      <c r="AF2026"/>
      <c r="AG2026"/>
      <c r="AH2026" s="115" t="s">
        <v>4308</v>
      </c>
    </row>
    <row r="2027" spans="1:35" ht="18" hidden="1" x14ac:dyDescent="0.25">
      <c r="A2027" s="235">
        <v>322589</v>
      </c>
      <c r="B2027" s="235" t="s">
        <v>1337</v>
      </c>
      <c r="C2027" s="235" t="s">
        <v>212</v>
      </c>
      <c r="D2027" s="235" t="s">
        <v>1242</v>
      </c>
      <c r="E2027"/>
      <c r="F2027" s="126"/>
      <c r="G2027" s="236"/>
      <c r="H2027"/>
      <c r="I2027" t="s">
        <v>129</v>
      </c>
      <c r="J2027" s="236"/>
      <c r="K2027"/>
      <c r="L2027"/>
      <c r="M2027"/>
      <c r="N2027"/>
      <c r="O2027"/>
      <c r="P2027"/>
      <c r="Q2027"/>
      <c r="U2027"/>
      <c r="V2027" t="s">
        <v>4335</v>
      </c>
      <c r="W2027" s="236"/>
      <c r="X2027"/>
      <c r="Y2027"/>
      <c r="Z2027"/>
      <c r="AA2027"/>
      <c r="AB2027"/>
      <c r="AC2027"/>
      <c r="AD2027"/>
      <c r="AE2027"/>
      <c r="AF2027"/>
      <c r="AG2027"/>
      <c r="AH2027" s="115" t="s">
        <v>4308</v>
      </c>
    </row>
    <row r="2028" spans="1:35" ht="18" hidden="1" x14ac:dyDescent="0.25">
      <c r="A2028" s="235">
        <v>322601</v>
      </c>
      <c r="B2028" s="235" t="s">
        <v>2279</v>
      </c>
      <c r="C2028" s="235" t="s">
        <v>244</v>
      </c>
      <c r="D2028" s="235" t="s">
        <v>1242</v>
      </c>
      <c r="E2028"/>
      <c r="F2028" s="126"/>
      <c r="G2028" s="236"/>
      <c r="H2028"/>
      <c r="I2028" t="s">
        <v>129</v>
      </c>
      <c r="J2028" s="236"/>
      <c r="K2028"/>
      <c r="L2028"/>
      <c r="M2028"/>
      <c r="N2028"/>
      <c r="O2028"/>
      <c r="P2028"/>
      <c r="Q2028"/>
      <c r="U2028"/>
      <c r="V2028" t="s">
        <v>4335</v>
      </c>
      <c r="W2028" s="236"/>
      <c r="X2028"/>
      <c r="Y2028"/>
      <c r="Z2028"/>
      <c r="AA2028"/>
      <c r="AB2028"/>
      <c r="AC2028"/>
      <c r="AD2028"/>
      <c r="AE2028"/>
      <c r="AF2028"/>
      <c r="AG2028"/>
      <c r="AH2028" s="115" t="s">
        <v>4308</v>
      </c>
    </row>
    <row r="2029" spans="1:35" ht="18" x14ac:dyDescent="0.25">
      <c r="A2029" s="235">
        <v>322602</v>
      </c>
      <c r="B2029" s="235" t="s">
        <v>6108</v>
      </c>
      <c r="C2029" s="235" t="s">
        <v>236</v>
      </c>
      <c r="D2029" s="235" t="s">
        <v>372</v>
      </c>
      <c r="E2029"/>
      <c r="F2029" s="126"/>
      <c r="G2029" s="236"/>
      <c r="H2029"/>
      <c r="I2029" t="s">
        <v>107</v>
      </c>
      <c r="J2029" s="236"/>
      <c r="K2029"/>
      <c r="L2029"/>
      <c r="M2029"/>
      <c r="N2029"/>
      <c r="O2029"/>
      <c r="P2029"/>
      <c r="Q2029"/>
      <c r="U2029"/>
      <c r="V2029" t="s">
        <v>4335</v>
      </c>
      <c r="W2029" s="236"/>
      <c r="X2029"/>
      <c r="Y2029"/>
      <c r="Z2029"/>
      <c r="AA2029"/>
      <c r="AB2029"/>
      <c r="AC2029"/>
      <c r="AD2029"/>
      <c r="AE2029"/>
      <c r="AF2029"/>
      <c r="AG2029"/>
      <c r="AH2029" s="115" t="s">
        <v>4308</v>
      </c>
      <c r="AI2029" s="115" t="e">
        <f>VLOOKUP(A2029,'[2]دراسات قانونية'!$A$3:$E$600,1,0)</f>
        <v>#N/A</v>
      </c>
    </row>
    <row r="2030" spans="1:35" ht="18" x14ac:dyDescent="0.25">
      <c r="A2030" s="235">
        <v>322608</v>
      </c>
      <c r="B2030" s="235" t="s">
        <v>6402</v>
      </c>
      <c r="C2030" s="235" t="s">
        <v>721</v>
      </c>
      <c r="D2030" s="235" t="s">
        <v>239</v>
      </c>
      <c r="E2030"/>
      <c r="F2030" s="126"/>
      <c r="G2030" s="236"/>
      <c r="H2030"/>
      <c r="I2030" t="s">
        <v>107</v>
      </c>
      <c r="J2030" s="236"/>
      <c r="K2030"/>
      <c r="L2030"/>
      <c r="M2030"/>
      <c r="N2030"/>
      <c r="O2030"/>
      <c r="P2030"/>
      <c r="Q2030"/>
      <c r="U2030"/>
      <c r="V2030" t="s">
        <v>4335</v>
      </c>
      <c r="W2030" s="236"/>
      <c r="X2030"/>
      <c r="Y2030"/>
      <c r="Z2030"/>
      <c r="AA2030"/>
      <c r="AB2030"/>
      <c r="AC2030"/>
      <c r="AD2030"/>
      <c r="AE2030"/>
      <c r="AF2030"/>
      <c r="AG2030"/>
      <c r="AH2030" s="115" t="s">
        <v>4308</v>
      </c>
      <c r="AI2030" s="115" t="e">
        <f>VLOOKUP(A2030,'[2]دراسات قانونية'!$A$3:$E$600,1,0)</f>
        <v>#N/A</v>
      </c>
    </row>
    <row r="2031" spans="1:35" ht="18" x14ac:dyDescent="0.25">
      <c r="A2031" s="235">
        <v>322613</v>
      </c>
      <c r="B2031" s="235" t="s">
        <v>6403</v>
      </c>
      <c r="C2031" s="235" t="s">
        <v>615</v>
      </c>
      <c r="D2031" s="235" t="s">
        <v>637</v>
      </c>
      <c r="E2031"/>
      <c r="F2031" s="126"/>
      <c r="G2031" s="236"/>
      <c r="H2031"/>
      <c r="I2031" t="s">
        <v>107</v>
      </c>
      <c r="J2031" s="236"/>
      <c r="K2031"/>
      <c r="L2031"/>
      <c r="M2031"/>
      <c r="N2031"/>
      <c r="O2031"/>
      <c r="P2031"/>
      <c r="Q2031"/>
      <c r="U2031"/>
      <c r="V2031" t="s">
        <v>4335</v>
      </c>
      <c r="W2031" s="236"/>
      <c r="X2031"/>
      <c r="Y2031"/>
      <c r="Z2031"/>
      <c r="AA2031"/>
      <c r="AB2031"/>
      <c r="AC2031"/>
      <c r="AD2031"/>
      <c r="AE2031"/>
      <c r="AF2031"/>
      <c r="AG2031"/>
      <c r="AH2031" s="115" t="s">
        <v>4308</v>
      </c>
      <c r="AI2031" s="115" t="e">
        <f>VLOOKUP(A2031,'[2]دراسات قانونية'!$A$3:$E$600,1,0)</f>
        <v>#N/A</v>
      </c>
    </row>
    <row r="2032" spans="1:35" hidden="1" x14ac:dyDescent="0.25">
      <c r="A2032">
        <v>322614</v>
      </c>
      <c r="B2032" t="s">
        <v>6404</v>
      </c>
      <c r="C2032" t="s">
        <v>227</v>
      </c>
      <c r="D2032" t="s">
        <v>312</v>
      </c>
      <c r="E2032"/>
      <c r="F2032" s="126"/>
      <c r="G2032"/>
      <c r="H2032"/>
      <c r="I2032" t="s">
        <v>129</v>
      </c>
      <c r="J2032"/>
      <c r="K2032"/>
      <c r="L2032"/>
      <c r="M2032"/>
      <c r="N2032"/>
      <c r="O2032"/>
      <c r="P2032"/>
      <c r="Q2032"/>
      <c r="U2032"/>
      <c r="V2032" t="s">
        <v>4334</v>
      </c>
      <c r="W2032"/>
      <c r="X2032"/>
      <c r="Y2032"/>
      <c r="Z2032"/>
      <c r="AA2032"/>
      <c r="AB2032"/>
      <c r="AC2032"/>
      <c r="AD2032"/>
      <c r="AE2032"/>
      <c r="AF2032"/>
      <c r="AG2032" t="s">
        <v>4308</v>
      </c>
      <c r="AH2032" s="115" t="s">
        <v>4308</v>
      </c>
    </row>
    <row r="2033" spans="1:35" ht="18" hidden="1" x14ac:dyDescent="0.25">
      <c r="A2033" s="235">
        <v>322622</v>
      </c>
      <c r="B2033" s="235" t="s">
        <v>6405</v>
      </c>
      <c r="C2033" s="235" t="s">
        <v>209</v>
      </c>
      <c r="D2033" s="235" t="s">
        <v>1242</v>
      </c>
      <c r="E2033"/>
      <c r="F2033" s="126"/>
      <c r="G2033" s="236"/>
      <c r="H2033"/>
      <c r="I2033" t="s">
        <v>129</v>
      </c>
      <c r="J2033" s="236"/>
      <c r="K2033"/>
      <c r="L2033"/>
      <c r="M2033"/>
      <c r="N2033"/>
      <c r="O2033"/>
      <c r="P2033"/>
      <c r="Q2033"/>
      <c r="U2033"/>
      <c r="V2033" t="s">
        <v>4335</v>
      </c>
      <c r="W2033" s="236"/>
      <c r="X2033"/>
      <c r="Y2033"/>
      <c r="Z2033"/>
      <c r="AA2033"/>
      <c r="AB2033"/>
      <c r="AC2033"/>
      <c r="AD2033"/>
      <c r="AE2033"/>
      <c r="AF2033"/>
      <c r="AG2033"/>
      <c r="AH2033" s="115" t="s">
        <v>4308</v>
      </c>
    </row>
    <row r="2034" spans="1:35" ht="18" hidden="1" x14ac:dyDescent="0.25">
      <c r="A2034" s="235">
        <v>322626</v>
      </c>
      <c r="B2034" s="235" t="s">
        <v>863</v>
      </c>
      <c r="C2034" s="235" t="s">
        <v>250</v>
      </c>
      <c r="D2034" s="235" t="s">
        <v>1242</v>
      </c>
      <c r="E2034"/>
      <c r="F2034" s="126"/>
      <c r="G2034" s="236"/>
      <c r="H2034"/>
      <c r="I2034" t="s">
        <v>129</v>
      </c>
      <c r="J2034" s="236"/>
      <c r="K2034"/>
      <c r="L2034"/>
      <c r="M2034"/>
      <c r="N2034"/>
      <c r="O2034"/>
      <c r="P2034"/>
      <c r="Q2034"/>
      <c r="U2034"/>
      <c r="V2034" t="s">
        <v>4334</v>
      </c>
      <c r="W2034" s="236"/>
      <c r="X2034"/>
      <c r="Y2034"/>
      <c r="Z2034"/>
      <c r="AA2034"/>
      <c r="AB2034"/>
      <c r="AC2034"/>
      <c r="AD2034"/>
      <c r="AE2034"/>
      <c r="AF2034"/>
      <c r="AG2034"/>
      <c r="AH2034" s="115" t="s">
        <v>4308</v>
      </c>
    </row>
    <row r="2035" spans="1:35" hidden="1" x14ac:dyDescent="0.25">
      <c r="A2035" s="115">
        <v>322628</v>
      </c>
      <c r="B2035" s="115" t="s">
        <v>2084</v>
      </c>
      <c r="C2035" s="115" t="s">
        <v>291</v>
      </c>
      <c r="D2035" s="115" t="s">
        <v>1112</v>
      </c>
      <c r="E2035" s="115" t="s">
        <v>76</v>
      </c>
      <c r="F2035" s="237">
        <v>34252</v>
      </c>
      <c r="G2035" s="115" t="s">
        <v>359</v>
      </c>
      <c r="H2035" s="115" t="s">
        <v>16</v>
      </c>
      <c r="I2035" t="s">
        <v>199</v>
      </c>
      <c r="J2035" s="115" t="s">
        <v>15</v>
      </c>
      <c r="L2035" s="115" t="s">
        <v>30</v>
      </c>
      <c r="U2035"/>
      <c r="V2035" t="s">
        <v>4336</v>
      </c>
      <c r="AG2035" s="115" t="s">
        <v>4308</v>
      </c>
      <c r="AH2035" s="115" t="s">
        <v>4308</v>
      </c>
    </row>
    <row r="2036" spans="1:35" ht="18" x14ac:dyDescent="0.25">
      <c r="A2036" s="235">
        <v>322635</v>
      </c>
      <c r="B2036" s="235" t="s">
        <v>6406</v>
      </c>
      <c r="C2036" s="235" t="s">
        <v>274</v>
      </c>
      <c r="D2036" s="235" t="s">
        <v>321</v>
      </c>
      <c r="E2036"/>
      <c r="F2036" s="126"/>
      <c r="G2036" s="236"/>
      <c r="H2036"/>
      <c r="I2036" t="s">
        <v>107</v>
      </c>
      <c r="J2036" s="236"/>
      <c r="K2036"/>
      <c r="L2036"/>
      <c r="M2036"/>
      <c r="N2036"/>
      <c r="O2036"/>
      <c r="P2036"/>
      <c r="Q2036"/>
      <c r="U2036"/>
      <c r="V2036" t="s">
        <v>4335</v>
      </c>
      <c r="W2036" s="236"/>
      <c r="X2036"/>
      <c r="Y2036"/>
      <c r="Z2036"/>
      <c r="AA2036"/>
      <c r="AB2036"/>
      <c r="AC2036"/>
      <c r="AD2036"/>
      <c r="AE2036"/>
      <c r="AF2036"/>
      <c r="AG2036"/>
      <c r="AH2036" s="115" t="s">
        <v>4308</v>
      </c>
      <c r="AI2036" s="115" t="e">
        <f>VLOOKUP(A2036,'[2]دراسات قانونية'!$A$3:$E$600,1,0)</f>
        <v>#N/A</v>
      </c>
    </row>
    <row r="2037" spans="1:35" ht="18" hidden="1" x14ac:dyDescent="0.25">
      <c r="A2037" s="235">
        <v>322637</v>
      </c>
      <c r="B2037" s="235" t="s">
        <v>2894</v>
      </c>
      <c r="C2037" s="235" t="s">
        <v>609</v>
      </c>
      <c r="D2037" s="235" t="s">
        <v>217</v>
      </c>
      <c r="E2037"/>
      <c r="F2037" s="126"/>
      <c r="G2037" s="236"/>
      <c r="H2037"/>
      <c r="I2037" t="s">
        <v>129</v>
      </c>
      <c r="J2037" s="236"/>
      <c r="K2037"/>
      <c r="L2037"/>
      <c r="M2037"/>
      <c r="N2037"/>
      <c r="O2037"/>
      <c r="P2037"/>
      <c r="Q2037"/>
      <c r="U2037"/>
      <c r="V2037" t="s">
        <v>4335</v>
      </c>
      <c r="W2037" s="236"/>
      <c r="X2037"/>
      <c r="Y2037"/>
      <c r="Z2037"/>
      <c r="AA2037"/>
      <c r="AB2037"/>
      <c r="AC2037"/>
      <c r="AD2037"/>
      <c r="AE2037"/>
      <c r="AF2037"/>
      <c r="AG2037"/>
      <c r="AH2037" s="115" t="s">
        <v>4308</v>
      </c>
    </row>
    <row r="2038" spans="1:35" hidden="1" x14ac:dyDescent="0.25">
      <c r="A2038" s="115">
        <v>322641</v>
      </c>
      <c r="B2038" s="115" t="s">
        <v>1656</v>
      </c>
      <c r="C2038" s="115" t="s">
        <v>454</v>
      </c>
      <c r="D2038" s="115" t="s">
        <v>783</v>
      </c>
      <c r="E2038" s="115" t="s">
        <v>76</v>
      </c>
      <c r="F2038" s="237">
        <v>34029</v>
      </c>
      <c r="G2038" s="115" t="s">
        <v>1657</v>
      </c>
      <c r="H2038" s="115" t="s">
        <v>16</v>
      </c>
      <c r="I2038" t="s">
        <v>136</v>
      </c>
      <c r="J2038" s="115" t="s">
        <v>1226</v>
      </c>
      <c r="L2038" s="115" t="s">
        <v>47</v>
      </c>
      <c r="U2038"/>
      <c r="V2038" t="s">
        <v>4335</v>
      </c>
      <c r="AE2038" s="115" t="s">
        <v>4308</v>
      </c>
      <c r="AF2038" s="115" t="s">
        <v>4308</v>
      </c>
      <c r="AG2038" s="115" t="s">
        <v>4308</v>
      </c>
      <c r="AH2038" s="115" t="s">
        <v>4308</v>
      </c>
    </row>
    <row r="2039" spans="1:35" ht="18" hidden="1" x14ac:dyDescent="0.25">
      <c r="A2039" s="235">
        <v>322661</v>
      </c>
      <c r="B2039" s="235" t="s">
        <v>803</v>
      </c>
      <c r="C2039" s="235" t="s">
        <v>533</v>
      </c>
      <c r="D2039" s="235" t="s">
        <v>1242</v>
      </c>
      <c r="E2039"/>
      <c r="F2039" s="126"/>
      <c r="G2039" s="236"/>
      <c r="H2039"/>
      <c r="I2039" t="s">
        <v>136</v>
      </c>
      <c r="J2039" s="236"/>
      <c r="K2039"/>
      <c r="L2039"/>
      <c r="M2039"/>
      <c r="N2039"/>
      <c r="O2039"/>
      <c r="P2039"/>
      <c r="Q2039"/>
      <c r="U2039"/>
      <c r="V2039" t="s">
        <v>4335</v>
      </c>
      <c r="W2039" s="236"/>
      <c r="X2039"/>
      <c r="Y2039"/>
      <c r="Z2039"/>
      <c r="AA2039"/>
      <c r="AB2039"/>
      <c r="AC2039"/>
      <c r="AD2039"/>
      <c r="AE2039"/>
      <c r="AF2039"/>
      <c r="AG2039"/>
      <c r="AH2039" s="115" t="s">
        <v>4308</v>
      </c>
    </row>
    <row r="2040" spans="1:35" ht="18" hidden="1" x14ac:dyDescent="0.25">
      <c r="A2040" s="235">
        <v>322662</v>
      </c>
      <c r="B2040" s="235" t="s">
        <v>6407</v>
      </c>
      <c r="C2040" s="235" t="s">
        <v>295</v>
      </c>
      <c r="D2040" s="235" t="s">
        <v>925</v>
      </c>
      <c r="E2040"/>
      <c r="F2040" s="126"/>
      <c r="G2040" s="236"/>
      <c r="H2040"/>
      <c r="I2040" t="s">
        <v>199</v>
      </c>
      <c r="J2040" s="236"/>
      <c r="K2040"/>
      <c r="L2040"/>
      <c r="M2040"/>
      <c r="N2040"/>
      <c r="O2040"/>
      <c r="P2040"/>
      <c r="Q2040"/>
      <c r="U2040"/>
      <c r="V2040">
        <v>0</v>
      </c>
      <c r="W2040" s="236"/>
      <c r="X2040"/>
      <c r="Y2040"/>
      <c r="Z2040"/>
      <c r="AA2040"/>
      <c r="AB2040"/>
      <c r="AC2040"/>
      <c r="AD2040"/>
      <c r="AE2040"/>
      <c r="AF2040"/>
      <c r="AG2040"/>
      <c r="AH2040" s="115" t="s">
        <v>4308</v>
      </c>
    </row>
    <row r="2041" spans="1:35" ht="18" hidden="1" x14ac:dyDescent="0.25">
      <c r="A2041" s="235">
        <v>322663</v>
      </c>
      <c r="B2041" s="235" t="s">
        <v>6408</v>
      </c>
      <c r="C2041" s="235" t="s">
        <v>212</v>
      </c>
      <c r="D2041" s="235" t="s">
        <v>1242</v>
      </c>
      <c r="E2041"/>
      <c r="F2041" s="126"/>
      <c r="G2041" s="236"/>
      <c r="H2041"/>
      <c r="I2041" t="s">
        <v>199</v>
      </c>
      <c r="J2041" s="236"/>
      <c r="K2041"/>
      <c r="L2041"/>
      <c r="M2041"/>
      <c r="N2041"/>
      <c r="O2041"/>
      <c r="P2041"/>
      <c r="Q2041"/>
      <c r="U2041"/>
      <c r="V2041">
        <v>0</v>
      </c>
      <c r="W2041" s="236"/>
      <c r="X2041"/>
      <c r="Y2041"/>
      <c r="Z2041"/>
      <c r="AA2041"/>
      <c r="AB2041"/>
      <c r="AC2041"/>
      <c r="AD2041"/>
      <c r="AE2041"/>
      <c r="AF2041"/>
      <c r="AG2041"/>
      <c r="AH2041" s="115" t="s">
        <v>4308</v>
      </c>
    </row>
    <row r="2042" spans="1:35" hidden="1" x14ac:dyDescent="0.25">
      <c r="A2042" s="115">
        <v>322669</v>
      </c>
      <c r="B2042" s="115" t="s">
        <v>1064</v>
      </c>
      <c r="C2042" s="115" t="s">
        <v>621</v>
      </c>
      <c r="D2042" s="115" t="s">
        <v>365</v>
      </c>
      <c r="E2042" s="115" t="s">
        <v>76</v>
      </c>
      <c r="F2042" s="237">
        <v>34335</v>
      </c>
      <c r="G2042" s="115" t="s">
        <v>1630</v>
      </c>
      <c r="H2042" s="115" t="s">
        <v>16</v>
      </c>
      <c r="I2042" t="s">
        <v>199</v>
      </c>
      <c r="J2042" s="115" t="s">
        <v>1226</v>
      </c>
      <c r="L2042" s="115" t="s">
        <v>30</v>
      </c>
      <c r="U2042"/>
      <c r="V2042" t="s">
        <v>4336</v>
      </c>
    </row>
    <row r="2043" spans="1:35" hidden="1" x14ac:dyDescent="0.25">
      <c r="A2043" s="115">
        <v>322674</v>
      </c>
      <c r="B2043" s="115" t="s">
        <v>678</v>
      </c>
      <c r="C2043" s="115" t="s">
        <v>317</v>
      </c>
      <c r="D2043" s="115" t="s">
        <v>387</v>
      </c>
      <c r="E2043" s="115" t="s">
        <v>76</v>
      </c>
      <c r="F2043" s="237">
        <v>34275</v>
      </c>
      <c r="G2043" s="115" t="s">
        <v>428</v>
      </c>
      <c r="H2043" s="115" t="s">
        <v>19</v>
      </c>
      <c r="I2043" t="s">
        <v>199</v>
      </c>
      <c r="U2043"/>
      <c r="V2043" t="s">
        <v>4329</v>
      </c>
      <c r="AC2043" s="115" t="s">
        <v>4308</v>
      </c>
      <c r="AD2043" s="115" t="s">
        <v>4308</v>
      </c>
      <c r="AE2043" s="115" t="s">
        <v>4308</v>
      </c>
      <c r="AF2043" s="115" t="s">
        <v>4308</v>
      </c>
      <c r="AG2043" s="115" t="s">
        <v>4308</v>
      </c>
      <c r="AH2043" s="115" t="s">
        <v>4308</v>
      </c>
    </row>
    <row r="2044" spans="1:35" ht="18" x14ac:dyDescent="0.25">
      <c r="A2044" s="235">
        <v>322681</v>
      </c>
      <c r="B2044" s="235" t="s">
        <v>6409</v>
      </c>
      <c r="C2044" s="235" t="s">
        <v>755</v>
      </c>
      <c r="D2044" s="235" t="s">
        <v>1242</v>
      </c>
      <c r="E2044"/>
      <c r="F2044" s="126"/>
      <c r="G2044" s="236"/>
      <c r="H2044"/>
      <c r="I2044" t="s">
        <v>107</v>
      </c>
      <c r="J2044" s="236"/>
      <c r="K2044"/>
      <c r="L2044"/>
      <c r="M2044"/>
      <c r="N2044"/>
      <c r="O2044"/>
      <c r="P2044"/>
      <c r="Q2044"/>
      <c r="U2044"/>
      <c r="V2044" t="s">
        <v>4335</v>
      </c>
      <c r="W2044" s="236"/>
      <c r="X2044"/>
      <c r="Y2044"/>
      <c r="Z2044"/>
      <c r="AA2044"/>
      <c r="AB2044"/>
      <c r="AC2044"/>
      <c r="AD2044"/>
      <c r="AE2044"/>
      <c r="AF2044"/>
      <c r="AG2044"/>
      <c r="AH2044" s="115" t="s">
        <v>4308</v>
      </c>
      <c r="AI2044" s="115" t="e">
        <f>VLOOKUP(A2044,'[2]دراسات قانونية'!$A$3:$E$600,1,0)</f>
        <v>#N/A</v>
      </c>
    </row>
    <row r="2045" spans="1:35" ht="18" hidden="1" x14ac:dyDescent="0.25">
      <c r="A2045" s="235">
        <v>322690</v>
      </c>
      <c r="B2045" s="235" t="s">
        <v>502</v>
      </c>
      <c r="C2045" s="235" t="s">
        <v>209</v>
      </c>
      <c r="D2045" s="235" t="s">
        <v>1242</v>
      </c>
      <c r="E2045"/>
      <c r="F2045" s="126"/>
      <c r="G2045" s="236"/>
      <c r="H2045"/>
      <c r="I2045" t="s">
        <v>136</v>
      </c>
      <c r="J2045" s="236"/>
      <c r="K2045"/>
      <c r="L2045"/>
      <c r="M2045"/>
      <c r="N2045"/>
      <c r="O2045"/>
      <c r="P2045"/>
      <c r="Q2045"/>
      <c r="U2045"/>
      <c r="V2045" t="s">
        <v>4335</v>
      </c>
      <c r="W2045" s="236"/>
      <c r="X2045"/>
      <c r="Y2045"/>
      <c r="Z2045"/>
      <c r="AA2045"/>
      <c r="AB2045"/>
      <c r="AC2045"/>
      <c r="AD2045"/>
      <c r="AE2045"/>
      <c r="AF2045"/>
      <c r="AG2045"/>
      <c r="AH2045" s="115" t="s">
        <v>4308</v>
      </c>
    </row>
    <row r="2046" spans="1:35" ht="18" hidden="1" x14ac:dyDescent="0.25">
      <c r="A2046" s="235">
        <v>322692</v>
      </c>
      <c r="B2046" s="235" t="s">
        <v>6410</v>
      </c>
      <c r="C2046" s="235" t="s">
        <v>283</v>
      </c>
      <c r="D2046" s="235" t="s">
        <v>1242</v>
      </c>
      <c r="E2046"/>
      <c r="F2046" s="126"/>
      <c r="G2046" s="236"/>
      <c r="H2046"/>
      <c r="I2046" t="s">
        <v>136</v>
      </c>
      <c r="J2046" s="236"/>
      <c r="K2046"/>
      <c r="L2046"/>
      <c r="M2046"/>
      <c r="N2046"/>
      <c r="O2046"/>
      <c r="P2046"/>
      <c r="Q2046"/>
      <c r="U2046"/>
      <c r="V2046" t="s">
        <v>4335</v>
      </c>
      <c r="W2046" s="236"/>
      <c r="X2046"/>
      <c r="Y2046"/>
      <c r="Z2046"/>
      <c r="AA2046"/>
      <c r="AB2046"/>
      <c r="AC2046"/>
      <c r="AD2046"/>
      <c r="AE2046"/>
      <c r="AF2046"/>
      <c r="AG2046"/>
      <c r="AH2046" s="115" t="s">
        <v>4308</v>
      </c>
    </row>
    <row r="2047" spans="1:35" hidden="1" x14ac:dyDescent="0.25">
      <c r="A2047">
        <v>322696</v>
      </c>
      <c r="B2047" t="s">
        <v>6411</v>
      </c>
      <c r="C2047" t="s">
        <v>533</v>
      </c>
      <c r="D2047" t="s">
        <v>699</v>
      </c>
      <c r="E2047" t="s">
        <v>76</v>
      </c>
      <c r="F2047" s="126">
        <v>29981</v>
      </c>
      <c r="G2047" t="s">
        <v>67</v>
      </c>
      <c r="H2047" t="s">
        <v>16</v>
      </c>
      <c r="I2047" t="s">
        <v>5306</v>
      </c>
      <c r="J2047"/>
      <c r="K2047"/>
      <c r="L2047"/>
      <c r="M2047"/>
      <c r="N2047"/>
      <c r="O2047"/>
      <c r="P2047"/>
      <c r="Q2047"/>
      <c r="U2047"/>
      <c r="V2047" t="s">
        <v>4414</v>
      </c>
      <c r="W2047"/>
      <c r="X2047"/>
      <c r="Y2047"/>
      <c r="Z2047"/>
      <c r="AA2047"/>
      <c r="AB2047"/>
      <c r="AC2047"/>
      <c r="AD2047"/>
      <c r="AE2047"/>
      <c r="AF2047"/>
      <c r="AG2047"/>
    </row>
    <row r="2048" spans="1:35" hidden="1" x14ac:dyDescent="0.25">
      <c r="A2048" s="115">
        <v>322697</v>
      </c>
      <c r="B2048" s="115" t="s">
        <v>1034</v>
      </c>
      <c r="C2048" s="115" t="s">
        <v>212</v>
      </c>
      <c r="D2048" s="115" t="s">
        <v>232</v>
      </c>
      <c r="E2048" s="115" t="s">
        <v>76</v>
      </c>
      <c r="F2048" s="237">
        <v>32622</v>
      </c>
      <c r="G2048" s="115" t="s">
        <v>666</v>
      </c>
      <c r="H2048" s="115" t="s">
        <v>16</v>
      </c>
      <c r="I2048" t="s">
        <v>199</v>
      </c>
      <c r="J2048" s="115" t="s">
        <v>15</v>
      </c>
      <c r="L2048" s="115" t="s">
        <v>18</v>
      </c>
      <c r="U2048"/>
      <c r="V2048">
        <v>0</v>
      </c>
    </row>
    <row r="2049" spans="1:35" ht="18" hidden="1" x14ac:dyDescent="0.25">
      <c r="A2049" s="235">
        <v>322720</v>
      </c>
      <c r="B2049" s="235" t="s">
        <v>6412</v>
      </c>
      <c r="C2049" s="235" t="s">
        <v>609</v>
      </c>
      <c r="D2049" s="235" t="s">
        <v>1242</v>
      </c>
      <c r="E2049"/>
      <c r="F2049" s="126"/>
      <c r="G2049" s="236"/>
      <c r="H2049"/>
      <c r="I2049" t="s">
        <v>199</v>
      </c>
      <c r="J2049" s="236"/>
      <c r="K2049"/>
      <c r="L2049"/>
      <c r="M2049"/>
      <c r="N2049"/>
      <c r="O2049"/>
      <c r="P2049"/>
      <c r="Q2049"/>
      <c r="U2049"/>
      <c r="V2049">
        <v>0</v>
      </c>
      <c r="W2049" s="236"/>
      <c r="X2049"/>
      <c r="Y2049"/>
      <c r="Z2049"/>
      <c r="AA2049"/>
      <c r="AB2049"/>
      <c r="AC2049"/>
      <c r="AD2049"/>
      <c r="AE2049"/>
      <c r="AF2049"/>
      <c r="AG2049"/>
      <c r="AH2049" s="115" t="s">
        <v>4308</v>
      </c>
    </row>
    <row r="2050" spans="1:35" hidden="1" x14ac:dyDescent="0.25">
      <c r="A2050">
        <v>322736</v>
      </c>
      <c r="B2050" t="s">
        <v>6413</v>
      </c>
      <c r="C2050" t="s">
        <v>6414</v>
      </c>
      <c r="D2050" t="s">
        <v>2373</v>
      </c>
      <c r="E2050" t="s">
        <v>76</v>
      </c>
      <c r="F2050" s="126">
        <v>34085</v>
      </c>
      <c r="G2050" t="s">
        <v>943</v>
      </c>
      <c r="H2050" t="s">
        <v>16</v>
      </c>
      <c r="I2050" t="s">
        <v>129</v>
      </c>
      <c r="J2050"/>
      <c r="K2050"/>
      <c r="L2050"/>
      <c r="M2050"/>
      <c r="N2050"/>
      <c r="O2050"/>
      <c r="P2050"/>
      <c r="Q2050"/>
      <c r="U2050"/>
      <c r="V2050" t="s">
        <v>4330</v>
      </c>
      <c r="W2050"/>
      <c r="X2050"/>
      <c r="Y2050"/>
      <c r="Z2050"/>
      <c r="AA2050"/>
      <c r="AB2050"/>
      <c r="AC2050" t="s">
        <v>4308</v>
      </c>
      <c r="AD2050" t="s">
        <v>4308</v>
      </c>
      <c r="AE2050" t="s">
        <v>4308</v>
      </c>
      <c r="AF2050" t="s">
        <v>4308</v>
      </c>
      <c r="AG2050" t="s">
        <v>4308</v>
      </c>
      <c r="AH2050" s="115" t="s">
        <v>4308</v>
      </c>
    </row>
    <row r="2051" spans="1:35" hidden="1" x14ac:dyDescent="0.25">
      <c r="A2051" s="115">
        <v>322737</v>
      </c>
      <c r="B2051" s="115" t="s">
        <v>1276</v>
      </c>
      <c r="C2051" s="115" t="s">
        <v>209</v>
      </c>
      <c r="D2051" s="115" t="s">
        <v>217</v>
      </c>
      <c r="E2051" s="115" t="s">
        <v>76</v>
      </c>
      <c r="F2051" s="237">
        <v>34229</v>
      </c>
      <c r="G2051" s="115" t="s">
        <v>18</v>
      </c>
      <c r="H2051" s="115" t="s">
        <v>16</v>
      </c>
      <c r="I2051" t="s">
        <v>199</v>
      </c>
      <c r="J2051" s="115" t="s">
        <v>15</v>
      </c>
      <c r="L2051" s="115" t="s">
        <v>30</v>
      </c>
      <c r="U2051"/>
      <c r="V2051" t="s">
        <v>4335</v>
      </c>
    </row>
    <row r="2052" spans="1:35" ht="18" x14ac:dyDescent="0.25">
      <c r="A2052" s="235">
        <v>322742</v>
      </c>
      <c r="B2052" s="235" t="s">
        <v>6415</v>
      </c>
      <c r="C2052" s="235" t="s">
        <v>246</v>
      </c>
      <c r="D2052" s="235" t="s">
        <v>230</v>
      </c>
      <c r="E2052"/>
      <c r="F2052" s="126"/>
      <c r="G2052" s="236"/>
      <c r="H2052"/>
      <c r="I2052" t="s">
        <v>107</v>
      </c>
      <c r="J2052" s="236"/>
      <c r="K2052"/>
      <c r="L2052"/>
      <c r="M2052"/>
      <c r="N2052"/>
      <c r="O2052"/>
      <c r="P2052"/>
      <c r="Q2052"/>
      <c r="U2052"/>
      <c r="V2052" t="s">
        <v>4335</v>
      </c>
      <c r="W2052" s="236"/>
      <c r="X2052"/>
      <c r="Y2052"/>
      <c r="Z2052"/>
      <c r="AA2052"/>
      <c r="AB2052"/>
      <c r="AC2052"/>
      <c r="AD2052"/>
      <c r="AE2052"/>
      <c r="AF2052"/>
      <c r="AG2052"/>
      <c r="AH2052" s="115" t="s">
        <v>4308</v>
      </c>
      <c r="AI2052" s="115" t="e">
        <f>VLOOKUP(A2052,'[2]دراسات قانونية'!$A$3:$E$600,1,0)</f>
        <v>#N/A</v>
      </c>
    </row>
    <row r="2053" spans="1:35" ht="18" x14ac:dyDescent="0.25">
      <c r="A2053" s="235">
        <v>322763</v>
      </c>
      <c r="B2053" s="235" t="s">
        <v>6416</v>
      </c>
      <c r="C2053" s="235" t="s">
        <v>343</v>
      </c>
      <c r="D2053" s="235" t="s">
        <v>265</v>
      </c>
      <c r="E2053"/>
      <c r="F2053" s="126"/>
      <c r="G2053" s="236"/>
      <c r="H2053"/>
      <c r="I2053" t="s">
        <v>107</v>
      </c>
      <c r="J2053" s="236"/>
      <c r="K2053"/>
      <c r="L2053"/>
      <c r="M2053"/>
      <c r="N2053"/>
      <c r="O2053"/>
      <c r="P2053"/>
      <c r="Q2053"/>
      <c r="U2053"/>
      <c r="V2053" t="s">
        <v>4335</v>
      </c>
      <c r="W2053" s="236"/>
      <c r="X2053"/>
      <c r="Y2053"/>
      <c r="Z2053"/>
      <c r="AA2053"/>
      <c r="AB2053"/>
      <c r="AC2053"/>
      <c r="AD2053"/>
      <c r="AE2053"/>
      <c r="AF2053"/>
      <c r="AG2053"/>
      <c r="AH2053" s="115" t="s">
        <v>4308</v>
      </c>
      <c r="AI2053" s="115" t="e">
        <f>VLOOKUP(A2053,'[2]دراسات قانونية'!$A$3:$E$600,1,0)</f>
        <v>#N/A</v>
      </c>
    </row>
    <row r="2054" spans="1:35" ht="18" x14ac:dyDescent="0.25">
      <c r="A2054" s="235">
        <v>322773</v>
      </c>
      <c r="B2054" s="235" t="s">
        <v>6417</v>
      </c>
      <c r="C2054" s="235" t="s">
        <v>475</v>
      </c>
      <c r="D2054" s="235" t="s">
        <v>372</v>
      </c>
      <c r="E2054"/>
      <c r="F2054" s="126"/>
      <c r="G2054" s="236"/>
      <c r="H2054"/>
      <c r="I2054" t="s">
        <v>107</v>
      </c>
      <c r="J2054" s="236"/>
      <c r="K2054"/>
      <c r="L2054"/>
      <c r="M2054"/>
      <c r="N2054"/>
      <c r="O2054"/>
      <c r="P2054"/>
      <c r="Q2054"/>
      <c r="U2054"/>
      <c r="V2054" t="s">
        <v>4335</v>
      </c>
      <c r="W2054" s="236"/>
      <c r="X2054"/>
      <c r="Y2054"/>
      <c r="Z2054"/>
      <c r="AA2054"/>
      <c r="AB2054"/>
      <c r="AC2054"/>
      <c r="AD2054"/>
      <c r="AE2054"/>
      <c r="AF2054"/>
      <c r="AG2054"/>
      <c r="AH2054" s="115" t="s">
        <v>4308</v>
      </c>
      <c r="AI2054" s="115" t="e">
        <f>VLOOKUP(A2054,'[2]دراسات قانونية'!$A$3:$E$600,1,0)</f>
        <v>#N/A</v>
      </c>
    </row>
    <row r="2055" spans="1:35" ht="18" hidden="1" x14ac:dyDescent="0.25">
      <c r="A2055" s="235">
        <v>322779</v>
      </c>
      <c r="B2055" s="235" t="s">
        <v>6418</v>
      </c>
      <c r="C2055" s="235" t="s">
        <v>1844</v>
      </c>
      <c r="D2055" s="235" t="s">
        <v>1242</v>
      </c>
      <c r="E2055"/>
      <c r="F2055" s="126"/>
      <c r="G2055" s="236"/>
      <c r="H2055"/>
      <c r="I2055" t="s">
        <v>136</v>
      </c>
      <c r="J2055" s="236"/>
      <c r="K2055"/>
      <c r="L2055"/>
      <c r="M2055"/>
      <c r="N2055"/>
      <c r="O2055"/>
      <c r="P2055"/>
      <c r="Q2055"/>
      <c r="U2055"/>
      <c r="V2055" t="s">
        <v>4335</v>
      </c>
      <c r="W2055" s="236"/>
      <c r="X2055"/>
      <c r="Y2055"/>
      <c r="Z2055"/>
      <c r="AA2055"/>
      <c r="AB2055"/>
      <c r="AC2055"/>
      <c r="AD2055"/>
      <c r="AE2055"/>
      <c r="AF2055"/>
      <c r="AG2055"/>
      <c r="AH2055" s="115" t="s">
        <v>4308</v>
      </c>
    </row>
    <row r="2056" spans="1:35" ht="18" hidden="1" x14ac:dyDescent="0.25">
      <c r="A2056" s="235">
        <v>322780</v>
      </c>
      <c r="B2056" s="235" t="s">
        <v>6419</v>
      </c>
      <c r="C2056" s="235" t="s">
        <v>6420</v>
      </c>
      <c r="D2056" s="235" t="s">
        <v>6421</v>
      </c>
      <c r="E2056"/>
      <c r="F2056" s="126"/>
      <c r="G2056" s="236"/>
      <c r="H2056"/>
      <c r="I2056" t="s">
        <v>136</v>
      </c>
      <c r="J2056" s="236"/>
      <c r="K2056"/>
      <c r="L2056"/>
      <c r="M2056"/>
      <c r="N2056"/>
      <c r="O2056"/>
      <c r="P2056"/>
      <c r="Q2056"/>
      <c r="U2056"/>
      <c r="V2056" t="s">
        <v>4335</v>
      </c>
      <c r="W2056" s="236"/>
      <c r="X2056"/>
      <c r="Y2056"/>
      <c r="Z2056"/>
      <c r="AA2056"/>
      <c r="AB2056"/>
      <c r="AC2056"/>
      <c r="AD2056"/>
      <c r="AE2056"/>
      <c r="AF2056"/>
      <c r="AG2056"/>
      <c r="AH2056" s="115" t="s">
        <v>4308</v>
      </c>
    </row>
    <row r="2057" spans="1:35" hidden="1" x14ac:dyDescent="0.25">
      <c r="A2057">
        <v>322783</v>
      </c>
      <c r="B2057" t="s">
        <v>6422</v>
      </c>
      <c r="C2057" t="s">
        <v>209</v>
      </c>
      <c r="D2057" t="s">
        <v>6423</v>
      </c>
      <c r="E2057" t="s">
        <v>77</v>
      </c>
      <c r="F2057" s="126">
        <v>33784</v>
      </c>
      <c r="G2057" t="s">
        <v>18</v>
      </c>
      <c r="H2057" t="s">
        <v>16</v>
      </c>
      <c r="I2057" t="s">
        <v>136</v>
      </c>
      <c r="J2057"/>
      <c r="K2057"/>
      <c r="L2057"/>
      <c r="M2057"/>
      <c r="N2057"/>
      <c r="O2057"/>
      <c r="P2057"/>
      <c r="Q2057"/>
      <c r="U2057"/>
      <c r="V2057" t="s">
        <v>4414</v>
      </c>
      <c r="W2057"/>
      <c r="X2057"/>
      <c r="Y2057"/>
      <c r="Z2057"/>
      <c r="AA2057"/>
      <c r="AB2057" t="s">
        <v>4308</v>
      </c>
      <c r="AC2057" t="s">
        <v>4308</v>
      </c>
      <c r="AD2057" t="s">
        <v>4308</v>
      </c>
      <c r="AE2057" t="s">
        <v>4308</v>
      </c>
      <c r="AF2057" t="s">
        <v>4308</v>
      </c>
      <c r="AG2057" t="s">
        <v>4308</v>
      </c>
      <c r="AH2057" s="115" t="s">
        <v>4308</v>
      </c>
    </row>
    <row r="2058" spans="1:35" ht="18" x14ac:dyDescent="0.25">
      <c r="A2058" s="235">
        <v>322785</v>
      </c>
      <c r="B2058" s="235" t="s">
        <v>6424</v>
      </c>
      <c r="C2058" s="235" t="e">
        <v>#N/A</v>
      </c>
      <c r="D2058" s="235" t="s">
        <v>437</v>
      </c>
      <c r="E2058"/>
      <c r="F2058" s="126"/>
      <c r="G2058" s="236"/>
      <c r="H2058"/>
      <c r="I2058" t="s">
        <v>107</v>
      </c>
      <c r="J2058" s="236"/>
      <c r="K2058"/>
      <c r="L2058"/>
      <c r="M2058"/>
      <c r="N2058"/>
      <c r="O2058"/>
      <c r="P2058"/>
      <c r="Q2058"/>
      <c r="U2058"/>
      <c r="V2058"/>
      <c r="W2058" s="236"/>
      <c r="X2058"/>
      <c r="Y2058"/>
      <c r="Z2058"/>
      <c r="AA2058"/>
      <c r="AB2058"/>
      <c r="AC2058"/>
      <c r="AD2058"/>
      <c r="AE2058"/>
      <c r="AF2058"/>
      <c r="AG2058"/>
      <c r="AI2058" s="115">
        <f>VLOOKUP(A2058,'[2]دراسات قانونية'!$A$3:$E$600,1,0)</f>
        <v>322785</v>
      </c>
    </row>
    <row r="2059" spans="1:35" hidden="1" x14ac:dyDescent="0.25">
      <c r="A2059" s="115">
        <v>322790</v>
      </c>
      <c r="B2059" s="115" t="s">
        <v>3214</v>
      </c>
      <c r="C2059" s="115" t="s">
        <v>287</v>
      </c>
      <c r="D2059" s="115" t="s">
        <v>913</v>
      </c>
      <c r="E2059" s="115" t="s">
        <v>76</v>
      </c>
      <c r="F2059" s="237">
        <v>31048</v>
      </c>
      <c r="G2059" s="115" t="s">
        <v>67</v>
      </c>
      <c r="H2059" s="115" t="s">
        <v>16</v>
      </c>
      <c r="I2059" t="s">
        <v>199</v>
      </c>
      <c r="J2059" s="115" t="s">
        <v>15</v>
      </c>
      <c r="L2059" s="115" t="s">
        <v>67</v>
      </c>
      <c r="U2059"/>
      <c r="V2059">
        <v>0</v>
      </c>
    </row>
    <row r="2060" spans="1:35" hidden="1" x14ac:dyDescent="0.25">
      <c r="A2060" s="115">
        <v>322791</v>
      </c>
      <c r="B2060" s="115" t="s">
        <v>2085</v>
      </c>
      <c r="C2060" s="115" t="s">
        <v>948</v>
      </c>
      <c r="D2060" s="115" t="s">
        <v>949</v>
      </c>
      <c r="E2060" s="115" t="s">
        <v>76</v>
      </c>
      <c r="F2060" s="237">
        <v>34580</v>
      </c>
      <c r="G2060" s="115" t="s">
        <v>2086</v>
      </c>
      <c r="H2060" s="115" t="s">
        <v>16</v>
      </c>
      <c r="I2060" t="s">
        <v>199</v>
      </c>
      <c r="J2060" s="115" t="s">
        <v>1226</v>
      </c>
      <c r="L2060" s="115" t="s">
        <v>67</v>
      </c>
      <c r="U2060"/>
      <c r="V2060" t="s">
        <v>4336</v>
      </c>
      <c r="AE2060" s="115" t="s">
        <v>4308</v>
      </c>
      <c r="AF2060" s="115" t="s">
        <v>4308</v>
      </c>
      <c r="AG2060" s="115" t="s">
        <v>4308</v>
      </c>
      <c r="AH2060" s="115" t="s">
        <v>4308</v>
      </c>
    </row>
    <row r="2061" spans="1:35" ht="18" hidden="1" x14ac:dyDescent="0.25">
      <c r="A2061" s="235">
        <v>322800</v>
      </c>
      <c r="B2061" s="235" t="s">
        <v>6425</v>
      </c>
      <c r="C2061" s="235" t="s">
        <v>212</v>
      </c>
      <c r="D2061" s="235" t="s">
        <v>1242</v>
      </c>
      <c r="E2061"/>
      <c r="F2061" s="126"/>
      <c r="G2061" s="236"/>
      <c r="H2061"/>
      <c r="I2061" t="s">
        <v>129</v>
      </c>
      <c r="J2061" s="236"/>
      <c r="K2061"/>
      <c r="L2061"/>
      <c r="M2061"/>
      <c r="N2061"/>
      <c r="O2061"/>
      <c r="P2061"/>
      <c r="Q2061"/>
      <c r="U2061"/>
      <c r="V2061" t="s">
        <v>4335</v>
      </c>
      <c r="W2061" s="236"/>
      <c r="X2061"/>
      <c r="Y2061"/>
      <c r="Z2061"/>
      <c r="AA2061"/>
      <c r="AB2061"/>
      <c r="AC2061"/>
      <c r="AD2061"/>
      <c r="AE2061"/>
      <c r="AF2061"/>
      <c r="AG2061"/>
      <c r="AH2061" s="115" t="s">
        <v>4308</v>
      </c>
    </row>
    <row r="2062" spans="1:35" ht="18" hidden="1" x14ac:dyDescent="0.25">
      <c r="A2062" s="235">
        <v>322803</v>
      </c>
      <c r="B2062" s="235" t="s">
        <v>6426</v>
      </c>
      <c r="C2062" s="235" t="s">
        <v>212</v>
      </c>
      <c r="D2062" s="235" t="s">
        <v>1242</v>
      </c>
      <c r="E2062"/>
      <c r="F2062" s="126"/>
      <c r="G2062" s="236"/>
      <c r="H2062"/>
      <c r="I2062" t="s">
        <v>129</v>
      </c>
      <c r="J2062" s="236"/>
      <c r="K2062"/>
      <c r="L2062"/>
      <c r="M2062"/>
      <c r="N2062"/>
      <c r="O2062"/>
      <c r="P2062"/>
      <c r="Q2062"/>
      <c r="U2062"/>
      <c r="V2062" t="s">
        <v>4335</v>
      </c>
      <c r="W2062" s="236"/>
      <c r="X2062"/>
      <c r="Y2062"/>
      <c r="Z2062"/>
      <c r="AA2062"/>
      <c r="AB2062"/>
      <c r="AC2062"/>
      <c r="AD2062"/>
      <c r="AE2062"/>
      <c r="AF2062"/>
      <c r="AG2062"/>
      <c r="AH2062" s="115" t="s">
        <v>4308</v>
      </c>
    </row>
    <row r="2063" spans="1:35" ht="18" x14ac:dyDescent="0.25">
      <c r="A2063" s="235">
        <v>322804</v>
      </c>
      <c r="B2063" s="235" t="s">
        <v>6427</v>
      </c>
      <c r="C2063" s="235" t="s">
        <v>394</v>
      </c>
      <c r="D2063" s="235" t="s">
        <v>1944</v>
      </c>
      <c r="E2063"/>
      <c r="F2063" s="126"/>
      <c r="G2063" s="236"/>
      <c r="H2063"/>
      <c r="I2063" t="s">
        <v>107</v>
      </c>
      <c r="J2063" s="236"/>
      <c r="K2063"/>
      <c r="L2063"/>
      <c r="M2063"/>
      <c r="N2063"/>
      <c r="O2063"/>
      <c r="P2063"/>
      <c r="Q2063"/>
      <c r="U2063"/>
      <c r="V2063" t="s">
        <v>4335</v>
      </c>
      <c r="W2063" s="236"/>
      <c r="X2063"/>
      <c r="Y2063"/>
      <c r="Z2063"/>
      <c r="AA2063"/>
      <c r="AB2063"/>
      <c r="AC2063"/>
      <c r="AD2063"/>
      <c r="AE2063"/>
      <c r="AF2063"/>
      <c r="AG2063"/>
      <c r="AH2063" s="115" t="s">
        <v>4308</v>
      </c>
      <c r="AI2063" s="115" t="e">
        <f>VLOOKUP(A2063,'[2]دراسات قانونية'!$A$3:$E$600,1,0)</f>
        <v>#N/A</v>
      </c>
    </row>
    <row r="2064" spans="1:35" hidden="1" x14ac:dyDescent="0.25">
      <c r="A2064" s="115">
        <v>322805</v>
      </c>
      <c r="B2064" s="115" t="s">
        <v>2064</v>
      </c>
      <c r="C2064" s="115" t="s">
        <v>227</v>
      </c>
      <c r="D2064" s="115" t="s">
        <v>1242</v>
      </c>
      <c r="E2064" s="115" t="s">
        <v>76</v>
      </c>
      <c r="F2064" s="237"/>
      <c r="H2064" s="115" t="s">
        <v>16</v>
      </c>
      <c r="I2064" t="s">
        <v>199</v>
      </c>
      <c r="U2064"/>
      <c r="V2064" t="s">
        <v>4329</v>
      </c>
      <c r="AB2064" s="115" t="s">
        <v>4308</v>
      </c>
      <c r="AC2064" s="115" t="s">
        <v>4308</v>
      </c>
      <c r="AD2064" s="115" t="s">
        <v>4308</v>
      </c>
      <c r="AE2064" s="115" t="s">
        <v>4308</v>
      </c>
      <c r="AF2064" s="115" t="s">
        <v>4308</v>
      </c>
      <c r="AG2064" s="115" t="s">
        <v>4308</v>
      </c>
      <c r="AH2064" s="115" t="s">
        <v>4308</v>
      </c>
    </row>
    <row r="2065" spans="1:34" hidden="1" x14ac:dyDescent="0.25">
      <c r="A2065" s="115">
        <v>322811</v>
      </c>
      <c r="B2065" s="115" t="s">
        <v>1905</v>
      </c>
      <c r="C2065" s="115" t="s">
        <v>324</v>
      </c>
      <c r="D2065" s="115" t="s">
        <v>1906</v>
      </c>
      <c r="E2065" s="115" t="s">
        <v>76</v>
      </c>
      <c r="F2065" s="237">
        <v>34729</v>
      </c>
      <c r="G2065" s="115" t="s">
        <v>375</v>
      </c>
      <c r="H2065" s="115" t="s">
        <v>19</v>
      </c>
      <c r="I2065" t="s">
        <v>199</v>
      </c>
      <c r="U2065"/>
      <c r="V2065" t="s">
        <v>4329</v>
      </c>
    </row>
    <row r="2066" spans="1:34" ht="18" hidden="1" x14ac:dyDescent="0.25">
      <c r="A2066" s="235">
        <v>322814</v>
      </c>
      <c r="B2066" s="235" t="s">
        <v>6428</v>
      </c>
      <c r="C2066" s="235" t="s">
        <v>681</v>
      </c>
      <c r="D2066" s="235" t="s">
        <v>6429</v>
      </c>
      <c r="E2066"/>
      <c r="F2066" s="126"/>
      <c r="G2066" s="236"/>
      <c r="H2066"/>
      <c r="I2066" t="s">
        <v>199</v>
      </c>
      <c r="J2066" s="236"/>
      <c r="K2066"/>
      <c r="L2066"/>
      <c r="M2066"/>
      <c r="N2066"/>
      <c r="O2066"/>
      <c r="P2066"/>
      <c r="Q2066"/>
      <c r="U2066"/>
      <c r="V2066">
        <v>0</v>
      </c>
      <c r="W2066" s="236"/>
      <c r="X2066"/>
      <c r="Y2066"/>
      <c r="Z2066"/>
      <c r="AA2066"/>
      <c r="AB2066"/>
      <c r="AC2066"/>
      <c r="AD2066"/>
      <c r="AE2066"/>
      <c r="AF2066"/>
      <c r="AG2066"/>
      <c r="AH2066" s="115" t="s">
        <v>4308</v>
      </c>
    </row>
    <row r="2067" spans="1:34" ht="18" hidden="1" x14ac:dyDescent="0.25">
      <c r="A2067" s="235">
        <v>322817</v>
      </c>
      <c r="B2067" s="235" t="s">
        <v>6430</v>
      </c>
      <c r="C2067" s="235" t="s">
        <v>332</v>
      </c>
      <c r="D2067" s="235" t="s">
        <v>6431</v>
      </c>
      <c r="E2067"/>
      <c r="F2067" s="126"/>
      <c r="G2067" s="236"/>
      <c r="H2067"/>
      <c r="I2067" t="s">
        <v>129</v>
      </c>
      <c r="J2067" s="236"/>
      <c r="K2067"/>
      <c r="L2067"/>
      <c r="M2067"/>
      <c r="N2067"/>
      <c r="O2067"/>
      <c r="P2067"/>
      <c r="Q2067"/>
      <c r="U2067"/>
      <c r="V2067" t="s">
        <v>4334</v>
      </c>
      <c r="W2067" s="236"/>
      <c r="X2067"/>
      <c r="Y2067"/>
      <c r="Z2067"/>
      <c r="AA2067"/>
      <c r="AB2067"/>
      <c r="AC2067"/>
      <c r="AD2067"/>
      <c r="AE2067"/>
      <c r="AF2067"/>
      <c r="AG2067"/>
      <c r="AH2067" s="115" t="s">
        <v>4308</v>
      </c>
    </row>
    <row r="2068" spans="1:34" ht="18" hidden="1" x14ac:dyDescent="0.25">
      <c r="A2068" s="235">
        <v>322823</v>
      </c>
      <c r="B2068" s="235" t="s">
        <v>6432</v>
      </c>
      <c r="C2068" s="235" t="s">
        <v>6433</v>
      </c>
      <c r="D2068" s="235" t="s">
        <v>1242</v>
      </c>
      <c r="E2068"/>
      <c r="F2068" s="126"/>
      <c r="G2068" s="236"/>
      <c r="H2068"/>
      <c r="I2068" t="s">
        <v>199</v>
      </c>
      <c r="J2068" s="236"/>
      <c r="K2068"/>
      <c r="L2068"/>
      <c r="M2068"/>
      <c r="N2068"/>
      <c r="O2068"/>
      <c r="P2068"/>
      <c r="Q2068"/>
      <c r="U2068"/>
      <c r="V2068" t="s">
        <v>4335</v>
      </c>
      <c r="W2068" s="236"/>
      <c r="X2068"/>
      <c r="Y2068"/>
      <c r="Z2068"/>
      <c r="AA2068"/>
      <c r="AB2068"/>
      <c r="AC2068"/>
      <c r="AD2068"/>
      <c r="AE2068"/>
      <c r="AF2068"/>
      <c r="AG2068"/>
      <c r="AH2068" s="115" t="s">
        <v>4308</v>
      </c>
    </row>
    <row r="2069" spans="1:34" hidden="1" x14ac:dyDescent="0.25">
      <c r="A2069">
        <v>322826</v>
      </c>
      <c r="B2069" t="s">
        <v>6434</v>
      </c>
      <c r="C2069" t="s">
        <v>1144</v>
      </c>
      <c r="D2069" t="s">
        <v>6435</v>
      </c>
      <c r="E2069" t="s">
        <v>77</v>
      </c>
      <c r="F2069" s="126">
        <v>30692</v>
      </c>
      <c r="G2069" t="s">
        <v>18</v>
      </c>
      <c r="H2069" t="s">
        <v>16</v>
      </c>
      <c r="I2069" t="s">
        <v>136</v>
      </c>
      <c r="J2069" t="s">
        <v>1226</v>
      </c>
      <c r="K2069"/>
      <c r="L2069" t="s">
        <v>18</v>
      </c>
      <c r="M2069"/>
      <c r="N2069"/>
      <c r="O2069"/>
      <c r="P2069"/>
      <c r="Q2069"/>
      <c r="U2069"/>
      <c r="V2069" t="s">
        <v>4336</v>
      </c>
      <c r="W2069"/>
      <c r="X2069"/>
      <c r="Y2069"/>
      <c r="Z2069"/>
      <c r="AA2069"/>
      <c r="AB2069"/>
      <c r="AC2069"/>
      <c r="AD2069"/>
      <c r="AE2069"/>
      <c r="AF2069"/>
      <c r="AG2069"/>
      <c r="AH2069" s="115" t="s">
        <v>4308</v>
      </c>
    </row>
    <row r="2070" spans="1:34" ht="18" hidden="1" x14ac:dyDescent="0.25">
      <c r="A2070" s="235">
        <v>322842</v>
      </c>
      <c r="B2070" s="235" t="s">
        <v>6436</v>
      </c>
      <c r="C2070" s="235" t="s">
        <v>227</v>
      </c>
      <c r="D2070" s="235" t="s">
        <v>1242</v>
      </c>
      <c r="E2070"/>
      <c r="F2070" s="126"/>
      <c r="G2070" s="236"/>
      <c r="H2070"/>
      <c r="I2070" t="s">
        <v>136</v>
      </c>
      <c r="J2070" s="236"/>
      <c r="K2070"/>
      <c r="L2070"/>
      <c r="M2070"/>
      <c r="N2070"/>
      <c r="O2070"/>
      <c r="P2070"/>
      <c r="Q2070"/>
      <c r="U2070"/>
      <c r="V2070" t="s">
        <v>4335</v>
      </c>
      <c r="W2070" s="236"/>
      <c r="X2070"/>
      <c r="Y2070"/>
      <c r="Z2070"/>
      <c r="AA2070"/>
      <c r="AB2070"/>
      <c r="AC2070"/>
      <c r="AD2070"/>
      <c r="AE2070"/>
      <c r="AF2070"/>
      <c r="AG2070"/>
      <c r="AH2070" s="115" t="s">
        <v>4308</v>
      </c>
    </row>
    <row r="2071" spans="1:34" hidden="1" x14ac:dyDescent="0.25">
      <c r="A2071" s="115">
        <v>322854</v>
      </c>
      <c r="B2071" s="115" t="s">
        <v>4007</v>
      </c>
      <c r="C2071" s="115" t="s">
        <v>244</v>
      </c>
      <c r="D2071" s="115" t="s">
        <v>220</v>
      </c>
      <c r="E2071" s="115" t="s">
        <v>77</v>
      </c>
      <c r="F2071" s="237">
        <v>31808</v>
      </c>
      <c r="G2071" s="115" t="s">
        <v>282</v>
      </c>
      <c r="H2071" s="115" t="s">
        <v>16</v>
      </c>
      <c r="I2071" t="s">
        <v>199</v>
      </c>
      <c r="J2071" s="115" t="s">
        <v>1226</v>
      </c>
      <c r="L2071" s="115" t="s">
        <v>30</v>
      </c>
      <c r="U2071"/>
      <c r="V2071">
        <v>0</v>
      </c>
    </row>
    <row r="2072" spans="1:34" hidden="1" x14ac:dyDescent="0.25">
      <c r="A2072">
        <v>322865</v>
      </c>
      <c r="B2072" t="s">
        <v>6437</v>
      </c>
      <c r="C2072" t="s">
        <v>727</v>
      </c>
      <c r="D2072" t="s">
        <v>1242</v>
      </c>
      <c r="E2072" t="s">
        <v>77</v>
      </c>
      <c r="F2072" s="126"/>
      <c r="G2072"/>
      <c r="H2072" t="s">
        <v>16</v>
      </c>
      <c r="I2072" t="s">
        <v>129</v>
      </c>
      <c r="J2072"/>
      <c r="K2072"/>
      <c r="L2072"/>
      <c r="M2072"/>
      <c r="N2072"/>
      <c r="O2072"/>
      <c r="P2072"/>
      <c r="Q2072"/>
      <c r="U2072"/>
      <c r="V2072" t="s">
        <v>4424</v>
      </c>
      <c r="W2072"/>
      <c r="X2072" t="s">
        <v>4308</v>
      </c>
      <c r="Y2072" t="s">
        <v>4308</v>
      </c>
      <c r="Z2072"/>
      <c r="AA2072" t="s">
        <v>4308</v>
      </c>
      <c r="AB2072" t="s">
        <v>4308</v>
      </c>
      <c r="AC2072" t="s">
        <v>4308</v>
      </c>
      <c r="AD2072" t="s">
        <v>4308</v>
      </c>
      <c r="AE2072" t="s">
        <v>4308</v>
      </c>
      <c r="AF2072" t="s">
        <v>4308</v>
      </c>
      <c r="AG2072" t="s">
        <v>4308</v>
      </c>
      <c r="AH2072" s="115" t="s">
        <v>4308</v>
      </c>
    </row>
    <row r="2073" spans="1:34" hidden="1" x14ac:dyDescent="0.25">
      <c r="A2073">
        <v>322866</v>
      </c>
      <c r="B2073" t="s">
        <v>6438</v>
      </c>
      <c r="C2073" t="s">
        <v>546</v>
      </c>
      <c r="D2073" t="s">
        <v>400</v>
      </c>
      <c r="E2073" t="s">
        <v>77</v>
      </c>
      <c r="F2073" s="126">
        <v>34020</v>
      </c>
      <c r="G2073" t="s">
        <v>2243</v>
      </c>
      <c r="H2073" t="s">
        <v>16</v>
      </c>
      <c r="I2073" t="s">
        <v>201</v>
      </c>
      <c r="J2073" t="s">
        <v>1226</v>
      </c>
      <c r="K2073"/>
      <c r="L2073" t="s">
        <v>40</v>
      </c>
      <c r="M2073"/>
      <c r="N2073"/>
      <c r="O2073"/>
      <c r="P2073"/>
      <c r="Q2073"/>
      <c r="U2073"/>
      <c r="V2073">
        <v>0</v>
      </c>
      <c r="W2073"/>
      <c r="X2073"/>
      <c r="Y2073"/>
      <c r="Z2073"/>
      <c r="AA2073"/>
      <c r="AB2073"/>
      <c r="AC2073"/>
      <c r="AD2073"/>
      <c r="AE2073"/>
      <c r="AF2073"/>
      <c r="AG2073"/>
    </row>
    <row r="2074" spans="1:34" hidden="1" x14ac:dyDescent="0.25">
      <c r="A2074">
        <v>322871</v>
      </c>
      <c r="B2074" t="s">
        <v>6439</v>
      </c>
      <c r="C2074" t="s">
        <v>1084</v>
      </c>
      <c r="D2074" t="s">
        <v>6440</v>
      </c>
      <c r="E2074" t="s">
        <v>77</v>
      </c>
      <c r="F2074" s="126">
        <v>34288</v>
      </c>
      <c r="G2074" t="s">
        <v>1486</v>
      </c>
      <c r="H2074" t="s">
        <v>16</v>
      </c>
      <c r="I2074" t="s">
        <v>201</v>
      </c>
      <c r="J2074" t="s">
        <v>1226</v>
      </c>
      <c r="K2074"/>
      <c r="L2074" t="s">
        <v>30</v>
      </c>
      <c r="M2074"/>
      <c r="N2074"/>
      <c r="O2074"/>
      <c r="P2074"/>
      <c r="Q2074"/>
      <c r="U2074"/>
      <c r="V2074" t="s">
        <v>4334</v>
      </c>
      <c r="W2074"/>
      <c r="X2074"/>
      <c r="Y2074"/>
      <c r="Z2074"/>
      <c r="AA2074"/>
      <c r="AB2074"/>
      <c r="AC2074"/>
      <c r="AD2074"/>
      <c r="AE2074"/>
      <c r="AF2074"/>
      <c r="AG2074"/>
    </row>
    <row r="2075" spans="1:34" hidden="1" x14ac:dyDescent="0.25">
      <c r="A2075" s="115">
        <v>322875</v>
      </c>
      <c r="B2075" s="115" t="s">
        <v>1816</v>
      </c>
      <c r="C2075" s="115" t="s">
        <v>1563</v>
      </c>
      <c r="D2075" s="115" t="s">
        <v>276</v>
      </c>
      <c r="E2075" s="115" t="s">
        <v>77</v>
      </c>
      <c r="F2075" s="237">
        <v>34507</v>
      </c>
      <c r="G2075" s="115" t="s">
        <v>18</v>
      </c>
      <c r="H2075" s="115" t="s">
        <v>16</v>
      </c>
      <c r="I2075" t="s">
        <v>199</v>
      </c>
      <c r="J2075" s="115" t="s">
        <v>15</v>
      </c>
      <c r="L2075" s="115" t="s">
        <v>18</v>
      </c>
      <c r="U2075"/>
      <c r="V2075" t="s">
        <v>4337</v>
      </c>
      <c r="AH2075" s="115" t="s">
        <v>4308</v>
      </c>
    </row>
    <row r="2076" spans="1:34" ht="18" hidden="1" x14ac:dyDescent="0.25">
      <c r="A2076" s="235">
        <v>322882</v>
      </c>
      <c r="B2076" s="235" t="s">
        <v>6441</v>
      </c>
      <c r="C2076" s="235" t="s">
        <v>545</v>
      </c>
      <c r="D2076" s="235" t="s">
        <v>1242</v>
      </c>
      <c r="E2076"/>
      <c r="F2076" s="126"/>
      <c r="G2076" s="236"/>
      <c r="H2076"/>
      <c r="I2076" t="s">
        <v>199</v>
      </c>
      <c r="J2076" s="236"/>
      <c r="K2076"/>
      <c r="L2076"/>
      <c r="M2076"/>
      <c r="N2076"/>
      <c r="O2076"/>
      <c r="P2076"/>
      <c r="Q2076"/>
      <c r="U2076"/>
      <c r="V2076" t="s">
        <v>4329</v>
      </c>
      <c r="W2076" s="236"/>
      <c r="X2076"/>
      <c r="Y2076"/>
      <c r="Z2076"/>
      <c r="AA2076"/>
      <c r="AB2076"/>
      <c r="AC2076"/>
      <c r="AD2076"/>
      <c r="AE2076"/>
      <c r="AF2076"/>
      <c r="AG2076"/>
      <c r="AH2076" s="115" t="s">
        <v>4308</v>
      </c>
    </row>
    <row r="2077" spans="1:34" ht="18" hidden="1" x14ac:dyDescent="0.25">
      <c r="A2077" s="235">
        <v>322883</v>
      </c>
      <c r="B2077" s="235" t="s">
        <v>6442</v>
      </c>
      <c r="C2077" s="235" t="s">
        <v>6443</v>
      </c>
      <c r="D2077" s="235" t="s">
        <v>1242</v>
      </c>
      <c r="E2077"/>
      <c r="F2077" s="126"/>
      <c r="G2077" s="236"/>
      <c r="H2077"/>
      <c r="I2077" t="s">
        <v>129</v>
      </c>
      <c r="J2077" s="236"/>
      <c r="K2077"/>
      <c r="L2077"/>
      <c r="M2077"/>
      <c r="N2077"/>
      <c r="O2077"/>
      <c r="P2077"/>
      <c r="Q2077"/>
      <c r="U2077"/>
      <c r="V2077" t="s">
        <v>4335</v>
      </c>
      <c r="W2077" s="236"/>
      <c r="X2077"/>
      <c r="Y2077"/>
      <c r="Z2077"/>
      <c r="AA2077"/>
      <c r="AB2077"/>
      <c r="AC2077"/>
      <c r="AD2077"/>
      <c r="AE2077"/>
      <c r="AF2077"/>
      <c r="AG2077"/>
      <c r="AH2077" s="115" t="s">
        <v>4308</v>
      </c>
    </row>
    <row r="2078" spans="1:34" ht="18" hidden="1" x14ac:dyDescent="0.25">
      <c r="A2078" s="235">
        <v>322889</v>
      </c>
      <c r="B2078" s="235" t="s">
        <v>6444</v>
      </c>
      <c r="C2078" s="235" t="s">
        <v>279</v>
      </c>
      <c r="D2078" s="235" t="s">
        <v>456</v>
      </c>
      <c r="E2078"/>
      <c r="F2078" s="126"/>
      <c r="G2078" s="236"/>
      <c r="H2078"/>
      <c r="I2078" t="s">
        <v>129</v>
      </c>
      <c r="J2078" s="236"/>
      <c r="K2078"/>
      <c r="L2078"/>
      <c r="M2078"/>
      <c r="N2078"/>
      <c r="O2078"/>
      <c r="P2078"/>
      <c r="Q2078"/>
      <c r="U2078"/>
      <c r="V2078" t="s">
        <v>4334</v>
      </c>
      <c r="W2078" s="236"/>
      <c r="X2078"/>
      <c r="Y2078"/>
      <c r="Z2078"/>
      <c r="AA2078"/>
      <c r="AB2078"/>
      <c r="AC2078"/>
      <c r="AD2078"/>
      <c r="AE2078"/>
      <c r="AF2078"/>
      <c r="AG2078"/>
      <c r="AH2078" s="115" t="s">
        <v>4308</v>
      </c>
    </row>
    <row r="2079" spans="1:34" ht="18" hidden="1" x14ac:dyDescent="0.25">
      <c r="A2079" s="235">
        <v>322897</v>
      </c>
      <c r="B2079" s="235" t="s">
        <v>6445</v>
      </c>
      <c r="C2079" s="235" t="s">
        <v>489</v>
      </c>
      <c r="D2079" s="235" t="s">
        <v>1242</v>
      </c>
      <c r="E2079"/>
      <c r="F2079" s="126"/>
      <c r="G2079" s="236"/>
      <c r="H2079"/>
      <c r="I2079" t="s">
        <v>129</v>
      </c>
      <c r="J2079" s="236"/>
      <c r="K2079"/>
      <c r="L2079"/>
      <c r="M2079"/>
      <c r="N2079"/>
      <c r="O2079"/>
      <c r="P2079"/>
      <c r="Q2079"/>
      <c r="U2079"/>
      <c r="V2079" t="s">
        <v>4337</v>
      </c>
      <c r="W2079" s="236"/>
      <c r="X2079"/>
      <c r="Y2079"/>
      <c r="Z2079"/>
      <c r="AA2079"/>
      <c r="AB2079"/>
      <c r="AC2079"/>
      <c r="AD2079"/>
      <c r="AE2079"/>
      <c r="AF2079"/>
      <c r="AG2079"/>
      <c r="AH2079" s="115" t="s">
        <v>4308</v>
      </c>
    </row>
    <row r="2080" spans="1:34" hidden="1" x14ac:dyDescent="0.25">
      <c r="A2080" s="115">
        <v>322902</v>
      </c>
      <c r="B2080" s="115" t="s">
        <v>2033</v>
      </c>
      <c r="C2080" s="115" t="s">
        <v>339</v>
      </c>
      <c r="D2080" s="115" t="s">
        <v>1006</v>
      </c>
      <c r="E2080" s="115" t="s">
        <v>76</v>
      </c>
      <c r="F2080" s="237">
        <v>31118</v>
      </c>
      <c r="G2080" s="115" t="s">
        <v>18</v>
      </c>
      <c r="H2080" s="115" t="s">
        <v>16</v>
      </c>
      <c r="I2080" t="s">
        <v>199</v>
      </c>
      <c r="J2080" s="115" t="s">
        <v>15</v>
      </c>
      <c r="L2080" s="115" t="s">
        <v>18</v>
      </c>
      <c r="U2080"/>
      <c r="V2080" t="s">
        <v>4329</v>
      </c>
    </row>
    <row r="2081" spans="1:35" ht="18" hidden="1" x14ac:dyDescent="0.25">
      <c r="A2081" s="235">
        <v>322905</v>
      </c>
      <c r="B2081" s="235" t="s">
        <v>6446</v>
      </c>
      <c r="C2081" s="235" t="s">
        <v>252</v>
      </c>
      <c r="D2081" s="235" t="s">
        <v>1242</v>
      </c>
      <c r="E2081"/>
      <c r="F2081" s="126"/>
      <c r="G2081" s="236"/>
      <c r="H2081"/>
      <c r="I2081" t="s">
        <v>199</v>
      </c>
      <c r="J2081" s="236"/>
      <c r="K2081"/>
      <c r="L2081"/>
      <c r="M2081"/>
      <c r="N2081"/>
      <c r="O2081"/>
      <c r="P2081"/>
      <c r="Q2081"/>
      <c r="U2081"/>
      <c r="V2081">
        <v>0</v>
      </c>
      <c r="W2081" s="236"/>
      <c r="X2081"/>
      <c r="Y2081"/>
      <c r="Z2081"/>
      <c r="AA2081"/>
      <c r="AB2081"/>
      <c r="AC2081"/>
      <c r="AD2081"/>
      <c r="AE2081"/>
      <c r="AF2081"/>
      <c r="AG2081"/>
      <c r="AH2081" s="115" t="s">
        <v>4308</v>
      </c>
    </row>
    <row r="2082" spans="1:35" ht="18" hidden="1" x14ac:dyDescent="0.25">
      <c r="A2082" s="235">
        <v>322910</v>
      </c>
      <c r="B2082" s="235" t="s">
        <v>6447</v>
      </c>
      <c r="C2082" s="235" t="s">
        <v>495</v>
      </c>
      <c r="D2082" s="235" t="s">
        <v>675</v>
      </c>
      <c r="E2082"/>
      <c r="F2082" s="126"/>
      <c r="G2082" s="236"/>
      <c r="H2082"/>
      <c r="I2082" t="s">
        <v>199</v>
      </c>
      <c r="J2082" s="236"/>
      <c r="K2082"/>
      <c r="L2082"/>
      <c r="M2082"/>
      <c r="N2082"/>
      <c r="O2082"/>
      <c r="P2082"/>
      <c r="Q2082"/>
      <c r="U2082"/>
      <c r="V2082">
        <v>0</v>
      </c>
      <c r="W2082" s="236"/>
      <c r="X2082"/>
      <c r="Y2082"/>
      <c r="Z2082"/>
      <c r="AA2082"/>
      <c r="AB2082"/>
      <c r="AC2082"/>
      <c r="AD2082"/>
      <c r="AE2082"/>
      <c r="AF2082"/>
      <c r="AG2082"/>
      <c r="AH2082" s="115" t="s">
        <v>4308</v>
      </c>
    </row>
    <row r="2083" spans="1:35" ht="18" hidden="1" x14ac:dyDescent="0.25">
      <c r="A2083" s="235">
        <v>322918</v>
      </c>
      <c r="B2083" s="235" t="s">
        <v>6448</v>
      </c>
      <c r="C2083" s="235" t="s">
        <v>361</v>
      </c>
      <c r="D2083" s="235" t="s">
        <v>1242</v>
      </c>
      <c r="E2083"/>
      <c r="F2083" s="126"/>
      <c r="G2083" s="236"/>
      <c r="H2083"/>
      <c r="I2083" t="s">
        <v>136</v>
      </c>
      <c r="J2083" s="236"/>
      <c r="K2083"/>
      <c r="L2083"/>
      <c r="M2083"/>
      <c r="N2083"/>
      <c r="O2083"/>
      <c r="P2083"/>
      <c r="Q2083"/>
      <c r="U2083"/>
      <c r="V2083" t="s">
        <v>4335</v>
      </c>
      <c r="W2083" s="236"/>
      <c r="X2083"/>
      <c r="Y2083"/>
      <c r="Z2083"/>
      <c r="AA2083"/>
      <c r="AB2083"/>
      <c r="AC2083"/>
      <c r="AD2083"/>
      <c r="AE2083"/>
      <c r="AF2083"/>
      <c r="AG2083"/>
      <c r="AH2083" s="115" t="s">
        <v>4308</v>
      </c>
    </row>
    <row r="2084" spans="1:35" hidden="1" x14ac:dyDescent="0.25">
      <c r="A2084">
        <v>322932</v>
      </c>
      <c r="B2084" t="s">
        <v>6449</v>
      </c>
      <c r="C2084" t="s">
        <v>453</v>
      </c>
      <c r="D2084" t="s">
        <v>6450</v>
      </c>
      <c r="E2084" t="s">
        <v>77</v>
      </c>
      <c r="F2084" s="126">
        <v>34136</v>
      </c>
      <c r="G2084" t="s">
        <v>18</v>
      </c>
      <c r="H2084" t="s">
        <v>16</v>
      </c>
      <c r="I2084" t="s">
        <v>136</v>
      </c>
      <c r="J2084" t="s">
        <v>15</v>
      </c>
      <c r="K2084"/>
      <c r="L2084" t="s">
        <v>18</v>
      </c>
      <c r="M2084"/>
      <c r="N2084"/>
      <c r="O2084"/>
      <c r="P2084"/>
      <c r="Q2084"/>
      <c r="U2084"/>
      <c r="V2084" t="s">
        <v>4335</v>
      </c>
      <c r="W2084"/>
      <c r="X2084"/>
      <c r="Y2084"/>
      <c r="Z2084"/>
      <c r="AA2084"/>
      <c r="AB2084"/>
      <c r="AC2084"/>
      <c r="AD2084"/>
      <c r="AE2084" t="s">
        <v>4308</v>
      </c>
      <c r="AF2084" t="s">
        <v>4308</v>
      </c>
      <c r="AG2084" t="s">
        <v>4308</v>
      </c>
      <c r="AH2084" s="115" t="s">
        <v>4308</v>
      </c>
    </row>
    <row r="2085" spans="1:35" hidden="1" x14ac:dyDescent="0.25">
      <c r="A2085">
        <v>322937</v>
      </c>
      <c r="B2085" t="s">
        <v>6451</v>
      </c>
      <c r="C2085" t="s">
        <v>252</v>
      </c>
      <c r="D2085" t="s">
        <v>6452</v>
      </c>
      <c r="E2085"/>
      <c r="F2085" s="126"/>
      <c r="G2085"/>
      <c r="H2085"/>
      <c r="I2085" t="s">
        <v>129</v>
      </c>
      <c r="J2085"/>
      <c r="K2085"/>
      <c r="L2085"/>
      <c r="M2085"/>
      <c r="N2085"/>
      <c r="O2085"/>
      <c r="P2085"/>
      <c r="Q2085"/>
      <c r="U2085"/>
      <c r="V2085" t="s">
        <v>4338</v>
      </c>
      <c r="W2085"/>
      <c r="X2085"/>
      <c r="Y2085"/>
      <c r="Z2085"/>
      <c r="AA2085"/>
      <c r="AB2085"/>
      <c r="AC2085"/>
      <c r="AD2085"/>
      <c r="AE2085"/>
      <c r="AF2085"/>
      <c r="AG2085"/>
      <c r="AH2085" s="115" t="s">
        <v>4308</v>
      </c>
    </row>
    <row r="2086" spans="1:35" hidden="1" x14ac:dyDescent="0.25">
      <c r="A2086" s="115">
        <v>322953</v>
      </c>
      <c r="B2086" s="115" t="s">
        <v>1809</v>
      </c>
      <c r="C2086" s="115" t="s">
        <v>1038</v>
      </c>
      <c r="D2086" s="115" t="s">
        <v>762</v>
      </c>
      <c r="E2086" s="115" t="s">
        <v>76</v>
      </c>
      <c r="F2086" s="237">
        <v>32980</v>
      </c>
      <c r="G2086" s="115" t="s">
        <v>18</v>
      </c>
      <c r="H2086" s="115" t="s">
        <v>16</v>
      </c>
      <c r="I2086" t="s">
        <v>199</v>
      </c>
      <c r="J2086" s="115" t="s">
        <v>15</v>
      </c>
      <c r="L2086" s="115" t="s">
        <v>73</v>
      </c>
      <c r="U2086"/>
      <c r="V2086" t="s">
        <v>4334</v>
      </c>
      <c r="AE2086" s="115" t="s">
        <v>4308</v>
      </c>
      <c r="AF2086" s="115" t="s">
        <v>4308</v>
      </c>
      <c r="AG2086" s="115" t="s">
        <v>4308</v>
      </c>
      <c r="AH2086" s="115" t="s">
        <v>4308</v>
      </c>
    </row>
    <row r="2087" spans="1:35" hidden="1" x14ac:dyDescent="0.25">
      <c r="A2087" s="115">
        <v>322961</v>
      </c>
      <c r="B2087" s="115" t="s">
        <v>1768</v>
      </c>
      <c r="C2087" s="115" t="s">
        <v>227</v>
      </c>
      <c r="D2087" s="115" t="s">
        <v>276</v>
      </c>
      <c r="E2087" s="115" t="s">
        <v>76</v>
      </c>
      <c r="F2087" s="237">
        <v>33928</v>
      </c>
      <c r="G2087" s="115" t="s">
        <v>18</v>
      </c>
      <c r="H2087" s="115" t="s">
        <v>19</v>
      </c>
      <c r="I2087" t="s">
        <v>136</v>
      </c>
      <c r="J2087" s="115" t="s">
        <v>1226</v>
      </c>
      <c r="L2087" s="115" t="s">
        <v>18</v>
      </c>
      <c r="U2087"/>
      <c r="V2087" t="s">
        <v>4414</v>
      </c>
    </row>
    <row r="2088" spans="1:35" hidden="1" x14ac:dyDescent="0.25">
      <c r="A2088">
        <v>322965</v>
      </c>
      <c r="B2088" t="s">
        <v>6453</v>
      </c>
      <c r="C2088" t="s">
        <v>6454</v>
      </c>
      <c r="D2088" t="s">
        <v>6431</v>
      </c>
      <c r="E2088" t="s">
        <v>76</v>
      </c>
      <c r="F2088" s="126"/>
      <c r="G2088"/>
      <c r="H2088" t="s">
        <v>16</v>
      </c>
      <c r="I2088" t="s">
        <v>136</v>
      </c>
      <c r="J2088"/>
      <c r="K2088"/>
      <c r="L2088"/>
      <c r="M2088"/>
      <c r="N2088"/>
      <c r="O2088"/>
      <c r="P2088"/>
      <c r="Q2088"/>
      <c r="U2088"/>
      <c r="V2088" t="s">
        <v>4414</v>
      </c>
      <c r="W2088"/>
      <c r="X2088"/>
      <c r="Y2088"/>
      <c r="Z2088"/>
      <c r="AA2088" t="s">
        <v>4308</v>
      </c>
      <c r="AB2088" t="s">
        <v>4308</v>
      </c>
      <c r="AC2088" t="s">
        <v>4308</v>
      </c>
      <c r="AD2088" t="s">
        <v>4308</v>
      </c>
      <c r="AE2088" t="s">
        <v>4308</v>
      </c>
      <c r="AF2088" t="s">
        <v>4308</v>
      </c>
      <c r="AG2088" t="s">
        <v>4308</v>
      </c>
      <c r="AH2088" s="115" t="s">
        <v>4308</v>
      </c>
    </row>
    <row r="2089" spans="1:35" hidden="1" x14ac:dyDescent="0.25">
      <c r="A2089">
        <v>322968</v>
      </c>
      <c r="B2089" t="s">
        <v>6455</v>
      </c>
      <c r="C2089" t="s">
        <v>324</v>
      </c>
      <c r="D2089" t="s">
        <v>1242</v>
      </c>
      <c r="E2089" t="s">
        <v>77</v>
      </c>
      <c r="F2089" s="126"/>
      <c r="G2089"/>
      <c r="H2089" t="s">
        <v>16</v>
      </c>
      <c r="I2089" t="s">
        <v>136</v>
      </c>
      <c r="J2089"/>
      <c r="K2089"/>
      <c r="L2089"/>
      <c r="M2089"/>
      <c r="N2089"/>
      <c r="O2089"/>
      <c r="P2089"/>
      <c r="Q2089"/>
      <c r="U2089"/>
      <c r="V2089" t="s">
        <v>4412</v>
      </c>
      <c r="W2089"/>
      <c r="X2089"/>
      <c r="Y2089"/>
      <c r="Z2089"/>
      <c r="AA2089"/>
      <c r="AB2089" t="s">
        <v>4308</v>
      </c>
      <c r="AC2089" t="s">
        <v>4308</v>
      </c>
      <c r="AD2089" t="s">
        <v>4308</v>
      </c>
      <c r="AE2089" t="s">
        <v>4308</v>
      </c>
      <c r="AF2089" t="s">
        <v>4308</v>
      </c>
      <c r="AG2089" t="s">
        <v>4308</v>
      </c>
      <c r="AH2089" s="115" t="s">
        <v>4308</v>
      </c>
    </row>
    <row r="2090" spans="1:35" hidden="1" x14ac:dyDescent="0.25">
      <c r="A2090" s="115">
        <v>322972</v>
      </c>
      <c r="B2090" s="115" t="s">
        <v>1810</v>
      </c>
      <c r="C2090" s="115" t="s">
        <v>212</v>
      </c>
      <c r="D2090" s="115" t="s">
        <v>372</v>
      </c>
      <c r="E2090" s="115" t="s">
        <v>76</v>
      </c>
      <c r="F2090" s="237">
        <v>27855</v>
      </c>
      <c r="G2090" s="115" t="s">
        <v>458</v>
      </c>
      <c r="H2090" s="115" t="s">
        <v>16</v>
      </c>
      <c r="I2090" t="s">
        <v>199</v>
      </c>
      <c r="J2090" s="115" t="s">
        <v>1226</v>
      </c>
      <c r="L2090" s="115" t="s">
        <v>18</v>
      </c>
      <c r="U2090"/>
      <c r="V2090" t="s">
        <v>4334</v>
      </c>
    </row>
    <row r="2091" spans="1:35" ht="18" hidden="1" x14ac:dyDescent="0.25">
      <c r="A2091" s="235">
        <v>322978</v>
      </c>
      <c r="B2091" s="235" t="s">
        <v>6456</v>
      </c>
      <c r="C2091" s="235" t="s">
        <v>601</v>
      </c>
      <c r="D2091" s="235" t="s">
        <v>1242</v>
      </c>
      <c r="E2091"/>
      <c r="F2091" s="126"/>
      <c r="G2091" s="236"/>
      <c r="H2091"/>
      <c r="I2091" t="s">
        <v>199</v>
      </c>
      <c r="J2091" s="236"/>
      <c r="K2091"/>
      <c r="L2091"/>
      <c r="M2091"/>
      <c r="N2091"/>
      <c r="O2091"/>
      <c r="P2091"/>
      <c r="Q2091"/>
      <c r="U2091"/>
      <c r="V2091">
        <v>0</v>
      </c>
      <c r="W2091" s="236"/>
      <c r="X2091"/>
      <c r="Y2091"/>
      <c r="Z2091"/>
      <c r="AA2091"/>
      <c r="AB2091"/>
      <c r="AC2091"/>
      <c r="AD2091"/>
      <c r="AE2091"/>
      <c r="AF2091"/>
      <c r="AG2091"/>
      <c r="AH2091" s="115" t="s">
        <v>4308</v>
      </c>
    </row>
    <row r="2092" spans="1:35" ht="18" hidden="1" x14ac:dyDescent="0.25">
      <c r="A2092" s="235">
        <v>322983</v>
      </c>
      <c r="B2092" s="235" t="s">
        <v>6457</v>
      </c>
      <c r="C2092" s="235" t="s">
        <v>231</v>
      </c>
      <c r="D2092" s="235" t="s">
        <v>1242</v>
      </c>
      <c r="E2092"/>
      <c r="F2092" s="126"/>
      <c r="G2092" s="236"/>
      <c r="H2092"/>
      <c r="I2092" t="s">
        <v>199</v>
      </c>
      <c r="J2092" s="236"/>
      <c r="K2092"/>
      <c r="L2092"/>
      <c r="M2092"/>
      <c r="N2092"/>
      <c r="O2092"/>
      <c r="P2092"/>
      <c r="Q2092"/>
      <c r="U2092"/>
      <c r="V2092">
        <v>0</v>
      </c>
      <c r="W2092" s="236"/>
      <c r="X2092"/>
      <c r="Y2092"/>
      <c r="Z2092"/>
      <c r="AA2092"/>
      <c r="AB2092"/>
      <c r="AC2092"/>
      <c r="AD2092"/>
      <c r="AE2092"/>
      <c r="AF2092"/>
      <c r="AG2092"/>
      <c r="AH2092" s="115" t="s">
        <v>4308</v>
      </c>
    </row>
    <row r="2093" spans="1:35" ht="18" hidden="1" x14ac:dyDescent="0.25">
      <c r="A2093" s="235">
        <v>322990</v>
      </c>
      <c r="B2093" s="235" t="s">
        <v>6458</v>
      </c>
      <c r="C2093" s="235" t="s">
        <v>539</v>
      </c>
      <c r="D2093" s="235" t="s">
        <v>6459</v>
      </c>
      <c r="E2093"/>
      <c r="F2093" s="126"/>
      <c r="G2093" s="236"/>
      <c r="H2093"/>
      <c r="I2093" t="s">
        <v>136</v>
      </c>
      <c r="J2093" s="236"/>
      <c r="K2093"/>
      <c r="L2093"/>
      <c r="M2093"/>
      <c r="N2093"/>
      <c r="O2093"/>
      <c r="P2093"/>
      <c r="Q2093"/>
      <c r="U2093"/>
      <c r="V2093" t="s">
        <v>4334</v>
      </c>
      <c r="W2093" s="236"/>
      <c r="X2093"/>
      <c r="Y2093"/>
      <c r="Z2093"/>
      <c r="AA2093"/>
      <c r="AB2093"/>
      <c r="AC2093"/>
      <c r="AD2093"/>
      <c r="AE2093"/>
      <c r="AF2093"/>
      <c r="AG2093"/>
    </row>
    <row r="2094" spans="1:35" ht="18" x14ac:dyDescent="0.25">
      <c r="A2094" s="235">
        <v>322998</v>
      </c>
      <c r="B2094" s="235" t="s">
        <v>6460</v>
      </c>
      <c r="C2094" s="235" t="s">
        <v>339</v>
      </c>
      <c r="D2094" s="235" t="s">
        <v>1868</v>
      </c>
      <c r="E2094"/>
      <c r="F2094" s="126"/>
      <c r="G2094" s="236"/>
      <c r="H2094"/>
      <c r="I2094" t="s">
        <v>107</v>
      </c>
      <c r="J2094" s="236"/>
      <c r="K2094"/>
      <c r="L2094"/>
      <c r="M2094"/>
      <c r="N2094"/>
      <c r="O2094"/>
      <c r="P2094"/>
      <c r="Q2094"/>
      <c r="U2094"/>
      <c r="V2094" t="s">
        <v>4335</v>
      </c>
      <c r="W2094" s="236"/>
      <c r="X2094"/>
      <c r="Y2094"/>
      <c r="Z2094"/>
      <c r="AA2094"/>
      <c r="AB2094"/>
      <c r="AC2094"/>
      <c r="AD2094"/>
      <c r="AE2094"/>
      <c r="AF2094"/>
      <c r="AG2094"/>
      <c r="AH2094" s="115" t="s">
        <v>4308</v>
      </c>
      <c r="AI2094" s="115" t="e">
        <f>VLOOKUP(A2094,'[2]دراسات قانونية'!$A$3:$E$600,1,0)</f>
        <v>#N/A</v>
      </c>
    </row>
    <row r="2095" spans="1:35" ht="18" x14ac:dyDescent="0.25">
      <c r="A2095" s="235">
        <v>323001</v>
      </c>
      <c r="B2095" s="235" t="s">
        <v>6461</v>
      </c>
      <c r="C2095" s="235" t="s">
        <v>337</v>
      </c>
      <c r="D2095" s="235" t="s">
        <v>1242</v>
      </c>
      <c r="E2095"/>
      <c r="F2095" s="126"/>
      <c r="G2095" s="236"/>
      <c r="H2095"/>
      <c r="I2095" t="s">
        <v>107</v>
      </c>
      <c r="J2095" s="236"/>
      <c r="K2095"/>
      <c r="L2095"/>
      <c r="M2095"/>
      <c r="N2095"/>
      <c r="O2095"/>
      <c r="P2095"/>
      <c r="Q2095"/>
      <c r="U2095"/>
      <c r="V2095" t="s">
        <v>4335</v>
      </c>
      <c r="W2095" s="236"/>
      <c r="X2095"/>
      <c r="Y2095"/>
      <c r="Z2095"/>
      <c r="AA2095"/>
      <c r="AB2095"/>
      <c r="AC2095"/>
      <c r="AD2095"/>
      <c r="AE2095"/>
      <c r="AF2095"/>
      <c r="AG2095"/>
      <c r="AH2095" s="115" t="s">
        <v>4308</v>
      </c>
      <c r="AI2095" s="115" t="e">
        <f>VLOOKUP(A2095,'[2]دراسات قانونية'!$A$3:$E$600,1,0)</f>
        <v>#N/A</v>
      </c>
    </row>
    <row r="2096" spans="1:35" hidden="1" x14ac:dyDescent="0.25">
      <c r="A2096" s="115">
        <v>323002</v>
      </c>
      <c r="B2096" s="115" t="s">
        <v>4008</v>
      </c>
      <c r="C2096" s="115" t="s">
        <v>227</v>
      </c>
      <c r="D2096" s="115" t="s">
        <v>1100</v>
      </c>
      <c r="E2096" s="115" t="s">
        <v>76</v>
      </c>
      <c r="F2096" s="237">
        <v>31978</v>
      </c>
      <c r="G2096" s="115" t="s">
        <v>27</v>
      </c>
      <c r="H2096" s="115" t="s">
        <v>16</v>
      </c>
      <c r="I2096" t="s">
        <v>199</v>
      </c>
      <c r="J2096" s="115" t="s">
        <v>1226</v>
      </c>
      <c r="L2096" s="115" t="s">
        <v>27</v>
      </c>
      <c r="U2096"/>
      <c r="V2096">
        <v>0</v>
      </c>
    </row>
    <row r="2097" spans="1:35" ht="18" x14ac:dyDescent="0.25">
      <c r="A2097" s="235">
        <v>323004</v>
      </c>
      <c r="B2097" s="235" t="s">
        <v>6462</v>
      </c>
      <c r="C2097" s="235" t="s">
        <v>227</v>
      </c>
      <c r="D2097" s="235" t="s">
        <v>1242</v>
      </c>
      <c r="E2097"/>
      <c r="F2097" s="126"/>
      <c r="G2097" s="236"/>
      <c r="H2097"/>
      <c r="I2097" t="s">
        <v>107</v>
      </c>
      <c r="J2097" s="236"/>
      <c r="K2097"/>
      <c r="L2097"/>
      <c r="M2097"/>
      <c r="N2097"/>
      <c r="O2097"/>
      <c r="P2097"/>
      <c r="Q2097"/>
      <c r="U2097"/>
      <c r="V2097" t="s">
        <v>4335</v>
      </c>
      <c r="W2097" s="236"/>
      <c r="X2097"/>
      <c r="Y2097"/>
      <c r="Z2097"/>
      <c r="AA2097"/>
      <c r="AB2097"/>
      <c r="AC2097"/>
      <c r="AD2097"/>
      <c r="AE2097"/>
      <c r="AF2097"/>
      <c r="AG2097"/>
      <c r="AH2097" s="115" t="s">
        <v>4308</v>
      </c>
      <c r="AI2097" s="115" t="e">
        <f>VLOOKUP(A2097,'[2]دراسات قانونية'!$A$3:$E$600,1,0)</f>
        <v>#N/A</v>
      </c>
    </row>
    <row r="2098" spans="1:35" hidden="1" x14ac:dyDescent="0.25">
      <c r="A2098">
        <v>323011</v>
      </c>
      <c r="B2098" t="s">
        <v>6144</v>
      </c>
      <c r="C2098" t="s">
        <v>664</v>
      </c>
      <c r="D2098" t="s">
        <v>6463</v>
      </c>
      <c r="E2098"/>
      <c r="F2098" s="126"/>
      <c r="G2098"/>
      <c r="H2098"/>
      <c r="I2098" t="s">
        <v>129</v>
      </c>
      <c r="J2098"/>
      <c r="K2098"/>
      <c r="L2098"/>
      <c r="M2098"/>
      <c r="N2098"/>
      <c r="O2098"/>
      <c r="P2098"/>
      <c r="Q2098"/>
      <c r="U2098"/>
      <c r="V2098" t="s">
        <v>4335</v>
      </c>
      <c r="W2098"/>
      <c r="X2098"/>
      <c r="Y2098"/>
      <c r="Z2098"/>
      <c r="AA2098"/>
      <c r="AB2098"/>
      <c r="AC2098"/>
      <c r="AD2098"/>
      <c r="AE2098"/>
      <c r="AF2098"/>
      <c r="AG2098" t="s">
        <v>4308</v>
      </c>
      <c r="AH2098" s="115" t="s">
        <v>4308</v>
      </c>
    </row>
    <row r="2099" spans="1:35" hidden="1" x14ac:dyDescent="0.25">
      <c r="A2099" s="115">
        <v>323013</v>
      </c>
      <c r="B2099" s="115" t="s">
        <v>1860</v>
      </c>
      <c r="C2099" s="115" t="s">
        <v>345</v>
      </c>
      <c r="D2099" s="115" t="s">
        <v>238</v>
      </c>
      <c r="E2099" s="115" t="s">
        <v>76</v>
      </c>
      <c r="F2099" s="237">
        <v>32509</v>
      </c>
      <c r="G2099" s="115" t="s">
        <v>1861</v>
      </c>
      <c r="H2099" s="115" t="s">
        <v>16</v>
      </c>
      <c r="I2099" t="s">
        <v>199</v>
      </c>
      <c r="J2099" s="115" t="s">
        <v>1226</v>
      </c>
      <c r="L2099" s="115" t="s">
        <v>18</v>
      </c>
      <c r="U2099"/>
      <c r="V2099" t="s">
        <v>4335</v>
      </c>
    </row>
    <row r="2100" spans="1:35" hidden="1" x14ac:dyDescent="0.25">
      <c r="A2100">
        <v>323027</v>
      </c>
      <c r="B2100" t="s">
        <v>6464</v>
      </c>
      <c r="C2100" t="s">
        <v>790</v>
      </c>
      <c r="D2100" t="s">
        <v>1242</v>
      </c>
      <c r="E2100" t="s">
        <v>76</v>
      </c>
      <c r="F2100" s="126"/>
      <c r="G2100"/>
      <c r="H2100" t="s">
        <v>16</v>
      </c>
      <c r="I2100" t="s">
        <v>136</v>
      </c>
      <c r="J2100"/>
      <c r="K2100"/>
      <c r="L2100"/>
      <c r="M2100"/>
      <c r="N2100"/>
      <c r="O2100"/>
      <c r="P2100"/>
      <c r="Q2100"/>
      <c r="U2100"/>
      <c r="V2100" t="s">
        <v>4329</v>
      </c>
      <c r="W2100"/>
      <c r="X2100"/>
      <c r="Y2100"/>
      <c r="Z2100"/>
      <c r="AA2100" t="s">
        <v>4308</v>
      </c>
      <c r="AB2100" t="s">
        <v>4308</v>
      </c>
      <c r="AC2100" t="s">
        <v>4308</v>
      </c>
      <c r="AD2100" t="s">
        <v>4308</v>
      </c>
      <c r="AE2100" t="s">
        <v>4308</v>
      </c>
      <c r="AF2100" t="s">
        <v>4308</v>
      </c>
      <c r="AG2100" t="s">
        <v>4308</v>
      </c>
      <c r="AH2100" s="115" t="s">
        <v>4308</v>
      </c>
    </row>
    <row r="2101" spans="1:35" ht="18" x14ac:dyDescent="0.25">
      <c r="A2101" s="235">
        <v>323029</v>
      </c>
      <c r="B2101" s="235" t="s">
        <v>6465</v>
      </c>
      <c r="C2101" s="235" t="s">
        <v>360</v>
      </c>
      <c r="D2101" s="235" t="s">
        <v>1242</v>
      </c>
      <c r="E2101"/>
      <c r="F2101" s="126"/>
      <c r="G2101" s="236"/>
      <c r="H2101"/>
      <c r="I2101" t="s">
        <v>107</v>
      </c>
      <c r="J2101" s="236"/>
      <c r="K2101"/>
      <c r="L2101"/>
      <c r="M2101"/>
      <c r="N2101"/>
      <c r="O2101"/>
      <c r="P2101"/>
      <c r="Q2101"/>
      <c r="U2101"/>
      <c r="V2101" t="s">
        <v>4335</v>
      </c>
      <c r="W2101" s="236"/>
      <c r="X2101"/>
      <c r="Y2101"/>
      <c r="Z2101"/>
      <c r="AA2101"/>
      <c r="AB2101"/>
      <c r="AC2101"/>
      <c r="AD2101"/>
      <c r="AE2101"/>
      <c r="AF2101"/>
      <c r="AG2101"/>
      <c r="AH2101" s="115" t="s">
        <v>4308</v>
      </c>
      <c r="AI2101" s="115" t="e">
        <f>VLOOKUP(A2101,'[2]دراسات قانونية'!$A$3:$E$600,1,0)</f>
        <v>#N/A</v>
      </c>
    </row>
    <row r="2102" spans="1:35" ht="18" x14ac:dyDescent="0.25">
      <c r="A2102" s="235">
        <v>323035</v>
      </c>
      <c r="B2102" s="235" t="s">
        <v>6466</v>
      </c>
      <c r="C2102" s="235" t="s">
        <v>727</v>
      </c>
      <c r="D2102" s="235" t="s">
        <v>1242</v>
      </c>
      <c r="E2102"/>
      <c r="F2102" s="126"/>
      <c r="G2102" s="236"/>
      <c r="H2102"/>
      <c r="I2102" t="s">
        <v>107</v>
      </c>
      <c r="J2102" s="236"/>
      <c r="K2102"/>
      <c r="L2102"/>
      <c r="M2102"/>
      <c r="N2102"/>
      <c r="O2102"/>
      <c r="P2102"/>
      <c r="Q2102"/>
      <c r="U2102"/>
      <c r="V2102" t="s">
        <v>4334</v>
      </c>
      <c r="W2102" s="236"/>
      <c r="X2102"/>
      <c r="Y2102"/>
      <c r="Z2102"/>
      <c r="AA2102"/>
      <c r="AB2102"/>
      <c r="AC2102"/>
      <c r="AD2102"/>
      <c r="AE2102"/>
      <c r="AF2102"/>
      <c r="AG2102"/>
      <c r="AH2102" s="115" t="s">
        <v>4308</v>
      </c>
      <c r="AI2102" s="115" t="e">
        <f>VLOOKUP(A2102,'[2]دراسات قانونية'!$A$3:$E$600,1,0)</f>
        <v>#N/A</v>
      </c>
    </row>
    <row r="2103" spans="1:35" ht="18" x14ac:dyDescent="0.25">
      <c r="A2103" s="235">
        <v>323042</v>
      </c>
      <c r="B2103" s="235" t="s">
        <v>6467</v>
      </c>
      <c r="C2103" s="235" t="s">
        <v>1559</v>
      </c>
      <c r="D2103" s="235" t="s">
        <v>1242</v>
      </c>
      <c r="E2103"/>
      <c r="F2103" s="126"/>
      <c r="G2103" s="236"/>
      <c r="H2103"/>
      <c r="I2103" t="s">
        <v>107</v>
      </c>
      <c r="J2103" s="236"/>
      <c r="K2103"/>
      <c r="L2103"/>
      <c r="M2103"/>
      <c r="N2103"/>
      <c r="O2103"/>
      <c r="P2103"/>
      <c r="Q2103"/>
      <c r="U2103"/>
      <c r="V2103" t="s">
        <v>4335</v>
      </c>
      <c r="W2103" s="236"/>
      <c r="X2103"/>
      <c r="Y2103"/>
      <c r="Z2103"/>
      <c r="AA2103"/>
      <c r="AB2103"/>
      <c r="AC2103"/>
      <c r="AD2103"/>
      <c r="AE2103"/>
      <c r="AF2103"/>
      <c r="AG2103"/>
      <c r="AH2103" s="115" t="s">
        <v>4308</v>
      </c>
      <c r="AI2103" s="115" t="e">
        <f>VLOOKUP(A2103,'[2]دراسات قانونية'!$A$3:$E$600,1,0)</f>
        <v>#N/A</v>
      </c>
    </row>
    <row r="2104" spans="1:35" hidden="1" x14ac:dyDescent="0.25">
      <c r="A2104">
        <v>323044</v>
      </c>
      <c r="B2104" t="s">
        <v>6468</v>
      </c>
      <c r="C2104" t="s">
        <v>495</v>
      </c>
      <c r="D2104" t="s">
        <v>807</v>
      </c>
      <c r="E2104"/>
      <c r="F2104" s="126"/>
      <c r="G2104"/>
      <c r="H2104"/>
      <c r="I2104" t="s">
        <v>136</v>
      </c>
      <c r="J2104"/>
      <c r="K2104"/>
      <c r="L2104"/>
      <c r="M2104"/>
      <c r="N2104"/>
      <c r="O2104"/>
      <c r="P2104"/>
      <c r="Q2104"/>
      <c r="U2104"/>
      <c r="V2104" t="s">
        <v>4335</v>
      </c>
      <c r="W2104"/>
      <c r="X2104"/>
      <c r="Y2104"/>
      <c r="Z2104"/>
      <c r="AA2104"/>
      <c r="AB2104"/>
      <c r="AC2104"/>
      <c r="AD2104"/>
      <c r="AE2104"/>
      <c r="AF2104"/>
      <c r="AG2104"/>
    </row>
    <row r="2105" spans="1:35" hidden="1" x14ac:dyDescent="0.25">
      <c r="A2105">
        <v>323051</v>
      </c>
      <c r="B2105" t="s">
        <v>1368</v>
      </c>
      <c r="C2105" t="s">
        <v>227</v>
      </c>
      <c r="D2105" t="s">
        <v>1242</v>
      </c>
      <c r="E2105" t="s">
        <v>76</v>
      </c>
      <c r="F2105" s="126"/>
      <c r="G2105"/>
      <c r="H2105" t="s">
        <v>16</v>
      </c>
      <c r="I2105" t="s">
        <v>136</v>
      </c>
      <c r="J2105"/>
      <c r="K2105"/>
      <c r="L2105"/>
      <c r="M2105"/>
      <c r="N2105"/>
      <c r="O2105"/>
      <c r="P2105"/>
      <c r="Q2105"/>
      <c r="U2105"/>
      <c r="V2105" t="s">
        <v>4336</v>
      </c>
      <c r="W2105" t="s">
        <v>4308</v>
      </c>
      <c r="X2105" t="s">
        <v>4308</v>
      </c>
      <c r="Y2105"/>
      <c r="Z2105" t="s">
        <v>4308</v>
      </c>
      <c r="AA2105" t="s">
        <v>4308</v>
      </c>
      <c r="AB2105" t="s">
        <v>4308</v>
      </c>
      <c r="AC2105" t="s">
        <v>4308</v>
      </c>
      <c r="AD2105" t="s">
        <v>4308</v>
      </c>
      <c r="AE2105" t="s">
        <v>4308</v>
      </c>
      <c r="AF2105" t="s">
        <v>4308</v>
      </c>
      <c r="AG2105" t="s">
        <v>4308</v>
      </c>
      <c r="AH2105" s="115" t="s">
        <v>4308</v>
      </c>
    </row>
    <row r="2106" spans="1:35" ht="18" hidden="1" x14ac:dyDescent="0.25">
      <c r="A2106" s="235">
        <v>323061</v>
      </c>
      <c r="B2106" s="235" t="s">
        <v>6469</v>
      </c>
      <c r="C2106" s="235" t="s">
        <v>1335</v>
      </c>
      <c r="D2106" s="235" t="s">
        <v>1242</v>
      </c>
      <c r="E2106"/>
      <c r="F2106" s="126"/>
      <c r="G2106" s="236"/>
      <c r="H2106"/>
      <c r="I2106" t="s">
        <v>199</v>
      </c>
      <c r="J2106" s="236"/>
      <c r="K2106"/>
      <c r="L2106"/>
      <c r="M2106"/>
      <c r="N2106"/>
      <c r="O2106"/>
      <c r="P2106"/>
      <c r="Q2106"/>
      <c r="U2106"/>
      <c r="V2106">
        <v>0</v>
      </c>
      <c r="W2106" s="236"/>
      <c r="X2106"/>
      <c r="Y2106"/>
      <c r="Z2106"/>
      <c r="AA2106"/>
      <c r="AB2106"/>
      <c r="AC2106"/>
      <c r="AD2106"/>
      <c r="AE2106"/>
      <c r="AF2106"/>
      <c r="AG2106"/>
      <c r="AH2106" s="115" t="s">
        <v>4308</v>
      </c>
    </row>
    <row r="2107" spans="1:35" ht="18" hidden="1" x14ac:dyDescent="0.25">
      <c r="A2107" s="235">
        <v>323074</v>
      </c>
      <c r="B2107" s="235" t="s">
        <v>6470</v>
      </c>
      <c r="C2107" s="235" t="s">
        <v>332</v>
      </c>
      <c r="D2107" s="235" t="s">
        <v>1242</v>
      </c>
      <c r="E2107"/>
      <c r="F2107" s="126"/>
      <c r="G2107" s="236"/>
      <c r="H2107"/>
      <c r="I2107" t="s">
        <v>199</v>
      </c>
      <c r="J2107" s="236"/>
      <c r="K2107"/>
      <c r="L2107"/>
      <c r="M2107"/>
      <c r="N2107"/>
      <c r="O2107"/>
      <c r="P2107"/>
      <c r="Q2107"/>
      <c r="U2107"/>
      <c r="V2107" t="s">
        <v>4337</v>
      </c>
      <c r="W2107" s="236"/>
      <c r="X2107"/>
      <c r="Y2107"/>
      <c r="Z2107"/>
      <c r="AA2107"/>
      <c r="AB2107"/>
      <c r="AC2107"/>
      <c r="AD2107"/>
      <c r="AE2107"/>
      <c r="AF2107"/>
      <c r="AG2107"/>
      <c r="AH2107" s="115" t="s">
        <v>4308</v>
      </c>
    </row>
    <row r="2108" spans="1:35" hidden="1" x14ac:dyDescent="0.25">
      <c r="A2108" s="115">
        <v>323077</v>
      </c>
      <c r="B2108" s="115" t="s">
        <v>4353</v>
      </c>
      <c r="C2108" s="115" t="s">
        <v>369</v>
      </c>
      <c r="D2108" s="115" t="s">
        <v>2500</v>
      </c>
      <c r="F2108" s="237"/>
      <c r="I2108" t="s">
        <v>199</v>
      </c>
      <c r="U2108"/>
      <c r="V2108" t="s">
        <v>4339</v>
      </c>
    </row>
    <row r="2109" spans="1:35" ht="18" hidden="1" x14ac:dyDescent="0.25">
      <c r="A2109" s="235">
        <v>323087</v>
      </c>
      <c r="B2109" s="235" t="s">
        <v>6471</v>
      </c>
      <c r="C2109" s="235" t="s">
        <v>503</v>
      </c>
      <c r="D2109" s="235" t="s">
        <v>1242</v>
      </c>
      <c r="E2109"/>
      <c r="F2109" s="126"/>
      <c r="G2109" s="236"/>
      <c r="H2109"/>
      <c r="I2109" t="s">
        <v>199</v>
      </c>
      <c r="J2109" s="236"/>
      <c r="K2109"/>
      <c r="L2109"/>
      <c r="M2109"/>
      <c r="N2109"/>
      <c r="O2109"/>
      <c r="P2109"/>
      <c r="Q2109"/>
      <c r="U2109"/>
      <c r="V2109">
        <v>0</v>
      </c>
      <c r="W2109" s="236"/>
      <c r="X2109"/>
      <c r="Y2109"/>
      <c r="Z2109"/>
      <c r="AA2109"/>
      <c r="AB2109"/>
      <c r="AC2109"/>
      <c r="AD2109"/>
      <c r="AE2109"/>
      <c r="AF2109"/>
      <c r="AG2109"/>
      <c r="AH2109" s="115" t="s">
        <v>4308</v>
      </c>
    </row>
    <row r="2110" spans="1:35" hidden="1" x14ac:dyDescent="0.25">
      <c r="A2110">
        <v>323090</v>
      </c>
      <c r="B2110" t="s">
        <v>6472</v>
      </c>
      <c r="C2110" t="s">
        <v>439</v>
      </c>
      <c r="D2110" t="s">
        <v>1392</v>
      </c>
      <c r="E2110" t="s">
        <v>76</v>
      </c>
      <c r="F2110" s="126">
        <v>32630</v>
      </c>
      <c r="G2110" t="s">
        <v>18</v>
      </c>
      <c r="H2110" t="s">
        <v>16</v>
      </c>
      <c r="I2110" t="s">
        <v>136</v>
      </c>
      <c r="J2110" t="s">
        <v>1226</v>
      </c>
      <c r="K2110"/>
      <c r="L2110" t="s">
        <v>73</v>
      </c>
      <c r="M2110"/>
      <c r="N2110"/>
      <c r="O2110"/>
      <c r="P2110"/>
      <c r="Q2110"/>
      <c r="R2110" s="115">
        <v>9289</v>
      </c>
      <c r="S2110" s="115">
        <v>45721</v>
      </c>
      <c r="T2110" s="115">
        <v>100000</v>
      </c>
      <c r="U2110"/>
      <c r="V2110" t="s">
        <v>4334</v>
      </c>
      <c r="W2110"/>
      <c r="X2110"/>
      <c r="Y2110"/>
      <c r="Z2110"/>
      <c r="AA2110"/>
      <c r="AB2110"/>
      <c r="AC2110"/>
      <c r="AD2110"/>
      <c r="AE2110"/>
      <c r="AF2110"/>
      <c r="AG2110"/>
    </row>
    <row r="2111" spans="1:35" ht="18" hidden="1" x14ac:dyDescent="0.25">
      <c r="A2111" s="235">
        <v>323094</v>
      </c>
      <c r="B2111" s="235" t="s">
        <v>6473</v>
      </c>
      <c r="C2111" s="235" t="s">
        <v>1739</v>
      </c>
      <c r="D2111" s="235" t="s">
        <v>1242</v>
      </c>
      <c r="E2111"/>
      <c r="F2111" s="126"/>
      <c r="G2111" s="236"/>
      <c r="H2111"/>
      <c r="I2111" t="s">
        <v>136</v>
      </c>
      <c r="J2111" s="236"/>
      <c r="K2111"/>
      <c r="L2111"/>
      <c r="M2111"/>
      <c r="N2111"/>
      <c r="O2111"/>
      <c r="P2111"/>
      <c r="Q2111"/>
      <c r="U2111"/>
      <c r="V2111" t="s">
        <v>4335</v>
      </c>
      <c r="W2111" s="236"/>
      <c r="X2111"/>
      <c r="Y2111"/>
      <c r="Z2111"/>
      <c r="AA2111"/>
      <c r="AB2111"/>
      <c r="AC2111"/>
      <c r="AD2111"/>
      <c r="AE2111"/>
      <c r="AF2111"/>
      <c r="AG2111"/>
      <c r="AH2111" s="115" t="s">
        <v>4308</v>
      </c>
    </row>
    <row r="2112" spans="1:35" hidden="1" x14ac:dyDescent="0.25">
      <c r="A2112" s="115">
        <v>323101</v>
      </c>
      <c r="B2112" s="115" t="s">
        <v>2227</v>
      </c>
      <c r="C2112" s="115" t="s">
        <v>2423</v>
      </c>
      <c r="D2112" s="115" t="s">
        <v>478</v>
      </c>
      <c r="F2112" s="237"/>
      <c r="I2112" t="s">
        <v>199</v>
      </c>
      <c r="U2112"/>
      <c r="V2112" t="s">
        <v>4334</v>
      </c>
    </row>
    <row r="2113" spans="1:34" hidden="1" x14ac:dyDescent="0.25">
      <c r="A2113" s="115">
        <v>323105</v>
      </c>
      <c r="B2113" s="115" t="s">
        <v>254</v>
      </c>
      <c r="C2113" s="115" t="s">
        <v>377</v>
      </c>
      <c r="D2113" s="115" t="s">
        <v>950</v>
      </c>
      <c r="E2113" s="115" t="s">
        <v>76</v>
      </c>
      <c r="F2113" s="237"/>
      <c r="H2113" s="115" t="s">
        <v>16</v>
      </c>
      <c r="I2113" t="s">
        <v>199</v>
      </c>
      <c r="U2113"/>
      <c r="V2113" t="s">
        <v>16608</v>
      </c>
      <c r="AG2113" s="115" t="s">
        <v>4308</v>
      </c>
      <c r="AH2113" s="115" t="s">
        <v>4308</v>
      </c>
    </row>
    <row r="2114" spans="1:34" ht="18" hidden="1" x14ac:dyDescent="0.25">
      <c r="A2114" s="235">
        <v>323110</v>
      </c>
      <c r="B2114" s="235" t="s">
        <v>6474</v>
      </c>
      <c r="C2114" s="235" t="e">
        <v>#N/A</v>
      </c>
      <c r="D2114" s="235" t="e">
        <v>#N/A</v>
      </c>
      <c r="E2114"/>
      <c r="F2114" s="126"/>
      <c r="G2114" s="236"/>
      <c r="H2114"/>
      <c r="I2114" t="s">
        <v>129</v>
      </c>
      <c r="J2114" s="236"/>
      <c r="K2114"/>
      <c r="L2114"/>
      <c r="M2114"/>
      <c r="N2114"/>
      <c r="O2114"/>
      <c r="P2114"/>
      <c r="Q2114"/>
      <c r="U2114"/>
      <c r="V2114">
        <v>0</v>
      </c>
      <c r="W2114" s="236"/>
      <c r="X2114"/>
      <c r="Y2114"/>
      <c r="Z2114"/>
      <c r="AA2114"/>
      <c r="AB2114"/>
      <c r="AC2114"/>
      <c r="AD2114"/>
      <c r="AE2114"/>
      <c r="AF2114"/>
      <c r="AG2114"/>
      <c r="AH2114" s="115" t="s">
        <v>4308</v>
      </c>
    </row>
    <row r="2115" spans="1:34" hidden="1" x14ac:dyDescent="0.25">
      <c r="A2115">
        <v>323112</v>
      </c>
      <c r="B2115" t="s">
        <v>6475</v>
      </c>
      <c r="C2115" t="s">
        <v>227</v>
      </c>
      <c r="D2115" t="s">
        <v>6476</v>
      </c>
      <c r="E2115"/>
      <c r="F2115" s="126"/>
      <c r="G2115"/>
      <c r="H2115"/>
      <c r="I2115" t="s">
        <v>129</v>
      </c>
      <c r="J2115"/>
      <c r="K2115"/>
      <c r="L2115"/>
      <c r="M2115"/>
      <c r="N2115"/>
      <c r="O2115"/>
      <c r="P2115"/>
      <c r="Q2115"/>
      <c r="U2115"/>
      <c r="V2115" t="s">
        <v>4339</v>
      </c>
      <c r="W2115"/>
      <c r="X2115"/>
      <c r="Y2115"/>
      <c r="Z2115"/>
      <c r="AA2115"/>
      <c r="AB2115"/>
      <c r="AC2115"/>
      <c r="AD2115"/>
      <c r="AE2115"/>
      <c r="AF2115"/>
      <c r="AG2115"/>
    </row>
    <row r="2116" spans="1:34" hidden="1" x14ac:dyDescent="0.25">
      <c r="A2116" s="115">
        <v>323119</v>
      </c>
      <c r="B2116" s="115" t="s">
        <v>2863</v>
      </c>
      <c r="C2116" s="115" t="s">
        <v>345</v>
      </c>
      <c r="D2116" s="115" t="s">
        <v>228</v>
      </c>
      <c r="E2116" s="115" t="s">
        <v>76</v>
      </c>
      <c r="F2116" s="237">
        <v>31117</v>
      </c>
      <c r="G2116" s="115" t="s">
        <v>18</v>
      </c>
      <c r="H2116" s="115" t="s">
        <v>16</v>
      </c>
      <c r="I2116" t="s">
        <v>199</v>
      </c>
      <c r="U2116"/>
      <c r="V2116">
        <v>0</v>
      </c>
      <c r="AD2116" s="115" t="s">
        <v>4308</v>
      </c>
      <c r="AE2116" s="115" t="s">
        <v>4308</v>
      </c>
      <c r="AF2116" s="115" t="s">
        <v>4308</v>
      </c>
      <c r="AG2116" s="115" t="s">
        <v>4308</v>
      </c>
      <c r="AH2116" s="115" t="s">
        <v>4308</v>
      </c>
    </row>
    <row r="2117" spans="1:34" hidden="1" x14ac:dyDescent="0.25">
      <c r="A2117">
        <v>323125</v>
      </c>
      <c r="B2117" t="s">
        <v>6477</v>
      </c>
      <c r="C2117" t="s">
        <v>324</v>
      </c>
      <c r="D2117" t="s">
        <v>1653</v>
      </c>
      <c r="E2117" t="s">
        <v>77</v>
      </c>
      <c r="F2117" s="126">
        <v>34700</v>
      </c>
      <c r="G2117" t="s">
        <v>18</v>
      </c>
      <c r="H2117" t="s">
        <v>16</v>
      </c>
      <c r="I2117" t="s">
        <v>136</v>
      </c>
      <c r="J2117" t="s">
        <v>1226</v>
      </c>
      <c r="K2117"/>
      <c r="L2117" t="s">
        <v>18</v>
      </c>
      <c r="M2117"/>
      <c r="N2117"/>
      <c r="O2117"/>
      <c r="P2117"/>
      <c r="Q2117"/>
      <c r="R2117" s="115">
        <v>8615</v>
      </c>
      <c r="S2117" s="115">
        <v>45693</v>
      </c>
      <c r="T2117" s="115">
        <v>70000</v>
      </c>
      <c r="U2117"/>
      <c r="V2117">
        <v>0</v>
      </c>
      <c r="W2117"/>
      <c r="X2117"/>
      <c r="Y2117"/>
      <c r="Z2117"/>
      <c r="AA2117"/>
      <c r="AB2117"/>
      <c r="AC2117"/>
      <c r="AD2117"/>
      <c r="AE2117"/>
      <c r="AF2117"/>
      <c r="AG2117"/>
    </row>
    <row r="2118" spans="1:34" ht="18" hidden="1" x14ac:dyDescent="0.25">
      <c r="A2118" s="235">
        <v>323136</v>
      </c>
      <c r="B2118" s="235" t="s">
        <v>6478</v>
      </c>
      <c r="C2118" s="235" t="s">
        <v>355</v>
      </c>
      <c r="D2118" s="235" t="s">
        <v>1242</v>
      </c>
      <c r="E2118"/>
      <c r="F2118" s="126"/>
      <c r="G2118" s="236"/>
      <c r="H2118"/>
      <c r="I2118" t="s">
        <v>129</v>
      </c>
      <c r="J2118" s="236"/>
      <c r="K2118"/>
      <c r="L2118"/>
      <c r="M2118"/>
      <c r="N2118"/>
      <c r="O2118"/>
      <c r="P2118"/>
      <c r="Q2118"/>
      <c r="U2118"/>
      <c r="V2118" t="s">
        <v>4335</v>
      </c>
      <c r="W2118" s="236"/>
      <c r="X2118"/>
      <c r="Y2118"/>
      <c r="Z2118"/>
      <c r="AA2118"/>
      <c r="AB2118"/>
      <c r="AC2118"/>
      <c r="AD2118"/>
      <c r="AE2118"/>
      <c r="AF2118"/>
      <c r="AG2118"/>
      <c r="AH2118" s="115" t="s">
        <v>4308</v>
      </c>
    </row>
    <row r="2119" spans="1:34" ht="18" hidden="1" x14ac:dyDescent="0.25">
      <c r="A2119" s="235">
        <v>323137</v>
      </c>
      <c r="B2119" s="235" t="s">
        <v>6479</v>
      </c>
      <c r="C2119" s="235" t="s">
        <v>219</v>
      </c>
      <c r="D2119" s="235" t="s">
        <v>312</v>
      </c>
      <c r="E2119"/>
      <c r="F2119" s="126"/>
      <c r="G2119" s="236"/>
      <c r="H2119"/>
      <c r="I2119" t="s">
        <v>129</v>
      </c>
      <c r="J2119" s="236"/>
      <c r="K2119"/>
      <c r="L2119"/>
      <c r="M2119"/>
      <c r="N2119"/>
      <c r="O2119"/>
      <c r="P2119"/>
      <c r="Q2119"/>
      <c r="U2119"/>
      <c r="V2119" t="s">
        <v>4335</v>
      </c>
      <c r="W2119" s="236"/>
      <c r="X2119"/>
      <c r="Y2119"/>
      <c r="Z2119"/>
      <c r="AA2119"/>
      <c r="AB2119"/>
      <c r="AC2119"/>
      <c r="AD2119"/>
      <c r="AE2119"/>
      <c r="AF2119"/>
      <c r="AG2119"/>
      <c r="AH2119" s="115" t="s">
        <v>4308</v>
      </c>
    </row>
    <row r="2120" spans="1:34" hidden="1" x14ac:dyDescent="0.25">
      <c r="A2120" s="115">
        <v>323140</v>
      </c>
      <c r="B2120" s="115" t="s">
        <v>1953</v>
      </c>
      <c r="C2120" s="115" t="s">
        <v>332</v>
      </c>
      <c r="D2120" s="115" t="s">
        <v>578</v>
      </c>
      <c r="E2120" s="115" t="s">
        <v>76</v>
      </c>
      <c r="F2120" s="237">
        <v>27915</v>
      </c>
      <c r="G2120" s="115" t="s">
        <v>47</v>
      </c>
      <c r="H2120" s="115" t="s">
        <v>16</v>
      </c>
      <c r="I2120" t="s">
        <v>199</v>
      </c>
      <c r="J2120" s="115" t="s">
        <v>15</v>
      </c>
      <c r="L2120" s="115" t="s">
        <v>47</v>
      </c>
      <c r="U2120"/>
      <c r="V2120" t="s">
        <v>4329</v>
      </c>
    </row>
    <row r="2121" spans="1:34" hidden="1" x14ac:dyDescent="0.25">
      <c r="A2121" s="115">
        <v>323156</v>
      </c>
      <c r="B2121" s="115" t="s">
        <v>3494</v>
      </c>
      <c r="C2121" s="115" t="s">
        <v>252</v>
      </c>
      <c r="D2121" s="115" t="s">
        <v>357</v>
      </c>
      <c r="E2121" s="115" t="s">
        <v>77</v>
      </c>
      <c r="F2121" s="237">
        <v>34404</v>
      </c>
      <c r="G2121" s="115" t="s">
        <v>18</v>
      </c>
      <c r="H2121" s="115" t="s">
        <v>16</v>
      </c>
      <c r="I2121" t="s">
        <v>199</v>
      </c>
      <c r="U2121"/>
      <c r="V2121" t="s">
        <v>16623</v>
      </c>
      <c r="AH2121" s="115" t="s">
        <v>4308</v>
      </c>
    </row>
    <row r="2122" spans="1:34" ht="18" hidden="1" x14ac:dyDescent="0.25">
      <c r="A2122" s="235">
        <v>323163</v>
      </c>
      <c r="B2122" s="235" t="s">
        <v>6480</v>
      </c>
      <c r="C2122" s="235" t="s">
        <v>6481</v>
      </c>
      <c r="D2122" s="235" t="s">
        <v>1242</v>
      </c>
      <c r="E2122"/>
      <c r="F2122" s="126"/>
      <c r="G2122" s="236"/>
      <c r="H2122"/>
      <c r="I2122" t="s">
        <v>129</v>
      </c>
      <c r="J2122" s="236"/>
      <c r="K2122"/>
      <c r="L2122"/>
      <c r="M2122"/>
      <c r="N2122"/>
      <c r="O2122"/>
      <c r="P2122"/>
      <c r="Q2122"/>
      <c r="U2122"/>
      <c r="V2122" t="s">
        <v>4334</v>
      </c>
      <c r="W2122" s="236"/>
      <c r="X2122"/>
      <c r="Y2122"/>
      <c r="Z2122"/>
      <c r="AA2122"/>
      <c r="AB2122"/>
      <c r="AC2122"/>
      <c r="AD2122"/>
      <c r="AE2122"/>
      <c r="AF2122"/>
      <c r="AG2122"/>
      <c r="AH2122" s="115" t="s">
        <v>4308</v>
      </c>
    </row>
    <row r="2123" spans="1:34" hidden="1" x14ac:dyDescent="0.25">
      <c r="A2123" s="115">
        <v>323176</v>
      </c>
      <c r="B2123" s="115" t="s">
        <v>1613</v>
      </c>
      <c r="C2123" s="115" t="s">
        <v>1614</v>
      </c>
      <c r="D2123" s="115" t="s">
        <v>230</v>
      </c>
      <c r="E2123" s="115" t="s">
        <v>77</v>
      </c>
      <c r="F2123" s="237">
        <v>32532</v>
      </c>
      <c r="G2123" s="115" t="s">
        <v>1615</v>
      </c>
      <c r="H2123" s="115" t="s">
        <v>16</v>
      </c>
      <c r="I2123" t="s">
        <v>199</v>
      </c>
      <c r="J2123" s="115" t="s">
        <v>15</v>
      </c>
      <c r="L2123" s="115" t="s">
        <v>37</v>
      </c>
      <c r="U2123"/>
      <c r="V2123" t="s">
        <v>4337</v>
      </c>
      <c r="AG2123" s="115" t="s">
        <v>4308</v>
      </c>
      <c r="AH2123" s="115" t="s">
        <v>4308</v>
      </c>
    </row>
    <row r="2124" spans="1:34" hidden="1" x14ac:dyDescent="0.25">
      <c r="A2124" s="115">
        <v>323178</v>
      </c>
      <c r="B2124" s="115" t="s">
        <v>1474</v>
      </c>
      <c r="C2124" s="115" t="s">
        <v>332</v>
      </c>
      <c r="D2124" s="115" t="s">
        <v>1475</v>
      </c>
      <c r="E2124" s="115" t="s">
        <v>76</v>
      </c>
      <c r="F2124" s="237">
        <v>27931</v>
      </c>
      <c r="G2124" s="115" t="s">
        <v>1476</v>
      </c>
      <c r="H2124" s="115" t="s">
        <v>16</v>
      </c>
      <c r="I2124" t="s">
        <v>199</v>
      </c>
      <c r="J2124" s="115" t="s">
        <v>1226</v>
      </c>
      <c r="L2124" s="115" t="s">
        <v>30</v>
      </c>
      <c r="U2124"/>
      <c r="V2124" t="s">
        <v>4336</v>
      </c>
    </row>
    <row r="2125" spans="1:34" ht="18" hidden="1" x14ac:dyDescent="0.25">
      <c r="A2125" s="235">
        <v>323181</v>
      </c>
      <c r="B2125" s="235" t="s">
        <v>6482</v>
      </c>
      <c r="C2125" s="235" t="s">
        <v>825</v>
      </c>
      <c r="D2125" s="235" t="s">
        <v>1242</v>
      </c>
      <c r="E2125"/>
      <c r="F2125" s="126"/>
      <c r="G2125" s="236"/>
      <c r="H2125"/>
      <c r="I2125" t="s">
        <v>129</v>
      </c>
      <c r="J2125" s="236"/>
      <c r="K2125"/>
      <c r="L2125"/>
      <c r="M2125"/>
      <c r="N2125"/>
      <c r="O2125"/>
      <c r="P2125"/>
      <c r="Q2125"/>
      <c r="U2125"/>
      <c r="V2125" t="s">
        <v>4335</v>
      </c>
      <c r="W2125" s="236"/>
      <c r="X2125"/>
      <c r="Y2125"/>
      <c r="Z2125"/>
      <c r="AA2125"/>
      <c r="AB2125"/>
      <c r="AC2125"/>
      <c r="AD2125"/>
      <c r="AE2125"/>
      <c r="AF2125"/>
      <c r="AG2125"/>
      <c r="AH2125" s="115" t="s">
        <v>4308</v>
      </c>
    </row>
    <row r="2126" spans="1:34" hidden="1" x14ac:dyDescent="0.25">
      <c r="A2126">
        <v>323184</v>
      </c>
      <c r="B2126" t="s">
        <v>6483</v>
      </c>
      <c r="C2126" t="s">
        <v>227</v>
      </c>
      <c r="D2126" t="s">
        <v>1106</v>
      </c>
      <c r="E2126" t="s">
        <v>76</v>
      </c>
      <c r="F2126" s="126">
        <v>33060</v>
      </c>
      <c r="G2126" t="s">
        <v>18</v>
      </c>
      <c r="H2126" t="s">
        <v>16</v>
      </c>
      <c r="I2126" t="s">
        <v>136</v>
      </c>
      <c r="J2126" t="s">
        <v>1226</v>
      </c>
      <c r="K2126"/>
      <c r="L2126" t="s">
        <v>18</v>
      </c>
      <c r="M2126"/>
      <c r="N2126"/>
      <c r="O2126"/>
      <c r="P2126"/>
      <c r="Q2126"/>
      <c r="U2126"/>
      <c r="V2126" t="s">
        <v>4329</v>
      </c>
      <c r="W2126"/>
      <c r="X2126"/>
      <c r="Y2126"/>
      <c r="Z2126"/>
      <c r="AA2126"/>
      <c r="AB2126"/>
      <c r="AC2126"/>
      <c r="AD2126"/>
      <c r="AE2126" t="s">
        <v>4308</v>
      </c>
      <c r="AF2126" t="s">
        <v>4308</v>
      </c>
      <c r="AG2126" t="s">
        <v>4308</v>
      </c>
      <c r="AH2126" s="115" t="s">
        <v>4308</v>
      </c>
    </row>
    <row r="2127" spans="1:34" ht="18" hidden="1" x14ac:dyDescent="0.25">
      <c r="A2127" s="235">
        <v>323193</v>
      </c>
      <c r="B2127" s="235" t="s">
        <v>6484</v>
      </c>
      <c r="C2127" s="235" t="s">
        <v>380</v>
      </c>
      <c r="D2127" s="235" t="s">
        <v>6485</v>
      </c>
      <c r="E2127"/>
      <c r="F2127" s="126"/>
      <c r="G2127" s="236"/>
      <c r="H2127"/>
      <c r="I2127" t="s">
        <v>199</v>
      </c>
      <c r="J2127" s="236"/>
      <c r="K2127"/>
      <c r="L2127"/>
      <c r="M2127"/>
      <c r="N2127"/>
      <c r="O2127"/>
      <c r="P2127"/>
      <c r="Q2127"/>
      <c r="U2127"/>
      <c r="V2127">
        <v>0</v>
      </c>
      <c r="W2127" s="236"/>
      <c r="X2127"/>
      <c r="Y2127"/>
      <c r="Z2127"/>
      <c r="AA2127"/>
      <c r="AB2127"/>
      <c r="AC2127"/>
      <c r="AD2127"/>
      <c r="AE2127"/>
      <c r="AF2127"/>
      <c r="AG2127"/>
      <c r="AH2127" s="115" t="s">
        <v>4308</v>
      </c>
    </row>
    <row r="2128" spans="1:34" hidden="1" x14ac:dyDescent="0.25">
      <c r="A2128">
        <v>323195</v>
      </c>
      <c r="B2128" t="s">
        <v>6486</v>
      </c>
      <c r="C2128" t="s">
        <v>903</v>
      </c>
      <c r="D2128" t="s">
        <v>1428</v>
      </c>
      <c r="E2128" t="s">
        <v>76</v>
      </c>
      <c r="F2128" s="126"/>
      <c r="G2128"/>
      <c r="H2128" t="s">
        <v>16</v>
      </c>
      <c r="I2128" t="s">
        <v>129</v>
      </c>
      <c r="J2128"/>
      <c r="K2128"/>
      <c r="L2128"/>
      <c r="M2128"/>
      <c r="N2128"/>
      <c r="O2128"/>
      <c r="P2128"/>
      <c r="Q2128"/>
      <c r="U2128"/>
      <c r="V2128" t="s">
        <v>4336</v>
      </c>
      <c r="W2128"/>
      <c r="X2128"/>
      <c r="Y2128"/>
      <c r="Z2128"/>
      <c r="AA2128"/>
      <c r="AB2128"/>
      <c r="AC2128"/>
      <c r="AD2128" t="s">
        <v>4308</v>
      </c>
      <c r="AE2128" t="s">
        <v>4308</v>
      </c>
      <c r="AF2128" t="s">
        <v>4308</v>
      </c>
      <c r="AG2128" t="s">
        <v>4308</v>
      </c>
      <c r="AH2128" s="115" t="s">
        <v>4308</v>
      </c>
    </row>
    <row r="2129" spans="1:35" hidden="1" x14ac:dyDescent="0.25">
      <c r="A2129" s="115">
        <v>323215</v>
      </c>
      <c r="B2129" s="115" t="s">
        <v>3030</v>
      </c>
      <c r="C2129" s="115" t="s">
        <v>252</v>
      </c>
      <c r="D2129" s="115" t="s">
        <v>725</v>
      </c>
      <c r="E2129" s="115" t="s">
        <v>76</v>
      </c>
      <c r="F2129" s="237">
        <v>33676</v>
      </c>
      <c r="G2129" s="115" t="s">
        <v>18</v>
      </c>
      <c r="H2129" s="115" t="s">
        <v>16</v>
      </c>
      <c r="I2129" t="s">
        <v>199</v>
      </c>
      <c r="J2129" s="115" t="s">
        <v>1226</v>
      </c>
      <c r="L2129" s="115" t="s">
        <v>18</v>
      </c>
      <c r="U2129"/>
      <c r="V2129" t="s">
        <v>16623</v>
      </c>
      <c r="AH2129" s="115" t="s">
        <v>4308</v>
      </c>
    </row>
    <row r="2130" spans="1:35" ht="18" hidden="1" x14ac:dyDescent="0.25">
      <c r="A2130" s="235">
        <v>323219</v>
      </c>
      <c r="B2130" s="235" t="s">
        <v>6487</v>
      </c>
      <c r="C2130" s="235" t="s">
        <v>219</v>
      </c>
      <c r="D2130" s="235" t="s">
        <v>1044</v>
      </c>
      <c r="E2130"/>
      <c r="F2130" s="126"/>
      <c r="G2130" s="236"/>
      <c r="H2130"/>
      <c r="I2130" t="s">
        <v>199</v>
      </c>
      <c r="J2130" s="236"/>
      <c r="K2130"/>
      <c r="L2130"/>
      <c r="M2130"/>
      <c r="N2130"/>
      <c r="O2130"/>
      <c r="P2130"/>
      <c r="Q2130"/>
      <c r="U2130"/>
      <c r="V2130" t="s">
        <v>4335</v>
      </c>
      <c r="W2130" s="236"/>
      <c r="X2130"/>
      <c r="Y2130"/>
      <c r="Z2130"/>
      <c r="AA2130"/>
      <c r="AB2130"/>
      <c r="AC2130"/>
      <c r="AD2130"/>
      <c r="AE2130"/>
      <c r="AF2130"/>
      <c r="AG2130"/>
      <c r="AH2130" s="115" t="s">
        <v>4308</v>
      </c>
    </row>
    <row r="2131" spans="1:35" ht="18" hidden="1" x14ac:dyDescent="0.25">
      <c r="A2131" s="235">
        <v>323220</v>
      </c>
      <c r="B2131" s="235" t="s">
        <v>6488</v>
      </c>
      <c r="C2131" s="235" t="s">
        <v>356</v>
      </c>
      <c r="D2131" s="235" t="s">
        <v>1242</v>
      </c>
      <c r="E2131"/>
      <c r="F2131" s="126"/>
      <c r="G2131" s="236"/>
      <c r="H2131"/>
      <c r="I2131" t="s">
        <v>129</v>
      </c>
      <c r="J2131" s="236"/>
      <c r="K2131"/>
      <c r="L2131"/>
      <c r="M2131"/>
      <c r="N2131"/>
      <c r="O2131"/>
      <c r="P2131"/>
      <c r="Q2131"/>
      <c r="U2131"/>
      <c r="V2131" t="s">
        <v>4335</v>
      </c>
      <c r="W2131" s="236"/>
      <c r="X2131"/>
      <c r="Y2131"/>
      <c r="Z2131"/>
      <c r="AA2131"/>
      <c r="AB2131"/>
      <c r="AC2131"/>
      <c r="AD2131"/>
      <c r="AE2131"/>
      <c r="AF2131"/>
      <c r="AG2131"/>
      <c r="AH2131" s="115" t="s">
        <v>4308</v>
      </c>
    </row>
    <row r="2132" spans="1:35" hidden="1" x14ac:dyDescent="0.25">
      <c r="A2132">
        <v>323221</v>
      </c>
      <c r="B2132" t="s">
        <v>6489</v>
      </c>
      <c r="C2132" t="s">
        <v>819</v>
      </c>
      <c r="D2132" t="s">
        <v>320</v>
      </c>
      <c r="E2132" t="s">
        <v>77</v>
      </c>
      <c r="F2132" s="126">
        <v>34342</v>
      </c>
      <c r="G2132" t="s">
        <v>18</v>
      </c>
      <c r="H2132" t="s">
        <v>16</v>
      </c>
      <c r="I2132" t="s">
        <v>136</v>
      </c>
      <c r="J2132" t="s">
        <v>1226</v>
      </c>
      <c r="K2132"/>
      <c r="L2132" t="s">
        <v>18</v>
      </c>
      <c r="M2132"/>
      <c r="N2132"/>
      <c r="O2132"/>
      <c r="P2132"/>
      <c r="Q2132"/>
      <c r="U2132"/>
      <c r="V2132" t="s">
        <v>16594</v>
      </c>
      <c r="W2132"/>
      <c r="X2132"/>
      <c r="Y2132"/>
      <c r="Z2132"/>
      <c r="AA2132"/>
      <c r="AB2132"/>
      <c r="AC2132"/>
      <c r="AD2132"/>
      <c r="AE2132"/>
      <c r="AF2132"/>
      <c r="AG2132"/>
      <c r="AH2132" s="115" t="s">
        <v>4308</v>
      </c>
    </row>
    <row r="2133" spans="1:35" ht="18" hidden="1" x14ac:dyDescent="0.25">
      <c r="A2133" s="235">
        <v>323223</v>
      </c>
      <c r="B2133" s="235" t="s">
        <v>6490</v>
      </c>
      <c r="C2133" s="235" t="s">
        <v>662</v>
      </c>
      <c r="D2133" s="235" t="s">
        <v>1242</v>
      </c>
      <c r="E2133"/>
      <c r="F2133" s="126"/>
      <c r="G2133" s="236"/>
      <c r="H2133"/>
      <c r="I2133" t="s">
        <v>129</v>
      </c>
      <c r="J2133" s="236"/>
      <c r="K2133"/>
      <c r="L2133"/>
      <c r="M2133"/>
      <c r="N2133"/>
      <c r="O2133"/>
      <c r="P2133"/>
      <c r="Q2133"/>
      <c r="U2133"/>
      <c r="V2133" t="s">
        <v>4335</v>
      </c>
      <c r="W2133" s="236"/>
      <c r="X2133"/>
      <c r="Y2133"/>
      <c r="Z2133"/>
      <c r="AA2133"/>
      <c r="AB2133"/>
      <c r="AC2133"/>
      <c r="AD2133"/>
      <c r="AE2133"/>
      <c r="AF2133"/>
      <c r="AG2133"/>
      <c r="AH2133" s="115" t="s">
        <v>4308</v>
      </c>
    </row>
    <row r="2134" spans="1:35" hidden="1" x14ac:dyDescent="0.25">
      <c r="A2134" s="115">
        <v>323224</v>
      </c>
      <c r="B2134" s="115" t="s">
        <v>1858</v>
      </c>
      <c r="C2134" s="115" t="s">
        <v>244</v>
      </c>
      <c r="D2134" s="115" t="s">
        <v>257</v>
      </c>
      <c r="E2134" s="115" t="s">
        <v>77</v>
      </c>
      <c r="F2134" s="237">
        <v>27013</v>
      </c>
      <c r="G2134" s="115" t="s">
        <v>666</v>
      </c>
      <c r="H2134" s="115" t="s">
        <v>16</v>
      </c>
      <c r="I2134" t="s">
        <v>199</v>
      </c>
      <c r="J2134" s="115" t="s">
        <v>1226</v>
      </c>
      <c r="L2134" s="115" t="s">
        <v>40</v>
      </c>
      <c r="U2134"/>
      <c r="V2134" t="s">
        <v>4335</v>
      </c>
    </row>
    <row r="2135" spans="1:35" hidden="1" x14ac:dyDescent="0.25">
      <c r="A2135">
        <v>323226</v>
      </c>
      <c r="B2135" t="s">
        <v>6491</v>
      </c>
      <c r="C2135" t="s">
        <v>625</v>
      </c>
      <c r="D2135" t="s">
        <v>6492</v>
      </c>
      <c r="E2135" t="s">
        <v>77</v>
      </c>
      <c r="F2135" s="126">
        <v>34605</v>
      </c>
      <c r="G2135" t="s">
        <v>18</v>
      </c>
      <c r="H2135" t="s">
        <v>62</v>
      </c>
      <c r="I2135" t="s">
        <v>136</v>
      </c>
      <c r="J2135" t="s">
        <v>1226</v>
      </c>
      <c r="K2135"/>
      <c r="L2135" t="s">
        <v>30</v>
      </c>
      <c r="M2135"/>
      <c r="N2135"/>
      <c r="O2135"/>
      <c r="P2135"/>
      <c r="Q2135"/>
      <c r="U2135"/>
      <c r="V2135">
        <v>0</v>
      </c>
      <c r="W2135"/>
      <c r="X2135"/>
      <c r="Y2135"/>
      <c r="Z2135"/>
      <c r="AA2135"/>
      <c r="AB2135"/>
      <c r="AC2135"/>
      <c r="AD2135"/>
      <c r="AE2135"/>
      <c r="AF2135"/>
      <c r="AG2135"/>
    </row>
    <row r="2136" spans="1:35" x14ac:dyDescent="0.25">
      <c r="A2136" s="115">
        <v>323229</v>
      </c>
      <c r="B2136" s="115" t="s">
        <v>6493</v>
      </c>
      <c r="C2136" s="115" t="s">
        <v>408</v>
      </c>
      <c r="D2136" s="115" t="s">
        <v>861</v>
      </c>
      <c r="E2136" s="115" t="s">
        <v>77</v>
      </c>
      <c r="F2136" s="237"/>
      <c r="H2136" s="115" t="s">
        <v>16</v>
      </c>
      <c r="I2136" t="s">
        <v>107</v>
      </c>
      <c r="U2136"/>
      <c r="V2136" t="s">
        <v>4424</v>
      </c>
      <c r="AA2136" s="115" t="s">
        <v>4308</v>
      </c>
      <c r="AB2136" s="115" t="s">
        <v>4308</v>
      </c>
      <c r="AC2136" s="115" t="s">
        <v>4308</v>
      </c>
      <c r="AD2136" s="115" t="s">
        <v>4308</v>
      </c>
      <c r="AE2136" s="115" t="s">
        <v>4308</v>
      </c>
      <c r="AF2136" s="115" t="s">
        <v>4308</v>
      </c>
      <c r="AG2136" s="115" t="s">
        <v>4308</v>
      </c>
      <c r="AH2136" s="115" t="s">
        <v>4308</v>
      </c>
      <c r="AI2136" s="115" t="e">
        <f>VLOOKUP(A2136,'[2]دراسات قانونية'!$A$3:$E$600,1,0)</f>
        <v>#N/A</v>
      </c>
    </row>
    <row r="2137" spans="1:35" hidden="1" x14ac:dyDescent="0.25">
      <c r="A2137" s="115">
        <v>323235</v>
      </c>
      <c r="B2137" s="115" t="s">
        <v>3495</v>
      </c>
      <c r="C2137" s="115" t="s">
        <v>226</v>
      </c>
      <c r="D2137" s="115" t="s">
        <v>3496</v>
      </c>
      <c r="E2137" s="115" t="s">
        <v>77</v>
      </c>
      <c r="F2137" s="237">
        <v>34462</v>
      </c>
      <c r="G2137" s="115" t="s">
        <v>18</v>
      </c>
      <c r="H2137" s="115" t="s">
        <v>16</v>
      </c>
      <c r="I2137" t="s">
        <v>199</v>
      </c>
      <c r="J2137" s="115" t="s">
        <v>1226</v>
      </c>
      <c r="L2137" s="115" t="s">
        <v>18</v>
      </c>
      <c r="U2137"/>
      <c r="V2137" t="s">
        <v>16623</v>
      </c>
      <c r="AE2137" s="115" t="s">
        <v>4308</v>
      </c>
      <c r="AF2137" s="115" t="s">
        <v>4308</v>
      </c>
      <c r="AG2137" s="115" t="s">
        <v>4308</v>
      </c>
      <c r="AH2137" s="115" t="s">
        <v>4308</v>
      </c>
    </row>
    <row r="2138" spans="1:35" hidden="1" x14ac:dyDescent="0.25">
      <c r="A2138" s="115">
        <v>323236</v>
      </c>
      <c r="B2138" s="115" t="s">
        <v>2116</v>
      </c>
      <c r="C2138" s="115" t="s">
        <v>819</v>
      </c>
      <c r="D2138" s="115" t="s">
        <v>372</v>
      </c>
      <c r="E2138" s="115" t="s">
        <v>77</v>
      </c>
      <c r="F2138" s="237">
        <v>33897</v>
      </c>
      <c r="G2138" s="115" t="s">
        <v>18</v>
      </c>
      <c r="H2138" s="115" t="s">
        <v>16</v>
      </c>
      <c r="I2138" t="s">
        <v>199</v>
      </c>
      <c r="J2138" s="115" t="s">
        <v>15</v>
      </c>
      <c r="L2138" s="115" t="s">
        <v>18</v>
      </c>
      <c r="U2138"/>
      <c r="V2138" t="s">
        <v>4334</v>
      </c>
      <c r="AH2138" s="115" t="s">
        <v>4308</v>
      </c>
    </row>
    <row r="2139" spans="1:35" hidden="1" x14ac:dyDescent="0.25">
      <c r="A2139">
        <v>323237</v>
      </c>
      <c r="B2139" t="s">
        <v>6494</v>
      </c>
      <c r="C2139" t="s">
        <v>384</v>
      </c>
      <c r="D2139" t="s">
        <v>1128</v>
      </c>
      <c r="E2139" t="s">
        <v>77</v>
      </c>
      <c r="F2139" s="126">
        <v>34335</v>
      </c>
      <c r="G2139" t="s">
        <v>18</v>
      </c>
      <c r="H2139" t="s">
        <v>16</v>
      </c>
      <c r="I2139" t="s">
        <v>136</v>
      </c>
      <c r="J2139" t="s">
        <v>1226</v>
      </c>
      <c r="K2139"/>
      <c r="L2139" t="s">
        <v>73</v>
      </c>
      <c r="M2139"/>
      <c r="N2139"/>
      <c r="O2139"/>
      <c r="P2139"/>
      <c r="Q2139"/>
      <c r="U2139"/>
      <c r="V2139" t="s">
        <v>16623</v>
      </c>
      <c r="W2139"/>
      <c r="X2139"/>
      <c r="Y2139"/>
      <c r="Z2139"/>
      <c r="AA2139"/>
      <c r="AB2139"/>
      <c r="AC2139"/>
      <c r="AD2139"/>
      <c r="AE2139"/>
      <c r="AF2139"/>
      <c r="AG2139"/>
      <c r="AH2139" s="115" t="s">
        <v>4308</v>
      </c>
    </row>
    <row r="2140" spans="1:35" ht="18" hidden="1" x14ac:dyDescent="0.25">
      <c r="A2140" s="235">
        <v>323247</v>
      </c>
      <c r="B2140" s="235" t="s">
        <v>6495</v>
      </c>
      <c r="C2140" s="235" t="s">
        <v>212</v>
      </c>
      <c r="D2140" s="235" t="s">
        <v>280</v>
      </c>
      <c r="E2140"/>
      <c r="F2140" s="126"/>
      <c r="G2140" s="236"/>
      <c r="H2140"/>
      <c r="I2140" t="s">
        <v>129</v>
      </c>
      <c r="J2140" s="236"/>
      <c r="K2140"/>
      <c r="L2140"/>
      <c r="M2140"/>
      <c r="N2140"/>
      <c r="O2140"/>
      <c r="P2140"/>
      <c r="Q2140"/>
      <c r="U2140"/>
      <c r="V2140" t="s">
        <v>4335</v>
      </c>
      <c r="W2140" s="236"/>
      <c r="X2140"/>
      <c r="Y2140"/>
      <c r="Z2140"/>
      <c r="AA2140"/>
      <c r="AB2140"/>
      <c r="AC2140"/>
      <c r="AD2140"/>
      <c r="AE2140"/>
      <c r="AF2140"/>
      <c r="AG2140"/>
      <c r="AH2140" s="115" t="s">
        <v>4308</v>
      </c>
    </row>
    <row r="2141" spans="1:35" hidden="1" x14ac:dyDescent="0.25">
      <c r="A2141">
        <v>323252</v>
      </c>
      <c r="B2141" t="s">
        <v>6496</v>
      </c>
      <c r="C2141" t="s">
        <v>219</v>
      </c>
      <c r="D2141" t="s">
        <v>275</v>
      </c>
      <c r="E2141" t="s">
        <v>76</v>
      </c>
      <c r="F2141" s="126">
        <v>34978</v>
      </c>
      <c r="G2141" t="s">
        <v>6497</v>
      </c>
      <c r="H2141" t="s">
        <v>16</v>
      </c>
      <c r="I2141" t="s">
        <v>136</v>
      </c>
      <c r="J2141" t="s">
        <v>1226</v>
      </c>
      <c r="K2141"/>
      <c r="L2141" t="s">
        <v>30</v>
      </c>
      <c r="M2141"/>
      <c r="N2141"/>
      <c r="O2141"/>
      <c r="P2141"/>
      <c r="Q2141"/>
      <c r="U2141"/>
      <c r="V2141" t="s">
        <v>16623</v>
      </c>
      <c r="W2141"/>
      <c r="X2141"/>
      <c r="Y2141"/>
      <c r="Z2141"/>
      <c r="AA2141"/>
      <c r="AB2141"/>
      <c r="AC2141"/>
      <c r="AD2141"/>
      <c r="AE2141"/>
      <c r="AF2141"/>
      <c r="AG2141"/>
      <c r="AH2141" s="115" t="s">
        <v>4308</v>
      </c>
    </row>
    <row r="2142" spans="1:35" hidden="1" x14ac:dyDescent="0.25">
      <c r="A2142">
        <v>323253</v>
      </c>
      <c r="B2142" t="s">
        <v>6498</v>
      </c>
      <c r="C2142" t="s">
        <v>4545</v>
      </c>
      <c r="D2142" t="s">
        <v>1010</v>
      </c>
      <c r="E2142" t="s">
        <v>76</v>
      </c>
      <c r="F2142" s="126">
        <v>33531</v>
      </c>
      <c r="G2142" t="s">
        <v>6499</v>
      </c>
      <c r="H2142" t="s">
        <v>16</v>
      </c>
      <c r="I2142" t="s">
        <v>136</v>
      </c>
      <c r="J2142" t="s">
        <v>1226</v>
      </c>
      <c r="K2142"/>
      <c r="L2142" t="s">
        <v>70</v>
      </c>
      <c r="M2142"/>
      <c r="N2142"/>
      <c r="O2142"/>
      <c r="P2142"/>
      <c r="Q2142"/>
      <c r="U2142"/>
      <c r="V2142" t="s">
        <v>4335</v>
      </c>
      <c r="W2142"/>
      <c r="X2142"/>
      <c r="Y2142"/>
      <c r="Z2142"/>
      <c r="AA2142"/>
      <c r="AB2142"/>
      <c r="AC2142"/>
      <c r="AD2142"/>
      <c r="AE2142" t="s">
        <v>4308</v>
      </c>
      <c r="AF2142" t="s">
        <v>4308</v>
      </c>
      <c r="AG2142" t="s">
        <v>4308</v>
      </c>
      <c r="AH2142" s="115" t="s">
        <v>4308</v>
      </c>
    </row>
    <row r="2143" spans="1:35" ht="18" x14ac:dyDescent="0.25">
      <c r="A2143" s="235">
        <v>323255</v>
      </c>
      <c r="B2143" s="235" t="s">
        <v>6500</v>
      </c>
      <c r="C2143" s="235" t="s">
        <v>244</v>
      </c>
      <c r="D2143" s="235" t="s">
        <v>6501</v>
      </c>
      <c r="E2143"/>
      <c r="F2143" s="126"/>
      <c r="G2143" s="236"/>
      <c r="H2143"/>
      <c r="I2143" t="s">
        <v>107</v>
      </c>
      <c r="J2143" s="236"/>
      <c r="K2143"/>
      <c r="L2143"/>
      <c r="M2143"/>
      <c r="N2143"/>
      <c r="O2143"/>
      <c r="P2143"/>
      <c r="Q2143"/>
      <c r="U2143"/>
      <c r="V2143" t="s">
        <v>4334</v>
      </c>
      <c r="W2143" s="236"/>
      <c r="X2143"/>
      <c r="Y2143"/>
      <c r="Z2143"/>
      <c r="AA2143"/>
      <c r="AB2143"/>
      <c r="AC2143"/>
      <c r="AD2143"/>
      <c r="AE2143"/>
      <c r="AF2143"/>
      <c r="AG2143"/>
      <c r="AH2143" s="115" t="s">
        <v>4308</v>
      </c>
      <c r="AI2143" s="115" t="e">
        <f>VLOOKUP(A2143,'[2]دراسات قانونية'!$A$3:$E$600,1,0)</f>
        <v>#N/A</v>
      </c>
    </row>
    <row r="2144" spans="1:35" x14ac:dyDescent="0.25">
      <c r="A2144" s="115">
        <v>323258</v>
      </c>
      <c r="B2144" s="115" t="s">
        <v>6502</v>
      </c>
      <c r="C2144" s="115" t="s">
        <v>5600</v>
      </c>
      <c r="D2144" s="115" t="s">
        <v>6503</v>
      </c>
      <c r="F2144" s="237"/>
      <c r="I2144" t="s">
        <v>107</v>
      </c>
      <c r="R2144" s="115">
        <v>9413</v>
      </c>
      <c r="S2144" s="115">
        <v>45722</v>
      </c>
      <c r="T2144" s="115">
        <v>100000</v>
      </c>
      <c r="U2144"/>
      <c r="V2144" t="s">
        <v>4338</v>
      </c>
      <c r="AI2144" s="115" t="e">
        <f>VLOOKUP(A2144,'[2]دراسات قانونية'!$A$3:$E$600,1,0)</f>
        <v>#N/A</v>
      </c>
    </row>
    <row r="2145" spans="1:35" ht="18" hidden="1" x14ac:dyDescent="0.25">
      <c r="A2145" s="235">
        <v>323263</v>
      </c>
      <c r="B2145" s="235" t="s">
        <v>6504</v>
      </c>
      <c r="C2145" s="235" t="s">
        <v>1091</v>
      </c>
      <c r="D2145" s="235" t="s">
        <v>6505</v>
      </c>
      <c r="E2145"/>
      <c r="F2145" s="126"/>
      <c r="G2145" s="236"/>
      <c r="H2145"/>
      <c r="I2145" t="s">
        <v>199</v>
      </c>
      <c r="J2145" s="236"/>
      <c r="K2145"/>
      <c r="L2145"/>
      <c r="M2145"/>
      <c r="N2145"/>
      <c r="O2145"/>
      <c r="P2145"/>
      <c r="Q2145"/>
      <c r="U2145"/>
      <c r="V2145" t="s">
        <v>16623</v>
      </c>
      <c r="W2145" s="236"/>
      <c r="X2145"/>
      <c r="Y2145"/>
      <c r="Z2145"/>
      <c r="AA2145"/>
      <c r="AB2145"/>
      <c r="AC2145"/>
      <c r="AD2145"/>
      <c r="AE2145"/>
      <c r="AF2145"/>
      <c r="AG2145"/>
      <c r="AH2145" s="115" t="s">
        <v>4308</v>
      </c>
    </row>
    <row r="2146" spans="1:35" hidden="1" x14ac:dyDescent="0.25">
      <c r="A2146">
        <v>323267</v>
      </c>
      <c r="B2146" t="s">
        <v>6506</v>
      </c>
      <c r="C2146" t="s">
        <v>4750</v>
      </c>
      <c r="D2146" t="s">
        <v>568</v>
      </c>
      <c r="E2146"/>
      <c r="F2146" s="126"/>
      <c r="G2146"/>
      <c r="H2146"/>
      <c r="I2146" t="s">
        <v>136</v>
      </c>
      <c r="J2146"/>
      <c r="K2146"/>
      <c r="L2146"/>
      <c r="M2146"/>
      <c r="N2146"/>
      <c r="O2146"/>
      <c r="P2146"/>
      <c r="Q2146"/>
      <c r="U2146"/>
      <c r="V2146" t="s">
        <v>4337</v>
      </c>
      <c r="W2146"/>
      <c r="X2146"/>
      <c r="Y2146"/>
      <c r="Z2146"/>
      <c r="AA2146"/>
      <c r="AB2146"/>
      <c r="AC2146"/>
      <c r="AD2146"/>
      <c r="AE2146"/>
      <c r="AF2146"/>
      <c r="AG2146"/>
      <c r="AH2146" s="115" t="s">
        <v>4308</v>
      </c>
    </row>
    <row r="2147" spans="1:35" ht="18" x14ac:dyDescent="0.25">
      <c r="A2147" s="235">
        <v>323271</v>
      </c>
      <c r="B2147" s="235" t="s">
        <v>6507</v>
      </c>
      <c r="C2147" s="235" t="s">
        <v>6508</v>
      </c>
      <c r="D2147" s="235" t="s">
        <v>3623</v>
      </c>
      <c r="E2147"/>
      <c r="F2147" s="126"/>
      <c r="G2147" s="236"/>
      <c r="H2147"/>
      <c r="I2147" t="s">
        <v>107</v>
      </c>
      <c r="J2147" s="236"/>
      <c r="K2147"/>
      <c r="L2147"/>
      <c r="M2147"/>
      <c r="N2147"/>
      <c r="O2147"/>
      <c r="P2147"/>
      <c r="Q2147"/>
      <c r="U2147"/>
      <c r="V2147" t="s">
        <v>4335</v>
      </c>
      <c r="W2147" s="236"/>
      <c r="X2147"/>
      <c r="Y2147"/>
      <c r="Z2147"/>
      <c r="AA2147"/>
      <c r="AB2147"/>
      <c r="AC2147"/>
      <c r="AD2147"/>
      <c r="AE2147"/>
      <c r="AF2147"/>
      <c r="AG2147"/>
      <c r="AH2147" s="115" t="s">
        <v>4308</v>
      </c>
      <c r="AI2147" s="115" t="e">
        <f>VLOOKUP(A2147,'[2]دراسات قانونية'!$A$3:$E$600,1,0)</f>
        <v>#N/A</v>
      </c>
    </row>
    <row r="2148" spans="1:35" ht="18" hidden="1" x14ac:dyDescent="0.25">
      <c r="A2148" s="235">
        <v>323277</v>
      </c>
      <c r="B2148" s="235" t="s">
        <v>6509</v>
      </c>
      <c r="C2148" s="235" t="s">
        <v>332</v>
      </c>
      <c r="D2148" s="235" t="s">
        <v>1242</v>
      </c>
      <c r="E2148"/>
      <c r="F2148" s="126"/>
      <c r="G2148" s="236"/>
      <c r="H2148"/>
      <c r="I2148" t="s">
        <v>199</v>
      </c>
      <c r="J2148" s="236"/>
      <c r="K2148"/>
      <c r="L2148"/>
      <c r="M2148"/>
      <c r="N2148"/>
      <c r="O2148"/>
      <c r="P2148"/>
      <c r="Q2148"/>
      <c r="U2148"/>
      <c r="V2148">
        <v>0</v>
      </c>
      <c r="W2148" s="236"/>
      <c r="X2148"/>
      <c r="Y2148"/>
      <c r="Z2148"/>
      <c r="AA2148"/>
      <c r="AB2148"/>
      <c r="AC2148"/>
      <c r="AD2148"/>
      <c r="AE2148"/>
      <c r="AF2148"/>
      <c r="AG2148"/>
      <c r="AH2148" s="115" t="s">
        <v>4308</v>
      </c>
    </row>
    <row r="2149" spans="1:35" ht="18" x14ac:dyDescent="0.25">
      <c r="A2149" s="235">
        <v>323278</v>
      </c>
      <c r="B2149" s="235" t="s">
        <v>6510</v>
      </c>
      <c r="C2149" s="235" t="s">
        <v>394</v>
      </c>
      <c r="D2149" s="235" t="s">
        <v>6511</v>
      </c>
      <c r="E2149"/>
      <c r="F2149" s="126"/>
      <c r="G2149" s="236"/>
      <c r="H2149"/>
      <c r="I2149" t="s">
        <v>107</v>
      </c>
      <c r="J2149" s="236"/>
      <c r="K2149"/>
      <c r="L2149"/>
      <c r="M2149"/>
      <c r="N2149"/>
      <c r="O2149"/>
      <c r="P2149"/>
      <c r="Q2149"/>
      <c r="U2149"/>
      <c r="V2149" t="s">
        <v>4335</v>
      </c>
      <c r="W2149" s="236"/>
      <c r="X2149"/>
      <c r="Y2149"/>
      <c r="Z2149"/>
      <c r="AA2149"/>
      <c r="AB2149"/>
      <c r="AC2149"/>
      <c r="AD2149"/>
      <c r="AE2149"/>
      <c r="AF2149"/>
      <c r="AG2149"/>
      <c r="AH2149" s="115" t="s">
        <v>4308</v>
      </c>
      <c r="AI2149" s="115" t="e">
        <f>VLOOKUP(A2149,'[2]دراسات قانونية'!$A$3:$E$600,1,0)</f>
        <v>#N/A</v>
      </c>
    </row>
    <row r="2150" spans="1:35" hidden="1" x14ac:dyDescent="0.25">
      <c r="A2150" s="115">
        <v>323283</v>
      </c>
      <c r="B2150" s="115" t="s">
        <v>2654</v>
      </c>
      <c r="C2150" s="115" t="s">
        <v>454</v>
      </c>
      <c r="D2150" s="115" t="s">
        <v>275</v>
      </c>
      <c r="E2150" s="115" t="s">
        <v>76</v>
      </c>
      <c r="F2150" s="237">
        <v>28416</v>
      </c>
      <c r="G2150" s="115" t="s">
        <v>18</v>
      </c>
      <c r="H2150" s="115" t="s">
        <v>16</v>
      </c>
      <c r="I2150" t="s">
        <v>136</v>
      </c>
      <c r="J2150" s="115" t="s">
        <v>1226</v>
      </c>
      <c r="L2150" s="115" t="s">
        <v>18</v>
      </c>
      <c r="U2150"/>
      <c r="V2150">
        <v>0</v>
      </c>
    </row>
    <row r="2151" spans="1:35" hidden="1" x14ac:dyDescent="0.25">
      <c r="A2151">
        <v>323291</v>
      </c>
      <c r="B2151" t="s">
        <v>6512</v>
      </c>
      <c r="C2151" t="s">
        <v>388</v>
      </c>
      <c r="D2151" t="s">
        <v>6513</v>
      </c>
      <c r="E2151" t="s">
        <v>76</v>
      </c>
      <c r="F2151" s="126">
        <v>34944</v>
      </c>
      <c r="G2151" t="s">
        <v>18</v>
      </c>
      <c r="H2151" t="s">
        <v>16</v>
      </c>
      <c r="I2151" t="s">
        <v>136</v>
      </c>
      <c r="J2151" t="s">
        <v>1226</v>
      </c>
      <c r="K2151"/>
      <c r="L2151" t="s">
        <v>73</v>
      </c>
      <c r="M2151"/>
      <c r="N2151"/>
      <c r="O2151"/>
      <c r="P2151"/>
      <c r="Q2151"/>
      <c r="U2151"/>
      <c r="V2151" t="s">
        <v>4414</v>
      </c>
      <c r="W2151"/>
      <c r="X2151"/>
      <c r="Y2151"/>
      <c r="Z2151"/>
      <c r="AA2151"/>
      <c r="AB2151"/>
      <c r="AC2151"/>
      <c r="AD2151"/>
      <c r="AE2151"/>
      <c r="AF2151"/>
      <c r="AG2151" t="s">
        <v>4308</v>
      </c>
      <c r="AH2151" s="115" t="s">
        <v>4308</v>
      </c>
    </row>
    <row r="2152" spans="1:35" hidden="1" x14ac:dyDescent="0.25">
      <c r="A2152" s="115">
        <v>323292</v>
      </c>
      <c r="B2152" s="115" t="s">
        <v>1709</v>
      </c>
      <c r="C2152" s="115" t="s">
        <v>244</v>
      </c>
      <c r="D2152" s="115" t="s">
        <v>859</v>
      </c>
      <c r="E2152" s="115" t="s">
        <v>76</v>
      </c>
      <c r="F2152" s="237">
        <v>34367</v>
      </c>
      <c r="G2152" s="115" t="s">
        <v>1710</v>
      </c>
      <c r="H2152" s="115" t="s">
        <v>16</v>
      </c>
      <c r="I2152" t="s">
        <v>136</v>
      </c>
      <c r="J2152" s="115" t="s">
        <v>1226</v>
      </c>
      <c r="L2152" s="115" t="s">
        <v>67</v>
      </c>
      <c r="U2152"/>
      <c r="V2152" t="s">
        <v>4334</v>
      </c>
      <c r="AH2152" s="115" t="s">
        <v>4308</v>
      </c>
    </row>
    <row r="2153" spans="1:35" hidden="1" x14ac:dyDescent="0.25">
      <c r="A2153" s="115">
        <v>323302</v>
      </c>
      <c r="B2153" s="115" t="s">
        <v>2129</v>
      </c>
      <c r="C2153" s="115" t="s">
        <v>489</v>
      </c>
      <c r="D2153" s="115" t="s">
        <v>1242</v>
      </c>
      <c r="E2153" s="115" t="s">
        <v>76</v>
      </c>
      <c r="F2153" s="237"/>
      <c r="H2153" s="115" t="s">
        <v>16</v>
      </c>
      <c r="I2153" t="s">
        <v>199</v>
      </c>
      <c r="U2153"/>
      <c r="V2153" t="s">
        <v>4336</v>
      </c>
      <c r="AB2153" s="115" t="s">
        <v>4308</v>
      </c>
      <c r="AC2153" s="115" t="s">
        <v>4308</v>
      </c>
      <c r="AD2153" s="115" t="s">
        <v>4308</v>
      </c>
      <c r="AE2153" s="115" t="s">
        <v>4308</v>
      </c>
      <c r="AF2153" s="115" t="s">
        <v>4308</v>
      </c>
      <c r="AG2153" s="115" t="s">
        <v>4308</v>
      </c>
      <c r="AH2153" s="115" t="s">
        <v>4308</v>
      </c>
    </row>
    <row r="2154" spans="1:35" hidden="1" x14ac:dyDescent="0.25">
      <c r="A2154" s="115">
        <v>323303</v>
      </c>
      <c r="B2154" s="115" t="s">
        <v>1711</v>
      </c>
      <c r="C2154" s="115" t="s">
        <v>828</v>
      </c>
      <c r="D2154" s="115" t="s">
        <v>210</v>
      </c>
      <c r="E2154" s="115" t="s">
        <v>77</v>
      </c>
      <c r="F2154" s="237">
        <v>28830</v>
      </c>
      <c r="G2154" s="115" t="s">
        <v>979</v>
      </c>
      <c r="H2154" s="115" t="s">
        <v>16</v>
      </c>
      <c r="I2154" t="s">
        <v>199</v>
      </c>
      <c r="J2154" s="115" t="s">
        <v>1226</v>
      </c>
      <c r="L2154" s="115" t="s">
        <v>55</v>
      </c>
      <c r="U2154"/>
      <c r="V2154" t="s">
        <v>4334</v>
      </c>
    </row>
    <row r="2155" spans="1:35" hidden="1" x14ac:dyDescent="0.25">
      <c r="A2155" s="115">
        <v>323305</v>
      </c>
      <c r="B2155" s="115" t="s">
        <v>1327</v>
      </c>
      <c r="C2155" s="115" t="s">
        <v>661</v>
      </c>
      <c r="D2155" s="115" t="s">
        <v>381</v>
      </c>
      <c r="E2155" s="115" t="s">
        <v>76</v>
      </c>
      <c r="F2155" s="237">
        <v>34516</v>
      </c>
      <c r="G2155" s="115" t="s">
        <v>540</v>
      </c>
      <c r="H2155" s="115" t="s">
        <v>16</v>
      </c>
      <c r="I2155" t="s">
        <v>199</v>
      </c>
      <c r="J2155" s="115" t="s">
        <v>1226</v>
      </c>
      <c r="L2155" s="115" t="s">
        <v>40</v>
      </c>
      <c r="U2155"/>
      <c r="V2155" t="s">
        <v>4334</v>
      </c>
      <c r="AG2155" s="115" t="s">
        <v>4308</v>
      </c>
      <c r="AH2155" s="115" t="s">
        <v>4308</v>
      </c>
    </row>
    <row r="2156" spans="1:35" ht="18" hidden="1" x14ac:dyDescent="0.25">
      <c r="A2156" s="235">
        <v>323307</v>
      </c>
      <c r="B2156" s="235" t="s">
        <v>6514</v>
      </c>
      <c r="C2156" s="235" t="s">
        <v>683</v>
      </c>
      <c r="D2156" s="235" t="s">
        <v>433</v>
      </c>
      <c r="E2156"/>
      <c r="F2156" s="126"/>
      <c r="G2156" s="236"/>
      <c r="H2156"/>
      <c r="I2156" t="s">
        <v>129</v>
      </c>
      <c r="J2156" s="236"/>
      <c r="K2156"/>
      <c r="L2156"/>
      <c r="M2156"/>
      <c r="N2156"/>
      <c r="O2156"/>
      <c r="P2156"/>
      <c r="Q2156"/>
      <c r="U2156"/>
      <c r="V2156" t="s">
        <v>4335</v>
      </c>
      <c r="W2156" s="236"/>
      <c r="X2156"/>
      <c r="Y2156"/>
      <c r="Z2156"/>
      <c r="AA2156"/>
      <c r="AB2156"/>
      <c r="AC2156"/>
      <c r="AD2156"/>
      <c r="AE2156"/>
      <c r="AF2156"/>
      <c r="AG2156"/>
      <c r="AH2156" s="115" t="s">
        <v>4308</v>
      </c>
    </row>
    <row r="2157" spans="1:35" ht="18" hidden="1" x14ac:dyDescent="0.25">
      <c r="A2157" s="235">
        <v>323316</v>
      </c>
      <c r="B2157" s="235" t="s">
        <v>6515</v>
      </c>
      <c r="C2157" s="235" t="s">
        <v>291</v>
      </c>
      <c r="D2157" s="235" t="s">
        <v>1242</v>
      </c>
      <c r="E2157"/>
      <c r="F2157" s="126"/>
      <c r="G2157" s="236"/>
      <c r="H2157"/>
      <c r="I2157" t="s">
        <v>136</v>
      </c>
      <c r="J2157" s="236"/>
      <c r="K2157"/>
      <c r="L2157"/>
      <c r="M2157"/>
      <c r="N2157"/>
      <c r="O2157"/>
      <c r="P2157"/>
      <c r="Q2157"/>
      <c r="U2157"/>
      <c r="V2157" t="s">
        <v>4335</v>
      </c>
      <c r="W2157" s="236"/>
      <c r="X2157"/>
      <c r="Y2157"/>
      <c r="Z2157"/>
      <c r="AA2157"/>
      <c r="AB2157"/>
      <c r="AC2157"/>
      <c r="AD2157"/>
      <c r="AE2157"/>
      <c r="AF2157"/>
      <c r="AG2157"/>
      <c r="AH2157" s="115" t="s">
        <v>4308</v>
      </c>
    </row>
    <row r="2158" spans="1:35" hidden="1" x14ac:dyDescent="0.25">
      <c r="A2158" s="115">
        <v>323325</v>
      </c>
      <c r="B2158" s="115" t="s">
        <v>4351</v>
      </c>
      <c r="C2158" s="115" t="s">
        <v>4352</v>
      </c>
      <c r="D2158" s="115" t="s">
        <v>1127</v>
      </c>
      <c r="F2158" s="237"/>
      <c r="I2158" t="s">
        <v>199</v>
      </c>
      <c r="U2158"/>
      <c r="V2158" t="s">
        <v>4335</v>
      </c>
    </row>
    <row r="2159" spans="1:35" ht="18" hidden="1" x14ac:dyDescent="0.25">
      <c r="A2159" s="235">
        <v>323328</v>
      </c>
      <c r="B2159" s="235" t="s">
        <v>6516</v>
      </c>
      <c r="C2159" s="235" t="s">
        <v>446</v>
      </c>
      <c r="D2159" s="235" t="s">
        <v>1242</v>
      </c>
      <c r="E2159"/>
      <c r="F2159" s="126"/>
      <c r="G2159" s="236"/>
      <c r="H2159"/>
      <c r="I2159" t="s">
        <v>129</v>
      </c>
      <c r="J2159" s="236"/>
      <c r="K2159"/>
      <c r="L2159"/>
      <c r="M2159"/>
      <c r="N2159"/>
      <c r="O2159"/>
      <c r="P2159"/>
      <c r="Q2159"/>
      <c r="U2159"/>
      <c r="V2159" t="s">
        <v>4335</v>
      </c>
      <c r="W2159" s="236"/>
      <c r="X2159"/>
      <c r="Y2159"/>
      <c r="Z2159"/>
      <c r="AA2159"/>
      <c r="AB2159"/>
      <c r="AC2159"/>
      <c r="AD2159"/>
      <c r="AE2159"/>
      <c r="AF2159"/>
      <c r="AG2159"/>
      <c r="AH2159" s="115" t="s">
        <v>4308</v>
      </c>
    </row>
    <row r="2160" spans="1:35" ht="18" x14ac:dyDescent="0.25">
      <c r="A2160" s="235">
        <v>323335</v>
      </c>
      <c r="B2160" s="235" t="s">
        <v>6517</v>
      </c>
      <c r="C2160" s="235" t="s">
        <v>1273</v>
      </c>
      <c r="D2160" s="235" t="s">
        <v>6518</v>
      </c>
      <c r="E2160"/>
      <c r="F2160" s="126"/>
      <c r="G2160" s="236"/>
      <c r="H2160"/>
      <c r="I2160" t="s">
        <v>107</v>
      </c>
      <c r="J2160" s="236"/>
      <c r="K2160"/>
      <c r="L2160"/>
      <c r="M2160"/>
      <c r="N2160"/>
      <c r="O2160"/>
      <c r="P2160"/>
      <c r="Q2160"/>
      <c r="U2160"/>
      <c r="V2160" t="s">
        <v>4335</v>
      </c>
      <c r="W2160" s="236"/>
      <c r="X2160"/>
      <c r="Y2160"/>
      <c r="Z2160"/>
      <c r="AA2160"/>
      <c r="AB2160"/>
      <c r="AC2160"/>
      <c r="AD2160"/>
      <c r="AE2160"/>
      <c r="AF2160"/>
      <c r="AG2160"/>
      <c r="AH2160" s="115" t="s">
        <v>4308</v>
      </c>
      <c r="AI2160" s="115" t="e">
        <f>VLOOKUP(A2160,'[2]دراسات قانونية'!$A$3:$E$600,1,0)</f>
        <v>#N/A</v>
      </c>
    </row>
    <row r="2161" spans="1:35" ht="18" hidden="1" x14ac:dyDescent="0.25">
      <c r="A2161" s="235">
        <v>323336</v>
      </c>
      <c r="B2161" s="235" t="s">
        <v>6519</v>
      </c>
      <c r="C2161" s="235" t="s">
        <v>5380</v>
      </c>
      <c r="D2161" s="235" t="s">
        <v>1242</v>
      </c>
      <c r="E2161"/>
      <c r="F2161" s="126"/>
      <c r="G2161" s="236"/>
      <c r="H2161"/>
      <c r="I2161" t="s">
        <v>199</v>
      </c>
      <c r="J2161" s="236"/>
      <c r="K2161"/>
      <c r="L2161"/>
      <c r="M2161"/>
      <c r="N2161"/>
      <c r="O2161"/>
      <c r="P2161"/>
      <c r="Q2161"/>
      <c r="U2161"/>
      <c r="V2161" t="s">
        <v>16623</v>
      </c>
      <c r="W2161" s="236"/>
      <c r="X2161"/>
      <c r="Y2161"/>
      <c r="Z2161"/>
      <c r="AA2161"/>
      <c r="AB2161"/>
      <c r="AC2161"/>
      <c r="AD2161"/>
      <c r="AE2161"/>
      <c r="AF2161"/>
      <c r="AG2161"/>
      <c r="AH2161" s="115" t="s">
        <v>4308</v>
      </c>
    </row>
    <row r="2162" spans="1:35" ht="18" hidden="1" x14ac:dyDescent="0.25">
      <c r="A2162" s="235">
        <v>323337</v>
      </c>
      <c r="B2162" s="235" t="s">
        <v>6520</v>
      </c>
      <c r="C2162" s="235" t="s">
        <v>727</v>
      </c>
      <c r="D2162" s="235" t="s">
        <v>1242</v>
      </c>
      <c r="E2162"/>
      <c r="F2162" s="126"/>
      <c r="G2162" s="236"/>
      <c r="H2162"/>
      <c r="I2162" t="s">
        <v>199</v>
      </c>
      <c r="J2162" s="236"/>
      <c r="K2162"/>
      <c r="L2162"/>
      <c r="M2162"/>
      <c r="N2162"/>
      <c r="O2162"/>
      <c r="P2162"/>
      <c r="Q2162"/>
      <c r="U2162"/>
      <c r="V2162">
        <v>0</v>
      </c>
      <c r="W2162" s="236"/>
      <c r="X2162"/>
      <c r="Y2162"/>
      <c r="Z2162"/>
      <c r="AA2162"/>
      <c r="AB2162"/>
      <c r="AC2162"/>
      <c r="AD2162"/>
      <c r="AE2162"/>
      <c r="AF2162"/>
      <c r="AG2162"/>
      <c r="AH2162" s="115" t="s">
        <v>4308</v>
      </c>
    </row>
    <row r="2163" spans="1:35" hidden="1" x14ac:dyDescent="0.25">
      <c r="A2163">
        <v>323341</v>
      </c>
      <c r="B2163" t="s">
        <v>6521</v>
      </c>
      <c r="C2163" t="s">
        <v>212</v>
      </c>
      <c r="D2163" t="s">
        <v>742</v>
      </c>
      <c r="E2163" t="s">
        <v>77</v>
      </c>
      <c r="F2163" s="126">
        <v>34798</v>
      </c>
      <c r="G2163" t="s">
        <v>243</v>
      </c>
      <c r="H2163" t="s">
        <v>16</v>
      </c>
      <c r="I2163" t="s">
        <v>136</v>
      </c>
      <c r="J2163"/>
      <c r="K2163"/>
      <c r="L2163"/>
      <c r="M2163"/>
      <c r="N2163"/>
      <c r="O2163"/>
      <c r="P2163"/>
      <c r="Q2163"/>
      <c r="U2163"/>
      <c r="V2163" t="s">
        <v>4412</v>
      </c>
      <c r="W2163"/>
      <c r="X2163"/>
      <c r="Y2163"/>
      <c r="Z2163"/>
      <c r="AA2163"/>
      <c r="AB2163"/>
      <c r="AC2163" t="s">
        <v>4308</v>
      </c>
      <c r="AD2163" t="s">
        <v>4308</v>
      </c>
      <c r="AE2163" t="s">
        <v>4308</v>
      </c>
      <c r="AF2163" t="s">
        <v>4308</v>
      </c>
      <c r="AG2163" t="s">
        <v>4308</v>
      </c>
      <c r="AH2163" s="115" t="s">
        <v>4308</v>
      </c>
    </row>
    <row r="2164" spans="1:35" ht="18" x14ac:dyDescent="0.25">
      <c r="A2164" s="235">
        <v>323343</v>
      </c>
      <c r="B2164" s="235" t="s">
        <v>6522</v>
      </c>
      <c r="C2164" s="235" t="s">
        <v>350</v>
      </c>
      <c r="D2164" s="235" t="s">
        <v>450</v>
      </c>
      <c r="E2164"/>
      <c r="F2164" s="126"/>
      <c r="G2164" s="236"/>
      <c r="H2164"/>
      <c r="I2164" t="s">
        <v>107</v>
      </c>
      <c r="J2164" s="236"/>
      <c r="K2164"/>
      <c r="L2164"/>
      <c r="M2164"/>
      <c r="N2164"/>
      <c r="O2164"/>
      <c r="P2164"/>
      <c r="Q2164"/>
      <c r="U2164"/>
      <c r="V2164" t="s">
        <v>4334</v>
      </c>
      <c r="W2164" s="236"/>
      <c r="X2164"/>
      <c r="Y2164"/>
      <c r="Z2164"/>
      <c r="AA2164"/>
      <c r="AB2164"/>
      <c r="AC2164"/>
      <c r="AD2164"/>
      <c r="AE2164"/>
      <c r="AF2164"/>
      <c r="AG2164"/>
      <c r="AH2164" s="115" t="s">
        <v>4308</v>
      </c>
      <c r="AI2164" s="115" t="e">
        <f>VLOOKUP(A2164,'[2]دراسات قانونية'!$A$3:$E$600,1,0)</f>
        <v>#N/A</v>
      </c>
    </row>
    <row r="2165" spans="1:35" hidden="1" x14ac:dyDescent="0.25">
      <c r="A2165" s="115">
        <v>323347</v>
      </c>
      <c r="B2165" s="115" t="s">
        <v>2036</v>
      </c>
      <c r="C2165" s="115" t="s">
        <v>743</v>
      </c>
      <c r="D2165" s="115" t="s">
        <v>320</v>
      </c>
      <c r="E2165" s="115" t="s">
        <v>77</v>
      </c>
      <c r="F2165" s="237">
        <v>34137</v>
      </c>
      <c r="G2165" s="115" t="s">
        <v>18</v>
      </c>
      <c r="H2165" s="115" t="s">
        <v>16</v>
      </c>
      <c r="I2165" t="s">
        <v>199</v>
      </c>
      <c r="J2165" s="115" t="s">
        <v>1226</v>
      </c>
      <c r="L2165" s="115" t="s">
        <v>18</v>
      </c>
      <c r="R2165" s="115">
        <v>9484</v>
      </c>
      <c r="S2165" s="115">
        <v>45722</v>
      </c>
      <c r="T2165" s="115">
        <v>100000</v>
      </c>
      <c r="U2165"/>
      <c r="V2165" t="s">
        <v>4329</v>
      </c>
    </row>
    <row r="2166" spans="1:35" hidden="1" x14ac:dyDescent="0.25">
      <c r="A2166">
        <v>323350</v>
      </c>
      <c r="B2166" t="s">
        <v>6523</v>
      </c>
      <c r="C2166" t="s">
        <v>6524</v>
      </c>
      <c r="D2166" t="s">
        <v>217</v>
      </c>
      <c r="E2166" t="s">
        <v>77</v>
      </c>
      <c r="F2166" s="126">
        <v>33970</v>
      </c>
      <c r="G2166" t="s">
        <v>428</v>
      </c>
      <c r="H2166" t="s">
        <v>16</v>
      </c>
      <c r="I2166" t="s">
        <v>136</v>
      </c>
      <c r="J2166" t="s">
        <v>1226</v>
      </c>
      <c r="K2166"/>
      <c r="L2166" t="s">
        <v>30</v>
      </c>
      <c r="M2166"/>
      <c r="N2166"/>
      <c r="O2166"/>
      <c r="P2166"/>
      <c r="Q2166"/>
      <c r="U2166"/>
      <c r="V2166" t="s">
        <v>4334</v>
      </c>
      <c r="W2166"/>
      <c r="X2166"/>
      <c r="Y2166"/>
      <c r="Z2166"/>
      <c r="AA2166"/>
      <c r="AB2166"/>
      <c r="AC2166"/>
      <c r="AD2166"/>
      <c r="AE2166"/>
      <c r="AF2166"/>
      <c r="AG2166"/>
      <c r="AH2166" s="115" t="s">
        <v>4308</v>
      </c>
    </row>
    <row r="2167" spans="1:35" ht="18" hidden="1" x14ac:dyDescent="0.25">
      <c r="A2167" s="235">
        <v>323352</v>
      </c>
      <c r="B2167" s="235" t="s">
        <v>6525</v>
      </c>
      <c r="C2167" s="235" t="s">
        <v>601</v>
      </c>
      <c r="D2167" s="235" t="s">
        <v>1242</v>
      </c>
      <c r="E2167"/>
      <c r="F2167" s="126"/>
      <c r="G2167" s="236"/>
      <c r="H2167"/>
      <c r="I2167" t="s">
        <v>129</v>
      </c>
      <c r="J2167" s="236"/>
      <c r="K2167"/>
      <c r="L2167"/>
      <c r="M2167"/>
      <c r="N2167"/>
      <c r="O2167"/>
      <c r="P2167"/>
      <c r="Q2167"/>
      <c r="U2167"/>
      <c r="V2167" t="s">
        <v>4335</v>
      </c>
      <c r="W2167" s="236"/>
      <c r="X2167"/>
      <c r="Y2167"/>
      <c r="Z2167"/>
      <c r="AA2167"/>
      <c r="AB2167"/>
      <c r="AC2167"/>
      <c r="AD2167"/>
      <c r="AE2167"/>
      <c r="AF2167"/>
      <c r="AG2167"/>
      <c r="AH2167" s="115" t="s">
        <v>4308</v>
      </c>
    </row>
    <row r="2168" spans="1:35" hidden="1" x14ac:dyDescent="0.25">
      <c r="A2168" s="115">
        <v>323356</v>
      </c>
      <c r="B2168" s="115" t="s">
        <v>1549</v>
      </c>
      <c r="C2168" s="115" t="s">
        <v>369</v>
      </c>
      <c r="D2168" s="115" t="s">
        <v>310</v>
      </c>
      <c r="E2168" s="115" t="s">
        <v>77</v>
      </c>
      <c r="F2168" s="237">
        <v>34742</v>
      </c>
      <c r="G2168" s="115" t="s">
        <v>18</v>
      </c>
      <c r="H2168" s="115" t="s">
        <v>16</v>
      </c>
      <c r="I2168" t="s">
        <v>199</v>
      </c>
      <c r="J2168" s="115" t="s">
        <v>1226</v>
      </c>
      <c r="L2168" s="115" t="s">
        <v>18</v>
      </c>
      <c r="U2168"/>
      <c r="V2168" t="s">
        <v>4335</v>
      </c>
      <c r="AE2168" s="115" t="s">
        <v>4308</v>
      </c>
      <c r="AF2168" s="115" t="s">
        <v>4308</v>
      </c>
      <c r="AG2168" s="115" t="s">
        <v>4308</v>
      </c>
      <c r="AH2168" s="115" t="s">
        <v>4308</v>
      </c>
    </row>
    <row r="2169" spans="1:35" ht="18" hidden="1" x14ac:dyDescent="0.25">
      <c r="A2169" s="235">
        <v>323358</v>
      </c>
      <c r="B2169" s="235" t="s">
        <v>6526</v>
      </c>
      <c r="C2169" s="235" t="s">
        <v>301</v>
      </c>
      <c r="D2169" s="235" t="s">
        <v>1242</v>
      </c>
      <c r="E2169"/>
      <c r="F2169" s="126"/>
      <c r="G2169" s="236"/>
      <c r="H2169"/>
      <c r="I2169" t="s">
        <v>199</v>
      </c>
      <c r="J2169" s="236"/>
      <c r="K2169"/>
      <c r="L2169"/>
      <c r="M2169"/>
      <c r="N2169"/>
      <c r="O2169"/>
      <c r="P2169"/>
      <c r="Q2169"/>
      <c r="U2169"/>
      <c r="V2169">
        <v>0</v>
      </c>
      <c r="W2169" s="236"/>
      <c r="X2169"/>
      <c r="Y2169"/>
      <c r="Z2169"/>
      <c r="AA2169"/>
      <c r="AB2169"/>
      <c r="AC2169"/>
      <c r="AD2169"/>
      <c r="AE2169"/>
      <c r="AF2169"/>
      <c r="AG2169"/>
      <c r="AH2169" s="115" t="s">
        <v>4308</v>
      </c>
    </row>
    <row r="2170" spans="1:35" hidden="1" x14ac:dyDescent="0.25">
      <c r="A2170">
        <v>323361</v>
      </c>
      <c r="B2170" t="s">
        <v>6527</v>
      </c>
      <c r="C2170" t="s">
        <v>227</v>
      </c>
      <c r="D2170" t="s">
        <v>1324</v>
      </c>
      <c r="E2170"/>
      <c r="F2170" s="126"/>
      <c r="G2170"/>
      <c r="H2170"/>
      <c r="I2170" t="s">
        <v>129</v>
      </c>
      <c r="J2170"/>
      <c r="K2170"/>
      <c r="L2170"/>
      <c r="M2170"/>
      <c r="N2170"/>
      <c r="O2170"/>
      <c r="P2170"/>
      <c r="Q2170"/>
      <c r="U2170"/>
      <c r="V2170" t="s">
        <v>4335</v>
      </c>
      <c r="W2170"/>
      <c r="X2170"/>
      <c r="Y2170"/>
      <c r="Z2170"/>
      <c r="AA2170"/>
      <c r="AB2170"/>
      <c r="AC2170"/>
      <c r="AD2170"/>
      <c r="AE2170"/>
      <c r="AF2170"/>
      <c r="AG2170" t="s">
        <v>4308</v>
      </c>
      <c r="AH2170" s="115" t="s">
        <v>4308</v>
      </c>
    </row>
    <row r="2171" spans="1:35" hidden="1" x14ac:dyDescent="0.25">
      <c r="A2171" s="115">
        <v>323363</v>
      </c>
      <c r="B2171" s="115" t="s">
        <v>2516</v>
      </c>
      <c r="C2171" s="115" t="s">
        <v>377</v>
      </c>
      <c r="D2171" s="115" t="s">
        <v>1139</v>
      </c>
      <c r="E2171" s="115" t="s">
        <v>77</v>
      </c>
      <c r="F2171" s="237">
        <v>28856</v>
      </c>
      <c r="G2171" s="115" t="s">
        <v>70</v>
      </c>
      <c r="H2171" s="115" t="s">
        <v>16</v>
      </c>
      <c r="I2171" t="s">
        <v>199</v>
      </c>
      <c r="J2171" s="115" t="s">
        <v>1226</v>
      </c>
      <c r="L2171" s="115" t="s">
        <v>18</v>
      </c>
      <c r="U2171"/>
      <c r="V2171">
        <v>0</v>
      </c>
    </row>
    <row r="2172" spans="1:35" hidden="1" x14ac:dyDescent="0.25">
      <c r="A2172">
        <v>323366</v>
      </c>
      <c r="B2172" t="s">
        <v>6528</v>
      </c>
      <c r="C2172" t="s">
        <v>395</v>
      </c>
      <c r="D2172" t="s">
        <v>4837</v>
      </c>
      <c r="E2172"/>
      <c r="F2172" s="126"/>
      <c r="G2172"/>
      <c r="H2172"/>
      <c r="I2172" t="s">
        <v>129</v>
      </c>
      <c r="J2172"/>
      <c r="K2172"/>
      <c r="L2172"/>
      <c r="M2172"/>
      <c r="N2172"/>
      <c r="O2172"/>
      <c r="P2172"/>
      <c r="Q2172"/>
      <c r="U2172"/>
      <c r="V2172" t="s">
        <v>4334</v>
      </c>
      <c r="W2172"/>
      <c r="X2172"/>
      <c r="Y2172"/>
      <c r="Z2172"/>
      <c r="AA2172"/>
      <c r="AB2172"/>
      <c r="AC2172"/>
      <c r="AD2172"/>
      <c r="AE2172"/>
      <c r="AF2172"/>
      <c r="AG2172"/>
      <c r="AH2172" s="115" t="s">
        <v>4308</v>
      </c>
    </row>
    <row r="2173" spans="1:35" hidden="1" x14ac:dyDescent="0.25">
      <c r="A2173" s="115">
        <v>323369</v>
      </c>
      <c r="B2173" s="115" t="s">
        <v>1727</v>
      </c>
      <c r="C2173" s="115" t="s">
        <v>434</v>
      </c>
      <c r="D2173" s="115" t="s">
        <v>1728</v>
      </c>
      <c r="E2173" s="115" t="s">
        <v>77</v>
      </c>
      <c r="F2173" s="237">
        <v>33444</v>
      </c>
      <c r="G2173" s="115" t="s">
        <v>1729</v>
      </c>
      <c r="H2173" s="115" t="s">
        <v>16</v>
      </c>
      <c r="I2173" t="s">
        <v>199</v>
      </c>
      <c r="J2173" s="115" t="s">
        <v>15</v>
      </c>
      <c r="L2173" s="115" t="s">
        <v>18</v>
      </c>
      <c r="U2173"/>
      <c r="V2173" t="s">
        <v>4337</v>
      </c>
    </row>
    <row r="2174" spans="1:35" hidden="1" x14ac:dyDescent="0.25">
      <c r="A2174">
        <v>323372</v>
      </c>
      <c r="B2174" t="s">
        <v>6529</v>
      </c>
      <c r="C2174" t="s">
        <v>212</v>
      </c>
      <c r="D2174" t="s">
        <v>1056</v>
      </c>
      <c r="E2174"/>
      <c r="F2174" s="126"/>
      <c r="G2174"/>
      <c r="H2174"/>
      <c r="I2174" t="s">
        <v>136</v>
      </c>
      <c r="J2174"/>
      <c r="K2174"/>
      <c r="L2174"/>
      <c r="M2174"/>
      <c r="N2174"/>
      <c r="O2174"/>
      <c r="P2174"/>
      <c r="Q2174"/>
      <c r="U2174"/>
      <c r="V2174" t="s">
        <v>4335</v>
      </c>
      <c r="W2174"/>
      <c r="X2174"/>
      <c r="Y2174"/>
      <c r="Z2174"/>
      <c r="AA2174"/>
      <c r="AB2174"/>
      <c r="AC2174"/>
      <c r="AD2174"/>
      <c r="AE2174"/>
      <c r="AF2174"/>
      <c r="AG2174"/>
      <c r="AH2174" s="115" t="s">
        <v>4308</v>
      </c>
    </row>
    <row r="2175" spans="1:35" hidden="1" x14ac:dyDescent="0.25">
      <c r="A2175" s="115">
        <v>323375</v>
      </c>
      <c r="B2175" s="115" t="s">
        <v>2883</v>
      </c>
      <c r="C2175" s="115" t="s">
        <v>376</v>
      </c>
      <c r="D2175" s="115" t="s">
        <v>739</v>
      </c>
      <c r="E2175" s="115" t="s">
        <v>77</v>
      </c>
      <c r="F2175" s="237">
        <v>32159</v>
      </c>
      <c r="G2175" s="115" t="s">
        <v>393</v>
      </c>
      <c r="H2175" s="115" t="s">
        <v>16</v>
      </c>
      <c r="I2175" t="s">
        <v>199</v>
      </c>
      <c r="J2175" s="115" t="s">
        <v>1226</v>
      </c>
      <c r="L2175" s="115" t="s">
        <v>73</v>
      </c>
      <c r="U2175"/>
      <c r="V2175" t="s">
        <v>16623</v>
      </c>
    </row>
    <row r="2176" spans="1:35" hidden="1" x14ac:dyDescent="0.25">
      <c r="A2176">
        <v>323376</v>
      </c>
      <c r="B2176" t="s">
        <v>6530</v>
      </c>
      <c r="C2176" t="s">
        <v>279</v>
      </c>
      <c r="D2176" t="s">
        <v>1426</v>
      </c>
      <c r="E2176" t="s">
        <v>77</v>
      </c>
      <c r="F2176" s="126">
        <v>35079</v>
      </c>
      <c r="G2176" t="s">
        <v>18</v>
      </c>
      <c r="H2176" t="s">
        <v>19</v>
      </c>
      <c r="I2176" t="s">
        <v>136</v>
      </c>
      <c r="J2176" t="s">
        <v>1226</v>
      </c>
      <c r="K2176"/>
      <c r="L2176" t="s">
        <v>18</v>
      </c>
      <c r="M2176"/>
      <c r="N2176"/>
      <c r="O2176"/>
      <c r="P2176"/>
      <c r="Q2176"/>
      <c r="U2176"/>
      <c r="V2176" t="s">
        <v>4414</v>
      </c>
      <c r="W2176"/>
      <c r="X2176"/>
      <c r="Y2176"/>
      <c r="Z2176"/>
      <c r="AA2176"/>
      <c r="AB2176"/>
      <c r="AC2176"/>
      <c r="AD2176"/>
      <c r="AE2176" t="s">
        <v>4308</v>
      </c>
      <c r="AF2176" t="s">
        <v>4308</v>
      </c>
      <c r="AG2176" t="s">
        <v>4308</v>
      </c>
      <c r="AH2176" s="115" t="s">
        <v>4308</v>
      </c>
    </row>
    <row r="2177" spans="1:35" ht="18" hidden="1" x14ac:dyDescent="0.25">
      <c r="A2177" s="235">
        <v>323382</v>
      </c>
      <c r="B2177" s="235" t="s">
        <v>6531</v>
      </c>
      <c r="C2177" s="235" t="s">
        <v>219</v>
      </c>
      <c r="D2177" s="235" t="s">
        <v>1242</v>
      </c>
      <c r="E2177"/>
      <c r="F2177" s="126"/>
      <c r="G2177" s="236"/>
      <c r="H2177"/>
      <c r="I2177" t="s">
        <v>129</v>
      </c>
      <c r="J2177" s="236"/>
      <c r="K2177"/>
      <c r="L2177"/>
      <c r="M2177"/>
      <c r="N2177"/>
      <c r="O2177"/>
      <c r="P2177"/>
      <c r="Q2177"/>
      <c r="U2177"/>
      <c r="V2177" t="s">
        <v>4334</v>
      </c>
      <c r="W2177" s="236"/>
      <c r="X2177"/>
      <c r="Y2177"/>
      <c r="Z2177"/>
      <c r="AA2177"/>
      <c r="AB2177"/>
      <c r="AC2177"/>
      <c r="AD2177"/>
      <c r="AE2177"/>
      <c r="AF2177"/>
      <c r="AG2177"/>
      <c r="AH2177" s="115" t="s">
        <v>4308</v>
      </c>
    </row>
    <row r="2178" spans="1:35" hidden="1" x14ac:dyDescent="0.25">
      <c r="A2178" s="115">
        <v>323385</v>
      </c>
      <c r="B2178" s="115" t="s">
        <v>3497</v>
      </c>
      <c r="C2178" s="115" t="s">
        <v>227</v>
      </c>
      <c r="D2178" s="115" t="s">
        <v>3498</v>
      </c>
      <c r="E2178" s="115" t="s">
        <v>77</v>
      </c>
      <c r="F2178" s="237">
        <v>32143</v>
      </c>
      <c r="G2178" s="115" t="s">
        <v>18</v>
      </c>
      <c r="H2178" s="115" t="s">
        <v>16</v>
      </c>
      <c r="I2178" t="s">
        <v>199</v>
      </c>
      <c r="J2178" s="115" t="s">
        <v>1226</v>
      </c>
      <c r="L2178" s="115" t="s">
        <v>73</v>
      </c>
      <c r="U2178"/>
      <c r="V2178" t="s">
        <v>16623</v>
      </c>
    </row>
    <row r="2179" spans="1:35" hidden="1" x14ac:dyDescent="0.25">
      <c r="A2179">
        <v>323387</v>
      </c>
      <c r="B2179" t="s">
        <v>6532</v>
      </c>
      <c r="C2179" t="s">
        <v>533</v>
      </c>
      <c r="D2179" t="s">
        <v>1010</v>
      </c>
      <c r="E2179" t="s">
        <v>76</v>
      </c>
      <c r="F2179" s="126">
        <v>27661</v>
      </c>
      <c r="G2179" t="s">
        <v>211</v>
      </c>
      <c r="H2179" t="s">
        <v>19</v>
      </c>
      <c r="I2179" t="s">
        <v>136</v>
      </c>
      <c r="J2179" t="s">
        <v>1226</v>
      </c>
      <c r="K2179"/>
      <c r="L2179" t="s">
        <v>18</v>
      </c>
      <c r="M2179"/>
      <c r="N2179"/>
      <c r="O2179"/>
      <c r="P2179" t="s">
        <v>4312</v>
      </c>
      <c r="Q2179"/>
      <c r="U2179"/>
      <c r="V2179" t="s">
        <v>4412</v>
      </c>
      <c r="W2179"/>
      <c r="X2179"/>
      <c r="Y2179"/>
      <c r="Z2179"/>
      <c r="AA2179"/>
      <c r="AB2179"/>
      <c r="AC2179"/>
      <c r="AD2179"/>
      <c r="AE2179"/>
      <c r="AF2179"/>
      <c r="AG2179"/>
    </row>
    <row r="2180" spans="1:35" ht="18" x14ac:dyDescent="0.25">
      <c r="A2180" s="235">
        <v>323389</v>
      </c>
      <c r="B2180" s="235" t="s">
        <v>6533</v>
      </c>
      <c r="C2180" s="235" t="s">
        <v>227</v>
      </c>
      <c r="D2180" s="235" t="s">
        <v>1294</v>
      </c>
      <c r="E2180"/>
      <c r="F2180" s="126"/>
      <c r="G2180" s="236"/>
      <c r="H2180"/>
      <c r="I2180" t="s">
        <v>107</v>
      </c>
      <c r="J2180" s="236"/>
      <c r="K2180"/>
      <c r="L2180"/>
      <c r="M2180"/>
      <c r="N2180"/>
      <c r="O2180"/>
      <c r="P2180"/>
      <c r="Q2180"/>
      <c r="U2180"/>
      <c r="V2180" t="s">
        <v>4335</v>
      </c>
      <c r="W2180" s="236"/>
      <c r="X2180"/>
      <c r="Y2180"/>
      <c r="Z2180"/>
      <c r="AA2180"/>
      <c r="AB2180"/>
      <c r="AC2180"/>
      <c r="AD2180"/>
      <c r="AE2180"/>
      <c r="AF2180"/>
      <c r="AG2180"/>
      <c r="AH2180" s="115" t="s">
        <v>4308</v>
      </c>
      <c r="AI2180" s="115" t="e">
        <f>VLOOKUP(A2180,'[2]دراسات قانونية'!$A$3:$E$600,1,0)</f>
        <v>#N/A</v>
      </c>
    </row>
    <row r="2181" spans="1:35" hidden="1" x14ac:dyDescent="0.25">
      <c r="A2181">
        <v>323395</v>
      </c>
      <c r="B2181" t="s">
        <v>6534</v>
      </c>
      <c r="C2181" t="s">
        <v>1117</v>
      </c>
      <c r="D2181" t="s">
        <v>415</v>
      </c>
      <c r="E2181" t="s">
        <v>77</v>
      </c>
      <c r="F2181" s="126">
        <v>30738</v>
      </c>
      <c r="G2181" t="s">
        <v>37</v>
      </c>
      <c r="H2181" t="s">
        <v>16</v>
      </c>
      <c r="I2181" t="s">
        <v>201</v>
      </c>
      <c r="J2181" t="s">
        <v>15</v>
      </c>
      <c r="K2181"/>
      <c r="L2181" t="s">
        <v>37</v>
      </c>
      <c r="M2181"/>
      <c r="N2181"/>
      <c r="O2181"/>
      <c r="P2181"/>
      <c r="Q2181"/>
      <c r="U2181"/>
      <c r="V2181" t="s">
        <v>4335</v>
      </c>
      <c r="W2181"/>
      <c r="X2181"/>
      <c r="Y2181"/>
      <c r="Z2181"/>
      <c r="AA2181"/>
      <c r="AB2181"/>
      <c r="AC2181"/>
      <c r="AD2181"/>
      <c r="AE2181"/>
      <c r="AF2181"/>
      <c r="AG2181"/>
    </row>
    <row r="2182" spans="1:35" ht="18" hidden="1" x14ac:dyDescent="0.25">
      <c r="A2182" s="235">
        <v>323398</v>
      </c>
      <c r="B2182" s="235" t="s">
        <v>6535</v>
      </c>
      <c r="C2182" s="235" t="s">
        <v>529</v>
      </c>
      <c r="D2182" s="235" t="s">
        <v>1242</v>
      </c>
      <c r="E2182"/>
      <c r="F2182" s="126"/>
      <c r="G2182" s="236"/>
      <c r="H2182"/>
      <c r="I2182" t="s">
        <v>199</v>
      </c>
      <c r="J2182" s="236"/>
      <c r="K2182"/>
      <c r="L2182"/>
      <c r="M2182"/>
      <c r="N2182"/>
      <c r="O2182"/>
      <c r="P2182"/>
      <c r="Q2182"/>
      <c r="U2182"/>
      <c r="V2182" t="s">
        <v>4335</v>
      </c>
      <c r="W2182" s="236"/>
      <c r="X2182"/>
      <c r="Y2182"/>
      <c r="Z2182"/>
      <c r="AA2182"/>
      <c r="AB2182"/>
      <c r="AC2182"/>
      <c r="AD2182"/>
      <c r="AE2182"/>
      <c r="AF2182"/>
      <c r="AG2182"/>
      <c r="AH2182" s="115" t="s">
        <v>4308</v>
      </c>
    </row>
    <row r="2183" spans="1:35" ht="18" hidden="1" x14ac:dyDescent="0.25">
      <c r="A2183" s="235">
        <v>323400</v>
      </c>
      <c r="B2183" s="235" t="s">
        <v>6536</v>
      </c>
      <c r="C2183" s="235" t="s">
        <v>250</v>
      </c>
      <c r="D2183" s="235" t="s">
        <v>1242</v>
      </c>
      <c r="E2183"/>
      <c r="F2183" s="126"/>
      <c r="G2183" s="236"/>
      <c r="H2183"/>
      <c r="I2183" t="s">
        <v>199</v>
      </c>
      <c r="J2183" s="236"/>
      <c r="K2183"/>
      <c r="L2183"/>
      <c r="M2183"/>
      <c r="N2183"/>
      <c r="O2183"/>
      <c r="P2183"/>
      <c r="Q2183"/>
      <c r="U2183"/>
      <c r="V2183">
        <v>0</v>
      </c>
      <c r="W2183" s="236"/>
      <c r="X2183"/>
      <c r="Y2183"/>
      <c r="Z2183"/>
      <c r="AA2183"/>
      <c r="AB2183"/>
      <c r="AC2183"/>
      <c r="AD2183"/>
      <c r="AE2183"/>
      <c r="AF2183"/>
      <c r="AG2183"/>
      <c r="AH2183" s="115" t="s">
        <v>4308</v>
      </c>
    </row>
    <row r="2184" spans="1:35" hidden="1" x14ac:dyDescent="0.25">
      <c r="A2184" s="115">
        <v>323402</v>
      </c>
      <c r="B2184" s="115" t="s">
        <v>3499</v>
      </c>
      <c r="C2184" s="115" t="s">
        <v>868</v>
      </c>
      <c r="D2184" s="115" t="s">
        <v>1111</v>
      </c>
      <c r="E2184" s="115" t="s">
        <v>77</v>
      </c>
      <c r="F2184" s="237">
        <v>34793</v>
      </c>
      <c r="G2184" s="115" t="s">
        <v>18</v>
      </c>
      <c r="H2184" s="115" t="s">
        <v>16</v>
      </c>
      <c r="I2184" t="s">
        <v>199</v>
      </c>
      <c r="J2184" s="115" t="s">
        <v>1263</v>
      </c>
      <c r="L2184" s="115" t="s">
        <v>18</v>
      </c>
      <c r="U2184"/>
      <c r="V2184" t="s">
        <v>16623</v>
      </c>
    </row>
    <row r="2185" spans="1:35" hidden="1" x14ac:dyDescent="0.25">
      <c r="A2185">
        <v>323409</v>
      </c>
      <c r="B2185" t="s">
        <v>6537</v>
      </c>
      <c r="C2185" t="s">
        <v>581</v>
      </c>
      <c r="D2185" t="s">
        <v>850</v>
      </c>
      <c r="E2185" t="s">
        <v>77</v>
      </c>
      <c r="F2185" s="126">
        <v>34191</v>
      </c>
      <c r="G2185" t="s">
        <v>18</v>
      </c>
      <c r="H2185" t="s">
        <v>16</v>
      </c>
      <c r="I2185" t="s">
        <v>136</v>
      </c>
      <c r="J2185" t="s">
        <v>1226</v>
      </c>
      <c r="K2185"/>
      <c r="L2185" t="s">
        <v>18</v>
      </c>
      <c r="M2185"/>
      <c r="N2185"/>
      <c r="O2185"/>
      <c r="P2185"/>
      <c r="Q2185"/>
      <c r="U2185"/>
      <c r="V2185" t="s">
        <v>4335</v>
      </c>
      <c r="W2185"/>
      <c r="X2185"/>
      <c r="Y2185"/>
      <c r="Z2185"/>
      <c r="AA2185"/>
      <c r="AB2185"/>
      <c r="AC2185"/>
      <c r="AD2185"/>
      <c r="AE2185"/>
      <c r="AF2185"/>
      <c r="AG2185"/>
      <c r="AH2185" s="115" t="s">
        <v>4308</v>
      </c>
    </row>
    <row r="2186" spans="1:35" hidden="1" x14ac:dyDescent="0.25">
      <c r="A2186">
        <v>323412</v>
      </c>
      <c r="B2186" t="s">
        <v>6538</v>
      </c>
      <c r="C2186" t="s">
        <v>295</v>
      </c>
      <c r="D2186" t="s">
        <v>701</v>
      </c>
      <c r="E2186" t="s">
        <v>77</v>
      </c>
      <c r="F2186" s="126">
        <v>34366</v>
      </c>
      <c r="G2186" t="s">
        <v>506</v>
      </c>
      <c r="H2186" t="s">
        <v>16</v>
      </c>
      <c r="I2186" t="s">
        <v>136</v>
      </c>
      <c r="J2186" t="s">
        <v>1226</v>
      </c>
      <c r="K2186"/>
      <c r="L2186" t="s">
        <v>18</v>
      </c>
      <c r="M2186"/>
      <c r="N2186"/>
      <c r="O2186"/>
      <c r="P2186"/>
      <c r="Q2186"/>
      <c r="U2186"/>
      <c r="V2186" t="s">
        <v>4337</v>
      </c>
      <c r="W2186"/>
      <c r="X2186"/>
      <c r="Y2186"/>
      <c r="Z2186"/>
      <c r="AA2186"/>
      <c r="AB2186"/>
      <c r="AC2186"/>
      <c r="AD2186"/>
      <c r="AE2186"/>
      <c r="AF2186"/>
      <c r="AG2186"/>
    </row>
    <row r="2187" spans="1:35" ht="18" hidden="1" x14ac:dyDescent="0.25">
      <c r="A2187" s="235">
        <v>323417</v>
      </c>
      <c r="B2187" s="235" t="s">
        <v>6539</v>
      </c>
      <c r="C2187" s="235" t="s">
        <v>264</v>
      </c>
      <c r="D2187" s="235" t="s">
        <v>1242</v>
      </c>
      <c r="E2187"/>
      <c r="F2187" s="126"/>
      <c r="G2187" s="236"/>
      <c r="H2187"/>
      <c r="I2187" t="s">
        <v>129</v>
      </c>
      <c r="J2187" s="236"/>
      <c r="K2187"/>
      <c r="L2187"/>
      <c r="M2187"/>
      <c r="N2187"/>
      <c r="O2187"/>
      <c r="P2187"/>
      <c r="Q2187"/>
      <c r="U2187"/>
      <c r="V2187" t="s">
        <v>4335</v>
      </c>
      <c r="W2187" s="236"/>
      <c r="X2187"/>
      <c r="Y2187"/>
      <c r="Z2187"/>
      <c r="AA2187"/>
      <c r="AB2187"/>
      <c r="AC2187"/>
      <c r="AD2187"/>
      <c r="AE2187"/>
      <c r="AF2187"/>
      <c r="AG2187"/>
      <c r="AH2187" s="115" t="s">
        <v>4308</v>
      </c>
    </row>
    <row r="2188" spans="1:35" hidden="1" x14ac:dyDescent="0.25">
      <c r="A2188">
        <v>323418</v>
      </c>
      <c r="B2188" t="s">
        <v>6540</v>
      </c>
      <c r="C2188" t="s">
        <v>227</v>
      </c>
      <c r="D2188" t="s">
        <v>1987</v>
      </c>
      <c r="E2188" t="s">
        <v>77</v>
      </c>
      <c r="F2188" s="126">
        <v>34969</v>
      </c>
      <c r="G2188" t="s">
        <v>6541</v>
      </c>
      <c r="H2188" t="s">
        <v>16</v>
      </c>
      <c r="I2188" t="s">
        <v>136</v>
      </c>
      <c r="J2188"/>
      <c r="K2188"/>
      <c r="L2188"/>
      <c r="M2188"/>
      <c r="N2188"/>
      <c r="O2188"/>
      <c r="P2188"/>
      <c r="Q2188"/>
      <c r="U2188"/>
      <c r="V2188" t="s">
        <v>4412</v>
      </c>
      <c r="W2188"/>
      <c r="X2188"/>
      <c r="Y2188"/>
      <c r="Z2188"/>
      <c r="AA2188"/>
      <c r="AB2188" t="s">
        <v>4308</v>
      </c>
      <c r="AC2188" t="s">
        <v>4308</v>
      </c>
      <c r="AD2188" t="s">
        <v>4308</v>
      </c>
      <c r="AE2188" t="s">
        <v>4308</v>
      </c>
      <c r="AF2188" t="s">
        <v>4308</v>
      </c>
      <c r="AG2188" t="s">
        <v>4308</v>
      </c>
      <c r="AH2188" s="115" t="s">
        <v>4308</v>
      </c>
    </row>
    <row r="2189" spans="1:35" ht="18" hidden="1" x14ac:dyDescent="0.25">
      <c r="A2189" s="235">
        <v>323422</v>
      </c>
      <c r="B2189" s="235" t="s">
        <v>6542</v>
      </c>
      <c r="C2189" s="235" t="s">
        <v>439</v>
      </c>
      <c r="D2189" s="235" t="s">
        <v>1242</v>
      </c>
      <c r="E2189"/>
      <c r="F2189" s="126"/>
      <c r="G2189" s="236"/>
      <c r="H2189"/>
      <c r="I2189" t="s">
        <v>129</v>
      </c>
      <c r="J2189" s="236"/>
      <c r="K2189"/>
      <c r="L2189"/>
      <c r="M2189"/>
      <c r="N2189"/>
      <c r="O2189"/>
      <c r="P2189"/>
      <c r="Q2189"/>
      <c r="U2189"/>
      <c r="V2189" t="s">
        <v>4335</v>
      </c>
      <c r="W2189" s="236"/>
      <c r="X2189"/>
      <c r="Y2189"/>
      <c r="Z2189"/>
      <c r="AA2189"/>
      <c r="AB2189"/>
      <c r="AC2189"/>
      <c r="AD2189"/>
      <c r="AE2189"/>
      <c r="AF2189"/>
      <c r="AG2189"/>
      <c r="AH2189" s="115" t="s">
        <v>4308</v>
      </c>
    </row>
    <row r="2190" spans="1:35" ht="18" hidden="1" x14ac:dyDescent="0.25">
      <c r="A2190" s="235">
        <v>323424</v>
      </c>
      <c r="B2190" s="235" t="s">
        <v>6543</v>
      </c>
      <c r="C2190" s="235" t="s">
        <v>1000</v>
      </c>
      <c r="D2190" s="235" t="s">
        <v>1242</v>
      </c>
      <c r="E2190"/>
      <c r="F2190" s="126"/>
      <c r="G2190" s="236"/>
      <c r="H2190"/>
      <c r="I2190" t="s">
        <v>136</v>
      </c>
      <c r="J2190" s="236"/>
      <c r="K2190"/>
      <c r="L2190"/>
      <c r="M2190"/>
      <c r="N2190"/>
      <c r="O2190"/>
      <c r="P2190"/>
      <c r="Q2190"/>
      <c r="U2190"/>
      <c r="V2190" t="s">
        <v>4334</v>
      </c>
      <c r="W2190" s="236"/>
      <c r="X2190"/>
      <c r="Y2190"/>
      <c r="Z2190"/>
      <c r="AA2190"/>
      <c r="AB2190"/>
      <c r="AC2190"/>
      <c r="AD2190"/>
      <c r="AE2190"/>
      <c r="AF2190"/>
      <c r="AG2190"/>
      <c r="AH2190" s="115" t="s">
        <v>4308</v>
      </c>
    </row>
    <row r="2191" spans="1:35" ht="18" hidden="1" x14ac:dyDescent="0.25">
      <c r="A2191" s="235">
        <v>323429</v>
      </c>
      <c r="B2191" s="235" t="s">
        <v>6544</v>
      </c>
      <c r="C2191" s="235" t="s">
        <v>250</v>
      </c>
      <c r="D2191" s="235" t="s">
        <v>1242</v>
      </c>
      <c r="E2191"/>
      <c r="F2191" s="126"/>
      <c r="G2191" s="236"/>
      <c r="H2191"/>
      <c r="I2191" t="s">
        <v>199</v>
      </c>
      <c r="J2191" s="236"/>
      <c r="K2191"/>
      <c r="L2191"/>
      <c r="M2191"/>
      <c r="N2191"/>
      <c r="O2191"/>
      <c r="P2191"/>
      <c r="Q2191"/>
      <c r="U2191"/>
      <c r="V2191">
        <v>0</v>
      </c>
      <c r="W2191" s="236"/>
      <c r="X2191"/>
      <c r="Y2191"/>
      <c r="Z2191"/>
      <c r="AA2191"/>
      <c r="AB2191"/>
      <c r="AC2191"/>
      <c r="AD2191"/>
      <c r="AE2191"/>
      <c r="AF2191"/>
      <c r="AG2191"/>
      <c r="AH2191" s="115" t="s">
        <v>4308</v>
      </c>
    </row>
    <row r="2192" spans="1:35" ht="18" hidden="1" x14ac:dyDescent="0.25">
      <c r="A2192" s="235">
        <v>323431</v>
      </c>
      <c r="B2192" s="235" t="s">
        <v>6545</v>
      </c>
      <c r="C2192" s="235" t="s">
        <v>6546</v>
      </c>
      <c r="D2192" s="235" t="s">
        <v>1242</v>
      </c>
      <c r="E2192"/>
      <c r="F2192" s="126"/>
      <c r="G2192" s="236"/>
      <c r="H2192"/>
      <c r="I2192" t="s">
        <v>199</v>
      </c>
      <c r="J2192" s="236"/>
      <c r="K2192"/>
      <c r="L2192"/>
      <c r="M2192"/>
      <c r="N2192"/>
      <c r="O2192"/>
      <c r="P2192"/>
      <c r="Q2192"/>
      <c r="U2192"/>
      <c r="V2192" t="s">
        <v>4334</v>
      </c>
      <c r="W2192" s="236"/>
      <c r="X2192"/>
      <c r="Y2192"/>
      <c r="Z2192"/>
      <c r="AA2192"/>
      <c r="AB2192"/>
      <c r="AC2192"/>
      <c r="AD2192"/>
      <c r="AE2192"/>
      <c r="AF2192"/>
      <c r="AG2192"/>
      <c r="AH2192" s="115" t="s">
        <v>4308</v>
      </c>
    </row>
    <row r="2193" spans="1:35" ht="18" hidden="1" x14ac:dyDescent="0.25">
      <c r="A2193" s="235">
        <v>323432</v>
      </c>
      <c r="B2193" s="235" t="s">
        <v>6547</v>
      </c>
      <c r="C2193" s="235" t="s">
        <v>4776</v>
      </c>
      <c r="D2193" s="235" t="s">
        <v>1242</v>
      </c>
      <c r="E2193"/>
      <c r="F2193" s="126"/>
      <c r="G2193" s="236"/>
      <c r="H2193"/>
      <c r="I2193" t="s">
        <v>199</v>
      </c>
      <c r="J2193" s="236"/>
      <c r="K2193"/>
      <c r="L2193"/>
      <c r="M2193"/>
      <c r="N2193"/>
      <c r="O2193"/>
      <c r="P2193"/>
      <c r="Q2193"/>
      <c r="U2193"/>
      <c r="V2193">
        <v>0</v>
      </c>
      <c r="W2193" s="236"/>
      <c r="X2193"/>
      <c r="Y2193"/>
      <c r="Z2193"/>
      <c r="AA2193"/>
      <c r="AB2193"/>
      <c r="AC2193"/>
      <c r="AD2193"/>
      <c r="AE2193"/>
      <c r="AF2193"/>
      <c r="AG2193"/>
      <c r="AH2193" s="115" t="s">
        <v>4308</v>
      </c>
    </row>
    <row r="2194" spans="1:35" hidden="1" x14ac:dyDescent="0.25">
      <c r="A2194">
        <v>323437</v>
      </c>
      <c r="B2194" t="s">
        <v>6548</v>
      </c>
      <c r="C2194" t="s">
        <v>529</v>
      </c>
      <c r="D2194" t="s">
        <v>4706</v>
      </c>
      <c r="E2194" t="s">
        <v>77</v>
      </c>
      <c r="F2194" s="126">
        <v>31048</v>
      </c>
      <c r="G2194" t="s">
        <v>18</v>
      </c>
      <c r="H2194" t="s">
        <v>16</v>
      </c>
      <c r="I2194" t="s">
        <v>136</v>
      </c>
      <c r="J2194" t="s">
        <v>1226</v>
      </c>
      <c r="K2194"/>
      <c r="L2194" t="s">
        <v>73</v>
      </c>
      <c r="M2194"/>
      <c r="N2194"/>
      <c r="O2194"/>
      <c r="P2194"/>
      <c r="Q2194"/>
      <c r="U2194"/>
      <c r="V2194" t="s">
        <v>4337</v>
      </c>
      <c r="W2194"/>
      <c r="X2194"/>
      <c r="Y2194"/>
      <c r="Z2194"/>
      <c r="AA2194"/>
      <c r="AB2194"/>
      <c r="AC2194"/>
      <c r="AD2194"/>
      <c r="AE2194"/>
      <c r="AF2194"/>
      <c r="AG2194"/>
      <c r="AH2194" s="115" t="s">
        <v>4308</v>
      </c>
    </row>
    <row r="2195" spans="1:35" ht="18" hidden="1" x14ac:dyDescent="0.25">
      <c r="A2195" s="235">
        <v>323438</v>
      </c>
      <c r="B2195" s="235" t="s">
        <v>6549</v>
      </c>
      <c r="C2195" s="235" t="s">
        <v>250</v>
      </c>
      <c r="D2195" s="235" t="s">
        <v>832</v>
      </c>
      <c r="E2195"/>
      <c r="F2195" s="126"/>
      <c r="G2195" s="236"/>
      <c r="H2195"/>
      <c r="I2195" t="s">
        <v>199</v>
      </c>
      <c r="J2195" s="236"/>
      <c r="K2195"/>
      <c r="L2195"/>
      <c r="M2195"/>
      <c r="N2195"/>
      <c r="O2195"/>
      <c r="P2195"/>
      <c r="Q2195"/>
      <c r="U2195"/>
      <c r="V2195" t="s">
        <v>4329</v>
      </c>
      <c r="W2195" s="236"/>
      <c r="X2195"/>
      <c r="Y2195"/>
      <c r="Z2195"/>
      <c r="AA2195"/>
      <c r="AB2195"/>
      <c r="AC2195"/>
      <c r="AD2195"/>
      <c r="AE2195"/>
      <c r="AF2195"/>
      <c r="AG2195"/>
      <c r="AH2195" s="115" t="s">
        <v>4308</v>
      </c>
    </row>
    <row r="2196" spans="1:35" hidden="1" x14ac:dyDescent="0.25">
      <c r="A2196" s="115">
        <v>323452</v>
      </c>
      <c r="B2196" s="115" t="s">
        <v>4009</v>
      </c>
      <c r="C2196" s="115" t="s">
        <v>394</v>
      </c>
      <c r="D2196" s="115" t="s">
        <v>232</v>
      </c>
      <c r="E2196" s="115" t="s">
        <v>76</v>
      </c>
      <c r="F2196" s="237">
        <v>34358</v>
      </c>
      <c r="G2196" s="115" t="s">
        <v>211</v>
      </c>
      <c r="H2196" s="115" t="s">
        <v>16</v>
      </c>
      <c r="I2196" t="s">
        <v>199</v>
      </c>
      <c r="J2196" s="115" t="s">
        <v>1226</v>
      </c>
      <c r="L2196" s="115" t="s">
        <v>18</v>
      </c>
      <c r="U2196"/>
      <c r="V2196">
        <v>0</v>
      </c>
    </row>
    <row r="2197" spans="1:35" hidden="1" x14ac:dyDescent="0.25">
      <c r="A2197">
        <v>323455</v>
      </c>
      <c r="B2197" t="s">
        <v>6550</v>
      </c>
      <c r="C2197" t="s">
        <v>664</v>
      </c>
      <c r="D2197" t="s">
        <v>521</v>
      </c>
      <c r="E2197" t="s">
        <v>77</v>
      </c>
      <c r="F2197" s="126">
        <v>34964</v>
      </c>
      <c r="G2197" t="s">
        <v>211</v>
      </c>
      <c r="H2197" t="s">
        <v>16</v>
      </c>
      <c r="I2197" t="s">
        <v>136</v>
      </c>
      <c r="J2197" t="s">
        <v>1226</v>
      </c>
      <c r="K2197"/>
      <c r="L2197" t="s">
        <v>18</v>
      </c>
      <c r="M2197"/>
      <c r="N2197"/>
      <c r="O2197"/>
      <c r="P2197"/>
      <c r="Q2197"/>
      <c r="U2197"/>
      <c r="V2197" t="s">
        <v>16623</v>
      </c>
      <c r="W2197"/>
      <c r="X2197"/>
      <c r="Y2197"/>
      <c r="Z2197"/>
      <c r="AA2197"/>
      <c r="AB2197"/>
      <c r="AC2197"/>
      <c r="AD2197"/>
      <c r="AE2197" t="s">
        <v>4308</v>
      </c>
      <c r="AF2197" t="s">
        <v>4308</v>
      </c>
      <c r="AG2197" t="s">
        <v>4308</v>
      </c>
      <c r="AH2197" s="115" t="s">
        <v>4308</v>
      </c>
    </row>
    <row r="2198" spans="1:35" ht="18" hidden="1" x14ac:dyDescent="0.25">
      <c r="A2198" s="235">
        <v>323457</v>
      </c>
      <c r="B2198" s="235" t="s">
        <v>6551</v>
      </c>
      <c r="C2198" s="235" t="s">
        <v>6552</v>
      </c>
      <c r="D2198" s="235" t="s">
        <v>381</v>
      </c>
      <c r="E2198"/>
      <c r="F2198" s="126"/>
      <c r="G2198" s="236"/>
      <c r="H2198"/>
      <c r="I2198" t="s">
        <v>136</v>
      </c>
      <c r="J2198" s="236"/>
      <c r="K2198"/>
      <c r="L2198"/>
      <c r="M2198"/>
      <c r="N2198"/>
      <c r="O2198"/>
      <c r="P2198"/>
      <c r="Q2198"/>
      <c r="U2198"/>
      <c r="V2198" t="s">
        <v>4335</v>
      </c>
      <c r="W2198" s="236"/>
      <c r="X2198"/>
      <c r="Y2198"/>
      <c r="Z2198"/>
      <c r="AA2198"/>
      <c r="AB2198"/>
      <c r="AC2198"/>
      <c r="AD2198"/>
      <c r="AE2198"/>
      <c r="AF2198"/>
      <c r="AG2198"/>
      <c r="AH2198" s="115" t="s">
        <v>4308</v>
      </c>
    </row>
    <row r="2199" spans="1:35" ht="18" hidden="1" x14ac:dyDescent="0.25">
      <c r="A2199" s="235">
        <v>323468</v>
      </c>
      <c r="B2199" s="235" t="s">
        <v>6553</v>
      </c>
      <c r="C2199" s="235" t="s">
        <v>489</v>
      </c>
      <c r="D2199" s="235" t="s">
        <v>1242</v>
      </c>
      <c r="E2199"/>
      <c r="F2199" s="126"/>
      <c r="G2199" s="236"/>
      <c r="H2199"/>
      <c r="I2199" t="s">
        <v>199</v>
      </c>
      <c r="J2199" s="236"/>
      <c r="K2199"/>
      <c r="L2199"/>
      <c r="M2199"/>
      <c r="N2199"/>
      <c r="O2199"/>
      <c r="P2199"/>
      <c r="Q2199"/>
      <c r="U2199"/>
      <c r="V2199" t="s">
        <v>4414</v>
      </c>
      <c r="W2199" s="236"/>
      <c r="X2199"/>
      <c r="Y2199"/>
      <c r="Z2199"/>
      <c r="AA2199"/>
      <c r="AB2199"/>
      <c r="AC2199"/>
      <c r="AD2199"/>
      <c r="AE2199"/>
      <c r="AF2199"/>
      <c r="AG2199"/>
      <c r="AH2199" s="115" t="s">
        <v>4308</v>
      </c>
    </row>
    <row r="2200" spans="1:35" ht="18" hidden="1" x14ac:dyDescent="0.25">
      <c r="A2200" s="235">
        <v>323492</v>
      </c>
      <c r="B2200" s="235" t="s">
        <v>6554</v>
      </c>
      <c r="C2200" s="235" t="s">
        <v>332</v>
      </c>
      <c r="D2200" s="235" t="s">
        <v>1242</v>
      </c>
      <c r="E2200"/>
      <c r="F2200" s="126"/>
      <c r="G2200" s="236"/>
      <c r="H2200"/>
      <c r="I2200" t="s">
        <v>136</v>
      </c>
      <c r="J2200" s="236"/>
      <c r="K2200"/>
      <c r="L2200"/>
      <c r="M2200"/>
      <c r="N2200"/>
      <c r="O2200"/>
      <c r="P2200"/>
      <c r="Q2200"/>
      <c r="U2200"/>
      <c r="V2200" t="s">
        <v>4335</v>
      </c>
      <c r="W2200" s="236"/>
      <c r="X2200"/>
      <c r="Y2200"/>
      <c r="Z2200"/>
      <c r="AA2200"/>
      <c r="AB2200"/>
      <c r="AC2200"/>
      <c r="AD2200"/>
      <c r="AE2200"/>
      <c r="AF2200"/>
      <c r="AG2200"/>
      <c r="AH2200" s="115" t="s">
        <v>4308</v>
      </c>
    </row>
    <row r="2201" spans="1:35" hidden="1" x14ac:dyDescent="0.25">
      <c r="A2201" s="115">
        <v>323493</v>
      </c>
      <c r="B2201" s="115" t="s">
        <v>2239</v>
      </c>
      <c r="C2201" s="115" t="s">
        <v>227</v>
      </c>
      <c r="D2201" s="115" t="s">
        <v>914</v>
      </c>
      <c r="E2201" s="115" t="s">
        <v>77</v>
      </c>
      <c r="F2201" s="237">
        <v>27827</v>
      </c>
      <c r="G2201" s="115" t="s">
        <v>225</v>
      </c>
      <c r="H2201" s="115" t="s">
        <v>16</v>
      </c>
      <c r="I2201" t="s">
        <v>199</v>
      </c>
      <c r="J2201" s="115" t="s">
        <v>1226</v>
      </c>
      <c r="L2201" s="115" t="s">
        <v>30</v>
      </c>
      <c r="U2201"/>
      <c r="V2201">
        <v>0</v>
      </c>
    </row>
    <row r="2202" spans="1:35" ht="18" hidden="1" x14ac:dyDescent="0.25">
      <c r="A2202" s="235">
        <v>323496</v>
      </c>
      <c r="B2202" s="235" t="s">
        <v>6555</v>
      </c>
      <c r="C2202" s="235" t="s">
        <v>1479</v>
      </c>
      <c r="D2202" s="235" t="s">
        <v>6556</v>
      </c>
      <c r="E2202"/>
      <c r="F2202" s="126"/>
      <c r="G2202" s="236"/>
      <c r="H2202"/>
      <c r="I2202" t="s">
        <v>199</v>
      </c>
      <c r="J2202" s="236"/>
      <c r="K2202"/>
      <c r="L2202"/>
      <c r="M2202"/>
      <c r="N2202"/>
      <c r="O2202"/>
      <c r="P2202"/>
      <c r="Q2202"/>
      <c r="U2202"/>
      <c r="V2202">
        <v>0</v>
      </c>
      <c r="W2202" s="236"/>
      <c r="X2202"/>
      <c r="Y2202"/>
      <c r="Z2202"/>
      <c r="AA2202"/>
      <c r="AB2202"/>
      <c r="AC2202"/>
      <c r="AD2202"/>
      <c r="AE2202"/>
      <c r="AF2202"/>
      <c r="AG2202"/>
      <c r="AH2202" s="115" t="s">
        <v>4308</v>
      </c>
    </row>
    <row r="2203" spans="1:35" ht="18" x14ac:dyDescent="0.25">
      <c r="A2203" s="235">
        <v>323497</v>
      </c>
      <c r="B2203" s="235" t="s">
        <v>6557</v>
      </c>
      <c r="C2203" s="235" t="s">
        <v>244</v>
      </c>
      <c r="D2203" s="235" t="s">
        <v>1242</v>
      </c>
      <c r="E2203"/>
      <c r="F2203" s="126"/>
      <c r="G2203" s="236"/>
      <c r="H2203"/>
      <c r="I2203" t="s">
        <v>107</v>
      </c>
      <c r="J2203" s="236"/>
      <c r="K2203"/>
      <c r="L2203"/>
      <c r="M2203"/>
      <c r="N2203"/>
      <c r="O2203"/>
      <c r="P2203"/>
      <c r="Q2203"/>
      <c r="U2203"/>
      <c r="V2203" t="s">
        <v>4335</v>
      </c>
      <c r="W2203" s="236"/>
      <c r="X2203"/>
      <c r="Y2203"/>
      <c r="Z2203"/>
      <c r="AA2203"/>
      <c r="AB2203"/>
      <c r="AC2203"/>
      <c r="AD2203"/>
      <c r="AE2203"/>
      <c r="AF2203"/>
      <c r="AG2203"/>
      <c r="AH2203" s="115" t="s">
        <v>4308</v>
      </c>
      <c r="AI2203" s="115" t="e">
        <f>VLOOKUP(A2203,'[2]دراسات قانونية'!$A$3:$E$600,1,0)</f>
        <v>#N/A</v>
      </c>
    </row>
    <row r="2204" spans="1:35" ht="18" x14ac:dyDescent="0.25">
      <c r="A2204" s="235">
        <v>323500</v>
      </c>
      <c r="B2204" s="235" t="s">
        <v>6558</v>
      </c>
      <c r="C2204" s="235" t="s">
        <v>868</v>
      </c>
      <c r="D2204" s="235" t="s">
        <v>532</v>
      </c>
      <c r="E2204"/>
      <c r="F2204" s="126"/>
      <c r="G2204" s="236"/>
      <c r="H2204"/>
      <c r="I2204" t="s">
        <v>107</v>
      </c>
      <c r="J2204" s="236"/>
      <c r="K2204"/>
      <c r="L2204"/>
      <c r="M2204"/>
      <c r="N2204"/>
      <c r="O2204"/>
      <c r="P2204"/>
      <c r="Q2204"/>
      <c r="U2204"/>
      <c r="V2204" t="s">
        <v>4335</v>
      </c>
      <c r="W2204" s="236"/>
      <c r="X2204"/>
      <c r="Y2204"/>
      <c r="Z2204"/>
      <c r="AA2204"/>
      <c r="AB2204"/>
      <c r="AC2204"/>
      <c r="AD2204"/>
      <c r="AE2204"/>
      <c r="AF2204"/>
      <c r="AG2204"/>
      <c r="AH2204" s="115" t="s">
        <v>4308</v>
      </c>
      <c r="AI2204" s="115" t="e">
        <f>VLOOKUP(A2204,'[2]دراسات قانونية'!$A$3:$E$600,1,0)</f>
        <v>#N/A</v>
      </c>
    </row>
    <row r="2205" spans="1:35" ht="18" hidden="1" x14ac:dyDescent="0.25">
      <c r="A2205" s="235">
        <v>323504</v>
      </c>
      <c r="B2205" s="235" t="s">
        <v>6559</v>
      </c>
      <c r="C2205" s="235" t="s">
        <v>212</v>
      </c>
      <c r="D2205" s="235" t="s">
        <v>1242</v>
      </c>
      <c r="E2205"/>
      <c r="F2205" s="126"/>
      <c r="G2205" s="236"/>
      <c r="H2205"/>
      <c r="I2205" t="s">
        <v>136</v>
      </c>
      <c r="J2205" s="236"/>
      <c r="K2205"/>
      <c r="L2205"/>
      <c r="M2205"/>
      <c r="N2205"/>
      <c r="O2205"/>
      <c r="P2205"/>
      <c r="Q2205"/>
      <c r="U2205"/>
      <c r="V2205" t="s">
        <v>4334</v>
      </c>
      <c r="W2205" s="236"/>
      <c r="X2205"/>
      <c r="Y2205"/>
      <c r="Z2205"/>
      <c r="AA2205"/>
      <c r="AB2205"/>
      <c r="AC2205"/>
      <c r="AD2205"/>
      <c r="AE2205"/>
      <c r="AF2205"/>
      <c r="AG2205"/>
      <c r="AH2205" s="115" t="s">
        <v>4308</v>
      </c>
    </row>
    <row r="2206" spans="1:35" ht="18" hidden="1" x14ac:dyDescent="0.25">
      <c r="A2206" s="235">
        <v>323509</v>
      </c>
      <c r="B2206" s="235" t="s">
        <v>6560</v>
      </c>
      <c r="C2206" s="235" t="s">
        <v>221</v>
      </c>
      <c r="D2206" s="235" t="s">
        <v>1242</v>
      </c>
      <c r="E2206"/>
      <c r="F2206" s="126"/>
      <c r="G2206" s="236"/>
      <c r="H2206"/>
      <c r="I2206" t="s">
        <v>136</v>
      </c>
      <c r="J2206" s="236"/>
      <c r="K2206"/>
      <c r="L2206"/>
      <c r="M2206"/>
      <c r="N2206"/>
      <c r="O2206"/>
      <c r="P2206"/>
      <c r="Q2206"/>
      <c r="U2206"/>
      <c r="V2206" t="s">
        <v>4335</v>
      </c>
      <c r="W2206" s="236"/>
      <c r="X2206"/>
      <c r="Y2206"/>
      <c r="Z2206"/>
      <c r="AA2206"/>
      <c r="AB2206"/>
      <c r="AC2206"/>
      <c r="AD2206"/>
      <c r="AE2206"/>
      <c r="AF2206"/>
      <c r="AG2206"/>
      <c r="AH2206" s="115" t="s">
        <v>4308</v>
      </c>
    </row>
    <row r="2207" spans="1:35" hidden="1" x14ac:dyDescent="0.25">
      <c r="A2207">
        <v>323515</v>
      </c>
      <c r="B2207" t="s">
        <v>6561</v>
      </c>
      <c r="C2207" t="s">
        <v>721</v>
      </c>
      <c r="D2207" t="s">
        <v>6562</v>
      </c>
      <c r="E2207"/>
      <c r="F2207" s="126"/>
      <c r="G2207"/>
      <c r="H2207"/>
      <c r="I2207" t="s">
        <v>129</v>
      </c>
      <c r="J2207"/>
      <c r="K2207"/>
      <c r="L2207"/>
      <c r="M2207"/>
      <c r="N2207"/>
      <c r="O2207"/>
      <c r="P2207"/>
      <c r="Q2207"/>
      <c r="U2207"/>
      <c r="V2207" t="s">
        <v>4339</v>
      </c>
      <c r="W2207"/>
      <c r="X2207"/>
      <c r="Y2207"/>
      <c r="Z2207"/>
      <c r="AA2207"/>
      <c r="AB2207"/>
      <c r="AC2207"/>
      <c r="AD2207"/>
      <c r="AE2207"/>
      <c r="AF2207"/>
      <c r="AG2207"/>
      <c r="AH2207" s="115" t="s">
        <v>4308</v>
      </c>
    </row>
    <row r="2208" spans="1:35" ht="18" hidden="1" x14ac:dyDescent="0.25">
      <c r="A2208" s="235">
        <v>323521</v>
      </c>
      <c r="B2208" s="235" t="s">
        <v>6563</v>
      </c>
      <c r="C2208" s="235" t="s">
        <v>212</v>
      </c>
      <c r="D2208" s="235" t="s">
        <v>1294</v>
      </c>
      <c r="E2208"/>
      <c r="F2208" s="126"/>
      <c r="G2208" s="236"/>
      <c r="H2208"/>
      <c r="I2208" t="s">
        <v>129</v>
      </c>
      <c r="J2208" s="236"/>
      <c r="K2208"/>
      <c r="L2208"/>
      <c r="M2208"/>
      <c r="N2208"/>
      <c r="O2208"/>
      <c r="P2208"/>
      <c r="Q2208"/>
      <c r="U2208"/>
      <c r="V2208" t="s">
        <v>4337</v>
      </c>
      <c r="W2208" s="236"/>
      <c r="X2208"/>
      <c r="Y2208"/>
      <c r="Z2208"/>
      <c r="AA2208"/>
      <c r="AB2208"/>
      <c r="AC2208"/>
      <c r="AD2208"/>
      <c r="AE2208"/>
      <c r="AF2208"/>
      <c r="AG2208"/>
      <c r="AH2208" s="115" t="s">
        <v>4308</v>
      </c>
    </row>
    <row r="2209" spans="1:35" ht="18" hidden="1" x14ac:dyDescent="0.25">
      <c r="A2209" s="235">
        <v>323526</v>
      </c>
      <c r="B2209" s="235" t="s">
        <v>6564</v>
      </c>
      <c r="C2209" s="235" t="s">
        <v>4530</v>
      </c>
      <c r="D2209" s="235" t="s">
        <v>1242</v>
      </c>
      <c r="E2209"/>
      <c r="F2209" s="126"/>
      <c r="G2209" s="236"/>
      <c r="H2209"/>
      <c r="I2209" t="s">
        <v>136</v>
      </c>
      <c r="J2209" s="236"/>
      <c r="K2209"/>
      <c r="L2209"/>
      <c r="M2209"/>
      <c r="N2209"/>
      <c r="O2209"/>
      <c r="P2209"/>
      <c r="Q2209"/>
      <c r="U2209"/>
      <c r="V2209" t="s">
        <v>4335</v>
      </c>
      <c r="W2209" s="236"/>
      <c r="X2209"/>
      <c r="Y2209"/>
      <c r="Z2209"/>
      <c r="AA2209"/>
      <c r="AB2209"/>
      <c r="AC2209"/>
      <c r="AD2209"/>
      <c r="AE2209"/>
      <c r="AF2209"/>
      <c r="AG2209"/>
      <c r="AH2209" s="115" t="s">
        <v>4308</v>
      </c>
    </row>
    <row r="2210" spans="1:35" hidden="1" x14ac:dyDescent="0.25">
      <c r="A2210">
        <v>323531</v>
      </c>
      <c r="B2210" t="s">
        <v>6565</v>
      </c>
      <c r="C2210" t="s">
        <v>227</v>
      </c>
      <c r="D2210" t="s">
        <v>445</v>
      </c>
      <c r="E2210"/>
      <c r="F2210" s="126"/>
      <c r="G2210"/>
      <c r="H2210"/>
      <c r="I2210" t="s">
        <v>136</v>
      </c>
      <c r="J2210"/>
      <c r="K2210"/>
      <c r="L2210"/>
      <c r="M2210"/>
      <c r="N2210"/>
      <c r="O2210"/>
      <c r="P2210"/>
      <c r="Q2210"/>
      <c r="U2210"/>
      <c r="V2210" t="s">
        <v>4339</v>
      </c>
      <c r="W2210"/>
      <c r="X2210"/>
      <c r="Y2210"/>
      <c r="Z2210"/>
      <c r="AA2210"/>
      <c r="AB2210"/>
      <c r="AC2210"/>
      <c r="AD2210"/>
      <c r="AE2210"/>
      <c r="AF2210"/>
      <c r="AG2210"/>
      <c r="AH2210" s="115" t="s">
        <v>4308</v>
      </c>
    </row>
    <row r="2211" spans="1:35" ht="18" hidden="1" x14ac:dyDescent="0.25">
      <c r="A2211" s="235">
        <v>323539</v>
      </c>
      <c r="B2211" s="235" t="s">
        <v>6566</v>
      </c>
      <c r="C2211" s="235" t="s">
        <v>212</v>
      </c>
      <c r="D2211" s="235" t="s">
        <v>1242</v>
      </c>
      <c r="E2211"/>
      <c r="F2211" s="126"/>
      <c r="G2211" s="236"/>
      <c r="H2211"/>
      <c r="I2211" t="s">
        <v>199</v>
      </c>
      <c r="J2211" s="236"/>
      <c r="K2211"/>
      <c r="L2211"/>
      <c r="M2211"/>
      <c r="N2211"/>
      <c r="O2211"/>
      <c r="P2211"/>
      <c r="Q2211"/>
      <c r="U2211"/>
      <c r="V2211" t="s">
        <v>4335</v>
      </c>
      <c r="W2211" s="236"/>
      <c r="X2211"/>
      <c r="Y2211"/>
      <c r="Z2211"/>
      <c r="AA2211"/>
      <c r="AB2211"/>
      <c r="AC2211"/>
      <c r="AD2211"/>
      <c r="AE2211"/>
      <c r="AF2211"/>
      <c r="AG2211"/>
      <c r="AH2211" s="115" t="s">
        <v>4308</v>
      </c>
    </row>
    <row r="2212" spans="1:35" ht="18" hidden="1" x14ac:dyDescent="0.25">
      <c r="A2212" s="235">
        <v>323551</v>
      </c>
      <c r="B2212" s="235" t="s">
        <v>6567</v>
      </c>
      <c r="C2212" s="235" t="s">
        <v>917</v>
      </c>
      <c r="D2212" s="235" t="s">
        <v>1242</v>
      </c>
      <c r="E2212"/>
      <c r="F2212" s="126"/>
      <c r="G2212" s="236"/>
      <c r="H2212"/>
      <c r="I2212" t="s">
        <v>129</v>
      </c>
      <c r="J2212" s="236"/>
      <c r="K2212"/>
      <c r="L2212"/>
      <c r="M2212"/>
      <c r="N2212"/>
      <c r="O2212"/>
      <c r="P2212"/>
      <c r="Q2212"/>
      <c r="U2212"/>
      <c r="V2212" t="s">
        <v>4334</v>
      </c>
      <c r="W2212" s="236"/>
      <c r="X2212"/>
      <c r="Y2212"/>
      <c r="Z2212"/>
      <c r="AA2212"/>
      <c r="AB2212"/>
      <c r="AC2212"/>
      <c r="AD2212"/>
      <c r="AE2212"/>
      <c r="AF2212"/>
      <c r="AG2212"/>
      <c r="AH2212" s="115" t="s">
        <v>4308</v>
      </c>
    </row>
    <row r="2213" spans="1:35" ht="18" hidden="1" x14ac:dyDescent="0.25">
      <c r="A2213" s="235">
        <v>323553</v>
      </c>
      <c r="B2213" s="235" t="s">
        <v>6568</v>
      </c>
      <c r="C2213" s="235" t="s">
        <v>972</v>
      </c>
      <c r="D2213" s="235" t="s">
        <v>1242</v>
      </c>
      <c r="E2213"/>
      <c r="F2213" s="126"/>
      <c r="G2213" s="236"/>
      <c r="H2213"/>
      <c r="I2213" t="s">
        <v>199</v>
      </c>
      <c r="J2213" s="236"/>
      <c r="K2213"/>
      <c r="L2213"/>
      <c r="M2213"/>
      <c r="N2213"/>
      <c r="O2213"/>
      <c r="P2213"/>
      <c r="Q2213"/>
      <c r="U2213"/>
      <c r="V2213">
        <v>0</v>
      </c>
      <c r="W2213" s="236"/>
      <c r="X2213"/>
      <c r="Y2213"/>
      <c r="Z2213"/>
      <c r="AA2213"/>
      <c r="AB2213"/>
      <c r="AC2213"/>
      <c r="AD2213"/>
      <c r="AE2213"/>
      <c r="AF2213"/>
      <c r="AG2213"/>
      <c r="AH2213" s="115" t="s">
        <v>4308</v>
      </c>
    </row>
    <row r="2214" spans="1:35" ht="18" hidden="1" x14ac:dyDescent="0.25">
      <c r="A2214" s="235">
        <v>323554</v>
      </c>
      <c r="B2214" s="235" t="s">
        <v>6569</v>
      </c>
      <c r="C2214" s="235" t="s">
        <v>227</v>
      </c>
      <c r="D2214" s="235" t="s">
        <v>1242</v>
      </c>
      <c r="E2214"/>
      <c r="F2214" s="126"/>
      <c r="G2214" s="236"/>
      <c r="H2214"/>
      <c r="I2214" t="s">
        <v>129</v>
      </c>
      <c r="J2214" s="236"/>
      <c r="K2214"/>
      <c r="L2214"/>
      <c r="M2214"/>
      <c r="N2214"/>
      <c r="O2214"/>
      <c r="P2214"/>
      <c r="Q2214"/>
      <c r="U2214"/>
      <c r="V2214" t="s">
        <v>4335</v>
      </c>
      <c r="W2214" s="236"/>
      <c r="X2214"/>
      <c r="Y2214"/>
      <c r="Z2214"/>
      <c r="AA2214"/>
      <c r="AB2214"/>
      <c r="AC2214"/>
      <c r="AD2214"/>
      <c r="AE2214"/>
      <c r="AF2214"/>
      <c r="AG2214"/>
      <c r="AH2214" s="115" t="s">
        <v>4308</v>
      </c>
    </row>
    <row r="2215" spans="1:35" hidden="1" x14ac:dyDescent="0.25">
      <c r="A2215" s="115">
        <v>323561</v>
      </c>
      <c r="B2215" s="115" t="s">
        <v>2311</v>
      </c>
      <c r="C2215" s="115" t="s">
        <v>2312</v>
      </c>
      <c r="D2215" s="115" t="s">
        <v>378</v>
      </c>
      <c r="E2215" s="115" t="s">
        <v>76</v>
      </c>
      <c r="F2215" s="237">
        <v>29612</v>
      </c>
      <c r="G2215" s="115" t="s">
        <v>37</v>
      </c>
      <c r="H2215" s="115" t="s">
        <v>16</v>
      </c>
      <c r="I2215" t="s">
        <v>199</v>
      </c>
      <c r="J2215" s="115" t="s">
        <v>1226</v>
      </c>
      <c r="L2215" s="115" t="s">
        <v>18</v>
      </c>
      <c r="U2215"/>
      <c r="V2215">
        <v>0</v>
      </c>
    </row>
    <row r="2216" spans="1:35" hidden="1" x14ac:dyDescent="0.25">
      <c r="A2216">
        <v>323562</v>
      </c>
      <c r="B2216" t="s">
        <v>6570</v>
      </c>
      <c r="C2216" t="s">
        <v>212</v>
      </c>
      <c r="D2216" t="s">
        <v>935</v>
      </c>
      <c r="E2216" t="s">
        <v>77</v>
      </c>
      <c r="F2216" s="126"/>
      <c r="G2216"/>
      <c r="H2216" t="s">
        <v>16</v>
      </c>
      <c r="I2216" t="s">
        <v>129</v>
      </c>
      <c r="J2216"/>
      <c r="K2216"/>
      <c r="L2216"/>
      <c r="M2216"/>
      <c r="N2216"/>
      <c r="O2216"/>
      <c r="P2216"/>
      <c r="Q2216"/>
      <c r="U2216"/>
      <c r="V2216" t="s">
        <v>4336</v>
      </c>
      <c r="W2216"/>
      <c r="X2216"/>
      <c r="Y2216"/>
      <c r="Z2216"/>
      <c r="AA2216" t="s">
        <v>4308</v>
      </c>
      <c r="AB2216" t="s">
        <v>4308</v>
      </c>
      <c r="AC2216" t="s">
        <v>4308</v>
      </c>
      <c r="AD2216" t="s">
        <v>4308</v>
      </c>
      <c r="AE2216" t="s">
        <v>4308</v>
      </c>
      <c r="AF2216" t="s">
        <v>4308</v>
      </c>
      <c r="AG2216" t="s">
        <v>4308</v>
      </c>
      <c r="AH2216" s="115" t="s">
        <v>4308</v>
      </c>
    </row>
    <row r="2217" spans="1:35" hidden="1" x14ac:dyDescent="0.25">
      <c r="A2217">
        <v>323568</v>
      </c>
      <c r="B2217" t="s">
        <v>6571</v>
      </c>
      <c r="C2217" t="s">
        <v>334</v>
      </c>
      <c r="D2217" t="s">
        <v>6572</v>
      </c>
      <c r="E2217" t="s">
        <v>77</v>
      </c>
      <c r="F2217" s="126">
        <v>34401</v>
      </c>
      <c r="G2217" t="s">
        <v>18</v>
      </c>
      <c r="H2217" t="s">
        <v>16</v>
      </c>
      <c r="I2217" t="s">
        <v>129</v>
      </c>
      <c r="J2217"/>
      <c r="K2217"/>
      <c r="L2217"/>
      <c r="M2217"/>
      <c r="N2217"/>
      <c r="O2217"/>
      <c r="P2217"/>
      <c r="Q2217"/>
      <c r="U2217"/>
      <c r="V2217" t="s">
        <v>4334</v>
      </c>
      <c r="W2217"/>
      <c r="X2217"/>
      <c r="Y2217"/>
      <c r="Z2217"/>
      <c r="AA2217"/>
      <c r="AB2217"/>
      <c r="AC2217"/>
      <c r="AD2217" t="s">
        <v>4308</v>
      </c>
      <c r="AE2217" t="s">
        <v>4308</v>
      </c>
      <c r="AF2217" t="s">
        <v>4308</v>
      </c>
      <c r="AG2217" t="s">
        <v>4308</v>
      </c>
      <c r="AH2217" s="115" t="s">
        <v>4308</v>
      </c>
    </row>
    <row r="2218" spans="1:35" ht="18" x14ac:dyDescent="0.25">
      <c r="A2218" s="235">
        <v>323569</v>
      </c>
      <c r="B2218" s="235" t="s">
        <v>6573</v>
      </c>
      <c r="C2218" s="235" t="s">
        <v>680</v>
      </c>
      <c r="D2218" s="235" t="s">
        <v>210</v>
      </c>
      <c r="E2218"/>
      <c r="F2218" s="126"/>
      <c r="G2218" s="236"/>
      <c r="H2218"/>
      <c r="I2218" t="s">
        <v>107</v>
      </c>
      <c r="J2218" s="236"/>
      <c r="K2218"/>
      <c r="L2218"/>
      <c r="M2218"/>
      <c r="N2218"/>
      <c r="O2218"/>
      <c r="P2218"/>
      <c r="Q2218"/>
      <c r="U2218"/>
      <c r="V2218" t="s">
        <v>4335</v>
      </c>
      <c r="W2218" s="236"/>
      <c r="X2218"/>
      <c r="Y2218"/>
      <c r="Z2218"/>
      <c r="AA2218"/>
      <c r="AB2218"/>
      <c r="AC2218"/>
      <c r="AD2218"/>
      <c r="AE2218"/>
      <c r="AF2218"/>
      <c r="AG2218"/>
      <c r="AH2218" s="115" t="s">
        <v>4308</v>
      </c>
      <c r="AI2218" s="115" t="e">
        <f>VLOOKUP(A2218,'[2]دراسات قانونية'!$A$3:$E$600,1,0)</f>
        <v>#N/A</v>
      </c>
    </row>
    <row r="2219" spans="1:35" ht="18" hidden="1" x14ac:dyDescent="0.25">
      <c r="A2219" s="235">
        <v>323574</v>
      </c>
      <c r="B2219" s="235" t="s">
        <v>6574</v>
      </c>
      <c r="C2219" s="235" t="s">
        <v>227</v>
      </c>
      <c r="D2219" s="235" t="s">
        <v>1242</v>
      </c>
      <c r="E2219"/>
      <c r="F2219" s="126"/>
      <c r="G2219" s="236"/>
      <c r="H2219"/>
      <c r="I2219" t="s">
        <v>129</v>
      </c>
      <c r="J2219" s="236"/>
      <c r="K2219"/>
      <c r="L2219"/>
      <c r="M2219"/>
      <c r="N2219"/>
      <c r="O2219"/>
      <c r="P2219"/>
      <c r="Q2219"/>
      <c r="U2219"/>
      <c r="V2219" t="s">
        <v>4337</v>
      </c>
      <c r="W2219" s="236"/>
      <c r="X2219"/>
      <c r="Y2219"/>
      <c r="Z2219"/>
      <c r="AA2219"/>
      <c r="AB2219"/>
      <c r="AC2219"/>
      <c r="AD2219"/>
      <c r="AE2219"/>
      <c r="AF2219"/>
      <c r="AG2219"/>
      <c r="AH2219" s="115" t="s">
        <v>4308</v>
      </c>
    </row>
    <row r="2220" spans="1:35" hidden="1" x14ac:dyDescent="0.25">
      <c r="A2220">
        <v>323578</v>
      </c>
      <c r="B2220" t="s">
        <v>6575</v>
      </c>
      <c r="C2220" t="s">
        <v>806</v>
      </c>
      <c r="D2220" t="s">
        <v>480</v>
      </c>
      <c r="E2220" t="s">
        <v>76</v>
      </c>
      <c r="F2220" s="126"/>
      <c r="G2220"/>
      <c r="H2220" t="s">
        <v>16</v>
      </c>
      <c r="I2220" t="s">
        <v>136</v>
      </c>
      <c r="J2220"/>
      <c r="K2220"/>
      <c r="L2220"/>
      <c r="M2220"/>
      <c r="N2220"/>
      <c r="O2220"/>
      <c r="P2220"/>
      <c r="Q2220"/>
      <c r="U2220"/>
      <c r="V2220" t="s">
        <v>4334</v>
      </c>
      <c r="W2220"/>
      <c r="X2220"/>
      <c r="Y2220"/>
      <c r="Z2220"/>
      <c r="AA2220"/>
      <c r="AB2220"/>
      <c r="AC2220"/>
      <c r="AD2220" t="s">
        <v>4308</v>
      </c>
      <c r="AE2220" t="s">
        <v>4308</v>
      </c>
      <c r="AF2220" t="s">
        <v>4308</v>
      </c>
      <c r="AG2220" t="s">
        <v>4308</v>
      </c>
      <c r="AH2220" s="115" t="s">
        <v>4308</v>
      </c>
    </row>
    <row r="2221" spans="1:35" hidden="1" x14ac:dyDescent="0.25">
      <c r="A2221">
        <v>323590</v>
      </c>
      <c r="B2221" t="s">
        <v>6576</v>
      </c>
      <c r="C2221" t="s">
        <v>643</v>
      </c>
      <c r="D2221" t="s">
        <v>281</v>
      </c>
      <c r="E2221" t="s">
        <v>76</v>
      </c>
      <c r="F2221" s="126">
        <v>33604</v>
      </c>
      <c r="G2221" t="s">
        <v>6577</v>
      </c>
      <c r="H2221" t="s">
        <v>16</v>
      </c>
      <c r="I2221" t="s">
        <v>136</v>
      </c>
      <c r="J2221" t="s">
        <v>1226</v>
      </c>
      <c r="K2221"/>
      <c r="L2221" t="s">
        <v>40</v>
      </c>
      <c r="M2221"/>
      <c r="N2221"/>
      <c r="O2221"/>
      <c r="P2221"/>
      <c r="Q2221"/>
      <c r="U2221"/>
      <c r="V2221" t="s">
        <v>4412</v>
      </c>
      <c r="W2221"/>
      <c r="X2221"/>
      <c r="Y2221"/>
      <c r="Z2221"/>
      <c r="AA2221"/>
      <c r="AB2221"/>
      <c r="AC2221"/>
      <c r="AD2221"/>
      <c r="AE2221"/>
      <c r="AF2221"/>
      <c r="AG2221"/>
      <c r="AH2221" s="115" t="s">
        <v>4308</v>
      </c>
    </row>
    <row r="2222" spans="1:35" hidden="1" x14ac:dyDescent="0.25">
      <c r="A2222">
        <v>323595</v>
      </c>
      <c r="B2222" t="s">
        <v>6578</v>
      </c>
      <c r="C2222" t="s">
        <v>821</v>
      </c>
      <c r="D2222" t="s">
        <v>354</v>
      </c>
      <c r="E2222" t="s">
        <v>76</v>
      </c>
      <c r="F2222" s="126">
        <v>33987</v>
      </c>
      <c r="G2222" t="s">
        <v>1659</v>
      </c>
      <c r="H2222" t="s">
        <v>16</v>
      </c>
      <c r="I2222" t="s">
        <v>136</v>
      </c>
      <c r="J2222" t="s">
        <v>1226</v>
      </c>
      <c r="K2222"/>
      <c r="L2222" t="s">
        <v>30</v>
      </c>
      <c r="M2222"/>
      <c r="N2222"/>
      <c r="O2222"/>
      <c r="P2222"/>
      <c r="Q2222"/>
      <c r="U2222"/>
      <c r="V2222" t="s">
        <v>4335</v>
      </c>
      <c r="W2222"/>
      <c r="X2222"/>
      <c r="Y2222"/>
      <c r="Z2222"/>
      <c r="AA2222"/>
      <c r="AB2222"/>
      <c r="AC2222"/>
      <c r="AD2222"/>
      <c r="AE2222"/>
      <c r="AF2222"/>
      <c r="AG2222"/>
      <c r="AH2222" s="115" t="s">
        <v>4308</v>
      </c>
    </row>
    <row r="2223" spans="1:35" ht="18" x14ac:dyDescent="0.25">
      <c r="A2223" s="235">
        <v>323598</v>
      </c>
      <c r="B2223" s="235" t="s">
        <v>6579</v>
      </c>
      <c r="C2223" s="235" t="s">
        <v>227</v>
      </c>
      <c r="D2223" s="235" t="s">
        <v>445</v>
      </c>
      <c r="E2223"/>
      <c r="F2223" s="126"/>
      <c r="G2223" s="236"/>
      <c r="H2223"/>
      <c r="I2223" t="s">
        <v>107</v>
      </c>
      <c r="J2223" s="236"/>
      <c r="K2223"/>
      <c r="L2223"/>
      <c r="M2223"/>
      <c r="N2223"/>
      <c r="O2223"/>
      <c r="P2223"/>
      <c r="Q2223"/>
      <c r="U2223"/>
      <c r="V2223" t="s">
        <v>4334</v>
      </c>
      <c r="W2223" s="236"/>
      <c r="X2223"/>
      <c r="Y2223"/>
      <c r="Z2223"/>
      <c r="AA2223"/>
      <c r="AB2223"/>
      <c r="AC2223"/>
      <c r="AD2223"/>
      <c r="AE2223"/>
      <c r="AF2223"/>
      <c r="AG2223"/>
      <c r="AH2223" s="115" t="s">
        <v>4308</v>
      </c>
      <c r="AI2223" s="115" t="e">
        <f>VLOOKUP(A2223,'[2]دراسات قانونية'!$A$3:$E$600,1,0)</f>
        <v>#N/A</v>
      </c>
    </row>
    <row r="2224" spans="1:35" ht="18" hidden="1" x14ac:dyDescent="0.25">
      <c r="A2224" s="235">
        <v>323600</v>
      </c>
      <c r="B2224" s="235" t="s">
        <v>6580</v>
      </c>
      <c r="C2224" s="235" t="s">
        <v>438</v>
      </c>
      <c r="D2224" s="235" t="s">
        <v>1242</v>
      </c>
      <c r="E2224"/>
      <c r="F2224" s="126"/>
      <c r="G2224" s="236"/>
      <c r="H2224"/>
      <c r="I2224" t="s">
        <v>136</v>
      </c>
      <c r="J2224" s="236"/>
      <c r="K2224"/>
      <c r="L2224"/>
      <c r="M2224"/>
      <c r="N2224"/>
      <c r="O2224"/>
      <c r="P2224"/>
      <c r="Q2224"/>
      <c r="U2224"/>
      <c r="V2224" t="s">
        <v>4335</v>
      </c>
      <c r="W2224" s="236"/>
      <c r="X2224"/>
      <c r="Y2224"/>
      <c r="Z2224"/>
      <c r="AA2224"/>
      <c r="AB2224"/>
      <c r="AC2224"/>
      <c r="AD2224"/>
      <c r="AE2224"/>
      <c r="AF2224"/>
      <c r="AG2224"/>
      <c r="AH2224" s="115" t="s">
        <v>4308</v>
      </c>
    </row>
    <row r="2225" spans="1:35" ht="18" hidden="1" x14ac:dyDescent="0.25">
      <c r="A2225" s="235">
        <v>323633</v>
      </c>
      <c r="B2225" s="235" t="s">
        <v>6581</v>
      </c>
      <c r="C2225" s="235" t="s">
        <v>2200</v>
      </c>
      <c r="D2225" s="235" t="s">
        <v>1242</v>
      </c>
      <c r="E2225"/>
      <c r="F2225" s="126"/>
      <c r="G2225" s="236"/>
      <c r="H2225"/>
      <c r="I2225" t="s">
        <v>129</v>
      </c>
      <c r="J2225" s="236"/>
      <c r="K2225"/>
      <c r="L2225"/>
      <c r="M2225"/>
      <c r="N2225"/>
      <c r="O2225"/>
      <c r="P2225"/>
      <c r="Q2225"/>
      <c r="U2225"/>
      <c r="V2225" t="s">
        <v>4335</v>
      </c>
      <c r="W2225" s="236"/>
      <c r="X2225"/>
      <c r="Y2225"/>
      <c r="Z2225"/>
      <c r="AA2225"/>
      <c r="AB2225"/>
      <c r="AC2225"/>
      <c r="AD2225"/>
      <c r="AE2225"/>
      <c r="AF2225"/>
      <c r="AG2225"/>
      <c r="AH2225" s="115" t="s">
        <v>4308</v>
      </c>
    </row>
    <row r="2226" spans="1:35" ht="18" hidden="1" x14ac:dyDescent="0.25">
      <c r="A2226" s="235">
        <v>323636</v>
      </c>
      <c r="B2226" s="235" t="s">
        <v>3650</v>
      </c>
      <c r="C2226" s="235" t="s">
        <v>457</v>
      </c>
      <c r="D2226" s="235" t="s">
        <v>1242</v>
      </c>
      <c r="E2226"/>
      <c r="F2226" s="126"/>
      <c r="G2226" s="236"/>
      <c r="H2226"/>
      <c r="I2226" t="s">
        <v>129</v>
      </c>
      <c r="J2226" s="236"/>
      <c r="K2226"/>
      <c r="L2226"/>
      <c r="M2226"/>
      <c r="N2226"/>
      <c r="O2226"/>
      <c r="P2226"/>
      <c r="Q2226"/>
      <c r="U2226"/>
      <c r="V2226" t="s">
        <v>4335</v>
      </c>
      <c r="W2226" s="236"/>
      <c r="X2226"/>
      <c r="Y2226"/>
      <c r="Z2226"/>
      <c r="AA2226"/>
      <c r="AB2226"/>
      <c r="AC2226"/>
      <c r="AD2226"/>
      <c r="AE2226"/>
      <c r="AF2226"/>
      <c r="AG2226"/>
      <c r="AH2226" s="115" t="s">
        <v>4308</v>
      </c>
    </row>
    <row r="2227" spans="1:35" hidden="1" x14ac:dyDescent="0.25">
      <c r="A2227" s="115">
        <v>323648</v>
      </c>
      <c r="B2227" s="115" t="s">
        <v>1371</v>
      </c>
      <c r="C2227" s="115" t="s">
        <v>650</v>
      </c>
      <c r="D2227" s="115" t="s">
        <v>1242</v>
      </c>
      <c r="E2227" s="115" t="s">
        <v>76</v>
      </c>
      <c r="F2227" s="237"/>
      <c r="H2227" s="115" t="s">
        <v>16</v>
      </c>
      <c r="I2227" t="s">
        <v>199</v>
      </c>
      <c r="U2227"/>
      <c r="V2227" t="s">
        <v>4336</v>
      </c>
      <c r="AA2227" s="115" t="s">
        <v>4308</v>
      </c>
      <c r="AB2227" s="115" t="s">
        <v>4308</v>
      </c>
      <c r="AC2227" s="115" t="s">
        <v>4308</v>
      </c>
      <c r="AD2227" s="115" t="s">
        <v>4308</v>
      </c>
      <c r="AE2227" s="115" t="s">
        <v>4308</v>
      </c>
      <c r="AF2227" s="115" t="s">
        <v>4308</v>
      </c>
      <c r="AG2227" s="115" t="s">
        <v>4308</v>
      </c>
      <c r="AH2227" s="115" t="s">
        <v>4308</v>
      </c>
    </row>
    <row r="2228" spans="1:35" hidden="1" x14ac:dyDescent="0.25">
      <c r="A2228">
        <v>323649</v>
      </c>
      <c r="B2228" t="s">
        <v>6582</v>
      </c>
      <c r="C2228" t="s">
        <v>227</v>
      </c>
      <c r="D2228" t="s">
        <v>613</v>
      </c>
      <c r="E2228" t="s">
        <v>76</v>
      </c>
      <c r="F2228" s="126">
        <v>33834</v>
      </c>
      <c r="G2228" t="s">
        <v>18</v>
      </c>
      <c r="H2228" t="s">
        <v>16</v>
      </c>
      <c r="I2228" t="s">
        <v>136</v>
      </c>
      <c r="J2228"/>
      <c r="K2228"/>
      <c r="L2228"/>
      <c r="M2228"/>
      <c r="N2228"/>
      <c r="O2228"/>
      <c r="P2228"/>
      <c r="Q2228"/>
      <c r="U2228"/>
      <c r="V2228" t="s">
        <v>4414</v>
      </c>
      <c r="W2228"/>
      <c r="X2228"/>
      <c r="Y2228"/>
      <c r="Z2228"/>
      <c r="AA2228"/>
      <c r="AB2228" t="s">
        <v>4308</v>
      </c>
      <c r="AC2228" t="s">
        <v>4308</v>
      </c>
      <c r="AD2228" t="s">
        <v>4308</v>
      </c>
      <c r="AE2228" t="s">
        <v>4308</v>
      </c>
      <c r="AF2228" t="s">
        <v>4308</v>
      </c>
      <c r="AG2228" t="s">
        <v>4308</v>
      </c>
      <c r="AH2228" s="115" t="s">
        <v>4308</v>
      </c>
    </row>
    <row r="2229" spans="1:35" ht="18" x14ac:dyDescent="0.25">
      <c r="A2229" s="235">
        <v>323652</v>
      </c>
      <c r="B2229" s="235" t="s">
        <v>6583</v>
      </c>
      <c r="C2229" s="235" t="s">
        <v>324</v>
      </c>
      <c r="D2229" s="235" t="s">
        <v>1242</v>
      </c>
      <c r="E2229"/>
      <c r="F2229" s="126"/>
      <c r="G2229" s="236"/>
      <c r="H2229"/>
      <c r="I2229" t="s">
        <v>107</v>
      </c>
      <c r="J2229" s="236"/>
      <c r="K2229"/>
      <c r="L2229"/>
      <c r="M2229"/>
      <c r="N2229"/>
      <c r="O2229"/>
      <c r="P2229"/>
      <c r="Q2229"/>
      <c r="U2229"/>
      <c r="V2229" t="s">
        <v>4335</v>
      </c>
      <c r="W2229" s="236"/>
      <c r="X2229"/>
      <c r="Y2229"/>
      <c r="Z2229"/>
      <c r="AA2229"/>
      <c r="AB2229"/>
      <c r="AC2229"/>
      <c r="AD2229"/>
      <c r="AE2229"/>
      <c r="AF2229"/>
      <c r="AG2229"/>
      <c r="AH2229" s="115" t="s">
        <v>4308</v>
      </c>
      <c r="AI2229" s="115" t="e">
        <f>VLOOKUP(A2229,'[2]دراسات قانونية'!$A$3:$E$600,1,0)</f>
        <v>#N/A</v>
      </c>
    </row>
    <row r="2230" spans="1:35" x14ac:dyDescent="0.25">
      <c r="A2230" s="115">
        <v>323660</v>
      </c>
      <c r="B2230" s="115" t="s">
        <v>6584</v>
      </c>
      <c r="C2230" s="115" t="s">
        <v>227</v>
      </c>
      <c r="D2230" s="115" t="s">
        <v>6585</v>
      </c>
      <c r="F2230" s="237"/>
      <c r="I2230" t="s">
        <v>107</v>
      </c>
      <c r="U2230"/>
      <c r="V2230" t="s">
        <v>4335</v>
      </c>
      <c r="AG2230" s="115" t="s">
        <v>4308</v>
      </c>
      <c r="AH2230" s="115" t="s">
        <v>4308</v>
      </c>
      <c r="AI2230" s="115" t="e">
        <f>VLOOKUP(A2230,'[2]دراسات قانونية'!$A$3:$E$600,1,0)</f>
        <v>#N/A</v>
      </c>
    </row>
    <row r="2231" spans="1:35" hidden="1" x14ac:dyDescent="0.25">
      <c r="A2231">
        <v>323662</v>
      </c>
      <c r="B2231" t="s">
        <v>1234</v>
      </c>
      <c r="C2231" t="s">
        <v>384</v>
      </c>
      <c r="D2231" t="s">
        <v>293</v>
      </c>
      <c r="E2231"/>
      <c r="F2231" s="126"/>
      <c r="G2231"/>
      <c r="H2231"/>
      <c r="I2231" t="s">
        <v>136</v>
      </c>
      <c r="J2231"/>
      <c r="K2231"/>
      <c r="L2231"/>
      <c r="M2231"/>
      <c r="N2231"/>
      <c r="O2231"/>
      <c r="P2231"/>
      <c r="Q2231"/>
      <c r="U2231"/>
      <c r="V2231" t="s">
        <v>4339</v>
      </c>
      <c r="W2231"/>
      <c r="X2231"/>
      <c r="Y2231"/>
      <c r="Z2231"/>
      <c r="AA2231"/>
      <c r="AB2231"/>
      <c r="AC2231"/>
      <c r="AD2231"/>
      <c r="AE2231"/>
      <c r="AF2231"/>
      <c r="AG2231" t="s">
        <v>4308</v>
      </c>
      <c r="AH2231" s="115" t="s">
        <v>4308</v>
      </c>
    </row>
    <row r="2232" spans="1:35" hidden="1" x14ac:dyDescent="0.25">
      <c r="A2232" s="115">
        <v>323665</v>
      </c>
      <c r="B2232" s="115" t="s">
        <v>1591</v>
      </c>
      <c r="C2232" s="115" t="s">
        <v>295</v>
      </c>
      <c r="D2232" s="115" t="s">
        <v>320</v>
      </c>
      <c r="E2232" s="115" t="s">
        <v>77</v>
      </c>
      <c r="F2232" s="237">
        <v>35120</v>
      </c>
      <c r="G2232" s="115" t="s">
        <v>18</v>
      </c>
      <c r="H2232" s="115" t="s">
        <v>16</v>
      </c>
      <c r="I2232" t="s">
        <v>136</v>
      </c>
      <c r="J2232" s="115" t="s">
        <v>1226</v>
      </c>
      <c r="L2232" s="115" t="s">
        <v>30</v>
      </c>
      <c r="U2232"/>
      <c r="V2232" t="s">
        <v>4334</v>
      </c>
      <c r="AH2232" s="115" t="s">
        <v>4308</v>
      </c>
    </row>
    <row r="2233" spans="1:35" hidden="1" x14ac:dyDescent="0.25">
      <c r="A2233">
        <v>323667</v>
      </c>
      <c r="B2233" t="s">
        <v>6586</v>
      </c>
      <c r="C2233" t="s">
        <v>793</v>
      </c>
      <c r="D2233" t="s">
        <v>6587</v>
      </c>
      <c r="E2233"/>
      <c r="F2233" s="126"/>
      <c r="G2233"/>
      <c r="H2233"/>
      <c r="I2233" t="s">
        <v>129</v>
      </c>
      <c r="J2233"/>
      <c r="K2233"/>
      <c r="L2233"/>
      <c r="M2233"/>
      <c r="N2233"/>
      <c r="O2233"/>
      <c r="P2233"/>
      <c r="Q2233"/>
      <c r="U2233"/>
      <c r="V2233" t="s">
        <v>4338</v>
      </c>
      <c r="W2233"/>
      <c r="X2233"/>
      <c r="Y2233"/>
      <c r="Z2233"/>
      <c r="AA2233"/>
      <c r="AB2233"/>
      <c r="AC2233"/>
      <c r="AD2233"/>
      <c r="AE2233"/>
      <c r="AF2233"/>
      <c r="AG2233"/>
      <c r="AH2233" s="115" t="s">
        <v>4308</v>
      </c>
    </row>
    <row r="2234" spans="1:35" hidden="1" x14ac:dyDescent="0.25">
      <c r="A2234" s="115">
        <v>323669</v>
      </c>
      <c r="B2234" s="115" t="s">
        <v>2107</v>
      </c>
      <c r="C2234" s="115" t="s">
        <v>250</v>
      </c>
      <c r="D2234" s="115" t="s">
        <v>267</v>
      </c>
      <c r="E2234" s="115" t="s">
        <v>76</v>
      </c>
      <c r="F2234" s="237">
        <v>21911</v>
      </c>
      <c r="G2234" s="115" t="s">
        <v>37</v>
      </c>
      <c r="H2234" s="115" t="s">
        <v>19</v>
      </c>
      <c r="I2234" t="s">
        <v>199</v>
      </c>
      <c r="J2234" s="115" t="s">
        <v>1226</v>
      </c>
      <c r="L2234" s="115" t="s">
        <v>37</v>
      </c>
      <c r="U2234"/>
      <c r="V2234" t="s">
        <v>4336</v>
      </c>
      <c r="AH2234" s="115" t="s">
        <v>4308</v>
      </c>
    </row>
    <row r="2235" spans="1:35" ht="18" x14ac:dyDescent="0.25">
      <c r="A2235" s="235">
        <v>323676</v>
      </c>
      <c r="B2235" s="235" t="s">
        <v>6588</v>
      </c>
      <c r="C2235" s="235" t="s">
        <v>212</v>
      </c>
      <c r="D2235" s="235" t="s">
        <v>470</v>
      </c>
      <c r="E2235"/>
      <c r="F2235" s="126"/>
      <c r="G2235" s="236"/>
      <c r="H2235"/>
      <c r="I2235" t="s">
        <v>107</v>
      </c>
      <c r="J2235" s="236"/>
      <c r="K2235"/>
      <c r="L2235"/>
      <c r="M2235"/>
      <c r="N2235"/>
      <c r="O2235"/>
      <c r="P2235"/>
      <c r="Q2235"/>
      <c r="U2235"/>
      <c r="V2235" t="s">
        <v>4334</v>
      </c>
      <c r="W2235" s="236"/>
      <c r="X2235"/>
      <c r="Y2235"/>
      <c r="Z2235"/>
      <c r="AA2235"/>
      <c r="AB2235"/>
      <c r="AC2235"/>
      <c r="AD2235"/>
      <c r="AE2235"/>
      <c r="AF2235"/>
      <c r="AG2235"/>
      <c r="AH2235" s="115" t="s">
        <v>4308</v>
      </c>
      <c r="AI2235" s="115" t="e">
        <f>VLOOKUP(A2235,'[2]دراسات قانونية'!$A$3:$E$600,1,0)</f>
        <v>#N/A</v>
      </c>
    </row>
    <row r="2236" spans="1:35" hidden="1" x14ac:dyDescent="0.25">
      <c r="A2236">
        <v>323681</v>
      </c>
      <c r="B2236" t="s">
        <v>6589</v>
      </c>
      <c r="C2236" t="s">
        <v>6590</v>
      </c>
      <c r="D2236" t="s">
        <v>6591</v>
      </c>
      <c r="E2236" t="s">
        <v>76</v>
      </c>
      <c r="F2236" s="126">
        <v>33239</v>
      </c>
      <c r="G2236" t="s">
        <v>6592</v>
      </c>
      <c r="H2236" t="s">
        <v>16</v>
      </c>
      <c r="I2236" t="s">
        <v>129</v>
      </c>
      <c r="J2236"/>
      <c r="K2236"/>
      <c r="L2236"/>
      <c r="M2236"/>
      <c r="N2236"/>
      <c r="O2236"/>
      <c r="P2236"/>
      <c r="Q2236"/>
      <c r="U2236"/>
      <c r="V2236" t="s">
        <v>4424</v>
      </c>
      <c r="W2236"/>
      <c r="X2236"/>
      <c r="Y2236"/>
      <c r="Z2236"/>
      <c r="AA2236"/>
      <c r="AB2236"/>
      <c r="AC2236" t="s">
        <v>4308</v>
      </c>
      <c r="AD2236" t="s">
        <v>4308</v>
      </c>
      <c r="AE2236" t="s">
        <v>4308</v>
      </c>
      <c r="AF2236" t="s">
        <v>4308</v>
      </c>
      <c r="AG2236" t="s">
        <v>4308</v>
      </c>
      <c r="AH2236" s="115" t="s">
        <v>4308</v>
      </c>
    </row>
    <row r="2237" spans="1:35" hidden="1" x14ac:dyDescent="0.25">
      <c r="A2237">
        <v>323685</v>
      </c>
      <c r="B2237" t="s">
        <v>6593</v>
      </c>
      <c r="C2237" t="s">
        <v>828</v>
      </c>
      <c r="D2237" t="s">
        <v>1242</v>
      </c>
      <c r="E2237" t="s">
        <v>76</v>
      </c>
      <c r="F2237" s="126"/>
      <c r="G2237"/>
      <c r="H2237" t="s">
        <v>16</v>
      </c>
      <c r="I2237" t="s">
        <v>136</v>
      </c>
      <c r="J2237"/>
      <c r="K2237"/>
      <c r="L2237"/>
      <c r="M2237"/>
      <c r="N2237"/>
      <c r="O2237"/>
      <c r="P2237"/>
      <c r="Q2237"/>
      <c r="U2237"/>
      <c r="V2237" t="s">
        <v>4414</v>
      </c>
      <c r="W2237"/>
      <c r="X2237"/>
      <c r="Y2237"/>
      <c r="Z2237"/>
      <c r="AA2237"/>
      <c r="AB2237" t="s">
        <v>4308</v>
      </c>
      <c r="AC2237" t="s">
        <v>4308</v>
      </c>
      <c r="AD2237" t="s">
        <v>4308</v>
      </c>
      <c r="AE2237" t="s">
        <v>4308</v>
      </c>
      <c r="AF2237" t="s">
        <v>4308</v>
      </c>
      <c r="AG2237" t="s">
        <v>4308</v>
      </c>
      <c r="AH2237" s="115" t="s">
        <v>4308</v>
      </c>
    </row>
    <row r="2238" spans="1:35" ht="18" x14ac:dyDescent="0.25">
      <c r="A2238" s="235">
        <v>323688</v>
      </c>
      <c r="B2238" s="235" t="s">
        <v>6594</v>
      </c>
      <c r="C2238" s="235" t="s">
        <v>227</v>
      </c>
      <c r="D2238" s="235" t="s">
        <v>6595</v>
      </c>
      <c r="E2238"/>
      <c r="F2238" s="126"/>
      <c r="G2238" s="236"/>
      <c r="H2238"/>
      <c r="I2238" t="s">
        <v>107</v>
      </c>
      <c r="J2238" s="236"/>
      <c r="K2238"/>
      <c r="L2238"/>
      <c r="M2238"/>
      <c r="N2238"/>
      <c r="O2238"/>
      <c r="P2238"/>
      <c r="Q2238"/>
      <c r="U2238"/>
      <c r="V2238" t="s">
        <v>4335</v>
      </c>
      <c r="W2238" s="236"/>
      <c r="X2238"/>
      <c r="Y2238"/>
      <c r="Z2238"/>
      <c r="AA2238"/>
      <c r="AB2238"/>
      <c r="AC2238"/>
      <c r="AD2238"/>
      <c r="AE2238"/>
      <c r="AF2238"/>
      <c r="AG2238"/>
      <c r="AH2238" s="115" t="s">
        <v>4308</v>
      </c>
      <c r="AI2238" s="115" t="e">
        <f>VLOOKUP(A2238,'[2]دراسات قانونية'!$A$3:$E$600,1,0)</f>
        <v>#N/A</v>
      </c>
    </row>
    <row r="2239" spans="1:35" hidden="1" x14ac:dyDescent="0.25">
      <c r="A2239">
        <v>323696</v>
      </c>
      <c r="B2239" t="s">
        <v>6596</v>
      </c>
      <c r="C2239" t="s">
        <v>379</v>
      </c>
      <c r="D2239" t="s">
        <v>541</v>
      </c>
      <c r="E2239" t="s">
        <v>77</v>
      </c>
      <c r="F2239" s="126">
        <v>33743</v>
      </c>
      <c r="G2239" t="s">
        <v>18</v>
      </c>
      <c r="H2239" t="s">
        <v>16</v>
      </c>
      <c r="I2239" t="s">
        <v>136</v>
      </c>
      <c r="J2239"/>
      <c r="K2239"/>
      <c r="L2239"/>
      <c r="M2239"/>
      <c r="N2239"/>
      <c r="O2239"/>
      <c r="P2239"/>
      <c r="Q2239"/>
      <c r="U2239"/>
      <c r="V2239" t="s">
        <v>4412</v>
      </c>
      <c r="W2239"/>
      <c r="X2239"/>
      <c r="Y2239"/>
      <c r="Z2239"/>
      <c r="AA2239"/>
      <c r="AB2239"/>
      <c r="AC2239"/>
      <c r="AD2239"/>
      <c r="AE2239"/>
      <c r="AF2239"/>
      <c r="AG2239" t="s">
        <v>4308</v>
      </c>
      <c r="AH2239" s="115" t="s">
        <v>4308</v>
      </c>
    </row>
    <row r="2240" spans="1:35" ht="18" hidden="1" x14ac:dyDescent="0.25">
      <c r="A2240" s="235">
        <v>323697</v>
      </c>
      <c r="B2240" s="235" t="s">
        <v>6597</v>
      </c>
      <c r="C2240" s="235" t="s">
        <v>227</v>
      </c>
      <c r="D2240" s="235" t="s">
        <v>1242</v>
      </c>
      <c r="E2240"/>
      <c r="F2240" s="126"/>
      <c r="G2240" s="236"/>
      <c r="H2240"/>
      <c r="I2240" t="s">
        <v>129</v>
      </c>
      <c r="J2240" s="236"/>
      <c r="K2240"/>
      <c r="L2240"/>
      <c r="M2240"/>
      <c r="N2240"/>
      <c r="O2240"/>
      <c r="P2240"/>
      <c r="Q2240"/>
      <c r="U2240"/>
      <c r="V2240" t="s">
        <v>4337</v>
      </c>
      <c r="W2240" s="236"/>
      <c r="X2240"/>
      <c r="Y2240"/>
      <c r="Z2240"/>
      <c r="AA2240"/>
      <c r="AB2240"/>
      <c r="AC2240"/>
      <c r="AD2240"/>
      <c r="AE2240"/>
      <c r="AF2240"/>
      <c r="AG2240"/>
      <c r="AH2240" s="115" t="s">
        <v>4308</v>
      </c>
    </row>
    <row r="2241" spans="1:35" hidden="1" x14ac:dyDescent="0.25">
      <c r="A2241">
        <v>323702</v>
      </c>
      <c r="B2241" t="s">
        <v>6598</v>
      </c>
      <c r="C2241" t="s">
        <v>629</v>
      </c>
      <c r="D2241" t="s">
        <v>630</v>
      </c>
      <c r="E2241" t="s">
        <v>76</v>
      </c>
      <c r="F2241" s="126">
        <v>31067</v>
      </c>
      <c r="G2241" t="s">
        <v>6599</v>
      </c>
      <c r="H2241" t="s">
        <v>16</v>
      </c>
      <c r="I2241" t="s">
        <v>136</v>
      </c>
      <c r="J2241" t="s">
        <v>15</v>
      </c>
      <c r="K2241"/>
      <c r="L2241" t="s">
        <v>61</v>
      </c>
      <c r="M2241"/>
      <c r="N2241"/>
      <c r="O2241"/>
      <c r="P2241"/>
      <c r="Q2241"/>
      <c r="U2241"/>
      <c r="V2241" t="s">
        <v>4329</v>
      </c>
      <c r="W2241"/>
      <c r="X2241"/>
      <c r="Y2241"/>
      <c r="Z2241"/>
      <c r="AA2241"/>
      <c r="AB2241"/>
      <c r="AC2241"/>
      <c r="AD2241"/>
      <c r="AE2241" t="s">
        <v>4308</v>
      </c>
      <c r="AF2241" t="s">
        <v>4308</v>
      </c>
      <c r="AG2241" t="s">
        <v>4308</v>
      </c>
      <c r="AH2241" s="115" t="s">
        <v>4308</v>
      </c>
    </row>
    <row r="2242" spans="1:35" ht="18" x14ac:dyDescent="0.25">
      <c r="A2242" s="235">
        <v>323703</v>
      </c>
      <c r="B2242" s="235" t="s">
        <v>6600</v>
      </c>
      <c r="C2242" s="235" t="s">
        <v>227</v>
      </c>
      <c r="D2242" s="235" t="s">
        <v>373</v>
      </c>
      <c r="E2242"/>
      <c r="F2242" s="126"/>
      <c r="G2242" s="236"/>
      <c r="H2242"/>
      <c r="I2242" t="s">
        <v>107</v>
      </c>
      <c r="J2242" s="236"/>
      <c r="K2242"/>
      <c r="L2242"/>
      <c r="M2242"/>
      <c r="N2242"/>
      <c r="O2242"/>
      <c r="P2242"/>
      <c r="Q2242"/>
      <c r="U2242"/>
      <c r="V2242" t="s">
        <v>4335</v>
      </c>
      <c r="W2242" s="236"/>
      <c r="X2242"/>
      <c r="Y2242"/>
      <c r="Z2242"/>
      <c r="AA2242"/>
      <c r="AB2242"/>
      <c r="AC2242"/>
      <c r="AD2242"/>
      <c r="AE2242"/>
      <c r="AF2242"/>
      <c r="AG2242"/>
      <c r="AH2242" s="115" t="s">
        <v>4308</v>
      </c>
      <c r="AI2242" s="115" t="e">
        <f>VLOOKUP(A2242,'[2]دراسات قانونية'!$A$3:$E$600,1,0)</f>
        <v>#N/A</v>
      </c>
    </row>
    <row r="2243" spans="1:35" hidden="1" x14ac:dyDescent="0.25">
      <c r="A2243" s="115">
        <v>323710</v>
      </c>
      <c r="B2243" s="115" t="s">
        <v>1579</v>
      </c>
      <c r="C2243" s="115" t="s">
        <v>244</v>
      </c>
      <c r="D2243" s="115" t="s">
        <v>409</v>
      </c>
      <c r="E2243" s="115" t="s">
        <v>76</v>
      </c>
      <c r="F2243" s="237">
        <v>35079</v>
      </c>
      <c r="G2243" s="115" t="s">
        <v>61</v>
      </c>
      <c r="H2243" s="115" t="s">
        <v>16</v>
      </c>
      <c r="I2243" t="s">
        <v>199</v>
      </c>
      <c r="J2243" s="115" t="s">
        <v>1226</v>
      </c>
      <c r="L2243" s="115" t="s">
        <v>18</v>
      </c>
      <c r="R2243" s="115">
        <v>9283</v>
      </c>
      <c r="S2243" s="115">
        <v>45721</v>
      </c>
      <c r="T2243" s="115">
        <v>100000</v>
      </c>
      <c r="U2243"/>
      <c r="V2243" t="s">
        <v>4336</v>
      </c>
    </row>
    <row r="2244" spans="1:35" hidden="1" x14ac:dyDescent="0.25">
      <c r="A2244" s="115">
        <v>323715</v>
      </c>
      <c r="B2244" s="115" t="s">
        <v>2143</v>
      </c>
      <c r="C2244" s="115" t="s">
        <v>589</v>
      </c>
      <c r="D2244" s="115" t="s">
        <v>851</v>
      </c>
      <c r="E2244" s="115" t="s">
        <v>76</v>
      </c>
      <c r="F2244" s="237"/>
      <c r="H2244" s="115" t="s">
        <v>16</v>
      </c>
      <c r="I2244" t="s">
        <v>199</v>
      </c>
      <c r="U2244"/>
      <c r="V2244" t="s">
        <v>4335</v>
      </c>
      <c r="AH2244" s="115" t="s">
        <v>4308</v>
      </c>
    </row>
    <row r="2245" spans="1:35" hidden="1" x14ac:dyDescent="0.25">
      <c r="A2245" s="115">
        <v>323722</v>
      </c>
      <c r="B2245" s="115" t="s">
        <v>3215</v>
      </c>
      <c r="C2245" s="115" t="s">
        <v>664</v>
      </c>
      <c r="D2245" s="115" t="s">
        <v>302</v>
      </c>
      <c r="E2245" s="115" t="s">
        <v>77</v>
      </c>
      <c r="F2245" s="237">
        <v>33605</v>
      </c>
      <c r="G2245" s="115" t="s">
        <v>428</v>
      </c>
      <c r="H2245" s="115" t="s">
        <v>16</v>
      </c>
      <c r="I2245" t="s">
        <v>136</v>
      </c>
      <c r="J2245" s="115" t="s">
        <v>1226</v>
      </c>
      <c r="L2245" s="115" t="s">
        <v>30</v>
      </c>
      <c r="U2245"/>
      <c r="V2245" t="s">
        <v>16623</v>
      </c>
    </row>
    <row r="2246" spans="1:35" hidden="1" x14ac:dyDescent="0.25">
      <c r="A2246">
        <v>323729</v>
      </c>
      <c r="B2246" t="s">
        <v>6601</v>
      </c>
      <c r="C2246" t="s">
        <v>627</v>
      </c>
      <c r="D2246" t="s">
        <v>265</v>
      </c>
      <c r="E2246" t="s">
        <v>76</v>
      </c>
      <c r="F2246" s="126">
        <v>34700</v>
      </c>
      <c r="G2246" t="s">
        <v>18</v>
      </c>
      <c r="H2246" t="s">
        <v>16</v>
      </c>
      <c r="I2246" t="s">
        <v>136</v>
      </c>
      <c r="J2246" t="s">
        <v>1226</v>
      </c>
      <c r="K2246"/>
      <c r="L2246" t="s">
        <v>18</v>
      </c>
      <c r="M2246"/>
      <c r="N2246"/>
      <c r="O2246"/>
      <c r="P2246"/>
      <c r="Q2246"/>
      <c r="U2246"/>
      <c r="V2246" t="s">
        <v>4337</v>
      </c>
      <c r="W2246"/>
      <c r="X2246"/>
      <c r="Y2246"/>
      <c r="Z2246"/>
      <c r="AA2246"/>
      <c r="AB2246"/>
      <c r="AC2246"/>
      <c r="AD2246"/>
      <c r="AE2246" t="s">
        <v>4308</v>
      </c>
      <c r="AF2246" t="s">
        <v>4308</v>
      </c>
      <c r="AG2246" t="s">
        <v>4308</v>
      </c>
      <c r="AH2246" s="115" t="s">
        <v>4308</v>
      </c>
    </row>
    <row r="2247" spans="1:35" hidden="1" x14ac:dyDescent="0.25">
      <c r="A2247">
        <v>323744</v>
      </c>
      <c r="B2247" t="s">
        <v>6602</v>
      </c>
      <c r="C2247" t="s">
        <v>332</v>
      </c>
      <c r="D2247" t="s">
        <v>405</v>
      </c>
      <c r="E2247"/>
      <c r="F2247" s="126"/>
      <c r="G2247"/>
      <c r="H2247"/>
      <c r="I2247" t="s">
        <v>129</v>
      </c>
      <c r="J2247"/>
      <c r="K2247"/>
      <c r="L2247"/>
      <c r="M2247"/>
      <c r="N2247"/>
      <c r="O2247"/>
      <c r="P2247"/>
      <c r="Q2247"/>
      <c r="U2247"/>
      <c r="V2247" t="s">
        <v>4338</v>
      </c>
      <c r="W2247"/>
      <c r="X2247"/>
      <c r="Y2247"/>
      <c r="Z2247"/>
      <c r="AA2247"/>
      <c r="AB2247"/>
      <c r="AC2247"/>
      <c r="AD2247"/>
      <c r="AE2247"/>
      <c r="AF2247"/>
      <c r="AG2247" t="s">
        <v>4308</v>
      </c>
      <c r="AH2247" s="115" t="s">
        <v>4308</v>
      </c>
    </row>
    <row r="2248" spans="1:35" ht="18" hidden="1" x14ac:dyDescent="0.25">
      <c r="A2248" s="235">
        <v>323745</v>
      </c>
      <c r="B2248" s="235" t="s">
        <v>6603</v>
      </c>
      <c r="C2248" s="235" t="s">
        <v>6604</v>
      </c>
      <c r="D2248" s="235" t="s">
        <v>1242</v>
      </c>
      <c r="E2248"/>
      <c r="F2248" s="126"/>
      <c r="G2248" s="236"/>
      <c r="H2248"/>
      <c r="I2248" t="s">
        <v>199</v>
      </c>
      <c r="J2248" s="236"/>
      <c r="K2248"/>
      <c r="L2248"/>
      <c r="M2248"/>
      <c r="N2248"/>
      <c r="O2248"/>
      <c r="P2248"/>
      <c r="Q2248"/>
      <c r="U2248"/>
      <c r="V2248" t="s">
        <v>4337</v>
      </c>
      <c r="W2248" s="236"/>
      <c r="X2248"/>
      <c r="Y2248"/>
      <c r="Z2248"/>
      <c r="AA2248"/>
      <c r="AB2248"/>
      <c r="AC2248"/>
      <c r="AD2248"/>
      <c r="AE2248"/>
      <c r="AF2248"/>
      <c r="AG2248"/>
      <c r="AH2248" s="115" t="s">
        <v>4308</v>
      </c>
    </row>
    <row r="2249" spans="1:35" hidden="1" x14ac:dyDescent="0.25">
      <c r="A2249">
        <v>323749</v>
      </c>
      <c r="B2249" t="s">
        <v>6605</v>
      </c>
      <c r="C2249" t="s">
        <v>831</v>
      </c>
      <c r="D2249" t="s">
        <v>6606</v>
      </c>
      <c r="E2249" t="s">
        <v>77</v>
      </c>
      <c r="F2249" s="126">
        <v>32559</v>
      </c>
      <c r="G2249" t="s">
        <v>6607</v>
      </c>
      <c r="H2249" t="s">
        <v>16</v>
      </c>
      <c r="I2249" t="s">
        <v>129</v>
      </c>
      <c r="J2249"/>
      <c r="K2249"/>
      <c r="L2249"/>
      <c r="M2249"/>
      <c r="N2249"/>
      <c r="O2249"/>
      <c r="P2249"/>
      <c r="Q2249"/>
      <c r="U2249"/>
      <c r="V2249" t="s">
        <v>4424</v>
      </c>
      <c r="W2249"/>
      <c r="X2249"/>
      <c r="Y2249"/>
      <c r="Z2249"/>
      <c r="AA2249"/>
      <c r="AB2249"/>
      <c r="AC2249" t="s">
        <v>4308</v>
      </c>
      <c r="AD2249" t="s">
        <v>4308</v>
      </c>
      <c r="AE2249" t="s">
        <v>4308</v>
      </c>
      <c r="AF2249" t="s">
        <v>4308</v>
      </c>
      <c r="AG2249" t="s">
        <v>4308</v>
      </c>
      <c r="AH2249" s="115" t="s">
        <v>4308</v>
      </c>
    </row>
    <row r="2250" spans="1:35" x14ac:dyDescent="0.25">
      <c r="A2250" s="115">
        <v>323750</v>
      </c>
      <c r="B2250" s="115" t="s">
        <v>6608</v>
      </c>
      <c r="C2250" s="115" t="s">
        <v>408</v>
      </c>
      <c r="D2250" s="115" t="s">
        <v>372</v>
      </c>
      <c r="E2250" s="115" t="s">
        <v>76</v>
      </c>
      <c r="F2250" s="237"/>
      <c r="H2250" s="115" t="s">
        <v>16</v>
      </c>
      <c r="I2250" t="s">
        <v>107</v>
      </c>
      <c r="U2250"/>
      <c r="V2250" t="s">
        <v>4413</v>
      </c>
      <c r="AA2250" s="115" t="s">
        <v>4308</v>
      </c>
      <c r="AB2250" s="115" t="s">
        <v>4308</v>
      </c>
      <c r="AC2250" s="115" t="s">
        <v>4308</v>
      </c>
      <c r="AD2250" s="115" t="s">
        <v>4308</v>
      </c>
      <c r="AE2250" s="115" t="s">
        <v>4308</v>
      </c>
      <c r="AF2250" s="115" t="s">
        <v>4308</v>
      </c>
      <c r="AG2250" s="115" t="s">
        <v>4308</v>
      </c>
      <c r="AH2250" s="115" t="s">
        <v>4308</v>
      </c>
      <c r="AI2250" s="115" t="e">
        <f>VLOOKUP(A2250,'[2]دراسات قانونية'!$A$3:$E$600,1,0)</f>
        <v>#N/A</v>
      </c>
    </row>
    <row r="2251" spans="1:35" hidden="1" x14ac:dyDescent="0.25">
      <c r="A2251">
        <v>323755</v>
      </c>
      <c r="B2251" t="s">
        <v>6609</v>
      </c>
      <c r="C2251" t="s">
        <v>279</v>
      </c>
      <c r="D2251" t="s">
        <v>537</v>
      </c>
      <c r="E2251" t="s">
        <v>76</v>
      </c>
      <c r="F2251" s="126">
        <v>34962</v>
      </c>
      <c r="G2251" t="s">
        <v>4835</v>
      </c>
      <c r="H2251" t="s">
        <v>16</v>
      </c>
      <c r="I2251" t="s">
        <v>136</v>
      </c>
      <c r="J2251"/>
      <c r="K2251"/>
      <c r="L2251"/>
      <c r="M2251"/>
      <c r="N2251"/>
      <c r="O2251"/>
      <c r="P2251"/>
      <c r="Q2251"/>
      <c r="U2251"/>
      <c r="V2251" t="s">
        <v>4335</v>
      </c>
      <c r="W2251"/>
      <c r="X2251"/>
      <c r="Y2251"/>
      <c r="Z2251" t="s">
        <v>4308</v>
      </c>
      <c r="AA2251" t="s">
        <v>4308</v>
      </c>
      <c r="AB2251" t="s">
        <v>4308</v>
      </c>
      <c r="AC2251" t="s">
        <v>4308</v>
      </c>
      <c r="AD2251" t="s">
        <v>4308</v>
      </c>
      <c r="AE2251" t="s">
        <v>4308</v>
      </c>
      <c r="AF2251" t="s">
        <v>4308</v>
      </c>
      <c r="AG2251" t="s">
        <v>4308</v>
      </c>
      <c r="AH2251" s="115" t="s">
        <v>4308</v>
      </c>
    </row>
    <row r="2252" spans="1:35" hidden="1" x14ac:dyDescent="0.25">
      <c r="A2252" s="115">
        <v>323757</v>
      </c>
      <c r="B2252" s="115" t="s">
        <v>1840</v>
      </c>
      <c r="C2252" s="115" t="s">
        <v>1841</v>
      </c>
      <c r="D2252" s="115" t="s">
        <v>951</v>
      </c>
      <c r="E2252" s="115" t="s">
        <v>76</v>
      </c>
      <c r="F2252" s="237">
        <v>31187</v>
      </c>
      <c r="G2252" s="115" t="s">
        <v>18</v>
      </c>
      <c r="H2252" s="115" t="s">
        <v>16</v>
      </c>
      <c r="I2252" t="s">
        <v>199</v>
      </c>
      <c r="J2252" s="115" t="s">
        <v>1226</v>
      </c>
      <c r="L2252" s="115" t="s">
        <v>18</v>
      </c>
      <c r="U2252"/>
      <c r="V2252" t="s">
        <v>4414</v>
      </c>
    </row>
    <row r="2253" spans="1:35" ht="18" hidden="1" x14ac:dyDescent="0.25">
      <c r="A2253" s="235">
        <v>323762</v>
      </c>
      <c r="B2253" s="235" t="s">
        <v>6610</v>
      </c>
      <c r="C2253" s="235" t="s">
        <v>612</v>
      </c>
      <c r="D2253" s="235" t="s">
        <v>6611</v>
      </c>
      <c r="E2253"/>
      <c r="F2253" s="126"/>
      <c r="G2253" s="236"/>
      <c r="H2253"/>
      <c r="I2253" t="s">
        <v>129</v>
      </c>
      <c r="J2253" s="236"/>
      <c r="K2253"/>
      <c r="L2253"/>
      <c r="M2253"/>
      <c r="N2253"/>
      <c r="O2253"/>
      <c r="P2253"/>
      <c r="Q2253"/>
      <c r="U2253"/>
      <c r="V2253" t="s">
        <v>4335</v>
      </c>
      <c r="W2253" s="236"/>
      <c r="X2253"/>
      <c r="Y2253"/>
      <c r="Z2253"/>
      <c r="AA2253"/>
      <c r="AB2253"/>
      <c r="AC2253"/>
      <c r="AD2253"/>
      <c r="AE2253"/>
      <c r="AF2253"/>
      <c r="AG2253"/>
      <c r="AH2253" s="115" t="s">
        <v>4308</v>
      </c>
    </row>
    <row r="2254" spans="1:35" ht="18" hidden="1" x14ac:dyDescent="0.25">
      <c r="A2254" s="235">
        <v>323767</v>
      </c>
      <c r="B2254" s="235" t="s">
        <v>6612</v>
      </c>
      <c r="C2254" s="235" t="s">
        <v>227</v>
      </c>
      <c r="D2254" s="235" t="s">
        <v>1242</v>
      </c>
      <c r="E2254"/>
      <c r="F2254" s="126"/>
      <c r="G2254" s="236"/>
      <c r="H2254"/>
      <c r="I2254" t="s">
        <v>129</v>
      </c>
      <c r="J2254" s="236"/>
      <c r="K2254"/>
      <c r="L2254"/>
      <c r="M2254"/>
      <c r="N2254"/>
      <c r="O2254"/>
      <c r="P2254"/>
      <c r="Q2254"/>
      <c r="U2254"/>
      <c r="V2254" t="s">
        <v>4334</v>
      </c>
      <c r="W2254" s="236"/>
      <c r="X2254"/>
      <c r="Y2254"/>
      <c r="Z2254"/>
      <c r="AA2254"/>
      <c r="AB2254"/>
      <c r="AC2254"/>
      <c r="AD2254"/>
      <c r="AE2254"/>
      <c r="AF2254"/>
      <c r="AG2254"/>
      <c r="AH2254" s="115" t="s">
        <v>4308</v>
      </c>
    </row>
    <row r="2255" spans="1:35" ht="18" hidden="1" x14ac:dyDescent="0.25">
      <c r="A2255" s="235">
        <v>323769</v>
      </c>
      <c r="B2255" s="235" t="s">
        <v>6613</v>
      </c>
      <c r="C2255" s="235" t="s">
        <v>324</v>
      </c>
      <c r="D2255" s="235" t="s">
        <v>1242</v>
      </c>
      <c r="E2255"/>
      <c r="F2255" s="126"/>
      <c r="G2255" s="236"/>
      <c r="H2255"/>
      <c r="I2255" t="s">
        <v>199</v>
      </c>
      <c r="J2255" s="236"/>
      <c r="K2255"/>
      <c r="L2255"/>
      <c r="M2255"/>
      <c r="N2255"/>
      <c r="O2255"/>
      <c r="P2255"/>
      <c r="Q2255"/>
      <c r="U2255"/>
      <c r="V2255">
        <v>0</v>
      </c>
      <c r="W2255" s="236"/>
      <c r="X2255"/>
      <c r="Y2255"/>
      <c r="Z2255"/>
      <c r="AA2255"/>
      <c r="AB2255"/>
      <c r="AC2255"/>
      <c r="AD2255"/>
      <c r="AE2255"/>
      <c r="AF2255"/>
      <c r="AG2255"/>
      <c r="AH2255" s="115" t="s">
        <v>4308</v>
      </c>
    </row>
    <row r="2256" spans="1:35" hidden="1" x14ac:dyDescent="0.25">
      <c r="A2256">
        <v>323775</v>
      </c>
      <c r="B2256" t="s">
        <v>6614</v>
      </c>
      <c r="C2256" t="s">
        <v>339</v>
      </c>
      <c r="D2256" t="s">
        <v>6615</v>
      </c>
      <c r="E2256"/>
      <c r="F2256" s="126"/>
      <c r="G2256"/>
      <c r="H2256"/>
      <c r="I2256" t="s">
        <v>129</v>
      </c>
      <c r="J2256"/>
      <c r="K2256"/>
      <c r="L2256"/>
      <c r="M2256"/>
      <c r="N2256"/>
      <c r="O2256"/>
      <c r="P2256"/>
      <c r="Q2256"/>
      <c r="U2256"/>
      <c r="V2256" t="s">
        <v>4335</v>
      </c>
      <c r="W2256"/>
      <c r="X2256"/>
      <c r="Y2256"/>
      <c r="Z2256"/>
      <c r="AA2256"/>
      <c r="AB2256"/>
      <c r="AC2256"/>
      <c r="AD2256"/>
      <c r="AE2256"/>
      <c r="AF2256"/>
      <c r="AG2256" t="s">
        <v>4308</v>
      </c>
      <c r="AH2256" s="115" t="s">
        <v>4308</v>
      </c>
    </row>
    <row r="2257" spans="1:35" ht="18" hidden="1" x14ac:dyDescent="0.25">
      <c r="A2257" s="235">
        <v>323778</v>
      </c>
      <c r="B2257" s="235" t="s">
        <v>6616</v>
      </c>
      <c r="C2257" s="235" t="s">
        <v>539</v>
      </c>
      <c r="D2257" s="235" t="s">
        <v>6617</v>
      </c>
      <c r="E2257"/>
      <c r="F2257" s="126"/>
      <c r="G2257" s="236"/>
      <c r="H2257"/>
      <c r="I2257" t="s">
        <v>129</v>
      </c>
      <c r="J2257" s="236"/>
      <c r="K2257"/>
      <c r="L2257"/>
      <c r="M2257"/>
      <c r="N2257"/>
      <c r="O2257"/>
      <c r="P2257"/>
      <c r="Q2257"/>
      <c r="U2257"/>
      <c r="V2257" t="s">
        <v>4335</v>
      </c>
      <c r="W2257" s="236"/>
      <c r="X2257"/>
      <c r="Y2257"/>
      <c r="Z2257"/>
      <c r="AA2257"/>
      <c r="AB2257"/>
      <c r="AC2257"/>
      <c r="AD2257"/>
      <c r="AE2257"/>
      <c r="AF2257"/>
      <c r="AG2257"/>
      <c r="AH2257" s="115" t="s">
        <v>4308</v>
      </c>
    </row>
    <row r="2258" spans="1:35" hidden="1" x14ac:dyDescent="0.25">
      <c r="A2258">
        <v>323782</v>
      </c>
      <c r="B2258" t="s">
        <v>6618</v>
      </c>
      <c r="C2258" t="s">
        <v>629</v>
      </c>
      <c r="D2258" t="s">
        <v>354</v>
      </c>
      <c r="E2258" t="s">
        <v>76</v>
      </c>
      <c r="F2258" s="126">
        <v>34335</v>
      </c>
      <c r="G2258" t="s">
        <v>18</v>
      </c>
      <c r="H2258" t="s">
        <v>16</v>
      </c>
      <c r="I2258" t="s">
        <v>136</v>
      </c>
      <c r="J2258" t="s">
        <v>15</v>
      </c>
      <c r="K2258"/>
      <c r="L2258" t="s">
        <v>40</v>
      </c>
      <c r="M2258"/>
      <c r="N2258"/>
      <c r="O2258"/>
      <c r="P2258"/>
      <c r="Q2258"/>
      <c r="U2258"/>
      <c r="V2258" t="s">
        <v>4329</v>
      </c>
      <c r="W2258"/>
      <c r="X2258"/>
      <c r="Y2258"/>
      <c r="Z2258"/>
      <c r="AA2258"/>
      <c r="AB2258"/>
      <c r="AC2258"/>
      <c r="AD2258"/>
      <c r="AE2258"/>
      <c r="AF2258" t="s">
        <v>4308</v>
      </c>
      <c r="AG2258" t="s">
        <v>4308</v>
      </c>
      <c r="AH2258" s="115" t="s">
        <v>4308</v>
      </c>
    </row>
    <row r="2259" spans="1:35" ht="18" hidden="1" x14ac:dyDescent="0.25">
      <c r="A2259" s="235">
        <v>323789</v>
      </c>
      <c r="B2259" s="235" t="s">
        <v>6619</v>
      </c>
      <c r="C2259" s="235" t="s">
        <v>335</v>
      </c>
      <c r="D2259" s="235" t="s">
        <v>1242</v>
      </c>
      <c r="E2259"/>
      <c r="F2259" s="126"/>
      <c r="G2259" s="236"/>
      <c r="H2259"/>
      <c r="I2259" t="s">
        <v>129</v>
      </c>
      <c r="J2259" s="236"/>
      <c r="K2259"/>
      <c r="L2259"/>
      <c r="M2259"/>
      <c r="N2259"/>
      <c r="O2259"/>
      <c r="P2259"/>
      <c r="Q2259"/>
      <c r="U2259"/>
      <c r="V2259" t="s">
        <v>4334</v>
      </c>
      <c r="W2259" s="236"/>
      <c r="X2259"/>
      <c r="Y2259"/>
      <c r="Z2259"/>
      <c r="AA2259"/>
      <c r="AB2259"/>
      <c r="AC2259"/>
      <c r="AD2259"/>
      <c r="AE2259"/>
      <c r="AF2259"/>
      <c r="AG2259"/>
      <c r="AH2259" s="115" t="s">
        <v>4308</v>
      </c>
    </row>
    <row r="2260" spans="1:35" hidden="1" x14ac:dyDescent="0.25">
      <c r="A2260">
        <v>323791</v>
      </c>
      <c r="B2260" t="s">
        <v>6620</v>
      </c>
      <c r="C2260" t="s">
        <v>417</v>
      </c>
      <c r="D2260" t="s">
        <v>2760</v>
      </c>
      <c r="E2260"/>
      <c r="F2260" s="126"/>
      <c r="G2260"/>
      <c r="H2260"/>
      <c r="I2260" t="s">
        <v>129</v>
      </c>
      <c r="J2260"/>
      <c r="K2260"/>
      <c r="L2260"/>
      <c r="M2260"/>
      <c r="N2260"/>
      <c r="O2260"/>
      <c r="P2260"/>
      <c r="Q2260"/>
      <c r="U2260"/>
      <c r="V2260" t="s">
        <v>4334</v>
      </c>
      <c r="W2260"/>
      <c r="X2260"/>
      <c r="Y2260"/>
      <c r="Z2260"/>
      <c r="AA2260"/>
      <c r="AB2260"/>
      <c r="AC2260"/>
      <c r="AD2260"/>
      <c r="AE2260"/>
      <c r="AF2260"/>
      <c r="AG2260" t="s">
        <v>4308</v>
      </c>
      <c r="AH2260" s="115" t="s">
        <v>4308</v>
      </c>
    </row>
    <row r="2261" spans="1:35" hidden="1" x14ac:dyDescent="0.25">
      <c r="A2261" s="115">
        <v>323797</v>
      </c>
      <c r="B2261" s="115" t="s">
        <v>3500</v>
      </c>
      <c r="C2261" s="115" t="s">
        <v>614</v>
      </c>
      <c r="D2261" s="115" t="s">
        <v>378</v>
      </c>
      <c r="E2261" s="115" t="s">
        <v>77</v>
      </c>
      <c r="F2261" s="237">
        <v>27989</v>
      </c>
      <c r="G2261" s="115" t="s">
        <v>211</v>
      </c>
      <c r="H2261" s="115" t="s">
        <v>16</v>
      </c>
      <c r="I2261" t="s">
        <v>199</v>
      </c>
      <c r="J2261" s="115" t="s">
        <v>1226</v>
      </c>
      <c r="L2261" s="115" t="s">
        <v>18</v>
      </c>
      <c r="U2261"/>
      <c r="V2261" t="s">
        <v>4414</v>
      </c>
      <c r="AG2261" s="115" t="s">
        <v>4308</v>
      </c>
      <c r="AH2261" s="115" t="s">
        <v>4308</v>
      </c>
    </row>
    <row r="2262" spans="1:35" ht="18" hidden="1" x14ac:dyDescent="0.25">
      <c r="A2262" s="235">
        <v>323799</v>
      </c>
      <c r="B2262" s="235" t="s">
        <v>6621</v>
      </c>
      <c r="C2262" s="235" t="s">
        <v>1725</v>
      </c>
      <c r="D2262" s="235" t="s">
        <v>1242</v>
      </c>
      <c r="E2262"/>
      <c r="F2262" s="126"/>
      <c r="G2262" s="236"/>
      <c r="H2262"/>
      <c r="I2262" t="s">
        <v>129</v>
      </c>
      <c r="J2262" s="236"/>
      <c r="K2262"/>
      <c r="L2262"/>
      <c r="M2262"/>
      <c r="N2262"/>
      <c r="O2262"/>
      <c r="P2262"/>
      <c r="Q2262"/>
      <c r="U2262"/>
      <c r="V2262" t="s">
        <v>4337</v>
      </c>
      <c r="W2262" s="236"/>
      <c r="X2262"/>
      <c r="Y2262"/>
      <c r="Z2262"/>
      <c r="AA2262"/>
      <c r="AB2262"/>
      <c r="AC2262"/>
      <c r="AD2262"/>
      <c r="AE2262"/>
      <c r="AF2262"/>
      <c r="AG2262"/>
      <c r="AH2262" s="115" t="s">
        <v>4308</v>
      </c>
    </row>
    <row r="2263" spans="1:35" ht="18" hidden="1" x14ac:dyDescent="0.25">
      <c r="A2263" s="235">
        <v>323807</v>
      </c>
      <c r="B2263" s="235" t="s">
        <v>6622</v>
      </c>
      <c r="C2263" s="235" t="s">
        <v>252</v>
      </c>
      <c r="D2263" s="235" t="s">
        <v>280</v>
      </c>
      <c r="E2263"/>
      <c r="F2263" s="126"/>
      <c r="G2263" s="236"/>
      <c r="H2263"/>
      <c r="I2263" t="s">
        <v>129</v>
      </c>
      <c r="J2263" s="236"/>
      <c r="K2263"/>
      <c r="L2263"/>
      <c r="M2263"/>
      <c r="N2263"/>
      <c r="O2263"/>
      <c r="P2263"/>
      <c r="Q2263"/>
      <c r="U2263"/>
      <c r="V2263" t="s">
        <v>4335</v>
      </c>
      <c r="W2263" s="236"/>
      <c r="X2263"/>
      <c r="Y2263"/>
      <c r="Z2263"/>
      <c r="AA2263"/>
      <c r="AB2263"/>
      <c r="AC2263"/>
      <c r="AD2263"/>
      <c r="AE2263"/>
      <c r="AF2263"/>
      <c r="AG2263"/>
      <c r="AH2263" s="115" t="s">
        <v>4308</v>
      </c>
    </row>
    <row r="2264" spans="1:35" ht="18" hidden="1" x14ac:dyDescent="0.25">
      <c r="A2264" s="235">
        <v>323808</v>
      </c>
      <c r="B2264" s="235" t="s">
        <v>6623</v>
      </c>
      <c r="C2264" s="235" t="s">
        <v>4754</v>
      </c>
      <c r="D2264" s="235" t="s">
        <v>1242</v>
      </c>
      <c r="E2264"/>
      <c r="F2264" s="126"/>
      <c r="G2264" s="236"/>
      <c r="H2264"/>
      <c r="I2264" t="s">
        <v>199</v>
      </c>
      <c r="J2264" s="236"/>
      <c r="K2264"/>
      <c r="L2264"/>
      <c r="M2264"/>
      <c r="N2264"/>
      <c r="O2264"/>
      <c r="P2264"/>
      <c r="Q2264"/>
      <c r="U2264"/>
      <c r="V2264" t="s">
        <v>4337</v>
      </c>
      <c r="W2264" s="236"/>
      <c r="X2264"/>
      <c r="Y2264"/>
      <c r="Z2264"/>
      <c r="AA2264"/>
      <c r="AB2264"/>
      <c r="AC2264"/>
      <c r="AD2264"/>
      <c r="AE2264"/>
      <c r="AF2264"/>
      <c r="AG2264"/>
      <c r="AH2264" s="115" t="s">
        <v>4308</v>
      </c>
    </row>
    <row r="2265" spans="1:35" ht="18" x14ac:dyDescent="0.25">
      <c r="A2265" s="235">
        <v>323814</v>
      </c>
      <c r="B2265" s="235" t="s">
        <v>6624</v>
      </c>
      <c r="C2265" s="235" t="s">
        <v>332</v>
      </c>
      <c r="D2265" s="235" t="s">
        <v>1671</v>
      </c>
      <c r="E2265"/>
      <c r="F2265" s="126"/>
      <c r="G2265" s="236"/>
      <c r="H2265"/>
      <c r="I2265" t="s">
        <v>107</v>
      </c>
      <c r="J2265" s="236"/>
      <c r="K2265"/>
      <c r="L2265"/>
      <c r="M2265"/>
      <c r="N2265"/>
      <c r="O2265"/>
      <c r="P2265"/>
      <c r="Q2265"/>
      <c r="U2265"/>
      <c r="V2265" t="s">
        <v>4335</v>
      </c>
      <c r="W2265" s="236"/>
      <c r="X2265"/>
      <c r="Y2265"/>
      <c r="Z2265"/>
      <c r="AA2265"/>
      <c r="AB2265"/>
      <c r="AC2265"/>
      <c r="AD2265"/>
      <c r="AE2265"/>
      <c r="AF2265"/>
      <c r="AG2265"/>
      <c r="AH2265" s="115" t="s">
        <v>4308</v>
      </c>
      <c r="AI2265" s="115" t="e">
        <f>VLOOKUP(A2265,'[2]دراسات قانونية'!$A$3:$E$600,1,0)</f>
        <v>#N/A</v>
      </c>
    </row>
    <row r="2266" spans="1:35" ht="18" x14ac:dyDescent="0.25">
      <c r="A2266" s="235">
        <v>323815</v>
      </c>
      <c r="B2266" s="235" t="s">
        <v>6625</v>
      </c>
      <c r="C2266" s="235" t="s">
        <v>6626</v>
      </c>
      <c r="D2266" s="235" t="s">
        <v>842</v>
      </c>
      <c r="E2266"/>
      <c r="F2266" s="126"/>
      <c r="G2266" s="236"/>
      <c r="H2266"/>
      <c r="I2266" t="s">
        <v>107</v>
      </c>
      <c r="J2266" s="236"/>
      <c r="K2266"/>
      <c r="L2266"/>
      <c r="M2266"/>
      <c r="N2266"/>
      <c r="O2266"/>
      <c r="P2266"/>
      <c r="Q2266"/>
      <c r="U2266"/>
      <c r="V2266" t="s">
        <v>4335</v>
      </c>
      <c r="W2266" s="236"/>
      <c r="X2266"/>
      <c r="Y2266"/>
      <c r="Z2266"/>
      <c r="AA2266"/>
      <c r="AB2266"/>
      <c r="AC2266"/>
      <c r="AD2266"/>
      <c r="AE2266"/>
      <c r="AF2266"/>
      <c r="AG2266"/>
      <c r="AH2266" s="115" t="s">
        <v>4308</v>
      </c>
      <c r="AI2266" s="115" t="e">
        <f>VLOOKUP(A2266,'[2]دراسات قانونية'!$A$3:$E$600,1,0)</f>
        <v>#N/A</v>
      </c>
    </row>
    <row r="2267" spans="1:35" hidden="1" x14ac:dyDescent="0.25">
      <c r="A2267" s="115">
        <v>323824</v>
      </c>
      <c r="B2267" s="115" t="s">
        <v>1340</v>
      </c>
      <c r="C2267" s="115" t="s">
        <v>755</v>
      </c>
      <c r="D2267" s="115" t="s">
        <v>1106</v>
      </c>
      <c r="E2267" s="115" t="s">
        <v>77</v>
      </c>
      <c r="F2267" s="237">
        <v>34704</v>
      </c>
      <c r="G2267" s="115" t="s">
        <v>18</v>
      </c>
      <c r="H2267" s="115" t="s">
        <v>16</v>
      </c>
      <c r="I2267" t="s">
        <v>199</v>
      </c>
      <c r="J2267" s="115" t="s">
        <v>1226</v>
      </c>
      <c r="L2267" s="115" t="s">
        <v>18</v>
      </c>
      <c r="U2267"/>
      <c r="V2267" t="s">
        <v>4329</v>
      </c>
      <c r="AE2267" s="115" t="s">
        <v>4308</v>
      </c>
      <c r="AF2267" s="115" t="s">
        <v>4308</v>
      </c>
      <c r="AG2267" s="115" t="s">
        <v>4308</v>
      </c>
      <c r="AH2267" s="115" t="s">
        <v>4308</v>
      </c>
    </row>
    <row r="2268" spans="1:35" ht="18" hidden="1" x14ac:dyDescent="0.25">
      <c r="A2268" s="235">
        <v>323825</v>
      </c>
      <c r="B2268" s="235" t="s">
        <v>6627</v>
      </c>
      <c r="C2268" s="235" t="s">
        <v>917</v>
      </c>
      <c r="D2268" s="235" t="s">
        <v>365</v>
      </c>
      <c r="E2268"/>
      <c r="F2268" s="126"/>
      <c r="G2268" s="236"/>
      <c r="H2268"/>
      <c r="I2268" t="s">
        <v>129</v>
      </c>
      <c r="J2268" s="236"/>
      <c r="K2268"/>
      <c r="L2268"/>
      <c r="M2268"/>
      <c r="N2268"/>
      <c r="O2268"/>
      <c r="P2268"/>
      <c r="Q2268"/>
      <c r="U2268"/>
      <c r="V2268" t="s">
        <v>4335</v>
      </c>
      <c r="W2268" s="236"/>
      <c r="X2268"/>
      <c r="Y2268"/>
      <c r="Z2268"/>
      <c r="AA2268"/>
      <c r="AB2268"/>
      <c r="AC2268"/>
      <c r="AD2268"/>
      <c r="AE2268"/>
      <c r="AF2268"/>
      <c r="AG2268"/>
      <c r="AH2268" s="115" t="s">
        <v>4308</v>
      </c>
    </row>
    <row r="2269" spans="1:35" ht="18" x14ac:dyDescent="0.25">
      <c r="A2269" s="235">
        <v>323827</v>
      </c>
      <c r="B2269" s="235" t="s">
        <v>6628</v>
      </c>
      <c r="C2269" s="235" t="s">
        <v>581</v>
      </c>
      <c r="D2269" s="235" t="s">
        <v>830</v>
      </c>
      <c r="E2269"/>
      <c r="F2269" s="126"/>
      <c r="G2269" s="236"/>
      <c r="H2269"/>
      <c r="I2269" t="s">
        <v>107</v>
      </c>
      <c r="J2269" s="236"/>
      <c r="K2269"/>
      <c r="L2269"/>
      <c r="M2269"/>
      <c r="N2269"/>
      <c r="O2269"/>
      <c r="P2269"/>
      <c r="Q2269"/>
      <c r="U2269"/>
      <c r="V2269" t="s">
        <v>4335</v>
      </c>
      <c r="W2269" s="236"/>
      <c r="X2269"/>
      <c r="Y2269"/>
      <c r="Z2269"/>
      <c r="AA2269"/>
      <c r="AB2269"/>
      <c r="AC2269"/>
      <c r="AD2269"/>
      <c r="AE2269"/>
      <c r="AF2269"/>
      <c r="AG2269"/>
      <c r="AH2269" s="115" t="s">
        <v>4308</v>
      </c>
      <c r="AI2269" s="115" t="e">
        <f>VLOOKUP(A2269,'[2]دراسات قانونية'!$A$3:$E$600,1,0)</f>
        <v>#N/A</v>
      </c>
    </row>
    <row r="2270" spans="1:35" hidden="1" x14ac:dyDescent="0.25">
      <c r="A2270" s="115">
        <v>323844</v>
      </c>
      <c r="B2270" s="115" t="s">
        <v>3501</v>
      </c>
      <c r="C2270" s="115" t="s">
        <v>3502</v>
      </c>
      <c r="D2270" s="115" t="s">
        <v>1319</v>
      </c>
      <c r="E2270" s="115" t="s">
        <v>76</v>
      </c>
      <c r="F2270" s="237">
        <v>34505</v>
      </c>
      <c r="G2270" s="115" t="s">
        <v>738</v>
      </c>
      <c r="H2270" s="115" t="s">
        <v>16</v>
      </c>
      <c r="I2270" t="s">
        <v>199</v>
      </c>
      <c r="U2270"/>
      <c r="V2270" t="s">
        <v>16623</v>
      </c>
      <c r="AD2270" s="115" t="s">
        <v>4308</v>
      </c>
      <c r="AE2270" s="115" t="s">
        <v>4308</v>
      </c>
      <c r="AF2270" s="115" t="s">
        <v>4308</v>
      </c>
      <c r="AG2270" s="115" t="s">
        <v>4308</v>
      </c>
      <c r="AH2270" s="115" t="s">
        <v>4308</v>
      </c>
    </row>
    <row r="2271" spans="1:35" ht="18" hidden="1" x14ac:dyDescent="0.25">
      <c r="A2271" s="235">
        <v>323846</v>
      </c>
      <c r="B2271" s="235" t="s">
        <v>6629</v>
      </c>
      <c r="C2271" s="235" t="s">
        <v>244</v>
      </c>
      <c r="D2271" s="235" t="s">
        <v>1242</v>
      </c>
      <c r="E2271"/>
      <c r="F2271" s="126"/>
      <c r="G2271" s="236"/>
      <c r="H2271"/>
      <c r="I2271" t="s">
        <v>136</v>
      </c>
      <c r="J2271" s="236"/>
      <c r="K2271"/>
      <c r="L2271"/>
      <c r="M2271"/>
      <c r="N2271"/>
      <c r="O2271"/>
      <c r="P2271"/>
      <c r="Q2271"/>
      <c r="U2271"/>
      <c r="V2271" t="s">
        <v>4335</v>
      </c>
      <c r="W2271" s="236"/>
      <c r="X2271"/>
      <c r="Y2271"/>
      <c r="Z2271"/>
      <c r="AA2271"/>
      <c r="AB2271"/>
      <c r="AC2271"/>
      <c r="AD2271"/>
      <c r="AE2271"/>
      <c r="AF2271"/>
      <c r="AG2271"/>
    </row>
    <row r="2272" spans="1:35" hidden="1" x14ac:dyDescent="0.25">
      <c r="A2272" s="115">
        <v>323848</v>
      </c>
      <c r="B2272" s="115" t="s">
        <v>1272</v>
      </c>
      <c r="C2272" s="115" t="s">
        <v>271</v>
      </c>
      <c r="D2272" s="115" t="s">
        <v>313</v>
      </c>
      <c r="E2272" s="115" t="s">
        <v>76</v>
      </c>
      <c r="F2272" s="237">
        <v>34138</v>
      </c>
      <c r="G2272" s="115" t="s">
        <v>47</v>
      </c>
      <c r="H2272" s="115" t="s">
        <v>16</v>
      </c>
      <c r="I2272" t="s">
        <v>199</v>
      </c>
      <c r="J2272" s="115" t="s">
        <v>1226</v>
      </c>
      <c r="L2272" s="115" t="s">
        <v>18</v>
      </c>
      <c r="U2272"/>
      <c r="V2272" t="s">
        <v>4334</v>
      </c>
      <c r="AH2272" s="115" t="s">
        <v>4308</v>
      </c>
    </row>
    <row r="2273" spans="1:35" ht="18" x14ac:dyDescent="0.25">
      <c r="A2273" s="235">
        <v>323850</v>
      </c>
      <c r="B2273" s="235" t="s">
        <v>6630</v>
      </c>
      <c r="C2273" s="235" t="s">
        <v>244</v>
      </c>
      <c r="D2273" s="235" t="s">
        <v>504</v>
      </c>
      <c r="E2273"/>
      <c r="F2273" s="126"/>
      <c r="G2273" s="236"/>
      <c r="H2273"/>
      <c r="I2273" t="s">
        <v>107</v>
      </c>
      <c r="J2273" s="236"/>
      <c r="K2273"/>
      <c r="L2273"/>
      <c r="M2273"/>
      <c r="N2273"/>
      <c r="O2273"/>
      <c r="P2273"/>
      <c r="Q2273"/>
      <c r="U2273"/>
      <c r="V2273" t="s">
        <v>4335</v>
      </c>
      <c r="W2273" s="236"/>
      <c r="X2273"/>
      <c r="Y2273"/>
      <c r="Z2273"/>
      <c r="AA2273"/>
      <c r="AB2273"/>
      <c r="AC2273"/>
      <c r="AD2273"/>
      <c r="AE2273"/>
      <c r="AF2273"/>
      <c r="AG2273"/>
      <c r="AH2273" s="115" t="s">
        <v>4308</v>
      </c>
      <c r="AI2273" s="115" t="e">
        <f>VLOOKUP(A2273,'[2]دراسات قانونية'!$A$3:$E$600,1,0)</f>
        <v>#N/A</v>
      </c>
    </row>
    <row r="2274" spans="1:35" hidden="1" x14ac:dyDescent="0.25">
      <c r="A2274">
        <v>323852</v>
      </c>
      <c r="B2274" t="s">
        <v>6631</v>
      </c>
      <c r="C2274" t="s">
        <v>212</v>
      </c>
      <c r="D2274" t="s">
        <v>742</v>
      </c>
      <c r="E2274" t="s">
        <v>76</v>
      </c>
      <c r="F2274" s="126">
        <v>34830</v>
      </c>
      <c r="G2274" t="s">
        <v>462</v>
      </c>
      <c r="H2274" t="s">
        <v>16</v>
      </c>
      <c r="I2274" t="s">
        <v>136</v>
      </c>
      <c r="J2274" t="s">
        <v>1226</v>
      </c>
      <c r="K2274"/>
      <c r="L2274" t="s">
        <v>30</v>
      </c>
      <c r="M2274"/>
      <c r="N2274"/>
      <c r="O2274"/>
      <c r="P2274"/>
      <c r="Q2274"/>
      <c r="U2274"/>
      <c r="V2274" t="s">
        <v>4334</v>
      </c>
      <c r="W2274"/>
      <c r="X2274"/>
      <c r="Y2274"/>
      <c r="Z2274"/>
      <c r="AA2274"/>
      <c r="AB2274"/>
      <c r="AC2274"/>
      <c r="AD2274"/>
      <c r="AE2274" t="s">
        <v>4308</v>
      </c>
      <c r="AF2274" t="s">
        <v>4308</v>
      </c>
      <c r="AG2274" t="s">
        <v>4308</v>
      </c>
      <c r="AH2274" s="115" t="s">
        <v>4308</v>
      </c>
    </row>
    <row r="2275" spans="1:35" ht="18" hidden="1" x14ac:dyDescent="0.25">
      <c r="A2275" s="235">
        <v>323856</v>
      </c>
      <c r="B2275" s="235" t="s">
        <v>6632</v>
      </c>
      <c r="C2275" s="235" t="s">
        <v>952</v>
      </c>
      <c r="D2275" s="235" t="s">
        <v>1242</v>
      </c>
      <c r="E2275"/>
      <c r="F2275" s="126"/>
      <c r="G2275" s="236"/>
      <c r="H2275"/>
      <c r="I2275" t="s">
        <v>136</v>
      </c>
      <c r="J2275" s="236"/>
      <c r="K2275"/>
      <c r="L2275"/>
      <c r="M2275"/>
      <c r="N2275"/>
      <c r="O2275"/>
      <c r="P2275"/>
      <c r="Q2275"/>
      <c r="U2275"/>
      <c r="V2275" t="s">
        <v>4334</v>
      </c>
      <c r="W2275" s="236"/>
      <c r="X2275"/>
      <c r="Y2275"/>
      <c r="Z2275"/>
      <c r="AA2275"/>
      <c r="AB2275"/>
      <c r="AC2275"/>
      <c r="AD2275"/>
      <c r="AE2275"/>
      <c r="AF2275"/>
      <c r="AG2275"/>
      <c r="AH2275" s="115" t="s">
        <v>4308</v>
      </c>
    </row>
    <row r="2276" spans="1:35" ht="18" hidden="1" x14ac:dyDescent="0.25">
      <c r="A2276" s="235">
        <v>323859</v>
      </c>
      <c r="B2276" s="235" t="s">
        <v>6633</v>
      </c>
      <c r="C2276" s="235" t="s">
        <v>518</v>
      </c>
      <c r="D2276" s="235" t="s">
        <v>1242</v>
      </c>
      <c r="E2276"/>
      <c r="F2276" s="126"/>
      <c r="G2276" s="236"/>
      <c r="H2276"/>
      <c r="I2276" t="s">
        <v>129</v>
      </c>
      <c r="J2276" s="236"/>
      <c r="K2276"/>
      <c r="L2276"/>
      <c r="M2276"/>
      <c r="N2276"/>
      <c r="O2276"/>
      <c r="P2276"/>
      <c r="Q2276"/>
      <c r="U2276"/>
      <c r="V2276" t="s">
        <v>4335</v>
      </c>
      <c r="W2276" s="236"/>
      <c r="X2276"/>
      <c r="Y2276"/>
      <c r="Z2276"/>
      <c r="AA2276"/>
      <c r="AB2276"/>
      <c r="AC2276"/>
      <c r="AD2276"/>
      <c r="AE2276"/>
      <c r="AF2276"/>
      <c r="AG2276"/>
      <c r="AH2276" s="115" t="s">
        <v>4308</v>
      </c>
    </row>
    <row r="2277" spans="1:35" ht="18" hidden="1" x14ac:dyDescent="0.25">
      <c r="A2277" s="235">
        <v>323864</v>
      </c>
      <c r="B2277" s="235" t="s">
        <v>6634</v>
      </c>
      <c r="C2277" s="235" t="s">
        <v>533</v>
      </c>
      <c r="D2277" s="235" t="s">
        <v>1242</v>
      </c>
      <c r="E2277"/>
      <c r="F2277" s="126"/>
      <c r="G2277" s="236"/>
      <c r="H2277"/>
      <c r="I2277" t="s">
        <v>129</v>
      </c>
      <c r="J2277" s="236"/>
      <c r="K2277"/>
      <c r="L2277"/>
      <c r="M2277"/>
      <c r="N2277"/>
      <c r="O2277"/>
      <c r="P2277"/>
      <c r="Q2277"/>
      <c r="U2277"/>
      <c r="V2277" t="s">
        <v>4335</v>
      </c>
      <c r="W2277" s="236"/>
      <c r="X2277"/>
      <c r="Y2277"/>
      <c r="Z2277"/>
      <c r="AA2277"/>
      <c r="AB2277"/>
      <c r="AC2277"/>
      <c r="AD2277"/>
      <c r="AE2277"/>
      <c r="AF2277"/>
      <c r="AG2277"/>
      <c r="AH2277" s="115" t="s">
        <v>4308</v>
      </c>
    </row>
    <row r="2278" spans="1:35" ht="18" hidden="1" x14ac:dyDescent="0.25">
      <c r="A2278" s="235">
        <v>323871</v>
      </c>
      <c r="B2278" s="235" t="s">
        <v>1102</v>
      </c>
      <c r="C2278" s="235" t="s">
        <v>212</v>
      </c>
      <c r="D2278" s="235" t="s">
        <v>1242</v>
      </c>
      <c r="E2278"/>
      <c r="F2278" s="126"/>
      <c r="G2278" s="236"/>
      <c r="H2278"/>
      <c r="I2278" t="s">
        <v>136</v>
      </c>
      <c r="J2278" s="236"/>
      <c r="K2278"/>
      <c r="L2278"/>
      <c r="M2278"/>
      <c r="N2278"/>
      <c r="O2278"/>
      <c r="P2278"/>
      <c r="Q2278"/>
      <c r="U2278"/>
      <c r="V2278" t="s">
        <v>4335</v>
      </c>
      <c r="W2278" s="236"/>
      <c r="X2278"/>
      <c r="Y2278"/>
      <c r="Z2278"/>
      <c r="AA2278"/>
      <c r="AB2278"/>
      <c r="AC2278"/>
      <c r="AD2278"/>
      <c r="AE2278"/>
      <c r="AF2278"/>
      <c r="AG2278"/>
      <c r="AH2278" s="115" t="s">
        <v>4308</v>
      </c>
    </row>
    <row r="2279" spans="1:35" ht="18" hidden="1" x14ac:dyDescent="0.25">
      <c r="A2279" s="235">
        <v>323876</v>
      </c>
      <c r="B2279" s="235" t="s">
        <v>6635</v>
      </c>
      <c r="C2279" s="235" t="s">
        <v>520</v>
      </c>
      <c r="D2279" s="235" t="s">
        <v>1242</v>
      </c>
      <c r="E2279"/>
      <c r="F2279" s="126"/>
      <c r="G2279" s="236"/>
      <c r="H2279"/>
      <c r="I2279" t="s">
        <v>129</v>
      </c>
      <c r="J2279" s="236"/>
      <c r="K2279"/>
      <c r="L2279"/>
      <c r="M2279"/>
      <c r="N2279"/>
      <c r="O2279"/>
      <c r="P2279"/>
      <c r="Q2279"/>
      <c r="U2279"/>
      <c r="V2279" t="s">
        <v>4335</v>
      </c>
      <c r="W2279" s="236"/>
      <c r="X2279"/>
      <c r="Y2279"/>
      <c r="Z2279"/>
      <c r="AA2279"/>
      <c r="AB2279"/>
      <c r="AC2279"/>
      <c r="AD2279"/>
      <c r="AE2279"/>
      <c r="AF2279"/>
      <c r="AG2279"/>
      <c r="AH2279" s="115" t="s">
        <v>4308</v>
      </c>
    </row>
    <row r="2280" spans="1:35" ht="18" x14ac:dyDescent="0.25">
      <c r="A2280" s="235">
        <v>323878</v>
      </c>
      <c r="B2280" s="235" t="s">
        <v>6636</v>
      </c>
      <c r="C2280" s="235" t="s">
        <v>274</v>
      </c>
      <c r="D2280" s="235" t="s">
        <v>421</v>
      </c>
      <c r="E2280"/>
      <c r="F2280" s="126"/>
      <c r="G2280" s="236"/>
      <c r="H2280"/>
      <c r="I2280" t="s">
        <v>107</v>
      </c>
      <c r="J2280" s="236"/>
      <c r="K2280"/>
      <c r="L2280"/>
      <c r="M2280"/>
      <c r="N2280"/>
      <c r="O2280"/>
      <c r="P2280"/>
      <c r="Q2280"/>
      <c r="U2280"/>
      <c r="V2280" t="s">
        <v>4335</v>
      </c>
      <c r="W2280" s="236"/>
      <c r="X2280"/>
      <c r="Y2280"/>
      <c r="Z2280"/>
      <c r="AA2280"/>
      <c r="AB2280"/>
      <c r="AC2280"/>
      <c r="AD2280"/>
      <c r="AE2280"/>
      <c r="AF2280"/>
      <c r="AG2280"/>
      <c r="AH2280" s="115" t="s">
        <v>4308</v>
      </c>
      <c r="AI2280" s="115" t="e">
        <f>VLOOKUP(A2280,'[2]دراسات قانونية'!$A$3:$E$600,1,0)</f>
        <v>#N/A</v>
      </c>
    </row>
    <row r="2281" spans="1:35" ht="18" hidden="1" x14ac:dyDescent="0.25">
      <c r="A2281" s="235">
        <v>323883</v>
      </c>
      <c r="B2281" s="235" t="s">
        <v>6637</v>
      </c>
      <c r="C2281" s="235" t="s">
        <v>692</v>
      </c>
      <c r="D2281" s="235" t="s">
        <v>1242</v>
      </c>
      <c r="E2281"/>
      <c r="F2281" s="126"/>
      <c r="G2281" s="236"/>
      <c r="H2281"/>
      <c r="I2281" t="s">
        <v>136</v>
      </c>
      <c r="J2281" s="236"/>
      <c r="K2281"/>
      <c r="L2281"/>
      <c r="M2281"/>
      <c r="N2281"/>
      <c r="O2281"/>
      <c r="P2281"/>
      <c r="Q2281"/>
      <c r="U2281"/>
      <c r="V2281" t="s">
        <v>4335</v>
      </c>
      <c r="W2281" s="236"/>
      <c r="X2281"/>
      <c r="Y2281"/>
      <c r="Z2281"/>
      <c r="AA2281"/>
      <c r="AB2281"/>
      <c r="AC2281"/>
      <c r="AD2281"/>
      <c r="AE2281"/>
      <c r="AF2281"/>
      <c r="AG2281"/>
      <c r="AH2281" s="115" t="s">
        <v>4308</v>
      </c>
    </row>
    <row r="2282" spans="1:35" hidden="1" x14ac:dyDescent="0.25">
      <c r="A2282">
        <v>323893</v>
      </c>
      <c r="B2282" t="s">
        <v>823</v>
      </c>
      <c r="C2282" t="s">
        <v>671</v>
      </c>
      <c r="D2282" t="s">
        <v>1242</v>
      </c>
      <c r="E2282" t="s">
        <v>76</v>
      </c>
      <c r="F2282" s="126"/>
      <c r="G2282"/>
      <c r="H2282" t="s">
        <v>16</v>
      </c>
      <c r="I2282" t="s">
        <v>136</v>
      </c>
      <c r="J2282"/>
      <c r="K2282"/>
      <c r="L2282"/>
      <c r="M2282"/>
      <c r="N2282"/>
      <c r="O2282"/>
      <c r="P2282"/>
      <c r="Q2282"/>
      <c r="U2282"/>
      <c r="V2282" t="s">
        <v>4329</v>
      </c>
      <c r="W2282"/>
      <c r="X2282"/>
      <c r="Y2282"/>
      <c r="Z2282"/>
      <c r="AA2282"/>
      <c r="AB2282"/>
      <c r="AC2282"/>
      <c r="AD2282"/>
      <c r="AE2282"/>
      <c r="AF2282"/>
      <c r="AG2282"/>
      <c r="AH2282" s="115" t="s">
        <v>4308</v>
      </c>
    </row>
    <row r="2283" spans="1:35" ht="18" hidden="1" x14ac:dyDescent="0.25">
      <c r="A2283" s="235">
        <v>323895</v>
      </c>
      <c r="B2283" s="235" t="s">
        <v>6638</v>
      </c>
      <c r="C2283" s="235" t="s">
        <v>5629</v>
      </c>
      <c r="D2283" s="235" t="s">
        <v>420</v>
      </c>
      <c r="E2283"/>
      <c r="F2283" s="126"/>
      <c r="G2283" s="236"/>
      <c r="H2283"/>
      <c r="I2283" t="s">
        <v>129</v>
      </c>
      <c r="J2283" s="236"/>
      <c r="K2283"/>
      <c r="L2283"/>
      <c r="M2283"/>
      <c r="N2283"/>
      <c r="O2283"/>
      <c r="P2283"/>
      <c r="Q2283"/>
      <c r="U2283"/>
      <c r="V2283" t="s">
        <v>4335</v>
      </c>
      <c r="W2283" s="236"/>
      <c r="X2283"/>
      <c r="Y2283"/>
      <c r="Z2283"/>
      <c r="AA2283"/>
      <c r="AB2283"/>
      <c r="AC2283"/>
      <c r="AD2283"/>
      <c r="AE2283"/>
      <c r="AF2283"/>
      <c r="AG2283"/>
      <c r="AH2283" s="115" t="s">
        <v>4308</v>
      </c>
    </row>
    <row r="2284" spans="1:35" ht="18" hidden="1" x14ac:dyDescent="0.25">
      <c r="A2284" s="235">
        <v>323899</v>
      </c>
      <c r="B2284" s="235" t="s">
        <v>1040</v>
      </c>
      <c r="C2284" s="235" t="s">
        <v>546</v>
      </c>
      <c r="D2284" s="235" t="s">
        <v>1242</v>
      </c>
      <c r="E2284"/>
      <c r="F2284" s="126"/>
      <c r="G2284" s="236"/>
      <c r="H2284"/>
      <c r="I2284" t="s">
        <v>199</v>
      </c>
      <c r="J2284" s="236"/>
      <c r="K2284"/>
      <c r="L2284"/>
      <c r="M2284"/>
      <c r="N2284"/>
      <c r="O2284"/>
      <c r="P2284"/>
      <c r="Q2284"/>
      <c r="U2284"/>
      <c r="V2284" t="s">
        <v>4337</v>
      </c>
      <c r="W2284" s="236"/>
      <c r="X2284"/>
      <c r="Y2284"/>
      <c r="Z2284"/>
      <c r="AA2284"/>
      <c r="AB2284"/>
      <c r="AC2284"/>
      <c r="AD2284"/>
      <c r="AE2284"/>
      <c r="AF2284"/>
      <c r="AG2284"/>
      <c r="AH2284" s="115" t="s">
        <v>4308</v>
      </c>
    </row>
    <row r="2285" spans="1:35" hidden="1" x14ac:dyDescent="0.25">
      <c r="A2285">
        <v>323903</v>
      </c>
      <c r="B2285" t="s">
        <v>6639</v>
      </c>
      <c r="C2285" t="s">
        <v>533</v>
      </c>
      <c r="D2285" t="s">
        <v>6640</v>
      </c>
      <c r="E2285" t="s">
        <v>76</v>
      </c>
      <c r="F2285" s="126">
        <v>33992</v>
      </c>
      <c r="G2285" t="s">
        <v>333</v>
      </c>
      <c r="H2285" t="s">
        <v>16</v>
      </c>
      <c r="I2285" t="s">
        <v>136</v>
      </c>
      <c r="J2285" t="s">
        <v>1226</v>
      </c>
      <c r="K2285"/>
      <c r="L2285" t="s">
        <v>30</v>
      </c>
      <c r="M2285"/>
      <c r="N2285"/>
      <c r="O2285"/>
      <c r="P2285"/>
      <c r="Q2285"/>
      <c r="U2285"/>
      <c r="V2285" t="s">
        <v>4412</v>
      </c>
      <c r="W2285"/>
      <c r="X2285"/>
      <c r="Y2285"/>
      <c r="Z2285"/>
      <c r="AA2285"/>
      <c r="AB2285"/>
      <c r="AC2285"/>
      <c r="AD2285"/>
      <c r="AE2285"/>
      <c r="AF2285"/>
      <c r="AG2285" t="s">
        <v>4308</v>
      </c>
      <c r="AH2285" s="115" t="s">
        <v>4308</v>
      </c>
    </row>
    <row r="2286" spans="1:35" ht="18" hidden="1" x14ac:dyDescent="0.25">
      <c r="A2286" s="235">
        <v>323905</v>
      </c>
      <c r="B2286" s="235" t="s">
        <v>6641</v>
      </c>
      <c r="C2286" s="235" t="s">
        <v>6642</v>
      </c>
      <c r="D2286" s="235" t="s">
        <v>6643</v>
      </c>
      <c r="E2286"/>
      <c r="F2286" s="126"/>
      <c r="G2286" s="236"/>
      <c r="H2286"/>
      <c r="I2286" t="s">
        <v>129</v>
      </c>
      <c r="J2286" s="236"/>
      <c r="K2286"/>
      <c r="L2286"/>
      <c r="M2286"/>
      <c r="N2286"/>
      <c r="O2286"/>
      <c r="P2286"/>
      <c r="Q2286"/>
      <c r="U2286"/>
      <c r="V2286" t="s">
        <v>4335</v>
      </c>
      <c r="W2286" s="236"/>
      <c r="X2286"/>
      <c r="Y2286"/>
      <c r="Z2286"/>
      <c r="AA2286"/>
      <c r="AB2286"/>
      <c r="AC2286"/>
      <c r="AD2286"/>
      <c r="AE2286"/>
      <c r="AF2286"/>
      <c r="AG2286"/>
      <c r="AH2286" s="115" t="s">
        <v>4308</v>
      </c>
    </row>
    <row r="2287" spans="1:35" ht="18" hidden="1" x14ac:dyDescent="0.25">
      <c r="A2287" s="235">
        <v>323906</v>
      </c>
      <c r="B2287" s="235" t="s">
        <v>6644</v>
      </c>
      <c r="C2287" s="235" t="s">
        <v>1725</v>
      </c>
      <c r="D2287" s="235" t="s">
        <v>437</v>
      </c>
      <c r="E2287"/>
      <c r="F2287" s="126"/>
      <c r="G2287" s="236"/>
      <c r="H2287"/>
      <c r="I2287" t="s">
        <v>129</v>
      </c>
      <c r="J2287" s="236"/>
      <c r="K2287"/>
      <c r="L2287"/>
      <c r="M2287"/>
      <c r="N2287"/>
      <c r="O2287"/>
      <c r="P2287"/>
      <c r="Q2287"/>
      <c r="U2287"/>
      <c r="V2287" t="s">
        <v>4334</v>
      </c>
      <c r="W2287" s="236"/>
      <c r="X2287"/>
      <c r="Y2287"/>
      <c r="Z2287"/>
      <c r="AA2287"/>
      <c r="AB2287"/>
      <c r="AC2287"/>
      <c r="AD2287"/>
      <c r="AE2287"/>
      <c r="AF2287"/>
      <c r="AG2287"/>
      <c r="AH2287" s="115" t="s">
        <v>4308</v>
      </c>
    </row>
    <row r="2288" spans="1:35" hidden="1" x14ac:dyDescent="0.25">
      <c r="A2288" s="115">
        <v>323912</v>
      </c>
      <c r="B2288" s="115" t="s">
        <v>3216</v>
      </c>
      <c r="C2288" s="115" t="s">
        <v>1059</v>
      </c>
      <c r="D2288" s="115" t="s">
        <v>3217</v>
      </c>
      <c r="E2288" s="115" t="s">
        <v>76</v>
      </c>
      <c r="F2288" s="237">
        <v>33217</v>
      </c>
      <c r="G2288" s="115" t="s">
        <v>18</v>
      </c>
      <c r="H2288" s="115" t="s">
        <v>16</v>
      </c>
      <c r="I2288" t="s">
        <v>199</v>
      </c>
      <c r="J2288" s="115" t="s">
        <v>1226</v>
      </c>
      <c r="L2288" s="115" t="s">
        <v>18</v>
      </c>
      <c r="U2288"/>
      <c r="V2288">
        <v>0</v>
      </c>
    </row>
    <row r="2289" spans="1:35" hidden="1" x14ac:dyDescent="0.25">
      <c r="A2289" s="115">
        <v>323915</v>
      </c>
      <c r="B2289" s="115" t="s">
        <v>2026</v>
      </c>
      <c r="C2289" s="115" t="s">
        <v>212</v>
      </c>
      <c r="D2289" s="115" t="s">
        <v>239</v>
      </c>
      <c r="E2289" s="115" t="s">
        <v>76</v>
      </c>
      <c r="F2289" s="237">
        <v>31472</v>
      </c>
      <c r="G2289" s="115" t="s">
        <v>47</v>
      </c>
      <c r="H2289" s="115" t="s">
        <v>16</v>
      </c>
      <c r="I2289" t="s">
        <v>199</v>
      </c>
      <c r="J2289" s="115" t="s">
        <v>1226</v>
      </c>
      <c r="L2289" s="115" t="s">
        <v>18</v>
      </c>
      <c r="U2289"/>
      <c r="V2289" t="s">
        <v>4334</v>
      </c>
    </row>
    <row r="2290" spans="1:35" hidden="1" x14ac:dyDescent="0.25">
      <c r="A2290" s="115">
        <v>323917</v>
      </c>
      <c r="B2290" s="115" t="s">
        <v>1416</v>
      </c>
      <c r="C2290" s="115" t="s">
        <v>360</v>
      </c>
      <c r="D2290" s="115" t="s">
        <v>2028</v>
      </c>
      <c r="E2290" s="115" t="s">
        <v>76</v>
      </c>
      <c r="F2290" s="237">
        <v>35019</v>
      </c>
      <c r="G2290" s="115" t="s">
        <v>18</v>
      </c>
      <c r="H2290" s="115" t="s">
        <v>16</v>
      </c>
      <c r="I2290" t="s">
        <v>199</v>
      </c>
      <c r="J2290" s="115" t="s">
        <v>1226</v>
      </c>
      <c r="L2290" s="115" t="s">
        <v>18</v>
      </c>
      <c r="U2290"/>
      <c r="V2290" t="s">
        <v>4334</v>
      </c>
      <c r="AH2290" s="115" t="s">
        <v>4308</v>
      </c>
    </row>
    <row r="2291" spans="1:35" ht="18" hidden="1" x14ac:dyDescent="0.25">
      <c r="A2291" s="235">
        <v>323918</v>
      </c>
      <c r="B2291" s="235" t="s">
        <v>1416</v>
      </c>
      <c r="C2291" s="235" t="s">
        <v>665</v>
      </c>
      <c r="D2291" s="235" t="s">
        <v>1242</v>
      </c>
      <c r="E2291"/>
      <c r="F2291" s="126"/>
      <c r="G2291" s="236"/>
      <c r="H2291"/>
      <c r="I2291" t="s">
        <v>129</v>
      </c>
      <c r="J2291" s="236"/>
      <c r="K2291"/>
      <c r="L2291"/>
      <c r="M2291"/>
      <c r="N2291"/>
      <c r="O2291"/>
      <c r="P2291"/>
      <c r="Q2291"/>
      <c r="U2291"/>
      <c r="V2291" t="s">
        <v>4335</v>
      </c>
      <c r="W2291" s="236"/>
      <c r="X2291"/>
      <c r="Y2291"/>
      <c r="Z2291"/>
      <c r="AA2291"/>
      <c r="AB2291"/>
      <c r="AC2291"/>
      <c r="AD2291"/>
      <c r="AE2291"/>
      <c r="AF2291"/>
      <c r="AG2291"/>
      <c r="AH2291" s="115" t="s">
        <v>4308</v>
      </c>
    </row>
    <row r="2292" spans="1:35" hidden="1" x14ac:dyDescent="0.25">
      <c r="A2292">
        <v>323922</v>
      </c>
      <c r="B2292" t="s">
        <v>6645</v>
      </c>
      <c r="C2292" t="s">
        <v>212</v>
      </c>
      <c r="D2292" t="s">
        <v>427</v>
      </c>
      <c r="E2292" t="s">
        <v>76</v>
      </c>
      <c r="F2292" s="126">
        <v>30315</v>
      </c>
      <c r="G2292" t="s">
        <v>18</v>
      </c>
      <c r="H2292" t="s">
        <v>16</v>
      </c>
      <c r="I2292" t="s">
        <v>136</v>
      </c>
      <c r="J2292" t="s">
        <v>1226</v>
      </c>
      <c r="K2292"/>
      <c r="L2292" t="s">
        <v>18</v>
      </c>
      <c r="M2292"/>
      <c r="N2292"/>
      <c r="O2292"/>
      <c r="P2292"/>
      <c r="Q2292"/>
      <c r="U2292"/>
      <c r="V2292" t="s">
        <v>16623</v>
      </c>
      <c r="W2292"/>
      <c r="X2292"/>
      <c r="Y2292"/>
      <c r="Z2292"/>
      <c r="AA2292"/>
      <c r="AB2292"/>
      <c r="AC2292"/>
      <c r="AD2292"/>
      <c r="AE2292"/>
      <c r="AF2292"/>
      <c r="AG2292"/>
    </row>
    <row r="2293" spans="1:35" hidden="1" x14ac:dyDescent="0.25">
      <c r="A2293" s="115">
        <v>323923</v>
      </c>
      <c r="B2293" s="115" t="s">
        <v>1616</v>
      </c>
      <c r="C2293" s="115" t="s">
        <v>379</v>
      </c>
      <c r="D2293" s="115" t="s">
        <v>232</v>
      </c>
      <c r="E2293" s="115" t="s">
        <v>76</v>
      </c>
      <c r="F2293" s="237">
        <v>33239</v>
      </c>
      <c r="G2293" s="115" t="s">
        <v>18</v>
      </c>
      <c r="H2293" s="115" t="s">
        <v>16</v>
      </c>
      <c r="I2293" t="s">
        <v>199</v>
      </c>
      <c r="J2293" s="115" t="s">
        <v>1226</v>
      </c>
      <c r="L2293" s="115" t="s">
        <v>18</v>
      </c>
      <c r="U2293"/>
      <c r="V2293" t="s">
        <v>4337</v>
      </c>
    </row>
    <row r="2294" spans="1:35" hidden="1" x14ac:dyDescent="0.25">
      <c r="A2294">
        <v>323924</v>
      </c>
      <c r="B2294" t="s">
        <v>6646</v>
      </c>
      <c r="C2294" t="s">
        <v>227</v>
      </c>
      <c r="D2294" t="s">
        <v>293</v>
      </c>
      <c r="E2294" t="s">
        <v>76</v>
      </c>
      <c r="F2294" s="126">
        <v>35065</v>
      </c>
      <c r="G2294" t="s">
        <v>18</v>
      </c>
      <c r="H2294" t="s">
        <v>16</v>
      </c>
      <c r="I2294" t="s">
        <v>136</v>
      </c>
      <c r="J2294" t="s">
        <v>1226</v>
      </c>
      <c r="K2294"/>
      <c r="L2294" t="s">
        <v>18</v>
      </c>
      <c r="M2294"/>
      <c r="N2294"/>
      <c r="O2294"/>
      <c r="P2294"/>
      <c r="Q2294"/>
      <c r="U2294"/>
      <c r="V2294" t="s">
        <v>4337</v>
      </c>
      <c r="W2294"/>
      <c r="X2294"/>
      <c r="Y2294"/>
      <c r="Z2294"/>
      <c r="AA2294"/>
      <c r="AB2294"/>
      <c r="AC2294"/>
      <c r="AD2294"/>
      <c r="AE2294"/>
      <c r="AF2294"/>
      <c r="AG2294"/>
      <c r="AH2294" s="115" t="s">
        <v>4308</v>
      </c>
    </row>
    <row r="2295" spans="1:35" ht="18" x14ac:dyDescent="0.25">
      <c r="A2295" s="235">
        <v>323927</v>
      </c>
      <c r="B2295" s="235" t="s">
        <v>6647</v>
      </c>
      <c r="C2295" s="235" t="s">
        <v>274</v>
      </c>
      <c r="D2295" s="235" t="s">
        <v>270</v>
      </c>
      <c r="E2295"/>
      <c r="F2295" s="126"/>
      <c r="G2295" s="236"/>
      <c r="H2295"/>
      <c r="I2295" t="s">
        <v>107</v>
      </c>
      <c r="J2295" s="236"/>
      <c r="K2295"/>
      <c r="L2295"/>
      <c r="M2295"/>
      <c r="N2295"/>
      <c r="O2295"/>
      <c r="P2295"/>
      <c r="Q2295"/>
      <c r="U2295"/>
      <c r="V2295" t="s">
        <v>4335</v>
      </c>
      <c r="W2295" s="236"/>
      <c r="X2295"/>
      <c r="Y2295"/>
      <c r="Z2295"/>
      <c r="AA2295"/>
      <c r="AB2295"/>
      <c r="AC2295"/>
      <c r="AD2295"/>
      <c r="AE2295"/>
      <c r="AF2295"/>
      <c r="AG2295"/>
      <c r="AH2295" s="115" t="s">
        <v>4308</v>
      </c>
      <c r="AI2295" s="115" t="e">
        <f>VLOOKUP(A2295,'[2]دراسات قانونية'!$A$3:$E$600,1,0)</f>
        <v>#N/A</v>
      </c>
    </row>
    <row r="2296" spans="1:35" hidden="1" x14ac:dyDescent="0.25">
      <c r="A2296">
        <v>323940</v>
      </c>
      <c r="B2296" t="s">
        <v>6648</v>
      </c>
      <c r="C2296" t="s">
        <v>647</v>
      </c>
      <c r="D2296" t="s">
        <v>1242</v>
      </c>
      <c r="E2296" t="s">
        <v>76</v>
      </c>
      <c r="F2296" s="126"/>
      <c r="G2296"/>
      <c r="H2296" t="s">
        <v>16</v>
      </c>
      <c r="I2296" t="s">
        <v>136</v>
      </c>
      <c r="J2296"/>
      <c r="K2296"/>
      <c r="L2296"/>
      <c r="M2296"/>
      <c r="N2296"/>
      <c r="O2296"/>
      <c r="P2296"/>
      <c r="Q2296"/>
      <c r="U2296"/>
      <c r="V2296" t="s">
        <v>4414</v>
      </c>
      <c r="W2296"/>
      <c r="X2296"/>
      <c r="Y2296"/>
      <c r="Z2296"/>
      <c r="AA2296" t="s">
        <v>4308</v>
      </c>
      <c r="AB2296" t="s">
        <v>4308</v>
      </c>
      <c r="AC2296" t="s">
        <v>4308</v>
      </c>
      <c r="AD2296" t="s">
        <v>4308</v>
      </c>
      <c r="AE2296" t="s">
        <v>4308</v>
      </c>
      <c r="AF2296" t="s">
        <v>4308</v>
      </c>
      <c r="AG2296" t="s">
        <v>4308</v>
      </c>
      <c r="AH2296" s="115" t="s">
        <v>4308</v>
      </c>
    </row>
    <row r="2297" spans="1:35" hidden="1" x14ac:dyDescent="0.25">
      <c r="A2297">
        <v>323946</v>
      </c>
      <c r="B2297" t="s">
        <v>6649</v>
      </c>
      <c r="C2297" t="s">
        <v>369</v>
      </c>
      <c r="D2297" t="s">
        <v>1242</v>
      </c>
      <c r="E2297" t="s">
        <v>76</v>
      </c>
      <c r="F2297" s="126"/>
      <c r="G2297"/>
      <c r="H2297" t="s">
        <v>16</v>
      </c>
      <c r="I2297" t="s">
        <v>136</v>
      </c>
      <c r="J2297"/>
      <c r="K2297"/>
      <c r="L2297"/>
      <c r="M2297"/>
      <c r="N2297"/>
      <c r="O2297"/>
      <c r="P2297"/>
      <c r="Q2297"/>
      <c r="U2297"/>
      <c r="V2297" t="s">
        <v>4414</v>
      </c>
      <c r="W2297"/>
      <c r="X2297"/>
      <c r="Y2297"/>
      <c r="Z2297"/>
      <c r="AA2297" t="s">
        <v>4308</v>
      </c>
      <c r="AB2297" t="s">
        <v>4308</v>
      </c>
      <c r="AC2297" t="s">
        <v>4308</v>
      </c>
      <c r="AD2297" t="s">
        <v>4308</v>
      </c>
      <c r="AE2297" t="s">
        <v>4308</v>
      </c>
      <c r="AF2297" t="s">
        <v>4308</v>
      </c>
      <c r="AG2297" t="s">
        <v>4308</v>
      </c>
      <c r="AH2297" s="115" t="s">
        <v>4308</v>
      </c>
    </row>
    <row r="2298" spans="1:35" hidden="1" x14ac:dyDescent="0.25">
      <c r="A2298">
        <v>323947</v>
      </c>
      <c r="B2298" t="s">
        <v>6650</v>
      </c>
      <c r="C2298" t="s">
        <v>523</v>
      </c>
      <c r="D2298" t="s">
        <v>270</v>
      </c>
      <c r="E2298"/>
      <c r="F2298" s="126"/>
      <c r="G2298"/>
      <c r="H2298"/>
      <c r="I2298" t="s">
        <v>136</v>
      </c>
      <c r="J2298"/>
      <c r="K2298"/>
      <c r="L2298"/>
      <c r="M2298"/>
      <c r="N2298"/>
      <c r="O2298"/>
      <c r="P2298"/>
      <c r="Q2298"/>
      <c r="U2298"/>
      <c r="V2298" t="s">
        <v>4335</v>
      </c>
      <c r="W2298"/>
      <c r="X2298"/>
      <c r="Y2298"/>
      <c r="Z2298"/>
      <c r="AA2298"/>
      <c r="AB2298"/>
      <c r="AC2298"/>
      <c r="AD2298"/>
      <c r="AE2298"/>
      <c r="AF2298"/>
      <c r="AG2298" t="s">
        <v>4308</v>
      </c>
      <c r="AH2298" s="115" t="s">
        <v>4308</v>
      </c>
    </row>
    <row r="2299" spans="1:35" ht="18" hidden="1" x14ac:dyDescent="0.25">
      <c r="A2299" s="235">
        <v>323949</v>
      </c>
      <c r="B2299" s="235" t="s">
        <v>6651</v>
      </c>
      <c r="C2299" s="235" t="s">
        <v>339</v>
      </c>
      <c r="D2299" s="235" t="s">
        <v>1242</v>
      </c>
      <c r="E2299"/>
      <c r="F2299" s="126"/>
      <c r="G2299" s="236"/>
      <c r="H2299"/>
      <c r="I2299" t="s">
        <v>199</v>
      </c>
      <c r="J2299" s="236"/>
      <c r="K2299"/>
      <c r="L2299"/>
      <c r="M2299"/>
      <c r="N2299"/>
      <c r="O2299"/>
      <c r="P2299"/>
      <c r="Q2299"/>
      <c r="U2299"/>
      <c r="V2299">
        <v>0</v>
      </c>
      <c r="W2299" s="236"/>
      <c r="X2299"/>
      <c r="Y2299"/>
      <c r="Z2299"/>
      <c r="AA2299"/>
      <c r="AB2299"/>
      <c r="AC2299"/>
      <c r="AD2299"/>
      <c r="AE2299"/>
      <c r="AF2299"/>
      <c r="AG2299"/>
      <c r="AH2299" s="115" t="s">
        <v>4308</v>
      </c>
    </row>
    <row r="2300" spans="1:35" hidden="1" x14ac:dyDescent="0.25">
      <c r="A2300">
        <v>323950</v>
      </c>
      <c r="B2300" t="s">
        <v>6652</v>
      </c>
      <c r="C2300" t="s">
        <v>403</v>
      </c>
      <c r="D2300" t="s">
        <v>500</v>
      </c>
      <c r="E2300" t="s">
        <v>76</v>
      </c>
      <c r="F2300" s="126">
        <v>34182</v>
      </c>
      <c r="G2300" t="s">
        <v>18</v>
      </c>
      <c r="H2300" t="s">
        <v>16</v>
      </c>
      <c r="I2300" t="s">
        <v>136</v>
      </c>
      <c r="J2300" t="s">
        <v>1226</v>
      </c>
      <c r="K2300"/>
      <c r="L2300" t="s">
        <v>18</v>
      </c>
      <c r="M2300"/>
      <c r="N2300"/>
      <c r="O2300"/>
      <c r="P2300"/>
      <c r="Q2300"/>
      <c r="U2300"/>
      <c r="V2300">
        <v>0</v>
      </c>
      <c r="W2300"/>
      <c r="X2300"/>
      <c r="Y2300"/>
      <c r="Z2300"/>
      <c r="AA2300"/>
      <c r="AB2300"/>
      <c r="AC2300"/>
      <c r="AD2300"/>
      <c r="AE2300"/>
      <c r="AF2300"/>
      <c r="AG2300"/>
      <c r="AH2300" s="115" t="s">
        <v>4308</v>
      </c>
    </row>
    <row r="2301" spans="1:35" ht="18" x14ac:dyDescent="0.25">
      <c r="A2301" s="235">
        <v>323953</v>
      </c>
      <c r="B2301" s="235" t="s">
        <v>6653</v>
      </c>
      <c r="C2301" s="235" t="s">
        <v>4831</v>
      </c>
      <c r="D2301" s="235" t="s">
        <v>491</v>
      </c>
      <c r="E2301"/>
      <c r="F2301" s="126"/>
      <c r="G2301" s="236"/>
      <c r="H2301"/>
      <c r="I2301" t="s">
        <v>107</v>
      </c>
      <c r="J2301" s="236"/>
      <c r="K2301"/>
      <c r="L2301"/>
      <c r="M2301"/>
      <c r="N2301"/>
      <c r="O2301"/>
      <c r="P2301"/>
      <c r="Q2301"/>
      <c r="U2301"/>
      <c r="V2301" t="s">
        <v>4335</v>
      </c>
      <c r="W2301" s="236"/>
      <c r="X2301"/>
      <c r="Y2301"/>
      <c r="Z2301"/>
      <c r="AA2301"/>
      <c r="AB2301"/>
      <c r="AC2301"/>
      <c r="AD2301"/>
      <c r="AE2301"/>
      <c r="AF2301"/>
      <c r="AG2301"/>
      <c r="AH2301" s="115" t="s">
        <v>4308</v>
      </c>
      <c r="AI2301" s="115" t="e">
        <f>VLOOKUP(A2301,'[2]دراسات قانونية'!$A$3:$E$600,1,0)</f>
        <v>#N/A</v>
      </c>
    </row>
    <row r="2302" spans="1:35" hidden="1" x14ac:dyDescent="0.25">
      <c r="A2302">
        <v>323955</v>
      </c>
      <c r="B2302" t="s">
        <v>6654</v>
      </c>
      <c r="C2302" t="s">
        <v>731</v>
      </c>
      <c r="D2302" t="s">
        <v>732</v>
      </c>
      <c r="E2302" t="s">
        <v>76</v>
      </c>
      <c r="F2302" s="126">
        <v>35065</v>
      </c>
      <c r="G2302" t="s">
        <v>18</v>
      </c>
      <c r="H2302" t="s">
        <v>16</v>
      </c>
      <c r="I2302" t="s">
        <v>136</v>
      </c>
      <c r="J2302"/>
      <c r="K2302"/>
      <c r="L2302"/>
      <c r="M2302"/>
      <c r="N2302"/>
      <c r="O2302"/>
      <c r="P2302"/>
      <c r="Q2302"/>
      <c r="U2302"/>
      <c r="V2302" t="s">
        <v>4334</v>
      </c>
      <c r="W2302"/>
      <c r="X2302"/>
      <c r="Y2302"/>
      <c r="Z2302"/>
      <c r="AA2302"/>
      <c r="AB2302"/>
      <c r="AC2302"/>
      <c r="AD2302"/>
      <c r="AE2302"/>
      <c r="AF2302"/>
      <c r="AG2302"/>
    </row>
    <row r="2303" spans="1:35" ht="18" hidden="1" x14ac:dyDescent="0.25">
      <c r="A2303" s="235">
        <v>323965</v>
      </c>
      <c r="B2303" s="235" t="s">
        <v>1034</v>
      </c>
      <c r="C2303" s="235" t="s">
        <v>539</v>
      </c>
      <c r="D2303" s="235" t="s">
        <v>6655</v>
      </c>
      <c r="E2303"/>
      <c r="F2303" s="126"/>
      <c r="G2303" s="236"/>
      <c r="H2303"/>
      <c r="I2303" t="s">
        <v>129</v>
      </c>
      <c r="J2303" s="236"/>
      <c r="K2303"/>
      <c r="L2303"/>
      <c r="M2303"/>
      <c r="N2303"/>
      <c r="O2303"/>
      <c r="P2303"/>
      <c r="Q2303"/>
      <c r="U2303"/>
      <c r="V2303">
        <v>0</v>
      </c>
      <c r="W2303" s="236"/>
      <c r="X2303"/>
      <c r="Y2303"/>
      <c r="Z2303"/>
      <c r="AA2303"/>
      <c r="AB2303"/>
      <c r="AC2303"/>
      <c r="AD2303"/>
      <c r="AE2303"/>
      <c r="AF2303"/>
      <c r="AG2303"/>
    </row>
    <row r="2304" spans="1:35" ht="18" hidden="1" x14ac:dyDescent="0.25">
      <c r="A2304" s="235">
        <v>323968</v>
      </c>
      <c r="B2304" s="235" t="s">
        <v>2939</v>
      </c>
      <c r="C2304" s="235" t="s">
        <v>212</v>
      </c>
      <c r="D2304" s="235" t="s">
        <v>1242</v>
      </c>
      <c r="E2304"/>
      <c r="F2304" s="126"/>
      <c r="G2304" s="236"/>
      <c r="H2304"/>
      <c r="I2304" t="s">
        <v>136</v>
      </c>
      <c r="J2304" s="236"/>
      <c r="K2304"/>
      <c r="L2304"/>
      <c r="M2304"/>
      <c r="N2304"/>
      <c r="O2304"/>
      <c r="P2304"/>
      <c r="Q2304"/>
      <c r="U2304"/>
      <c r="V2304" t="s">
        <v>4335</v>
      </c>
      <c r="W2304" s="236"/>
      <c r="X2304"/>
      <c r="Y2304"/>
      <c r="Z2304"/>
      <c r="AA2304"/>
      <c r="AB2304"/>
      <c r="AC2304"/>
      <c r="AD2304"/>
      <c r="AE2304"/>
      <c r="AF2304"/>
      <c r="AG2304"/>
      <c r="AH2304" s="115" t="s">
        <v>4308</v>
      </c>
    </row>
    <row r="2305" spans="1:35" ht="18" hidden="1" x14ac:dyDescent="0.25">
      <c r="A2305" s="235">
        <v>323973</v>
      </c>
      <c r="B2305" s="235" t="s">
        <v>6656</v>
      </c>
      <c r="C2305" s="235" t="s">
        <v>291</v>
      </c>
      <c r="D2305" s="235" t="s">
        <v>1242</v>
      </c>
      <c r="E2305"/>
      <c r="F2305" s="126"/>
      <c r="G2305" s="236"/>
      <c r="H2305"/>
      <c r="I2305" t="s">
        <v>136</v>
      </c>
      <c r="J2305" s="236"/>
      <c r="K2305"/>
      <c r="L2305"/>
      <c r="M2305"/>
      <c r="N2305"/>
      <c r="O2305"/>
      <c r="P2305"/>
      <c r="Q2305"/>
      <c r="U2305"/>
      <c r="V2305" t="s">
        <v>4334</v>
      </c>
      <c r="W2305" s="236"/>
      <c r="X2305"/>
      <c r="Y2305"/>
      <c r="Z2305"/>
      <c r="AA2305"/>
      <c r="AB2305"/>
      <c r="AC2305"/>
      <c r="AD2305"/>
      <c r="AE2305"/>
      <c r="AF2305"/>
      <c r="AG2305"/>
      <c r="AH2305" s="115" t="s">
        <v>4308</v>
      </c>
    </row>
    <row r="2306" spans="1:35" ht="18" hidden="1" x14ac:dyDescent="0.25">
      <c r="A2306" s="235">
        <v>323983</v>
      </c>
      <c r="B2306" s="235" t="s">
        <v>6657</v>
      </c>
      <c r="C2306" s="235" t="s">
        <v>6658</v>
      </c>
      <c r="D2306" s="235" t="s">
        <v>410</v>
      </c>
      <c r="E2306"/>
      <c r="F2306" s="126"/>
      <c r="G2306" s="236"/>
      <c r="H2306"/>
      <c r="I2306" t="s">
        <v>129</v>
      </c>
      <c r="J2306" s="236"/>
      <c r="K2306"/>
      <c r="L2306"/>
      <c r="M2306"/>
      <c r="N2306"/>
      <c r="O2306"/>
      <c r="P2306"/>
      <c r="Q2306"/>
      <c r="U2306"/>
      <c r="V2306" t="s">
        <v>4334</v>
      </c>
      <c r="W2306" s="236"/>
      <c r="X2306"/>
      <c r="Y2306"/>
      <c r="Z2306"/>
      <c r="AA2306"/>
      <c r="AB2306"/>
      <c r="AC2306"/>
      <c r="AD2306"/>
      <c r="AE2306"/>
      <c r="AF2306"/>
      <c r="AG2306"/>
      <c r="AH2306" s="115" t="s">
        <v>4308</v>
      </c>
    </row>
    <row r="2307" spans="1:35" hidden="1" x14ac:dyDescent="0.25">
      <c r="A2307" s="115">
        <v>323992</v>
      </c>
      <c r="B2307" s="115" t="s">
        <v>1988</v>
      </c>
      <c r="C2307" s="115" t="s">
        <v>954</v>
      </c>
      <c r="D2307" s="115" t="s">
        <v>320</v>
      </c>
      <c r="E2307" s="115" t="s">
        <v>77</v>
      </c>
      <c r="F2307" s="237">
        <v>34105</v>
      </c>
      <c r="G2307" s="115" t="s">
        <v>18</v>
      </c>
      <c r="H2307" s="115" t="s">
        <v>16</v>
      </c>
      <c r="I2307" t="s">
        <v>199</v>
      </c>
      <c r="J2307" s="115" t="s">
        <v>1226</v>
      </c>
      <c r="L2307" s="115" t="s">
        <v>18</v>
      </c>
      <c r="U2307"/>
      <c r="V2307" t="s">
        <v>4334</v>
      </c>
    </row>
    <row r="2308" spans="1:35" hidden="1" x14ac:dyDescent="0.25">
      <c r="A2308" s="115">
        <v>323997</v>
      </c>
      <c r="B2308" s="115" t="s">
        <v>3503</v>
      </c>
      <c r="C2308" s="115" t="s">
        <v>388</v>
      </c>
      <c r="D2308" s="115" t="s">
        <v>409</v>
      </c>
      <c r="E2308" s="115" t="s">
        <v>77</v>
      </c>
      <c r="F2308" s="237">
        <v>34124</v>
      </c>
      <c r="G2308" s="115" t="s">
        <v>509</v>
      </c>
      <c r="H2308" s="115" t="s">
        <v>16</v>
      </c>
      <c r="I2308" t="s">
        <v>199</v>
      </c>
      <c r="J2308" s="115" t="s">
        <v>1226</v>
      </c>
      <c r="L2308" s="115" t="s">
        <v>30</v>
      </c>
      <c r="U2308"/>
      <c r="V2308">
        <v>0</v>
      </c>
    </row>
    <row r="2309" spans="1:35" ht="18" hidden="1" x14ac:dyDescent="0.25">
      <c r="A2309" s="235">
        <v>324000</v>
      </c>
      <c r="B2309" s="235" t="s">
        <v>6659</v>
      </c>
      <c r="C2309" s="235" t="s">
        <v>252</v>
      </c>
      <c r="D2309" s="235" t="s">
        <v>910</v>
      </c>
      <c r="E2309"/>
      <c r="F2309" s="126"/>
      <c r="G2309" s="236"/>
      <c r="H2309"/>
      <c r="I2309" t="s">
        <v>136</v>
      </c>
      <c r="J2309" s="236"/>
      <c r="K2309"/>
      <c r="L2309"/>
      <c r="M2309"/>
      <c r="N2309"/>
      <c r="O2309"/>
      <c r="P2309"/>
      <c r="Q2309"/>
      <c r="U2309"/>
      <c r="V2309" t="s">
        <v>4337</v>
      </c>
      <c r="W2309" s="236"/>
      <c r="X2309"/>
      <c r="Y2309"/>
      <c r="Z2309"/>
      <c r="AA2309"/>
      <c r="AB2309"/>
      <c r="AC2309"/>
      <c r="AD2309"/>
      <c r="AE2309"/>
      <c r="AF2309"/>
      <c r="AG2309"/>
      <c r="AH2309" s="115" t="s">
        <v>4308</v>
      </c>
    </row>
    <row r="2310" spans="1:35" ht="18" x14ac:dyDescent="0.25">
      <c r="A2310" s="235">
        <v>324002</v>
      </c>
      <c r="B2310" s="235" t="s">
        <v>6660</v>
      </c>
      <c r="C2310" s="235" t="s">
        <v>227</v>
      </c>
      <c r="D2310" s="235" t="s">
        <v>888</v>
      </c>
      <c r="E2310"/>
      <c r="F2310" s="126"/>
      <c r="G2310" s="236"/>
      <c r="H2310"/>
      <c r="I2310" t="s">
        <v>107</v>
      </c>
      <c r="J2310" s="236"/>
      <c r="K2310"/>
      <c r="L2310"/>
      <c r="M2310"/>
      <c r="N2310"/>
      <c r="O2310"/>
      <c r="P2310"/>
      <c r="Q2310"/>
      <c r="U2310"/>
      <c r="V2310"/>
      <c r="W2310" s="236"/>
      <c r="X2310"/>
      <c r="Y2310"/>
      <c r="Z2310"/>
      <c r="AA2310"/>
      <c r="AB2310"/>
      <c r="AC2310"/>
      <c r="AD2310"/>
      <c r="AE2310"/>
      <c r="AF2310"/>
      <c r="AG2310"/>
      <c r="AI2310" s="115">
        <f>VLOOKUP(A2310,'[2]دراسات قانونية'!$A$3:$E$600,1,0)</f>
        <v>324002</v>
      </c>
    </row>
    <row r="2311" spans="1:35" hidden="1" x14ac:dyDescent="0.25">
      <c r="A2311">
        <v>324015</v>
      </c>
      <c r="B2311" t="s">
        <v>6661</v>
      </c>
      <c r="C2311" t="s">
        <v>6308</v>
      </c>
      <c r="D2311" t="s">
        <v>1116</v>
      </c>
      <c r="E2311" t="s">
        <v>76</v>
      </c>
      <c r="F2311" s="126">
        <v>29007</v>
      </c>
      <c r="G2311" t="s">
        <v>5856</v>
      </c>
      <c r="H2311" t="s">
        <v>16</v>
      </c>
      <c r="I2311" t="s">
        <v>201</v>
      </c>
      <c r="J2311" t="s">
        <v>1226</v>
      </c>
      <c r="K2311"/>
      <c r="L2311" t="s">
        <v>73</v>
      </c>
      <c r="M2311"/>
      <c r="N2311"/>
      <c r="O2311"/>
      <c r="P2311"/>
      <c r="Q2311"/>
      <c r="U2311"/>
      <c r="V2311">
        <v>0</v>
      </c>
      <c r="W2311"/>
      <c r="X2311"/>
      <c r="Y2311"/>
      <c r="Z2311"/>
      <c r="AA2311"/>
      <c r="AB2311"/>
      <c r="AC2311"/>
      <c r="AD2311"/>
      <c r="AE2311"/>
      <c r="AF2311"/>
      <c r="AG2311"/>
    </row>
    <row r="2312" spans="1:35" ht="18" x14ac:dyDescent="0.25">
      <c r="A2312" s="235">
        <v>324016</v>
      </c>
      <c r="B2312" s="235" t="s">
        <v>6662</v>
      </c>
      <c r="C2312" s="235" t="s">
        <v>212</v>
      </c>
      <c r="D2312" s="235" t="s">
        <v>276</v>
      </c>
      <c r="E2312"/>
      <c r="F2312" s="126"/>
      <c r="G2312" s="236"/>
      <c r="H2312"/>
      <c r="I2312" t="s">
        <v>107</v>
      </c>
      <c r="J2312" s="236"/>
      <c r="K2312"/>
      <c r="L2312"/>
      <c r="M2312"/>
      <c r="N2312"/>
      <c r="O2312"/>
      <c r="P2312"/>
      <c r="Q2312"/>
      <c r="U2312"/>
      <c r="V2312" t="s">
        <v>4335</v>
      </c>
      <c r="W2312" s="236"/>
      <c r="X2312"/>
      <c r="Y2312"/>
      <c r="Z2312"/>
      <c r="AA2312"/>
      <c r="AB2312"/>
      <c r="AC2312"/>
      <c r="AD2312"/>
      <c r="AE2312"/>
      <c r="AF2312"/>
      <c r="AG2312"/>
      <c r="AH2312" s="115" t="s">
        <v>4308</v>
      </c>
      <c r="AI2312" s="115" t="e">
        <f>VLOOKUP(A2312,'[2]دراسات قانونية'!$A$3:$E$600,1,0)</f>
        <v>#N/A</v>
      </c>
    </row>
    <row r="2313" spans="1:35" ht="18" hidden="1" x14ac:dyDescent="0.25">
      <c r="A2313" s="235">
        <v>324021</v>
      </c>
      <c r="B2313" s="235" t="s">
        <v>6663</v>
      </c>
      <c r="C2313" s="235" t="s">
        <v>279</v>
      </c>
      <c r="D2313" s="235" t="s">
        <v>378</v>
      </c>
      <c r="E2313"/>
      <c r="F2313" s="126"/>
      <c r="G2313" s="236"/>
      <c r="H2313"/>
      <c r="I2313" t="s">
        <v>129</v>
      </c>
      <c r="J2313" s="236"/>
      <c r="K2313"/>
      <c r="L2313"/>
      <c r="M2313"/>
      <c r="N2313"/>
      <c r="O2313"/>
      <c r="P2313"/>
      <c r="Q2313"/>
      <c r="U2313"/>
      <c r="V2313" t="s">
        <v>4334</v>
      </c>
      <c r="W2313" s="236"/>
      <c r="X2313"/>
      <c r="Y2313"/>
      <c r="Z2313"/>
      <c r="AA2313"/>
      <c r="AB2313"/>
      <c r="AC2313"/>
      <c r="AD2313"/>
      <c r="AE2313"/>
      <c r="AF2313"/>
      <c r="AG2313"/>
      <c r="AH2313" s="115" t="s">
        <v>4308</v>
      </c>
    </row>
    <row r="2314" spans="1:35" ht="18" hidden="1" x14ac:dyDescent="0.25">
      <c r="A2314" s="235">
        <v>324025</v>
      </c>
      <c r="B2314" s="235" t="s">
        <v>6664</v>
      </c>
      <c r="C2314" s="235" t="s">
        <v>335</v>
      </c>
      <c r="D2314" s="235" t="s">
        <v>1242</v>
      </c>
      <c r="E2314"/>
      <c r="F2314" s="126"/>
      <c r="G2314" s="236"/>
      <c r="H2314"/>
      <c r="I2314" t="s">
        <v>199</v>
      </c>
      <c r="J2314" s="236"/>
      <c r="K2314"/>
      <c r="L2314"/>
      <c r="M2314"/>
      <c r="N2314"/>
      <c r="O2314"/>
      <c r="P2314"/>
      <c r="Q2314"/>
      <c r="U2314"/>
      <c r="V2314">
        <v>0</v>
      </c>
      <c r="W2314" s="236"/>
      <c r="X2314"/>
      <c r="Y2314"/>
      <c r="Z2314"/>
      <c r="AA2314"/>
      <c r="AB2314"/>
      <c r="AC2314"/>
      <c r="AD2314"/>
      <c r="AE2314"/>
      <c r="AF2314"/>
      <c r="AG2314"/>
      <c r="AH2314" s="115" t="s">
        <v>4308</v>
      </c>
    </row>
    <row r="2315" spans="1:35" ht="18" hidden="1" x14ac:dyDescent="0.25">
      <c r="A2315" s="235">
        <v>324031</v>
      </c>
      <c r="B2315" s="235" t="s">
        <v>6665</v>
      </c>
      <c r="C2315" s="235" t="s">
        <v>227</v>
      </c>
      <c r="D2315" s="235" t="s">
        <v>5681</v>
      </c>
      <c r="E2315"/>
      <c r="F2315" s="126"/>
      <c r="G2315" s="236"/>
      <c r="H2315"/>
      <c r="I2315" t="s">
        <v>199</v>
      </c>
      <c r="J2315" s="236"/>
      <c r="K2315"/>
      <c r="L2315"/>
      <c r="M2315"/>
      <c r="N2315"/>
      <c r="O2315"/>
      <c r="P2315"/>
      <c r="Q2315"/>
      <c r="U2315"/>
      <c r="V2315">
        <v>0</v>
      </c>
      <c r="W2315" s="236"/>
      <c r="X2315"/>
      <c r="Y2315"/>
      <c r="Z2315"/>
      <c r="AA2315"/>
      <c r="AB2315"/>
      <c r="AC2315"/>
      <c r="AD2315"/>
      <c r="AE2315"/>
      <c r="AF2315"/>
      <c r="AG2315"/>
      <c r="AH2315" s="115" t="s">
        <v>4308</v>
      </c>
    </row>
    <row r="2316" spans="1:35" ht="18" hidden="1" x14ac:dyDescent="0.25">
      <c r="A2316" s="235">
        <v>324034</v>
      </c>
      <c r="B2316" s="235" t="s">
        <v>6666</v>
      </c>
      <c r="C2316" s="235" t="s">
        <v>227</v>
      </c>
      <c r="D2316" s="235" t="s">
        <v>214</v>
      </c>
      <c r="E2316"/>
      <c r="F2316" s="126"/>
      <c r="G2316" s="236"/>
      <c r="H2316"/>
      <c r="I2316" t="s">
        <v>129</v>
      </c>
      <c r="J2316" s="236"/>
      <c r="K2316"/>
      <c r="L2316"/>
      <c r="M2316"/>
      <c r="N2316"/>
      <c r="O2316"/>
      <c r="P2316"/>
      <c r="Q2316"/>
      <c r="U2316"/>
      <c r="V2316">
        <v>0</v>
      </c>
      <c r="W2316" s="236"/>
      <c r="X2316"/>
      <c r="Y2316"/>
      <c r="Z2316"/>
      <c r="AA2316"/>
      <c r="AB2316"/>
      <c r="AC2316"/>
      <c r="AD2316"/>
      <c r="AE2316"/>
      <c r="AF2316"/>
      <c r="AG2316"/>
    </row>
    <row r="2317" spans="1:35" hidden="1" x14ac:dyDescent="0.25">
      <c r="A2317">
        <v>324035</v>
      </c>
      <c r="B2317" t="s">
        <v>6667</v>
      </c>
      <c r="C2317"/>
      <c r="D2317"/>
      <c r="E2317" t="s">
        <v>77</v>
      </c>
      <c r="F2317" s="126"/>
      <c r="G2317"/>
      <c r="H2317" t="s">
        <v>16</v>
      </c>
      <c r="I2317" t="s">
        <v>136</v>
      </c>
      <c r="J2317"/>
      <c r="K2317"/>
      <c r="L2317"/>
      <c r="M2317"/>
      <c r="N2317"/>
      <c r="O2317"/>
      <c r="P2317"/>
      <c r="Q2317"/>
      <c r="U2317"/>
      <c r="V2317" t="s">
        <v>4337</v>
      </c>
      <c r="W2317"/>
      <c r="X2317"/>
      <c r="Y2317"/>
      <c r="Z2317"/>
      <c r="AA2317"/>
      <c r="AB2317"/>
      <c r="AC2317"/>
      <c r="AD2317"/>
      <c r="AE2317"/>
      <c r="AF2317"/>
      <c r="AG2317"/>
    </row>
    <row r="2318" spans="1:35" ht="18" x14ac:dyDescent="0.25">
      <c r="A2318" s="235">
        <v>324036</v>
      </c>
      <c r="B2318" s="235" t="s">
        <v>6668</v>
      </c>
      <c r="C2318" s="235" t="s">
        <v>337</v>
      </c>
      <c r="D2318" s="235" t="s">
        <v>905</v>
      </c>
      <c r="E2318"/>
      <c r="F2318" s="126"/>
      <c r="G2318" s="236"/>
      <c r="H2318"/>
      <c r="I2318" t="s">
        <v>107</v>
      </c>
      <c r="J2318" s="236"/>
      <c r="K2318"/>
      <c r="L2318"/>
      <c r="M2318"/>
      <c r="N2318"/>
      <c r="O2318"/>
      <c r="P2318"/>
      <c r="Q2318"/>
      <c r="U2318"/>
      <c r="V2318" t="s">
        <v>4335</v>
      </c>
      <c r="W2318" s="236"/>
      <c r="X2318"/>
      <c r="Y2318"/>
      <c r="Z2318"/>
      <c r="AA2318"/>
      <c r="AB2318"/>
      <c r="AC2318"/>
      <c r="AD2318"/>
      <c r="AE2318"/>
      <c r="AF2318"/>
      <c r="AG2318"/>
      <c r="AH2318" s="115" t="s">
        <v>4308</v>
      </c>
      <c r="AI2318" s="115" t="e">
        <f>VLOOKUP(A2318,'[2]دراسات قانونية'!$A$3:$E$600,1,0)</f>
        <v>#N/A</v>
      </c>
    </row>
    <row r="2319" spans="1:35" hidden="1" x14ac:dyDescent="0.25">
      <c r="A2319">
        <v>324039</v>
      </c>
      <c r="B2319" t="s">
        <v>6669</v>
      </c>
      <c r="C2319" t="s">
        <v>377</v>
      </c>
      <c r="D2319" t="s">
        <v>4837</v>
      </c>
      <c r="E2319"/>
      <c r="F2319" s="126"/>
      <c r="G2319"/>
      <c r="H2319"/>
      <c r="I2319" t="s">
        <v>129</v>
      </c>
      <c r="J2319"/>
      <c r="K2319"/>
      <c r="L2319"/>
      <c r="M2319"/>
      <c r="N2319"/>
      <c r="O2319"/>
      <c r="P2319"/>
      <c r="Q2319"/>
      <c r="U2319"/>
      <c r="V2319" t="s">
        <v>4337</v>
      </c>
      <c r="W2319"/>
      <c r="X2319"/>
      <c r="Y2319"/>
      <c r="Z2319"/>
      <c r="AA2319"/>
      <c r="AB2319"/>
      <c r="AC2319"/>
      <c r="AD2319"/>
      <c r="AE2319"/>
      <c r="AF2319"/>
      <c r="AG2319" t="s">
        <v>4308</v>
      </c>
      <c r="AH2319" s="115" t="s">
        <v>4308</v>
      </c>
    </row>
    <row r="2320" spans="1:35" x14ac:dyDescent="0.25">
      <c r="A2320" s="115">
        <v>324043</v>
      </c>
      <c r="B2320" s="115" t="s">
        <v>6670</v>
      </c>
      <c r="C2320" s="115" t="s">
        <v>646</v>
      </c>
      <c r="D2320" s="115" t="s">
        <v>6671</v>
      </c>
      <c r="F2320" s="237"/>
      <c r="I2320" t="s">
        <v>107</v>
      </c>
      <c r="U2320"/>
      <c r="V2320" t="s">
        <v>4339</v>
      </c>
      <c r="AG2320" s="115" t="s">
        <v>4308</v>
      </c>
      <c r="AH2320" s="115" t="s">
        <v>4308</v>
      </c>
      <c r="AI2320" s="115" t="e">
        <f>VLOOKUP(A2320,'[2]دراسات قانونية'!$A$3:$E$600,1,0)</f>
        <v>#N/A</v>
      </c>
    </row>
    <row r="2321" spans="1:35" ht="18" x14ac:dyDescent="0.25">
      <c r="A2321" s="235">
        <v>324045</v>
      </c>
      <c r="B2321" s="235" t="s">
        <v>6672</v>
      </c>
      <c r="C2321" s="235" t="s">
        <v>634</v>
      </c>
      <c r="D2321" s="235" t="s">
        <v>532</v>
      </c>
      <c r="E2321"/>
      <c r="F2321" s="126"/>
      <c r="G2321" s="236"/>
      <c r="H2321"/>
      <c r="I2321" t="s">
        <v>107</v>
      </c>
      <c r="J2321" s="236"/>
      <c r="K2321"/>
      <c r="L2321"/>
      <c r="M2321"/>
      <c r="N2321"/>
      <c r="O2321"/>
      <c r="P2321"/>
      <c r="Q2321"/>
      <c r="U2321"/>
      <c r="V2321" t="s">
        <v>4337</v>
      </c>
      <c r="W2321" s="236"/>
      <c r="X2321"/>
      <c r="Y2321"/>
      <c r="Z2321"/>
      <c r="AA2321"/>
      <c r="AB2321"/>
      <c r="AC2321"/>
      <c r="AD2321"/>
      <c r="AE2321"/>
      <c r="AF2321"/>
      <c r="AG2321"/>
      <c r="AH2321" s="115" t="s">
        <v>4308</v>
      </c>
      <c r="AI2321" s="115" t="e">
        <f>VLOOKUP(A2321,'[2]دراسات قانونية'!$A$3:$E$600,1,0)</f>
        <v>#N/A</v>
      </c>
    </row>
    <row r="2322" spans="1:35" ht="18" hidden="1" x14ac:dyDescent="0.25">
      <c r="A2322" s="235">
        <v>324048</v>
      </c>
      <c r="B2322" s="235" t="s">
        <v>6673</v>
      </c>
      <c r="C2322" s="235" t="s">
        <v>212</v>
      </c>
      <c r="D2322" s="235" t="s">
        <v>1242</v>
      </c>
      <c r="E2322"/>
      <c r="F2322" s="126"/>
      <c r="G2322" s="236"/>
      <c r="H2322"/>
      <c r="I2322" t="s">
        <v>136</v>
      </c>
      <c r="J2322" s="236"/>
      <c r="K2322"/>
      <c r="L2322"/>
      <c r="M2322"/>
      <c r="N2322"/>
      <c r="O2322"/>
      <c r="P2322"/>
      <c r="Q2322"/>
      <c r="U2322"/>
      <c r="V2322" t="s">
        <v>4335</v>
      </c>
      <c r="W2322" s="236"/>
      <c r="X2322"/>
      <c r="Y2322"/>
      <c r="Z2322"/>
      <c r="AA2322"/>
      <c r="AB2322"/>
      <c r="AC2322"/>
      <c r="AD2322"/>
      <c r="AE2322"/>
      <c r="AF2322"/>
      <c r="AG2322"/>
      <c r="AH2322" s="115" t="s">
        <v>4308</v>
      </c>
    </row>
    <row r="2323" spans="1:35" hidden="1" x14ac:dyDescent="0.25">
      <c r="A2323">
        <v>324049</v>
      </c>
      <c r="B2323" t="s">
        <v>6674</v>
      </c>
      <c r="C2323" t="s">
        <v>434</v>
      </c>
      <c r="D2323" t="s">
        <v>230</v>
      </c>
      <c r="E2323" t="s">
        <v>76</v>
      </c>
      <c r="F2323" s="126">
        <v>27633</v>
      </c>
      <c r="G2323" t="s">
        <v>18</v>
      </c>
      <c r="H2323" t="s">
        <v>16</v>
      </c>
      <c r="I2323" t="s">
        <v>136</v>
      </c>
      <c r="J2323" t="s">
        <v>1226</v>
      </c>
      <c r="K2323"/>
      <c r="L2323" t="s">
        <v>18</v>
      </c>
      <c r="M2323"/>
      <c r="N2323"/>
      <c r="O2323"/>
      <c r="P2323"/>
      <c r="Q2323"/>
      <c r="U2323"/>
      <c r="V2323" t="s">
        <v>4329</v>
      </c>
      <c r="W2323"/>
      <c r="X2323"/>
      <c r="Y2323"/>
      <c r="Z2323"/>
      <c r="AA2323"/>
      <c r="AB2323"/>
      <c r="AC2323"/>
      <c r="AD2323"/>
      <c r="AE2323"/>
      <c r="AF2323"/>
      <c r="AG2323" t="s">
        <v>4308</v>
      </c>
      <c r="AH2323" s="115" t="s">
        <v>4308</v>
      </c>
    </row>
    <row r="2324" spans="1:35" hidden="1" x14ac:dyDescent="0.25">
      <c r="A2324" s="115">
        <v>324051</v>
      </c>
      <c r="B2324" s="115" t="s">
        <v>4350</v>
      </c>
      <c r="C2324" s="115" t="s">
        <v>343</v>
      </c>
      <c r="D2324" s="115" t="s">
        <v>633</v>
      </c>
      <c r="F2324" s="237"/>
      <c r="I2324" t="s">
        <v>199</v>
      </c>
      <c r="U2324"/>
      <c r="V2324" t="s">
        <v>4335</v>
      </c>
    </row>
    <row r="2325" spans="1:35" ht="18" hidden="1" x14ac:dyDescent="0.25">
      <c r="A2325" s="235">
        <v>324056</v>
      </c>
      <c r="B2325" s="235" t="s">
        <v>6675</v>
      </c>
      <c r="C2325" s="235" t="s">
        <v>507</v>
      </c>
      <c r="D2325" s="235" t="s">
        <v>1242</v>
      </c>
      <c r="E2325"/>
      <c r="F2325" s="126"/>
      <c r="G2325" s="236"/>
      <c r="H2325"/>
      <c r="I2325" t="s">
        <v>199</v>
      </c>
      <c r="J2325" s="236"/>
      <c r="K2325"/>
      <c r="L2325"/>
      <c r="M2325"/>
      <c r="N2325"/>
      <c r="O2325"/>
      <c r="P2325"/>
      <c r="Q2325"/>
      <c r="U2325"/>
      <c r="V2325" t="s">
        <v>4334</v>
      </c>
      <c r="W2325" s="236"/>
      <c r="X2325"/>
      <c r="Y2325"/>
      <c r="Z2325"/>
      <c r="AA2325"/>
      <c r="AB2325"/>
      <c r="AC2325"/>
      <c r="AD2325"/>
      <c r="AE2325"/>
      <c r="AF2325"/>
      <c r="AG2325"/>
      <c r="AH2325" s="115" t="s">
        <v>4308</v>
      </c>
    </row>
    <row r="2326" spans="1:35" hidden="1" x14ac:dyDescent="0.25">
      <c r="A2326">
        <v>324064</v>
      </c>
      <c r="B2326" t="s">
        <v>6676</v>
      </c>
      <c r="C2326" t="s">
        <v>339</v>
      </c>
      <c r="D2326" t="s">
        <v>765</v>
      </c>
      <c r="E2326"/>
      <c r="F2326" s="126"/>
      <c r="G2326"/>
      <c r="H2326"/>
      <c r="I2326" t="s">
        <v>136</v>
      </c>
      <c r="J2326"/>
      <c r="K2326"/>
      <c r="L2326"/>
      <c r="M2326"/>
      <c r="N2326"/>
      <c r="O2326"/>
      <c r="P2326"/>
      <c r="Q2326"/>
      <c r="U2326"/>
      <c r="V2326" t="s">
        <v>4334</v>
      </c>
      <c r="W2326"/>
      <c r="X2326"/>
      <c r="Y2326"/>
      <c r="Z2326"/>
      <c r="AA2326"/>
      <c r="AB2326"/>
      <c r="AC2326"/>
      <c r="AD2326"/>
      <c r="AE2326"/>
      <c r="AF2326"/>
      <c r="AG2326"/>
    </row>
    <row r="2327" spans="1:35" ht="18" hidden="1" x14ac:dyDescent="0.25">
      <c r="A2327" s="235">
        <v>324072</v>
      </c>
      <c r="B2327" s="235" t="s">
        <v>6677</v>
      </c>
      <c r="C2327" s="235" t="s">
        <v>219</v>
      </c>
      <c r="D2327" s="235" t="s">
        <v>1242</v>
      </c>
      <c r="E2327"/>
      <c r="F2327" s="126"/>
      <c r="G2327" s="236"/>
      <c r="H2327"/>
      <c r="I2327" t="s">
        <v>199</v>
      </c>
      <c r="J2327" s="236"/>
      <c r="K2327"/>
      <c r="L2327"/>
      <c r="M2327"/>
      <c r="N2327"/>
      <c r="O2327"/>
      <c r="P2327"/>
      <c r="Q2327"/>
      <c r="U2327"/>
      <c r="V2327">
        <v>0</v>
      </c>
      <c r="W2327" s="236"/>
      <c r="X2327"/>
      <c r="Y2327"/>
      <c r="Z2327"/>
      <c r="AA2327"/>
      <c r="AB2327"/>
      <c r="AC2327"/>
      <c r="AD2327"/>
      <c r="AE2327"/>
      <c r="AF2327"/>
      <c r="AG2327"/>
      <c r="AH2327" s="115" t="s">
        <v>4308</v>
      </c>
    </row>
    <row r="2328" spans="1:35" ht="18" x14ac:dyDescent="0.25">
      <c r="A2328" s="235">
        <v>324074</v>
      </c>
      <c r="B2328" s="235" t="s">
        <v>6678</v>
      </c>
      <c r="C2328" s="235" t="s">
        <v>629</v>
      </c>
      <c r="D2328" s="235" t="s">
        <v>230</v>
      </c>
      <c r="E2328"/>
      <c r="F2328" s="126"/>
      <c r="G2328" s="236"/>
      <c r="H2328"/>
      <c r="I2328" t="s">
        <v>107</v>
      </c>
      <c r="J2328" s="236"/>
      <c r="K2328"/>
      <c r="L2328"/>
      <c r="M2328"/>
      <c r="N2328"/>
      <c r="O2328"/>
      <c r="P2328"/>
      <c r="Q2328"/>
      <c r="U2328"/>
      <c r="V2328" t="s">
        <v>4335</v>
      </c>
      <c r="W2328" s="236"/>
      <c r="X2328"/>
      <c r="Y2328"/>
      <c r="Z2328"/>
      <c r="AA2328"/>
      <c r="AB2328"/>
      <c r="AC2328"/>
      <c r="AD2328"/>
      <c r="AE2328"/>
      <c r="AF2328"/>
      <c r="AG2328"/>
      <c r="AH2328" s="115" t="s">
        <v>4308</v>
      </c>
      <c r="AI2328" s="115" t="e">
        <f>VLOOKUP(A2328,'[2]دراسات قانونية'!$A$3:$E$600,1,0)</f>
        <v>#N/A</v>
      </c>
    </row>
    <row r="2329" spans="1:35" ht="18" hidden="1" x14ac:dyDescent="0.25">
      <c r="A2329" s="235">
        <v>324077</v>
      </c>
      <c r="B2329" s="235" t="s">
        <v>6679</v>
      </c>
      <c r="C2329" s="235" t="s">
        <v>451</v>
      </c>
      <c r="D2329" s="235" t="s">
        <v>1242</v>
      </c>
      <c r="E2329"/>
      <c r="F2329" s="126"/>
      <c r="G2329" s="236"/>
      <c r="H2329"/>
      <c r="I2329" t="s">
        <v>199</v>
      </c>
      <c r="J2329" s="236"/>
      <c r="K2329"/>
      <c r="L2329"/>
      <c r="M2329"/>
      <c r="N2329"/>
      <c r="O2329"/>
      <c r="P2329"/>
      <c r="Q2329"/>
      <c r="U2329"/>
      <c r="V2329" t="s">
        <v>16623</v>
      </c>
      <c r="W2329" s="236"/>
      <c r="X2329"/>
      <c r="Y2329"/>
      <c r="Z2329"/>
      <c r="AA2329"/>
      <c r="AB2329"/>
      <c r="AC2329"/>
      <c r="AD2329"/>
      <c r="AE2329"/>
      <c r="AF2329"/>
      <c r="AG2329"/>
      <c r="AH2329" s="115" t="s">
        <v>4308</v>
      </c>
    </row>
    <row r="2330" spans="1:35" ht="18" hidden="1" x14ac:dyDescent="0.25">
      <c r="A2330" s="235">
        <v>324081</v>
      </c>
      <c r="B2330" s="235" t="s">
        <v>6680</v>
      </c>
      <c r="C2330" s="235" t="s">
        <v>219</v>
      </c>
      <c r="D2330" s="235" t="s">
        <v>1242</v>
      </c>
      <c r="E2330"/>
      <c r="F2330" s="126"/>
      <c r="G2330" s="236"/>
      <c r="H2330"/>
      <c r="I2330" t="s">
        <v>129</v>
      </c>
      <c r="J2330" s="236"/>
      <c r="K2330"/>
      <c r="L2330"/>
      <c r="M2330"/>
      <c r="N2330"/>
      <c r="O2330"/>
      <c r="P2330"/>
      <c r="Q2330"/>
      <c r="U2330"/>
      <c r="V2330" t="s">
        <v>4335</v>
      </c>
      <c r="W2330" s="236"/>
      <c r="X2330"/>
      <c r="Y2330"/>
      <c r="Z2330"/>
      <c r="AA2330"/>
      <c r="AB2330"/>
      <c r="AC2330"/>
      <c r="AD2330"/>
      <c r="AE2330"/>
      <c r="AF2330"/>
      <c r="AG2330"/>
      <c r="AH2330" s="115" t="s">
        <v>4308</v>
      </c>
    </row>
    <row r="2331" spans="1:35" ht="18" hidden="1" x14ac:dyDescent="0.25">
      <c r="A2331" s="235">
        <v>324088</v>
      </c>
      <c r="B2331" s="235" t="s">
        <v>6681</v>
      </c>
      <c r="C2331" s="235" t="s">
        <v>1129</v>
      </c>
      <c r="D2331" s="235" t="s">
        <v>220</v>
      </c>
      <c r="E2331"/>
      <c r="F2331" s="126"/>
      <c r="G2331" s="236"/>
      <c r="H2331"/>
      <c r="I2331" t="s">
        <v>129</v>
      </c>
      <c r="J2331" s="236"/>
      <c r="K2331"/>
      <c r="L2331"/>
      <c r="M2331"/>
      <c r="N2331"/>
      <c r="O2331"/>
      <c r="P2331"/>
      <c r="Q2331"/>
      <c r="U2331"/>
      <c r="V2331" t="s">
        <v>4337</v>
      </c>
      <c r="W2331" s="236"/>
      <c r="X2331"/>
      <c r="Y2331"/>
      <c r="Z2331"/>
      <c r="AA2331"/>
      <c r="AB2331"/>
      <c r="AC2331"/>
      <c r="AD2331"/>
      <c r="AE2331"/>
      <c r="AF2331"/>
      <c r="AG2331"/>
      <c r="AH2331" s="115" t="s">
        <v>4308</v>
      </c>
    </row>
    <row r="2332" spans="1:35" ht="18" x14ac:dyDescent="0.25">
      <c r="A2332" s="235">
        <v>324091</v>
      </c>
      <c r="B2332" s="235" t="s">
        <v>6682</v>
      </c>
      <c r="C2332" s="235" t="s">
        <v>349</v>
      </c>
      <c r="D2332" s="235" t="s">
        <v>1051</v>
      </c>
      <c r="E2332"/>
      <c r="F2332" s="126"/>
      <c r="G2332" s="236"/>
      <c r="H2332"/>
      <c r="I2332" t="s">
        <v>107</v>
      </c>
      <c r="J2332" s="236"/>
      <c r="K2332"/>
      <c r="L2332"/>
      <c r="M2332"/>
      <c r="N2332"/>
      <c r="O2332"/>
      <c r="P2332"/>
      <c r="Q2332"/>
      <c r="U2332"/>
      <c r="V2332" t="s">
        <v>4335</v>
      </c>
      <c r="W2332" s="236"/>
      <c r="X2332"/>
      <c r="Y2332"/>
      <c r="Z2332"/>
      <c r="AA2332"/>
      <c r="AB2332"/>
      <c r="AC2332"/>
      <c r="AD2332"/>
      <c r="AE2332"/>
      <c r="AF2332"/>
      <c r="AG2332"/>
      <c r="AH2332" s="115" t="s">
        <v>4308</v>
      </c>
      <c r="AI2332" s="115" t="e">
        <f>VLOOKUP(A2332,'[2]دراسات قانونية'!$A$3:$E$600,1,0)</f>
        <v>#N/A</v>
      </c>
    </row>
    <row r="2333" spans="1:35" hidden="1" x14ac:dyDescent="0.25">
      <c r="A2333" s="115">
        <v>324092</v>
      </c>
      <c r="B2333" s="115" t="s">
        <v>4010</v>
      </c>
      <c r="C2333" s="115" t="s">
        <v>227</v>
      </c>
      <c r="D2333" s="115" t="s">
        <v>230</v>
      </c>
      <c r="E2333" s="115" t="s">
        <v>77</v>
      </c>
      <c r="F2333" s="237">
        <v>35012</v>
      </c>
      <c r="G2333" s="115" t="s">
        <v>18</v>
      </c>
      <c r="H2333" s="115" t="s">
        <v>16</v>
      </c>
      <c r="I2333" t="s">
        <v>201</v>
      </c>
      <c r="J2333" s="115" t="s">
        <v>1226</v>
      </c>
      <c r="L2333" s="115" t="s">
        <v>18</v>
      </c>
      <c r="U2333"/>
      <c r="V2333">
        <v>0</v>
      </c>
    </row>
    <row r="2334" spans="1:35" ht="18" hidden="1" x14ac:dyDescent="0.25">
      <c r="A2334" s="235">
        <v>324097</v>
      </c>
      <c r="B2334" s="235" t="s">
        <v>6683</v>
      </c>
      <c r="C2334" s="235" t="s">
        <v>570</v>
      </c>
      <c r="D2334" s="235" t="s">
        <v>265</v>
      </c>
      <c r="E2334"/>
      <c r="F2334" s="126"/>
      <c r="G2334" s="236"/>
      <c r="H2334"/>
      <c r="I2334" t="s">
        <v>199</v>
      </c>
      <c r="J2334" s="236"/>
      <c r="K2334"/>
      <c r="L2334"/>
      <c r="M2334"/>
      <c r="N2334"/>
      <c r="O2334"/>
      <c r="P2334"/>
      <c r="Q2334"/>
      <c r="U2334"/>
      <c r="V2334">
        <v>0</v>
      </c>
      <c r="W2334" s="236"/>
      <c r="X2334"/>
      <c r="Y2334"/>
      <c r="Z2334"/>
      <c r="AA2334"/>
      <c r="AB2334"/>
      <c r="AC2334"/>
      <c r="AD2334"/>
      <c r="AE2334"/>
      <c r="AF2334"/>
      <c r="AG2334"/>
      <c r="AH2334" s="115" t="s">
        <v>4308</v>
      </c>
    </row>
    <row r="2335" spans="1:35" hidden="1" x14ac:dyDescent="0.25">
      <c r="A2335">
        <v>324099</v>
      </c>
      <c r="B2335" t="s">
        <v>6684</v>
      </c>
      <c r="C2335" t="s">
        <v>209</v>
      </c>
      <c r="D2335" t="s">
        <v>1242</v>
      </c>
      <c r="E2335" t="s">
        <v>76</v>
      </c>
      <c r="F2335" s="126"/>
      <c r="G2335"/>
      <c r="H2335" t="s">
        <v>16</v>
      </c>
      <c r="I2335" t="s">
        <v>136</v>
      </c>
      <c r="J2335"/>
      <c r="K2335"/>
      <c r="L2335"/>
      <c r="M2335"/>
      <c r="N2335"/>
      <c r="O2335"/>
      <c r="P2335"/>
      <c r="Q2335"/>
      <c r="U2335"/>
      <c r="V2335" t="s">
        <v>4414</v>
      </c>
      <c r="W2335" t="s">
        <v>4308</v>
      </c>
      <c r="X2335"/>
      <c r="Y2335"/>
      <c r="Z2335" t="s">
        <v>4308</v>
      </c>
      <c r="AA2335" t="s">
        <v>4308</v>
      </c>
      <c r="AB2335" t="s">
        <v>4308</v>
      </c>
      <c r="AC2335" t="s">
        <v>4308</v>
      </c>
      <c r="AD2335" t="s">
        <v>4308</v>
      </c>
      <c r="AE2335" t="s">
        <v>4308</v>
      </c>
      <c r="AF2335" t="s">
        <v>4308</v>
      </c>
      <c r="AG2335" t="s">
        <v>4308</v>
      </c>
      <c r="AH2335" s="115" t="s">
        <v>4308</v>
      </c>
    </row>
    <row r="2336" spans="1:35" hidden="1" x14ac:dyDescent="0.25">
      <c r="A2336">
        <v>324107</v>
      </c>
      <c r="B2336" t="s">
        <v>6685</v>
      </c>
      <c r="C2336" t="s">
        <v>322</v>
      </c>
      <c r="D2336" t="s">
        <v>6686</v>
      </c>
      <c r="E2336"/>
      <c r="F2336" s="126"/>
      <c r="G2336"/>
      <c r="H2336"/>
      <c r="I2336" t="s">
        <v>129</v>
      </c>
      <c r="J2336"/>
      <c r="K2336"/>
      <c r="L2336"/>
      <c r="M2336"/>
      <c r="N2336"/>
      <c r="O2336"/>
      <c r="P2336"/>
      <c r="Q2336"/>
      <c r="U2336"/>
      <c r="V2336" t="s">
        <v>4338</v>
      </c>
      <c r="W2336"/>
      <c r="X2336"/>
      <c r="Y2336"/>
      <c r="Z2336"/>
      <c r="AA2336"/>
      <c r="AB2336"/>
      <c r="AC2336"/>
      <c r="AD2336"/>
      <c r="AE2336"/>
      <c r="AF2336"/>
      <c r="AG2336"/>
    </row>
    <row r="2337" spans="1:35" hidden="1" x14ac:dyDescent="0.25">
      <c r="A2337" s="115">
        <v>324109</v>
      </c>
      <c r="B2337" s="115" t="s">
        <v>2108</v>
      </c>
      <c r="C2337" s="115" t="s">
        <v>893</v>
      </c>
      <c r="D2337" s="115" t="s">
        <v>843</v>
      </c>
      <c r="E2337" s="115" t="s">
        <v>77</v>
      </c>
      <c r="F2337" s="237">
        <v>26323</v>
      </c>
      <c r="G2337" s="115" t="s">
        <v>834</v>
      </c>
      <c r="H2337" s="115" t="s">
        <v>16</v>
      </c>
      <c r="I2337" t="s">
        <v>199</v>
      </c>
      <c r="J2337" s="115" t="s">
        <v>1226</v>
      </c>
      <c r="L2337" s="115" t="s">
        <v>67</v>
      </c>
      <c r="U2337"/>
      <c r="V2337" t="s">
        <v>4336</v>
      </c>
      <c r="AH2337" s="115" t="s">
        <v>4308</v>
      </c>
    </row>
    <row r="2338" spans="1:35" ht="18" x14ac:dyDescent="0.25">
      <c r="A2338" s="235">
        <v>324110</v>
      </c>
      <c r="B2338" s="235" t="s">
        <v>6687</v>
      </c>
      <c r="C2338" s="235" t="s">
        <v>6688</v>
      </c>
      <c r="D2338" s="235" t="s">
        <v>921</v>
      </c>
      <c r="E2338"/>
      <c r="F2338" s="126"/>
      <c r="G2338" s="236"/>
      <c r="H2338"/>
      <c r="I2338" t="s">
        <v>107</v>
      </c>
      <c r="J2338" s="236"/>
      <c r="K2338"/>
      <c r="L2338"/>
      <c r="M2338"/>
      <c r="N2338"/>
      <c r="O2338"/>
      <c r="P2338"/>
      <c r="Q2338"/>
      <c r="U2338"/>
      <c r="V2338" t="s">
        <v>4335</v>
      </c>
      <c r="W2338" s="236"/>
      <c r="X2338"/>
      <c r="Y2338"/>
      <c r="Z2338"/>
      <c r="AA2338"/>
      <c r="AB2338"/>
      <c r="AC2338"/>
      <c r="AD2338"/>
      <c r="AE2338"/>
      <c r="AF2338"/>
      <c r="AG2338"/>
      <c r="AH2338" s="115" t="s">
        <v>4308</v>
      </c>
      <c r="AI2338" s="115" t="e">
        <f>VLOOKUP(A2338,'[2]دراسات قانونية'!$A$3:$E$600,1,0)</f>
        <v>#N/A</v>
      </c>
    </row>
    <row r="2339" spans="1:35" hidden="1" x14ac:dyDescent="0.25">
      <c r="A2339">
        <v>324112</v>
      </c>
      <c r="B2339" t="s">
        <v>6689</v>
      </c>
      <c r="C2339" t="s">
        <v>227</v>
      </c>
      <c r="D2339" t="s">
        <v>366</v>
      </c>
      <c r="E2339" t="s">
        <v>76</v>
      </c>
      <c r="F2339" s="126">
        <v>31027</v>
      </c>
      <c r="G2339" t="s">
        <v>73</v>
      </c>
      <c r="H2339" t="s">
        <v>16</v>
      </c>
      <c r="I2339" t="s">
        <v>129</v>
      </c>
      <c r="J2339"/>
      <c r="K2339"/>
      <c r="L2339"/>
      <c r="M2339"/>
      <c r="N2339"/>
      <c r="O2339"/>
      <c r="P2339"/>
      <c r="Q2339"/>
      <c r="U2339"/>
      <c r="V2339" t="s">
        <v>4424</v>
      </c>
      <c r="W2339"/>
      <c r="X2339"/>
      <c r="Y2339"/>
      <c r="Z2339"/>
      <c r="AA2339"/>
      <c r="AB2339"/>
      <c r="AC2339"/>
      <c r="AD2339" t="s">
        <v>4308</v>
      </c>
      <c r="AE2339" t="s">
        <v>4308</v>
      </c>
      <c r="AF2339" t="s">
        <v>4308</v>
      </c>
      <c r="AG2339" t="s">
        <v>4308</v>
      </c>
      <c r="AH2339" s="115" t="s">
        <v>4308</v>
      </c>
    </row>
    <row r="2340" spans="1:35" hidden="1" x14ac:dyDescent="0.25">
      <c r="A2340">
        <v>324122</v>
      </c>
      <c r="B2340" t="s">
        <v>6690</v>
      </c>
      <c r="C2340" t="s">
        <v>212</v>
      </c>
      <c r="D2340" t="s">
        <v>6691</v>
      </c>
      <c r="E2340" t="s">
        <v>77</v>
      </c>
      <c r="F2340" s="126">
        <v>34702</v>
      </c>
      <c r="G2340" t="s">
        <v>18</v>
      </c>
      <c r="H2340" t="s">
        <v>16</v>
      </c>
      <c r="I2340" t="s">
        <v>136</v>
      </c>
      <c r="J2340"/>
      <c r="K2340"/>
      <c r="L2340"/>
      <c r="M2340"/>
      <c r="N2340"/>
      <c r="O2340"/>
      <c r="P2340"/>
      <c r="Q2340"/>
      <c r="U2340"/>
      <c r="V2340" t="s">
        <v>4414</v>
      </c>
      <c r="W2340"/>
      <c r="X2340"/>
      <c r="Y2340"/>
      <c r="Z2340"/>
      <c r="AA2340"/>
      <c r="AB2340"/>
      <c r="AC2340"/>
      <c r="AD2340" t="s">
        <v>4308</v>
      </c>
      <c r="AE2340" t="s">
        <v>4308</v>
      </c>
      <c r="AF2340" t="s">
        <v>4308</v>
      </c>
      <c r="AG2340" t="s">
        <v>4308</v>
      </c>
      <c r="AH2340" s="115" t="s">
        <v>4308</v>
      </c>
    </row>
    <row r="2341" spans="1:35" hidden="1" x14ac:dyDescent="0.25">
      <c r="A2341">
        <v>324125</v>
      </c>
      <c r="B2341" t="s">
        <v>6692</v>
      </c>
      <c r="C2341" t="s">
        <v>671</v>
      </c>
      <c r="D2341" t="s">
        <v>874</v>
      </c>
      <c r="E2341" t="s">
        <v>77</v>
      </c>
      <c r="F2341" s="126"/>
      <c r="G2341"/>
      <c r="H2341" t="s">
        <v>16</v>
      </c>
      <c r="I2341" t="s">
        <v>129</v>
      </c>
      <c r="J2341"/>
      <c r="K2341"/>
      <c r="L2341"/>
      <c r="M2341"/>
      <c r="N2341"/>
      <c r="O2341"/>
      <c r="P2341"/>
      <c r="Q2341"/>
      <c r="U2341"/>
      <c r="V2341" t="s">
        <v>4424</v>
      </c>
      <c r="W2341"/>
      <c r="X2341"/>
      <c r="Y2341"/>
      <c r="Z2341"/>
      <c r="AA2341"/>
      <c r="AB2341"/>
      <c r="AC2341"/>
      <c r="AD2341"/>
      <c r="AE2341"/>
      <c r="AF2341"/>
      <c r="AG2341" t="s">
        <v>4308</v>
      </c>
      <c r="AH2341" s="115" t="s">
        <v>4308</v>
      </c>
    </row>
    <row r="2342" spans="1:35" ht="18" hidden="1" x14ac:dyDescent="0.25">
      <c r="A2342" s="235">
        <v>324126</v>
      </c>
      <c r="B2342" s="235" t="s">
        <v>6693</v>
      </c>
      <c r="C2342" s="235" t="s">
        <v>802</v>
      </c>
      <c r="D2342" s="235" t="s">
        <v>1242</v>
      </c>
      <c r="E2342"/>
      <c r="F2342" s="126"/>
      <c r="G2342" s="236"/>
      <c r="H2342"/>
      <c r="I2342" t="s">
        <v>136</v>
      </c>
      <c r="J2342" s="236"/>
      <c r="K2342"/>
      <c r="L2342"/>
      <c r="M2342"/>
      <c r="N2342"/>
      <c r="O2342"/>
      <c r="P2342"/>
      <c r="Q2342"/>
      <c r="U2342"/>
      <c r="V2342" t="s">
        <v>4337</v>
      </c>
      <c r="W2342" s="236"/>
      <c r="X2342"/>
      <c r="Y2342"/>
      <c r="Z2342"/>
      <c r="AA2342"/>
      <c r="AB2342"/>
      <c r="AC2342"/>
      <c r="AD2342"/>
      <c r="AE2342"/>
      <c r="AF2342"/>
      <c r="AG2342"/>
      <c r="AH2342" s="115" t="s">
        <v>4308</v>
      </c>
    </row>
    <row r="2343" spans="1:35" hidden="1" x14ac:dyDescent="0.25">
      <c r="A2343" s="115">
        <v>324127</v>
      </c>
      <c r="B2343" s="115" t="s">
        <v>2080</v>
      </c>
      <c r="C2343" s="115" t="s">
        <v>533</v>
      </c>
      <c r="D2343" s="115" t="s">
        <v>849</v>
      </c>
      <c r="E2343" s="115" t="s">
        <v>77</v>
      </c>
      <c r="F2343" s="237">
        <v>34967</v>
      </c>
      <c r="G2343" s="115" t="s">
        <v>18</v>
      </c>
      <c r="H2343" s="115" t="s">
        <v>16</v>
      </c>
      <c r="I2343" t="s">
        <v>199</v>
      </c>
      <c r="J2343" s="115" t="s">
        <v>1226</v>
      </c>
      <c r="L2343" s="115" t="s">
        <v>30</v>
      </c>
      <c r="U2343"/>
      <c r="V2343" t="s">
        <v>4335</v>
      </c>
      <c r="AH2343" s="115" t="s">
        <v>4308</v>
      </c>
    </row>
    <row r="2344" spans="1:35" hidden="1" x14ac:dyDescent="0.25">
      <c r="A2344">
        <v>324133</v>
      </c>
      <c r="B2344" t="s">
        <v>6694</v>
      </c>
      <c r="C2344" t="s">
        <v>227</v>
      </c>
      <c r="D2344" t="s">
        <v>6695</v>
      </c>
      <c r="E2344" t="s">
        <v>77</v>
      </c>
      <c r="F2344" s="126">
        <v>30682</v>
      </c>
      <c r="G2344" t="s">
        <v>18</v>
      </c>
      <c r="H2344" t="s">
        <v>16</v>
      </c>
      <c r="I2344" t="s">
        <v>129</v>
      </c>
      <c r="J2344" t="s">
        <v>1226</v>
      </c>
      <c r="K2344"/>
      <c r="L2344" t="s">
        <v>18</v>
      </c>
      <c r="M2344"/>
      <c r="N2344"/>
      <c r="O2344"/>
      <c r="P2344"/>
      <c r="Q2344"/>
      <c r="U2344"/>
      <c r="V2344" t="s">
        <v>4334</v>
      </c>
      <c r="W2344"/>
      <c r="X2344"/>
      <c r="Y2344"/>
      <c r="Z2344"/>
      <c r="AA2344"/>
      <c r="AB2344"/>
      <c r="AC2344"/>
      <c r="AD2344"/>
      <c r="AE2344"/>
      <c r="AF2344"/>
      <c r="AG2344"/>
      <c r="AH2344" s="115" t="s">
        <v>4308</v>
      </c>
    </row>
    <row r="2345" spans="1:35" ht="18" hidden="1" x14ac:dyDescent="0.25">
      <c r="A2345" s="235">
        <v>324143</v>
      </c>
      <c r="B2345" s="235" t="s">
        <v>6696</v>
      </c>
      <c r="C2345" s="235" t="s">
        <v>664</v>
      </c>
      <c r="D2345" s="235" t="s">
        <v>230</v>
      </c>
      <c r="E2345"/>
      <c r="F2345" s="126"/>
      <c r="G2345" s="236"/>
      <c r="H2345"/>
      <c r="I2345" t="s">
        <v>129</v>
      </c>
      <c r="J2345" s="236"/>
      <c r="K2345"/>
      <c r="L2345"/>
      <c r="M2345"/>
      <c r="N2345"/>
      <c r="O2345"/>
      <c r="P2345"/>
      <c r="Q2345"/>
      <c r="U2345"/>
      <c r="V2345" t="s">
        <v>4335</v>
      </c>
      <c r="W2345" s="236"/>
      <c r="X2345"/>
      <c r="Y2345"/>
      <c r="Z2345"/>
      <c r="AA2345"/>
      <c r="AB2345"/>
      <c r="AC2345"/>
      <c r="AD2345"/>
      <c r="AE2345"/>
      <c r="AF2345"/>
      <c r="AG2345"/>
      <c r="AH2345" s="115" t="s">
        <v>4308</v>
      </c>
    </row>
    <row r="2346" spans="1:35" hidden="1" x14ac:dyDescent="0.25">
      <c r="A2346">
        <v>324151</v>
      </c>
      <c r="B2346" t="s">
        <v>6697</v>
      </c>
      <c r="C2346" t="s">
        <v>1480</v>
      </c>
      <c r="D2346" t="s">
        <v>480</v>
      </c>
      <c r="E2346" t="s">
        <v>76</v>
      </c>
      <c r="F2346" s="126">
        <v>33970</v>
      </c>
      <c r="G2346" t="s">
        <v>211</v>
      </c>
      <c r="H2346" t="s">
        <v>16</v>
      </c>
      <c r="I2346" t="s">
        <v>136</v>
      </c>
      <c r="J2346" t="s">
        <v>1226</v>
      </c>
      <c r="K2346"/>
      <c r="L2346" t="s">
        <v>30</v>
      </c>
      <c r="M2346"/>
      <c r="N2346"/>
      <c r="O2346"/>
      <c r="P2346"/>
      <c r="Q2346"/>
      <c r="U2346"/>
      <c r="V2346" t="s">
        <v>4334</v>
      </c>
      <c r="W2346"/>
      <c r="X2346"/>
      <c r="Y2346"/>
      <c r="Z2346"/>
      <c r="AA2346"/>
      <c r="AB2346"/>
      <c r="AC2346"/>
      <c r="AD2346"/>
      <c r="AE2346"/>
      <c r="AF2346"/>
      <c r="AG2346"/>
      <c r="AH2346" s="115" t="s">
        <v>4308</v>
      </c>
    </row>
    <row r="2347" spans="1:35" ht="18" hidden="1" x14ac:dyDescent="0.25">
      <c r="A2347" s="235">
        <v>324155</v>
      </c>
      <c r="B2347" s="235" t="s">
        <v>6698</v>
      </c>
      <c r="C2347" s="235" t="s">
        <v>250</v>
      </c>
      <c r="D2347" s="235" t="s">
        <v>1242</v>
      </c>
      <c r="E2347"/>
      <c r="F2347" s="126"/>
      <c r="G2347" s="236"/>
      <c r="H2347"/>
      <c r="I2347" t="s">
        <v>199</v>
      </c>
      <c r="J2347" s="236"/>
      <c r="K2347"/>
      <c r="L2347"/>
      <c r="M2347"/>
      <c r="N2347"/>
      <c r="O2347"/>
      <c r="P2347"/>
      <c r="Q2347"/>
      <c r="U2347"/>
      <c r="V2347">
        <v>0</v>
      </c>
      <c r="W2347" s="236"/>
      <c r="X2347"/>
      <c r="Y2347"/>
      <c r="Z2347"/>
      <c r="AA2347"/>
      <c r="AB2347"/>
      <c r="AC2347"/>
      <c r="AD2347"/>
      <c r="AE2347"/>
      <c r="AF2347"/>
      <c r="AG2347"/>
      <c r="AH2347" s="115" t="s">
        <v>4308</v>
      </c>
    </row>
    <row r="2348" spans="1:35" hidden="1" x14ac:dyDescent="0.25">
      <c r="A2348" s="115">
        <v>324159</v>
      </c>
      <c r="B2348" s="115" t="s">
        <v>1358</v>
      </c>
      <c r="C2348" s="115" t="s">
        <v>1122</v>
      </c>
      <c r="D2348" s="115" t="s">
        <v>1359</v>
      </c>
      <c r="E2348" s="115" t="s">
        <v>76</v>
      </c>
      <c r="F2348" s="237">
        <v>33623</v>
      </c>
      <c r="G2348" s="115" t="s">
        <v>47</v>
      </c>
      <c r="H2348" s="115" t="s">
        <v>16</v>
      </c>
      <c r="I2348" t="s">
        <v>199</v>
      </c>
      <c r="J2348" s="115" t="s">
        <v>1226</v>
      </c>
      <c r="L2348" s="115" t="s">
        <v>47</v>
      </c>
      <c r="R2348" s="115">
        <v>9414</v>
      </c>
      <c r="S2348" s="115">
        <v>45722</v>
      </c>
      <c r="T2348" s="115">
        <v>100000</v>
      </c>
      <c r="U2348"/>
      <c r="V2348" t="s">
        <v>4335</v>
      </c>
    </row>
    <row r="2349" spans="1:35" ht="18" hidden="1" x14ac:dyDescent="0.25">
      <c r="A2349" s="235">
        <v>324167</v>
      </c>
      <c r="B2349" s="235" t="s">
        <v>6699</v>
      </c>
      <c r="C2349" s="235" t="s">
        <v>786</v>
      </c>
      <c r="D2349" s="235" t="s">
        <v>622</v>
      </c>
      <c r="E2349"/>
      <c r="F2349" s="126"/>
      <c r="G2349" s="236"/>
      <c r="H2349"/>
      <c r="I2349" t="s">
        <v>199</v>
      </c>
      <c r="J2349" s="236"/>
      <c r="K2349"/>
      <c r="L2349"/>
      <c r="M2349"/>
      <c r="N2349"/>
      <c r="O2349"/>
      <c r="P2349"/>
      <c r="Q2349"/>
      <c r="U2349"/>
      <c r="V2349">
        <v>0</v>
      </c>
      <c r="W2349" s="236"/>
      <c r="X2349"/>
      <c r="Y2349"/>
      <c r="Z2349"/>
      <c r="AA2349"/>
      <c r="AB2349"/>
      <c r="AC2349"/>
      <c r="AD2349"/>
      <c r="AE2349"/>
      <c r="AF2349"/>
      <c r="AG2349"/>
      <c r="AH2349" s="115" t="s">
        <v>4308</v>
      </c>
    </row>
    <row r="2350" spans="1:35" ht="18" hidden="1" x14ac:dyDescent="0.25">
      <c r="A2350" s="235">
        <v>324168</v>
      </c>
      <c r="B2350" s="235" t="s">
        <v>6700</v>
      </c>
      <c r="C2350" s="235" t="s">
        <v>209</v>
      </c>
      <c r="D2350" s="235" t="s">
        <v>210</v>
      </c>
      <c r="E2350"/>
      <c r="F2350" s="126"/>
      <c r="G2350" s="236"/>
      <c r="H2350"/>
      <c r="I2350" t="s">
        <v>129</v>
      </c>
      <c r="J2350" s="236"/>
      <c r="K2350"/>
      <c r="L2350"/>
      <c r="M2350"/>
      <c r="N2350"/>
      <c r="O2350"/>
      <c r="P2350"/>
      <c r="Q2350"/>
      <c r="U2350"/>
      <c r="V2350" t="s">
        <v>4335</v>
      </c>
      <c r="W2350" s="236"/>
      <c r="X2350"/>
      <c r="Y2350"/>
      <c r="Z2350"/>
      <c r="AA2350"/>
      <c r="AB2350"/>
      <c r="AC2350"/>
      <c r="AD2350"/>
      <c r="AE2350"/>
      <c r="AF2350"/>
      <c r="AG2350"/>
      <c r="AH2350" s="115" t="s">
        <v>4308</v>
      </c>
    </row>
    <row r="2351" spans="1:35" hidden="1" x14ac:dyDescent="0.25">
      <c r="A2351">
        <v>324172</v>
      </c>
      <c r="B2351" t="s">
        <v>6701</v>
      </c>
      <c r="C2351" t="s">
        <v>727</v>
      </c>
      <c r="D2351" t="s">
        <v>1242</v>
      </c>
      <c r="E2351" t="s">
        <v>76</v>
      </c>
      <c r="F2351" s="126"/>
      <c r="G2351"/>
      <c r="H2351" t="s">
        <v>16</v>
      </c>
      <c r="I2351" t="s">
        <v>136</v>
      </c>
      <c r="J2351"/>
      <c r="K2351"/>
      <c r="L2351"/>
      <c r="M2351"/>
      <c r="N2351"/>
      <c r="O2351"/>
      <c r="P2351"/>
      <c r="Q2351"/>
      <c r="U2351"/>
      <c r="V2351" t="s">
        <v>4329</v>
      </c>
      <c r="W2351"/>
      <c r="X2351"/>
      <c r="Y2351"/>
      <c r="Z2351"/>
      <c r="AA2351" t="s">
        <v>4308</v>
      </c>
      <c r="AB2351" t="s">
        <v>4308</v>
      </c>
      <c r="AC2351" t="s">
        <v>4308</v>
      </c>
      <c r="AD2351" t="s">
        <v>4308</v>
      </c>
      <c r="AE2351" t="s">
        <v>4308</v>
      </c>
      <c r="AF2351" t="s">
        <v>4308</v>
      </c>
      <c r="AG2351" t="s">
        <v>4308</v>
      </c>
      <c r="AH2351" s="115" t="s">
        <v>4308</v>
      </c>
    </row>
    <row r="2352" spans="1:35" ht="18" hidden="1" x14ac:dyDescent="0.25">
      <c r="A2352" s="235">
        <v>324176</v>
      </c>
      <c r="B2352" s="235" t="s">
        <v>6702</v>
      </c>
      <c r="C2352" s="235" t="s">
        <v>227</v>
      </c>
      <c r="D2352" s="235" t="s">
        <v>405</v>
      </c>
      <c r="E2352"/>
      <c r="F2352" s="126"/>
      <c r="G2352" s="236"/>
      <c r="H2352"/>
      <c r="I2352" t="s">
        <v>129</v>
      </c>
      <c r="J2352" s="236"/>
      <c r="K2352"/>
      <c r="L2352"/>
      <c r="M2352"/>
      <c r="N2352"/>
      <c r="O2352"/>
      <c r="P2352"/>
      <c r="Q2352"/>
      <c r="U2352"/>
      <c r="V2352" t="s">
        <v>4337</v>
      </c>
      <c r="W2352" s="236"/>
      <c r="X2352"/>
      <c r="Y2352"/>
      <c r="Z2352"/>
      <c r="AA2352"/>
      <c r="AB2352"/>
      <c r="AC2352"/>
      <c r="AD2352"/>
      <c r="AE2352"/>
      <c r="AF2352"/>
      <c r="AG2352"/>
      <c r="AH2352" s="115" t="s">
        <v>4308</v>
      </c>
    </row>
    <row r="2353" spans="1:35" hidden="1" x14ac:dyDescent="0.25">
      <c r="A2353" s="115">
        <v>324185</v>
      </c>
      <c r="B2353" s="115" t="s">
        <v>1777</v>
      </c>
      <c r="C2353" s="115" t="s">
        <v>227</v>
      </c>
      <c r="D2353" s="115" t="s">
        <v>237</v>
      </c>
      <c r="E2353" s="115" t="s">
        <v>76</v>
      </c>
      <c r="F2353" s="237">
        <v>35156</v>
      </c>
      <c r="G2353" s="115" t="s">
        <v>406</v>
      </c>
      <c r="H2353" s="115" t="s">
        <v>16</v>
      </c>
      <c r="I2353" t="s">
        <v>199</v>
      </c>
      <c r="J2353" s="115" t="s">
        <v>15</v>
      </c>
      <c r="L2353" s="115" t="s">
        <v>30</v>
      </c>
      <c r="U2353"/>
      <c r="V2353" t="s">
        <v>4335</v>
      </c>
    </row>
    <row r="2354" spans="1:35" hidden="1" x14ac:dyDescent="0.25">
      <c r="A2354" s="115">
        <v>324199</v>
      </c>
      <c r="B2354" s="115" t="s">
        <v>3218</v>
      </c>
      <c r="C2354" s="115" t="s">
        <v>515</v>
      </c>
      <c r="D2354" s="115" t="s">
        <v>430</v>
      </c>
      <c r="E2354" s="115" t="s">
        <v>76</v>
      </c>
      <c r="F2354" s="237">
        <v>34121</v>
      </c>
      <c r="G2354" s="115" t="s">
        <v>47</v>
      </c>
      <c r="H2354" s="115" t="s">
        <v>16</v>
      </c>
      <c r="I2354" t="s">
        <v>199</v>
      </c>
      <c r="J2354" s="115" t="s">
        <v>1226</v>
      </c>
      <c r="L2354" s="115" t="s">
        <v>30</v>
      </c>
      <c r="U2354"/>
      <c r="V2354">
        <v>0</v>
      </c>
    </row>
    <row r="2355" spans="1:35" hidden="1" x14ac:dyDescent="0.25">
      <c r="A2355" s="115">
        <v>324209</v>
      </c>
      <c r="B2355" s="115" t="s">
        <v>1712</v>
      </c>
      <c r="C2355" s="115" t="s">
        <v>227</v>
      </c>
      <c r="D2355" s="115" t="s">
        <v>1713</v>
      </c>
      <c r="E2355" s="115" t="s">
        <v>76</v>
      </c>
      <c r="F2355" s="237">
        <v>30416</v>
      </c>
      <c r="G2355" s="115" t="s">
        <v>47</v>
      </c>
      <c r="H2355" s="115" t="s">
        <v>16</v>
      </c>
      <c r="I2355" t="s">
        <v>199</v>
      </c>
      <c r="U2355"/>
      <c r="V2355" t="s">
        <v>4334</v>
      </c>
    </row>
    <row r="2356" spans="1:35" hidden="1" x14ac:dyDescent="0.25">
      <c r="A2356" s="115">
        <v>324215</v>
      </c>
      <c r="B2356" s="115" t="s">
        <v>3505</v>
      </c>
      <c r="C2356" s="115" t="s">
        <v>3506</v>
      </c>
      <c r="D2356" s="115" t="s">
        <v>284</v>
      </c>
      <c r="E2356" s="115" t="s">
        <v>77</v>
      </c>
      <c r="F2356" s="237">
        <v>32064</v>
      </c>
      <c r="G2356" s="115" t="s">
        <v>1566</v>
      </c>
      <c r="H2356" s="115" t="s">
        <v>59</v>
      </c>
      <c r="I2356" t="s">
        <v>199</v>
      </c>
      <c r="U2356"/>
      <c r="V2356" t="s">
        <v>16623</v>
      </c>
      <c r="AB2356" s="115" t="s">
        <v>4308</v>
      </c>
      <c r="AC2356" s="115" t="s">
        <v>4308</v>
      </c>
      <c r="AD2356" s="115" t="s">
        <v>4308</v>
      </c>
      <c r="AE2356" s="115" t="s">
        <v>4308</v>
      </c>
      <c r="AF2356" s="115" t="s">
        <v>4308</v>
      </c>
      <c r="AG2356" s="115" t="s">
        <v>4308</v>
      </c>
      <c r="AH2356" s="115" t="s">
        <v>4308</v>
      </c>
    </row>
    <row r="2357" spans="1:35" ht="18" hidden="1" x14ac:dyDescent="0.25">
      <c r="A2357" s="235">
        <v>324217</v>
      </c>
      <c r="B2357" s="235" t="s">
        <v>6703</v>
      </c>
      <c r="C2357" s="235" t="s">
        <v>475</v>
      </c>
      <c r="D2357" s="235" t="s">
        <v>1242</v>
      </c>
      <c r="E2357"/>
      <c r="F2357" s="126"/>
      <c r="G2357" s="236"/>
      <c r="H2357"/>
      <c r="I2357" t="s">
        <v>129</v>
      </c>
      <c r="J2357" s="236"/>
      <c r="K2357"/>
      <c r="L2357"/>
      <c r="M2357"/>
      <c r="N2357"/>
      <c r="O2357"/>
      <c r="P2357"/>
      <c r="Q2357"/>
      <c r="U2357"/>
      <c r="V2357" t="s">
        <v>4335</v>
      </c>
      <c r="W2357" s="236"/>
      <c r="X2357"/>
      <c r="Y2357"/>
      <c r="Z2357"/>
      <c r="AA2357"/>
      <c r="AB2357"/>
      <c r="AC2357"/>
      <c r="AD2357"/>
      <c r="AE2357"/>
      <c r="AF2357"/>
      <c r="AG2357"/>
      <c r="AH2357" s="115" t="s">
        <v>4308</v>
      </c>
    </row>
    <row r="2358" spans="1:35" hidden="1" x14ac:dyDescent="0.25">
      <c r="A2358" s="115">
        <v>324221</v>
      </c>
      <c r="B2358" s="115" t="s">
        <v>2190</v>
      </c>
      <c r="C2358" s="115" t="s">
        <v>395</v>
      </c>
      <c r="D2358" s="115" t="s">
        <v>1343</v>
      </c>
      <c r="E2358" s="115" t="s">
        <v>76</v>
      </c>
      <c r="F2358" s="237">
        <v>30033</v>
      </c>
      <c r="G2358" s="115" t="s">
        <v>18</v>
      </c>
      <c r="H2358" s="115" t="s">
        <v>16</v>
      </c>
      <c r="I2358" t="s">
        <v>136</v>
      </c>
      <c r="U2358"/>
      <c r="V2358">
        <v>0</v>
      </c>
      <c r="AH2358" s="115" t="s">
        <v>4308</v>
      </c>
    </row>
    <row r="2359" spans="1:35" ht="18" x14ac:dyDescent="0.25">
      <c r="A2359" s="235">
        <v>324224</v>
      </c>
      <c r="B2359" s="235" t="s">
        <v>3353</v>
      </c>
      <c r="C2359" s="235" t="s">
        <v>324</v>
      </c>
      <c r="D2359" s="235" t="s">
        <v>633</v>
      </c>
      <c r="E2359"/>
      <c r="F2359" s="126"/>
      <c r="G2359" s="236"/>
      <c r="H2359"/>
      <c r="I2359" t="s">
        <v>107</v>
      </c>
      <c r="J2359" s="236"/>
      <c r="K2359"/>
      <c r="L2359"/>
      <c r="M2359"/>
      <c r="N2359"/>
      <c r="O2359"/>
      <c r="P2359"/>
      <c r="Q2359"/>
      <c r="U2359"/>
      <c r="V2359" t="s">
        <v>4337</v>
      </c>
      <c r="W2359" s="236"/>
      <c r="X2359"/>
      <c r="Y2359"/>
      <c r="Z2359"/>
      <c r="AA2359"/>
      <c r="AB2359"/>
      <c r="AC2359"/>
      <c r="AD2359"/>
      <c r="AE2359"/>
      <c r="AF2359"/>
      <c r="AG2359"/>
      <c r="AH2359" s="115" t="s">
        <v>4308</v>
      </c>
      <c r="AI2359" s="115" t="e">
        <f>VLOOKUP(A2359,'[2]دراسات قانونية'!$A$3:$E$600,1,0)</f>
        <v>#N/A</v>
      </c>
    </row>
    <row r="2360" spans="1:35" ht="18" hidden="1" x14ac:dyDescent="0.25">
      <c r="A2360" s="235">
        <v>324225</v>
      </c>
      <c r="B2360" s="235" t="s">
        <v>6704</v>
      </c>
      <c r="C2360" s="235" t="s">
        <v>546</v>
      </c>
      <c r="D2360" s="235" t="s">
        <v>1242</v>
      </c>
      <c r="E2360"/>
      <c r="F2360" s="126"/>
      <c r="G2360" s="236"/>
      <c r="H2360"/>
      <c r="I2360" t="s">
        <v>199</v>
      </c>
      <c r="J2360" s="236"/>
      <c r="K2360"/>
      <c r="L2360"/>
      <c r="M2360"/>
      <c r="N2360"/>
      <c r="O2360"/>
      <c r="P2360"/>
      <c r="Q2360"/>
      <c r="U2360"/>
      <c r="V2360">
        <v>0</v>
      </c>
      <c r="W2360" s="236"/>
      <c r="X2360"/>
      <c r="Y2360"/>
      <c r="Z2360"/>
      <c r="AA2360"/>
      <c r="AB2360"/>
      <c r="AC2360"/>
      <c r="AD2360"/>
      <c r="AE2360"/>
      <c r="AF2360"/>
      <c r="AG2360"/>
      <c r="AH2360" s="115" t="s">
        <v>4308</v>
      </c>
    </row>
    <row r="2361" spans="1:35" hidden="1" x14ac:dyDescent="0.25">
      <c r="A2361" s="115">
        <v>324231</v>
      </c>
      <c r="B2361" s="115" t="s">
        <v>1812</v>
      </c>
      <c r="C2361" s="115" t="s">
        <v>687</v>
      </c>
      <c r="D2361" s="115" t="s">
        <v>372</v>
      </c>
      <c r="E2361" s="115" t="s">
        <v>76</v>
      </c>
      <c r="F2361" s="237">
        <v>31462</v>
      </c>
      <c r="G2361" s="115" t="s">
        <v>18</v>
      </c>
      <c r="H2361" s="115" t="s">
        <v>16</v>
      </c>
      <c r="I2361" t="s">
        <v>199</v>
      </c>
      <c r="J2361" s="115" t="s">
        <v>15</v>
      </c>
      <c r="L2361" s="115" t="s">
        <v>18</v>
      </c>
      <c r="U2361"/>
      <c r="V2361" t="s">
        <v>4337</v>
      </c>
    </row>
    <row r="2362" spans="1:35" hidden="1" x14ac:dyDescent="0.25">
      <c r="A2362" s="115">
        <v>324232</v>
      </c>
      <c r="B2362" s="115" t="s">
        <v>3507</v>
      </c>
      <c r="C2362" s="115" t="s">
        <v>1717</v>
      </c>
      <c r="D2362" s="115" t="s">
        <v>949</v>
      </c>
      <c r="E2362" s="115" t="s">
        <v>77</v>
      </c>
      <c r="F2362" s="237">
        <v>32640</v>
      </c>
      <c r="G2362" s="115" t="s">
        <v>211</v>
      </c>
      <c r="H2362" s="115" t="s">
        <v>16</v>
      </c>
      <c r="I2362" t="s">
        <v>199</v>
      </c>
      <c r="J2362" s="115" t="s">
        <v>1226</v>
      </c>
      <c r="L2362" s="115" t="s">
        <v>30</v>
      </c>
      <c r="U2362"/>
      <c r="V2362" t="s">
        <v>16623</v>
      </c>
    </row>
    <row r="2363" spans="1:35" hidden="1" x14ac:dyDescent="0.25">
      <c r="A2363">
        <v>324241</v>
      </c>
      <c r="B2363" t="s">
        <v>6705</v>
      </c>
      <c r="C2363" t="s">
        <v>335</v>
      </c>
      <c r="D2363" t="s">
        <v>815</v>
      </c>
      <c r="E2363"/>
      <c r="F2363" s="126"/>
      <c r="G2363"/>
      <c r="H2363"/>
      <c r="I2363" t="s">
        <v>136</v>
      </c>
      <c r="J2363"/>
      <c r="K2363"/>
      <c r="L2363"/>
      <c r="M2363"/>
      <c r="N2363"/>
      <c r="O2363"/>
      <c r="P2363"/>
      <c r="Q2363"/>
      <c r="U2363"/>
      <c r="V2363" t="s">
        <v>4337</v>
      </c>
      <c r="W2363"/>
      <c r="X2363"/>
      <c r="Y2363"/>
      <c r="Z2363"/>
      <c r="AA2363"/>
      <c r="AB2363"/>
      <c r="AC2363"/>
      <c r="AD2363"/>
      <c r="AE2363"/>
      <c r="AF2363"/>
      <c r="AG2363" t="s">
        <v>4308</v>
      </c>
      <c r="AH2363" s="115" t="s">
        <v>4308</v>
      </c>
    </row>
    <row r="2364" spans="1:35" ht="18" hidden="1" x14ac:dyDescent="0.25">
      <c r="A2364" s="235">
        <v>324251</v>
      </c>
      <c r="B2364" s="235" t="s">
        <v>6706</v>
      </c>
      <c r="C2364" s="235" t="s">
        <v>227</v>
      </c>
      <c r="D2364" s="235" t="s">
        <v>1242</v>
      </c>
      <c r="E2364"/>
      <c r="F2364" s="126"/>
      <c r="G2364" s="236"/>
      <c r="H2364"/>
      <c r="I2364" t="s">
        <v>129</v>
      </c>
      <c r="J2364" s="236"/>
      <c r="K2364"/>
      <c r="L2364"/>
      <c r="M2364"/>
      <c r="N2364"/>
      <c r="O2364"/>
      <c r="P2364"/>
      <c r="Q2364"/>
      <c r="U2364"/>
      <c r="V2364" t="s">
        <v>4337</v>
      </c>
      <c r="W2364" s="236"/>
      <c r="X2364"/>
      <c r="Y2364"/>
      <c r="Z2364"/>
      <c r="AA2364"/>
      <c r="AB2364"/>
      <c r="AC2364"/>
      <c r="AD2364"/>
      <c r="AE2364"/>
      <c r="AF2364"/>
      <c r="AG2364"/>
      <c r="AH2364" s="115" t="s">
        <v>4308</v>
      </c>
    </row>
    <row r="2365" spans="1:35" hidden="1" x14ac:dyDescent="0.25">
      <c r="A2365" s="115">
        <v>324255</v>
      </c>
      <c r="B2365" s="115" t="s">
        <v>2344</v>
      </c>
      <c r="C2365" s="115" t="s">
        <v>1739</v>
      </c>
      <c r="D2365" s="115" t="s">
        <v>1434</v>
      </c>
      <c r="E2365" s="115" t="s">
        <v>76</v>
      </c>
      <c r="F2365" s="237">
        <v>28209</v>
      </c>
      <c r="G2365" s="115" t="s">
        <v>781</v>
      </c>
      <c r="H2365" s="115" t="s">
        <v>16</v>
      </c>
      <c r="I2365" t="s">
        <v>199</v>
      </c>
      <c r="J2365" s="115" t="s">
        <v>1226</v>
      </c>
      <c r="L2365" s="115" t="s">
        <v>18</v>
      </c>
      <c r="U2365"/>
      <c r="V2365">
        <v>0</v>
      </c>
    </row>
    <row r="2366" spans="1:35" ht="18" hidden="1" x14ac:dyDescent="0.25">
      <c r="A2366" s="235">
        <v>324261</v>
      </c>
      <c r="B2366" s="235" t="s">
        <v>6707</v>
      </c>
      <c r="C2366" s="235" t="s">
        <v>356</v>
      </c>
      <c r="D2366" s="235" t="s">
        <v>1242</v>
      </c>
      <c r="E2366"/>
      <c r="F2366" s="126"/>
      <c r="G2366" s="236"/>
      <c r="H2366"/>
      <c r="I2366" t="s">
        <v>199</v>
      </c>
      <c r="J2366" s="236"/>
      <c r="K2366"/>
      <c r="L2366"/>
      <c r="M2366"/>
      <c r="N2366"/>
      <c r="O2366"/>
      <c r="P2366"/>
      <c r="Q2366"/>
      <c r="U2366"/>
      <c r="V2366">
        <v>0</v>
      </c>
      <c r="W2366" s="236"/>
      <c r="X2366"/>
      <c r="Y2366"/>
      <c r="Z2366"/>
      <c r="AA2366"/>
      <c r="AB2366"/>
      <c r="AC2366"/>
      <c r="AD2366"/>
      <c r="AE2366"/>
      <c r="AF2366"/>
      <c r="AG2366"/>
      <c r="AH2366" s="115" t="s">
        <v>4308</v>
      </c>
    </row>
    <row r="2367" spans="1:35" hidden="1" x14ac:dyDescent="0.25">
      <c r="A2367" s="115">
        <v>324267</v>
      </c>
      <c r="B2367" s="115" t="s">
        <v>1304</v>
      </c>
      <c r="C2367" s="115" t="s">
        <v>341</v>
      </c>
      <c r="D2367" s="115" t="s">
        <v>1305</v>
      </c>
      <c r="E2367" s="115" t="s">
        <v>76</v>
      </c>
      <c r="F2367" s="237">
        <v>34335</v>
      </c>
      <c r="G2367" s="115" t="s">
        <v>955</v>
      </c>
      <c r="H2367" s="115" t="s">
        <v>16</v>
      </c>
      <c r="I2367" t="s">
        <v>199</v>
      </c>
      <c r="U2367"/>
      <c r="V2367" t="s">
        <v>4329</v>
      </c>
      <c r="AC2367" s="115" t="s">
        <v>4308</v>
      </c>
      <c r="AD2367" s="115" t="s">
        <v>4308</v>
      </c>
      <c r="AE2367" s="115" t="s">
        <v>4308</v>
      </c>
      <c r="AF2367" s="115" t="s">
        <v>4308</v>
      </c>
      <c r="AG2367" s="115" t="s">
        <v>4308</v>
      </c>
      <c r="AH2367" s="115" t="s">
        <v>4308</v>
      </c>
    </row>
    <row r="2368" spans="1:35" hidden="1" x14ac:dyDescent="0.25">
      <c r="A2368">
        <v>324268</v>
      </c>
      <c r="B2368" t="s">
        <v>6708</v>
      </c>
      <c r="C2368" t="s">
        <v>6709</v>
      </c>
      <c r="D2368" t="s">
        <v>281</v>
      </c>
      <c r="E2368" t="s">
        <v>76</v>
      </c>
      <c r="F2368" s="126">
        <v>34790</v>
      </c>
      <c r="G2368" t="s">
        <v>47</v>
      </c>
      <c r="H2368" t="s">
        <v>16</v>
      </c>
      <c r="I2368" t="s">
        <v>136</v>
      </c>
      <c r="J2368"/>
      <c r="K2368"/>
      <c r="L2368"/>
      <c r="M2368"/>
      <c r="N2368"/>
      <c r="O2368"/>
      <c r="P2368"/>
      <c r="Q2368"/>
      <c r="U2368"/>
      <c r="V2368" t="s">
        <v>4412</v>
      </c>
      <c r="W2368"/>
      <c r="X2368"/>
      <c r="Y2368"/>
      <c r="Z2368"/>
      <c r="AA2368"/>
      <c r="AB2368"/>
      <c r="AC2368"/>
      <c r="AD2368" t="s">
        <v>4308</v>
      </c>
      <c r="AE2368" t="s">
        <v>4308</v>
      </c>
      <c r="AF2368" t="s">
        <v>4308</v>
      </c>
      <c r="AG2368" t="s">
        <v>4308</v>
      </c>
      <c r="AH2368" s="115" t="s">
        <v>4308</v>
      </c>
    </row>
    <row r="2369" spans="1:35" ht="18" hidden="1" x14ac:dyDescent="0.25">
      <c r="A2369" s="235">
        <v>324270</v>
      </c>
      <c r="B2369" s="235" t="s">
        <v>6710</v>
      </c>
      <c r="C2369" s="235" t="s">
        <v>6711</v>
      </c>
      <c r="D2369" s="235" t="s">
        <v>1242</v>
      </c>
      <c r="E2369"/>
      <c r="F2369" s="126"/>
      <c r="G2369" s="236"/>
      <c r="H2369"/>
      <c r="I2369" t="s">
        <v>199</v>
      </c>
      <c r="J2369" s="236"/>
      <c r="K2369"/>
      <c r="L2369"/>
      <c r="M2369"/>
      <c r="N2369"/>
      <c r="O2369"/>
      <c r="P2369"/>
      <c r="Q2369"/>
      <c r="U2369"/>
      <c r="V2369">
        <v>0</v>
      </c>
      <c r="W2369" s="236"/>
      <c r="X2369"/>
      <c r="Y2369"/>
      <c r="Z2369"/>
      <c r="AA2369"/>
      <c r="AB2369"/>
      <c r="AC2369"/>
      <c r="AD2369"/>
      <c r="AE2369"/>
      <c r="AF2369"/>
      <c r="AG2369"/>
      <c r="AH2369" s="115" t="s">
        <v>4308</v>
      </c>
    </row>
    <row r="2370" spans="1:35" ht="18" hidden="1" x14ac:dyDescent="0.25">
      <c r="A2370" s="235">
        <v>324273</v>
      </c>
      <c r="B2370" s="235" t="s">
        <v>6712</v>
      </c>
      <c r="C2370" s="235" t="s">
        <v>802</v>
      </c>
      <c r="D2370" s="235" t="s">
        <v>1242</v>
      </c>
      <c r="E2370"/>
      <c r="F2370" s="126"/>
      <c r="G2370" s="236"/>
      <c r="H2370"/>
      <c r="I2370" t="s">
        <v>199</v>
      </c>
      <c r="J2370" s="236"/>
      <c r="K2370"/>
      <c r="L2370"/>
      <c r="M2370"/>
      <c r="N2370"/>
      <c r="O2370"/>
      <c r="P2370"/>
      <c r="Q2370"/>
      <c r="U2370"/>
      <c r="V2370">
        <v>0</v>
      </c>
      <c r="W2370" s="236"/>
      <c r="X2370"/>
      <c r="Y2370"/>
      <c r="Z2370"/>
      <c r="AA2370"/>
      <c r="AB2370"/>
      <c r="AC2370"/>
      <c r="AD2370"/>
      <c r="AE2370"/>
      <c r="AF2370"/>
      <c r="AG2370"/>
      <c r="AH2370" s="115" t="s">
        <v>4308</v>
      </c>
    </row>
    <row r="2371" spans="1:35" ht="18" hidden="1" x14ac:dyDescent="0.25">
      <c r="A2371" s="235">
        <v>324276</v>
      </c>
      <c r="B2371" s="235" t="s">
        <v>6713</v>
      </c>
      <c r="C2371" s="235" t="s">
        <v>1129</v>
      </c>
      <c r="D2371" s="235" t="s">
        <v>1242</v>
      </c>
      <c r="E2371"/>
      <c r="F2371" s="126"/>
      <c r="G2371" s="236"/>
      <c r="H2371"/>
      <c r="I2371" t="s">
        <v>136</v>
      </c>
      <c r="J2371" s="236"/>
      <c r="K2371"/>
      <c r="L2371"/>
      <c r="M2371"/>
      <c r="N2371"/>
      <c r="O2371"/>
      <c r="P2371"/>
      <c r="Q2371"/>
      <c r="U2371"/>
      <c r="V2371" t="s">
        <v>4335</v>
      </c>
      <c r="W2371" s="236"/>
      <c r="X2371"/>
      <c r="Y2371"/>
      <c r="Z2371"/>
      <c r="AA2371"/>
      <c r="AB2371"/>
      <c r="AC2371"/>
      <c r="AD2371"/>
      <c r="AE2371"/>
      <c r="AF2371"/>
      <c r="AG2371"/>
      <c r="AH2371" s="115" t="s">
        <v>4308</v>
      </c>
    </row>
    <row r="2372" spans="1:35" hidden="1" x14ac:dyDescent="0.25">
      <c r="A2372">
        <v>324291</v>
      </c>
      <c r="B2372" t="s">
        <v>6714</v>
      </c>
      <c r="C2372" t="s">
        <v>260</v>
      </c>
      <c r="D2372" t="s">
        <v>336</v>
      </c>
      <c r="E2372" t="s">
        <v>76</v>
      </c>
      <c r="F2372" s="126">
        <v>34020</v>
      </c>
      <c r="G2372" t="s">
        <v>18</v>
      </c>
      <c r="H2372" t="s">
        <v>16</v>
      </c>
      <c r="I2372" t="s">
        <v>136</v>
      </c>
      <c r="J2372" t="s">
        <v>1226</v>
      </c>
      <c r="K2372"/>
      <c r="L2372" t="s">
        <v>18</v>
      </c>
      <c r="M2372"/>
      <c r="N2372"/>
      <c r="O2372"/>
      <c r="P2372"/>
      <c r="Q2372"/>
      <c r="R2372" s="115">
        <v>9395</v>
      </c>
      <c r="S2372" s="115">
        <v>45722</v>
      </c>
      <c r="T2372" s="115">
        <v>70000</v>
      </c>
      <c r="U2372"/>
      <c r="V2372">
        <v>0</v>
      </c>
      <c r="W2372"/>
      <c r="X2372"/>
      <c r="Y2372"/>
      <c r="Z2372"/>
      <c r="AA2372"/>
      <c r="AB2372"/>
      <c r="AC2372"/>
      <c r="AD2372"/>
      <c r="AE2372"/>
      <c r="AF2372"/>
      <c r="AG2372"/>
    </row>
    <row r="2373" spans="1:35" hidden="1" x14ac:dyDescent="0.25">
      <c r="A2373">
        <v>324297</v>
      </c>
      <c r="B2373" t="s">
        <v>6715</v>
      </c>
      <c r="C2373" t="s">
        <v>6716</v>
      </c>
      <c r="D2373" t="s">
        <v>776</v>
      </c>
      <c r="E2373" t="s">
        <v>76</v>
      </c>
      <c r="F2373" s="126">
        <v>34700</v>
      </c>
      <c r="G2373" t="s">
        <v>30</v>
      </c>
      <c r="H2373" t="s">
        <v>16</v>
      </c>
      <c r="I2373" t="s">
        <v>129</v>
      </c>
      <c r="J2373" t="s">
        <v>1226</v>
      </c>
      <c r="K2373"/>
      <c r="L2373" t="s">
        <v>30</v>
      </c>
      <c r="M2373"/>
      <c r="N2373"/>
      <c r="O2373"/>
      <c r="P2373"/>
      <c r="Q2373"/>
      <c r="U2373"/>
      <c r="V2373" t="s">
        <v>4336</v>
      </c>
      <c r="W2373"/>
      <c r="X2373"/>
      <c r="Y2373"/>
      <c r="Z2373"/>
      <c r="AA2373"/>
      <c r="AB2373"/>
      <c r="AC2373"/>
      <c r="AD2373"/>
      <c r="AE2373"/>
      <c r="AF2373" t="s">
        <v>4308</v>
      </c>
      <c r="AG2373" t="s">
        <v>4308</v>
      </c>
      <c r="AH2373" s="115" t="s">
        <v>4308</v>
      </c>
    </row>
    <row r="2374" spans="1:35" ht="18" hidden="1" x14ac:dyDescent="0.25">
      <c r="A2374" s="235">
        <v>324306</v>
      </c>
      <c r="B2374" s="235" t="s">
        <v>6717</v>
      </c>
      <c r="C2374" s="235" t="s">
        <v>734</v>
      </c>
      <c r="D2374" s="235" t="s">
        <v>612</v>
      </c>
      <c r="E2374"/>
      <c r="F2374" s="126"/>
      <c r="G2374" s="236"/>
      <c r="H2374"/>
      <c r="I2374" t="s">
        <v>129</v>
      </c>
      <c r="J2374" s="236"/>
      <c r="K2374"/>
      <c r="L2374"/>
      <c r="M2374"/>
      <c r="N2374"/>
      <c r="O2374"/>
      <c r="P2374"/>
      <c r="Q2374"/>
      <c r="U2374"/>
      <c r="V2374" t="s">
        <v>4334</v>
      </c>
      <c r="W2374" s="236"/>
      <c r="X2374"/>
      <c r="Y2374"/>
      <c r="Z2374"/>
      <c r="AA2374"/>
      <c r="AB2374"/>
      <c r="AC2374"/>
      <c r="AD2374"/>
      <c r="AE2374"/>
      <c r="AF2374"/>
      <c r="AG2374"/>
      <c r="AH2374" s="115" t="s">
        <v>4308</v>
      </c>
    </row>
    <row r="2375" spans="1:35" ht="18" hidden="1" x14ac:dyDescent="0.25">
      <c r="A2375" s="235">
        <v>324319</v>
      </c>
      <c r="B2375" s="235" t="s">
        <v>6718</v>
      </c>
      <c r="C2375" s="235" t="s">
        <v>236</v>
      </c>
      <c r="D2375" s="235" t="s">
        <v>1242</v>
      </c>
      <c r="E2375"/>
      <c r="F2375" s="126"/>
      <c r="G2375" s="236"/>
      <c r="H2375"/>
      <c r="I2375" t="s">
        <v>199</v>
      </c>
      <c r="J2375" s="236"/>
      <c r="K2375"/>
      <c r="L2375"/>
      <c r="M2375"/>
      <c r="N2375"/>
      <c r="O2375"/>
      <c r="P2375"/>
      <c r="Q2375"/>
      <c r="U2375"/>
      <c r="V2375" t="s">
        <v>16623</v>
      </c>
      <c r="W2375" s="236"/>
      <c r="X2375"/>
      <c r="Y2375"/>
      <c r="Z2375"/>
      <c r="AA2375"/>
      <c r="AB2375"/>
      <c r="AC2375"/>
      <c r="AD2375"/>
      <c r="AE2375"/>
      <c r="AF2375"/>
      <c r="AG2375"/>
      <c r="AH2375" s="115" t="s">
        <v>4308</v>
      </c>
    </row>
    <row r="2376" spans="1:35" hidden="1" x14ac:dyDescent="0.25">
      <c r="A2376" s="115">
        <v>324323</v>
      </c>
      <c r="B2376" s="115" t="s">
        <v>3219</v>
      </c>
      <c r="C2376" s="115" t="s">
        <v>836</v>
      </c>
      <c r="D2376" s="115" t="s">
        <v>357</v>
      </c>
      <c r="E2376" s="115" t="s">
        <v>77</v>
      </c>
      <c r="F2376" s="237">
        <v>35065</v>
      </c>
      <c r="G2376" s="115" t="s">
        <v>18</v>
      </c>
      <c r="H2376" s="115" t="s">
        <v>16</v>
      </c>
      <c r="I2376" t="s">
        <v>199</v>
      </c>
      <c r="J2376" s="115" t="s">
        <v>1226</v>
      </c>
      <c r="L2376" s="115" t="s">
        <v>18</v>
      </c>
      <c r="U2376"/>
      <c r="V2376">
        <v>0</v>
      </c>
    </row>
    <row r="2377" spans="1:35" hidden="1" x14ac:dyDescent="0.25">
      <c r="A2377">
        <v>324327</v>
      </c>
      <c r="B2377" t="s">
        <v>6719</v>
      </c>
      <c r="C2377" t="s">
        <v>2000</v>
      </c>
      <c r="D2377" t="s">
        <v>298</v>
      </c>
      <c r="E2377" t="s">
        <v>77</v>
      </c>
      <c r="F2377" s="126">
        <v>31067</v>
      </c>
      <c r="G2377" t="s">
        <v>6720</v>
      </c>
      <c r="H2377" t="s">
        <v>16</v>
      </c>
      <c r="I2377" t="s">
        <v>136</v>
      </c>
      <c r="J2377" t="s">
        <v>1226</v>
      </c>
      <c r="K2377"/>
      <c r="L2377" t="s">
        <v>30</v>
      </c>
      <c r="M2377"/>
      <c r="N2377"/>
      <c r="O2377"/>
      <c r="P2377"/>
      <c r="Q2377"/>
      <c r="U2377"/>
      <c r="V2377" t="s">
        <v>4329</v>
      </c>
      <c r="W2377"/>
      <c r="X2377"/>
      <c r="Y2377"/>
      <c r="Z2377"/>
      <c r="AA2377"/>
      <c r="AB2377"/>
      <c r="AC2377"/>
      <c r="AD2377"/>
      <c r="AE2377" t="s">
        <v>4308</v>
      </c>
      <c r="AF2377" t="s">
        <v>4308</v>
      </c>
      <c r="AG2377" t="s">
        <v>4308</v>
      </c>
      <c r="AH2377" s="115" t="s">
        <v>4308</v>
      </c>
    </row>
    <row r="2378" spans="1:35" hidden="1" x14ac:dyDescent="0.25">
      <c r="A2378">
        <v>324334</v>
      </c>
      <c r="B2378" t="s">
        <v>6721</v>
      </c>
      <c r="C2378" t="s">
        <v>212</v>
      </c>
      <c r="D2378" t="s">
        <v>5202</v>
      </c>
      <c r="E2378" t="s">
        <v>76</v>
      </c>
      <c r="F2378" s="126">
        <v>31208</v>
      </c>
      <c r="G2378" t="s">
        <v>37</v>
      </c>
      <c r="H2378" t="s">
        <v>16</v>
      </c>
      <c r="I2378" t="s">
        <v>136</v>
      </c>
      <c r="J2378" t="s">
        <v>1226</v>
      </c>
      <c r="K2378"/>
      <c r="L2378" t="s">
        <v>67</v>
      </c>
      <c r="M2378"/>
      <c r="N2378"/>
      <c r="O2378"/>
      <c r="P2378"/>
      <c r="Q2378"/>
      <c r="U2378"/>
      <c r="V2378" t="s">
        <v>4412</v>
      </c>
      <c r="W2378"/>
      <c r="X2378"/>
      <c r="Y2378"/>
      <c r="Z2378"/>
      <c r="AA2378"/>
      <c r="AB2378"/>
      <c r="AC2378"/>
      <c r="AD2378"/>
      <c r="AE2378"/>
      <c r="AF2378"/>
      <c r="AG2378"/>
      <c r="AH2378" s="115" t="s">
        <v>4308</v>
      </c>
    </row>
    <row r="2379" spans="1:35" hidden="1" x14ac:dyDescent="0.25">
      <c r="A2379">
        <v>324336</v>
      </c>
      <c r="B2379" t="s">
        <v>6722</v>
      </c>
      <c r="C2379" t="s">
        <v>244</v>
      </c>
      <c r="D2379" t="s">
        <v>6723</v>
      </c>
      <c r="E2379" t="s">
        <v>77</v>
      </c>
      <c r="F2379" s="126">
        <v>29640</v>
      </c>
      <c r="G2379" t="s">
        <v>18</v>
      </c>
      <c r="H2379" t="s">
        <v>16</v>
      </c>
      <c r="I2379" t="s">
        <v>129</v>
      </c>
      <c r="J2379" t="s">
        <v>1226</v>
      </c>
      <c r="K2379"/>
      <c r="L2379" t="s">
        <v>18</v>
      </c>
      <c r="M2379"/>
      <c r="N2379"/>
      <c r="O2379"/>
      <c r="P2379"/>
      <c r="Q2379"/>
      <c r="U2379"/>
      <c r="V2379" t="s">
        <v>4335</v>
      </c>
      <c r="W2379"/>
      <c r="X2379"/>
      <c r="Y2379"/>
      <c r="Z2379"/>
      <c r="AA2379"/>
      <c r="AB2379"/>
      <c r="AC2379"/>
      <c r="AD2379"/>
      <c r="AE2379" t="s">
        <v>4308</v>
      </c>
      <c r="AF2379" t="s">
        <v>4308</v>
      </c>
      <c r="AG2379" t="s">
        <v>4308</v>
      </c>
      <c r="AH2379" s="115" t="s">
        <v>4308</v>
      </c>
    </row>
    <row r="2380" spans="1:35" hidden="1" x14ac:dyDescent="0.25">
      <c r="A2380">
        <v>324339</v>
      </c>
      <c r="B2380" t="s">
        <v>6724</v>
      </c>
      <c r="C2380" t="s">
        <v>6725</v>
      </c>
      <c r="D2380" t="s">
        <v>312</v>
      </c>
      <c r="E2380" t="s">
        <v>77</v>
      </c>
      <c r="F2380" s="126">
        <v>34197</v>
      </c>
      <c r="G2380" t="s">
        <v>6726</v>
      </c>
      <c r="H2380" t="s">
        <v>16</v>
      </c>
      <c r="I2380" t="s">
        <v>136</v>
      </c>
      <c r="J2380"/>
      <c r="K2380"/>
      <c r="L2380"/>
      <c r="M2380"/>
      <c r="N2380"/>
      <c r="O2380"/>
      <c r="P2380"/>
      <c r="Q2380"/>
      <c r="U2380"/>
      <c r="V2380" t="s">
        <v>4336</v>
      </c>
      <c r="W2380"/>
      <c r="X2380"/>
      <c r="Y2380"/>
      <c r="Z2380"/>
      <c r="AA2380"/>
      <c r="AB2380"/>
      <c r="AC2380"/>
      <c r="AD2380" t="s">
        <v>4308</v>
      </c>
      <c r="AE2380" t="s">
        <v>4308</v>
      </c>
      <c r="AF2380" t="s">
        <v>4308</v>
      </c>
      <c r="AG2380" t="s">
        <v>4308</v>
      </c>
      <c r="AH2380" s="115" t="s">
        <v>4308</v>
      </c>
    </row>
    <row r="2381" spans="1:35" ht="18" hidden="1" x14ac:dyDescent="0.25">
      <c r="A2381" s="235">
        <v>324342</v>
      </c>
      <c r="B2381" s="235" t="s">
        <v>6727</v>
      </c>
      <c r="C2381" s="235" t="s">
        <v>244</v>
      </c>
      <c r="D2381" s="235" t="s">
        <v>6728</v>
      </c>
      <c r="E2381"/>
      <c r="F2381" s="126"/>
      <c r="G2381" s="236"/>
      <c r="H2381"/>
      <c r="I2381" t="s">
        <v>199</v>
      </c>
      <c r="J2381" s="236"/>
      <c r="K2381"/>
      <c r="L2381"/>
      <c r="M2381"/>
      <c r="N2381"/>
      <c r="O2381"/>
      <c r="P2381"/>
      <c r="Q2381"/>
      <c r="U2381"/>
      <c r="V2381">
        <v>0</v>
      </c>
      <c r="W2381" s="236"/>
      <c r="X2381"/>
      <c r="Y2381"/>
      <c r="Z2381"/>
      <c r="AA2381"/>
      <c r="AB2381"/>
      <c r="AC2381"/>
      <c r="AD2381"/>
      <c r="AE2381"/>
      <c r="AF2381"/>
      <c r="AG2381"/>
      <c r="AH2381" s="115" t="s">
        <v>4308</v>
      </c>
    </row>
    <row r="2382" spans="1:35" ht="18" x14ac:dyDescent="0.25">
      <c r="A2382" s="235">
        <v>324343</v>
      </c>
      <c r="B2382" s="235" t="s">
        <v>6729</v>
      </c>
      <c r="C2382" s="235" t="s">
        <v>680</v>
      </c>
      <c r="D2382" s="235" t="s">
        <v>330</v>
      </c>
      <c r="E2382"/>
      <c r="F2382" s="126"/>
      <c r="G2382" s="236"/>
      <c r="H2382"/>
      <c r="I2382" t="s">
        <v>107</v>
      </c>
      <c r="J2382" s="236"/>
      <c r="K2382"/>
      <c r="L2382"/>
      <c r="M2382"/>
      <c r="N2382"/>
      <c r="O2382"/>
      <c r="P2382"/>
      <c r="Q2382"/>
      <c r="U2382"/>
      <c r="V2382" t="s">
        <v>4335</v>
      </c>
      <c r="W2382" s="236"/>
      <c r="X2382"/>
      <c r="Y2382"/>
      <c r="Z2382"/>
      <c r="AA2382"/>
      <c r="AB2382"/>
      <c r="AC2382"/>
      <c r="AD2382"/>
      <c r="AE2382"/>
      <c r="AF2382"/>
      <c r="AG2382"/>
      <c r="AH2382" s="115" t="s">
        <v>4308</v>
      </c>
      <c r="AI2382" s="115" t="e">
        <f>VLOOKUP(A2382,'[2]دراسات قانونية'!$A$3:$E$600,1,0)</f>
        <v>#N/A</v>
      </c>
    </row>
    <row r="2383" spans="1:35" ht="18" hidden="1" x14ac:dyDescent="0.25">
      <c r="A2383" s="235">
        <v>324349</v>
      </c>
      <c r="B2383" s="235" t="s">
        <v>6730</v>
      </c>
      <c r="C2383" s="235" t="s">
        <v>499</v>
      </c>
      <c r="D2383" s="235" t="s">
        <v>220</v>
      </c>
      <c r="E2383"/>
      <c r="F2383" s="126"/>
      <c r="G2383" s="236"/>
      <c r="H2383"/>
      <c r="I2383" t="s">
        <v>129</v>
      </c>
      <c r="J2383" s="236"/>
      <c r="K2383"/>
      <c r="L2383"/>
      <c r="M2383"/>
      <c r="N2383"/>
      <c r="O2383"/>
      <c r="P2383"/>
      <c r="Q2383"/>
      <c r="U2383"/>
      <c r="V2383" t="s">
        <v>4335</v>
      </c>
      <c r="W2383" s="236"/>
      <c r="X2383"/>
      <c r="Y2383"/>
      <c r="Z2383"/>
      <c r="AA2383"/>
      <c r="AB2383"/>
      <c r="AC2383"/>
      <c r="AD2383"/>
      <c r="AE2383"/>
      <c r="AF2383"/>
      <c r="AG2383"/>
      <c r="AH2383" s="115" t="s">
        <v>4308</v>
      </c>
    </row>
    <row r="2384" spans="1:35" hidden="1" x14ac:dyDescent="0.25">
      <c r="A2384">
        <v>324356</v>
      </c>
      <c r="B2384" t="s">
        <v>6731</v>
      </c>
      <c r="C2384" t="s">
        <v>388</v>
      </c>
      <c r="D2384" t="s">
        <v>1242</v>
      </c>
      <c r="E2384" t="s">
        <v>77</v>
      </c>
      <c r="F2384" s="126"/>
      <c r="G2384"/>
      <c r="H2384" t="s">
        <v>16</v>
      </c>
      <c r="I2384" t="s">
        <v>129</v>
      </c>
      <c r="J2384"/>
      <c r="K2384"/>
      <c r="L2384"/>
      <c r="M2384"/>
      <c r="N2384"/>
      <c r="O2384"/>
      <c r="P2384"/>
      <c r="Q2384"/>
      <c r="U2384"/>
      <c r="V2384" t="s">
        <v>4334</v>
      </c>
      <c r="W2384"/>
      <c r="X2384"/>
      <c r="Y2384"/>
      <c r="Z2384"/>
      <c r="AA2384"/>
      <c r="AB2384"/>
      <c r="AC2384"/>
      <c r="AD2384"/>
      <c r="AE2384"/>
      <c r="AF2384"/>
      <c r="AG2384"/>
      <c r="AH2384" s="115" t="s">
        <v>4308</v>
      </c>
    </row>
    <row r="2385" spans="1:35" hidden="1" x14ac:dyDescent="0.25">
      <c r="A2385">
        <v>324360</v>
      </c>
      <c r="B2385" t="s">
        <v>6732</v>
      </c>
      <c r="C2385" t="s">
        <v>388</v>
      </c>
      <c r="D2385" t="s">
        <v>415</v>
      </c>
      <c r="E2385"/>
      <c r="F2385" s="126"/>
      <c r="G2385"/>
      <c r="H2385"/>
      <c r="I2385" t="s">
        <v>129</v>
      </c>
      <c r="J2385"/>
      <c r="K2385"/>
      <c r="L2385"/>
      <c r="M2385"/>
      <c r="N2385"/>
      <c r="O2385"/>
      <c r="P2385"/>
      <c r="Q2385"/>
      <c r="U2385"/>
      <c r="V2385" t="s">
        <v>4339</v>
      </c>
      <c r="W2385"/>
      <c r="X2385"/>
      <c r="Y2385"/>
      <c r="Z2385"/>
      <c r="AA2385"/>
      <c r="AB2385"/>
      <c r="AC2385"/>
      <c r="AD2385"/>
      <c r="AE2385"/>
      <c r="AF2385"/>
      <c r="AG2385"/>
      <c r="AH2385" s="115" t="s">
        <v>4308</v>
      </c>
    </row>
    <row r="2386" spans="1:35" ht="18" x14ac:dyDescent="0.25">
      <c r="A2386" s="235">
        <v>324371</v>
      </c>
      <c r="B2386" s="235" t="s">
        <v>6733</v>
      </c>
      <c r="C2386" s="235" t="s">
        <v>219</v>
      </c>
      <c r="D2386" s="235" t="s">
        <v>275</v>
      </c>
      <c r="E2386"/>
      <c r="F2386" s="126"/>
      <c r="G2386" s="236"/>
      <c r="H2386"/>
      <c r="I2386" t="s">
        <v>107</v>
      </c>
      <c r="J2386" s="236"/>
      <c r="K2386"/>
      <c r="L2386"/>
      <c r="M2386"/>
      <c r="N2386"/>
      <c r="O2386"/>
      <c r="P2386"/>
      <c r="Q2386"/>
      <c r="U2386"/>
      <c r="V2386" t="s">
        <v>4335</v>
      </c>
      <c r="W2386" s="236"/>
      <c r="X2386"/>
      <c r="Y2386"/>
      <c r="Z2386"/>
      <c r="AA2386"/>
      <c r="AB2386"/>
      <c r="AC2386"/>
      <c r="AD2386"/>
      <c r="AE2386"/>
      <c r="AF2386"/>
      <c r="AG2386"/>
      <c r="AH2386" s="115" t="s">
        <v>4308</v>
      </c>
      <c r="AI2386" s="115" t="e">
        <f>VLOOKUP(A2386,'[2]دراسات قانونية'!$A$3:$E$600,1,0)</f>
        <v>#N/A</v>
      </c>
    </row>
    <row r="2387" spans="1:35" hidden="1" x14ac:dyDescent="0.25">
      <c r="A2387" s="115">
        <v>324376</v>
      </c>
      <c r="B2387" s="115" t="s">
        <v>1330</v>
      </c>
      <c r="C2387" s="115" t="s">
        <v>809</v>
      </c>
      <c r="D2387" s="115" t="s">
        <v>765</v>
      </c>
      <c r="E2387" s="115" t="s">
        <v>76</v>
      </c>
      <c r="F2387" s="237">
        <v>34704</v>
      </c>
      <c r="G2387" s="115" t="s">
        <v>18</v>
      </c>
      <c r="H2387" s="115" t="s">
        <v>16</v>
      </c>
      <c r="I2387" t="s">
        <v>199</v>
      </c>
      <c r="J2387" s="115" t="s">
        <v>1226</v>
      </c>
      <c r="L2387" s="115" t="s">
        <v>73</v>
      </c>
      <c r="U2387"/>
      <c r="V2387" t="s">
        <v>4337</v>
      </c>
      <c r="AE2387" s="115" t="s">
        <v>4308</v>
      </c>
      <c r="AF2387" s="115" t="s">
        <v>4308</v>
      </c>
      <c r="AG2387" s="115" t="s">
        <v>4308</v>
      </c>
      <c r="AH2387" s="115" t="s">
        <v>4308</v>
      </c>
    </row>
    <row r="2388" spans="1:35" hidden="1" x14ac:dyDescent="0.25">
      <c r="A2388">
        <v>324395</v>
      </c>
      <c r="B2388" t="s">
        <v>6734</v>
      </c>
      <c r="C2388" t="s">
        <v>5766</v>
      </c>
      <c r="D2388" t="s">
        <v>536</v>
      </c>
      <c r="E2388" t="s">
        <v>77</v>
      </c>
      <c r="F2388" s="126">
        <v>33730</v>
      </c>
      <c r="G2388" t="s">
        <v>18</v>
      </c>
      <c r="H2388" t="s">
        <v>16</v>
      </c>
      <c r="I2388" t="s">
        <v>136</v>
      </c>
      <c r="J2388" t="s">
        <v>15</v>
      </c>
      <c r="K2388"/>
      <c r="L2388" t="s">
        <v>18</v>
      </c>
      <c r="M2388"/>
      <c r="N2388"/>
      <c r="O2388"/>
      <c r="P2388"/>
      <c r="Q2388"/>
      <c r="U2388"/>
      <c r="V2388" t="s">
        <v>4334</v>
      </c>
      <c r="W2388"/>
      <c r="X2388"/>
      <c r="Y2388"/>
      <c r="Z2388"/>
      <c r="AA2388"/>
      <c r="AB2388"/>
      <c r="AC2388"/>
      <c r="AD2388"/>
      <c r="AE2388"/>
      <c r="AF2388"/>
      <c r="AG2388"/>
    </row>
    <row r="2389" spans="1:35" ht="18" x14ac:dyDescent="0.25">
      <c r="A2389" s="235">
        <v>324397</v>
      </c>
      <c r="B2389" s="235" t="s">
        <v>6735</v>
      </c>
      <c r="C2389" s="235" t="s">
        <v>6736</v>
      </c>
      <c r="D2389" s="235" t="s">
        <v>480</v>
      </c>
      <c r="E2389"/>
      <c r="F2389" s="126"/>
      <c r="G2389" s="236"/>
      <c r="H2389"/>
      <c r="I2389" t="s">
        <v>107</v>
      </c>
      <c r="J2389" s="236"/>
      <c r="K2389"/>
      <c r="L2389"/>
      <c r="M2389"/>
      <c r="N2389"/>
      <c r="O2389"/>
      <c r="P2389"/>
      <c r="Q2389"/>
      <c r="U2389"/>
      <c r="V2389" t="s">
        <v>4335</v>
      </c>
      <c r="W2389" s="236"/>
      <c r="X2389"/>
      <c r="Y2389"/>
      <c r="Z2389"/>
      <c r="AA2389"/>
      <c r="AB2389"/>
      <c r="AC2389"/>
      <c r="AD2389"/>
      <c r="AE2389"/>
      <c r="AF2389"/>
      <c r="AG2389"/>
      <c r="AH2389" s="115" t="s">
        <v>4308</v>
      </c>
      <c r="AI2389" s="115" t="e">
        <f>VLOOKUP(A2389,'[2]دراسات قانونية'!$A$3:$E$600,1,0)</f>
        <v>#N/A</v>
      </c>
    </row>
    <row r="2390" spans="1:35" ht="18" x14ac:dyDescent="0.25">
      <c r="A2390" s="235">
        <v>324398</v>
      </c>
      <c r="B2390" s="235" t="s">
        <v>6737</v>
      </c>
      <c r="C2390" s="235" t="s">
        <v>250</v>
      </c>
      <c r="D2390" s="235" t="s">
        <v>6738</v>
      </c>
      <c r="E2390"/>
      <c r="F2390" s="126"/>
      <c r="G2390" s="236"/>
      <c r="H2390"/>
      <c r="I2390" t="s">
        <v>107</v>
      </c>
      <c r="J2390" s="236"/>
      <c r="K2390"/>
      <c r="L2390"/>
      <c r="M2390"/>
      <c r="N2390"/>
      <c r="O2390"/>
      <c r="P2390"/>
      <c r="Q2390"/>
      <c r="U2390"/>
      <c r="V2390" t="s">
        <v>4334</v>
      </c>
      <c r="W2390" s="236"/>
      <c r="X2390"/>
      <c r="Y2390"/>
      <c r="Z2390"/>
      <c r="AA2390"/>
      <c r="AB2390"/>
      <c r="AC2390"/>
      <c r="AD2390"/>
      <c r="AE2390"/>
      <c r="AF2390"/>
      <c r="AG2390"/>
      <c r="AH2390" s="115" t="s">
        <v>4308</v>
      </c>
      <c r="AI2390" s="115" t="e">
        <f>VLOOKUP(A2390,'[2]دراسات قانونية'!$A$3:$E$600,1,0)</f>
        <v>#N/A</v>
      </c>
    </row>
    <row r="2391" spans="1:35" hidden="1" x14ac:dyDescent="0.25">
      <c r="A2391">
        <v>324399</v>
      </c>
      <c r="B2391" t="s">
        <v>6739</v>
      </c>
      <c r="C2391" t="s">
        <v>5064</v>
      </c>
      <c r="D2391" t="s">
        <v>1789</v>
      </c>
      <c r="E2391" t="s">
        <v>77</v>
      </c>
      <c r="F2391" s="126">
        <v>28126</v>
      </c>
      <c r="G2391" t="s">
        <v>18</v>
      </c>
      <c r="H2391" t="s">
        <v>16</v>
      </c>
      <c r="I2391" t="s">
        <v>129</v>
      </c>
      <c r="J2391" t="s">
        <v>1226</v>
      </c>
      <c r="K2391"/>
      <c r="L2391" t="s">
        <v>18</v>
      </c>
      <c r="M2391"/>
      <c r="N2391"/>
      <c r="O2391"/>
      <c r="P2391"/>
      <c r="Q2391"/>
      <c r="U2391"/>
      <c r="V2391" t="s">
        <v>4334</v>
      </c>
      <c r="W2391"/>
      <c r="X2391"/>
      <c r="Y2391"/>
      <c r="Z2391"/>
      <c r="AA2391"/>
      <c r="AB2391"/>
      <c r="AC2391"/>
      <c r="AD2391"/>
      <c r="AE2391"/>
      <c r="AF2391"/>
      <c r="AG2391"/>
    </row>
    <row r="2392" spans="1:35" ht="18" hidden="1" x14ac:dyDescent="0.25">
      <c r="A2392" s="235">
        <v>324400</v>
      </c>
      <c r="B2392" s="235" t="s">
        <v>6740</v>
      </c>
      <c r="C2392" s="235" t="s">
        <v>643</v>
      </c>
      <c r="D2392" s="235" t="s">
        <v>1242</v>
      </c>
      <c r="E2392"/>
      <c r="F2392" s="126"/>
      <c r="G2392" s="236"/>
      <c r="H2392"/>
      <c r="I2392" t="s">
        <v>136</v>
      </c>
      <c r="J2392" s="236"/>
      <c r="K2392"/>
      <c r="L2392"/>
      <c r="M2392"/>
      <c r="N2392"/>
      <c r="O2392"/>
      <c r="P2392"/>
      <c r="Q2392"/>
      <c r="U2392"/>
      <c r="V2392" t="s">
        <v>4334</v>
      </c>
      <c r="W2392" s="236"/>
      <c r="X2392"/>
      <c r="Y2392"/>
      <c r="Z2392"/>
      <c r="AA2392"/>
      <c r="AB2392"/>
      <c r="AC2392"/>
      <c r="AD2392"/>
      <c r="AE2392"/>
      <c r="AF2392"/>
      <c r="AG2392"/>
      <c r="AH2392" s="115" t="s">
        <v>4308</v>
      </c>
    </row>
    <row r="2393" spans="1:35" ht="18" hidden="1" x14ac:dyDescent="0.25">
      <c r="A2393" s="235">
        <v>324401</v>
      </c>
      <c r="B2393" s="235" t="s">
        <v>6741</v>
      </c>
      <c r="C2393" s="235" t="s">
        <v>356</v>
      </c>
      <c r="D2393" s="235" t="s">
        <v>1242</v>
      </c>
      <c r="E2393"/>
      <c r="F2393" s="126"/>
      <c r="G2393" s="236"/>
      <c r="H2393"/>
      <c r="I2393" t="s">
        <v>199</v>
      </c>
      <c r="J2393" s="236"/>
      <c r="K2393"/>
      <c r="L2393"/>
      <c r="M2393"/>
      <c r="N2393"/>
      <c r="O2393"/>
      <c r="P2393"/>
      <c r="Q2393"/>
      <c r="U2393"/>
      <c r="V2393">
        <v>0</v>
      </c>
      <c r="W2393" s="236"/>
      <c r="X2393"/>
      <c r="Y2393"/>
      <c r="Z2393"/>
      <c r="AA2393"/>
      <c r="AB2393"/>
      <c r="AC2393"/>
      <c r="AD2393"/>
      <c r="AE2393"/>
      <c r="AF2393"/>
      <c r="AG2393"/>
      <c r="AH2393" s="115" t="s">
        <v>4308</v>
      </c>
    </row>
    <row r="2394" spans="1:35" ht="18" hidden="1" x14ac:dyDescent="0.25">
      <c r="A2394" s="235">
        <v>324407</v>
      </c>
      <c r="B2394" s="235" t="s">
        <v>6742</v>
      </c>
      <c r="C2394" s="235" t="s">
        <v>6743</v>
      </c>
      <c r="D2394" s="235" t="s">
        <v>1242</v>
      </c>
      <c r="E2394"/>
      <c r="F2394" s="126"/>
      <c r="G2394" s="236"/>
      <c r="H2394"/>
      <c r="I2394" t="s">
        <v>136</v>
      </c>
      <c r="J2394" s="236"/>
      <c r="K2394"/>
      <c r="L2394"/>
      <c r="M2394"/>
      <c r="N2394"/>
      <c r="O2394"/>
      <c r="P2394"/>
      <c r="Q2394"/>
      <c r="U2394"/>
      <c r="V2394" t="s">
        <v>4334</v>
      </c>
      <c r="W2394" s="236"/>
      <c r="X2394"/>
      <c r="Y2394"/>
      <c r="Z2394"/>
      <c r="AA2394"/>
      <c r="AB2394"/>
      <c r="AC2394"/>
      <c r="AD2394"/>
      <c r="AE2394"/>
      <c r="AF2394"/>
      <c r="AG2394"/>
      <c r="AH2394" s="115" t="s">
        <v>4308</v>
      </c>
    </row>
    <row r="2395" spans="1:35" hidden="1" x14ac:dyDescent="0.25">
      <c r="A2395" s="115">
        <v>324410</v>
      </c>
      <c r="B2395" s="115" t="s">
        <v>1826</v>
      </c>
      <c r="C2395" s="115" t="s">
        <v>348</v>
      </c>
      <c r="E2395" s="115" t="s">
        <v>76</v>
      </c>
      <c r="F2395" s="237">
        <v>26384</v>
      </c>
      <c r="G2395" s="115" t="s">
        <v>1827</v>
      </c>
      <c r="H2395" s="115" t="s">
        <v>16</v>
      </c>
      <c r="I2395" t="s">
        <v>199</v>
      </c>
      <c r="U2395"/>
      <c r="V2395" t="s">
        <v>4329</v>
      </c>
    </row>
    <row r="2396" spans="1:35" hidden="1" x14ac:dyDescent="0.25">
      <c r="A2396">
        <v>324421</v>
      </c>
      <c r="B2396" t="s">
        <v>6744</v>
      </c>
      <c r="C2396" t="s">
        <v>417</v>
      </c>
      <c r="D2396"/>
      <c r="E2396" t="s">
        <v>76</v>
      </c>
      <c r="F2396" s="126"/>
      <c r="G2396"/>
      <c r="H2396" t="s">
        <v>16</v>
      </c>
      <c r="I2396" t="s">
        <v>136</v>
      </c>
      <c r="J2396"/>
      <c r="K2396"/>
      <c r="L2396"/>
      <c r="M2396"/>
      <c r="N2396"/>
      <c r="O2396"/>
      <c r="P2396"/>
      <c r="Q2396"/>
      <c r="U2396"/>
      <c r="V2396" t="s">
        <v>4335</v>
      </c>
      <c r="W2396"/>
      <c r="X2396" t="s">
        <v>4308</v>
      </c>
      <c r="Y2396" t="s">
        <v>4308</v>
      </c>
      <c r="Z2396" t="s">
        <v>4308</v>
      </c>
      <c r="AA2396" t="s">
        <v>4308</v>
      </c>
      <c r="AB2396" t="s">
        <v>4308</v>
      </c>
      <c r="AC2396" t="s">
        <v>4308</v>
      </c>
      <c r="AD2396" t="s">
        <v>4308</v>
      </c>
      <c r="AE2396" t="s">
        <v>4308</v>
      </c>
      <c r="AF2396" t="s">
        <v>4308</v>
      </c>
      <c r="AG2396" t="s">
        <v>4308</v>
      </c>
      <c r="AH2396" s="115" t="s">
        <v>4308</v>
      </c>
    </row>
    <row r="2397" spans="1:35" ht="18" hidden="1" x14ac:dyDescent="0.25">
      <c r="A2397" s="235">
        <v>324424</v>
      </c>
      <c r="B2397" s="235" t="s">
        <v>6745</v>
      </c>
      <c r="C2397" s="235" t="s">
        <v>1273</v>
      </c>
      <c r="D2397" s="235" t="s">
        <v>1242</v>
      </c>
      <c r="E2397"/>
      <c r="F2397" s="126"/>
      <c r="G2397" s="236"/>
      <c r="H2397"/>
      <c r="I2397" t="s">
        <v>199</v>
      </c>
      <c r="J2397" s="236"/>
      <c r="K2397"/>
      <c r="L2397"/>
      <c r="M2397"/>
      <c r="N2397"/>
      <c r="O2397"/>
      <c r="P2397"/>
      <c r="Q2397"/>
      <c r="U2397"/>
      <c r="V2397" t="s">
        <v>4414</v>
      </c>
      <c r="W2397" s="236"/>
      <c r="X2397"/>
      <c r="Y2397"/>
      <c r="Z2397"/>
      <c r="AA2397"/>
      <c r="AB2397"/>
      <c r="AC2397"/>
      <c r="AD2397"/>
      <c r="AE2397"/>
      <c r="AF2397"/>
      <c r="AG2397"/>
      <c r="AH2397" s="115" t="s">
        <v>4308</v>
      </c>
    </row>
    <row r="2398" spans="1:35" ht="18" hidden="1" x14ac:dyDescent="0.25">
      <c r="A2398" s="235">
        <v>324438</v>
      </c>
      <c r="B2398" s="235" t="s">
        <v>6746</v>
      </c>
      <c r="C2398" s="235" t="s">
        <v>332</v>
      </c>
      <c r="D2398" s="235" t="s">
        <v>293</v>
      </c>
      <c r="E2398"/>
      <c r="F2398" s="126"/>
      <c r="G2398" s="236"/>
      <c r="H2398"/>
      <c r="I2398" t="s">
        <v>136</v>
      </c>
      <c r="J2398" s="236"/>
      <c r="K2398"/>
      <c r="L2398"/>
      <c r="M2398"/>
      <c r="N2398"/>
      <c r="O2398"/>
      <c r="P2398"/>
      <c r="Q2398"/>
      <c r="U2398"/>
      <c r="V2398" t="s">
        <v>4334</v>
      </c>
      <c r="W2398" s="236"/>
      <c r="X2398"/>
      <c r="Y2398"/>
      <c r="Z2398"/>
      <c r="AA2398"/>
      <c r="AB2398"/>
      <c r="AC2398"/>
      <c r="AD2398"/>
      <c r="AE2398"/>
      <c r="AF2398"/>
      <c r="AG2398"/>
      <c r="AH2398" s="115" t="s">
        <v>4308</v>
      </c>
    </row>
    <row r="2399" spans="1:35" hidden="1" x14ac:dyDescent="0.25">
      <c r="A2399">
        <v>324440</v>
      </c>
      <c r="B2399" t="s">
        <v>6747</v>
      </c>
      <c r="C2399" t="s">
        <v>515</v>
      </c>
      <c r="D2399" t="s">
        <v>747</v>
      </c>
      <c r="E2399" t="s">
        <v>76</v>
      </c>
      <c r="F2399" s="126">
        <v>34596</v>
      </c>
      <c r="G2399" t="s">
        <v>40</v>
      </c>
      <c r="H2399" t="s">
        <v>16</v>
      </c>
      <c r="I2399" t="s">
        <v>136</v>
      </c>
      <c r="J2399" t="s">
        <v>15</v>
      </c>
      <c r="K2399"/>
      <c r="L2399" t="s">
        <v>18</v>
      </c>
      <c r="M2399"/>
      <c r="N2399"/>
      <c r="O2399"/>
      <c r="P2399"/>
      <c r="Q2399"/>
      <c r="U2399"/>
      <c r="V2399" t="s">
        <v>16623</v>
      </c>
      <c r="W2399"/>
      <c r="X2399"/>
      <c r="Y2399"/>
      <c r="Z2399"/>
      <c r="AA2399"/>
      <c r="AB2399"/>
      <c r="AC2399"/>
      <c r="AD2399"/>
      <c r="AE2399"/>
      <c r="AF2399"/>
      <c r="AG2399"/>
      <c r="AH2399" s="115" t="s">
        <v>4308</v>
      </c>
    </row>
    <row r="2400" spans="1:35" hidden="1" x14ac:dyDescent="0.25">
      <c r="A2400">
        <v>324441</v>
      </c>
      <c r="B2400" t="s">
        <v>6748</v>
      </c>
      <c r="C2400" t="s">
        <v>6749</v>
      </c>
      <c r="D2400" t="s">
        <v>732</v>
      </c>
      <c r="E2400"/>
      <c r="F2400" s="126"/>
      <c r="G2400"/>
      <c r="H2400"/>
      <c r="I2400" t="s">
        <v>5306</v>
      </c>
      <c r="J2400"/>
      <c r="K2400"/>
      <c r="L2400"/>
      <c r="M2400"/>
      <c r="N2400"/>
      <c r="O2400"/>
      <c r="P2400"/>
      <c r="Q2400"/>
      <c r="U2400"/>
      <c r="V2400" t="s">
        <v>4338</v>
      </c>
      <c r="W2400"/>
      <c r="X2400"/>
      <c r="Y2400"/>
      <c r="Z2400"/>
      <c r="AA2400"/>
      <c r="AB2400"/>
      <c r="AC2400"/>
      <c r="AD2400"/>
      <c r="AE2400"/>
      <c r="AF2400"/>
      <c r="AG2400"/>
    </row>
    <row r="2401" spans="1:35" hidden="1" x14ac:dyDescent="0.25">
      <c r="A2401" s="115">
        <v>324454</v>
      </c>
      <c r="B2401" s="115" t="s">
        <v>2007</v>
      </c>
      <c r="C2401" s="115" t="s">
        <v>2008</v>
      </c>
      <c r="D2401" s="115" t="s">
        <v>1407</v>
      </c>
      <c r="E2401" s="115" t="s">
        <v>76</v>
      </c>
      <c r="F2401" s="237">
        <v>29221</v>
      </c>
      <c r="G2401" s="115" t="s">
        <v>18</v>
      </c>
      <c r="H2401" s="115" t="s">
        <v>16</v>
      </c>
      <c r="I2401" t="s">
        <v>199</v>
      </c>
      <c r="J2401" s="115" t="s">
        <v>1226</v>
      </c>
      <c r="L2401" s="115" t="s">
        <v>18</v>
      </c>
      <c r="U2401"/>
      <c r="V2401" t="s">
        <v>4329</v>
      </c>
    </row>
    <row r="2402" spans="1:35" ht="18" x14ac:dyDescent="0.25">
      <c r="A2402" s="235">
        <v>324460</v>
      </c>
      <c r="B2402" s="235" t="s">
        <v>6750</v>
      </c>
      <c r="C2402" s="235" t="s">
        <v>212</v>
      </c>
      <c r="D2402" s="235" t="s">
        <v>1242</v>
      </c>
      <c r="E2402"/>
      <c r="F2402" s="126"/>
      <c r="G2402" s="236"/>
      <c r="H2402"/>
      <c r="I2402" t="s">
        <v>107</v>
      </c>
      <c r="J2402" s="236"/>
      <c r="K2402"/>
      <c r="L2402"/>
      <c r="M2402"/>
      <c r="N2402"/>
      <c r="O2402"/>
      <c r="P2402"/>
      <c r="Q2402"/>
      <c r="U2402"/>
      <c r="V2402" t="s">
        <v>4335</v>
      </c>
      <c r="W2402" s="236"/>
      <c r="X2402"/>
      <c r="Y2402"/>
      <c r="Z2402"/>
      <c r="AA2402"/>
      <c r="AB2402"/>
      <c r="AC2402"/>
      <c r="AD2402"/>
      <c r="AE2402"/>
      <c r="AF2402"/>
      <c r="AG2402"/>
      <c r="AH2402" s="115" t="s">
        <v>4308</v>
      </c>
      <c r="AI2402" s="115" t="e">
        <f>VLOOKUP(A2402,'[2]دراسات قانونية'!$A$3:$E$600,1,0)</f>
        <v>#N/A</v>
      </c>
    </row>
    <row r="2403" spans="1:35" ht="18" hidden="1" x14ac:dyDescent="0.25">
      <c r="A2403" s="235">
        <v>324465</v>
      </c>
      <c r="B2403" s="235" t="s">
        <v>6751</v>
      </c>
      <c r="C2403" s="235" t="s">
        <v>271</v>
      </c>
      <c r="D2403" s="235" t="s">
        <v>932</v>
      </c>
      <c r="E2403"/>
      <c r="F2403" s="126"/>
      <c r="G2403" s="236"/>
      <c r="H2403"/>
      <c r="I2403" t="s">
        <v>199</v>
      </c>
      <c r="J2403" s="236"/>
      <c r="K2403"/>
      <c r="L2403"/>
      <c r="M2403"/>
      <c r="N2403"/>
      <c r="O2403"/>
      <c r="P2403"/>
      <c r="Q2403"/>
      <c r="U2403"/>
      <c r="V2403">
        <v>0</v>
      </c>
      <c r="W2403" s="236"/>
      <c r="X2403"/>
      <c r="Y2403"/>
      <c r="Z2403"/>
      <c r="AA2403"/>
      <c r="AB2403"/>
      <c r="AC2403"/>
      <c r="AD2403"/>
      <c r="AE2403"/>
      <c r="AF2403"/>
      <c r="AG2403"/>
      <c r="AH2403" s="115" t="s">
        <v>4308</v>
      </c>
    </row>
    <row r="2404" spans="1:35" ht="18" hidden="1" x14ac:dyDescent="0.25">
      <c r="A2404" s="235">
        <v>324467</v>
      </c>
      <c r="B2404" s="235" t="s">
        <v>6752</v>
      </c>
      <c r="C2404" s="235" t="s">
        <v>348</v>
      </c>
      <c r="D2404" s="235" t="s">
        <v>1124</v>
      </c>
      <c r="E2404"/>
      <c r="F2404" s="126"/>
      <c r="G2404" s="236"/>
      <c r="H2404"/>
      <c r="I2404" t="s">
        <v>199</v>
      </c>
      <c r="J2404" s="236"/>
      <c r="K2404"/>
      <c r="L2404"/>
      <c r="M2404"/>
      <c r="N2404"/>
      <c r="O2404"/>
      <c r="P2404"/>
      <c r="Q2404"/>
      <c r="U2404"/>
      <c r="V2404">
        <v>0</v>
      </c>
      <c r="W2404" s="236"/>
      <c r="X2404"/>
      <c r="Y2404"/>
      <c r="Z2404"/>
      <c r="AA2404"/>
      <c r="AB2404"/>
      <c r="AC2404"/>
      <c r="AD2404"/>
      <c r="AE2404"/>
      <c r="AF2404"/>
      <c r="AG2404"/>
      <c r="AH2404" s="115" t="s">
        <v>4308</v>
      </c>
    </row>
    <row r="2405" spans="1:35" ht="18" hidden="1" x14ac:dyDescent="0.25">
      <c r="A2405" s="235">
        <v>324474</v>
      </c>
      <c r="B2405" s="235" t="s">
        <v>6753</v>
      </c>
      <c r="C2405" s="235" t="s">
        <v>570</v>
      </c>
      <c r="D2405" s="235" t="s">
        <v>387</v>
      </c>
      <c r="E2405"/>
      <c r="F2405" s="126"/>
      <c r="G2405" s="236"/>
      <c r="H2405"/>
      <c r="I2405" t="s">
        <v>129</v>
      </c>
      <c r="J2405" s="236"/>
      <c r="K2405"/>
      <c r="L2405"/>
      <c r="M2405"/>
      <c r="N2405"/>
      <c r="O2405"/>
      <c r="P2405"/>
      <c r="Q2405"/>
      <c r="U2405"/>
      <c r="V2405" t="s">
        <v>4335</v>
      </c>
      <c r="W2405" s="236"/>
      <c r="X2405"/>
      <c r="Y2405"/>
      <c r="Z2405"/>
      <c r="AA2405"/>
      <c r="AB2405"/>
      <c r="AC2405"/>
      <c r="AD2405"/>
      <c r="AE2405"/>
      <c r="AF2405"/>
      <c r="AG2405"/>
      <c r="AH2405" s="115" t="s">
        <v>4308</v>
      </c>
    </row>
    <row r="2406" spans="1:35" hidden="1" x14ac:dyDescent="0.25">
      <c r="A2406">
        <v>324481</v>
      </c>
      <c r="B2406" t="s">
        <v>6754</v>
      </c>
      <c r="C2406" t="s">
        <v>5629</v>
      </c>
      <c r="D2406" t="s">
        <v>669</v>
      </c>
      <c r="E2406" t="s">
        <v>76</v>
      </c>
      <c r="F2406" s="126">
        <v>34914</v>
      </c>
      <c r="G2406" t="s">
        <v>6755</v>
      </c>
      <c r="H2406" t="s">
        <v>16</v>
      </c>
      <c r="I2406" t="s">
        <v>136</v>
      </c>
      <c r="J2406"/>
      <c r="K2406"/>
      <c r="L2406"/>
      <c r="M2406"/>
      <c r="N2406"/>
      <c r="O2406"/>
      <c r="P2406"/>
      <c r="Q2406"/>
      <c r="U2406"/>
      <c r="V2406" t="s">
        <v>4329</v>
      </c>
      <c r="W2406"/>
      <c r="X2406"/>
      <c r="Y2406"/>
      <c r="Z2406"/>
      <c r="AA2406"/>
      <c r="AB2406" t="s">
        <v>4308</v>
      </c>
      <c r="AC2406" t="s">
        <v>4308</v>
      </c>
      <c r="AD2406" t="s">
        <v>4308</v>
      </c>
      <c r="AE2406" t="s">
        <v>4308</v>
      </c>
      <c r="AF2406" t="s">
        <v>4308</v>
      </c>
      <c r="AG2406" t="s">
        <v>4308</v>
      </c>
      <c r="AH2406" s="115" t="s">
        <v>4308</v>
      </c>
    </row>
    <row r="2407" spans="1:35" ht="18" hidden="1" x14ac:dyDescent="0.25">
      <c r="A2407" s="235">
        <v>324494</v>
      </c>
      <c r="B2407" s="235" t="s">
        <v>6756</v>
      </c>
      <c r="C2407" s="235" t="s">
        <v>6757</v>
      </c>
      <c r="D2407" s="235" t="s">
        <v>480</v>
      </c>
      <c r="E2407"/>
      <c r="F2407" s="126"/>
      <c r="G2407" s="236"/>
      <c r="H2407"/>
      <c r="I2407" t="s">
        <v>129</v>
      </c>
      <c r="J2407" s="236"/>
      <c r="K2407"/>
      <c r="L2407"/>
      <c r="M2407"/>
      <c r="N2407"/>
      <c r="O2407"/>
      <c r="P2407"/>
      <c r="Q2407"/>
      <c r="U2407"/>
      <c r="V2407">
        <v>0</v>
      </c>
      <c r="W2407" s="236"/>
      <c r="X2407"/>
      <c r="Y2407"/>
      <c r="Z2407"/>
      <c r="AA2407"/>
      <c r="AB2407"/>
      <c r="AC2407"/>
      <c r="AD2407"/>
      <c r="AE2407"/>
      <c r="AF2407"/>
      <c r="AG2407"/>
    </row>
    <row r="2408" spans="1:35" ht="18" x14ac:dyDescent="0.25">
      <c r="A2408" s="235">
        <v>324498</v>
      </c>
      <c r="B2408" s="235" t="s">
        <v>6758</v>
      </c>
      <c r="C2408" s="235" t="s">
        <v>680</v>
      </c>
      <c r="D2408" s="235" t="s">
        <v>5057</v>
      </c>
      <c r="E2408"/>
      <c r="F2408" s="126"/>
      <c r="G2408" s="236"/>
      <c r="H2408"/>
      <c r="I2408" t="s">
        <v>107</v>
      </c>
      <c r="J2408" s="236"/>
      <c r="K2408"/>
      <c r="L2408"/>
      <c r="M2408"/>
      <c r="N2408"/>
      <c r="O2408"/>
      <c r="P2408"/>
      <c r="Q2408"/>
      <c r="U2408"/>
      <c r="V2408" t="s">
        <v>4337</v>
      </c>
      <c r="W2408" s="236"/>
      <c r="X2408"/>
      <c r="Y2408"/>
      <c r="Z2408"/>
      <c r="AA2408"/>
      <c r="AB2408"/>
      <c r="AC2408"/>
      <c r="AD2408"/>
      <c r="AE2408"/>
      <c r="AF2408"/>
      <c r="AG2408"/>
      <c r="AH2408" s="115" t="s">
        <v>4308</v>
      </c>
      <c r="AI2408" s="115" t="e">
        <f>VLOOKUP(A2408,'[2]دراسات قانونية'!$A$3:$E$600,1,0)</f>
        <v>#N/A</v>
      </c>
    </row>
    <row r="2409" spans="1:35" hidden="1" x14ac:dyDescent="0.25">
      <c r="A2409">
        <v>324499</v>
      </c>
      <c r="B2409" t="s">
        <v>6759</v>
      </c>
      <c r="C2409" t="s">
        <v>244</v>
      </c>
      <c r="D2409" t="s">
        <v>757</v>
      </c>
      <c r="E2409"/>
      <c r="F2409" s="126"/>
      <c r="G2409"/>
      <c r="H2409"/>
      <c r="I2409" t="s">
        <v>136</v>
      </c>
      <c r="J2409"/>
      <c r="K2409"/>
      <c r="L2409"/>
      <c r="M2409"/>
      <c r="N2409"/>
      <c r="O2409"/>
      <c r="P2409"/>
      <c r="Q2409"/>
      <c r="U2409"/>
      <c r="V2409" t="s">
        <v>4334</v>
      </c>
      <c r="W2409"/>
      <c r="X2409"/>
      <c r="Y2409"/>
      <c r="Z2409"/>
      <c r="AA2409"/>
      <c r="AB2409"/>
      <c r="AC2409"/>
      <c r="AD2409"/>
      <c r="AE2409"/>
      <c r="AF2409"/>
      <c r="AG2409" t="s">
        <v>4308</v>
      </c>
      <c r="AH2409" s="115" t="s">
        <v>4308</v>
      </c>
    </row>
    <row r="2410" spans="1:35" hidden="1" x14ac:dyDescent="0.25">
      <c r="A2410">
        <v>324501</v>
      </c>
      <c r="B2410" t="s">
        <v>6760</v>
      </c>
      <c r="C2410" t="s">
        <v>227</v>
      </c>
      <c r="D2410" t="s">
        <v>232</v>
      </c>
      <c r="E2410" t="s">
        <v>77</v>
      </c>
      <c r="F2410" s="126">
        <v>33973</v>
      </c>
      <c r="G2410" t="s">
        <v>18</v>
      </c>
      <c r="H2410" t="s">
        <v>16</v>
      </c>
      <c r="I2410" t="s">
        <v>136</v>
      </c>
      <c r="J2410" t="s">
        <v>1226</v>
      </c>
      <c r="K2410"/>
      <c r="L2410" t="s">
        <v>30</v>
      </c>
      <c r="M2410"/>
      <c r="N2410"/>
      <c r="O2410"/>
      <c r="P2410"/>
      <c r="Q2410"/>
      <c r="U2410"/>
      <c r="V2410" t="s">
        <v>16603</v>
      </c>
      <c r="W2410"/>
      <c r="X2410"/>
      <c r="Y2410"/>
      <c r="Z2410"/>
      <c r="AA2410"/>
      <c r="AB2410"/>
      <c r="AC2410"/>
      <c r="AD2410"/>
      <c r="AE2410"/>
      <c r="AF2410"/>
      <c r="AG2410"/>
    </row>
    <row r="2411" spans="1:35" hidden="1" x14ac:dyDescent="0.25">
      <c r="A2411">
        <v>324504</v>
      </c>
      <c r="B2411" t="s">
        <v>6761</v>
      </c>
      <c r="C2411" t="s">
        <v>244</v>
      </c>
      <c r="D2411" t="s">
        <v>6762</v>
      </c>
      <c r="E2411" t="s">
        <v>76</v>
      </c>
      <c r="F2411" s="126">
        <v>22160</v>
      </c>
      <c r="G2411" t="s">
        <v>1521</v>
      </c>
      <c r="H2411" t="s">
        <v>16</v>
      </c>
      <c r="I2411" t="s">
        <v>136</v>
      </c>
      <c r="J2411"/>
      <c r="K2411"/>
      <c r="L2411"/>
      <c r="M2411"/>
      <c r="N2411"/>
      <c r="O2411"/>
      <c r="P2411"/>
      <c r="Q2411"/>
      <c r="U2411"/>
      <c r="V2411" t="s">
        <v>4329</v>
      </c>
      <c r="W2411"/>
      <c r="X2411"/>
      <c r="Y2411"/>
      <c r="Z2411"/>
      <c r="AA2411"/>
      <c r="AB2411" t="s">
        <v>4308</v>
      </c>
      <c r="AC2411" t="s">
        <v>4308</v>
      </c>
      <c r="AD2411" t="s">
        <v>4308</v>
      </c>
      <c r="AE2411" t="s">
        <v>4308</v>
      </c>
      <c r="AF2411" t="s">
        <v>4308</v>
      </c>
      <c r="AG2411" t="s">
        <v>4308</v>
      </c>
      <c r="AH2411" s="115" t="s">
        <v>4308</v>
      </c>
    </row>
    <row r="2412" spans="1:35" hidden="1" x14ac:dyDescent="0.25">
      <c r="A2412">
        <v>324509</v>
      </c>
      <c r="B2412" t="s">
        <v>6763</v>
      </c>
      <c r="C2412" t="s">
        <v>227</v>
      </c>
      <c r="D2412" t="s">
        <v>1630</v>
      </c>
      <c r="E2412" t="s">
        <v>76</v>
      </c>
      <c r="F2412" s="126">
        <v>29253</v>
      </c>
      <c r="G2412" t="s">
        <v>61</v>
      </c>
      <c r="H2412" t="s">
        <v>16</v>
      </c>
      <c r="I2412" t="s">
        <v>129</v>
      </c>
      <c r="J2412"/>
      <c r="K2412"/>
      <c r="L2412"/>
      <c r="M2412"/>
      <c r="N2412"/>
      <c r="O2412"/>
      <c r="P2412"/>
      <c r="Q2412"/>
      <c r="U2412"/>
      <c r="V2412" t="s">
        <v>16623</v>
      </c>
      <c r="W2412"/>
      <c r="X2412"/>
      <c r="Y2412"/>
      <c r="Z2412"/>
      <c r="AA2412"/>
      <c r="AB2412"/>
      <c r="AC2412"/>
      <c r="AD2412" t="s">
        <v>4308</v>
      </c>
      <c r="AE2412" t="s">
        <v>4308</v>
      </c>
      <c r="AF2412" t="s">
        <v>4308</v>
      </c>
      <c r="AG2412" t="s">
        <v>4308</v>
      </c>
      <c r="AH2412" s="115" t="s">
        <v>4308</v>
      </c>
    </row>
    <row r="2413" spans="1:35" hidden="1" x14ac:dyDescent="0.25">
      <c r="A2413">
        <v>324522</v>
      </c>
      <c r="B2413" t="s">
        <v>6764</v>
      </c>
      <c r="C2413" t="s">
        <v>209</v>
      </c>
      <c r="D2413" t="s">
        <v>450</v>
      </c>
      <c r="E2413" t="s">
        <v>76</v>
      </c>
      <c r="F2413" s="126">
        <v>31114</v>
      </c>
      <c r="G2413" t="s">
        <v>215</v>
      </c>
      <c r="H2413" t="s">
        <v>19</v>
      </c>
      <c r="I2413" t="s">
        <v>129</v>
      </c>
      <c r="J2413" t="s">
        <v>1226</v>
      </c>
      <c r="K2413"/>
      <c r="L2413" t="s">
        <v>18</v>
      </c>
      <c r="M2413"/>
      <c r="N2413"/>
      <c r="O2413"/>
      <c r="P2413"/>
      <c r="Q2413"/>
      <c r="R2413" s="115">
        <v>9291</v>
      </c>
      <c r="S2413" s="115">
        <v>45721</v>
      </c>
      <c r="T2413" s="115">
        <v>100000</v>
      </c>
      <c r="U2413"/>
      <c r="V2413" t="s">
        <v>16609</v>
      </c>
      <c r="W2413"/>
      <c r="X2413"/>
      <c r="Y2413"/>
      <c r="Z2413"/>
      <c r="AA2413"/>
      <c r="AB2413"/>
      <c r="AC2413"/>
      <c r="AD2413"/>
      <c r="AE2413"/>
      <c r="AF2413"/>
      <c r="AG2413"/>
    </row>
    <row r="2414" spans="1:35" ht="18" hidden="1" x14ac:dyDescent="0.25">
      <c r="A2414" s="235">
        <v>324525</v>
      </c>
      <c r="B2414" s="235" t="s">
        <v>6765</v>
      </c>
      <c r="C2414" s="235" t="s">
        <v>360</v>
      </c>
      <c r="D2414" s="235" t="s">
        <v>275</v>
      </c>
      <c r="E2414"/>
      <c r="F2414" s="126"/>
      <c r="G2414" s="236"/>
      <c r="H2414"/>
      <c r="I2414" t="s">
        <v>129</v>
      </c>
      <c r="J2414" s="236"/>
      <c r="K2414"/>
      <c r="L2414"/>
      <c r="M2414"/>
      <c r="N2414"/>
      <c r="O2414"/>
      <c r="P2414"/>
      <c r="Q2414"/>
      <c r="U2414"/>
      <c r="V2414" t="s">
        <v>4337</v>
      </c>
      <c r="W2414" s="236"/>
      <c r="X2414"/>
      <c r="Y2414"/>
      <c r="Z2414"/>
      <c r="AA2414"/>
      <c r="AB2414"/>
      <c r="AC2414"/>
      <c r="AD2414"/>
      <c r="AE2414"/>
      <c r="AF2414"/>
      <c r="AG2414"/>
      <c r="AH2414" s="115" t="s">
        <v>4308</v>
      </c>
    </row>
    <row r="2415" spans="1:35" hidden="1" x14ac:dyDescent="0.25">
      <c r="A2415">
        <v>324529</v>
      </c>
      <c r="B2415" t="s">
        <v>6766</v>
      </c>
      <c r="C2415" t="s">
        <v>219</v>
      </c>
      <c r="D2415" t="s">
        <v>230</v>
      </c>
      <c r="E2415" t="s">
        <v>76</v>
      </c>
      <c r="F2415" s="126">
        <v>32554</v>
      </c>
      <c r="G2415" t="s">
        <v>18</v>
      </c>
      <c r="H2415" t="s">
        <v>16</v>
      </c>
      <c r="I2415" t="s">
        <v>201</v>
      </c>
      <c r="J2415" t="s">
        <v>1226</v>
      </c>
      <c r="K2415"/>
      <c r="L2415" t="s">
        <v>18</v>
      </c>
      <c r="M2415"/>
      <c r="N2415"/>
      <c r="O2415"/>
      <c r="P2415"/>
      <c r="Q2415"/>
      <c r="U2415"/>
      <c r="V2415" t="s">
        <v>16592</v>
      </c>
      <c r="W2415"/>
      <c r="X2415"/>
      <c r="Y2415"/>
      <c r="Z2415"/>
      <c r="AA2415"/>
      <c r="AB2415"/>
      <c r="AC2415"/>
      <c r="AD2415"/>
      <c r="AE2415"/>
      <c r="AF2415"/>
      <c r="AG2415"/>
    </row>
    <row r="2416" spans="1:35" hidden="1" x14ac:dyDescent="0.25">
      <c r="A2416" s="115">
        <v>324540</v>
      </c>
      <c r="B2416" s="115" t="s">
        <v>968</v>
      </c>
      <c r="C2416" s="115" t="s">
        <v>250</v>
      </c>
      <c r="D2416" s="115" t="s">
        <v>2576</v>
      </c>
      <c r="E2416" s="115" t="s">
        <v>76</v>
      </c>
      <c r="F2416" s="237">
        <v>34335</v>
      </c>
      <c r="G2416" s="115" t="s">
        <v>666</v>
      </c>
      <c r="H2416" s="115" t="s">
        <v>16</v>
      </c>
      <c r="I2416" t="s">
        <v>199</v>
      </c>
      <c r="J2416" s="115" t="s">
        <v>15</v>
      </c>
      <c r="L2416" s="115" t="s">
        <v>40</v>
      </c>
      <c r="U2416"/>
      <c r="V2416">
        <v>0</v>
      </c>
    </row>
    <row r="2417" spans="1:35" ht="18" x14ac:dyDescent="0.25">
      <c r="A2417" s="235">
        <v>324541</v>
      </c>
      <c r="B2417" s="235" t="s">
        <v>6767</v>
      </c>
      <c r="C2417" s="235" t="s">
        <v>533</v>
      </c>
      <c r="D2417" s="235" t="s">
        <v>493</v>
      </c>
      <c r="E2417"/>
      <c r="F2417" s="126"/>
      <c r="G2417" s="236"/>
      <c r="H2417"/>
      <c r="I2417" t="s">
        <v>107</v>
      </c>
      <c r="J2417" s="236"/>
      <c r="K2417"/>
      <c r="L2417"/>
      <c r="M2417"/>
      <c r="N2417"/>
      <c r="O2417"/>
      <c r="P2417"/>
      <c r="Q2417"/>
      <c r="U2417"/>
      <c r="V2417" t="s">
        <v>4335</v>
      </c>
      <c r="W2417" s="236"/>
      <c r="X2417"/>
      <c r="Y2417"/>
      <c r="Z2417"/>
      <c r="AA2417"/>
      <c r="AB2417"/>
      <c r="AC2417"/>
      <c r="AD2417"/>
      <c r="AE2417"/>
      <c r="AF2417"/>
      <c r="AG2417"/>
      <c r="AH2417" s="115" t="s">
        <v>4308</v>
      </c>
      <c r="AI2417" s="115" t="e">
        <f>VLOOKUP(A2417,'[2]دراسات قانونية'!$A$3:$E$600,1,0)</f>
        <v>#N/A</v>
      </c>
    </row>
    <row r="2418" spans="1:35" hidden="1" x14ac:dyDescent="0.25">
      <c r="A2418" s="115">
        <v>324548</v>
      </c>
      <c r="B2418" s="115" t="s">
        <v>1287</v>
      </c>
      <c r="C2418" s="115" t="s">
        <v>324</v>
      </c>
      <c r="D2418" s="115" t="s">
        <v>309</v>
      </c>
      <c r="E2418" s="115" t="s">
        <v>76</v>
      </c>
      <c r="F2418" s="237">
        <v>34927</v>
      </c>
      <c r="G2418" s="115" t="s">
        <v>1288</v>
      </c>
      <c r="H2418" s="115" t="s">
        <v>16</v>
      </c>
      <c r="I2418" t="s">
        <v>199</v>
      </c>
      <c r="J2418" s="115" t="s">
        <v>15</v>
      </c>
      <c r="L2418" s="115" t="s">
        <v>30</v>
      </c>
      <c r="U2418"/>
      <c r="V2418" t="s">
        <v>4337</v>
      </c>
    </row>
    <row r="2419" spans="1:35" ht="18" x14ac:dyDescent="0.25">
      <c r="A2419" s="235">
        <v>324554</v>
      </c>
      <c r="B2419" s="235" t="s">
        <v>6768</v>
      </c>
      <c r="C2419" s="235" t="s">
        <v>2092</v>
      </c>
      <c r="D2419" s="235" t="s">
        <v>6769</v>
      </c>
      <c r="E2419"/>
      <c r="F2419" s="126"/>
      <c r="G2419" s="236"/>
      <c r="H2419"/>
      <c r="I2419" t="s">
        <v>107</v>
      </c>
      <c r="J2419" s="236"/>
      <c r="K2419"/>
      <c r="L2419"/>
      <c r="M2419"/>
      <c r="N2419"/>
      <c r="O2419"/>
      <c r="P2419"/>
      <c r="Q2419"/>
      <c r="U2419"/>
      <c r="V2419" t="s">
        <v>4335</v>
      </c>
      <c r="W2419" s="236"/>
      <c r="X2419"/>
      <c r="Y2419"/>
      <c r="Z2419"/>
      <c r="AA2419"/>
      <c r="AB2419"/>
      <c r="AC2419"/>
      <c r="AD2419"/>
      <c r="AE2419"/>
      <c r="AF2419"/>
      <c r="AG2419"/>
      <c r="AH2419" s="115" t="s">
        <v>4308</v>
      </c>
      <c r="AI2419" s="115" t="e">
        <f>VLOOKUP(A2419,'[2]دراسات قانونية'!$A$3:$E$600,1,0)</f>
        <v>#N/A</v>
      </c>
    </row>
    <row r="2420" spans="1:35" hidden="1" x14ac:dyDescent="0.25">
      <c r="A2420" s="115">
        <v>324562</v>
      </c>
      <c r="B2420" s="115" t="s">
        <v>780</v>
      </c>
      <c r="C2420" s="115" t="s">
        <v>434</v>
      </c>
      <c r="D2420" s="115" t="s">
        <v>2037</v>
      </c>
      <c r="E2420" s="115" t="s">
        <v>76</v>
      </c>
      <c r="F2420" s="237">
        <v>34700</v>
      </c>
      <c r="G2420" s="115" t="s">
        <v>18</v>
      </c>
      <c r="H2420" s="115" t="s">
        <v>16</v>
      </c>
      <c r="I2420" t="s">
        <v>199</v>
      </c>
      <c r="U2420"/>
      <c r="V2420" t="s">
        <v>4329</v>
      </c>
      <c r="AD2420" s="115" t="s">
        <v>4308</v>
      </c>
      <c r="AE2420" s="115" t="s">
        <v>4308</v>
      </c>
      <c r="AF2420" s="115" t="s">
        <v>4308</v>
      </c>
      <c r="AG2420" s="115" t="s">
        <v>4308</v>
      </c>
      <c r="AH2420" s="115" t="s">
        <v>4308</v>
      </c>
    </row>
    <row r="2421" spans="1:35" hidden="1" x14ac:dyDescent="0.25">
      <c r="A2421">
        <v>324565</v>
      </c>
      <c r="B2421" t="s">
        <v>6770</v>
      </c>
      <c r="C2421" t="s">
        <v>339</v>
      </c>
      <c r="D2421" t="s">
        <v>445</v>
      </c>
      <c r="E2421" t="s">
        <v>76</v>
      </c>
      <c r="F2421" s="126">
        <v>34588</v>
      </c>
      <c r="G2421" t="s">
        <v>6771</v>
      </c>
      <c r="H2421" t="s">
        <v>16</v>
      </c>
      <c r="I2421" t="s">
        <v>136</v>
      </c>
      <c r="J2421" t="s">
        <v>1226</v>
      </c>
      <c r="K2421">
        <v>2014</v>
      </c>
      <c r="L2421" t="s">
        <v>18</v>
      </c>
      <c r="M2421"/>
      <c r="N2421"/>
      <c r="O2421"/>
      <c r="P2421"/>
      <c r="Q2421"/>
      <c r="U2421"/>
      <c r="V2421" t="s">
        <v>4414</v>
      </c>
      <c r="W2421"/>
      <c r="X2421"/>
      <c r="Y2421"/>
      <c r="Z2421"/>
      <c r="AA2421"/>
      <c r="AB2421"/>
      <c r="AC2421"/>
      <c r="AD2421"/>
      <c r="AE2421"/>
      <c r="AF2421"/>
      <c r="AG2421"/>
      <c r="AH2421" s="115" t="s">
        <v>4308</v>
      </c>
    </row>
    <row r="2422" spans="1:35" ht="18" hidden="1" x14ac:dyDescent="0.25">
      <c r="A2422" s="235">
        <v>324587</v>
      </c>
      <c r="B2422" s="235" t="s">
        <v>6772</v>
      </c>
      <c r="C2422" s="235" t="s">
        <v>212</v>
      </c>
      <c r="D2422" s="235" t="s">
        <v>1242</v>
      </c>
      <c r="E2422"/>
      <c r="F2422" s="126"/>
      <c r="G2422" s="236"/>
      <c r="H2422"/>
      <c r="I2422" t="s">
        <v>199</v>
      </c>
      <c r="J2422" s="236"/>
      <c r="K2422"/>
      <c r="L2422"/>
      <c r="M2422"/>
      <c r="N2422"/>
      <c r="O2422"/>
      <c r="P2422"/>
      <c r="Q2422"/>
      <c r="U2422"/>
      <c r="V2422" t="s">
        <v>4335</v>
      </c>
      <c r="W2422" s="236"/>
      <c r="X2422"/>
      <c r="Y2422"/>
      <c r="Z2422"/>
      <c r="AA2422"/>
      <c r="AB2422"/>
      <c r="AC2422"/>
      <c r="AD2422"/>
      <c r="AE2422"/>
      <c r="AF2422"/>
      <c r="AG2422"/>
      <c r="AH2422" s="115" t="s">
        <v>4308</v>
      </c>
    </row>
    <row r="2423" spans="1:35" hidden="1" x14ac:dyDescent="0.25">
      <c r="A2423" s="115">
        <v>324589</v>
      </c>
      <c r="B2423" s="115" t="s">
        <v>4011</v>
      </c>
      <c r="C2423" s="115" t="s">
        <v>1076</v>
      </c>
      <c r="D2423" s="115" t="s">
        <v>407</v>
      </c>
      <c r="E2423" s="115" t="s">
        <v>77</v>
      </c>
      <c r="F2423" s="237">
        <v>29515</v>
      </c>
      <c r="G2423" s="115" t="s">
        <v>4012</v>
      </c>
      <c r="H2423" s="115" t="s">
        <v>16</v>
      </c>
      <c r="I2423" t="s">
        <v>199</v>
      </c>
      <c r="J2423" s="115" t="s">
        <v>1226</v>
      </c>
      <c r="L2423" s="115" t="s">
        <v>70</v>
      </c>
      <c r="U2423"/>
      <c r="V2423">
        <v>0</v>
      </c>
    </row>
    <row r="2424" spans="1:35" hidden="1" x14ac:dyDescent="0.25">
      <c r="A2424" s="115">
        <v>324593</v>
      </c>
      <c r="B2424" s="115" t="s">
        <v>3220</v>
      </c>
      <c r="C2424" s="115" t="s">
        <v>246</v>
      </c>
      <c r="D2424" s="115" t="s">
        <v>3221</v>
      </c>
      <c r="E2424" s="115" t="s">
        <v>77</v>
      </c>
      <c r="F2424" s="237">
        <v>35065</v>
      </c>
      <c r="G2424" s="115" t="s">
        <v>18</v>
      </c>
      <c r="H2424" s="115" t="s">
        <v>16</v>
      </c>
      <c r="I2424" t="s">
        <v>199</v>
      </c>
      <c r="J2424" s="115" t="s">
        <v>1226</v>
      </c>
      <c r="L2424" s="115" t="s">
        <v>18</v>
      </c>
      <c r="U2424"/>
      <c r="V2424">
        <v>0</v>
      </c>
    </row>
    <row r="2425" spans="1:35" hidden="1" x14ac:dyDescent="0.25">
      <c r="A2425">
        <v>324594</v>
      </c>
      <c r="B2425" t="s">
        <v>6773</v>
      </c>
      <c r="C2425" t="s">
        <v>980</v>
      </c>
      <c r="D2425" t="s">
        <v>318</v>
      </c>
      <c r="E2425" t="s">
        <v>77</v>
      </c>
      <c r="F2425" s="126">
        <v>33689</v>
      </c>
      <c r="G2425" t="s">
        <v>18</v>
      </c>
      <c r="H2425" t="s">
        <v>16</v>
      </c>
      <c r="I2425" t="s">
        <v>136</v>
      </c>
      <c r="J2425" t="s">
        <v>1226</v>
      </c>
      <c r="K2425"/>
      <c r="L2425" t="s">
        <v>18</v>
      </c>
      <c r="M2425"/>
      <c r="N2425"/>
      <c r="O2425"/>
      <c r="P2425"/>
      <c r="Q2425"/>
      <c r="U2425"/>
      <c r="V2425" t="s">
        <v>4335</v>
      </c>
      <c r="W2425"/>
      <c r="X2425"/>
      <c r="Y2425"/>
      <c r="Z2425"/>
      <c r="AA2425"/>
      <c r="AB2425"/>
      <c r="AC2425"/>
      <c r="AD2425"/>
      <c r="AE2425"/>
      <c r="AF2425"/>
      <c r="AG2425"/>
    </row>
    <row r="2426" spans="1:35" ht="18" x14ac:dyDescent="0.25">
      <c r="A2426" s="235">
        <v>324599</v>
      </c>
      <c r="B2426" s="235" t="s">
        <v>6774</v>
      </c>
      <c r="C2426" s="235" t="s">
        <v>394</v>
      </c>
      <c r="D2426" s="235" t="s">
        <v>950</v>
      </c>
      <c r="E2426"/>
      <c r="F2426" s="126"/>
      <c r="G2426" s="236"/>
      <c r="H2426"/>
      <c r="I2426" t="s">
        <v>107</v>
      </c>
      <c r="J2426" s="236"/>
      <c r="K2426"/>
      <c r="L2426"/>
      <c r="M2426"/>
      <c r="N2426"/>
      <c r="O2426"/>
      <c r="P2426"/>
      <c r="Q2426"/>
      <c r="U2426"/>
      <c r="V2426" t="s">
        <v>4335</v>
      </c>
      <c r="W2426" s="236"/>
      <c r="X2426"/>
      <c r="Y2426"/>
      <c r="Z2426"/>
      <c r="AA2426"/>
      <c r="AB2426"/>
      <c r="AC2426"/>
      <c r="AD2426"/>
      <c r="AE2426"/>
      <c r="AF2426"/>
      <c r="AG2426"/>
      <c r="AH2426" s="115" t="s">
        <v>4308</v>
      </c>
      <c r="AI2426" s="115" t="e">
        <f>VLOOKUP(A2426,'[2]دراسات قانونية'!$A$3:$E$600,1,0)</f>
        <v>#N/A</v>
      </c>
    </row>
    <row r="2427" spans="1:35" ht="18" x14ac:dyDescent="0.25">
      <c r="A2427" s="235">
        <v>324602</v>
      </c>
      <c r="B2427" s="235" t="s">
        <v>6775</v>
      </c>
      <c r="C2427" s="235" t="s">
        <v>1073</v>
      </c>
      <c r="D2427" s="235" t="s">
        <v>6776</v>
      </c>
      <c r="E2427"/>
      <c r="F2427" s="126"/>
      <c r="G2427" s="236"/>
      <c r="H2427"/>
      <c r="I2427" t="s">
        <v>107</v>
      </c>
      <c r="J2427" s="236"/>
      <c r="K2427"/>
      <c r="L2427"/>
      <c r="M2427"/>
      <c r="N2427"/>
      <c r="O2427"/>
      <c r="P2427"/>
      <c r="Q2427"/>
      <c r="U2427"/>
      <c r="V2427" t="s">
        <v>4335</v>
      </c>
      <c r="W2427" s="236"/>
      <c r="X2427"/>
      <c r="Y2427"/>
      <c r="Z2427"/>
      <c r="AA2427"/>
      <c r="AB2427"/>
      <c r="AC2427"/>
      <c r="AD2427"/>
      <c r="AE2427"/>
      <c r="AF2427"/>
      <c r="AG2427"/>
      <c r="AH2427" s="115" t="s">
        <v>4308</v>
      </c>
      <c r="AI2427" s="115" t="e">
        <f>VLOOKUP(A2427,'[2]دراسات قانونية'!$A$3:$E$600,1,0)</f>
        <v>#N/A</v>
      </c>
    </row>
    <row r="2428" spans="1:35" ht="18" hidden="1" x14ac:dyDescent="0.25">
      <c r="A2428" s="235">
        <v>324605</v>
      </c>
      <c r="B2428" s="235" t="s">
        <v>6777</v>
      </c>
      <c r="C2428" s="235" t="s">
        <v>661</v>
      </c>
      <c r="D2428" s="235" t="s">
        <v>378</v>
      </c>
      <c r="E2428"/>
      <c r="F2428" s="126"/>
      <c r="G2428" s="236"/>
      <c r="H2428"/>
      <c r="I2428" t="s">
        <v>129</v>
      </c>
      <c r="J2428" s="236"/>
      <c r="K2428"/>
      <c r="L2428"/>
      <c r="M2428"/>
      <c r="N2428"/>
      <c r="O2428"/>
      <c r="P2428"/>
      <c r="Q2428"/>
      <c r="U2428"/>
      <c r="V2428" t="s">
        <v>4335</v>
      </c>
      <c r="W2428" s="236"/>
      <c r="X2428"/>
      <c r="Y2428"/>
      <c r="Z2428"/>
      <c r="AA2428"/>
      <c r="AB2428"/>
      <c r="AC2428"/>
      <c r="AD2428"/>
      <c r="AE2428"/>
      <c r="AF2428"/>
      <c r="AG2428"/>
      <c r="AH2428" s="115" t="s">
        <v>4308</v>
      </c>
    </row>
    <row r="2429" spans="1:35" hidden="1" x14ac:dyDescent="0.25">
      <c r="A2429">
        <v>324612</v>
      </c>
      <c r="B2429" t="s">
        <v>6778</v>
      </c>
      <c r="C2429" t="s">
        <v>261</v>
      </c>
      <c r="D2429" t="s">
        <v>354</v>
      </c>
      <c r="E2429" t="s">
        <v>76</v>
      </c>
      <c r="F2429" s="126">
        <v>35154</v>
      </c>
      <c r="G2429" t="s">
        <v>18</v>
      </c>
      <c r="H2429" t="s">
        <v>16</v>
      </c>
      <c r="I2429" t="s">
        <v>129</v>
      </c>
      <c r="J2429" t="s">
        <v>1226</v>
      </c>
      <c r="K2429"/>
      <c r="L2429" t="s">
        <v>30</v>
      </c>
      <c r="M2429"/>
      <c r="N2429"/>
      <c r="O2429"/>
      <c r="P2429"/>
      <c r="Q2429"/>
      <c r="U2429"/>
      <c r="V2429" t="s">
        <v>4336</v>
      </c>
      <c r="W2429"/>
      <c r="X2429"/>
      <c r="Y2429"/>
      <c r="Z2429"/>
      <c r="AA2429"/>
      <c r="AB2429"/>
      <c r="AC2429"/>
      <c r="AD2429"/>
      <c r="AE2429" t="s">
        <v>4308</v>
      </c>
      <c r="AF2429" t="s">
        <v>4308</v>
      </c>
      <c r="AG2429" t="s">
        <v>4308</v>
      </c>
      <c r="AH2429" s="115" t="s">
        <v>4308</v>
      </c>
    </row>
    <row r="2430" spans="1:35" hidden="1" x14ac:dyDescent="0.25">
      <c r="A2430">
        <v>324613</v>
      </c>
      <c r="B2430" t="s">
        <v>6779</v>
      </c>
      <c r="C2430" t="s">
        <v>828</v>
      </c>
      <c r="D2430" t="s">
        <v>445</v>
      </c>
      <c r="E2430" t="s">
        <v>77</v>
      </c>
      <c r="F2430" s="126">
        <v>33970</v>
      </c>
      <c r="G2430" t="s">
        <v>6780</v>
      </c>
      <c r="H2430" t="s">
        <v>16</v>
      </c>
      <c r="I2430" t="s">
        <v>136</v>
      </c>
      <c r="J2430"/>
      <c r="K2430"/>
      <c r="L2430"/>
      <c r="M2430"/>
      <c r="N2430"/>
      <c r="O2430"/>
      <c r="P2430"/>
      <c r="Q2430"/>
      <c r="U2430"/>
      <c r="V2430" t="s">
        <v>4335</v>
      </c>
      <c r="W2430"/>
      <c r="X2430"/>
      <c r="Y2430"/>
      <c r="Z2430" t="s">
        <v>4308</v>
      </c>
      <c r="AA2430" t="s">
        <v>4308</v>
      </c>
      <c r="AB2430" t="s">
        <v>4308</v>
      </c>
      <c r="AC2430" t="s">
        <v>4308</v>
      </c>
      <c r="AD2430" t="s">
        <v>4308</v>
      </c>
      <c r="AE2430" t="s">
        <v>4308</v>
      </c>
      <c r="AF2430" t="s">
        <v>4308</v>
      </c>
      <c r="AG2430" t="s">
        <v>4308</v>
      </c>
      <c r="AH2430" s="115" t="s">
        <v>4308</v>
      </c>
    </row>
    <row r="2431" spans="1:35" hidden="1" x14ac:dyDescent="0.25">
      <c r="A2431" s="115">
        <v>324624</v>
      </c>
      <c r="B2431" s="115" t="s">
        <v>2631</v>
      </c>
      <c r="C2431" s="115" t="s">
        <v>279</v>
      </c>
      <c r="D2431" s="115" t="s">
        <v>437</v>
      </c>
      <c r="E2431" s="115" t="s">
        <v>77</v>
      </c>
      <c r="F2431" s="237">
        <v>34700</v>
      </c>
      <c r="G2431" s="115" t="s">
        <v>2632</v>
      </c>
      <c r="H2431" s="115" t="s">
        <v>16</v>
      </c>
      <c r="I2431" t="s">
        <v>199</v>
      </c>
      <c r="U2431"/>
      <c r="V2431" t="s">
        <v>16623</v>
      </c>
      <c r="AD2431" s="115" t="s">
        <v>4308</v>
      </c>
      <c r="AE2431" s="115" t="s">
        <v>4308</v>
      </c>
      <c r="AF2431" s="115" t="s">
        <v>4308</v>
      </c>
      <c r="AG2431" s="115" t="s">
        <v>4308</v>
      </c>
      <c r="AH2431" s="115" t="s">
        <v>4308</v>
      </c>
    </row>
    <row r="2432" spans="1:35" ht="18" hidden="1" x14ac:dyDescent="0.25">
      <c r="A2432" s="235">
        <v>324626</v>
      </c>
      <c r="B2432" s="235" t="s">
        <v>6781</v>
      </c>
      <c r="C2432" s="235" t="s">
        <v>394</v>
      </c>
      <c r="D2432" s="235" t="s">
        <v>1242</v>
      </c>
      <c r="E2432"/>
      <c r="F2432" s="126"/>
      <c r="G2432" s="236"/>
      <c r="H2432"/>
      <c r="I2432" t="s">
        <v>129</v>
      </c>
      <c r="J2432" s="236"/>
      <c r="K2432"/>
      <c r="L2432"/>
      <c r="M2432"/>
      <c r="N2432"/>
      <c r="O2432"/>
      <c r="P2432"/>
      <c r="Q2432"/>
      <c r="U2432"/>
      <c r="V2432" t="s">
        <v>4335</v>
      </c>
      <c r="W2432" s="236"/>
      <c r="X2432"/>
      <c r="Y2432"/>
      <c r="Z2432"/>
      <c r="AA2432"/>
      <c r="AB2432"/>
      <c r="AC2432"/>
      <c r="AD2432"/>
      <c r="AE2432"/>
      <c r="AF2432"/>
      <c r="AG2432"/>
      <c r="AH2432" s="115" t="s">
        <v>4308</v>
      </c>
    </row>
    <row r="2433" spans="1:35" ht="18" hidden="1" x14ac:dyDescent="0.25">
      <c r="A2433" s="235">
        <v>324628</v>
      </c>
      <c r="B2433" s="235" t="s">
        <v>6782</v>
      </c>
      <c r="C2433" s="235" t="s">
        <v>369</v>
      </c>
      <c r="D2433" s="235" t="s">
        <v>1242</v>
      </c>
      <c r="E2433"/>
      <c r="F2433" s="126"/>
      <c r="G2433" s="236"/>
      <c r="H2433"/>
      <c r="I2433" t="s">
        <v>199</v>
      </c>
      <c r="J2433" s="236"/>
      <c r="K2433"/>
      <c r="L2433"/>
      <c r="M2433"/>
      <c r="N2433"/>
      <c r="O2433"/>
      <c r="P2433"/>
      <c r="Q2433"/>
      <c r="U2433"/>
      <c r="V2433">
        <v>0</v>
      </c>
      <c r="W2433" s="236"/>
      <c r="X2433"/>
      <c r="Y2433"/>
      <c r="Z2433"/>
      <c r="AA2433"/>
      <c r="AB2433"/>
      <c r="AC2433"/>
      <c r="AD2433"/>
      <c r="AE2433"/>
      <c r="AF2433"/>
      <c r="AG2433"/>
      <c r="AH2433" s="115" t="s">
        <v>4308</v>
      </c>
    </row>
    <row r="2434" spans="1:35" hidden="1" x14ac:dyDescent="0.25">
      <c r="A2434" s="115">
        <v>324629</v>
      </c>
      <c r="B2434" s="115" t="s">
        <v>4013</v>
      </c>
      <c r="C2434" s="115" t="s">
        <v>4014</v>
      </c>
      <c r="D2434" s="115" t="s">
        <v>378</v>
      </c>
      <c r="E2434" s="115" t="s">
        <v>77</v>
      </c>
      <c r="F2434" s="237">
        <v>34335</v>
      </c>
      <c r="G2434" s="115" t="s">
        <v>18</v>
      </c>
      <c r="H2434" s="115" t="s">
        <v>16</v>
      </c>
      <c r="I2434" t="s">
        <v>136</v>
      </c>
      <c r="J2434" s="115" t="s">
        <v>1226</v>
      </c>
      <c r="L2434" s="115" t="s">
        <v>18</v>
      </c>
      <c r="U2434"/>
      <c r="V2434" t="s">
        <v>16623</v>
      </c>
    </row>
    <row r="2435" spans="1:35" ht="18" hidden="1" x14ac:dyDescent="0.25">
      <c r="A2435" s="235">
        <v>324630</v>
      </c>
      <c r="B2435" s="235" t="s">
        <v>6783</v>
      </c>
      <c r="C2435" s="235" t="s">
        <v>664</v>
      </c>
      <c r="D2435" s="235" t="s">
        <v>537</v>
      </c>
      <c r="E2435"/>
      <c r="F2435" s="126"/>
      <c r="G2435" s="236"/>
      <c r="H2435"/>
      <c r="I2435" t="s">
        <v>129</v>
      </c>
      <c r="J2435" s="236"/>
      <c r="K2435"/>
      <c r="L2435"/>
      <c r="M2435"/>
      <c r="N2435"/>
      <c r="O2435"/>
      <c r="P2435"/>
      <c r="Q2435"/>
      <c r="U2435"/>
      <c r="V2435" t="s">
        <v>4335</v>
      </c>
      <c r="W2435" s="236"/>
      <c r="X2435"/>
      <c r="Y2435"/>
      <c r="Z2435"/>
      <c r="AA2435"/>
      <c r="AB2435"/>
      <c r="AC2435"/>
      <c r="AD2435"/>
      <c r="AE2435"/>
      <c r="AF2435"/>
      <c r="AG2435"/>
      <c r="AH2435" s="115" t="s">
        <v>4308</v>
      </c>
    </row>
    <row r="2436" spans="1:35" hidden="1" x14ac:dyDescent="0.25">
      <c r="A2436">
        <v>324633</v>
      </c>
      <c r="B2436" t="s">
        <v>6784</v>
      </c>
      <c r="C2436" t="s">
        <v>332</v>
      </c>
      <c r="D2436" t="s">
        <v>309</v>
      </c>
      <c r="E2436" t="s">
        <v>76</v>
      </c>
      <c r="F2436" s="126">
        <v>28809</v>
      </c>
      <c r="G2436" t="s">
        <v>18</v>
      </c>
      <c r="H2436" t="s">
        <v>16</v>
      </c>
      <c r="I2436" t="s">
        <v>129</v>
      </c>
      <c r="J2436"/>
      <c r="K2436"/>
      <c r="L2436"/>
      <c r="M2436"/>
      <c r="N2436"/>
      <c r="O2436"/>
      <c r="P2436"/>
      <c r="Q2436"/>
      <c r="U2436"/>
      <c r="V2436" t="s">
        <v>4424</v>
      </c>
      <c r="W2436"/>
      <c r="X2436"/>
      <c r="Y2436"/>
      <c r="Z2436"/>
      <c r="AA2436"/>
      <c r="AB2436"/>
      <c r="AC2436"/>
      <c r="AD2436"/>
      <c r="AE2436"/>
      <c r="AF2436"/>
      <c r="AG2436"/>
      <c r="AH2436" s="115" t="s">
        <v>4308</v>
      </c>
    </row>
    <row r="2437" spans="1:35" ht="18" hidden="1" x14ac:dyDescent="0.25">
      <c r="A2437" s="235">
        <v>324635</v>
      </c>
      <c r="B2437" s="235" t="s">
        <v>6785</v>
      </c>
      <c r="C2437" s="235" t="s">
        <v>806</v>
      </c>
      <c r="D2437" s="235" t="s">
        <v>1242</v>
      </c>
      <c r="E2437"/>
      <c r="F2437" s="126"/>
      <c r="G2437" s="236"/>
      <c r="H2437"/>
      <c r="I2437" t="s">
        <v>129</v>
      </c>
      <c r="J2437" s="236"/>
      <c r="K2437"/>
      <c r="L2437"/>
      <c r="M2437"/>
      <c r="N2437"/>
      <c r="O2437"/>
      <c r="P2437"/>
      <c r="Q2437"/>
      <c r="U2437"/>
      <c r="V2437" t="s">
        <v>4335</v>
      </c>
      <c r="W2437" s="236"/>
      <c r="X2437"/>
      <c r="Y2437"/>
      <c r="Z2437"/>
      <c r="AA2437"/>
      <c r="AB2437"/>
      <c r="AC2437"/>
      <c r="AD2437"/>
      <c r="AE2437"/>
      <c r="AF2437"/>
      <c r="AG2437"/>
      <c r="AH2437" s="115" t="s">
        <v>4308</v>
      </c>
    </row>
    <row r="2438" spans="1:35" ht="18" x14ac:dyDescent="0.25">
      <c r="A2438" s="235">
        <v>324638</v>
      </c>
      <c r="B2438" s="235" t="s">
        <v>6786</v>
      </c>
      <c r="C2438" s="235" t="s">
        <v>295</v>
      </c>
      <c r="D2438" s="235" t="s">
        <v>5622</v>
      </c>
      <c r="E2438"/>
      <c r="F2438" s="126"/>
      <c r="G2438" s="236"/>
      <c r="H2438"/>
      <c r="I2438" t="s">
        <v>107</v>
      </c>
      <c r="J2438" s="236"/>
      <c r="K2438"/>
      <c r="L2438"/>
      <c r="M2438"/>
      <c r="N2438"/>
      <c r="O2438"/>
      <c r="P2438"/>
      <c r="Q2438"/>
      <c r="U2438"/>
      <c r="V2438" t="s">
        <v>4335</v>
      </c>
      <c r="W2438" s="236"/>
      <c r="X2438"/>
      <c r="Y2438"/>
      <c r="Z2438"/>
      <c r="AA2438"/>
      <c r="AB2438"/>
      <c r="AC2438"/>
      <c r="AD2438"/>
      <c r="AE2438"/>
      <c r="AF2438"/>
      <c r="AG2438"/>
      <c r="AH2438" s="115" t="s">
        <v>4308</v>
      </c>
      <c r="AI2438" s="115" t="e">
        <f>VLOOKUP(A2438,'[2]دراسات قانونية'!$A$3:$E$600,1,0)</f>
        <v>#N/A</v>
      </c>
    </row>
    <row r="2439" spans="1:35" ht="18" x14ac:dyDescent="0.25">
      <c r="A2439" s="235">
        <v>324640</v>
      </c>
      <c r="B2439" s="235" t="s">
        <v>6787</v>
      </c>
      <c r="C2439" s="235" t="s">
        <v>329</v>
      </c>
      <c r="D2439" s="235" t="s">
        <v>312</v>
      </c>
      <c r="E2439"/>
      <c r="F2439" s="126"/>
      <c r="G2439" s="236"/>
      <c r="H2439"/>
      <c r="I2439" t="s">
        <v>107</v>
      </c>
      <c r="J2439" s="236"/>
      <c r="K2439"/>
      <c r="L2439"/>
      <c r="M2439"/>
      <c r="N2439"/>
      <c r="O2439"/>
      <c r="P2439"/>
      <c r="Q2439"/>
      <c r="U2439"/>
      <c r="V2439" t="s">
        <v>4335</v>
      </c>
      <c r="W2439" s="236"/>
      <c r="X2439"/>
      <c r="Y2439"/>
      <c r="Z2439"/>
      <c r="AA2439"/>
      <c r="AB2439"/>
      <c r="AC2439"/>
      <c r="AD2439"/>
      <c r="AE2439"/>
      <c r="AF2439"/>
      <c r="AG2439"/>
      <c r="AH2439" s="115" t="s">
        <v>4308</v>
      </c>
      <c r="AI2439" s="115" t="e">
        <f>VLOOKUP(A2439,'[2]دراسات قانونية'!$A$3:$E$600,1,0)</f>
        <v>#N/A</v>
      </c>
    </row>
    <row r="2440" spans="1:35" ht="18" x14ac:dyDescent="0.25">
      <c r="A2440" s="235">
        <v>324644</v>
      </c>
      <c r="B2440" s="235" t="s">
        <v>6788</v>
      </c>
      <c r="C2440" s="235" t="s">
        <v>219</v>
      </c>
      <c r="D2440" s="235" t="s">
        <v>230</v>
      </c>
      <c r="E2440"/>
      <c r="F2440" s="126"/>
      <c r="G2440" s="236"/>
      <c r="H2440"/>
      <c r="I2440" t="s">
        <v>107</v>
      </c>
      <c r="J2440" s="236"/>
      <c r="K2440"/>
      <c r="L2440"/>
      <c r="M2440"/>
      <c r="N2440"/>
      <c r="O2440"/>
      <c r="P2440"/>
      <c r="Q2440"/>
      <c r="U2440"/>
      <c r="V2440" t="s">
        <v>4335</v>
      </c>
      <c r="W2440" s="236"/>
      <c r="X2440"/>
      <c r="Y2440"/>
      <c r="Z2440"/>
      <c r="AA2440"/>
      <c r="AB2440"/>
      <c r="AC2440"/>
      <c r="AD2440"/>
      <c r="AE2440"/>
      <c r="AF2440"/>
      <c r="AG2440"/>
      <c r="AH2440" s="115" t="s">
        <v>4308</v>
      </c>
      <c r="AI2440" s="115" t="e">
        <f>VLOOKUP(A2440,'[2]دراسات قانونية'!$A$3:$E$600,1,0)</f>
        <v>#N/A</v>
      </c>
    </row>
    <row r="2441" spans="1:35" hidden="1" x14ac:dyDescent="0.25">
      <c r="A2441" s="115">
        <v>324655</v>
      </c>
      <c r="B2441" s="115" t="s">
        <v>1819</v>
      </c>
      <c r="C2441" s="115" t="s">
        <v>1820</v>
      </c>
      <c r="D2441" s="115" t="s">
        <v>214</v>
      </c>
      <c r="E2441" s="115" t="s">
        <v>76</v>
      </c>
      <c r="F2441" s="237">
        <v>35065</v>
      </c>
      <c r="G2441" s="115" t="s">
        <v>18</v>
      </c>
      <c r="H2441" s="115" t="s">
        <v>16</v>
      </c>
      <c r="I2441" t="s">
        <v>199</v>
      </c>
      <c r="J2441" s="115" t="s">
        <v>1226</v>
      </c>
      <c r="L2441" s="115" t="s">
        <v>18</v>
      </c>
      <c r="U2441"/>
      <c r="V2441" t="s">
        <v>4337</v>
      </c>
      <c r="AH2441" s="115" t="s">
        <v>4308</v>
      </c>
    </row>
    <row r="2442" spans="1:35" ht="18" x14ac:dyDescent="0.25">
      <c r="A2442" s="235">
        <v>324662</v>
      </c>
      <c r="B2442" s="235" t="s">
        <v>6789</v>
      </c>
      <c r="C2442" s="235" t="s">
        <v>664</v>
      </c>
      <c r="D2442" s="235" t="s">
        <v>316</v>
      </c>
      <c r="E2442"/>
      <c r="F2442" s="126"/>
      <c r="G2442" s="236"/>
      <c r="H2442"/>
      <c r="I2442" t="s">
        <v>107</v>
      </c>
      <c r="J2442" s="236"/>
      <c r="K2442"/>
      <c r="L2442"/>
      <c r="M2442"/>
      <c r="N2442"/>
      <c r="O2442"/>
      <c r="P2442"/>
      <c r="Q2442"/>
      <c r="U2442"/>
      <c r="V2442" t="s">
        <v>4335</v>
      </c>
      <c r="W2442" s="236"/>
      <c r="X2442"/>
      <c r="Y2442"/>
      <c r="Z2442"/>
      <c r="AA2442"/>
      <c r="AB2442"/>
      <c r="AC2442"/>
      <c r="AD2442"/>
      <c r="AE2442"/>
      <c r="AF2442"/>
      <c r="AG2442"/>
      <c r="AH2442" s="115" t="s">
        <v>4308</v>
      </c>
      <c r="AI2442" s="115" t="e">
        <f>VLOOKUP(A2442,'[2]دراسات قانونية'!$A$3:$E$600,1,0)</f>
        <v>#N/A</v>
      </c>
    </row>
    <row r="2443" spans="1:35" hidden="1" x14ac:dyDescent="0.25">
      <c r="A2443" s="115">
        <v>324670</v>
      </c>
      <c r="B2443" s="115" t="s">
        <v>3508</v>
      </c>
      <c r="C2443" s="115" t="s">
        <v>399</v>
      </c>
      <c r="D2443" s="115" t="s">
        <v>2342</v>
      </c>
      <c r="E2443" s="115" t="s">
        <v>77</v>
      </c>
      <c r="F2443" s="237">
        <v>33912</v>
      </c>
      <c r="G2443" s="115" t="s">
        <v>211</v>
      </c>
      <c r="H2443" s="115" t="s">
        <v>16</v>
      </c>
      <c r="I2443" t="s">
        <v>199</v>
      </c>
      <c r="J2443" s="115" t="s">
        <v>1226</v>
      </c>
      <c r="L2443" s="115" t="s">
        <v>18</v>
      </c>
      <c r="U2443"/>
      <c r="V2443">
        <v>0</v>
      </c>
      <c r="AG2443" s="115" t="s">
        <v>4308</v>
      </c>
      <c r="AH2443" s="115" t="s">
        <v>4308</v>
      </c>
    </row>
    <row r="2444" spans="1:35" ht="18" x14ac:dyDescent="0.25">
      <c r="A2444" s="235">
        <v>324683</v>
      </c>
      <c r="B2444" s="235" t="s">
        <v>6790</v>
      </c>
      <c r="C2444" s="235" t="s">
        <v>5033</v>
      </c>
      <c r="D2444" s="235" t="s">
        <v>555</v>
      </c>
      <c r="E2444"/>
      <c r="F2444" s="126"/>
      <c r="G2444" s="236"/>
      <c r="H2444"/>
      <c r="I2444" t="s">
        <v>107</v>
      </c>
      <c r="J2444" s="236"/>
      <c r="K2444"/>
      <c r="L2444"/>
      <c r="M2444"/>
      <c r="N2444"/>
      <c r="O2444"/>
      <c r="P2444"/>
      <c r="Q2444"/>
      <c r="U2444"/>
      <c r="V2444" t="s">
        <v>4335</v>
      </c>
      <c r="W2444" s="236"/>
      <c r="X2444"/>
      <c r="Y2444"/>
      <c r="Z2444"/>
      <c r="AA2444"/>
      <c r="AB2444"/>
      <c r="AC2444"/>
      <c r="AD2444"/>
      <c r="AE2444"/>
      <c r="AF2444"/>
      <c r="AG2444"/>
      <c r="AH2444" s="115" t="s">
        <v>4308</v>
      </c>
      <c r="AI2444" s="115" t="e">
        <f>VLOOKUP(A2444,'[2]دراسات قانونية'!$A$3:$E$600,1,0)</f>
        <v>#N/A</v>
      </c>
    </row>
    <row r="2445" spans="1:35" ht="18" hidden="1" x14ac:dyDescent="0.25">
      <c r="A2445" s="235">
        <v>324688</v>
      </c>
      <c r="B2445" s="235" t="s">
        <v>6791</v>
      </c>
      <c r="C2445" s="235" t="s">
        <v>223</v>
      </c>
      <c r="D2445" s="235" t="s">
        <v>717</v>
      </c>
      <c r="E2445"/>
      <c r="F2445" s="126"/>
      <c r="G2445" s="236"/>
      <c r="H2445"/>
      <c r="I2445" t="s">
        <v>199</v>
      </c>
      <c r="J2445" s="236"/>
      <c r="K2445"/>
      <c r="L2445"/>
      <c r="M2445"/>
      <c r="N2445"/>
      <c r="O2445"/>
      <c r="P2445"/>
      <c r="Q2445"/>
      <c r="U2445"/>
      <c r="V2445">
        <v>0</v>
      </c>
      <c r="W2445" s="236"/>
      <c r="X2445"/>
      <c r="Y2445"/>
      <c r="Z2445"/>
      <c r="AA2445"/>
      <c r="AB2445"/>
      <c r="AC2445"/>
      <c r="AD2445"/>
      <c r="AE2445"/>
      <c r="AF2445"/>
      <c r="AG2445"/>
      <c r="AH2445" s="115" t="s">
        <v>4308</v>
      </c>
    </row>
    <row r="2446" spans="1:35" ht="18" hidden="1" x14ac:dyDescent="0.25">
      <c r="A2446" s="235">
        <v>324689</v>
      </c>
      <c r="B2446" s="235" t="s">
        <v>3717</v>
      </c>
      <c r="C2446" s="235" t="s">
        <v>209</v>
      </c>
      <c r="D2446" s="235" t="s">
        <v>846</v>
      </c>
      <c r="E2446"/>
      <c r="F2446" s="126"/>
      <c r="G2446" s="236"/>
      <c r="H2446"/>
      <c r="I2446" t="s">
        <v>136</v>
      </c>
      <c r="J2446" s="236"/>
      <c r="K2446"/>
      <c r="L2446"/>
      <c r="M2446"/>
      <c r="N2446"/>
      <c r="O2446"/>
      <c r="P2446"/>
      <c r="Q2446"/>
      <c r="U2446"/>
      <c r="V2446" t="s">
        <v>4337</v>
      </c>
      <c r="W2446" s="236"/>
      <c r="X2446"/>
      <c r="Y2446"/>
      <c r="Z2446"/>
      <c r="AA2446"/>
      <c r="AB2446"/>
      <c r="AC2446"/>
      <c r="AD2446"/>
      <c r="AE2446"/>
      <c r="AF2446"/>
      <c r="AG2446"/>
      <c r="AH2446" s="115" t="s">
        <v>4308</v>
      </c>
    </row>
    <row r="2447" spans="1:35" hidden="1" x14ac:dyDescent="0.25">
      <c r="A2447">
        <v>324702</v>
      </c>
      <c r="B2447" t="s">
        <v>6792</v>
      </c>
      <c r="C2447" t="s">
        <v>689</v>
      </c>
      <c r="D2447" t="s">
        <v>210</v>
      </c>
      <c r="E2447"/>
      <c r="F2447" s="126"/>
      <c r="G2447"/>
      <c r="H2447"/>
      <c r="I2447" t="s">
        <v>129</v>
      </c>
      <c r="J2447"/>
      <c r="K2447"/>
      <c r="L2447"/>
      <c r="M2447"/>
      <c r="N2447"/>
      <c r="O2447"/>
      <c r="P2447"/>
      <c r="Q2447"/>
      <c r="U2447"/>
      <c r="V2447" t="s">
        <v>4334</v>
      </c>
      <c r="W2447"/>
      <c r="X2447"/>
      <c r="Y2447"/>
      <c r="Z2447"/>
      <c r="AA2447"/>
      <c r="AB2447"/>
      <c r="AC2447"/>
      <c r="AD2447"/>
      <c r="AE2447"/>
      <c r="AF2447"/>
      <c r="AG2447" t="s">
        <v>4308</v>
      </c>
      <c r="AH2447" s="115" t="s">
        <v>4308</v>
      </c>
    </row>
    <row r="2448" spans="1:35" ht="18" hidden="1" x14ac:dyDescent="0.25">
      <c r="A2448" s="235">
        <v>324706</v>
      </c>
      <c r="B2448" s="235" t="s">
        <v>6793</v>
      </c>
      <c r="C2448" s="235" t="s">
        <v>348</v>
      </c>
      <c r="D2448" s="235" t="s">
        <v>4882</v>
      </c>
      <c r="E2448"/>
      <c r="F2448" s="126"/>
      <c r="G2448" s="236"/>
      <c r="H2448"/>
      <c r="I2448" t="s">
        <v>199</v>
      </c>
      <c r="J2448" s="236"/>
      <c r="K2448"/>
      <c r="L2448"/>
      <c r="M2448"/>
      <c r="N2448"/>
      <c r="O2448"/>
      <c r="P2448"/>
      <c r="Q2448"/>
      <c r="U2448"/>
      <c r="V2448" t="s">
        <v>4335</v>
      </c>
      <c r="W2448" s="236"/>
      <c r="X2448"/>
      <c r="Y2448"/>
      <c r="Z2448"/>
      <c r="AA2448"/>
      <c r="AB2448"/>
      <c r="AC2448"/>
      <c r="AD2448"/>
      <c r="AE2448"/>
      <c r="AF2448"/>
      <c r="AG2448"/>
      <c r="AH2448" s="115" t="s">
        <v>4308</v>
      </c>
    </row>
    <row r="2449" spans="1:35" hidden="1" x14ac:dyDescent="0.25">
      <c r="A2449" s="115">
        <v>324707</v>
      </c>
      <c r="B2449" s="115" t="s">
        <v>3509</v>
      </c>
      <c r="C2449" s="115" t="s">
        <v>2200</v>
      </c>
      <c r="D2449" s="115" t="s">
        <v>460</v>
      </c>
      <c r="E2449" s="115" t="s">
        <v>77</v>
      </c>
      <c r="F2449" s="237">
        <v>29393</v>
      </c>
      <c r="G2449" s="115" t="s">
        <v>67</v>
      </c>
      <c r="H2449" s="115" t="s">
        <v>16</v>
      </c>
      <c r="I2449" t="s">
        <v>199</v>
      </c>
      <c r="J2449" s="115" t="s">
        <v>1226</v>
      </c>
      <c r="L2449" s="115" t="s">
        <v>73</v>
      </c>
      <c r="U2449"/>
      <c r="V2449" t="s">
        <v>16623</v>
      </c>
    </row>
    <row r="2450" spans="1:35" ht="18" x14ac:dyDescent="0.25">
      <c r="A2450" s="235">
        <v>324708</v>
      </c>
      <c r="B2450" s="235" t="s">
        <v>6794</v>
      </c>
      <c r="C2450" s="235" t="s">
        <v>1103</v>
      </c>
      <c r="D2450" s="235" t="s">
        <v>4781</v>
      </c>
      <c r="E2450"/>
      <c r="F2450" s="126"/>
      <c r="G2450" s="236"/>
      <c r="H2450"/>
      <c r="I2450" t="s">
        <v>107</v>
      </c>
      <c r="J2450" s="236"/>
      <c r="K2450"/>
      <c r="L2450"/>
      <c r="M2450"/>
      <c r="N2450"/>
      <c r="O2450"/>
      <c r="P2450"/>
      <c r="Q2450"/>
      <c r="U2450"/>
      <c r="V2450" t="s">
        <v>4335</v>
      </c>
      <c r="W2450" s="236"/>
      <c r="X2450"/>
      <c r="Y2450"/>
      <c r="Z2450"/>
      <c r="AA2450"/>
      <c r="AB2450"/>
      <c r="AC2450"/>
      <c r="AD2450"/>
      <c r="AE2450"/>
      <c r="AF2450"/>
      <c r="AG2450"/>
      <c r="AH2450" s="115" t="s">
        <v>4308</v>
      </c>
      <c r="AI2450" s="115" t="e">
        <f>VLOOKUP(A2450,'[2]دراسات قانونية'!$A$3:$E$600,1,0)</f>
        <v>#N/A</v>
      </c>
    </row>
    <row r="2451" spans="1:35" hidden="1" x14ac:dyDescent="0.25">
      <c r="A2451">
        <v>324713</v>
      </c>
      <c r="B2451" t="s">
        <v>6795</v>
      </c>
      <c r="C2451" t="s">
        <v>212</v>
      </c>
      <c r="D2451" t="s">
        <v>6796</v>
      </c>
      <c r="E2451" t="s">
        <v>76</v>
      </c>
      <c r="F2451" s="126">
        <v>35328</v>
      </c>
      <c r="G2451" t="s">
        <v>18</v>
      </c>
      <c r="H2451" t="s">
        <v>16</v>
      </c>
      <c r="I2451" t="s">
        <v>129</v>
      </c>
      <c r="J2451"/>
      <c r="K2451"/>
      <c r="L2451"/>
      <c r="M2451"/>
      <c r="N2451"/>
      <c r="O2451"/>
      <c r="P2451"/>
      <c r="Q2451"/>
      <c r="U2451"/>
      <c r="V2451" t="s">
        <v>4424</v>
      </c>
      <c r="W2451"/>
      <c r="X2451"/>
      <c r="Y2451"/>
      <c r="Z2451"/>
      <c r="AA2451"/>
      <c r="AB2451"/>
      <c r="AC2451"/>
      <c r="AD2451"/>
      <c r="AE2451"/>
      <c r="AF2451"/>
      <c r="AG2451" t="s">
        <v>4308</v>
      </c>
      <c r="AH2451" s="115" t="s">
        <v>4308</v>
      </c>
    </row>
    <row r="2452" spans="1:35" ht="18" hidden="1" x14ac:dyDescent="0.25">
      <c r="A2452" s="235">
        <v>324714</v>
      </c>
      <c r="B2452" s="235" t="s">
        <v>6797</v>
      </c>
      <c r="C2452" s="235" t="s">
        <v>4932</v>
      </c>
      <c r="D2452" s="235" t="s">
        <v>6798</v>
      </c>
      <c r="E2452"/>
      <c r="F2452" s="126"/>
      <c r="G2452" s="236"/>
      <c r="H2452"/>
      <c r="I2452" t="s">
        <v>199</v>
      </c>
      <c r="J2452" s="236"/>
      <c r="K2452"/>
      <c r="L2452"/>
      <c r="M2452"/>
      <c r="N2452"/>
      <c r="O2452"/>
      <c r="P2452"/>
      <c r="Q2452"/>
      <c r="U2452"/>
      <c r="V2452" t="s">
        <v>16623</v>
      </c>
      <c r="W2452" s="236"/>
      <c r="X2452"/>
      <c r="Y2452"/>
      <c r="Z2452"/>
      <c r="AA2452"/>
      <c r="AB2452"/>
      <c r="AC2452"/>
      <c r="AD2452"/>
      <c r="AE2452"/>
      <c r="AF2452"/>
      <c r="AG2452"/>
      <c r="AH2452" s="115" t="s">
        <v>4308</v>
      </c>
    </row>
    <row r="2453" spans="1:35" ht="18" hidden="1" x14ac:dyDescent="0.25">
      <c r="A2453" s="235">
        <v>324715</v>
      </c>
      <c r="B2453" s="235" t="s">
        <v>6799</v>
      </c>
      <c r="C2453" s="235" t="s">
        <v>358</v>
      </c>
      <c r="D2453" s="235" t="s">
        <v>1242</v>
      </c>
      <c r="E2453"/>
      <c r="F2453" s="126"/>
      <c r="G2453" s="236"/>
      <c r="H2453"/>
      <c r="I2453" t="s">
        <v>199</v>
      </c>
      <c r="J2453" s="236"/>
      <c r="K2453"/>
      <c r="L2453"/>
      <c r="M2453"/>
      <c r="N2453"/>
      <c r="O2453"/>
      <c r="P2453"/>
      <c r="Q2453"/>
      <c r="U2453"/>
      <c r="V2453">
        <v>0</v>
      </c>
      <c r="W2453" s="236"/>
      <c r="X2453"/>
      <c r="Y2453"/>
      <c r="Z2453"/>
      <c r="AA2453"/>
      <c r="AB2453"/>
      <c r="AC2453"/>
      <c r="AD2453"/>
      <c r="AE2453"/>
      <c r="AF2453"/>
      <c r="AG2453"/>
      <c r="AH2453" s="115" t="s">
        <v>4308</v>
      </c>
    </row>
    <row r="2454" spans="1:35" ht="18" x14ac:dyDescent="0.25">
      <c r="A2454" s="235">
        <v>324722</v>
      </c>
      <c r="B2454" s="235" t="s">
        <v>6800</v>
      </c>
      <c r="C2454" s="235" t="s">
        <v>767</v>
      </c>
      <c r="D2454" s="235" t="s">
        <v>501</v>
      </c>
      <c r="E2454"/>
      <c r="F2454" s="126"/>
      <c r="G2454" s="236"/>
      <c r="H2454"/>
      <c r="I2454" t="s">
        <v>107</v>
      </c>
      <c r="J2454" s="236"/>
      <c r="K2454"/>
      <c r="L2454"/>
      <c r="M2454"/>
      <c r="N2454"/>
      <c r="O2454"/>
      <c r="P2454"/>
      <c r="Q2454"/>
      <c r="U2454"/>
      <c r="V2454" t="s">
        <v>4335</v>
      </c>
      <c r="W2454" s="236"/>
      <c r="X2454"/>
      <c r="Y2454"/>
      <c r="Z2454"/>
      <c r="AA2454"/>
      <c r="AB2454"/>
      <c r="AC2454"/>
      <c r="AD2454"/>
      <c r="AE2454"/>
      <c r="AF2454"/>
      <c r="AG2454"/>
      <c r="AH2454" s="115" t="s">
        <v>4308</v>
      </c>
      <c r="AI2454" s="115" t="e">
        <f>VLOOKUP(A2454,'[2]دراسات قانونية'!$A$3:$E$600,1,0)</f>
        <v>#N/A</v>
      </c>
    </row>
    <row r="2455" spans="1:35" hidden="1" x14ac:dyDescent="0.25">
      <c r="A2455">
        <v>324733</v>
      </c>
      <c r="B2455" t="s">
        <v>6801</v>
      </c>
      <c r="C2455" t="s">
        <v>335</v>
      </c>
      <c r="D2455" t="s">
        <v>524</v>
      </c>
      <c r="E2455" t="s">
        <v>76</v>
      </c>
      <c r="F2455" s="126">
        <v>34241</v>
      </c>
      <c r="G2455" t="s">
        <v>325</v>
      </c>
      <c r="H2455" t="s">
        <v>16</v>
      </c>
      <c r="I2455" t="s">
        <v>129</v>
      </c>
      <c r="J2455" t="s">
        <v>1226</v>
      </c>
      <c r="K2455"/>
      <c r="L2455" t="s">
        <v>30</v>
      </c>
      <c r="M2455"/>
      <c r="N2455"/>
      <c r="O2455"/>
      <c r="P2455"/>
      <c r="Q2455"/>
      <c r="U2455"/>
      <c r="V2455" t="s">
        <v>4424</v>
      </c>
      <c r="W2455"/>
      <c r="X2455"/>
      <c r="Y2455"/>
      <c r="Z2455"/>
      <c r="AA2455"/>
      <c r="AB2455"/>
      <c r="AC2455"/>
      <c r="AD2455"/>
      <c r="AE2455"/>
      <c r="AF2455"/>
      <c r="AG2455" t="s">
        <v>4308</v>
      </c>
      <c r="AH2455" s="115" t="s">
        <v>4308</v>
      </c>
    </row>
    <row r="2456" spans="1:35" hidden="1" x14ac:dyDescent="0.25">
      <c r="A2456">
        <v>324737</v>
      </c>
      <c r="B2456" t="s">
        <v>6802</v>
      </c>
      <c r="C2456" t="s">
        <v>5837</v>
      </c>
      <c r="D2456" t="s">
        <v>1070</v>
      </c>
      <c r="E2456" t="s">
        <v>77</v>
      </c>
      <c r="F2456" s="126">
        <v>30328</v>
      </c>
      <c r="G2456" t="s">
        <v>558</v>
      </c>
      <c r="H2456" t="s">
        <v>16</v>
      </c>
      <c r="I2456" t="s">
        <v>136</v>
      </c>
      <c r="J2456"/>
      <c r="K2456"/>
      <c r="L2456"/>
      <c r="M2456"/>
      <c r="N2456"/>
      <c r="O2456"/>
      <c r="P2456"/>
      <c r="Q2456"/>
      <c r="U2456"/>
      <c r="V2456" t="s">
        <v>4335</v>
      </c>
      <c r="W2456"/>
      <c r="X2456"/>
      <c r="Y2456"/>
      <c r="Z2456"/>
      <c r="AA2456"/>
      <c r="AB2456"/>
      <c r="AC2456"/>
      <c r="AD2456" t="s">
        <v>4308</v>
      </c>
      <c r="AE2456" t="s">
        <v>4308</v>
      </c>
      <c r="AF2456" t="s">
        <v>4308</v>
      </c>
      <c r="AG2456" t="s">
        <v>4308</v>
      </c>
      <c r="AH2456" s="115" t="s">
        <v>4308</v>
      </c>
    </row>
    <row r="2457" spans="1:35" hidden="1" x14ac:dyDescent="0.25">
      <c r="A2457" s="115">
        <v>324744</v>
      </c>
      <c r="B2457" s="115" t="s">
        <v>3510</v>
      </c>
      <c r="C2457" s="115" t="s">
        <v>244</v>
      </c>
      <c r="D2457" s="115" t="s">
        <v>220</v>
      </c>
      <c r="E2457" s="115" t="s">
        <v>76</v>
      </c>
      <c r="F2457" s="237">
        <v>34362</v>
      </c>
      <c r="G2457" s="115" t="s">
        <v>18</v>
      </c>
      <c r="H2457" s="115" t="s">
        <v>16</v>
      </c>
      <c r="I2457" t="s">
        <v>199</v>
      </c>
      <c r="J2457" s="115" t="s">
        <v>1226</v>
      </c>
      <c r="L2457" s="115" t="s">
        <v>18</v>
      </c>
      <c r="U2457"/>
      <c r="V2457">
        <v>0</v>
      </c>
    </row>
    <row r="2458" spans="1:35" ht="18" hidden="1" x14ac:dyDescent="0.25">
      <c r="A2458" s="235">
        <v>324749</v>
      </c>
      <c r="B2458" s="235" t="s">
        <v>6803</v>
      </c>
      <c r="C2458" s="235" t="s">
        <v>1073</v>
      </c>
      <c r="D2458" s="235" t="s">
        <v>1242</v>
      </c>
      <c r="E2458"/>
      <c r="F2458" s="126"/>
      <c r="G2458" s="236"/>
      <c r="H2458"/>
      <c r="I2458" t="s">
        <v>199</v>
      </c>
      <c r="J2458" s="236"/>
      <c r="K2458"/>
      <c r="L2458"/>
      <c r="M2458"/>
      <c r="N2458"/>
      <c r="O2458"/>
      <c r="P2458"/>
      <c r="Q2458"/>
      <c r="U2458"/>
      <c r="V2458">
        <v>0</v>
      </c>
      <c r="W2458" s="236"/>
      <c r="X2458"/>
      <c r="Y2458"/>
      <c r="Z2458"/>
      <c r="AA2458"/>
      <c r="AB2458"/>
      <c r="AC2458"/>
      <c r="AD2458"/>
      <c r="AE2458"/>
      <c r="AF2458"/>
      <c r="AG2458"/>
      <c r="AH2458" s="115" t="s">
        <v>4308</v>
      </c>
    </row>
    <row r="2459" spans="1:35" hidden="1" x14ac:dyDescent="0.25">
      <c r="A2459" s="115">
        <v>324756</v>
      </c>
      <c r="B2459" s="115" t="s">
        <v>3222</v>
      </c>
      <c r="C2459" s="115" t="s">
        <v>227</v>
      </c>
      <c r="D2459" s="115" t="s">
        <v>742</v>
      </c>
      <c r="E2459" s="115" t="s">
        <v>76</v>
      </c>
      <c r="F2459" s="237">
        <v>34235</v>
      </c>
      <c r="G2459" s="115" t="s">
        <v>47</v>
      </c>
      <c r="H2459" s="115" t="s">
        <v>16</v>
      </c>
      <c r="I2459" t="s">
        <v>199</v>
      </c>
      <c r="J2459" s="115" t="s">
        <v>1226</v>
      </c>
      <c r="L2459" s="115" t="s">
        <v>73</v>
      </c>
      <c r="U2459"/>
      <c r="V2459">
        <v>0</v>
      </c>
    </row>
    <row r="2460" spans="1:35" ht="18" x14ac:dyDescent="0.25">
      <c r="A2460" s="235">
        <v>324761</v>
      </c>
      <c r="B2460" s="235" t="s">
        <v>6804</v>
      </c>
      <c r="C2460" s="235" t="s">
        <v>369</v>
      </c>
      <c r="D2460" s="235" t="s">
        <v>613</v>
      </c>
      <c r="E2460"/>
      <c r="F2460" s="126"/>
      <c r="G2460" s="236"/>
      <c r="H2460"/>
      <c r="I2460" t="s">
        <v>107</v>
      </c>
      <c r="J2460" s="236"/>
      <c r="K2460"/>
      <c r="L2460"/>
      <c r="M2460"/>
      <c r="N2460"/>
      <c r="O2460"/>
      <c r="P2460"/>
      <c r="Q2460"/>
      <c r="U2460"/>
      <c r="V2460" t="s">
        <v>4335</v>
      </c>
      <c r="W2460" s="236"/>
      <c r="X2460"/>
      <c r="Y2460"/>
      <c r="Z2460"/>
      <c r="AA2460"/>
      <c r="AB2460"/>
      <c r="AC2460"/>
      <c r="AD2460"/>
      <c r="AE2460"/>
      <c r="AF2460"/>
      <c r="AG2460"/>
      <c r="AH2460" s="115" t="s">
        <v>4308</v>
      </c>
      <c r="AI2460" s="115" t="e">
        <f>VLOOKUP(A2460,'[2]دراسات قانونية'!$A$3:$E$600,1,0)</f>
        <v>#N/A</v>
      </c>
    </row>
    <row r="2461" spans="1:35" ht="18" hidden="1" x14ac:dyDescent="0.25">
      <c r="A2461" s="235">
        <v>324777</v>
      </c>
      <c r="B2461" s="235" t="s">
        <v>6805</v>
      </c>
      <c r="C2461" s="235" t="s">
        <v>279</v>
      </c>
      <c r="D2461" s="235" t="s">
        <v>1242</v>
      </c>
      <c r="E2461"/>
      <c r="F2461" s="126"/>
      <c r="G2461" s="236"/>
      <c r="H2461"/>
      <c r="I2461" t="s">
        <v>129</v>
      </c>
      <c r="J2461" s="236"/>
      <c r="K2461"/>
      <c r="L2461"/>
      <c r="M2461"/>
      <c r="N2461"/>
      <c r="O2461"/>
      <c r="P2461"/>
      <c r="Q2461"/>
      <c r="U2461"/>
      <c r="V2461" t="s">
        <v>4335</v>
      </c>
      <c r="W2461" s="236"/>
      <c r="X2461"/>
      <c r="Y2461"/>
      <c r="Z2461"/>
      <c r="AA2461"/>
      <c r="AB2461"/>
      <c r="AC2461"/>
      <c r="AD2461"/>
      <c r="AE2461"/>
      <c r="AF2461"/>
      <c r="AG2461"/>
      <c r="AH2461" s="115" t="s">
        <v>4308</v>
      </c>
    </row>
    <row r="2462" spans="1:35" ht="18" hidden="1" x14ac:dyDescent="0.25">
      <c r="A2462" s="235">
        <v>324778</v>
      </c>
      <c r="B2462" s="235" t="s">
        <v>6806</v>
      </c>
      <c r="C2462" s="235" t="s">
        <v>250</v>
      </c>
      <c r="D2462" s="235" t="s">
        <v>1242</v>
      </c>
      <c r="E2462"/>
      <c r="F2462" s="126"/>
      <c r="G2462" s="236"/>
      <c r="H2462"/>
      <c r="I2462" t="s">
        <v>129</v>
      </c>
      <c r="J2462" s="236"/>
      <c r="K2462"/>
      <c r="L2462"/>
      <c r="M2462"/>
      <c r="N2462"/>
      <c r="O2462"/>
      <c r="P2462"/>
      <c r="Q2462"/>
      <c r="U2462"/>
      <c r="V2462" t="s">
        <v>4335</v>
      </c>
      <c r="W2462" s="236"/>
      <c r="X2462"/>
      <c r="Y2462"/>
      <c r="Z2462"/>
      <c r="AA2462"/>
      <c r="AB2462"/>
      <c r="AC2462"/>
      <c r="AD2462"/>
      <c r="AE2462"/>
      <c r="AF2462"/>
      <c r="AG2462"/>
      <c r="AH2462" s="115" t="s">
        <v>4308</v>
      </c>
    </row>
    <row r="2463" spans="1:35" ht="18" x14ac:dyDescent="0.25">
      <c r="A2463" s="235">
        <v>324780</v>
      </c>
      <c r="B2463" s="235" t="s">
        <v>6807</v>
      </c>
      <c r="C2463" s="235" t="s">
        <v>244</v>
      </c>
      <c r="D2463" s="235" t="s">
        <v>445</v>
      </c>
      <c r="E2463"/>
      <c r="F2463" s="126"/>
      <c r="G2463" s="236"/>
      <c r="H2463"/>
      <c r="I2463" t="s">
        <v>107</v>
      </c>
      <c r="J2463" s="236"/>
      <c r="K2463"/>
      <c r="L2463"/>
      <c r="M2463"/>
      <c r="N2463"/>
      <c r="O2463"/>
      <c r="P2463"/>
      <c r="Q2463"/>
      <c r="U2463"/>
      <c r="V2463" t="s">
        <v>4334</v>
      </c>
      <c r="W2463" s="236"/>
      <c r="X2463"/>
      <c r="Y2463"/>
      <c r="Z2463"/>
      <c r="AA2463"/>
      <c r="AB2463"/>
      <c r="AC2463"/>
      <c r="AD2463"/>
      <c r="AE2463"/>
      <c r="AF2463"/>
      <c r="AG2463"/>
      <c r="AH2463" s="115" t="s">
        <v>4308</v>
      </c>
      <c r="AI2463" s="115" t="e">
        <f>VLOOKUP(A2463,'[2]دراسات قانونية'!$A$3:$E$600,1,0)</f>
        <v>#N/A</v>
      </c>
    </row>
    <row r="2464" spans="1:35" hidden="1" x14ac:dyDescent="0.25">
      <c r="A2464">
        <v>324782</v>
      </c>
      <c r="B2464" t="s">
        <v>6808</v>
      </c>
      <c r="C2464" t="s">
        <v>209</v>
      </c>
      <c r="D2464" t="s">
        <v>405</v>
      </c>
      <c r="E2464" t="s">
        <v>76</v>
      </c>
      <c r="F2464" s="126">
        <v>34919</v>
      </c>
      <c r="G2464" t="s">
        <v>18</v>
      </c>
      <c r="H2464" t="s">
        <v>19</v>
      </c>
      <c r="I2464" t="s">
        <v>136</v>
      </c>
      <c r="J2464" t="s">
        <v>1226</v>
      </c>
      <c r="K2464"/>
      <c r="L2464" t="s">
        <v>18</v>
      </c>
      <c r="M2464"/>
      <c r="N2464"/>
      <c r="O2464"/>
      <c r="P2464"/>
      <c r="Q2464"/>
      <c r="U2464"/>
      <c r="V2464" t="s">
        <v>4337</v>
      </c>
      <c r="W2464"/>
      <c r="X2464"/>
      <c r="Y2464"/>
      <c r="Z2464"/>
      <c r="AA2464"/>
      <c r="AB2464"/>
      <c r="AC2464"/>
      <c r="AD2464"/>
      <c r="AE2464"/>
      <c r="AF2464"/>
      <c r="AG2464"/>
    </row>
    <row r="2465" spans="1:35" ht="18" hidden="1" x14ac:dyDescent="0.25">
      <c r="A2465" s="235">
        <v>324785</v>
      </c>
      <c r="B2465" s="235" t="s">
        <v>6809</v>
      </c>
      <c r="C2465" s="235" t="s">
        <v>279</v>
      </c>
      <c r="D2465" s="235" t="s">
        <v>6810</v>
      </c>
      <c r="E2465"/>
      <c r="F2465" s="126"/>
      <c r="G2465" s="236"/>
      <c r="H2465"/>
      <c r="I2465" t="s">
        <v>199</v>
      </c>
      <c r="J2465" s="236"/>
      <c r="K2465"/>
      <c r="L2465"/>
      <c r="M2465"/>
      <c r="N2465"/>
      <c r="O2465"/>
      <c r="P2465"/>
      <c r="Q2465"/>
      <c r="U2465"/>
      <c r="V2465">
        <v>0</v>
      </c>
      <c r="W2465" s="236"/>
      <c r="X2465"/>
      <c r="Y2465"/>
      <c r="Z2465"/>
      <c r="AA2465"/>
      <c r="AB2465"/>
      <c r="AC2465"/>
      <c r="AD2465"/>
      <c r="AE2465"/>
      <c r="AF2465"/>
      <c r="AG2465"/>
      <c r="AH2465" s="115" t="s">
        <v>4308</v>
      </c>
    </row>
    <row r="2466" spans="1:35" hidden="1" x14ac:dyDescent="0.25">
      <c r="A2466">
        <v>324788</v>
      </c>
      <c r="B2466" t="s">
        <v>6811</v>
      </c>
      <c r="C2466" t="s">
        <v>244</v>
      </c>
      <c r="D2466" t="s">
        <v>1242</v>
      </c>
      <c r="E2466" t="s">
        <v>76</v>
      </c>
      <c r="F2466" s="126"/>
      <c r="G2466"/>
      <c r="H2466" t="s">
        <v>16</v>
      </c>
      <c r="I2466" t="s">
        <v>136</v>
      </c>
      <c r="J2466"/>
      <c r="K2466"/>
      <c r="L2466"/>
      <c r="M2466"/>
      <c r="N2466"/>
      <c r="O2466"/>
      <c r="P2466"/>
      <c r="Q2466"/>
      <c r="U2466"/>
      <c r="V2466" t="s">
        <v>4336</v>
      </c>
      <c r="W2466"/>
      <c r="X2466"/>
      <c r="Y2466"/>
      <c r="Z2466"/>
      <c r="AA2466" t="s">
        <v>4308</v>
      </c>
      <c r="AB2466" t="s">
        <v>4308</v>
      </c>
      <c r="AC2466" t="s">
        <v>4308</v>
      </c>
      <c r="AD2466" t="s">
        <v>4308</v>
      </c>
      <c r="AE2466" t="s">
        <v>4308</v>
      </c>
      <c r="AF2466" t="s">
        <v>4308</v>
      </c>
      <c r="AG2466" t="s">
        <v>4308</v>
      </c>
      <c r="AH2466" s="115" t="s">
        <v>4308</v>
      </c>
    </row>
    <row r="2467" spans="1:35" ht="18" x14ac:dyDescent="0.25">
      <c r="A2467" s="235">
        <v>324801</v>
      </c>
      <c r="B2467" s="235" t="s">
        <v>6812</v>
      </c>
      <c r="C2467" s="235" t="s">
        <v>244</v>
      </c>
      <c r="D2467" s="235" t="s">
        <v>6813</v>
      </c>
      <c r="E2467"/>
      <c r="F2467" s="126"/>
      <c r="G2467" s="236"/>
      <c r="H2467"/>
      <c r="I2467" t="s">
        <v>107</v>
      </c>
      <c r="J2467" s="236"/>
      <c r="K2467"/>
      <c r="L2467"/>
      <c r="M2467"/>
      <c r="N2467"/>
      <c r="O2467"/>
      <c r="P2467"/>
      <c r="Q2467"/>
      <c r="U2467"/>
      <c r="V2467" t="s">
        <v>4334</v>
      </c>
      <c r="W2467" s="236"/>
      <c r="X2467"/>
      <c r="Y2467"/>
      <c r="Z2467"/>
      <c r="AA2467"/>
      <c r="AB2467"/>
      <c r="AC2467"/>
      <c r="AD2467"/>
      <c r="AE2467"/>
      <c r="AF2467"/>
      <c r="AG2467"/>
      <c r="AH2467" s="115" t="s">
        <v>4308</v>
      </c>
      <c r="AI2467" s="115" t="e">
        <f>VLOOKUP(A2467,'[2]دراسات قانونية'!$A$3:$E$600,1,0)</f>
        <v>#N/A</v>
      </c>
    </row>
    <row r="2468" spans="1:35" hidden="1" x14ac:dyDescent="0.25">
      <c r="A2468">
        <v>324803</v>
      </c>
      <c r="B2468" t="s">
        <v>6814</v>
      </c>
      <c r="C2468" t="s">
        <v>252</v>
      </c>
      <c r="D2468"/>
      <c r="E2468" t="s">
        <v>76</v>
      </c>
      <c r="F2468" s="126"/>
      <c r="G2468"/>
      <c r="H2468" t="s">
        <v>16</v>
      </c>
      <c r="I2468" t="s">
        <v>136</v>
      </c>
      <c r="J2468"/>
      <c r="K2468"/>
      <c r="L2468"/>
      <c r="M2468"/>
      <c r="N2468"/>
      <c r="O2468"/>
      <c r="P2468"/>
      <c r="Q2468"/>
      <c r="U2468"/>
      <c r="V2468" t="s">
        <v>4329</v>
      </c>
      <c r="W2468"/>
      <c r="X2468"/>
      <c r="Y2468"/>
      <c r="Z2468"/>
      <c r="AA2468"/>
      <c r="AB2468"/>
      <c r="AC2468"/>
      <c r="AD2468"/>
      <c r="AE2468"/>
      <c r="AF2468"/>
      <c r="AG2468"/>
      <c r="AH2468" s="115" t="s">
        <v>4308</v>
      </c>
    </row>
    <row r="2469" spans="1:35" hidden="1" x14ac:dyDescent="0.25">
      <c r="A2469">
        <v>324806</v>
      </c>
      <c r="B2469" t="s">
        <v>6815</v>
      </c>
      <c r="C2469" t="s">
        <v>821</v>
      </c>
      <c r="D2469" t="s">
        <v>230</v>
      </c>
      <c r="E2469" t="s">
        <v>77</v>
      </c>
      <c r="F2469" s="126">
        <v>33845</v>
      </c>
      <c r="G2469" t="s">
        <v>18</v>
      </c>
      <c r="H2469" t="s">
        <v>16</v>
      </c>
      <c r="I2469" t="s">
        <v>136</v>
      </c>
      <c r="J2469"/>
      <c r="K2469"/>
      <c r="L2469"/>
      <c r="M2469"/>
      <c r="N2469"/>
      <c r="O2469"/>
      <c r="P2469"/>
      <c r="Q2469"/>
      <c r="U2469"/>
      <c r="V2469" t="s">
        <v>4335</v>
      </c>
      <c r="W2469"/>
      <c r="X2469"/>
      <c r="Y2469"/>
      <c r="Z2469"/>
      <c r="AA2469" t="s">
        <v>4308</v>
      </c>
      <c r="AB2469" t="s">
        <v>4308</v>
      </c>
      <c r="AC2469" t="s">
        <v>4308</v>
      </c>
      <c r="AD2469" t="s">
        <v>4308</v>
      </c>
      <c r="AE2469" t="s">
        <v>4308</v>
      </c>
      <c r="AF2469" t="s">
        <v>4308</v>
      </c>
      <c r="AG2469" t="s">
        <v>4308</v>
      </c>
      <c r="AH2469" s="115" t="s">
        <v>4308</v>
      </c>
    </row>
    <row r="2470" spans="1:35" ht="18" hidden="1" x14ac:dyDescent="0.25">
      <c r="A2470" s="235">
        <v>324810</v>
      </c>
      <c r="B2470" s="235" t="s">
        <v>6816</v>
      </c>
      <c r="C2470" s="235" t="s">
        <v>356</v>
      </c>
      <c r="D2470" s="235" t="s">
        <v>595</v>
      </c>
      <c r="E2470"/>
      <c r="F2470" s="126"/>
      <c r="G2470" s="236"/>
      <c r="H2470"/>
      <c r="I2470" t="s">
        <v>129</v>
      </c>
      <c r="J2470" s="236"/>
      <c r="K2470"/>
      <c r="L2470"/>
      <c r="M2470"/>
      <c r="N2470"/>
      <c r="O2470"/>
      <c r="P2470"/>
      <c r="Q2470"/>
      <c r="U2470"/>
      <c r="V2470" t="s">
        <v>4335</v>
      </c>
      <c r="W2470" s="236"/>
      <c r="X2470"/>
      <c r="Y2470"/>
      <c r="Z2470"/>
      <c r="AA2470"/>
      <c r="AB2470"/>
      <c r="AC2470"/>
      <c r="AD2470"/>
      <c r="AE2470"/>
      <c r="AF2470"/>
      <c r="AG2470"/>
      <c r="AH2470" s="115" t="s">
        <v>4308</v>
      </c>
    </row>
    <row r="2471" spans="1:35" hidden="1" x14ac:dyDescent="0.25">
      <c r="A2471">
        <v>324815</v>
      </c>
      <c r="B2471" t="s">
        <v>6817</v>
      </c>
      <c r="C2471" t="s">
        <v>264</v>
      </c>
      <c r="D2471" t="s">
        <v>699</v>
      </c>
      <c r="E2471" t="s">
        <v>76</v>
      </c>
      <c r="F2471" s="126">
        <v>35431</v>
      </c>
      <c r="G2471" t="s">
        <v>215</v>
      </c>
      <c r="H2471" t="s">
        <v>19</v>
      </c>
      <c r="I2471" t="s">
        <v>136</v>
      </c>
      <c r="J2471" t="s">
        <v>1226</v>
      </c>
      <c r="K2471"/>
      <c r="L2471" t="s">
        <v>73</v>
      </c>
      <c r="M2471"/>
      <c r="N2471"/>
      <c r="O2471"/>
      <c r="P2471"/>
      <c r="Q2471"/>
      <c r="U2471"/>
      <c r="V2471" t="s">
        <v>4329</v>
      </c>
      <c r="W2471"/>
      <c r="X2471"/>
      <c r="Y2471"/>
      <c r="Z2471"/>
      <c r="AA2471"/>
      <c r="AB2471"/>
      <c r="AC2471"/>
      <c r="AD2471"/>
      <c r="AE2471" t="s">
        <v>4308</v>
      </c>
      <c r="AF2471" t="s">
        <v>4308</v>
      </c>
      <c r="AG2471" t="s">
        <v>4308</v>
      </c>
      <c r="AH2471" s="115" t="s">
        <v>4308</v>
      </c>
    </row>
    <row r="2472" spans="1:35" hidden="1" x14ac:dyDescent="0.25">
      <c r="A2472" s="115">
        <v>324820</v>
      </c>
      <c r="B2472" s="115" t="s">
        <v>2957</v>
      </c>
      <c r="C2472" s="115" t="s">
        <v>324</v>
      </c>
      <c r="D2472" s="115" t="s">
        <v>2958</v>
      </c>
      <c r="E2472" s="115" t="s">
        <v>76</v>
      </c>
      <c r="F2472" s="237">
        <v>35278</v>
      </c>
      <c r="G2472" s="115" t="s">
        <v>325</v>
      </c>
      <c r="H2472" s="115" t="s">
        <v>16</v>
      </c>
      <c r="I2472" t="s">
        <v>199</v>
      </c>
      <c r="J2472" s="115" t="s">
        <v>1226</v>
      </c>
      <c r="L2472" s="115" t="s">
        <v>30</v>
      </c>
      <c r="U2472"/>
      <c r="V2472">
        <v>0</v>
      </c>
    </row>
    <row r="2473" spans="1:35" hidden="1" x14ac:dyDescent="0.25">
      <c r="A2473">
        <v>324824</v>
      </c>
      <c r="B2473" t="s">
        <v>6818</v>
      </c>
      <c r="C2473" t="s">
        <v>244</v>
      </c>
      <c r="D2473" t="s">
        <v>230</v>
      </c>
      <c r="E2473" t="s">
        <v>76</v>
      </c>
      <c r="F2473" s="126">
        <v>31653</v>
      </c>
      <c r="G2473" t="s">
        <v>359</v>
      </c>
      <c r="H2473" t="s">
        <v>16</v>
      </c>
      <c r="I2473" t="s">
        <v>129</v>
      </c>
      <c r="J2473"/>
      <c r="K2473"/>
      <c r="L2473"/>
      <c r="M2473"/>
      <c r="N2473"/>
      <c r="O2473"/>
      <c r="P2473"/>
      <c r="Q2473"/>
      <c r="U2473"/>
      <c r="V2473" t="s">
        <v>4335</v>
      </c>
      <c r="W2473"/>
      <c r="X2473"/>
      <c r="Y2473"/>
      <c r="Z2473"/>
      <c r="AA2473"/>
      <c r="AB2473"/>
      <c r="AC2473"/>
      <c r="AD2473" t="s">
        <v>4308</v>
      </c>
      <c r="AE2473" t="s">
        <v>4308</v>
      </c>
      <c r="AF2473" t="s">
        <v>4308</v>
      </c>
      <c r="AG2473" t="s">
        <v>4308</v>
      </c>
      <c r="AH2473" s="115" t="s">
        <v>4308</v>
      </c>
    </row>
    <row r="2474" spans="1:35" ht="18" hidden="1" x14ac:dyDescent="0.25">
      <c r="A2474" s="235">
        <v>324831</v>
      </c>
      <c r="B2474" s="235" t="s">
        <v>6819</v>
      </c>
      <c r="C2474" s="235" t="s">
        <v>6820</v>
      </c>
      <c r="D2474" s="235" t="s">
        <v>232</v>
      </c>
      <c r="E2474"/>
      <c r="F2474" s="126"/>
      <c r="G2474" s="236"/>
      <c r="H2474"/>
      <c r="I2474" t="s">
        <v>199</v>
      </c>
      <c r="J2474" s="236"/>
      <c r="K2474"/>
      <c r="L2474"/>
      <c r="M2474"/>
      <c r="N2474"/>
      <c r="O2474"/>
      <c r="P2474"/>
      <c r="Q2474"/>
      <c r="U2474"/>
      <c r="V2474">
        <v>0</v>
      </c>
      <c r="W2474" s="236"/>
      <c r="X2474"/>
      <c r="Y2474"/>
      <c r="Z2474"/>
      <c r="AA2474"/>
      <c r="AB2474"/>
      <c r="AC2474"/>
      <c r="AD2474"/>
      <c r="AE2474"/>
      <c r="AF2474"/>
      <c r="AG2474"/>
      <c r="AH2474" s="115" t="s">
        <v>4308</v>
      </c>
    </row>
    <row r="2475" spans="1:35" hidden="1" x14ac:dyDescent="0.25">
      <c r="A2475" s="115">
        <v>324843</v>
      </c>
      <c r="B2475" s="115" t="s">
        <v>3306</v>
      </c>
      <c r="C2475" s="115" t="s">
        <v>209</v>
      </c>
      <c r="D2475" s="115" t="s">
        <v>407</v>
      </c>
      <c r="E2475" s="115" t="s">
        <v>77</v>
      </c>
      <c r="F2475" s="237">
        <v>28434</v>
      </c>
      <c r="G2475" s="115" t="s">
        <v>47</v>
      </c>
      <c r="H2475" s="115" t="s">
        <v>16</v>
      </c>
      <c r="I2475" t="s">
        <v>199</v>
      </c>
      <c r="J2475" s="115" t="s">
        <v>1226</v>
      </c>
      <c r="L2475" s="115" t="s">
        <v>30</v>
      </c>
      <c r="U2475"/>
      <c r="V2475" t="s">
        <v>16623</v>
      </c>
    </row>
    <row r="2476" spans="1:35" hidden="1" x14ac:dyDescent="0.25">
      <c r="A2476" s="115">
        <v>324846</v>
      </c>
      <c r="B2476" s="115" t="s">
        <v>1832</v>
      </c>
      <c r="C2476" s="115" t="s">
        <v>1833</v>
      </c>
      <c r="D2476" s="115" t="s">
        <v>265</v>
      </c>
      <c r="E2476" s="115" t="s">
        <v>76</v>
      </c>
      <c r="F2476" s="237">
        <v>35074</v>
      </c>
      <c r="G2476" s="115" t="s">
        <v>1082</v>
      </c>
      <c r="H2476" s="115" t="s">
        <v>16</v>
      </c>
      <c r="I2476" t="s">
        <v>199</v>
      </c>
      <c r="J2476" s="115" t="s">
        <v>1226</v>
      </c>
      <c r="L2476" s="115" t="s">
        <v>30</v>
      </c>
      <c r="U2476"/>
      <c r="V2476" t="s">
        <v>4329</v>
      </c>
      <c r="AF2476" s="115" t="s">
        <v>4308</v>
      </c>
      <c r="AG2476" s="115" t="s">
        <v>4308</v>
      </c>
      <c r="AH2476" s="115" t="s">
        <v>4308</v>
      </c>
    </row>
    <row r="2477" spans="1:35" ht="18" hidden="1" x14ac:dyDescent="0.25">
      <c r="A2477" s="235">
        <v>324849</v>
      </c>
      <c r="B2477" s="235" t="s">
        <v>6821</v>
      </c>
      <c r="C2477" s="235" t="s">
        <v>5112</v>
      </c>
      <c r="D2477" s="235" t="s">
        <v>1242</v>
      </c>
      <c r="E2477"/>
      <c r="F2477" s="126"/>
      <c r="G2477" s="236"/>
      <c r="H2477"/>
      <c r="I2477" t="s">
        <v>199</v>
      </c>
      <c r="J2477" s="236"/>
      <c r="K2477"/>
      <c r="L2477"/>
      <c r="M2477"/>
      <c r="N2477"/>
      <c r="O2477"/>
      <c r="P2477"/>
      <c r="Q2477"/>
      <c r="U2477"/>
      <c r="V2477" t="s">
        <v>4335</v>
      </c>
      <c r="W2477" s="236"/>
      <c r="X2477"/>
      <c r="Y2477"/>
      <c r="Z2477"/>
      <c r="AA2477"/>
      <c r="AB2477"/>
      <c r="AC2477"/>
      <c r="AD2477"/>
      <c r="AE2477"/>
      <c r="AF2477"/>
      <c r="AG2477"/>
      <c r="AH2477" s="115" t="s">
        <v>4308</v>
      </c>
    </row>
    <row r="2478" spans="1:35" hidden="1" x14ac:dyDescent="0.25">
      <c r="A2478" s="115">
        <v>324854</v>
      </c>
      <c r="B2478" s="115" t="s">
        <v>3223</v>
      </c>
      <c r="C2478" s="115" t="s">
        <v>227</v>
      </c>
      <c r="D2478" s="115" t="s">
        <v>562</v>
      </c>
      <c r="E2478" s="115" t="s">
        <v>77</v>
      </c>
      <c r="F2478" s="237">
        <v>34010</v>
      </c>
      <c r="G2478" s="115" t="s">
        <v>694</v>
      </c>
      <c r="H2478" s="115" t="s">
        <v>16</v>
      </c>
      <c r="I2478" t="s">
        <v>199</v>
      </c>
      <c r="J2478" s="115" t="s">
        <v>1226</v>
      </c>
      <c r="L2478" s="115" t="s">
        <v>30</v>
      </c>
      <c r="U2478"/>
      <c r="V2478">
        <v>0</v>
      </c>
    </row>
    <row r="2479" spans="1:35" ht="18" hidden="1" x14ac:dyDescent="0.25">
      <c r="A2479" s="235">
        <v>324855</v>
      </c>
      <c r="B2479" s="235" t="s">
        <v>6822</v>
      </c>
      <c r="C2479" s="235" t="s">
        <v>661</v>
      </c>
      <c r="D2479" s="235" t="s">
        <v>1242</v>
      </c>
      <c r="E2479"/>
      <c r="F2479" s="126"/>
      <c r="G2479" s="236"/>
      <c r="H2479"/>
      <c r="I2479" t="s">
        <v>199</v>
      </c>
      <c r="J2479" s="236"/>
      <c r="K2479"/>
      <c r="L2479"/>
      <c r="M2479"/>
      <c r="N2479"/>
      <c r="O2479"/>
      <c r="P2479"/>
      <c r="Q2479"/>
      <c r="U2479"/>
      <c r="V2479">
        <v>0</v>
      </c>
      <c r="W2479" s="236"/>
      <c r="X2479"/>
      <c r="Y2479"/>
      <c r="Z2479"/>
      <c r="AA2479"/>
      <c r="AB2479"/>
      <c r="AC2479"/>
      <c r="AD2479"/>
      <c r="AE2479"/>
      <c r="AF2479"/>
      <c r="AG2479"/>
      <c r="AH2479" s="115" t="s">
        <v>4308</v>
      </c>
    </row>
    <row r="2480" spans="1:35" ht="18" hidden="1" x14ac:dyDescent="0.25">
      <c r="A2480" s="235">
        <v>324856</v>
      </c>
      <c r="B2480" s="235" t="s">
        <v>6823</v>
      </c>
      <c r="C2480" s="235" t="s">
        <v>671</v>
      </c>
      <c r="D2480" s="235" t="s">
        <v>1242</v>
      </c>
      <c r="E2480"/>
      <c r="F2480" s="126"/>
      <c r="G2480" s="236"/>
      <c r="H2480"/>
      <c r="I2480" t="s">
        <v>199</v>
      </c>
      <c r="J2480" s="236"/>
      <c r="K2480"/>
      <c r="L2480"/>
      <c r="M2480"/>
      <c r="N2480"/>
      <c r="O2480"/>
      <c r="P2480"/>
      <c r="Q2480"/>
      <c r="U2480"/>
      <c r="V2480">
        <v>0</v>
      </c>
      <c r="W2480" s="236"/>
      <c r="X2480"/>
      <c r="Y2480"/>
      <c r="Z2480"/>
      <c r="AA2480"/>
      <c r="AB2480"/>
      <c r="AC2480"/>
      <c r="AD2480"/>
      <c r="AE2480"/>
      <c r="AF2480"/>
      <c r="AG2480"/>
      <c r="AH2480" s="115" t="s">
        <v>4308</v>
      </c>
    </row>
    <row r="2481" spans="1:35" hidden="1" x14ac:dyDescent="0.25">
      <c r="A2481">
        <v>324857</v>
      </c>
      <c r="B2481" t="s">
        <v>6824</v>
      </c>
      <c r="C2481" t="s">
        <v>6825</v>
      </c>
      <c r="D2481" t="s">
        <v>742</v>
      </c>
      <c r="E2481" t="s">
        <v>77</v>
      </c>
      <c r="F2481" s="126">
        <v>34809</v>
      </c>
      <c r="G2481" t="s">
        <v>211</v>
      </c>
      <c r="H2481" t="s">
        <v>16</v>
      </c>
      <c r="I2481" t="s">
        <v>136</v>
      </c>
      <c r="J2481"/>
      <c r="K2481"/>
      <c r="L2481"/>
      <c r="M2481"/>
      <c r="N2481"/>
      <c r="O2481"/>
      <c r="P2481"/>
      <c r="Q2481"/>
      <c r="U2481"/>
      <c r="V2481" t="s">
        <v>4336</v>
      </c>
      <c r="W2481"/>
      <c r="X2481"/>
      <c r="Y2481"/>
      <c r="Z2481"/>
      <c r="AA2481"/>
      <c r="AB2481"/>
      <c r="AC2481"/>
      <c r="AD2481"/>
      <c r="AE2481"/>
      <c r="AF2481"/>
      <c r="AG2481"/>
      <c r="AH2481" s="115" t="s">
        <v>4308</v>
      </c>
    </row>
    <row r="2482" spans="1:35" ht="18" hidden="1" x14ac:dyDescent="0.25">
      <c r="A2482" s="235">
        <v>324863</v>
      </c>
      <c r="B2482" s="235" t="s">
        <v>6826</v>
      </c>
      <c r="C2482" s="235" t="s">
        <v>520</v>
      </c>
      <c r="D2482" s="235" t="s">
        <v>6827</v>
      </c>
      <c r="E2482"/>
      <c r="F2482" s="126"/>
      <c r="G2482" s="236"/>
      <c r="H2482"/>
      <c r="I2482" t="s">
        <v>136</v>
      </c>
      <c r="J2482" s="236"/>
      <c r="K2482"/>
      <c r="L2482"/>
      <c r="M2482"/>
      <c r="N2482"/>
      <c r="O2482"/>
      <c r="P2482"/>
      <c r="Q2482"/>
      <c r="U2482"/>
      <c r="V2482" t="s">
        <v>4335</v>
      </c>
      <c r="W2482" s="236"/>
      <c r="X2482"/>
      <c r="Y2482"/>
      <c r="Z2482"/>
      <c r="AA2482"/>
      <c r="AB2482"/>
      <c r="AC2482"/>
      <c r="AD2482"/>
      <c r="AE2482"/>
      <c r="AF2482"/>
      <c r="AG2482"/>
      <c r="AH2482" s="115" t="s">
        <v>4308</v>
      </c>
    </row>
    <row r="2483" spans="1:35" hidden="1" x14ac:dyDescent="0.25">
      <c r="A2483">
        <v>324864</v>
      </c>
      <c r="B2483" t="s">
        <v>6828</v>
      </c>
      <c r="C2483" t="s">
        <v>525</v>
      </c>
      <c r="D2483" t="s">
        <v>1119</v>
      </c>
      <c r="E2483" t="s">
        <v>77</v>
      </c>
      <c r="F2483" s="126">
        <v>32449</v>
      </c>
      <c r="G2483" t="s">
        <v>18</v>
      </c>
      <c r="H2483" t="s">
        <v>16</v>
      </c>
      <c r="I2483" t="s">
        <v>136</v>
      </c>
      <c r="J2483" t="s">
        <v>1226</v>
      </c>
      <c r="K2483"/>
      <c r="L2483" t="s">
        <v>30</v>
      </c>
      <c r="M2483"/>
      <c r="N2483"/>
      <c r="O2483"/>
      <c r="P2483"/>
      <c r="Q2483"/>
      <c r="U2483"/>
      <c r="V2483" t="s">
        <v>4412</v>
      </c>
      <c r="W2483"/>
      <c r="X2483"/>
      <c r="Y2483"/>
      <c r="Z2483"/>
      <c r="AA2483"/>
      <c r="AB2483"/>
      <c r="AC2483"/>
      <c r="AD2483"/>
      <c r="AE2483"/>
      <c r="AF2483"/>
      <c r="AG2483"/>
    </row>
    <row r="2484" spans="1:35" ht="18" hidden="1" x14ac:dyDescent="0.25">
      <c r="A2484" s="235">
        <v>324868</v>
      </c>
      <c r="B2484" s="235" t="s">
        <v>6829</v>
      </c>
      <c r="C2484" s="235" t="s">
        <v>291</v>
      </c>
      <c r="D2484" s="235" t="s">
        <v>696</v>
      </c>
      <c r="E2484"/>
      <c r="F2484" s="126"/>
      <c r="G2484" s="236"/>
      <c r="H2484"/>
      <c r="I2484" t="s">
        <v>199</v>
      </c>
      <c r="J2484" s="236"/>
      <c r="K2484"/>
      <c r="L2484"/>
      <c r="M2484"/>
      <c r="N2484"/>
      <c r="O2484"/>
      <c r="P2484"/>
      <c r="Q2484"/>
      <c r="U2484"/>
      <c r="V2484" t="s">
        <v>16623</v>
      </c>
      <c r="W2484" s="236"/>
      <c r="X2484"/>
      <c r="Y2484"/>
      <c r="Z2484"/>
      <c r="AA2484"/>
      <c r="AB2484"/>
      <c r="AC2484"/>
      <c r="AD2484"/>
      <c r="AE2484"/>
      <c r="AF2484"/>
      <c r="AG2484"/>
      <c r="AH2484" s="115" t="s">
        <v>4308</v>
      </c>
    </row>
    <row r="2485" spans="1:35" hidden="1" x14ac:dyDescent="0.25">
      <c r="A2485">
        <v>324870</v>
      </c>
      <c r="B2485" t="s">
        <v>6830</v>
      </c>
      <c r="C2485" t="s">
        <v>457</v>
      </c>
      <c r="D2485" t="s">
        <v>435</v>
      </c>
      <c r="E2485"/>
      <c r="F2485" s="126"/>
      <c r="G2485"/>
      <c r="H2485"/>
      <c r="I2485" t="s">
        <v>136</v>
      </c>
      <c r="J2485"/>
      <c r="K2485"/>
      <c r="L2485"/>
      <c r="M2485"/>
      <c r="N2485"/>
      <c r="O2485"/>
      <c r="P2485"/>
      <c r="Q2485"/>
      <c r="U2485"/>
      <c r="V2485" t="s">
        <v>4335</v>
      </c>
      <c r="W2485"/>
      <c r="X2485"/>
      <c r="Y2485"/>
      <c r="Z2485"/>
      <c r="AA2485"/>
      <c r="AB2485"/>
      <c r="AC2485"/>
      <c r="AD2485"/>
      <c r="AE2485"/>
      <c r="AF2485"/>
      <c r="AG2485"/>
      <c r="AH2485" s="115" t="s">
        <v>4308</v>
      </c>
    </row>
    <row r="2486" spans="1:35" hidden="1" x14ac:dyDescent="0.25">
      <c r="A2486" s="115">
        <v>324872</v>
      </c>
      <c r="B2486" s="115" t="s">
        <v>1297</v>
      </c>
      <c r="C2486" s="115" t="s">
        <v>868</v>
      </c>
      <c r="D2486" s="115" t="s">
        <v>321</v>
      </c>
      <c r="E2486" s="115" t="s">
        <v>77</v>
      </c>
      <c r="F2486" s="237"/>
      <c r="H2486" s="115" t="s">
        <v>16</v>
      </c>
      <c r="I2486" t="s">
        <v>199</v>
      </c>
      <c r="U2486"/>
      <c r="V2486" t="s">
        <v>4329</v>
      </c>
      <c r="AA2486" s="115" t="s">
        <v>4308</v>
      </c>
      <c r="AB2486" s="115" t="s">
        <v>4308</v>
      </c>
      <c r="AC2486" s="115" t="s">
        <v>4308</v>
      </c>
      <c r="AD2486" s="115" t="s">
        <v>4308</v>
      </c>
      <c r="AE2486" s="115" t="s">
        <v>4308</v>
      </c>
      <c r="AF2486" s="115" t="s">
        <v>4308</v>
      </c>
      <c r="AG2486" s="115" t="s">
        <v>4308</v>
      </c>
      <c r="AH2486" s="115" t="s">
        <v>4308</v>
      </c>
    </row>
    <row r="2487" spans="1:35" hidden="1" x14ac:dyDescent="0.25">
      <c r="A2487">
        <v>324874</v>
      </c>
      <c r="B2487" t="s">
        <v>6831</v>
      </c>
      <c r="C2487" t="s">
        <v>6832</v>
      </c>
      <c r="D2487" t="s">
        <v>270</v>
      </c>
      <c r="E2487" t="s">
        <v>76</v>
      </c>
      <c r="F2487" s="126">
        <v>34960</v>
      </c>
      <c r="G2487" t="s">
        <v>58</v>
      </c>
      <c r="H2487" t="s">
        <v>16</v>
      </c>
      <c r="I2487" t="s">
        <v>129</v>
      </c>
      <c r="J2487"/>
      <c r="K2487"/>
      <c r="L2487"/>
      <c r="M2487"/>
      <c r="N2487"/>
      <c r="O2487"/>
      <c r="P2487"/>
      <c r="Q2487"/>
      <c r="U2487"/>
      <c r="V2487" t="s">
        <v>4424</v>
      </c>
      <c r="W2487"/>
      <c r="X2487"/>
      <c r="Y2487"/>
      <c r="Z2487"/>
      <c r="AA2487"/>
      <c r="AB2487"/>
      <c r="AC2487" t="s">
        <v>4308</v>
      </c>
      <c r="AD2487" t="s">
        <v>4308</v>
      </c>
      <c r="AE2487" t="s">
        <v>4308</v>
      </c>
      <c r="AF2487" t="s">
        <v>4308</v>
      </c>
      <c r="AG2487" t="s">
        <v>4308</v>
      </c>
      <c r="AH2487" s="115" t="s">
        <v>4308</v>
      </c>
    </row>
    <row r="2488" spans="1:35" hidden="1" x14ac:dyDescent="0.25">
      <c r="A2488" s="115">
        <v>324881</v>
      </c>
      <c r="B2488" s="115" t="s">
        <v>3511</v>
      </c>
      <c r="C2488" s="115" t="s">
        <v>271</v>
      </c>
      <c r="D2488" s="115" t="s">
        <v>2139</v>
      </c>
      <c r="E2488" s="115" t="s">
        <v>77</v>
      </c>
      <c r="F2488" s="237">
        <v>30873</v>
      </c>
      <c r="G2488" s="115" t="s">
        <v>2240</v>
      </c>
      <c r="H2488" s="115" t="s">
        <v>16</v>
      </c>
      <c r="I2488" t="s">
        <v>199</v>
      </c>
      <c r="J2488" s="115" t="s">
        <v>1226</v>
      </c>
      <c r="L2488" s="115" t="s">
        <v>47</v>
      </c>
      <c r="U2488"/>
      <c r="V2488">
        <v>0</v>
      </c>
      <c r="AH2488" s="115" t="s">
        <v>4308</v>
      </c>
    </row>
    <row r="2489" spans="1:35" hidden="1" x14ac:dyDescent="0.25">
      <c r="A2489">
        <v>324883</v>
      </c>
      <c r="B2489" t="s">
        <v>6833</v>
      </c>
      <c r="C2489" t="s">
        <v>5131</v>
      </c>
      <c r="D2489" t="s">
        <v>450</v>
      </c>
      <c r="E2489" t="s">
        <v>77</v>
      </c>
      <c r="F2489" s="126">
        <v>32396</v>
      </c>
      <c r="G2489" t="s">
        <v>18</v>
      </c>
      <c r="H2489" t="s">
        <v>16</v>
      </c>
      <c r="I2489" t="s">
        <v>136</v>
      </c>
      <c r="J2489" t="s">
        <v>1226</v>
      </c>
      <c r="K2489"/>
      <c r="L2489" t="s">
        <v>18</v>
      </c>
      <c r="M2489"/>
      <c r="N2489"/>
      <c r="O2489"/>
      <c r="P2489"/>
      <c r="Q2489"/>
      <c r="U2489"/>
      <c r="V2489" t="s">
        <v>4414</v>
      </c>
      <c r="W2489"/>
      <c r="X2489"/>
      <c r="Y2489"/>
      <c r="Z2489"/>
      <c r="AA2489"/>
      <c r="AB2489"/>
      <c r="AC2489"/>
      <c r="AD2489"/>
      <c r="AE2489"/>
      <c r="AF2489"/>
      <c r="AG2489"/>
      <c r="AH2489" s="115" t="s">
        <v>4308</v>
      </c>
    </row>
    <row r="2490" spans="1:35" ht="18" x14ac:dyDescent="0.25">
      <c r="A2490" s="235">
        <v>324889</v>
      </c>
      <c r="B2490" s="235" t="s">
        <v>6834</v>
      </c>
      <c r="C2490" s="235" t="s">
        <v>567</v>
      </c>
      <c r="D2490" s="235" t="s">
        <v>6431</v>
      </c>
      <c r="E2490"/>
      <c r="F2490" s="126"/>
      <c r="G2490" s="236"/>
      <c r="H2490"/>
      <c r="I2490" t="s">
        <v>107</v>
      </c>
      <c r="J2490" s="236"/>
      <c r="K2490"/>
      <c r="L2490"/>
      <c r="M2490"/>
      <c r="N2490"/>
      <c r="O2490"/>
      <c r="P2490"/>
      <c r="Q2490"/>
      <c r="U2490"/>
      <c r="V2490" t="s">
        <v>4335</v>
      </c>
      <c r="W2490" s="236"/>
      <c r="X2490"/>
      <c r="Y2490"/>
      <c r="Z2490"/>
      <c r="AA2490"/>
      <c r="AB2490"/>
      <c r="AC2490"/>
      <c r="AD2490"/>
      <c r="AE2490"/>
      <c r="AF2490"/>
      <c r="AG2490"/>
      <c r="AH2490" s="115" t="s">
        <v>4308</v>
      </c>
      <c r="AI2490" s="115" t="e">
        <f>VLOOKUP(A2490,'[2]دراسات قانونية'!$A$3:$E$600,1,0)</f>
        <v>#N/A</v>
      </c>
    </row>
    <row r="2491" spans="1:35" hidden="1" x14ac:dyDescent="0.25">
      <c r="A2491">
        <v>324890</v>
      </c>
      <c r="B2491" t="s">
        <v>6835</v>
      </c>
      <c r="C2491" t="s">
        <v>212</v>
      </c>
      <c r="D2491" t="s">
        <v>6836</v>
      </c>
      <c r="E2491" t="s">
        <v>76</v>
      </c>
      <c r="F2491" s="126">
        <v>29397</v>
      </c>
      <c r="G2491" t="s">
        <v>6837</v>
      </c>
      <c r="H2491" t="s">
        <v>16</v>
      </c>
      <c r="I2491" t="s">
        <v>136</v>
      </c>
      <c r="J2491" t="s">
        <v>1226</v>
      </c>
      <c r="K2491"/>
      <c r="L2491" t="s">
        <v>55</v>
      </c>
      <c r="M2491"/>
      <c r="N2491"/>
      <c r="O2491"/>
      <c r="P2491"/>
      <c r="Q2491"/>
      <c r="U2491"/>
      <c r="V2491" t="s">
        <v>16623</v>
      </c>
      <c r="W2491"/>
      <c r="X2491"/>
      <c r="Y2491"/>
      <c r="Z2491"/>
      <c r="AA2491"/>
      <c r="AB2491"/>
      <c r="AC2491"/>
      <c r="AD2491"/>
      <c r="AE2491"/>
      <c r="AF2491"/>
      <c r="AG2491"/>
    </row>
    <row r="2492" spans="1:35" ht="18" hidden="1" x14ac:dyDescent="0.25">
      <c r="A2492" s="235">
        <v>324891</v>
      </c>
      <c r="B2492" s="235" t="s">
        <v>6838</v>
      </c>
      <c r="C2492" s="235" t="s">
        <v>394</v>
      </c>
      <c r="D2492" s="235" t="s">
        <v>1242</v>
      </c>
      <c r="E2492"/>
      <c r="F2492" s="126"/>
      <c r="G2492" s="236"/>
      <c r="H2492"/>
      <c r="I2492" t="s">
        <v>129</v>
      </c>
      <c r="J2492" s="236"/>
      <c r="K2492"/>
      <c r="L2492"/>
      <c r="M2492"/>
      <c r="N2492"/>
      <c r="O2492"/>
      <c r="P2492"/>
      <c r="Q2492"/>
      <c r="U2492"/>
      <c r="V2492" t="s">
        <v>4335</v>
      </c>
      <c r="W2492" s="236"/>
      <c r="X2492"/>
      <c r="Y2492"/>
      <c r="Z2492"/>
      <c r="AA2492"/>
      <c r="AB2492"/>
      <c r="AC2492"/>
      <c r="AD2492"/>
      <c r="AE2492"/>
      <c r="AF2492"/>
      <c r="AG2492"/>
      <c r="AH2492" s="115" t="s">
        <v>4308</v>
      </c>
    </row>
    <row r="2493" spans="1:35" ht="18" hidden="1" x14ac:dyDescent="0.25">
      <c r="A2493" s="235">
        <v>324896</v>
      </c>
      <c r="B2493" s="235" t="s">
        <v>6839</v>
      </c>
      <c r="C2493" s="235" t="s">
        <v>379</v>
      </c>
      <c r="D2493" s="235" t="s">
        <v>612</v>
      </c>
      <c r="E2493"/>
      <c r="F2493" s="126"/>
      <c r="G2493" s="236"/>
      <c r="H2493"/>
      <c r="I2493" t="s">
        <v>129</v>
      </c>
      <c r="J2493" s="236"/>
      <c r="K2493"/>
      <c r="L2493"/>
      <c r="M2493"/>
      <c r="N2493"/>
      <c r="O2493"/>
      <c r="P2493"/>
      <c r="Q2493"/>
      <c r="U2493"/>
      <c r="V2493" t="s">
        <v>4334</v>
      </c>
      <c r="W2493" s="236"/>
      <c r="X2493"/>
      <c r="Y2493"/>
      <c r="Z2493"/>
      <c r="AA2493"/>
      <c r="AB2493"/>
      <c r="AC2493"/>
      <c r="AD2493"/>
      <c r="AE2493"/>
      <c r="AF2493"/>
      <c r="AG2493"/>
      <c r="AH2493" s="115" t="s">
        <v>4308</v>
      </c>
    </row>
    <row r="2494" spans="1:35" ht="18" hidden="1" x14ac:dyDescent="0.25">
      <c r="A2494" s="235">
        <v>324899</v>
      </c>
      <c r="B2494" s="235" t="s">
        <v>6840</v>
      </c>
      <c r="C2494" s="235" t="s">
        <v>379</v>
      </c>
      <c r="D2494" s="235" t="s">
        <v>1242</v>
      </c>
      <c r="E2494"/>
      <c r="F2494" s="126"/>
      <c r="G2494" s="236"/>
      <c r="H2494"/>
      <c r="I2494" t="s">
        <v>136</v>
      </c>
      <c r="J2494" s="236"/>
      <c r="K2494"/>
      <c r="L2494"/>
      <c r="M2494"/>
      <c r="N2494"/>
      <c r="O2494"/>
      <c r="P2494"/>
      <c r="Q2494"/>
      <c r="U2494"/>
      <c r="V2494" t="s">
        <v>4334</v>
      </c>
      <c r="W2494" s="236"/>
      <c r="X2494"/>
      <c r="Y2494"/>
      <c r="Z2494"/>
      <c r="AA2494"/>
      <c r="AB2494"/>
      <c r="AC2494"/>
      <c r="AD2494"/>
      <c r="AE2494"/>
      <c r="AF2494"/>
      <c r="AG2494"/>
      <c r="AH2494" s="115" t="s">
        <v>4308</v>
      </c>
    </row>
    <row r="2495" spans="1:35" hidden="1" x14ac:dyDescent="0.25">
      <c r="A2495">
        <v>324900</v>
      </c>
      <c r="B2495" t="s">
        <v>6841</v>
      </c>
      <c r="C2495" t="s">
        <v>335</v>
      </c>
      <c r="D2495" t="s">
        <v>555</v>
      </c>
      <c r="E2495"/>
      <c r="F2495" s="126"/>
      <c r="G2495"/>
      <c r="H2495"/>
      <c r="I2495" t="s">
        <v>129</v>
      </c>
      <c r="J2495"/>
      <c r="K2495"/>
      <c r="L2495"/>
      <c r="M2495"/>
      <c r="N2495"/>
      <c r="O2495"/>
      <c r="P2495"/>
      <c r="Q2495"/>
      <c r="U2495"/>
      <c r="V2495" t="s">
        <v>4334</v>
      </c>
      <c r="W2495"/>
      <c r="X2495"/>
      <c r="Y2495"/>
      <c r="Z2495"/>
      <c r="AA2495"/>
      <c r="AB2495"/>
      <c r="AC2495"/>
      <c r="AD2495"/>
      <c r="AE2495"/>
      <c r="AF2495"/>
      <c r="AG2495" t="s">
        <v>4308</v>
      </c>
      <c r="AH2495" s="115" t="s">
        <v>4308</v>
      </c>
    </row>
    <row r="2496" spans="1:35" hidden="1" x14ac:dyDescent="0.25">
      <c r="A2496">
        <v>324906</v>
      </c>
      <c r="B2496" t="s">
        <v>6842</v>
      </c>
      <c r="C2496" t="s">
        <v>364</v>
      </c>
      <c r="D2496" t="s">
        <v>6843</v>
      </c>
      <c r="E2496" t="s">
        <v>77</v>
      </c>
      <c r="F2496" s="126">
        <v>34519</v>
      </c>
      <c r="G2496" t="s">
        <v>70</v>
      </c>
      <c r="H2496" t="s">
        <v>16</v>
      </c>
      <c r="I2496" t="s">
        <v>136</v>
      </c>
      <c r="J2496" t="s">
        <v>1226</v>
      </c>
      <c r="K2496"/>
      <c r="L2496" t="s">
        <v>30</v>
      </c>
      <c r="M2496"/>
      <c r="N2496"/>
      <c r="O2496"/>
      <c r="P2496"/>
      <c r="Q2496"/>
      <c r="U2496"/>
      <c r="V2496" t="s">
        <v>4334</v>
      </c>
      <c r="W2496"/>
      <c r="X2496"/>
      <c r="Y2496"/>
      <c r="Z2496"/>
      <c r="AA2496"/>
      <c r="AB2496"/>
      <c r="AC2496"/>
      <c r="AD2496"/>
      <c r="AE2496"/>
      <c r="AF2496"/>
      <c r="AG2496"/>
      <c r="AH2496" s="115" t="s">
        <v>4308</v>
      </c>
    </row>
    <row r="2497" spans="1:35" ht="18" hidden="1" x14ac:dyDescent="0.25">
      <c r="A2497" s="235">
        <v>324912</v>
      </c>
      <c r="B2497" s="235" t="s">
        <v>6844</v>
      </c>
      <c r="C2497" s="235" t="s">
        <v>295</v>
      </c>
      <c r="D2497" s="235" t="s">
        <v>6845</v>
      </c>
      <c r="E2497"/>
      <c r="F2497" s="126"/>
      <c r="G2497" s="236"/>
      <c r="H2497"/>
      <c r="I2497" t="s">
        <v>129</v>
      </c>
      <c r="J2497" s="236"/>
      <c r="K2497"/>
      <c r="L2497"/>
      <c r="M2497"/>
      <c r="N2497"/>
      <c r="O2497"/>
      <c r="P2497"/>
      <c r="Q2497"/>
      <c r="U2497"/>
      <c r="V2497" t="s">
        <v>4335</v>
      </c>
      <c r="W2497" s="236"/>
      <c r="X2497"/>
      <c r="Y2497"/>
      <c r="Z2497"/>
      <c r="AA2497"/>
      <c r="AB2497"/>
      <c r="AC2497"/>
      <c r="AD2497"/>
      <c r="AE2497"/>
      <c r="AF2497"/>
      <c r="AG2497"/>
      <c r="AH2497" s="115" t="s">
        <v>4308</v>
      </c>
    </row>
    <row r="2498" spans="1:35" ht="18" hidden="1" x14ac:dyDescent="0.25">
      <c r="A2498" s="235">
        <v>324925</v>
      </c>
      <c r="B2498" s="235" t="s">
        <v>6846</v>
      </c>
      <c r="C2498" s="235" t="s">
        <v>503</v>
      </c>
      <c r="D2498" s="235" t="s">
        <v>971</v>
      </c>
      <c r="E2498"/>
      <c r="F2498" s="126"/>
      <c r="G2498" s="236"/>
      <c r="H2498"/>
      <c r="I2498" t="s">
        <v>129</v>
      </c>
      <c r="J2498" s="236"/>
      <c r="K2498"/>
      <c r="L2498"/>
      <c r="M2498"/>
      <c r="N2498"/>
      <c r="O2498"/>
      <c r="P2498"/>
      <c r="Q2498"/>
      <c r="U2498"/>
      <c r="V2498" t="s">
        <v>4335</v>
      </c>
      <c r="W2498" s="236"/>
      <c r="X2498"/>
      <c r="Y2498"/>
      <c r="Z2498"/>
      <c r="AA2498"/>
      <c r="AB2498"/>
      <c r="AC2498"/>
      <c r="AD2498"/>
      <c r="AE2498"/>
      <c r="AF2498"/>
      <c r="AG2498"/>
      <c r="AH2498" s="115" t="s">
        <v>4308</v>
      </c>
    </row>
    <row r="2499" spans="1:35" ht="18" hidden="1" x14ac:dyDescent="0.25">
      <c r="A2499" s="235">
        <v>324926</v>
      </c>
      <c r="B2499" s="235" t="s">
        <v>6847</v>
      </c>
      <c r="C2499" s="235" t="s">
        <v>388</v>
      </c>
      <c r="D2499" s="235" t="s">
        <v>1242</v>
      </c>
      <c r="E2499"/>
      <c r="F2499" s="126"/>
      <c r="G2499" s="236"/>
      <c r="H2499"/>
      <c r="I2499" t="s">
        <v>199</v>
      </c>
      <c r="J2499" s="236"/>
      <c r="K2499"/>
      <c r="L2499"/>
      <c r="M2499"/>
      <c r="N2499"/>
      <c r="O2499"/>
      <c r="P2499"/>
      <c r="Q2499"/>
      <c r="U2499"/>
      <c r="V2499" t="s">
        <v>4336</v>
      </c>
      <c r="W2499" s="236"/>
      <c r="X2499"/>
      <c r="Y2499"/>
      <c r="Z2499"/>
      <c r="AA2499"/>
      <c r="AB2499"/>
      <c r="AC2499"/>
      <c r="AD2499"/>
      <c r="AE2499"/>
      <c r="AF2499"/>
      <c r="AG2499"/>
      <c r="AH2499" s="115" t="s">
        <v>4308</v>
      </c>
    </row>
    <row r="2500" spans="1:35" hidden="1" x14ac:dyDescent="0.25">
      <c r="A2500" s="115">
        <v>324927</v>
      </c>
      <c r="B2500" s="115" t="s">
        <v>1793</v>
      </c>
      <c r="C2500" s="115" t="s">
        <v>1794</v>
      </c>
      <c r="D2500" s="115" t="s">
        <v>795</v>
      </c>
      <c r="E2500" s="115" t="s">
        <v>77</v>
      </c>
      <c r="F2500" s="237">
        <v>35442</v>
      </c>
      <c r="G2500" s="115" t="s">
        <v>18</v>
      </c>
      <c r="H2500" s="115" t="s">
        <v>16</v>
      </c>
      <c r="I2500" t="s">
        <v>199</v>
      </c>
      <c r="J2500" s="115" t="s">
        <v>15</v>
      </c>
      <c r="L2500" s="115" t="s">
        <v>18</v>
      </c>
      <c r="U2500"/>
      <c r="V2500" t="s">
        <v>4336</v>
      </c>
    </row>
    <row r="2501" spans="1:35" ht="18" x14ac:dyDescent="0.25">
      <c r="A2501" s="235">
        <v>324928</v>
      </c>
      <c r="B2501" s="235" t="s">
        <v>6848</v>
      </c>
      <c r="C2501" s="235" t="s">
        <v>6849</v>
      </c>
      <c r="D2501" s="235" t="s">
        <v>222</v>
      </c>
      <c r="E2501"/>
      <c r="F2501" s="126"/>
      <c r="G2501" s="236"/>
      <c r="H2501"/>
      <c r="I2501" t="s">
        <v>107</v>
      </c>
      <c r="J2501" s="236"/>
      <c r="K2501"/>
      <c r="L2501"/>
      <c r="M2501"/>
      <c r="N2501"/>
      <c r="O2501"/>
      <c r="P2501"/>
      <c r="Q2501"/>
      <c r="U2501"/>
      <c r="V2501" t="s">
        <v>4334</v>
      </c>
      <c r="W2501" s="236"/>
      <c r="X2501"/>
      <c r="Y2501"/>
      <c r="Z2501"/>
      <c r="AA2501"/>
      <c r="AB2501"/>
      <c r="AC2501"/>
      <c r="AD2501"/>
      <c r="AE2501"/>
      <c r="AF2501"/>
      <c r="AG2501"/>
      <c r="AH2501" s="115" t="s">
        <v>4308</v>
      </c>
      <c r="AI2501" s="115" t="e">
        <f>VLOOKUP(A2501,'[2]دراسات قانونية'!$A$3:$E$600,1,0)</f>
        <v>#N/A</v>
      </c>
    </row>
    <row r="2502" spans="1:35" hidden="1" x14ac:dyDescent="0.25">
      <c r="A2502">
        <v>324929</v>
      </c>
      <c r="B2502" t="s">
        <v>6850</v>
      </c>
      <c r="C2502" t="s">
        <v>212</v>
      </c>
      <c r="D2502" t="s">
        <v>1242</v>
      </c>
      <c r="E2502" t="s">
        <v>77</v>
      </c>
      <c r="F2502" s="126"/>
      <c r="G2502"/>
      <c r="H2502" t="s">
        <v>16</v>
      </c>
      <c r="I2502" t="s">
        <v>136</v>
      </c>
      <c r="J2502"/>
      <c r="K2502"/>
      <c r="L2502"/>
      <c r="M2502"/>
      <c r="N2502"/>
      <c r="O2502"/>
      <c r="P2502"/>
      <c r="Q2502"/>
      <c r="U2502"/>
      <c r="V2502" t="s">
        <v>4329</v>
      </c>
      <c r="W2502"/>
      <c r="X2502"/>
      <c r="Y2502"/>
      <c r="Z2502"/>
      <c r="AA2502" t="s">
        <v>4308</v>
      </c>
      <c r="AB2502" t="s">
        <v>4308</v>
      </c>
      <c r="AC2502" t="s">
        <v>4308</v>
      </c>
      <c r="AD2502" t="s">
        <v>4308</v>
      </c>
      <c r="AE2502" t="s">
        <v>4308</v>
      </c>
      <c r="AF2502" t="s">
        <v>4308</v>
      </c>
      <c r="AG2502" t="s">
        <v>4308</v>
      </c>
      <c r="AH2502" s="115" t="s">
        <v>4308</v>
      </c>
    </row>
    <row r="2503" spans="1:35" ht="18" hidden="1" x14ac:dyDescent="0.25">
      <c r="A2503" s="235">
        <v>324931</v>
      </c>
      <c r="B2503" s="235" t="s">
        <v>6851</v>
      </c>
      <c r="C2503" s="235" t="s">
        <v>212</v>
      </c>
      <c r="D2503" s="235" t="s">
        <v>1242</v>
      </c>
      <c r="E2503"/>
      <c r="F2503" s="126"/>
      <c r="G2503" s="236"/>
      <c r="H2503"/>
      <c r="I2503" t="s">
        <v>199</v>
      </c>
      <c r="J2503" s="236"/>
      <c r="K2503"/>
      <c r="L2503"/>
      <c r="M2503"/>
      <c r="N2503"/>
      <c r="O2503"/>
      <c r="P2503"/>
      <c r="Q2503"/>
      <c r="U2503"/>
      <c r="V2503">
        <v>0</v>
      </c>
      <c r="W2503" s="236"/>
      <c r="X2503"/>
      <c r="Y2503"/>
      <c r="Z2503"/>
      <c r="AA2503"/>
      <c r="AB2503"/>
      <c r="AC2503"/>
      <c r="AD2503"/>
      <c r="AE2503"/>
      <c r="AF2503"/>
      <c r="AG2503"/>
      <c r="AH2503" s="115" t="s">
        <v>4308</v>
      </c>
    </row>
    <row r="2504" spans="1:35" hidden="1" x14ac:dyDescent="0.25">
      <c r="A2504">
        <v>324935</v>
      </c>
      <c r="B2504" t="s">
        <v>6852</v>
      </c>
      <c r="C2504" t="s">
        <v>295</v>
      </c>
      <c r="D2504" t="s">
        <v>1242</v>
      </c>
      <c r="E2504" t="s">
        <v>77</v>
      </c>
      <c r="F2504" s="126"/>
      <c r="G2504"/>
      <c r="H2504" t="s">
        <v>16</v>
      </c>
      <c r="I2504" t="s">
        <v>136</v>
      </c>
      <c r="J2504"/>
      <c r="K2504"/>
      <c r="L2504"/>
      <c r="M2504"/>
      <c r="N2504"/>
      <c r="O2504"/>
      <c r="P2504"/>
      <c r="Q2504"/>
      <c r="U2504"/>
      <c r="V2504" t="s">
        <v>4334</v>
      </c>
      <c r="W2504"/>
      <c r="X2504"/>
      <c r="Y2504"/>
      <c r="Z2504"/>
      <c r="AA2504"/>
      <c r="AB2504"/>
      <c r="AC2504"/>
      <c r="AD2504" t="s">
        <v>4308</v>
      </c>
      <c r="AE2504" t="s">
        <v>4308</v>
      </c>
      <c r="AF2504" t="s">
        <v>4308</v>
      </c>
      <c r="AG2504" t="s">
        <v>4308</v>
      </c>
      <c r="AH2504" s="115" t="s">
        <v>4308</v>
      </c>
    </row>
    <row r="2505" spans="1:35" ht="18" hidden="1" x14ac:dyDescent="0.25">
      <c r="A2505" s="235">
        <v>324938</v>
      </c>
      <c r="B2505" s="235" t="s">
        <v>6853</v>
      </c>
      <c r="C2505" s="235" t="s">
        <v>525</v>
      </c>
      <c r="D2505" s="235" t="s">
        <v>1242</v>
      </c>
      <c r="E2505"/>
      <c r="F2505" s="126"/>
      <c r="G2505" s="236"/>
      <c r="H2505"/>
      <c r="I2505" t="s">
        <v>199</v>
      </c>
      <c r="J2505" s="236"/>
      <c r="K2505"/>
      <c r="L2505"/>
      <c r="M2505"/>
      <c r="N2505"/>
      <c r="O2505"/>
      <c r="P2505"/>
      <c r="Q2505"/>
      <c r="U2505"/>
      <c r="V2505" t="s">
        <v>4337</v>
      </c>
      <c r="W2505" s="236"/>
      <c r="X2505"/>
      <c r="Y2505"/>
      <c r="Z2505"/>
      <c r="AA2505"/>
      <c r="AB2505"/>
      <c r="AC2505"/>
      <c r="AD2505"/>
      <c r="AE2505"/>
      <c r="AF2505"/>
      <c r="AG2505"/>
      <c r="AH2505" s="115" t="s">
        <v>4308</v>
      </c>
    </row>
    <row r="2506" spans="1:35" ht="18" hidden="1" x14ac:dyDescent="0.25">
      <c r="A2506" s="235">
        <v>324944</v>
      </c>
      <c r="B2506" s="235" t="s">
        <v>6854</v>
      </c>
      <c r="C2506" s="235" t="s">
        <v>6855</v>
      </c>
      <c r="D2506" s="235" t="s">
        <v>390</v>
      </c>
      <c r="E2506"/>
      <c r="F2506" s="126"/>
      <c r="G2506" s="236"/>
      <c r="H2506"/>
      <c r="I2506" t="s">
        <v>199</v>
      </c>
      <c r="J2506" s="236"/>
      <c r="K2506"/>
      <c r="L2506"/>
      <c r="M2506"/>
      <c r="N2506"/>
      <c r="O2506"/>
      <c r="P2506"/>
      <c r="Q2506"/>
      <c r="U2506"/>
      <c r="V2506">
        <v>0</v>
      </c>
      <c r="W2506" s="236"/>
      <c r="X2506"/>
      <c r="Y2506"/>
      <c r="Z2506"/>
      <c r="AA2506"/>
      <c r="AB2506"/>
      <c r="AC2506"/>
      <c r="AD2506"/>
      <c r="AE2506"/>
      <c r="AF2506"/>
      <c r="AG2506"/>
      <c r="AH2506" s="115" t="s">
        <v>4308</v>
      </c>
    </row>
    <row r="2507" spans="1:35" ht="18" hidden="1" x14ac:dyDescent="0.25">
      <c r="A2507" s="235">
        <v>324946</v>
      </c>
      <c r="B2507" s="235" t="s">
        <v>6856</v>
      </c>
      <c r="C2507" s="235" t="s">
        <v>345</v>
      </c>
      <c r="D2507" s="235" t="s">
        <v>1242</v>
      </c>
      <c r="E2507"/>
      <c r="F2507" s="126"/>
      <c r="G2507" s="236"/>
      <c r="H2507"/>
      <c r="I2507" t="s">
        <v>129</v>
      </c>
      <c r="J2507" s="236"/>
      <c r="K2507"/>
      <c r="L2507"/>
      <c r="M2507"/>
      <c r="N2507"/>
      <c r="O2507"/>
      <c r="P2507"/>
      <c r="Q2507"/>
      <c r="U2507"/>
      <c r="V2507" t="s">
        <v>4337</v>
      </c>
      <c r="W2507" s="236"/>
      <c r="X2507"/>
      <c r="Y2507"/>
      <c r="Z2507"/>
      <c r="AA2507"/>
      <c r="AB2507"/>
      <c r="AC2507"/>
      <c r="AD2507"/>
      <c r="AE2507"/>
      <c r="AF2507"/>
      <c r="AG2507"/>
      <c r="AH2507" s="115" t="s">
        <v>4308</v>
      </c>
    </row>
    <row r="2508" spans="1:35" hidden="1" x14ac:dyDescent="0.25">
      <c r="A2508">
        <v>324949</v>
      </c>
      <c r="B2508" t="s">
        <v>6857</v>
      </c>
      <c r="C2508" t="s">
        <v>520</v>
      </c>
      <c r="D2508" t="s">
        <v>6827</v>
      </c>
      <c r="E2508" t="s">
        <v>77</v>
      </c>
      <c r="F2508" s="126"/>
      <c r="G2508"/>
      <c r="H2508" t="s">
        <v>16</v>
      </c>
      <c r="I2508" t="s">
        <v>129</v>
      </c>
      <c r="J2508"/>
      <c r="K2508"/>
      <c r="L2508"/>
      <c r="M2508"/>
      <c r="N2508"/>
      <c r="O2508"/>
      <c r="P2508"/>
      <c r="Q2508"/>
      <c r="U2508"/>
      <c r="V2508" t="s">
        <v>4336</v>
      </c>
      <c r="W2508" t="s">
        <v>4308</v>
      </c>
      <c r="X2508" t="s">
        <v>4308</v>
      </c>
      <c r="Y2508"/>
      <c r="Z2508" t="s">
        <v>4308</v>
      </c>
      <c r="AA2508" t="s">
        <v>4308</v>
      </c>
      <c r="AB2508" t="s">
        <v>4308</v>
      </c>
      <c r="AC2508" t="s">
        <v>4308</v>
      </c>
      <c r="AD2508" t="s">
        <v>4308</v>
      </c>
      <c r="AE2508" t="s">
        <v>4308</v>
      </c>
      <c r="AF2508" t="s">
        <v>4308</v>
      </c>
      <c r="AG2508" t="s">
        <v>4308</v>
      </c>
      <c r="AH2508" s="115" t="s">
        <v>4308</v>
      </c>
    </row>
    <row r="2509" spans="1:35" hidden="1" x14ac:dyDescent="0.25">
      <c r="A2509" s="115">
        <v>324953</v>
      </c>
      <c r="B2509" s="115" t="s">
        <v>3512</v>
      </c>
      <c r="C2509" s="115" t="s">
        <v>3513</v>
      </c>
      <c r="D2509" s="115" t="s">
        <v>3514</v>
      </c>
      <c r="E2509" s="115" t="s">
        <v>77</v>
      </c>
      <c r="F2509" s="237">
        <v>35385</v>
      </c>
      <c r="G2509" s="115" t="s">
        <v>3515</v>
      </c>
      <c r="H2509" s="115" t="s">
        <v>16</v>
      </c>
      <c r="I2509" t="s">
        <v>199</v>
      </c>
      <c r="J2509" s="115" t="s">
        <v>1226</v>
      </c>
      <c r="L2509" s="115" t="s">
        <v>37</v>
      </c>
      <c r="U2509"/>
      <c r="V2509">
        <v>0</v>
      </c>
    </row>
    <row r="2510" spans="1:35" hidden="1" x14ac:dyDescent="0.25">
      <c r="A2510" s="115">
        <v>324954</v>
      </c>
      <c r="B2510" s="115" t="s">
        <v>2594</v>
      </c>
      <c r="C2510" s="115" t="s">
        <v>527</v>
      </c>
      <c r="D2510" s="115" t="s">
        <v>485</v>
      </c>
      <c r="E2510" s="115" t="s">
        <v>77</v>
      </c>
      <c r="F2510" s="237">
        <v>35431</v>
      </c>
      <c r="G2510" s="115" t="s">
        <v>40</v>
      </c>
      <c r="H2510" s="115" t="s">
        <v>16</v>
      </c>
      <c r="I2510" t="s">
        <v>199</v>
      </c>
      <c r="J2510" s="115" t="s">
        <v>1226</v>
      </c>
      <c r="L2510" s="115" t="s">
        <v>40</v>
      </c>
      <c r="U2510"/>
      <c r="V2510" t="s">
        <v>16623</v>
      </c>
    </row>
    <row r="2511" spans="1:35" hidden="1" x14ac:dyDescent="0.25">
      <c r="A2511" s="115">
        <v>324958</v>
      </c>
      <c r="B2511" s="115" t="s">
        <v>2110</v>
      </c>
      <c r="C2511" s="115" t="s">
        <v>250</v>
      </c>
      <c r="D2511" s="115" t="s">
        <v>2111</v>
      </c>
      <c r="E2511" s="115" t="s">
        <v>77</v>
      </c>
      <c r="F2511" s="237">
        <v>35319</v>
      </c>
      <c r="G2511" s="115" t="s">
        <v>211</v>
      </c>
      <c r="H2511" s="115" t="s">
        <v>16</v>
      </c>
      <c r="I2511" t="s">
        <v>199</v>
      </c>
      <c r="J2511" s="115" t="s">
        <v>1226</v>
      </c>
      <c r="L2511" s="115" t="s">
        <v>30</v>
      </c>
      <c r="U2511"/>
      <c r="V2511" t="s">
        <v>4334</v>
      </c>
      <c r="AH2511" s="115" t="s">
        <v>4308</v>
      </c>
    </row>
    <row r="2512" spans="1:35" ht="18" hidden="1" x14ac:dyDescent="0.25">
      <c r="A2512" s="235">
        <v>324959</v>
      </c>
      <c r="B2512" s="235" t="s">
        <v>6858</v>
      </c>
      <c r="C2512" s="235" t="s">
        <v>361</v>
      </c>
      <c r="D2512" s="235" t="s">
        <v>6859</v>
      </c>
      <c r="E2512"/>
      <c r="F2512" s="126"/>
      <c r="G2512" s="236"/>
      <c r="H2512"/>
      <c r="I2512" t="s">
        <v>129</v>
      </c>
      <c r="J2512" s="236"/>
      <c r="K2512"/>
      <c r="L2512"/>
      <c r="M2512"/>
      <c r="N2512"/>
      <c r="O2512"/>
      <c r="P2512"/>
      <c r="Q2512"/>
      <c r="U2512"/>
      <c r="V2512" t="s">
        <v>4335</v>
      </c>
      <c r="W2512" s="236"/>
      <c r="X2512"/>
      <c r="Y2512"/>
      <c r="Z2512"/>
      <c r="AA2512"/>
      <c r="AB2512"/>
      <c r="AC2512"/>
      <c r="AD2512"/>
      <c r="AE2512"/>
      <c r="AF2512"/>
      <c r="AG2512"/>
      <c r="AH2512" s="115" t="s">
        <v>4308</v>
      </c>
    </row>
    <row r="2513" spans="1:35" hidden="1" x14ac:dyDescent="0.25">
      <c r="A2513" s="115">
        <v>324966</v>
      </c>
      <c r="B2513" s="115" t="s">
        <v>883</v>
      </c>
      <c r="C2513" s="115" t="s">
        <v>332</v>
      </c>
      <c r="D2513" s="115" t="s">
        <v>281</v>
      </c>
      <c r="E2513" s="115" t="s">
        <v>77</v>
      </c>
      <c r="F2513" s="237">
        <v>34796</v>
      </c>
      <c r="G2513" s="115" t="s">
        <v>211</v>
      </c>
      <c r="H2513" s="115" t="s">
        <v>16</v>
      </c>
      <c r="I2513" t="s">
        <v>199</v>
      </c>
      <c r="J2513" s="115" t="s">
        <v>1226</v>
      </c>
      <c r="L2513" s="115" t="s">
        <v>37</v>
      </c>
      <c r="R2513" s="115">
        <v>9386</v>
      </c>
      <c r="S2513" s="115">
        <v>45722</v>
      </c>
      <c r="T2513" s="115">
        <v>50000</v>
      </c>
      <c r="U2513"/>
      <c r="V2513">
        <v>0</v>
      </c>
    </row>
    <row r="2514" spans="1:35" ht="18" hidden="1" x14ac:dyDescent="0.25">
      <c r="A2514" s="235">
        <v>324973</v>
      </c>
      <c r="B2514" s="235" t="s">
        <v>6860</v>
      </c>
      <c r="C2514" s="235" t="s">
        <v>271</v>
      </c>
      <c r="D2514" s="235" t="s">
        <v>500</v>
      </c>
      <c r="E2514"/>
      <c r="F2514" s="126"/>
      <c r="G2514" s="236"/>
      <c r="H2514"/>
      <c r="I2514" t="s">
        <v>129</v>
      </c>
      <c r="J2514" s="236"/>
      <c r="K2514"/>
      <c r="L2514"/>
      <c r="M2514"/>
      <c r="N2514"/>
      <c r="O2514"/>
      <c r="P2514"/>
      <c r="Q2514"/>
      <c r="U2514"/>
      <c r="V2514" t="s">
        <v>4337</v>
      </c>
      <c r="W2514" s="236"/>
      <c r="X2514"/>
      <c r="Y2514"/>
      <c r="Z2514"/>
      <c r="AA2514"/>
      <c r="AB2514"/>
      <c r="AC2514"/>
      <c r="AD2514"/>
      <c r="AE2514"/>
      <c r="AF2514"/>
      <c r="AG2514"/>
      <c r="AH2514" s="115" t="s">
        <v>4308</v>
      </c>
    </row>
    <row r="2515" spans="1:35" hidden="1" x14ac:dyDescent="0.25">
      <c r="A2515" s="115">
        <v>324982</v>
      </c>
      <c r="B2515" s="115" t="s">
        <v>1617</v>
      </c>
      <c r="C2515" s="115" t="s">
        <v>231</v>
      </c>
      <c r="D2515" s="115" t="s">
        <v>1618</v>
      </c>
      <c r="E2515" s="115" t="s">
        <v>76</v>
      </c>
      <c r="F2515" s="237">
        <v>33971</v>
      </c>
      <c r="G2515" s="115" t="s">
        <v>18</v>
      </c>
      <c r="H2515" s="115" t="s">
        <v>16</v>
      </c>
      <c r="I2515" t="s">
        <v>199</v>
      </c>
      <c r="J2515" s="115" t="s">
        <v>1226</v>
      </c>
      <c r="L2515" s="115" t="s">
        <v>18</v>
      </c>
      <c r="U2515"/>
      <c r="V2515" t="s">
        <v>4337</v>
      </c>
    </row>
    <row r="2516" spans="1:35" ht="18" hidden="1" x14ac:dyDescent="0.25">
      <c r="A2516" s="235">
        <v>324983</v>
      </c>
      <c r="B2516" s="235" t="s">
        <v>6861</v>
      </c>
      <c r="C2516" s="235" t="s">
        <v>244</v>
      </c>
      <c r="D2516" s="235" t="s">
        <v>6862</v>
      </c>
      <c r="E2516"/>
      <c r="F2516" s="126"/>
      <c r="G2516" s="236"/>
      <c r="H2516"/>
      <c r="I2516" t="s">
        <v>199</v>
      </c>
      <c r="J2516" s="236"/>
      <c r="K2516"/>
      <c r="L2516"/>
      <c r="M2516"/>
      <c r="N2516"/>
      <c r="O2516"/>
      <c r="P2516"/>
      <c r="Q2516"/>
      <c r="U2516"/>
      <c r="V2516" t="s">
        <v>16623</v>
      </c>
      <c r="W2516" s="236"/>
      <c r="X2516"/>
      <c r="Y2516"/>
      <c r="Z2516"/>
      <c r="AA2516"/>
      <c r="AB2516"/>
      <c r="AC2516"/>
      <c r="AD2516"/>
      <c r="AE2516"/>
      <c r="AF2516"/>
      <c r="AG2516"/>
      <c r="AH2516" s="115" t="s">
        <v>4308</v>
      </c>
    </row>
    <row r="2517" spans="1:35" ht="18" hidden="1" x14ac:dyDescent="0.25">
      <c r="A2517" s="235">
        <v>324985</v>
      </c>
      <c r="B2517" s="235" t="s">
        <v>6863</v>
      </c>
      <c r="C2517" s="235" t="s">
        <v>329</v>
      </c>
      <c r="D2517" s="235" t="s">
        <v>1242</v>
      </c>
      <c r="E2517"/>
      <c r="F2517" s="126"/>
      <c r="G2517" s="236"/>
      <c r="H2517"/>
      <c r="I2517" t="s">
        <v>199</v>
      </c>
      <c r="J2517" s="236"/>
      <c r="K2517"/>
      <c r="L2517"/>
      <c r="M2517"/>
      <c r="N2517"/>
      <c r="O2517"/>
      <c r="P2517"/>
      <c r="Q2517"/>
      <c r="U2517"/>
      <c r="V2517">
        <v>0</v>
      </c>
      <c r="W2517" s="236"/>
      <c r="X2517"/>
      <c r="Y2517"/>
      <c r="Z2517"/>
      <c r="AA2517"/>
      <c r="AB2517"/>
      <c r="AC2517"/>
      <c r="AD2517"/>
      <c r="AE2517"/>
      <c r="AF2517"/>
      <c r="AG2517"/>
      <c r="AH2517" s="115" t="s">
        <v>4308</v>
      </c>
    </row>
    <row r="2518" spans="1:35" hidden="1" x14ac:dyDescent="0.25">
      <c r="A2518">
        <v>324992</v>
      </c>
      <c r="B2518" t="s">
        <v>6864</v>
      </c>
      <c r="C2518" t="s">
        <v>227</v>
      </c>
      <c r="D2518" t="s">
        <v>783</v>
      </c>
      <c r="E2518" t="s">
        <v>77</v>
      </c>
      <c r="F2518" s="126"/>
      <c r="G2518"/>
      <c r="H2518" t="s">
        <v>16</v>
      </c>
      <c r="I2518" t="s">
        <v>129</v>
      </c>
      <c r="J2518"/>
      <c r="K2518"/>
      <c r="L2518"/>
      <c r="M2518"/>
      <c r="N2518"/>
      <c r="O2518"/>
      <c r="P2518"/>
      <c r="Q2518"/>
      <c r="U2518"/>
      <c r="V2518" t="s">
        <v>4414</v>
      </c>
      <c r="W2518"/>
      <c r="X2518"/>
      <c r="Y2518"/>
      <c r="Z2518"/>
      <c r="AA2518" t="s">
        <v>4308</v>
      </c>
      <c r="AB2518" t="s">
        <v>4308</v>
      </c>
      <c r="AC2518" t="s">
        <v>4308</v>
      </c>
      <c r="AD2518" t="s">
        <v>4308</v>
      </c>
      <c r="AE2518" t="s">
        <v>4308</v>
      </c>
      <c r="AF2518" t="s">
        <v>4308</v>
      </c>
      <c r="AG2518" t="s">
        <v>4308</v>
      </c>
      <c r="AH2518" s="115" t="s">
        <v>4308</v>
      </c>
    </row>
    <row r="2519" spans="1:35" hidden="1" x14ac:dyDescent="0.25">
      <c r="A2519">
        <v>324998</v>
      </c>
      <c r="B2519" t="s">
        <v>6865</v>
      </c>
      <c r="C2519" t="s">
        <v>640</v>
      </c>
      <c r="D2519" t="s">
        <v>6866</v>
      </c>
      <c r="E2519" t="s">
        <v>76</v>
      </c>
      <c r="F2519" s="126">
        <v>32903</v>
      </c>
      <c r="G2519" t="s">
        <v>58</v>
      </c>
      <c r="H2519" t="s">
        <v>16</v>
      </c>
      <c r="I2519" t="s">
        <v>201</v>
      </c>
      <c r="J2519" t="s">
        <v>15</v>
      </c>
      <c r="K2519"/>
      <c r="L2519" t="s">
        <v>18</v>
      </c>
      <c r="M2519"/>
      <c r="N2519"/>
      <c r="O2519"/>
      <c r="P2519"/>
      <c r="Q2519"/>
      <c r="U2519"/>
      <c r="V2519" t="s">
        <v>4334</v>
      </c>
      <c r="W2519"/>
      <c r="X2519"/>
      <c r="Y2519"/>
      <c r="Z2519"/>
      <c r="AA2519"/>
      <c r="AB2519"/>
      <c r="AC2519"/>
      <c r="AD2519"/>
      <c r="AE2519"/>
      <c r="AF2519"/>
      <c r="AG2519"/>
    </row>
    <row r="2520" spans="1:35" ht="18" x14ac:dyDescent="0.25">
      <c r="A2520" s="235">
        <v>325003</v>
      </c>
      <c r="B2520" s="235" t="s">
        <v>6867</v>
      </c>
      <c r="C2520" s="235" t="s">
        <v>244</v>
      </c>
      <c r="D2520" s="235" t="s">
        <v>276</v>
      </c>
      <c r="E2520"/>
      <c r="F2520" s="126"/>
      <c r="G2520" s="236"/>
      <c r="H2520"/>
      <c r="I2520" t="s">
        <v>107</v>
      </c>
      <c r="J2520" s="236"/>
      <c r="K2520"/>
      <c r="L2520"/>
      <c r="M2520"/>
      <c r="N2520"/>
      <c r="O2520"/>
      <c r="P2520"/>
      <c r="Q2520"/>
      <c r="U2520"/>
      <c r="V2520" t="s">
        <v>4337</v>
      </c>
      <c r="W2520" s="236"/>
      <c r="X2520"/>
      <c r="Y2520"/>
      <c r="Z2520"/>
      <c r="AA2520"/>
      <c r="AB2520"/>
      <c r="AC2520"/>
      <c r="AD2520"/>
      <c r="AE2520"/>
      <c r="AF2520"/>
      <c r="AG2520"/>
      <c r="AH2520" s="115" t="s">
        <v>4308</v>
      </c>
      <c r="AI2520" s="115" t="e">
        <f>VLOOKUP(A2520,'[2]دراسات قانونية'!$A$3:$E$600,1,0)</f>
        <v>#N/A</v>
      </c>
    </row>
    <row r="2521" spans="1:35" x14ac:dyDescent="0.25">
      <c r="A2521" s="115">
        <v>325008</v>
      </c>
      <c r="B2521" s="115" t="s">
        <v>6868</v>
      </c>
      <c r="C2521" s="115" t="s">
        <v>285</v>
      </c>
      <c r="D2521" s="115" t="s">
        <v>776</v>
      </c>
      <c r="F2521" s="237"/>
      <c r="I2521" t="s">
        <v>107</v>
      </c>
      <c r="U2521"/>
      <c r="V2521" t="s">
        <v>4334</v>
      </c>
      <c r="AG2521" s="115" t="s">
        <v>4308</v>
      </c>
      <c r="AH2521" s="115" t="s">
        <v>4308</v>
      </c>
      <c r="AI2521" s="115" t="e">
        <f>VLOOKUP(A2521,'[2]دراسات قانونية'!$A$3:$E$600,1,0)</f>
        <v>#N/A</v>
      </c>
    </row>
    <row r="2522" spans="1:35" ht="18" hidden="1" x14ac:dyDescent="0.25">
      <c r="A2522" s="235">
        <v>325011</v>
      </c>
      <c r="B2522" s="235" t="s">
        <v>6869</v>
      </c>
      <c r="C2522" s="235" t="s">
        <v>2096</v>
      </c>
      <c r="D2522" s="235" t="s">
        <v>1242</v>
      </c>
      <c r="E2522"/>
      <c r="F2522" s="126"/>
      <c r="G2522" s="236"/>
      <c r="H2522"/>
      <c r="I2522" t="s">
        <v>129</v>
      </c>
      <c r="J2522" s="236"/>
      <c r="K2522"/>
      <c r="L2522"/>
      <c r="M2522"/>
      <c r="N2522"/>
      <c r="O2522"/>
      <c r="P2522"/>
      <c r="Q2522"/>
      <c r="U2522"/>
      <c r="V2522" t="s">
        <v>4335</v>
      </c>
      <c r="W2522" s="236"/>
      <c r="X2522"/>
      <c r="Y2522"/>
      <c r="Z2522"/>
      <c r="AA2522"/>
      <c r="AB2522"/>
      <c r="AC2522"/>
      <c r="AD2522"/>
      <c r="AE2522"/>
      <c r="AF2522"/>
      <c r="AG2522"/>
      <c r="AH2522" s="115" t="s">
        <v>4308</v>
      </c>
    </row>
    <row r="2523" spans="1:35" ht="18" hidden="1" x14ac:dyDescent="0.25">
      <c r="A2523" s="235">
        <v>325012</v>
      </c>
      <c r="B2523" s="235" t="s">
        <v>6870</v>
      </c>
      <c r="C2523" s="235" t="s">
        <v>548</v>
      </c>
      <c r="D2523" s="235" t="s">
        <v>730</v>
      </c>
      <c r="E2523"/>
      <c r="F2523" s="126"/>
      <c r="G2523" s="236"/>
      <c r="H2523"/>
      <c r="I2523" t="s">
        <v>129</v>
      </c>
      <c r="J2523" s="236"/>
      <c r="K2523"/>
      <c r="L2523"/>
      <c r="M2523"/>
      <c r="N2523"/>
      <c r="O2523"/>
      <c r="P2523"/>
      <c r="Q2523"/>
      <c r="U2523"/>
      <c r="V2523" t="s">
        <v>4335</v>
      </c>
      <c r="W2523" s="236"/>
      <c r="X2523"/>
      <c r="Y2523"/>
      <c r="Z2523"/>
      <c r="AA2523"/>
      <c r="AB2523"/>
      <c r="AC2523"/>
      <c r="AD2523"/>
      <c r="AE2523"/>
      <c r="AF2523"/>
      <c r="AG2523"/>
      <c r="AH2523" s="115" t="s">
        <v>4308</v>
      </c>
    </row>
    <row r="2524" spans="1:35" ht="18" x14ac:dyDescent="0.25">
      <c r="A2524" s="235">
        <v>325014</v>
      </c>
      <c r="B2524" s="235" t="s">
        <v>6871</v>
      </c>
      <c r="C2524" s="235" t="s">
        <v>362</v>
      </c>
      <c r="D2524" s="235" t="s">
        <v>498</v>
      </c>
      <c r="E2524"/>
      <c r="F2524" s="126"/>
      <c r="G2524" s="236"/>
      <c r="H2524"/>
      <c r="I2524" t="s">
        <v>107</v>
      </c>
      <c r="J2524" s="236"/>
      <c r="K2524"/>
      <c r="L2524"/>
      <c r="M2524"/>
      <c r="N2524"/>
      <c r="O2524"/>
      <c r="P2524"/>
      <c r="Q2524"/>
      <c r="U2524"/>
      <c r="V2524" t="s">
        <v>4335</v>
      </c>
      <c r="W2524" s="236"/>
      <c r="X2524"/>
      <c r="Y2524"/>
      <c r="Z2524"/>
      <c r="AA2524"/>
      <c r="AB2524"/>
      <c r="AC2524"/>
      <c r="AD2524"/>
      <c r="AE2524"/>
      <c r="AF2524"/>
      <c r="AG2524"/>
      <c r="AH2524" s="115" t="s">
        <v>4308</v>
      </c>
      <c r="AI2524" s="115" t="e">
        <f>VLOOKUP(A2524,'[2]دراسات قانونية'!$A$3:$E$600,1,0)</f>
        <v>#N/A</v>
      </c>
    </row>
    <row r="2525" spans="1:35" ht="18" hidden="1" x14ac:dyDescent="0.25">
      <c r="A2525" s="235">
        <v>325020</v>
      </c>
      <c r="B2525" s="235" t="s">
        <v>6872</v>
      </c>
      <c r="C2525" s="235" t="s">
        <v>589</v>
      </c>
      <c r="D2525" s="235" t="s">
        <v>1242</v>
      </c>
      <c r="E2525"/>
      <c r="F2525" s="126"/>
      <c r="G2525" s="236"/>
      <c r="H2525"/>
      <c r="I2525" t="s">
        <v>199</v>
      </c>
      <c r="J2525" s="236"/>
      <c r="K2525"/>
      <c r="L2525"/>
      <c r="M2525"/>
      <c r="N2525"/>
      <c r="O2525"/>
      <c r="P2525"/>
      <c r="Q2525"/>
      <c r="U2525"/>
      <c r="V2525">
        <v>0</v>
      </c>
      <c r="W2525" s="236"/>
      <c r="X2525"/>
      <c r="Y2525"/>
      <c r="Z2525"/>
      <c r="AA2525"/>
      <c r="AB2525"/>
      <c r="AC2525"/>
      <c r="AD2525"/>
      <c r="AE2525"/>
      <c r="AF2525"/>
      <c r="AG2525"/>
      <c r="AH2525" s="115" t="s">
        <v>4308</v>
      </c>
    </row>
    <row r="2526" spans="1:35" ht="18" x14ac:dyDescent="0.25">
      <c r="A2526" s="235">
        <v>325023</v>
      </c>
      <c r="B2526" s="235" t="s">
        <v>6873</v>
      </c>
      <c r="C2526" s="235" t="e">
        <v>#N/A</v>
      </c>
      <c r="D2526" s="235" t="e">
        <v>#N/A</v>
      </c>
      <c r="E2526"/>
      <c r="F2526" s="126"/>
      <c r="G2526" s="236"/>
      <c r="H2526"/>
      <c r="I2526" t="s">
        <v>107</v>
      </c>
      <c r="J2526" s="236"/>
      <c r="K2526"/>
      <c r="L2526"/>
      <c r="M2526"/>
      <c r="N2526"/>
      <c r="O2526"/>
      <c r="P2526"/>
      <c r="Q2526"/>
      <c r="U2526"/>
      <c r="V2526"/>
      <c r="W2526" s="236"/>
      <c r="X2526"/>
      <c r="Y2526"/>
      <c r="Z2526"/>
      <c r="AA2526"/>
      <c r="AB2526"/>
      <c r="AC2526"/>
      <c r="AD2526"/>
      <c r="AE2526"/>
      <c r="AF2526"/>
      <c r="AG2526"/>
      <c r="AI2526" s="115">
        <f>VLOOKUP(A2526,'[2]دراسات قانونية'!$A$3:$E$600,1,0)</f>
        <v>325023</v>
      </c>
    </row>
    <row r="2527" spans="1:35" hidden="1" x14ac:dyDescent="0.25">
      <c r="A2527">
        <v>325028</v>
      </c>
      <c r="B2527" t="s">
        <v>1310</v>
      </c>
      <c r="C2527" t="s">
        <v>1094</v>
      </c>
      <c r="D2527" t="s">
        <v>1979</v>
      </c>
      <c r="E2527" t="s">
        <v>76</v>
      </c>
      <c r="F2527" s="126">
        <v>33604</v>
      </c>
      <c r="G2527" t="s">
        <v>666</v>
      </c>
      <c r="H2527" t="s">
        <v>16</v>
      </c>
      <c r="I2527" t="s">
        <v>129</v>
      </c>
      <c r="J2527"/>
      <c r="K2527"/>
      <c r="L2527"/>
      <c r="M2527"/>
      <c r="N2527"/>
      <c r="O2527"/>
      <c r="P2527"/>
      <c r="Q2527"/>
      <c r="U2527"/>
      <c r="V2527" t="s">
        <v>4336</v>
      </c>
      <c r="W2527"/>
      <c r="X2527"/>
      <c r="Y2527"/>
      <c r="Z2527"/>
      <c r="AA2527"/>
      <c r="AB2527"/>
      <c r="AC2527"/>
      <c r="AD2527"/>
      <c r="AE2527"/>
      <c r="AF2527"/>
      <c r="AG2527"/>
      <c r="AH2527" s="115" t="s">
        <v>4308</v>
      </c>
    </row>
    <row r="2528" spans="1:35" hidden="1" x14ac:dyDescent="0.25">
      <c r="A2528" s="115">
        <v>325031</v>
      </c>
      <c r="B2528" s="115" t="s">
        <v>3516</v>
      </c>
      <c r="C2528" s="115" t="s">
        <v>250</v>
      </c>
      <c r="D2528" s="115" t="s">
        <v>2045</v>
      </c>
      <c r="E2528" s="115" t="s">
        <v>77</v>
      </c>
      <c r="F2528" s="237">
        <v>26960</v>
      </c>
      <c r="G2528" s="115" t="s">
        <v>18</v>
      </c>
      <c r="H2528" s="115" t="s">
        <v>16</v>
      </c>
      <c r="I2528" t="s">
        <v>199</v>
      </c>
      <c r="J2528" s="115" t="s">
        <v>1226</v>
      </c>
      <c r="L2528" s="115" t="s">
        <v>18</v>
      </c>
      <c r="U2528"/>
      <c r="V2528" t="s">
        <v>16623</v>
      </c>
    </row>
    <row r="2529" spans="1:35" ht="18" hidden="1" x14ac:dyDescent="0.25">
      <c r="A2529" s="235">
        <v>325038</v>
      </c>
      <c r="B2529" s="235" t="s">
        <v>6874</v>
      </c>
      <c r="C2529" s="235" t="s">
        <v>364</v>
      </c>
      <c r="D2529" s="235" t="s">
        <v>1242</v>
      </c>
      <c r="E2529"/>
      <c r="F2529" s="126"/>
      <c r="G2529" s="236"/>
      <c r="H2529"/>
      <c r="I2529" t="s">
        <v>199</v>
      </c>
      <c r="J2529" s="236"/>
      <c r="K2529"/>
      <c r="L2529"/>
      <c r="M2529"/>
      <c r="N2529"/>
      <c r="O2529"/>
      <c r="P2529"/>
      <c r="Q2529"/>
      <c r="U2529"/>
      <c r="V2529">
        <v>0</v>
      </c>
      <c r="W2529" s="236"/>
      <c r="X2529"/>
      <c r="Y2529"/>
      <c r="Z2529"/>
      <c r="AA2529"/>
      <c r="AB2529"/>
      <c r="AC2529"/>
      <c r="AD2529"/>
      <c r="AE2529"/>
      <c r="AF2529"/>
      <c r="AG2529"/>
      <c r="AH2529" s="115" t="s">
        <v>4308</v>
      </c>
    </row>
    <row r="2530" spans="1:35" ht="18" x14ac:dyDescent="0.25">
      <c r="A2530" s="235">
        <v>325050</v>
      </c>
      <c r="B2530" s="235" t="s">
        <v>6875</v>
      </c>
      <c r="C2530" s="235" t="s">
        <v>212</v>
      </c>
      <c r="D2530" s="235" t="s">
        <v>950</v>
      </c>
      <c r="E2530"/>
      <c r="F2530" s="126"/>
      <c r="G2530" s="236"/>
      <c r="H2530"/>
      <c r="I2530" t="s">
        <v>107</v>
      </c>
      <c r="J2530" s="236"/>
      <c r="K2530"/>
      <c r="L2530"/>
      <c r="M2530"/>
      <c r="N2530"/>
      <c r="O2530"/>
      <c r="P2530"/>
      <c r="Q2530"/>
      <c r="U2530"/>
      <c r="V2530" t="s">
        <v>4335</v>
      </c>
      <c r="W2530" s="236"/>
      <c r="X2530"/>
      <c r="Y2530"/>
      <c r="Z2530"/>
      <c r="AA2530"/>
      <c r="AB2530"/>
      <c r="AC2530"/>
      <c r="AD2530"/>
      <c r="AE2530"/>
      <c r="AF2530"/>
      <c r="AG2530"/>
      <c r="AH2530" s="115" t="s">
        <v>4308</v>
      </c>
      <c r="AI2530" s="115" t="e">
        <f>VLOOKUP(A2530,'[2]دراسات قانونية'!$A$3:$E$600,1,0)</f>
        <v>#N/A</v>
      </c>
    </row>
    <row r="2531" spans="1:35" ht="18" hidden="1" x14ac:dyDescent="0.25">
      <c r="A2531" s="235">
        <v>325058</v>
      </c>
      <c r="B2531" s="235" t="s">
        <v>6876</v>
      </c>
      <c r="C2531" s="235" t="s">
        <v>6877</v>
      </c>
      <c r="D2531" s="235" t="s">
        <v>1242</v>
      </c>
      <c r="E2531"/>
      <c r="F2531" s="126"/>
      <c r="G2531" s="236"/>
      <c r="H2531"/>
      <c r="I2531" t="s">
        <v>199</v>
      </c>
      <c r="J2531" s="236"/>
      <c r="K2531"/>
      <c r="L2531"/>
      <c r="M2531"/>
      <c r="N2531"/>
      <c r="O2531"/>
      <c r="P2531"/>
      <c r="Q2531"/>
      <c r="U2531"/>
      <c r="V2531">
        <v>0</v>
      </c>
      <c r="W2531" s="236"/>
      <c r="X2531"/>
      <c r="Y2531"/>
      <c r="Z2531"/>
      <c r="AA2531"/>
      <c r="AB2531"/>
      <c r="AC2531"/>
      <c r="AD2531"/>
      <c r="AE2531"/>
      <c r="AF2531"/>
      <c r="AG2531"/>
      <c r="AH2531" s="115" t="s">
        <v>4308</v>
      </c>
    </row>
    <row r="2532" spans="1:35" ht="18" hidden="1" x14ac:dyDescent="0.25">
      <c r="A2532" s="235">
        <v>325062</v>
      </c>
      <c r="B2532" s="235" t="s">
        <v>6878</v>
      </c>
      <c r="C2532" s="235" t="s">
        <v>602</v>
      </c>
      <c r="D2532" s="235" t="s">
        <v>6879</v>
      </c>
      <c r="E2532"/>
      <c r="F2532" s="126"/>
      <c r="G2532" s="236"/>
      <c r="H2532"/>
      <c r="I2532" t="s">
        <v>199</v>
      </c>
      <c r="J2532" s="236"/>
      <c r="K2532"/>
      <c r="L2532"/>
      <c r="M2532"/>
      <c r="N2532"/>
      <c r="O2532"/>
      <c r="P2532"/>
      <c r="Q2532"/>
      <c r="U2532"/>
      <c r="V2532">
        <v>0</v>
      </c>
      <c r="W2532" s="236"/>
      <c r="X2532"/>
      <c r="Y2532"/>
      <c r="Z2532"/>
      <c r="AA2532"/>
      <c r="AB2532"/>
      <c r="AC2532"/>
      <c r="AD2532"/>
      <c r="AE2532"/>
      <c r="AF2532"/>
      <c r="AG2532"/>
      <c r="AH2532" s="115" t="s">
        <v>4308</v>
      </c>
    </row>
    <row r="2533" spans="1:35" x14ac:dyDescent="0.25">
      <c r="A2533" s="115">
        <v>325064</v>
      </c>
      <c r="B2533" s="115" t="s">
        <v>6880</v>
      </c>
      <c r="C2533" s="115" t="s">
        <v>6881</v>
      </c>
      <c r="D2533" s="115" t="s">
        <v>1496</v>
      </c>
      <c r="E2533" s="115" t="s">
        <v>76</v>
      </c>
      <c r="F2533" s="237"/>
      <c r="H2533" s="115" t="s">
        <v>16</v>
      </c>
      <c r="I2533" t="s">
        <v>107</v>
      </c>
      <c r="U2533"/>
      <c r="V2533" t="s">
        <v>4424</v>
      </c>
      <c r="AA2533" s="115" t="s">
        <v>4308</v>
      </c>
      <c r="AB2533" s="115" t="s">
        <v>4308</v>
      </c>
      <c r="AC2533" s="115" t="s">
        <v>4308</v>
      </c>
      <c r="AD2533" s="115" t="s">
        <v>4308</v>
      </c>
      <c r="AE2533" s="115" t="s">
        <v>4308</v>
      </c>
      <c r="AF2533" s="115" t="s">
        <v>4308</v>
      </c>
      <c r="AG2533" s="115" t="s">
        <v>4308</v>
      </c>
      <c r="AH2533" s="115" t="s">
        <v>4308</v>
      </c>
      <c r="AI2533" s="115" t="e">
        <f>VLOOKUP(A2533,'[2]دراسات قانونية'!$A$3:$E$600,1,0)</f>
        <v>#N/A</v>
      </c>
    </row>
    <row r="2534" spans="1:35" hidden="1" x14ac:dyDescent="0.25">
      <c r="A2534" s="115">
        <v>325069</v>
      </c>
      <c r="B2534" s="115" t="s">
        <v>2416</v>
      </c>
      <c r="C2534" s="115" t="s">
        <v>1821</v>
      </c>
      <c r="D2534" s="115" t="s">
        <v>280</v>
      </c>
      <c r="E2534" s="115" t="s">
        <v>76</v>
      </c>
      <c r="F2534" s="237">
        <v>30552</v>
      </c>
      <c r="G2534" s="115" t="s">
        <v>18</v>
      </c>
      <c r="H2534" s="115" t="s">
        <v>16</v>
      </c>
      <c r="I2534" t="s">
        <v>199</v>
      </c>
      <c r="J2534" s="115" t="s">
        <v>1226</v>
      </c>
      <c r="L2534" s="115" t="s">
        <v>18</v>
      </c>
      <c r="U2534"/>
      <c r="V2534">
        <v>0</v>
      </c>
    </row>
    <row r="2535" spans="1:35" ht="18" hidden="1" x14ac:dyDescent="0.25">
      <c r="A2535" s="235">
        <v>325070</v>
      </c>
      <c r="B2535" s="235" t="s">
        <v>6882</v>
      </c>
      <c r="C2535" s="235" t="s">
        <v>223</v>
      </c>
      <c r="D2535" s="235" t="s">
        <v>1242</v>
      </c>
      <c r="E2535"/>
      <c r="F2535" s="126"/>
      <c r="G2535" s="236"/>
      <c r="H2535"/>
      <c r="I2535" t="s">
        <v>199</v>
      </c>
      <c r="J2535" s="236"/>
      <c r="K2535"/>
      <c r="L2535"/>
      <c r="M2535"/>
      <c r="N2535"/>
      <c r="O2535"/>
      <c r="P2535"/>
      <c r="Q2535"/>
      <c r="U2535"/>
      <c r="V2535" t="s">
        <v>4336</v>
      </c>
      <c r="W2535" s="236"/>
      <c r="X2535"/>
      <c r="Y2535"/>
      <c r="Z2535"/>
      <c r="AA2535"/>
      <c r="AB2535"/>
      <c r="AC2535"/>
      <c r="AD2535"/>
      <c r="AE2535"/>
      <c r="AF2535"/>
      <c r="AG2535"/>
      <c r="AH2535" s="115" t="s">
        <v>4308</v>
      </c>
    </row>
    <row r="2536" spans="1:35" ht="18" x14ac:dyDescent="0.25">
      <c r="A2536" s="235">
        <v>325071</v>
      </c>
      <c r="B2536" s="235" t="s">
        <v>6883</v>
      </c>
      <c r="C2536" s="235" t="s">
        <v>518</v>
      </c>
      <c r="D2536" s="235" t="s">
        <v>328</v>
      </c>
      <c r="E2536"/>
      <c r="F2536" s="126"/>
      <c r="G2536" s="236"/>
      <c r="H2536"/>
      <c r="I2536" t="s">
        <v>107</v>
      </c>
      <c r="J2536" s="236"/>
      <c r="K2536"/>
      <c r="L2536"/>
      <c r="M2536"/>
      <c r="N2536"/>
      <c r="O2536"/>
      <c r="P2536"/>
      <c r="Q2536"/>
      <c r="U2536"/>
      <c r="V2536" t="s">
        <v>4335</v>
      </c>
      <c r="W2536" s="236"/>
      <c r="X2536"/>
      <c r="Y2536"/>
      <c r="Z2536"/>
      <c r="AA2536"/>
      <c r="AB2536"/>
      <c r="AC2536"/>
      <c r="AD2536"/>
      <c r="AE2536"/>
      <c r="AF2536"/>
      <c r="AG2536"/>
      <c r="AH2536" s="115" t="s">
        <v>4308</v>
      </c>
      <c r="AI2536" s="115" t="e">
        <f>VLOOKUP(A2536,'[2]دراسات قانونية'!$A$3:$E$600,1,0)</f>
        <v>#N/A</v>
      </c>
    </row>
    <row r="2537" spans="1:35" hidden="1" x14ac:dyDescent="0.25">
      <c r="A2537" s="115">
        <v>325073</v>
      </c>
      <c r="B2537" s="115" t="s">
        <v>1644</v>
      </c>
      <c r="C2537" s="115" t="s">
        <v>1007</v>
      </c>
      <c r="D2537" s="115" t="s">
        <v>228</v>
      </c>
      <c r="E2537" s="115" t="s">
        <v>76</v>
      </c>
      <c r="F2537" s="237">
        <v>34700</v>
      </c>
      <c r="G2537" s="115" t="s">
        <v>58</v>
      </c>
      <c r="H2537" s="115" t="s">
        <v>16</v>
      </c>
      <c r="I2537" t="s">
        <v>199</v>
      </c>
      <c r="J2537" s="115" t="s">
        <v>1226</v>
      </c>
      <c r="L2537" s="115" t="s">
        <v>70</v>
      </c>
      <c r="U2537"/>
      <c r="V2537" t="s">
        <v>4414</v>
      </c>
    </row>
    <row r="2538" spans="1:35" hidden="1" x14ac:dyDescent="0.25">
      <c r="A2538">
        <v>325074</v>
      </c>
      <c r="B2538" t="s">
        <v>6884</v>
      </c>
      <c r="C2538" t="s">
        <v>570</v>
      </c>
      <c r="D2538" t="s">
        <v>448</v>
      </c>
      <c r="E2538" t="s">
        <v>77</v>
      </c>
      <c r="F2538" s="126">
        <v>34618</v>
      </c>
      <c r="G2538" t="s">
        <v>18</v>
      </c>
      <c r="H2538" t="s">
        <v>19</v>
      </c>
      <c r="I2538" t="s">
        <v>136</v>
      </c>
      <c r="J2538"/>
      <c r="K2538"/>
      <c r="L2538"/>
      <c r="M2538"/>
      <c r="N2538"/>
      <c r="O2538"/>
      <c r="P2538"/>
      <c r="Q2538"/>
      <c r="U2538"/>
      <c r="V2538" t="s">
        <v>4329</v>
      </c>
      <c r="W2538"/>
      <c r="X2538"/>
      <c r="Y2538"/>
      <c r="Z2538"/>
      <c r="AA2538"/>
      <c r="AB2538" t="s">
        <v>4308</v>
      </c>
      <c r="AC2538" t="s">
        <v>4308</v>
      </c>
      <c r="AD2538" t="s">
        <v>4308</v>
      </c>
      <c r="AE2538" t="s">
        <v>4308</v>
      </c>
      <c r="AF2538" t="s">
        <v>4308</v>
      </c>
      <c r="AG2538" t="s">
        <v>4308</v>
      </c>
      <c r="AH2538" s="115" t="s">
        <v>4308</v>
      </c>
    </row>
    <row r="2539" spans="1:35" hidden="1" x14ac:dyDescent="0.25">
      <c r="A2539">
        <v>325077</v>
      </c>
      <c r="B2539" t="s">
        <v>6885</v>
      </c>
      <c r="C2539" t="s">
        <v>609</v>
      </c>
      <c r="D2539" t="s">
        <v>220</v>
      </c>
      <c r="E2539" t="s">
        <v>76</v>
      </c>
      <c r="F2539" s="126">
        <v>34796</v>
      </c>
      <c r="G2539" t="s">
        <v>282</v>
      </c>
      <c r="H2539" t="s">
        <v>16</v>
      </c>
      <c r="I2539" t="s">
        <v>136</v>
      </c>
      <c r="J2539"/>
      <c r="K2539"/>
      <c r="L2539"/>
      <c r="M2539"/>
      <c r="N2539"/>
      <c r="O2539"/>
      <c r="P2539"/>
      <c r="Q2539"/>
      <c r="U2539"/>
      <c r="V2539" t="s">
        <v>4414</v>
      </c>
      <c r="W2539"/>
      <c r="X2539"/>
      <c r="Y2539"/>
      <c r="Z2539"/>
      <c r="AA2539"/>
      <c r="AB2539"/>
      <c r="AC2539" t="s">
        <v>4308</v>
      </c>
      <c r="AD2539" t="s">
        <v>4308</v>
      </c>
      <c r="AE2539" t="s">
        <v>4308</v>
      </c>
      <c r="AF2539" t="s">
        <v>4308</v>
      </c>
      <c r="AG2539" t="s">
        <v>4308</v>
      </c>
      <c r="AH2539" s="115" t="s">
        <v>4308</v>
      </c>
    </row>
    <row r="2540" spans="1:35" ht="18" hidden="1" x14ac:dyDescent="0.25">
      <c r="A2540" s="235">
        <v>325079</v>
      </c>
      <c r="B2540" s="235" t="s">
        <v>6886</v>
      </c>
      <c r="C2540" s="235" t="s">
        <v>274</v>
      </c>
      <c r="D2540" s="235" t="s">
        <v>444</v>
      </c>
      <c r="E2540"/>
      <c r="F2540" s="126"/>
      <c r="G2540" s="236"/>
      <c r="H2540"/>
      <c r="I2540" t="s">
        <v>136</v>
      </c>
      <c r="J2540" s="236"/>
      <c r="K2540"/>
      <c r="L2540"/>
      <c r="M2540"/>
      <c r="N2540"/>
      <c r="O2540"/>
      <c r="P2540"/>
      <c r="Q2540"/>
      <c r="U2540"/>
      <c r="V2540" t="s">
        <v>4335</v>
      </c>
      <c r="W2540" s="236"/>
      <c r="X2540"/>
      <c r="Y2540"/>
      <c r="Z2540"/>
      <c r="AA2540"/>
      <c r="AB2540"/>
      <c r="AC2540"/>
      <c r="AD2540"/>
      <c r="AE2540"/>
      <c r="AF2540"/>
      <c r="AG2540"/>
      <c r="AH2540" s="115" t="s">
        <v>4308</v>
      </c>
    </row>
    <row r="2541" spans="1:35" ht="18" hidden="1" x14ac:dyDescent="0.25">
      <c r="A2541" s="235">
        <v>325084</v>
      </c>
      <c r="B2541" s="235" t="s">
        <v>6887</v>
      </c>
      <c r="C2541" s="235" t="s">
        <v>250</v>
      </c>
      <c r="D2541" s="235" t="s">
        <v>617</v>
      </c>
      <c r="E2541"/>
      <c r="F2541" s="126"/>
      <c r="G2541" s="236"/>
      <c r="H2541"/>
      <c r="I2541" t="s">
        <v>129</v>
      </c>
      <c r="J2541" s="236"/>
      <c r="K2541"/>
      <c r="L2541"/>
      <c r="M2541"/>
      <c r="N2541"/>
      <c r="O2541"/>
      <c r="P2541"/>
      <c r="Q2541"/>
      <c r="U2541"/>
      <c r="V2541" t="s">
        <v>4337</v>
      </c>
      <c r="W2541" s="236"/>
      <c r="X2541"/>
      <c r="Y2541"/>
      <c r="Z2541"/>
      <c r="AA2541"/>
      <c r="AB2541"/>
      <c r="AC2541"/>
      <c r="AD2541"/>
      <c r="AE2541"/>
      <c r="AF2541"/>
      <c r="AG2541"/>
      <c r="AH2541" s="115" t="s">
        <v>4308</v>
      </c>
    </row>
    <row r="2542" spans="1:35" ht="18" hidden="1" x14ac:dyDescent="0.25">
      <c r="A2542" s="235">
        <v>325085</v>
      </c>
      <c r="B2542" s="235" t="s">
        <v>6888</v>
      </c>
      <c r="C2542" s="235" t="s">
        <v>244</v>
      </c>
      <c r="D2542" s="235" t="s">
        <v>754</v>
      </c>
      <c r="E2542"/>
      <c r="F2542" s="126"/>
      <c r="G2542" s="236"/>
      <c r="H2542"/>
      <c r="I2542" t="s">
        <v>129</v>
      </c>
      <c r="J2542" s="236"/>
      <c r="K2542"/>
      <c r="L2542"/>
      <c r="M2542"/>
      <c r="N2542"/>
      <c r="O2542"/>
      <c r="P2542"/>
      <c r="Q2542"/>
      <c r="U2542"/>
      <c r="V2542" t="s">
        <v>4337</v>
      </c>
      <c r="W2542" s="236"/>
      <c r="X2542"/>
      <c r="Y2542"/>
      <c r="Z2542"/>
      <c r="AA2542"/>
      <c r="AB2542"/>
      <c r="AC2542"/>
      <c r="AD2542"/>
      <c r="AE2542"/>
      <c r="AF2542"/>
      <c r="AG2542"/>
      <c r="AH2542" s="115" t="s">
        <v>4308</v>
      </c>
    </row>
    <row r="2543" spans="1:35" hidden="1" x14ac:dyDescent="0.25">
      <c r="A2543">
        <v>325088</v>
      </c>
      <c r="B2543" t="s">
        <v>6889</v>
      </c>
      <c r="C2543" t="s">
        <v>279</v>
      </c>
      <c r="D2543" t="s">
        <v>6890</v>
      </c>
      <c r="E2543" t="s">
        <v>76</v>
      </c>
      <c r="F2543" s="126">
        <v>36161</v>
      </c>
      <c r="G2543" t="s">
        <v>18</v>
      </c>
      <c r="H2543" t="s">
        <v>16</v>
      </c>
      <c r="I2543" t="s">
        <v>136</v>
      </c>
      <c r="J2543" t="s">
        <v>1226</v>
      </c>
      <c r="K2543"/>
      <c r="L2543" t="s">
        <v>30</v>
      </c>
      <c r="M2543"/>
      <c r="N2543"/>
      <c r="O2543"/>
      <c r="P2543"/>
      <c r="Q2543"/>
      <c r="U2543"/>
      <c r="V2543" t="s">
        <v>4424</v>
      </c>
      <c r="W2543"/>
      <c r="X2543"/>
      <c r="Y2543"/>
      <c r="Z2543"/>
      <c r="AA2543"/>
      <c r="AB2543"/>
      <c r="AC2543"/>
      <c r="AD2543"/>
      <c r="AE2543"/>
      <c r="AF2543"/>
      <c r="AG2543" t="s">
        <v>4308</v>
      </c>
      <c r="AH2543" s="115" t="s">
        <v>4308</v>
      </c>
    </row>
    <row r="2544" spans="1:35" hidden="1" x14ac:dyDescent="0.25">
      <c r="A2544">
        <v>325089</v>
      </c>
      <c r="B2544" t="s">
        <v>6891</v>
      </c>
      <c r="C2544" t="s">
        <v>6892</v>
      </c>
      <c r="D2544" t="s">
        <v>1242</v>
      </c>
      <c r="E2544" t="s">
        <v>77</v>
      </c>
      <c r="F2544" s="126"/>
      <c r="G2544"/>
      <c r="H2544" t="s">
        <v>16</v>
      </c>
      <c r="I2544" t="s">
        <v>129</v>
      </c>
      <c r="J2544"/>
      <c r="K2544"/>
      <c r="L2544"/>
      <c r="M2544"/>
      <c r="N2544"/>
      <c r="O2544"/>
      <c r="P2544"/>
      <c r="Q2544"/>
      <c r="U2544"/>
      <c r="V2544" t="s">
        <v>4334</v>
      </c>
      <c r="W2544"/>
      <c r="X2544"/>
      <c r="Y2544"/>
      <c r="Z2544"/>
      <c r="AA2544"/>
      <c r="AB2544"/>
      <c r="AC2544"/>
      <c r="AD2544" t="s">
        <v>4308</v>
      </c>
      <c r="AE2544" t="s">
        <v>4308</v>
      </c>
      <c r="AF2544" t="s">
        <v>4308</v>
      </c>
      <c r="AG2544" t="s">
        <v>4308</v>
      </c>
      <c r="AH2544" s="115" t="s">
        <v>4308</v>
      </c>
    </row>
    <row r="2545" spans="1:35" hidden="1" x14ac:dyDescent="0.25">
      <c r="A2545">
        <v>325091</v>
      </c>
      <c r="B2545" t="s">
        <v>6893</v>
      </c>
      <c r="C2545" t="s">
        <v>335</v>
      </c>
      <c r="D2545" t="s">
        <v>372</v>
      </c>
      <c r="E2545" t="s">
        <v>76</v>
      </c>
      <c r="F2545" s="126">
        <v>33873</v>
      </c>
      <c r="G2545" t="s">
        <v>18</v>
      </c>
      <c r="H2545" t="s">
        <v>16</v>
      </c>
      <c r="I2545" t="s">
        <v>129</v>
      </c>
      <c r="J2545" t="s">
        <v>1226</v>
      </c>
      <c r="K2545"/>
      <c r="L2545" t="s">
        <v>18</v>
      </c>
      <c r="M2545"/>
      <c r="N2545"/>
      <c r="O2545"/>
      <c r="P2545"/>
      <c r="Q2545"/>
      <c r="U2545"/>
      <c r="V2545" t="s">
        <v>4337</v>
      </c>
      <c r="W2545"/>
      <c r="X2545"/>
      <c r="Y2545"/>
      <c r="Z2545"/>
      <c r="AA2545"/>
      <c r="AB2545"/>
      <c r="AC2545"/>
      <c r="AD2545"/>
      <c r="AE2545"/>
      <c r="AF2545"/>
      <c r="AG2545" t="s">
        <v>4308</v>
      </c>
      <c r="AH2545" s="115" t="s">
        <v>4308</v>
      </c>
    </row>
    <row r="2546" spans="1:35" ht="18" x14ac:dyDescent="0.25">
      <c r="A2546" s="235">
        <v>325097</v>
      </c>
      <c r="B2546" s="235" t="s">
        <v>6894</v>
      </c>
      <c r="C2546" s="235" t="s">
        <v>982</v>
      </c>
      <c r="D2546" s="235" t="s">
        <v>281</v>
      </c>
      <c r="E2546"/>
      <c r="F2546" s="126"/>
      <c r="G2546" s="236"/>
      <c r="H2546"/>
      <c r="I2546" t="s">
        <v>107</v>
      </c>
      <c r="J2546" s="236"/>
      <c r="K2546"/>
      <c r="L2546"/>
      <c r="M2546"/>
      <c r="N2546"/>
      <c r="O2546"/>
      <c r="P2546"/>
      <c r="Q2546"/>
      <c r="U2546"/>
      <c r="V2546" t="s">
        <v>4335</v>
      </c>
      <c r="W2546" s="236"/>
      <c r="X2546"/>
      <c r="Y2546"/>
      <c r="Z2546"/>
      <c r="AA2546"/>
      <c r="AB2546"/>
      <c r="AC2546"/>
      <c r="AD2546"/>
      <c r="AE2546"/>
      <c r="AF2546"/>
      <c r="AG2546"/>
      <c r="AH2546" s="115" t="s">
        <v>4308</v>
      </c>
      <c r="AI2546" s="115" t="e">
        <f>VLOOKUP(A2546,'[2]دراسات قانونية'!$A$3:$E$600,1,0)</f>
        <v>#N/A</v>
      </c>
    </row>
    <row r="2547" spans="1:35" ht="18" hidden="1" x14ac:dyDescent="0.25">
      <c r="A2547" s="235">
        <v>325099</v>
      </c>
      <c r="B2547" s="235" t="s">
        <v>6895</v>
      </c>
      <c r="C2547" s="235" t="s">
        <v>548</v>
      </c>
      <c r="D2547" s="235" t="s">
        <v>280</v>
      </c>
      <c r="E2547"/>
      <c r="F2547" s="126"/>
      <c r="G2547" s="236"/>
      <c r="H2547"/>
      <c r="I2547" t="s">
        <v>199</v>
      </c>
      <c r="J2547" s="236"/>
      <c r="K2547"/>
      <c r="L2547"/>
      <c r="M2547"/>
      <c r="N2547"/>
      <c r="O2547"/>
      <c r="P2547"/>
      <c r="Q2547"/>
      <c r="U2547"/>
      <c r="V2547">
        <v>0</v>
      </c>
      <c r="W2547" s="236"/>
      <c r="X2547"/>
      <c r="Y2547"/>
      <c r="Z2547"/>
      <c r="AA2547"/>
      <c r="AB2547"/>
      <c r="AC2547"/>
      <c r="AD2547"/>
      <c r="AE2547"/>
      <c r="AF2547"/>
      <c r="AG2547"/>
      <c r="AH2547" s="115" t="s">
        <v>4308</v>
      </c>
    </row>
    <row r="2548" spans="1:35" hidden="1" x14ac:dyDescent="0.25">
      <c r="A2548">
        <v>325105</v>
      </c>
      <c r="B2548" t="s">
        <v>6896</v>
      </c>
      <c r="C2548" t="s">
        <v>4434</v>
      </c>
      <c r="D2548" t="s">
        <v>270</v>
      </c>
      <c r="E2548" t="s">
        <v>76</v>
      </c>
      <c r="F2548" s="126"/>
      <c r="G2548"/>
      <c r="H2548" t="s">
        <v>16</v>
      </c>
      <c r="I2548" t="s">
        <v>136</v>
      </c>
      <c r="J2548"/>
      <c r="K2548"/>
      <c r="L2548"/>
      <c r="M2548"/>
      <c r="N2548"/>
      <c r="O2548"/>
      <c r="P2548"/>
      <c r="Q2548"/>
      <c r="U2548"/>
      <c r="V2548" t="s">
        <v>4414</v>
      </c>
      <c r="W2548"/>
      <c r="X2548"/>
      <c r="Y2548"/>
      <c r="Z2548"/>
      <c r="AA2548" t="s">
        <v>4308</v>
      </c>
      <c r="AB2548" t="s">
        <v>4308</v>
      </c>
      <c r="AC2548" t="s">
        <v>4308</v>
      </c>
      <c r="AD2548" t="s">
        <v>4308</v>
      </c>
      <c r="AE2548" t="s">
        <v>4308</v>
      </c>
      <c r="AF2548" t="s">
        <v>4308</v>
      </c>
      <c r="AG2548" t="s">
        <v>4308</v>
      </c>
      <c r="AH2548" s="115" t="s">
        <v>4308</v>
      </c>
    </row>
    <row r="2549" spans="1:35" hidden="1" x14ac:dyDescent="0.25">
      <c r="A2549">
        <v>325106</v>
      </c>
      <c r="B2549" t="s">
        <v>6897</v>
      </c>
      <c r="C2549" t="s">
        <v>227</v>
      </c>
      <c r="D2549" t="s">
        <v>6898</v>
      </c>
      <c r="E2549" t="s">
        <v>76</v>
      </c>
      <c r="F2549" s="126">
        <v>32167</v>
      </c>
      <c r="G2549" t="s">
        <v>6899</v>
      </c>
      <c r="H2549" t="s">
        <v>16</v>
      </c>
      <c r="I2549" t="s">
        <v>136</v>
      </c>
      <c r="J2549" t="s">
        <v>1226</v>
      </c>
      <c r="K2549"/>
      <c r="L2549" t="s">
        <v>18</v>
      </c>
      <c r="M2549"/>
      <c r="N2549"/>
      <c r="O2549"/>
      <c r="P2549"/>
      <c r="Q2549"/>
      <c r="U2549"/>
      <c r="V2549" t="s">
        <v>16623</v>
      </c>
      <c r="W2549"/>
      <c r="X2549"/>
      <c r="Y2549"/>
      <c r="Z2549"/>
      <c r="AA2549"/>
      <c r="AB2549"/>
      <c r="AC2549"/>
      <c r="AD2549"/>
      <c r="AE2549"/>
      <c r="AF2549"/>
      <c r="AG2549"/>
    </row>
    <row r="2550" spans="1:35" ht="18" hidden="1" x14ac:dyDescent="0.25">
      <c r="A2550" s="235">
        <v>325110</v>
      </c>
      <c r="B2550" s="235" t="s">
        <v>6900</v>
      </c>
      <c r="C2550" s="235" t="s">
        <v>546</v>
      </c>
      <c r="D2550" s="235" t="s">
        <v>1242</v>
      </c>
      <c r="E2550"/>
      <c r="F2550" s="126"/>
      <c r="G2550" s="236"/>
      <c r="H2550"/>
      <c r="I2550" t="s">
        <v>129</v>
      </c>
      <c r="J2550" s="236"/>
      <c r="K2550"/>
      <c r="L2550"/>
      <c r="M2550"/>
      <c r="N2550"/>
      <c r="O2550"/>
      <c r="P2550"/>
      <c r="Q2550"/>
      <c r="U2550"/>
      <c r="V2550" t="s">
        <v>4335</v>
      </c>
      <c r="W2550" s="236"/>
      <c r="X2550"/>
      <c r="Y2550"/>
      <c r="Z2550"/>
      <c r="AA2550"/>
      <c r="AB2550"/>
      <c r="AC2550"/>
      <c r="AD2550"/>
      <c r="AE2550"/>
      <c r="AF2550"/>
      <c r="AG2550"/>
      <c r="AH2550" s="115" t="s">
        <v>4308</v>
      </c>
    </row>
    <row r="2551" spans="1:35" hidden="1" x14ac:dyDescent="0.25">
      <c r="A2551">
        <v>325112</v>
      </c>
      <c r="B2551" t="s">
        <v>6901</v>
      </c>
      <c r="C2551" t="s">
        <v>778</v>
      </c>
      <c r="D2551" t="s">
        <v>210</v>
      </c>
      <c r="E2551"/>
      <c r="F2551" s="126"/>
      <c r="G2551"/>
      <c r="H2551"/>
      <c r="I2551" t="s">
        <v>129</v>
      </c>
      <c r="J2551"/>
      <c r="K2551"/>
      <c r="L2551"/>
      <c r="M2551"/>
      <c r="N2551"/>
      <c r="O2551"/>
      <c r="P2551"/>
      <c r="Q2551"/>
      <c r="U2551"/>
      <c r="V2551" t="s">
        <v>4335</v>
      </c>
      <c r="W2551"/>
      <c r="X2551"/>
      <c r="Y2551"/>
      <c r="Z2551"/>
      <c r="AA2551"/>
      <c r="AB2551"/>
      <c r="AC2551"/>
      <c r="AD2551"/>
      <c r="AE2551"/>
      <c r="AF2551"/>
      <c r="AG2551" t="s">
        <v>4308</v>
      </c>
      <c r="AH2551" s="115" t="s">
        <v>4308</v>
      </c>
    </row>
    <row r="2552" spans="1:35" ht="18" hidden="1" x14ac:dyDescent="0.25">
      <c r="A2552" s="235">
        <v>325115</v>
      </c>
      <c r="B2552" s="235" t="s">
        <v>6902</v>
      </c>
      <c r="C2552" s="235" t="s">
        <v>1144</v>
      </c>
      <c r="D2552" s="235" t="s">
        <v>1242</v>
      </c>
      <c r="E2552"/>
      <c r="F2552" s="126"/>
      <c r="G2552" s="236"/>
      <c r="H2552"/>
      <c r="I2552" t="s">
        <v>199</v>
      </c>
      <c r="J2552" s="236"/>
      <c r="K2552"/>
      <c r="L2552"/>
      <c r="M2552"/>
      <c r="N2552"/>
      <c r="O2552"/>
      <c r="P2552"/>
      <c r="Q2552"/>
      <c r="U2552"/>
      <c r="V2552">
        <v>0</v>
      </c>
      <c r="W2552" s="236"/>
      <c r="X2552"/>
      <c r="Y2552"/>
      <c r="Z2552"/>
      <c r="AA2552"/>
      <c r="AB2552"/>
      <c r="AC2552"/>
      <c r="AD2552"/>
      <c r="AE2552"/>
      <c r="AF2552"/>
      <c r="AG2552"/>
      <c r="AH2552" s="115" t="s">
        <v>4308</v>
      </c>
    </row>
    <row r="2553" spans="1:35" hidden="1" x14ac:dyDescent="0.25">
      <c r="A2553">
        <v>325118</v>
      </c>
      <c r="B2553" t="s">
        <v>6903</v>
      </c>
      <c r="C2553" t="s">
        <v>212</v>
      </c>
      <c r="D2553" t="s">
        <v>235</v>
      </c>
      <c r="E2553" t="s">
        <v>76</v>
      </c>
      <c r="F2553" s="126">
        <v>33062</v>
      </c>
      <c r="G2553" t="s">
        <v>440</v>
      </c>
      <c r="H2553" t="s">
        <v>19</v>
      </c>
      <c r="I2553" t="s">
        <v>136</v>
      </c>
      <c r="J2553" t="s">
        <v>1226</v>
      </c>
      <c r="K2553"/>
      <c r="L2553" t="s">
        <v>30</v>
      </c>
      <c r="M2553"/>
      <c r="N2553"/>
      <c r="O2553"/>
      <c r="P2553"/>
      <c r="Q2553"/>
      <c r="U2553"/>
      <c r="V2553">
        <v>0</v>
      </c>
      <c r="W2553"/>
      <c r="X2553"/>
      <c r="Y2553"/>
      <c r="Z2553"/>
      <c r="AA2553"/>
      <c r="AB2553"/>
      <c r="AC2553"/>
      <c r="AD2553"/>
      <c r="AE2553"/>
      <c r="AF2553"/>
      <c r="AG2553"/>
    </row>
    <row r="2554" spans="1:35" hidden="1" x14ac:dyDescent="0.25">
      <c r="A2554">
        <v>325119</v>
      </c>
      <c r="B2554" t="s">
        <v>6904</v>
      </c>
      <c r="C2554" t="s">
        <v>283</v>
      </c>
      <c r="D2554" t="s">
        <v>5089</v>
      </c>
      <c r="E2554" t="s">
        <v>76</v>
      </c>
      <c r="F2554" s="126"/>
      <c r="G2554"/>
      <c r="H2554" t="s">
        <v>16</v>
      </c>
      <c r="I2554" t="s">
        <v>129</v>
      </c>
      <c r="J2554"/>
      <c r="K2554"/>
      <c r="L2554"/>
      <c r="M2554"/>
      <c r="N2554"/>
      <c r="O2554"/>
      <c r="P2554"/>
      <c r="Q2554"/>
      <c r="U2554"/>
      <c r="V2554" t="s">
        <v>4335</v>
      </c>
      <c r="W2554"/>
      <c r="X2554"/>
      <c r="Y2554"/>
      <c r="Z2554"/>
      <c r="AA2554"/>
      <c r="AB2554"/>
      <c r="AC2554"/>
      <c r="AD2554"/>
      <c r="AE2554"/>
      <c r="AF2554"/>
      <c r="AG2554"/>
      <c r="AH2554" s="115" t="s">
        <v>4308</v>
      </c>
    </row>
    <row r="2555" spans="1:35" ht="18" hidden="1" x14ac:dyDescent="0.25">
      <c r="A2555" s="235">
        <v>325132</v>
      </c>
      <c r="B2555" s="235" t="s">
        <v>6905</v>
      </c>
      <c r="C2555" s="235" t="s">
        <v>1273</v>
      </c>
      <c r="D2555" s="235" t="s">
        <v>385</v>
      </c>
      <c r="E2555"/>
      <c r="F2555" s="126"/>
      <c r="G2555" s="236"/>
      <c r="H2555"/>
      <c r="I2555" t="s">
        <v>199</v>
      </c>
      <c r="J2555" s="236"/>
      <c r="K2555"/>
      <c r="L2555"/>
      <c r="M2555"/>
      <c r="N2555"/>
      <c r="O2555"/>
      <c r="P2555"/>
      <c r="Q2555"/>
      <c r="U2555"/>
      <c r="V2555">
        <v>0</v>
      </c>
      <c r="W2555" s="236"/>
      <c r="X2555"/>
      <c r="Y2555"/>
      <c r="Z2555"/>
      <c r="AA2555"/>
      <c r="AB2555"/>
      <c r="AC2555"/>
      <c r="AD2555"/>
      <c r="AE2555"/>
      <c r="AF2555"/>
      <c r="AG2555"/>
      <c r="AH2555" s="115" t="s">
        <v>4308</v>
      </c>
    </row>
    <row r="2556" spans="1:35" hidden="1" x14ac:dyDescent="0.25">
      <c r="A2556">
        <v>325134</v>
      </c>
      <c r="B2556" t="s">
        <v>6906</v>
      </c>
      <c r="C2556" t="s">
        <v>793</v>
      </c>
      <c r="D2556" t="s">
        <v>239</v>
      </c>
      <c r="E2556" t="s">
        <v>76</v>
      </c>
      <c r="F2556" s="126">
        <v>34724</v>
      </c>
      <c r="G2556" t="s">
        <v>18</v>
      </c>
      <c r="H2556" t="s">
        <v>16</v>
      </c>
      <c r="I2556" t="s">
        <v>136</v>
      </c>
      <c r="J2556" t="s">
        <v>1226</v>
      </c>
      <c r="K2556"/>
      <c r="L2556" t="s">
        <v>18</v>
      </c>
      <c r="M2556"/>
      <c r="N2556"/>
      <c r="O2556"/>
      <c r="P2556"/>
      <c r="Q2556"/>
      <c r="U2556"/>
      <c r="V2556" t="s">
        <v>4414</v>
      </c>
      <c r="W2556"/>
      <c r="X2556"/>
      <c r="Y2556"/>
      <c r="Z2556"/>
      <c r="AA2556"/>
      <c r="AB2556"/>
      <c r="AC2556"/>
      <c r="AD2556"/>
      <c r="AE2556"/>
      <c r="AF2556"/>
      <c r="AG2556"/>
      <c r="AH2556" s="115" t="s">
        <v>4308</v>
      </c>
    </row>
    <row r="2557" spans="1:35" ht="18" hidden="1" x14ac:dyDescent="0.25">
      <c r="A2557" s="235">
        <v>325135</v>
      </c>
      <c r="B2557" s="235" t="s">
        <v>6907</v>
      </c>
      <c r="C2557" s="235" t="s">
        <v>250</v>
      </c>
      <c r="D2557" s="235" t="s">
        <v>541</v>
      </c>
      <c r="E2557"/>
      <c r="F2557" s="126"/>
      <c r="G2557" s="236"/>
      <c r="H2557"/>
      <c r="I2557" t="s">
        <v>129</v>
      </c>
      <c r="J2557" s="236"/>
      <c r="K2557"/>
      <c r="L2557"/>
      <c r="M2557"/>
      <c r="N2557"/>
      <c r="O2557"/>
      <c r="P2557"/>
      <c r="Q2557"/>
      <c r="U2557"/>
      <c r="V2557">
        <v>0</v>
      </c>
      <c r="W2557" s="236"/>
      <c r="X2557"/>
      <c r="Y2557"/>
      <c r="Z2557"/>
      <c r="AA2557"/>
      <c r="AB2557"/>
      <c r="AC2557"/>
      <c r="AD2557"/>
      <c r="AE2557"/>
      <c r="AF2557"/>
      <c r="AG2557"/>
    </row>
    <row r="2558" spans="1:35" ht="18" hidden="1" x14ac:dyDescent="0.25">
      <c r="A2558" s="235">
        <v>325136</v>
      </c>
      <c r="B2558" s="235" t="s">
        <v>6908</v>
      </c>
      <c r="C2558" s="235" t="s">
        <v>1091</v>
      </c>
      <c r="D2558" s="235" t="s">
        <v>1242</v>
      </c>
      <c r="E2558"/>
      <c r="F2558" s="126"/>
      <c r="G2558" s="236"/>
      <c r="H2558"/>
      <c r="I2558" t="s">
        <v>199</v>
      </c>
      <c r="J2558" s="236"/>
      <c r="K2558"/>
      <c r="L2558"/>
      <c r="M2558"/>
      <c r="N2558"/>
      <c r="O2558"/>
      <c r="P2558"/>
      <c r="Q2558"/>
      <c r="U2558"/>
      <c r="V2558">
        <v>0</v>
      </c>
      <c r="W2558" s="236"/>
      <c r="X2558"/>
      <c r="Y2558"/>
      <c r="Z2558"/>
      <c r="AA2558"/>
      <c r="AB2558"/>
      <c r="AC2558"/>
      <c r="AD2558"/>
      <c r="AE2558"/>
      <c r="AF2558"/>
      <c r="AG2558"/>
      <c r="AH2558" s="115" t="s">
        <v>4308</v>
      </c>
    </row>
    <row r="2559" spans="1:35" hidden="1" x14ac:dyDescent="0.25">
      <c r="A2559">
        <v>325143</v>
      </c>
      <c r="B2559" t="s">
        <v>6909</v>
      </c>
      <c r="C2559" t="s">
        <v>778</v>
      </c>
      <c r="D2559" t="s">
        <v>532</v>
      </c>
      <c r="E2559" t="s">
        <v>76</v>
      </c>
      <c r="F2559" s="126">
        <v>33645</v>
      </c>
      <c r="G2559" t="s">
        <v>918</v>
      </c>
      <c r="H2559" t="s">
        <v>16</v>
      </c>
      <c r="I2559" t="s">
        <v>136</v>
      </c>
      <c r="J2559" t="s">
        <v>1226</v>
      </c>
      <c r="K2559"/>
      <c r="L2559" t="s">
        <v>30</v>
      </c>
      <c r="M2559"/>
      <c r="N2559"/>
      <c r="O2559"/>
      <c r="P2559"/>
      <c r="Q2559"/>
      <c r="U2559"/>
      <c r="V2559" t="s">
        <v>4412</v>
      </c>
      <c r="W2559"/>
      <c r="X2559"/>
      <c r="Y2559"/>
      <c r="Z2559"/>
      <c r="AA2559"/>
      <c r="AB2559"/>
      <c r="AC2559"/>
      <c r="AD2559"/>
      <c r="AE2559" t="s">
        <v>4308</v>
      </c>
      <c r="AF2559" t="s">
        <v>4308</v>
      </c>
      <c r="AG2559" t="s">
        <v>4308</v>
      </c>
      <c r="AH2559" s="115" t="s">
        <v>4308</v>
      </c>
    </row>
    <row r="2560" spans="1:35" ht="18" hidden="1" x14ac:dyDescent="0.25">
      <c r="A2560" s="235">
        <v>325150</v>
      </c>
      <c r="B2560" s="235" t="s">
        <v>1445</v>
      </c>
      <c r="C2560" s="235" t="s">
        <v>339</v>
      </c>
      <c r="D2560" s="235" t="s">
        <v>407</v>
      </c>
      <c r="E2560"/>
      <c r="F2560" s="126"/>
      <c r="G2560" s="236"/>
      <c r="H2560"/>
      <c r="I2560" t="s">
        <v>129</v>
      </c>
      <c r="J2560" s="236"/>
      <c r="K2560"/>
      <c r="L2560"/>
      <c r="M2560"/>
      <c r="N2560"/>
      <c r="O2560"/>
      <c r="P2560"/>
      <c r="Q2560"/>
      <c r="U2560"/>
      <c r="V2560" t="s">
        <v>4334</v>
      </c>
      <c r="W2560" s="236"/>
      <c r="X2560"/>
      <c r="Y2560"/>
      <c r="Z2560"/>
      <c r="AA2560"/>
      <c r="AB2560"/>
      <c r="AC2560"/>
      <c r="AD2560"/>
      <c r="AE2560"/>
      <c r="AF2560"/>
      <c r="AG2560"/>
      <c r="AH2560" s="115" t="s">
        <v>4308</v>
      </c>
    </row>
    <row r="2561" spans="1:35" ht="18" hidden="1" x14ac:dyDescent="0.25">
      <c r="A2561" s="235">
        <v>325160</v>
      </c>
      <c r="B2561" s="235" t="s">
        <v>6910</v>
      </c>
      <c r="C2561" s="235" t="s">
        <v>520</v>
      </c>
      <c r="D2561" s="235" t="s">
        <v>1242</v>
      </c>
      <c r="E2561"/>
      <c r="F2561" s="126"/>
      <c r="G2561" s="236"/>
      <c r="H2561"/>
      <c r="I2561" t="s">
        <v>136</v>
      </c>
      <c r="J2561" s="236"/>
      <c r="K2561"/>
      <c r="L2561"/>
      <c r="M2561"/>
      <c r="N2561"/>
      <c r="O2561"/>
      <c r="P2561"/>
      <c r="Q2561"/>
      <c r="U2561"/>
      <c r="V2561" t="s">
        <v>4337</v>
      </c>
      <c r="W2561" s="236"/>
      <c r="X2561"/>
      <c r="Y2561"/>
      <c r="Z2561"/>
      <c r="AA2561"/>
      <c r="AB2561"/>
      <c r="AC2561"/>
      <c r="AD2561"/>
      <c r="AE2561"/>
      <c r="AF2561"/>
      <c r="AG2561"/>
      <c r="AH2561" s="115" t="s">
        <v>4308</v>
      </c>
    </row>
    <row r="2562" spans="1:35" hidden="1" x14ac:dyDescent="0.25">
      <c r="A2562" s="115">
        <v>325164</v>
      </c>
      <c r="B2562" s="115" t="s">
        <v>3307</v>
      </c>
      <c r="C2562" s="115" t="s">
        <v>778</v>
      </c>
      <c r="D2562" s="115" t="s">
        <v>3308</v>
      </c>
      <c r="E2562" s="115" t="s">
        <v>77</v>
      </c>
      <c r="F2562" s="237">
        <v>31646</v>
      </c>
      <c r="G2562" s="115" t="s">
        <v>18</v>
      </c>
      <c r="H2562" s="115" t="s">
        <v>16</v>
      </c>
      <c r="I2562" t="s">
        <v>199</v>
      </c>
      <c r="J2562" s="115" t="s">
        <v>1226</v>
      </c>
      <c r="L2562" s="115" t="s">
        <v>18</v>
      </c>
      <c r="U2562"/>
      <c r="V2562" t="s">
        <v>4414</v>
      </c>
    </row>
    <row r="2563" spans="1:35" hidden="1" x14ac:dyDescent="0.25">
      <c r="A2563">
        <v>325173</v>
      </c>
      <c r="B2563" t="s">
        <v>6911</v>
      </c>
      <c r="C2563" t="s">
        <v>489</v>
      </c>
      <c r="D2563" t="s">
        <v>925</v>
      </c>
      <c r="E2563" t="s">
        <v>76</v>
      </c>
      <c r="F2563" s="126"/>
      <c r="G2563"/>
      <c r="H2563" t="s">
        <v>16</v>
      </c>
      <c r="I2563" t="s">
        <v>129</v>
      </c>
      <c r="J2563"/>
      <c r="K2563"/>
      <c r="L2563"/>
      <c r="M2563"/>
      <c r="N2563"/>
      <c r="O2563"/>
      <c r="P2563"/>
      <c r="Q2563"/>
      <c r="U2563"/>
      <c r="V2563" t="s">
        <v>4424</v>
      </c>
      <c r="W2563"/>
      <c r="X2563"/>
      <c r="Y2563"/>
      <c r="Z2563"/>
      <c r="AA2563" t="s">
        <v>4308</v>
      </c>
      <c r="AB2563" t="s">
        <v>4308</v>
      </c>
      <c r="AC2563" t="s">
        <v>4308</v>
      </c>
      <c r="AD2563" t="s">
        <v>4308</v>
      </c>
      <c r="AE2563" t="s">
        <v>4308</v>
      </c>
      <c r="AF2563" t="s">
        <v>4308</v>
      </c>
      <c r="AG2563" t="s">
        <v>4308</v>
      </c>
      <c r="AH2563" s="115" t="s">
        <v>4308</v>
      </c>
    </row>
    <row r="2564" spans="1:35" ht="18" hidden="1" x14ac:dyDescent="0.25">
      <c r="A2564" s="235">
        <v>325185</v>
      </c>
      <c r="B2564" s="235" t="s">
        <v>6912</v>
      </c>
      <c r="C2564" s="235" t="s">
        <v>212</v>
      </c>
      <c r="D2564" s="235" t="s">
        <v>6913</v>
      </c>
      <c r="E2564"/>
      <c r="F2564" s="126"/>
      <c r="G2564" s="236"/>
      <c r="H2564"/>
      <c r="I2564" t="s">
        <v>129</v>
      </c>
      <c r="J2564" s="236"/>
      <c r="K2564"/>
      <c r="L2564"/>
      <c r="M2564"/>
      <c r="N2564"/>
      <c r="O2564"/>
      <c r="P2564"/>
      <c r="Q2564"/>
      <c r="U2564"/>
      <c r="V2564" t="s">
        <v>4335</v>
      </c>
      <c r="W2564" s="236"/>
      <c r="X2564"/>
      <c r="Y2564"/>
      <c r="Z2564"/>
      <c r="AA2564"/>
      <c r="AB2564"/>
      <c r="AC2564"/>
      <c r="AD2564"/>
      <c r="AE2564"/>
      <c r="AF2564"/>
      <c r="AG2564"/>
      <c r="AH2564" s="115" t="s">
        <v>4308</v>
      </c>
    </row>
    <row r="2565" spans="1:35" ht="18" hidden="1" x14ac:dyDescent="0.25">
      <c r="A2565" s="235">
        <v>325191</v>
      </c>
      <c r="B2565" s="235" t="s">
        <v>6914</v>
      </c>
      <c r="C2565" s="235" t="s">
        <v>664</v>
      </c>
      <c r="D2565" s="235" t="s">
        <v>1242</v>
      </c>
      <c r="E2565"/>
      <c r="F2565" s="126"/>
      <c r="G2565" s="236"/>
      <c r="H2565"/>
      <c r="I2565" t="s">
        <v>199</v>
      </c>
      <c r="J2565" s="236"/>
      <c r="K2565"/>
      <c r="L2565"/>
      <c r="M2565"/>
      <c r="N2565"/>
      <c r="O2565"/>
      <c r="P2565"/>
      <c r="Q2565"/>
      <c r="U2565"/>
      <c r="V2565" t="s">
        <v>16623</v>
      </c>
      <c r="W2565" s="236"/>
      <c r="X2565"/>
      <c r="Y2565"/>
      <c r="Z2565"/>
      <c r="AA2565"/>
      <c r="AB2565"/>
      <c r="AC2565"/>
      <c r="AD2565"/>
      <c r="AE2565"/>
      <c r="AF2565"/>
      <c r="AG2565"/>
      <c r="AH2565" s="115" t="s">
        <v>4308</v>
      </c>
    </row>
    <row r="2566" spans="1:35" hidden="1" x14ac:dyDescent="0.25">
      <c r="A2566" s="115">
        <v>325193</v>
      </c>
      <c r="B2566" s="115" t="s">
        <v>2546</v>
      </c>
      <c r="C2566" s="115" t="s">
        <v>991</v>
      </c>
      <c r="D2566" s="115" t="s">
        <v>1708</v>
      </c>
      <c r="E2566" s="115" t="s">
        <v>76</v>
      </c>
      <c r="F2566" s="237">
        <v>35022</v>
      </c>
      <c r="G2566" s="115" t="s">
        <v>243</v>
      </c>
      <c r="H2566" s="115" t="s">
        <v>16</v>
      </c>
      <c r="I2566" t="s">
        <v>136</v>
      </c>
      <c r="J2566" s="115" t="s">
        <v>1226</v>
      </c>
      <c r="L2566" s="115" t="s">
        <v>30</v>
      </c>
      <c r="U2566"/>
      <c r="V2566" t="s">
        <v>16623</v>
      </c>
      <c r="AG2566" s="115" t="s">
        <v>4308</v>
      </c>
      <c r="AH2566" s="115" t="s">
        <v>4308</v>
      </c>
    </row>
    <row r="2567" spans="1:35" ht="18" x14ac:dyDescent="0.25">
      <c r="A2567" s="235">
        <v>325195</v>
      </c>
      <c r="B2567" s="235" t="s">
        <v>6915</v>
      </c>
      <c r="C2567" s="235" t="e">
        <v>#N/A</v>
      </c>
      <c r="D2567" s="235" t="s">
        <v>501</v>
      </c>
      <c r="E2567"/>
      <c r="F2567" s="126"/>
      <c r="G2567" s="236"/>
      <c r="H2567"/>
      <c r="I2567" t="s">
        <v>107</v>
      </c>
      <c r="J2567" s="236"/>
      <c r="K2567"/>
      <c r="L2567"/>
      <c r="M2567"/>
      <c r="N2567"/>
      <c r="O2567"/>
      <c r="P2567"/>
      <c r="Q2567"/>
      <c r="U2567"/>
      <c r="V2567"/>
      <c r="W2567" s="236"/>
      <c r="X2567"/>
      <c r="Y2567"/>
      <c r="Z2567"/>
      <c r="AA2567"/>
      <c r="AB2567"/>
      <c r="AC2567"/>
      <c r="AD2567"/>
      <c r="AE2567"/>
      <c r="AF2567"/>
      <c r="AG2567"/>
      <c r="AI2567" s="115">
        <f>VLOOKUP(A2567,'[2]دراسات قانونية'!$A$3:$E$600,1,0)</f>
        <v>325195</v>
      </c>
    </row>
    <row r="2568" spans="1:35" hidden="1" x14ac:dyDescent="0.25">
      <c r="A2568">
        <v>325196</v>
      </c>
      <c r="B2568" t="s">
        <v>6916</v>
      </c>
      <c r="C2568" t="s">
        <v>227</v>
      </c>
      <c r="D2568" t="s">
        <v>450</v>
      </c>
      <c r="E2568" t="s">
        <v>76</v>
      </c>
      <c r="F2568" s="126">
        <v>34934</v>
      </c>
      <c r="G2568" t="s">
        <v>211</v>
      </c>
      <c r="H2568" t="s">
        <v>16</v>
      </c>
      <c r="I2568" t="s">
        <v>136</v>
      </c>
      <c r="J2568" t="s">
        <v>1226</v>
      </c>
      <c r="K2568"/>
      <c r="L2568" t="s">
        <v>30</v>
      </c>
      <c r="M2568"/>
      <c r="N2568"/>
      <c r="O2568"/>
      <c r="P2568"/>
      <c r="Q2568"/>
      <c r="U2568"/>
      <c r="V2568" t="s">
        <v>4337</v>
      </c>
      <c r="W2568"/>
      <c r="X2568"/>
      <c r="Y2568"/>
      <c r="Z2568"/>
      <c r="AA2568"/>
      <c r="AB2568"/>
      <c r="AC2568"/>
      <c r="AD2568"/>
      <c r="AE2568"/>
      <c r="AF2568"/>
      <c r="AG2568"/>
    </row>
    <row r="2569" spans="1:35" hidden="1" x14ac:dyDescent="0.25">
      <c r="A2569">
        <v>325202</v>
      </c>
      <c r="B2569" t="s">
        <v>6917</v>
      </c>
      <c r="C2569" t="s">
        <v>6918</v>
      </c>
      <c r="D2569" t="s">
        <v>6919</v>
      </c>
      <c r="E2569" t="s">
        <v>76</v>
      </c>
      <c r="F2569" s="126">
        <v>33660</v>
      </c>
      <c r="G2569" t="s">
        <v>694</v>
      </c>
      <c r="H2569" t="s">
        <v>16</v>
      </c>
      <c r="I2569" t="s">
        <v>136</v>
      </c>
      <c r="J2569"/>
      <c r="K2569"/>
      <c r="L2569"/>
      <c r="M2569"/>
      <c r="N2569"/>
      <c r="O2569"/>
      <c r="P2569"/>
      <c r="Q2569"/>
      <c r="U2569"/>
      <c r="V2569" t="s">
        <v>4329</v>
      </c>
      <c r="W2569"/>
      <c r="X2569"/>
      <c r="Y2569"/>
      <c r="Z2569"/>
      <c r="AA2569"/>
      <c r="AB2569"/>
      <c r="AC2569" t="s">
        <v>4308</v>
      </c>
      <c r="AD2569" t="s">
        <v>4308</v>
      </c>
      <c r="AE2569" t="s">
        <v>4308</v>
      </c>
      <c r="AF2569" t="s">
        <v>4308</v>
      </c>
      <c r="AG2569" t="s">
        <v>4308</v>
      </c>
      <c r="AH2569" s="115" t="s">
        <v>4308</v>
      </c>
    </row>
    <row r="2570" spans="1:35" ht="18" hidden="1" x14ac:dyDescent="0.25">
      <c r="A2570" s="235">
        <v>325206</v>
      </c>
      <c r="B2570" s="235" t="s">
        <v>6920</v>
      </c>
      <c r="C2570" s="235" t="s">
        <v>384</v>
      </c>
      <c r="D2570" s="235" t="s">
        <v>1467</v>
      </c>
      <c r="E2570"/>
      <c r="F2570" s="126"/>
      <c r="G2570" s="236"/>
      <c r="H2570"/>
      <c r="I2570" t="s">
        <v>136</v>
      </c>
      <c r="J2570" s="236"/>
      <c r="K2570"/>
      <c r="L2570"/>
      <c r="M2570"/>
      <c r="N2570"/>
      <c r="O2570"/>
      <c r="P2570"/>
      <c r="Q2570"/>
      <c r="U2570"/>
      <c r="V2570" t="s">
        <v>4337</v>
      </c>
      <c r="W2570" s="236"/>
      <c r="X2570"/>
      <c r="Y2570"/>
      <c r="Z2570"/>
      <c r="AA2570"/>
      <c r="AB2570"/>
      <c r="AC2570"/>
      <c r="AD2570"/>
      <c r="AE2570"/>
      <c r="AF2570"/>
      <c r="AG2570"/>
      <c r="AH2570" s="115" t="s">
        <v>4308</v>
      </c>
    </row>
    <row r="2571" spans="1:35" hidden="1" x14ac:dyDescent="0.25">
      <c r="A2571">
        <v>325207</v>
      </c>
      <c r="B2571" t="s">
        <v>6921</v>
      </c>
      <c r="C2571" t="s">
        <v>1438</v>
      </c>
      <c r="D2571" t="s">
        <v>511</v>
      </c>
      <c r="E2571"/>
      <c r="F2571" s="126"/>
      <c r="G2571"/>
      <c r="H2571"/>
      <c r="I2571" t="s">
        <v>129</v>
      </c>
      <c r="J2571"/>
      <c r="K2571"/>
      <c r="L2571"/>
      <c r="M2571"/>
      <c r="N2571"/>
      <c r="O2571"/>
      <c r="P2571"/>
      <c r="Q2571"/>
      <c r="U2571"/>
      <c r="V2571" t="s">
        <v>4338</v>
      </c>
      <c r="W2571"/>
      <c r="X2571"/>
      <c r="Y2571"/>
      <c r="Z2571"/>
      <c r="AA2571"/>
      <c r="AB2571"/>
      <c r="AC2571"/>
      <c r="AD2571"/>
      <c r="AE2571"/>
      <c r="AF2571"/>
      <c r="AG2571"/>
      <c r="AH2571" s="115" t="s">
        <v>4308</v>
      </c>
    </row>
    <row r="2572" spans="1:35" hidden="1" x14ac:dyDescent="0.25">
      <c r="A2572" s="115">
        <v>325208</v>
      </c>
      <c r="B2572" s="115" t="s">
        <v>1341</v>
      </c>
      <c r="C2572" s="115" t="s">
        <v>227</v>
      </c>
      <c r="D2572" s="115" t="s">
        <v>420</v>
      </c>
      <c r="E2572" s="115" t="s">
        <v>76</v>
      </c>
      <c r="F2572" s="237">
        <v>33679</v>
      </c>
      <c r="G2572" s="115" t="s">
        <v>61</v>
      </c>
      <c r="H2572" s="115" t="s">
        <v>16</v>
      </c>
      <c r="I2572" t="s">
        <v>199</v>
      </c>
      <c r="U2572"/>
      <c r="V2572" t="s">
        <v>4329</v>
      </c>
      <c r="AB2572" s="115" t="s">
        <v>4308</v>
      </c>
      <c r="AC2572" s="115" t="s">
        <v>4308</v>
      </c>
      <c r="AD2572" s="115" t="s">
        <v>4308</v>
      </c>
      <c r="AE2572" s="115" t="s">
        <v>4308</v>
      </c>
      <c r="AF2572" s="115" t="s">
        <v>4308</v>
      </c>
      <c r="AG2572" s="115" t="s">
        <v>4308</v>
      </c>
      <c r="AH2572" s="115" t="s">
        <v>4308</v>
      </c>
    </row>
    <row r="2573" spans="1:35" hidden="1" x14ac:dyDescent="0.25">
      <c r="A2573" s="115">
        <v>325216</v>
      </c>
      <c r="B2573" s="115" t="s">
        <v>1508</v>
      </c>
      <c r="C2573" s="115" t="s">
        <v>593</v>
      </c>
      <c r="D2573" s="115" t="s">
        <v>498</v>
      </c>
      <c r="E2573" s="115" t="s">
        <v>76</v>
      </c>
      <c r="F2573" s="237">
        <v>33241</v>
      </c>
      <c r="G2573" s="115" t="s">
        <v>18</v>
      </c>
      <c r="H2573" s="115" t="s">
        <v>16</v>
      </c>
      <c r="I2573" t="s">
        <v>199</v>
      </c>
      <c r="J2573" s="115" t="s">
        <v>1226</v>
      </c>
      <c r="L2573" s="115" t="s">
        <v>73</v>
      </c>
      <c r="U2573"/>
      <c r="V2573" t="s">
        <v>16623</v>
      </c>
    </row>
    <row r="2574" spans="1:35" ht="18" hidden="1" x14ac:dyDescent="0.25">
      <c r="A2574" s="235">
        <v>325218</v>
      </c>
      <c r="B2574" s="235" t="s">
        <v>6922</v>
      </c>
      <c r="C2574" s="235" t="s">
        <v>721</v>
      </c>
      <c r="D2574" s="235" t="s">
        <v>1141</v>
      </c>
      <c r="E2574"/>
      <c r="F2574" s="126"/>
      <c r="G2574" s="236"/>
      <c r="H2574"/>
      <c r="I2574" t="s">
        <v>199</v>
      </c>
      <c r="J2574" s="236"/>
      <c r="K2574"/>
      <c r="L2574"/>
      <c r="M2574"/>
      <c r="N2574"/>
      <c r="O2574"/>
      <c r="P2574"/>
      <c r="Q2574"/>
      <c r="U2574"/>
      <c r="V2574">
        <v>0</v>
      </c>
      <c r="W2574" s="236"/>
      <c r="X2574"/>
      <c r="Y2574"/>
      <c r="Z2574"/>
      <c r="AA2574"/>
      <c r="AB2574"/>
      <c r="AC2574"/>
      <c r="AD2574"/>
      <c r="AE2574"/>
      <c r="AF2574"/>
      <c r="AG2574"/>
      <c r="AH2574" s="115" t="s">
        <v>4308</v>
      </c>
    </row>
    <row r="2575" spans="1:35" ht="18" hidden="1" x14ac:dyDescent="0.25">
      <c r="A2575" s="235">
        <v>325220</v>
      </c>
      <c r="B2575" s="235" t="s">
        <v>6923</v>
      </c>
      <c r="C2575" s="235" t="s">
        <v>279</v>
      </c>
      <c r="D2575" s="235" t="s">
        <v>6924</v>
      </c>
      <c r="E2575"/>
      <c r="F2575" s="126"/>
      <c r="G2575" s="236"/>
      <c r="H2575"/>
      <c r="I2575" t="s">
        <v>129</v>
      </c>
      <c r="J2575" s="236"/>
      <c r="K2575"/>
      <c r="L2575"/>
      <c r="M2575"/>
      <c r="N2575"/>
      <c r="O2575"/>
      <c r="P2575"/>
      <c r="Q2575"/>
      <c r="U2575"/>
      <c r="V2575" t="s">
        <v>4335</v>
      </c>
      <c r="W2575" s="236"/>
      <c r="X2575"/>
      <c r="Y2575"/>
      <c r="Z2575"/>
      <c r="AA2575"/>
      <c r="AB2575"/>
      <c r="AC2575"/>
      <c r="AD2575"/>
      <c r="AE2575"/>
      <c r="AF2575"/>
      <c r="AG2575"/>
      <c r="AH2575" s="115" t="s">
        <v>4308</v>
      </c>
    </row>
    <row r="2576" spans="1:35" ht="18" x14ac:dyDescent="0.25">
      <c r="A2576" s="235">
        <v>325228</v>
      </c>
      <c r="B2576" s="235" t="s">
        <v>1234</v>
      </c>
      <c r="C2576" s="235" t="s">
        <v>980</v>
      </c>
      <c r="D2576" s="235" t="s">
        <v>6925</v>
      </c>
      <c r="E2576"/>
      <c r="F2576" s="126"/>
      <c r="G2576" s="236"/>
      <c r="H2576"/>
      <c r="I2576" t="s">
        <v>107</v>
      </c>
      <c r="J2576" s="236"/>
      <c r="K2576"/>
      <c r="L2576"/>
      <c r="M2576"/>
      <c r="N2576"/>
      <c r="O2576"/>
      <c r="P2576"/>
      <c r="Q2576"/>
      <c r="U2576"/>
      <c r="V2576" t="s">
        <v>4334</v>
      </c>
      <c r="W2576" s="236"/>
      <c r="X2576"/>
      <c r="Y2576"/>
      <c r="Z2576"/>
      <c r="AA2576"/>
      <c r="AB2576"/>
      <c r="AC2576"/>
      <c r="AD2576"/>
      <c r="AE2576"/>
      <c r="AF2576"/>
      <c r="AG2576"/>
      <c r="AH2576" s="115" t="s">
        <v>4308</v>
      </c>
      <c r="AI2576" s="115" t="e">
        <f>VLOOKUP(A2576,'[2]دراسات قانونية'!$A$3:$E$600,1,0)</f>
        <v>#N/A</v>
      </c>
    </row>
    <row r="2577" spans="1:34" ht="18" hidden="1" x14ac:dyDescent="0.25">
      <c r="A2577" s="235">
        <v>325236</v>
      </c>
      <c r="B2577" s="235" t="s">
        <v>6926</v>
      </c>
      <c r="C2577" s="235" t="s">
        <v>389</v>
      </c>
      <c r="D2577" s="235" t="s">
        <v>1242</v>
      </c>
      <c r="E2577"/>
      <c r="F2577" s="126"/>
      <c r="G2577" s="236"/>
      <c r="H2577"/>
      <c r="I2577" t="s">
        <v>199</v>
      </c>
      <c r="J2577" s="236"/>
      <c r="K2577"/>
      <c r="L2577"/>
      <c r="M2577"/>
      <c r="N2577"/>
      <c r="O2577"/>
      <c r="P2577"/>
      <c r="Q2577"/>
      <c r="U2577"/>
      <c r="V2577">
        <v>0</v>
      </c>
      <c r="W2577" s="236"/>
      <c r="X2577"/>
      <c r="Y2577"/>
      <c r="Z2577"/>
      <c r="AA2577"/>
      <c r="AB2577"/>
      <c r="AC2577"/>
      <c r="AD2577"/>
      <c r="AE2577"/>
      <c r="AF2577"/>
      <c r="AG2577"/>
      <c r="AH2577" s="115" t="s">
        <v>4308</v>
      </c>
    </row>
    <row r="2578" spans="1:34" hidden="1" x14ac:dyDescent="0.25">
      <c r="A2578">
        <v>325252</v>
      </c>
      <c r="B2578" t="s">
        <v>2053</v>
      </c>
      <c r="C2578" t="s">
        <v>227</v>
      </c>
      <c r="D2578" t="s">
        <v>1027</v>
      </c>
      <c r="E2578" t="s">
        <v>76</v>
      </c>
      <c r="F2578" s="126">
        <v>33193</v>
      </c>
      <c r="G2578" t="s">
        <v>6927</v>
      </c>
      <c r="H2578" t="s">
        <v>16</v>
      </c>
      <c r="I2578" t="s">
        <v>129</v>
      </c>
      <c r="J2578"/>
      <c r="K2578"/>
      <c r="L2578"/>
      <c r="M2578"/>
      <c r="N2578"/>
      <c r="O2578"/>
      <c r="P2578"/>
      <c r="Q2578"/>
      <c r="U2578"/>
      <c r="V2578" t="s">
        <v>4334</v>
      </c>
      <c r="W2578"/>
      <c r="X2578"/>
      <c r="Y2578"/>
      <c r="Z2578"/>
      <c r="AA2578"/>
      <c r="AB2578"/>
      <c r="AC2578"/>
      <c r="AD2578" t="s">
        <v>4308</v>
      </c>
      <c r="AE2578" t="s">
        <v>4308</v>
      </c>
      <c r="AF2578" t="s">
        <v>4308</v>
      </c>
      <c r="AG2578" t="s">
        <v>4308</v>
      </c>
      <c r="AH2578" s="115" t="s">
        <v>4308</v>
      </c>
    </row>
    <row r="2579" spans="1:34" ht="18" hidden="1" x14ac:dyDescent="0.25">
      <c r="A2579" s="235">
        <v>325259</v>
      </c>
      <c r="B2579" s="235" t="s">
        <v>6928</v>
      </c>
      <c r="C2579" s="235" t="s">
        <v>865</v>
      </c>
      <c r="D2579" s="235" t="s">
        <v>1242</v>
      </c>
      <c r="E2579"/>
      <c r="F2579" s="126"/>
      <c r="G2579" s="236"/>
      <c r="H2579"/>
      <c r="I2579" t="s">
        <v>136</v>
      </c>
      <c r="J2579" s="236"/>
      <c r="K2579"/>
      <c r="L2579"/>
      <c r="M2579"/>
      <c r="N2579"/>
      <c r="O2579"/>
      <c r="P2579"/>
      <c r="Q2579"/>
      <c r="U2579"/>
      <c r="V2579" t="s">
        <v>4334</v>
      </c>
      <c r="W2579" s="236"/>
      <c r="X2579"/>
      <c r="Y2579"/>
      <c r="Z2579"/>
      <c r="AA2579"/>
      <c r="AB2579"/>
      <c r="AC2579"/>
      <c r="AD2579"/>
      <c r="AE2579"/>
      <c r="AF2579"/>
      <c r="AG2579"/>
      <c r="AH2579" s="115" t="s">
        <v>4308</v>
      </c>
    </row>
    <row r="2580" spans="1:34" hidden="1" x14ac:dyDescent="0.25">
      <c r="A2580">
        <v>325261</v>
      </c>
      <c r="B2580" t="s">
        <v>6929</v>
      </c>
      <c r="C2580" t="s">
        <v>212</v>
      </c>
      <c r="D2580" t="s">
        <v>1498</v>
      </c>
      <c r="E2580"/>
      <c r="F2580" s="126"/>
      <c r="G2580"/>
      <c r="H2580"/>
      <c r="I2580" t="s">
        <v>129</v>
      </c>
      <c r="J2580"/>
      <c r="K2580"/>
      <c r="L2580"/>
      <c r="M2580"/>
      <c r="N2580"/>
      <c r="O2580"/>
      <c r="P2580"/>
      <c r="Q2580"/>
      <c r="U2580"/>
      <c r="V2580" t="s">
        <v>4335</v>
      </c>
      <c r="W2580"/>
      <c r="X2580"/>
      <c r="Y2580"/>
      <c r="Z2580"/>
      <c r="AA2580"/>
      <c r="AB2580"/>
      <c r="AC2580"/>
      <c r="AD2580"/>
      <c r="AE2580"/>
      <c r="AF2580"/>
      <c r="AG2580"/>
      <c r="AH2580" s="115" t="s">
        <v>4308</v>
      </c>
    </row>
    <row r="2581" spans="1:34" ht="18" hidden="1" x14ac:dyDescent="0.25">
      <c r="A2581" s="235">
        <v>325262</v>
      </c>
      <c r="B2581" s="235" t="s">
        <v>6930</v>
      </c>
      <c r="C2581" s="235" t="s">
        <v>6931</v>
      </c>
      <c r="D2581" s="235" t="s">
        <v>6932</v>
      </c>
      <c r="E2581"/>
      <c r="F2581" s="126"/>
      <c r="G2581" s="236"/>
      <c r="H2581"/>
      <c r="I2581" t="s">
        <v>129</v>
      </c>
      <c r="J2581" s="236"/>
      <c r="K2581"/>
      <c r="L2581"/>
      <c r="M2581"/>
      <c r="N2581"/>
      <c r="O2581"/>
      <c r="P2581"/>
      <c r="Q2581"/>
      <c r="U2581"/>
      <c r="V2581" t="s">
        <v>4334</v>
      </c>
      <c r="W2581" s="236"/>
      <c r="X2581"/>
      <c r="Y2581"/>
      <c r="Z2581"/>
      <c r="AA2581"/>
      <c r="AB2581"/>
      <c r="AC2581"/>
      <c r="AD2581"/>
      <c r="AE2581"/>
      <c r="AF2581"/>
      <c r="AG2581"/>
      <c r="AH2581" s="115" t="s">
        <v>4308</v>
      </c>
    </row>
    <row r="2582" spans="1:34" ht="18" hidden="1" x14ac:dyDescent="0.25">
      <c r="A2582" s="235">
        <v>325267</v>
      </c>
      <c r="B2582" s="235" t="s">
        <v>6933</v>
      </c>
      <c r="C2582" s="235" t="s">
        <v>661</v>
      </c>
      <c r="D2582" s="235" t="s">
        <v>1242</v>
      </c>
      <c r="E2582"/>
      <c r="F2582" s="126"/>
      <c r="G2582" s="236"/>
      <c r="H2582"/>
      <c r="I2582" t="s">
        <v>136</v>
      </c>
      <c r="J2582" s="236"/>
      <c r="K2582"/>
      <c r="L2582"/>
      <c r="M2582"/>
      <c r="N2582"/>
      <c r="O2582"/>
      <c r="P2582"/>
      <c r="Q2582"/>
      <c r="U2582"/>
      <c r="V2582" t="s">
        <v>4335</v>
      </c>
      <c r="W2582" s="236"/>
      <c r="X2582"/>
      <c r="Y2582"/>
      <c r="Z2582"/>
      <c r="AA2582"/>
      <c r="AB2582"/>
      <c r="AC2582"/>
      <c r="AD2582"/>
      <c r="AE2582"/>
      <c r="AF2582"/>
      <c r="AG2582"/>
      <c r="AH2582" s="115" t="s">
        <v>4308</v>
      </c>
    </row>
    <row r="2583" spans="1:34" hidden="1" x14ac:dyDescent="0.25">
      <c r="A2583">
        <v>325269</v>
      </c>
      <c r="B2583" t="s">
        <v>6934</v>
      </c>
      <c r="C2583" t="s">
        <v>533</v>
      </c>
      <c r="D2583" t="s">
        <v>832</v>
      </c>
      <c r="E2583" t="s">
        <v>77</v>
      </c>
      <c r="F2583" s="126">
        <v>29959</v>
      </c>
      <c r="G2583" t="s">
        <v>70</v>
      </c>
      <c r="H2583" t="s">
        <v>16</v>
      </c>
      <c r="I2583" t="s">
        <v>136</v>
      </c>
      <c r="J2583" t="s">
        <v>1226</v>
      </c>
      <c r="K2583"/>
      <c r="L2583" t="s">
        <v>70</v>
      </c>
      <c r="M2583"/>
      <c r="N2583"/>
      <c r="O2583"/>
      <c r="P2583"/>
      <c r="Q2583"/>
      <c r="U2583"/>
      <c r="V2583" t="s">
        <v>4329</v>
      </c>
      <c r="W2583"/>
      <c r="X2583"/>
      <c r="Y2583"/>
      <c r="Z2583"/>
      <c r="AA2583"/>
      <c r="AB2583"/>
      <c r="AC2583"/>
      <c r="AD2583"/>
      <c r="AE2583"/>
      <c r="AF2583" t="s">
        <v>4308</v>
      </c>
      <c r="AG2583" t="s">
        <v>4308</v>
      </c>
      <c r="AH2583" s="115" t="s">
        <v>4308</v>
      </c>
    </row>
    <row r="2584" spans="1:34" ht="18" hidden="1" x14ac:dyDescent="0.25">
      <c r="A2584" s="235">
        <v>325270</v>
      </c>
      <c r="B2584" s="235" t="s">
        <v>6935</v>
      </c>
      <c r="C2584" s="235" t="s">
        <v>244</v>
      </c>
      <c r="D2584" s="235" t="s">
        <v>276</v>
      </c>
      <c r="E2584"/>
      <c r="F2584" s="126"/>
      <c r="G2584" s="236"/>
      <c r="H2584"/>
      <c r="I2584" t="s">
        <v>129</v>
      </c>
      <c r="J2584" s="236"/>
      <c r="K2584"/>
      <c r="L2584"/>
      <c r="M2584"/>
      <c r="N2584"/>
      <c r="O2584"/>
      <c r="P2584"/>
      <c r="Q2584"/>
      <c r="U2584"/>
      <c r="V2584" t="s">
        <v>4335</v>
      </c>
      <c r="W2584" s="236"/>
      <c r="X2584"/>
      <c r="Y2584"/>
      <c r="Z2584"/>
      <c r="AA2584"/>
      <c r="AB2584"/>
      <c r="AC2584"/>
      <c r="AD2584"/>
      <c r="AE2584"/>
      <c r="AF2584"/>
      <c r="AG2584"/>
      <c r="AH2584" s="115" t="s">
        <v>4308</v>
      </c>
    </row>
    <row r="2585" spans="1:34" ht="18" hidden="1" x14ac:dyDescent="0.25">
      <c r="A2585" s="235">
        <v>325285</v>
      </c>
      <c r="B2585" s="235" t="s">
        <v>6936</v>
      </c>
      <c r="C2585" s="235" t="s">
        <v>865</v>
      </c>
      <c r="D2585" s="235" t="s">
        <v>932</v>
      </c>
      <c r="E2585"/>
      <c r="F2585" s="126"/>
      <c r="G2585" s="236"/>
      <c r="H2585"/>
      <c r="I2585" t="s">
        <v>199</v>
      </c>
      <c r="J2585" s="236"/>
      <c r="K2585"/>
      <c r="L2585"/>
      <c r="M2585"/>
      <c r="N2585"/>
      <c r="O2585"/>
      <c r="P2585"/>
      <c r="Q2585"/>
      <c r="U2585"/>
      <c r="V2585">
        <v>0</v>
      </c>
      <c r="W2585" s="236"/>
      <c r="X2585"/>
      <c r="Y2585"/>
      <c r="Z2585"/>
      <c r="AA2585"/>
      <c r="AB2585"/>
      <c r="AC2585"/>
      <c r="AD2585"/>
      <c r="AE2585"/>
      <c r="AF2585"/>
      <c r="AG2585"/>
      <c r="AH2585" s="115" t="s">
        <v>4308</v>
      </c>
    </row>
    <row r="2586" spans="1:34" hidden="1" x14ac:dyDescent="0.25">
      <c r="A2586">
        <v>325287</v>
      </c>
      <c r="B2586" t="s">
        <v>6937</v>
      </c>
      <c r="C2586" t="s">
        <v>1015</v>
      </c>
      <c r="D2586" t="s">
        <v>1083</v>
      </c>
      <c r="E2586"/>
      <c r="F2586" s="126"/>
      <c r="G2586"/>
      <c r="H2586"/>
      <c r="I2586" t="s">
        <v>136</v>
      </c>
      <c r="J2586"/>
      <c r="K2586"/>
      <c r="L2586"/>
      <c r="M2586"/>
      <c r="N2586"/>
      <c r="O2586"/>
      <c r="P2586"/>
      <c r="Q2586"/>
      <c r="U2586"/>
      <c r="V2586" t="s">
        <v>4339</v>
      </c>
      <c r="W2586"/>
      <c r="X2586"/>
      <c r="Y2586"/>
      <c r="Z2586"/>
      <c r="AA2586"/>
      <c r="AB2586"/>
      <c r="AC2586"/>
      <c r="AD2586"/>
      <c r="AE2586"/>
      <c r="AF2586"/>
      <c r="AG2586"/>
    </row>
    <row r="2587" spans="1:34" ht="18" hidden="1" x14ac:dyDescent="0.25">
      <c r="A2587" s="235">
        <v>325288</v>
      </c>
      <c r="B2587" s="235" t="s">
        <v>6938</v>
      </c>
      <c r="C2587" s="235" t="s">
        <v>339</v>
      </c>
      <c r="D2587" s="235" t="s">
        <v>2552</v>
      </c>
      <c r="E2587"/>
      <c r="F2587" s="126"/>
      <c r="G2587" s="236"/>
      <c r="H2587"/>
      <c r="I2587" t="s">
        <v>199</v>
      </c>
      <c r="J2587" s="236"/>
      <c r="K2587"/>
      <c r="L2587"/>
      <c r="M2587"/>
      <c r="N2587"/>
      <c r="O2587"/>
      <c r="P2587"/>
      <c r="Q2587"/>
      <c r="U2587"/>
      <c r="V2587">
        <v>0</v>
      </c>
      <c r="W2587" s="236"/>
      <c r="X2587"/>
      <c r="Y2587"/>
      <c r="Z2587"/>
      <c r="AA2587"/>
      <c r="AB2587"/>
      <c r="AC2587"/>
      <c r="AD2587"/>
      <c r="AE2587"/>
      <c r="AF2587"/>
      <c r="AG2587"/>
      <c r="AH2587" s="115" t="s">
        <v>4308</v>
      </c>
    </row>
    <row r="2588" spans="1:34" hidden="1" x14ac:dyDescent="0.25">
      <c r="A2588">
        <v>325293</v>
      </c>
      <c r="B2588" t="s">
        <v>6939</v>
      </c>
      <c r="C2588" t="s">
        <v>212</v>
      </c>
      <c r="D2588" t="s">
        <v>531</v>
      </c>
      <c r="E2588"/>
      <c r="F2588" s="126"/>
      <c r="G2588"/>
      <c r="H2588"/>
      <c r="I2588" t="s">
        <v>129</v>
      </c>
      <c r="J2588"/>
      <c r="K2588"/>
      <c r="L2588"/>
      <c r="M2588"/>
      <c r="N2588"/>
      <c r="O2588"/>
      <c r="P2588"/>
      <c r="Q2588"/>
      <c r="U2588"/>
      <c r="V2588" t="s">
        <v>4335</v>
      </c>
      <c r="W2588"/>
      <c r="X2588"/>
      <c r="Y2588"/>
      <c r="Z2588"/>
      <c r="AA2588"/>
      <c r="AB2588"/>
      <c r="AC2588"/>
      <c r="AD2588"/>
      <c r="AE2588"/>
      <c r="AF2588"/>
      <c r="AG2588" t="s">
        <v>4308</v>
      </c>
      <c r="AH2588" s="115" t="s">
        <v>4308</v>
      </c>
    </row>
    <row r="2589" spans="1:34" ht="18" hidden="1" x14ac:dyDescent="0.25">
      <c r="A2589" s="235">
        <v>325294</v>
      </c>
      <c r="B2589" s="235" t="s">
        <v>6940</v>
      </c>
      <c r="C2589" s="235" t="s">
        <v>360</v>
      </c>
      <c r="D2589" s="235" t="s">
        <v>1242</v>
      </c>
      <c r="E2589"/>
      <c r="F2589" s="126"/>
      <c r="G2589" s="236"/>
      <c r="H2589"/>
      <c r="I2589" t="s">
        <v>129</v>
      </c>
      <c r="J2589" s="236"/>
      <c r="K2589"/>
      <c r="L2589"/>
      <c r="M2589"/>
      <c r="N2589"/>
      <c r="O2589"/>
      <c r="P2589"/>
      <c r="Q2589"/>
      <c r="U2589"/>
      <c r="V2589" t="s">
        <v>4334</v>
      </c>
      <c r="W2589" s="236"/>
      <c r="X2589"/>
      <c r="Y2589"/>
      <c r="Z2589"/>
      <c r="AA2589"/>
      <c r="AB2589"/>
      <c r="AC2589"/>
      <c r="AD2589"/>
      <c r="AE2589"/>
      <c r="AF2589"/>
      <c r="AG2589"/>
      <c r="AH2589" s="115" t="s">
        <v>4308</v>
      </c>
    </row>
    <row r="2590" spans="1:34" ht="18" hidden="1" x14ac:dyDescent="0.25">
      <c r="A2590" s="235">
        <v>325295</v>
      </c>
      <c r="B2590" s="235" t="s">
        <v>6941</v>
      </c>
      <c r="C2590" s="235" t="s">
        <v>244</v>
      </c>
      <c r="D2590" s="235" t="s">
        <v>268</v>
      </c>
      <c r="E2590"/>
      <c r="F2590" s="126"/>
      <c r="G2590" s="236"/>
      <c r="H2590"/>
      <c r="I2590" t="s">
        <v>199</v>
      </c>
      <c r="J2590" s="236"/>
      <c r="K2590"/>
      <c r="L2590"/>
      <c r="M2590"/>
      <c r="N2590"/>
      <c r="O2590"/>
      <c r="P2590"/>
      <c r="Q2590"/>
      <c r="U2590"/>
      <c r="V2590">
        <v>0</v>
      </c>
      <c r="W2590" s="236"/>
      <c r="X2590"/>
      <c r="Y2590"/>
      <c r="Z2590"/>
      <c r="AA2590"/>
      <c r="AB2590"/>
      <c r="AC2590"/>
      <c r="AD2590"/>
      <c r="AE2590"/>
      <c r="AF2590"/>
      <c r="AG2590"/>
      <c r="AH2590" s="115" t="s">
        <v>4308</v>
      </c>
    </row>
    <row r="2591" spans="1:34" hidden="1" x14ac:dyDescent="0.25">
      <c r="A2591" s="115">
        <v>325298</v>
      </c>
      <c r="B2591" s="115" t="s">
        <v>1782</v>
      </c>
      <c r="C2591" s="115" t="s">
        <v>212</v>
      </c>
      <c r="D2591" s="115" t="s">
        <v>1242</v>
      </c>
      <c r="E2591" s="115" t="s">
        <v>76</v>
      </c>
      <c r="F2591" s="237"/>
      <c r="H2591" s="115" t="s">
        <v>16</v>
      </c>
      <c r="I2591" t="s">
        <v>199</v>
      </c>
      <c r="U2591"/>
      <c r="V2591" t="s">
        <v>4335</v>
      </c>
      <c r="AA2591" s="115" t="s">
        <v>4308</v>
      </c>
      <c r="AB2591" s="115" t="s">
        <v>4308</v>
      </c>
      <c r="AC2591" s="115" t="s">
        <v>4308</v>
      </c>
      <c r="AD2591" s="115" t="s">
        <v>4308</v>
      </c>
      <c r="AE2591" s="115" t="s">
        <v>4308</v>
      </c>
      <c r="AF2591" s="115" t="s">
        <v>4308</v>
      </c>
      <c r="AG2591" s="115" t="s">
        <v>4308</v>
      </c>
      <c r="AH2591" s="115" t="s">
        <v>4308</v>
      </c>
    </row>
    <row r="2592" spans="1:34" hidden="1" x14ac:dyDescent="0.25">
      <c r="A2592">
        <v>325299</v>
      </c>
      <c r="B2592" t="s">
        <v>6942</v>
      </c>
      <c r="C2592" t="s">
        <v>379</v>
      </c>
      <c r="D2592" t="s">
        <v>407</v>
      </c>
      <c r="E2592" t="s">
        <v>76</v>
      </c>
      <c r="F2592" s="126">
        <v>32874</v>
      </c>
      <c r="G2592" t="s">
        <v>18</v>
      </c>
      <c r="H2592" t="s">
        <v>16</v>
      </c>
      <c r="I2592" t="s">
        <v>136</v>
      </c>
      <c r="J2592" t="s">
        <v>1226</v>
      </c>
      <c r="K2592"/>
      <c r="L2592" t="s">
        <v>30</v>
      </c>
      <c r="M2592"/>
      <c r="N2592"/>
      <c r="O2592"/>
      <c r="P2592"/>
      <c r="Q2592"/>
      <c r="U2592"/>
      <c r="V2592" t="s">
        <v>16623</v>
      </c>
      <c r="W2592"/>
      <c r="X2592"/>
      <c r="Y2592"/>
      <c r="Z2592"/>
      <c r="AA2592"/>
      <c r="AB2592"/>
      <c r="AC2592"/>
      <c r="AD2592"/>
      <c r="AE2592"/>
      <c r="AF2592"/>
      <c r="AG2592"/>
      <c r="AH2592" s="115" t="s">
        <v>4308</v>
      </c>
    </row>
    <row r="2593" spans="1:35" ht="18" x14ac:dyDescent="0.25">
      <c r="A2593" s="235">
        <v>325305</v>
      </c>
      <c r="B2593" s="235" t="s">
        <v>6943</v>
      </c>
      <c r="C2593" s="235" t="s">
        <v>332</v>
      </c>
      <c r="D2593" s="235" t="s">
        <v>603</v>
      </c>
      <c r="E2593"/>
      <c r="F2593" s="126"/>
      <c r="G2593" s="236"/>
      <c r="H2593"/>
      <c r="I2593" t="s">
        <v>107</v>
      </c>
      <c r="J2593" s="236"/>
      <c r="K2593"/>
      <c r="L2593"/>
      <c r="M2593"/>
      <c r="N2593"/>
      <c r="O2593"/>
      <c r="P2593"/>
      <c r="Q2593"/>
      <c r="U2593"/>
      <c r="V2593" t="s">
        <v>4335</v>
      </c>
      <c r="W2593" s="236"/>
      <c r="X2593"/>
      <c r="Y2593"/>
      <c r="Z2593"/>
      <c r="AA2593"/>
      <c r="AB2593"/>
      <c r="AC2593"/>
      <c r="AD2593"/>
      <c r="AE2593"/>
      <c r="AF2593"/>
      <c r="AG2593"/>
      <c r="AH2593" s="115" t="s">
        <v>4308</v>
      </c>
      <c r="AI2593" s="115" t="e">
        <f>VLOOKUP(A2593,'[2]دراسات قانونية'!$A$3:$E$600,1,0)</f>
        <v>#N/A</v>
      </c>
    </row>
    <row r="2594" spans="1:35" ht="18" hidden="1" x14ac:dyDescent="0.25">
      <c r="A2594" s="235">
        <v>325306</v>
      </c>
      <c r="B2594" s="235" t="s">
        <v>6944</v>
      </c>
      <c r="C2594" s="235" t="s">
        <v>6945</v>
      </c>
      <c r="D2594" s="235" t="s">
        <v>1136</v>
      </c>
      <c r="E2594"/>
      <c r="F2594" s="126"/>
      <c r="G2594" s="236"/>
      <c r="H2594"/>
      <c r="I2594" t="s">
        <v>199</v>
      </c>
      <c r="J2594" s="236"/>
      <c r="K2594"/>
      <c r="L2594"/>
      <c r="M2594"/>
      <c r="N2594"/>
      <c r="O2594"/>
      <c r="P2594"/>
      <c r="Q2594"/>
      <c r="U2594"/>
      <c r="V2594" t="s">
        <v>16623</v>
      </c>
      <c r="W2594" s="236"/>
      <c r="X2594"/>
      <c r="Y2594"/>
      <c r="Z2594"/>
      <c r="AA2594"/>
      <c r="AB2594"/>
      <c r="AC2594"/>
      <c r="AD2594"/>
      <c r="AE2594"/>
      <c r="AF2594"/>
      <c r="AG2594"/>
      <c r="AH2594" s="115" t="s">
        <v>4308</v>
      </c>
    </row>
    <row r="2595" spans="1:35" ht="18" hidden="1" x14ac:dyDescent="0.25">
      <c r="A2595" s="235">
        <v>325307</v>
      </c>
      <c r="B2595" s="235" t="s">
        <v>6946</v>
      </c>
      <c r="C2595" s="235" t="s">
        <v>680</v>
      </c>
      <c r="D2595" s="235" t="s">
        <v>742</v>
      </c>
      <c r="E2595"/>
      <c r="F2595" s="126"/>
      <c r="G2595" s="236"/>
      <c r="H2595"/>
      <c r="I2595" t="s">
        <v>199</v>
      </c>
      <c r="J2595" s="236"/>
      <c r="K2595"/>
      <c r="L2595"/>
      <c r="M2595"/>
      <c r="N2595"/>
      <c r="O2595"/>
      <c r="P2595"/>
      <c r="Q2595"/>
      <c r="U2595"/>
      <c r="V2595">
        <v>0</v>
      </c>
      <c r="W2595" s="236"/>
      <c r="X2595"/>
      <c r="Y2595"/>
      <c r="Z2595"/>
      <c r="AA2595"/>
      <c r="AB2595"/>
      <c r="AC2595"/>
      <c r="AD2595"/>
      <c r="AE2595"/>
      <c r="AF2595"/>
      <c r="AG2595"/>
      <c r="AH2595" s="115" t="s">
        <v>4308</v>
      </c>
    </row>
    <row r="2596" spans="1:35" ht="18" hidden="1" x14ac:dyDescent="0.25">
      <c r="A2596" s="235">
        <v>325310</v>
      </c>
      <c r="B2596" s="235" t="s">
        <v>6947</v>
      </c>
      <c r="C2596" s="235" t="s">
        <v>227</v>
      </c>
      <c r="D2596" s="235" t="s">
        <v>1242</v>
      </c>
      <c r="E2596"/>
      <c r="F2596" s="126"/>
      <c r="G2596" s="236"/>
      <c r="H2596"/>
      <c r="I2596" t="s">
        <v>199</v>
      </c>
      <c r="J2596" s="236"/>
      <c r="K2596"/>
      <c r="L2596"/>
      <c r="M2596"/>
      <c r="N2596"/>
      <c r="O2596"/>
      <c r="P2596"/>
      <c r="Q2596"/>
      <c r="U2596"/>
      <c r="V2596" t="s">
        <v>4414</v>
      </c>
      <c r="W2596" s="236"/>
      <c r="X2596"/>
      <c r="Y2596"/>
      <c r="Z2596"/>
      <c r="AA2596"/>
      <c r="AB2596"/>
      <c r="AC2596"/>
      <c r="AD2596"/>
      <c r="AE2596"/>
      <c r="AF2596"/>
      <c r="AG2596"/>
      <c r="AH2596" s="115" t="s">
        <v>4308</v>
      </c>
    </row>
    <row r="2597" spans="1:35" hidden="1" x14ac:dyDescent="0.25">
      <c r="A2597" s="115">
        <v>325311</v>
      </c>
      <c r="B2597" s="115" t="s">
        <v>2065</v>
      </c>
      <c r="C2597" s="115" t="s">
        <v>766</v>
      </c>
      <c r="D2597" s="115" t="s">
        <v>354</v>
      </c>
      <c r="E2597" s="115" t="s">
        <v>77</v>
      </c>
      <c r="F2597" s="237">
        <v>35112</v>
      </c>
      <c r="G2597" s="115" t="s">
        <v>18</v>
      </c>
      <c r="H2597" s="115" t="s">
        <v>16</v>
      </c>
      <c r="I2597" t="s">
        <v>199</v>
      </c>
      <c r="J2597" s="115" t="s">
        <v>1226</v>
      </c>
      <c r="L2597" s="115" t="s">
        <v>30</v>
      </c>
      <c r="U2597"/>
      <c r="V2597" t="s">
        <v>4329</v>
      </c>
      <c r="AH2597" s="115" t="s">
        <v>4308</v>
      </c>
    </row>
    <row r="2598" spans="1:35" hidden="1" x14ac:dyDescent="0.25">
      <c r="A2598" s="115">
        <v>325312</v>
      </c>
      <c r="B2598" s="115" t="s">
        <v>3167</v>
      </c>
      <c r="C2598" s="115" t="s">
        <v>219</v>
      </c>
      <c r="D2598" s="115" t="s">
        <v>214</v>
      </c>
      <c r="E2598" s="115" t="s">
        <v>77</v>
      </c>
      <c r="F2598" s="237">
        <v>33786</v>
      </c>
      <c r="G2598" s="115" t="s">
        <v>666</v>
      </c>
      <c r="H2598" s="115" t="s">
        <v>19</v>
      </c>
      <c r="I2598" t="s">
        <v>199</v>
      </c>
      <c r="J2598" s="115" t="s">
        <v>1226</v>
      </c>
      <c r="L2598" s="115" t="s">
        <v>18</v>
      </c>
      <c r="U2598"/>
      <c r="V2598" t="s">
        <v>16623</v>
      </c>
      <c r="AH2598" s="115" t="s">
        <v>4308</v>
      </c>
    </row>
    <row r="2599" spans="1:35" ht="18" hidden="1" x14ac:dyDescent="0.25">
      <c r="A2599" s="235">
        <v>325313</v>
      </c>
      <c r="B2599" s="235" t="s">
        <v>6948</v>
      </c>
      <c r="C2599" s="235" t="s">
        <v>260</v>
      </c>
      <c r="D2599" s="235" t="s">
        <v>1242</v>
      </c>
      <c r="E2599"/>
      <c r="F2599" s="126"/>
      <c r="G2599" s="236"/>
      <c r="H2599"/>
      <c r="I2599" t="s">
        <v>199</v>
      </c>
      <c r="J2599" s="236"/>
      <c r="K2599"/>
      <c r="L2599"/>
      <c r="M2599"/>
      <c r="N2599"/>
      <c r="O2599"/>
      <c r="P2599"/>
      <c r="Q2599"/>
      <c r="U2599"/>
      <c r="V2599">
        <v>0</v>
      </c>
      <c r="W2599" s="236"/>
      <c r="X2599"/>
      <c r="Y2599"/>
      <c r="Z2599"/>
      <c r="AA2599"/>
      <c r="AB2599"/>
      <c r="AC2599"/>
      <c r="AD2599"/>
      <c r="AE2599"/>
      <c r="AF2599"/>
      <c r="AG2599"/>
      <c r="AH2599" s="115" t="s">
        <v>4308</v>
      </c>
    </row>
    <row r="2600" spans="1:35" hidden="1" x14ac:dyDescent="0.25">
      <c r="A2600">
        <v>325315</v>
      </c>
      <c r="B2600" t="s">
        <v>6949</v>
      </c>
      <c r="C2600" t="s">
        <v>209</v>
      </c>
      <c r="D2600" t="s">
        <v>848</v>
      </c>
      <c r="E2600" t="s">
        <v>77</v>
      </c>
      <c r="F2600" s="126">
        <v>31642</v>
      </c>
      <c r="G2600" t="s">
        <v>18</v>
      </c>
      <c r="H2600" t="s">
        <v>16</v>
      </c>
      <c r="I2600" t="s">
        <v>136</v>
      </c>
      <c r="J2600" t="s">
        <v>1226</v>
      </c>
      <c r="K2600"/>
      <c r="L2600" t="s">
        <v>18</v>
      </c>
      <c r="M2600"/>
      <c r="N2600"/>
      <c r="O2600"/>
      <c r="P2600"/>
      <c r="Q2600"/>
      <c r="U2600"/>
      <c r="V2600">
        <v>0</v>
      </c>
      <c r="W2600"/>
      <c r="X2600"/>
      <c r="Y2600"/>
      <c r="Z2600"/>
      <c r="AA2600"/>
      <c r="AB2600"/>
      <c r="AC2600"/>
      <c r="AD2600"/>
      <c r="AE2600"/>
      <c r="AF2600"/>
      <c r="AG2600"/>
    </row>
    <row r="2601" spans="1:35" x14ac:dyDescent="0.25">
      <c r="A2601" s="115">
        <v>325318</v>
      </c>
      <c r="B2601" s="115" t="s">
        <v>6950</v>
      </c>
      <c r="C2601" s="115" t="s">
        <v>377</v>
      </c>
      <c r="D2601" s="115" t="s">
        <v>513</v>
      </c>
      <c r="F2601" s="237"/>
      <c r="I2601" t="s">
        <v>107</v>
      </c>
      <c r="U2601"/>
      <c r="V2601" t="s">
        <v>4334</v>
      </c>
      <c r="AH2601" s="115" t="s">
        <v>4308</v>
      </c>
      <c r="AI2601" s="115" t="e">
        <f>VLOOKUP(A2601,'[2]دراسات قانونية'!$A$3:$E$600,1,0)</f>
        <v>#N/A</v>
      </c>
    </row>
    <row r="2602" spans="1:35" ht="18" hidden="1" x14ac:dyDescent="0.25">
      <c r="A2602" s="235">
        <v>325320</v>
      </c>
      <c r="B2602" s="235" t="s">
        <v>6951</v>
      </c>
      <c r="C2602" s="235" t="s">
        <v>1049</v>
      </c>
      <c r="D2602" s="235" t="s">
        <v>1242</v>
      </c>
      <c r="E2602"/>
      <c r="F2602" s="126"/>
      <c r="G2602" s="236"/>
      <c r="H2602"/>
      <c r="I2602" t="s">
        <v>199</v>
      </c>
      <c r="J2602" s="236"/>
      <c r="K2602"/>
      <c r="L2602"/>
      <c r="M2602"/>
      <c r="N2602"/>
      <c r="O2602"/>
      <c r="P2602"/>
      <c r="Q2602"/>
      <c r="U2602"/>
      <c r="V2602">
        <v>0</v>
      </c>
      <c r="W2602" s="236"/>
      <c r="X2602"/>
      <c r="Y2602"/>
      <c r="Z2602"/>
      <c r="AA2602"/>
      <c r="AB2602"/>
      <c r="AC2602"/>
      <c r="AD2602"/>
      <c r="AE2602"/>
      <c r="AF2602"/>
      <c r="AG2602"/>
      <c r="AH2602" s="115" t="s">
        <v>4308</v>
      </c>
    </row>
    <row r="2603" spans="1:35" ht="18" hidden="1" x14ac:dyDescent="0.25">
      <c r="A2603" s="235">
        <v>325330</v>
      </c>
      <c r="B2603" s="235" t="s">
        <v>6952</v>
      </c>
      <c r="C2603" s="235" t="s">
        <v>6953</v>
      </c>
      <c r="D2603" s="235" t="s">
        <v>1242</v>
      </c>
      <c r="E2603"/>
      <c r="F2603" s="126"/>
      <c r="G2603" s="236"/>
      <c r="H2603"/>
      <c r="I2603" t="s">
        <v>199</v>
      </c>
      <c r="J2603" s="236"/>
      <c r="K2603"/>
      <c r="L2603"/>
      <c r="M2603"/>
      <c r="N2603"/>
      <c r="O2603"/>
      <c r="P2603"/>
      <c r="Q2603"/>
      <c r="U2603"/>
      <c r="V2603" t="s">
        <v>16623</v>
      </c>
      <c r="W2603" s="236"/>
      <c r="X2603"/>
      <c r="Y2603"/>
      <c r="Z2603"/>
      <c r="AA2603"/>
      <c r="AB2603"/>
      <c r="AC2603"/>
      <c r="AD2603"/>
      <c r="AE2603"/>
      <c r="AF2603"/>
      <c r="AG2603"/>
      <c r="AH2603" s="115" t="s">
        <v>4308</v>
      </c>
    </row>
    <row r="2604" spans="1:35" ht="18" hidden="1" x14ac:dyDescent="0.25">
      <c r="A2604" s="235">
        <v>325340</v>
      </c>
      <c r="B2604" s="235" t="s">
        <v>6954</v>
      </c>
      <c r="C2604" s="235" t="s">
        <v>227</v>
      </c>
      <c r="D2604" s="235" t="s">
        <v>1242</v>
      </c>
      <c r="E2604"/>
      <c r="F2604" s="126"/>
      <c r="G2604" s="236"/>
      <c r="H2604"/>
      <c r="I2604" t="s">
        <v>136</v>
      </c>
      <c r="J2604" s="236"/>
      <c r="K2604"/>
      <c r="L2604"/>
      <c r="M2604"/>
      <c r="N2604"/>
      <c r="O2604"/>
      <c r="P2604"/>
      <c r="Q2604"/>
      <c r="U2604"/>
      <c r="V2604" t="s">
        <v>4334</v>
      </c>
      <c r="W2604" s="236"/>
      <c r="X2604"/>
      <c r="Y2604"/>
      <c r="Z2604"/>
      <c r="AA2604"/>
      <c r="AB2604"/>
      <c r="AC2604"/>
      <c r="AD2604"/>
      <c r="AE2604"/>
      <c r="AF2604"/>
      <c r="AG2604"/>
      <c r="AH2604" s="115" t="s">
        <v>4308</v>
      </c>
    </row>
    <row r="2605" spans="1:35" ht="18" hidden="1" x14ac:dyDescent="0.25">
      <c r="A2605" s="235">
        <v>325341</v>
      </c>
      <c r="B2605" s="235" t="s">
        <v>6955</v>
      </c>
      <c r="C2605" s="235" t="s">
        <v>4750</v>
      </c>
      <c r="D2605" s="235" t="s">
        <v>222</v>
      </c>
      <c r="E2605"/>
      <c r="F2605" s="126"/>
      <c r="G2605" s="236"/>
      <c r="H2605"/>
      <c r="I2605" t="s">
        <v>129</v>
      </c>
      <c r="J2605" s="236"/>
      <c r="K2605"/>
      <c r="L2605"/>
      <c r="M2605"/>
      <c r="N2605"/>
      <c r="O2605"/>
      <c r="P2605"/>
      <c r="Q2605"/>
      <c r="U2605"/>
      <c r="V2605" t="s">
        <v>4334</v>
      </c>
      <c r="W2605" s="236"/>
      <c r="X2605"/>
      <c r="Y2605"/>
      <c r="Z2605"/>
      <c r="AA2605"/>
      <c r="AB2605"/>
      <c r="AC2605"/>
      <c r="AD2605"/>
      <c r="AE2605"/>
      <c r="AF2605"/>
      <c r="AG2605"/>
      <c r="AH2605" s="115" t="s">
        <v>4308</v>
      </c>
    </row>
    <row r="2606" spans="1:35" hidden="1" x14ac:dyDescent="0.25">
      <c r="A2606">
        <v>325347</v>
      </c>
      <c r="B2606" t="s">
        <v>6956</v>
      </c>
      <c r="C2606" t="s">
        <v>250</v>
      </c>
      <c r="D2606" t="s">
        <v>537</v>
      </c>
      <c r="E2606" t="s">
        <v>76</v>
      </c>
      <c r="F2606" s="126"/>
      <c r="G2606"/>
      <c r="H2606" t="s">
        <v>16</v>
      </c>
      <c r="I2606" t="s">
        <v>136</v>
      </c>
      <c r="J2606"/>
      <c r="K2606"/>
      <c r="L2606"/>
      <c r="M2606"/>
      <c r="N2606"/>
      <c r="O2606"/>
      <c r="P2606"/>
      <c r="Q2606"/>
      <c r="U2606"/>
      <c r="V2606" t="s">
        <v>4414</v>
      </c>
      <c r="W2606"/>
      <c r="X2606"/>
      <c r="Y2606"/>
      <c r="Z2606"/>
      <c r="AA2606" t="s">
        <v>4308</v>
      </c>
      <c r="AB2606" t="s">
        <v>4308</v>
      </c>
      <c r="AC2606" t="s">
        <v>4308</v>
      </c>
      <c r="AD2606" t="s">
        <v>4308</v>
      </c>
      <c r="AE2606" t="s">
        <v>4308</v>
      </c>
      <c r="AF2606" t="s">
        <v>4308</v>
      </c>
      <c r="AG2606" t="s">
        <v>4308</v>
      </c>
      <c r="AH2606" s="115" t="s">
        <v>4308</v>
      </c>
    </row>
    <row r="2607" spans="1:35" ht="18" x14ac:dyDescent="0.25">
      <c r="A2607" s="235">
        <v>325350</v>
      </c>
      <c r="B2607" s="235" t="s">
        <v>6957</v>
      </c>
      <c r="C2607" s="235" t="s">
        <v>4748</v>
      </c>
      <c r="D2607" s="235" t="s">
        <v>985</v>
      </c>
      <c r="E2607"/>
      <c r="F2607" s="126"/>
      <c r="G2607" s="236"/>
      <c r="H2607"/>
      <c r="I2607" t="s">
        <v>107</v>
      </c>
      <c r="J2607" s="236"/>
      <c r="K2607"/>
      <c r="L2607"/>
      <c r="M2607"/>
      <c r="N2607"/>
      <c r="O2607"/>
      <c r="P2607"/>
      <c r="Q2607"/>
      <c r="U2607"/>
      <c r="V2607" t="s">
        <v>4335</v>
      </c>
      <c r="W2607" s="236"/>
      <c r="X2607"/>
      <c r="Y2607"/>
      <c r="Z2607"/>
      <c r="AA2607"/>
      <c r="AB2607"/>
      <c r="AC2607"/>
      <c r="AD2607"/>
      <c r="AE2607"/>
      <c r="AF2607"/>
      <c r="AG2607"/>
      <c r="AH2607" s="115" t="s">
        <v>4308</v>
      </c>
      <c r="AI2607" s="115" t="e">
        <f>VLOOKUP(A2607,'[2]دراسات قانونية'!$A$3:$E$600,1,0)</f>
        <v>#N/A</v>
      </c>
    </row>
    <row r="2608" spans="1:35" hidden="1" x14ac:dyDescent="0.25">
      <c r="A2608">
        <v>325356</v>
      </c>
      <c r="B2608" t="s">
        <v>6958</v>
      </c>
      <c r="C2608" t="s">
        <v>335</v>
      </c>
      <c r="D2608" t="s">
        <v>697</v>
      </c>
      <c r="E2608" t="s">
        <v>76</v>
      </c>
      <c r="F2608" s="126"/>
      <c r="G2608"/>
      <c r="H2608" t="s">
        <v>16</v>
      </c>
      <c r="I2608" t="s">
        <v>129</v>
      </c>
      <c r="J2608"/>
      <c r="K2608"/>
      <c r="L2608"/>
      <c r="M2608"/>
      <c r="N2608"/>
      <c r="O2608"/>
      <c r="P2608"/>
      <c r="Q2608"/>
      <c r="U2608"/>
      <c r="V2608" t="s">
        <v>4414</v>
      </c>
      <c r="W2608"/>
      <c r="X2608"/>
      <c r="Y2608"/>
      <c r="Z2608"/>
      <c r="AA2608" t="s">
        <v>4308</v>
      </c>
      <c r="AB2608" t="s">
        <v>4308</v>
      </c>
      <c r="AC2608" t="s">
        <v>4308</v>
      </c>
      <c r="AD2608" t="s">
        <v>4308</v>
      </c>
      <c r="AE2608" t="s">
        <v>4308</v>
      </c>
      <c r="AF2608" t="s">
        <v>4308</v>
      </c>
      <c r="AG2608" t="s">
        <v>4308</v>
      </c>
      <c r="AH2608" s="115" t="s">
        <v>4308</v>
      </c>
    </row>
    <row r="2609" spans="1:35" hidden="1" x14ac:dyDescent="0.25">
      <c r="A2609">
        <v>325358</v>
      </c>
      <c r="B2609" t="s">
        <v>6959</v>
      </c>
      <c r="C2609" t="s">
        <v>512</v>
      </c>
      <c r="D2609" t="s">
        <v>467</v>
      </c>
      <c r="E2609" t="s">
        <v>77</v>
      </c>
      <c r="F2609" s="126">
        <v>35333</v>
      </c>
      <c r="G2609" t="s">
        <v>6960</v>
      </c>
      <c r="H2609" t="s">
        <v>16</v>
      </c>
      <c r="I2609" t="s">
        <v>136</v>
      </c>
      <c r="J2609" t="s">
        <v>15</v>
      </c>
      <c r="K2609"/>
      <c r="L2609" t="s">
        <v>18</v>
      </c>
      <c r="M2609"/>
      <c r="N2609"/>
      <c r="O2609"/>
      <c r="P2609"/>
      <c r="Q2609"/>
      <c r="U2609"/>
      <c r="V2609" t="s">
        <v>4335</v>
      </c>
      <c r="W2609"/>
      <c r="X2609"/>
      <c r="Y2609"/>
      <c r="Z2609"/>
      <c r="AA2609"/>
      <c r="AB2609"/>
      <c r="AC2609"/>
      <c r="AD2609"/>
      <c r="AE2609"/>
      <c r="AF2609"/>
      <c r="AG2609"/>
    </row>
    <row r="2610" spans="1:35" hidden="1" x14ac:dyDescent="0.25">
      <c r="A2610">
        <v>325361</v>
      </c>
      <c r="B2610" t="s">
        <v>6961</v>
      </c>
      <c r="C2610" t="s">
        <v>219</v>
      </c>
      <c r="D2610" t="s">
        <v>6962</v>
      </c>
      <c r="E2610"/>
      <c r="F2610" s="126"/>
      <c r="G2610"/>
      <c r="H2610"/>
      <c r="I2610" t="s">
        <v>129</v>
      </c>
      <c r="J2610"/>
      <c r="K2610"/>
      <c r="L2610"/>
      <c r="M2610"/>
      <c r="N2610"/>
      <c r="O2610"/>
      <c r="P2610"/>
      <c r="Q2610"/>
      <c r="U2610"/>
      <c r="V2610" t="s">
        <v>4334</v>
      </c>
      <c r="W2610"/>
      <c r="X2610"/>
      <c r="Y2610"/>
      <c r="Z2610"/>
      <c r="AA2610"/>
      <c r="AB2610"/>
      <c r="AC2610"/>
      <c r="AD2610"/>
      <c r="AE2610"/>
      <c r="AF2610"/>
      <c r="AG2610"/>
      <c r="AH2610" s="115" t="s">
        <v>4308</v>
      </c>
    </row>
    <row r="2611" spans="1:35" hidden="1" x14ac:dyDescent="0.25">
      <c r="A2611" s="115">
        <v>325362</v>
      </c>
      <c r="B2611" s="115" t="s">
        <v>1540</v>
      </c>
      <c r="C2611" s="115" t="s">
        <v>778</v>
      </c>
      <c r="D2611" s="115" t="s">
        <v>450</v>
      </c>
      <c r="E2611" s="115" t="s">
        <v>76</v>
      </c>
      <c r="F2611" s="237">
        <v>33495</v>
      </c>
      <c r="G2611" s="115" t="s">
        <v>18</v>
      </c>
      <c r="H2611" s="115" t="s">
        <v>16</v>
      </c>
      <c r="I2611" t="s">
        <v>199</v>
      </c>
      <c r="J2611" s="115" t="s">
        <v>1226</v>
      </c>
      <c r="L2611" s="115" t="s">
        <v>18</v>
      </c>
      <c r="U2611"/>
      <c r="V2611" t="s">
        <v>4335</v>
      </c>
    </row>
    <row r="2612" spans="1:35" ht="18" x14ac:dyDescent="0.25">
      <c r="A2612" s="235">
        <v>325363</v>
      </c>
      <c r="B2612" s="235" t="s">
        <v>6963</v>
      </c>
      <c r="C2612" s="235" t="s">
        <v>212</v>
      </c>
      <c r="D2612" s="235" t="s">
        <v>420</v>
      </c>
      <c r="E2612"/>
      <c r="F2612" s="126"/>
      <c r="G2612" s="236"/>
      <c r="H2612"/>
      <c r="I2612" t="s">
        <v>107</v>
      </c>
      <c r="J2612" s="236"/>
      <c r="K2612"/>
      <c r="L2612"/>
      <c r="M2612"/>
      <c r="N2612"/>
      <c r="O2612"/>
      <c r="P2612"/>
      <c r="Q2612"/>
      <c r="U2612"/>
      <c r="V2612" t="s">
        <v>4337</v>
      </c>
      <c r="W2612" s="236"/>
      <c r="X2612"/>
      <c r="Y2612"/>
      <c r="Z2612"/>
      <c r="AA2612"/>
      <c r="AB2612"/>
      <c r="AC2612"/>
      <c r="AD2612"/>
      <c r="AE2612"/>
      <c r="AF2612"/>
      <c r="AG2612"/>
      <c r="AH2612" s="115" t="s">
        <v>4308</v>
      </c>
      <c r="AI2612" s="115" t="e">
        <f>VLOOKUP(A2612,'[2]دراسات قانونية'!$A$3:$E$600,1,0)</f>
        <v>#N/A</v>
      </c>
    </row>
    <row r="2613" spans="1:35" ht="18" hidden="1" x14ac:dyDescent="0.25">
      <c r="A2613" s="235">
        <v>325364</v>
      </c>
      <c r="B2613" s="235" t="s">
        <v>6964</v>
      </c>
      <c r="C2613" s="235" t="s">
        <v>244</v>
      </c>
      <c r="D2613" s="235" t="s">
        <v>3836</v>
      </c>
      <c r="E2613"/>
      <c r="F2613" s="126"/>
      <c r="G2613" s="236"/>
      <c r="H2613"/>
      <c r="I2613" t="s">
        <v>199</v>
      </c>
      <c r="J2613" s="236"/>
      <c r="K2613"/>
      <c r="L2613"/>
      <c r="M2613"/>
      <c r="N2613"/>
      <c r="O2613"/>
      <c r="P2613"/>
      <c r="Q2613"/>
      <c r="U2613"/>
      <c r="V2613">
        <v>0</v>
      </c>
      <c r="W2613" s="236"/>
      <c r="X2613"/>
      <c r="Y2613"/>
      <c r="Z2613"/>
      <c r="AA2613"/>
      <c r="AB2613"/>
      <c r="AC2613"/>
      <c r="AD2613"/>
      <c r="AE2613"/>
      <c r="AF2613"/>
      <c r="AG2613"/>
      <c r="AH2613" s="115" t="s">
        <v>4308</v>
      </c>
    </row>
    <row r="2614" spans="1:35" hidden="1" x14ac:dyDescent="0.25">
      <c r="A2614" s="115">
        <v>325365</v>
      </c>
      <c r="B2614" s="115" t="s">
        <v>2959</v>
      </c>
      <c r="C2614" s="115" t="s">
        <v>1980</v>
      </c>
      <c r="D2614" s="115" t="s">
        <v>2960</v>
      </c>
      <c r="E2614" s="115" t="s">
        <v>76</v>
      </c>
      <c r="F2614" s="237">
        <v>35191</v>
      </c>
      <c r="G2614" s="115" t="s">
        <v>211</v>
      </c>
      <c r="H2614" s="115" t="s">
        <v>16</v>
      </c>
      <c r="I2614" t="s">
        <v>201</v>
      </c>
      <c r="J2614" s="115" t="s">
        <v>1226</v>
      </c>
      <c r="L2614" s="115" t="s">
        <v>18</v>
      </c>
      <c r="U2614"/>
      <c r="V2614">
        <v>0</v>
      </c>
    </row>
    <row r="2615" spans="1:35" ht="18" hidden="1" x14ac:dyDescent="0.25">
      <c r="A2615" s="235">
        <v>325368</v>
      </c>
      <c r="B2615" s="235" t="s">
        <v>6965</v>
      </c>
      <c r="C2615" s="235" t="s">
        <v>227</v>
      </c>
      <c r="D2615" s="235" t="s">
        <v>1242</v>
      </c>
      <c r="E2615"/>
      <c r="F2615" s="126"/>
      <c r="G2615" s="236"/>
      <c r="H2615"/>
      <c r="I2615" t="s">
        <v>136</v>
      </c>
      <c r="J2615" s="236"/>
      <c r="K2615"/>
      <c r="L2615"/>
      <c r="M2615"/>
      <c r="N2615"/>
      <c r="O2615"/>
      <c r="P2615"/>
      <c r="Q2615"/>
      <c r="U2615"/>
      <c r="V2615" t="s">
        <v>4335</v>
      </c>
      <c r="W2615" s="236"/>
      <c r="X2615"/>
      <c r="Y2615"/>
      <c r="Z2615"/>
      <c r="AA2615"/>
      <c r="AB2615"/>
      <c r="AC2615"/>
      <c r="AD2615"/>
      <c r="AE2615"/>
      <c r="AF2615"/>
      <c r="AG2615"/>
      <c r="AH2615" s="115" t="s">
        <v>4308</v>
      </c>
    </row>
    <row r="2616" spans="1:35" ht="18" hidden="1" x14ac:dyDescent="0.25">
      <c r="A2616" s="235">
        <v>325369</v>
      </c>
      <c r="B2616" s="235" t="s">
        <v>6966</v>
      </c>
      <c r="C2616" s="235" t="s">
        <v>295</v>
      </c>
      <c r="D2616" s="235" t="s">
        <v>6967</v>
      </c>
      <c r="E2616"/>
      <c r="F2616" s="126"/>
      <c r="G2616" s="236"/>
      <c r="H2616"/>
      <c r="I2616" t="s">
        <v>199</v>
      </c>
      <c r="J2616" s="236"/>
      <c r="K2616"/>
      <c r="L2616"/>
      <c r="M2616"/>
      <c r="N2616"/>
      <c r="O2616"/>
      <c r="P2616"/>
      <c r="Q2616"/>
      <c r="U2616"/>
      <c r="V2616" t="s">
        <v>4414</v>
      </c>
      <c r="W2616" s="236"/>
      <c r="X2616"/>
      <c r="Y2616"/>
      <c r="Z2616"/>
      <c r="AA2616"/>
      <c r="AB2616"/>
      <c r="AC2616"/>
      <c r="AD2616"/>
      <c r="AE2616"/>
      <c r="AF2616"/>
      <c r="AG2616"/>
      <c r="AH2616" s="115" t="s">
        <v>4308</v>
      </c>
    </row>
    <row r="2617" spans="1:35" hidden="1" x14ac:dyDescent="0.25">
      <c r="A2617" s="115">
        <v>325370</v>
      </c>
      <c r="B2617" s="115" t="s">
        <v>1543</v>
      </c>
      <c r="C2617" s="115" t="s">
        <v>1544</v>
      </c>
      <c r="D2617" s="115" t="s">
        <v>336</v>
      </c>
      <c r="E2617" s="115" t="s">
        <v>77</v>
      </c>
      <c r="F2617" s="237">
        <v>31814</v>
      </c>
      <c r="G2617" s="115" t="s">
        <v>1545</v>
      </c>
      <c r="H2617" s="115" t="s">
        <v>16</v>
      </c>
      <c r="I2617" t="s">
        <v>199</v>
      </c>
      <c r="J2617" s="115" t="s">
        <v>1226</v>
      </c>
      <c r="L2617" s="115" t="s">
        <v>70</v>
      </c>
      <c r="U2617"/>
      <c r="V2617" t="s">
        <v>4335</v>
      </c>
    </row>
    <row r="2618" spans="1:35" x14ac:dyDescent="0.25">
      <c r="A2618" s="115">
        <v>325375</v>
      </c>
      <c r="B2618" s="115" t="s">
        <v>6968</v>
      </c>
      <c r="C2618" s="115" t="s">
        <v>6969</v>
      </c>
      <c r="D2618" s="115" t="s">
        <v>306</v>
      </c>
      <c r="E2618" s="115" t="s">
        <v>76</v>
      </c>
      <c r="F2618" s="237">
        <v>31848</v>
      </c>
      <c r="G2618" s="115" t="s">
        <v>18</v>
      </c>
      <c r="H2618" s="115" t="s">
        <v>16</v>
      </c>
      <c r="I2618" t="s">
        <v>107</v>
      </c>
      <c r="U2618"/>
      <c r="V2618" t="s">
        <v>4335</v>
      </c>
      <c r="AH2618" s="115" t="s">
        <v>4308</v>
      </c>
      <c r="AI2618" s="115" t="e">
        <f>VLOOKUP(A2618,'[2]دراسات قانونية'!$A$3:$E$600,1,0)</f>
        <v>#N/A</v>
      </c>
    </row>
    <row r="2619" spans="1:35" hidden="1" x14ac:dyDescent="0.25">
      <c r="A2619" s="115">
        <v>325380</v>
      </c>
      <c r="B2619" s="115" t="s">
        <v>4015</v>
      </c>
      <c r="C2619" s="115" t="s">
        <v>743</v>
      </c>
      <c r="D2619" s="115" t="s">
        <v>239</v>
      </c>
      <c r="E2619" s="115" t="s">
        <v>77</v>
      </c>
      <c r="F2619" s="237">
        <v>33354</v>
      </c>
      <c r="G2619" s="115" t="s">
        <v>211</v>
      </c>
      <c r="H2619" s="115" t="s">
        <v>16</v>
      </c>
      <c r="I2619" t="s">
        <v>199</v>
      </c>
      <c r="J2619" s="115" t="s">
        <v>15</v>
      </c>
      <c r="L2619" s="115" t="s">
        <v>30</v>
      </c>
      <c r="U2619"/>
      <c r="V2619">
        <v>0</v>
      </c>
    </row>
    <row r="2620" spans="1:35" hidden="1" x14ac:dyDescent="0.25">
      <c r="A2620">
        <v>325381</v>
      </c>
      <c r="B2620" t="s">
        <v>6970</v>
      </c>
      <c r="C2620" t="s">
        <v>579</v>
      </c>
      <c r="D2620" t="s">
        <v>6971</v>
      </c>
      <c r="E2620" t="s">
        <v>77</v>
      </c>
      <c r="F2620" s="126">
        <v>35203</v>
      </c>
      <c r="G2620" t="s">
        <v>243</v>
      </c>
      <c r="H2620" t="s">
        <v>16</v>
      </c>
      <c r="I2620" t="s">
        <v>136</v>
      </c>
      <c r="J2620" t="s">
        <v>1226</v>
      </c>
      <c r="K2620"/>
      <c r="L2620" t="s">
        <v>70</v>
      </c>
      <c r="M2620"/>
      <c r="N2620"/>
      <c r="O2620"/>
      <c r="P2620"/>
      <c r="Q2620"/>
      <c r="U2620"/>
      <c r="V2620" t="s">
        <v>16623</v>
      </c>
      <c r="W2620"/>
      <c r="X2620"/>
      <c r="Y2620"/>
      <c r="Z2620"/>
      <c r="AA2620"/>
      <c r="AB2620"/>
      <c r="AC2620"/>
      <c r="AD2620"/>
      <c r="AE2620"/>
      <c r="AF2620"/>
      <c r="AG2620"/>
      <c r="AH2620" s="115" t="s">
        <v>4308</v>
      </c>
    </row>
    <row r="2621" spans="1:35" hidden="1" x14ac:dyDescent="0.25">
      <c r="A2621">
        <v>325382</v>
      </c>
      <c r="B2621" t="s">
        <v>6972</v>
      </c>
      <c r="C2621" t="s">
        <v>6881</v>
      </c>
      <c r="D2621" t="s">
        <v>1044</v>
      </c>
      <c r="E2621" t="s">
        <v>77</v>
      </c>
      <c r="F2621" s="126">
        <v>30899</v>
      </c>
      <c r="G2621" t="s">
        <v>6973</v>
      </c>
      <c r="H2621" t="s">
        <v>16</v>
      </c>
      <c r="I2621" t="s">
        <v>201</v>
      </c>
      <c r="J2621" t="s">
        <v>1226</v>
      </c>
      <c r="K2621"/>
      <c r="L2621" t="s">
        <v>40</v>
      </c>
      <c r="M2621"/>
      <c r="N2621"/>
      <c r="O2621"/>
      <c r="P2621"/>
      <c r="Q2621"/>
      <c r="U2621"/>
      <c r="V2621" t="s">
        <v>4337</v>
      </c>
      <c r="W2621"/>
      <c r="X2621"/>
      <c r="Y2621"/>
      <c r="Z2621"/>
      <c r="AA2621"/>
      <c r="AB2621"/>
      <c r="AC2621"/>
      <c r="AD2621"/>
      <c r="AE2621"/>
      <c r="AF2621"/>
      <c r="AG2621"/>
    </row>
    <row r="2622" spans="1:35" hidden="1" x14ac:dyDescent="0.25">
      <c r="A2622">
        <v>325389</v>
      </c>
      <c r="B2622" t="s">
        <v>6974</v>
      </c>
      <c r="C2622" t="s">
        <v>229</v>
      </c>
      <c r="D2622" t="s">
        <v>764</v>
      </c>
      <c r="E2622" t="s">
        <v>76</v>
      </c>
      <c r="F2622" s="126">
        <v>35285</v>
      </c>
      <c r="G2622" t="s">
        <v>27</v>
      </c>
      <c r="H2622" t="s">
        <v>16</v>
      </c>
      <c r="I2622" t="s">
        <v>136</v>
      </c>
      <c r="J2622"/>
      <c r="K2622"/>
      <c r="L2622"/>
      <c r="M2622"/>
      <c r="N2622"/>
      <c r="O2622"/>
      <c r="P2622"/>
      <c r="Q2622"/>
      <c r="U2622"/>
      <c r="V2622" t="s">
        <v>4329</v>
      </c>
      <c r="W2622"/>
      <c r="X2622"/>
      <c r="Y2622"/>
      <c r="Z2622"/>
      <c r="AA2622"/>
      <c r="AB2622"/>
      <c r="AC2622" t="s">
        <v>4308</v>
      </c>
      <c r="AD2622" t="s">
        <v>4308</v>
      </c>
      <c r="AE2622" t="s">
        <v>4308</v>
      </c>
      <c r="AF2622" t="s">
        <v>4308</v>
      </c>
      <c r="AG2622" t="s">
        <v>4308</v>
      </c>
      <c r="AH2622" s="115" t="s">
        <v>4308</v>
      </c>
    </row>
    <row r="2623" spans="1:35" ht="18" hidden="1" x14ac:dyDescent="0.25">
      <c r="A2623" s="235">
        <v>325390</v>
      </c>
      <c r="B2623" s="235" t="s">
        <v>6975</v>
      </c>
      <c r="C2623" s="235" t="s">
        <v>908</v>
      </c>
      <c r="D2623" s="235" t="s">
        <v>1265</v>
      </c>
      <c r="E2623"/>
      <c r="F2623" s="126"/>
      <c r="G2623" s="236"/>
      <c r="H2623"/>
      <c r="I2623" t="s">
        <v>199</v>
      </c>
      <c r="J2623" s="236"/>
      <c r="K2623"/>
      <c r="L2623"/>
      <c r="M2623"/>
      <c r="N2623"/>
      <c r="O2623"/>
      <c r="P2623"/>
      <c r="Q2623"/>
      <c r="U2623"/>
      <c r="V2623" t="s">
        <v>4337</v>
      </c>
      <c r="W2623" s="236"/>
      <c r="X2623"/>
      <c r="Y2623"/>
      <c r="Z2623"/>
      <c r="AA2623"/>
      <c r="AB2623"/>
      <c r="AC2623"/>
      <c r="AD2623"/>
      <c r="AE2623"/>
      <c r="AF2623"/>
      <c r="AG2623"/>
      <c r="AH2623" s="115" t="s">
        <v>4308</v>
      </c>
    </row>
    <row r="2624" spans="1:35" hidden="1" x14ac:dyDescent="0.25">
      <c r="A2624" s="115">
        <v>325391</v>
      </c>
      <c r="B2624" s="115" t="s">
        <v>2066</v>
      </c>
      <c r="C2624" s="115" t="s">
        <v>345</v>
      </c>
      <c r="D2624" s="115" t="s">
        <v>1070</v>
      </c>
      <c r="E2624" s="115" t="s">
        <v>76</v>
      </c>
      <c r="F2624" s="237">
        <v>34920</v>
      </c>
      <c r="G2624" s="115" t="s">
        <v>418</v>
      </c>
      <c r="H2624" s="115" t="s">
        <v>16</v>
      </c>
      <c r="I2624" t="s">
        <v>199</v>
      </c>
      <c r="J2624" s="115" t="s">
        <v>1226</v>
      </c>
      <c r="L2624" s="115" t="s">
        <v>30</v>
      </c>
      <c r="U2624"/>
      <c r="V2624" t="s">
        <v>4329</v>
      </c>
      <c r="AH2624" s="115" t="s">
        <v>4308</v>
      </c>
    </row>
    <row r="2625" spans="1:35" ht="18" hidden="1" x14ac:dyDescent="0.25">
      <c r="A2625" s="235">
        <v>325398</v>
      </c>
      <c r="B2625" s="235" t="s">
        <v>6976</v>
      </c>
      <c r="C2625" s="235" t="s">
        <v>527</v>
      </c>
      <c r="D2625" s="235" t="s">
        <v>1242</v>
      </c>
      <c r="E2625"/>
      <c r="F2625" s="126"/>
      <c r="G2625" s="236"/>
      <c r="H2625"/>
      <c r="I2625" t="s">
        <v>129</v>
      </c>
      <c r="J2625" s="236"/>
      <c r="K2625"/>
      <c r="L2625"/>
      <c r="M2625"/>
      <c r="N2625"/>
      <c r="O2625"/>
      <c r="P2625"/>
      <c r="Q2625"/>
      <c r="U2625"/>
      <c r="V2625" t="s">
        <v>4335</v>
      </c>
      <c r="W2625" s="236"/>
      <c r="X2625"/>
      <c r="Y2625"/>
      <c r="Z2625"/>
      <c r="AA2625"/>
      <c r="AB2625"/>
      <c r="AC2625"/>
      <c r="AD2625"/>
      <c r="AE2625"/>
      <c r="AF2625"/>
      <c r="AG2625"/>
      <c r="AH2625" s="115" t="s">
        <v>4308</v>
      </c>
    </row>
    <row r="2626" spans="1:35" hidden="1" x14ac:dyDescent="0.25">
      <c r="A2626">
        <v>325402</v>
      </c>
      <c r="B2626" t="s">
        <v>6977</v>
      </c>
      <c r="C2626" t="s">
        <v>6978</v>
      </c>
      <c r="D2626"/>
      <c r="E2626" t="s">
        <v>77</v>
      </c>
      <c r="F2626" s="126">
        <v>32874</v>
      </c>
      <c r="G2626" t="s">
        <v>4835</v>
      </c>
      <c r="H2626" t="s">
        <v>16</v>
      </c>
      <c r="I2626" t="s">
        <v>136</v>
      </c>
      <c r="J2626"/>
      <c r="K2626"/>
      <c r="L2626"/>
      <c r="M2626"/>
      <c r="N2626"/>
      <c r="O2626"/>
      <c r="P2626"/>
      <c r="Q2626"/>
      <c r="U2626"/>
      <c r="V2626" t="s">
        <v>4414</v>
      </c>
      <c r="W2626"/>
      <c r="X2626"/>
      <c r="Y2626"/>
      <c r="Z2626"/>
      <c r="AA2626"/>
      <c r="AB2626"/>
      <c r="AC2626"/>
      <c r="AD2626" t="s">
        <v>4308</v>
      </c>
      <c r="AE2626" t="s">
        <v>4308</v>
      </c>
      <c r="AF2626" t="s">
        <v>4308</v>
      </c>
      <c r="AG2626" t="s">
        <v>4308</v>
      </c>
      <c r="AH2626" s="115" t="s">
        <v>4308</v>
      </c>
    </row>
    <row r="2627" spans="1:35" ht="18" hidden="1" x14ac:dyDescent="0.25">
      <c r="A2627" s="235">
        <v>325404</v>
      </c>
      <c r="B2627" s="235" t="s">
        <v>6979</v>
      </c>
      <c r="C2627" s="235" t="s">
        <v>1242</v>
      </c>
      <c r="D2627" s="235" t="s">
        <v>1242</v>
      </c>
      <c r="E2627"/>
      <c r="F2627" s="126"/>
      <c r="G2627" s="236"/>
      <c r="H2627"/>
      <c r="I2627" t="s">
        <v>199</v>
      </c>
      <c r="J2627" s="236"/>
      <c r="K2627"/>
      <c r="L2627"/>
      <c r="M2627"/>
      <c r="N2627"/>
      <c r="O2627"/>
      <c r="P2627"/>
      <c r="Q2627"/>
      <c r="U2627"/>
      <c r="V2627">
        <v>0</v>
      </c>
      <c r="W2627" s="236"/>
      <c r="X2627"/>
      <c r="Y2627"/>
      <c r="Z2627"/>
      <c r="AA2627"/>
      <c r="AB2627"/>
      <c r="AC2627"/>
      <c r="AD2627"/>
      <c r="AE2627"/>
      <c r="AF2627"/>
      <c r="AG2627"/>
      <c r="AH2627" s="115" t="s">
        <v>4308</v>
      </c>
    </row>
    <row r="2628" spans="1:35" ht="18" hidden="1" x14ac:dyDescent="0.25">
      <c r="A2628" s="235">
        <v>325413</v>
      </c>
      <c r="B2628" s="235" t="s">
        <v>6980</v>
      </c>
      <c r="C2628" s="235" t="s">
        <v>223</v>
      </c>
      <c r="D2628" s="235" t="s">
        <v>1242</v>
      </c>
      <c r="E2628"/>
      <c r="F2628" s="126"/>
      <c r="G2628" s="236"/>
      <c r="H2628"/>
      <c r="I2628" t="s">
        <v>129</v>
      </c>
      <c r="J2628" s="236"/>
      <c r="K2628"/>
      <c r="L2628"/>
      <c r="M2628"/>
      <c r="N2628"/>
      <c r="O2628"/>
      <c r="P2628"/>
      <c r="Q2628"/>
      <c r="U2628"/>
      <c r="V2628" t="s">
        <v>4335</v>
      </c>
      <c r="W2628" s="236"/>
      <c r="X2628"/>
      <c r="Y2628"/>
      <c r="Z2628"/>
      <c r="AA2628"/>
      <c r="AB2628"/>
      <c r="AC2628"/>
      <c r="AD2628"/>
      <c r="AE2628"/>
      <c r="AF2628"/>
      <c r="AG2628"/>
      <c r="AH2628" s="115" t="s">
        <v>4308</v>
      </c>
    </row>
    <row r="2629" spans="1:35" ht="18" x14ac:dyDescent="0.25">
      <c r="A2629" s="235">
        <v>325417</v>
      </c>
      <c r="B2629" s="235" t="s">
        <v>6981</v>
      </c>
      <c r="C2629" s="235" t="s">
        <v>5611</v>
      </c>
      <c r="D2629" s="235" t="s">
        <v>1092</v>
      </c>
      <c r="E2629"/>
      <c r="F2629" s="126"/>
      <c r="G2629" s="236"/>
      <c r="H2629"/>
      <c r="I2629" t="s">
        <v>107</v>
      </c>
      <c r="J2629" s="236"/>
      <c r="K2629"/>
      <c r="L2629"/>
      <c r="M2629"/>
      <c r="N2629"/>
      <c r="O2629"/>
      <c r="P2629"/>
      <c r="Q2629"/>
      <c r="U2629"/>
      <c r="V2629" t="s">
        <v>4335</v>
      </c>
      <c r="W2629" s="236"/>
      <c r="X2629"/>
      <c r="Y2629"/>
      <c r="Z2629"/>
      <c r="AA2629"/>
      <c r="AB2629"/>
      <c r="AC2629"/>
      <c r="AD2629"/>
      <c r="AE2629"/>
      <c r="AF2629"/>
      <c r="AG2629"/>
      <c r="AH2629" s="115" t="s">
        <v>4308</v>
      </c>
      <c r="AI2629" s="115" t="e">
        <f>VLOOKUP(A2629,'[2]دراسات قانونية'!$A$3:$E$600,1,0)</f>
        <v>#N/A</v>
      </c>
    </row>
    <row r="2630" spans="1:35" hidden="1" x14ac:dyDescent="0.25">
      <c r="A2630">
        <v>325421</v>
      </c>
      <c r="B2630" t="s">
        <v>2568</v>
      </c>
      <c r="C2630" t="s">
        <v>377</v>
      </c>
      <c r="D2630" t="s">
        <v>795</v>
      </c>
      <c r="E2630" t="s">
        <v>76</v>
      </c>
      <c r="F2630" s="126">
        <v>34995</v>
      </c>
      <c r="G2630" t="s">
        <v>18</v>
      </c>
      <c r="H2630" t="s">
        <v>16</v>
      </c>
      <c r="I2630" t="s">
        <v>136</v>
      </c>
      <c r="J2630" t="s">
        <v>1226</v>
      </c>
      <c r="K2630"/>
      <c r="L2630" t="s">
        <v>30</v>
      </c>
      <c r="M2630"/>
      <c r="N2630"/>
      <c r="O2630"/>
      <c r="P2630"/>
      <c r="Q2630"/>
      <c r="U2630"/>
      <c r="V2630" t="s">
        <v>4414</v>
      </c>
      <c r="W2630"/>
      <c r="X2630"/>
      <c r="Y2630"/>
      <c r="Z2630"/>
      <c r="AA2630"/>
      <c r="AB2630"/>
      <c r="AC2630"/>
      <c r="AD2630"/>
      <c r="AE2630" t="s">
        <v>4308</v>
      </c>
      <c r="AF2630" t="s">
        <v>4308</v>
      </c>
      <c r="AG2630" t="s">
        <v>4308</v>
      </c>
      <c r="AH2630" s="115" t="s">
        <v>4308</v>
      </c>
    </row>
    <row r="2631" spans="1:35" hidden="1" x14ac:dyDescent="0.25">
      <c r="A2631">
        <v>325422</v>
      </c>
      <c r="B2631" t="s">
        <v>6982</v>
      </c>
      <c r="C2631" t="s">
        <v>244</v>
      </c>
      <c r="D2631" t="s">
        <v>235</v>
      </c>
      <c r="E2631" t="s">
        <v>76</v>
      </c>
      <c r="F2631" s="126">
        <v>34503</v>
      </c>
      <c r="G2631" t="s">
        <v>18</v>
      </c>
      <c r="H2631" t="s">
        <v>16</v>
      </c>
      <c r="I2631" t="s">
        <v>129</v>
      </c>
      <c r="J2631"/>
      <c r="K2631"/>
      <c r="L2631"/>
      <c r="M2631"/>
      <c r="N2631"/>
      <c r="O2631"/>
      <c r="P2631"/>
      <c r="Q2631"/>
      <c r="U2631"/>
      <c r="V2631" t="s">
        <v>4424</v>
      </c>
      <c r="W2631"/>
      <c r="X2631"/>
      <c r="Y2631"/>
      <c r="Z2631"/>
      <c r="AA2631"/>
      <c r="AB2631" t="s">
        <v>4308</v>
      </c>
      <c r="AC2631" t="s">
        <v>4308</v>
      </c>
      <c r="AD2631" t="s">
        <v>4308</v>
      </c>
      <c r="AE2631" t="s">
        <v>4308</v>
      </c>
      <c r="AF2631" t="s">
        <v>4308</v>
      </c>
      <c r="AG2631" t="s">
        <v>4308</v>
      </c>
      <c r="AH2631" s="115" t="s">
        <v>4308</v>
      </c>
    </row>
    <row r="2632" spans="1:35" ht="18" hidden="1" x14ac:dyDescent="0.25">
      <c r="A2632" s="235">
        <v>325428</v>
      </c>
      <c r="B2632" s="235" t="s">
        <v>6983</v>
      </c>
      <c r="C2632" s="235" t="s">
        <v>548</v>
      </c>
      <c r="D2632" s="235" t="s">
        <v>1242</v>
      </c>
      <c r="E2632"/>
      <c r="F2632" s="126"/>
      <c r="G2632" s="236"/>
      <c r="H2632"/>
      <c r="I2632" t="s">
        <v>129</v>
      </c>
      <c r="J2632" s="236"/>
      <c r="K2632"/>
      <c r="L2632"/>
      <c r="M2632"/>
      <c r="N2632"/>
      <c r="O2632"/>
      <c r="P2632"/>
      <c r="Q2632"/>
      <c r="U2632"/>
      <c r="V2632" t="s">
        <v>4335</v>
      </c>
      <c r="W2632" s="236"/>
      <c r="X2632"/>
      <c r="Y2632"/>
      <c r="Z2632"/>
      <c r="AA2632"/>
      <c r="AB2632"/>
      <c r="AC2632"/>
      <c r="AD2632"/>
      <c r="AE2632"/>
      <c r="AF2632"/>
      <c r="AG2632"/>
      <c r="AH2632" s="115" t="s">
        <v>4308</v>
      </c>
    </row>
    <row r="2633" spans="1:35" hidden="1" x14ac:dyDescent="0.25">
      <c r="A2633">
        <v>325430</v>
      </c>
      <c r="B2633" t="s">
        <v>6984</v>
      </c>
      <c r="C2633" t="s">
        <v>638</v>
      </c>
      <c r="D2633" t="s">
        <v>281</v>
      </c>
      <c r="E2633" t="s">
        <v>76</v>
      </c>
      <c r="F2633" s="126">
        <v>35079</v>
      </c>
      <c r="G2633" t="s">
        <v>1854</v>
      </c>
      <c r="H2633" t="s">
        <v>16</v>
      </c>
      <c r="I2633" t="s">
        <v>136</v>
      </c>
      <c r="J2633"/>
      <c r="K2633"/>
      <c r="L2633"/>
      <c r="M2633"/>
      <c r="N2633"/>
      <c r="O2633"/>
      <c r="P2633"/>
      <c r="Q2633"/>
      <c r="U2633"/>
      <c r="V2633" t="s">
        <v>4335</v>
      </c>
      <c r="W2633"/>
      <c r="X2633"/>
      <c r="Y2633"/>
      <c r="Z2633"/>
      <c r="AA2633"/>
      <c r="AB2633"/>
      <c r="AC2633" t="s">
        <v>4308</v>
      </c>
      <c r="AD2633" t="s">
        <v>4308</v>
      </c>
      <c r="AE2633" t="s">
        <v>4308</v>
      </c>
      <c r="AF2633" t="s">
        <v>4308</v>
      </c>
      <c r="AG2633" t="s">
        <v>4308</v>
      </c>
      <c r="AH2633" s="115" t="s">
        <v>4308</v>
      </c>
    </row>
    <row r="2634" spans="1:35" ht="18" x14ac:dyDescent="0.25">
      <c r="A2634" s="235">
        <v>325431</v>
      </c>
      <c r="B2634" s="235" t="s">
        <v>6985</v>
      </c>
      <c r="C2634" s="235" t="s">
        <v>227</v>
      </c>
      <c r="D2634" s="235" t="s">
        <v>421</v>
      </c>
      <c r="E2634"/>
      <c r="F2634" s="126"/>
      <c r="G2634" s="236"/>
      <c r="H2634"/>
      <c r="I2634" t="s">
        <v>107</v>
      </c>
      <c r="J2634" s="236"/>
      <c r="K2634"/>
      <c r="L2634"/>
      <c r="M2634"/>
      <c r="N2634"/>
      <c r="O2634"/>
      <c r="P2634"/>
      <c r="Q2634"/>
      <c r="U2634"/>
      <c r="V2634" t="s">
        <v>4334</v>
      </c>
      <c r="W2634" s="236"/>
      <c r="X2634"/>
      <c r="Y2634"/>
      <c r="Z2634"/>
      <c r="AA2634"/>
      <c r="AB2634"/>
      <c r="AC2634"/>
      <c r="AD2634"/>
      <c r="AE2634"/>
      <c r="AF2634"/>
      <c r="AG2634"/>
      <c r="AH2634" s="115" t="s">
        <v>4308</v>
      </c>
      <c r="AI2634" s="115" t="e">
        <f>VLOOKUP(A2634,'[2]دراسات قانونية'!$A$3:$E$600,1,0)</f>
        <v>#N/A</v>
      </c>
    </row>
    <row r="2635" spans="1:35" hidden="1" x14ac:dyDescent="0.25">
      <c r="A2635">
        <v>325443</v>
      </c>
      <c r="B2635" t="s">
        <v>6986</v>
      </c>
      <c r="C2635" t="s">
        <v>703</v>
      </c>
      <c r="D2635" t="s">
        <v>6987</v>
      </c>
      <c r="E2635" t="s">
        <v>76</v>
      </c>
      <c r="F2635" s="126">
        <v>32664</v>
      </c>
      <c r="G2635" t="s">
        <v>416</v>
      </c>
      <c r="H2635" t="s">
        <v>16</v>
      </c>
      <c r="I2635" t="s">
        <v>136</v>
      </c>
      <c r="J2635"/>
      <c r="K2635"/>
      <c r="L2635"/>
      <c r="M2635"/>
      <c r="N2635"/>
      <c r="O2635"/>
      <c r="P2635"/>
      <c r="Q2635"/>
      <c r="U2635"/>
      <c r="V2635">
        <v>0</v>
      </c>
      <c r="W2635"/>
      <c r="X2635"/>
      <c r="Y2635"/>
      <c r="Z2635"/>
      <c r="AA2635"/>
      <c r="AB2635"/>
      <c r="AC2635"/>
      <c r="AD2635"/>
      <c r="AE2635"/>
      <c r="AF2635"/>
      <c r="AG2635"/>
    </row>
    <row r="2636" spans="1:35" ht="18" hidden="1" x14ac:dyDescent="0.25">
      <c r="A2636" s="235">
        <v>325448</v>
      </c>
      <c r="B2636" s="235" t="s">
        <v>6988</v>
      </c>
      <c r="C2636" s="235" t="s">
        <v>348</v>
      </c>
      <c r="D2636" s="235" t="s">
        <v>6989</v>
      </c>
      <c r="E2636"/>
      <c r="F2636" s="126"/>
      <c r="G2636" s="236"/>
      <c r="H2636"/>
      <c r="I2636" t="s">
        <v>199</v>
      </c>
      <c r="J2636" s="236"/>
      <c r="K2636"/>
      <c r="L2636"/>
      <c r="M2636"/>
      <c r="N2636"/>
      <c r="O2636"/>
      <c r="P2636"/>
      <c r="Q2636"/>
      <c r="U2636"/>
      <c r="V2636">
        <v>0</v>
      </c>
      <c r="W2636" s="236"/>
      <c r="X2636"/>
      <c r="Y2636"/>
      <c r="Z2636"/>
      <c r="AA2636"/>
      <c r="AB2636"/>
      <c r="AC2636"/>
      <c r="AD2636"/>
      <c r="AE2636"/>
      <c r="AF2636"/>
      <c r="AG2636"/>
      <c r="AH2636" s="115" t="s">
        <v>4308</v>
      </c>
    </row>
    <row r="2637" spans="1:35" hidden="1" x14ac:dyDescent="0.25">
      <c r="A2637">
        <v>325449</v>
      </c>
      <c r="B2637" t="s">
        <v>6990</v>
      </c>
      <c r="C2637" t="s">
        <v>680</v>
      </c>
      <c r="D2637" t="s">
        <v>935</v>
      </c>
      <c r="E2637" t="s">
        <v>76</v>
      </c>
      <c r="F2637" s="126">
        <v>35309</v>
      </c>
      <c r="G2637" t="s">
        <v>6899</v>
      </c>
      <c r="H2637" t="s">
        <v>16</v>
      </c>
      <c r="I2637" t="s">
        <v>136</v>
      </c>
      <c r="J2637"/>
      <c r="K2637"/>
      <c r="L2637"/>
      <c r="M2637"/>
      <c r="N2637"/>
      <c r="O2637"/>
      <c r="P2637"/>
      <c r="Q2637"/>
      <c r="U2637"/>
      <c r="V2637" t="s">
        <v>16623</v>
      </c>
      <c r="W2637"/>
      <c r="X2637"/>
      <c r="Y2637"/>
      <c r="Z2637"/>
      <c r="AA2637"/>
      <c r="AB2637"/>
      <c r="AC2637"/>
      <c r="AD2637" t="s">
        <v>4308</v>
      </c>
      <c r="AE2637" t="s">
        <v>4308</v>
      </c>
      <c r="AF2637" t="s">
        <v>4308</v>
      </c>
      <c r="AG2637" t="s">
        <v>4308</v>
      </c>
      <c r="AH2637" s="115" t="s">
        <v>4308</v>
      </c>
    </row>
    <row r="2638" spans="1:35" ht="18" hidden="1" x14ac:dyDescent="0.25">
      <c r="A2638" s="235">
        <v>325452</v>
      </c>
      <c r="B2638" s="235" t="s">
        <v>6991</v>
      </c>
      <c r="C2638" s="235" t="s">
        <v>377</v>
      </c>
      <c r="D2638" s="235" t="s">
        <v>1242</v>
      </c>
      <c r="E2638"/>
      <c r="F2638" s="126"/>
      <c r="G2638" s="236"/>
      <c r="H2638"/>
      <c r="I2638" t="s">
        <v>129</v>
      </c>
      <c r="J2638" s="236"/>
      <c r="K2638"/>
      <c r="L2638"/>
      <c r="M2638"/>
      <c r="N2638"/>
      <c r="O2638"/>
      <c r="P2638"/>
      <c r="Q2638"/>
      <c r="U2638"/>
      <c r="V2638" t="s">
        <v>4335</v>
      </c>
      <c r="W2638" s="236"/>
      <c r="X2638"/>
      <c r="Y2638"/>
      <c r="Z2638"/>
      <c r="AA2638"/>
      <c r="AB2638"/>
      <c r="AC2638"/>
      <c r="AD2638"/>
      <c r="AE2638"/>
      <c r="AF2638"/>
      <c r="AG2638"/>
      <c r="AH2638" s="115" t="s">
        <v>4308</v>
      </c>
    </row>
    <row r="2639" spans="1:35" ht="18" hidden="1" x14ac:dyDescent="0.25">
      <c r="A2639" s="235">
        <v>325462</v>
      </c>
      <c r="B2639" s="235" t="s">
        <v>6992</v>
      </c>
      <c r="C2639" s="235" t="s">
        <v>570</v>
      </c>
      <c r="D2639" s="235" t="s">
        <v>1242</v>
      </c>
      <c r="E2639"/>
      <c r="F2639" s="126"/>
      <c r="G2639" s="236"/>
      <c r="H2639"/>
      <c r="I2639" t="s">
        <v>136</v>
      </c>
      <c r="J2639" s="236"/>
      <c r="K2639"/>
      <c r="L2639"/>
      <c r="M2639"/>
      <c r="N2639"/>
      <c r="O2639"/>
      <c r="P2639"/>
      <c r="Q2639"/>
      <c r="U2639"/>
      <c r="V2639" t="s">
        <v>4335</v>
      </c>
      <c r="W2639" s="236"/>
      <c r="X2639"/>
      <c r="Y2639"/>
      <c r="Z2639"/>
      <c r="AA2639"/>
      <c r="AB2639"/>
      <c r="AC2639"/>
      <c r="AD2639"/>
      <c r="AE2639"/>
      <c r="AF2639"/>
      <c r="AG2639"/>
      <c r="AH2639" s="115" t="s">
        <v>4308</v>
      </c>
    </row>
    <row r="2640" spans="1:35" ht="18" hidden="1" x14ac:dyDescent="0.25">
      <c r="A2640" s="235">
        <v>325466</v>
      </c>
      <c r="B2640" s="235" t="s">
        <v>6993</v>
      </c>
      <c r="C2640" s="235" t="s">
        <v>348</v>
      </c>
      <c r="D2640" s="235" t="s">
        <v>437</v>
      </c>
      <c r="E2640"/>
      <c r="F2640" s="126"/>
      <c r="G2640" s="236"/>
      <c r="H2640"/>
      <c r="I2640" t="s">
        <v>129</v>
      </c>
      <c r="J2640" s="236"/>
      <c r="K2640"/>
      <c r="L2640"/>
      <c r="M2640"/>
      <c r="N2640"/>
      <c r="O2640"/>
      <c r="P2640"/>
      <c r="Q2640"/>
      <c r="U2640"/>
      <c r="V2640" t="s">
        <v>4335</v>
      </c>
      <c r="W2640" s="236"/>
      <c r="X2640"/>
      <c r="Y2640"/>
      <c r="Z2640"/>
      <c r="AA2640"/>
      <c r="AB2640"/>
      <c r="AC2640"/>
      <c r="AD2640"/>
      <c r="AE2640"/>
      <c r="AF2640"/>
      <c r="AG2640"/>
      <c r="AH2640" s="115" t="s">
        <v>4308</v>
      </c>
    </row>
    <row r="2641" spans="1:35" hidden="1" x14ac:dyDescent="0.25">
      <c r="A2641" s="115">
        <v>325467</v>
      </c>
      <c r="B2641" s="115" t="s">
        <v>583</v>
      </c>
      <c r="C2641" s="115" t="s">
        <v>548</v>
      </c>
      <c r="D2641" s="115" t="s">
        <v>537</v>
      </c>
      <c r="E2641" s="115" t="s">
        <v>76</v>
      </c>
      <c r="F2641" s="237">
        <v>35379</v>
      </c>
      <c r="G2641" s="115" t="s">
        <v>690</v>
      </c>
      <c r="H2641" s="115" t="s">
        <v>16</v>
      </c>
      <c r="I2641" t="s">
        <v>199</v>
      </c>
      <c r="J2641" s="115" t="s">
        <v>1226</v>
      </c>
      <c r="L2641" s="115" t="s">
        <v>73</v>
      </c>
      <c r="U2641"/>
      <c r="V2641" t="s">
        <v>16623</v>
      </c>
      <c r="AE2641" s="115" t="s">
        <v>4308</v>
      </c>
      <c r="AF2641" s="115" t="s">
        <v>4308</v>
      </c>
      <c r="AG2641" s="115" t="s">
        <v>4308</v>
      </c>
      <c r="AH2641" s="115" t="s">
        <v>4308</v>
      </c>
    </row>
    <row r="2642" spans="1:35" ht="18" hidden="1" x14ac:dyDescent="0.25">
      <c r="A2642" s="235">
        <v>325472</v>
      </c>
      <c r="B2642" s="235" t="s">
        <v>6994</v>
      </c>
      <c r="C2642" s="235" t="s">
        <v>356</v>
      </c>
      <c r="D2642" s="235" t="s">
        <v>1242</v>
      </c>
      <c r="E2642"/>
      <c r="F2642" s="126"/>
      <c r="G2642" s="236"/>
      <c r="H2642"/>
      <c r="I2642" t="s">
        <v>129</v>
      </c>
      <c r="J2642" s="236"/>
      <c r="K2642"/>
      <c r="L2642"/>
      <c r="M2642"/>
      <c r="N2642"/>
      <c r="O2642"/>
      <c r="P2642"/>
      <c r="Q2642"/>
      <c r="U2642"/>
      <c r="V2642" t="s">
        <v>4334</v>
      </c>
      <c r="W2642" s="236"/>
      <c r="X2642"/>
      <c r="Y2642"/>
      <c r="Z2642"/>
      <c r="AA2642"/>
      <c r="AB2642"/>
      <c r="AC2642"/>
      <c r="AD2642"/>
      <c r="AE2642"/>
      <c r="AF2642"/>
      <c r="AG2642"/>
      <c r="AH2642" s="115" t="s">
        <v>4308</v>
      </c>
    </row>
    <row r="2643" spans="1:35" x14ac:dyDescent="0.25">
      <c r="A2643" s="115">
        <v>325478</v>
      </c>
      <c r="B2643" s="115" t="s">
        <v>6995</v>
      </c>
      <c r="C2643" s="115" t="s">
        <v>279</v>
      </c>
      <c r="D2643" s="115" t="s">
        <v>742</v>
      </c>
      <c r="F2643" s="237"/>
      <c r="I2643" t="s">
        <v>107</v>
      </c>
      <c r="U2643"/>
      <c r="V2643" t="s">
        <v>4334</v>
      </c>
      <c r="AH2643" s="115" t="s">
        <v>4308</v>
      </c>
      <c r="AI2643" s="115" t="e">
        <f>VLOOKUP(A2643,'[2]دراسات قانونية'!$A$3:$E$600,1,0)</f>
        <v>#N/A</v>
      </c>
    </row>
    <row r="2644" spans="1:35" ht="18" hidden="1" x14ac:dyDescent="0.25">
      <c r="A2644" s="235">
        <v>325480</v>
      </c>
      <c r="B2644" s="235" t="s">
        <v>5096</v>
      </c>
      <c r="C2644" s="235" t="s">
        <v>6996</v>
      </c>
      <c r="D2644" s="235" t="s">
        <v>6997</v>
      </c>
      <c r="E2644"/>
      <c r="F2644" s="126"/>
      <c r="G2644" s="236"/>
      <c r="H2644"/>
      <c r="I2644" t="s">
        <v>199</v>
      </c>
      <c r="J2644" s="236"/>
      <c r="K2644"/>
      <c r="L2644"/>
      <c r="M2644"/>
      <c r="N2644"/>
      <c r="O2644"/>
      <c r="P2644"/>
      <c r="Q2644"/>
      <c r="U2644"/>
      <c r="V2644">
        <v>0</v>
      </c>
      <c r="W2644" s="236"/>
      <c r="X2644"/>
      <c r="Y2644"/>
      <c r="Z2644"/>
      <c r="AA2644"/>
      <c r="AB2644"/>
      <c r="AC2644"/>
      <c r="AD2644"/>
      <c r="AE2644"/>
      <c r="AF2644"/>
      <c r="AG2644"/>
      <c r="AH2644" s="115" t="s">
        <v>4308</v>
      </c>
    </row>
    <row r="2645" spans="1:35" hidden="1" x14ac:dyDescent="0.25">
      <c r="A2645">
        <v>325481</v>
      </c>
      <c r="B2645" t="s">
        <v>6998</v>
      </c>
      <c r="C2645" t="s">
        <v>6999</v>
      </c>
      <c r="D2645" t="s">
        <v>894</v>
      </c>
      <c r="E2645" t="s">
        <v>76</v>
      </c>
      <c r="F2645" s="126"/>
      <c r="G2645"/>
      <c r="H2645" t="s">
        <v>16</v>
      </c>
      <c r="I2645" t="s">
        <v>136</v>
      </c>
      <c r="J2645"/>
      <c r="K2645"/>
      <c r="L2645"/>
      <c r="M2645"/>
      <c r="N2645"/>
      <c r="O2645"/>
      <c r="P2645"/>
      <c r="Q2645"/>
      <c r="U2645"/>
      <c r="V2645" t="s">
        <v>4414</v>
      </c>
      <c r="W2645"/>
      <c r="X2645"/>
      <c r="Y2645"/>
      <c r="Z2645"/>
      <c r="AA2645" t="s">
        <v>4308</v>
      </c>
      <c r="AB2645" t="s">
        <v>4308</v>
      </c>
      <c r="AC2645" t="s">
        <v>4308</v>
      </c>
      <c r="AD2645" t="s">
        <v>4308</v>
      </c>
      <c r="AE2645" t="s">
        <v>4308</v>
      </c>
      <c r="AF2645" t="s">
        <v>4308</v>
      </c>
      <c r="AG2645" t="s">
        <v>4308</v>
      </c>
      <c r="AH2645" s="115" t="s">
        <v>4308</v>
      </c>
    </row>
    <row r="2646" spans="1:35" ht="18" hidden="1" x14ac:dyDescent="0.25">
      <c r="A2646" s="235">
        <v>325483</v>
      </c>
      <c r="B2646" s="235" t="s">
        <v>6403</v>
      </c>
      <c r="C2646" s="235" t="s">
        <v>246</v>
      </c>
      <c r="D2646" s="235" t="s">
        <v>275</v>
      </c>
      <c r="E2646"/>
      <c r="F2646" s="126"/>
      <c r="G2646" s="236"/>
      <c r="H2646"/>
      <c r="I2646" t="s">
        <v>129</v>
      </c>
      <c r="J2646" s="236"/>
      <c r="K2646"/>
      <c r="L2646"/>
      <c r="M2646"/>
      <c r="N2646"/>
      <c r="O2646"/>
      <c r="P2646"/>
      <c r="Q2646"/>
      <c r="U2646"/>
      <c r="V2646" t="s">
        <v>4335</v>
      </c>
      <c r="W2646" s="236"/>
      <c r="X2646"/>
      <c r="Y2646"/>
      <c r="Z2646"/>
      <c r="AA2646"/>
      <c r="AB2646"/>
      <c r="AC2646"/>
      <c r="AD2646"/>
      <c r="AE2646"/>
      <c r="AF2646"/>
      <c r="AG2646"/>
      <c r="AH2646" s="115" t="s">
        <v>4308</v>
      </c>
    </row>
    <row r="2647" spans="1:35" ht="18" hidden="1" x14ac:dyDescent="0.25">
      <c r="A2647" s="235">
        <v>325487</v>
      </c>
      <c r="B2647" s="235" t="s">
        <v>7000</v>
      </c>
      <c r="C2647" s="235" t="s">
        <v>489</v>
      </c>
      <c r="D2647" s="235" t="s">
        <v>1242</v>
      </c>
      <c r="E2647"/>
      <c r="F2647" s="126"/>
      <c r="G2647" s="236"/>
      <c r="H2647"/>
      <c r="I2647" t="s">
        <v>129</v>
      </c>
      <c r="J2647" s="236"/>
      <c r="K2647"/>
      <c r="L2647"/>
      <c r="M2647"/>
      <c r="N2647"/>
      <c r="O2647"/>
      <c r="P2647"/>
      <c r="Q2647"/>
      <c r="U2647"/>
      <c r="V2647" t="s">
        <v>4335</v>
      </c>
      <c r="W2647" s="236"/>
      <c r="X2647"/>
      <c r="Y2647"/>
      <c r="Z2647"/>
      <c r="AA2647"/>
      <c r="AB2647"/>
      <c r="AC2647"/>
      <c r="AD2647"/>
      <c r="AE2647"/>
      <c r="AF2647"/>
      <c r="AG2647"/>
      <c r="AH2647" s="115" t="s">
        <v>4308</v>
      </c>
    </row>
    <row r="2648" spans="1:35" hidden="1" x14ac:dyDescent="0.25">
      <c r="A2648" s="115">
        <v>325490</v>
      </c>
      <c r="B2648" s="115" t="s">
        <v>1612</v>
      </c>
      <c r="C2648" s="115" t="s">
        <v>250</v>
      </c>
      <c r="D2648" s="115" t="s">
        <v>320</v>
      </c>
      <c r="E2648" s="115" t="s">
        <v>76</v>
      </c>
      <c r="F2648" s="237">
        <v>34558</v>
      </c>
      <c r="G2648" s="115" t="s">
        <v>18</v>
      </c>
      <c r="H2648" s="115" t="s">
        <v>16</v>
      </c>
      <c r="I2648" t="s">
        <v>199</v>
      </c>
      <c r="J2648" s="115" t="s">
        <v>1226</v>
      </c>
      <c r="L2648" s="115" t="s">
        <v>18</v>
      </c>
      <c r="U2648"/>
      <c r="V2648" t="s">
        <v>4337</v>
      </c>
    </row>
    <row r="2649" spans="1:35" hidden="1" x14ac:dyDescent="0.25">
      <c r="A2649">
        <v>325493</v>
      </c>
      <c r="B2649" t="s">
        <v>7001</v>
      </c>
      <c r="C2649" t="s">
        <v>227</v>
      </c>
      <c r="D2649" t="s">
        <v>270</v>
      </c>
      <c r="E2649" t="s">
        <v>76</v>
      </c>
      <c r="F2649" s="126">
        <v>33837</v>
      </c>
      <c r="G2649" t="s">
        <v>462</v>
      </c>
      <c r="H2649" t="s">
        <v>16</v>
      </c>
      <c r="I2649" t="s">
        <v>129</v>
      </c>
      <c r="J2649"/>
      <c r="K2649"/>
      <c r="L2649"/>
      <c r="M2649"/>
      <c r="N2649"/>
      <c r="O2649"/>
      <c r="P2649"/>
      <c r="Q2649"/>
      <c r="U2649"/>
      <c r="V2649" t="s">
        <v>4335</v>
      </c>
      <c r="W2649"/>
      <c r="X2649"/>
      <c r="Y2649"/>
      <c r="Z2649"/>
      <c r="AA2649"/>
      <c r="AB2649"/>
      <c r="AC2649"/>
      <c r="AD2649" t="s">
        <v>4308</v>
      </c>
      <c r="AE2649" t="s">
        <v>4308</v>
      </c>
      <c r="AF2649" t="s">
        <v>4308</v>
      </c>
      <c r="AG2649" t="s">
        <v>4308</v>
      </c>
      <c r="AH2649" s="115" t="s">
        <v>4308</v>
      </c>
    </row>
    <row r="2650" spans="1:35" hidden="1" x14ac:dyDescent="0.25">
      <c r="A2650">
        <v>325505</v>
      </c>
      <c r="B2650" t="s">
        <v>7002</v>
      </c>
      <c r="C2650" t="s">
        <v>285</v>
      </c>
      <c r="D2650" t="s">
        <v>290</v>
      </c>
      <c r="E2650" t="s">
        <v>76</v>
      </c>
      <c r="F2650" s="126"/>
      <c r="G2650"/>
      <c r="H2650" t="s">
        <v>16</v>
      </c>
      <c r="I2650" t="s">
        <v>129</v>
      </c>
      <c r="J2650"/>
      <c r="K2650"/>
      <c r="L2650"/>
      <c r="M2650"/>
      <c r="N2650"/>
      <c r="O2650"/>
      <c r="P2650"/>
      <c r="Q2650"/>
      <c r="U2650"/>
      <c r="V2650" t="s">
        <v>4414</v>
      </c>
      <c r="W2650"/>
      <c r="X2650"/>
      <c r="Y2650" t="s">
        <v>4308</v>
      </c>
      <c r="Z2650"/>
      <c r="AA2650" t="s">
        <v>4308</v>
      </c>
      <c r="AB2650" t="s">
        <v>4308</v>
      </c>
      <c r="AC2650" t="s">
        <v>4308</v>
      </c>
      <c r="AD2650" t="s">
        <v>4308</v>
      </c>
      <c r="AE2650" t="s">
        <v>4308</v>
      </c>
      <c r="AF2650" t="s">
        <v>4308</v>
      </c>
      <c r="AG2650" t="s">
        <v>4308</v>
      </c>
      <c r="AH2650" s="115" t="s">
        <v>4308</v>
      </c>
    </row>
    <row r="2651" spans="1:35" hidden="1" x14ac:dyDescent="0.25">
      <c r="A2651" s="115">
        <v>325506</v>
      </c>
      <c r="B2651" s="115" t="s">
        <v>1619</v>
      </c>
      <c r="C2651" s="115" t="s">
        <v>1620</v>
      </c>
      <c r="D2651" s="115" t="s">
        <v>1283</v>
      </c>
      <c r="E2651" s="115" t="s">
        <v>76</v>
      </c>
      <c r="F2651" s="237">
        <v>35431</v>
      </c>
      <c r="G2651" s="115" t="s">
        <v>18</v>
      </c>
      <c r="H2651" s="115" t="s">
        <v>16</v>
      </c>
      <c r="I2651" t="s">
        <v>199</v>
      </c>
      <c r="J2651" s="115" t="s">
        <v>15</v>
      </c>
      <c r="L2651" s="115" t="s">
        <v>18</v>
      </c>
      <c r="U2651"/>
      <c r="V2651" t="s">
        <v>4337</v>
      </c>
    </row>
    <row r="2652" spans="1:35" hidden="1" x14ac:dyDescent="0.25">
      <c r="A2652" s="115">
        <v>325516</v>
      </c>
      <c r="B2652" s="115" t="s">
        <v>3517</v>
      </c>
      <c r="C2652" s="115" t="s">
        <v>629</v>
      </c>
      <c r="D2652" s="115" t="s">
        <v>257</v>
      </c>
      <c r="E2652" s="115" t="s">
        <v>76</v>
      </c>
      <c r="F2652" s="237">
        <v>34243</v>
      </c>
      <c r="G2652" s="115" t="s">
        <v>18</v>
      </c>
      <c r="H2652" s="115" t="s">
        <v>16</v>
      </c>
      <c r="I2652" t="s">
        <v>199</v>
      </c>
      <c r="J2652" s="115" t="s">
        <v>1226</v>
      </c>
      <c r="L2652" s="115" t="s">
        <v>18</v>
      </c>
      <c r="U2652"/>
      <c r="V2652">
        <v>0</v>
      </c>
      <c r="AH2652" s="115" t="s">
        <v>4308</v>
      </c>
    </row>
    <row r="2653" spans="1:35" hidden="1" x14ac:dyDescent="0.25">
      <c r="A2653" s="115">
        <v>325518</v>
      </c>
      <c r="B2653" s="115" t="s">
        <v>3518</v>
      </c>
      <c r="C2653" s="115" t="s">
        <v>1142</v>
      </c>
      <c r="D2653" s="115" t="s">
        <v>281</v>
      </c>
      <c r="E2653" s="115" t="s">
        <v>76</v>
      </c>
      <c r="F2653" s="237">
        <v>34742</v>
      </c>
      <c r="G2653" s="115" t="s">
        <v>18</v>
      </c>
      <c r="H2653" s="115" t="s">
        <v>16</v>
      </c>
      <c r="I2653" t="s">
        <v>199</v>
      </c>
      <c r="J2653" s="115" t="s">
        <v>1226</v>
      </c>
      <c r="L2653" s="115" t="s">
        <v>30</v>
      </c>
      <c r="U2653"/>
      <c r="V2653">
        <v>0</v>
      </c>
      <c r="AH2653" s="115" t="s">
        <v>4308</v>
      </c>
    </row>
    <row r="2654" spans="1:35" ht="18" hidden="1" x14ac:dyDescent="0.25">
      <c r="A2654" s="235">
        <v>325524</v>
      </c>
      <c r="B2654" s="235" t="s">
        <v>7003</v>
      </c>
      <c r="C2654" s="235" t="s">
        <v>636</v>
      </c>
      <c r="D2654" s="235" t="s">
        <v>880</v>
      </c>
      <c r="E2654"/>
      <c r="F2654" s="126"/>
      <c r="G2654" s="236"/>
      <c r="H2654"/>
      <c r="I2654" t="s">
        <v>136</v>
      </c>
      <c r="J2654" s="236"/>
      <c r="K2654"/>
      <c r="L2654"/>
      <c r="M2654"/>
      <c r="N2654"/>
      <c r="O2654"/>
      <c r="P2654"/>
      <c r="Q2654"/>
      <c r="U2654"/>
      <c r="V2654" t="s">
        <v>4337</v>
      </c>
      <c r="W2654" s="236"/>
      <c r="X2654"/>
      <c r="Y2654"/>
      <c r="Z2654"/>
      <c r="AA2654"/>
      <c r="AB2654"/>
      <c r="AC2654"/>
      <c r="AD2654"/>
      <c r="AE2654"/>
      <c r="AF2654"/>
      <c r="AG2654"/>
      <c r="AH2654" s="115" t="s">
        <v>4308</v>
      </c>
    </row>
    <row r="2655" spans="1:35" hidden="1" x14ac:dyDescent="0.25">
      <c r="A2655" s="115">
        <v>325525</v>
      </c>
      <c r="B2655" s="115" t="s">
        <v>4016</v>
      </c>
      <c r="C2655" s="115" t="s">
        <v>209</v>
      </c>
      <c r="D2655" s="115" t="s">
        <v>372</v>
      </c>
      <c r="E2655" s="115" t="s">
        <v>76</v>
      </c>
      <c r="F2655" s="237">
        <v>34431</v>
      </c>
      <c r="G2655" s="115" t="s">
        <v>333</v>
      </c>
      <c r="H2655" s="115" t="s">
        <v>16</v>
      </c>
      <c r="I2655" t="s">
        <v>199</v>
      </c>
      <c r="J2655" s="115" t="s">
        <v>1226</v>
      </c>
      <c r="L2655" s="115" t="s">
        <v>30</v>
      </c>
      <c r="U2655"/>
      <c r="V2655">
        <v>0</v>
      </c>
    </row>
    <row r="2656" spans="1:35" ht="18" hidden="1" x14ac:dyDescent="0.25">
      <c r="A2656" s="235">
        <v>325530</v>
      </c>
      <c r="B2656" s="235" t="s">
        <v>7004</v>
      </c>
      <c r="C2656" s="235" t="s">
        <v>7005</v>
      </c>
      <c r="D2656" s="235" t="s">
        <v>815</v>
      </c>
      <c r="E2656"/>
      <c r="F2656" s="126"/>
      <c r="G2656" s="236"/>
      <c r="H2656"/>
      <c r="I2656" t="s">
        <v>199</v>
      </c>
      <c r="J2656" s="236"/>
      <c r="K2656"/>
      <c r="L2656"/>
      <c r="M2656"/>
      <c r="N2656"/>
      <c r="O2656"/>
      <c r="P2656"/>
      <c r="Q2656"/>
      <c r="U2656"/>
      <c r="V2656" t="s">
        <v>4329</v>
      </c>
      <c r="W2656" s="236"/>
      <c r="X2656"/>
      <c r="Y2656"/>
      <c r="Z2656"/>
      <c r="AA2656"/>
      <c r="AB2656"/>
      <c r="AC2656"/>
      <c r="AD2656"/>
      <c r="AE2656"/>
      <c r="AF2656"/>
      <c r="AG2656"/>
      <c r="AH2656" s="115" t="s">
        <v>4308</v>
      </c>
    </row>
    <row r="2657" spans="1:35" hidden="1" x14ac:dyDescent="0.25">
      <c r="A2657">
        <v>325533</v>
      </c>
      <c r="B2657" t="s">
        <v>7006</v>
      </c>
      <c r="C2657" t="s">
        <v>223</v>
      </c>
      <c r="D2657" t="s">
        <v>450</v>
      </c>
      <c r="E2657" t="s">
        <v>76</v>
      </c>
      <c r="F2657" s="126">
        <v>34335</v>
      </c>
      <c r="G2657" t="s">
        <v>18</v>
      </c>
      <c r="H2657" t="s">
        <v>16</v>
      </c>
      <c r="I2657" t="s">
        <v>136</v>
      </c>
      <c r="J2657" t="s">
        <v>1226</v>
      </c>
      <c r="K2657"/>
      <c r="L2657" t="s">
        <v>18</v>
      </c>
      <c r="M2657"/>
      <c r="N2657"/>
      <c r="O2657"/>
      <c r="P2657"/>
      <c r="Q2657"/>
      <c r="U2657"/>
      <c r="V2657">
        <v>0</v>
      </c>
      <c r="W2657"/>
      <c r="X2657"/>
      <c r="Y2657"/>
      <c r="Z2657"/>
      <c r="AA2657"/>
      <c r="AB2657"/>
      <c r="AC2657"/>
      <c r="AD2657"/>
      <c r="AE2657"/>
      <c r="AF2657"/>
      <c r="AG2657"/>
    </row>
    <row r="2658" spans="1:35" hidden="1" x14ac:dyDescent="0.25">
      <c r="A2658">
        <v>325535</v>
      </c>
      <c r="B2658" t="s">
        <v>7007</v>
      </c>
      <c r="C2658" t="s">
        <v>941</v>
      </c>
      <c r="D2658" t="s">
        <v>7008</v>
      </c>
      <c r="E2658" t="s">
        <v>76</v>
      </c>
      <c r="F2658" s="126">
        <v>35458</v>
      </c>
      <c r="G2658" t="s">
        <v>18</v>
      </c>
      <c r="H2658" t="s">
        <v>16</v>
      </c>
      <c r="I2658" t="s">
        <v>136</v>
      </c>
      <c r="J2658"/>
      <c r="K2658"/>
      <c r="L2658"/>
      <c r="M2658"/>
      <c r="N2658"/>
      <c r="O2658"/>
      <c r="P2658"/>
      <c r="Q2658"/>
      <c r="U2658"/>
      <c r="V2658" t="s">
        <v>4335</v>
      </c>
      <c r="W2658"/>
      <c r="X2658"/>
      <c r="Y2658"/>
      <c r="Z2658"/>
      <c r="AA2658"/>
      <c r="AB2658"/>
      <c r="AC2658" t="s">
        <v>4308</v>
      </c>
      <c r="AD2658" t="s">
        <v>4308</v>
      </c>
      <c r="AE2658" t="s">
        <v>4308</v>
      </c>
      <c r="AF2658" t="s">
        <v>4308</v>
      </c>
      <c r="AG2658" t="s">
        <v>4308</v>
      </c>
      <c r="AH2658" s="115" t="s">
        <v>4308</v>
      </c>
    </row>
    <row r="2659" spans="1:35" hidden="1" x14ac:dyDescent="0.25">
      <c r="A2659">
        <v>325538</v>
      </c>
      <c r="B2659" t="s">
        <v>7009</v>
      </c>
      <c r="C2659" t="s">
        <v>778</v>
      </c>
      <c r="D2659" t="s">
        <v>320</v>
      </c>
      <c r="E2659" t="s">
        <v>76</v>
      </c>
      <c r="F2659" s="126"/>
      <c r="G2659"/>
      <c r="H2659" t="s">
        <v>16</v>
      </c>
      <c r="I2659" t="s">
        <v>129</v>
      </c>
      <c r="J2659"/>
      <c r="K2659"/>
      <c r="L2659"/>
      <c r="M2659"/>
      <c r="N2659"/>
      <c r="O2659"/>
      <c r="P2659"/>
      <c r="Q2659"/>
      <c r="U2659"/>
      <c r="V2659" t="s">
        <v>16603</v>
      </c>
      <c r="W2659"/>
      <c r="X2659"/>
      <c r="Y2659"/>
      <c r="Z2659"/>
      <c r="AA2659" t="s">
        <v>4308</v>
      </c>
      <c r="AB2659" t="s">
        <v>4308</v>
      </c>
      <c r="AC2659" t="s">
        <v>4308</v>
      </c>
      <c r="AD2659" t="s">
        <v>4308</v>
      </c>
      <c r="AE2659" t="s">
        <v>4308</v>
      </c>
      <c r="AF2659" t="s">
        <v>4308</v>
      </c>
      <c r="AG2659" t="s">
        <v>4308</v>
      </c>
      <c r="AH2659" s="115" t="s">
        <v>4308</v>
      </c>
    </row>
    <row r="2660" spans="1:35" ht="18" hidden="1" x14ac:dyDescent="0.25">
      <c r="A2660" s="235">
        <v>325539</v>
      </c>
      <c r="B2660" s="235" t="s">
        <v>7010</v>
      </c>
      <c r="C2660" s="235" t="s">
        <v>271</v>
      </c>
      <c r="D2660" s="235" t="s">
        <v>1242</v>
      </c>
      <c r="E2660"/>
      <c r="F2660" s="126"/>
      <c r="G2660" s="236"/>
      <c r="H2660"/>
      <c r="I2660" t="s">
        <v>136</v>
      </c>
      <c r="J2660" s="236"/>
      <c r="K2660"/>
      <c r="L2660"/>
      <c r="M2660"/>
      <c r="N2660"/>
      <c r="O2660"/>
      <c r="P2660"/>
      <c r="Q2660"/>
      <c r="U2660"/>
      <c r="V2660" t="s">
        <v>4334</v>
      </c>
      <c r="W2660" s="236"/>
      <c r="X2660"/>
      <c r="Y2660"/>
      <c r="Z2660"/>
      <c r="AA2660"/>
      <c r="AB2660"/>
      <c r="AC2660"/>
      <c r="AD2660"/>
      <c r="AE2660"/>
      <c r="AF2660"/>
      <c r="AG2660"/>
    </row>
    <row r="2661" spans="1:35" hidden="1" x14ac:dyDescent="0.25">
      <c r="A2661">
        <v>325540</v>
      </c>
      <c r="B2661" t="s">
        <v>7011</v>
      </c>
      <c r="C2661" t="s">
        <v>389</v>
      </c>
      <c r="D2661" t="s">
        <v>1242</v>
      </c>
      <c r="E2661" t="s">
        <v>76</v>
      </c>
      <c r="F2661" s="126"/>
      <c r="G2661"/>
      <c r="H2661" t="s">
        <v>16</v>
      </c>
      <c r="I2661" t="s">
        <v>136</v>
      </c>
      <c r="J2661"/>
      <c r="K2661"/>
      <c r="L2661"/>
      <c r="M2661"/>
      <c r="N2661"/>
      <c r="O2661"/>
      <c r="P2661"/>
      <c r="Q2661"/>
      <c r="U2661"/>
      <c r="V2661" t="s">
        <v>4335</v>
      </c>
      <c r="W2661"/>
      <c r="X2661"/>
      <c r="Y2661"/>
      <c r="Z2661"/>
      <c r="AA2661" t="s">
        <v>4308</v>
      </c>
      <c r="AB2661" t="s">
        <v>4308</v>
      </c>
      <c r="AC2661" t="s">
        <v>4308</v>
      </c>
      <c r="AD2661" t="s">
        <v>4308</v>
      </c>
      <c r="AE2661" t="s">
        <v>4308</v>
      </c>
      <c r="AF2661" t="s">
        <v>4308</v>
      </c>
      <c r="AG2661" t="s">
        <v>4308</v>
      </c>
      <c r="AH2661" s="115" t="s">
        <v>4308</v>
      </c>
    </row>
    <row r="2662" spans="1:35" hidden="1" x14ac:dyDescent="0.25">
      <c r="A2662">
        <v>325546</v>
      </c>
      <c r="B2662" t="s">
        <v>7012</v>
      </c>
      <c r="C2662" t="s">
        <v>408</v>
      </c>
      <c r="D2662" t="s">
        <v>7013</v>
      </c>
      <c r="E2662" t="s">
        <v>76</v>
      </c>
      <c r="F2662" s="126"/>
      <c r="G2662"/>
      <c r="H2662" t="s">
        <v>16</v>
      </c>
      <c r="I2662" t="s">
        <v>129</v>
      </c>
      <c r="J2662"/>
      <c r="K2662"/>
      <c r="L2662"/>
      <c r="M2662"/>
      <c r="N2662"/>
      <c r="O2662"/>
      <c r="P2662"/>
      <c r="Q2662"/>
      <c r="U2662"/>
      <c r="V2662" t="s">
        <v>16603</v>
      </c>
      <c r="W2662"/>
      <c r="X2662"/>
      <c r="Y2662"/>
      <c r="Z2662"/>
      <c r="AA2662"/>
      <c r="AB2662"/>
      <c r="AC2662"/>
      <c r="AD2662"/>
      <c r="AE2662"/>
      <c r="AF2662"/>
      <c r="AG2662"/>
    </row>
    <row r="2663" spans="1:35" hidden="1" x14ac:dyDescent="0.25">
      <c r="A2663">
        <v>325548</v>
      </c>
      <c r="B2663" t="s">
        <v>7014</v>
      </c>
      <c r="C2663" t="s">
        <v>987</v>
      </c>
      <c r="D2663" t="s">
        <v>298</v>
      </c>
      <c r="E2663" t="s">
        <v>76</v>
      </c>
      <c r="F2663" s="126">
        <v>35078</v>
      </c>
      <c r="G2663" t="s">
        <v>540</v>
      </c>
      <c r="H2663" t="s">
        <v>16</v>
      </c>
      <c r="I2663" t="s">
        <v>136</v>
      </c>
      <c r="J2663"/>
      <c r="K2663"/>
      <c r="L2663"/>
      <c r="M2663"/>
      <c r="N2663"/>
      <c r="O2663"/>
      <c r="P2663"/>
      <c r="Q2663"/>
      <c r="U2663"/>
      <c r="V2663" t="s">
        <v>4329</v>
      </c>
      <c r="W2663"/>
      <c r="X2663"/>
      <c r="Y2663"/>
      <c r="Z2663"/>
      <c r="AA2663"/>
      <c r="AB2663"/>
      <c r="AC2663" t="s">
        <v>4308</v>
      </c>
      <c r="AD2663" t="s">
        <v>4308</v>
      </c>
      <c r="AE2663" t="s">
        <v>4308</v>
      </c>
      <c r="AF2663" t="s">
        <v>4308</v>
      </c>
      <c r="AG2663" t="s">
        <v>4308</v>
      </c>
      <c r="AH2663" s="115" t="s">
        <v>4308</v>
      </c>
    </row>
    <row r="2664" spans="1:35" hidden="1" x14ac:dyDescent="0.25">
      <c r="A2664">
        <v>325550</v>
      </c>
      <c r="B2664" t="s">
        <v>7015</v>
      </c>
      <c r="C2664" t="s">
        <v>339</v>
      </c>
      <c r="D2664" t="s">
        <v>896</v>
      </c>
      <c r="E2664" t="s">
        <v>76</v>
      </c>
      <c r="F2664" s="126">
        <v>35961</v>
      </c>
      <c r="G2664" t="s">
        <v>18</v>
      </c>
      <c r="H2664" t="s">
        <v>16</v>
      </c>
      <c r="I2664" t="s">
        <v>129</v>
      </c>
      <c r="J2664" t="s">
        <v>1226</v>
      </c>
      <c r="K2664"/>
      <c r="L2664" t="s">
        <v>18</v>
      </c>
      <c r="M2664"/>
      <c r="N2664"/>
      <c r="O2664"/>
      <c r="P2664"/>
      <c r="Q2664"/>
      <c r="U2664"/>
      <c r="V2664" t="s">
        <v>4334</v>
      </c>
      <c r="W2664"/>
      <c r="X2664"/>
      <c r="Y2664"/>
      <c r="Z2664"/>
      <c r="AA2664"/>
      <c r="AB2664"/>
      <c r="AC2664"/>
      <c r="AD2664"/>
      <c r="AE2664"/>
      <c r="AF2664"/>
      <c r="AG2664"/>
    </row>
    <row r="2665" spans="1:35" ht="18" x14ac:dyDescent="0.25">
      <c r="A2665" s="235">
        <v>325551</v>
      </c>
      <c r="B2665" s="235" t="s">
        <v>7016</v>
      </c>
      <c r="C2665" s="235" t="s">
        <v>326</v>
      </c>
      <c r="D2665" s="235" t="s">
        <v>1098</v>
      </c>
      <c r="E2665"/>
      <c r="F2665" s="126"/>
      <c r="G2665" s="236"/>
      <c r="H2665"/>
      <c r="I2665" t="s">
        <v>107</v>
      </c>
      <c r="J2665" s="236"/>
      <c r="K2665"/>
      <c r="L2665"/>
      <c r="M2665"/>
      <c r="N2665"/>
      <c r="O2665"/>
      <c r="P2665"/>
      <c r="Q2665"/>
      <c r="U2665"/>
      <c r="V2665" t="s">
        <v>4335</v>
      </c>
      <c r="W2665" s="236"/>
      <c r="X2665"/>
      <c r="Y2665"/>
      <c r="Z2665"/>
      <c r="AA2665"/>
      <c r="AB2665"/>
      <c r="AC2665"/>
      <c r="AD2665"/>
      <c r="AE2665"/>
      <c r="AF2665"/>
      <c r="AG2665"/>
      <c r="AH2665" s="115" t="s">
        <v>4308</v>
      </c>
      <c r="AI2665" s="115" t="e">
        <f>VLOOKUP(A2665,'[2]دراسات قانونية'!$A$3:$E$600,1,0)</f>
        <v>#N/A</v>
      </c>
    </row>
    <row r="2666" spans="1:35" ht="18" hidden="1" x14ac:dyDescent="0.25">
      <c r="A2666" s="235">
        <v>325552</v>
      </c>
      <c r="B2666" s="235" t="s">
        <v>7017</v>
      </c>
      <c r="C2666" s="235" t="s">
        <v>623</v>
      </c>
      <c r="D2666" s="235" t="s">
        <v>268</v>
      </c>
      <c r="E2666"/>
      <c r="F2666" s="126"/>
      <c r="G2666" s="236"/>
      <c r="H2666"/>
      <c r="I2666" t="s">
        <v>129</v>
      </c>
      <c r="J2666" s="236"/>
      <c r="K2666"/>
      <c r="L2666"/>
      <c r="M2666"/>
      <c r="N2666"/>
      <c r="O2666"/>
      <c r="P2666"/>
      <c r="Q2666"/>
      <c r="U2666"/>
      <c r="V2666" t="s">
        <v>4335</v>
      </c>
      <c r="W2666" s="236"/>
      <c r="X2666"/>
      <c r="Y2666"/>
      <c r="Z2666"/>
      <c r="AA2666"/>
      <c r="AB2666"/>
      <c r="AC2666"/>
      <c r="AD2666"/>
      <c r="AE2666"/>
      <c r="AF2666"/>
      <c r="AG2666"/>
      <c r="AH2666" s="115" t="s">
        <v>4308</v>
      </c>
    </row>
    <row r="2667" spans="1:35" ht="18" hidden="1" x14ac:dyDescent="0.25">
      <c r="A2667" s="235">
        <v>325554</v>
      </c>
      <c r="B2667" s="235" t="s">
        <v>7018</v>
      </c>
      <c r="C2667" s="235" t="s">
        <v>598</v>
      </c>
      <c r="D2667" s="235" t="s">
        <v>270</v>
      </c>
      <c r="E2667"/>
      <c r="F2667" s="126"/>
      <c r="G2667" s="236"/>
      <c r="H2667"/>
      <c r="I2667" t="s">
        <v>129</v>
      </c>
      <c r="J2667" s="236"/>
      <c r="K2667"/>
      <c r="L2667"/>
      <c r="M2667"/>
      <c r="N2667"/>
      <c r="O2667"/>
      <c r="P2667"/>
      <c r="Q2667"/>
      <c r="U2667"/>
      <c r="V2667" t="s">
        <v>4335</v>
      </c>
      <c r="W2667" s="236"/>
      <c r="X2667"/>
      <c r="Y2667"/>
      <c r="Z2667"/>
      <c r="AA2667"/>
      <c r="AB2667"/>
      <c r="AC2667"/>
      <c r="AD2667"/>
      <c r="AE2667"/>
      <c r="AF2667"/>
      <c r="AG2667"/>
      <c r="AH2667" s="115" t="s">
        <v>4308</v>
      </c>
    </row>
    <row r="2668" spans="1:35" hidden="1" x14ac:dyDescent="0.25">
      <c r="A2668">
        <v>325558</v>
      </c>
      <c r="B2668" t="s">
        <v>7019</v>
      </c>
      <c r="C2668" t="s">
        <v>335</v>
      </c>
      <c r="D2668" t="s">
        <v>239</v>
      </c>
      <c r="E2668" t="s">
        <v>76</v>
      </c>
      <c r="F2668" s="126">
        <v>34920</v>
      </c>
      <c r="G2668" t="s">
        <v>18</v>
      </c>
      <c r="H2668" t="s">
        <v>16</v>
      </c>
      <c r="I2668" t="s">
        <v>136</v>
      </c>
      <c r="J2668" t="s">
        <v>1226</v>
      </c>
      <c r="K2668"/>
      <c r="L2668" t="s">
        <v>18</v>
      </c>
      <c r="M2668"/>
      <c r="N2668"/>
      <c r="O2668"/>
      <c r="P2668"/>
      <c r="Q2668"/>
      <c r="U2668"/>
      <c r="V2668" t="s">
        <v>4414</v>
      </c>
      <c r="W2668"/>
      <c r="X2668"/>
      <c r="Y2668"/>
      <c r="Z2668"/>
      <c r="AA2668"/>
      <c r="AB2668"/>
      <c r="AC2668"/>
      <c r="AD2668"/>
      <c r="AE2668"/>
      <c r="AF2668"/>
      <c r="AG2668"/>
      <c r="AH2668" s="115" t="s">
        <v>4308</v>
      </c>
    </row>
    <row r="2669" spans="1:35" hidden="1" x14ac:dyDescent="0.25">
      <c r="A2669" s="115">
        <v>325561</v>
      </c>
      <c r="B2669" s="115" t="s">
        <v>3519</v>
      </c>
      <c r="C2669" s="115" t="s">
        <v>1012</v>
      </c>
      <c r="E2669" s="115" t="s">
        <v>76</v>
      </c>
      <c r="F2669" s="237">
        <v>35065</v>
      </c>
      <c r="G2669" s="115" t="s">
        <v>18</v>
      </c>
      <c r="H2669" s="115" t="s">
        <v>16</v>
      </c>
      <c r="I2669" t="s">
        <v>199</v>
      </c>
      <c r="U2669"/>
      <c r="V2669" t="s">
        <v>4414</v>
      </c>
      <c r="AD2669" s="115" t="s">
        <v>4308</v>
      </c>
      <c r="AE2669" s="115" t="s">
        <v>4308</v>
      </c>
      <c r="AF2669" s="115" t="s">
        <v>4308</v>
      </c>
      <c r="AG2669" s="115" t="s">
        <v>4308</v>
      </c>
      <c r="AH2669" s="115" t="s">
        <v>4308</v>
      </c>
    </row>
    <row r="2670" spans="1:35" hidden="1" x14ac:dyDescent="0.25">
      <c r="A2670">
        <v>325562</v>
      </c>
      <c r="B2670" t="s">
        <v>7020</v>
      </c>
      <c r="C2670" t="s">
        <v>361</v>
      </c>
      <c r="D2670" t="s">
        <v>275</v>
      </c>
      <c r="E2670" t="s">
        <v>76</v>
      </c>
      <c r="F2670" s="126">
        <v>34942</v>
      </c>
      <c r="G2670" t="s">
        <v>18</v>
      </c>
      <c r="H2670" t="s">
        <v>16</v>
      </c>
      <c r="I2670" t="s">
        <v>136</v>
      </c>
      <c r="J2670"/>
      <c r="K2670"/>
      <c r="L2670"/>
      <c r="M2670"/>
      <c r="N2670"/>
      <c r="O2670"/>
      <c r="P2670"/>
      <c r="Q2670"/>
      <c r="U2670"/>
      <c r="V2670" t="s">
        <v>4335</v>
      </c>
      <c r="W2670"/>
      <c r="X2670"/>
      <c r="Y2670"/>
      <c r="Z2670"/>
      <c r="AA2670"/>
      <c r="AB2670" t="s">
        <v>4308</v>
      </c>
      <c r="AC2670" t="s">
        <v>4308</v>
      </c>
      <c r="AD2670" t="s">
        <v>4308</v>
      </c>
      <c r="AE2670" t="s">
        <v>4308</v>
      </c>
      <c r="AF2670" t="s">
        <v>4308</v>
      </c>
      <c r="AG2670" t="s">
        <v>4308</v>
      </c>
      <c r="AH2670" s="115" t="s">
        <v>4308</v>
      </c>
    </row>
    <row r="2671" spans="1:35" x14ac:dyDescent="0.25">
      <c r="A2671" s="115">
        <v>325567</v>
      </c>
      <c r="B2671" s="115" t="s">
        <v>7021</v>
      </c>
      <c r="C2671" s="115" t="s">
        <v>1620</v>
      </c>
      <c r="D2671" s="115" t="s">
        <v>447</v>
      </c>
      <c r="F2671" s="237"/>
      <c r="I2671" t="s">
        <v>107</v>
      </c>
      <c r="U2671"/>
      <c r="V2671" t="s">
        <v>4338</v>
      </c>
      <c r="AI2671" s="115" t="e">
        <f>VLOOKUP(A2671,'[2]دراسات قانونية'!$A$3:$E$600,1,0)</f>
        <v>#N/A</v>
      </c>
    </row>
    <row r="2672" spans="1:35" hidden="1" x14ac:dyDescent="0.25">
      <c r="A2672">
        <v>325578</v>
      </c>
      <c r="B2672" t="s">
        <v>7022</v>
      </c>
      <c r="C2672" t="s">
        <v>954</v>
      </c>
      <c r="D2672" t="s">
        <v>405</v>
      </c>
      <c r="E2672" t="s">
        <v>76</v>
      </c>
      <c r="F2672" s="126">
        <v>35110</v>
      </c>
      <c r="G2672" t="s">
        <v>67</v>
      </c>
      <c r="H2672" t="s">
        <v>16</v>
      </c>
      <c r="I2672" t="s">
        <v>136</v>
      </c>
      <c r="J2672"/>
      <c r="K2672"/>
      <c r="L2672"/>
      <c r="M2672"/>
      <c r="N2672"/>
      <c r="O2672"/>
      <c r="P2672"/>
      <c r="Q2672"/>
      <c r="U2672"/>
      <c r="V2672" t="s">
        <v>4329</v>
      </c>
      <c r="W2672"/>
      <c r="X2672"/>
      <c r="Y2672"/>
      <c r="Z2672"/>
      <c r="AA2672"/>
      <c r="AB2672"/>
      <c r="AC2672" t="s">
        <v>4308</v>
      </c>
      <c r="AD2672" t="s">
        <v>4308</v>
      </c>
      <c r="AE2672" t="s">
        <v>4308</v>
      </c>
      <c r="AF2672" t="s">
        <v>4308</v>
      </c>
      <c r="AG2672" t="s">
        <v>4308</v>
      </c>
      <c r="AH2672" s="115" t="s">
        <v>4308</v>
      </c>
    </row>
    <row r="2673" spans="1:35" ht="18" hidden="1" x14ac:dyDescent="0.25">
      <c r="A2673" s="235">
        <v>325584</v>
      </c>
      <c r="B2673" s="235" t="s">
        <v>7023</v>
      </c>
      <c r="C2673" s="235" t="s">
        <v>1672</v>
      </c>
      <c r="D2673" s="235" t="s">
        <v>1242</v>
      </c>
      <c r="E2673"/>
      <c r="F2673" s="126"/>
      <c r="G2673" s="236"/>
      <c r="H2673"/>
      <c r="I2673" t="s">
        <v>129</v>
      </c>
      <c r="J2673" s="236"/>
      <c r="K2673"/>
      <c r="L2673"/>
      <c r="M2673"/>
      <c r="N2673"/>
      <c r="O2673"/>
      <c r="P2673"/>
      <c r="Q2673"/>
      <c r="U2673"/>
      <c r="V2673" t="s">
        <v>4335</v>
      </c>
      <c r="W2673" s="236"/>
      <c r="X2673"/>
      <c r="Y2673"/>
      <c r="Z2673"/>
      <c r="AA2673"/>
      <c r="AB2673"/>
      <c r="AC2673"/>
      <c r="AD2673"/>
      <c r="AE2673"/>
      <c r="AF2673"/>
      <c r="AG2673"/>
      <c r="AH2673" s="115" t="s">
        <v>4308</v>
      </c>
    </row>
    <row r="2674" spans="1:35" hidden="1" x14ac:dyDescent="0.25">
      <c r="A2674">
        <v>325587</v>
      </c>
      <c r="B2674" t="s">
        <v>7024</v>
      </c>
      <c r="C2674" t="s">
        <v>212</v>
      </c>
      <c r="D2674" t="s">
        <v>851</v>
      </c>
      <c r="E2674" t="s">
        <v>76</v>
      </c>
      <c r="F2674" s="126">
        <v>29399</v>
      </c>
      <c r="G2674" t="s">
        <v>18</v>
      </c>
      <c r="H2674" t="s">
        <v>16</v>
      </c>
      <c r="I2674" t="s">
        <v>129</v>
      </c>
      <c r="J2674" t="s">
        <v>1226</v>
      </c>
      <c r="K2674"/>
      <c r="L2674" t="s">
        <v>18</v>
      </c>
      <c r="M2674"/>
      <c r="N2674"/>
      <c r="O2674"/>
      <c r="P2674"/>
      <c r="Q2674"/>
      <c r="U2674"/>
      <c r="V2674" t="s">
        <v>16603</v>
      </c>
      <c r="W2674"/>
      <c r="X2674"/>
      <c r="Y2674"/>
      <c r="Z2674"/>
      <c r="AA2674"/>
      <c r="AB2674"/>
      <c r="AC2674"/>
      <c r="AD2674"/>
      <c r="AE2674"/>
      <c r="AF2674"/>
      <c r="AG2674"/>
    </row>
    <row r="2675" spans="1:35" hidden="1" x14ac:dyDescent="0.25">
      <c r="A2675" s="115">
        <v>325593</v>
      </c>
      <c r="B2675" s="115" t="s">
        <v>2315</v>
      </c>
      <c r="C2675" s="115" t="s">
        <v>539</v>
      </c>
      <c r="D2675" s="115" t="s">
        <v>268</v>
      </c>
      <c r="E2675" s="115" t="s">
        <v>76</v>
      </c>
      <c r="F2675" s="237">
        <v>35065</v>
      </c>
      <c r="G2675" s="115" t="s">
        <v>282</v>
      </c>
      <c r="H2675" s="115" t="s">
        <v>16</v>
      </c>
      <c r="I2675" t="s">
        <v>199</v>
      </c>
      <c r="J2675" s="115" t="s">
        <v>1226</v>
      </c>
      <c r="L2675" s="115" t="s">
        <v>30</v>
      </c>
      <c r="U2675"/>
      <c r="V2675">
        <v>0</v>
      </c>
    </row>
    <row r="2676" spans="1:35" ht="18" hidden="1" x14ac:dyDescent="0.25">
      <c r="A2676" s="235">
        <v>325596</v>
      </c>
      <c r="B2676" s="235" t="s">
        <v>7025</v>
      </c>
      <c r="C2676" s="235" t="s">
        <v>7026</v>
      </c>
      <c r="D2676" s="235" t="s">
        <v>7027</v>
      </c>
      <c r="E2676"/>
      <c r="F2676" s="126"/>
      <c r="G2676" s="236"/>
      <c r="H2676"/>
      <c r="I2676" t="s">
        <v>199</v>
      </c>
      <c r="J2676" s="236"/>
      <c r="K2676"/>
      <c r="L2676"/>
      <c r="M2676"/>
      <c r="N2676"/>
      <c r="O2676"/>
      <c r="P2676"/>
      <c r="Q2676"/>
      <c r="U2676"/>
      <c r="V2676">
        <v>0</v>
      </c>
      <c r="W2676" s="236"/>
      <c r="X2676"/>
      <c r="Y2676"/>
      <c r="Z2676"/>
      <c r="AA2676"/>
      <c r="AB2676"/>
      <c r="AC2676"/>
      <c r="AD2676"/>
      <c r="AE2676"/>
      <c r="AF2676"/>
      <c r="AG2676"/>
      <c r="AH2676" s="115" t="s">
        <v>4308</v>
      </c>
    </row>
    <row r="2677" spans="1:35" ht="18" hidden="1" x14ac:dyDescent="0.25">
      <c r="A2677" s="235">
        <v>325597</v>
      </c>
      <c r="B2677" s="235" t="s">
        <v>7028</v>
      </c>
      <c r="C2677" s="235" t="s">
        <v>260</v>
      </c>
      <c r="D2677" s="235" t="s">
        <v>1242</v>
      </c>
      <c r="E2677"/>
      <c r="F2677" s="126"/>
      <c r="G2677" s="236"/>
      <c r="H2677"/>
      <c r="I2677" t="s">
        <v>129</v>
      </c>
      <c r="J2677" s="236"/>
      <c r="K2677"/>
      <c r="L2677"/>
      <c r="M2677"/>
      <c r="N2677"/>
      <c r="O2677"/>
      <c r="P2677"/>
      <c r="Q2677"/>
      <c r="U2677"/>
      <c r="V2677" t="s">
        <v>4335</v>
      </c>
      <c r="W2677" s="236"/>
      <c r="X2677"/>
      <c r="Y2677"/>
      <c r="Z2677"/>
      <c r="AA2677"/>
      <c r="AB2677"/>
      <c r="AC2677"/>
      <c r="AD2677"/>
      <c r="AE2677"/>
      <c r="AF2677"/>
      <c r="AG2677"/>
      <c r="AH2677" s="115" t="s">
        <v>4308</v>
      </c>
    </row>
    <row r="2678" spans="1:35" hidden="1" x14ac:dyDescent="0.25">
      <c r="A2678">
        <v>325598</v>
      </c>
      <c r="B2678" t="s">
        <v>7029</v>
      </c>
      <c r="C2678" t="s">
        <v>7030</v>
      </c>
      <c r="D2678" t="s">
        <v>293</v>
      </c>
      <c r="E2678" t="s">
        <v>76</v>
      </c>
      <c r="F2678" s="126">
        <v>26843</v>
      </c>
      <c r="G2678" t="s">
        <v>18</v>
      </c>
      <c r="H2678" t="s">
        <v>16</v>
      </c>
      <c r="I2678" t="s">
        <v>129</v>
      </c>
      <c r="J2678" t="s">
        <v>1226</v>
      </c>
      <c r="K2678"/>
      <c r="L2678" t="s">
        <v>18</v>
      </c>
      <c r="M2678"/>
      <c r="N2678"/>
      <c r="O2678"/>
      <c r="P2678"/>
      <c r="Q2678"/>
      <c r="U2678"/>
      <c r="V2678" t="s">
        <v>4336</v>
      </c>
      <c r="W2678"/>
      <c r="X2678"/>
      <c r="Y2678"/>
      <c r="Z2678"/>
      <c r="AA2678"/>
      <c r="AB2678"/>
      <c r="AC2678"/>
      <c r="AD2678"/>
      <c r="AE2678"/>
      <c r="AF2678"/>
      <c r="AG2678"/>
      <c r="AH2678" s="115" t="s">
        <v>4308</v>
      </c>
    </row>
    <row r="2679" spans="1:35" ht="18" hidden="1" x14ac:dyDescent="0.25">
      <c r="A2679" s="235">
        <v>325599</v>
      </c>
      <c r="B2679" s="235" t="s">
        <v>7031</v>
      </c>
      <c r="C2679" s="235" t="s">
        <v>7032</v>
      </c>
      <c r="D2679" s="235" t="s">
        <v>1242</v>
      </c>
      <c r="E2679"/>
      <c r="F2679" s="126"/>
      <c r="G2679" s="236"/>
      <c r="H2679"/>
      <c r="I2679" t="s">
        <v>199</v>
      </c>
      <c r="J2679" s="236"/>
      <c r="K2679"/>
      <c r="L2679"/>
      <c r="M2679"/>
      <c r="N2679"/>
      <c r="O2679"/>
      <c r="P2679"/>
      <c r="Q2679"/>
      <c r="U2679"/>
      <c r="V2679" t="s">
        <v>4337</v>
      </c>
      <c r="W2679" s="236"/>
      <c r="X2679"/>
      <c r="Y2679"/>
      <c r="Z2679"/>
      <c r="AA2679"/>
      <c r="AB2679"/>
      <c r="AC2679"/>
      <c r="AD2679"/>
      <c r="AE2679"/>
      <c r="AF2679"/>
      <c r="AG2679"/>
      <c r="AH2679" s="115" t="s">
        <v>4308</v>
      </c>
    </row>
    <row r="2680" spans="1:35" ht="18" hidden="1" x14ac:dyDescent="0.25">
      <c r="A2680" s="235">
        <v>325600</v>
      </c>
      <c r="B2680" s="235" t="s">
        <v>7033</v>
      </c>
      <c r="C2680" s="235" t="s">
        <v>688</v>
      </c>
      <c r="D2680" s="235" t="s">
        <v>1242</v>
      </c>
      <c r="E2680"/>
      <c r="F2680" s="126"/>
      <c r="G2680" s="236"/>
      <c r="H2680"/>
      <c r="I2680" t="s">
        <v>129</v>
      </c>
      <c r="J2680" s="236"/>
      <c r="K2680"/>
      <c r="L2680"/>
      <c r="M2680"/>
      <c r="N2680"/>
      <c r="O2680"/>
      <c r="P2680"/>
      <c r="Q2680"/>
      <c r="U2680"/>
      <c r="V2680" t="s">
        <v>4337</v>
      </c>
      <c r="W2680" s="236"/>
      <c r="X2680"/>
      <c r="Y2680"/>
      <c r="Z2680"/>
      <c r="AA2680"/>
      <c r="AB2680"/>
      <c r="AC2680"/>
      <c r="AD2680"/>
      <c r="AE2680"/>
      <c r="AF2680"/>
      <c r="AG2680"/>
      <c r="AH2680" s="115" t="s">
        <v>4308</v>
      </c>
    </row>
    <row r="2681" spans="1:35" ht="18" x14ac:dyDescent="0.25">
      <c r="A2681" s="235">
        <v>325609</v>
      </c>
      <c r="B2681" s="235" t="s">
        <v>7034</v>
      </c>
      <c r="C2681" s="235" t="s">
        <v>377</v>
      </c>
      <c r="D2681" s="235" t="s">
        <v>281</v>
      </c>
      <c r="E2681"/>
      <c r="F2681" s="126"/>
      <c r="G2681" s="236"/>
      <c r="H2681"/>
      <c r="I2681" t="s">
        <v>107</v>
      </c>
      <c r="J2681" s="236"/>
      <c r="K2681"/>
      <c r="L2681"/>
      <c r="M2681"/>
      <c r="N2681"/>
      <c r="O2681"/>
      <c r="P2681"/>
      <c r="Q2681"/>
      <c r="U2681"/>
      <c r="V2681" t="s">
        <v>4335</v>
      </c>
      <c r="W2681" s="236"/>
      <c r="X2681"/>
      <c r="Y2681"/>
      <c r="Z2681"/>
      <c r="AA2681"/>
      <c r="AB2681"/>
      <c r="AC2681"/>
      <c r="AD2681"/>
      <c r="AE2681"/>
      <c r="AF2681"/>
      <c r="AG2681"/>
      <c r="AH2681" s="115" t="s">
        <v>4308</v>
      </c>
      <c r="AI2681" s="115" t="e">
        <f>VLOOKUP(A2681,'[2]دراسات قانونية'!$A$3:$E$600,1,0)</f>
        <v>#N/A</v>
      </c>
    </row>
    <row r="2682" spans="1:35" hidden="1" x14ac:dyDescent="0.25">
      <c r="A2682" s="115">
        <v>325617</v>
      </c>
      <c r="B2682" s="115" t="s">
        <v>3520</v>
      </c>
      <c r="C2682" s="115" t="s">
        <v>332</v>
      </c>
      <c r="D2682" s="115" t="s">
        <v>3521</v>
      </c>
      <c r="E2682" s="115" t="s">
        <v>76</v>
      </c>
      <c r="F2682" s="237">
        <v>35431</v>
      </c>
      <c r="G2682" s="115" t="s">
        <v>3522</v>
      </c>
      <c r="H2682" s="115" t="s">
        <v>16</v>
      </c>
      <c r="I2682" t="s">
        <v>199</v>
      </c>
      <c r="J2682" s="115" t="s">
        <v>1226</v>
      </c>
      <c r="L2682" s="115" t="s">
        <v>18</v>
      </c>
      <c r="U2682"/>
      <c r="V2682" t="s">
        <v>4414</v>
      </c>
      <c r="AG2682" s="115" t="s">
        <v>4308</v>
      </c>
      <c r="AH2682" s="115" t="s">
        <v>4308</v>
      </c>
    </row>
    <row r="2683" spans="1:35" ht="18" hidden="1" x14ac:dyDescent="0.25">
      <c r="A2683" s="235">
        <v>325618</v>
      </c>
      <c r="B2683" s="235" t="s">
        <v>7035</v>
      </c>
      <c r="C2683" s="235" t="s">
        <v>1563</v>
      </c>
      <c r="D2683" s="235" t="s">
        <v>330</v>
      </c>
      <c r="E2683"/>
      <c r="F2683" s="126"/>
      <c r="G2683" s="236"/>
      <c r="H2683"/>
      <c r="I2683" t="s">
        <v>129</v>
      </c>
      <c r="J2683" s="236"/>
      <c r="K2683"/>
      <c r="L2683"/>
      <c r="M2683"/>
      <c r="N2683"/>
      <c r="O2683"/>
      <c r="P2683"/>
      <c r="Q2683"/>
      <c r="U2683"/>
      <c r="V2683" t="s">
        <v>4335</v>
      </c>
      <c r="W2683" s="236"/>
      <c r="X2683"/>
      <c r="Y2683"/>
      <c r="Z2683"/>
      <c r="AA2683"/>
      <c r="AB2683"/>
      <c r="AC2683"/>
      <c r="AD2683"/>
      <c r="AE2683"/>
      <c r="AF2683"/>
      <c r="AG2683"/>
      <c r="AH2683" s="115" t="s">
        <v>4308</v>
      </c>
    </row>
    <row r="2684" spans="1:35" ht="18" hidden="1" x14ac:dyDescent="0.25">
      <c r="A2684" s="235">
        <v>325619</v>
      </c>
      <c r="B2684" s="235" t="s">
        <v>7036</v>
      </c>
      <c r="C2684" s="235" t="s">
        <v>274</v>
      </c>
      <c r="D2684" s="235" t="s">
        <v>1242</v>
      </c>
      <c r="E2684"/>
      <c r="F2684" s="126"/>
      <c r="G2684" s="236"/>
      <c r="H2684"/>
      <c r="I2684" t="s">
        <v>199</v>
      </c>
      <c r="J2684" s="236"/>
      <c r="K2684"/>
      <c r="L2684"/>
      <c r="M2684"/>
      <c r="N2684"/>
      <c r="O2684"/>
      <c r="P2684"/>
      <c r="Q2684"/>
      <c r="U2684"/>
      <c r="V2684" t="s">
        <v>16623</v>
      </c>
      <c r="W2684" s="236"/>
      <c r="X2684"/>
      <c r="Y2684"/>
      <c r="Z2684"/>
      <c r="AA2684"/>
      <c r="AB2684"/>
      <c r="AC2684"/>
      <c r="AD2684"/>
      <c r="AE2684"/>
      <c r="AF2684"/>
      <c r="AG2684"/>
      <c r="AH2684" s="115" t="s">
        <v>4308</v>
      </c>
    </row>
    <row r="2685" spans="1:35" hidden="1" x14ac:dyDescent="0.25">
      <c r="A2685" s="115">
        <v>325628</v>
      </c>
      <c r="B2685" s="115" t="s">
        <v>2625</v>
      </c>
      <c r="C2685" s="115" t="s">
        <v>288</v>
      </c>
      <c r="D2685" s="115" t="s">
        <v>2626</v>
      </c>
      <c r="E2685" s="115" t="s">
        <v>76</v>
      </c>
      <c r="F2685" s="237">
        <v>28491</v>
      </c>
      <c r="G2685" s="115" t="s">
        <v>705</v>
      </c>
      <c r="H2685" s="115" t="s">
        <v>16</v>
      </c>
      <c r="I2685" t="s">
        <v>199</v>
      </c>
      <c r="U2685"/>
      <c r="V2685" t="s">
        <v>4414</v>
      </c>
    </row>
    <row r="2686" spans="1:35" hidden="1" x14ac:dyDescent="0.25">
      <c r="A2686" s="115">
        <v>325629</v>
      </c>
      <c r="B2686" s="115" t="s">
        <v>2002</v>
      </c>
      <c r="C2686" s="115" t="s">
        <v>1048</v>
      </c>
      <c r="D2686" s="115" t="s">
        <v>1324</v>
      </c>
      <c r="E2686" s="115" t="s">
        <v>76</v>
      </c>
      <c r="F2686" s="237">
        <v>34031</v>
      </c>
      <c r="G2686" s="115" t="s">
        <v>18</v>
      </c>
      <c r="H2686" s="115" t="s">
        <v>16</v>
      </c>
      <c r="I2686" t="s">
        <v>199</v>
      </c>
      <c r="U2686"/>
      <c r="V2686" t="s">
        <v>4329</v>
      </c>
      <c r="AD2686" s="115" t="s">
        <v>4308</v>
      </c>
      <c r="AE2686" s="115" t="s">
        <v>4308</v>
      </c>
      <c r="AF2686" s="115" t="s">
        <v>4308</v>
      </c>
      <c r="AG2686" s="115" t="s">
        <v>4308</v>
      </c>
      <c r="AH2686" s="115" t="s">
        <v>4308</v>
      </c>
    </row>
    <row r="2687" spans="1:35" ht="18" x14ac:dyDescent="0.25">
      <c r="A2687" s="235">
        <v>325639</v>
      </c>
      <c r="B2687" s="235" t="s">
        <v>7037</v>
      </c>
      <c r="C2687" s="235" t="s">
        <v>311</v>
      </c>
      <c r="D2687" s="235" t="s">
        <v>1776</v>
      </c>
      <c r="E2687"/>
      <c r="F2687" s="126"/>
      <c r="G2687" s="236"/>
      <c r="H2687"/>
      <c r="I2687" t="s">
        <v>107</v>
      </c>
      <c r="J2687" s="236"/>
      <c r="K2687"/>
      <c r="L2687"/>
      <c r="M2687"/>
      <c r="N2687"/>
      <c r="O2687"/>
      <c r="P2687"/>
      <c r="Q2687"/>
      <c r="U2687"/>
      <c r="V2687" t="s">
        <v>4335</v>
      </c>
      <c r="W2687" s="236"/>
      <c r="X2687"/>
      <c r="Y2687"/>
      <c r="Z2687"/>
      <c r="AA2687"/>
      <c r="AB2687"/>
      <c r="AC2687"/>
      <c r="AD2687"/>
      <c r="AE2687"/>
      <c r="AF2687"/>
      <c r="AG2687"/>
      <c r="AH2687" s="115" t="s">
        <v>4308</v>
      </c>
      <c r="AI2687" s="115" t="e">
        <f>VLOOKUP(A2687,'[2]دراسات قانونية'!$A$3:$E$600,1,0)</f>
        <v>#N/A</v>
      </c>
    </row>
    <row r="2688" spans="1:35" hidden="1" x14ac:dyDescent="0.25">
      <c r="A2688">
        <v>325645</v>
      </c>
      <c r="B2688" t="s">
        <v>7038</v>
      </c>
      <c r="C2688" t="s">
        <v>6388</v>
      </c>
      <c r="D2688" t="s">
        <v>7039</v>
      </c>
      <c r="E2688" t="s">
        <v>77</v>
      </c>
      <c r="F2688" s="126">
        <v>30372</v>
      </c>
      <c r="G2688" t="s">
        <v>7040</v>
      </c>
      <c r="H2688" t="s">
        <v>16</v>
      </c>
      <c r="I2688" t="s">
        <v>201</v>
      </c>
      <c r="J2688" t="s">
        <v>1226</v>
      </c>
      <c r="K2688"/>
      <c r="L2688" t="s">
        <v>70</v>
      </c>
      <c r="M2688"/>
      <c r="N2688"/>
      <c r="O2688"/>
      <c r="P2688"/>
      <c r="Q2688"/>
      <c r="U2688"/>
      <c r="V2688" t="s">
        <v>4331</v>
      </c>
      <c r="W2688"/>
      <c r="X2688"/>
      <c r="Y2688"/>
      <c r="Z2688"/>
      <c r="AA2688"/>
      <c r="AB2688"/>
      <c r="AC2688"/>
      <c r="AD2688"/>
      <c r="AE2688"/>
      <c r="AF2688"/>
      <c r="AG2688"/>
    </row>
    <row r="2689" spans="1:35" ht="18" x14ac:dyDescent="0.25">
      <c r="A2689" s="235">
        <v>325650</v>
      </c>
      <c r="B2689" s="235" t="s">
        <v>7041</v>
      </c>
      <c r="C2689" s="235" t="s">
        <v>439</v>
      </c>
      <c r="D2689" s="235" t="s">
        <v>238</v>
      </c>
      <c r="E2689"/>
      <c r="F2689" s="126"/>
      <c r="G2689" s="236"/>
      <c r="H2689"/>
      <c r="I2689" t="s">
        <v>107</v>
      </c>
      <c r="J2689" s="236"/>
      <c r="K2689"/>
      <c r="L2689"/>
      <c r="M2689"/>
      <c r="N2689"/>
      <c r="O2689"/>
      <c r="P2689"/>
      <c r="Q2689"/>
      <c r="U2689"/>
      <c r="V2689" t="s">
        <v>4335</v>
      </c>
      <c r="W2689" s="236"/>
      <c r="X2689"/>
      <c r="Y2689"/>
      <c r="Z2689"/>
      <c r="AA2689"/>
      <c r="AB2689"/>
      <c r="AC2689"/>
      <c r="AD2689"/>
      <c r="AE2689"/>
      <c r="AF2689"/>
      <c r="AG2689"/>
      <c r="AH2689" s="115" t="s">
        <v>4308</v>
      </c>
      <c r="AI2689" s="115" t="e">
        <f>VLOOKUP(A2689,'[2]دراسات قانونية'!$A$3:$E$600,1,0)</f>
        <v>#N/A</v>
      </c>
    </row>
    <row r="2690" spans="1:35" hidden="1" x14ac:dyDescent="0.25">
      <c r="A2690">
        <v>325651</v>
      </c>
      <c r="B2690" t="s">
        <v>7042</v>
      </c>
      <c r="C2690" t="s">
        <v>546</v>
      </c>
      <c r="D2690" t="s">
        <v>7043</v>
      </c>
      <c r="E2690"/>
      <c r="F2690" s="126"/>
      <c r="G2690"/>
      <c r="H2690"/>
      <c r="I2690" t="s">
        <v>136</v>
      </c>
      <c r="J2690"/>
      <c r="K2690"/>
      <c r="L2690"/>
      <c r="M2690"/>
      <c r="N2690"/>
      <c r="O2690"/>
      <c r="P2690"/>
      <c r="Q2690"/>
      <c r="U2690"/>
      <c r="V2690" t="s">
        <v>4337</v>
      </c>
      <c r="W2690"/>
      <c r="X2690"/>
      <c r="Y2690"/>
      <c r="Z2690"/>
      <c r="AA2690"/>
      <c r="AB2690"/>
      <c r="AC2690"/>
      <c r="AD2690"/>
      <c r="AE2690"/>
      <c r="AF2690"/>
      <c r="AG2690"/>
      <c r="AH2690" s="115" t="s">
        <v>4308</v>
      </c>
    </row>
    <row r="2691" spans="1:35" hidden="1" x14ac:dyDescent="0.25">
      <c r="A2691" s="115">
        <v>325652</v>
      </c>
      <c r="B2691" s="115" t="s">
        <v>2777</v>
      </c>
      <c r="C2691" s="115" t="s">
        <v>271</v>
      </c>
      <c r="D2691" s="115" t="s">
        <v>1654</v>
      </c>
      <c r="E2691" s="115" t="s">
        <v>76</v>
      </c>
      <c r="F2691" s="237">
        <v>31726</v>
      </c>
      <c r="G2691" s="115" t="s">
        <v>47</v>
      </c>
      <c r="H2691" s="115" t="s">
        <v>16</v>
      </c>
      <c r="I2691" t="s">
        <v>199</v>
      </c>
      <c r="J2691" s="115" t="s">
        <v>1226</v>
      </c>
      <c r="L2691" s="115" t="s">
        <v>47</v>
      </c>
      <c r="U2691"/>
      <c r="V2691">
        <v>0</v>
      </c>
    </row>
    <row r="2692" spans="1:35" ht="18" x14ac:dyDescent="0.25">
      <c r="A2692" s="235">
        <v>325657</v>
      </c>
      <c r="B2692" s="235" t="s">
        <v>7044</v>
      </c>
      <c r="C2692" s="235" t="s">
        <v>734</v>
      </c>
      <c r="D2692" s="235" t="s">
        <v>679</v>
      </c>
      <c r="E2692"/>
      <c r="F2692" s="126"/>
      <c r="G2692" s="236"/>
      <c r="H2692"/>
      <c r="I2692" t="s">
        <v>107</v>
      </c>
      <c r="J2692" s="236"/>
      <c r="K2692"/>
      <c r="L2692"/>
      <c r="M2692"/>
      <c r="N2692"/>
      <c r="O2692"/>
      <c r="P2692"/>
      <c r="Q2692"/>
      <c r="U2692"/>
      <c r="V2692" t="s">
        <v>4334</v>
      </c>
      <c r="W2692" s="236"/>
      <c r="X2692"/>
      <c r="Y2692"/>
      <c r="Z2692"/>
      <c r="AA2692"/>
      <c r="AB2692"/>
      <c r="AC2692"/>
      <c r="AD2692"/>
      <c r="AE2692"/>
      <c r="AF2692"/>
      <c r="AG2692"/>
      <c r="AH2692" s="115" t="s">
        <v>4308</v>
      </c>
      <c r="AI2692" s="115" t="e">
        <f>VLOOKUP(A2692,'[2]دراسات قانونية'!$A$3:$E$600,1,0)</f>
        <v>#N/A</v>
      </c>
    </row>
    <row r="2693" spans="1:35" ht="18" hidden="1" x14ac:dyDescent="0.25">
      <c r="A2693" s="235">
        <v>325659</v>
      </c>
      <c r="B2693" s="235" t="s">
        <v>7045</v>
      </c>
      <c r="C2693" s="235" t="s">
        <v>6168</v>
      </c>
      <c r="D2693" s="235" t="s">
        <v>1242</v>
      </c>
      <c r="E2693"/>
      <c r="F2693" s="126"/>
      <c r="G2693" s="236"/>
      <c r="H2693"/>
      <c r="I2693" t="s">
        <v>199</v>
      </c>
      <c r="J2693" s="236"/>
      <c r="K2693"/>
      <c r="L2693"/>
      <c r="M2693"/>
      <c r="N2693"/>
      <c r="O2693"/>
      <c r="P2693"/>
      <c r="Q2693"/>
      <c r="U2693"/>
      <c r="V2693" t="s">
        <v>16623</v>
      </c>
      <c r="W2693" s="236"/>
      <c r="X2693"/>
      <c r="Y2693"/>
      <c r="Z2693"/>
      <c r="AA2693"/>
      <c r="AB2693"/>
      <c r="AC2693"/>
      <c r="AD2693"/>
      <c r="AE2693"/>
      <c r="AF2693"/>
      <c r="AG2693"/>
      <c r="AH2693" s="115" t="s">
        <v>4308</v>
      </c>
    </row>
    <row r="2694" spans="1:35" ht="18" x14ac:dyDescent="0.25">
      <c r="A2694" s="235">
        <v>325663</v>
      </c>
      <c r="B2694" s="235" t="s">
        <v>7046</v>
      </c>
      <c r="C2694" s="235" t="s">
        <v>821</v>
      </c>
      <c r="D2694" s="235" t="s">
        <v>217</v>
      </c>
      <c r="E2694"/>
      <c r="F2694" s="126"/>
      <c r="G2694" s="236"/>
      <c r="H2694"/>
      <c r="I2694" t="s">
        <v>107</v>
      </c>
      <c r="J2694" s="236"/>
      <c r="K2694"/>
      <c r="L2694"/>
      <c r="M2694"/>
      <c r="N2694"/>
      <c r="O2694"/>
      <c r="P2694"/>
      <c r="Q2694"/>
      <c r="U2694"/>
      <c r="V2694" t="s">
        <v>4337</v>
      </c>
      <c r="W2694" s="236"/>
      <c r="X2694"/>
      <c r="Y2694"/>
      <c r="Z2694"/>
      <c r="AA2694"/>
      <c r="AB2694"/>
      <c r="AC2694"/>
      <c r="AD2694"/>
      <c r="AE2694"/>
      <c r="AF2694"/>
      <c r="AG2694"/>
      <c r="AH2694" s="115" t="s">
        <v>4308</v>
      </c>
      <c r="AI2694" s="115" t="e">
        <f>VLOOKUP(A2694,'[2]دراسات قانونية'!$A$3:$E$600,1,0)</f>
        <v>#N/A</v>
      </c>
    </row>
    <row r="2695" spans="1:35" hidden="1" x14ac:dyDescent="0.25">
      <c r="A2695">
        <v>325665</v>
      </c>
      <c r="B2695" t="s">
        <v>7047</v>
      </c>
      <c r="C2695" t="s">
        <v>615</v>
      </c>
      <c r="D2695" t="s">
        <v>7048</v>
      </c>
      <c r="E2695" t="s">
        <v>76</v>
      </c>
      <c r="F2695" s="126">
        <v>34999</v>
      </c>
      <c r="G2695" t="s">
        <v>18</v>
      </c>
      <c r="H2695" t="s">
        <v>16</v>
      </c>
      <c r="I2695" t="s">
        <v>129</v>
      </c>
      <c r="J2695" t="s">
        <v>1226</v>
      </c>
      <c r="K2695"/>
      <c r="L2695" t="s">
        <v>73</v>
      </c>
      <c r="M2695"/>
      <c r="N2695"/>
      <c r="O2695"/>
      <c r="P2695"/>
      <c r="Q2695"/>
      <c r="U2695"/>
      <c r="V2695" t="s">
        <v>4337</v>
      </c>
      <c r="W2695"/>
      <c r="X2695"/>
      <c r="Y2695"/>
      <c r="Z2695"/>
      <c r="AA2695"/>
      <c r="AB2695"/>
      <c r="AC2695"/>
      <c r="AD2695"/>
      <c r="AE2695"/>
      <c r="AF2695"/>
      <c r="AG2695"/>
      <c r="AH2695" s="115" t="s">
        <v>4308</v>
      </c>
    </row>
    <row r="2696" spans="1:35" ht="18" hidden="1" x14ac:dyDescent="0.25">
      <c r="A2696" s="235">
        <v>325668</v>
      </c>
      <c r="B2696" s="235" t="s">
        <v>7049</v>
      </c>
      <c r="C2696" s="235" t="s">
        <v>1038</v>
      </c>
      <c r="D2696" s="235" t="s">
        <v>1242</v>
      </c>
      <c r="E2696"/>
      <c r="F2696" s="126"/>
      <c r="G2696" s="236"/>
      <c r="H2696"/>
      <c r="I2696" t="s">
        <v>129</v>
      </c>
      <c r="J2696" s="236"/>
      <c r="K2696"/>
      <c r="L2696"/>
      <c r="M2696"/>
      <c r="N2696"/>
      <c r="O2696"/>
      <c r="P2696"/>
      <c r="Q2696"/>
      <c r="U2696"/>
      <c r="V2696" t="s">
        <v>4337</v>
      </c>
      <c r="W2696" s="236"/>
      <c r="X2696"/>
      <c r="Y2696"/>
      <c r="Z2696"/>
      <c r="AA2696"/>
      <c r="AB2696"/>
      <c r="AC2696"/>
      <c r="AD2696"/>
      <c r="AE2696"/>
      <c r="AF2696"/>
      <c r="AG2696"/>
      <c r="AH2696" s="115" t="s">
        <v>4308</v>
      </c>
    </row>
    <row r="2697" spans="1:35" hidden="1" x14ac:dyDescent="0.25">
      <c r="A2697" s="115">
        <v>325680</v>
      </c>
      <c r="B2697" s="115" t="s">
        <v>2555</v>
      </c>
      <c r="C2697" s="115" t="s">
        <v>520</v>
      </c>
      <c r="D2697" s="115" t="s">
        <v>437</v>
      </c>
      <c r="E2697" s="115" t="s">
        <v>77</v>
      </c>
      <c r="F2697" s="237">
        <v>33162</v>
      </c>
      <c r="G2697" s="115" t="s">
        <v>211</v>
      </c>
      <c r="H2697" s="115" t="s">
        <v>16</v>
      </c>
      <c r="I2697" t="s">
        <v>199</v>
      </c>
      <c r="J2697" s="115" t="s">
        <v>1226</v>
      </c>
      <c r="L2697" s="115" t="s">
        <v>30</v>
      </c>
      <c r="U2697"/>
      <c r="V2697" t="s">
        <v>16623</v>
      </c>
    </row>
    <row r="2698" spans="1:35" ht="18" hidden="1" x14ac:dyDescent="0.25">
      <c r="A2698" s="235">
        <v>325685</v>
      </c>
      <c r="B2698" s="235" t="s">
        <v>7050</v>
      </c>
      <c r="C2698" s="235" t="s">
        <v>324</v>
      </c>
      <c r="D2698" s="235" t="s">
        <v>1242</v>
      </c>
      <c r="E2698"/>
      <c r="F2698" s="126"/>
      <c r="G2698" s="236"/>
      <c r="H2698"/>
      <c r="I2698" t="s">
        <v>129</v>
      </c>
      <c r="J2698" s="236"/>
      <c r="K2698"/>
      <c r="L2698"/>
      <c r="M2698"/>
      <c r="N2698"/>
      <c r="O2698"/>
      <c r="P2698"/>
      <c r="Q2698"/>
      <c r="U2698"/>
      <c r="V2698" t="s">
        <v>4335</v>
      </c>
      <c r="W2698" s="236"/>
      <c r="X2698"/>
      <c r="Y2698"/>
      <c r="Z2698"/>
      <c r="AA2698"/>
      <c r="AB2698"/>
      <c r="AC2698"/>
      <c r="AD2698"/>
      <c r="AE2698"/>
      <c r="AF2698"/>
      <c r="AG2698"/>
      <c r="AH2698" s="115" t="s">
        <v>4308</v>
      </c>
    </row>
    <row r="2699" spans="1:35" hidden="1" x14ac:dyDescent="0.25">
      <c r="A2699" s="115">
        <v>325687</v>
      </c>
      <c r="B2699" s="115" t="s">
        <v>2595</v>
      </c>
      <c r="C2699" s="115" t="s">
        <v>453</v>
      </c>
      <c r="D2699" s="115" t="s">
        <v>651</v>
      </c>
      <c r="E2699" s="115" t="s">
        <v>77</v>
      </c>
      <c r="F2699" s="237">
        <v>34541</v>
      </c>
      <c r="G2699" s="115" t="s">
        <v>18</v>
      </c>
      <c r="H2699" s="115" t="s">
        <v>16</v>
      </c>
      <c r="I2699" t="s">
        <v>199</v>
      </c>
      <c r="U2699"/>
      <c r="V2699" t="s">
        <v>4414</v>
      </c>
      <c r="AC2699" s="115" t="s">
        <v>4308</v>
      </c>
      <c r="AD2699" s="115" t="s">
        <v>4308</v>
      </c>
      <c r="AE2699" s="115" t="s">
        <v>4308</v>
      </c>
      <c r="AF2699" s="115" t="s">
        <v>4308</v>
      </c>
      <c r="AG2699" s="115" t="s">
        <v>4308</v>
      </c>
      <c r="AH2699" s="115" t="s">
        <v>4308</v>
      </c>
    </row>
    <row r="2700" spans="1:35" hidden="1" x14ac:dyDescent="0.25">
      <c r="A2700" s="115">
        <v>325690</v>
      </c>
      <c r="B2700" s="115" t="s">
        <v>1756</v>
      </c>
      <c r="C2700" s="115" t="s">
        <v>634</v>
      </c>
      <c r="D2700" s="115" t="s">
        <v>235</v>
      </c>
      <c r="E2700" s="115" t="s">
        <v>77</v>
      </c>
      <c r="F2700" s="237">
        <v>32517</v>
      </c>
      <c r="G2700" s="115" t="s">
        <v>37</v>
      </c>
      <c r="H2700" s="115" t="s">
        <v>16</v>
      </c>
      <c r="I2700" t="s">
        <v>199</v>
      </c>
      <c r="J2700" s="115" t="s">
        <v>1226</v>
      </c>
      <c r="L2700" s="115" t="s">
        <v>37</v>
      </c>
      <c r="U2700"/>
      <c r="V2700" t="s">
        <v>4329</v>
      </c>
      <c r="AG2700" s="115" t="s">
        <v>4308</v>
      </c>
      <c r="AH2700" s="115" t="s">
        <v>4308</v>
      </c>
    </row>
    <row r="2701" spans="1:35" ht="18" x14ac:dyDescent="0.25">
      <c r="A2701" s="235">
        <v>325692</v>
      </c>
      <c r="B2701" s="235" t="s">
        <v>7051</v>
      </c>
      <c r="C2701" s="235" t="s">
        <v>533</v>
      </c>
      <c r="D2701" s="235" t="s">
        <v>1749</v>
      </c>
      <c r="E2701"/>
      <c r="F2701" s="126"/>
      <c r="G2701" s="236"/>
      <c r="H2701"/>
      <c r="I2701" t="s">
        <v>107</v>
      </c>
      <c r="J2701" s="236"/>
      <c r="K2701"/>
      <c r="L2701"/>
      <c r="M2701"/>
      <c r="N2701"/>
      <c r="O2701"/>
      <c r="P2701"/>
      <c r="Q2701"/>
      <c r="U2701"/>
      <c r="V2701" t="s">
        <v>4335</v>
      </c>
      <c r="W2701" s="236"/>
      <c r="X2701"/>
      <c r="Y2701"/>
      <c r="Z2701"/>
      <c r="AA2701"/>
      <c r="AB2701"/>
      <c r="AC2701"/>
      <c r="AD2701"/>
      <c r="AE2701"/>
      <c r="AF2701"/>
      <c r="AG2701"/>
      <c r="AH2701" s="115" t="s">
        <v>4308</v>
      </c>
      <c r="AI2701" s="115" t="e">
        <f>VLOOKUP(A2701,'[2]دراسات قانونية'!$A$3:$E$600,1,0)</f>
        <v>#N/A</v>
      </c>
    </row>
    <row r="2702" spans="1:35" ht="18" hidden="1" x14ac:dyDescent="0.25">
      <c r="A2702" s="235">
        <v>325702</v>
      </c>
      <c r="B2702" s="235" t="s">
        <v>7052</v>
      </c>
      <c r="C2702" s="235" t="s">
        <v>671</v>
      </c>
      <c r="D2702" s="235" t="s">
        <v>924</v>
      </c>
      <c r="E2702"/>
      <c r="F2702" s="126"/>
      <c r="G2702" s="236"/>
      <c r="H2702"/>
      <c r="I2702" t="s">
        <v>129</v>
      </c>
      <c r="J2702" s="236"/>
      <c r="K2702"/>
      <c r="L2702"/>
      <c r="M2702"/>
      <c r="N2702"/>
      <c r="O2702"/>
      <c r="P2702"/>
      <c r="Q2702"/>
      <c r="U2702"/>
      <c r="V2702" t="s">
        <v>4335</v>
      </c>
      <c r="W2702" s="236"/>
      <c r="X2702"/>
      <c r="Y2702"/>
      <c r="Z2702"/>
      <c r="AA2702"/>
      <c r="AB2702"/>
      <c r="AC2702"/>
      <c r="AD2702"/>
      <c r="AE2702"/>
      <c r="AF2702"/>
      <c r="AG2702"/>
      <c r="AH2702" s="115" t="s">
        <v>4308</v>
      </c>
    </row>
    <row r="2703" spans="1:35" ht="18" x14ac:dyDescent="0.25">
      <c r="A2703" s="235">
        <v>325708</v>
      </c>
      <c r="B2703" s="235" t="s">
        <v>7053</v>
      </c>
      <c r="C2703" s="235" t="s">
        <v>364</v>
      </c>
      <c r="D2703" s="235" t="s">
        <v>838</v>
      </c>
      <c r="E2703"/>
      <c r="F2703" s="126"/>
      <c r="G2703" s="236"/>
      <c r="H2703"/>
      <c r="I2703" t="s">
        <v>107</v>
      </c>
      <c r="J2703" s="236"/>
      <c r="K2703"/>
      <c r="L2703"/>
      <c r="M2703"/>
      <c r="N2703"/>
      <c r="O2703"/>
      <c r="P2703"/>
      <c r="Q2703"/>
      <c r="U2703"/>
      <c r="V2703" t="s">
        <v>4335</v>
      </c>
      <c r="W2703" s="236"/>
      <c r="X2703"/>
      <c r="Y2703"/>
      <c r="Z2703"/>
      <c r="AA2703"/>
      <c r="AB2703"/>
      <c r="AC2703"/>
      <c r="AD2703"/>
      <c r="AE2703"/>
      <c r="AF2703"/>
      <c r="AG2703"/>
      <c r="AH2703" s="115" t="s">
        <v>4308</v>
      </c>
      <c r="AI2703" s="115" t="e">
        <f>VLOOKUP(A2703,'[2]دراسات قانونية'!$A$3:$E$600,1,0)</f>
        <v>#N/A</v>
      </c>
    </row>
    <row r="2704" spans="1:35" ht="18" hidden="1" x14ac:dyDescent="0.25">
      <c r="A2704" s="235">
        <v>325709</v>
      </c>
      <c r="B2704" s="235" t="s">
        <v>7054</v>
      </c>
      <c r="C2704" s="235" t="s">
        <v>332</v>
      </c>
      <c r="D2704" s="235" t="s">
        <v>328</v>
      </c>
      <c r="E2704"/>
      <c r="F2704" s="126"/>
      <c r="G2704" s="236"/>
      <c r="H2704"/>
      <c r="I2704" t="s">
        <v>199</v>
      </c>
      <c r="J2704" s="236"/>
      <c r="K2704"/>
      <c r="L2704"/>
      <c r="M2704"/>
      <c r="N2704"/>
      <c r="O2704"/>
      <c r="P2704"/>
      <c r="Q2704"/>
      <c r="U2704"/>
      <c r="V2704">
        <v>0</v>
      </c>
      <c r="W2704" s="236"/>
      <c r="X2704"/>
      <c r="Y2704"/>
      <c r="Z2704"/>
      <c r="AA2704"/>
      <c r="AB2704"/>
      <c r="AC2704"/>
      <c r="AD2704"/>
      <c r="AE2704"/>
      <c r="AF2704"/>
      <c r="AG2704"/>
      <c r="AH2704" s="115" t="s">
        <v>4308</v>
      </c>
    </row>
    <row r="2705" spans="1:34" hidden="1" x14ac:dyDescent="0.25">
      <c r="A2705">
        <v>325710</v>
      </c>
      <c r="B2705" t="s">
        <v>7055</v>
      </c>
      <c r="C2705" t="s">
        <v>227</v>
      </c>
      <c r="D2705" t="s">
        <v>1608</v>
      </c>
      <c r="E2705" t="s">
        <v>77</v>
      </c>
      <c r="F2705" s="126">
        <v>34766</v>
      </c>
      <c r="G2705" t="s">
        <v>7056</v>
      </c>
      <c r="H2705" t="s">
        <v>16</v>
      </c>
      <c r="I2705" t="s">
        <v>136</v>
      </c>
      <c r="J2705" t="s">
        <v>1226</v>
      </c>
      <c r="K2705"/>
      <c r="L2705" t="s">
        <v>47</v>
      </c>
      <c r="M2705"/>
      <c r="N2705"/>
      <c r="O2705"/>
      <c r="P2705"/>
      <c r="Q2705"/>
      <c r="U2705"/>
      <c r="V2705" t="s">
        <v>16623</v>
      </c>
      <c r="W2705"/>
      <c r="X2705"/>
      <c r="Y2705"/>
      <c r="Z2705"/>
      <c r="AA2705"/>
      <c r="AB2705"/>
      <c r="AC2705"/>
      <c r="AD2705"/>
      <c r="AE2705"/>
      <c r="AF2705"/>
      <c r="AG2705"/>
      <c r="AH2705" s="115" t="s">
        <v>4308</v>
      </c>
    </row>
    <row r="2706" spans="1:34" ht="18" hidden="1" x14ac:dyDescent="0.25">
      <c r="A2706" s="235">
        <v>325716</v>
      </c>
      <c r="B2706" s="235" t="s">
        <v>7057</v>
      </c>
      <c r="C2706" s="235" t="s">
        <v>227</v>
      </c>
      <c r="D2706" s="235" t="s">
        <v>1242</v>
      </c>
      <c r="E2706"/>
      <c r="F2706" s="126"/>
      <c r="G2706" s="236"/>
      <c r="H2706"/>
      <c r="I2706" t="s">
        <v>199</v>
      </c>
      <c r="J2706" s="236"/>
      <c r="K2706"/>
      <c r="L2706"/>
      <c r="M2706"/>
      <c r="N2706"/>
      <c r="O2706"/>
      <c r="P2706"/>
      <c r="Q2706"/>
      <c r="U2706"/>
      <c r="V2706">
        <v>0</v>
      </c>
      <c r="W2706" s="236"/>
      <c r="X2706"/>
      <c r="Y2706"/>
      <c r="Z2706"/>
      <c r="AA2706"/>
      <c r="AB2706"/>
      <c r="AC2706"/>
      <c r="AD2706"/>
      <c r="AE2706"/>
      <c r="AF2706"/>
      <c r="AG2706"/>
      <c r="AH2706" s="115" t="s">
        <v>4308</v>
      </c>
    </row>
    <row r="2707" spans="1:34" hidden="1" x14ac:dyDescent="0.25">
      <c r="A2707" s="115">
        <v>325722</v>
      </c>
      <c r="B2707" s="115" t="s">
        <v>4017</v>
      </c>
      <c r="C2707" s="115" t="s">
        <v>4018</v>
      </c>
      <c r="D2707" s="115" t="s">
        <v>4019</v>
      </c>
      <c r="E2707" s="115" t="s">
        <v>76</v>
      </c>
      <c r="F2707" s="237">
        <v>26454</v>
      </c>
      <c r="G2707" s="115" t="s">
        <v>1363</v>
      </c>
      <c r="H2707" s="115" t="s">
        <v>19</v>
      </c>
      <c r="I2707" t="s">
        <v>199</v>
      </c>
      <c r="J2707" s="115" t="s">
        <v>1226</v>
      </c>
      <c r="L2707" s="115" t="s">
        <v>1726</v>
      </c>
      <c r="U2707"/>
      <c r="V2707">
        <v>0</v>
      </c>
    </row>
    <row r="2708" spans="1:34" ht="18" hidden="1" x14ac:dyDescent="0.25">
      <c r="A2708" s="235">
        <v>325724</v>
      </c>
      <c r="B2708" s="235" t="s">
        <v>7058</v>
      </c>
      <c r="C2708" s="235" t="s">
        <v>335</v>
      </c>
      <c r="D2708" s="235" t="s">
        <v>318</v>
      </c>
      <c r="E2708"/>
      <c r="F2708" s="126"/>
      <c r="G2708" s="236"/>
      <c r="H2708"/>
      <c r="I2708" t="s">
        <v>129</v>
      </c>
      <c r="J2708" s="236"/>
      <c r="K2708"/>
      <c r="L2708"/>
      <c r="M2708"/>
      <c r="N2708"/>
      <c r="O2708"/>
      <c r="P2708"/>
      <c r="Q2708"/>
      <c r="U2708"/>
      <c r="V2708" t="s">
        <v>4337</v>
      </c>
      <c r="W2708" s="236"/>
      <c r="X2708"/>
      <c r="Y2708"/>
      <c r="Z2708"/>
      <c r="AA2708"/>
      <c r="AB2708"/>
      <c r="AC2708"/>
      <c r="AD2708"/>
      <c r="AE2708"/>
      <c r="AF2708"/>
      <c r="AG2708"/>
      <c r="AH2708" s="115" t="s">
        <v>4308</v>
      </c>
    </row>
    <row r="2709" spans="1:34" hidden="1" x14ac:dyDescent="0.25">
      <c r="A2709">
        <v>325725</v>
      </c>
      <c r="B2709" t="s">
        <v>7059</v>
      </c>
      <c r="C2709" t="s">
        <v>5131</v>
      </c>
      <c r="D2709" t="s">
        <v>222</v>
      </c>
      <c r="E2709" t="s">
        <v>77</v>
      </c>
      <c r="F2709" s="126">
        <v>26679</v>
      </c>
      <c r="G2709" t="s">
        <v>18</v>
      </c>
      <c r="H2709" t="s">
        <v>16</v>
      </c>
      <c r="I2709" t="s">
        <v>129</v>
      </c>
      <c r="J2709" t="s">
        <v>1226</v>
      </c>
      <c r="K2709"/>
      <c r="L2709" t="s">
        <v>30</v>
      </c>
      <c r="M2709"/>
      <c r="N2709"/>
      <c r="O2709"/>
      <c r="P2709"/>
      <c r="Q2709"/>
      <c r="U2709"/>
      <c r="V2709" t="s">
        <v>4334</v>
      </c>
      <c r="W2709"/>
      <c r="X2709"/>
      <c r="Y2709"/>
      <c r="Z2709"/>
      <c r="AA2709"/>
      <c r="AB2709"/>
      <c r="AC2709"/>
      <c r="AD2709"/>
      <c r="AE2709"/>
      <c r="AF2709"/>
      <c r="AG2709"/>
    </row>
    <row r="2710" spans="1:34" hidden="1" x14ac:dyDescent="0.25">
      <c r="A2710">
        <v>325728</v>
      </c>
      <c r="B2710" t="s">
        <v>7060</v>
      </c>
      <c r="C2710" t="s">
        <v>7061</v>
      </c>
      <c r="D2710" t="s">
        <v>1548</v>
      </c>
      <c r="E2710" t="s">
        <v>77</v>
      </c>
      <c r="F2710" s="126">
        <v>31048</v>
      </c>
      <c r="G2710" t="s">
        <v>18</v>
      </c>
      <c r="H2710" t="s">
        <v>16</v>
      </c>
      <c r="I2710" t="s">
        <v>129</v>
      </c>
      <c r="J2710" t="s">
        <v>1226</v>
      </c>
      <c r="K2710"/>
      <c r="L2710" t="s">
        <v>58</v>
      </c>
      <c r="M2710"/>
      <c r="N2710"/>
      <c r="O2710"/>
      <c r="P2710"/>
      <c r="Q2710"/>
      <c r="U2710"/>
      <c r="V2710" t="s">
        <v>4336</v>
      </c>
      <c r="W2710"/>
      <c r="X2710"/>
      <c r="Y2710"/>
      <c r="Z2710"/>
      <c r="AA2710"/>
      <c r="AB2710"/>
      <c r="AC2710"/>
      <c r="AD2710"/>
      <c r="AE2710"/>
      <c r="AF2710"/>
      <c r="AG2710"/>
      <c r="AH2710" s="115" t="s">
        <v>4308</v>
      </c>
    </row>
    <row r="2711" spans="1:34" hidden="1" x14ac:dyDescent="0.25">
      <c r="A2711" s="115">
        <v>325730</v>
      </c>
      <c r="B2711" s="115" t="s">
        <v>1346</v>
      </c>
      <c r="C2711" s="115" t="s">
        <v>212</v>
      </c>
      <c r="D2711" s="115" t="s">
        <v>1242</v>
      </c>
      <c r="E2711" s="115" t="s">
        <v>76</v>
      </c>
      <c r="F2711" s="237"/>
      <c r="H2711" s="115" t="s">
        <v>16</v>
      </c>
      <c r="I2711" t="s">
        <v>199</v>
      </c>
      <c r="U2711"/>
      <c r="V2711" t="s">
        <v>4414</v>
      </c>
      <c r="AA2711" s="115" t="s">
        <v>4308</v>
      </c>
      <c r="AB2711" s="115" t="s">
        <v>4308</v>
      </c>
      <c r="AC2711" s="115" t="s">
        <v>4308</v>
      </c>
      <c r="AD2711" s="115" t="s">
        <v>4308</v>
      </c>
      <c r="AE2711" s="115" t="s">
        <v>4308</v>
      </c>
      <c r="AF2711" s="115" t="s">
        <v>4308</v>
      </c>
      <c r="AG2711" s="115" t="s">
        <v>4308</v>
      </c>
      <c r="AH2711" s="115" t="s">
        <v>4308</v>
      </c>
    </row>
    <row r="2712" spans="1:34" hidden="1" x14ac:dyDescent="0.25">
      <c r="A2712">
        <v>325731</v>
      </c>
      <c r="B2712" t="s">
        <v>7062</v>
      </c>
      <c r="C2712" t="s">
        <v>7063</v>
      </c>
      <c r="D2712" t="s">
        <v>488</v>
      </c>
      <c r="E2712"/>
      <c r="F2712" s="126"/>
      <c r="G2712"/>
      <c r="H2712"/>
      <c r="I2712" t="s">
        <v>136</v>
      </c>
      <c r="J2712"/>
      <c r="K2712"/>
      <c r="L2712"/>
      <c r="M2712"/>
      <c r="N2712"/>
      <c r="O2712"/>
      <c r="P2712"/>
      <c r="Q2712"/>
      <c r="U2712"/>
      <c r="V2712" t="s">
        <v>4414</v>
      </c>
      <c r="W2712"/>
      <c r="X2712"/>
      <c r="Y2712"/>
      <c r="Z2712"/>
      <c r="AA2712"/>
      <c r="AB2712"/>
      <c r="AC2712"/>
      <c r="AD2712"/>
      <c r="AE2712"/>
      <c r="AF2712"/>
      <c r="AG2712"/>
    </row>
    <row r="2713" spans="1:34" ht="18" hidden="1" x14ac:dyDescent="0.25">
      <c r="A2713" s="235">
        <v>325737</v>
      </c>
      <c r="B2713" s="235" t="s">
        <v>7064</v>
      </c>
      <c r="C2713" s="235" t="s">
        <v>700</v>
      </c>
      <c r="D2713" s="235" t="s">
        <v>1242</v>
      </c>
      <c r="E2713"/>
      <c r="F2713" s="126"/>
      <c r="G2713" s="236"/>
      <c r="H2713"/>
      <c r="I2713" t="s">
        <v>129</v>
      </c>
      <c r="J2713" s="236"/>
      <c r="K2713"/>
      <c r="L2713"/>
      <c r="M2713"/>
      <c r="N2713"/>
      <c r="O2713"/>
      <c r="P2713"/>
      <c r="Q2713"/>
      <c r="U2713"/>
      <c r="V2713" t="s">
        <v>4335</v>
      </c>
      <c r="W2713" s="236"/>
      <c r="X2713"/>
      <c r="Y2713"/>
      <c r="Z2713"/>
      <c r="AA2713"/>
      <c r="AB2713"/>
      <c r="AC2713"/>
      <c r="AD2713"/>
      <c r="AE2713"/>
      <c r="AF2713"/>
      <c r="AG2713"/>
      <c r="AH2713" s="115" t="s">
        <v>4308</v>
      </c>
    </row>
    <row r="2714" spans="1:34" ht="18" hidden="1" x14ac:dyDescent="0.25">
      <c r="A2714" s="235">
        <v>325738</v>
      </c>
      <c r="B2714" s="235" t="s">
        <v>7065</v>
      </c>
      <c r="C2714" s="235" t="s">
        <v>227</v>
      </c>
      <c r="D2714" s="235" t="s">
        <v>702</v>
      </c>
      <c r="E2714"/>
      <c r="F2714" s="126"/>
      <c r="G2714" s="236"/>
      <c r="H2714"/>
      <c r="I2714" t="s">
        <v>199</v>
      </c>
      <c r="J2714" s="236"/>
      <c r="K2714"/>
      <c r="L2714"/>
      <c r="M2714"/>
      <c r="N2714"/>
      <c r="O2714"/>
      <c r="P2714"/>
      <c r="Q2714"/>
      <c r="U2714"/>
      <c r="V2714">
        <v>0</v>
      </c>
      <c r="W2714" s="236"/>
      <c r="X2714"/>
      <c r="Y2714"/>
      <c r="Z2714"/>
      <c r="AA2714"/>
      <c r="AB2714"/>
      <c r="AC2714"/>
      <c r="AD2714"/>
      <c r="AE2714"/>
      <c r="AF2714"/>
      <c r="AG2714"/>
      <c r="AH2714" s="115" t="s">
        <v>4308</v>
      </c>
    </row>
    <row r="2715" spans="1:34" hidden="1" x14ac:dyDescent="0.25">
      <c r="A2715">
        <v>325746</v>
      </c>
      <c r="B2715" t="s">
        <v>7066</v>
      </c>
      <c r="C2715" t="s">
        <v>7067</v>
      </c>
      <c r="D2715" t="s">
        <v>445</v>
      </c>
      <c r="E2715"/>
      <c r="F2715" s="126"/>
      <c r="G2715"/>
      <c r="H2715"/>
      <c r="I2715" t="s">
        <v>136</v>
      </c>
      <c r="J2715"/>
      <c r="K2715"/>
      <c r="L2715"/>
      <c r="M2715"/>
      <c r="N2715"/>
      <c r="O2715"/>
      <c r="P2715"/>
      <c r="Q2715"/>
      <c r="U2715"/>
      <c r="V2715" t="s">
        <v>4334</v>
      </c>
      <c r="W2715"/>
      <c r="X2715"/>
      <c r="Y2715"/>
      <c r="Z2715"/>
      <c r="AA2715"/>
      <c r="AB2715"/>
      <c r="AC2715"/>
      <c r="AD2715"/>
      <c r="AE2715"/>
      <c r="AF2715"/>
      <c r="AG2715"/>
      <c r="AH2715" s="115" t="s">
        <v>4308</v>
      </c>
    </row>
    <row r="2716" spans="1:34" ht="18" hidden="1" x14ac:dyDescent="0.25">
      <c r="A2716" s="235">
        <v>325751</v>
      </c>
      <c r="B2716" s="235" t="s">
        <v>7068</v>
      </c>
      <c r="C2716" s="235" t="s">
        <v>227</v>
      </c>
      <c r="D2716" s="235" t="s">
        <v>1242</v>
      </c>
      <c r="E2716"/>
      <c r="F2716" s="126"/>
      <c r="G2716" s="236"/>
      <c r="H2716"/>
      <c r="I2716" t="s">
        <v>199</v>
      </c>
      <c r="J2716" s="236"/>
      <c r="K2716"/>
      <c r="L2716"/>
      <c r="M2716"/>
      <c r="N2716"/>
      <c r="O2716"/>
      <c r="P2716"/>
      <c r="Q2716"/>
      <c r="U2716"/>
      <c r="V2716">
        <v>0</v>
      </c>
      <c r="W2716" s="236"/>
      <c r="X2716"/>
      <c r="Y2716"/>
      <c r="Z2716"/>
      <c r="AA2716"/>
      <c r="AB2716"/>
      <c r="AC2716"/>
      <c r="AD2716"/>
      <c r="AE2716"/>
      <c r="AF2716"/>
      <c r="AG2716"/>
      <c r="AH2716" s="115" t="s">
        <v>4308</v>
      </c>
    </row>
    <row r="2717" spans="1:34" ht="18" hidden="1" x14ac:dyDescent="0.25">
      <c r="A2717" s="235">
        <v>325762</v>
      </c>
      <c r="B2717" s="235" t="s">
        <v>7069</v>
      </c>
      <c r="C2717" s="235" t="s">
        <v>212</v>
      </c>
      <c r="D2717" s="235" t="s">
        <v>1001</v>
      </c>
      <c r="E2717"/>
      <c r="F2717" s="126"/>
      <c r="G2717" s="236"/>
      <c r="H2717"/>
      <c r="I2717" t="s">
        <v>129</v>
      </c>
      <c r="J2717" s="236"/>
      <c r="K2717"/>
      <c r="L2717"/>
      <c r="M2717"/>
      <c r="N2717"/>
      <c r="O2717"/>
      <c r="P2717"/>
      <c r="Q2717"/>
      <c r="U2717"/>
      <c r="V2717" t="s">
        <v>4335</v>
      </c>
      <c r="W2717" s="236"/>
      <c r="X2717"/>
      <c r="Y2717"/>
      <c r="Z2717"/>
      <c r="AA2717"/>
      <c r="AB2717"/>
      <c r="AC2717"/>
      <c r="AD2717"/>
      <c r="AE2717"/>
      <c r="AF2717"/>
      <c r="AG2717"/>
      <c r="AH2717" s="115" t="s">
        <v>4308</v>
      </c>
    </row>
    <row r="2718" spans="1:34" ht="18" hidden="1" x14ac:dyDescent="0.25">
      <c r="A2718" s="235">
        <v>325765</v>
      </c>
      <c r="B2718" s="235" t="s">
        <v>7070</v>
      </c>
      <c r="C2718" s="235" t="s">
        <v>227</v>
      </c>
      <c r="D2718" s="235" t="s">
        <v>5807</v>
      </c>
      <c r="E2718"/>
      <c r="F2718" s="126"/>
      <c r="G2718" s="236"/>
      <c r="H2718"/>
      <c r="I2718" t="s">
        <v>136</v>
      </c>
      <c r="J2718" s="236"/>
      <c r="K2718"/>
      <c r="L2718"/>
      <c r="M2718"/>
      <c r="N2718"/>
      <c r="O2718"/>
      <c r="P2718"/>
      <c r="Q2718"/>
      <c r="U2718"/>
      <c r="V2718" t="s">
        <v>4335</v>
      </c>
      <c r="W2718" s="236"/>
      <c r="X2718"/>
      <c r="Y2718"/>
      <c r="Z2718"/>
      <c r="AA2718"/>
      <c r="AB2718"/>
      <c r="AC2718"/>
      <c r="AD2718"/>
      <c r="AE2718"/>
      <c r="AF2718"/>
      <c r="AG2718"/>
      <c r="AH2718" s="115" t="s">
        <v>4308</v>
      </c>
    </row>
    <row r="2719" spans="1:34" hidden="1" x14ac:dyDescent="0.25">
      <c r="A2719">
        <v>325767</v>
      </c>
      <c r="B2719" t="s">
        <v>7071</v>
      </c>
      <c r="C2719" t="s">
        <v>1456</v>
      </c>
      <c r="D2719" t="s">
        <v>7072</v>
      </c>
      <c r="E2719"/>
      <c r="F2719" s="126"/>
      <c r="G2719"/>
      <c r="H2719"/>
      <c r="I2719" t="s">
        <v>129</v>
      </c>
      <c r="J2719"/>
      <c r="K2719"/>
      <c r="L2719"/>
      <c r="M2719"/>
      <c r="N2719"/>
      <c r="O2719"/>
      <c r="P2719"/>
      <c r="Q2719"/>
      <c r="U2719"/>
      <c r="V2719" t="s">
        <v>4335</v>
      </c>
      <c r="W2719"/>
      <c r="X2719"/>
      <c r="Y2719"/>
      <c r="Z2719"/>
      <c r="AA2719"/>
      <c r="AB2719"/>
      <c r="AC2719"/>
      <c r="AD2719"/>
      <c r="AE2719"/>
      <c r="AF2719"/>
      <c r="AG2719"/>
      <c r="AH2719" s="115" t="s">
        <v>4308</v>
      </c>
    </row>
    <row r="2720" spans="1:34" hidden="1" x14ac:dyDescent="0.25">
      <c r="A2720">
        <v>325770</v>
      </c>
      <c r="B2720" t="s">
        <v>7073</v>
      </c>
      <c r="C2720" t="s">
        <v>609</v>
      </c>
      <c r="D2720" t="s">
        <v>228</v>
      </c>
      <c r="E2720" t="s">
        <v>77</v>
      </c>
      <c r="F2720" s="126">
        <v>34346</v>
      </c>
      <c r="G2720" t="s">
        <v>18</v>
      </c>
      <c r="H2720" t="s">
        <v>16</v>
      </c>
      <c r="I2720" t="s">
        <v>136</v>
      </c>
      <c r="J2720" t="s">
        <v>15</v>
      </c>
      <c r="K2720"/>
      <c r="L2720" t="s">
        <v>30</v>
      </c>
      <c r="M2720"/>
      <c r="N2720"/>
      <c r="O2720"/>
      <c r="P2720"/>
      <c r="Q2720"/>
      <c r="U2720"/>
      <c r="V2720" t="s">
        <v>16623</v>
      </c>
      <c r="W2720"/>
      <c r="X2720"/>
      <c r="Y2720"/>
      <c r="Z2720"/>
      <c r="AA2720"/>
      <c r="AB2720"/>
      <c r="AC2720"/>
      <c r="AD2720"/>
      <c r="AE2720"/>
      <c r="AF2720"/>
      <c r="AG2720"/>
    </row>
    <row r="2721" spans="1:35" hidden="1" x14ac:dyDescent="0.25">
      <c r="A2721">
        <v>325771</v>
      </c>
      <c r="B2721" t="s">
        <v>7074</v>
      </c>
      <c r="C2721" t="s">
        <v>734</v>
      </c>
      <c r="D2721" t="s">
        <v>474</v>
      </c>
      <c r="E2721" t="s">
        <v>77</v>
      </c>
      <c r="F2721" s="126"/>
      <c r="G2721"/>
      <c r="H2721" t="s">
        <v>16</v>
      </c>
      <c r="I2721" t="s">
        <v>136</v>
      </c>
      <c r="J2721"/>
      <c r="K2721"/>
      <c r="L2721"/>
      <c r="M2721"/>
      <c r="N2721"/>
      <c r="O2721"/>
      <c r="P2721"/>
      <c r="Q2721"/>
      <c r="U2721"/>
      <c r="V2721" t="s">
        <v>4414</v>
      </c>
      <c r="W2721"/>
      <c r="X2721"/>
      <c r="Y2721"/>
      <c r="Z2721"/>
      <c r="AA2721" t="s">
        <v>4308</v>
      </c>
      <c r="AB2721" t="s">
        <v>4308</v>
      </c>
      <c r="AC2721" t="s">
        <v>4308</v>
      </c>
      <c r="AD2721" t="s">
        <v>4308</v>
      </c>
      <c r="AE2721" t="s">
        <v>4308</v>
      </c>
      <c r="AF2721" t="s">
        <v>4308</v>
      </c>
      <c r="AG2721" t="s">
        <v>4308</v>
      </c>
      <c r="AH2721" s="115" t="s">
        <v>4308</v>
      </c>
    </row>
    <row r="2722" spans="1:35" ht="18" x14ac:dyDescent="0.25">
      <c r="A2722" s="235">
        <v>325774</v>
      </c>
      <c r="B2722" s="235" t="s">
        <v>7075</v>
      </c>
      <c r="C2722" s="235" t="s">
        <v>439</v>
      </c>
      <c r="D2722" s="235" t="s">
        <v>468</v>
      </c>
      <c r="E2722"/>
      <c r="F2722" s="126"/>
      <c r="G2722" s="236"/>
      <c r="H2722"/>
      <c r="I2722" t="s">
        <v>107</v>
      </c>
      <c r="J2722" s="236"/>
      <c r="K2722"/>
      <c r="L2722"/>
      <c r="M2722"/>
      <c r="N2722"/>
      <c r="O2722"/>
      <c r="P2722"/>
      <c r="Q2722"/>
      <c r="U2722"/>
      <c r="V2722" t="s">
        <v>4334</v>
      </c>
      <c r="W2722" s="236"/>
      <c r="X2722"/>
      <c r="Y2722"/>
      <c r="Z2722"/>
      <c r="AA2722"/>
      <c r="AB2722"/>
      <c r="AC2722"/>
      <c r="AD2722"/>
      <c r="AE2722"/>
      <c r="AF2722"/>
      <c r="AG2722"/>
      <c r="AH2722" s="115" t="s">
        <v>4308</v>
      </c>
      <c r="AI2722" s="115" t="e">
        <f>VLOOKUP(A2722,'[2]دراسات قانونية'!$A$3:$E$600,1,0)</f>
        <v>#N/A</v>
      </c>
    </row>
    <row r="2723" spans="1:35" hidden="1" x14ac:dyDescent="0.25">
      <c r="A2723">
        <v>325775</v>
      </c>
      <c r="B2723" t="s">
        <v>7076</v>
      </c>
      <c r="C2723" t="s">
        <v>250</v>
      </c>
      <c r="D2723" t="s">
        <v>7077</v>
      </c>
      <c r="E2723" t="s">
        <v>77</v>
      </c>
      <c r="F2723" s="126">
        <v>35285</v>
      </c>
      <c r="G2723" t="s">
        <v>211</v>
      </c>
      <c r="H2723" t="s">
        <v>16</v>
      </c>
      <c r="I2723" t="s">
        <v>136</v>
      </c>
      <c r="J2723" t="s">
        <v>15</v>
      </c>
      <c r="K2723"/>
      <c r="L2723" t="s">
        <v>18</v>
      </c>
      <c r="M2723"/>
      <c r="N2723"/>
      <c r="O2723"/>
      <c r="P2723"/>
      <c r="Q2723"/>
      <c r="U2723"/>
      <c r="V2723" t="s">
        <v>4414</v>
      </c>
      <c r="W2723"/>
      <c r="X2723"/>
      <c r="Y2723"/>
      <c r="Z2723"/>
      <c r="AA2723"/>
      <c r="AB2723"/>
      <c r="AC2723"/>
      <c r="AD2723"/>
      <c r="AE2723"/>
      <c r="AF2723"/>
      <c r="AG2723" t="s">
        <v>4308</v>
      </c>
      <c r="AH2723" s="115" t="s">
        <v>4308</v>
      </c>
    </row>
    <row r="2724" spans="1:35" hidden="1" x14ac:dyDescent="0.25">
      <c r="A2724">
        <v>325777</v>
      </c>
      <c r="B2724" t="s">
        <v>7078</v>
      </c>
      <c r="C2724" t="s">
        <v>546</v>
      </c>
      <c r="D2724" t="s">
        <v>759</v>
      </c>
      <c r="E2724" t="s">
        <v>77</v>
      </c>
      <c r="F2724" s="126"/>
      <c r="G2724"/>
      <c r="H2724" t="s">
        <v>16</v>
      </c>
      <c r="I2724" t="s">
        <v>129</v>
      </c>
      <c r="J2724"/>
      <c r="K2724"/>
      <c r="L2724"/>
      <c r="M2724"/>
      <c r="N2724"/>
      <c r="O2724"/>
      <c r="P2724"/>
      <c r="Q2724"/>
      <c r="U2724"/>
      <c r="V2724" t="s">
        <v>4334</v>
      </c>
      <c r="W2724"/>
      <c r="X2724"/>
      <c r="Y2724"/>
      <c r="Z2724"/>
      <c r="AA2724"/>
      <c r="AB2724"/>
      <c r="AC2724"/>
      <c r="AD2724"/>
      <c r="AE2724"/>
      <c r="AF2724"/>
      <c r="AG2724"/>
      <c r="AH2724" s="115" t="s">
        <v>4308</v>
      </c>
    </row>
    <row r="2725" spans="1:35" ht="18" hidden="1" x14ac:dyDescent="0.25">
      <c r="A2725" s="235">
        <v>325780</v>
      </c>
      <c r="B2725" s="235" t="s">
        <v>7079</v>
      </c>
      <c r="C2725" s="235" t="s">
        <v>6179</v>
      </c>
      <c r="D2725" s="235" t="s">
        <v>1242</v>
      </c>
      <c r="E2725"/>
      <c r="F2725" s="126"/>
      <c r="G2725" s="236"/>
      <c r="H2725"/>
      <c r="I2725" t="s">
        <v>199</v>
      </c>
      <c r="J2725" s="236"/>
      <c r="K2725"/>
      <c r="L2725"/>
      <c r="M2725"/>
      <c r="N2725"/>
      <c r="O2725"/>
      <c r="P2725"/>
      <c r="Q2725"/>
      <c r="U2725"/>
      <c r="V2725" t="s">
        <v>4329</v>
      </c>
      <c r="W2725" s="236"/>
      <c r="X2725"/>
      <c r="Y2725"/>
      <c r="Z2725"/>
      <c r="AA2725"/>
      <c r="AB2725"/>
      <c r="AC2725"/>
      <c r="AD2725"/>
      <c r="AE2725"/>
      <c r="AF2725"/>
      <c r="AG2725"/>
      <c r="AH2725" s="115" t="s">
        <v>4308</v>
      </c>
    </row>
    <row r="2726" spans="1:35" hidden="1" x14ac:dyDescent="0.25">
      <c r="A2726" s="115">
        <v>325786</v>
      </c>
      <c r="B2726" s="115" t="s">
        <v>1762</v>
      </c>
      <c r="C2726" s="115" t="s">
        <v>244</v>
      </c>
      <c r="D2726" s="115" t="s">
        <v>531</v>
      </c>
      <c r="E2726" s="115" t="s">
        <v>77</v>
      </c>
      <c r="F2726" s="237">
        <v>32996</v>
      </c>
      <c r="G2726" s="115" t="s">
        <v>1763</v>
      </c>
      <c r="H2726" s="115" t="s">
        <v>16</v>
      </c>
      <c r="I2726" t="s">
        <v>199</v>
      </c>
      <c r="U2726"/>
      <c r="V2726" t="s">
        <v>4414</v>
      </c>
      <c r="AC2726" s="115" t="s">
        <v>4308</v>
      </c>
      <c r="AD2726" s="115" t="s">
        <v>4308</v>
      </c>
      <c r="AE2726" s="115" t="s">
        <v>4308</v>
      </c>
      <c r="AF2726" s="115" t="s">
        <v>4308</v>
      </c>
      <c r="AG2726" s="115" t="s">
        <v>4308</v>
      </c>
      <c r="AH2726" s="115" t="s">
        <v>4308</v>
      </c>
    </row>
    <row r="2727" spans="1:35" hidden="1" x14ac:dyDescent="0.25">
      <c r="A2727">
        <v>325791</v>
      </c>
      <c r="B2727" t="s">
        <v>7080</v>
      </c>
      <c r="C2727" t="s">
        <v>227</v>
      </c>
      <c r="D2727" t="s">
        <v>637</v>
      </c>
      <c r="E2727" t="s">
        <v>77</v>
      </c>
      <c r="F2727" s="126"/>
      <c r="G2727"/>
      <c r="H2727" t="s">
        <v>16</v>
      </c>
      <c r="I2727" t="s">
        <v>129</v>
      </c>
      <c r="J2727"/>
      <c r="K2727"/>
      <c r="L2727"/>
      <c r="M2727"/>
      <c r="N2727"/>
      <c r="O2727"/>
      <c r="P2727"/>
      <c r="Q2727"/>
      <c r="U2727"/>
      <c r="V2727" t="s">
        <v>4414</v>
      </c>
      <c r="W2727"/>
      <c r="X2727"/>
      <c r="Y2727" t="s">
        <v>4308</v>
      </c>
      <c r="Z2727"/>
      <c r="AA2727" t="s">
        <v>4308</v>
      </c>
      <c r="AB2727" t="s">
        <v>4308</v>
      </c>
      <c r="AC2727" t="s">
        <v>4308</v>
      </c>
      <c r="AD2727" t="s">
        <v>4308</v>
      </c>
      <c r="AE2727" t="s">
        <v>4308</v>
      </c>
      <c r="AF2727" t="s">
        <v>4308</v>
      </c>
      <c r="AG2727" t="s">
        <v>4308</v>
      </c>
      <c r="AH2727" s="115" t="s">
        <v>4308</v>
      </c>
    </row>
    <row r="2728" spans="1:35" hidden="1" x14ac:dyDescent="0.25">
      <c r="A2728">
        <v>325793</v>
      </c>
      <c r="B2728" t="s">
        <v>7081</v>
      </c>
      <c r="C2728" t="s">
        <v>664</v>
      </c>
      <c r="D2728" t="s">
        <v>521</v>
      </c>
      <c r="E2728" t="s">
        <v>77</v>
      </c>
      <c r="F2728" s="126">
        <v>33742</v>
      </c>
      <c r="G2728" t="s">
        <v>211</v>
      </c>
      <c r="H2728" t="s">
        <v>16</v>
      </c>
      <c r="I2728" t="s">
        <v>129</v>
      </c>
      <c r="J2728" t="s">
        <v>1226</v>
      </c>
      <c r="K2728"/>
      <c r="L2728" t="s">
        <v>18</v>
      </c>
      <c r="M2728"/>
      <c r="N2728"/>
      <c r="O2728"/>
      <c r="P2728"/>
      <c r="Q2728"/>
      <c r="U2728"/>
      <c r="V2728" t="s">
        <v>16623</v>
      </c>
      <c r="W2728"/>
      <c r="X2728"/>
      <c r="Y2728"/>
      <c r="Z2728"/>
      <c r="AA2728"/>
      <c r="AB2728"/>
      <c r="AC2728"/>
      <c r="AD2728"/>
      <c r="AE2728"/>
      <c r="AF2728"/>
      <c r="AG2728"/>
      <c r="AH2728" s="115" t="s">
        <v>4308</v>
      </c>
    </row>
    <row r="2729" spans="1:35" hidden="1" x14ac:dyDescent="0.25">
      <c r="A2729">
        <v>325797</v>
      </c>
      <c r="B2729" t="s">
        <v>7082</v>
      </c>
      <c r="C2729" t="s">
        <v>1344</v>
      </c>
      <c r="D2729" t="s">
        <v>921</v>
      </c>
      <c r="E2729" t="s">
        <v>76</v>
      </c>
      <c r="F2729" s="126">
        <v>19109</v>
      </c>
      <c r="G2729" t="s">
        <v>423</v>
      </c>
      <c r="H2729" t="s">
        <v>16</v>
      </c>
      <c r="I2729" t="s">
        <v>129</v>
      </c>
      <c r="J2729"/>
      <c r="K2729"/>
      <c r="L2729"/>
      <c r="M2729"/>
      <c r="N2729"/>
      <c r="O2729"/>
      <c r="P2729"/>
      <c r="Q2729"/>
      <c r="U2729"/>
      <c r="V2729" t="s">
        <v>4414</v>
      </c>
      <c r="W2729"/>
      <c r="X2729"/>
      <c r="Y2729"/>
      <c r="Z2729"/>
      <c r="AA2729"/>
      <c r="AB2729"/>
      <c r="AC2729"/>
      <c r="AD2729"/>
      <c r="AE2729"/>
      <c r="AF2729"/>
      <c r="AG2729"/>
    </row>
    <row r="2730" spans="1:35" hidden="1" x14ac:dyDescent="0.25">
      <c r="A2730" s="115">
        <v>325807</v>
      </c>
      <c r="B2730" s="115" t="s">
        <v>1425</v>
      </c>
      <c r="C2730" s="115" t="s">
        <v>689</v>
      </c>
      <c r="D2730" s="115" t="s">
        <v>268</v>
      </c>
      <c r="E2730" s="115" t="s">
        <v>77</v>
      </c>
      <c r="F2730" s="237">
        <v>34424</v>
      </c>
      <c r="G2730" s="115" t="s">
        <v>18</v>
      </c>
      <c r="H2730" s="115" t="s">
        <v>19</v>
      </c>
      <c r="I2730" t="s">
        <v>199</v>
      </c>
      <c r="U2730"/>
      <c r="V2730" t="s">
        <v>4335</v>
      </c>
      <c r="AH2730" s="115" t="s">
        <v>4308</v>
      </c>
    </row>
    <row r="2731" spans="1:35" hidden="1" x14ac:dyDescent="0.25">
      <c r="A2731">
        <v>325810</v>
      </c>
      <c r="B2731" t="s">
        <v>7083</v>
      </c>
      <c r="C2731" t="s">
        <v>216</v>
      </c>
      <c r="D2731" t="s">
        <v>1441</v>
      </c>
      <c r="E2731" t="s">
        <v>77</v>
      </c>
      <c r="F2731" s="126"/>
      <c r="G2731"/>
      <c r="H2731" t="s">
        <v>16</v>
      </c>
      <c r="I2731" t="s">
        <v>136</v>
      </c>
      <c r="J2731"/>
      <c r="K2731"/>
      <c r="L2731"/>
      <c r="M2731"/>
      <c r="N2731"/>
      <c r="O2731"/>
      <c r="P2731"/>
      <c r="Q2731"/>
      <c r="U2731"/>
      <c r="V2731" t="s">
        <v>4329</v>
      </c>
      <c r="W2731"/>
      <c r="X2731"/>
      <c r="Y2731"/>
      <c r="Z2731"/>
      <c r="AA2731" t="s">
        <v>4308</v>
      </c>
      <c r="AB2731" t="s">
        <v>4308</v>
      </c>
      <c r="AC2731" t="s">
        <v>4308</v>
      </c>
      <c r="AD2731" t="s">
        <v>4308</v>
      </c>
      <c r="AE2731" t="s">
        <v>4308</v>
      </c>
      <c r="AF2731" t="s">
        <v>4308</v>
      </c>
      <c r="AG2731" t="s">
        <v>4308</v>
      </c>
      <c r="AH2731" s="115" t="s">
        <v>4308</v>
      </c>
    </row>
    <row r="2732" spans="1:35" hidden="1" x14ac:dyDescent="0.25">
      <c r="A2732">
        <v>325813</v>
      </c>
      <c r="B2732" t="s">
        <v>7084</v>
      </c>
      <c r="C2732" t="s">
        <v>7085</v>
      </c>
      <c r="D2732" t="s">
        <v>616</v>
      </c>
      <c r="E2732" t="s">
        <v>77</v>
      </c>
      <c r="F2732" s="126"/>
      <c r="G2732"/>
      <c r="H2732" t="s">
        <v>16</v>
      </c>
      <c r="I2732" t="s">
        <v>129</v>
      </c>
      <c r="J2732"/>
      <c r="K2732"/>
      <c r="L2732"/>
      <c r="M2732"/>
      <c r="N2732"/>
      <c r="O2732"/>
      <c r="P2732"/>
      <c r="Q2732"/>
      <c r="U2732"/>
      <c r="V2732" t="s">
        <v>4336</v>
      </c>
      <c r="W2732"/>
      <c r="X2732"/>
      <c r="Y2732"/>
      <c r="Z2732"/>
      <c r="AA2732" t="s">
        <v>4308</v>
      </c>
      <c r="AB2732" t="s">
        <v>4308</v>
      </c>
      <c r="AC2732" t="s">
        <v>4308</v>
      </c>
      <c r="AD2732" t="s">
        <v>4308</v>
      </c>
      <c r="AE2732" t="s">
        <v>4308</v>
      </c>
      <c r="AF2732" t="s">
        <v>4308</v>
      </c>
      <c r="AG2732" t="s">
        <v>4308</v>
      </c>
      <c r="AH2732" s="115" t="s">
        <v>4308</v>
      </c>
    </row>
    <row r="2733" spans="1:35" ht="18" hidden="1" x14ac:dyDescent="0.25">
      <c r="A2733" s="235">
        <v>325815</v>
      </c>
      <c r="B2733" s="235" t="s">
        <v>7086</v>
      </c>
      <c r="C2733" s="235" t="s">
        <v>274</v>
      </c>
      <c r="D2733" s="235" t="s">
        <v>237</v>
      </c>
      <c r="E2733"/>
      <c r="F2733" s="126"/>
      <c r="G2733" s="236"/>
      <c r="H2733"/>
      <c r="I2733" t="s">
        <v>129</v>
      </c>
      <c r="J2733" s="236"/>
      <c r="K2733"/>
      <c r="L2733"/>
      <c r="M2733"/>
      <c r="N2733"/>
      <c r="O2733"/>
      <c r="P2733"/>
      <c r="Q2733"/>
      <c r="U2733"/>
      <c r="V2733" t="s">
        <v>4335</v>
      </c>
      <c r="W2733" s="236"/>
      <c r="X2733"/>
      <c r="Y2733"/>
      <c r="Z2733"/>
      <c r="AA2733"/>
      <c r="AB2733"/>
      <c r="AC2733"/>
      <c r="AD2733"/>
      <c r="AE2733"/>
      <c r="AF2733"/>
      <c r="AG2733"/>
      <c r="AH2733" s="115" t="s">
        <v>4308</v>
      </c>
    </row>
    <row r="2734" spans="1:35" hidden="1" x14ac:dyDescent="0.25">
      <c r="A2734" s="115">
        <v>325821</v>
      </c>
      <c r="B2734" s="115" t="s">
        <v>3523</v>
      </c>
      <c r="C2734" s="115" t="s">
        <v>274</v>
      </c>
      <c r="D2734" s="115" t="s">
        <v>3524</v>
      </c>
      <c r="E2734" s="115" t="s">
        <v>77</v>
      </c>
      <c r="F2734" s="237">
        <v>31685</v>
      </c>
      <c r="G2734" s="115" t="s">
        <v>18</v>
      </c>
      <c r="H2734" s="115" t="s">
        <v>19</v>
      </c>
      <c r="I2734" t="s">
        <v>199</v>
      </c>
      <c r="J2734" s="115" t="s">
        <v>1226</v>
      </c>
      <c r="L2734" s="115" t="s">
        <v>18</v>
      </c>
      <c r="U2734"/>
      <c r="V2734">
        <v>0</v>
      </c>
    </row>
    <row r="2735" spans="1:35" ht="18" x14ac:dyDescent="0.25">
      <c r="A2735" s="235">
        <v>325822</v>
      </c>
      <c r="B2735" s="235" t="s">
        <v>7087</v>
      </c>
      <c r="C2735" s="235" t="s">
        <v>261</v>
      </c>
      <c r="D2735" s="235" t="s">
        <v>3543</v>
      </c>
      <c r="E2735"/>
      <c r="F2735" s="126"/>
      <c r="G2735" s="236"/>
      <c r="H2735"/>
      <c r="I2735" t="s">
        <v>107</v>
      </c>
      <c r="J2735" s="236"/>
      <c r="K2735"/>
      <c r="L2735"/>
      <c r="M2735"/>
      <c r="N2735"/>
      <c r="O2735"/>
      <c r="P2735"/>
      <c r="Q2735"/>
      <c r="U2735"/>
      <c r="V2735" t="s">
        <v>4335</v>
      </c>
      <c r="W2735" s="236"/>
      <c r="X2735"/>
      <c r="Y2735"/>
      <c r="Z2735"/>
      <c r="AA2735"/>
      <c r="AB2735"/>
      <c r="AC2735"/>
      <c r="AD2735"/>
      <c r="AE2735"/>
      <c r="AF2735"/>
      <c r="AG2735"/>
      <c r="AH2735" s="115" t="s">
        <v>4308</v>
      </c>
      <c r="AI2735" s="115" t="e">
        <f>VLOOKUP(A2735,'[2]دراسات قانونية'!$A$3:$E$600,1,0)</f>
        <v>#N/A</v>
      </c>
    </row>
    <row r="2736" spans="1:35" hidden="1" x14ac:dyDescent="0.25">
      <c r="A2736">
        <v>325824</v>
      </c>
      <c r="B2736" t="s">
        <v>7088</v>
      </c>
      <c r="C2736" t="s">
        <v>279</v>
      </c>
      <c r="D2736" t="s">
        <v>902</v>
      </c>
      <c r="E2736" t="s">
        <v>77</v>
      </c>
      <c r="F2736" s="126">
        <v>35065</v>
      </c>
      <c r="G2736" t="s">
        <v>7089</v>
      </c>
      <c r="H2736" t="s">
        <v>16</v>
      </c>
      <c r="I2736" t="s">
        <v>129</v>
      </c>
      <c r="J2736" t="s">
        <v>1226</v>
      </c>
      <c r="K2736"/>
      <c r="L2736" t="s">
        <v>67</v>
      </c>
      <c r="M2736"/>
      <c r="N2736"/>
      <c r="O2736"/>
      <c r="P2736"/>
      <c r="Q2736"/>
      <c r="U2736"/>
      <c r="V2736" t="s">
        <v>4424</v>
      </c>
      <c r="W2736"/>
      <c r="X2736"/>
      <c r="Y2736"/>
      <c r="Z2736"/>
      <c r="AA2736"/>
      <c r="AB2736"/>
      <c r="AC2736"/>
      <c r="AD2736"/>
      <c r="AE2736"/>
      <c r="AF2736"/>
      <c r="AG2736"/>
      <c r="AH2736" s="115" t="s">
        <v>4308</v>
      </c>
    </row>
    <row r="2737" spans="1:35" x14ac:dyDescent="0.25">
      <c r="A2737" s="115">
        <v>325825</v>
      </c>
      <c r="B2737" s="115" t="s">
        <v>7090</v>
      </c>
      <c r="C2737" s="115" t="s">
        <v>579</v>
      </c>
      <c r="D2737" s="115" t="s">
        <v>746</v>
      </c>
      <c r="E2737" s="115" t="s">
        <v>76</v>
      </c>
      <c r="F2737" s="237">
        <v>32696</v>
      </c>
      <c r="G2737" s="115" t="s">
        <v>492</v>
      </c>
      <c r="H2737" s="115" t="s">
        <v>16</v>
      </c>
      <c r="I2737" t="s">
        <v>107</v>
      </c>
      <c r="J2737" s="115" t="s">
        <v>1226</v>
      </c>
      <c r="L2737" s="115" t="s">
        <v>30</v>
      </c>
      <c r="U2737"/>
      <c r="V2737" t="s">
        <v>4427</v>
      </c>
      <c r="AG2737" s="115" t="s">
        <v>4308</v>
      </c>
      <c r="AH2737" s="115" t="s">
        <v>4308</v>
      </c>
      <c r="AI2737" s="115" t="e">
        <f>VLOOKUP(A2737,'[2]دراسات قانونية'!$A$3:$E$600,1,0)</f>
        <v>#N/A</v>
      </c>
    </row>
    <row r="2738" spans="1:35" hidden="1" x14ac:dyDescent="0.25">
      <c r="A2738">
        <v>325833</v>
      </c>
      <c r="B2738" t="s">
        <v>7091</v>
      </c>
      <c r="C2738" t="s">
        <v>7092</v>
      </c>
      <c r="D2738" t="s">
        <v>276</v>
      </c>
      <c r="E2738" t="s">
        <v>76</v>
      </c>
      <c r="F2738" s="126">
        <v>34808</v>
      </c>
      <c r="G2738" t="s">
        <v>492</v>
      </c>
      <c r="H2738" t="s">
        <v>16</v>
      </c>
      <c r="I2738" t="s">
        <v>136</v>
      </c>
      <c r="J2738" t="s">
        <v>1226</v>
      </c>
      <c r="K2738"/>
      <c r="L2738" t="s">
        <v>30</v>
      </c>
      <c r="M2738"/>
      <c r="N2738"/>
      <c r="O2738"/>
      <c r="P2738"/>
      <c r="Q2738"/>
      <c r="U2738"/>
      <c r="V2738" t="s">
        <v>4337</v>
      </c>
      <c r="W2738"/>
      <c r="X2738"/>
      <c r="Y2738"/>
      <c r="Z2738"/>
      <c r="AA2738"/>
      <c r="AB2738"/>
      <c r="AC2738"/>
      <c r="AD2738"/>
      <c r="AE2738"/>
      <c r="AF2738" t="s">
        <v>4308</v>
      </c>
      <c r="AG2738" t="s">
        <v>4308</v>
      </c>
      <c r="AH2738" s="115" t="s">
        <v>4308</v>
      </c>
    </row>
    <row r="2739" spans="1:35" ht="18" x14ac:dyDescent="0.25">
      <c r="A2739" s="235">
        <v>325836</v>
      </c>
      <c r="B2739" s="235" t="s">
        <v>7093</v>
      </c>
      <c r="C2739" s="235" t="s">
        <v>7094</v>
      </c>
      <c r="D2739" s="235" t="s">
        <v>480</v>
      </c>
      <c r="E2739"/>
      <c r="F2739" s="126"/>
      <c r="G2739" s="236"/>
      <c r="H2739"/>
      <c r="I2739" t="s">
        <v>107</v>
      </c>
      <c r="J2739" s="236"/>
      <c r="K2739"/>
      <c r="L2739"/>
      <c r="M2739"/>
      <c r="N2739"/>
      <c r="O2739"/>
      <c r="P2739"/>
      <c r="Q2739"/>
      <c r="U2739"/>
      <c r="V2739" t="s">
        <v>4337</v>
      </c>
      <c r="W2739" s="236"/>
      <c r="X2739"/>
      <c r="Y2739"/>
      <c r="Z2739"/>
      <c r="AA2739"/>
      <c r="AB2739"/>
      <c r="AC2739"/>
      <c r="AD2739"/>
      <c r="AE2739"/>
      <c r="AF2739"/>
      <c r="AG2739"/>
      <c r="AH2739" s="115" t="s">
        <v>4308</v>
      </c>
      <c r="AI2739" s="115" t="e">
        <f>VLOOKUP(A2739,'[2]دراسات قانونية'!$A$3:$E$600,1,0)</f>
        <v>#N/A</v>
      </c>
    </row>
    <row r="2740" spans="1:35" ht="18" hidden="1" x14ac:dyDescent="0.25">
      <c r="A2740" s="235">
        <v>325837</v>
      </c>
      <c r="B2740" s="235" t="s">
        <v>7095</v>
      </c>
      <c r="C2740" s="235" t="s">
        <v>246</v>
      </c>
      <c r="D2740" s="235" t="s">
        <v>7096</v>
      </c>
      <c r="E2740"/>
      <c r="F2740" s="126"/>
      <c r="G2740" s="236"/>
      <c r="H2740"/>
      <c r="I2740" t="s">
        <v>129</v>
      </c>
      <c r="J2740" s="236"/>
      <c r="K2740"/>
      <c r="L2740"/>
      <c r="M2740"/>
      <c r="N2740"/>
      <c r="O2740"/>
      <c r="P2740"/>
      <c r="Q2740"/>
      <c r="U2740"/>
      <c r="V2740" t="s">
        <v>4337</v>
      </c>
      <c r="W2740" s="236"/>
      <c r="X2740"/>
      <c r="Y2740"/>
      <c r="Z2740"/>
      <c r="AA2740"/>
      <c r="AB2740"/>
      <c r="AC2740"/>
      <c r="AD2740"/>
      <c r="AE2740"/>
      <c r="AF2740"/>
      <c r="AG2740"/>
      <c r="AH2740" s="115" t="s">
        <v>4308</v>
      </c>
    </row>
    <row r="2741" spans="1:35" hidden="1" x14ac:dyDescent="0.25">
      <c r="A2741" s="115">
        <v>325840</v>
      </c>
      <c r="B2741" s="115" t="s">
        <v>1805</v>
      </c>
      <c r="C2741" s="115" t="s">
        <v>446</v>
      </c>
      <c r="D2741" s="115" t="s">
        <v>1806</v>
      </c>
      <c r="E2741" s="115" t="s">
        <v>76</v>
      </c>
      <c r="F2741" s="237">
        <v>33003</v>
      </c>
      <c r="G2741" s="115" t="s">
        <v>1807</v>
      </c>
      <c r="H2741" s="115" t="s">
        <v>16</v>
      </c>
      <c r="I2741" t="s">
        <v>199</v>
      </c>
      <c r="J2741" s="115" t="s">
        <v>15</v>
      </c>
      <c r="L2741" s="115" t="s">
        <v>61</v>
      </c>
      <c r="U2741"/>
      <c r="V2741" t="s">
        <v>4334</v>
      </c>
    </row>
    <row r="2742" spans="1:35" hidden="1" x14ac:dyDescent="0.25">
      <c r="A2742">
        <v>325845</v>
      </c>
      <c r="B2742" t="s">
        <v>7097</v>
      </c>
      <c r="C2742" t="s">
        <v>670</v>
      </c>
      <c r="D2742" t="s">
        <v>230</v>
      </c>
      <c r="E2742" t="s">
        <v>77</v>
      </c>
      <c r="F2742" s="126">
        <v>34611</v>
      </c>
      <c r="G2742" t="s">
        <v>18</v>
      </c>
      <c r="H2742" t="s">
        <v>16</v>
      </c>
      <c r="I2742" t="s">
        <v>201</v>
      </c>
      <c r="J2742" t="s">
        <v>1226</v>
      </c>
      <c r="K2742"/>
      <c r="L2742" t="s">
        <v>30</v>
      </c>
      <c r="M2742"/>
      <c r="N2742"/>
      <c r="O2742"/>
      <c r="P2742"/>
      <c r="Q2742"/>
      <c r="U2742"/>
      <c r="V2742" t="s">
        <v>4329</v>
      </c>
      <c r="W2742"/>
      <c r="X2742"/>
      <c r="Y2742"/>
      <c r="Z2742"/>
      <c r="AA2742"/>
      <c r="AB2742"/>
      <c r="AC2742"/>
      <c r="AD2742"/>
      <c r="AE2742"/>
      <c r="AF2742"/>
      <c r="AG2742"/>
    </row>
    <row r="2743" spans="1:35" hidden="1" x14ac:dyDescent="0.25">
      <c r="A2743">
        <v>325848</v>
      </c>
      <c r="B2743" t="s">
        <v>7098</v>
      </c>
      <c r="C2743" t="s">
        <v>212</v>
      </c>
      <c r="D2743" t="s">
        <v>501</v>
      </c>
      <c r="E2743" t="s">
        <v>77</v>
      </c>
      <c r="F2743" s="126">
        <v>34719</v>
      </c>
      <c r="G2743" t="s">
        <v>7099</v>
      </c>
      <c r="H2743" t="s">
        <v>16</v>
      </c>
      <c r="I2743" t="s">
        <v>136</v>
      </c>
      <c r="J2743"/>
      <c r="K2743"/>
      <c r="L2743"/>
      <c r="M2743"/>
      <c r="N2743"/>
      <c r="O2743"/>
      <c r="P2743"/>
      <c r="Q2743"/>
      <c r="U2743"/>
      <c r="V2743" t="s">
        <v>4329</v>
      </c>
      <c r="W2743"/>
      <c r="X2743"/>
      <c r="Y2743"/>
      <c r="Z2743"/>
      <c r="AA2743"/>
      <c r="AB2743"/>
      <c r="AC2743"/>
      <c r="AD2743"/>
      <c r="AE2743"/>
      <c r="AF2743"/>
      <c r="AG2743" t="s">
        <v>4308</v>
      </c>
      <c r="AH2743" s="115" t="s">
        <v>4308</v>
      </c>
    </row>
    <row r="2744" spans="1:35" ht="18" hidden="1" x14ac:dyDescent="0.25">
      <c r="A2744" s="235">
        <v>325858</v>
      </c>
      <c r="B2744" s="235" t="s">
        <v>7100</v>
      </c>
      <c r="C2744" s="235" t="s">
        <v>836</v>
      </c>
      <c r="D2744" s="235" t="s">
        <v>1242</v>
      </c>
      <c r="E2744"/>
      <c r="F2744" s="126"/>
      <c r="G2744" s="236"/>
      <c r="H2744"/>
      <c r="I2744" t="s">
        <v>136</v>
      </c>
      <c r="J2744" s="236"/>
      <c r="K2744"/>
      <c r="L2744"/>
      <c r="M2744"/>
      <c r="N2744"/>
      <c r="O2744"/>
      <c r="P2744"/>
      <c r="Q2744"/>
      <c r="U2744"/>
      <c r="V2744" t="s">
        <v>4337</v>
      </c>
      <c r="W2744" s="236"/>
      <c r="X2744"/>
      <c r="Y2744"/>
      <c r="Z2744"/>
      <c r="AA2744"/>
      <c r="AB2744"/>
      <c r="AC2744"/>
      <c r="AD2744"/>
      <c r="AE2744"/>
      <c r="AF2744"/>
      <c r="AG2744"/>
      <c r="AH2744" s="115" t="s">
        <v>4308</v>
      </c>
    </row>
    <row r="2745" spans="1:35" hidden="1" x14ac:dyDescent="0.25">
      <c r="A2745">
        <v>325859</v>
      </c>
      <c r="B2745" t="s">
        <v>7101</v>
      </c>
      <c r="C2745" t="s">
        <v>394</v>
      </c>
      <c r="D2745" t="s">
        <v>366</v>
      </c>
      <c r="E2745" t="s">
        <v>76</v>
      </c>
      <c r="F2745" s="126">
        <v>35462</v>
      </c>
      <c r="G2745" t="s">
        <v>18</v>
      </c>
      <c r="H2745" t="s">
        <v>16</v>
      </c>
      <c r="I2745" t="s">
        <v>136</v>
      </c>
      <c r="J2745" t="s">
        <v>1226</v>
      </c>
      <c r="K2745"/>
      <c r="L2745" t="s">
        <v>73</v>
      </c>
      <c r="M2745"/>
      <c r="N2745"/>
      <c r="O2745"/>
      <c r="P2745"/>
      <c r="Q2745"/>
      <c r="U2745"/>
      <c r="V2745" t="s">
        <v>4337</v>
      </c>
      <c r="W2745"/>
      <c r="X2745"/>
      <c r="Y2745"/>
      <c r="Z2745"/>
      <c r="AA2745"/>
      <c r="AB2745"/>
      <c r="AC2745"/>
      <c r="AD2745"/>
      <c r="AE2745"/>
      <c r="AF2745"/>
      <c r="AG2745" t="s">
        <v>4308</v>
      </c>
      <c r="AH2745" s="115" t="s">
        <v>4308</v>
      </c>
    </row>
    <row r="2746" spans="1:35" ht="18" hidden="1" x14ac:dyDescent="0.25">
      <c r="A2746" s="235">
        <v>325860</v>
      </c>
      <c r="B2746" s="235" t="s">
        <v>7102</v>
      </c>
      <c r="C2746" s="235" t="s">
        <v>264</v>
      </c>
      <c r="D2746" s="235" t="s">
        <v>230</v>
      </c>
      <c r="E2746"/>
      <c r="F2746" s="126"/>
      <c r="G2746" s="236"/>
      <c r="H2746"/>
      <c r="I2746" t="s">
        <v>199</v>
      </c>
      <c r="J2746" s="236"/>
      <c r="K2746"/>
      <c r="L2746"/>
      <c r="M2746"/>
      <c r="N2746"/>
      <c r="O2746"/>
      <c r="P2746"/>
      <c r="Q2746"/>
      <c r="U2746"/>
      <c r="V2746" t="s">
        <v>4337</v>
      </c>
      <c r="W2746" s="236"/>
      <c r="X2746"/>
      <c r="Y2746"/>
      <c r="Z2746"/>
      <c r="AA2746"/>
      <c r="AB2746"/>
      <c r="AC2746"/>
      <c r="AD2746"/>
      <c r="AE2746"/>
      <c r="AF2746"/>
      <c r="AG2746"/>
      <c r="AH2746" s="115" t="s">
        <v>4308</v>
      </c>
    </row>
    <row r="2747" spans="1:35" hidden="1" x14ac:dyDescent="0.25">
      <c r="A2747" s="115">
        <v>325861</v>
      </c>
      <c r="B2747" s="115" t="s">
        <v>1388</v>
      </c>
      <c r="C2747" s="115" t="s">
        <v>348</v>
      </c>
      <c r="D2747" s="115" t="s">
        <v>1389</v>
      </c>
      <c r="E2747" s="115" t="s">
        <v>77</v>
      </c>
      <c r="F2747" s="237">
        <v>33523</v>
      </c>
      <c r="G2747" s="115" t="s">
        <v>211</v>
      </c>
      <c r="H2747" s="115" t="s">
        <v>16</v>
      </c>
      <c r="I2747" t="s">
        <v>199</v>
      </c>
      <c r="J2747" s="115" t="s">
        <v>15</v>
      </c>
      <c r="L2747" s="115" t="s">
        <v>30</v>
      </c>
      <c r="U2747"/>
      <c r="V2747" t="s">
        <v>4337</v>
      </c>
    </row>
    <row r="2748" spans="1:35" hidden="1" x14ac:dyDescent="0.25">
      <c r="A2748">
        <v>325871</v>
      </c>
      <c r="B2748" t="s">
        <v>7103</v>
      </c>
      <c r="C2748" t="s">
        <v>219</v>
      </c>
      <c r="D2748" t="s">
        <v>238</v>
      </c>
      <c r="E2748" t="s">
        <v>76</v>
      </c>
      <c r="F2748" s="126">
        <v>35065</v>
      </c>
      <c r="G2748" t="s">
        <v>211</v>
      </c>
      <c r="H2748" t="s">
        <v>16</v>
      </c>
      <c r="I2748" t="s">
        <v>136</v>
      </c>
      <c r="J2748" t="s">
        <v>15</v>
      </c>
      <c r="K2748"/>
      <c r="L2748" t="s">
        <v>18</v>
      </c>
      <c r="M2748"/>
      <c r="N2748"/>
      <c r="O2748"/>
      <c r="P2748"/>
      <c r="Q2748"/>
      <c r="U2748"/>
      <c r="V2748" t="s">
        <v>4337</v>
      </c>
      <c r="W2748"/>
      <c r="X2748"/>
      <c r="Y2748"/>
      <c r="Z2748"/>
      <c r="AA2748"/>
      <c r="AB2748"/>
      <c r="AC2748"/>
      <c r="AD2748"/>
      <c r="AE2748"/>
      <c r="AF2748"/>
      <c r="AG2748" t="s">
        <v>4308</v>
      </c>
      <c r="AH2748" s="115" t="s">
        <v>4308</v>
      </c>
    </row>
    <row r="2749" spans="1:35" ht="18" x14ac:dyDescent="0.25">
      <c r="A2749" s="235">
        <v>325876</v>
      </c>
      <c r="B2749" s="235" t="s">
        <v>7104</v>
      </c>
      <c r="C2749" s="235" t="s">
        <v>7105</v>
      </c>
      <c r="D2749" s="235" t="s">
        <v>444</v>
      </c>
      <c r="E2749"/>
      <c r="F2749" s="126"/>
      <c r="G2749" s="236"/>
      <c r="H2749"/>
      <c r="I2749" t="s">
        <v>107</v>
      </c>
      <c r="J2749" s="236"/>
      <c r="K2749"/>
      <c r="L2749"/>
      <c r="M2749"/>
      <c r="N2749"/>
      <c r="O2749"/>
      <c r="P2749"/>
      <c r="Q2749"/>
      <c r="U2749"/>
      <c r="V2749" t="s">
        <v>4335</v>
      </c>
      <c r="W2749" s="236"/>
      <c r="X2749"/>
      <c r="Y2749"/>
      <c r="Z2749"/>
      <c r="AA2749"/>
      <c r="AB2749"/>
      <c r="AC2749"/>
      <c r="AD2749"/>
      <c r="AE2749"/>
      <c r="AF2749"/>
      <c r="AG2749"/>
      <c r="AH2749" s="115" t="s">
        <v>4308</v>
      </c>
      <c r="AI2749" s="115" t="e">
        <f>VLOOKUP(A2749,'[2]دراسات قانونية'!$A$3:$E$600,1,0)</f>
        <v>#N/A</v>
      </c>
    </row>
    <row r="2750" spans="1:35" hidden="1" x14ac:dyDescent="0.25">
      <c r="A2750" s="115">
        <v>325878</v>
      </c>
      <c r="B2750" s="115" t="s">
        <v>1884</v>
      </c>
      <c r="C2750" s="115" t="s">
        <v>996</v>
      </c>
      <c r="D2750" s="115" t="s">
        <v>851</v>
      </c>
      <c r="E2750" s="115" t="s">
        <v>76</v>
      </c>
      <c r="F2750" s="237">
        <v>32143</v>
      </c>
      <c r="G2750" s="115" t="s">
        <v>67</v>
      </c>
      <c r="H2750" s="115" t="s">
        <v>16</v>
      </c>
      <c r="I2750" t="s">
        <v>199</v>
      </c>
      <c r="J2750" s="115" t="s">
        <v>1226</v>
      </c>
      <c r="L2750" s="115" t="s">
        <v>73</v>
      </c>
      <c r="U2750"/>
      <c r="V2750" t="s">
        <v>4337</v>
      </c>
    </row>
    <row r="2751" spans="1:35" ht="18" x14ac:dyDescent="0.25">
      <c r="A2751" s="235">
        <v>325885</v>
      </c>
      <c r="B2751" s="235" t="s">
        <v>7106</v>
      </c>
      <c r="C2751" s="235" t="s">
        <v>7107</v>
      </c>
      <c r="D2751" s="235" t="s">
        <v>2729</v>
      </c>
      <c r="E2751"/>
      <c r="F2751" s="126"/>
      <c r="G2751" s="236"/>
      <c r="H2751"/>
      <c r="I2751" t="s">
        <v>107</v>
      </c>
      <c r="J2751" s="236"/>
      <c r="K2751"/>
      <c r="L2751"/>
      <c r="M2751"/>
      <c r="N2751"/>
      <c r="O2751"/>
      <c r="P2751"/>
      <c r="Q2751"/>
      <c r="U2751"/>
      <c r="V2751" t="s">
        <v>4335</v>
      </c>
      <c r="W2751" s="236"/>
      <c r="X2751"/>
      <c r="Y2751"/>
      <c r="Z2751"/>
      <c r="AA2751"/>
      <c r="AB2751"/>
      <c r="AC2751"/>
      <c r="AD2751"/>
      <c r="AE2751"/>
      <c r="AF2751"/>
      <c r="AG2751"/>
      <c r="AH2751" s="115" t="s">
        <v>4308</v>
      </c>
      <c r="AI2751" s="115" t="e">
        <f>VLOOKUP(A2751,'[2]دراسات قانونية'!$A$3:$E$600,1,0)</f>
        <v>#N/A</v>
      </c>
    </row>
    <row r="2752" spans="1:35" hidden="1" x14ac:dyDescent="0.25">
      <c r="A2752" s="115">
        <v>325887</v>
      </c>
      <c r="B2752" s="115" t="s">
        <v>3525</v>
      </c>
      <c r="C2752" s="115" t="s">
        <v>665</v>
      </c>
      <c r="D2752" s="115" t="s">
        <v>387</v>
      </c>
      <c r="E2752" s="115" t="s">
        <v>76</v>
      </c>
      <c r="F2752" s="237">
        <v>34150</v>
      </c>
      <c r="G2752" s="115" t="s">
        <v>597</v>
      </c>
      <c r="H2752" s="115" t="s">
        <v>16</v>
      </c>
      <c r="I2752" t="s">
        <v>199</v>
      </c>
      <c r="J2752" s="115" t="s">
        <v>1226</v>
      </c>
      <c r="L2752" s="115" t="s">
        <v>73</v>
      </c>
      <c r="U2752"/>
      <c r="V2752" t="s">
        <v>16623</v>
      </c>
    </row>
    <row r="2753" spans="1:35" ht="18" x14ac:dyDescent="0.25">
      <c r="A2753" s="235">
        <v>325890</v>
      </c>
      <c r="B2753" s="235" t="s">
        <v>7108</v>
      </c>
      <c r="C2753" s="235" t="s">
        <v>343</v>
      </c>
      <c r="D2753" s="235" t="s">
        <v>933</v>
      </c>
      <c r="E2753"/>
      <c r="F2753" s="126"/>
      <c r="G2753" s="236"/>
      <c r="H2753"/>
      <c r="I2753" t="s">
        <v>107</v>
      </c>
      <c r="J2753" s="236"/>
      <c r="K2753"/>
      <c r="L2753"/>
      <c r="M2753"/>
      <c r="N2753"/>
      <c r="O2753"/>
      <c r="P2753"/>
      <c r="Q2753"/>
      <c r="U2753"/>
      <c r="V2753">
        <v>0</v>
      </c>
      <c r="W2753" s="236"/>
      <c r="X2753"/>
      <c r="Y2753"/>
      <c r="Z2753"/>
      <c r="AA2753"/>
      <c r="AB2753"/>
      <c r="AC2753"/>
      <c r="AD2753"/>
      <c r="AE2753"/>
      <c r="AF2753"/>
      <c r="AG2753"/>
      <c r="AH2753" s="115" t="s">
        <v>4308</v>
      </c>
      <c r="AI2753" s="115" t="e">
        <f>VLOOKUP(A2753,'[2]دراسات قانونية'!$A$3:$E$600,1,0)</f>
        <v>#N/A</v>
      </c>
    </row>
    <row r="2754" spans="1:35" ht="18" x14ac:dyDescent="0.25">
      <c r="A2754" s="235">
        <v>325891</v>
      </c>
      <c r="B2754" s="235" t="s">
        <v>7109</v>
      </c>
      <c r="C2754" s="235" t="s">
        <v>212</v>
      </c>
      <c r="D2754" s="235" t="s">
        <v>275</v>
      </c>
      <c r="E2754"/>
      <c r="F2754" s="126"/>
      <c r="G2754" s="236"/>
      <c r="H2754"/>
      <c r="I2754" t="s">
        <v>107</v>
      </c>
      <c r="J2754" s="236"/>
      <c r="K2754"/>
      <c r="L2754"/>
      <c r="M2754"/>
      <c r="N2754"/>
      <c r="O2754"/>
      <c r="P2754"/>
      <c r="Q2754"/>
      <c r="U2754"/>
      <c r="V2754" t="s">
        <v>4334</v>
      </c>
      <c r="W2754" s="236"/>
      <c r="X2754"/>
      <c r="Y2754"/>
      <c r="Z2754"/>
      <c r="AA2754"/>
      <c r="AB2754"/>
      <c r="AC2754"/>
      <c r="AD2754"/>
      <c r="AE2754"/>
      <c r="AF2754"/>
      <c r="AG2754"/>
      <c r="AH2754" s="115" t="s">
        <v>4308</v>
      </c>
      <c r="AI2754" s="115" t="e">
        <f>VLOOKUP(A2754,'[2]دراسات قانونية'!$A$3:$E$600,1,0)</f>
        <v>#N/A</v>
      </c>
    </row>
    <row r="2755" spans="1:35" hidden="1" x14ac:dyDescent="0.25">
      <c r="A2755">
        <v>325898</v>
      </c>
      <c r="B2755" t="s">
        <v>7110</v>
      </c>
      <c r="C2755" t="s">
        <v>4937</v>
      </c>
      <c r="D2755" t="s">
        <v>320</v>
      </c>
      <c r="E2755"/>
      <c r="F2755" s="126"/>
      <c r="G2755"/>
      <c r="H2755"/>
      <c r="I2755" t="s">
        <v>136</v>
      </c>
      <c r="J2755"/>
      <c r="K2755"/>
      <c r="L2755"/>
      <c r="M2755"/>
      <c r="N2755"/>
      <c r="O2755"/>
      <c r="P2755"/>
      <c r="Q2755"/>
      <c r="U2755"/>
      <c r="V2755" t="s">
        <v>4338</v>
      </c>
      <c r="W2755"/>
      <c r="X2755"/>
      <c r="Y2755"/>
      <c r="Z2755"/>
      <c r="AA2755"/>
      <c r="AB2755"/>
      <c r="AC2755"/>
      <c r="AD2755"/>
      <c r="AE2755"/>
      <c r="AF2755"/>
      <c r="AG2755"/>
    </row>
    <row r="2756" spans="1:35" hidden="1" x14ac:dyDescent="0.25">
      <c r="A2756" s="115">
        <v>325906</v>
      </c>
      <c r="B2756" s="115" t="s">
        <v>1639</v>
      </c>
      <c r="C2756" s="115" t="s">
        <v>439</v>
      </c>
      <c r="D2756" s="115" t="s">
        <v>1640</v>
      </c>
      <c r="E2756" s="115" t="s">
        <v>76</v>
      </c>
      <c r="F2756" s="237">
        <v>34359</v>
      </c>
      <c r="G2756" s="115" t="s">
        <v>580</v>
      </c>
      <c r="H2756" s="115" t="s">
        <v>16</v>
      </c>
      <c r="I2756" t="s">
        <v>199</v>
      </c>
      <c r="U2756"/>
      <c r="V2756" t="s">
        <v>4329</v>
      </c>
      <c r="AB2756" s="115" t="s">
        <v>4308</v>
      </c>
      <c r="AC2756" s="115" t="s">
        <v>4308</v>
      </c>
      <c r="AD2756" s="115" t="s">
        <v>4308</v>
      </c>
      <c r="AE2756" s="115" t="s">
        <v>4308</v>
      </c>
      <c r="AF2756" s="115" t="s">
        <v>4308</v>
      </c>
      <c r="AG2756" s="115" t="s">
        <v>4308</v>
      </c>
      <c r="AH2756" s="115" t="s">
        <v>4308</v>
      </c>
    </row>
    <row r="2757" spans="1:35" hidden="1" x14ac:dyDescent="0.25">
      <c r="A2757">
        <v>325907</v>
      </c>
      <c r="B2757" t="s">
        <v>7111</v>
      </c>
      <c r="C2757" t="s">
        <v>244</v>
      </c>
      <c r="D2757" t="s">
        <v>537</v>
      </c>
      <c r="E2757" t="s">
        <v>76</v>
      </c>
      <c r="F2757" s="126">
        <v>34335</v>
      </c>
      <c r="G2757" t="s">
        <v>918</v>
      </c>
      <c r="H2757" t="s">
        <v>16</v>
      </c>
      <c r="I2757" t="s">
        <v>129</v>
      </c>
      <c r="J2757" t="s">
        <v>1226</v>
      </c>
      <c r="K2757">
        <v>2011</v>
      </c>
      <c r="L2757" t="s">
        <v>18</v>
      </c>
      <c r="M2757"/>
      <c r="N2757"/>
      <c r="O2757"/>
      <c r="P2757"/>
      <c r="Q2757"/>
      <c r="U2757"/>
      <c r="V2757" t="s">
        <v>4337</v>
      </c>
      <c r="W2757"/>
      <c r="X2757"/>
      <c r="Y2757"/>
      <c r="Z2757"/>
      <c r="AA2757"/>
      <c r="AB2757"/>
      <c r="AC2757"/>
      <c r="AD2757"/>
      <c r="AE2757" t="s">
        <v>4308</v>
      </c>
      <c r="AF2757" t="s">
        <v>4308</v>
      </c>
      <c r="AG2757" t="s">
        <v>4308</v>
      </c>
      <c r="AH2757" s="115" t="s">
        <v>4308</v>
      </c>
    </row>
    <row r="2758" spans="1:35" ht="18" x14ac:dyDescent="0.25">
      <c r="A2758" s="235">
        <v>325908</v>
      </c>
      <c r="B2758" s="235" t="s">
        <v>7112</v>
      </c>
      <c r="C2758" s="235" t="s">
        <v>305</v>
      </c>
      <c r="D2758" s="235" t="s">
        <v>1242</v>
      </c>
      <c r="E2758"/>
      <c r="F2758" s="126"/>
      <c r="G2758" s="236"/>
      <c r="H2758"/>
      <c r="I2758" t="s">
        <v>107</v>
      </c>
      <c r="J2758" s="236"/>
      <c r="K2758"/>
      <c r="L2758"/>
      <c r="M2758"/>
      <c r="N2758"/>
      <c r="O2758"/>
      <c r="P2758"/>
      <c r="Q2758"/>
      <c r="U2758"/>
      <c r="V2758">
        <v>0</v>
      </c>
      <c r="W2758" s="236"/>
      <c r="X2758"/>
      <c r="Y2758"/>
      <c r="Z2758"/>
      <c r="AA2758"/>
      <c r="AB2758"/>
      <c r="AC2758"/>
      <c r="AD2758"/>
      <c r="AE2758"/>
      <c r="AF2758"/>
      <c r="AG2758"/>
      <c r="AH2758" s="115" t="s">
        <v>4308</v>
      </c>
      <c r="AI2758" s="115" t="e">
        <f>VLOOKUP(A2758,'[2]دراسات قانونية'!$A$3:$E$600,1,0)</f>
        <v>#N/A</v>
      </c>
    </row>
    <row r="2759" spans="1:35" hidden="1" x14ac:dyDescent="0.25">
      <c r="A2759">
        <v>325912</v>
      </c>
      <c r="B2759" t="s">
        <v>7113</v>
      </c>
      <c r="C2759" t="s">
        <v>250</v>
      </c>
      <c r="D2759" t="s">
        <v>7114</v>
      </c>
      <c r="E2759" t="s">
        <v>76</v>
      </c>
      <c r="F2759" s="126">
        <v>34218</v>
      </c>
      <c r="G2759" t="s">
        <v>462</v>
      </c>
      <c r="H2759" t="s">
        <v>16</v>
      </c>
      <c r="I2759" t="s">
        <v>136</v>
      </c>
      <c r="J2759" t="s">
        <v>1226</v>
      </c>
      <c r="K2759"/>
      <c r="L2759" t="s">
        <v>30</v>
      </c>
      <c r="M2759"/>
      <c r="N2759"/>
      <c r="O2759"/>
      <c r="P2759"/>
      <c r="Q2759"/>
      <c r="U2759"/>
      <c r="V2759" t="s">
        <v>4336</v>
      </c>
      <c r="W2759"/>
      <c r="X2759"/>
      <c r="Y2759"/>
      <c r="Z2759"/>
      <c r="AA2759"/>
      <c r="AB2759"/>
      <c r="AC2759"/>
      <c r="AD2759"/>
      <c r="AE2759"/>
      <c r="AF2759"/>
      <c r="AG2759"/>
      <c r="AH2759" s="115" t="s">
        <v>4308</v>
      </c>
    </row>
    <row r="2760" spans="1:35" hidden="1" x14ac:dyDescent="0.25">
      <c r="A2760">
        <v>325914</v>
      </c>
      <c r="B2760" t="s">
        <v>7115</v>
      </c>
      <c r="C2760" t="s">
        <v>250</v>
      </c>
      <c r="D2760" t="s">
        <v>2500</v>
      </c>
      <c r="E2760" t="s">
        <v>76</v>
      </c>
      <c r="F2760" s="126">
        <v>28302</v>
      </c>
      <c r="G2760" t="s">
        <v>18</v>
      </c>
      <c r="H2760" t="s">
        <v>16</v>
      </c>
      <c r="I2760" t="s">
        <v>136</v>
      </c>
      <c r="J2760" t="s">
        <v>1226</v>
      </c>
      <c r="K2760"/>
      <c r="L2760" t="s">
        <v>47</v>
      </c>
      <c r="M2760"/>
      <c r="N2760"/>
      <c r="O2760"/>
      <c r="P2760"/>
      <c r="Q2760"/>
      <c r="U2760"/>
      <c r="V2760">
        <v>0</v>
      </c>
      <c r="W2760"/>
      <c r="X2760"/>
      <c r="Y2760"/>
      <c r="Z2760"/>
      <c r="AA2760"/>
      <c r="AB2760"/>
      <c r="AC2760"/>
      <c r="AD2760"/>
      <c r="AE2760" t="s">
        <v>4308</v>
      </c>
      <c r="AF2760" t="s">
        <v>4308</v>
      </c>
      <c r="AG2760" t="s">
        <v>4308</v>
      </c>
      <c r="AH2760" s="115" t="s">
        <v>4308</v>
      </c>
    </row>
    <row r="2761" spans="1:35" ht="18" x14ac:dyDescent="0.25">
      <c r="A2761" s="235">
        <v>325915</v>
      </c>
      <c r="B2761" s="235" t="s">
        <v>7116</v>
      </c>
      <c r="C2761" s="235" t="s">
        <v>1544</v>
      </c>
      <c r="D2761" s="235" t="s">
        <v>1242</v>
      </c>
      <c r="E2761"/>
      <c r="F2761" s="126"/>
      <c r="G2761" s="236"/>
      <c r="H2761"/>
      <c r="I2761" t="s">
        <v>107</v>
      </c>
      <c r="J2761" s="236"/>
      <c r="K2761"/>
      <c r="L2761"/>
      <c r="M2761"/>
      <c r="N2761"/>
      <c r="O2761"/>
      <c r="P2761"/>
      <c r="Q2761"/>
      <c r="U2761"/>
      <c r="V2761">
        <v>0</v>
      </c>
      <c r="W2761" s="236"/>
      <c r="X2761"/>
      <c r="Y2761"/>
      <c r="Z2761"/>
      <c r="AA2761"/>
      <c r="AB2761"/>
      <c r="AC2761"/>
      <c r="AD2761"/>
      <c r="AE2761"/>
      <c r="AF2761"/>
      <c r="AG2761"/>
      <c r="AH2761" s="115" t="s">
        <v>4308</v>
      </c>
      <c r="AI2761" s="115" t="e">
        <f>VLOOKUP(A2761,'[2]دراسات قانونية'!$A$3:$E$600,1,0)</f>
        <v>#N/A</v>
      </c>
    </row>
    <row r="2762" spans="1:35" ht="18" x14ac:dyDescent="0.25">
      <c r="A2762" s="235">
        <v>325917</v>
      </c>
      <c r="B2762" s="235" t="s">
        <v>7117</v>
      </c>
      <c r="C2762" s="235" t="s">
        <v>743</v>
      </c>
      <c r="D2762" s="235" t="s">
        <v>1242</v>
      </c>
      <c r="E2762"/>
      <c r="F2762" s="126"/>
      <c r="G2762" s="236"/>
      <c r="H2762"/>
      <c r="I2762" t="s">
        <v>107</v>
      </c>
      <c r="J2762" s="236"/>
      <c r="K2762"/>
      <c r="L2762"/>
      <c r="M2762"/>
      <c r="N2762"/>
      <c r="O2762"/>
      <c r="P2762"/>
      <c r="Q2762"/>
      <c r="U2762"/>
      <c r="V2762">
        <v>0</v>
      </c>
      <c r="W2762" s="236"/>
      <c r="X2762"/>
      <c r="Y2762"/>
      <c r="Z2762"/>
      <c r="AA2762"/>
      <c r="AB2762"/>
      <c r="AC2762"/>
      <c r="AD2762"/>
      <c r="AE2762"/>
      <c r="AF2762"/>
      <c r="AG2762"/>
      <c r="AH2762" s="115" t="s">
        <v>4308</v>
      </c>
      <c r="AI2762" s="115" t="e">
        <f>VLOOKUP(A2762,'[2]دراسات قانونية'!$A$3:$E$600,1,0)</f>
        <v>#N/A</v>
      </c>
    </row>
    <row r="2763" spans="1:35" hidden="1" x14ac:dyDescent="0.25">
      <c r="A2763" s="115">
        <v>325923</v>
      </c>
      <c r="B2763" s="115" t="s">
        <v>2895</v>
      </c>
      <c r="C2763" s="115" t="s">
        <v>629</v>
      </c>
      <c r="D2763" s="115" t="s">
        <v>409</v>
      </c>
      <c r="E2763" s="115" t="s">
        <v>76</v>
      </c>
      <c r="F2763" s="237">
        <v>33263</v>
      </c>
      <c r="G2763" s="115" t="s">
        <v>2896</v>
      </c>
      <c r="H2763" s="115" t="s">
        <v>16</v>
      </c>
      <c r="I2763" t="s">
        <v>199</v>
      </c>
      <c r="J2763" s="115" t="s">
        <v>1226</v>
      </c>
      <c r="L2763" s="115" t="s">
        <v>30</v>
      </c>
      <c r="U2763"/>
      <c r="V2763">
        <v>0</v>
      </c>
    </row>
    <row r="2764" spans="1:35" ht="18" x14ac:dyDescent="0.25">
      <c r="A2764" s="235">
        <v>325936</v>
      </c>
      <c r="B2764" s="235" t="s">
        <v>7118</v>
      </c>
      <c r="C2764" s="235" t="s">
        <v>212</v>
      </c>
      <c r="D2764" s="235" t="s">
        <v>1057</v>
      </c>
      <c r="E2764"/>
      <c r="F2764" s="126"/>
      <c r="G2764" s="236"/>
      <c r="H2764"/>
      <c r="I2764" t="s">
        <v>107</v>
      </c>
      <c r="J2764" s="236"/>
      <c r="K2764"/>
      <c r="L2764"/>
      <c r="M2764"/>
      <c r="N2764"/>
      <c r="O2764"/>
      <c r="P2764"/>
      <c r="Q2764"/>
      <c r="U2764"/>
      <c r="V2764" t="s">
        <v>4335</v>
      </c>
      <c r="W2764" s="236"/>
      <c r="X2764"/>
      <c r="Y2764"/>
      <c r="Z2764"/>
      <c r="AA2764"/>
      <c r="AB2764"/>
      <c r="AC2764"/>
      <c r="AD2764"/>
      <c r="AE2764"/>
      <c r="AF2764"/>
      <c r="AG2764"/>
      <c r="AH2764" s="115" t="s">
        <v>4308</v>
      </c>
      <c r="AI2764" s="115" t="e">
        <f>VLOOKUP(A2764,'[2]دراسات قانونية'!$A$3:$E$600,1,0)</f>
        <v>#N/A</v>
      </c>
    </row>
    <row r="2765" spans="1:35" ht="18" x14ac:dyDescent="0.25">
      <c r="A2765" s="235">
        <v>325948</v>
      </c>
      <c r="B2765" s="235" t="s">
        <v>7119</v>
      </c>
      <c r="C2765" s="235" t="s">
        <v>278</v>
      </c>
      <c r="D2765" s="235" t="s">
        <v>894</v>
      </c>
      <c r="E2765"/>
      <c r="F2765" s="126"/>
      <c r="G2765" s="236"/>
      <c r="H2765"/>
      <c r="I2765" t="s">
        <v>107</v>
      </c>
      <c r="J2765" s="236"/>
      <c r="K2765"/>
      <c r="L2765"/>
      <c r="M2765"/>
      <c r="N2765"/>
      <c r="O2765"/>
      <c r="P2765"/>
      <c r="Q2765"/>
      <c r="U2765"/>
      <c r="V2765" t="s">
        <v>4335</v>
      </c>
      <c r="W2765" s="236"/>
      <c r="X2765"/>
      <c r="Y2765"/>
      <c r="Z2765"/>
      <c r="AA2765"/>
      <c r="AB2765"/>
      <c r="AC2765"/>
      <c r="AD2765"/>
      <c r="AE2765"/>
      <c r="AF2765"/>
      <c r="AG2765"/>
      <c r="AH2765" s="115" t="s">
        <v>4308</v>
      </c>
      <c r="AI2765" s="115" t="e">
        <f>VLOOKUP(A2765,'[2]دراسات قانونية'!$A$3:$E$600,1,0)</f>
        <v>#N/A</v>
      </c>
    </row>
    <row r="2766" spans="1:35" ht="18" x14ac:dyDescent="0.25">
      <c r="A2766" s="235">
        <v>325949</v>
      </c>
      <c r="B2766" s="235" t="s">
        <v>7120</v>
      </c>
      <c r="C2766" s="235" t="s">
        <v>408</v>
      </c>
      <c r="D2766" s="235" t="s">
        <v>357</v>
      </c>
      <c r="E2766"/>
      <c r="F2766" s="126"/>
      <c r="G2766" s="236"/>
      <c r="H2766"/>
      <c r="I2766" t="s">
        <v>107</v>
      </c>
      <c r="J2766" s="236"/>
      <c r="K2766"/>
      <c r="L2766"/>
      <c r="M2766"/>
      <c r="N2766"/>
      <c r="O2766"/>
      <c r="P2766"/>
      <c r="Q2766"/>
      <c r="U2766"/>
      <c r="V2766" t="s">
        <v>4335</v>
      </c>
      <c r="W2766" s="236"/>
      <c r="X2766"/>
      <c r="Y2766"/>
      <c r="Z2766"/>
      <c r="AA2766"/>
      <c r="AB2766"/>
      <c r="AC2766"/>
      <c r="AD2766"/>
      <c r="AE2766"/>
      <c r="AF2766"/>
      <c r="AG2766"/>
      <c r="AH2766" s="115" t="s">
        <v>4308</v>
      </c>
      <c r="AI2766" s="115" t="e">
        <f>VLOOKUP(A2766,'[2]دراسات قانونية'!$A$3:$E$600,1,0)</f>
        <v>#N/A</v>
      </c>
    </row>
    <row r="2767" spans="1:35" hidden="1" x14ac:dyDescent="0.25">
      <c r="A2767" s="115">
        <v>325951</v>
      </c>
      <c r="B2767" s="115" t="s">
        <v>1757</v>
      </c>
      <c r="C2767" s="115" t="s">
        <v>408</v>
      </c>
      <c r="D2767" s="115" t="s">
        <v>267</v>
      </c>
      <c r="E2767" s="115" t="s">
        <v>77</v>
      </c>
      <c r="F2767" s="237">
        <v>32143</v>
      </c>
      <c r="G2767" s="115" t="s">
        <v>406</v>
      </c>
      <c r="H2767" s="115" t="s">
        <v>16</v>
      </c>
      <c r="I2767" t="s">
        <v>199</v>
      </c>
      <c r="J2767" s="115" t="s">
        <v>1226</v>
      </c>
      <c r="L2767" s="115" t="s">
        <v>30</v>
      </c>
      <c r="U2767"/>
      <c r="V2767" t="s">
        <v>4329</v>
      </c>
      <c r="AE2767" s="115" t="s">
        <v>4308</v>
      </c>
      <c r="AF2767" s="115" t="s">
        <v>4308</v>
      </c>
      <c r="AG2767" s="115" t="s">
        <v>4308</v>
      </c>
      <c r="AH2767" s="115" t="s">
        <v>4308</v>
      </c>
    </row>
    <row r="2768" spans="1:35" ht="18" x14ac:dyDescent="0.25">
      <c r="A2768" s="235">
        <v>325956</v>
      </c>
      <c r="B2768" s="235" t="s">
        <v>7121</v>
      </c>
      <c r="C2768" s="235" t="s">
        <v>279</v>
      </c>
      <c r="D2768" s="235" t="s">
        <v>1242</v>
      </c>
      <c r="E2768"/>
      <c r="F2768" s="126"/>
      <c r="G2768" s="236"/>
      <c r="H2768"/>
      <c r="I2768" t="s">
        <v>107</v>
      </c>
      <c r="J2768" s="236"/>
      <c r="K2768"/>
      <c r="L2768"/>
      <c r="M2768"/>
      <c r="N2768"/>
      <c r="O2768"/>
      <c r="P2768"/>
      <c r="Q2768"/>
      <c r="U2768"/>
      <c r="V2768" t="s">
        <v>4334</v>
      </c>
      <c r="W2768" s="236"/>
      <c r="X2768"/>
      <c r="Y2768"/>
      <c r="Z2768"/>
      <c r="AA2768"/>
      <c r="AB2768"/>
      <c r="AC2768"/>
      <c r="AD2768"/>
      <c r="AE2768"/>
      <c r="AF2768"/>
      <c r="AG2768"/>
      <c r="AH2768" s="115" t="s">
        <v>4308</v>
      </c>
      <c r="AI2768" s="115" t="e">
        <f>VLOOKUP(A2768,'[2]دراسات قانونية'!$A$3:$E$600,1,0)</f>
        <v>#N/A</v>
      </c>
    </row>
    <row r="2769" spans="1:35" ht="18" hidden="1" x14ac:dyDescent="0.25">
      <c r="A2769" s="235">
        <v>325957</v>
      </c>
      <c r="B2769" s="235" t="s">
        <v>7122</v>
      </c>
      <c r="C2769" s="235" t="s">
        <v>227</v>
      </c>
      <c r="D2769" s="235" t="s">
        <v>971</v>
      </c>
      <c r="E2769"/>
      <c r="F2769" s="126"/>
      <c r="G2769" s="236"/>
      <c r="H2769"/>
      <c r="I2769" t="s">
        <v>129</v>
      </c>
      <c r="J2769" s="236"/>
      <c r="K2769"/>
      <c r="L2769"/>
      <c r="M2769"/>
      <c r="N2769"/>
      <c r="O2769"/>
      <c r="P2769"/>
      <c r="Q2769"/>
      <c r="U2769"/>
      <c r="V2769" t="s">
        <v>4335</v>
      </c>
      <c r="W2769" s="236"/>
      <c r="X2769"/>
      <c r="Y2769"/>
      <c r="Z2769"/>
      <c r="AA2769"/>
      <c r="AB2769"/>
      <c r="AC2769"/>
      <c r="AD2769"/>
      <c r="AE2769"/>
      <c r="AF2769"/>
      <c r="AG2769"/>
      <c r="AH2769" s="115" t="s">
        <v>4308</v>
      </c>
    </row>
    <row r="2770" spans="1:35" hidden="1" x14ac:dyDescent="0.25">
      <c r="A2770">
        <v>325959</v>
      </c>
      <c r="B2770" t="s">
        <v>7123</v>
      </c>
      <c r="C2770" t="s">
        <v>664</v>
      </c>
      <c r="D2770" t="s">
        <v>7124</v>
      </c>
      <c r="E2770" t="s">
        <v>76</v>
      </c>
      <c r="F2770" s="126">
        <v>30864</v>
      </c>
      <c r="G2770" t="s">
        <v>918</v>
      </c>
      <c r="H2770" t="s">
        <v>16</v>
      </c>
      <c r="I2770" t="s">
        <v>136</v>
      </c>
      <c r="J2770" t="s">
        <v>1226</v>
      </c>
      <c r="K2770"/>
      <c r="L2770" t="s">
        <v>918</v>
      </c>
      <c r="M2770"/>
      <c r="N2770"/>
      <c r="O2770"/>
      <c r="P2770"/>
      <c r="Q2770"/>
      <c r="U2770"/>
      <c r="V2770" t="s">
        <v>16623</v>
      </c>
      <c r="W2770"/>
      <c r="X2770"/>
      <c r="Y2770"/>
      <c r="Z2770"/>
      <c r="AA2770"/>
      <c r="AB2770"/>
      <c r="AC2770"/>
      <c r="AD2770"/>
      <c r="AE2770"/>
      <c r="AF2770"/>
      <c r="AG2770"/>
    </row>
    <row r="2771" spans="1:35" ht="18" x14ac:dyDescent="0.25">
      <c r="A2771" s="235">
        <v>325961</v>
      </c>
      <c r="B2771" s="235" t="s">
        <v>7125</v>
      </c>
      <c r="C2771" s="235" t="s">
        <v>356</v>
      </c>
      <c r="D2771" s="235" t="s">
        <v>1242</v>
      </c>
      <c r="E2771"/>
      <c r="F2771" s="126"/>
      <c r="G2771" s="236"/>
      <c r="H2771"/>
      <c r="I2771" t="s">
        <v>107</v>
      </c>
      <c r="J2771" s="236"/>
      <c r="K2771"/>
      <c r="L2771"/>
      <c r="M2771"/>
      <c r="N2771"/>
      <c r="O2771"/>
      <c r="P2771"/>
      <c r="Q2771"/>
      <c r="U2771"/>
      <c r="V2771"/>
      <c r="W2771" s="236"/>
      <c r="X2771"/>
      <c r="Y2771"/>
      <c r="Z2771"/>
      <c r="AA2771"/>
      <c r="AB2771"/>
      <c r="AC2771"/>
      <c r="AD2771"/>
      <c r="AE2771"/>
      <c r="AF2771"/>
      <c r="AG2771"/>
      <c r="AI2771" s="115">
        <f>VLOOKUP(A2771,'[2]دراسات قانونية'!$A$3:$E$600,1,0)</f>
        <v>325961</v>
      </c>
    </row>
    <row r="2772" spans="1:35" hidden="1" x14ac:dyDescent="0.25">
      <c r="A2772" s="115">
        <v>325969</v>
      </c>
      <c r="B2772" s="115" t="s">
        <v>3526</v>
      </c>
      <c r="C2772" s="115" t="s">
        <v>250</v>
      </c>
      <c r="D2772" s="115" t="s">
        <v>3527</v>
      </c>
      <c r="E2772" s="115" t="s">
        <v>76</v>
      </c>
      <c r="F2772" s="237">
        <v>33239</v>
      </c>
      <c r="G2772" s="115" t="s">
        <v>492</v>
      </c>
      <c r="H2772" s="115" t="s">
        <v>16</v>
      </c>
      <c r="I2772" t="s">
        <v>199</v>
      </c>
      <c r="J2772" s="115" t="s">
        <v>1226</v>
      </c>
      <c r="L2772" s="115" t="s">
        <v>18</v>
      </c>
      <c r="U2772"/>
      <c r="V2772">
        <v>0</v>
      </c>
    </row>
    <row r="2773" spans="1:35" hidden="1" x14ac:dyDescent="0.25">
      <c r="A2773" s="115">
        <v>325974</v>
      </c>
      <c r="B2773" s="115" t="s">
        <v>1647</v>
      </c>
      <c r="C2773" s="115" t="s">
        <v>1144</v>
      </c>
      <c r="D2773" s="115" t="s">
        <v>413</v>
      </c>
      <c r="E2773" s="115" t="s">
        <v>76</v>
      </c>
      <c r="F2773" s="237">
        <v>33994</v>
      </c>
      <c r="G2773" s="115" t="s">
        <v>867</v>
      </c>
      <c r="H2773" s="115" t="s">
        <v>16</v>
      </c>
      <c r="I2773" t="s">
        <v>199</v>
      </c>
      <c r="U2773"/>
      <c r="V2773" t="s">
        <v>4414</v>
      </c>
      <c r="AD2773" s="115" t="s">
        <v>4308</v>
      </c>
      <c r="AE2773" s="115" t="s">
        <v>4308</v>
      </c>
      <c r="AF2773" s="115" t="s">
        <v>4308</v>
      </c>
      <c r="AG2773" s="115" t="s">
        <v>4308</v>
      </c>
      <c r="AH2773" s="115" t="s">
        <v>4308</v>
      </c>
    </row>
    <row r="2774" spans="1:35" ht="18" x14ac:dyDescent="0.25">
      <c r="A2774" s="235">
        <v>325975</v>
      </c>
      <c r="B2774" s="235" t="s">
        <v>7126</v>
      </c>
      <c r="C2774" s="235" t="s">
        <v>250</v>
      </c>
      <c r="D2774" s="235" t="s">
        <v>1242</v>
      </c>
      <c r="E2774"/>
      <c r="F2774" s="126"/>
      <c r="G2774" s="236"/>
      <c r="H2774"/>
      <c r="I2774" t="s">
        <v>107</v>
      </c>
      <c r="J2774" s="236"/>
      <c r="K2774"/>
      <c r="L2774"/>
      <c r="M2774"/>
      <c r="N2774"/>
      <c r="O2774"/>
      <c r="P2774"/>
      <c r="Q2774"/>
      <c r="U2774"/>
      <c r="V2774" t="s">
        <v>4337</v>
      </c>
      <c r="W2774" s="236"/>
      <c r="X2774"/>
      <c r="Y2774"/>
      <c r="Z2774"/>
      <c r="AA2774"/>
      <c r="AB2774"/>
      <c r="AC2774"/>
      <c r="AD2774"/>
      <c r="AE2774"/>
      <c r="AF2774"/>
      <c r="AG2774"/>
      <c r="AH2774" s="115" t="s">
        <v>4308</v>
      </c>
      <c r="AI2774" s="115" t="e">
        <f>VLOOKUP(A2774,'[2]دراسات قانونية'!$A$3:$E$600,1,0)</f>
        <v>#N/A</v>
      </c>
    </row>
    <row r="2775" spans="1:35" hidden="1" x14ac:dyDescent="0.25">
      <c r="A2775" s="115">
        <v>325977</v>
      </c>
      <c r="B2775" s="115" t="s">
        <v>1443</v>
      </c>
      <c r="C2775" s="115" t="s">
        <v>227</v>
      </c>
      <c r="D2775" s="115" t="s">
        <v>312</v>
      </c>
      <c r="E2775" s="115" t="s">
        <v>76</v>
      </c>
      <c r="F2775" s="237"/>
      <c r="H2775" s="115" t="s">
        <v>16</v>
      </c>
      <c r="I2775" t="s">
        <v>199</v>
      </c>
      <c r="U2775"/>
      <c r="V2775" t="s">
        <v>4329</v>
      </c>
      <c r="AA2775" s="115" t="s">
        <v>4308</v>
      </c>
      <c r="AB2775" s="115" t="s">
        <v>4308</v>
      </c>
      <c r="AC2775" s="115" t="s">
        <v>4308</v>
      </c>
      <c r="AD2775" s="115" t="s">
        <v>4308</v>
      </c>
      <c r="AE2775" s="115" t="s">
        <v>4308</v>
      </c>
      <c r="AF2775" s="115" t="s">
        <v>4308</v>
      </c>
      <c r="AG2775" s="115" t="s">
        <v>4308</v>
      </c>
      <c r="AH2775" s="115" t="s">
        <v>4308</v>
      </c>
    </row>
    <row r="2776" spans="1:35" hidden="1" x14ac:dyDescent="0.25">
      <c r="A2776" s="115">
        <v>325982</v>
      </c>
      <c r="B2776" s="115" t="s">
        <v>2990</v>
      </c>
      <c r="C2776" s="115" t="s">
        <v>332</v>
      </c>
      <c r="D2776" s="115" t="s">
        <v>1066</v>
      </c>
      <c r="E2776" s="115" t="s">
        <v>77</v>
      </c>
      <c r="F2776" s="237">
        <v>34020</v>
      </c>
      <c r="G2776" s="115" t="s">
        <v>18</v>
      </c>
      <c r="H2776" s="115" t="s">
        <v>16</v>
      </c>
      <c r="I2776" t="s">
        <v>199</v>
      </c>
      <c r="J2776" s="115" t="s">
        <v>1226</v>
      </c>
      <c r="L2776" s="115" t="s">
        <v>18</v>
      </c>
      <c r="U2776"/>
      <c r="V2776" t="s">
        <v>16623</v>
      </c>
      <c r="AH2776" s="115" t="s">
        <v>4308</v>
      </c>
    </row>
    <row r="2777" spans="1:35" hidden="1" x14ac:dyDescent="0.25">
      <c r="A2777">
        <v>325983</v>
      </c>
      <c r="B2777" t="s">
        <v>7127</v>
      </c>
      <c r="C2777" t="s">
        <v>1820</v>
      </c>
      <c r="D2777" t="s">
        <v>407</v>
      </c>
      <c r="E2777" t="s">
        <v>77</v>
      </c>
      <c r="F2777" s="126">
        <v>34123</v>
      </c>
      <c r="G2777" t="s">
        <v>18</v>
      </c>
      <c r="H2777" t="s">
        <v>16</v>
      </c>
      <c r="I2777" t="s">
        <v>201</v>
      </c>
      <c r="J2777" t="s">
        <v>1226</v>
      </c>
      <c r="K2777"/>
      <c r="L2777" t="s">
        <v>18</v>
      </c>
      <c r="M2777"/>
      <c r="N2777"/>
      <c r="O2777"/>
      <c r="P2777"/>
      <c r="Q2777"/>
      <c r="U2777"/>
      <c r="V2777">
        <v>0</v>
      </c>
      <c r="W2777"/>
      <c r="X2777"/>
      <c r="Y2777"/>
      <c r="Z2777"/>
      <c r="AA2777"/>
      <c r="AB2777"/>
      <c r="AC2777"/>
      <c r="AD2777"/>
      <c r="AE2777"/>
      <c r="AF2777"/>
      <c r="AG2777"/>
    </row>
    <row r="2778" spans="1:35" hidden="1" x14ac:dyDescent="0.25">
      <c r="A2778" s="115">
        <v>325986</v>
      </c>
      <c r="B2778" s="115" t="s">
        <v>3528</v>
      </c>
      <c r="C2778" s="115" t="s">
        <v>495</v>
      </c>
      <c r="D2778" s="115" t="s">
        <v>776</v>
      </c>
      <c r="E2778" s="115" t="s">
        <v>76</v>
      </c>
      <c r="F2778" s="237">
        <v>33404</v>
      </c>
      <c r="G2778" s="115" t="s">
        <v>18</v>
      </c>
      <c r="H2778" s="115" t="s">
        <v>16</v>
      </c>
      <c r="I2778" t="s">
        <v>199</v>
      </c>
      <c r="U2778"/>
      <c r="V2778" t="s">
        <v>16623</v>
      </c>
      <c r="AC2778" s="115" t="s">
        <v>4308</v>
      </c>
      <c r="AD2778" s="115" t="s">
        <v>4308</v>
      </c>
      <c r="AE2778" s="115" t="s">
        <v>4308</v>
      </c>
      <c r="AF2778" s="115" t="s">
        <v>4308</v>
      </c>
      <c r="AG2778" s="115" t="s">
        <v>4308</v>
      </c>
      <c r="AH2778" s="115" t="s">
        <v>4308</v>
      </c>
    </row>
    <row r="2779" spans="1:35" hidden="1" x14ac:dyDescent="0.25">
      <c r="A2779" s="115">
        <v>325987</v>
      </c>
      <c r="B2779" s="115" t="s">
        <v>5284</v>
      </c>
      <c r="C2779" s="115" t="s">
        <v>212</v>
      </c>
      <c r="D2779" s="115" t="s">
        <v>1822</v>
      </c>
      <c r="F2779" s="237"/>
      <c r="I2779" t="s">
        <v>7128</v>
      </c>
      <c r="R2779" s="115">
        <v>9258</v>
      </c>
      <c r="S2779" s="115">
        <v>45720</v>
      </c>
      <c r="T2779" s="115">
        <v>150000</v>
      </c>
      <c r="U2779"/>
      <c r="V2779" t="s">
        <v>4339</v>
      </c>
    </row>
    <row r="2780" spans="1:35" ht="18" x14ac:dyDescent="0.25">
      <c r="A2780" s="235">
        <v>325988</v>
      </c>
      <c r="B2780" s="235" t="s">
        <v>7129</v>
      </c>
      <c r="C2780" s="235" t="s">
        <v>358</v>
      </c>
      <c r="D2780" s="235" t="s">
        <v>1721</v>
      </c>
      <c r="E2780"/>
      <c r="F2780" s="126"/>
      <c r="G2780" s="236"/>
      <c r="H2780"/>
      <c r="I2780" t="s">
        <v>107</v>
      </c>
      <c r="J2780" s="236"/>
      <c r="K2780"/>
      <c r="L2780"/>
      <c r="M2780"/>
      <c r="N2780"/>
      <c r="O2780"/>
      <c r="P2780"/>
      <c r="Q2780"/>
      <c r="U2780"/>
      <c r="V2780" t="s">
        <v>4335</v>
      </c>
      <c r="W2780" s="236"/>
      <c r="X2780"/>
      <c r="Y2780"/>
      <c r="Z2780"/>
      <c r="AA2780"/>
      <c r="AB2780"/>
      <c r="AC2780"/>
      <c r="AD2780"/>
      <c r="AE2780"/>
      <c r="AF2780"/>
      <c r="AG2780"/>
      <c r="AH2780" s="115" t="s">
        <v>4308</v>
      </c>
      <c r="AI2780" s="115" t="e">
        <f>VLOOKUP(A2780,'[2]دراسات قانونية'!$A$3:$E$600,1,0)</f>
        <v>#N/A</v>
      </c>
    </row>
    <row r="2781" spans="1:35" hidden="1" x14ac:dyDescent="0.25">
      <c r="A2781" s="115">
        <v>325989</v>
      </c>
      <c r="B2781" s="115" t="s">
        <v>2017</v>
      </c>
      <c r="C2781" s="115" t="s">
        <v>868</v>
      </c>
      <c r="D2781" s="115" t="s">
        <v>1500</v>
      </c>
      <c r="E2781" s="115" t="s">
        <v>76</v>
      </c>
      <c r="F2781" s="237">
        <v>28537</v>
      </c>
      <c r="G2781" s="115" t="s">
        <v>18</v>
      </c>
      <c r="H2781" s="115" t="s">
        <v>16</v>
      </c>
      <c r="I2781" t="s">
        <v>199</v>
      </c>
      <c r="J2781" s="115" t="s">
        <v>1226</v>
      </c>
      <c r="L2781" s="115" t="s">
        <v>18</v>
      </c>
      <c r="U2781"/>
      <c r="V2781" t="s">
        <v>4335</v>
      </c>
    </row>
    <row r="2782" spans="1:35" hidden="1" x14ac:dyDescent="0.25">
      <c r="A2782">
        <v>325990</v>
      </c>
      <c r="B2782" t="s">
        <v>7130</v>
      </c>
      <c r="C2782" t="s">
        <v>2427</v>
      </c>
      <c r="D2782" t="s">
        <v>238</v>
      </c>
      <c r="E2782" t="s">
        <v>77</v>
      </c>
      <c r="F2782" s="126">
        <v>32418</v>
      </c>
      <c r="G2782" t="s">
        <v>7131</v>
      </c>
      <c r="H2782" t="s">
        <v>38</v>
      </c>
      <c r="I2782" t="s">
        <v>136</v>
      </c>
      <c r="J2782" t="s">
        <v>1226</v>
      </c>
      <c r="K2782"/>
      <c r="L2782" t="s">
        <v>70</v>
      </c>
      <c r="M2782"/>
      <c r="N2782"/>
      <c r="O2782"/>
      <c r="P2782"/>
      <c r="Q2782"/>
      <c r="U2782"/>
      <c r="V2782">
        <v>0</v>
      </c>
      <c r="W2782"/>
      <c r="X2782"/>
      <c r="Y2782"/>
      <c r="Z2782"/>
      <c r="AA2782"/>
      <c r="AB2782"/>
      <c r="AC2782"/>
      <c r="AD2782"/>
      <c r="AE2782"/>
      <c r="AF2782"/>
      <c r="AG2782"/>
    </row>
    <row r="2783" spans="1:35" ht="18" x14ac:dyDescent="0.25">
      <c r="A2783" s="235">
        <v>325994</v>
      </c>
      <c r="B2783" s="235" t="s">
        <v>7132</v>
      </c>
      <c r="C2783" s="235" t="s">
        <v>345</v>
      </c>
      <c r="D2783" s="235" t="s">
        <v>1242</v>
      </c>
      <c r="E2783"/>
      <c r="F2783" s="126"/>
      <c r="G2783" s="236"/>
      <c r="H2783"/>
      <c r="I2783" t="s">
        <v>107</v>
      </c>
      <c r="J2783" s="236"/>
      <c r="K2783"/>
      <c r="L2783"/>
      <c r="M2783"/>
      <c r="N2783"/>
      <c r="O2783"/>
      <c r="P2783"/>
      <c r="Q2783"/>
      <c r="U2783"/>
      <c r="V2783" t="s">
        <v>4334</v>
      </c>
      <c r="W2783" s="236"/>
      <c r="X2783"/>
      <c r="Y2783"/>
      <c r="Z2783"/>
      <c r="AA2783"/>
      <c r="AB2783"/>
      <c r="AC2783"/>
      <c r="AD2783"/>
      <c r="AE2783"/>
      <c r="AF2783"/>
      <c r="AG2783"/>
      <c r="AH2783" s="115" t="s">
        <v>4308</v>
      </c>
      <c r="AI2783" s="115" t="e">
        <f>VLOOKUP(A2783,'[2]دراسات قانونية'!$A$3:$E$600,1,0)</f>
        <v>#N/A</v>
      </c>
    </row>
    <row r="2784" spans="1:35" ht="18" hidden="1" x14ac:dyDescent="0.25">
      <c r="A2784" s="235">
        <v>325997</v>
      </c>
      <c r="B2784" s="235" t="s">
        <v>7133</v>
      </c>
      <c r="C2784" s="235" t="s">
        <v>828</v>
      </c>
      <c r="D2784" s="235" t="s">
        <v>1242</v>
      </c>
      <c r="E2784"/>
      <c r="F2784" s="126"/>
      <c r="G2784" s="236"/>
      <c r="H2784"/>
      <c r="I2784" t="s">
        <v>129</v>
      </c>
      <c r="J2784" s="236"/>
      <c r="K2784"/>
      <c r="L2784"/>
      <c r="M2784"/>
      <c r="N2784"/>
      <c r="O2784"/>
      <c r="P2784"/>
      <c r="Q2784"/>
      <c r="U2784"/>
      <c r="V2784" t="s">
        <v>4335</v>
      </c>
      <c r="W2784" s="236"/>
      <c r="X2784"/>
      <c r="Y2784"/>
      <c r="Z2784"/>
      <c r="AA2784"/>
      <c r="AB2784"/>
      <c r="AC2784"/>
      <c r="AD2784"/>
      <c r="AE2784"/>
      <c r="AF2784"/>
      <c r="AG2784"/>
      <c r="AH2784" s="115" t="s">
        <v>4308</v>
      </c>
    </row>
    <row r="2785" spans="1:35" hidden="1" x14ac:dyDescent="0.25">
      <c r="A2785" s="115">
        <v>325999</v>
      </c>
      <c r="B2785" s="115" t="s">
        <v>1882</v>
      </c>
      <c r="C2785" s="115" t="s">
        <v>1049</v>
      </c>
      <c r="D2785" s="115" t="s">
        <v>217</v>
      </c>
      <c r="E2785" s="115" t="s">
        <v>77</v>
      </c>
      <c r="F2785" s="237">
        <v>34899</v>
      </c>
      <c r="G2785" s="115" t="s">
        <v>211</v>
      </c>
      <c r="H2785" s="115" t="s">
        <v>16</v>
      </c>
      <c r="I2785" t="s">
        <v>199</v>
      </c>
      <c r="J2785" s="115" t="s">
        <v>1226</v>
      </c>
      <c r="L2785" s="115" t="s">
        <v>18</v>
      </c>
      <c r="U2785"/>
      <c r="V2785" t="s">
        <v>4334</v>
      </c>
    </row>
    <row r="2786" spans="1:35" hidden="1" x14ac:dyDescent="0.25">
      <c r="A2786" s="115">
        <v>326001</v>
      </c>
      <c r="B2786" s="115" t="s">
        <v>2009</v>
      </c>
      <c r="C2786" s="115" t="s">
        <v>212</v>
      </c>
      <c r="D2786" s="115" t="s">
        <v>607</v>
      </c>
      <c r="E2786" s="115" t="s">
        <v>76</v>
      </c>
      <c r="F2786" s="237">
        <v>35092</v>
      </c>
      <c r="G2786" s="115" t="s">
        <v>18</v>
      </c>
      <c r="H2786" s="115" t="s">
        <v>16</v>
      </c>
      <c r="I2786" t="s">
        <v>199</v>
      </c>
      <c r="J2786" s="115" t="s">
        <v>1226</v>
      </c>
      <c r="L2786" s="115" t="s">
        <v>18</v>
      </c>
      <c r="U2786"/>
      <c r="V2786" t="s">
        <v>4329</v>
      </c>
    </row>
    <row r="2787" spans="1:35" ht="18" hidden="1" x14ac:dyDescent="0.25">
      <c r="A2787" s="235">
        <v>326018</v>
      </c>
      <c r="B2787" s="235" t="s">
        <v>7134</v>
      </c>
      <c r="C2787" s="235" t="s">
        <v>2092</v>
      </c>
      <c r="D2787" s="235" t="s">
        <v>2390</v>
      </c>
      <c r="E2787"/>
      <c r="F2787" s="126"/>
      <c r="G2787" s="236"/>
      <c r="H2787"/>
      <c r="I2787" t="s">
        <v>199</v>
      </c>
      <c r="J2787" s="236"/>
      <c r="K2787"/>
      <c r="L2787"/>
      <c r="M2787"/>
      <c r="N2787"/>
      <c r="O2787"/>
      <c r="P2787"/>
      <c r="Q2787"/>
      <c r="U2787"/>
      <c r="V2787" t="s">
        <v>16623</v>
      </c>
      <c r="W2787" s="236"/>
      <c r="X2787"/>
      <c r="Y2787"/>
      <c r="Z2787"/>
      <c r="AA2787"/>
      <c r="AB2787"/>
      <c r="AC2787"/>
      <c r="AD2787"/>
      <c r="AE2787"/>
      <c r="AF2787"/>
      <c r="AG2787"/>
      <c r="AH2787" s="115" t="s">
        <v>4308</v>
      </c>
    </row>
    <row r="2788" spans="1:35" ht="18" hidden="1" x14ac:dyDescent="0.25">
      <c r="A2788" s="235">
        <v>326022</v>
      </c>
      <c r="B2788" s="235" t="s">
        <v>7135</v>
      </c>
      <c r="C2788" s="235" t="s">
        <v>348</v>
      </c>
      <c r="D2788" s="235" t="s">
        <v>887</v>
      </c>
      <c r="E2788"/>
      <c r="F2788" s="126"/>
      <c r="G2788" s="236"/>
      <c r="H2788"/>
      <c r="I2788" t="s">
        <v>129</v>
      </c>
      <c r="J2788" s="236"/>
      <c r="K2788"/>
      <c r="L2788"/>
      <c r="M2788"/>
      <c r="N2788"/>
      <c r="O2788"/>
      <c r="P2788"/>
      <c r="Q2788"/>
      <c r="U2788"/>
      <c r="V2788" t="s">
        <v>4335</v>
      </c>
      <c r="W2788" s="236"/>
      <c r="X2788"/>
      <c r="Y2788"/>
      <c r="Z2788"/>
      <c r="AA2788"/>
      <c r="AB2788"/>
      <c r="AC2788"/>
      <c r="AD2788"/>
      <c r="AE2788"/>
      <c r="AF2788"/>
      <c r="AG2788"/>
      <c r="AH2788" s="115" t="s">
        <v>4308</v>
      </c>
    </row>
    <row r="2789" spans="1:35" ht="18" hidden="1" x14ac:dyDescent="0.25">
      <c r="A2789" s="235">
        <v>326027</v>
      </c>
      <c r="B2789" s="235" t="s">
        <v>7136</v>
      </c>
      <c r="C2789" s="235" t="s">
        <v>734</v>
      </c>
      <c r="D2789" s="235" t="s">
        <v>888</v>
      </c>
      <c r="E2789"/>
      <c r="F2789" s="126"/>
      <c r="G2789" s="236"/>
      <c r="H2789"/>
      <c r="I2789" t="s">
        <v>129</v>
      </c>
      <c r="J2789" s="236"/>
      <c r="K2789"/>
      <c r="L2789"/>
      <c r="M2789"/>
      <c r="N2789"/>
      <c r="O2789"/>
      <c r="P2789"/>
      <c r="Q2789"/>
      <c r="U2789"/>
      <c r="V2789" t="s">
        <v>4334</v>
      </c>
      <c r="W2789" s="236"/>
      <c r="X2789"/>
      <c r="Y2789"/>
      <c r="Z2789"/>
      <c r="AA2789"/>
      <c r="AB2789"/>
      <c r="AC2789"/>
      <c r="AD2789"/>
      <c r="AE2789"/>
      <c r="AF2789"/>
      <c r="AG2789"/>
      <c r="AH2789" s="115" t="s">
        <v>4308</v>
      </c>
    </row>
    <row r="2790" spans="1:35" ht="18" hidden="1" x14ac:dyDescent="0.25">
      <c r="A2790" s="235">
        <v>326029</v>
      </c>
      <c r="B2790" s="235" t="s">
        <v>7137</v>
      </c>
      <c r="C2790" s="235" t="s">
        <v>261</v>
      </c>
      <c r="D2790" s="235" t="s">
        <v>1242</v>
      </c>
      <c r="E2790"/>
      <c r="F2790" s="126"/>
      <c r="G2790" s="236"/>
      <c r="H2790"/>
      <c r="I2790" t="s">
        <v>129</v>
      </c>
      <c r="J2790" s="236"/>
      <c r="K2790"/>
      <c r="L2790"/>
      <c r="M2790"/>
      <c r="N2790"/>
      <c r="O2790"/>
      <c r="P2790"/>
      <c r="Q2790"/>
      <c r="U2790"/>
      <c r="V2790" t="s">
        <v>4337</v>
      </c>
      <c r="W2790" s="236"/>
      <c r="X2790"/>
      <c r="Y2790"/>
      <c r="Z2790"/>
      <c r="AA2790"/>
      <c r="AB2790"/>
      <c r="AC2790"/>
      <c r="AD2790"/>
      <c r="AE2790"/>
      <c r="AF2790"/>
      <c r="AG2790"/>
      <c r="AH2790" s="115" t="s">
        <v>4308</v>
      </c>
    </row>
    <row r="2791" spans="1:35" ht="18" x14ac:dyDescent="0.25">
      <c r="A2791" s="235">
        <v>326031</v>
      </c>
      <c r="B2791" s="235" t="s">
        <v>7138</v>
      </c>
      <c r="C2791" s="235" t="s">
        <v>6757</v>
      </c>
      <c r="D2791" s="235" t="s">
        <v>1242</v>
      </c>
      <c r="E2791"/>
      <c r="F2791" s="126"/>
      <c r="G2791" s="236"/>
      <c r="H2791"/>
      <c r="I2791" t="s">
        <v>107</v>
      </c>
      <c r="J2791" s="236"/>
      <c r="K2791"/>
      <c r="L2791"/>
      <c r="M2791"/>
      <c r="N2791"/>
      <c r="O2791"/>
      <c r="P2791"/>
      <c r="Q2791"/>
      <c r="U2791"/>
      <c r="V2791">
        <v>0</v>
      </c>
      <c r="W2791" s="236"/>
      <c r="X2791"/>
      <c r="Y2791"/>
      <c r="Z2791"/>
      <c r="AA2791"/>
      <c r="AB2791"/>
      <c r="AC2791"/>
      <c r="AD2791"/>
      <c r="AE2791"/>
      <c r="AF2791"/>
      <c r="AG2791"/>
      <c r="AH2791" s="115" t="s">
        <v>4308</v>
      </c>
      <c r="AI2791" s="115" t="e">
        <f>VLOOKUP(A2791,'[2]دراسات قانونية'!$A$3:$E$600,1,0)</f>
        <v>#N/A</v>
      </c>
    </row>
    <row r="2792" spans="1:35" hidden="1" x14ac:dyDescent="0.25">
      <c r="A2792">
        <v>326034</v>
      </c>
      <c r="B2792" t="s">
        <v>7139</v>
      </c>
      <c r="C2792" t="s">
        <v>364</v>
      </c>
      <c r="D2792" t="s">
        <v>387</v>
      </c>
      <c r="E2792" t="s">
        <v>76</v>
      </c>
      <c r="F2792" s="126">
        <v>32886</v>
      </c>
      <c r="G2792" t="s">
        <v>37</v>
      </c>
      <c r="H2792" t="s">
        <v>16</v>
      </c>
      <c r="I2792" t="s">
        <v>129</v>
      </c>
      <c r="J2792" t="s">
        <v>1226</v>
      </c>
      <c r="K2792"/>
      <c r="L2792" t="s">
        <v>37</v>
      </c>
      <c r="M2792"/>
      <c r="N2792"/>
      <c r="O2792"/>
      <c r="P2792"/>
      <c r="Q2792"/>
      <c r="U2792"/>
      <c r="V2792" t="s">
        <v>4335</v>
      </c>
      <c r="W2792"/>
      <c r="X2792"/>
      <c r="Y2792"/>
      <c r="Z2792"/>
      <c r="AA2792"/>
      <c r="AB2792"/>
      <c r="AC2792"/>
      <c r="AD2792"/>
      <c r="AE2792"/>
      <c r="AF2792"/>
      <c r="AG2792"/>
      <c r="AH2792" s="115" t="s">
        <v>4308</v>
      </c>
    </row>
    <row r="2793" spans="1:35" ht="18" hidden="1" x14ac:dyDescent="0.25">
      <c r="A2793" s="235">
        <v>326036</v>
      </c>
      <c r="B2793" s="235" t="s">
        <v>7140</v>
      </c>
      <c r="C2793" s="235" t="s">
        <v>570</v>
      </c>
      <c r="D2793" s="235" t="s">
        <v>838</v>
      </c>
      <c r="E2793"/>
      <c r="F2793" s="126"/>
      <c r="G2793" s="236"/>
      <c r="H2793"/>
      <c r="I2793" t="s">
        <v>199</v>
      </c>
      <c r="J2793" s="236"/>
      <c r="K2793"/>
      <c r="L2793"/>
      <c r="M2793"/>
      <c r="N2793"/>
      <c r="O2793"/>
      <c r="P2793"/>
      <c r="Q2793"/>
      <c r="U2793"/>
      <c r="V2793">
        <v>0</v>
      </c>
      <c r="W2793" s="236"/>
      <c r="X2793"/>
      <c r="Y2793"/>
      <c r="Z2793"/>
      <c r="AA2793"/>
      <c r="AB2793"/>
      <c r="AC2793"/>
      <c r="AD2793"/>
      <c r="AE2793"/>
      <c r="AF2793"/>
      <c r="AG2793"/>
      <c r="AH2793" s="115" t="s">
        <v>4308</v>
      </c>
    </row>
    <row r="2794" spans="1:35" hidden="1" x14ac:dyDescent="0.25">
      <c r="A2794" s="115">
        <v>326037</v>
      </c>
      <c r="B2794" s="115" t="s">
        <v>2432</v>
      </c>
      <c r="C2794" s="115" t="s">
        <v>495</v>
      </c>
      <c r="D2794" s="115" t="s">
        <v>445</v>
      </c>
      <c r="E2794" s="115" t="s">
        <v>76</v>
      </c>
      <c r="F2794" s="237">
        <v>28983</v>
      </c>
      <c r="G2794" s="115" t="s">
        <v>1271</v>
      </c>
      <c r="H2794" s="115" t="s">
        <v>19</v>
      </c>
      <c r="I2794" t="s">
        <v>199</v>
      </c>
      <c r="J2794" s="115" t="s">
        <v>15</v>
      </c>
      <c r="L2794" s="115" t="s">
        <v>73</v>
      </c>
      <c r="U2794"/>
      <c r="V2794">
        <v>0</v>
      </c>
    </row>
    <row r="2795" spans="1:35" ht="18" x14ac:dyDescent="0.25">
      <c r="A2795" s="235">
        <v>326040</v>
      </c>
      <c r="B2795" s="235" t="s">
        <v>7141</v>
      </c>
      <c r="C2795" s="235" t="s">
        <v>348</v>
      </c>
      <c r="D2795" s="235" t="s">
        <v>1242</v>
      </c>
      <c r="E2795"/>
      <c r="F2795" s="126"/>
      <c r="G2795" s="236"/>
      <c r="H2795"/>
      <c r="I2795" t="s">
        <v>107</v>
      </c>
      <c r="J2795" s="236"/>
      <c r="K2795"/>
      <c r="L2795"/>
      <c r="M2795"/>
      <c r="N2795"/>
      <c r="O2795"/>
      <c r="P2795"/>
      <c r="Q2795"/>
      <c r="U2795"/>
      <c r="V2795" t="s">
        <v>4337</v>
      </c>
      <c r="W2795" s="236"/>
      <c r="X2795"/>
      <c r="Y2795"/>
      <c r="Z2795"/>
      <c r="AA2795"/>
      <c r="AB2795"/>
      <c r="AC2795"/>
      <c r="AD2795"/>
      <c r="AE2795"/>
      <c r="AF2795"/>
      <c r="AG2795"/>
      <c r="AH2795" s="115" t="s">
        <v>4308</v>
      </c>
      <c r="AI2795" s="115" t="e">
        <f>VLOOKUP(A2795,'[2]دراسات قانونية'!$A$3:$E$600,1,0)</f>
        <v>#N/A</v>
      </c>
    </row>
    <row r="2796" spans="1:35" ht="18" hidden="1" x14ac:dyDescent="0.25">
      <c r="A2796" s="235">
        <v>326046</v>
      </c>
      <c r="B2796" s="235" t="s">
        <v>7142</v>
      </c>
      <c r="C2796" s="235" t="s">
        <v>689</v>
      </c>
      <c r="D2796" s="235" t="s">
        <v>1265</v>
      </c>
      <c r="E2796"/>
      <c r="F2796" s="126"/>
      <c r="G2796" s="236"/>
      <c r="H2796"/>
      <c r="I2796" t="s">
        <v>136</v>
      </c>
      <c r="J2796" s="236"/>
      <c r="K2796"/>
      <c r="L2796"/>
      <c r="M2796"/>
      <c r="N2796"/>
      <c r="O2796"/>
      <c r="P2796"/>
      <c r="Q2796"/>
      <c r="U2796"/>
      <c r="V2796" t="s">
        <v>4334</v>
      </c>
      <c r="W2796" s="236"/>
      <c r="X2796"/>
      <c r="Y2796"/>
      <c r="Z2796"/>
      <c r="AA2796"/>
      <c r="AB2796"/>
      <c r="AC2796"/>
      <c r="AD2796"/>
      <c r="AE2796"/>
      <c r="AF2796"/>
      <c r="AG2796"/>
      <c r="AH2796" s="115" t="s">
        <v>4308</v>
      </c>
    </row>
    <row r="2797" spans="1:35" hidden="1" x14ac:dyDescent="0.25">
      <c r="A2797">
        <v>326048</v>
      </c>
      <c r="B2797" t="s">
        <v>7143</v>
      </c>
      <c r="C2797" t="s">
        <v>343</v>
      </c>
      <c r="D2797" t="s">
        <v>7144</v>
      </c>
      <c r="E2797" t="s">
        <v>77</v>
      </c>
      <c r="F2797" s="126">
        <v>35400</v>
      </c>
      <c r="G2797" t="s">
        <v>37</v>
      </c>
      <c r="H2797" t="s">
        <v>16</v>
      </c>
      <c r="I2797" t="s">
        <v>129</v>
      </c>
      <c r="J2797"/>
      <c r="K2797"/>
      <c r="L2797"/>
      <c r="M2797"/>
      <c r="N2797"/>
      <c r="O2797"/>
      <c r="P2797"/>
      <c r="Q2797"/>
      <c r="U2797"/>
      <c r="V2797" t="s">
        <v>16623</v>
      </c>
      <c r="W2797"/>
      <c r="X2797"/>
      <c r="Y2797"/>
      <c r="Z2797"/>
      <c r="AA2797"/>
      <c r="AB2797" t="s">
        <v>4308</v>
      </c>
      <c r="AC2797" t="s">
        <v>4308</v>
      </c>
      <c r="AD2797" t="s">
        <v>4308</v>
      </c>
      <c r="AE2797" t="s">
        <v>4308</v>
      </c>
      <c r="AF2797" t="s">
        <v>4308</v>
      </c>
      <c r="AG2797" t="s">
        <v>4308</v>
      </c>
      <c r="AH2797" s="115" t="s">
        <v>4308</v>
      </c>
    </row>
    <row r="2798" spans="1:35" hidden="1" x14ac:dyDescent="0.25">
      <c r="A2798">
        <v>326052</v>
      </c>
      <c r="B2798" t="s">
        <v>7145</v>
      </c>
      <c r="C2798" t="s">
        <v>546</v>
      </c>
      <c r="D2798" t="s">
        <v>436</v>
      </c>
      <c r="E2798" t="s">
        <v>77</v>
      </c>
      <c r="F2798" s="126">
        <v>35378</v>
      </c>
      <c r="G2798" t="s">
        <v>18</v>
      </c>
      <c r="H2798" t="s">
        <v>16</v>
      </c>
      <c r="I2798" t="s">
        <v>136</v>
      </c>
      <c r="J2798" t="s">
        <v>1226</v>
      </c>
      <c r="K2798"/>
      <c r="L2798" t="s">
        <v>73</v>
      </c>
      <c r="M2798"/>
      <c r="N2798"/>
      <c r="O2798"/>
      <c r="P2798"/>
      <c r="Q2798"/>
      <c r="U2798"/>
      <c r="V2798" t="s">
        <v>4334</v>
      </c>
      <c r="W2798"/>
      <c r="X2798"/>
      <c r="Y2798"/>
      <c r="Z2798"/>
      <c r="AA2798"/>
      <c r="AB2798"/>
      <c r="AC2798"/>
      <c r="AD2798"/>
      <c r="AE2798"/>
      <c r="AF2798"/>
      <c r="AG2798" t="s">
        <v>4308</v>
      </c>
      <c r="AH2798" s="115" t="s">
        <v>4308</v>
      </c>
    </row>
    <row r="2799" spans="1:35" hidden="1" x14ac:dyDescent="0.25">
      <c r="A2799">
        <v>326057</v>
      </c>
      <c r="B2799" t="s">
        <v>7146</v>
      </c>
      <c r="C2799" t="s">
        <v>219</v>
      </c>
      <c r="D2799" t="s">
        <v>1294</v>
      </c>
      <c r="E2799"/>
      <c r="F2799" s="126"/>
      <c r="G2799"/>
      <c r="H2799"/>
      <c r="I2799" t="s">
        <v>136</v>
      </c>
      <c r="J2799"/>
      <c r="K2799"/>
      <c r="L2799"/>
      <c r="M2799"/>
      <c r="N2799"/>
      <c r="O2799"/>
      <c r="P2799"/>
      <c r="Q2799"/>
      <c r="U2799"/>
      <c r="V2799" t="s">
        <v>16623</v>
      </c>
      <c r="W2799"/>
      <c r="X2799"/>
      <c r="Y2799"/>
      <c r="Z2799"/>
      <c r="AA2799"/>
      <c r="AB2799"/>
      <c r="AC2799"/>
      <c r="AD2799"/>
      <c r="AE2799"/>
      <c r="AF2799"/>
      <c r="AG2799" t="s">
        <v>4308</v>
      </c>
      <c r="AH2799" s="115" t="s">
        <v>4308</v>
      </c>
    </row>
    <row r="2800" spans="1:35" hidden="1" x14ac:dyDescent="0.25">
      <c r="A2800" s="115">
        <v>326059</v>
      </c>
      <c r="B2800" s="115" t="s">
        <v>2155</v>
      </c>
      <c r="C2800" s="115" t="s">
        <v>229</v>
      </c>
      <c r="D2800" s="115" t="s">
        <v>830</v>
      </c>
      <c r="E2800" s="115" t="s">
        <v>77</v>
      </c>
      <c r="F2800" s="237">
        <v>28709</v>
      </c>
      <c r="G2800" s="115" t="s">
        <v>719</v>
      </c>
      <c r="H2800" s="115" t="s">
        <v>16</v>
      </c>
      <c r="I2800" t="s">
        <v>199</v>
      </c>
      <c r="J2800" s="115" t="s">
        <v>1226</v>
      </c>
      <c r="L2800" s="115" t="s">
        <v>37</v>
      </c>
      <c r="U2800"/>
      <c r="V2800">
        <v>0</v>
      </c>
    </row>
    <row r="2801" spans="1:35" hidden="1" x14ac:dyDescent="0.25">
      <c r="A2801">
        <v>326060</v>
      </c>
      <c r="B2801" t="s">
        <v>7147</v>
      </c>
      <c r="C2801" t="s">
        <v>7148</v>
      </c>
      <c r="D2801" t="s">
        <v>613</v>
      </c>
      <c r="E2801"/>
      <c r="F2801" s="126"/>
      <c r="G2801"/>
      <c r="H2801"/>
      <c r="I2801" t="s">
        <v>5306</v>
      </c>
      <c r="J2801"/>
      <c r="K2801"/>
      <c r="L2801"/>
      <c r="M2801"/>
      <c r="N2801"/>
      <c r="O2801"/>
      <c r="P2801"/>
      <c r="Q2801"/>
      <c r="U2801"/>
      <c r="V2801" t="s">
        <v>4334</v>
      </c>
      <c r="W2801"/>
      <c r="X2801"/>
      <c r="Y2801"/>
      <c r="Z2801"/>
      <c r="AA2801"/>
      <c r="AB2801"/>
      <c r="AC2801"/>
      <c r="AD2801"/>
      <c r="AE2801"/>
      <c r="AF2801"/>
      <c r="AG2801"/>
    </row>
    <row r="2802" spans="1:35" hidden="1" x14ac:dyDescent="0.25">
      <c r="A2802">
        <v>326068</v>
      </c>
      <c r="B2802" t="s">
        <v>7149</v>
      </c>
      <c r="C2802" t="s">
        <v>609</v>
      </c>
      <c r="D2802" t="s">
        <v>357</v>
      </c>
      <c r="E2802" t="s">
        <v>76</v>
      </c>
      <c r="F2802" s="126">
        <v>35301</v>
      </c>
      <c r="G2802" t="s">
        <v>18</v>
      </c>
      <c r="H2802" t="s">
        <v>16</v>
      </c>
      <c r="I2802" t="s">
        <v>136</v>
      </c>
      <c r="J2802" t="s">
        <v>15</v>
      </c>
      <c r="K2802"/>
      <c r="L2802" t="s">
        <v>73</v>
      </c>
      <c r="M2802"/>
      <c r="N2802"/>
      <c r="O2802"/>
      <c r="P2802"/>
      <c r="Q2802"/>
      <c r="U2802"/>
      <c r="V2802" t="s">
        <v>16623</v>
      </c>
      <c r="W2802"/>
      <c r="X2802"/>
      <c r="Y2802"/>
      <c r="Z2802"/>
      <c r="AA2802"/>
      <c r="AB2802"/>
      <c r="AC2802"/>
      <c r="AD2802"/>
      <c r="AE2802"/>
      <c r="AF2802" t="s">
        <v>4308</v>
      </c>
      <c r="AG2802" t="s">
        <v>4308</v>
      </c>
      <c r="AH2802" s="115" t="s">
        <v>4308</v>
      </c>
    </row>
    <row r="2803" spans="1:35" ht="18" hidden="1" x14ac:dyDescent="0.25">
      <c r="A2803" s="235">
        <v>326074</v>
      </c>
      <c r="B2803" s="235" t="s">
        <v>7150</v>
      </c>
      <c r="C2803" s="235" t="s">
        <v>596</v>
      </c>
      <c r="D2803" s="235" t="s">
        <v>5057</v>
      </c>
      <c r="E2803"/>
      <c r="F2803" s="126"/>
      <c r="G2803" s="236"/>
      <c r="H2803"/>
      <c r="I2803" t="s">
        <v>129</v>
      </c>
      <c r="J2803" s="236"/>
      <c r="K2803"/>
      <c r="L2803"/>
      <c r="M2803"/>
      <c r="N2803"/>
      <c r="O2803"/>
      <c r="P2803"/>
      <c r="Q2803"/>
      <c r="U2803"/>
      <c r="V2803" t="s">
        <v>4335</v>
      </c>
      <c r="W2803" s="236"/>
      <c r="X2803"/>
      <c r="Y2803"/>
      <c r="Z2803"/>
      <c r="AA2803"/>
      <c r="AB2803"/>
      <c r="AC2803"/>
      <c r="AD2803"/>
      <c r="AE2803"/>
      <c r="AF2803"/>
      <c r="AG2803"/>
      <c r="AH2803" s="115" t="s">
        <v>4308</v>
      </c>
    </row>
    <row r="2804" spans="1:35" hidden="1" x14ac:dyDescent="0.25">
      <c r="A2804" s="115">
        <v>326077</v>
      </c>
      <c r="B2804" s="115" t="s">
        <v>3529</v>
      </c>
      <c r="C2804" s="115" t="s">
        <v>264</v>
      </c>
      <c r="D2804" s="115" t="s">
        <v>230</v>
      </c>
      <c r="E2804" s="115" t="s">
        <v>76</v>
      </c>
      <c r="F2804" s="237">
        <v>34730</v>
      </c>
      <c r="G2804" s="115" t="s">
        <v>760</v>
      </c>
      <c r="H2804" s="115" t="s">
        <v>16</v>
      </c>
      <c r="I2804" t="s">
        <v>199</v>
      </c>
      <c r="J2804" s="115" t="s">
        <v>1226</v>
      </c>
      <c r="L2804" s="115" t="s">
        <v>67</v>
      </c>
      <c r="U2804"/>
      <c r="V2804" t="s">
        <v>16623</v>
      </c>
    </row>
    <row r="2805" spans="1:35" ht="18" x14ac:dyDescent="0.25">
      <c r="A2805" s="235">
        <v>326078</v>
      </c>
      <c r="B2805" s="235" t="s">
        <v>7151</v>
      </c>
      <c r="C2805" s="235" t="s">
        <v>4776</v>
      </c>
      <c r="D2805" s="235" t="s">
        <v>220</v>
      </c>
      <c r="E2805"/>
      <c r="F2805" s="126"/>
      <c r="G2805" s="236"/>
      <c r="H2805"/>
      <c r="I2805" t="s">
        <v>107</v>
      </c>
      <c r="J2805" s="236"/>
      <c r="K2805"/>
      <c r="L2805"/>
      <c r="M2805"/>
      <c r="N2805"/>
      <c r="O2805"/>
      <c r="P2805"/>
      <c r="Q2805"/>
      <c r="U2805"/>
      <c r="V2805" t="s">
        <v>4335</v>
      </c>
      <c r="W2805" s="236"/>
      <c r="X2805"/>
      <c r="Y2805"/>
      <c r="Z2805"/>
      <c r="AA2805"/>
      <c r="AB2805"/>
      <c r="AC2805"/>
      <c r="AD2805"/>
      <c r="AE2805"/>
      <c r="AF2805"/>
      <c r="AG2805"/>
      <c r="AH2805" s="115" t="s">
        <v>4308</v>
      </c>
      <c r="AI2805" s="115" t="e">
        <f>VLOOKUP(A2805,'[2]دراسات قانونية'!$A$3:$E$600,1,0)</f>
        <v>#N/A</v>
      </c>
    </row>
    <row r="2806" spans="1:35" ht="18" hidden="1" x14ac:dyDescent="0.25">
      <c r="A2806" s="235">
        <v>326080</v>
      </c>
      <c r="B2806" s="235" t="s">
        <v>7152</v>
      </c>
      <c r="C2806" s="235" t="s">
        <v>227</v>
      </c>
      <c r="D2806" s="235" t="s">
        <v>4900</v>
      </c>
      <c r="E2806"/>
      <c r="F2806" s="126"/>
      <c r="G2806" s="236"/>
      <c r="H2806"/>
      <c r="I2806" t="s">
        <v>129</v>
      </c>
      <c r="J2806" s="236"/>
      <c r="K2806"/>
      <c r="L2806"/>
      <c r="M2806"/>
      <c r="N2806"/>
      <c r="O2806"/>
      <c r="P2806"/>
      <c r="Q2806"/>
      <c r="U2806"/>
      <c r="V2806" t="s">
        <v>4334</v>
      </c>
      <c r="W2806" s="236"/>
      <c r="X2806"/>
      <c r="Y2806"/>
      <c r="Z2806"/>
      <c r="AA2806"/>
      <c r="AB2806"/>
      <c r="AC2806"/>
      <c r="AD2806"/>
      <c r="AE2806"/>
      <c r="AF2806"/>
      <c r="AG2806"/>
      <c r="AH2806" s="115" t="s">
        <v>4308</v>
      </c>
    </row>
    <row r="2807" spans="1:35" hidden="1" x14ac:dyDescent="0.25">
      <c r="A2807">
        <v>326082</v>
      </c>
      <c r="B2807" t="s">
        <v>7153</v>
      </c>
      <c r="C2807" t="s">
        <v>417</v>
      </c>
      <c r="D2807" t="s">
        <v>843</v>
      </c>
      <c r="E2807"/>
      <c r="F2807" s="126"/>
      <c r="G2807"/>
      <c r="H2807"/>
      <c r="I2807" t="s">
        <v>129</v>
      </c>
      <c r="J2807"/>
      <c r="K2807"/>
      <c r="L2807"/>
      <c r="M2807"/>
      <c r="N2807"/>
      <c r="O2807"/>
      <c r="P2807"/>
      <c r="Q2807"/>
      <c r="U2807"/>
      <c r="V2807" t="s">
        <v>4335</v>
      </c>
      <c r="W2807"/>
      <c r="X2807"/>
      <c r="Y2807"/>
      <c r="Z2807"/>
      <c r="AA2807"/>
      <c r="AB2807"/>
      <c r="AC2807"/>
      <c r="AD2807"/>
      <c r="AE2807"/>
      <c r="AF2807"/>
      <c r="AG2807"/>
      <c r="AH2807" s="115" t="s">
        <v>4308</v>
      </c>
    </row>
    <row r="2808" spans="1:35" hidden="1" x14ac:dyDescent="0.25">
      <c r="A2808">
        <v>326083</v>
      </c>
      <c r="B2808" t="s">
        <v>7154</v>
      </c>
      <c r="C2808" t="s">
        <v>503</v>
      </c>
      <c r="D2808" t="s">
        <v>330</v>
      </c>
      <c r="E2808"/>
      <c r="F2808" s="126"/>
      <c r="G2808"/>
      <c r="H2808"/>
      <c r="I2808" t="s">
        <v>129</v>
      </c>
      <c r="J2808"/>
      <c r="K2808"/>
      <c r="L2808"/>
      <c r="M2808"/>
      <c r="N2808"/>
      <c r="O2808"/>
      <c r="P2808"/>
      <c r="Q2808"/>
      <c r="U2808"/>
      <c r="V2808" t="s">
        <v>4335</v>
      </c>
      <c r="W2808"/>
      <c r="X2808"/>
      <c r="Y2808"/>
      <c r="Z2808"/>
      <c r="AA2808"/>
      <c r="AB2808"/>
      <c r="AC2808"/>
      <c r="AD2808"/>
      <c r="AE2808"/>
      <c r="AF2808"/>
      <c r="AG2808"/>
      <c r="AH2808" s="115" t="s">
        <v>4308</v>
      </c>
    </row>
    <row r="2809" spans="1:35" hidden="1" x14ac:dyDescent="0.25">
      <c r="A2809" s="115">
        <v>326086</v>
      </c>
      <c r="B2809" s="115" t="s">
        <v>1382</v>
      </c>
      <c r="C2809" s="115" t="s">
        <v>335</v>
      </c>
      <c r="D2809" s="115" t="s">
        <v>237</v>
      </c>
      <c r="E2809" s="115" t="s">
        <v>77</v>
      </c>
      <c r="F2809" s="237">
        <v>34928</v>
      </c>
      <c r="G2809" s="115" t="s">
        <v>18</v>
      </c>
      <c r="H2809" s="115" t="s">
        <v>16</v>
      </c>
      <c r="I2809" t="s">
        <v>199</v>
      </c>
      <c r="J2809" s="115" t="s">
        <v>1226</v>
      </c>
      <c r="L2809" s="115" t="s">
        <v>18</v>
      </c>
      <c r="U2809"/>
      <c r="V2809" t="s">
        <v>4334</v>
      </c>
    </row>
    <row r="2810" spans="1:35" ht="18" hidden="1" x14ac:dyDescent="0.25">
      <c r="A2810" s="235">
        <v>326095</v>
      </c>
      <c r="B2810" s="235" t="s">
        <v>7155</v>
      </c>
      <c r="C2810" s="235" t="s">
        <v>690</v>
      </c>
      <c r="D2810" s="235" t="s">
        <v>1242</v>
      </c>
      <c r="E2810"/>
      <c r="F2810" s="126"/>
      <c r="G2810" s="236"/>
      <c r="H2810"/>
      <c r="I2810" t="s">
        <v>136</v>
      </c>
      <c r="J2810" s="236"/>
      <c r="K2810"/>
      <c r="L2810"/>
      <c r="M2810"/>
      <c r="N2810"/>
      <c r="O2810"/>
      <c r="P2810"/>
      <c r="Q2810"/>
      <c r="U2810"/>
      <c r="V2810" t="s">
        <v>4335</v>
      </c>
      <c r="W2810" s="236"/>
      <c r="X2810"/>
      <c r="Y2810"/>
      <c r="Z2810"/>
      <c r="AA2810"/>
      <c r="AB2810"/>
      <c r="AC2810"/>
      <c r="AD2810"/>
      <c r="AE2810"/>
      <c r="AF2810"/>
      <c r="AG2810"/>
      <c r="AH2810" s="115" t="s">
        <v>4308</v>
      </c>
    </row>
    <row r="2811" spans="1:35" ht="18" hidden="1" x14ac:dyDescent="0.25">
      <c r="A2811" s="235">
        <v>326103</v>
      </c>
      <c r="B2811" s="235" t="s">
        <v>7156</v>
      </c>
      <c r="C2811" s="235" t="s">
        <v>475</v>
      </c>
      <c r="D2811" s="235" t="s">
        <v>448</v>
      </c>
      <c r="E2811"/>
      <c r="F2811" s="126"/>
      <c r="G2811" s="236"/>
      <c r="H2811"/>
      <c r="I2811" t="s">
        <v>129</v>
      </c>
      <c r="J2811" s="236"/>
      <c r="K2811"/>
      <c r="L2811"/>
      <c r="M2811"/>
      <c r="N2811"/>
      <c r="O2811"/>
      <c r="P2811"/>
      <c r="Q2811"/>
      <c r="U2811"/>
      <c r="V2811" t="s">
        <v>4334</v>
      </c>
      <c r="W2811" s="236"/>
      <c r="X2811"/>
      <c r="Y2811"/>
      <c r="Z2811"/>
      <c r="AA2811"/>
      <c r="AB2811"/>
      <c r="AC2811"/>
      <c r="AD2811"/>
      <c r="AE2811"/>
      <c r="AF2811"/>
      <c r="AG2811"/>
      <c r="AH2811" s="115" t="s">
        <v>4308</v>
      </c>
    </row>
    <row r="2812" spans="1:35" ht="18" x14ac:dyDescent="0.25">
      <c r="A2812" s="235">
        <v>326111</v>
      </c>
      <c r="B2812" s="235" t="s">
        <v>7157</v>
      </c>
      <c r="C2812" s="235" t="s">
        <v>520</v>
      </c>
      <c r="D2812" s="235" t="s">
        <v>1242</v>
      </c>
      <c r="E2812"/>
      <c r="F2812" s="126"/>
      <c r="G2812" s="236"/>
      <c r="H2812"/>
      <c r="I2812" t="s">
        <v>107</v>
      </c>
      <c r="J2812" s="236"/>
      <c r="K2812"/>
      <c r="L2812"/>
      <c r="M2812"/>
      <c r="N2812"/>
      <c r="O2812"/>
      <c r="P2812"/>
      <c r="Q2812"/>
      <c r="U2812"/>
      <c r="V2812">
        <v>0</v>
      </c>
      <c r="W2812" s="236"/>
      <c r="X2812"/>
      <c r="Y2812"/>
      <c r="Z2812"/>
      <c r="AA2812"/>
      <c r="AB2812"/>
      <c r="AC2812"/>
      <c r="AD2812"/>
      <c r="AE2812"/>
      <c r="AF2812"/>
      <c r="AG2812"/>
      <c r="AH2812" s="115" t="s">
        <v>4308</v>
      </c>
      <c r="AI2812" s="115" t="e">
        <f>VLOOKUP(A2812,'[2]دراسات قانونية'!$A$3:$E$600,1,0)</f>
        <v>#N/A</v>
      </c>
    </row>
    <row r="2813" spans="1:35" hidden="1" x14ac:dyDescent="0.25">
      <c r="A2813">
        <v>326112</v>
      </c>
      <c r="B2813" t="s">
        <v>7158</v>
      </c>
      <c r="C2813" t="s">
        <v>778</v>
      </c>
      <c r="D2813" t="s">
        <v>220</v>
      </c>
      <c r="E2813" t="s">
        <v>76</v>
      </c>
      <c r="F2813" s="126">
        <v>33139</v>
      </c>
      <c r="G2813" t="s">
        <v>18</v>
      </c>
      <c r="H2813" t="s">
        <v>16</v>
      </c>
      <c r="I2813" t="s">
        <v>136</v>
      </c>
      <c r="J2813" t="s">
        <v>1226</v>
      </c>
      <c r="K2813"/>
      <c r="L2813" t="s">
        <v>30</v>
      </c>
      <c r="M2813"/>
      <c r="N2813"/>
      <c r="O2813"/>
      <c r="P2813"/>
      <c r="Q2813"/>
      <c r="U2813"/>
      <c r="V2813" t="s">
        <v>4424</v>
      </c>
      <c r="W2813"/>
      <c r="X2813"/>
      <c r="Y2813"/>
      <c r="Z2813"/>
      <c r="AA2813"/>
      <c r="AB2813"/>
      <c r="AC2813"/>
      <c r="AD2813"/>
      <c r="AE2813"/>
      <c r="AF2813"/>
      <c r="AG2813"/>
    </row>
    <row r="2814" spans="1:35" hidden="1" x14ac:dyDescent="0.25">
      <c r="A2814" s="115">
        <v>326115</v>
      </c>
      <c r="B2814" s="115" t="s">
        <v>1795</v>
      </c>
      <c r="C2814" s="115" t="s">
        <v>680</v>
      </c>
      <c r="D2814" s="115" t="s">
        <v>1670</v>
      </c>
      <c r="E2814" s="115" t="s">
        <v>77</v>
      </c>
      <c r="F2814" s="237">
        <v>21687</v>
      </c>
      <c r="G2814" s="115" t="s">
        <v>18</v>
      </c>
      <c r="H2814" s="115" t="s">
        <v>16</v>
      </c>
      <c r="I2814" t="s">
        <v>199</v>
      </c>
      <c r="J2814" s="115" t="s">
        <v>1226</v>
      </c>
      <c r="L2814" s="115" t="s">
        <v>18</v>
      </c>
      <c r="U2814"/>
      <c r="V2814" t="s">
        <v>4336</v>
      </c>
    </row>
    <row r="2815" spans="1:35" hidden="1" x14ac:dyDescent="0.25">
      <c r="A2815" s="115">
        <v>326117</v>
      </c>
      <c r="B2815" s="115" t="s">
        <v>3530</v>
      </c>
      <c r="C2815" s="115" t="s">
        <v>279</v>
      </c>
      <c r="D2815" s="115" t="s">
        <v>235</v>
      </c>
      <c r="E2815" s="115" t="s">
        <v>76</v>
      </c>
      <c r="F2815" s="237">
        <v>32401</v>
      </c>
      <c r="G2815" s="115" t="s">
        <v>18</v>
      </c>
      <c r="H2815" s="115" t="s">
        <v>16</v>
      </c>
      <c r="I2815" t="s">
        <v>199</v>
      </c>
      <c r="U2815"/>
      <c r="V2815">
        <v>0</v>
      </c>
    </row>
    <row r="2816" spans="1:35" ht="18" hidden="1" x14ac:dyDescent="0.25">
      <c r="A2816" s="235">
        <v>326121</v>
      </c>
      <c r="B2816" s="235" t="s">
        <v>7159</v>
      </c>
      <c r="C2816" s="235" t="s">
        <v>389</v>
      </c>
      <c r="D2816" s="235" t="s">
        <v>265</v>
      </c>
      <c r="E2816"/>
      <c r="F2816" s="126"/>
      <c r="G2816" s="236"/>
      <c r="H2816"/>
      <c r="I2816" t="s">
        <v>129</v>
      </c>
      <c r="J2816" s="236"/>
      <c r="K2816"/>
      <c r="L2816"/>
      <c r="M2816"/>
      <c r="N2816"/>
      <c r="O2816"/>
      <c r="P2816"/>
      <c r="Q2816"/>
      <c r="U2816"/>
      <c r="V2816" t="s">
        <v>4335</v>
      </c>
      <c r="W2816" s="236"/>
      <c r="X2816"/>
      <c r="Y2816"/>
      <c r="Z2816"/>
      <c r="AA2816"/>
      <c r="AB2816"/>
      <c r="AC2816"/>
      <c r="AD2816"/>
      <c r="AE2816"/>
      <c r="AF2816"/>
      <c r="AG2816"/>
      <c r="AH2816" s="115" t="s">
        <v>4308</v>
      </c>
    </row>
    <row r="2817" spans="1:35" hidden="1" x14ac:dyDescent="0.25">
      <c r="A2817">
        <v>326122</v>
      </c>
      <c r="B2817" t="s">
        <v>7160</v>
      </c>
      <c r="C2817" t="s">
        <v>1242</v>
      </c>
      <c r="D2817" t="s">
        <v>1242</v>
      </c>
      <c r="E2817" t="s">
        <v>76</v>
      </c>
      <c r="F2817" s="126"/>
      <c r="G2817"/>
      <c r="H2817" t="s">
        <v>16</v>
      </c>
      <c r="I2817" t="s">
        <v>129</v>
      </c>
      <c r="J2817"/>
      <c r="K2817"/>
      <c r="L2817"/>
      <c r="M2817"/>
      <c r="N2817"/>
      <c r="O2817"/>
      <c r="P2817"/>
      <c r="Q2817"/>
      <c r="U2817"/>
      <c r="V2817" t="s">
        <v>4424</v>
      </c>
      <c r="W2817"/>
      <c r="X2817"/>
      <c r="Y2817"/>
      <c r="Z2817"/>
      <c r="AA2817"/>
      <c r="AB2817" t="s">
        <v>4308</v>
      </c>
      <c r="AC2817" t="s">
        <v>4308</v>
      </c>
      <c r="AD2817" t="s">
        <v>4308</v>
      </c>
      <c r="AE2817" t="s">
        <v>4308</v>
      </c>
      <c r="AF2817" t="s">
        <v>4308</v>
      </c>
      <c r="AG2817" t="s">
        <v>4308</v>
      </c>
      <c r="AH2817" s="115" t="s">
        <v>4308</v>
      </c>
    </row>
    <row r="2818" spans="1:35" ht="18" hidden="1" x14ac:dyDescent="0.25">
      <c r="A2818" s="235">
        <v>326124</v>
      </c>
      <c r="B2818" s="235" t="s">
        <v>7161</v>
      </c>
      <c r="C2818" s="235" t="s">
        <v>7162</v>
      </c>
      <c r="D2818" s="235" t="s">
        <v>599</v>
      </c>
      <c r="E2818"/>
      <c r="F2818" s="126"/>
      <c r="G2818" s="236"/>
      <c r="H2818"/>
      <c r="I2818" t="s">
        <v>129</v>
      </c>
      <c r="J2818" s="236"/>
      <c r="K2818"/>
      <c r="L2818"/>
      <c r="M2818"/>
      <c r="N2818"/>
      <c r="O2818"/>
      <c r="P2818"/>
      <c r="Q2818"/>
      <c r="U2818"/>
      <c r="V2818" t="s">
        <v>4334</v>
      </c>
      <c r="W2818" s="236"/>
      <c r="X2818"/>
      <c r="Y2818"/>
      <c r="Z2818"/>
      <c r="AA2818"/>
      <c r="AB2818"/>
      <c r="AC2818"/>
      <c r="AD2818"/>
      <c r="AE2818"/>
      <c r="AF2818"/>
      <c r="AG2818"/>
      <c r="AH2818" s="115" t="s">
        <v>4308</v>
      </c>
    </row>
    <row r="2819" spans="1:35" hidden="1" x14ac:dyDescent="0.25">
      <c r="A2819" s="115">
        <v>326126</v>
      </c>
      <c r="B2819" s="115" t="s">
        <v>3531</v>
      </c>
      <c r="C2819" s="115" t="s">
        <v>680</v>
      </c>
      <c r="D2819" s="115" t="s">
        <v>385</v>
      </c>
      <c r="E2819" s="115" t="s">
        <v>77</v>
      </c>
      <c r="F2819" s="237">
        <v>31754</v>
      </c>
      <c r="G2819" s="115" t="s">
        <v>30</v>
      </c>
      <c r="H2819" s="115" t="s">
        <v>16</v>
      </c>
      <c r="I2819" t="s">
        <v>199</v>
      </c>
      <c r="J2819" s="115" t="s">
        <v>1226</v>
      </c>
      <c r="L2819" s="115" t="s">
        <v>73</v>
      </c>
      <c r="U2819"/>
      <c r="V2819" t="s">
        <v>4414</v>
      </c>
      <c r="AH2819" s="115" t="s">
        <v>4308</v>
      </c>
    </row>
    <row r="2820" spans="1:35" ht="18" hidden="1" x14ac:dyDescent="0.25">
      <c r="A2820" s="235">
        <v>326127</v>
      </c>
      <c r="B2820" s="235" t="s">
        <v>7163</v>
      </c>
      <c r="C2820" s="235" t="s">
        <v>6158</v>
      </c>
      <c r="D2820" s="235" t="s">
        <v>230</v>
      </c>
      <c r="E2820"/>
      <c r="F2820" s="126"/>
      <c r="G2820" s="236"/>
      <c r="H2820"/>
      <c r="I2820" t="s">
        <v>129</v>
      </c>
      <c r="J2820" s="236"/>
      <c r="K2820"/>
      <c r="L2820"/>
      <c r="M2820"/>
      <c r="N2820"/>
      <c r="O2820"/>
      <c r="P2820"/>
      <c r="Q2820"/>
      <c r="U2820"/>
      <c r="V2820" t="s">
        <v>4334</v>
      </c>
      <c r="W2820" s="236"/>
      <c r="X2820"/>
      <c r="Y2820"/>
      <c r="Z2820"/>
      <c r="AA2820"/>
      <c r="AB2820"/>
      <c r="AC2820"/>
      <c r="AD2820"/>
      <c r="AE2820"/>
      <c r="AF2820"/>
      <c r="AG2820"/>
      <c r="AH2820" s="115" t="s">
        <v>4308</v>
      </c>
    </row>
    <row r="2821" spans="1:35" hidden="1" x14ac:dyDescent="0.25">
      <c r="A2821">
        <v>326128</v>
      </c>
      <c r="B2821" t="s">
        <v>7164</v>
      </c>
      <c r="C2821" t="s">
        <v>502</v>
      </c>
      <c r="D2821" t="s">
        <v>230</v>
      </c>
      <c r="E2821" t="s">
        <v>77</v>
      </c>
      <c r="F2821" s="126">
        <v>34901</v>
      </c>
      <c r="G2821" t="s">
        <v>18</v>
      </c>
      <c r="H2821" t="s">
        <v>16</v>
      </c>
      <c r="I2821" t="s">
        <v>136</v>
      </c>
      <c r="J2821" t="s">
        <v>1226</v>
      </c>
      <c r="K2821"/>
      <c r="L2821" t="s">
        <v>18</v>
      </c>
      <c r="M2821"/>
      <c r="N2821"/>
      <c r="O2821"/>
      <c r="P2821"/>
      <c r="Q2821"/>
      <c r="U2821"/>
      <c r="V2821" t="s">
        <v>16623</v>
      </c>
      <c r="W2821"/>
      <c r="X2821"/>
      <c r="Y2821"/>
      <c r="Z2821"/>
      <c r="AA2821"/>
      <c r="AB2821"/>
      <c r="AC2821"/>
      <c r="AD2821"/>
      <c r="AE2821"/>
      <c r="AF2821"/>
      <c r="AG2821"/>
    </row>
    <row r="2822" spans="1:35" ht="18" hidden="1" x14ac:dyDescent="0.25">
      <c r="A2822" s="235">
        <v>326130</v>
      </c>
      <c r="B2822" s="235" t="s">
        <v>7165</v>
      </c>
      <c r="C2822" s="235" t="s">
        <v>1015</v>
      </c>
      <c r="D2822" s="235" t="s">
        <v>290</v>
      </c>
      <c r="E2822"/>
      <c r="F2822" s="126"/>
      <c r="G2822" s="236"/>
      <c r="H2822"/>
      <c r="I2822" t="s">
        <v>129</v>
      </c>
      <c r="J2822" s="236"/>
      <c r="K2822"/>
      <c r="L2822"/>
      <c r="M2822"/>
      <c r="N2822"/>
      <c r="O2822"/>
      <c r="P2822"/>
      <c r="Q2822"/>
      <c r="U2822"/>
      <c r="V2822" t="s">
        <v>4335</v>
      </c>
      <c r="W2822" s="236"/>
      <c r="X2822"/>
      <c r="Y2822"/>
      <c r="Z2822"/>
      <c r="AA2822"/>
      <c r="AB2822"/>
      <c r="AC2822"/>
      <c r="AD2822"/>
      <c r="AE2822"/>
      <c r="AF2822"/>
      <c r="AG2822"/>
      <c r="AH2822" s="115" t="s">
        <v>4308</v>
      </c>
    </row>
    <row r="2823" spans="1:35" hidden="1" x14ac:dyDescent="0.25">
      <c r="A2823">
        <v>326131</v>
      </c>
      <c r="B2823" t="s">
        <v>7166</v>
      </c>
      <c r="C2823" t="s">
        <v>1063</v>
      </c>
      <c r="D2823" t="s">
        <v>450</v>
      </c>
      <c r="E2823" t="s">
        <v>77</v>
      </c>
      <c r="F2823" s="126">
        <v>35796</v>
      </c>
      <c r="G2823" t="s">
        <v>18</v>
      </c>
      <c r="H2823" t="s">
        <v>16</v>
      </c>
      <c r="I2823" t="s">
        <v>136</v>
      </c>
      <c r="J2823" t="s">
        <v>1226</v>
      </c>
      <c r="K2823"/>
      <c r="L2823" t="s">
        <v>30</v>
      </c>
      <c r="M2823"/>
      <c r="N2823"/>
      <c r="O2823"/>
      <c r="P2823"/>
      <c r="Q2823"/>
      <c r="U2823"/>
      <c r="V2823" t="s">
        <v>4334</v>
      </c>
      <c r="W2823"/>
      <c r="X2823"/>
      <c r="Y2823"/>
      <c r="Z2823"/>
      <c r="AA2823"/>
      <c r="AB2823"/>
      <c r="AC2823"/>
      <c r="AD2823"/>
      <c r="AE2823"/>
      <c r="AF2823"/>
      <c r="AG2823"/>
      <c r="AH2823" s="115" t="s">
        <v>4308</v>
      </c>
    </row>
    <row r="2824" spans="1:35" hidden="1" x14ac:dyDescent="0.25">
      <c r="A2824">
        <v>326133</v>
      </c>
      <c r="B2824" t="s">
        <v>7167</v>
      </c>
      <c r="C2824" t="s">
        <v>689</v>
      </c>
      <c r="D2824" t="s">
        <v>365</v>
      </c>
      <c r="E2824" t="s">
        <v>77</v>
      </c>
      <c r="F2824" s="126">
        <v>35522</v>
      </c>
      <c r="G2824" t="s">
        <v>18</v>
      </c>
      <c r="H2824" t="s">
        <v>16</v>
      </c>
      <c r="I2824" t="s">
        <v>136</v>
      </c>
      <c r="J2824" t="s">
        <v>1226</v>
      </c>
      <c r="K2824"/>
      <c r="L2824" t="s">
        <v>18</v>
      </c>
      <c r="M2824"/>
      <c r="N2824"/>
      <c r="O2824"/>
      <c r="P2824"/>
      <c r="Q2824"/>
      <c r="U2824"/>
      <c r="V2824">
        <v>0</v>
      </c>
      <c r="W2824"/>
      <c r="X2824"/>
      <c r="Y2824"/>
      <c r="Z2824"/>
      <c r="AA2824"/>
      <c r="AB2824"/>
      <c r="AC2824"/>
      <c r="AD2824"/>
      <c r="AE2824"/>
      <c r="AF2824"/>
      <c r="AG2824"/>
    </row>
    <row r="2825" spans="1:35" hidden="1" x14ac:dyDescent="0.25">
      <c r="A2825">
        <v>326134</v>
      </c>
      <c r="B2825" t="s">
        <v>7168</v>
      </c>
      <c r="C2825" t="s">
        <v>687</v>
      </c>
      <c r="D2825" t="s">
        <v>1242</v>
      </c>
      <c r="E2825" t="s">
        <v>76</v>
      </c>
      <c r="F2825" s="126"/>
      <c r="G2825"/>
      <c r="H2825" t="s">
        <v>16</v>
      </c>
      <c r="I2825" t="s">
        <v>136</v>
      </c>
      <c r="J2825"/>
      <c r="K2825"/>
      <c r="L2825"/>
      <c r="M2825"/>
      <c r="N2825"/>
      <c r="O2825"/>
      <c r="P2825"/>
      <c r="Q2825"/>
      <c r="U2825"/>
      <c r="V2825" t="s">
        <v>4414</v>
      </c>
      <c r="W2825"/>
      <c r="X2825"/>
      <c r="Y2825"/>
      <c r="Z2825"/>
      <c r="AA2825"/>
      <c r="AB2825" t="s">
        <v>4308</v>
      </c>
      <c r="AC2825" t="s">
        <v>4308</v>
      </c>
      <c r="AD2825" t="s">
        <v>4308</v>
      </c>
      <c r="AE2825" t="s">
        <v>4308</v>
      </c>
      <c r="AF2825" t="s">
        <v>4308</v>
      </c>
      <c r="AG2825" t="s">
        <v>4308</v>
      </c>
      <c r="AH2825" s="115" t="s">
        <v>4308</v>
      </c>
    </row>
    <row r="2826" spans="1:35" hidden="1" x14ac:dyDescent="0.25">
      <c r="A2826">
        <v>326135</v>
      </c>
      <c r="B2826" t="s">
        <v>7169</v>
      </c>
      <c r="C2826" t="s">
        <v>244</v>
      </c>
      <c r="D2826" t="s">
        <v>405</v>
      </c>
      <c r="E2826" t="s">
        <v>77</v>
      </c>
      <c r="F2826" s="126">
        <v>27348</v>
      </c>
      <c r="G2826" t="s">
        <v>449</v>
      </c>
      <c r="H2826" t="s">
        <v>16</v>
      </c>
      <c r="I2826" t="s">
        <v>129</v>
      </c>
      <c r="J2826"/>
      <c r="K2826"/>
      <c r="L2826"/>
      <c r="M2826"/>
      <c r="N2826"/>
      <c r="O2826"/>
      <c r="P2826"/>
      <c r="Q2826"/>
      <c r="U2826"/>
      <c r="V2826" t="s">
        <v>4336</v>
      </c>
      <c r="W2826"/>
      <c r="X2826"/>
      <c r="Y2826"/>
      <c r="Z2826"/>
      <c r="AA2826"/>
      <c r="AB2826"/>
      <c r="AC2826" t="s">
        <v>4308</v>
      </c>
      <c r="AD2826" t="s">
        <v>4308</v>
      </c>
      <c r="AE2826" t="s">
        <v>4308</v>
      </c>
      <c r="AF2826" t="s">
        <v>4308</v>
      </c>
      <c r="AG2826" t="s">
        <v>4308</v>
      </c>
      <c r="AH2826" s="115" t="s">
        <v>4308</v>
      </c>
    </row>
    <row r="2827" spans="1:35" hidden="1" x14ac:dyDescent="0.25">
      <c r="A2827">
        <v>326136</v>
      </c>
      <c r="B2827" t="s">
        <v>7170</v>
      </c>
      <c r="C2827" t="s">
        <v>339</v>
      </c>
      <c r="D2827" t="s">
        <v>210</v>
      </c>
      <c r="E2827" t="s">
        <v>77</v>
      </c>
      <c r="F2827" s="126">
        <v>34618</v>
      </c>
      <c r="G2827" t="s">
        <v>18</v>
      </c>
      <c r="H2827" t="s">
        <v>16</v>
      </c>
      <c r="I2827" t="s">
        <v>136</v>
      </c>
      <c r="J2827" t="s">
        <v>1226</v>
      </c>
      <c r="K2827"/>
      <c r="L2827" t="s">
        <v>30</v>
      </c>
      <c r="M2827"/>
      <c r="N2827"/>
      <c r="O2827"/>
      <c r="P2827"/>
      <c r="Q2827"/>
      <c r="U2827"/>
      <c r="V2827" t="s">
        <v>4334</v>
      </c>
      <c r="W2827"/>
      <c r="X2827"/>
      <c r="Y2827"/>
      <c r="Z2827"/>
      <c r="AA2827"/>
      <c r="AB2827"/>
      <c r="AC2827"/>
      <c r="AD2827"/>
      <c r="AE2827" t="s">
        <v>4308</v>
      </c>
      <c r="AF2827" t="s">
        <v>4308</v>
      </c>
      <c r="AG2827" t="s">
        <v>4308</v>
      </c>
      <c r="AH2827" s="115" t="s">
        <v>4308</v>
      </c>
    </row>
    <row r="2828" spans="1:35" hidden="1" x14ac:dyDescent="0.25">
      <c r="A2828" s="115">
        <v>326138</v>
      </c>
      <c r="B2828" s="115" t="s">
        <v>3532</v>
      </c>
      <c r="C2828" s="115" t="s">
        <v>324</v>
      </c>
      <c r="D2828" s="115" t="s">
        <v>1448</v>
      </c>
      <c r="E2828" s="115" t="s">
        <v>76</v>
      </c>
      <c r="F2828" s="237">
        <v>28950</v>
      </c>
      <c r="G2828" s="115" t="s">
        <v>1457</v>
      </c>
      <c r="H2828" s="115" t="s">
        <v>16</v>
      </c>
      <c r="I2828" t="s">
        <v>199</v>
      </c>
      <c r="J2828" s="115" t="s">
        <v>1226</v>
      </c>
      <c r="L2828" s="115" t="s">
        <v>40</v>
      </c>
      <c r="U2828"/>
      <c r="V2828">
        <v>0</v>
      </c>
    </row>
    <row r="2829" spans="1:35" x14ac:dyDescent="0.25">
      <c r="A2829" s="115">
        <v>326140</v>
      </c>
      <c r="B2829" s="115" t="s">
        <v>7171</v>
      </c>
      <c r="C2829" s="115" t="s">
        <v>579</v>
      </c>
      <c r="D2829" s="115" t="s">
        <v>468</v>
      </c>
      <c r="E2829" s="115" t="s">
        <v>77</v>
      </c>
      <c r="F2829" s="237"/>
      <c r="H2829" s="115" t="s">
        <v>16</v>
      </c>
      <c r="I2829" t="s">
        <v>107</v>
      </c>
      <c r="U2829"/>
      <c r="V2829" t="s">
        <v>4334</v>
      </c>
      <c r="AD2829" s="115" t="s">
        <v>4308</v>
      </c>
      <c r="AE2829" s="115" t="s">
        <v>4308</v>
      </c>
      <c r="AF2829" s="115" t="s">
        <v>4308</v>
      </c>
      <c r="AG2829" s="115" t="s">
        <v>4308</v>
      </c>
      <c r="AH2829" s="115" t="s">
        <v>4308</v>
      </c>
      <c r="AI2829" s="115" t="e">
        <f>VLOOKUP(A2829,'[2]دراسات قانونية'!$A$3:$E$600,1,0)</f>
        <v>#N/A</v>
      </c>
    </row>
    <row r="2830" spans="1:35" hidden="1" x14ac:dyDescent="0.25">
      <c r="A2830">
        <v>326141</v>
      </c>
      <c r="B2830" t="s">
        <v>7172</v>
      </c>
      <c r="C2830" t="s">
        <v>227</v>
      </c>
      <c r="D2830" t="s">
        <v>373</v>
      </c>
      <c r="E2830" t="s">
        <v>76</v>
      </c>
      <c r="F2830" s="126">
        <v>35796</v>
      </c>
      <c r="G2830" t="s">
        <v>18</v>
      </c>
      <c r="H2830" t="s">
        <v>16</v>
      </c>
      <c r="I2830" t="s">
        <v>129</v>
      </c>
      <c r="J2830" t="s">
        <v>1226</v>
      </c>
      <c r="K2830"/>
      <c r="L2830" t="s">
        <v>30</v>
      </c>
      <c r="M2830"/>
      <c r="N2830"/>
      <c r="O2830"/>
      <c r="P2830"/>
      <c r="Q2830"/>
      <c r="U2830"/>
      <c r="V2830" t="s">
        <v>16603</v>
      </c>
      <c r="W2830"/>
      <c r="X2830"/>
      <c r="Y2830"/>
      <c r="Z2830"/>
      <c r="AA2830"/>
      <c r="AB2830"/>
      <c r="AC2830"/>
      <c r="AD2830"/>
      <c r="AE2830" t="s">
        <v>4308</v>
      </c>
      <c r="AF2830" t="s">
        <v>4308</v>
      </c>
      <c r="AG2830" t="s">
        <v>4308</v>
      </c>
      <c r="AH2830" s="115" t="s">
        <v>4308</v>
      </c>
    </row>
    <row r="2831" spans="1:35" hidden="1" x14ac:dyDescent="0.25">
      <c r="A2831">
        <v>326142</v>
      </c>
      <c r="B2831" t="s">
        <v>7173</v>
      </c>
      <c r="C2831" t="s">
        <v>227</v>
      </c>
      <c r="D2831" t="s">
        <v>1601</v>
      </c>
      <c r="E2831" t="s">
        <v>76</v>
      </c>
      <c r="F2831" s="126">
        <v>33604</v>
      </c>
      <c r="G2831" t="s">
        <v>7174</v>
      </c>
      <c r="H2831" t="s">
        <v>16</v>
      </c>
      <c r="I2831" t="s">
        <v>136</v>
      </c>
      <c r="J2831" t="s">
        <v>1226</v>
      </c>
      <c r="K2831"/>
      <c r="L2831" t="s">
        <v>27</v>
      </c>
      <c r="M2831"/>
      <c r="N2831"/>
      <c r="O2831"/>
      <c r="P2831"/>
      <c r="Q2831"/>
      <c r="U2831"/>
      <c r="V2831" t="s">
        <v>4334</v>
      </c>
      <c r="W2831"/>
      <c r="X2831"/>
      <c r="Y2831"/>
      <c r="Z2831"/>
      <c r="AA2831"/>
      <c r="AB2831"/>
      <c r="AC2831"/>
      <c r="AD2831"/>
      <c r="AE2831"/>
      <c r="AF2831"/>
      <c r="AG2831"/>
      <c r="AH2831" s="115" t="s">
        <v>4308</v>
      </c>
    </row>
    <row r="2832" spans="1:35" ht="18" hidden="1" x14ac:dyDescent="0.25">
      <c r="A2832" s="235">
        <v>326143</v>
      </c>
      <c r="B2832" s="235" t="s">
        <v>7175</v>
      </c>
      <c r="C2832" s="235" t="s">
        <v>566</v>
      </c>
      <c r="D2832" s="235" t="s">
        <v>637</v>
      </c>
      <c r="E2832"/>
      <c r="F2832" s="126"/>
      <c r="G2832" s="236"/>
      <c r="H2832"/>
      <c r="I2832" t="s">
        <v>129</v>
      </c>
      <c r="J2832" s="236"/>
      <c r="K2832"/>
      <c r="L2832"/>
      <c r="M2832"/>
      <c r="N2832"/>
      <c r="O2832"/>
      <c r="P2832"/>
      <c r="Q2832"/>
      <c r="U2832"/>
      <c r="V2832" t="s">
        <v>4335</v>
      </c>
      <c r="W2832" s="236"/>
      <c r="X2832"/>
      <c r="Y2832"/>
      <c r="Z2832"/>
      <c r="AA2832"/>
      <c r="AB2832"/>
      <c r="AC2832"/>
      <c r="AD2832"/>
      <c r="AE2832"/>
      <c r="AF2832"/>
      <c r="AG2832"/>
      <c r="AH2832" s="115" t="s">
        <v>4308</v>
      </c>
    </row>
    <row r="2833" spans="1:35" ht="18" hidden="1" x14ac:dyDescent="0.25">
      <c r="A2833" s="235">
        <v>326150</v>
      </c>
      <c r="B2833" s="235" t="s">
        <v>7176</v>
      </c>
      <c r="C2833" s="235" t="s">
        <v>279</v>
      </c>
      <c r="D2833" s="235" t="s">
        <v>210</v>
      </c>
      <c r="E2833"/>
      <c r="F2833" s="126"/>
      <c r="G2833" s="236"/>
      <c r="H2833"/>
      <c r="I2833" t="s">
        <v>199</v>
      </c>
      <c r="J2833" s="236"/>
      <c r="K2833"/>
      <c r="L2833"/>
      <c r="M2833"/>
      <c r="N2833"/>
      <c r="O2833"/>
      <c r="P2833"/>
      <c r="Q2833"/>
      <c r="U2833"/>
      <c r="V2833">
        <v>0</v>
      </c>
      <c r="W2833" s="236"/>
      <c r="X2833"/>
      <c r="Y2833"/>
      <c r="Z2833"/>
      <c r="AA2833"/>
      <c r="AB2833"/>
      <c r="AC2833"/>
      <c r="AD2833"/>
      <c r="AE2833"/>
      <c r="AF2833"/>
      <c r="AG2833"/>
      <c r="AH2833" s="115" t="s">
        <v>4308</v>
      </c>
    </row>
    <row r="2834" spans="1:35" hidden="1" x14ac:dyDescent="0.25">
      <c r="A2834" s="115">
        <v>326153</v>
      </c>
      <c r="B2834" s="115" t="s">
        <v>2274</v>
      </c>
      <c r="C2834" s="115" t="s">
        <v>665</v>
      </c>
      <c r="D2834" s="115" t="s">
        <v>571</v>
      </c>
      <c r="E2834" s="115" t="s">
        <v>77</v>
      </c>
      <c r="F2834" s="237">
        <v>34905</v>
      </c>
      <c r="G2834" s="115" t="s">
        <v>2206</v>
      </c>
      <c r="H2834" s="115" t="s">
        <v>16</v>
      </c>
      <c r="I2834" t="s">
        <v>201</v>
      </c>
      <c r="J2834" s="115" t="s">
        <v>1226</v>
      </c>
      <c r="L2834" s="115" t="s">
        <v>18</v>
      </c>
      <c r="U2834"/>
      <c r="V2834">
        <v>0</v>
      </c>
    </row>
    <row r="2835" spans="1:35" ht="18" hidden="1" x14ac:dyDescent="0.25">
      <c r="A2835" s="235">
        <v>326156</v>
      </c>
      <c r="B2835" s="235" t="s">
        <v>7177</v>
      </c>
      <c r="C2835" s="235" t="s">
        <v>7178</v>
      </c>
      <c r="D2835" s="235" t="s">
        <v>1242</v>
      </c>
      <c r="E2835"/>
      <c r="F2835" s="126"/>
      <c r="G2835" s="236"/>
      <c r="H2835"/>
      <c r="I2835" t="s">
        <v>199</v>
      </c>
      <c r="J2835" s="236"/>
      <c r="K2835"/>
      <c r="L2835"/>
      <c r="M2835"/>
      <c r="N2835"/>
      <c r="O2835"/>
      <c r="P2835"/>
      <c r="Q2835"/>
      <c r="U2835"/>
      <c r="V2835" t="s">
        <v>16623</v>
      </c>
      <c r="W2835" s="236"/>
      <c r="X2835"/>
      <c r="Y2835"/>
      <c r="Z2835"/>
      <c r="AA2835"/>
      <c r="AB2835"/>
      <c r="AC2835"/>
      <c r="AD2835"/>
      <c r="AE2835"/>
      <c r="AF2835"/>
      <c r="AG2835"/>
      <c r="AH2835" s="115" t="s">
        <v>4308</v>
      </c>
    </row>
    <row r="2836" spans="1:35" ht="18" hidden="1" x14ac:dyDescent="0.25">
      <c r="A2836" s="235">
        <v>326160</v>
      </c>
      <c r="B2836" s="235" t="s">
        <v>7179</v>
      </c>
      <c r="C2836" s="235" t="s">
        <v>337</v>
      </c>
      <c r="D2836" s="235" t="s">
        <v>280</v>
      </c>
      <c r="E2836"/>
      <c r="F2836" s="126"/>
      <c r="G2836" s="236"/>
      <c r="H2836"/>
      <c r="I2836" t="s">
        <v>199</v>
      </c>
      <c r="J2836" s="236"/>
      <c r="K2836"/>
      <c r="L2836"/>
      <c r="M2836"/>
      <c r="N2836"/>
      <c r="O2836"/>
      <c r="P2836"/>
      <c r="Q2836"/>
      <c r="U2836"/>
      <c r="V2836">
        <v>0</v>
      </c>
      <c r="W2836" s="236"/>
      <c r="X2836"/>
      <c r="Y2836"/>
      <c r="Z2836"/>
      <c r="AA2836"/>
      <c r="AB2836"/>
      <c r="AC2836"/>
      <c r="AD2836"/>
      <c r="AE2836"/>
      <c r="AF2836"/>
      <c r="AG2836"/>
      <c r="AH2836" s="115" t="s">
        <v>4308</v>
      </c>
    </row>
    <row r="2837" spans="1:35" ht="18" hidden="1" x14ac:dyDescent="0.25">
      <c r="A2837" s="235">
        <v>326165</v>
      </c>
      <c r="B2837" s="235" t="s">
        <v>7180</v>
      </c>
      <c r="C2837" s="235" t="s">
        <v>332</v>
      </c>
      <c r="D2837" s="235" t="s">
        <v>1242</v>
      </c>
      <c r="E2837"/>
      <c r="F2837" s="126"/>
      <c r="G2837" s="236"/>
      <c r="H2837"/>
      <c r="I2837" t="s">
        <v>136</v>
      </c>
      <c r="J2837" s="236"/>
      <c r="K2837"/>
      <c r="L2837"/>
      <c r="M2837"/>
      <c r="N2837"/>
      <c r="O2837"/>
      <c r="P2837"/>
      <c r="Q2837"/>
      <c r="U2837"/>
      <c r="V2837" t="s">
        <v>4334</v>
      </c>
      <c r="W2837" s="236"/>
      <c r="X2837"/>
      <c r="Y2837"/>
      <c r="Z2837"/>
      <c r="AA2837"/>
      <c r="AB2837"/>
      <c r="AC2837"/>
      <c r="AD2837"/>
      <c r="AE2837"/>
      <c r="AF2837"/>
      <c r="AG2837"/>
    </row>
    <row r="2838" spans="1:35" hidden="1" x14ac:dyDescent="0.25">
      <c r="A2838">
        <v>326167</v>
      </c>
      <c r="B2838" t="s">
        <v>7181</v>
      </c>
      <c r="C2838" t="s">
        <v>324</v>
      </c>
      <c r="D2838" t="s">
        <v>265</v>
      </c>
      <c r="E2838" t="s">
        <v>77</v>
      </c>
      <c r="F2838" s="126">
        <v>33470</v>
      </c>
      <c r="G2838" t="s">
        <v>7182</v>
      </c>
      <c r="H2838" t="s">
        <v>16</v>
      </c>
      <c r="I2838" t="s">
        <v>136</v>
      </c>
      <c r="J2838" t="s">
        <v>1226</v>
      </c>
      <c r="K2838"/>
      <c r="L2838" t="s">
        <v>40</v>
      </c>
      <c r="M2838"/>
      <c r="N2838"/>
      <c r="O2838"/>
      <c r="P2838"/>
      <c r="Q2838"/>
      <c r="U2838"/>
      <c r="V2838">
        <v>0</v>
      </c>
      <c r="W2838"/>
      <c r="X2838"/>
      <c r="Y2838"/>
      <c r="Z2838"/>
      <c r="AA2838"/>
      <c r="AB2838"/>
      <c r="AC2838"/>
      <c r="AD2838"/>
      <c r="AE2838"/>
      <c r="AF2838"/>
      <c r="AG2838"/>
    </row>
    <row r="2839" spans="1:35" hidden="1" x14ac:dyDescent="0.25">
      <c r="A2839">
        <v>326169</v>
      </c>
      <c r="B2839" t="s">
        <v>7183</v>
      </c>
      <c r="C2839" t="s">
        <v>227</v>
      </c>
      <c r="D2839" t="s">
        <v>1092</v>
      </c>
      <c r="E2839" t="s">
        <v>77</v>
      </c>
      <c r="F2839" s="126">
        <v>34895</v>
      </c>
      <c r="G2839" t="s">
        <v>18</v>
      </c>
      <c r="H2839" t="s">
        <v>16</v>
      </c>
      <c r="I2839" t="s">
        <v>129</v>
      </c>
      <c r="J2839" t="s">
        <v>1226</v>
      </c>
      <c r="K2839"/>
      <c r="L2839" t="s">
        <v>18</v>
      </c>
      <c r="M2839"/>
      <c r="N2839"/>
      <c r="O2839"/>
      <c r="P2839"/>
      <c r="Q2839"/>
      <c r="U2839"/>
      <c r="V2839" t="s">
        <v>4337</v>
      </c>
      <c r="W2839"/>
      <c r="X2839"/>
      <c r="Y2839"/>
      <c r="Z2839"/>
      <c r="AA2839"/>
      <c r="AB2839"/>
      <c r="AC2839"/>
      <c r="AD2839"/>
      <c r="AE2839"/>
      <c r="AF2839"/>
      <c r="AG2839"/>
      <c r="AH2839" s="115" t="s">
        <v>4308</v>
      </c>
    </row>
    <row r="2840" spans="1:35" ht="18" hidden="1" x14ac:dyDescent="0.25">
      <c r="A2840" s="235">
        <v>326170</v>
      </c>
      <c r="B2840" s="235" t="s">
        <v>7184</v>
      </c>
      <c r="C2840" s="235" t="s">
        <v>469</v>
      </c>
      <c r="D2840" s="235" t="s">
        <v>281</v>
      </c>
      <c r="E2840"/>
      <c r="F2840" s="126"/>
      <c r="G2840" s="236"/>
      <c r="H2840"/>
      <c r="I2840" t="s">
        <v>136</v>
      </c>
      <c r="J2840" s="236"/>
      <c r="K2840"/>
      <c r="L2840"/>
      <c r="M2840"/>
      <c r="N2840"/>
      <c r="O2840"/>
      <c r="P2840"/>
      <c r="Q2840"/>
      <c r="U2840"/>
      <c r="V2840" t="s">
        <v>4334</v>
      </c>
      <c r="W2840" s="236"/>
      <c r="X2840"/>
      <c r="Y2840"/>
      <c r="Z2840"/>
      <c r="AA2840"/>
      <c r="AB2840"/>
      <c r="AC2840"/>
      <c r="AD2840"/>
      <c r="AE2840"/>
      <c r="AF2840"/>
      <c r="AG2840"/>
      <c r="AH2840" s="115" t="s">
        <v>4308</v>
      </c>
    </row>
    <row r="2841" spans="1:35" ht="18" x14ac:dyDescent="0.25">
      <c r="A2841" s="235">
        <v>326174</v>
      </c>
      <c r="B2841" s="235" t="s">
        <v>7185</v>
      </c>
      <c r="C2841" s="235" t="s">
        <v>819</v>
      </c>
      <c r="D2841" s="235" t="s">
        <v>1107</v>
      </c>
      <c r="E2841"/>
      <c r="F2841" s="126"/>
      <c r="G2841" s="236"/>
      <c r="H2841"/>
      <c r="I2841" t="s">
        <v>107</v>
      </c>
      <c r="J2841" s="236"/>
      <c r="K2841"/>
      <c r="L2841"/>
      <c r="M2841"/>
      <c r="N2841"/>
      <c r="O2841"/>
      <c r="P2841"/>
      <c r="Q2841"/>
      <c r="U2841"/>
      <c r="V2841" t="s">
        <v>4337</v>
      </c>
      <c r="W2841" s="236"/>
      <c r="X2841"/>
      <c r="Y2841"/>
      <c r="Z2841"/>
      <c r="AA2841"/>
      <c r="AB2841"/>
      <c r="AC2841"/>
      <c r="AD2841"/>
      <c r="AE2841"/>
      <c r="AF2841"/>
      <c r="AG2841"/>
      <c r="AH2841" s="115" t="s">
        <v>4308</v>
      </c>
      <c r="AI2841" s="115" t="e">
        <f>VLOOKUP(A2841,'[2]دراسات قانونية'!$A$3:$E$600,1,0)</f>
        <v>#N/A</v>
      </c>
    </row>
    <row r="2842" spans="1:35" ht="18" x14ac:dyDescent="0.25">
      <c r="A2842" s="235">
        <v>326177</v>
      </c>
      <c r="B2842" s="235" t="s">
        <v>7186</v>
      </c>
      <c r="C2842" s="235" t="s">
        <v>7187</v>
      </c>
      <c r="D2842" s="235" t="s">
        <v>959</v>
      </c>
      <c r="E2842"/>
      <c r="F2842" s="126"/>
      <c r="G2842" s="236"/>
      <c r="H2842"/>
      <c r="I2842" t="s">
        <v>107</v>
      </c>
      <c r="J2842" s="236"/>
      <c r="K2842"/>
      <c r="L2842"/>
      <c r="M2842"/>
      <c r="N2842"/>
      <c r="O2842"/>
      <c r="P2842"/>
      <c r="Q2842"/>
      <c r="U2842"/>
      <c r="V2842" t="s">
        <v>4335</v>
      </c>
      <c r="W2842" s="236"/>
      <c r="X2842"/>
      <c r="Y2842"/>
      <c r="Z2842"/>
      <c r="AA2842"/>
      <c r="AB2842"/>
      <c r="AC2842"/>
      <c r="AD2842"/>
      <c r="AE2842"/>
      <c r="AF2842"/>
      <c r="AG2842"/>
      <c r="AH2842" s="115" t="s">
        <v>4308</v>
      </c>
      <c r="AI2842" s="115" t="e">
        <f>VLOOKUP(A2842,'[2]دراسات قانونية'!$A$3:$E$600,1,0)</f>
        <v>#N/A</v>
      </c>
    </row>
    <row r="2843" spans="1:35" hidden="1" x14ac:dyDescent="0.25">
      <c r="A2843">
        <v>326178</v>
      </c>
      <c r="B2843" t="s">
        <v>7188</v>
      </c>
      <c r="C2843" t="s">
        <v>360</v>
      </c>
      <c r="D2843" t="s">
        <v>276</v>
      </c>
      <c r="E2843" t="s">
        <v>77</v>
      </c>
      <c r="F2843" s="126">
        <v>34271</v>
      </c>
      <c r="G2843" t="s">
        <v>211</v>
      </c>
      <c r="H2843" t="s">
        <v>16</v>
      </c>
      <c r="I2843" t="s">
        <v>136</v>
      </c>
      <c r="J2843" t="s">
        <v>1226</v>
      </c>
      <c r="K2843"/>
      <c r="L2843" t="s">
        <v>30</v>
      </c>
      <c r="M2843"/>
      <c r="N2843"/>
      <c r="O2843"/>
      <c r="P2843"/>
      <c r="Q2843"/>
      <c r="R2843" s="115">
        <v>8505</v>
      </c>
      <c r="S2843" s="115">
        <v>45691</v>
      </c>
      <c r="T2843" s="115">
        <v>50000</v>
      </c>
      <c r="U2843"/>
      <c r="V2843">
        <v>0</v>
      </c>
      <c r="W2843"/>
      <c r="X2843"/>
      <c r="Y2843"/>
      <c r="Z2843"/>
      <c r="AA2843"/>
      <c r="AB2843"/>
      <c r="AC2843"/>
      <c r="AD2843"/>
      <c r="AE2843"/>
      <c r="AF2843"/>
      <c r="AG2843"/>
    </row>
    <row r="2844" spans="1:35" ht="18" x14ac:dyDescent="0.25">
      <c r="A2844" s="235">
        <v>326181</v>
      </c>
      <c r="B2844" s="235" t="s">
        <v>7189</v>
      </c>
      <c r="C2844" s="235" t="s">
        <v>869</v>
      </c>
      <c r="D2844" s="235" t="s">
        <v>568</v>
      </c>
      <c r="E2844"/>
      <c r="F2844" s="126"/>
      <c r="G2844" s="236"/>
      <c r="H2844"/>
      <c r="I2844" t="s">
        <v>107</v>
      </c>
      <c r="J2844" s="236"/>
      <c r="K2844"/>
      <c r="L2844"/>
      <c r="M2844"/>
      <c r="N2844"/>
      <c r="O2844"/>
      <c r="P2844"/>
      <c r="Q2844"/>
      <c r="U2844"/>
      <c r="V2844" t="s">
        <v>4335</v>
      </c>
      <c r="W2844" s="236"/>
      <c r="X2844"/>
      <c r="Y2844"/>
      <c r="Z2844"/>
      <c r="AA2844"/>
      <c r="AB2844"/>
      <c r="AC2844"/>
      <c r="AD2844"/>
      <c r="AE2844"/>
      <c r="AF2844"/>
      <c r="AG2844"/>
      <c r="AH2844" s="115" t="s">
        <v>4308</v>
      </c>
      <c r="AI2844" s="115" t="e">
        <f>VLOOKUP(A2844,'[2]دراسات قانونية'!$A$3:$E$600,1,0)</f>
        <v>#N/A</v>
      </c>
    </row>
    <row r="2845" spans="1:35" hidden="1" x14ac:dyDescent="0.25">
      <c r="A2845">
        <v>326185</v>
      </c>
      <c r="B2845" t="s">
        <v>7190</v>
      </c>
      <c r="C2845" t="s">
        <v>227</v>
      </c>
      <c r="D2845" t="s">
        <v>732</v>
      </c>
      <c r="E2845" t="s">
        <v>76</v>
      </c>
      <c r="F2845" s="126">
        <v>35814</v>
      </c>
      <c r="G2845" t="s">
        <v>632</v>
      </c>
      <c r="H2845" t="s">
        <v>16</v>
      </c>
      <c r="I2845" t="s">
        <v>136</v>
      </c>
      <c r="J2845" t="s">
        <v>1226</v>
      </c>
      <c r="K2845"/>
      <c r="L2845" t="s">
        <v>40</v>
      </c>
      <c r="M2845"/>
      <c r="N2845"/>
      <c r="O2845"/>
      <c r="P2845"/>
      <c r="Q2845"/>
      <c r="U2845"/>
      <c r="V2845" t="s">
        <v>4329</v>
      </c>
      <c r="W2845"/>
      <c r="X2845"/>
      <c r="Y2845"/>
      <c r="Z2845"/>
      <c r="AA2845"/>
      <c r="AB2845"/>
      <c r="AC2845"/>
      <c r="AD2845"/>
      <c r="AE2845"/>
      <c r="AF2845"/>
      <c r="AG2845"/>
      <c r="AH2845" s="115" t="s">
        <v>4308</v>
      </c>
    </row>
    <row r="2846" spans="1:35" hidden="1" x14ac:dyDescent="0.25">
      <c r="A2846" s="115">
        <v>326187</v>
      </c>
      <c r="B2846" s="115" t="s">
        <v>2295</v>
      </c>
      <c r="C2846" s="115" t="s">
        <v>1090</v>
      </c>
      <c r="D2846" s="115" t="s">
        <v>585</v>
      </c>
      <c r="E2846" s="115" t="s">
        <v>76</v>
      </c>
      <c r="F2846" s="237">
        <v>31504</v>
      </c>
      <c r="G2846" s="115" t="s">
        <v>3533</v>
      </c>
      <c r="H2846" s="115" t="s">
        <v>16</v>
      </c>
      <c r="I2846" t="s">
        <v>199</v>
      </c>
      <c r="J2846" s="115" t="s">
        <v>15</v>
      </c>
      <c r="L2846" s="115" t="s">
        <v>40</v>
      </c>
      <c r="U2846"/>
      <c r="V2846">
        <v>0</v>
      </c>
      <c r="AH2846" s="115" t="s">
        <v>4308</v>
      </c>
    </row>
    <row r="2847" spans="1:35" hidden="1" x14ac:dyDescent="0.25">
      <c r="A2847">
        <v>326195</v>
      </c>
      <c r="B2847" t="s">
        <v>7191</v>
      </c>
      <c r="C2847" t="s">
        <v>271</v>
      </c>
      <c r="D2847" t="s">
        <v>276</v>
      </c>
      <c r="E2847" t="s">
        <v>77</v>
      </c>
      <c r="F2847" s="126">
        <v>35186</v>
      </c>
      <c r="G2847" t="s">
        <v>211</v>
      </c>
      <c r="H2847" t="s">
        <v>16</v>
      </c>
      <c r="I2847" t="s">
        <v>136</v>
      </c>
      <c r="J2847" t="s">
        <v>1226</v>
      </c>
      <c r="K2847"/>
      <c r="L2847" t="s">
        <v>18</v>
      </c>
      <c r="M2847"/>
      <c r="N2847"/>
      <c r="O2847"/>
      <c r="P2847"/>
      <c r="Q2847"/>
      <c r="U2847"/>
      <c r="V2847" t="s">
        <v>4329</v>
      </c>
      <c r="W2847"/>
      <c r="X2847"/>
      <c r="Y2847"/>
      <c r="Z2847"/>
      <c r="AA2847"/>
      <c r="AB2847"/>
      <c r="AC2847"/>
      <c r="AD2847"/>
      <c r="AE2847"/>
      <c r="AF2847"/>
      <c r="AG2847"/>
      <c r="AH2847" s="115" t="s">
        <v>4308</v>
      </c>
    </row>
    <row r="2848" spans="1:35" ht="18" hidden="1" x14ac:dyDescent="0.25">
      <c r="A2848" s="235">
        <v>326196</v>
      </c>
      <c r="B2848" s="235" t="s">
        <v>7192</v>
      </c>
      <c r="C2848" s="235" t="s">
        <v>339</v>
      </c>
      <c r="D2848" s="235" t="s">
        <v>1693</v>
      </c>
      <c r="E2848"/>
      <c r="F2848" s="126"/>
      <c r="G2848" s="236"/>
      <c r="H2848"/>
      <c r="I2848" t="s">
        <v>129</v>
      </c>
      <c r="J2848" s="236"/>
      <c r="K2848"/>
      <c r="L2848"/>
      <c r="M2848"/>
      <c r="N2848"/>
      <c r="O2848"/>
      <c r="P2848"/>
      <c r="Q2848"/>
      <c r="U2848"/>
      <c r="V2848" t="s">
        <v>4337</v>
      </c>
      <c r="W2848" s="236"/>
      <c r="X2848"/>
      <c r="Y2848"/>
      <c r="Z2848"/>
      <c r="AA2848"/>
      <c r="AB2848"/>
      <c r="AC2848"/>
      <c r="AD2848"/>
      <c r="AE2848"/>
      <c r="AF2848"/>
      <c r="AG2848"/>
      <c r="AH2848" s="115" t="s">
        <v>4308</v>
      </c>
    </row>
    <row r="2849" spans="1:35" hidden="1" x14ac:dyDescent="0.25">
      <c r="A2849" s="115">
        <v>326197</v>
      </c>
      <c r="B2849" s="115" t="s">
        <v>3534</v>
      </c>
      <c r="C2849" s="115" t="s">
        <v>227</v>
      </c>
      <c r="D2849" s="115" t="s">
        <v>3535</v>
      </c>
      <c r="E2849" s="115" t="s">
        <v>77</v>
      </c>
      <c r="F2849" s="237">
        <v>34912</v>
      </c>
      <c r="G2849" s="115" t="s">
        <v>37</v>
      </c>
      <c r="H2849" s="115" t="s">
        <v>16</v>
      </c>
      <c r="I2849" t="s">
        <v>199</v>
      </c>
      <c r="U2849"/>
      <c r="V2849" t="s">
        <v>16623</v>
      </c>
      <c r="AH2849" s="115" t="s">
        <v>4308</v>
      </c>
    </row>
    <row r="2850" spans="1:35" hidden="1" x14ac:dyDescent="0.25">
      <c r="A2850" s="115">
        <v>326202</v>
      </c>
      <c r="B2850" s="115" t="s">
        <v>1383</v>
      </c>
      <c r="C2850" s="115" t="s">
        <v>1384</v>
      </c>
      <c r="D2850" s="115" t="s">
        <v>1056</v>
      </c>
      <c r="E2850" s="115" t="s">
        <v>76</v>
      </c>
      <c r="F2850" s="237">
        <v>33741</v>
      </c>
      <c r="G2850" s="115" t="s">
        <v>40</v>
      </c>
      <c r="H2850" s="115" t="s">
        <v>16</v>
      </c>
      <c r="I2850" t="s">
        <v>199</v>
      </c>
      <c r="J2850" s="115" t="s">
        <v>15</v>
      </c>
      <c r="L2850" s="115" t="s">
        <v>40</v>
      </c>
      <c r="U2850"/>
      <c r="V2850" t="s">
        <v>4334</v>
      </c>
      <c r="AH2850" s="115" t="s">
        <v>4308</v>
      </c>
    </row>
    <row r="2851" spans="1:35" hidden="1" x14ac:dyDescent="0.25">
      <c r="A2851">
        <v>326205</v>
      </c>
      <c r="B2851" t="s">
        <v>7193</v>
      </c>
      <c r="C2851" t="s">
        <v>639</v>
      </c>
      <c r="D2851" t="s">
        <v>1067</v>
      </c>
      <c r="E2851" t="s">
        <v>76</v>
      </c>
      <c r="F2851" s="126"/>
      <c r="G2851"/>
      <c r="H2851" t="s">
        <v>16</v>
      </c>
      <c r="I2851" t="s">
        <v>129</v>
      </c>
      <c r="J2851"/>
      <c r="K2851"/>
      <c r="L2851"/>
      <c r="M2851"/>
      <c r="N2851"/>
      <c r="O2851"/>
      <c r="P2851"/>
      <c r="Q2851"/>
      <c r="U2851"/>
      <c r="V2851" t="s">
        <v>4414</v>
      </c>
      <c r="W2851" t="s">
        <v>4308</v>
      </c>
      <c r="X2851"/>
      <c r="Y2851"/>
      <c r="Z2851" t="s">
        <v>4308</v>
      </c>
      <c r="AA2851" t="s">
        <v>4308</v>
      </c>
      <c r="AB2851" t="s">
        <v>4308</v>
      </c>
      <c r="AC2851" t="s">
        <v>4308</v>
      </c>
      <c r="AD2851" t="s">
        <v>4308</v>
      </c>
      <c r="AE2851" t="s">
        <v>4308</v>
      </c>
      <c r="AF2851" t="s">
        <v>4308</v>
      </c>
      <c r="AG2851" t="s">
        <v>4308</v>
      </c>
      <c r="AH2851" s="115" t="s">
        <v>4308</v>
      </c>
    </row>
    <row r="2852" spans="1:35" hidden="1" x14ac:dyDescent="0.25">
      <c r="A2852" s="115">
        <v>326207</v>
      </c>
      <c r="B2852" s="115" t="s">
        <v>2914</v>
      </c>
      <c r="C2852" s="115" t="s">
        <v>539</v>
      </c>
      <c r="D2852" s="115" t="s">
        <v>290</v>
      </c>
      <c r="E2852" s="115" t="s">
        <v>76</v>
      </c>
      <c r="F2852" s="237">
        <v>35065</v>
      </c>
      <c r="G2852" s="115" t="s">
        <v>27</v>
      </c>
      <c r="H2852" s="115" t="s">
        <v>16</v>
      </c>
      <c r="I2852" t="s">
        <v>199</v>
      </c>
      <c r="J2852" s="115" t="s">
        <v>1226</v>
      </c>
      <c r="L2852" s="115" t="s">
        <v>18</v>
      </c>
      <c r="U2852"/>
      <c r="V2852">
        <v>0</v>
      </c>
    </row>
    <row r="2853" spans="1:35" ht="18" hidden="1" x14ac:dyDescent="0.25">
      <c r="A2853" s="235">
        <v>326209</v>
      </c>
      <c r="B2853" s="235" t="s">
        <v>7194</v>
      </c>
      <c r="C2853" s="235" t="s">
        <v>264</v>
      </c>
      <c r="D2853" s="235" t="s">
        <v>966</v>
      </c>
      <c r="E2853"/>
      <c r="F2853" s="126"/>
      <c r="G2853" s="236"/>
      <c r="H2853"/>
      <c r="I2853" t="s">
        <v>129</v>
      </c>
      <c r="J2853" s="236"/>
      <c r="K2853"/>
      <c r="L2853"/>
      <c r="M2853"/>
      <c r="N2853"/>
      <c r="O2853"/>
      <c r="P2853"/>
      <c r="Q2853"/>
      <c r="U2853"/>
      <c r="V2853" t="s">
        <v>4335</v>
      </c>
      <c r="W2853" s="236"/>
      <c r="X2853"/>
      <c r="Y2853"/>
      <c r="Z2853"/>
      <c r="AA2853"/>
      <c r="AB2853"/>
      <c r="AC2853"/>
      <c r="AD2853"/>
      <c r="AE2853"/>
      <c r="AF2853"/>
      <c r="AG2853"/>
      <c r="AH2853" s="115" t="s">
        <v>4308</v>
      </c>
    </row>
    <row r="2854" spans="1:35" hidden="1" x14ac:dyDescent="0.25">
      <c r="A2854" s="115">
        <v>326210</v>
      </c>
      <c r="B2854" s="115" t="s">
        <v>2535</v>
      </c>
      <c r="C2854" s="115" t="s">
        <v>264</v>
      </c>
      <c r="D2854" s="115" t="s">
        <v>330</v>
      </c>
      <c r="E2854" s="115" t="s">
        <v>76</v>
      </c>
      <c r="F2854" s="237">
        <v>34346</v>
      </c>
      <c r="G2854" s="115" t="s">
        <v>686</v>
      </c>
      <c r="H2854" s="115" t="s">
        <v>16</v>
      </c>
      <c r="I2854" t="s">
        <v>201</v>
      </c>
      <c r="J2854" s="115" t="s">
        <v>15</v>
      </c>
      <c r="L2854" s="115" t="s">
        <v>30</v>
      </c>
      <c r="U2854"/>
      <c r="V2854">
        <v>0</v>
      </c>
    </row>
    <row r="2855" spans="1:35" ht="18" x14ac:dyDescent="0.25">
      <c r="A2855" s="235">
        <v>326211</v>
      </c>
      <c r="B2855" s="235" t="s">
        <v>7195</v>
      </c>
      <c r="C2855" s="235" t="s">
        <v>438</v>
      </c>
      <c r="D2855" s="235" t="s">
        <v>7196</v>
      </c>
      <c r="E2855"/>
      <c r="F2855" s="126"/>
      <c r="G2855" s="236"/>
      <c r="H2855"/>
      <c r="I2855" t="s">
        <v>107</v>
      </c>
      <c r="J2855" s="236"/>
      <c r="K2855"/>
      <c r="L2855"/>
      <c r="M2855"/>
      <c r="N2855"/>
      <c r="O2855"/>
      <c r="P2855"/>
      <c r="Q2855"/>
      <c r="U2855"/>
      <c r="V2855" t="s">
        <v>4335</v>
      </c>
      <c r="W2855" s="236"/>
      <c r="X2855"/>
      <c r="Y2855"/>
      <c r="Z2855"/>
      <c r="AA2855"/>
      <c r="AB2855"/>
      <c r="AC2855"/>
      <c r="AD2855"/>
      <c r="AE2855"/>
      <c r="AF2855"/>
      <c r="AG2855"/>
      <c r="AH2855" s="115" t="s">
        <v>4308</v>
      </c>
      <c r="AI2855" s="115" t="e">
        <f>VLOOKUP(A2855,'[2]دراسات قانونية'!$A$3:$E$600,1,0)</f>
        <v>#N/A</v>
      </c>
    </row>
    <row r="2856" spans="1:35" ht="18" hidden="1" x14ac:dyDescent="0.25">
      <c r="A2856" s="235">
        <v>326212</v>
      </c>
      <c r="B2856" s="235" t="s">
        <v>7197</v>
      </c>
      <c r="C2856" s="235" t="s">
        <v>1038</v>
      </c>
      <c r="D2856" s="235" t="s">
        <v>270</v>
      </c>
      <c r="E2856"/>
      <c r="F2856" s="126"/>
      <c r="G2856" s="236"/>
      <c r="H2856"/>
      <c r="I2856" t="s">
        <v>199</v>
      </c>
      <c r="J2856" s="236"/>
      <c r="K2856"/>
      <c r="L2856"/>
      <c r="M2856"/>
      <c r="N2856"/>
      <c r="O2856"/>
      <c r="P2856"/>
      <c r="Q2856"/>
      <c r="U2856"/>
      <c r="V2856">
        <v>0</v>
      </c>
      <c r="W2856" s="236"/>
      <c r="X2856"/>
      <c r="Y2856"/>
      <c r="Z2856"/>
      <c r="AA2856"/>
      <c r="AB2856"/>
      <c r="AC2856"/>
      <c r="AD2856"/>
      <c r="AE2856"/>
      <c r="AF2856"/>
      <c r="AG2856"/>
      <c r="AH2856" s="115" t="s">
        <v>4308</v>
      </c>
    </row>
    <row r="2857" spans="1:35" ht="18" x14ac:dyDescent="0.25">
      <c r="A2857" s="235">
        <v>326213</v>
      </c>
      <c r="B2857" s="235" t="s">
        <v>7198</v>
      </c>
      <c r="C2857" s="235" t="s">
        <v>244</v>
      </c>
      <c r="D2857" s="235" t="s">
        <v>1001</v>
      </c>
      <c r="E2857"/>
      <c r="F2857" s="126"/>
      <c r="G2857" s="236"/>
      <c r="H2857"/>
      <c r="I2857" t="s">
        <v>107</v>
      </c>
      <c r="J2857" s="236"/>
      <c r="K2857"/>
      <c r="L2857"/>
      <c r="M2857"/>
      <c r="N2857"/>
      <c r="O2857"/>
      <c r="P2857"/>
      <c r="Q2857"/>
      <c r="U2857"/>
      <c r="V2857" t="s">
        <v>4335</v>
      </c>
      <c r="W2857" s="236"/>
      <c r="X2857"/>
      <c r="Y2857"/>
      <c r="Z2857"/>
      <c r="AA2857"/>
      <c r="AB2857"/>
      <c r="AC2857"/>
      <c r="AD2857"/>
      <c r="AE2857"/>
      <c r="AF2857"/>
      <c r="AG2857"/>
      <c r="AH2857" s="115" t="s">
        <v>4308</v>
      </c>
      <c r="AI2857" s="115" t="e">
        <f>VLOOKUP(A2857,'[2]دراسات قانونية'!$A$3:$E$600,1,0)</f>
        <v>#N/A</v>
      </c>
    </row>
    <row r="2858" spans="1:35" hidden="1" x14ac:dyDescent="0.25">
      <c r="A2858">
        <v>326216</v>
      </c>
      <c r="B2858" t="s">
        <v>7199</v>
      </c>
      <c r="C2858" t="s">
        <v>271</v>
      </c>
      <c r="D2858" t="s">
        <v>1863</v>
      </c>
      <c r="E2858" t="s">
        <v>76</v>
      </c>
      <c r="F2858" s="126">
        <v>33604</v>
      </c>
      <c r="G2858" t="s">
        <v>7200</v>
      </c>
      <c r="H2858" t="s">
        <v>16</v>
      </c>
      <c r="I2858" t="s">
        <v>136</v>
      </c>
      <c r="J2858" t="s">
        <v>1226</v>
      </c>
      <c r="K2858"/>
      <c r="L2858" t="s">
        <v>18</v>
      </c>
      <c r="M2858"/>
      <c r="N2858"/>
      <c r="O2858"/>
      <c r="P2858"/>
      <c r="Q2858"/>
      <c r="U2858"/>
      <c r="V2858" t="s">
        <v>4336</v>
      </c>
      <c r="W2858"/>
      <c r="X2858"/>
      <c r="Y2858"/>
      <c r="Z2858"/>
      <c r="AA2858"/>
      <c r="AB2858"/>
      <c r="AC2858"/>
      <c r="AD2858"/>
      <c r="AE2858"/>
      <c r="AF2858"/>
      <c r="AG2858"/>
      <c r="AH2858" s="115" t="s">
        <v>4308</v>
      </c>
    </row>
    <row r="2859" spans="1:35" ht="18" hidden="1" x14ac:dyDescent="0.25">
      <c r="A2859" s="235">
        <v>326217</v>
      </c>
      <c r="B2859" s="235" t="s">
        <v>7201</v>
      </c>
      <c r="C2859" s="235" t="s">
        <v>264</v>
      </c>
      <c r="D2859" s="235" t="s">
        <v>966</v>
      </c>
      <c r="E2859"/>
      <c r="F2859" s="126"/>
      <c r="G2859" s="236"/>
      <c r="H2859"/>
      <c r="I2859" t="s">
        <v>129</v>
      </c>
      <c r="J2859" s="236"/>
      <c r="K2859"/>
      <c r="L2859"/>
      <c r="M2859"/>
      <c r="N2859"/>
      <c r="O2859"/>
      <c r="P2859"/>
      <c r="Q2859"/>
      <c r="U2859"/>
      <c r="V2859" t="s">
        <v>4335</v>
      </c>
      <c r="W2859" s="236"/>
      <c r="X2859"/>
      <c r="Y2859"/>
      <c r="Z2859"/>
      <c r="AA2859"/>
      <c r="AB2859"/>
      <c r="AC2859"/>
      <c r="AD2859"/>
      <c r="AE2859"/>
      <c r="AF2859"/>
      <c r="AG2859"/>
      <c r="AH2859" s="115" t="s">
        <v>4308</v>
      </c>
    </row>
    <row r="2860" spans="1:35" ht="18" hidden="1" x14ac:dyDescent="0.25">
      <c r="A2860" s="235">
        <v>326218</v>
      </c>
      <c r="B2860" s="235" t="s">
        <v>7202</v>
      </c>
      <c r="C2860" s="235" t="s">
        <v>291</v>
      </c>
      <c r="D2860" s="235" t="s">
        <v>239</v>
      </c>
      <c r="E2860"/>
      <c r="F2860" s="126"/>
      <c r="G2860" s="236"/>
      <c r="H2860"/>
      <c r="I2860" t="s">
        <v>199</v>
      </c>
      <c r="J2860" s="236"/>
      <c r="K2860"/>
      <c r="L2860"/>
      <c r="M2860"/>
      <c r="N2860"/>
      <c r="O2860"/>
      <c r="P2860"/>
      <c r="Q2860"/>
      <c r="U2860"/>
      <c r="V2860">
        <v>0</v>
      </c>
      <c r="W2860" s="236"/>
      <c r="X2860"/>
      <c r="Y2860"/>
      <c r="Z2860"/>
      <c r="AA2860"/>
      <c r="AB2860"/>
      <c r="AC2860"/>
      <c r="AD2860"/>
      <c r="AE2860"/>
      <c r="AF2860"/>
      <c r="AG2860"/>
      <c r="AH2860" s="115" t="s">
        <v>4308</v>
      </c>
    </row>
    <row r="2861" spans="1:35" ht="18" hidden="1" x14ac:dyDescent="0.25">
      <c r="A2861" s="235">
        <v>326222</v>
      </c>
      <c r="B2861" s="235" t="s">
        <v>7203</v>
      </c>
      <c r="C2861" s="235" t="s">
        <v>495</v>
      </c>
      <c r="D2861" s="235" t="s">
        <v>354</v>
      </c>
      <c r="E2861"/>
      <c r="F2861" s="126"/>
      <c r="G2861" s="236"/>
      <c r="H2861"/>
      <c r="I2861" t="s">
        <v>129</v>
      </c>
      <c r="J2861" s="236"/>
      <c r="K2861"/>
      <c r="L2861"/>
      <c r="M2861"/>
      <c r="N2861"/>
      <c r="O2861"/>
      <c r="P2861"/>
      <c r="Q2861"/>
      <c r="U2861"/>
      <c r="V2861" t="s">
        <v>4335</v>
      </c>
      <c r="W2861" s="236"/>
      <c r="X2861"/>
      <c r="Y2861"/>
      <c r="Z2861"/>
      <c r="AA2861"/>
      <c r="AB2861"/>
      <c r="AC2861"/>
      <c r="AD2861"/>
      <c r="AE2861"/>
      <c r="AF2861"/>
      <c r="AG2861"/>
      <c r="AH2861" s="115" t="s">
        <v>4308</v>
      </c>
    </row>
    <row r="2862" spans="1:35" hidden="1" x14ac:dyDescent="0.25">
      <c r="A2862" s="115">
        <v>326223</v>
      </c>
      <c r="B2862" s="115" t="s">
        <v>1828</v>
      </c>
      <c r="C2862" s="115" t="s">
        <v>244</v>
      </c>
      <c r="D2862" s="115" t="s">
        <v>532</v>
      </c>
      <c r="E2862" s="115" t="s">
        <v>76</v>
      </c>
      <c r="F2862" s="237">
        <v>35065</v>
      </c>
      <c r="G2862" s="115" t="s">
        <v>1829</v>
      </c>
      <c r="H2862" s="115" t="s">
        <v>16</v>
      </c>
      <c r="I2862" t="s">
        <v>199</v>
      </c>
      <c r="J2862" s="115" t="s">
        <v>1226</v>
      </c>
      <c r="L2862" s="115" t="s">
        <v>30</v>
      </c>
      <c r="U2862"/>
      <c r="V2862">
        <v>0</v>
      </c>
    </row>
    <row r="2863" spans="1:35" ht="18" hidden="1" x14ac:dyDescent="0.25">
      <c r="A2863" s="235">
        <v>326224</v>
      </c>
      <c r="B2863" s="235" t="s">
        <v>7204</v>
      </c>
      <c r="C2863" s="235" t="s">
        <v>212</v>
      </c>
      <c r="D2863" s="235" t="s">
        <v>270</v>
      </c>
      <c r="E2863"/>
      <c r="F2863" s="126"/>
      <c r="G2863" s="236"/>
      <c r="H2863"/>
      <c r="I2863" t="s">
        <v>199</v>
      </c>
      <c r="J2863" s="236"/>
      <c r="K2863"/>
      <c r="L2863"/>
      <c r="M2863"/>
      <c r="N2863"/>
      <c r="O2863"/>
      <c r="P2863"/>
      <c r="Q2863"/>
      <c r="U2863"/>
      <c r="V2863">
        <v>0</v>
      </c>
      <c r="W2863" s="236"/>
      <c r="X2863"/>
      <c r="Y2863"/>
      <c r="Z2863"/>
      <c r="AA2863"/>
      <c r="AB2863"/>
      <c r="AC2863"/>
      <c r="AD2863"/>
      <c r="AE2863"/>
      <c r="AF2863"/>
      <c r="AG2863"/>
      <c r="AH2863" s="115" t="s">
        <v>4308</v>
      </c>
    </row>
    <row r="2864" spans="1:35" ht="18" x14ac:dyDescent="0.25">
      <c r="A2864" s="235">
        <v>326227</v>
      </c>
      <c r="B2864" s="235" t="s">
        <v>7205</v>
      </c>
      <c r="C2864" s="235" t="s">
        <v>831</v>
      </c>
      <c r="D2864" s="235" t="s">
        <v>915</v>
      </c>
      <c r="E2864"/>
      <c r="F2864" s="126"/>
      <c r="G2864" s="236"/>
      <c r="H2864"/>
      <c r="I2864" t="s">
        <v>107</v>
      </c>
      <c r="J2864" s="236"/>
      <c r="K2864"/>
      <c r="L2864"/>
      <c r="M2864"/>
      <c r="N2864"/>
      <c r="O2864"/>
      <c r="P2864"/>
      <c r="Q2864"/>
      <c r="U2864"/>
      <c r="V2864" t="s">
        <v>4335</v>
      </c>
      <c r="W2864" s="236"/>
      <c r="X2864"/>
      <c r="Y2864"/>
      <c r="Z2864"/>
      <c r="AA2864"/>
      <c r="AB2864"/>
      <c r="AC2864"/>
      <c r="AD2864"/>
      <c r="AE2864"/>
      <c r="AF2864"/>
      <c r="AG2864"/>
      <c r="AH2864" s="115" t="s">
        <v>4308</v>
      </c>
      <c r="AI2864" s="115" t="e">
        <f>VLOOKUP(A2864,'[2]دراسات قانونية'!$A$3:$E$600,1,0)</f>
        <v>#N/A</v>
      </c>
    </row>
    <row r="2865" spans="1:35" hidden="1" x14ac:dyDescent="0.25">
      <c r="A2865" s="115">
        <v>326228</v>
      </c>
      <c r="B2865" s="115" t="s">
        <v>1040</v>
      </c>
      <c r="C2865" s="115" t="s">
        <v>261</v>
      </c>
      <c r="E2865" s="115" t="s">
        <v>76</v>
      </c>
      <c r="F2865" s="237">
        <v>35065</v>
      </c>
      <c r="G2865" s="115" t="s">
        <v>333</v>
      </c>
      <c r="H2865" s="115" t="s">
        <v>16</v>
      </c>
      <c r="I2865" t="s">
        <v>199</v>
      </c>
      <c r="U2865"/>
      <c r="V2865" t="s">
        <v>4329</v>
      </c>
      <c r="AD2865" s="115" t="s">
        <v>4308</v>
      </c>
      <c r="AE2865" s="115" t="s">
        <v>4308</v>
      </c>
      <c r="AF2865" s="115" t="s">
        <v>4308</v>
      </c>
      <c r="AG2865" s="115" t="s">
        <v>4308</v>
      </c>
      <c r="AH2865" s="115" t="s">
        <v>4308</v>
      </c>
    </row>
    <row r="2866" spans="1:35" hidden="1" x14ac:dyDescent="0.25">
      <c r="A2866">
        <v>326231</v>
      </c>
      <c r="B2866" t="s">
        <v>7206</v>
      </c>
      <c r="C2866" t="s">
        <v>621</v>
      </c>
      <c r="D2866" t="s">
        <v>239</v>
      </c>
      <c r="E2866" t="s">
        <v>77</v>
      </c>
      <c r="F2866" s="126">
        <v>34383</v>
      </c>
      <c r="G2866" t="s">
        <v>18</v>
      </c>
      <c r="H2866" t="s">
        <v>16</v>
      </c>
      <c r="I2866" t="s">
        <v>136</v>
      </c>
      <c r="J2866" t="s">
        <v>1226</v>
      </c>
      <c r="K2866"/>
      <c r="L2866" t="s">
        <v>18</v>
      </c>
      <c r="M2866"/>
      <c r="N2866"/>
      <c r="O2866"/>
      <c r="P2866"/>
      <c r="Q2866"/>
      <c r="R2866" s="115">
        <v>9117</v>
      </c>
      <c r="S2866" s="115">
        <v>45715</v>
      </c>
      <c r="T2866" s="115">
        <v>175000</v>
      </c>
      <c r="U2866"/>
      <c r="V2866">
        <v>0</v>
      </c>
      <c r="W2866"/>
      <c r="X2866"/>
      <c r="Y2866"/>
      <c r="Z2866"/>
      <c r="AA2866"/>
      <c r="AB2866"/>
      <c r="AC2866"/>
      <c r="AD2866"/>
      <c r="AE2866"/>
      <c r="AF2866"/>
      <c r="AG2866"/>
    </row>
    <row r="2867" spans="1:35" ht="18" hidden="1" x14ac:dyDescent="0.25">
      <c r="A2867" s="235">
        <v>326232</v>
      </c>
      <c r="B2867" s="235" t="s">
        <v>7207</v>
      </c>
      <c r="C2867" s="235" t="s">
        <v>7208</v>
      </c>
      <c r="D2867" s="235" t="s">
        <v>312</v>
      </c>
      <c r="E2867"/>
      <c r="F2867" s="126"/>
      <c r="G2867" s="236"/>
      <c r="H2867"/>
      <c r="I2867" t="s">
        <v>129</v>
      </c>
      <c r="J2867" s="236"/>
      <c r="K2867"/>
      <c r="L2867"/>
      <c r="M2867"/>
      <c r="N2867"/>
      <c r="O2867"/>
      <c r="P2867"/>
      <c r="Q2867"/>
      <c r="U2867"/>
      <c r="V2867" t="s">
        <v>4335</v>
      </c>
      <c r="W2867" s="236"/>
      <c r="X2867"/>
      <c r="Y2867"/>
      <c r="Z2867"/>
      <c r="AA2867"/>
      <c r="AB2867"/>
      <c r="AC2867"/>
      <c r="AD2867"/>
      <c r="AE2867"/>
      <c r="AF2867"/>
      <c r="AG2867"/>
      <c r="AH2867" s="115" t="s">
        <v>4308</v>
      </c>
    </row>
    <row r="2868" spans="1:35" ht="18" hidden="1" x14ac:dyDescent="0.25">
      <c r="A2868" s="235">
        <v>326233</v>
      </c>
      <c r="B2868" s="235" t="s">
        <v>1295</v>
      </c>
      <c r="C2868" s="235" t="s">
        <v>291</v>
      </c>
      <c r="D2868" s="235" t="s">
        <v>1242</v>
      </c>
      <c r="E2868"/>
      <c r="F2868" s="126"/>
      <c r="G2868" s="236"/>
      <c r="H2868"/>
      <c r="I2868" t="s">
        <v>129</v>
      </c>
      <c r="J2868" s="236"/>
      <c r="K2868"/>
      <c r="L2868"/>
      <c r="M2868"/>
      <c r="N2868"/>
      <c r="O2868"/>
      <c r="P2868"/>
      <c r="Q2868"/>
      <c r="U2868"/>
      <c r="V2868" t="s">
        <v>4337</v>
      </c>
      <c r="W2868" s="236"/>
      <c r="X2868"/>
      <c r="Y2868"/>
      <c r="Z2868"/>
      <c r="AA2868"/>
      <c r="AB2868"/>
      <c r="AC2868"/>
      <c r="AD2868"/>
      <c r="AE2868"/>
      <c r="AF2868"/>
      <c r="AG2868"/>
      <c r="AH2868" s="115" t="s">
        <v>4308</v>
      </c>
    </row>
    <row r="2869" spans="1:35" ht="18" hidden="1" x14ac:dyDescent="0.25">
      <c r="A2869" s="235">
        <v>326234</v>
      </c>
      <c r="B2869" s="235" t="s">
        <v>7209</v>
      </c>
      <c r="C2869" s="235" t="s">
        <v>1011</v>
      </c>
      <c r="D2869" s="235" t="s">
        <v>851</v>
      </c>
      <c r="E2869"/>
      <c r="F2869" s="126"/>
      <c r="G2869" s="236"/>
      <c r="H2869"/>
      <c r="I2869" t="s">
        <v>129</v>
      </c>
      <c r="J2869" s="236"/>
      <c r="K2869"/>
      <c r="L2869"/>
      <c r="M2869"/>
      <c r="N2869"/>
      <c r="O2869"/>
      <c r="P2869"/>
      <c r="Q2869"/>
      <c r="U2869"/>
      <c r="V2869" t="s">
        <v>4335</v>
      </c>
      <c r="W2869" s="236"/>
      <c r="X2869"/>
      <c r="Y2869"/>
      <c r="Z2869"/>
      <c r="AA2869"/>
      <c r="AB2869"/>
      <c r="AC2869"/>
      <c r="AD2869"/>
      <c r="AE2869"/>
      <c r="AF2869"/>
      <c r="AG2869"/>
      <c r="AH2869" s="115" t="s">
        <v>4308</v>
      </c>
    </row>
    <row r="2870" spans="1:35" hidden="1" x14ac:dyDescent="0.25">
      <c r="A2870" s="115">
        <v>326237</v>
      </c>
      <c r="B2870" s="115" t="s">
        <v>1719</v>
      </c>
      <c r="C2870" s="115" t="s">
        <v>219</v>
      </c>
      <c r="D2870" s="115" t="s">
        <v>281</v>
      </c>
      <c r="E2870" s="115" t="s">
        <v>77</v>
      </c>
      <c r="F2870" s="237">
        <v>31787</v>
      </c>
      <c r="G2870" s="115" t="s">
        <v>1720</v>
      </c>
      <c r="H2870" s="115" t="s">
        <v>16</v>
      </c>
      <c r="I2870" t="s">
        <v>199</v>
      </c>
      <c r="J2870" s="115" t="s">
        <v>1226</v>
      </c>
      <c r="L2870" s="115" t="s">
        <v>30</v>
      </c>
      <c r="U2870"/>
      <c r="V2870" t="s">
        <v>4337</v>
      </c>
    </row>
    <row r="2871" spans="1:35" ht="18" hidden="1" x14ac:dyDescent="0.25">
      <c r="A2871" s="235">
        <v>326239</v>
      </c>
      <c r="B2871" s="235" t="s">
        <v>1874</v>
      </c>
      <c r="C2871" s="235" t="s">
        <v>7210</v>
      </c>
      <c r="D2871" s="235" t="s">
        <v>1512</v>
      </c>
      <c r="E2871"/>
      <c r="F2871" s="126"/>
      <c r="G2871" s="236"/>
      <c r="H2871"/>
      <c r="I2871" t="s">
        <v>129</v>
      </c>
      <c r="J2871" s="236"/>
      <c r="K2871"/>
      <c r="L2871"/>
      <c r="M2871"/>
      <c r="N2871"/>
      <c r="O2871"/>
      <c r="P2871"/>
      <c r="Q2871"/>
      <c r="U2871"/>
      <c r="V2871" t="s">
        <v>4335</v>
      </c>
      <c r="W2871" s="236"/>
      <c r="X2871"/>
      <c r="Y2871"/>
      <c r="Z2871"/>
      <c r="AA2871"/>
      <c r="AB2871"/>
      <c r="AC2871"/>
      <c r="AD2871"/>
      <c r="AE2871"/>
      <c r="AF2871"/>
      <c r="AG2871"/>
      <c r="AH2871" s="115" t="s">
        <v>4308</v>
      </c>
    </row>
    <row r="2872" spans="1:35" ht="18" hidden="1" x14ac:dyDescent="0.25">
      <c r="A2872" s="235">
        <v>326240</v>
      </c>
      <c r="B2872" s="235" t="s">
        <v>7211</v>
      </c>
      <c r="C2872" s="235" t="s">
        <v>212</v>
      </c>
      <c r="D2872" s="235" t="s">
        <v>1242</v>
      </c>
      <c r="E2872"/>
      <c r="F2872" s="126"/>
      <c r="G2872" s="236"/>
      <c r="H2872"/>
      <c r="I2872" t="s">
        <v>129</v>
      </c>
      <c r="J2872" s="236"/>
      <c r="K2872"/>
      <c r="L2872"/>
      <c r="M2872"/>
      <c r="N2872"/>
      <c r="O2872"/>
      <c r="P2872"/>
      <c r="Q2872"/>
      <c r="U2872"/>
      <c r="V2872" t="s">
        <v>4335</v>
      </c>
      <c r="W2872" s="236"/>
      <c r="X2872"/>
      <c r="Y2872"/>
      <c r="Z2872"/>
      <c r="AA2872"/>
      <c r="AB2872"/>
      <c r="AC2872"/>
      <c r="AD2872"/>
      <c r="AE2872"/>
      <c r="AF2872"/>
      <c r="AG2872"/>
      <c r="AH2872" s="115" t="s">
        <v>4308</v>
      </c>
    </row>
    <row r="2873" spans="1:35" ht="18" x14ac:dyDescent="0.25">
      <c r="A2873" s="235">
        <v>326243</v>
      </c>
      <c r="B2873" s="235" t="s">
        <v>7212</v>
      </c>
      <c r="C2873" s="235" t="s">
        <v>793</v>
      </c>
      <c r="D2873" s="235" t="s">
        <v>239</v>
      </c>
      <c r="E2873"/>
      <c r="F2873" s="126"/>
      <c r="G2873" s="236"/>
      <c r="H2873"/>
      <c r="I2873" t="s">
        <v>107</v>
      </c>
      <c r="J2873" s="236"/>
      <c r="K2873"/>
      <c r="L2873"/>
      <c r="M2873"/>
      <c r="N2873"/>
      <c r="O2873"/>
      <c r="P2873"/>
      <c r="Q2873"/>
      <c r="U2873"/>
      <c r="V2873" t="s">
        <v>4335</v>
      </c>
      <c r="W2873" s="236"/>
      <c r="X2873"/>
      <c r="Y2873"/>
      <c r="Z2873"/>
      <c r="AA2873"/>
      <c r="AB2873"/>
      <c r="AC2873"/>
      <c r="AD2873"/>
      <c r="AE2873"/>
      <c r="AF2873"/>
      <c r="AG2873"/>
      <c r="AH2873" s="115" t="s">
        <v>4308</v>
      </c>
      <c r="AI2873" s="115" t="e">
        <f>VLOOKUP(A2873,'[2]دراسات قانونية'!$A$3:$E$600,1,0)</f>
        <v>#N/A</v>
      </c>
    </row>
    <row r="2874" spans="1:35" ht="18" hidden="1" x14ac:dyDescent="0.25">
      <c r="A2874" s="235">
        <v>326245</v>
      </c>
      <c r="B2874" s="235" t="s">
        <v>7213</v>
      </c>
      <c r="C2874" s="235" t="s">
        <v>7214</v>
      </c>
      <c r="D2874" s="235" t="s">
        <v>7215</v>
      </c>
      <c r="E2874"/>
      <c r="F2874" s="126"/>
      <c r="G2874" s="236"/>
      <c r="H2874"/>
      <c r="I2874" t="s">
        <v>129</v>
      </c>
      <c r="J2874" s="236"/>
      <c r="K2874"/>
      <c r="L2874"/>
      <c r="M2874"/>
      <c r="N2874"/>
      <c r="O2874"/>
      <c r="P2874"/>
      <c r="Q2874"/>
      <c r="U2874"/>
      <c r="V2874" t="s">
        <v>4335</v>
      </c>
      <c r="W2874" s="236"/>
      <c r="X2874"/>
      <c r="Y2874"/>
      <c r="Z2874"/>
      <c r="AA2874"/>
      <c r="AB2874"/>
      <c r="AC2874"/>
      <c r="AD2874"/>
      <c r="AE2874"/>
      <c r="AF2874"/>
      <c r="AG2874"/>
      <c r="AH2874" s="115" t="s">
        <v>4308</v>
      </c>
    </row>
    <row r="2875" spans="1:35" ht="18" x14ac:dyDescent="0.25">
      <c r="A2875" s="235">
        <v>326246</v>
      </c>
      <c r="B2875" s="235" t="s">
        <v>7216</v>
      </c>
      <c r="C2875" s="235" t="s">
        <v>7217</v>
      </c>
      <c r="D2875" s="235" t="s">
        <v>281</v>
      </c>
      <c r="E2875"/>
      <c r="F2875" s="126"/>
      <c r="G2875" s="236"/>
      <c r="H2875"/>
      <c r="I2875" t="s">
        <v>107</v>
      </c>
      <c r="J2875" s="236"/>
      <c r="K2875"/>
      <c r="L2875"/>
      <c r="M2875"/>
      <c r="N2875"/>
      <c r="O2875"/>
      <c r="P2875"/>
      <c r="Q2875"/>
      <c r="U2875"/>
      <c r="V2875" t="s">
        <v>4337</v>
      </c>
      <c r="W2875" s="236"/>
      <c r="X2875"/>
      <c r="Y2875"/>
      <c r="Z2875"/>
      <c r="AA2875"/>
      <c r="AB2875"/>
      <c r="AC2875"/>
      <c r="AD2875"/>
      <c r="AE2875"/>
      <c r="AF2875"/>
      <c r="AG2875"/>
      <c r="AH2875" s="115" t="s">
        <v>4308</v>
      </c>
      <c r="AI2875" s="115" t="e">
        <f>VLOOKUP(A2875,'[2]دراسات قانونية'!$A$3:$E$600,1,0)</f>
        <v>#N/A</v>
      </c>
    </row>
    <row r="2876" spans="1:35" hidden="1" x14ac:dyDescent="0.25">
      <c r="A2876" s="115">
        <v>326247</v>
      </c>
      <c r="B2876" s="115" t="s">
        <v>1883</v>
      </c>
      <c r="C2876" s="115" t="s">
        <v>227</v>
      </c>
      <c r="D2876" s="115" t="s">
        <v>265</v>
      </c>
      <c r="E2876" s="115" t="s">
        <v>76</v>
      </c>
      <c r="F2876" s="237">
        <v>35457</v>
      </c>
      <c r="G2876" s="115" t="s">
        <v>1252</v>
      </c>
      <c r="H2876" s="115" t="s">
        <v>16</v>
      </c>
      <c r="I2876" t="s">
        <v>199</v>
      </c>
      <c r="J2876" s="115" t="s">
        <v>1226</v>
      </c>
      <c r="L2876" s="115" t="s">
        <v>47</v>
      </c>
      <c r="U2876"/>
      <c r="V2876" t="s">
        <v>4337</v>
      </c>
    </row>
    <row r="2877" spans="1:35" ht="18" hidden="1" x14ac:dyDescent="0.25">
      <c r="A2877" s="235">
        <v>326250</v>
      </c>
      <c r="B2877" s="235" t="s">
        <v>7218</v>
      </c>
      <c r="C2877" s="235" t="s">
        <v>646</v>
      </c>
      <c r="D2877" s="235" t="s">
        <v>1056</v>
      </c>
      <c r="E2877"/>
      <c r="F2877" s="126"/>
      <c r="G2877" s="236"/>
      <c r="H2877"/>
      <c r="I2877" t="s">
        <v>129</v>
      </c>
      <c r="J2877" s="236"/>
      <c r="K2877"/>
      <c r="L2877"/>
      <c r="M2877"/>
      <c r="N2877"/>
      <c r="O2877"/>
      <c r="P2877"/>
      <c r="Q2877"/>
      <c r="U2877"/>
      <c r="V2877" t="s">
        <v>4335</v>
      </c>
      <c r="W2877" s="236"/>
      <c r="X2877"/>
      <c r="Y2877"/>
      <c r="Z2877"/>
      <c r="AA2877"/>
      <c r="AB2877"/>
      <c r="AC2877"/>
      <c r="AD2877"/>
      <c r="AE2877"/>
      <c r="AF2877"/>
      <c r="AG2877"/>
      <c r="AH2877" s="115" t="s">
        <v>4308</v>
      </c>
    </row>
    <row r="2878" spans="1:35" hidden="1" x14ac:dyDescent="0.25">
      <c r="A2878">
        <v>326252</v>
      </c>
      <c r="B2878" t="s">
        <v>7219</v>
      </c>
      <c r="C2878" t="s">
        <v>278</v>
      </c>
      <c r="D2878" t="s">
        <v>480</v>
      </c>
      <c r="E2878" t="s">
        <v>76</v>
      </c>
      <c r="F2878" s="126">
        <v>35457</v>
      </c>
      <c r="G2878" t="s">
        <v>7220</v>
      </c>
      <c r="H2878" t="s">
        <v>16</v>
      </c>
      <c r="I2878" t="s">
        <v>136</v>
      </c>
      <c r="J2878"/>
      <c r="K2878"/>
      <c r="L2878"/>
      <c r="M2878"/>
      <c r="N2878"/>
      <c r="O2878"/>
      <c r="P2878"/>
      <c r="Q2878"/>
      <c r="U2878"/>
      <c r="V2878" t="s">
        <v>16623</v>
      </c>
      <c r="W2878"/>
      <c r="X2878"/>
      <c r="Y2878"/>
      <c r="Z2878"/>
      <c r="AA2878"/>
      <c r="AB2878"/>
      <c r="AC2878" t="s">
        <v>4308</v>
      </c>
      <c r="AD2878" t="s">
        <v>4308</v>
      </c>
      <c r="AE2878" t="s">
        <v>4308</v>
      </c>
      <c r="AF2878" t="s">
        <v>4308</v>
      </c>
      <c r="AG2878" t="s">
        <v>4308</v>
      </c>
      <c r="AH2878" s="115" t="s">
        <v>4308</v>
      </c>
    </row>
    <row r="2879" spans="1:35" hidden="1" x14ac:dyDescent="0.25">
      <c r="A2879" s="115">
        <v>326253</v>
      </c>
      <c r="B2879" s="115" t="s">
        <v>2778</v>
      </c>
      <c r="C2879" s="115" t="s">
        <v>733</v>
      </c>
      <c r="D2879" s="115" t="s">
        <v>585</v>
      </c>
      <c r="E2879" s="115" t="s">
        <v>77</v>
      </c>
      <c r="F2879" s="237"/>
      <c r="H2879" s="115" t="s">
        <v>16</v>
      </c>
      <c r="I2879" t="s">
        <v>199</v>
      </c>
      <c r="U2879"/>
      <c r="V2879" t="s">
        <v>4412</v>
      </c>
      <c r="AH2879" s="115" t="s">
        <v>4308</v>
      </c>
    </row>
    <row r="2880" spans="1:35" ht="18" hidden="1" x14ac:dyDescent="0.25">
      <c r="A2880" s="235">
        <v>326257</v>
      </c>
      <c r="B2880" s="235" t="s">
        <v>7221</v>
      </c>
      <c r="C2880" s="235" t="s">
        <v>546</v>
      </c>
      <c r="D2880" s="235" t="s">
        <v>210</v>
      </c>
      <c r="E2880"/>
      <c r="F2880" s="126"/>
      <c r="G2880" s="236"/>
      <c r="H2880"/>
      <c r="I2880" t="s">
        <v>129</v>
      </c>
      <c r="J2880" s="236"/>
      <c r="K2880"/>
      <c r="L2880"/>
      <c r="M2880"/>
      <c r="N2880"/>
      <c r="O2880"/>
      <c r="P2880"/>
      <c r="Q2880"/>
      <c r="U2880"/>
      <c r="V2880" t="s">
        <v>4334</v>
      </c>
      <c r="W2880" s="236"/>
      <c r="X2880"/>
      <c r="Y2880"/>
      <c r="Z2880"/>
      <c r="AA2880"/>
      <c r="AB2880"/>
      <c r="AC2880"/>
      <c r="AD2880"/>
      <c r="AE2880"/>
      <c r="AF2880"/>
      <c r="AG2880"/>
      <c r="AH2880" s="115" t="s">
        <v>4308</v>
      </c>
    </row>
    <row r="2881" spans="1:35" hidden="1" x14ac:dyDescent="0.25">
      <c r="A2881">
        <v>326258</v>
      </c>
      <c r="B2881" t="s">
        <v>7222</v>
      </c>
      <c r="C2881" t="s">
        <v>332</v>
      </c>
      <c r="D2881" t="s">
        <v>230</v>
      </c>
      <c r="E2881" t="s">
        <v>76</v>
      </c>
      <c r="F2881" s="126">
        <v>33148</v>
      </c>
      <c r="G2881" t="s">
        <v>7223</v>
      </c>
      <c r="H2881" t="s">
        <v>16</v>
      </c>
      <c r="I2881" t="s">
        <v>136</v>
      </c>
      <c r="J2881" t="s">
        <v>1226</v>
      </c>
      <c r="K2881"/>
      <c r="L2881" t="s">
        <v>18</v>
      </c>
      <c r="M2881"/>
      <c r="N2881"/>
      <c r="O2881"/>
      <c r="P2881"/>
      <c r="Q2881"/>
      <c r="U2881"/>
      <c r="V2881" t="s">
        <v>4329</v>
      </c>
      <c r="W2881"/>
      <c r="X2881"/>
      <c r="Y2881"/>
      <c r="Z2881"/>
      <c r="AA2881"/>
      <c r="AB2881"/>
      <c r="AC2881"/>
      <c r="AD2881"/>
      <c r="AE2881"/>
      <c r="AF2881"/>
      <c r="AG2881"/>
    </row>
    <row r="2882" spans="1:35" ht="18" hidden="1" x14ac:dyDescent="0.25">
      <c r="A2882" s="235">
        <v>326262</v>
      </c>
      <c r="B2882" s="235" t="s">
        <v>7224</v>
      </c>
      <c r="C2882" s="235" t="s">
        <v>244</v>
      </c>
      <c r="D2882" s="235" t="s">
        <v>1242</v>
      </c>
      <c r="E2882"/>
      <c r="F2882" s="126"/>
      <c r="G2882" s="236"/>
      <c r="H2882"/>
      <c r="I2882" t="s">
        <v>199</v>
      </c>
      <c r="J2882" s="236"/>
      <c r="K2882"/>
      <c r="L2882"/>
      <c r="M2882"/>
      <c r="N2882"/>
      <c r="O2882"/>
      <c r="P2882"/>
      <c r="Q2882"/>
      <c r="U2882"/>
      <c r="V2882" t="s">
        <v>4337</v>
      </c>
      <c r="W2882" s="236"/>
      <c r="X2882"/>
      <c r="Y2882"/>
      <c r="Z2882"/>
      <c r="AA2882"/>
      <c r="AB2882"/>
      <c r="AC2882"/>
      <c r="AD2882"/>
      <c r="AE2882"/>
      <c r="AF2882"/>
      <c r="AG2882"/>
      <c r="AH2882" s="115" t="s">
        <v>4308</v>
      </c>
    </row>
    <row r="2883" spans="1:35" ht="18" hidden="1" x14ac:dyDescent="0.25">
      <c r="A2883" s="235">
        <v>326264</v>
      </c>
      <c r="B2883" s="235" t="s">
        <v>7225</v>
      </c>
      <c r="C2883" s="235" t="s">
        <v>939</v>
      </c>
      <c r="D2883" s="235" t="s">
        <v>268</v>
      </c>
      <c r="E2883"/>
      <c r="F2883" s="126"/>
      <c r="G2883" s="236"/>
      <c r="H2883"/>
      <c r="I2883" t="s">
        <v>129</v>
      </c>
      <c r="J2883" s="236"/>
      <c r="K2883"/>
      <c r="L2883"/>
      <c r="M2883"/>
      <c r="N2883"/>
      <c r="O2883"/>
      <c r="P2883"/>
      <c r="Q2883"/>
      <c r="U2883"/>
      <c r="V2883" t="s">
        <v>4334</v>
      </c>
      <c r="W2883" s="236"/>
      <c r="X2883"/>
      <c r="Y2883"/>
      <c r="Z2883"/>
      <c r="AA2883"/>
      <c r="AB2883"/>
      <c r="AC2883"/>
      <c r="AD2883"/>
      <c r="AE2883"/>
      <c r="AF2883"/>
      <c r="AG2883"/>
      <c r="AH2883" s="115" t="s">
        <v>4308</v>
      </c>
    </row>
    <row r="2884" spans="1:35" ht="18" hidden="1" x14ac:dyDescent="0.25">
      <c r="A2884" s="235">
        <v>326266</v>
      </c>
      <c r="B2884" s="235" t="s">
        <v>7226</v>
      </c>
      <c r="C2884" s="235" t="s">
        <v>731</v>
      </c>
      <c r="D2884" s="235" t="s">
        <v>239</v>
      </c>
      <c r="E2884"/>
      <c r="F2884" s="126"/>
      <c r="G2884" s="236"/>
      <c r="H2884"/>
      <c r="I2884" t="s">
        <v>129</v>
      </c>
      <c r="J2884" s="236"/>
      <c r="K2884"/>
      <c r="L2884"/>
      <c r="M2884"/>
      <c r="N2884"/>
      <c r="O2884"/>
      <c r="P2884"/>
      <c r="Q2884"/>
      <c r="U2884"/>
      <c r="V2884" t="s">
        <v>4337</v>
      </c>
      <c r="W2884" s="236"/>
      <c r="X2884"/>
      <c r="Y2884"/>
      <c r="Z2884"/>
      <c r="AA2884"/>
      <c r="AB2884"/>
      <c r="AC2884"/>
      <c r="AD2884"/>
      <c r="AE2884"/>
      <c r="AF2884"/>
      <c r="AG2884"/>
      <c r="AH2884" s="115" t="s">
        <v>4308</v>
      </c>
    </row>
    <row r="2885" spans="1:35" ht="18" x14ac:dyDescent="0.25">
      <c r="A2885" s="235">
        <v>326270</v>
      </c>
      <c r="B2885" s="235" t="s">
        <v>7227</v>
      </c>
      <c r="C2885" s="235" t="s">
        <v>939</v>
      </c>
      <c r="D2885" s="235" t="s">
        <v>753</v>
      </c>
      <c r="E2885"/>
      <c r="F2885" s="126"/>
      <c r="G2885" s="236"/>
      <c r="H2885"/>
      <c r="I2885" t="s">
        <v>107</v>
      </c>
      <c r="J2885" s="236"/>
      <c r="K2885"/>
      <c r="L2885"/>
      <c r="M2885"/>
      <c r="N2885"/>
      <c r="O2885"/>
      <c r="P2885"/>
      <c r="Q2885"/>
      <c r="U2885"/>
      <c r="V2885" t="s">
        <v>4335</v>
      </c>
      <c r="W2885" s="236"/>
      <c r="X2885"/>
      <c r="Y2885"/>
      <c r="Z2885"/>
      <c r="AA2885"/>
      <c r="AB2885"/>
      <c r="AC2885"/>
      <c r="AD2885"/>
      <c r="AE2885"/>
      <c r="AF2885"/>
      <c r="AG2885"/>
      <c r="AH2885" s="115" t="s">
        <v>4308</v>
      </c>
      <c r="AI2885" s="115" t="e">
        <f>VLOOKUP(A2885,'[2]دراسات قانونية'!$A$3:$E$600,1,0)</f>
        <v>#N/A</v>
      </c>
    </row>
    <row r="2886" spans="1:35" ht="18" hidden="1" x14ac:dyDescent="0.25">
      <c r="A2886" s="235">
        <v>326272</v>
      </c>
      <c r="B2886" s="235" t="s">
        <v>7228</v>
      </c>
      <c r="C2886" s="235" t="s">
        <v>227</v>
      </c>
      <c r="D2886" s="235" t="s">
        <v>2375</v>
      </c>
      <c r="E2886"/>
      <c r="F2886" s="126"/>
      <c r="G2886" s="236"/>
      <c r="H2886"/>
      <c r="I2886" t="s">
        <v>129</v>
      </c>
      <c r="J2886" s="236"/>
      <c r="K2886"/>
      <c r="L2886"/>
      <c r="M2886"/>
      <c r="N2886"/>
      <c r="O2886"/>
      <c r="P2886"/>
      <c r="Q2886"/>
      <c r="U2886"/>
      <c r="V2886" t="s">
        <v>4334</v>
      </c>
      <c r="W2886" s="236"/>
      <c r="X2886"/>
      <c r="Y2886"/>
      <c r="Z2886"/>
      <c r="AA2886"/>
      <c r="AB2886"/>
      <c r="AC2886"/>
      <c r="AD2886"/>
      <c r="AE2886"/>
      <c r="AF2886"/>
      <c r="AG2886"/>
      <c r="AH2886" s="115" t="s">
        <v>4308</v>
      </c>
    </row>
    <row r="2887" spans="1:35" ht="18" x14ac:dyDescent="0.25">
      <c r="A2887" s="235">
        <v>326274</v>
      </c>
      <c r="B2887" s="235" t="s">
        <v>7229</v>
      </c>
      <c r="C2887" s="235" t="s">
        <v>731</v>
      </c>
      <c r="D2887" s="235" t="s">
        <v>323</v>
      </c>
      <c r="E2887"/>
      <c r="F2887" s="126"/>
      <c r="G2887" s="236"/>
      <c r="H2887"/>
      <c r="I2887" t="s">
        <v>107</v>
      </c>
      <c r="J2887" s="236"/>
      <c r="K2887"/>
      <c r="L2887"/>
      <c r="M2887"/>
      <c r="N2887"/>
      <c r="O2887"/>
      <c r="P2887"/>
      <c r="Q2887"/>
      <c r="U2887"/>
      <c r="V2887" t="s">
        <v>4335</v>
      </c>
      <c r="W2887" s="236"/>
      <c r="X2887"/>
      <c r="Y2887"/>
      <c r="Z2887"/>
      <c r="AA2887"/>
      <c r="AB2887"/>
      <c r="AC2887"/>
      <c r="AD2887"/>
      <c r="AE2887"/>
      <c r="AF2887"/>
      <c r="AG2887"/>
      <c r="AH2887" s="115" t="s">
        <v>4308</v>
      </c>
      <c r="AI2887" s="115" t="e">
        <f>VLOOKUP(A2887,'[2]دراسات قانونية'!$A$3:$E$600,1,0)</f>
        <v>#N/A</v>
      </c>
    </row>
    <row r="2888" spans="1:35" hidden="1" x14ac:dyDescent="0.25">
      <c r="A2888">
        <v>326275</v>
      </c>
      <c r="B2888" t="s">
        <v>7230</v>
      </c>
      <c r="C2888" t="s">
        <v>5380</v>
      </c>
      <c r="D2888" t="s">
        <v>270</v>
      </c>
      <c r="E2888" t="s">
        <v>76</v>
      </c>
      <c r="F2888" s="126">
        <v>31922</v>
      </c>
      <c r="G2888" t="s">
        <v>7231</v>
      </c>
      <c r="H2888" t="s">
        <v>16</v>
      </c>
      <c r="I2888" t="s">
        <v>129</v>
      </c>
      <c r="J2888" t="s">
        <v>1226</v>
      </c>
      <c r="K2888"/>
      <c r="L2888" t="s">
        <v>58</v>
      </c>
      <c r="M2888"/>
      <c r="N2888"/>
      <c r="O2888"/>
      <c r="P2888"/>
      <c r="Q2888"/>
      <c r="U2888"/>
      <c r="V2888" t="s">
        <v>4334</v>
      </c>
      <c r="W2888"/>
      <c r="X2888"/>
      <c r="Y2888"/>
      <c r="Z2888"/>
      <c r="AA2888"/>
      <c r="AB2888"/>
      <c r="AC2888"/>
      <c r="AD2888"/>
      <c r="AE2888"/>
      <c r="AF2888"/>
      <c r="AG2888"/>
      <c r="AH2888" s="115" t="s">
        <v>4308</v>
      </c>
    </row>
    <row r="2889" spans="1:35" ht="18" x14ac:dyDescent="0.25">
      <c r="A2889" s="235">
        <v>326277</v>
      </c>
      <c r="B2889" s="235" t="s">
        <v>7232</v>
      </c>
      <c r="C2889" s="235" t="s">
        <v>455</v>
      </c>
      <c r="D2889" s="235" t="s">
        <v>357</v>
      </c>
      <c r="E2889"/>
      <c r="F2889" s="126"/>
      <c r="G2889" s="236"/>
      <c r="H2889"/>
      <c r="I2889" t="s">
        <v>107</v>
      </c>
      <c r="J2889" s="236"/>
      <c r="K2889"/>
      <c r="L2889"/>
      <c r="M2889"/>
      <c r="N2889"/>
      <c r="O2889"/>
      <c r="P2889"/>
      <c r="Q2889"/>
      <c r="U2889"/>
      <c r="V2889" t="s">
        <v>4335</v>
      </c>
      <c r="W2889" s="236"/>
      <c r="X2889"/>
      <c r="Y2889"/>
      <c r="Z2889"/>
      <c r="AA2889"/>
      <c r="AB2889"/>
      <c r="AC2889"/>
      <c r="AD2889"/>
      <c r="AE2889"/>
      <c r="AF2889"/>
      <c r="AG2889"/>
      <c r="AH2889" s="115" t="s">
        <v>4308</v>
      </c>
      <c r="AI2889" s="115" t="e">
        <f>VLOOKUP(A2889,'[2]دراسات قانونية'!$A$3:$E$600,1,0)</f>
        <v>#N/A</v>
      </c>
    </row>
    <row r="2890" spans="1:35" hidden="1" x14ac:dyDescent="0.25">
      <c r="A2890">
        <v>326285</v>
      </c>
      <c r="B2890" t="s">
        <v>7233</v>
      </c>
      <c r="C2890" t="s">
        <v>1501</v>
      </c>
      <c r="D2890" t="s">
        <v>373</v>
      </c>
      <c r="E2890" t="s">
        <v>76</v>
      </c>
      <c r="F2890" s="126">
        <v>35562</v>
      </c>
      <c r="G2890" t="s">
        <v>18</v>
      </c>
      <c r="H2890" t="s">
        <v>16</v>
      </c>
      <c r="I2890" t="s">
        <v>136</v>
      </c>
      <c r="J2890" t="s">
        <v>1226</v>
      </c>
      <c r="K2890"/>
      <c r="L2890" t="s">
        <v>18</v>
      </c>
      <c r="M2890"/>
      <c r="N2890"/>
      <c r="O2890"/>
      <c r="P2890"/>
      <c r="Q2890"/>
      <c r="U2890"/>
      <c r="V2890" t="s">
        <v>4329</v>
      </c>
      <c r="W2890"/>
      <c r="X2890"/>
      <c r="Y2890"/>
      <c r="Z2890"/>
      <c r="AA2890"/>
      <c r="AB2890"/>
      <c r="AC2890"/>
      <c r="AD2890"/>
      <c r="AE2890" t="s">
        <v>4308</v>
      </c>
      <c r="AF2890" t="s">
        <v>4308</v>
      </c>
      <c r="AG2890" t="s">
        <v>4308</v>
      </c>
      <c r="AH2890" s="115" t="s">
        <v>4308</v>
      </c>
    </row>
    <row r="2891" spans="1:35" hidden="1" x14ac:dyDescent="0.25">
      <c r="A2891">
        <v>326286</v>
      </c>
      <c r="B2891" t="s">
        <v>7234</v>
      </c>
      <c r="C2891" t="s">
        <v>311</v>
      </c>
      <c r="D2891" t="s">
        <v>467</v>
      </c>
      <c r="E2891" t="s">
        <v>77</v>
      </c>
      <c r="F2891" s="126">
        <v>35803</v>
      </c>
      <c r="G2891" t="s">
        <v>18</v>
      </c>
      <c r="H2891" t="s">
        <v>16</v>
      </c>
      <c r="I2891" t="s">
        <v>136</v>
      </c>
      <c r="J2891"/>
      <c r="K2891"/>
      <c r="L2891"/>
      <c r="M2891"/>
      <c r="N2891"/>
      <c r="O2891"/>
      <c r="P2891"/>
      <c r="Q2891"/>
      <c r="U2891"/>
      <c r="V2891" t="s">
        <v>16623</v>
      </c>
      <c r="W2891"/>
      <c r="X2891"/>
      <c r="Y2891"/>
      <c r="Z2891"/>
      <c r="AA2891"/>
      <c r="AB2891"/>
      <c r="AC2891"/>
      <c r="AD2891"/>
      <c r="AE2891"/>
      <c r="AF2891"/>
      <c r="AG2891"/>
    </row>
    <row r="2892" spans="1:35" ht="18" x14ac:dyDescent="0.25">
      <c r="A2892" s="235">
        <v>326288</v>
      </c>
      <c r="B2892" s="235" t="s">
        <v>7235</v>
      </c>
      <c r="C2892" s="235" t="s">
        <v>285</v>
      </c>
      <c r="D2892" s="235" t="s">
        <v>463</v>
      </c>
      <c r="E2892"/>
      <c r="F2892" s="126"/>
      <c r="G2892" s="236"/>
      <c r="H2892"/>
      <c r="I2892" t="s">
        <v>107</v>
      </c>
      <c r="J2892" s="236"/>
      <c r="K2892"/>
      <c r="L2892"/>
      <c r="M2892"/>
      <c r="N2892"/>
      <c r="O2892"/>
      <c r="P2892"/>
      <c r="Q2892"/>
      <c r="U2892"/>
      <c r="V2892" t="s">
        <v>4335</v>
      </c>
      <c r="W2892" s="236"/>
      <c r="X2892"/>
      <c r="Y2892"/>
      <c r="Z2892"/>
      <c r="AA2892"/>
      <c r="AB2892"/>
      <c r="AC2892"/>
      <c r="AD2892"/>
      <c r="AE2892"/>
      <c r="AF2892"/>
      <c r="AG2892"/>
      <c r="AH2892" s="115" t="s">
        <v>4308</v>
      </c>
      <c r="AI2892" s="115" t="e">
        <f>VLOOKUP(A2892,'[2]دراسات قانونية'!$A$3:$E$600,1,0)</f>
        <v>#N/A</v>
      </c>
    </row>
    <row r="2893" spans="1:35" hidden="1" x14ac:dyDescent="0.25">
      <c r="A2893" s="115">
        <v>326289</v>
      </c>
      <c r="B2893" s="115" t="s">
        <v>3309</v>
      </c>
      <c r="C2893" s="115" t="s">
        <v>227</v>
      </c>
      <c r="D2893" s="115" t="s">
        <v>437</v>
      </c>
      <c r="E2893" s="115" t="s">
        <v>77</v>
      </c>
      <c r="F2893" s="237"/>
      <c r="H2893" s="115" t="s">
        <v>16</v>
      </c>
      <c r="I2893" t="s">
        <v>199</v>
      </c>
      <c r="U2893"/>
      <c r="V2893">
        <v>0</v>
      </c>
    </row>
    <row r="2894" spans="1:35" hidden="1" x14ac:dyDescent="0.25">
      <c r="A2894">
        <v>326293</v>
      </c>
      <c r="B2894" t="s">
        <v>7236</v>
      </c>
      <c r="C2894" t="s">
        <v>454</v>
      </c>
      <c r="D2894" t="s">
        <v>7237</v>
      </c>
      <c r="E2894" t="s">
        <v>76</v>
      </c>
      <c r="F2894" s="126">
        <v>35443</v>
      </c>
      <c r="G2894" t="s">
        <v>18</v>
      </c>
      <c r="H2894" t="s">
        <v>16</v>
      </c>
      <c r="I2894" t="s">
        <v>136</v>
      </c>
      <c r="J2894" t="s">
        <v>1226</v>
      </c>
      <c r="K2894"/>
      <c r="L2894" t="s">
        <v>18</v>
      </c>
      <c r="M2894"/>
      <c r="N2894"/>
      <c r="O2894"/>
      <c r="P2894"/>
      <c r="Q2894"/>
      <c r="U2894"/>
      <c r="V2894" t="s">
        <v>4414</v>
      </c>
      <c r="W2894"/>
      <c r="X2894"/>
      <c r="Y2894"/>
      <c r="Z2894"/>
      <c r="AA2894"/>
      <c r="AB2894"/>
      <c r="AC2894"/>
      <c r="AD2894"/>
      <c r="AE2894" t="s">
        <v>4308</v>
      </c>
      <c r="AF2894" t="s">
        <v>4308</v>
      </c>
      <c r="AG2894" t="s">
        <v>4308</v>
      </c>
      <c r="AH2894" s="115" t="s">
        <v>4308</v>
      </c>
    </row>
    <row r="2895" spans="1:35" hidden="1" x14ac:dyDescent="0.25">
      <c r="A2895">
        <v>326294</v>
      </c>
      <c r="B2895" t="s">
        <v>1036</v>
      </c>
      <c r="C2895" t="s">
        <v>332</v>
      </c>
      <c r="D2895" t="s">
        <v>330</v>
      </c>
      <c r="E2895"/>
      <c r="F2895" s="126"/>
      <c r="G2895"/>
      <c r="H2895"/>
      <c r="I2895" t="s">
        <v>136</v>
      </c>
      <c r="J2895"/>
      <c r="K2895"/>
      <c r="L2895"/>
      <c r="M2895"/>
      <c r="N2895"/>
      <c r="O2895"/>
      <c r="P2895"/>
      <c r="Q2895"/>
      <c r="U2895"/>
      <c r="V2895" t="s">
        <v>4335</v>
      </c>
      <c r="W2895"/>
      <c r="X2895"/>
      <c r="Y2895"/>
      <c r="Z2895"/>
      <c r="AA2895"/>
      <c r="AB2895"/>
      <c r="AC2895"/>
      <c r="AD2895"/>
      <c r="AE2895"/>
      <c r="AF2895"/>
      <c r="AG2895"/>
    </row>
    <row r="2896" spans="1:35" ht="18" x14ac:dyDescent="0.25">
      <c r="A2896" s="235">
        <v>326295</v>
      </c>
      <c r="B2896" s="235" t="s">
        <v>7238</v>
      </c>
      <c r="C2896" s="235" t="s">
        <v>244</v>
      </c>
      <c r="D2896" s="235" t="s">
        <v>599</v>
      </c>
      <c r="E2896"/>
      <c r="F2896" s="126"/>
      <c r="G2896" s="236"/>
      <c r="H2896"/>
      <c r="I2896" t="s">
        <v>107</v>
      </c>
      <c r="J2896" s="236"/>
      <c r="K2896"/>
      <c r="L2896"/>
      <c r="M2896"/>
      <c r="N2896"/>
      <c r="O2896"/>
      <c r="P2896"/>
      <c r="Q2896"/>
      <c r="U2896"/>
      <c r="V2896" t="s">
        <v>4335</v>
      </c>
      <c r="W2896" s="236"/>
      <c r="X2896"/>
      <c r="Y2896"/>
      <c r="Z2896"/>
      <c r="AA2896"/>
      <c r="AB2896"/>
      <c r="AC2896"/>
      <c r="AD2896"/>
      <c r="AE2896"/>
      <c r="AF2896"/>
      <c r="AG2896"/>
      <c r="AH2896" s="115" t="s">
        <v>4308</v>
      </c>
      <c r="AI2896" s="115" t="e">
        <f>VLOOKUP(A2896,'[2]دراسات قانونية'!$A$3:$E$600,1,0)</f>
        <v>#N/A</v>
      </c>
    </row>
    <row r="2897" spans="1:35" ht="18" x14ac:dyDescent="0.25">
      <c r="A2897" s="235">
        <v>326300</v>
      </c>
      <c r="B2897" s="235" t="s">
        <v>7239</v>
      </c>
      <c r="C2897" s="235" t="s">
        <v>1384</v>
      </c>
      <c r="D2897" s="235" t="s">
        <v>7240</v>
      </c>
      <c r="E2897"/>
      <c r="F2897" s="126"/>
      <c r="G2897" s="236"/>
      <c r="H2897"/>
      <c r="I2897" t="s">
        <v>107</v>
      </c>
      <c r="J2897" s="236"/>
      <c r="K2897"/>
      <c r="L2897"/>
      <c r="M2897"/>
      <c r="N2897"/>
      <c r="O2897"/>
      <c r="P2897"/>
      <c r="Q2897"/>
      <c r="U2897"/>
      <c r="V2897" t="s">
        <v>4335</v>
      </c>
      <c r="W2897" s="236"/>
      <c r="X2897"/>
      <c r="Y2897"/>
      <c r="Z2897"/>
      <c r="AA2897"/>
      <c r="AB2897"/>
      <c r="AC2897"/>
      <c r="AD2897"/>
      <c r="AE2897"/>
      <c r="AF2897"/>
      <c r="AG2897"/>
      <c r="AH2897" s="115" t="s">
        <v>4308</v>
      </c>
      <c r="AI2897" s="115" t="e">
        <f>VLOOKUP(A2897,'[2]دراسات قانونية'!$A$3:$E$600,1,0)</f>
        <v>#N/A</v>
      </c>
    </row>
    <row r="2898" spans="1:35" hidden="1" x14ac:dyDescent="0.25">
      <c r="A2898">
        <v>326302</v>
      </c>
      <c r="B2898" t="s">
        <v>7241</v>
      </c>
      <c r="C2898" t="s">
        <v>227</v>
      </c>
      <c r="D2898" t="s">
        <v>7242</v>
      </c>
      <c r="E2898"/>
      <c r="F2898" s="126"/>
      <c r="G2898"/>
      <c r="H2898"/>
      <c r="I2898" t="s">
        <v>129</v>
      </c>
      <c r="J2898"/>
      <c r="K2898"/>
      <c r="L2898"/>
      <c r="M2898"/>
      <c r="N2898"/>
      <c r="O2898"/>
      <c r="P2898"/>
      <c r="Q2898"/>
      <c r="U2898"/>
      <c r="V2898" t="s">
        <v>4335</v>
      </c>
      <c r="W2898"/>
      <c r="X2898"/>
      <c r="Y2898"/>
      <c r="Z2898"/>
      <c r="AA2898"/>
      <c r="AB2898"/>
      <c r="AC2898"/>
      <c r="AD2898"/>
      <c r="AE2898"/>
      <c r="AF2898"/>
      <c r="AG2898"/>
      <c r="AH2898" s="115" t="s">
        <v>4308</v>
      </c>
    </row>
    <row r="2899" spans="1:35" ht="18" x14ac:dyDescent="0.25">
      <c r="A2899" s="235">
        <v>326303</v>
      </c>
      <c r="B2899" s="235" t="s">
        <v>7243</v>
      </c>
      <c r="C2899" s="235" t="s">
        <v>324</v>
      </c>
      <c r="D2899" s="235" t="s">
        <v>1670</v>
      </c>
      <c r="E2899"/>
      <c r="F2899" s="126"/>
      <c r="G2899" s="236"/>
      <c r="H2899"/>
      <c r="I2899" t="s">
        <v>107</v>
      </c>
      <c r="J2899" s="236"/>
      <c r="K2899"/>
      <c r="L2899"/>
      <c r="M2899"/>
      <c r="N2899"/>
      <c r="O2899"/>
      <c r="P2899"/>
      <c r="Q2899"/>
      <c r="U2899"/>
      <c r="V2899" t="s">
        <v>4334</v>
      </c>
      <c r="W2899" s="236"/>
      <c r="X2899"/>
      <c r="Y2899"/>
      <c r="Z2899"/>
      <c r="AA2899"/>
      <c r="AB2899"/>
      <c r="AC2899"/>
      <c r="AD2899"/>
      <c r="AE2899"/>
      <c r="AF2899"/>
      <c r="AG2899"/>
      <c r="AH2899" s="115" t="s">
        <v>4308</v>
      </c>
      <c r="AI2899" s="115" t="e">
        <f>VLOOKUP(A2899,'[2]دراسات قانونية'!$A$3:$E$600,1,0)</f>
        <v>#N/A</v>
      </c>
    </row>
    <row r="2900" spans="1:35" hidden="1" x14ac:dyDescent="0.25">
      <c r="A2900">
        <v>326305</v>
      </c>
      <c r="B2900" t="s">
        <v>7244</v>
      </c>
      <c r="C2900" t="s">
        <v>360</v>
      </c>
      <c r="D2900" t="s">
        <v>235</v>
      </c>
      <c r="E2900" t="s">
        <v>76</v>
      </c>
      <c r="F2900" s="126">
        <v>35196</v>
      </c>
      <c r="G2900" t="s">
        <v>225</v>
      </c>
      <c r="H2900" t="s">
        <v>16</v>
      </c>
      <c r="I2900" t="s">
        <v>136</v>
      </c>
      <c r="J2900" t="s">
        <v>1226</v>
      </c>
      <c r="K2900"/>
      <c r="L2900" t="s">
        <v>18</v>
      </c>
      <c r="M2900"/>
      <c r="N2900"/>
      <c r="O2900"/>
      <c r="P2900"/>
      <c r="Q2900"/>
      <c r="U2900"/>
      <c r="V2900" t="s">
        <v>4329</v>
      </c>
      <c r="W2900"/>
      <c r="X2900"/>
      <c r="Y2900"/>
      <c r="Z2900"/>
      <c r="AA2900"/>
      <c r="AB2900"/>
      <c r="AC2900"/>
      <c r="AD2900"/>
      <c r="AE2900"/>
      <c r="AF2900"/>
      <c r="AG2900"/>
      <c r="AH2900" s="115" t="s">
        <v>4308</v>
      </c>
    </row>
    <row r="2901" spans="1:35" hidden="1" x14ac:dyDescent="0.25">
      <c r="A2901" s="115">
        <v>326306</v>
      </c>
      <c r="B2901" s="115" t="s">
        <v>3536</v>
      </c>
      <c r="C2901" s="115" t="s">
        <v>636</v>
      </c>
      <c r="D2901" s="115" t="s">
        <v>3537</v>
      </c>
      <c r="E2901" s="115" t="s">
        <v>77</v>
      </c>
      <c r="F2901" s="237">
        <v>34140</v>
      </c>
      <c r="G2901" s="115" t="s">
        <v>18</v>
      </c>
      <c r="H2901" s="115" t="s">
        <v>16</v>
      </c>
      <c r="I2901" t="s">
        <v>199</v>
      </c>
      <c r="J2901" s="115" t="s">
        <v>1226</v>
      </c>
      <c r="L2901" s="115" t="s">
        <v>18</v>
      </c>
      <c r="U2901"/>
      <c r="V2901">
        <v>0</v>
      </c>
      <c r="AH2901" s="115" t="s">
        <v>4308</v>
      </c>
    </row>
    <row r="2902" spans="1:35" hidden="1" x14ac:dyDescent="0.25">
      <c r="A2902" s="115">
        <v>326311</v>
      </c>
      <c r="B2902" s="115" t="s">
        <v>726</v>
      </c>
      <c r="C2902" s="115" t="s">
        <v>384</v>
      </c>
      <c r="D2902" s="115" t="s">
        <v>365</v>
      </c>
      <c r="E2902" s="115" t="s">
        <v>76</v>
      </c>
      <c r="F2902" s="237">
        <v>30682</v>
      </c>
      <c r="G2902" s="115" t="s">
        <v>1572</v>
      </c>
      <c r="H2902" s="115" t="s">
        <v>16</v>
      </c>
      <c r="I2902" t="s">
        <v>199</v>
      </c>
      <c r="J2902" s="115" t="s">
        <v>1226</v>
      </c>
      <c r="L2902" s="115" t="s">
        <v>18</v>
      </c>
      <c r="U2902"/>
      <c r="V2902">
        <v>0</v>
      </c>
    </row>
    <row r="2903" spans="1:35" ht="18" x14ac:dyDescent="0.25">
      <c r="A2903" s="235">
        <v>326314</v>
      </c>
      <c r="B2903" s="235" t="s">
        <v>7245</v>
      </c>
      <c r="C2903" s="235" t="s">
        <v>419</v>
      </c>
      <c r="D2903" s="235" t="s">
        <v>310</v>
      </c>
      <c r="E2903"/>
      <c r="F2903" s="126"/>
      <c r="G2903" s="236"/>
      <c r="H2903"/>
      <c r="I2903" t="s">
        <v>107</v>
      </c>
      <c r="J2903" s="236"/>
      <c r="K2903"/>
      <c r="L2903"/>
      <c r="M2903"/>
      <c r="N2903"/>
      <c r="O2903"/>
      <c r="P2903"/>
      <c r="Q2903"/>
      <c r="U2903"/>
      <c r="V2903" t="s">
        <v>4335</v>
      </c>
      <c r="W2903" s="236"/>
      <c r="X2903"/>
      <c r="Y2903"/>
      <c r="Z2903"/>
      <c r="AA2903"/>
      <c r="AB2903"/>
      <c r="AC2903"/>
      <c r="AD2903"/>
      <c r="AE2903"/>
      <c r="AF2903"/>
      <c r="AG2903"/>
      <c r="AH2903" s="115" t="s">
        <v>4308</v>
      </c>
      <c r="AI2903" s="115" t="e">
        <f>VLOOKUP(A2903,'[2]دراسات قانونية'!$A$3:$E$600,1,0)</f>
        <v>#N/A</v>
      </c>
    </row>
    <row r="2904" spans="1:35" hidden="1" x14ac:dyDescent="0.25">
      <c r="A2904" s="115">
        <v>326315</v>
      </c>
      <c r="B2904" s="115" t="s">
        <v>2345</v>
      </c>
      <c r="C2904" s="115" t="s">
        <v>1090</v>
      </c>
      <c r="D2904" s="115" t="s">
        <v>951</v>
      </c>
      <c r="E2904" s="115" t="s">
        <v>77</v>
      </c>
      <c r="F2904" s="237">
        <v>31413</v>
      </c>
      <c r="G2904" s="115" t="s">
        <v>18</v>
      </c>
      <c r="H2904" s="115" t="s">
        <v>16</v>
      </c>
      <c r="I2904" t="s">
        <v>199</v>
      </c>
      <c r="J2904" s="115" t="s">
        <v>1226</v>
      </c>
      <c r="L2904" s="115" t="s">
        <v>18</v>
      </c>
      <c r="U2904"/>
      <c r="V2904">
        <v>0</v>
      </c>
    </row>
    <row r="2905" spans="1:35" ht="18" x14ac:dyDescent="0.25">
      <c r="A2905" s="235">
        <v>326317</v>
      </c>
      <c r="B2905" s="235" t="s">
        <v>7246</v>
      </c>
      <c r="C2905" s="235" t="s">
        <v>379</v>
      </c>
      <c r="D2905" s="235" t="s">
        <v>328</v>
      </c>
      <c r="E2905"/>
      <c r="F2905" s="126"/>
      <c r="G2905" s="236"/>
      <c r="H2905"/>
      <c r="I2905" t="s">
        <v>107</v>
      </c>
      <c r="J2905" s="236"/>
      <c r="K2905"/>
      <c r="L2905"/>
      <c r="M2905"/>
      <c r="N2905"/>
      <c r="O2905"/>
      <c r="P2905"/>
      <c r="Q2905"/>
      <c r="U2905"/>
      <c r="V2905" t="s">
        <v>4335</v>
      </c>
      <c r="W2905" s="236"/>
      <c r="X2905"/>
      <c r="Y2905"/>
      <c r="Z2905"/>
      <c r="AA2905"/>
      <c r="AB2905"/>
      <c r="AC2905"/>
      <c r="AD2905"/>
      <c r="AE2905"/>
      <c r="AF2905"/>
      <c r="AG2905"/>
      <c r="AH2905" s="115" t="s">
        <v>4308</v>
      </c>
      <c r="AI2905" s="115" t="e">
        <f>VLOOKUP(A2905,'[2]دراسات قانونية'!$A$3:$E$600,1,0)</f>
        <v>#N/A</v>
      </c>
    </row>
    <row r="2906" spans="1:35" ht="18" hidden="1" x14ac:dyDescent="0.25">
      <c r="A2906" s="235">
        <v>326319</v>
      </c>
      <c r="B2906" s="235" t="s">
        <v>6021</v>
      </c>
      <c r="C2906" s="235" t="s">
        <v>250</v>
      </c>
      <c r="D2906" s="235" t="s">
        <v>1242</v>
      </c>
      <c r="E2906"/>
      <c r="F2906" s="126"/>
      <c r="G2906" s="236"/>
      <c r="H2906"/>
      <c r="I2906" t="s">
        <v>136</v>
      </c>
      <c r="J2906" s="236"/>
      <c r="K2906"/>
      <c r="L2906"/>
      <c r="M2906"/>
      <c r="N2906"/>
      <c r="O2906"/>
      <c r="P2906"/>
      <c r="Q2906"/>
      <c r="U2906"/>
      <c r="V2906" t="s">
        <v>4334</v>
      </c>
      <c r="W2906" s="236"/>
      <c r="X2906"/>
      <c r="Y2906"/>
      <c r="Z2906"/>
      <c r="AA2906"/>
      <c r="AB2906"/>
      <c r="AC2906"/>
      <c r="AD2906"/>
      <c r="AE2906"/>
      <c r="AF2906"/>
      <c r="AG2906"/>
      <c r="AH2906" s="115" t="s">
        <v>4308</v>
      </c>
    </row>
    <row r="2907" spans="1:35" ht="18" x14ac:dyDescent="0.25">
      <c r="A2907" s="235">
        <v>326320</v>
      </c>
      <c r="B2907" s="235" t="s">
        <v>7247</v>
      </c>
      <c r="C2907" s="235" t="s">
        <v>360</v>
      </c>
      <c r="D2907" s="235" t="s">
        <v>880</v>
      </c>
      <c r="E2907"/>
      <c r="F2907" s="126"/>
      <c r="G2907" s="236"/>
      <c r="H2907"/>
      <c r="I2907" t="s">
        <v>107</v>
      </c>
      <c r="J2907" s="236"/>
      <c r="K2907"/>
      <c r="L2907"/>
      <c r="M2907"/>
      <c r="N2907"/>
      <c r="O2907"/>
      <c r="P2907"/>
      <c r="Q2907"/>
      <c r="U2907"/>
      <c r="V2907" t="s">
        <v>4335</v>
      </c>
      <c r="W2907" s="236"/>
      <c r="X2907"/>
      <c r="Y2907"/>
      <c r="Z2907"/>
      <c r="AA2907"/>
      <c r="AB2907"/>
      <c r="AC2907"/>
      <c r="AD2907"/>
      <c r="AE2907"/>
      <c r="AF2907"/>
      <c r="AG2907"/>
      <c r="AH2907" s="115" t="s">
        <v>4308</v>
      </c>
      <c r="AI2907" s="115" t="e">
        <f>VLOOKUP(A2907,'[2]دراسات قانونية'!$A$3:$E$600,1,0)</f>
        <v>#N/A</v>
      </c>
    </row>
    <row r="2908" spans="1:35" hidden="1" x14ac:dyDescent="0.25">
      <c r="A2908">
        <v>326321</v>
      </c>
      <c r="B2908" t="s">
        <v>7248</v>
      </c>
      <c r="C2908" t="s">
        <v>1384</v>
      </c>
      <c r="D2908" t="s">
        <v>213</v>
      </c>
      <c r="E2908" t="s">
        <v>76</v>
      </c>
      <c r="F2908" s="126">
        <v>35437</v>
      </c>
      <c r="G2908" t="s">
        <v>18</v>
      </c>
      <c r="H2908" t="s">
        <v>16</v>
      </c>
      <c r="I2908" t="s">
        <v>129</v>
      </c>
      <c r="J2908" t="s">
        <v>1226</v>
      </c>
      <c r="K2908"/>
      <c r="L2908" t="s">
        <v>18</v>
      </c>
      <c r="M2908"/>
      <c r="N2908"/>
      <c r="O2908"/>
      <c r="P2908"/>
      <c r="Q2908"/>
      <c r="U2908"/>
      <c r="V2908" t="s">
        <v>4337</v>
      </c>
      <c r="W2908"/>
      <c r="X2908"/>
      <c r="Y2908"/>
      <c r="Z2908"/>
      <c r="AA2908"/>
      <c r="AB2908"/>
      <c r="AC2908"/>
      <c r="AD2908"/>
      <c r="AE2908" t="s">
        <v>4308</v>
      </c>
      <c r="AF2908" t="s">
        <v>4308</v>
      </c>
      <c r="AG2908" t="s">
        <v>4308</v>
      </c>
      <c r="AH2908" s="115" t="s">
        <v>4308</v>
      </c>
    </row>
    <row r="2909" spans="1:35" hidden="1" x14ac:dyDescent="0.25">
      <c r="A2909">
        <v>326323</v>
      </c>
      <c r="B2909" t="s">
        <v>7249</v>
      </c>
      <c r="C2909" t="s">
        <v>574</v>
      </c>
      <c r="D2909" t="s">
        <v>1242</v>
      </c>
      <c r="E2909" t="s">
        <v>76</v>
      </c>
      <c r="F2909" s="126"/>
      <c r="G2909"/>
      <c r="H2909" t="s">
        <v>16</v>
      </c>
      <c r="I2909" t="s">
        <v>136</v>
      </c>
      <c r="J2909"/>
      <c r="K2909"/>
      <c r="L2909"/>
      <c r="M2909"/>
      <c r="N2909"/>
      <c r="O2909"/>
      <c r="P2909"/>
      <c r="Q2909"/>
      <c r="U2909"/>
      <c r="V2909" t="s">
        <v>4329</v>
      </c>
      <c r="W2909"/>
      <c r="X2909"/>
      <c r="Y2909"/>
      <c r="Z2909"/>
      <c r="AA2909" t="s">
        <v>4308</v>
      </c>
      <c r="AB2909" t="s">
        <v>4308</v>
      </c>
      <c r="AC2909" t="s">
        <v>4308</v>
      </c>
      <c r="AD2909" t="s">
        <v>4308</v>
      </c>
      <c r="AE2909" t="s">
        <v>4308</v>
      </c>
      <c r="AF2909" t="s">
        <v>4308</v>
      </c>
      <c r="AG2909" t="s">
        <v>4308</v>
      </c>
      <c r="AH2909" s="115" t="s">
        <v>4308</v>
      </c>
    </row>
    <row r="2910" spans="1:35" hidden="1" x14ac:dyDescent="0.25">
      <c r="A2910" s="115">
        <v>326324</v>
      </c>
      <c r="B2910" s="115" t="s">
        <v>3042</v>
      </c>
      <c r="C2910" s="115" t="s">
        <v>1123</v>
      </c>
      <c r="D2910" s="115" t="s">
        <v>3108</v>
      </c>
      <c r="E2910" s="115" t="s">
        <v>77</v>
      </c>
      <c r="F2910" s="237">
        <v>33760</v>
      </c>
      <c r="G2910" s="115" t="s">
        <v>211</v>
      </c>
      <c r="H2910" s="115" t="s">
        <v>16</v>
      </c>
      <c r="I2910" t="s">
        <v>199</v>
      </c>
      <c r="J2910" s="115" t="s">
        <v>1226</v>
      </c>
      <c r="L2910" s="115" t="s">
        <v>67</v>
      </c>
      <c r="U2910"/>
      <c r="V2910">
        <v>0</v>
      </c>
      <c r="AH2910" s="115" t="s">
        <v>4308</v>
      </c>
    </row>
    <row r="2911" spans="1:35" hidden="1" x14ac:dyDescent="0.25">
      <c r="A2911" s="115">
        <v>326325</v>
      </c>
      <c r="B2911" s="115" t="s">
        <v>3062</v>
      </c>
      <c r="C2911" s="115" t="s">
        <v>821</v>
      </c>
      <c r="D2911" s="115" t="s">
        <v>537</v>
      </c>
      <c r="E2911" s="115" t="s">
        <v>76</v>
      </c>
      <c r="F2911" s="237">
        <v>34158</v>
      </c>
      <c r="G2911" s="115" t="s">
        <v>3063</v>
      </c>
      <c r="H2911" s="115" t="s">
        <v>16</v>
      </c>
      <c r="I2911" t="s">
        <v>199</v>
      </c>
      <c r="J2911" s="115" t="s">
        <v>15</v>
      </c>
      <c r="L2911" s="115" t="s">
        <v>18</v>
      </c>
      <c r="U2911"/>
      <c r="V2911">
        <v>0</v>
      </c>
    </row>
    <row r="2912" spans="1:35" hidden="1" x14ac:dyDescent="0.25">
      <c r="A2912" s="115">
        <v>326329</v>
      </c>
      <c r="B2912" s="115" t="s">
        <v>900</v>
      </c>
      <c r="C2912" s="115" t="s">
        <v>219</v>
      </c>
      <c r="D2912" s="115" t="s">
        <v>275</v>
      </c>
      <c r="E2912" s="115" t="s">
        <v>76</v>
      </c>
      <c r="F2912" s="237">
        <v>33978</v>
      </c>
      <c r="G2912" s="115" t="s">
        <v>18</v>
      </c>
      <c r="H2912" s="115" t="s">
        <v>16</v>
      </c>
      <c r="I2912" t="s">
        <v>199</v>
      </c>
      <c r="J2912" s="115" t="s">
        <v>1226</v>
      </c>
      <c r="L2912" s="115" t="s">
        <v>73</v>
      </c>
      <c r="U2912"/>
      <c r="V2912">
        <v>0</v>
      </c>
    </row>
    <row r="2913" spans="1:35" hidden="1" x14ac:dyDescent="0.25">
      <c r="A2913" s="115">
        <v>326331</v>
      </c>
      <c r="B2913" s="115" t="s">
        <v>1897</v>
      </c>
      <c r="C2913" s="115" t="s">
        <v>1898</v>
      </c>
      <c r="D2913" s="115" t="s">
        <v>415</v>
      </c>
      <c r="E2913" s="115" t="s">
        <v>77</v>
      </c>
      <c r="F2913" s="237">
        <v>33979</v>
      </c>
      <c r="G2913" s="115" t="s">
        <v>18</v>
      </c>
      <c r="H2913" s="115" t="s">
        <v>16</v>
      </c>
      <c r="I2913" t="s">
        <v>199</v>
      </c>
      <c r="J2913" s="115" t="s">
        <v>1226</v>
      </c>
      <c r="L2913" s="115" t="s">
        <v>18</v>
      </c>
      <c r="U2913"/>
      <c r="V2913" t="s">
        <v>4329</v>
      </c>
    </row>
    <row r="2914" spans="1:35" ht="18" x14ac:dyDescent="0.25">
      <c r="A2914" s="235">
        <v>326336</v>
      </c>
      <c r="B2914" s="235" t="s">
        <v>7250</v>
      </c>
      <c r="C2914" s="235" t="s">
        <v>625</v>
      </c>
      <c r="D2914" s="235" t="s">
        <v>378</v>
      </c>
      <c r="E2914"/>
      <c r="F2914" s="126"/>
      <c r="G2914" s="236"/>
      <c r="H2914"/>
      <c r="I2914" t="s">
        <v>107</v>
      </c>
      <c r="J2914" s="236"/>
      <c r="K2914"/>
      <c r="L2914"/>
      <c r="M2914"/>
      <c r="N2914"/>
      <c r="O2914"/>
      <c r="P2914"/>
      <c r="Q2914"/>
      <c r="U2914"/>
      <c r="V2914" t="s">
        <v>4335</v>
      </c>
      <c r="W2914" s="236"/>
      <c r="X2914"/>
      <c r="Y2914"/>
      <c r="Z2914"/>
      <c r="AA2914"/>
      <c r="AB2914"/>
      <c r="AC2914"/>
      <c r="AD2914"/>
      <c r="AE2914"/>
      <c r="AF2914"/>
      <c r="AG2914"/>
      <c r="AH2914" s="115" t="s">
        <v>4308</v>
      </c>
      <c r="AI2914" s="115" t="e">
        <f>VLOOKUP(A2914,'[2]دراسات قانونية'!$A$3:$E$600,1,0)</f>
        <v>#N/A</v>
      </c>
    </row>
    <row r="2915" spans="1:35" hidden="1" x14ac:dyDescent="0.25">
      <c r="A2915">
        <v>326338</v>
      </c>
      <c r="B2915" t="s">
        <v>7251</v>
      </c>
      <c r="C2915" t="s">
        <v>279</v>
      </c>
      <c r="D2915" t="s">
        <v>1326</v>
      </c>
      <c r="E2915" t="s">
        <v>77</v>
      </c>
      <c r="F2915" s="126">
        <v>34700</v>
      </c>
      <c r="G2915" t="s">
        <v>922</v>
      </c>
      <c r="H2915" t="s">
        <v>16</v>
      </c>
      <c r="I2915" t="s">
        <v>129</v>
      </c>
      <c r="J2915"/>
      <c r="K2915"/>
      <c r="L2915"/>
      <c r="M2915"/>
      <c r="N2915"/>
      <c r="O2915"/>
      <c r="P2915"/>
      <c r="Q2915"/>
      <c r="U2915"/>
      <c r="V2915" t="s">
        <v>4414</v>
      </c>
      <c r="W2915"/>
      <c r="X2915"/>
      <c r="Y2915"/>
      <c r="Z2915"/>
      <c r="AA2915"/>
      <c r="AB2915"/>
      <c r="AC2915"/>
      <c r="AD2915" t="s">
        <v>4308</v>
      </c>
      <c r="AE2915" t="s">
        <v>4308</v>
      </c>
      <c r="AF2915" t="s">
        <v>4308</v>
      </c>
      <c r="AG2915" t="s">
        <v>4308</v>
      </c>
      <c r="AH2915" s="115" t="s">
        <v>4308</v>
      </c>
    </row>
    <row r="2916" spans="1:35" x14ac:dyDescent="0.25">
      <c r="A2916" s="115">
        <v>326342</v>
      </c>
      <c r="B2916" s="115" t="s">
        <v>7252</v>
      </c>
      <c r="C2916" s="115" t="s">
        <v>5380</v>
      </c>
      <c r="D2916" s="115" t="s">
        <v>4500</v>
      </c>
      <c r="E2916" s="115" t="s">
        <v>76</v>
      </c>
      <c r="F2916" s="237">
        <v>33139</v>
      </c>
      <c r="G2916" s="115" t="s">
        <v>666</v>
      </c>
      <c r="H2916" s="115" t="s">
        <v>16</v>
      </c>
      <c r="I2916" t="s">
        <v>107</v>
      </c>
      <c r="J2916" s="115" t="s">
        <v>1226</v>
      </c>
      <c r="L2916" s="115" t="s">
        <v>40</v>
      </c>
      <c r="U2916"/>
      <c r="V2916" t="s">
        <v>4335</v>
      </c>
      <c r="AE2916" s="115" t="s">
        <v>4308</v>
      </c>
      <c r="AF2916" s="115" t="s">
        <v>4308</v>
      </c>
      <c r="AG2916" s="115" t="s">
        <v>4308</v>
      </c>
      <c r="AH2916" s="115" t="s">
        <v>4308</v>
      </c>
      <c r="AI2916" s="115" t="e">
        <f>VLOOKUP(A2916,'[2]دراسات قانونية'!$A$3:$E$600,1,0)</f>
        <v>#N/A</v>
      </c>
    </row>
    <row r="2917" spans="1:35" hidden="1" x14ac:dyDescent="0.25">
      <c r="A2917" s="115">
        <v>326344</v>
      </c>
      <c r="B2917" s="115" t="s">
        <v>3002</v>
      </c>
      <c r="C2917" s="115" t="s">
        <v>250</v>
      </c>
      <c r="D2917" s="115" t="s">
        <v>268</v>
      </c>
      <c r="E2917" s="115" t="s">
        <v>77</v>
      </c>
      <c r="F2917" s="237">
        <v>31046</v>
      </c>
      <c r="G2917" s="115" t="s">
        <v>3003</v>
      </c>
      <c r="H2917" s="115" t="s">
        <v>16</v>
      </c>
      <c r="I2917" t="s">
        <v>199</v>
      </c>
      <c r="J2917" s="115" t="s">
        <v>1226</v>
      </c>
      <c r="L2917" s="115" t="s">
        <v>47</v>
      </c>
      <c r="U2917"/>
      <c r="V2917">
        <v>0</v>
      </c>
      <c r="AH2917" s="115" t="s">
        <v>4308</v>
      </c>
    </row>
    <row r="2918" spans="1:35" ht="18" hidden="1" x14ac:dyDescent="0.25">
      <c r="A2918" s="235">
        <v>326346</v>
      </c>
      <c r="B2918" s="235" t="s">
        <v>7253</v>
      </c>
      <c r="C2918" s="235" t="s">
        <v>7254</v>
      </c>
      <c r="D2918" s="235" t="s">
        <v>501</v>
      </c>
      <c r="E2918"/>
      <c r="F2918" s="126"/>
      <c r="G2918" s="236"/>
      <c r="H2918"/>
      <c r="I2918" t="s">
        <v>129</v>
      </c>
      <c r="J2918" s="236"/>
      <c r="K2918"/>
      <c r="L2918"/>
      <c r="M2918"/>
      <c r="N2918"/>
      <c r="O2918"/>
      <c r="P2918"/>
      <c r="Q2918"/>
      <c r="U2918"/>
      <c r="V2918" t="s">
        <v>4337</v>
      </c>
      <c r="W2918" s="236"/>
      <c r="X2918"/>
      <c r="Y2918"/>
      <c r="Z2918"/>
      <c r="AA2918"/>
      <c r="AB2918"/>
      <c r="AC2918"/>
      <c r="AD2918"/>
      <c r="AE2918"/>
      <c r="AF2918"/>
      <c r="AG2918"/>
      <c r="AH2918" s="115" t="s">
        <v>4308</v>
      </c>
    </row>
    <row r="2919" spans="1:35" ht="18" hidden="1" x14ac:dyDescent="0.25">
      <c r="A2919" s="235">
        <v>326347</v>
      </c>
      <c r="B2919" s="235" t="s">
        <v>7255</v>
      </c>
      <c r="C2919" s="235" t="s">
        <v>988</v>
      </c>
      <c r="D2919" s="235" t="s">
        <v>1242</v>
      </c>
      <c r="E2919"/>
      <c r="F2919" s="126"/>
      <c r="G2919" s="236"/>
      <c r="H2919"/>
      <c r="I2919" t="s">
        <v>199</v>
      </c>
      <c r="J2919" s="236"/>
      <c r="K2919"/>
      <c r="L2919"/>
      <c r="M2919"/>
      <c r="N2919"/>
      <c r="O2919"/>
      <c r="P2919"/>
      <c r="Q2919"/>
      <c r="U2919"/>
      <c r="V2919" t="s">
        <v>4329</v>
      </c>
      <c r="W2919" s="236"/>
      <c r="X2919"/>
      <c r="Y2919"/>
      <c r="Z2919"/>
      <c r="AA2919"/>
      <c r="AB2919"/>
      <c r="AC2919"/>
      <c r="AD2919"/>
      <c r="AE2919"/>
      <c r="AF2919"/>
      <c r="AG2919"/>
      <c r="AH2919" s="115" t="s">
        <v>4308</v>
      </c>
    </row>
    <row r="2920" spans="1:35" ht="18" hidden="1" x14ac:dyDescent="0.25">
      <c r="A2920" s="235">
        <v>326355</v>
      </c>
      <c r="B2920" s="235" t="s">
        <v>7256</v>
      </c>
      <c r="C2920" s="235" t="s">
        <v>227</v>
      </c>
      <c r="D2920" s="235" t="s">
        <v>293</v>
      </c>
      <c r="E2920"/>
      <c r="F2920" s="126"/>
      <c r="G2920" s="236"/>
      <c r="H2920"/>
      <c r="I2920" t="s">
        <v>199</v>
      </c>
      <c r="J2920" s="236"/>
      <c r="K2920"/>
      <c r="L2920"/>
      <c r="M2920"/>
      <c r="N2920"/>
      <c r="O2920"/>
      <c r="P2920"/>
      <c r="Q2920"/>
      <c r="U2920"/>
      <c r="V2920">
        <v>0</v>
      </c>
      <c r="W2920" s="236"/>
      <c r="X2920"/>
      <c r="Y2920"/>
      <c r="Z2920"/>
      <c r="AA2920"/>
      <c r="AB2920"/>
      <c r="AC2920"/>
      <c r="AD2920"/>
      <c r="AE2920"/>
      <c r="AF2920"/>
      <c r="AG2920"/>
      <c r="AH2920" s="115" t="s">
        <v>4308</v>
      </c>
    </row>
    <row r="2921" spans="1:35" hidden="1" x14ac:dyDescent="0.25">
      <c r="A2921">
        <v>326358</v>
      </c>
      <c r="B2921" t="s">
        <v>7257</v>
      </c>
      <c r="C2921" t="s">
        <v>451</v>
      </c>
      <c r="D2921" t="s">
        <v>7258</v>
      </c>
      <c r="E2921" t="s">
        <v>77</v>
      </c>
      <c r="F2921" s="126">
        <v>34854</v>
      </c>
      <c r="G2921" t="s">
        <v>1875</v>
      </c>
      <c r="H2921" t="s">
        <v>16</v>
      </c>
      <c r="I2921" t="s">
        <v>129</v>
      </c>
      <c r="J2921"/>
      <c r="K2921"/>
      <c r="L2921"/>
      <c r="M2921"/>
      <c r="N2921"/>
      <c r="O2921"/>
      <c r="P2921"/>
      <c r="Q2921"/>
      <c r="U2921"/>
      <c r="V2921" t="s">
        <v>4334</v>
      </c>
      <c r="W2921"/>
      <c r="X2921"/>
      <c r="Y2921"/>
      <c r="Z2921"/>
      <c r="AA2921"/>
      <c r="AB2921"/>
      <c r="AC2921"/>
      <c r="AD2921" t="s">
        <v>4308</v>
      </c>
      <c r="AE2921" t="s">
        <v>4308</v>
      </c>
      <c r="AF2921" t="s">
        <v>4308</v>
      </c>
      <c r="AG2921" t="s">
        <v>4308</v>
      </c>
      <c r="AH2921" s="115" t="s">
        <v>4308</v>
      </c>
    </row>
    <row r="2922" spans="1:35" hidden="1" x14ac:dyDescent="0.25">
      <c r="A2922" s="115">
        <v>326360</v>
      </c>
      <c r="B2922" s="115" t="s">
        <v>1691</v>
      </c>
      <c r="C2922" s="115" t="s">
        <v>475</v>
      </c>
      <c r="D2922" s="115" t="s">
        <v>652</v>
      </c>
      <c r="E2922" s="115" t="s">
        <v>76</v>
      </c>
      <c r="F2922" s="237">
        <v>35112</v>
      </c>
      <c r="G2922" s="115" t="s">
        <v>18</v>
      </c>
      <c r="H2922" s="115" t="s">
        <v>19</v>
      </c>
      <c r="I2922" t="s">
        <v>199</v>
      </c>
      <c r="J2922" s="115" t="s">
        <v>1226</v>
      </c>
      <c r="L2922" s="115" t="s">
        <v>18</v>
      </c>
      <c r="U2922"/>
      <c r="V2922" t="s">
        <v>4334</v>
      </c>
    </row>
    <row r="2923" spans="1:35" hidden="1" x14ac:dyDescent="0.25">
      <c r="A2923" s="115">
        <v>326361</v>
      </c>
      <c r="B2923" s="115" t="s">
        <v>1887</v>
      </c>
      <c r="C2923" s="115" t="s">
        <v>1888</v>
      </c>
      <c r="D2923" s="115" t="s">
        <v>270</v>
      </c>
      <c r="E2923" s="115" t="s">
        <v>76</v>
      </c>
      <c r="F2923" s="237">
        <v>27151</v>
      </c>
      <c r="G2923" s="115" t="s">
        <v>18</v>
      </c>
      <c r="H2923" s="115" t="s">
        <v>16</v>
      </c>
      <c r="I2923" t="s">
        <v>199</v>
      </c>
      <c r="U2923"/>
      <c r="V2923" t="s">
        <v>4337</v>
      </c>
    </row>
    <row r="2924" spans="1:35" ht="18" hidden="1" x14ac:dyDescent="0.25">
      <c r="A2924" s="235">
        <v>326362</v>
      </c>
      <c r="B2924" s="235" t="s">
        <v>7259</v>
      </c>
      <c r="C2924" s="235" t="s">
        <v>1672</v>
      </c>
      <c r="D2924" s="235" t="s">
        <v>210</v>
      </c>
      <c r="E2924"/>
      <c r="F2924" s="126"/>
      <c r="G2924" s="236"/>
      <c r="H2924"/>
      <c r="I2924" t="s">
        <v>129</v>
      </c>
      <c r="J2924" s="236"/>
      <c r="K2924"/>
      <c r="L2924"/>
      <c r="M2924"/>
      <c r="N2924"/>
      <c r="O2924"/>
      <c r="P2924"/>
      <c r="Q2924"/>
      <c r="U2924"/>
      <c r="V2924" t="s">
        <v>4335</v>
      </c>
      <c r="W2924" s="236"/>
      <c r="X2924"/>
      <c r="Y2924"/>
      <c r="Z2924"/>
      <c r="AA2924"/>
      <c r="AB2924"/>
      <c r="AC2924"/>
      <c r="AD2924"/>
      <c r="AE2924"/>
      <c r="AF2924"/>
      <c r="AG2924"/>
      <c r="AH2924" s="115" t="s">
        <v>4308</v>
      </c>
    </row>
    <row r="2925" spans="1:35" hidden="1" x14ac:dyDescent="0.25">
      <c r="A2925">
        <v>326364</v>
      </c>
      <c r="B2925" t="s">
        <v>7260</v>
      </c>
      <c r="C2925" t="s">
        <v>244</v>
      </c>
      <c r="D2925" t="s">
        <v>513</v>
      </c>
      <c r="E2925" t="s">
        <v>76</v>
      </c>
      <c r="F2925" s="126">
        <v>33617</v>
      </c>
      <c r="G2925" t="s">
        <v>18</v>
      </c>
      <c r="H2925" t="s">
        <v>16</v>
      </c>
      <c r="I2925" t="s">
        <v>136</v>
      </c>
      <c r="J2925" t="s">
        <v>1226</v>
      </c>
      <c r="K2925"/>
      <c r="L2925" t="s">
        <v>73</v>
      </c>
      <c r="M2925"/>
      <c r="N2925"/>
      <c r="O2925"/>
      <c r="P2925"/>
      <c r="Q2925"/>
      <c r="U2925"/>
      <c r="V2925" t="s">
        <v>4335</v>
      </c>
      <c r="W2925"/>
      <c r="X2925"/>
      <c r="Y2925"/>
      <c r="Z2925"/>
      <c r="AA2925"/>
      <c r="AB2925"/>
      <c r="AC2925"/>
      <c r="AD2925"/>
      <c r="AE2925"/>
      <c r="AF2925"/>
      <c r="AG2925"/>
      <c r="AH2925" s="115" t="s">
        <v>4308</v>
      </c>
    </row>
    <row r="2926" spans="1:35" hidden="1" x14ac:dyDescent="0.25">
      <c r="A2926" s="115">
        <v>326367</v>
      </c>
      <c r="B2926" s="115" t="s">
        <v>3538</v>
      </c>
      <c r="C2926" s="115" t="s">
        <v>248</v>
      </c>
      <c r="D2926" s="115" t="s">
        <v>268</v>
      </c>
      <c r="E2926" s="115" t="s">
        <v>77</v>
      </c>
      <c r="F2926" s="237">
        <v>32929</v>
      </c>
      <c r="G2926" s="115" t="s">
        <v>1031</v>
      </c>
      <c r="H2926" s="115" t="s">
        <v>16</v>
      </c>
      <c r="I2926" t="s">
        <v>199</v>
      </c>
      <c r="J2926" s="115" t="s">
        <v>1226</v>
      </c>
      <c r="L2926" s="115" t="s">
        <v>30</v>
      </c>
      <c r="U2926"/>
      <c r="V2926" t="s">
        <v>16623</v>
      </c>
    </row>
    <row r="2927" spans="1:35" ht="18" x14ac:dyDescent="0.25">
      <c r="A2927" s="235">
        <v>326370</v>
      </c>
      <c r="B2927" s="235" t="s">
        <v>7261</v>
      </c>
      <c r="C2927" s="235" t="s">
        <v>650</v>
      </c>
      <c r="D2927" s="235" t="s">
        <v>443</v>
      </c>
      <c r="E2927"/>
      <c r="F2927" s="126"/>
      <c r="G2927" s="236"/>
      <c r="H2927"/>
      <c r="I2927" t="s">
        <v>107</v>
      </c>
      <c r="J2927" s="236"/>
      <c r="K2927"/>
      <c r="L2927"/>
      <c r="M2927"/>
      <c r="N2927"/>
      <c r="O2927"/>
      <c r="P2927"/>
      <c r="Q2927"/>
      <c r="U2927"/>
      <c r="V2927" t="s">
        <v>4337</v>
      </c>
      <c r="W2927" s="236"/>
      <c r="X2927"/>
      <c r="Y2927"/>
      <c r="Z2927"/>
      <c r="AA2927"/>
      <c r="AB2927"/>
      <c r="AC2927"/>
      <c r="AD2927"/>
      <c r="AE2927"/>
      <c r="AF2927"/>
      <c r="AG2927"/>
      <c r="AH2927" s="115" t="s">
        <v>4308</v>
      </c>
      <c r="AI2927" s="115" t="e">
        <f>VLOOKUP(A2927,'[2]دراسات قانونية'!$A$3:$E$600,1,0)</f>
        <v>#N/A</v>
      </c>
    </row>
    <row r="2928" spans="1:35" hidden="1" x14ac:dyDescent="0.25">
      <c r="A2928">
        <v>326371</v>
      </c>
      <c r="B2928" t="s">
        <v>7262</v>
      </c>
      <c r="C2928" t="s">
        <v>822</v>
      </c>
      <c r="D2928" t="s">
        <v>1291</v>
      </c>
      <c r="E2928" t="s">
        <v>76</v>
      </c>
      <c r="F2928" s="126">
        <v>35805</v>
      </c>
      <c r="G2928" t="s">
        <v>262</v>
      </c>
      <c r="H2928" t="s">
        <v>16</v>
      </c>
      <c r="I2928" t="s">
        <v>136</v>
      </c>
      <c r="J2928" t="s">
        <v>1226</v>
      </c>
      <c r="K2928"/>
      <c r="L2928" t="s">
        <v>30</v>
      </c>
      <c r="M2928"/>
      <c r="N2928"/>
      <c r="O2928"/>
      <c r="P2928"/>
      <c r="Q2928"/>
      <c r="U2928"/>
      <c r="V2928" t="s">
        <v>4412</v>
      </c>
      <c r="W2928"/>
      <c r="X2928"/>
      <c r="Y2928"/>
      <c r="Z2928"/>
      <c r="AA2928"/>
      <c r="AB2928"/>
      <c r="AC2928"/>
      <c r="AD2928"/>
      <c r="AE2928"/>
      <c r="AF2928"/>
      <c r="AG2928"/>
      <c r="AH2928" s="115" t="s">
        <v>4308</v>
      </c>
    </row>
    <row r="2929" spans="1:35" ht="18" hidden="1" x14ac:dyDescent="0.25">
      <c r="A2929" s="235">
        <v>326373</v>
      </c>
      <c r="B2929" s="235" t="s">
        <v>6961</v>
      </c>
      <c r="C2929" s="235" t="s">
        <v>733</v>
      </c>
      <c r="D2929" s="235" t="s">
        <v>7263</v>
      </c>
      <c r="E2929"/>
      <c r="F2929" s="126"/>
      <c r="G2929" s="236"/>
      <c r="H2929"/>
      <c r="I2929" t="s">
        <v>199</v>
      </c>
      <c r="J2929" s="236"/>
      <c r="K2929"/>
      <c r="L2929"/>
      <c r="M2929"/>
      <c r="N2929"/>
      <c r="O2929"/>
      <c r="P2929"/>
      <c r="Q2929"/>
      <c r="U2929"/>
      <c r="V2929">
        <v>0</v>
      </c>
      <c r="W2929" s="236"/>
      <c r="X2929"/>
      <c r="Y2929"/>
      <c r="Z2929"/>
      <c r="AA2929"/>
      <c r="AB2929"/>
      <c r="AC2929"/>
      <c r="AD2929"/>
      <c r="AE2929"/>
      <c r="AF2929"/>
      <c r="AG2929"/>
      <c r="AH2929" s="115" t="s">
        <v>4308</v>
      </c>
    </row>
    <row r="2930" spans="1:35" hidden="1" x14ac:dyDescent="0.25">
      <c r="A2930">
        <v>326374</v>
      </c>
      <c r="B2930" t="s">
        <v>7264</v>
      </c>
      <c r="C2930" t="s">
        <v>546</v>
      </c>
      <c r="D2930" t="s">
        <v>298</v>
      </c>
      <c r="E2930" t="s">
        <v>76</v>
      </c>
      <c r="F2930" s="126">
        <v>32874</v>
      </c>
      <c r="G2930" t="s">
        <v>37</v>
      </c>
      <c r="H2930" t="s">
        <v>16</v>
      </c>
      <c r="I2930" t="s">
        <v>136</v>
      </c>
      <c r="J2930" t="s">
        <v>1226</v>
      </c>
      <c r="K2930"/>
      <c r="L2930" t="s">
        <v>18</v>
      </c>
      <c r="M2930"/>
      <c r="N2930"/>
      <c r="O2930"/>
      <c r="P2930"/>
      <c r="Q2930"/>
      <c r="U2930"/>
      <c r="V2930" t="s">
        <v>4336</v>
      </c>
      <c r="W2930"/>
      <c r="X2930"/>
      <c r="Y2930"/>
      <c r="Z2930"/>
      <c r="AA2930"/>
      <c r="AB2930"/>
      <c r="AC2930"/>
      <c r="AD2930"/>
      <c r="AE2930"/>
      <c r="AF2930"/>
      <c r="AG2930" t="s">
        <v>4308</v>
      </c>
      <c r="AH2930" s="115" t="s">
        <v>4308</v>
      </c>
    </row>
    <row r="2931" spans="1:35" x14ac:dyDescent="0.25">
      <c r="A2931" s="115">
        <v>326375</v>
      </c>
      <c r="B2931" s="115" t="s">
        <v>7265</v>
      </c>
      <c r="C2931" s="115" t="s">
        <v>271</v>
      </c>
      <c r="D2931" s="115" t="s">
        <v>7266</v>
      </c>
      <c r="E2931" s="115" t="s">
        <v>76</v>
      </c>
      <c r="F2931" s="237">
        <v>34500</v>
      </c>
      <c r="G2931" s="115" t="s">
        <v>7267</v>
      </c>
      <c r="H2931" s="115" t="s">
        <v>16</v>
      </c>
      <c r="I2931" t="s">
        <v>107</v>
      </c>
      <c r="U2931"/>
      <c r="V2931" t="s">
        <v>4330</v>
      </c>
      <c r="AC2931" s="115" t="s">
        <v>4308</v>
      </c>
      <c r="AD2931" s="115" t="s">
        <v>4308</v>
      </c>
      <c r="AE2931" s="115" t="s">
        <v>4308</v>
      </c>
      <c r="AF2931" s="115" t="s">
        <v>4308</v>
      </c>
      <c r="AG2931" s="115" t="s">
        <v>4308</v>
      </c>
      <c r="AH2931" s="115" t="s">
        <v>4308</v>
      </c>
      <c r="AI2931" s="115" t="e">
        <f>VLOOKUP(A2931,'[2]دراسات قانونية'!$A$3:$E$600,1,0)</f>
        <v>#N/A</v>
      </c>
    </row>
    <row r="2932" spans="1:35" hidden="1" x14ac:dyDescent="0.25">
      <c r="A2932" s="115">
        <v>326380</v>
      </c>
      <c r="B2932" s="115" t="s">
        <v>3539</v>
      </c>
      <c r="C2932" s="115" t="s">
        <v>264</v>
      </c>
      <c r="D2932" s="115" t="s">
        <v>276</v>
      </c>
      <c r="E2932" s="115" t="s">
        <v>77</v>
      </c>
      <c r="F2932" s="237">
        <v>34335</v>
      </c>
      <c r="G2932" s="115" t="s">
        <v>211</v>
      </c>
      <c r="H2932" s="115" t="s">
        <v>16</v>
      </c>
      <c r="I2932" t="s">
        <v>199</v>
      </c>
      <c r="J2932" s="115" t="s">
        <v>1226</v>
      </c>
      <c r="L2932" s="115" t="s">
        <v>18</v>
      </c>
      <c r="U2932"/>
      <c r="V2932">
        <v>0</v>
      </c>
    </row>
    <row r="2933" spans="1:35" ht="18" hidden="1" x14ac:dyDescent="0.25">
      <c r="A2933" s="235">
        <v>326381</v>
      </c>
      <c r="B2933" s="235" t="s">
        <v>7268</v>
      </c>
      <c r="C2933" s="235" t="s">
        <v>212</v>
      </c>
      <c r="D2933" s="235" t="s">
        <v>7269</v>
      </c>
      <c r="E2933"/>
      <c r="F2933" s="126"/>
      <c r="G2933" s="236"/>
      <c r="H2933"/>
      <c r="I2933" t="s">
        <v>199</v>
      </c>
      <c r="J2933" s="236"/>
      <c r="K2933"/>
      <c r="L2933"/>
      <c r="M2933"/>
      <c r="N2933"/>
      <c r="O2933"/>
      <c r="P2933"/>
      <c r="Q2933"/>
      <c r="U2933"/>
      <c r="V2933">
        <v>0</v>
      </c>
      <c r="W2933" s="236"/>
      <c r="X2933"/>
      <c r="Y2933"/>
      <c r="Z2933"/>
      <c r="AA2933"/>
      <c r="AB2933"/>
      <c r="AC2933"/>
      <c r="AD2933"/>
      <c r="AE2933"/>
      <c r="AF2933"/>
      <c r="AG2933"/>
      <c r="AH2933" s="115" t="s">
        <v>4308</v>
      </c>
    </row>
    <row r="2934" spans="1:35" hidden="1" x14ac:dyDescent="0.25">
      <c r="A2934" s="115">
        <v>326388</v>
      </c>
      <c r="B2934" s="115" t="s">
        <v>1680</v>
      </c>
      <c r="C2934" s="115" t="s">
        <v>1681</v>
      </c>
      <c r="D2934" s="115" t="s">
        <v>1546</v>
      </c>
      <c r="E2934" s="115" t="s">
        <v>77</v>
      </c>
      <c r="F2934" s="237">
        <v>31051</v>
      </c>
      <c r="G2934" s="115" t="s">
        <v>1115</v>
      </c>
      <c r="H2934" s="115" t="s">
        <v>16</v>
      </c>
      <c r="I2934" t="s">
        <v>199</v>
      </c>
      <c r="J2934" s="115" t="s">
        <v>15</v>
      </c>
      <c r="L2934" s="115" t="s">
        <v>70</v>
      </c>
      <c r="U2934"/>
      <c r="V2934" t="s">
        <v>4336</v>
      </c>
    </row>
    <row r="2935" spans="1:35" ht="18" x14ac:dyDescent="0.25">
      <c r="A2935" s="235">
        <v>326393</v>
      </c>
      <c r="B2935" s="235" t="s">
        <v>7270</v>
      </c>
      <c r="C2935" s="235" t="s">
        <v>386</v>
      </c>
      <c r="D2935" s="235" t="s">
        <v>1116</v>
      </c>
      <c r="E2935"/>
      <c r="F2935" s="126"/>
      <c r="G2935" s="236"/>
      <c r="H2935"/>
      <c r="I2935" t="s">
        <v>107</v>
      </c>
      <c r="J2935" s="236"/>
      <c r="K2935"/>
      <c r="L2935"/>
      <c r="M2935"/>
      <c r="N2935"/>
      <c r="O2935"/>
      <c r="P2935"/>
      <c r="Q2935"/>
      <c r="U2935"/>
      <c r="V2935" t="s">
        <v>4334</v>
      </c>
      <c r="W2935" s="236"/>
      <c r="X2935"/>
      <c r="Y2935"/>
      <c r="Z2935"/>
      <c r="AA2935"/>
      <c r="AB2935"/>
      <c r="AC2935"/>
      <c r="AD2935"/>
      <c r="AE2935"/>
      <c r="AF2935"/>
      <c r="AG2935"/>
      <c r="AH2935" s="115" t="s">
        <v>4308</v>
      </c>
      <c r="AI2935" s="115" t="e">
        <f>VLOOKUP(A2935,'[2]دراسات قانونية'!$A$3:$E$600,1,0)</f>
        <v>#N/A</v>
      </c>
    </row>
    <row r="2936" spans="1:35" ht="18" x14ac:dyDescent="0.25">
      <c r="A2936" s="235">
        <v>326395</v>
      </c>
      <c r="B2936" s="235" t="s">
        <v>7271</v>
      </c>
      <c r="C2936" s="235" t="s">
        <v>507</v>
      </c>
      <c r="D2936" s="235" t="s">
        <v>210</v>
      </c>
      <c r="E2936"/>
      <c r="F2936" s="126"/>
      <c r="G2936" s="236"/>
      <c r="H2936"/>
      <c r="I2936" t="s">
        <v>107</v>
      </c>
      <c r="J2936" s="236"/>
      <c r="K2936"/>
      <c r="L2936"/>
      <c r="M2936"/>
      <c r="N2936"/>
      <c r="O2936"/>
      <c r="P2936"/>
      <c r="Q2936"/>
      <c r="U2936"/>
      <c r="V2936" t="s">
        <v>4335</v>
      </c>
      <c r="W2936" s="236"/>
      <c r="X2936"/>
      <c r="Y2936"/>
      <c r="Z2936"/>
      <c r="AA2936"/>
      <c r="AB2936"/>
      <c r="AC2936"/>
      <c r="AD2936"/>
      <c r="AE2936"/>
      <c r="AF2936"/>
      <c r="AG2936"/>
      <c r="AH2936" s="115" t="s">
        <v>4308</v>
      </c>
      <c r="AI2936" s="115" t="e">
        <f>VLOOKUP(A2936,'[2]دراسات قانونية'!$A$3:$E$600,1,0)</f>
        <v>#N/A</v>
      </c>
    </row>
    <row r="2937" spans="1:35" hidden="1" x14ac:dyDescent="0.25">
      <c r="A2937">
        <v>326396</v>
      </c>
      <c r="B2937" t="s">
        <v>7272</v>
      </c>
      <c r="C2937" t="s">
        <v>324</v>
      </c>
      <c r="D2937" t="s">
        <v>7273</v>
      </c>
      <c r="E2937" t="s">
        <v>76</v>
      </c>
      <c r="F2937" s="126">
        <v>26986</v>
      </c>
      <c r="G2937" t="s">
        <v>18</v>
      </c>
      <c r="H2937" t="s">
        <v>16</v>
      </c>
      <c r="I2937" t="s">
        <v>136</v>
      </c>
      <c r="J2937"/>
      <c r="K2937"/>
      <c r="L2937"/>
      <c r="M2937"/>
      <c r="N2937"/>
      <c r="O2937"/>
      <c r="P2937"/>
      <c r="Q2937"/>
      <c r="U2937"/>
      <c r="V2937" t="s">
        <v>4329</v>
      </c>
      <c r="W2937"/>
      <c r="X2937"/>
      <c r="Y2937"/>
      <c r="Z2937"/>
      <c r="AA2937"/>
      <c r="AB2937"/>
      <c r="AC2937"/>
      <c r="AD2937"/>
      <c r="AE2937"/>
      <c r="AF2937"/>
      <c r="AG2937" t="s">
        <v>4308</v>
      </c>
      <c r="AH2937" s="115" t="s">
        <v>4308</v>
      </c>
    </row>
    <row r="2938" spans="1:35" hidden="1" x14ac:dyDescent="0.25">
      <c r="A2938">
        <v>326399</v>
      </c>
      <c r="B2938" t="s">
        <v>7274</v>
      </c>
      <c r="C2938" t="s">
        <v>698</v>
      </c>
      <c r="D2938" t="s">
        <v>230</v>
      </c>
      <c r="E2938" t="s">
        <v>76</v>
      </c>
      <c r="F2938" s="126"/>
      <c r="G2938"/>
      <c r="H2938" t="s">
        <v>16</v>
      </c>
      <c r="I2938" t="s">
        <v>129</v>
      </c>
      <c r="J2938"/>
      <c r="K2938"/>
      <c r="L2938"/>
      <c r="M2938"/>
      <c r="N2938"/>
      <c r="O2938"/>
      <c r="P2938"/>
      <c r="Q2938"/>
      <c r="U2938"/>
      <c r="V2938" t="s">
        <v>4334</v>
      </c>
      <c r="W2938"/>
      <c r="X2938"/>
      <c r="Y2938"/>
      <c r="Z2938"/>
      <c r="AA2938"/>
      <c r="AB2938"/>
      <c r="AC2938"/>
      <c r="AD2938" t="s">
        <v>4308</v>
      </c>
      <c r="AE2938" t="s">
        <v>4308</v>
      </c>
      <c r="AF2938" t="s">
        <v>4308</v>
      </c>
      <c r="AG2938" t="s">
        <v>4308</v>
      </c>
      <c r="AH2938" s="115" t="s">
        <v>4308</v>
      </c>
    </row>
    <row r="2939" spans="1:35" hidden="1" x14ac:dyDescent="0.25">
      <c r="A2939">
        <v>326401</v>
      </c>
      <c r="B2939" t="s">
        <v>7275</v>
      </c>
      <c r="C2939" t="s">
        <v>7276</v>
      </c>
      <c r="D2939" t="s">
        <v>354</v>
      </c>
      <c r="E2939" t="s">
        <v>76</v>
      </c>
      <c r="F2939" s="126"/>
      <c r="G2939"/>
      <c r="H2939" t="s">
        <v>16</v>
      </c>
      <c r="I2939" t="s">
        <v>129</v>
      </c>
      <c r="J2939"/>
      <c r="K2939"/>
      <c r="L2939"/>
      <c r="M2939"/>
      <c r="N2939"/>
      <c r="O2939"/>
      <c r="P2939"/>
      <c r="Q2939"/>
      <c r="U2939"/>
      <c r="V2939" t="s">
        <v>4414</v>
      </c>
      <c r="W2939"/>
      <c r="X2939"/>
      <c r="Y2939"/>
      <c r="Z2939"/>
      <c r="AA2939"/>
      <c r="AB2939"/>
      <c r="AC2939"/>
      <c r="AD2939" t="s">
        <v>4308</v>
      </c>
      <c r="AE2939" t="s">
        <v>4308</v>
      </c>
      <c r="AF2939" t="s">
        <v>4308</v>
      </c>
      <c r="AG2939" t="s">
        <v>4308</v>
      </c>
      <c r="AH2939" s="115" t="s">
        <v>4308</v>
      </c>
    </row>
    <row r="2940" spans="1:35" hidden="1" x14ac:dyDescent="0.25">
      <c r="A2940">
        <v>326404</v>
      </c>
      <c r="B2940" t="s">
        <v>4922</v>
      </c>
      <c r="C2940" t="s">
        <v>570</v>
      </c>
      <c r="D2940" t="s">
        <v>1126</v>
      </c>
      <c r="E2940"/>
      <c r="F2940" s="126"/>
      <c r="G2940"/>
      <c r="H2940"/>
      <c r="I2940" t="s">
        <v>129</v>
      </c>
      <c r="J2940"/>
      <c r="K2940"/>
      <c r="L2940"/>
      <c r="M2940"/>
      <c r="N2940"/>
      <c r="O2940"/>
      <c r="P2940"/>
      <c r="Q2940"/>
      <c r="U2940"/>
      <c r="V2940" t="s">
        <v>4335</v>
      </c>
      <c r="W2940"/>
      <c r="X2940"/>
      <c r="Y2940"/>
      <c r="Z2940"/>
      <c r="AA2940"/>
      <c r="AB2940"/>
      <c r="AC2940"/>
      <c r="AD2940"/>
      <c r="AE2940"/>
      <c r="AF2940"/>
      <c r="AG2940"/>
      <c r="AH2940" s="115" t="s">
        <v>4308</v>
      </c>
    </row>
    <row r="2941" spans="1:35" ht="18" hidden="1" x14ac:dyDescent="0.25">
      <c r="A2941" s="235">
        <v>326407</v>
      </c>
      <c r="B2941" s="235" t="s">
        <v>7277</v>
      </c>
      <c r="C2941" s="235" t="s">
        <v>451</v>
      </c>
      <c r="D2941" s="235" t="s">
        <v>213</v>
      </c>
      <c r="E2941"/>
      <c r="F2941" s="126"/>
      <c r="G2941" s="236"/>
      <c r="H2941"/>
      <c r="I2941" t="s">
        <v>199</v>
      </c>
      <c r="J2941" s="236"/>
      <c r="K2941"/>
      <c r="L2941"/>
      <c r="M2941"/>
      <c r="N2941"/>
      <c r="O2941"/>
      <c r="P2941"/>
      <c r="Q2941"/>
      <c r="U2941"/>
      <c r="V2941">
        <v>0</v>
      </c>
      <c r="W2941" s="236"/>
      <c r="X2941"/>
      <c r="Y2941"/>
      <c r="Z2941"/>
      <c r="AA2941"/>
      <c r="AB2941"/>
      <c r="AC2941"/>
      <c r="AD2941"/>
      <c r="AE2941"/>
      <c r="AF2941"/>
      <c r="AG2941"/>
      <c r="AH2941" s="115" t="s">
        <v>4308</v>
      </c>
    </row>
    <row r="2942" spans="1:35" hidden="1" x14ac:dyDescent="0.25">
      <c r="A2942">
        <v>326408</v>
      </c>
      <c r="B2942" t="s">
        <v>7278</v>
      </c>
      <c r="C2942" t="s">
        <v>227</v>
      </c>
      <c r="D2942" t="s">
        <v>971</v>
      </c>
      <c r="E2942" t="s">
        <v>77</v>
      </c>
      <c r="F2942" s="126">
        <v>33787</v>
      </c>
      <c r="G2942" t="s">
        <v>7279</v>
      </c>
      <c r="H2942" t="s">
        <v>16</v>
      </c>
      <c r="I2942" t="s">
        <v>129</v>
      </c>
      <c r="J2942"/>
      <c r="K2942"/>
      <c r="L2942"/>
      <c r="M2942"/>
      <c r="N2942"/>
      <c r="O2942"/>
      <c r="P2942"/>
      <c r="Q2942"/>
      <c r="U2942"/>
      <c r="V2942" t="s">
        <v>4336</v>
      </c>
      <c r="W2942"/>
      <c r="X2942"/>
      <c r="Y2942"/>
      <c r="Z2942"/>
      <c r="AA2942"/>
      <c r="AB2942"/>
      <c r="AC2942"/>
      <c r="AD2942" t="s">
        <v>4308</v>
      </c>
      <c r="AE2942" t="s">
        <v>4308</v>
      </c>
      <c r="AF2942" t="s">
        <v>4308</v>
      </c>
      <c r="AG2942" t="s">
        <v>4308</v>
      </c>
      <c r="AH2942" s="115" t="s">
        <v>4308</v>
      </c>
    </row>
    <row r="2943" spans="1:35" hidden="1" x14ac:dyDescent="0.25">
      <c r="A2943">
        <v>326409</v>
      </c>
      <c r="B2943" t="s">
        <v>7280</v>
      </c>
      <c r="C2943" t="s">
        <v>570</v>
      </c>
      <c r="D2943" t="s">
        <v>405</v>
      </c>
      <c r="E2943" t="s">
        <v>77</v>
      </c>
      <c r="F2943" s="126">
        <v>33999</v>
      </c>
      <c r="G2943" t="s">
        <v>18</v>
      </c>
      <c r="H2943" t="s">
        <v>16</v>
      </c>
      <c r="I2943" t="s">
        <v>129</v>
      </c>
      <c r="J2943" t="s">
        <v>1226</v>
      </c>
      <c r="K2943"/>
      <c r="L2943" t="s">
        <v>30</v>
      </c>
      <c r="M2943"/>
      <c r="N2943"/>
      <c r="O2943"/>
      <c r="P2943"/>
      <c r="Q2943"/>
      <c r="U2943"/>
      <c r="V2943" t="s">
        <v>4334</v>
      </c>
      <c r="W2943"/>
      <c r="X2943"/>
      <c r="Y2943"/>
      <c r="Z2943"/>
      <c r="AA2943"/>
      <c r="AB2943"/>
      <c r="AC2943"/>
      <c r="AD2943"/>
      <c r="AE2943"/>
      <c r="AF2943"/>
      <c r="AG2943"/>
    </row>
    <row r="2944" spans="1:35" ht="18" x14ac:dyDescent="0.25">
      <c r="A2944" s="235">
        <v>326414</v>
      </c>
      <c r="B2944" s="235" t="s">
        <v>7281</v>
      </c>
      <c r="C2944" s="235" t="s">
        <v>246</v>
      </c>
      <c r="D2944" s="235" t="s">
        <v>2375</v>
      </c>
      <c r="E2944"/>
      <c r="F2944" s="126"/>
      <c r="G2944" s="236"/>
      <c r="H2944"/>
      <c r="I2944" t="s">
        <v>107</v>
      </c>
      <c r="J2944" s="236"/>
      <c r="K2944"/>
      <c r="L2944"/>
      <c r="M2944"/>
      <c r="N2944"/>
      <c r="O2944"/>
      <c r="P2944"/>
      <c r="Q2944"/>
      <c r="U2944"/>
      <c r="V2944" t="s">
        <v>4335</v>
      </c>
      <c r="W2944" s="236"/>
      <c r="X2944"/>
      <c r="Y2944"/>
      <c r="Z2944"/>
      <c r="AA2944"/>
      <c r="AB2944"/>
      <c r="AC2944"/>
      <c r="AD2944"/>
      <c r="AE2944"/>
      <c r="AF2944"/>
      <c r="AG2944"/>
      <c r="AH2944" s="115" t="s">
        <v>4308</v>
      </c>
      <c r="AI2944" s="115" t="e">
        <f>VLOOKUP(A2944,'[2]دراسات قانونية'!$A$3:$E$600,1,0)</f>
        <v>#N/A</v>
      </c>
    </row>
    <row r="2945" spans="1:35" ht="18" x14ac:dyDescent="0.25">
      <c r="A2945" s="235">
        <v>326415</v>
      </c>
      <c r="B2945" s="235" t="s">
        <v>7282</v>
      </c>
      <c r="C2945" s="235" t="s">
        <v>356</v>
      </c>
      <c r="D2945" s="235" t="s">
        <v>290</v>
      </c>
      <c r="E2945"/>
      <c r="F2945" s="126"/>
      <c r="G2945" s="236"/>
      <c r="H2945"/>
      <c r="I2945" t="s">
        <v>107</v>
      </c>
      <c r="J2945" s="236"/>
      <c r="K2945"/>
      <c r="L2945"/>
      <c r="M2945"/>
      <c r="N2945"/>
      <c r="O2945"/>
      <c r="P2945"/>
      <c r="Q2945"/>
      <c r="U2945"/>
      <c r="V2945" t="s">
        <v>4335</v>
      </c>
      <c r="W2945" s="236"/>
      <c r="X2945"/>
      <c r="Y2945"/>
      <c r="Z2945"/>
      <c r="AA2945"/>
      <c r="AB2945"/>
      <c r="AC2945"/>
      <c r="AD2945"/>
      <c r="AE2945"/>
      <c r="AF2945"/>
      <c r="AG2945"/>
      <c r="AH2945" s="115" t="s">
        <v>4308</v>
      </c>
      <c r="AI2945" s="115" t="e">
        <f>VLOOKUP(A2945,'[2]دراسات قانونية'!$A$3:$E$600,1,0)</f>
        <v>#N/A</v>
      </c>
    </row>
    <row r="2946" spans="1:35" ht="18" x14ac:dyDescent="0.25">
      <c r="A2946" s="235">
        <v>326416</v>
      </c>
      <c r="B2946" s="235" t="s">
        <v>7283</v>
      </c>
      <c r="C2946" s="235" t="s">
        <v>227</v>
      </c>
      <c r="D2946" s="235" t="s">
        <v>2480</v>
      </c>
      <c r="E2946"/>
      <c r="F2946" s="126"/>
      <c r="G2946" s="236"/>
      <c r="H2946"/>
      <c r="I2946" t="s">
        <v>107</v>
      </c>
      <c r="J2946" s="236"/>
      <c r="K2946"/>
      <c r="L2946"/>
      <c r="M2946"/>
      <c r="N2946"/>
      <c r="O2946"/>
      <c r="P2946"/>
      <c r="Q2946"/>
      <c r="U2946"/>
      <c r="V2946" t="s">
        <v>4335</v>
      </c>
      <c r="W2946" s="236"/>
      <c r="X2946"/>
      <c r="Y2946"/>
      <c r="Z2946"/>
      <c r="AA2946"/>
      <c r="AB2946"/>
      <c r="AC2946"/>
      <c r="AD2946"/>
      <c r="AE2946"/>
      <c r="AF2946"/>
      <c r="AG2946"/>
      <c r="AH2946" s="115" t="s">
        <v>4308</v>
      </c>
      <c r="AI2946" s="115" t="e">
        <f>VLOOKUP(A2946,'[2]دراسات قانونية'!$A$3:$E$600,1,0)</f>
        <v>#N/A</v>
      </c>
    </row>
    <row r="2947" spans="1:35" ht="18" hidden="1" x14ac:dyDescent="0.25">
      <c r="A2947" s="235">
        <v>326418</v>
      </c>
      <c r="B2947" s="235" t="s">
        <v>7284</v>
      </c>
      <c r="C2947" s="235" t="s">
        <v>417</v>
      </c>
      <c r="D2947" s="235" t="s">
        <v>257</v>
      </c>
      <c r="E2947"/>
      <c r="F2947" s="126"/>
      <c r="G2947" s="236"/>
      <c r="H2947"/>
      <c r="I2947" t="s">
        <v>129</v>
      </c>
      <c r="J2947" s="236"/>
      <c r="K2947"/>
      <c r="L2947"/>
      <c r="M2947"/>
      <c r="N2947"/>
      <c r="O2947"/>
      <c r="P2947"/>
      <c r="Q2947"/>
      <c r="U2947"/>
      <c r="V2947" t="s">
        <v>4335</v>
      </c>
      <c r="W2947" s="236"/>
      <c r="X2947"/>
      <c r="Y2947"/>
      <c r="Z2947"/>
      <c r="AA2947"/>
      <c r="AB2947"/>
      <c r="AC2947"/>
      <c r="AD2947"/>
      <c r="AE2947"/>
      <c r="AF2947"/>
      <c r="AG2947"/>
      <c r="AH2947" s="115" t="s">
        <v>4308</v>
      </c>
    </row>
    <row r="2948" spans="1:35" ht="18" hidden="1" x14ac:dyDescent="0.25">
      <c r="A2948" s="235">
        <v>326422</v>
      </c>
      <c r="B2948" s="235" t="s">
        <v>7285</v>
      </c>
      <c r="C2948" s="235" t="s">
        <v>223</v>
      </c>
      <c r="D2948" s="235" t="s">
        <v>1242</v>
      </c>
      <c r="E2948"/>
      <c r="F2948" s="126"/>
      <c r="G2948" s="236"/>
      <c r="H2948"/>
      <c r="I2948" t="s">
        <v>199</v>
      </c>
      <c r="J2948" s="236"/>
      <c r="K2948"/>
      <c r="L2948"/>
      <c r="M2948"/>
      <c r="N2948"/>
      <c r="O2948"/>
      <c r="P2948"/>
      <c r="Q2948"/>
      <c r="U2948"/>
      <c r="V2948">
        <v>0</v>
      </c>
      <c r="W2948" s="236"/>
      <c r="X2948"/>
      <c r="Y2948"/>
      <c r="Z2948"/>
      <c r="AA2948"/>
      <c r="AB2948"/>
      <c r="AC2948"/>
      <c r="AD2948"/>
      <c r="AE2948"/>
      <c r="AF2948"/>
      <c r="AG2948"/>
      <c r="AH2948" s="115" t="s">
        <v>4308</v>
      </c>
    </row>
    <row r="2949" spans="1:35" hidden="1" x14ac:dyDescent="0.25">
      <c r="A2949">
        <v>326423</v>
      </c>
      <c r="B2949" t="s">
        <v>7286</v>
      </c>
      <c r="C2949" t="s">
        <v>298</v>
      </c>
      <c r="D2949" t="s">
        <v>405</v>
      </c>
      <c r="E2949" t="s">
        <v>76</v>
      </c>
      <c r="F2949" s="126">
        <v>31997</v>
      </c>
      <c r="G2949" t="s">
        <v>7287</v>
      </c>
      <c r="H2949" t="s">
        <v>16</v>
      </c>
      <c r="I2949" t="s">
        <v>136</v>
      </c>
      <c r="J2949" t="s">
        <v>1226</v>
      </c>
      <c r="K2949"/>
      <c r="L2949" t="s">
        <v>47</v>
      </c>
      <c r="M2949"/>
      <c r="N2949"/>
      <c r="O2949"/>
      <c r="P2949"/>
      <c r="Q2949"/>
      <c r="U2949"/>
      <c r="V2949" t="s">
        <v>16623</v>
      </c>
      <c r="W2949"/>
      <c r="X2949"/>
      <c r="Y2949"/>
      <c r="Z2949"/>
      <c r="AA2949"/>
      <c r="AB2949"/>
      <c r="AC2949"/>
      <c r="AD2949"/>
      <c r="AE2949"/>
      <c r="AF2949" t="s">
        <v>4308</v>
      </c>
      <c r="AG2949" t="s">
        <v>4308</v>
      </c>
      <c r="AH2949" s="115" t="s">
        <v>4308</v>
      </c>
    </row>
    <row r="2950" spans="1:35" hidden="1" x14ac:dyDescent="0.25">
      <c r="A2950">
        <v>326425</v>
      </c>
      <c r="B2950" t="s">
        <v>7288</v>
      </c>
      <c r="C2950" t="s">
        <v>439</v>
      </c>
      <c r="D2950" t="s">
        <v>421</v>
      </c>
      <c r="E2950" t="s">
        <v>77</v>
      </c>
      <c r="F2950" s="126">
        <v>33163</v>
      </c>
      <c r="G2950" t="s">
        <v>64</v>
      </c>
      <c r="H2950" t="s">
        <v>16</v>
      </c>
      <c r="I2950" t="s">
        <v>201</v>
      </c>
      <c r="J2950" t="s">
        <v>1226</v>
      </c>
      <c r="K2950"/>
      <c r="L2950" t="s">
        <v>18</v>
      </c>
      <c r="M2950"/>
      <c r="N2950"/>
      <c r="O2950"/>
      <c r="P2950"/>
      <c r="Q2950"/>
      <c r="U2950"/>
      <c r="V2950" t="s">
        <v>4337</v>
      </c>
      <c r="W2950"/>
      <c r="X2950"/>
      <c r="Y2950"/>
      <c r="Z2950"/>
      <c r="AA2950"/>
      <c r="AB2950"/>
      <c r="AC2950"/>
      <c r="AD2950"/>
      <c r="AE2950"/>
      <c r="AF2950"/>
      <c r="AG2950"/>
    </row>
    <row r="2951" spans="1:35" ht="18" hidden="1" x14ac:dyDescent="0.25">
      <c r="A2951" s="235">
        <v>326427</v>
      </c>
      <c r="B2951" s="235" t="s">
        <v>7289</v>
      </c>
      <c r="C2951" s="235" t="s">
        <v>6345</v>
      </c>
      <c r="D2951" s="235" t="s">
        <v>5519</v>
      </c>
      <c r="E2951"/>
      <c r="F2951" s="126"/>
      <c r="G2951" s="236"/>
      <c r="H2951"/>
      <c r="I2951" t="s">
        <v>199</v>
      </c>
      <c r="J2951" s="236"/>
      <c r="K2951"/>
      <c r="L2951"/>
      <c r="M2951"/>
      <c r="N2951"/>
      <c r="O2951"/>
      <c r="P2951"/>
      <c r="Q2951"/>
      <c r="U2951"/>
      <c r="V2951">
        <v>0</v>
      </c>
      <c r="W2951" s="236"/>
      <c r="X2951"/>
      <c r="Y2951"/>
      <c r="Z2951"/>
      <c r="AA2951"/>
      <c r="AB2951"/>
      <c r="AC2951"/>
      <c r="AD2951"/>
      <c r="AE2951"/>
      <c r="AF2951"/>
      <c r="AG2951"/>
      <c r="AH2951" s="115" t="s">
        <v>4308</v>
      </c>
    </row>
    <row r="2952" spans="1:35" ht="18" hidden="1" x14ac:dyDescent="0.25">
      <c r="A2952" s="235">
        <v>326428</v>
      </c>
      <c r="B2952" s="235" t="s">
        <v>7290</v>
      </c>
      <c r="C2952" s="235" t="s">
        <v>495</v>
      </c>
      <c r="D2952" s="235" t="s">
        <v>630</v>
      </c>
      <c r="E2952"/>
      <c r="F2952" s="126"/>
      <c r="G2952" s="236"/>
      <c r="H2952"/>
      <c r="I2952" t="s">
        <v>199</v>
      </c>
      <c r="J2952" s="236"/>
      <c r="K2952"/>
      <c r="L2952"/>
      <c r="M2952"/>
      <c r="N2952"/>
      <c r="O2952"/>
      <c r="P2952"/>
      <c r="Q2952"/>
      <c r="U2952"/>
      <c r="V2952">
        <v>0</v>
      </c>
      <c r="W2952" s="236"/>
      <c r="X2952"/>
      <c r="Y2952"/>
      <c r="Z2952"/>
      <c r="AA2952"/>
      <c r="AB2952"/>
      <c r="AC2952"/>
      <c r="AD2952"/>
      <c r="AE2952"/>
      <c r="AF2952"/>
      <c r="AG2952"/>
    </row>
    <row r="2953" spans="1:35" hidden="1" x14ac:dyDescent="0.25">
      <c r="A2953" s="115">
        <v>326434</v>
      </c>
      <c r="B2953" s="115" t="s">
        <v>3224</v>
      </c>
      <c r="C2953" s="115" t="s">
        <v>216</v>
      </c>
      <c r="D2953" s="115" t="s">
        <v>210</v>
      </c>
      <c r="E2953" s="115" t="s">
        <v>76</v>
      </c>
      <c r="F2953" s="237">
        <v>34613</v>
      </c>
      <c r="G2953" s="115" t="s">
        <v>18</v>
      </c>
      <c r="H2953" s="115" t="s">
        <v>16</v>
      </c>
      <c r="I2953" t="s">
        <v>199</v>
      </c>
      <c r="J2953" s="115" t="s">
        <v>1226</v>
      </c>
      <c r="L2953" s="115" t="s">
        <v>18</v>
      </c>
      <c r="U2953"/>
      <c r="V2953">
        <v>0</v>
      </c>
    </row>
    <row r="2954" spans="1:35" hidden="1" x14ac:dyDescent="0.25">
      <c r="A2954" s="115">
        <v>326437</v>
      </c>
      <c r="B2954" s="115" t="s">
        <v>2365</v>
      </c>
      <c r="C2954" s="115" t="s">
        <v>609</v>
      </c>
      <c r="D2954" s="115" t="s">
        <v>222</v>
      </c>
      <c r="E2954" s="115" t="s">
        <v>77</v>
      </c>
      <c r="F2954" s="237">
        <v>31177</v>
      </c>
      <c r="G2954" s="115" t="s">
        <v>18</v>
      </c>
      <c r="H2954" s="115" t="s">
        <v>16</v>
      </c>
      <c r="I2954" t="s">
        <v>199</v>
      </c>
      <c r="J2954" s="115" t="s">
        <v>1226</v>
      </c>
      <c r="L2954" s="115" t="s">
        <v>30</v>
      </c>
      <c r="U2954"/>
      <c r="V2954">
        <v>0</v>
      </c>
    </row>
    <row r="2955" spans="1:35" ht="18" hidden="1" x14ac:dyDescent="0.25">
      <c r="A2955" s="235">
        <v>326442</v>
      </c>
      <c r="B2955" s="235" t="s">
        <v>7291</v>
      </c>
      <c r="C2955" s="235" t="s">
        <v>683</v>
      </c>
      <c r="D2955" s="235" t="s">
        <v>1242</v>
      </c>
      <c r="E2955"/>
      <c r="F2955" s="126"/>
      <c r="G2955" s="236"/>
      <c r="H2955"/>
      <c r="I2955" t="s">
        <v>199</v>
      </c>
      <c r="J2955" s="236"/>
      <c r="K2955"/>
      <c r="L2955"/>
      <c r="M2955"/>
      <c r="N2955"/>
      <c r="O2955"/>
      <c r="P2955"/>
      <c r="Q2955"/>
      <c r="U2955"/>
      <c r="V2955">
        <v>0</v>
      </c>
      <c r="W2955" s="236"/>
      <c r="X2955"/>
      <c r="Y2955"/>
      <c r="Z2955"/>
      <c r="AA2955"/>
      <c r="AB2955"/>
      <c r="AC2955"/>
      <c r="AD2955"/>
      <c r="AE2955"/>
      <c r="AF2955"/>
      <c r="AG2955"/>
      <c r="AH2955" s="115" t="s">
        <v>4308</v>
      </c>
    </row>
    <row r="2956" spans="1:35" hidden="1" x14ac:dyDescent="0.25">
      <c r="A2956">
        <v>326448</v>
      </c>
      <c r="B2956" t="s">
        <v>7292</v>
      </c>
      <c r="C2956" t="s">
        <v>271</v>
      </c>
      <c r="D2956" t="s">
        <v>1908</v>
      </c>
      <c r="E2956" t="s">
        <v>77</v>
      </c>
      <c r="F2956" s="126">
        <v>35436</v>
      </c>
      <c r="G2956" t="s">
        <v>18</v>
      </c>
      <c r="H2956" t="s">
        <v>16</v>
      </c>
      <c r="I2956" t="s">
        <v>136</v>
      </c>
      <c r="J2956" t="s">
        <v>1226</v>
      </c>
      <c r="K2956"/>
      <c r="L2956" t="s">
        <v>18</v>
      </c>
      <c r="M2956"/>
      <c r="N2956"/>
      <c r="O2956"/>
      <c r="P2956"/>
      <c r="Q2956"/>
      <c r="U2956"/>
      <c r="V2956" t="s">
        <v>4335</v>
      </c>
      <c r="W2956"/>
      <c r="X2956"/>
      <c r="Y2956"/>
      <c r="Z2956"/>
      <c r="AA2956"/>
      <c r="AB2956"/>
      <c r="AC2956"/>
      <c r="AD2956"/>
      <c r="AE2956"/>
      <c r="AF2956"/>
      <c r="AG2956"/>
      <c r="AH2956" s="115" t="s">
        <v>4308</v>
      </c>
    </row>
    <row r="2957" spans="1:35" hidden="1" x14ac:dyDescent="0.25">
      <c r="A2957" s="115">
        <v>326449</v>
      </c>
      <c r="B2957" s="115" t="s">
        <v>812</v>
      </c>
      <c r="C2957" s="115" t="s">
        <v>564</v>
      </c>
      <c r="D2957" s="115" t="s">
        <v>701</v>
      </c>
      <c r="E2957" s="115" t="s">
        <v>77</v>
      </c>
      <c r="F2957" s="237">
        <v>33983</v>
      </c>
      <c r="G2957" s="115" t="s">
        <v>3540</v>
      </c>
      <c r="H2957" s="115" t="s">
        <v>16</v>
      </c>
      <c r="I2957" t="s">
        <v>199</v>
      </c>
      <c r="J2957" s="115" t="s">
        <v>1226</v>
      </c>
      <c r="L2957" s="115" t="s">
        <v>30</v>
      </c>
      <c r="U2957"/>
      <c r="V2957">
        <v>0</v>
      </c>
    </row>
    <row r="2958" spans="1:35" hidden="1" x14ac:dyDescent="0.25">
      <c r="A2958">
        <v>326454</v>
      </c>
      <c r="B2958" t="s">
        <v>7293</v>
      </c>
      <c r="C2958" t="s">
        <v>212</v>
      </c>
      <c r="D2958" t="s">
        <v>2375</v>
      </c>
      <c r="E2958" t="s">
        <v>77</v>
      </c>
      <c r="F2958" s="126">
        <v>33970</v>
      </c>
      <c r="G2958" t="s">
        <v>18</v>
      </c>
      <c r="H2958" t="s">
        <v>16</v>
      </c>
      <c r="I2958" t="s">
        <v>136</v>
      </c>
      <c r="J2958" t="s">
        <v>1226</v>
      </c>
      <c r="K2958"/>
      <c r="L2958" t="s">
        <v>30</v>
      </c>
      <c r="M2958"/>
      <c r="N2958"/>
      <c r="O2958"/>
      <c r="P2958"/>
      <c r="Q2958"/>
      <c r="U2958"/>
      <c r="V2958" t="s">
        <v>16623</v>
      </c>
      <c r="W2958"/>
      <c r="X2958"/>
      <c r="Y2958"/>
      <c r="Z2958"/>
      <c r="AA2958"/>
      <c r="AB2958"/>
      <c r="AC2958"/>
      <c r="AD2958"/>
      <c r="AE2958"/>
      <c r="AF2958"/>
      <c r="AG2958"/>
    </row>
    <row r="2959" spans="1:35" ht="18" x14ac:dyDescent="0.25">
      <c r="A2959" s="235">
        <v>326457</v>
      </c>
      <c r="B2959" s="235" t="s">
        <v>7294</v>
      </c>
      <c r="C2959" s="235" t="s">
        <v>377</v>
      </c>
      <c r="D2959" s="235" t="s">
        <v>410</v>
      </c>
      <c r="E2959"/>
      <c r="F2959" s="126"/>
      <c r="G2959" s="236"/>
      <c r="H2959"/>
      <c r="I2959" t="s">
        <v>107</v>
      </c>
      <c r="J2959" s="236"/>
      <c r="K2959"/>
      <c r="L2959"/>
      <c r="M2959"/>
      <c r="N2959"/>
      <c r="O2959"/>
      <c r="P2959"/>
      <c r="Q2959"/>
      <c r="U2959"/>
      <c r="V2959" t="s">
        <v>4335</v>
      </c>
      <c r="W2959" s="236"/>
      <c r="X2959"/>
      <c r="Y2959"/>
      <c r="Z2959"/>
      <c r="AA2959"/>
      <c r="AB2959"/>
      <c r="AC2959"/>
      <c r="AD2959"/>
      <c r="AE2959"/>
      <c r="AF2959"/>
      <c r="AG2959"/>
      <c r="AH2959" s="115" t="s">
        <v>4308</v>
      </c>
      <c r="AI2959" s="115" t="e">
        <f>VLOOKUP(A2959,'[2]دراسات قانونية'!$A$3:$E$600,1,0)</f>
        <v>#N/A</v>
      </c>
    </row>
    <row r="2960" spans="1:35" ht="18" x14ac:dyDescent="0.25">
      <c r="A2960" s="235">
        <v>326459</v>
      </c>
      <c r="B2960" s="235" t="s">
        <v>7295</v>
      </c>
      <c r="C2960" s="235" t="s">
        <v>244</v>
      </c>
      <c r="D2960" s="235" t="s">
        <v>746</v>
      </c>
      <c r="E2960"/>
      <c r="F2960" s="126"/>
      <c r="G2960" s="236"/>
      <c r="H2960"/>
      <c r="I2960" t="s">
        <v>107</v>
      </c>
      <c r="J2960" s="236"/>
      <c r="K2960"/>
      <c r="L2960"/>
      <c r="M2960"/>
      <c r="N2960"/>
      <c r="O2960"/>
      <c r="P2960"/>
      <c r="Q2960"/>
      <c r="U2960"/>
      <c r="V2960" t="s">
        <v>4335</v>
      </c>
      <c r="W2960" s="236"/>
      <c r="X2960"/>
      <c r="Y2960"/>
      <c r="Z2960"/>
      <c r="AA2960"/>
      <c r="AB2960"/>
      <c r="AC2960"/>
      <c r="AD2960"/>
      <c r="AE2960"/>
      <c r="AF2960"/>
      <c r="AG2960"/>
      <c r="AH2960" s="115" t="s">
        <v>4308</v>
      </c>
      <c r="AI2960" s="115" t="e">
        <f>VLOOKUP(A2960,'[2]دراسات قانونية'!$A$3:$E$600,1,0)</f>
        <v>#N/A</v>
      </c>
    </row>
    <row r="2961" spans="1:35" ht="18" hidden="1" x14ac:dyDescent="0.25">
      <c r="A2961" s="235">
        <v>326460</v>
      </c>
      <c r="B2961" s="235" t="s">
        <v>7296</v>
      </c>
      <c r="C2961" s="235" t="s">
        <v>609</v>
      </c>
      <c r="D2961" s="235" t="s">
        <v>1242</v>
      </c>
      <c r="E2961"/>
      <c r="F2961" s="126"/>
      <c r="G2961" s="236"/>
      <c r="H2961"/>
      <c r="I2961" t="s">
        <v>129</v>
      </c>
      <c r="J2961" s="236"/>
      <c r="K2961"/>
      <c r="L2961"/>
      <c r="M2961"/>
      <c r="N2961"/>
      <c r="O2961"/>
      <c r="P2961"/>
      <c r="Q2961"/>
      <c r="U2961"/>
      <c r="V2961" t="s">
        <v>4335</v>
      </c>
      <c r="W2961" s="236"/>
      <c r="X2961"/>
      <c r="Y2961"/>
      <c r="Z2961"/>
      <c r="AA2961"/>
      <c r="AB2961"/>
      <c r="AC2961"/>
      <c r="AD2961"/>
      <c r="AE2961"/>
      <c r="AF2961"/>
      <c r="AG2961"/>
      <c r="AH2961" s="115" t="s">
        <v>4308</v>
      </c>
    </row>
    <row r="2962" spans="1:35" ht="18" hidden="1" x14ac:dyDescent="0.25">
      <c r="A2962" s="235">
        <v>326461</v>
      </c>
      <c r="B2962" s="235" t="s">
        <v>7297</v>
      </c>
      <c r="C2962" s="235" t="s">
        <v>332</v>
      </c>
      <c r="D2962" s="235" t="s">
        <v>420</v>
      </c>
      <c r="E2962"/>
      <c r="F2962" s="126"/>
      <c r="G2962" s="236"/>
      <c r="H2962"/>
      <c r="I2962" t="s">
        <v>199</v>
      </c>
      <c r="J2962" s="236"/>
      <c r="K2962"/>
      <c r="L2962"/>
      <c r="M2962"/>
      <c r="N2962"/>
      <c r="O2962"/>
      <c r="P2962"/>
      <c r="Q2962"/>
      <c r="U2962"/>
      <c r="V2962">
        <v>0</v>
      </c>
      <c r="W2962" s="236"/>
      <c r="X2962"/>
      <c r="Y2962"/>
      <c r="Z2962"/>
      <c r="AA2962"/>
      <c r="AB2962"/>
      <c r="AC2962"/>
      <c r="AD2962"/>
      <c r="AE2962"/>
      <c r="AF2962"/>
      <c r="AG2962"/>
      <c r="AH2962" s="115" t="s">
        <v>4308</v>
      </c>
    </row>
    <row r="2963" spans="1:35" ht="18" hidden="1" x14ac:dyDescent="0.25">
      <c r="A2963" s="235">
        <v>326462</v>
      </c>
      <c r="B2963" s="235" t="s">
        <v>7298</v>
      </c>
      <c r="C2963" s="235" t="s">
        <v>7299</v>
      </c>
      <c r="D2963" s="235" t="s">
        <v>365</v>
      </c>
      <c r="E2963"/>
      <c r="F2963" s="126"/>
      <c r="G2963" s="236"/>
      <c r="H2963"/>
      <c r="I2963" t="s">
        <v>129</v>
      </c>
      <c r="J2963" s="236"/>
      <c r="K2963"/>
      <c r="L2963"/>
      <c r="M2963"/>
      <c r="N2963"/>
      <c r="O2963"/>
      <c r="P2963"/>
      <c r="Q2963"/>
      <c r="U2963"/>
      <c r="V2963" t="s">
        <v>4334</v>
      </c>
      <c r="W2963" s="236"/>
      <c r="X2963"/>
      <c r="Y2963"/>
      <c r="Z2963"/>
      <c r="AA2963"/>
      <c r="AB2963"/>
      <c r="AC2963"/>
      <c r="AD2963"/>
      <c r="AE2963"/>
      <c r="AF2963"/>
      <c r="AG2963"/>
      <c r="AH2963" s="115" t="s">
        <v>4308</v>
      </c>
    </row>
    <row r="2964" spans="1:35" ht="18" hidden="1" x14ac:dyDescent="0.25">
      <c r="A2964" s="235">
        <v>326471</v>
      </c>
      <c r="B2964" s="235" t="s">
        <v>7300</v>
      </c>
      <c r="C2964" s="235" t="s">
        <v>743</v>
      </c>
      <c r="D2964" s="235" t="s">
        <v>365</v>
      </c>
      <c r="E2964"/>
      <c r="F2964" s="126"/>
      <c r="G2964" s="236"/>
      <c r="H2964"/>
      <c r="I2964" t="s">
        <v>129</v>
      </c>
      <c r="J2964" s="236"/>
      <c r="K2964"/>
      <c r="L2964"/>
      <c r="M2964"/>
      <c r="N2964"/>
      <c r="O2964"/>
      <c r="P2964"/>
      <c r="Q2964"/>
      <c r="U2964"/>
      <c r="V2964" t="s">
        <v>4335</v>
      </c>
      <c r="W2964" s="236"/>
      <c r="X2964"/>
      <c r="Y2964"/>
      <c r="Z2964"/>
      <c r="AA2964"/>
      <c r="AB2964"/>
      <c r="AC2964"/>
      <c r="AD2964"/>
      <c r="AE2964"/>
      <c r="AF2964"/>
      <c r="AG2964"/>
      <c r="AH2964" s="115" t="s">
        <v>4308</v>
      </c>
    </row>
    <row r="2965" spans="1:35" hidden="1" x14ac:dyDescent="0.25">
      <c r="A2965">
        <v>326473</v>
      </c>
      <c r="B2965" t="s">
        <v>7301</v>
      </c>
      <c r="C2965" t="s">
        <v>339</v>
      </c>
      <c r="D2965" t="s">
        <v>695</v>
      </c>
      <c r="E2965" t="s">
        <v>77</v>
      </c>
      <c r="F2965" s="126">
        <v>25042</v>
      </c>
      <c r="G2965" t="s">
        <v>18</v>
      </c>
      <c r="H2965" t="s">
        <v>16</v>
      </c>
      <c r="I2965" t="s">
        <v>136</v>
      </c>
      <c r="J2965"/>
      <c r="K2965"/>
      <c r="L2965"/>
      <c r="M2965"/>
      <c r="N2965"/>
      <c r="O2965"/>
      <c r="P2965"/>
      <c r="Q2965"/>
      <c r="U2965"/>
      <c r="V2965" t="s">
        <v>4414</v>
      </c>
      <c r="W2965"/>
      <c r="X2965"/>
      <c r="Y2965"/>
      <c r="Z2965"/>
      <c r="AA2965"/>
      <c r="AB2965"/>
      <c r="AC2965" t="s">
        <v>4308</v>
      </c>
      <c r="AD2965" t="s">
        <v>4308</v>
      </c>
      <c r="AE2965" t="s">
        <v>4308</v>
      </c>
      <c r="AF2965" t="s">
        <v>4308</v>
      </c>
      <c r="AG2965" t="s">
        <v>4308</v>
      </c>
      <c r="AH2965" s="115" t="s">
        <v>4308</v>
      </c>
    </row>
    <row r="2966" spans="1:35" hidden="1" x14ac:dyDescent="0.25">
      <c r="A2966" s="115">
        <v>326475</v>
      </c>
      <c r="B2966" s="115" t="s">
        <v>4020</v>
      </c>
      <c r="C2966" s="115" t="s">
        <v>212</v>
      </c>
      <c r="D2966" s="115" t="s">
        <v>281</v>
      </c>
      <c r="E2966" s="115" t="s">
        <v>76</v>
      </c>
      <c r="F2966" s="237">
        <v>34901</v>
      </c>
      <c r="G2966" s="115" t="s">
        <v>18</v>
      </c>
      <c r="H2966" s="115" t="s">
        <v>16</v>
      </c>
      <c r="I2966" t="s">
        <v>136</v>
      </c>
      <c r="J2966" s="115" t="s">
        <v>1226</v>
      </c>
      <c r="L2966" s="115" t="s">
        <v>30</v>
      </c>
      <c r="U2966"/>
      <c r="V2966" t="s">
        <v>16623</v>
      </c>
      <c r="AF2966" s="115" t="s">
        <v>4308</v>
      </c>
      <c r="AG2966" s="115" t="s">
        <v>4308</v>
      </c>
      <c r="AH2966" s="115" t="s">
        <v>4308</v>
      </c>
    </row>
    <row r="2967" spans="1:35" ht="18" hidden="1" x14ac:dyDescent="0.25">
      <c r="A2967" s="235">
        <v>326488</v>
      </c>
      <c r="B2967" s="235" t="s">
        <v>7302</v>
      </c>
      <c r="C2967" s="235" t="s">
        <v>227</v>
      </c>
      <c r="D2967" s="235" t="s">
        <v>702</v>
      </c>
      <c r="E2967"/>
      <c r="F2967" s="126"/>
      <c r="G2967" s="236"/>
      <c r="H2967"/>
      <c r="I2967" t="s">
        <v>199</v>
      </c>
      <c r="J2967" s="236"/>
      <c r="K2967"/>
      <c r="L2967"/>
      <c r="M2967"/>
      <c r="N2967"/>
      <c r="O2967"/>
      <c r="P2967"/>
      <c r="Q2967"/>
      <c r="U2967"/>
      <c r="V2967">
        <v>0</v>
      </c>
      <c r="W2967" s="236"/>
      <c r="X2967"/>
      <c r="Y2967"/>
      <c r="Z2967"/>
      <c r="AA2967"/>
      <c r="AB2967"/>
      <c r="AC2967"/>
      <c r="AD2967"/>
      <c r="AE2967"/>
      <c r="AF2967"/>
      <c r="AG2967"/>
      <c r="AH2967" s="115" t="s">
        <v>4308</v>
      </c>
    </row>
    <row r="2968" spans="1:35" ht="18" hidden="1" x14ac:dyDescent="0.25">
      <c r="A2968" s="235">
        <v>326492</v>
      </c>
      <c r="B2968" s="235" t="s">
        <v>7303</v>
      </c>
      <c r="C2968" s="235" t="s">
        <v>324</v>
      </c>
      <c r="D2968" s="235" t="s">
        <v>1242</v>
      </c>
      <c r="E2968"/>
      <c r="F2968" s="126"/>
      <c r="G2968" s="236"/>
      <c r="H2968"/>
      <c r="I2968" t="s">
        <v>199</v>
      </c>
      <c r="J2968" s="236"/>
      <c r="K2968"/>
      <c r="L2968"/>
      <c r="M2968"/>
      <c r="N2968"/>
      <c r="O2968"/>
      <c r="P2968"/>
      <c r="Q2968"/>
      <c r="U2968"/>
      <c r="V2968">
        <v>0</v>
      </c>
      <c r="W2968" s="236"/>
      <c r="X2968"/>
      <c r="Y2968"/>
      <c r="Z2968"/>
      <c r="AA2968"/>
      <c r="AB2968"/>
      <c r="AC2968"/>
      <c r="AD2968"/>
      <c r="AE2968"/>
      <c r="AF2968"/>
      <c r="AG2968"/>
      <c r="AH2968" s="115" t="s">
        <v>4308</v>
      </c>
    </row>
    <row r="2969" spans="1:35" ht="18" x14ac:dyDescent="0.25">
      <c r="A2969" s="235">
        <v>326494</v>
      </c>
      <c r="B2969" s="235" t="s">
        <v>7304</v>
      </c>
      <c r="C2969" s="235" t="s">
        <v>394</v>
      </c>
      <c r="D2969" s="235" t="s">
        <v>365</v>
      </c>
      <c r="E2969"/>
      <c r="F2969" s="126"/>
      <c r="G2969" s="236"/>
      <c r="H2969"/>
      <c r="I2969" t="s">
        <v>107</v>
      </c>
      <c r="J2969" s="236"/>
      <c r="K2969"/>
      <c r="L2969"/>
      <c r="M2969"/>
      <c r="N2969"/>
      <c r="O2969"/>
      <c r="P2969"/>
      <c r="Q2969"/>
      <c r="U2969"/>
      <c r="V2969" t="s">
        <v>4337</v>
      </c>
      <c r="W2969" s="236"/>
      <c r="X2969"/>
      <c r="Y2969"/>
      <c r="Z2969"/>
      <c r="AA2969"/>
      <c r="AB2969"/>
      <c r="AC2969"/>
      <c r="AD2969"/>
      <c r="AE2969"/>
      <c r="AF2969"/>
      <c r="AG2969"/>
      <c r="AH2969" s="115" t="s">
        <v>4308</v>
      </c>
      <c r="AI2969" s="115" t="e">
        <f>VLOOKUP(A2969,'[2]دراسات قانونية'!$A$3:$E$600,1,0)</f>
        <v>#N/A</v>
      </c>
    </row>
    <row r="2970" spans="1:35" hidden="1" x14ac:dyDescent="0.25">
      <c r="A2970">
        <v>326497</v>
      </c>
      <c r="B2970" t="s">
        <v>7305</v>
      </c>
      <c r="C2970" t="s">
        <v>279</v>
      </c>
      <c r="D2970" t="s">
        <v>415</v>
      </c>
      <c r="E2970" t="s">
        <v>77</v>
      </c>
      <c r="F2970" s="126">
        <v>30955</v>
      </c>
      <c r="G2970" t="s">
        <v>18</v>
      </c>
      <c r="H2970" t="s">
        <v>16</v>
      </c>
      <c r="I2970" t="s">
        <v>136</v>
      </c>
      <c r="J2970" t="s">
        <v>1226</v>
      </c>
      <c r="K2970"/>
      <c r="L2970" t="s">
        <v>18</v>
      </c>
      <c r="M2970"/>
      <c r="N2970"/>
      <c r="O2970"/>
      <c r="P2970"/>
      <c r="Q2970"/>
      <c r="U2970"/>
      <c r="V2970" t="s">
        <v>16623</v>
      </c>
      <c r="W2970"/>
      <c r="X2970"/>
      <c r="Y2970"/>
      <c r="Z2970"/>
      <c r="AA2970"/>
      <c r="AB2970"/>
      <c r="AC2970"/>
      <c r="AD2970"/>
      <c r="AE2970"/>
      <c r="AF2970" t="s">
        <v>4308</v>
      </c>
      <c r="AG2970" t="s">
        <v>4308</v>
      </c>
      <c r="AH2970" s="115" t="s">
        <v>4308</v>
      </c>
    </row>
    <row r="2971" spans="1:35" ht="18" hidden="1" x14ac:dyDescent="0.25">
      <c r="A2971" s="235">
        <v>326501</v>
      </c>
      <c r="B2971" s="235" t="s">
        <v>7306</v>
      </c>
      <c r="C2971" s="235" t="s">
        <v>1687</v>
      </c>
      <c r="D2971" s="235" t="s">
        <v>1242</v>
      </c>
      <c r="E2971"/>
      <c r="F2971" s="126"/>
      <c r="G2971" s="236"/>
      <c r="H2971"/>
      <c r="I2971" t="s">
        <v>199</v>
      </c>
      <c r="J2971" s="236"/>
      <c r="K2971"/>
      <c r="L2971"/>
      <c r="M2971"/>
      <c r="N2971"/>
      <c r="O2971"/>
      <c r="P2971"/>
      <c r="Q2971"/>
      <c r="U2971"/>
      <c r="V2971">
        <v>0</v>
      </c>
      <c r="W2971" s="236"/>
      <c r="X2971"/>
      <c r="Y2971"/>
      <c r="Z2971"/>
      <c r="AA2971"/>
      <c r="AB2971"/>
      <c r="AC2971"/>
      <c r="AD2971"/>
      <c r="AE2971"/>
      <c r="AF2971"/>
      <c r="AG2971"/>
      <c r="AH2971" s="115" t="s">
        <v>4308</v>
      </c>
    </row>
    <row r="2972" spans="1:35" ht="18" x14ac:dyDescent="0.25">
      <c r="A2972" s="235">
        <v>326504</v>
      </c>
      <c r="B2972" s="235" t="s">
        <v>7307</v>
      </c>
      <c r="C2972" s="235" t="s">
        <v>244</v>
      </c>
      <c r="D2972" s="235" t="s">
        <v>309</v>
      </c>
      <c r="E2972"/>
      <c r="F2972" s="126"/>
      <c r="G2972" s="236"/>
      <c r="H2972"/>
      <c r="I2972" t="s">
        <v>107</v>
      </c>
      <c r="J2972" s="236"/>
      <c r="K2972"/>
      <c r="L2972"/>
      <c r="M2972"/>
      <c r="N2972"/>
      <c r="O2972"/>
      <c r="P2972"/>
      <c r="Q2972"/>
      <c r="U2972"/>
      <c r="V2972" t="s">
        <v>4335</v>
      </c>
      <c r="W2972" s="236"/>
      <c r="X2972"/>
      <c r="Y2972"/>
      <c r="Z2972"/>
      <c r="AA2972"/>
      <c r="AB2972"/>
      <c r="AC2972"/>
      <c r="AD2972"/>
      <c r="AE2972"/>
      <c r="AF2972"/>
      <c r="AG2972"/>
      <c r="AH2972" s="115" t="s">
        <v>4308</v>
      </c>
      <c r="AI2972" s="115" t="e">
        <f>VLOOKUP(A2972,'[2]دراسات قانونية'!$A$3:$E$600,1,0)</f>
        <v>#N/A</v>
      </c>
    </row>
    <row r="2973" spans="1:35" hidden="1" x14ac:dyDescent="0.25">
      <c r="A2973">
        <v>326510</v>
      </c>
      <c r="B2973" t="s">
        <v>7308</v>
      </c>
      <c r="C2973" t="s">
        <v>439</v>
      </c>
      <c r="D2973" t="s">
        <v>541</v>
      </c>
      <c r="E2973" t="s">
        <v>76</v>
      </c>
      <c r="F2973" s="126">
        <v>35065</v>
      </c>
      <c r="G2973" t="s">
        <v>719</v>
      </c>
      <c r="H2973" t="s">
        <v>16</v>
      </c>
      <c r="I2973" t="s">
        <v>136</v>
      </c>
      <c r="J2973" t="s">
        <v>15</v>
      </c>
      <c r="K2973"/>
      <c r="L2973" t="s">
        <v>30</v>
      </c>
      <c r="M2973"/>
      <c r="N2973"/>
      <c r="O2973"/>
      <c r="P2973"/>
      <c r="Q2973"/>
      <c r="U2973"/>
      <c r="V2973">
        <v>0</v>
      </c>
      <c r="W2973"/>
      <c r="X2973"/>
      <c r="Y2973"/>
      <c r="Z2973"/>
      <c r="AA2973"/>
      <c r="AB2973"/>
      <c r="AC2973"/>
      <c r="AD2973"/>
      <c r="AE2973"/>
      <c r="AF2973"/>
      <c r="AG2973"/>
    </row>
    <row r="2974" spans="1:35" ht="18" x14ac:dyDescent="0.25">
      <c r="A2974" s="235">
        <v>326511</v>
      </c>
      <c r="B2974" s="235" t="s">
        <v>7309</v>
      </c>
      <c r="C2974" s="235" t="s">
        <v>252</v>
      </c>
      <c r="D2974" s="235" t="s">
        <v>323</v>
      </c>
      <c r="E2974"/>
      <c r="F2974" s="126"/>
      <c r="G2974" s="236"/>
      <c r="H2974"/>
      <c r="I2974" t="s">
        <v>107</v>
      </c>
      <c r="J2974" s="236"/>
      <c r="K2974"/>
      <c r="L2974"/>
      <c r="M2974"/>
      <c r="N2974"/>
      <c r="O2974"/>
      <c r="P2974"/>
      <c r="Q2974"/>
      <c r="U2974"/>
      <c r="V2974" t="s">
        <v>4335</v>
      </c>
      <c r="W2974" s="236"/>
      <c r="X2974"/>
      <c r="Y2974"/>
      <c r="Z2974"/>
      <c r="AA2974"/>
      <c r="AB2974"/>
      <c r="AC2974"/>
      <c r="AD2974"/>
      <c r="AE2974"/>
      <c r="AF2974"/>
      <c r="AG2974"/>
      <c r="AH2974" s="115" t="s">
        <v>4308</v>
      </c>
      <c r="AI2974" s="115" t="e">
        <f>VLOOKUP(A2974,'[2]دراسات قانونية'!$A$3:$E$600,1,0)</f>
        <v>#N/A</v>
      </c>
    </row>
    <row r="2975" spans="1:35" hidden="1" x14ac:dyDescent="0.25">
      <c r="A2975">
        <v>326516</v>
      </c>
      <c r="B2975" t="s">
        <v>7310</v>
      </c>
      <c r="C2975" t="s">
        <v>546</v>
      </c>
      <c r="D2975" t="s">
        <v>491</v>
      </c>
      <c r="E2975" t="s">
        <v>76</v>
      </c>
      <c r="F2975" s="126">
        <v>35530</v>
      </c>
      <c r="G2975" t="s">
        <v>7311</v>
      </c>
      <c r="H2975" t="s">
        <v>16</v>
      </c>
      <c r="I2975" t="s">
        <v>129</v>
      </c>
      <c r="J2975" t="s">
        <v>1226</v>
      </c>
      <c r="K2975"/>
      <c r="L2975" t="s">
        <v>18</v>
      </c>
      <c r="M2975"/>
      <c r="N2975"/>
      <c r="O2975"/>
      <c r="P2975"/>
      <c r="Q2975"/>
      <c r="U2975"/>
      <c r="V2975">
        <v>0</v>
      </c>
      <c r="W2975"/>
      <c r="X2975"/>
      <c r="Y2975"/>
      <c r="Z2975"/>
      <c r="AA2975"/>
      <c r="AB2975"/>
      <c r="AC2975"/>
      <c r="AD2975"/>
      <c r="AE2975"/>
      <c r="AF2975"/>
      <c r="AG2975"/>
      <c r="AH2975" s="115" t="s">
        <v>4308</v>
      </c>
    </row>
    <row r="2976" spans="1:35" ht="18" x14ac:dyDescent="0.25">
      <c r="A2976" s="235">
        <v>326520</v>
      </c>
      <c r="B2976" s="235" t="s">
        <v>7312</v>
      </c>
      <c r="C2976" s="235" t="s">
        <v>339</v>
      </c>
      <c r="D2976" s="235" t="s">
        <v>310</v>
      </c>
      <c r="E2976"/>
      <c r="F2976" s="126"/>
      <c r="G2976" s="236"/>
      <c r="H2976"/>
      <c r="I2976" t="s">
        <v>107</v>
      </c>
      <c r="J2976" s="236"/>
      <c r="K2976"/>
      <c r="L2976"/>
      <c r="M2976"/>
      <c r="N2976"/>
      <c r="O2976"/>
      <c r="P2976"/>
      <c r="Q2976"/>
      <c r="U2976"/>
      <c r="V2976" t="s">
        <v>4334</v>
      </c>
      <c r="W2976" s="236"/>
      <c r="X2976"/>
      <c r="Y2976"/>
      <c r="Z2976"/>
      <c r="AA2976"/>
      <c r="AB2976"/>
      <c r="AC2976"/>
      <c r="AD2976"/>
      <c r="AE2976"/>
      <c r="AF2976"/>
      <c r="AG2976"/>
      <c r="AH2976" s="115" t="s">
        <v>4308</v>
      </c>
      <c r="AI2976" s="115" t="e">
        <f>VLOOKUP(A2976,'[2]دراسات قانونية'!$A$3:$E$600,1,0)</f>
        <v>#N/A</v>
      </c>
    </row>
    <row r="2977" spans="1:35" hidden="1" x14ac:dyDescent="0.25">
      <c r="A2977">
        <v>326523</v>
      </c>
      <c r="B2977" t="s">
        <v>7313</v>
      </c>
      <c r="C2977" t="s">
        <v>710</v>
      </c>
      <c r="D2977" t="s">
        <v>537</v>
      </c>
      <c r="E2977"/>
      <c r="F2977" s="126"/>
      <c r="G2977"/>
      <c r="H2977"/>
      <c r="I2977" t="s">
        <v>5306</v>
      </c>
      <c r="J2977"/>
      <c r="K2977"/>
      <c r="L2977"/>
      <c r="M2977"/>
      <c r="N2977"/>
      <c r="O2977"/>
      <c r="P2977"/>
      <c r="Q2977"/>
      <c r="U2977"/>
      <c r="V2977" t="s">
        <v>4339</v>
      </c>
      <c r="W2977"/>
      <c r="X2977"/>
      <c r="Y2977"/>
      <c r="Z2977"/>
      <c r="AA2977"/>
      <c r="AB2977"/>
      <c r="AC2977"/>
      <c r="AD2977"/>
      <c r="AE2977"/>
      <c r="AF2977"/>
      <c r="AG2977"/>
    </row>
    <row r="2978" spans="1:35" ht="18" x14ac:dyDescent="0.25">
      <c r="A2978" s="235">
        <v>326526</v>
      </c>
      <c r="B2978" s="235" t="s">
        <v>7314</v>
      </c>
      <c r="C2978" s="235" t="s">
        <v>227</v>
      </c>
      <c r="D2978" s="235" t="s">
        <v>217</v>
      </c>
      <c r="E2978"/>
      <c r="F2978" s="126"/>
      <c r="G2978" s="236"/>
      <c r="H2978"/>
      <c r="I2978" t="s">
        <v>107</v>
      </c>
      <c r="J2978" s="236"/>
      <c r="K2978"/>
      <c r="L2978"/>
      <c r="M2978"/>
      <c r="N2978"/>
      <c r="O2978"/>
      <c r="P2978"/>
      <c r="Q2978"/>
      <c r="U2978"/>
      <c r="V2978" t="s">
        <v>4335</v>
      </c>
      <c r="W2978" s="236"/>
      <c r="X2978"/>
      <c r="Y2978"/>
      <c r="Z2978"/>
      <c r="AA2978"/>
      <c r="AB2978"/>
      <c r="AC2978"/>
      <c r="AD2978"/>
      <c r="AE2978"/>
      <c r="AF2978"/>
      <c r="AG2978"/>
      <c r="AH2978" s="115" t="s">
        <v>4308</v>
      </c>
      <c r="AI2978" s="115" t="e">
        <f>VLOOKUP(A2978,'[2]دراسات قانونية'!$A$3:$E$600,1,0)</f>
        <v>#N/A</v>
      </c>
    </row>
    <row r="2979" spans="1:35" hidden="1" x14ac:dyDescent="0.25">
      <c r="A2979" s="115">
        <v>326528</v>
      </c>
      <c r="B2979" s="115" t="s">
        <v>1834</v>
      </c>
      <c r="C2979" s="115" t="s">
        <v>250</v>
      </c>
      <c r="D2979" s="115" t="s">
        <v>1835</v>
      </c>
      <c r="E2979" s="115" t="s">
        <v>76</v>
      </c>
      <c r="F2979" s="237">
        <v>35065</v>
      </c>
      <c r="G2979" s="115" t="s">
        <v>1836</v>
      </c>
      <c r="H2979" s="115" t="s">
        <v>16</v>
      </c>
      <c r="I2979" t="s">
        <v>199</v>
      </c>
      <c r="U2979"/>
      <c r="V2979" t="s">
        <v>4329</v>
      </c>
      <c r="AB2979" s="115" t="s">
        <v>4308</v>
      </c>
      <c r="AC2979" s="115" t="s">
        <v>4308</v>
      </c>
      <c r="AD2979" s="115" t="s">
        <v>4308</v>
      </c>
      <c r="AE2979" s="115" t="s">
        <v>4308</v>
      </c>
      <c r="AF2979" s="115" t="s">
        <v>4308</v>
      </c>
      <c r="AG2979" s="115" t="s">
        <v>4308</v>
      </c>
      <c r="AH2979" s="115" t="s">
        <v>4308</v>
      </c>
    </row>
    <row r="2980" spans="1:35" hidden="1" x14ac:dyDescent="0.25">
      <c r="A2980">
        <v>326530</v>
      </c>
      <c r="B2980" t="s">
        <v>7315</v>
      </c>
      <c r="C2980" t="s">
        <v>250</v>
      </c>
      <c r="D2980" t="s">
        <v>6261</v>
      </c>
      <c r="E2980" t="s">
        <v>76</v>
      </c>
      <c r="F2980" s="126">
        <v>32874</v>
      </c>
      <c r="G2980" t="s">
        <v>18</v>
      </c>
      <c r="H2980" t="s">
        <v>16</v>
      </c>
      <c r="I2980" t="s">
        <v>136</v>
      </c>
      <c r="J2980" t="s">
        <v>15</v>
      </c>
      <c r="K2980"/>
      <c r="L2980" t="s">
        <v>18</v>
      </c>
      <c r="M2980"/>
      <c r="N2980"/>
      <c r="O2980"/>
      <c r="P2980"/>
      <c r="Q2980"/>
      <c r="U2980"/>
      <c r="V2980" t="s">
        <v>16623</v>
      </c>
      <c r="W2980"/>
      <c r="X2980"/>
      <c r="Y2980"/>
      <c r="Z2980"/>
      <c r="AA2980"/>
      <c r="AB2980"/>
      <c r="AC2980"/>
      <c r="AD2980"/>
      <c r="AE2980" t="s">
        <v>4308</v>
      </c>
      <c r="AF2980" t="s">
        <v>4308</v>
      </c>
      <c r="AG2980" t="s">
        <v>4308</v>
      </c>
      <c r="AH2980" s="115" t="s">
        <v>4308</v>
      </c>
    </row>
    <row r="2981" spans="1:35" ht="18" hidden="1" x14ac:dyDescent="0.25">
      <c r="A2981" s="235">
        <v>326531</v>
      </c>
      <c r="B2981" s="235" t="s">
        <v>7316</v>
      </c>
      <c r="C2981" s="235" t="s">
        <v>877</v>
      </c>
      <c r="D2981" s="235" t="s">
        <v>1242</v>
      </c>
      <c r="E2981"/>
      <c r="F2981" s="126"/>
      <c r="G2981" s="236"/>
      <c r="H2981"/>
      <c r="I2981" t="s">
        <v>199</v>
      </c>
      <c r="J2981" s="236"/>
      <c r="K2981"/>
      <c r="L2981"/>
      <c r="M2981"/>
      <c r="N2981"/>
      <c r="O2981"/>
      <c r="P2981"/>
      <c r="Q2981"/>
      <c r="U2981"/>
      <c r="V2981" t="s">
        <v>4336</v>
      </c>
      <c r="W2981" s="236"/>
      <c r="X2981"/>
      <c r="Y2981"/>
      <c r="Z2981"/>
      <c r="AA2981"/>
      <c r="AB2981"/>
      <c r="AC2981"/>
      <c r="AD2981"/>
      <c r="AE2981"/>
      <c r="AF2981"/>
      <c r="AG2981"/>
      <c r="AH2981" s="115" t="s">
        <v>4308</v>
      </c>
    </row>
    <row r="2982" spans="1:35" hidden="1" x14ac:dyDescent="0.25">
      <c r="A2982">
        <v>326535</v>
      </c>
      <c r="B2982" t="s">
        <v>7317</v>
      </c>
      <c r="C2982" t="s">
        <v>288</v>
      </c>
      <c r="D2982" t="s">
        <v>1126</v>
      </c>
      <c r="E2982" t="s">
        <v>76</v>
      </c>
      <c r="F2982" s="126">
        <v>33015</v>
      </c>
      <c r="G2982" t="s">
        <v>993</v>
      </c>
      <c r="H2982" t="s">
        <v>16</v>
      </c>
      <c r="I2982" t="s">
        <v>129</v>
      </c>
      <c r="J2982"/>
      <c r="K2982"/>
      <c r="L2982"/>
      <c r="M2982"/>
      <c r="N2982"/>
      <c r="O2982"/>
      <c r="P2982"/>
      <c r="Q2982"/>
      <c r="U2982"/>
      <c r="V2982" t="s">
        <v>16623</v>
      </c>
      <c r="W2982"/>
      <c r="X2982"/>
      <c r="Y2982"/>
      <c r="Z2982"/>
      <c r="AA2982"/>
      <c r="AB2982"/>
      <c r="AC2982"/>
      <c r="AD2982" t="s">
        <v>4308</v>
      </c>
      <c r="AE2982" t="s">
        <v>4308</v>
      </c>
      <c r="AF2982" t="s">
        <v>4308</v>
      </c>
      <c r="AG2982" t="s">
        <v>4308</v>
      </c>
      <c r="AH2982" s="115" t="s">
        <v>4308</v>
      </c>
    </row>
    <row r="2983" spans="1:35" hidden="1" x14ac:dyDescent="0.25">
      <c r="A2983" s="115">
        <v>326538</v>
      </c>
      <c r="B2983" s="115" t="s">
        <v>3541</v>
      </c>
      <c r="C2983" s="115" t="s">
        <v>332</v>
      </c>
      <c r="D2983" s="115" t="s">
        <v>320</v>
      </c>
      <c r="E2983" s="115" t="s">
        <v>76</v>
      </c>
      <c r="F2983" s="237">
        <v>29252</v>
      </c>
      <c r="G2983" s="115" t="s">
        <v>27</v>
      </c>
      <c r="H2983" s="115" t="s">
        <v>16</v>
      </c>
      <c r="I2983" t="s">
        <v>199</v>
      </c>
      <c r="J2983" s="115" t="s">
        <v>1226</v>
      </c>
      <c r="L2983" s="115" t="s">
        <v>27</v>
      </c>
      <c r="U2983"/>
      <c r="V2983" t="s">
        <v>4414</v>
      </c>
    </row>
    <row r="2984" spans="1:35" hidden="1" x14ac:dyDescent="0.25">
      <c r="A2984">
        <v>326539</v>
      </c>
      <c r="B2984" t="s">
        <v>7318</v>
      </c>
      <c r="C2984" t="s">
        <v>339</v>
      </c>
      <c r="D2984" t="s">
        <v>330</v>
      </c>
      <c r="E2984"/>
      <c r="F2984" s="126"/>
      <c r="G2984"/>
      <c r="H2984"/>
      <c r="I2984" t="s">
        <v>129</v>
      </c>
      <c r="J2984"/>
      <c r="K2984"/>
      <c r="L2984"/>
      <c r="M2984"/>
      <c r="N2984"/>
      <c r="O2984"/>
      <c r="P2984"/>
      <c r="Q2984"/>
      <c r="U2984"/>
      <c r="V2984" t="s">
        <v>4428</v>
      </c>
      <c r="W2984"/>
      <c r="X2984"/>
      <c r="Y2984"/>
      <c r="Z2984"/>
      <c r="AA2984"/>
      <c r="AB2984"/>
      <c r="AC2984"/>
      <c r="AD2984"/>
      <c r="AE2984"/>
      <c r="AF2984"/>
      <c r="AG2984"/>
      <c r="AH2984" s="115" t="s">
        <v>4308</v>
      </c>
    </row>
    <row r="2985" spans="1:35" ht="18" x14ac:dyDescent="0.25">
      <c r="A2985" s="235">
        <v>326540</v>
      </c>
      <c r="B2985" s="235" t="s">
        <v>7319</v>
      </c>
      <c r="C2985" s="235" t="s">
        <v>324</v>
      </c>
      <c r="D2985" s="235"/>
      <c r="E2985"/>
      <c r="F2985" s="126"/>
      <c r="G2985" s="236"/>
      <c r="H2985"/>
      <c r="I2985" t="s">
        <v>107</v>
      </c>
      <c r="J2985" s="236"/>
      <c r="K2985"/>
      <c r="L2985"/>
      <c r="M2985"/>
      <c r="N2985"/>
      <c r="O2985"/>
      <c r="P2985"/>
      <c r="Q2985"/>
      <c r="U2985"/>
      <c r="V2985" t="s">
        <v>4335</v>
      </c>
      <c r="W2985" s="236"/>
      <c r="X2985"/>
      <c r="Y2985"/>
      <c r="Z2985"/>
      <c r="AA2985"/>
      <c r="AB2985"/>
      <c r="AC2985"/>
      <c r="AD2985"/>
      <c r="AE2985"/>
      <c r="AF2985"/>
      <c r="AG2985"/>
      <c r="AH2985" s="115" t="s">
        <v>4308</v>
      </c>
      <c r="AI2985" s="115" t="e">
        <f>VLOOKUP(A2985,'[2]دراسات قانونية'!$A$3:$E$600,1,0)</f>
        <v>#N/A</v>
      </c>
    </row>
    <row r="2986" spans="1:35" ht="18" hidden="1" x14ac:dyDescent="0.25">
      <c r="A2986" s="235">
        <v>326541</v>
      </c>
      <c r="B2986" s="235" t="s">
        <v>7320</v>
      </c>
      <c r="C2986" s="235" t="s">
        <v>339</v>
      </c>
      <c r="D2986" s="235" t="s">
        <v>1242</v>
      </c>
      <c r="E2986"/>
      <c r="F2986" s="126"/>
      <c r="G2986" s="236"/>
      <c r="H2986"/>
      <c r="I2986" t="s">
        <v>136</v>
      </c>
      <c r="J2986" s="236"/>
      <c r="K2986"/>
      <c r="L2986"/>
      <c r="M2986"/>
      <c r="N2986"/>
      <c r="O2986"/>
      <c r="P2986"/>
      <c r="Q2986"/>
      <c r="U2986"/>
      <c r="V2986" t="s">
        <v>4337</v>
      </c>
      <c r="W2986" s="236"/>
      <c r="X2986"/>
      <c r="Y2986"/>
      <c r="Z2986"/>
      <c r="AA2986"/>
      <c r="AB2986"/>
      <c r="AC2986"/>
      <c r="AD2986"/>
      <c r="AE2986"/>
      <c r="AF2986"/>
      <c r="AG2986"/>
      <c r="AH2986" s="115" t="s">
        <v>4308</v>
      </c>
    </row>
    <row r="2987" spans="1:35" ht="18" hidden="1" x14ac:dyDescent="0.25">
      <c r="A2987" s="235">
        <v>326544</v>
      </c>
      <c r="B2987" s="235" t="s">
        <v>7321</v>
      </c>
      <c r="C2987" s="235" t="s">
        <v>345</v>
      </c>
      <c r="D2987" s="235" t="s">
        <v>7322</v>
      </c>
      <c r="E2987"/>
      <c r="F2987" s="126"/>
      <c r="G2987" s="236"/>
      <c r="H2987"/>
      <c r="I2987" t="s">
        <v>129</v>
      </c>
      <c r="J2987" s="236"/>
      <c r="K2987"/>
      <c r="L2987"/>
      <c r="M2987"/>
      <c r="N2987"/>
      <c r="O2987"/>
      <c r="P2987"/>
      <c r="Q2987"/>
      <c r="U2987"/>
      <c r="V2987" t="s">
        <v>4335</v>
      </c>
      <c r="W2987" s="236"/>
      <c r="X2987"/>
      <c r="Y2987"/>
      <c r="Z2987"/>
      <c r="AA2987"/>
      <c r="AB2987"/>
      <c r="AC2987"/>
      <c r="AD2987"/>
      <c r="AE2987"/>
      <c r="AF2987"/>
      <c r="AG2987"/>
      <c r="AH2987" s="115" t="s">
        <v>4308</v>
      </c>
    </row>
    <row r="2988" spans="1:35" hidden="1" x14ac:dyDescent="0.25">
      <c r="A2988" s="115">
        <v>326545</v>
      </c>
      <c r="B2988" s="115" t="s">
        <v>3064</v>
      </c>
      <c r="C2988" s="115" t="s">
        <v>680</v>
      </c>
      <c r="D2988" s="115" t="s">
        <v>1441</v>
      </c>
      <c r="E2988" s="115" t="s">
        <v>76</v>
      </c>
      <c r="F2988" s="237">
        <v>32983</v>
      </c>
      <c r="G2988" s="115" t="s">
        <v>40</v>
      </c>
      <c r="H2988" s="115" t="s">
        <v>16</v>
      </c>
      <c r="I2988" t="s">
        <v>199</v>
      </c>
      <c r="J2988" s="115" t="s">
        <v>1226</v>
      </c>
      <c r="L2988" s="115" t="s">
        <v>67</v>
      </c>
      <c r="U2988"/>
      <c r="V2988">
        <v>0</v>
      </c>
    </row>
    <row r="2989" spans="1:35" hidden="1" x14ac:dyDescent="0.25">
      <c r="A2989" s="115">
        <v>326546</v>
      </c>
      <c r="B2989" s="115" t="s">
        <v>4021</v>
      </c>
      <c r="C2989" s="115" t="s">
        <v>908</v>
      </c>
      <c r="D2989" s="115" t="s">
        <v>270</v>
      </c>
      <c r="E2989" s="115" t="s">
        <v>77</v>
      </c>
      <c r="F2989" s="237">
        <v>34701</v>
      </c>
      <c r="G2989" s="115" t="s">
        <v>211</v>
      </c>
      <c r="H2989" s="115" t="s">
        <v>16</v>
      </c>
      <c r="I2989" t="s">
        <v>199</v>
      </c>
      <c r="J2989" s="115" t="s">
        <v>1226</v>
      </c>
      <c r="L2989" s="115" t="s">
        <v>18</v>
      </c>
      <c r="U2989"/>
      <c r="V2989">
        <v>0</v>
      </c>
    </row>
    <row r="2990" spans="1:35" hidden="1" x14ac:dyDescent="0.25">
      <c r="A2990">
        <v>326547</v>
      </c>
      <c r="B2990" t="s">
        <v>7323</v>
      </c>
      <c r="C2990" t="s">
        <v>279</v>
      </c>
      <c r="D2990" t="s">
        <v>1326</v>
      </c>
      <c r="E2990" t="s">
        <v>76</v>
      </c>
      <c r="F2990" s="126">
        <v>35482</v>
      </c>
      <c r="G2990" t="s">
        <v>243</v>
      </c>
      <c r="H2990" t="s">
        <v>16</v>
      </c>
      <c r="I2990" t="s">
        <v>129</v>
      </c>
      <c r="J2990"/>
      <c r="K2990"/>
      <c r="L2990"/>
      <c r="M2990"/>
      <c r="N2990"/>
      <c r="O2990"/>
      <c r="P2990"/>
      <c r="Q2990"/>
      <c r="U2990"/>
      <c r="V2990" t="s">
        <v>4424</v>
      </c>
      <c r="W2990"/>
      <c r="X2990"/>
      <c r="Y2990"/>
      <c r="Z2990"/>
      <c r="AA2990"/>
      <c r="AB2990"/>
      <c r="AC2990"/>
      <c r="AD2990" t="s">
        <v>4308</v>
      </c>
      <c r="AE2990" t="s">
        <v>4308</v>
      </c>
      <c r="AF2990" t="s">
        <v>4308</v>
      </c>
      <c r="AG2990" t="s">
        <v>4308</v>
      </c>
      <c r="AH2990" s="115" t="s">
        <v>4308</v>
      </c>
    </row>
    <row r="2991" spans="1:35" x14ac:dyDescent="0.25">
      <c r="A2991" s="115">
        <v>326548</v>
      </c>
      <c r="B2991" s="115" t="s">
        <v>7324</v>
      </c>
      <c r="C2991" s="115" t="s">
        <v>343</v>
      </c>
      <c r="D2991" s="115" t="s">
        <v>746</v>
      </c>
      <c r="E2991" s="115" t="s">
        <v>77</v>
      </c>
      <c r="F2991" s="237">
        <v>32509</v>
      </c>
      <c r="G2991" s="115" t="s">
        <v>7325</v>
      </c>
      <c r="H2991" s="115" t="s">
        <v>16</v>
      </c>
      <c r="I2991" t="s">
        <v>107</v>
      </c>
      <c r="J2991" s="115" t="s">
        <v>1226</v>
      </c>
      <c r="L2991" s="115" t="s">
        <v>30</v>
      </c>
      <c r="U2991"/>
      <c r="V2991" t="s">
        <v>4335</v>
      </c>
      <c r="AH2991" s="115" t="s">
        <v>4308</v>
      </c>
      <c r="AI2991" s="115" t="e">
        <f>VLOOKUP(A2991,'[2]دراسات قانونية'!$A$3:$E$600,1,0)</f>
        <v>#N/A</v>
      </c>
    </row>
    <row r="2992" spans="1:35" hidden="1" x14ac:dyDescent="0.25">
      <c r="A2992" s="115">
        <v>326556</v>
      </c>
      <c r="B2992" s="115" t="s">
        <v>3168</v>
      </c>
      <c r="C2992" s="115" t="s">
        <v>782</v>
      </c>
      <c r="D2992" s="115" t="s">
        <v>267</v>
      </c>
      <c r="E2992" s="115" t="s">
        <v>76</v>
      </c>
      <c r="F2992" s="237">
        <v>31413</v>
      </c>
      <c r="G2992" s="115" t="s">
        <v>18</v>
      </c>
      <c r="H2992" s="115" t="s">
        <v>16</v>
      </c>
      <c r="I2992" t="s">
        <v>199</v>
      </c>
      <c r="J2992" s="115" t="s">
        <v>1226</v>
      </c>
      <c r="L2992" s="115" t="s">
        <v>18</v>
      </c>
      <c r="U2992"/>
      <c r="V2992">
        <v>0</v>
      </c>
    </row>
    <row r="2993" spans="1:35" hidden="1" x14ac:dyDescent="0.25">
      <c r="A2993">
        <v>326558</v>
      </c>
      <c r="B2993" t="s">
        <v>7326</v>
      </c>
      <c r="C2993" t="s">
        <v>324</v>
      </c>
      <c r="D2993" t="s">
        <v>330</v>
      </c>
      <c r="E2993" t="s">
        <v>76</v>
      </c>
      <c r="F2993" s="126">
        <v>29240</v>
      </c>
      <c r="G2993" t="s">
        <v>7327</v>
      </c>
      <c r="H2993" t="s">
        <v>16</v>
      </c>
      <c r="I2993" t="s">
        <v>201</v>
      </c>
      <c r="J2993" t="s">
        <v>1226</v>
      </c>
      <c r="K2993"/>
      <c r="L2993" t="s">
        <v>18</v>
      </c>
      <c r="M2993"/>
      <c r="N2993"/>
      <c r="O2993"/>
      <c r="P2993"/>
      <c r="Q2993"/>
      <c r="U2993"/>
      <c r="V2993">
        <v>0</v>
      </c>
      <c r="W2993"/>
      <c r="X2993"/>
      <c r="Y2993"/>
      <c r="Z2993"/>
      <c r="AA2993"/>
      <c r="AB2993"/>
      <c r="AC2993"/>
      <c r="AD2993"/>
      <c r="AE2993"/>
      <c r="AF2993"/>
      <c r="AG2993"/>
    </row>
    <row r="2994" spans="1:35" hidden="1" x14ac:dyDescent="0.25">
      <c r="A2994" s="115">
        <v>326569</v>
      </c>
      <c r="B2994" s="115" t="s">
        <v>2670</v>
      </c>
      <c r="C2994" s="115" t="s">
        <v>279</v>
      </c>
      <c r="D2994" s="115" t="s">
        <v>267</v>
      </c>
      <c r="E2994" s="115" t="s">
        <v>77</v>
      </c>
      <c r="F2994" s="237">
        <v>35333</v>
      </c>
      <c r="G2994" s="115" t="s">
        <v>462</v>
      </c>
      <c r="H2994" s="115" t="s">
        <v>16</v>
      </c>
      <c r="I2994" t="s">
        <v>199</v>
      </c>
      <c r="J2994" s="115" t="s">
        <v>1226</v>
      </c>
      <c r="L2994" s="115" t="s">
        <v>18</v>
      </c>
      <c r="U2994"/>
      <c r="V2994">
        <v>0</v>
      </c>
    </row>
    <row r="2995" spans="1:35" ht="18" x14ac:dyDescent="0.25">
      <c r="A2995" s="235">
        <v>326575</v>
      </c>
      <c r="B2995" s="235" t="s">
        <v>7328</v>
      </c>
      <c r="C2995" s="235" t="s">
        <v>629</v>
      </c>
      <c r="D2995" s="235" t="s">
        <v>619</v>
      </c>
      <c r="E2995"/>
      <c r="F2995" s="126"/>
      <c r="G2995" s="236"/>
      <c r="H2995"/>
      <c r="I2995" t="s">
        <v>107</v>
      </c>
      <c r="J2995" s="236"/>
      <c r="K2995"/>
      <c r="L2995"/>
      <c r="M2995"/>
      <c r="N2995"/>
      <c r="O2995"/>
      <c r="P2995"/>
      <c r="Q2995"/>
      <c r="U2995"/>
      <c r="V2995" t="s">
        <v>4335</v>
      </c>
      <c r="W2995" s="236"/>
      <c r="X2995"/>
      <c r="Y2995"/>
      <c r="Z2995"/>
      <c r="AA2995"/>
      <c r="AB2995"/>
      <c r="AC2995"/>
      <c r="AD2995"/>
      <c r="AE2995"/>
      <c r="AF2995"/>
      <c r="AG2995"/>
      <c r="AH2995" s="115" t="s">
        <v>4308</v>
      </c>
      <c r="AI2995" s="115" t="e">
        <f>VLOOKUP(A2995,'[2]دراسات قانونية'!$A$3:$E$600,1,0)</f>
        <v>#N/A</v>
      </c>
    </row>
    <row r="2996" spans="1:35" ht="18" hidden="1" x14ac:dyDescent="0.25">
      <c r="A2996" s="235">
        <v>326578</v>
      </c>
      <c r="B2996" s="235" t="s">
        <v>7329</v>
      </c>
      <c r="C2996" s="235" t="s">
        <v>231</v>
      </c>
      <c r="D2996" s="235" t="s">
        <v>238</v>
      </c>
      <c r="E2996"/>
      <c r="F2996" s="126"/>
      <c r="G2996" s="236"/>
      <c r="H2996"/>
      <c r="I2996" t="s">
        <v>199</v>
      </c>
      <c r="J2996" s="236"/>
      <c r="K2996"/>
      <c r="L2996"/>
      <c r="M2996"/>
      <c r="N2996"/>
      <c r="O2996"/>
      <c r="P2996"/>
      <c r="Q2996"/>
      <c r="U2996"/>
      <c r="V2996">
        <v>0</v>
      </c>
      <c r="W2996" s="236"/>
      <c r="X2996"/>
      <c r="Y2996"/>
      <c r="Z2996"/>
      <c r="AA2996"/>
      <c r="AB2996"/>
      <c r="AC2996"/>
      <c r="AD2996"/>
      <c r="AE2996"/>
      <c r="AF2996"/>
      <c r="AG2996"/>
      <c r="AH2996" s="115" t="s">
        <v>4308</v>
      </c>
    </row>
    <row r="2997" spans="1:35" ht="18" hidden="1" x14ac:dyDescent="0.25">
      <c r="A2997" s="235">
        <v>326588</v>
      </c>
      <c r="B2997" s="235" t="s">
        <v>6702</v>
      </c>
      <c r="C2997" s="235" t="s">
        <v>261</v>
      </c>
      <c r="D2997" s="235" t="s">
        <v>1242</v>
      </c>
      <c r="E2997"/>
      <c r="F2997" s="126"/>
      <c r="G2997" s="236"/>
      <c r="H2997"/>
      <c r="I2997" t="s">
        <v>199</v>
      </c>
      <c r="J2997" s="236"/>
      <c r="K2997"/>
      <c r="L2997"/>
      <c r="M2997"/>
      <c r="N2997"/>
      <c r="O2997"/>
      <c r="P2997"/>
      <c r="Q2997"/>
      <c r="U2997"/>
      <c r="V2997">
        <v>0</v>
      </c>
      <c r="W2997" s="236"/>
      <c r="X2997"/>
      <c r="Y2997"/>
      <c r="Z2997"/>
      <c r="AA2997"/>
      <c r="AB2997"/>
      <c r="AC2997"/>
      <c r="AD2997"/>
      <c r="AE2997"/>
      <c r="AF2997"/>
      <c r="AG2997"/>
      <c r="AH2997" s="115" t="s">
        <v>4308</v>
      </c>
    </row>
    <row r="2998" spans="1:35" ht="18" hidden="1" x14ac:dyDescent="0.25">
      <c r="A2998" s="235">
        <v>326589</v>
      </c>
      <c r="B2998" s="235" t="s">
        <v>7330</v>
      </c>
      <c r="C2998" s="235" t="s">
        <v>6546</v>
      </c>
      <c r="D2998" s="235" t="s">
        <v>328</v>
      </c>
      <c r="E2998"/>
      <c r="F2998" s="126"/>
      <c r="G2998" s="236"/>
      <c r="H2998"/>
      <c r="I2998" t="s">
        <v>129</v>
      </c>
      <c r="J2998" s="236"/>
      <c r="K2998"/>
      <c r="L2998"/>
      <c r="M2998"/>
      <c r="N2998"/>
      <c r="O2998"/>
      <c r="P2998"/>
      <c r="Q2998"/>
      <c r="U2998"/>
      <c r="V2998" t="s">
        <v>4335</v>
      </c>
      <c r="W2998" s="236"/>
      <c r="X2998"/>
      <c r="Y2998"/>
      <c r="Z2998"/>
      <c r="AA2998"/>
      <c r="AB2998"/>
      <c r="AC2998"/>
      <c r="AD2998"/>
      <c r="AE2998"/>
      <c r="AF2998"/>
      <c r="AG2998"/>
      <c r="AH2998" s="115" t="s">
        <v>4308</v>
      </c>
    </row>
    <row r="2999" spans="1:35" ht="18" x14ac:dyDescent="0.25">
      <c r="A2999" s="235">
        <v>326593</v>
      </c>
      <c r="B2999" s="235" t="s">
        <v>7331</v>
      </c>
      <c r="C2999" s="235" t="s">
        <v>360</v>
      </c>
      <c r="D2999" s="235" t="s">
        <v>1265</v>
      </c>
      <c r="E2999"/>
      <c r="F2999" s="126"/>
      <c r="G2999" s="236"/>
      <c r="H2999"/>
      <c r="I2999" t="s">
        <v>107</v>
      </c>
      <c r="J2999" s="236"/>
      <c r="K2999"/>
      <c r="L2999"/>
      <c r="M2999"/>
      <c r="N2999"/>
      <c r="O2999"/>
      <c r="P2999"/>
      <c r="Q2999"/>
      <c r="U2999"/>
      <c r="V2999" t="s">
        <v>4335</v>
      </c>
      <c r="W2999" s="236"/>
      <c r="X2999"/>
      <c r="Y2999"/>
      <c r="Z2999"/>
      <c r="AA2999"/>
      <c r="AB2999"/>
      <c r="AC2999"/>
      <c r="AD2999"/>
      <c r="AE2999"/>
      <c r="AF2999"/>
      <c r="AG2999"/>
      <c r="AH2999" s="115" t="s">
        <v>4308</v>
      </c>
      <c r="AI2999" s="115" t="e">
        <f>VLOOKUP(A2999,'[2]دراسات قانونية'!$A$3:$E$600,1,0)</f>
        <v>#N/A</v>
      </c>
    </row>
    <row r="3000" spans="1:35" ht="18" hidden="1" x14ac:dyDescent="0.25">
      <c r="A3000" s="235">
        <v>326595</v>
      </c>
      <c r="B3000" s="235" t="s">
        <v>7332</v>
      </c>
      <c r="C3000" s="235" t="s">
        <v>227</v>
      </c>
      <c r="D3000" s="235" t="s">
        <v>315</v>
      </c>
      <c r="E3000"/>
      <c r="F3000" s="126"/>
      <c r="G3000" s="236"/>
      <c r="H3000"/>
      <c r="I3000" t="s">
        <v>129</v>
      </c>
      <c r="J3000" s="236"/>
      <c r="K3000"/>
      <c r="L3000"/>
      <c r="M3000"/>
      <c r="N3000"/>
      <c r="O3000"/>
      <c r="P3000"/>
      <c r="Q3000"/>
      <c r="U3000"/>
      <c r="V3000" t="s">
        <v>4335</v>
      </c>
      <c r="W3000" s="236"/>
      <c r="X3000"/>
      <c r="Y3000"/>
      <c r="Z3000"/>
      <c r="AA3000"/>
      <c r="AB3000"/>
      <c r="AC3000"/>
      <c r="AD3000"/>
      <c r="AE3000"/>
      <c r="AF3000"/>
      <c r="AG3000"/>
      <c r="AH3000" s="115" t="s">
        <v>4308</v>
      </c>
    </row>
    <row r="3001" spans="1:35" hidden="1" x14ac:dyDescent="0.25">
      <c r="A3001" s="115">
        <v>326598</v>
      </c>
      <c r="B3001" s="115" t="s">
        <v>2547</v>
      </c>
      <c r="C3001" s="115" t="s">
        <v>2548</v>
      </c>
      <c r="D3001" s="115" t="s">
        <v>2519</v>
      </c>
      <c r="E3001" s="115" t="s">
        <v>77</v>
      </c>
      <c r="F3001" s="237">
        <v>35799</v>
      </c>
      <c r="G3001" s="115" t="s">
        <v>211</v>
      </c>
      <c r="H3001" s="115" t="s">
        <v>16</v>
      </c>
      <c r="I3001" t="s">
        <v>199</v>
      </c>
      <c r="J3001" s="115" t="s">
        <v>15</v>
      </c>
      <c r="L3001" s="115" t="s">
        <v>18</v>
      </c>
      <c r="U3001"/>
      <c r="V3001">
        <v>0</v>
      </c>
    </row>
    <row r="3002" spans="1:35" ht="18" x14ac:dyDescent="0.25">
      <c r="A3002" s="235">
        <v>326599</v>
      </c>
      <c r="B3002" s="235" t="s">
        <v>7333</v>
      </c>
      <c r="C3002" s="235" t="s">
        <v>7178</v>
      </c>
      <c r="D3002" s="235" t="s">
        <v>354</v>
      </c>
      <c r="E3002"/>
      <c r="F3002" s="126"/>
      <c r="G3002" s="236"/>
      <c r="H3002"/>
      <c r="I3002" t="s">
        <v>107</v>
      </c>
      <c r="J3002" s="236"/>
      <c r="K3002"/>
      <c r="L3002"/>
      <c r="M3002"/>
      <c r="N3002"/>
      <c r="O3002"/>
      <c r="P3002"/>
      <c r="Q3002"/>
      <c r="U3002"/>
      <c r="V3002" t="s">
        <v>4335</v>
      </c>
      <c r="W3002" s="236"/>
      <c r="X3002"/>
      <c r="Y3002"/>
      <c r="Z3002"/>
      <c r="AA3002"/>
      <c r="AB3002"/>
      <c r="AC3002"/>
      <c r="AD3002"/>
      <c r="AE3002"/>
      <c r="AF3002"/>
      <c r="AG3002"/>
      <c r="AH3002" s="115" t="s">
        <v>4308</v>
      </c>
      <c r="AI3002" s="115" t="e">
        <f>VLOOKUP(A3002,'[2]دراسات قانونية'!$A$3:$E$600,1,0)</f>
        <v>#N/A</v>
      </c>
    </row>
    <row r="3003" spans="1:35" hidden="1" x14ac:dyDescent="0.25">
      <c r="A3003" s="115">
        <v>326601</v>
      </c>
      <c r="B3003" s="115" t="s">
        <v>2445</v>
      </c>
      <c r="C3003" s="115" t="s">
        <v>2446</v>
      </c>
      <c r="D3003" s="115" t="s">
        <v>270</v>
      </c>
      <c r="E3003" s="115" t="s">
        <v>76</v>
      </c>
      <c r="F3003" s="237">
        <v>35431</v>
      </c>
      <c r="G3003" s="115" t="s">
        <v>18</v>
      </c>
      <c r="H3003" s="115" t="s">
        <v>16</v>
      </c>
      <c r="I3003" t="s">
        <v>199</v>
      </c>
      <c r="J3003" s="115" t="s">
        <v>1226</v>
      </c>
      <c r="L3003" s="115" t="s">
        <v>18</v>
      </c>
      <c r="U3003"/>
      <c r="V3003" t="s">
        <v>16602</v>
      </c>
      <c r="AE3003" s="115" t="s">
        <v>4308</v>
      </c>
      <c r="AF3003" s="115" t="s">
        <v>4308</v>
      </c>
      <c r="AG3003" s="115" t="s">
        <v>4308</v>
      </c>
      <c r="AH3003" s="115" t="s">
        <v>4308</v>
      </c>
    </row>
    <row r="3004" spans="1:35" hidden="1" x14ac:dyDescent="0.25">
      <c r="A3004">
        <v>326609</v>
      </c>
      <c r="B3004" t="s">
        <v>7334</v>
      </c>
      <c r="C3004" t="s">
        <v>542</v>
      </c>
      <c r="D3004" t="s">
        <v>220</v>
      </c>
      <c r="E3004" t="s">
        <v>76</v>
      </c>
      <c r="F3004" s="126">
        <v>34700</v>
      </c>
      <c r="G3004" t="s">
        <v>18</v>
      </c>
      <c r="H3004" t="s">
        <v>16</v>
      </c>
      <c r="I3004" t="s">
        <v>136</v>
      </c>
      <c r="J3004" t="s">
        <v>1226</v>
      </c>
      <c r="K3004"/>
      <c r="L3004" t="s">
        <v>18</v>
      </c>
      <c r="M3004"/>
      <c r="N3004"/>
      <c r="O3004"/>
      <c r="P3004"/>
      <c r="Q3004"/>
      <c r="U3004"/>
      <c r="V3004" t="s">
        <v>16623</v>
      </c>
      <c r="W3004"/>
      <c r="X3004"/>
      <c r="Y3004"/>
      <c r="Z3004"/>
      <c r="AA3004"/>
      <c r="AB3004"/>
      <c r="AC3004"/>
      <c r="AD3004"/>
      <c r="AE3004"/>
      <c r="AF3004"/>
      <c r="AG3004"/>
    </row>
    <row r="3005" spans="1:35" hidden="1" x14ac:dyDescent="0.25">
      <c r="A3005" s="115">
        <v>326618</v>
      </c>
      <c r="B3005" s="115" t="s">
        <v>4022</v>
      </c>
      <c r="C3005" s="115" t="s">
        <v>664</v>
      </c>
      <c r="D3005" s="115" t="s">
        <v>612</v>
      </c>
      <c r="E3005" s="115" t="s">
        <v>77</v>
      </c>
      <c r="F3005" s="237">
        <v>32757</v>
      </c>
      <c r="G3005" s="115" t="s">
        <v>18</v>
      </c>
      <c r="H3005" s="115" t="s">
        <v>16</v>
      </c>
      <c r="I3005" t="s">
        <v>199</v>
      </c>
      <c r="J3005" s="115" t="s">
        <v>1226</v>
      </c>
      <c r="L3005" s="115" t="s">
        <v>18</v>
      </c>
      <c r="U3005"/>
      <c r="V3005">
        <v>0</v>
      </c>
    </row>
    <row r="3006" spans="1:35" ht="18" x14ac:dyDescent="0.25">
      <c r="A3006" s="235">
        <v>326620</v>
      </c>
      <c r="B3006" s="235" t="s">
        <v>7335</v>
      </c>
      <c r="C3006" s="235" t="s">
        <v>356</v>
      </c>
      <c r="D3006" s="235" t="s">
        <v>6187</v>
      </c>
      <c r="E3006"/>
      <c r="F3006" s="126"/>
      <c r="G3006" s="236"/>
      <c r="H3006"/>
      <c r="I3006" t="s">
        <v>107</v>
      </c>
      <c r="J3006" s="236"/>
      <c r="K3006"/>
      <c r="L3006"/>
      <c r="M3006"/>
      <c r="N3006"/>
      <c r="O3006"/>
      <c r="P3006"/>
      <c r="Q3006"/>
      <c r="U3006"/>
      <c r="V3006" t="s">
        <v>4335</v>
      </c>
      <c r="W3006" s="236"/>
      <c r="X3006"/>
      <c r="Y3006"/>
      <c r="Z3006"/>
      <c r="AA3006"/>
      <c r="AB3006"/>
      <c r="AC3006"/>
      <c r="AD3006"/>
      <c r="AE3006"/>
      <c r="AF3006"/>
      <c r="AG3006"/>
      <c r="AH3006" s="115" t="s">
        <v>4308</v>
      </c>
      <c r="AI3006" s="115" t="e">
        <f>VLOOKUP(A3006,'[2]دراسات قانونية'!$A$3:$E$600,1,0)</f>
        <v>#N/A</v>
      </c>
    </row>
    <row r="3007" spans="1:35" ht="18" x14ac:dyDescent="0.25">
      <c r="A3007" s="235">
        <v>326627</v>
      </c>
      <c r="B3007" s="235" t="s">
        <v>7336</v>
      </c>
      <c r="C3007" s="235" t="s">
        <v>250</v>
      </c>
      <c r="D3007" s="235" t="s">
        <v>851</v>
      </c>
      <c r="E3007"/>
      <c r="F3007" s="126"/>
      <c r="G3007" s="236"/>
      <c r="H3007"/>
      <c r="I3007" t="s">
        <v>107</v>
      </c>
      <c r="J3007" s="236"/>
      <c r="K3007"/>
      <c r="L3007"/>
      <c r="M3007"/>
      <c r="N3007"/>
      <c r="O3007"/>
      <c r="P3007"/>
      <c r="Q3007"/>
      <c r="U3007"/>
      <c r="V3007" t="s">
        <v>4335</v>
      </c>
      <c r="W3007" s="236"/>
      <c r="X3007"/>
      <c r="Y3007"/>
      <c r="Z3007"/>
      <c r="AA3007"/>
      <c r="AB3007"/>
      <c r="AC3007"/>
      <c r="AD3007"/>
      <c r="AE3007"/>
      <c r="AF3007"/>
      <c r="AG3007"/>
      <c r="AH3007" s="115" t="s">
        <v>4308</v>
      </c>
      <c r="AI3007" s="115" t="e">
        <f>VLOOKUP(A3007,'[2]دراسات قانونية'!$A$3:$E$600,1,0)</f>
        <v>#N/A</v>
      </c>
    </row>
    <row r="3008" spans="1:35" hidden="1" x14ac:dyDescent="0.25">
      <c r="A3008">
        <v>326631</v>
      </c>
      <c r="B3008" t="s">
        <v>7337</v>
      </c>
      <c r="C3008" t="s">
        <v>361</v>
      </c>
      <c r="D3008" t="s">
        <v>276</v>
      </c>
      <c r="E3008" t="s">
        <v>77</v>
      </c>
      <c r="F3008" s="126">
        <v>34370</v>
      </c>
      <c r="G3008" t="s">
        <v>18</v>
      </c>
      <c r="H3008" t="s">
        <v>16</v>
      </c>
      <c r="I3008" t="s">
        <v>136</v>
      </c>
      <c r="J3008"/>
      <c r="K3008"/>
      <c r="L3008"/>
      <c r="M3008"/>
      <c r="N3008"/>
      <c r="O3008"/>
      <c r="P3008"/>
      <c r="Q3008"/>
      <c r="U3008"/>
      <c r="V3008" t="s">
        <v>4335</v>
      </c>
      <c r="W3008"/>
      <c r="X3008"/>
      <c r="Y3008"/>
      <c r="Z3008" t="s">
        <v>4308</v>
      </c>
      <c r="AA3008" t="s">
        <v>4308</v>
      </c>
      <c r="AB3008" t="s">
        <v>4308</v>
      </c>
      <c r="AC3008" t="s">
        <v>4308</v>
      </c>
      <c r="AD3008" t="s">
        <v>4308</v>
      </c>
      <c r="AE3008" t="s">
        <v>4308</v>
      </c>
      <c r="AF3008" t="s">
        <v>4308</v>
      </c>
      <c r="AG3008" t="s">
        <v>4308</v>
      </c>
      <c r="AH3008" s="115" t="s">
        <v>4308</v>
      </c>
    </row>
    <row r="3009" spans="1:35" ht="18" hidden="1" x14ac:dyDescent="0.25">
      <c r="A3009" s="235">
        <v>326632</v>
      </c>
      <c r="B3009" s="235" t="s">
        <v>7338</v>
      </c>
      <c r="C3009" s="235" t="s">
        <v>339</v>
      </c>
      <c r="D3009" s="235" t="s">
        <v>612</v>
      </c>
      <c r="E3009"/>
      <c r="F3009" s="126"/>
      <c r="G3009" s="236"/>
      <c r="H3009"/>
      <c r="I3009" t="s">
        <v>129</v>
      </c>
      <c r="J3009" s="236"/>
      <c r="K3009"/>
      <c r="L3009"/>
      <c r="M3009"/>
      <c r="N3009"/>
      <c r="O3009"/>
      <c r="P3009"/>
      <c r="Q3009"/>
      <c r="U3009"/>
      <c r="V3009" t="s">
        <v>4334</v>
      </c>
      <c r="W3009" s="236"/>
      <c r="X3009"/>
      <c r="Y3009"/>
      <c r="Z3009"/>
      <c r="AA3009"/>
      <c r="AB3009"/>
      <c r="AC3009"/>
      <c r="AD3009"/>
      <c r="AE3009"/>
      <c r="AF3009"/>
      <c r="AG3009"/>
      <c r="AH3009" s="115" t="s">
        <v>4308</v>
      </c>
    </row>
    <row r="3010" spans="1:35" hidden="1" x14ac:dyDescent="0.25">
      <c r="A3010">
        <v>326633</v>
      </c>
      <c r="B3010" t="s">
        <v>7339</v>
      </c>
      <c r="C3010" t="s">
        <v>566</v>
      </c>
      <c r="D3010" t="s">
        <v>969</v>
      </c>
      <c r="E3010" t="s">
        <v>76</v>
      </c>
      <c r="F3010" s="126">
        <v>35065</v>
      </c>
      <c r="G3010" t="s">
        <v>67</v>
      </c>
      <c r="H3010" t="s">
        <v>16</v>
      </c>
      <c r="I3010" t="s">
        <v>136</v>
      </c>
      <c r="J3010"/>
      <c r="K3010"/>
      <c r="L3010"/>
      <c r="M3010"/>
      <c r="N3010"/>
      <c r="O3010"/>
      <c r="P3010"/>
      <c r="Q3010"/>
      <c r="U3010"/>
      <c r="V3010" t="s">
        <v>4329</v>
      </c>
      <c r="W3010"/>
      <c r="X3010"/>
      <c r="Y3010"/>
      <c r="Z3010"/>
      <c r="AA3010"/>
      <c r="AB3010"/>
      <c r="AC3010"/>
      <c r="AD3010" t="s">
        <v>4308</v>
      </c>
      <c r="AE3010" t="s">
        <v>4308</v>
      </c>
      <c r="AF3010" t="s">
        <v>4308</v>
      </c>
      <c r="AG3010" t="s">
        <v>4308</v>
      </c>
      <c r="AH3010" s="115" t="s">
        <v>4308</v>
      </c>
    </row>
    <row r="3011" spans="1:35" ht="18" x14ac:dyDescent="0.25">
      <c r="A3011" s="235">
        <v>326635</v>
      </c>
      <c r="B3011" s="235" t="s">
        <v>1034</v>
      </c>
      <c r="C3011" s="235" t="s">
        <v>831</v>
      </c>
      <c r="D3011" s="235" t="s">
        <v>220</v>
      </c>
      <c r="E3011"/>
      <c r="F3011" s="126"/>
      <c r="G3011" s="236"/>
      <c r="H3011"/>
      <c r="I3011" t="s">
        <v>107</v>
      </c>
      <c r="J3011" s="236"/>
      <c r="K3011"/>
      <c r="L3011"/>
      <c r="M3011"/>
      <c r="N3011"/>
      <c r="O3011"/>
      <c r="P3011"/>
      <c r="Q3011"/>
      <c r="U3011"/>
      <c r="V3011" t="s">
        <v>4337</v>
      </c>
      <c r="W3011" s="236"/>
      <c r="X3011"/>
      <c r="Y3011"/>
      <c r="Z3011"/>
      <c r="AA3011"/>
      <c r="AB3011"/>
      <c r="AC3011"/>
      <c r="AD3011"/>
      <c r="AE3011"/>
      <c r="AF3011"/>
      <c r="AG3011"/>
      <c r="AH3011" s="115" t="s">
        <v>4308</v>
      </c>
      <c r="AI3011" s="115" t="e">
        <f>VLOOKUP(A3011,'[2]دراسات قانونية'!$A$3:$E$600,1,0)</f>
        <v>#N/A</v>
      </c>
    </row>
    <row r="3012" spans="1:35" hidden="1" x14ac:dyDescent="0.25">
      <c r="A3012" s="115">
        <v>326638</v>
      </c>
      <c r="B3012" s="115" t="s">
        <v>3542</v>
      </c>
      <c r="C3012" s="115" t="s">
        <v>593</v>
      </c>
      <c r="D3012" s="115" t="s">
        <v>3543</v>
      </c>
      <c r="E3012" s="115" t="s">
        <v>77</v>
      </c>
      <c r="F3012" s="237">
        <v>30498</v>
      </c>
      <c r="G3012" s="115" t="s">
        <v>18</v>
      </c>
      <c r="H3012" s="115" t="s">
        <v>16</v>
      </c>
      <c r="I3012" t="s">
        <v>199</v>
      </c>
      <c r="J3012" s="115" t="s">
        <v>1226</v>
      </c>
      <c r="L3012" s="115" t="s">
        <v>18</v>
      </c>
      <c r="U3012"/>
      <c r="V3012">
        <v>0</v>
      </c>
    </row>
    <row r="3013" spans="1:35" ht="18" x14ac:dyDescent="0.25">
      <c r="A3013" s="235">
        <v>326642</v>
      </c>
      <c r="B3013" s="235" t="s">
        <v>7340</v>
      </c>
      <c r="C3013" s="235" t="s">
        <v>305</v>
      </c>
      <c r="D3013" s="235" t="s">
        <v>5681</v>
      </c>
      <c r="E3013"/>
      <c r="F3013" s="126"/>
      <c r="G3013" s="236"/>
      <c r="H3013"/>
      <c r="I3013" t="s">
        <v>107</v>
      </c>
      <c r="J3013" s="236"/>
      <c r="K3013"/>
      <c r="L3013"/>
      <c r="M3013"/>
      <c r="N3013"/>
      <c r="O3013"/>
      <c r="P3013"/>
      <c r="Q3013"/>
      <c r="U3013"/>
      <c r="V3013" t="s">
        <v>4335</v>
      </c>
      <c r="W3013" s="236"/>
      <c r="X3013"/>
      <c r="Y3013"/>
      <c r="Z3013"/>
      <c r="AA3013"/>
      <c r="AB3013"/>
      <c r="AC3013"/>
      <c r="AD3013"/>
      <c r="AE3013"/>
      <c r="AF3013"/>
      <c r="AG3013"/>
      <c r="AH3013" s="115" t="s">
        <v>4308</v>
      </c>
      <c r="AI3013" s="115" t="e">
        <f>VLOOKUP(A3013,'[2]دراسات قانونية'!$A$3:$E$600,1,0)</f>
        <v>#N/A</v>
      </c>
    </row>
    <row r="3014" spans="1:35" ht="18" hidden="1" x14ac:dyDescent="0.25">
      <c r="A3014" s="235">
        <v>326647</v>
      </c>
      <c r="B3014" s="235" t="s">
        <v>7341</v>
      </c>
      <c r="C3014" s="235" t="s">
        <v>244</v>
      </c>
      <c r="D3014" s="235" t="s">
        <v>832</v>
      </c>
      <c r="E3014"/>
      <c r="F3014" s="126"/>
      <c r="G3014" s="236"/>
      <c r="H3014"/>
      <c r="I3014" t="s">
        <v>129</v>
      </c>
      <c r="J3014" s="236"/>
      <c r="K3014"/>
      <c r="L3014"/>
      <c r="M3014"/>
      <c r="N3014"/>
      <c r="O3014"/>
      <c r="P3014"/>
      <c r="Q3014"/>
      <c r="U3014"/>
      <c r="V3014" t="s">
        <v>4335</v>
      </c>
      <c r="W3014" s="236"/>
      <c r="X3014"/>
      <c r="Y3014"/>
      <c r="Z3014"/>
      <c r="AA3014"/>
      <c r="AB3014"/>
      <c r="AC3014"/>
      <c r="AD3014"/>
      <c r="AE3014"/>
      <c r="AF3014"/>
      <c r="AG3014"/>
      <c r="AH3014" s="115" t="s">
        <v>4308</v>
      </c>
    </row>
    <row r="3015" spans="1:35" ht="18" hidden="1" x14ac:dyDescent="0.25">
      <c r="A3015" s="235">
        <v>326648</v>
      </c>
      <c r="B3015" s="235" t="s">
        <v>7342</v>
      </c>
      <c r="C3015" s="235" t="s">
        <v>973</v>
      </c>
      <c r="D3015" s="235" t="s">
        <v>1242</v>
      </c>
      <c r="E3015"/>
      <c r="F3015" s="126"/>
      <c r="G3015" s="236"/>
      <c r="H3015"/>
      <c r="I3015" t="s">
        <v>199</v>
      </c>
      <c r="J3015" s="236"/>
      <c r="K3015"/>
      <c r="L3015"/>
      <c r="M3015"/>
      <c r="N3015"/>
      <c r="O3015"/>
      <c r="P3015"/>
      <c r="Q3015"/>
      <c r="U3015"/>
      <c r="V3015" t="s">
        <v>4337</v>
      </c>
      <c r="W3015" s="236"/>
      <c r="X3015"/>
      <c r="Y3015"/>
      <c r="Z3015"/>
      <c r="AA3015"/>
      <c r="AB3015"/>
      <c r="AC3015"/>
      <c r="AD3015"/>
      <c r="AE3015"/>
      <c r="AF3015"/>
      <c r="AG3015"/>
      <c r="AH3015" s="115" t="s">
        <v>4308</v>
      </c>
    </row>
    <row r="3016" spans="1:35" ht="18" hidden="1" x14ac:dyDescent="0.25">
      <c r="A3016" s="235">
        <v>326649</v>
      </c>
      <c r="B3016" s="235" t="s">
        <v>7343</v>
      </c>
      <c r="C3016" s="235" t="s">
        <v>244</v>
      </c>
      <c r="D3016" s="235" t="s">
        <v>232</v>
      </c>
      <c r="E3016"/>
      <c r="F3016" s="126"/>
      <c r="G3016" s="236"/>
      <c r="H3016"/>
      <c r="I3016" t="s">
        <v>199</v>
      </c>
      <c r="J3016" s="236"/>
      <c r="K3016"/>
      <c r="L3016"/>
      <c r="M3016"/>
      <c r="N3016"/>
      <c r="O3016"/>
      <c r="P3016"/>
      <c r="Q3016"/>
      <c r="U3016"/>
      <c r="V3016">
        <v>0</v>
      </c>
      <c r="W3016" s="236"/>
      <c r="X3016"/>
      <c r="Y3016"/>
      <c r="Z3016"/>
      <c r="AA3016"/>
      <c r="AB3016"/>
      <c r="AC3016"/>
      <c r="AD3016"/>
      <c r="AE3016"/>
      <c r="AF3016"/>
      <c r="AG3016"/>
      <c r="AH3016" s="115" t="s">
        <v>4308</v>
      </c>
    </row>
    <row r="3017" spans="1:35" ht="18" hidden="1" x14ac:dyDescent="0.25">
      <c r="A3017" s="235">
        <v>326651</v>
      </c>
      <c r="B3017" s="235" t="s">
        <v>7344</v>
      </c>
      <c r="C3017" s="235" t="s">
        <v>567</v>
      </c>
      <c r="D3017" s="235" t="s">
        <v>500</v>
      </c>
      <c r="E3017"/>
      <c r="F3017" s="126"/>
      <c r="G3017" s="236"/>
      <c r="H3017"/>
      <c r="I3017" t="s">
        <v>129</v>
      </c>
      <c r="J3017" s="236"/>
      <c r="K3017"/>
      <c r="L3017"/>
      <c r="M3017"/>
      <c r="N3017"/>
      <c r="O3017"/>
      <c r="P3017"/>
      <c r="Q3017"/>
      <c r="U3017"/>
      <c r="V3017" t="s">
        <v>4335</v>
      </c>
      <c r="W3017" s="236"/>
      <c r="X3017"/>
      <c r="Y3017"/>
      <c r="Z3017"/>
      <c r="AA3017"/>
      <c r="AB3017"/>
      <c r="AC3017"/>
      <c r="AD3017"/>
      <c r="AE3017"/>
      <c r="AF3017"/>
      <c r="AG3017"/>
      <c r="AH3017" s="115" t="s">
        <v>4308</v>
      </c>
    </row>
    <row r="3018" spans="1:35" hidden="1" x14ac:dyDescent="0.25">
      <c r="A3018" s="115">
        <v>326652</v>
      </c>
      <c r="B3018" s="115" t="s">
        <v>3225</v>
      </c>
      <c r="C3018" s="115" t="s">
        <v>414</v>
      </c>
      <c r="D3018" s="115" t="s">
        <v>435</v>
      </c>
      <c r="E3018" s="115" t="s">
        <v>76</v>
      </c>
      <c r="F3018" s="237">
        <v>35796</v>
      </c>
      <c r="G3018" s="115" t="s">
        <v>18</v>
      </c>
      <c r="H3018" s="115" t="s">
        <v>16</v>
      </c>
      <c r="I3018" t="s">
        <v>136</v>
      </c>
      <c r="J3018" s="115" t="s">
        <v>1226</v>
      </c>
      <c r="L3018" s="115" t="s">
        <v>18</v>
      </c>
      <c r="U3018"/>
      <c r="V3018" t="s">
        <v>16623</v>
      </c>
      <c r="AE3018" s="115" t="s">
        <v>4308</v>
      </c>
      <c r="AF3018" s="115" t="s">
        <v>4308</v>
      </c>
      <c r="AG3018" s="115" t="s">
        <v>4308</v>
      </c>
      <c r="AH3018" s="115" t="s">
        <v>4308</v>
      </c>
    </row>
    <row r="3019" spans="1:35" hidden="1" x14ac:dyDescent="0.25">
      <c r="A3019">
        <v>326653</v>
      </c>
      <c r="B3019" t="s">
        <v>7345</v>
      </c>
      <c r="C3019" t="s">
        <v>1945</v>
      </c>
      <c r="D3019" t="s">
        <v>320</v>
      </c>
      <c r="E3019" t="s">
        <v>76</v>
      </c>
      <c r="F3019" s="126">
        <v>34453</v>
      </c>
      <c r="G3019" t="s">
        <v>64</v>
      </c>
      <c r="H3019" t="s">
        <v>16</v>
      </c>
      <c r="I3019" t="s">
        <v>129</v>
      </c>
      <c r="J3019" t="s">
        <v>1226</v>
      </c>
      <c r="K3019"/>
      <c r="L3019" t="s">
        <v>64</v>
      </c>
      <c r="M3019"/>
      <c r="N3019"/>
      <c r="O3019"/>
      <c r="P3019"/>
      <c r="Q3019"/>
      <c r="U3019"/>
      <c r="V3019" t="s">
        <v>4424</v>
      </c>
      <c r="W3019"/>
      <c r="X3019"/>
      <c r="Y3019"/>
      <c r="Z3019"/>
      <c r="AA3019"/>
      <c r="AB3019"/>
      <c r="AC3019"/>
      <c r="AD3019"/>
      <c r="AE3019"/>
      <c r="AF3019"/>
      <c r="AG3019"/>
      <c r="AH3019" s="115" t="s">
        <v>4308</v>
      </c>
    </row>
    <row r="3020" spans="1:35" hidden="1" x14ac:dyDescent="0.25">
      <c r="A3020" s="115">
        <v>326654</v>
      </c>
      <c r="B3020" s="115" t="s">
        <v>4023</v>
      </c>
      <c r="C3020" s="115" t="s">
        <v>1945</v>
      </c>
      <c r="D3020" s="115" t="s">
        <v>320</v>
      </c>
      <c r="E3020" s="115" t="s">
        <v>76</v>
      </c>
      <c r="F3020" s="237">
        <v>33604</v>
      </c>
      <c r="G3020" s="115" t="s">
        <v>64</v>
      </c>
      <c r="H3020" s="115" t="s">
        <v>16</v>
      </c>
      <c r="I3020" t="s">
        <v>199</v>
      </c>
      <c r="J3020" s="115" t="s">
        <v>1226</v>
      </c>
      <c r="L3020" s="115" t="s">
        <v>1726</v>
      </c>
      <c r="U3020"/>
      <c r="V3020">
        <v>0</v>
      </c>
    </row>
    <row r="3021" spans="1:35" hidden="1" x14ac:dyDescent="0.25">
      <c r="A3021" s="115">
        <v>326655</v>
      </c>
      <c r="B3021" s="115" t="s">
        <v>1792</v>
      </c>
      <c r="C3021" s="115" t="s">
        <v>710</v>
      </c>
      <c r="D3021" s="115" t="s">
        <v>480</v>
      </c>
      <c r="E3021" s="115" t="s">
        <v>77</v>
      </c>
      <c r="F3021" s="237">
        <v>32304</v>
      </c>
      <c r="G3021" s="115" t="s">
        <v>563</v>
      </c>
      <c r="H3021" s="115" t="s">
        <v>16</v>
      </c>
      <c r="I3021" t="s">
        <v>199</v>
      </c>
      <c r="J3021" s="115" t="s">
        <v>1226</v>
      </c>
      <c r="L3021" s="115" t="s">
        <v>30</v>
      </c>
      <c r="U3021"/>
      <c r="V3021" t="s">
        <v>4336</v>
      </c>
      <c r="AH3021" s="115" t="s">
        <v>4308</v>
      </c>
    </row>
    <row r="3022" spans="1:35" x14ac:dyDescent="0.25">
      <c r="A3022" s="115">
        <v>326660</v>
      </c>
      <c r="B3022" s="115" t="s">
        <v>7346</v>
      </c>
      <c r="C3022" s="115" t="s">
        <v>356</v>
      </c>
      <c r="D3022" s="115" t="s">
        <v>232</v>
      </c>
      <c r="E3022" s="115" t="s">
        <v>76</v>
      </c>
      <c r="F3022" s="237">
        <v>32275</v>
      </c>
      <c r="G3022" s="115" t="s">
        <v>1313</v>
      </c>
      <c r="H3022" s="115" t="s">
        <v>16</v>
      </c>
      <c r="I3022" t="s">
        <v>107</v>
      </c>
      <c r="J3022" s="115" t="s">
        <v>1226</v>
      </c>
      <c r="L3022" s="115" t="s">
        <v>18</v>
      </c>
      <c r="U3022"/>
      <c r="V3022" t="s">
        <v>4424</v>
      </c>
      <c r="AE3022" s="115" t="s">
        <v>4308</v>
      </c>
      <c r="AF3022" s="115" t="s">
        <v>4308</v>
      </c>
      <c r="AG3022" s="115" t="s">
        <v>4308</v>
      </c>
      <c r="AH3022" s="115" t="s">
        <v>4308</v>
      </c>
      <c r="AI3022" s="115" t="e">
        <f>VLOOKUP(A3022,'[2]دراسات قانونية'!$A$3:$E$600,1,0)</f>
        <v>#N/A</v>
      </c>
    </row>
    <row r="3023" spans="1:35" hidden="1" x14ac:dyDescent="0.25">
      <c r="A3023" s="115">
        <v>326662</v>
      </c>
      <c r="B3023" s="115" t="s">
        <v>4024</v>
      </c>
      <c r="C3023" s="115" t="s">
        <v>332</v>
      </c>
      <c r="D3023" s="115" t="s">
        <v>320</v>
      </c>
      <c r="E3023" s="115" t="s">
        <v>76</v>
      </c>
      <c r="F3023" s="237">
        <v>34394</v>
      </c>
      <c r="G3023" s="115" t="s">
        <v>1228</v>
      </c>
      <c r="H3023" s="115" t="s">
        <v>16</v>
      </c>
      <c r="I3023" t="s">
        <v>199</v>
      </c>
      <c r="J3023" s="115" t="s">
        <v>1226</v>
      </c>
      <c r="L3023" s="115" t="s">
        <v>18</v>
      </c>
      <c r="U3023"/>
      <c r="V3023">
        <v>0</v>
      </c>
    </row>
    <row r="3024" spans="1:35" hidden="1" x14ac:dyDescent="0.25">
      <c r="A3024" s="115">
        <v>326670</v>
      </c>
      <c r="B3024" s="115" t="s">
        <v>2517</v>
      </c>
      <c r="C3024" s="115" t="s">
        <v>2518</v>
      </c>
      <c r="D3024" s="115" t="s">
        <v>2519</v>
      </c>
      <c r="E3024" s="115" t="s">
        <v>76</v>
      </c>
      <c r="F3024" s="237">
        <v>35591</v>
      </c>
      <c r="G3024" s="115" t="s">
        <v>211</v>
      </c>
      <c r="H3024" s="115" t="s">
        <v>16</v>
      </c>
      <c r="I3024" t="s">
        <v>199</v>
      </c>
      <c r="U3024"/>
      <c r="V3024" t="s">
        <v>16623</v>
      </c>
      <c r="AD3024" s="115" t="s">
        <v>4308</v>
      </c>
      <c r="AE3024" s="115" t="s">
        <v>4308</v>
      </c>
      <c r="AF3024" s="115" t="s">
        <v>4308</v>
      </c>
      <c r="AG3024" s="115" t="s">
        <v>4308</v>
      </c>
      <c r="AH3024" s="115" t="s">
        <v>4308</v>
      </c>
    </row>
    <row r="3025" spans="1:35" hidden="1" x14ac:dyDescent="0.25">
      <c r="A3025" s="115">
        <v>326674</v>
      </c>
      <c r="B3025" s="115" t="s">
        <v>3169</v>
      </c>
      <c r="C3025" s="115" t="s">
        <v>821</v>
      </c>
      <c r="D3025" s="115" t="s">
        <v>724</v>
      </c>
      <c r="E3025" s="115" t="s">
        <v>77</v>
      </c>
      <c r="F3025" s="237">
        <v>33744</v>
      </c>
      <c r="G3025" s="115" t="s">
        <v>30</v>
      </c>
      <c r="H3025" s="115" t="s">
        <v>16</v>
      </c>
      <c r="I3025" t="s">
        <v>199</v>
      </c>
      <c r="J3025" s="115" t="s">
        <v>1226</v>
      </c>
      <c r="L3025" s="115" t="s">
        <v>30</v>
      </c>
      <c r="U3025"/>
      <c r="V3025">
        <v>0</v>
      </c>
    </row>
    <row r="3026" spans="1:35" hidden="1" x14ac:dyDescent="0.25">
      <c r="A3026">
        <v>326676</v>
      </c>
      <c r="B3026" t="s">
        <v>7347</v>
      </c>
      <c r="C3026" t="s">
        <v>434</v>
      </c>
      <c r="D3026" t="s">
        <v>267</v>
      </c>
      <c r="E3026" t="s">
        <v>76</v>
      </c>
      <c r="F3026" s="126">
        <v>35560</v>
      </c>
      <c r="G3026" t="s">
        <v>18</v>
      </c>
      <c r="H3026" t="s">
        <v>16</v>
      </c>
      <c r="I3026" t="s">
        <v>136</v>
      </c>
      <c r="J3026" t="s">
        <v>1226</v>
      </c>
      <c r="K3026"/>
      <c r="L3026" t="s">
        <v>73</v>
      </c>
      <c r="M3026"/>
      <c r="N3026"/>
      <c r="O3026"/>
      <c r="P3026"/>
      <c r="Q3026"/>
      <c r="U3026"/>
      <c r="V3026" t="s">
        <v>16623</v>
      </c>
      <c r="W3026"/>
      <c r="X3026"/>
      <c r="Y3026"/>
      <c r="Z3026"/>
      <c r="AA3026"/>
      <c r="AB3026"/>
      <c r="AC3026"/>
      <c r="AD3026"/>
      <c r="AE3026"/>
      <c r="AF3026" t="s">
        <v>4308</v>
      </c>
      <c r="AG3026" t="s">
        <v>4308</v>
      </c>
      <c r="AH3026" s="115" t="s">
        <v>4308</v>
      </c>
    </row>
    <row r="3027" spans="1:35" hidden="1" x14ac:dyDescent="0.25">
      <c r="A3027" s="115">
        <v>326679</v>
      </c>
      <c r="B3027" s="115" t="s">
        <v>4025</v>
      </c>
      <c r="C3027" s="115" t="s">
        <v>227</v>
      </c>
      <c r="D3027" s="115" t="s">
        <v>435</v>
      </c>
      <c r="E3027" s="115" t="s">
        <v>76</v>
      </c>
      <c r="F3027" s="237">
        <v>35688</v>
      </c>
      <c r="G3027" s="115" t="s">
        <v>397</v>
      </c>
      <c r="H3027" s="115" t="s">
        <v>16</v>
      </c>
      <c r="I3027" t="s">
        <v>199</v>
      </c>
      <c r="J3027" s="115" t="s">
        <v>1226</v>
      </c>
      <c r="L3027" s="115" t="s">
        <v>18</v>
      </c>
      <c r="R3027" s="115">
        <v>9304</v>
      </c>
      <c r="S3027" s="115">
        <v>45721</v>
      </c>
      <c r="T3027" s="115">
        <v>70000</v>
      </c>
      <c r="U3027"/>
      <c r="V3027">
        <v>0</v>
      </c>
    </row>
    <row r="3028" spans="1:35" hidden="1" x14ac:dyDescent="0.25">
      <c r="A3028">
        <v>326680</v>
      </c>
      <c r="B3028" t="s">
        <v>7348</v>
      </c>
      <c r="C3028" t="s">
        <v>252</v>
      </c>
      <c r="D3028" t="s">
        <v>7349</v>
      </c>
      <c r="E3028" t="s">
        <v>77</v>
      </c>
      <c r="F3028" s="126">
        <v>35796</v>
      </c>
      <c r="G3028" t="s">
        <v>565</v>
      </c>
      <c r="H3028" t="s">
        <v>16</v>
      </c>
      <c r="I3028" t="s">
        <v>136</v>
      </c>
      <c r="J3028" t="s">
        <v>1226</v>
      </c>
      <c r="K3028"/>
      <c r="L3028" t="s">
        <v>30</v>
      </c>
      <c r="M3028"/>
      <c r="N3028"/>
      <c r="O3028"/>
      <c r="P3028"/>
      <c r="Q3028"/>
      <c r="U3028"/>
      <c r="V3028">
        <v>0</v>
      </c>
      <c r="W3028"/>
      <c r="X3028"/>
      <c r="Y3028"/>
      <c r="Z3028"/>
      <c r="AA3028"/>
      <c r="AB3028"/>
      <c r="AC3028"/>
      <c r="AD3028"/>
      <c r="AE3028"/>
      <c r="AF3028"/>
      <c r="AG3028"/>
    </row>
    <row r="3029" spans="1:35" hidden="1" x14ac:dyDescent="0.25">
      <c r="A3029">
        <v>326681</v>
      </c>
      <c r="B3029" t="s">
        <v>7350</v>
      </c>
      <c r="C3029" t="s">
        <v>227</v>
      </c>
      <c r="D3029" t="s">
        <v>1014</v>
      </c>
      <c r="E3029" t="s">
        <v>77</v>
      </c>
      <c r="F3029" s="126">
        <v>32971</v>
      </c>
      <c r="G3029" t="s">
        <v>18</v>
      </c>
      <c r="H3029" t="s">
        <v>16</v>
      </c>
      <c r="I3029" t="s">
        <v>136</v>
      </c>
      <c r="J3029" t="s">
        <v>1226</v>
      </c>
      <c r="K3029"/>
      <c r="L3029" t="s">
        <v>18</v>
      </c>
      <c r="M3029"/>
      <c r="N3029"/>
      <c r="O3029"/>
      <c r="P3029"/>
      <c r="Q3029"/>
      <c r="U3029"/>
      <c r="V3029" t="s">
        <v>4329</v>
      </c>
      <c r="W3029"/>
      <c r="X3029"/>
      <c r="Y3029"/>
      <c r="Z3029"/>
      <c r="AA3029"/>
      <c r="AB3029"/>
      <c r="AC3029"/>
      <c r="AD3029"/>
      <c r="AE3029"/>
      <c r="AF3029"/>
      <c r="AG3029"/>
      <c r="AH3029" s="115" t="s">
        <v>4308</v>
      </c>
    </row>
    <row r="3030" spans="1:35" ht="18" hidden="1" x14ac:dyDescent="0.25">
      <c r="A3030" s="235">
        <v>326685</v>
      </c>
      <c r="B3030" s="235" t="s">
        <v>7351</v>
      </c>
      <c r="C3030" s="235" t="s">
        <v>384</v>
      </c>
      <c r="D3030" s="235" t="s">
        <v>328</v>
      </c>
      <c r="E3030"/>
      <c r="F3030" s="126"/>
      <c r="G3030" s="236"/>
      <c r="H3030"/>
      <c r="I3030" t="s">
        <v>199</v>
      </c>
      <c r="J3030" s="236"/>
      <c r="K3030"/>
      <c r="L3030"/>
      <c r="M3030"/>
      <c r="N3030"/>
      <c r="O3030"/>
      <c r="P3030"/>
      <c r="Q3030"/>
      <c r="U3030"/>
      <c r="V3030">
        <v>0</v>
      </c>
      <c r="W3030" s="236"/>
      <c r="X3030"/>
      <c r="Y3030"/>
      <c r="Z3030"/>
      <c r="AA3030"/>
      <c r="AB3030"/>
      <c r="AC3030"/>
      <c r="AD3030"/>
      <c r="AE3030"/>
      <c r="AF3030"/>
      <c r="AG3030"/>
      <c r="AH3030" s="115" t="s">
        <v>4308</v>
      </c>
    </row>
    <row r="3031" spans="1:35" hidden="1" x14ac:dyDescent="0.25">
      <c r="A3031">
        <v>326688</v>
      </c>
      <c r="B3031" t="s">
        <v>7352</v>
      </c>
      <c r="C3031" t="s">
        <v>227</v>
      </c>
      <c r="D3031" t="s">
        <v>1006</v>
      </c>
      <c r="E3031" t="s">
        <v>76</v>
      </c>
      <c r="F3031" s="126"/>
      <c r="G3031"/>
      <c r="H3031" t="s">
        <v>16</v>
      </c>
      <c r="I3031" t="s">
        <v>129</v>
      </c>
      <c r="J3031"/>
      <c r="K3031"/>
      <c r="L3031"/>
      <c r="M3031"/>
      <c r="N3031"/>
      <c r="O3031"/>
      <c r="P3031"/>
      <c r="Q3031"/>
      <c r="U3031"/>
      <c r="V3031" t="s">
        <v>4414</v>
      </c>
      <c r="W3031"/>
      <c r="X3031"/>
      <c r="Y3031"/>
      <c r="Z3031"/>
      <c r="AA3031"/>
      <c r="AB3031" t="s">
        <v>4308</v>
      </c>
      <c r="AC3031" t="s">
        <v>4308</v>
      </c>
      <c r="AD3031" t="s">
        <v>4308</v>
      </c>
      <c r="AE3031" t="s">
        <v>4308</v>
      </c>
      <c r="AF3031" t="s">
        <v>4308</v>
      </c>
      <c r="AG3031" t="s">
        <v>4308</v>
      </c>
      <c r="AH3031" s="115" t="s">
        <v>4308</v>
      </c>
    </row>
    <row r="3032" spans="1:35" hidden="1" x14ac:dyDescent="0.25">
      <c r="A3032" s="115">
        <v>326690</v>
      </c>
      <c r="B3032" s="115" t="s">
        <v>2334</v>
      </c>
      <c r="C3032" s="115" t="s">
        <v>2335</v>
      </c>
      <c r="D3032" s="115" t="s">
        <v>730</v>
      </c>
      <c r="E3032" s="115" t="s">
        <v>76</v>
      </c>
      <c r="F3032" s="237">
        <v>31108</v>
      </c>
      <c r="G3032" s="115" t="s">
        <v>47</v>
      </c>
      <c r="H3032" s="115" t="s">
        <v>16</v>
      </c>
      <c r="I3032" t="s">
        <v>199</v>
      </c>
      <c r="J3032" s="115" t="s">
        <v>1226</v>
      </c>
      <c r="L3032" s="115" t="s">
        <v>47</v>
      </c>
      <c r="U3032"/>
      <c r="V3032">
        <v>0</v>
      </c>
    </row>
    <row r="3033" spans="1:35" ht="18" hidden="1" x14ac:dyDescent="0.25">
      <c r="A3033" s="235">
        <v>326691</v>
      </c>
      <c r="B3033" s="235" t="s">
        <v>7353</v>
      </c>
      <c r="C3033" s="235" t="s">
        <v>609</v>
      </c>
      <c r="D3033" s="235" t="s">
        <v>7354</v>
      </c>
      <c r="E3033"/>
      <c r="F3033" s="126"/>
      <c r="G3033" s="236"/>
      <c r="H3033"/>
      <c r="I3033" t="s">
        <v>129</v>
      </c>
      <c r="J3033" s="236"/>
      <c r="K3033"/>
      <c r="L3033"/>
      <c r="M3033"/>
      <c r="N3033"/>
      <c r="O3033"/>
      <c r="P3033"/>
      <c r="Q3033"/>
      <c r="U3033"/>
      <c r="V3033" t="s">
        <v>4335</v>
      </c>
      <c r="W3033" s="236"/>
      <c r="X3033"/>
      <c r="Y3033"/>
      <c r="Z3033"/>
      <c r="AA3033"/>
      <c r="AB3033"/>
      <c r="AC3033"/>
      <c r="AD3033"/>
      <c r="AE3033"/>
      <c r="AF3033"/>
      <c r="AG3033"/>
      <c r="AH3033" s="115" t="s">
        <v>4308</v>
      </c>
    </row>
    <row r="3034" spans="1:35" ht="18" hidden="1" x14ac:dyDescent="0.25">
      <c r="A3034" s="235">
        <v>326693</v>
      </c>
      <c r="B3034" s="235" t="s">
        <v>7355</v>
      </c>
      <c r="C3034" s="235" t="s">
        <v>635</v>
      </c>
      <c r="D3034" s="235" t="s">
        <v>220</v>
      </c>
      <c r="E3034"/>
      <c r="F3034" s="126"/>
      <c r="G3034" s="236"/>
      <c r="H3034"/>
      <c r="I3034" t="s">
        <v>129</v>
      </c>
      <c r="J3034" s="236"/>
      <c r="K3034"/>
      <c r="L3034"/>
      <c r="M3034"/>
      <c r="N3034"/>
      <c r="O3034"/>
      <c r="P3034"/>
      <c r="Q3034"/>
      <c r="U3034"/>
      <c r="V3034" t="s">
        <v>4337</v>
      </c>
      <c r="W3034" s="236"/>
      <c r="X3034"/>
      <c r="Y3034"/>
      <c r="Z3034"/>
      <c r="AA3034"/>
      <c r="AB3034"/>
      <c r="AC3034"/>
      <c r="AD3034"/>
      <c r="AE3034"/>
      <c r="AF3034"/>
      <c r="AG3034"/>
      <c r="AH3034" s="115" t="s">
        <v>4308</v>
      </c>
    </row>
    <row r="3035" spans="1:35" ht="18" hidden="1" x14ac:dyDescent="0.25">
      <c r="A3035" s="235">
        <v>326697</v>
      </c>
      <c r="B3035" s="235" t="s">
        <v>7356</v>
      </c>
      <c r="C3035" s="235" t="s">
        <v>1247</v>
      </c>
      <c r="D3035" s="235" t="s">
        <v>1242</v>
      </c>
      <c r="E3035"/>
      <c r="F3035" s="126"/>
      <c r="G3035" s="236"/>
      <c r="H3035"/>
      <c r="I3035" t="s">
        <v>129</v>
      </c>
      <c r="J3035" s="236"/>
      <c r="K3035"/>
      <c r="L3035"/>
      <c r="M3035"/>
      <c r="N3035"/>
      <c r="O3035"/>
      <c r="P3035"/>
      <c r="Q3035"/>
      <c r="U3035"/>
      <c r="V3035" t="s">
        <v>4335</v>
      </c>
      <c r="W3035" s="236"/>
      <c r="X3035"/>
      <c r="Y3035"/>
      <c r="Z3035"/>
      <c r="AA3035"/>
      <c r="AB3035"/>
      <c r="AC3035"/>
      <c r="AD3035"/>
      <c r="AE3035"/>
      <c r="AF3035"/>
      <c r="AG3035"/>
      <c r="AH3035" s="115" t="s">
        <v>4308</v>
      </c>
    </row>
    <row r="3036" spans="1:35" ht="18" hidden="1" x14ac:dyDescent="0.25">
      <c r="A3036" s="235">
        <v>326698</v>
      </c>
      <c r="B3036" s="235" t="s">
        <v>7357</v>
      </c>
      <c r="C3036" s="235" t="s">
        <v>4776</v>
      </c>
      <c r="D3036" s="235" t="s">
        <v>452</v>
      </c>
      <c r="E3036"/>
      <c r="F3036" s="126"/>
      <c r="G3036" s="236"/>
      <c r="H3036"/>
      <c r="I3036" t="s">
        <v>129</v>
      </c>
      <c r="J3036" s="236"/>
      <c r="K3036"/>
      <c r="L3036"/>
      <c r="M3036"/>
      <c r="N3036"/>
      <c r="O3036"/>
      <c r="P3036"/>
      <c r="Q3036"/>
      <c r="U3036"/>
      <c r="V3036" t="s">
        <v>4334</v>
      </c>
      <c r="W3036" s="236"/>
      <c r="X3036"/>
      <c r="Y3036"/>
      <c r="Z3036"/>
      <c r="AA3036"/>
      <c r="AB3036"/>
      <c r="AC3036"/>
      <c r="AD3036"/>
      <c r="AE3036"/>
      <c r="AF3036"/>
      <c r="AG3036"/>
      <c r="AH3036" s="115" t="s">
        <v>4308</v>
      </c>
    </row>
    <row r="3037" spans="1:35" ht="18" hidden="1" x14ac:dyDescent="0.25">
      <c r="A3037" s="235">
        <v>326699</v>
      </c>
      <c r="B3037" s="235" t="s">
        <v>7358</v>
      </c>
      <c r="C3037" s="235" t="s">
        <v>5249</v>
      </c>
      <c r="D3037" s="235" t="s">
        <v>2192</v>
      </c>
      <c r="E3037"/>
      <c r="F3037" s="126"/>
      <c r="G3037" s="236"/>
      <c r="H3037"/>
      <c r="I3037" t="s">
        <v>136</v>
      </c>
      <c r="J3037" s="236"/>
      <c r="K3037"/>
      <c r="L3037"/>
      <c r="M3037"/>
      <c r="N3037"/>
      <c r="O3037"/>
      <c r="P3037"/>
      <c r="Q3037"/>
      <c r="U3037"/>
      <c r="V3037" t="s">
        <v>4334</v>
      </c>
      <c r="W3037" s="236"/>
      <c r="X3037"/>
      <c r="Y3037"/>
      <c r="Z3037"/>
      <c r="AA3037"/>
      <c r="AB3037"/>
      <c r="AC3037"/>
      <c r="AD3037"/>
      <c r="AE3037"/>
      <c r="AF3037"/>
      <c r="AG3037"/>
      <c r="AH3037" s="115" t="s">
        <v>4308</v>
      </c>
    </row>
    <row r="3038" spans="1:35" hidden="1" x14ac:dyDescent="0.25">
      <c r="A3038">
        <v>326700</v>
      </c>
      <c r="B3038" t="s">
        <v>7359</v>
      </c>
      <c r="C3038" t="s">
        <v>7360</v>
      </c>
      <c r="D3038" t="s">
        <v>830</v>
      </c>
      <c r="E3038" t="s">
        <v>77</v>
      </c>
      <c r="F3038" s="126">
        <v>32641</v>
      </c>
      <c r="G3038" t="s">
        <v>4652</v>
      </c>
      <c r="H3038" t="s">
        <v>16</v>
      </c>
      <c r="I3038" t="s">
        <v>136</v>
      </c>
      <c r="J3038" t="s">
        <v>1226</v>
      </c>
      <c r="K3038"/>
      <c r="L3038" t="s">
        <v>30</v>
      </c>
      <c r="M3038"/>
      <c r="N3038"/>
      <c r="O3038"/>
      <c r="P3038"/>
      <c r="Q3038"/>
      <c r="U3038"/>
      <c r="V3038" t="s">
        <v>4329</v>
      </c>
      <c r="W3038"/>
      <c r="X3038"/>
      <c r="Y3038"/>
      <c r="Z3038"/>
      <c r="AA3038"/>
      <c r="AB3038"/>
      <c r="AC3038"/>
      <c r="AD3038"/>
      <c r="AE3038"/>
      <c r="AF3038"/>
      <c r="AG3038"/>
      <c r="AH3038" s="115" t="s">
        <v>4308</v>
      </c>
    </row>
    <row r="3039" spans="1:35" ht="18" x14ac:dyDescent="0.25">
      <c r="A3039" s="235">
        <v>326705</v>
      </c>
      <c r="B3039" s="235" t="s">
        <v>7361</v>
      </c>
      <c r="C3039" s="235" t="s">
        <v>278</v>
      </c>
      <c r="D3039" s="235" t="s">
        <v>402</v>
      </c>
      <c r="E3039"/>
      <c r="F3039" s="126"/>
      <c r="G3039" s="236"/>
      <c r="H3039"/>
      <c r="I3039" t="s">
        <v>107</v>
      </c>
      <c r="J3039" s="236"/>
      <c r="K3039"/>
      <c r="L3039"/>
      <c r="M3039"/>
      <c r="N3039"/>
      <c r="O3039"/>
      <c r="P3039"/>
      <c r="Q3039"/>
      <c r="U3039"/>
      <c r="V3039" t="s">
        <v>4335</v>
      </c>
      <c r="W3039" s="236"/>
      <c r="X3039"/>
      <c r="Y3039"/>
      <c r="Z3039"/>
      <c r="AA3039"/>
      <c r="AB3039"/>
      <c r="AC3039"/>
      <c r="AD3039"/>
      <c r="AE3039"/>
      <c r="AF3039"/>
      <c r="AG3039"/>
      <c r="AH3039" s="115" t="s">
        <v>4308</v>
      </c>
      <c r="AI3039" s="115" t="e">
        <f>VLOOKUP(A3039,'[2]دراسات قانونية'!$A$3:$E$600,1,0)</f>
        <v>#N/A</v>
      </c>
    </row>
    <row r="3040" spans="1:35" ht="18" hidden="1" x14ac:dyDescent="0.25">
      <c r="A3040" s="235">
        <v>326708</v>
      </c>
      <c r="B3040" s="235" t="s">
        <v>7362</v>
      </c>
      <c r="C3040" s="235" t="s">
        <v>248</v>
      </c>
      <c r="D3040" s="235" t="s">
        <v>276</v>
      </c>
      <c r="E3040"/>
      <c r="F3040" s="126"/>
      <c r="G3040" s="236"/>
      <c r="H3040"/>
      <c r="I3040" t="s">
        <v>129</v>
      </c>
      <c r="J3040" s="236"/>
      <c r="K3040"/>
      <c r="L3040"/>
      <c r="M3040"/>
      <c r="N3040"/>
      <c r="O3040"/>
      <c r="P3040"/>
      <c r="Q3040"/>
      <c r="U3040"/>
      <c r="V3040" t="s">
        <v>4337</v>
      </c>
      <c r="W3040" s="236"/>
      <c r="X3040"/>
      <c r="Y3040"/>
      <c r="Z3040"/>
      <c r="AA3040"/>
      <c r="AB3040"/>
      <c r="AC3040"/>
      <c r="AD3040"/>
      <c r="AE3040"/>
      <c r="AF3040"/>
      <c r="AG3040"/>
      <c r="AH3040" s="115" t="s">
        <v>4308</v>
      </c>
    </row>
    <row r="3041" spans="1:35" ht="18" hidden="1" x14ac:dyDescent="0.25">
      <c r="A3041" s="235">
        <v>326709</v>
      </c>
      <c r="B3041" s="235" t="s">
        <v>7363</v>
      </c>
      <c r="C3041" s="235" t="s">
        <v>438</v>
      </c>
      <c r="D3041" s="235" t="s">
        <v>444</v>
      </c>
      <c r="E3041"/>
      <c r="F3041" s="126"/>
      <c r="G3041" s="236"/>
      <c r="H3041"/>
      <c r="I3041" t="s">
        <v>199</v>
      </c>
      <c r="J3041" s="236"/>
      <c r="K3041"/>
      <c r="L3041"/>
      <c r="M3041"/>
      <c r="N3041"/>
      <c r="O3041"/>
      <c r="P3041"/>
      <c r="Q3041"/>
      <c r="U3041"/>
      <c r="V3041">
        <v>0</v>
      </c>
      <c r="W3041" s="236"/>
      <c r="X3041"/>
      <c r="Y3041"/>
      <c r="Z3041"/>
      <c r="AA3041"/>
      <c r="AB3041"/>
      <c r="AC3041"/>
      <c r="AD3041"/>
      <c r="AE3041"/>
      <c r="AF3041"/>
      <c r="AG3041"/>
      <c r="AH3041" s="115" t="s">
        <v>4308</v>
      </c>
    </row>
    <row r="3042" spans="1:35" hidden="1" x14ac:dyDescent="0.25">
      <c r="A3042" s="115">
        <v>326710</v>
      </c>
      <c r="B3042" s="115" t="s">
        <v>1783</v>
      </c>
      <c r="C3042" s="115" t="s">
        <v>621</v>
      </c>
      <c r="D3042" s="115" t="s">
        <v>313</v>
      </c>
      <c r="E3042" s="115" t="s">
        <v>77</v>
      </c>
      <c r="F3042" s="237">
        <v>32655</v>
      </c>
      <c r="G3042" s="115" t="s">
        <v>18</v>
      </c>
      <c r="H3042" s="115" t="s">
        <v>16</v>
      </c>
      <c r="I3042" t="s">
        <v>199</v>
      </c>
      <c r="J3042" s="115" t="s">
        <v>1226</v>
      </c>
      <c r="L3042" s="115" t="s">
        <v>18</v>
      </c>
      <c r="U3042"/>
      <c r="V3042" t="s">
        <v>4336</v>
      </c>
    </row>
    <row r="3043" spans="1:35" ht="18" x14ac:dyDescent="0.25">
      <c r="A3043" s="235">
        <v>326716</v>
      </c>
      <c r="B3043" s="235" t="s">
        <v>7364</v>
      </c>
      <c r="C3043" s="235" t="s">
        <v>394</v>
      </c>
      <c r="D3043" s="235" t="s">
        <v>630</v>
      </c>
      <c r="E3043"/>
      <c r="F3043" s="126"/>
      <c r="G3043" s="236"/>
      <c r="H3043"/>
      <c r="I3043" t="s">
        <v>107</v>
      </c>
      <c r="J3043" s="236"/>
      <c r="K3043"/>
      <c r="L3043"/>
      <c r="M3043"/>
      <c r="N3043"/>
      <c r="O3043"/>
      <c r="P3043"/>
      <c r="Q3043"/>
      <c r="U3043"/>
      <c r="V3043" t="s">
        <v>4335</v>
      </c>
      <c r="W3043" s="236"/>
      <c r="X3043"/>
      <c r="Y3043"/>
      <c r="Z3043"/>
      <c r="AA3043"/>
      <c r="AB3043"/>
      <c r="AC3043"/>
      <c r="AD3043"/>
      <c r="AE3043"/>
      <c r="AF3043"/>
      <c r="AG3043"/>
      <c r="AH3043" s="115" t="s">
        <v>4308</v>
      </c>
      <c r="AI3043" s="115" t="e">
        <f>VLOOKUP(A3043,'[2]دراسات قانونية'!$A$3:$E$600,1,0)</f>
        <v>#N/A</v>
      </c>
    </row>
    <row r="3044" spans="1:35" ht="18" x14ac:dyDescent="0.25">
      <c r="A3044" s="235">
        <v>326718</v>
      </c>
      <c r="B3044" s="235" t="s">
        <v>7365</v>
      </c>
      <c r="C3044" s="235" t="s">
        <v>384</v>
      </c>
      <c r="D3044" s="235" t="s">
        <v>310</v>
      </c>
      <c r="E3044"/>
      <c r="F3044" s="126"/>
      <c r="G3044" s="236"/>
      <c r="H3044"/>
      <c r="I3044" t="s">
        <v>107</v>
      </c>
      <c r="J3044" s="236"/>
      <c r="K3044"/>
      <c r="L3044"/>
      <c r="M3044"/>
      <c r="N3044"/>
      <c r="O3044"/>
      <c r="P3044"/>
      <c r="Q3044"/>
      <c r="U3044"/>
      <c r="V3044" t="s">
        <v>4335</v>
      </c>
      <c r="W3044" s="236"/>
      <c r="X3044"/>
      <c r="Y3044"/>
      <c r="Z3044"/>
      <c r="AA3044"/>
      <c r="AB3044"/>
      <c r="AC3044"/>
      <c r="AD3044"/>
      <c r="AE3044"/>
      <c r="AF3044"/>
      <c r="AG3044"/>
      <c r="AH3044" s="115" t="s">
        <v>4308</v>
      </c>
      <c r="AI3044" s="115" t="e">
        <f>VLOOKUP(A3044,'[2]دراسات قانونية'!$A$3:$E$600,1,0)</f>
        <v>#N/A</v>
      </c>
    </row>
    <row r="3045" spans="1:35" hidden="1" x14ac:dyDescent="0.25">
      <c r="A3045">
        <v>326721</v>
      </c>
      <c r="B3045" t="s">
        <v>7366</v>
      </c>
      <c r="C3045" t="s">
        <v>5676</v>
      </c>
      <c r="D3045" t="s">
        <v>7367</v>
      </c>
      <c r="E3045" t="s">
        <v>77</v>
      </c>
      <c r="F3045" s="126">
        <v>28156</v>
      </c>
      <c r="G3045" t="s">
        <v>847</v>
      </c>
      <c r="H3045" t="s">
        <v>16</v>
      </c>
      <c r="I3045" t="s">
        <v>129</v>
      </c>
      <c r="J3045" t="s">
        <v>1226</v>
      </c>
      <c r="K3045"/>
      <c r="L3045" t="s">
        <v>73</v>
      </c>
      <c r="M3045"/>
      <c r="N3045"/>
      <c r="O3045"/>
      <c r="P3045"/>
      <c r="Q3045"/>
      <c r="U3045"/>
      <c r="V3045" t="s">
        <v>4424</v>
      </c>
      <c r="W3045"/>
      <c r="X3045"/>
      <c r="Y3045"/>
      <c r="Z3045"/>
      <c r="AA3045"/>
      <c r="AB3045"/>
      <c r="AC3045"/>
      <c r="AD3045"/>
      <c r="AE3045"/>
      <c r="AF3045"/>
      <c r="AG3045"/>
      <c r="AH3045" s="115" t="s">
        <v>4308</v>
      </c>
    </row>
    <row r="3046" spans="1:35" ht="18" hidden="1" x14ac:dyDescent="0.25">
      <c r="A3046" s="235">
        <v>326722</v>
      </c>
      <c r="B3046" s="235" t="s">
        <v>1077</v>
      </c>
      <c r="C3046" s="235" t="s">
        <v>324</v>
      </c>
      <c r="D3046" s="235" t="s">
        <v>4574</v>
      </c>
      <c r="E3046"/>
      <c r="F3046" s="126"/>
      <c r="G3046" s="236"/>
      <c r="H3046"/>
      <c r="I3046" t="s">
        <v>129</v>
      </c>
      <c r="J3046" s="236"/>
      <c r="K3046"/>
      <c r="L3046"/>
      <c r="M3046"/>
      <c r="N3046"/>
      <c r="O3046"/>
      <c r="P3046"/>
      <c r="Q3046"/>
      <c r="U3046"/>
      <c r="V3046" t="s">
        <v>4335</v>
      </c>
      <c r="W3046" s="236"/>
      <c r="X3046"/>
      <c r="Y3046"/>
      <c r="Z3046"/>
      <c r="AA3046"/>
      <c r="AB3046"/>
      <c r="AC3046"/>
      <c r="AD3046"/>
      <c r="AE3046"/>
      <c r="AF3046"/>
      <c r="AG3046"/>
      <c r="AH3046" s="115" t="s">
        <v>4308</v>
      </c>
    </row>
    <row r="3047" spans="1:35" ht="18" hidden="1" x14ac:dyDescent="0.25">
      <c r="A3047" s="235">
        <v>326725</v>
      </c>
      <c r="B3047" s="235" t="s">
        <v>7368</v>
      </c>
      <c r="C3047" s="235" t="s">
        <v>279</v>
      </c>
      <c r="D3047" s="235" t="s">
        <v>415</v>
      </c>
      <c r="E3047"/>
      <c r="F3047" s="126"/>
      <c r="G3047" s="236"/>
      <c r="H3047"/>
      <c r="I3047" t="s">
        <v>129</v>
      </c>
      <c r="J3047" s="236"/>
      <c r="K3047"/>
      <c r="L3047"/>
      <c r="M3047"/>
      <c r="N3047"/>
      <c r="O3047"/>
      <c r="P3047"/>
      <c r="Q3047"/>
      <c r="U3047"/>
      <c r="V3047" t="s">
        <v>4335</v>
      </c>
      <c r="W3047" s="236"/>
      <c r="X3047"/>
      <c r="Y3047"/>
      <c r="Z3047"/>
      <c r="AA3047"/>
      <c r="AB3047"/>
      <c r="AC3047"/>
      <c r="AD3047"/>
      <c r="AE3047"/>
      <c r="AF3047"/>
      <c r="AG3047"/>
      <c r="AH3047" s="115" t="s">
        <v>4308</v>
      </c>
    </row>
    <row r="3048" spans="1:35" hidden="1" x14ac:dyDescent="0.25">
      <c r="A3048">
        <v>326731</v>
      </c>
      <c r="B3048" t="s">
        <v>5129</v>
      </c>
      <c r="C3048" t="s">
        <v>377</v>
      </c>
      <c r="D3048" t="s">
        <v>281</v>
      </c>
      <c r="E3048" t="s">
        <v>76</v>
      </c>
      <c r="F3048" s="126">
        <v>34150</v>
      </c>
      <c r="G3048" t="s">
        <v>918</v>
      </c>
      <c r="H3048" t="s">
        <v>16</v>
      </c>
      <c r="I3048" t="s">
        <v>136</v>
      </c>
      <c r="J3048" t="s">
        <v>1226</v>
      </c>
      <c r="K3048"/>
      <c r="L3048" t="s">
        <v>73</v>
      </c>
      <c r="M3048"/>
      <c r="N3048"/>
      <c r="O3048"/>
      <c r="P3048"/>
      <c r="Q3048"/>
      <c r="U3048"/>
      <c r="V3048" t="s">
        <v>4335</v>
      </c>
      <c r="W3048"/>
      <c r="X3048"/>
      <c r="Y3048"/>
      <c r="Z3048"/>
      <c r="AA3048"/>
      <c r="AB3048"/>
      <c r="AC3048"/>
      <c r="AD3048"/>
      <c r="AE3048"/>
      <c r="AF3048" t="s">
        <v>4308</v>
      </c>
      <c r="AG3048" t="s">
        <v>4308</v>
      </c>
      <c r="AH3048" s="115" t="s">
        <v>4308</v>
      </c>
    </row>
    <row r="3049" spans="1:35" hidden="1" x14ac:dyDescent="0.25">
      <c r="A3049">
        <v>326734</v>
      </c>
      <c r="B3049" t="s">
        <v>6413</v>
      </c>
      <c r="C3049" t="s">
        <v>7369</v>
      </c>
      <c r="D3049" t="s">
        <v>735</v>
      </c>
      <c r="E3049" t="s">
        <v>76</v>
      </c>
      <c r="F3049" s="126">
        <v>35431</v>
      </c>
      <c r="G3049" t="s">
        <v>1473</v>
      </c>
      <c r="H3049" t="s">
        <v>16</v>
      </c>
      <c r="I3049" t="s">
        <v>136</v>
      </c>
      <c r="J3049" t="s">
        <v>1226</v>
      </c>
      <c r="K3049"/>
      <c r="L3049" t="s">
        <v>30</v>
      </c>
      <c r="M3049"/>
      <c r="N3049"/>
      <c r="O3049"/>
      <c r="P3049"/>
      <c r="Q3049"/>
      <c r="U3049"/>
      <c r="V3049" t="s">
        <v>4329</v>
      </c>
      <c r="W3049"/>
      <c r="X3049"/>
      <c r="Y3049"/>
      <c r="Z3049"/>
      <c r="AA3049"/>
      <c r="AB3049"/>
      <c r="AC3049"/>
      <c r="AD3049"/>
      <c r="AE3049" t="s">
        <v>4308</v>
      </c>
      <c r="AF3049" t="s">
        <v>4308</v>
      </c>
      <c r="AG3049" t="s">
        <v>4308</v>
      </c>
      <c r="AH3049" s="115" t="s">
        <v>4308</v>
      </c>
    </row>
    <row r="3050" spans="1:35" hidden="1" x14ac:dyDescent="0.25">
      <c r="A3050">
        <v>326739</v>
      </c>
      <c r="B3050" t="s">
        <v>7370</v>
      </c>
      <c r="C3050" t="s">
        <v>546</v>
      </c>
      <c r="D3050" t="s">
        <v>783</v>
      </c>
      <c r="E3050" t="s">
        <v>77</v>
      </c>
      <c r="F3050" s="126">
        <v>31922</v>
      </c>
      <c r="G3050" t="s">
        <v>7371</v>
      </c>
      <c r="H3050" t="s">
        <v>16</v>
      </c>
      <c r="I3050" t="s">
        <v>136</v>
      </c>
      <c r="J3050" t="s">
        <v>1226</v>
      </c>
      <c r="K3050"/>
      <c r="L3050" t="s">
        <v>70</v>
      </c>
      <c r="M3050"/>
      <c r="N3050"/>
      <c r="O3050"/>
      <c r="P3050"/>
      <c r="Q3050"/>
      <c r="U3050"/>
      <c r="V3050" t="s">
        <v>16623</v>
      </c>
      <c r="W3050"/>
      <c r="X3050"/>
      <c r="Y3050"/>
      <c r="Z3050"/>
      <c r="AA3050"/>
      <c r="AB3050"/>
      <c r="AC3050"/>
      <c r="AD3050"/>
      <c r="AE3050"/>
      <c r="AF3050" t="s">
        <v>4308</v>
      </c>
      <c r="AG3050" t="s">
        <v>4308</v>
      </c>
      <c r="AH3050" s="115" t="s">
        <v>4308</v>
      </c>
    </row>
    <row r="3051" spans="1:35" hidden="1" x14ac:dyDescent="0.25">
      <c r="A3051" s="115">
        <v>326740</v>
      </c>
      <c r="B3051" s="115" t="s">
        <v>2864</v>
      </c>
      <c r="C3051" s="115" t="s">
        <v>335</v>
      </c>
      <c r="D3051" s="115" t="s">
        <v>541</v>
      </c>
      <c r="E3051" s="115" t="s">
        <v>77</v>
      </c>
      <c r="F3051" s="237">
        <v>35500</v>
      </c>
      <c r="G3051" s="115" t="s">
        <v>215</v>
      </c>
      <c r="H3051" s="115" t="s">
        <v>19</v>
      </c>
      <c r="I3051" t="s">
        <v>199</v>
      </c>
      <c r="U3051"/>
      <c r="V3051">
        <v>0</v>
      </c>
      <c r="AC3051" s="115" t="s">
        <v>4308</v>
      </c>
      <c r="AD3051" s="115" t="s">
        <v>4308</v>
      </c>
      <c r="AE3051" s="115" t="s">
        <v>4308</v>
      </c>
      <c r="AF3051" s="115" t="s">
        <v>4308</v>
      </c>
      <c r="AG3051" s="115" t="s">
        <v>4308</v>
      </c>
      <c r="AH3051" s="115" t="s">
        <v>4308</v>
      </c>
    </row>
    <row r="3052" spans="1:35" hidden="1" x14ac:dyDescent="0.25">
      <c r="A3052">
        <v>326741</v>
      </c>
      <c r="B3052" t="s">
        <v>7372</v>
      </c>
      <c r="C3052" t="s">
        <v>212</v>
      </c>
      <c r="D3052" t="s">
        <v>7373</v>
      </c>
      <c r="E3052"/>
      <c r="F3052" s="126"/>
      <c r="G3052"/>
      <c r="H3052"/>
      <c r="I3052" t="s">
        <v>129</v>
      </c>
      <c r="J3052"/>
      <c r="K3052"/>
      <c r="L3052"/>
      <c r="M3052"/>
      <c r="N3052"/>
      <c r="O3052"/>
      <c r="P3052"/>
      <c r="Q3052"/>
      <c r="U3052"/>
      <c r="V3052" t="s">
        <v>4335</v>
      </c>
      <c r="W3052"/>
      <c r="X3052"/>
      <c r="Y3052"/>
      <c r="Z3052"/>
      <c r="AA3052"/>
      <c r="AB3052"/>
      <c r="AC3052"/>
      <c r="AD3052"/>
      <c r="AE3052"/>
      <c r="AF3052"/>
      <c r="AG3052" t="s">
        <v>4308</v>
      </c>
      <c r="AH3052" s="115" t="s">
        <v>4308</v>
      </c>
    </row>
    <row r="3053" spans="1:35" hidden="1" x14ac:dyDescent="0.25">
      <c r="A3053">
        <v>326743</v>
      </c>
      <c r="B3053" t="s">
        <v>7374</v>
      </c>
      <c r="C3053" t="s">
        <v>339</v>
      </c>
      <c r="D3053" t="s">
        <v>448</v>
      </c>
      <c r="E3053" t="s">
        <v>76</v>
      </c>
      <c r="F3053" s="126">
        <v>34768</v>
      </c>
      <c r="G3053" t="s">
        <v>359</v>
      </c>
      <c r="H3053" t="s">
        <v>16</v>
      </c>
      <c r="I3053" t="s">
        <v>136</v>
      </c>
      <c r="J3053"/>
      <c r="K3053"/>
      <c r="L3053"/>
      <c r="M3053"/>
      <c r="N3053"/>
      <c r="O3053"/>
      <c r="P3053"/>
      <c r="Q3053"/>
      <c r="U3053"/>
      <c r="V3053" t="s">
        <v>4414</v>
      </c>
      <c r="W3053"/>
      <c r="X3053"/>
      <c r="Y3053"/>
      <c r="Z3053"/>
      <c r="AA3053"/>
      <c r="AB3053"/>
      <c r="AC3053"/>
      <c r="AD3053" t="s">
        <v>4308</v>
      </c>
      <c r="AE3053" t="s">
        <v>4308</v>
      </c>
      <c r="AF3053" t="s">
        <v>4308</v>
      </c>
      <c r="AG3053" t="s">
        <v>4308</v>
      </c>
      <c r="AH3053" s="115" t="s">
        <v>4308</v>
      </c>
    </row>
    <row r="3054" spans="1:35" ht="18" x14ac:dyDescent="0.25">
      <c r="A3054" s="235">
        <v>326749</v>
      </c>
      <c r="B3054" s="235" t="s">
        <v>7375</v>
      </c>
      <c r="C3054" s="235" t="s">
        <v>271</v>
      </c>
      <c r="D3054" s="235" t="s">
        <v>1141</v>
      </c>
      <c r="E3054"/>
      <c r="F3054" s="126"/>
      <c r="G3054" s="236"/>
      <c r="H3054"/>
      <c r="I3054" t="s">
        <v>107</v>
      </c>
      <c r="J3054" s="236"/>
      <c r="K3054"/>
      <c r="L3054"/>
      <c r="M3054"/>
      <c r="N3054"/>
      <c r="O3054"/>
      <c r="P3054"/>
      <c r="Q3054"/>
      <c r="U3054"/>
      <c r="V3054" t="s">
        <v>4335</v>
      </c>
      <c r="W3054" s="236"/>
      <c r="X3054"/>
      <c r="Y3054"/>
      <c r="Z3054"/>
      <c r="AA3054"/>
      <c r="AB3054"/>
      <c r="AC3054"/>
      <c r="AD3054"/>
      <c r="AE3054"/>
      <c r="AF3054"/>
      <c r="AG3054"/>
      <c r="AH3054" s="115" t="s">
        <v>4308</v>
      </c>
      <c r="AI3054" s="115" t="e">
        <f>VLOOKUP(A3054,'[2]دراسات قانونية'!$A$3:$E$600,1,0)</f>
        <v>#N/A</v>
      </c>
    </row>
    <row r="3055" spans="1:35" hidden="1" x14ac:dyDescent="0.25">
      <c r="A3055">
        <v>326750</v>
      </c>
      <c r="B3055" t="s">
        <v>7376</v>
      </c>
      <c r="C3055" t="s">
        <v>454</v>
      </c>
      <c r="D3055" t="s">
        <v>855</v>
      </c>
      <c r="E3055" t="s">
        <v>77</v>
      </c>
      <c r="F3055" s="126">
        <v>35019</v>
      </c>
      <c r="G3055" t="s">
        <v>805</v>
      </c>
      <c r="H3055" t="s">
        <v>16</v>
      </c>
      <c r="I3055" t="s">
        <v>136</v>
      </c>
      <c r="J3055" t="s">
        <v>1226</v>
      </c>
      <c r="K3055"/>
      <c r="L3055" t="s">
        <v>18</v>
      </c>
      <c r="M3055"/>
      <c r="N3055"/>
      <c r="O3055"/>
      <c r="P3055"/>
      <c r="Q3055"/>
      <c r="U3055"/>
      <c r="V3055" t="s">
        <v>4336</v>
      </c>
      <c r="W3055"/>
      <c r="X3055"/>
      <c r="Y3055"/>
      <c r="Z3055"/>
      <c r="AA3055"/>
      <c r="AB3055"/>
      <c r="AC3055"/>
      <c r="AD3055"/>
      <c r="AE3055"/>
      <c r="AF3055"/>
      <c r="AG3055"/>
    </row>
    <row r="3056" spans="1:35" hidden="1" x14ac:dyDescent="0.25">
      <c r="A3056">
        <v>326752</v>
      </c>
      <c r="B3056" t="s">
        <v>7377</v>
      </c>
      <c r="C3056" t="s">
        <v>7378</v>
      </c>
      <c r="D3056" t="s">
        <v>673</v>
      </c>
      <c r="E3056" t="s">
        <v>77</v>
      </c>
      <c r="F3056" s="126">
        <v>35802</v>
      </c>
      <c r="G3056" t="s">
        <v>18</v>
      </c>
      <c r="H3056" t="s">
        <v>16</v>
      </c>
      <c r="I3056" t="s">
        <v>136</v>
      </c>
      <c r="J3056"/>
      <c r="K3056"/>
      <c r="L3056"/>
      <c r="M3056"/>
      <c r="N3056"/>
      <c r="O3056"/>
      <c r="P3056"/>
      <c r="Q3056"/>
      <c r="U3056"/>
      <c r="V3056" t="s">
        <v>16623</v>
      </c>
      <c r="W3056"/>
      <c r="X3056"/>
      <c r="Y3056"/>
      <c r="Z3056"/>
      <c r="AA3056"/>
      <c r="AB3056"/>
      <c r="AC3056"/>
      <c r="AD3056" t="s">
        <v>4308</v>
      </c>
      <c r="AE3056" t="s">
        <v>4308</v>
      </c>
      <c r="AF3056" t="s">
        <v>4308</v>
      </c>
      <c r="AG3056" t="s">
        <v>4308</v>
      </c>
      <c r="AH3056" s="115" t="s">
        <v>4308</v>
      </c>
    </row>
    <row r="3057" spans="1:35" hidden="1" x14ac:dyDescent="0.25">
      <c r="A3057" s="115">
        <v>326756</v>
      </c>
      <c r="B3057" s="115" t="s">
        <v>3544</v>
      </c>
      <c r="C3057" s="115" t="s">
        <v>901</v>
      </c>
      <c r="D3057" s="115" t="s">
        <v>415</v>
      </c>
      <c r="E3057" s="115" t="s">
        <v>77</v>
      </c>
      <c r="F3057" s="237">
        <v>32882</v>
      </c>
      <c r="G3057" s="115" t="s">
        <v>18</v>
      </c>
      <c r="H3057" s="115" t="s">
        <v>16</v>
      </c>
      <c r="I3057" t="s">
        <v>199</v>
      </c>
      <c r="J3057" s="115" t="s">
        <v>1226</v>
      </c>
      <c r="L3057" s="115" t="s">
        <v>30</v>
      </c>
      <c r="U3057"/>
      <c r="V3057" t="s">
        <v>16623</v>
      </c>
    </row>
    <row r="3058" spans="1:35" hidden="1" x14ac:dyDescent="0.25">
      <c r="A3058">
        <v>326757</v>
      </c>
      <c r="B3058" t="s">
        <v>7379</v>
      </c>
      <c r="C3058" t="s">
        <v>212</v>
      </c>
      <c r="D3058" t="s">
        <v>1283</v>
      </c>
      <c r="E3058" t="s">
        <v>76</v>
      </c>
      <c r="F3058" s="126">
        <v>35796</v>
      </c>
      <c r="G3058" t="s">
        <v>18</v>
      </c>
      <c r="H3058" t="s">
        <v>16</v>
      </c>
      <c r="I3058" t="s">
        <v>136</v>
      </c>
      <c r="J3058" t="s">
        <v>1226</v>
      </c>
      <c r="K3058"/>
      <c r="L3058" t="s">
        <v>18</v>
      </c>
      <c r="M3058"/>
      <c r="N3058"/>
      <c r="O3058"/>
      <c r="P3058"/>
      <c r="Q3058"/>
      <c r="U3058"/>
      <c r="V3058" t="s">
        <v>4412</v>
      </c>
      <c r="W3058"/>
      <c r="X3058"/>
      <c r="Y3058"/>
      <c r="Z3058"/>
      <c r="AA3058"/>
      <c r="AB3058"/>
      <c r="AC3058"/>
      <c r="AD3058"/>
      <c r="AE3058"/>
      <c r="AF3058"/>
      <c r="AG3058" t="s">
        <v>4308</v>
      </c>
      <c r="AH3058" s="115" t="s">
        <v>4308</v>
      </c>
    </row>
    <row r="3059" spans="1:35" ht="18" hidden="1" x14ac:dyDescent="0.25">
      <c r="A3059" s="235">
        <v>326760</v>
      </c>
      <c r="B3059" s="235" t="s">
        <v>7380</v>
      </c>
      <c r="C3059" s="235" t="s">
        <v>7381</v>
      </c>
      <c r="D3059" s="235" t="s">
        <v>310</v>
      </c>
      <c r="E3059"/>
      <c r="F3059" s="126"/>
      <c r="G3059" s="236"/>
      <c r="H3059"/>
      <c r="I3059" t="s">
        <v>199</v>
      </c>
      <c r="J3059" s="236"/>
      <c r="K3059"/>
      <c r="L3059"/>
      <c r="M3059"/>
      <c r="N3059"/>
      <c r="O3059"/>
      <c r="P3059"/>
      <c r="Q3059"/>
      <c r="U3059"/>
      <c r="V3059">
        <v>0</v>
      </c>
      <c r="W3059" s="236"/>
      <c r="X3059"/>
      <c r="Y3059"/>
      <c r="Z3059"/>
      <c r="AA3059"/>
      <c r="AB3059"/>
      <c r="AC3059"/>
      <c r="AD3059"/>
      <c r="AE3059"/>
      <c r="AF3059"/>
      <c r="AG3059"/>
      <c r="AH3059" s="115" t="s">
        <v>4308</v>
      </c>
    </row>
    <row r="3060" spans="1:35" hidden="1" x14ac:dyDescent="0.25">
      <c r="A3060" s="115">
        <v>326761</v>
      </c>
      <c r="B3060" s="115" t="s">
        <v>3545</v>
      </c>
      <c r="C3060" s="115" t="s">
        <v>332</v>
      </c>
      <c r="D3060" s="115" t="s">
        <v>894</v>
      </c>
      <c r="E3060" s="115" t="s">
        <v>77</v>
      </c>
      <c r="F3060" s="237">
        <v>34700</v>
      </c>
      <c r="G3060" s="115" t="s">
        <v>440</v>
      </c>
      <c r="H3060" s="115" t="s">
        <v>16</v>
      </c>
      <c r="I3060" t="s">
        <v>199</v>
      </c>
      <c r="J3060" s="115" t="s">
        <v>1226</v>
      </c>
      <c r="L3060" s="115" t="s">
        <v>73</v>
      </c>
      <c r="U3060"/>
      <c r="V3060" t="s">
        <v>4414</v>
      </c>
    </row>
    <row r="3061" spans="1:35" hidden="1" x14ac:dyDescent="0.25">
      <c r="A3061" s="115">
        <v>326762</v>
      </c>
      <c r="B3061" s="115" t="s">
        <v>3546</v>
      </c>
      <c r="C3061" s="115" t="s">
        <v>837</v>
      </c>
      <c r="D3061" s="115" t="s">
        <v>363</v>
      </c>
      <c r="E3061" s="115" t="s">
        <v>77</v>
      </c>
      <c r="F3061" s="237">
        <v>33442</v>
      </c>
      <c r="G3061" s="115" t="s">
        <v>282</v>
      </c>
      <c r="H3061" s="115" t="s">
        <v>16</v>
      </c>
      <c r="I3061" t="s">
        <v>199</v>
      </c>
      <c r="J3061" s="115" t="s">
        <v>15</v>
      </c>
      <c r="L3061" s="115" t="s">
        <v>30</v>
      </c>
      <c r="U3061"/>
      <c r="V3061">
        <v>0</v>
      </c>
    </row>
    <row r="3062" spans="1:35" ht="18" hidden="1" x14ac:dyDescent="0.25">
      <c r="A3062" s="235">
        <v>326763</v>
      </c>
      <c r="B3062" s="235" t="s">
        <v>7382</v>
      </c>
      <c r="C3062" s="235" t="s">
        <v>767</v>
      </c>
      <c r="D3062" s="235" t="s">
        <v>315</v>
      </c>
      <c r="E3062"/>
      <c r="F3062" s="126"/>
      <c r="G3062" s="236"/>
      <c r="H3062"/>
      <c r="I3062" t="s">
        <v>129</v>
      </c>
      <c r="J3062" s="236"/>
      <c r="K3062"/>
      <c r="L3062"/>
      <c r="M3062"/>
      <c r="N3062"/>
      <c r="O3062"/>
      <c r="P3062"/>
      <c r="Q3062"/>
      <c r="U3062"/>
      <c r="V3062" t="s">
        <v>4335</v>
      </c>
      <c r="W3062" s="236"/>
      <c r="X3062"/>
      <c r="Y3062"/>
      <c r="Z3062"/>
      <c r="AA3062"/>
      <c r="AB3062"/>
      <c r="AC3062"/>
      <c r="AD3062"/>
      <c r="AE3062"/>
      <c r="AF3062"/>
      <c r="AG3062"/>
      <c r="AH3062" s="115" t="s">
        <v>4308</v>
      </c>
    </row>
    <row r="3063" spans="1:35" hidden="1" x14ac:dyDescent="0.25">
      <c r="A3063" s="115">
        <v>326769</v>
      </c>
      <c r="B3063" s="115" t="s">
        <v>3547</v>
      </c>
      <c r="C3063" s="115" t="s">
        <v>212</v>
      </c>
      <c r="D3063" s="115" t="s">
        <v>321</v>
      </c>
      <c r="E3063" s="115" t="s">
        <v>77</v>
      </c>
      <c r="F3063" s="237">
        <v>35592</v>
      </c>
      <c r="G3063" s="115" t="s">
        <v>18</v>
      </c>
      <c r="H3063" s="115" t="s">
        <v>16</v>
      </c>
      <c r="I3063" t="s">
        <v>199</v>
      </c>
      <c r="J3063" s="115" t="s">
        <v>1226</v>
      </c>
      <c r="L3063" s="115" t="s">
        <v>18</v>
      </c>
      <c r="U3063"/>
      <c r="V3063" t="s">
        <v>16623</v>
      </c>
      <c r="AG3063" s="115" t="s">
        <v>4308</v>
      </c>
      <c r="AH3063" s="115" t="s">
        <v>4308</v>
      </c>
    </row>
    <row r="3064" spans="1:35" ht="18" x14ac:dyDescent="0.25">
      <c r="A3064" s="235">
        <v>326771</v>
      </c>
      <c r="B3064" s="235" t="s">
        <v>7383</v>
      </c>
      <c r="C3064" s="235" t="s">
        <v>340</v>
      </c>
      <c r="D3064" s="235" t="s">
        <v>947</v>
      </c>
      <c r="E3064"/>
      <c r="F3064" s="126"/>
      <c r="G3064" s="236"/>
      <c r="H3064"/>
      <c r="I3064" t="s">
        <v>107</v>
      </c>
      <c r="J3064" s="236"/>
      <c r="K3064"/>
      <c r="L3064"/>
      <c r="M3064"/>
      <c r="N3064"/>
      <c r="O3064"/>
      <c r="P3064"/>
      <c r="Q3064"/>
      <c r="U3064"/>
      <c r="V3064" t="s">
        <v>4335</v>
      </c>
      <c r="W3064" s="236"/>
      <c r="X3064"/>
      <c r="Y3064"/>
      <c r="Z3064"/>
      <c r="AA3064"/>
      <c r="AB3064"/>
      <c r="AC3064"/>
      <c r="AD3064"/>
      <c r="AE3064"/>
      <c r="AF3064"/>
      <c r="AG3064"/>
      <c r="AH3064" s="115" t="s">
        <v>4308</v>
      </c>
      <c r="AI3064" s="115" t="e">
        <f>VLOOKUP(A3064,'[2]دراسات قانونية'!$A$3:$E$600,1,0)</f>
        <v>#N/A</v>
      </c>
    </row>
    <row r="3065" spans="1:35" ht="18" hidden="1" x14ac:dyDescent="0.25">
      <c r="A3065" s="235">
        <v>326772</v>
      </c>
      <c r="B3065" s="235" t="s">
        <v>7384</v>
      </c>
      <c r="C3065" s="235" t="s">
        <v>209</v>
      </c>
      <c r="D3065" s="235" t="s">
        <v>1242</v>
      </c>
      <c r="E3065"/>
      <c r="F3065" s="126"/>
      <c r="G3065" s="236"/>
      <c r="H3065"/>
      <c r="I3065" t="s">
        <v>199</v>
      </c>
      <c r="J3065" s="236"/>
      <c r="K3065"/>
      <c r="L3065"/>
      <c r="M3065"/>
      <c r="N3065"/>
      <c r="O3065"/>
      <c r="P3065"/>
      <c r="Q3065"/>
      <c r="U3065"/>
      <c r="V3065">
        <v>0</v>
      </c>
      <c r="W3065" s="236"/>
      <c r="X3065"/>
      <c r="Y3065"/>
      <c r="Z3065"/>
      <c r="AA3065"/>
      <c r="AB3065"/>
      <c r="AC3065"/>
      <c r="AD3065"/>
      <c r="AE3065"/>
      <c r="AF3065"/>
      <c r="AG3065"/>
      <c r="AH3065" s="115" t="s">
        <v>4308</v>
      </c>
    </row>
    <row r="3066" spans="1:35" ht="18" hidden="1" x14ac:dyDescent="0.25">
      <c r="A3066" s="235">
        <v>326778</v>
      </c>
      <c r="B3066" s="235" t="s">
        <v>7385</v>
      </c>
      <c r="C3066" s="235" t="s">
        <v>340</v>
      </c>
      <c r="D3066" s="235" t="s">
        <v>1242</v>
      </c>
      <c r="E3066"/>
      <c r="F3066" s="126"/>
      <c r="G3066" s="236"/>
      <c r="H3066"/>
      <c r="I3066" t="s">
        <v>129</v>
      </c>
      <c r="J3066" s="236"/>
      <c r="K3066"/>
      <c r="L3066"/>
      <c r="M3066"/>
      <c r="N3066"/>
      <c r="O3066"/>
      <c r="P3066"/>
      <c r="Q3066"/>
      <c r="U3066"/>
      <c r="V3066" t="s">
        <v>4334</v>
      </c>
      <c r="W3066" s="236"/>
      <c r="X3066"/>
      <c r="Y3066"/>
      <c r="Z3066"/>
      <c r="AA3066"/>
      <c r="AB3066"/>
      <c r="AC3066"/>
      <c r="AD3066"/>
      <c r="AE3066"/>
      <c r="AF3066"/>
      <c r="AG3066"/>
      <c r="AH3066" s="115" t="s">
        <v>4308</v>
      </c>
    </row>
    <row r="3067" spans="1:35" ht="18" x14ac:dyDescent="0.25">
      <c r="A3067" s="235">
        <v>326782</v>
      </c>
      <c r="B3067" s="235" t="s">
        <v>7386</v>
      </c>
      <c r="C3067" s="235" t="s">
        <v>227</v>
      </c>
      <c r="D3067" s="235" t="s">
        <v>300</v>
      </c>
      <c r="E3067"/>
      <c r="F3067" s="126"/>
      <c r="G3067" s="236"/>
      <c r="H3067"/>
      <c r="I3067" t="s">
        <v>107</v>
      </c>
      <c r="J3067" s="236"/>
      <c r="K3067"/>
      <c r="L3067"/>
      <c r="M3067"/>
      <c r="N3067"/>
      <c r="O3067"/>
      <c r="P3067"/>
      <c r="Q3067"/>
      <c r="U3067"/>
      <c r="V3067" t="s">
        <v>4337</v>
      </c>
      <c r="W3067" s="236"/>
      <c r="X3067"/>
      <c r="Y3067"/>
      <c r="Z3067"/>
      <c r="AA3067"/>
      <c r="AB3067"/>
      <c r="AC3067"/>
      <c r="AD3067"/>
      <c r="AE3067"/>
      <c r="AF3067"/>
      <c r="AG3067"/>
      <c r="AH3067" s="115" t="s">
        <v>4308</v>
      </c>
      <c r="AI3067" s="115" t="e">
        <f>VLOOKUP(A3067,'[2]دراسات قانونية'!$A$3:$E$600,1,0)</f>
        <v>#N/A</v>
      </c>
    </row>
    <row r="3068" spans="1:35" ht="18" hidden="1" x14ac:dyDescent="0.25">
      <c r="A3068" s="235">
        <v>326784</v>
      </c>
      <c r="B3068" s="235" t="s">
        <v>7387</v>
      </c>
      <c r="C3068" s="235" t="s">
        <v>1134</v>
      </c>
      <c r="D3068" s="235" t="s">
        <v>381</v>
      </c>
      <c r="E3068"/>
      <c r="F3068" s="126"/>
      <c r="G3068" s="236"/>
      <c r="H3068"/>
      <c r="I3068" t="s">
        <v>129</v>
      </c>
      <c r="J3068" s="236"/>
      <c r="K3068"/>
      <c r="L3068"/>
      <c r="M3068"/>
      <c r="N3068"/>
      <c r="O3068"/>
      <c r="P3068"/>
      <c r="Q3068"/>
      <c r="U3068"/>
      <c r="V3068" t="s">
        <v>4335</v>
      </c>
      <c r="W3068" s="236"/>
      <c r="X3068"/>
      <c r="Y3068"/>
      <c r="Z3068"/>
      <c r="AA3068"/>
      <c r="AB3068"/>
      <c r="AC3068"/>
      <c r="AD3068"/>
      <c r="AE3068"/>
      <c r="AF3068"/>
      <c r="AG3068"/>
      <c r="AH3068" s="115" t="s">
        <v>4308</v>
      </c>
    </row>
    <row r="3069" spans="1:35" hidden="1" x14ac:dyDescent="0.25">
      <c r="A3069">
        <v>326786</v>
      </c>
      <c r="B3069" t="s">
        <v>7388</v>
      </c>
      <c r="C3069" t="s">
        <v>227</v>
      </c>
      <c r="D3069" t="s">
        <v>409</v>
      </c>
      <c r="E3069"/>
      <c r="F3069" s="126"/>
      <c r="G3069"/>
      <c r="H3069"/>
      <c r="I3069" t="s">
        <v>129</v>
      </c>
      <c r="J3069"/>
      <c r="K3069"/>
      <c r="L3069"/>
      <c r="M3069"/>
      <c r="N3069"/>
      <c r="O3069"/>
      <c r="P3069"/>
      <c r="Q3069"/>
      <c r="U3069"/>
      <c r="V3069" t="s">
        <v>4334</v>
      </c>
      <c r="W3069"/>
      <c r="X3069"/>
      <c r="Y3069"/>
      <c r="Z3069"/>
      <c r="AA3069"/>
      <c r="AB3069"/>
      <c r="AC3069"/>
      <c r="AD3069"/>
      <c r="AE3069"/>
      <c r="AF3069"/>
      <c r="AG3069"/>
    </row>
    <row r="3070" spans="1:35" hidden="1" x14ac:dyDescent="0.25">
      <c r="A3070">
        <v>326792</v>
      </c>
      <c r="B3070" t="s">
        <v>7389</v>
      </c>
      <c r="C3070" t="s">
        <v>7390</v>
      </c>
      <c r="D3070" t="s">
        <v>293</v>
      </c>
      <c r="E3070" t="s">
        <v>77</v>
      </c>
      <c r="F3070" s="126">
        <v>32537</v>
      </c>
      <c r="G3070" t="s">
        <v>7391</v>
      </c>
      <c r="H3070" t="s">
        <v>16</v>
      </c>
      <c r="I3070" t="s">
        <v>129</v>
      </c>
      <c r="J3070" t="s">
        <v>1226</v>
      </c>
      <c r="K3070"/>
      <c r="L3070" t="s">
        <v>67</v>
      </c>
      <c r="M3070"/>
      <c r="N3070"/>
      <c r="O3070"/>
      <c r="P3070"/>
      <c r="Q3070"/>
      <c r="U3070"/>
      <c r="V3070" t="s">
        <v>4337</v>
      </c>
      <c r="W3070"/>
      <c r="X3070"/>
      <c r="Y3070"/>
      <c r="Z3070"/>
      <c r="AA3070"/>
      <c r="AB3070"/>
      <c r="AC3070"/>
      <c r="AD3070"/>
      <c r="AE3070"/>
      <c r="AF3070"/>
      <c r="AG3070"/>
      <c r="AH3070" s="115" t="s">
        <v>4308</v>
      </c>
    </row>
    <row r="3071" spans="1:35" ht="18" hidden="1" x14ac:dyDescent="0.25">
      <c r="A3071" s="235">
        <v>326798</v>
      </c>
      <c r="B3071" s="235" t="s">
        <v>7392</v>
      </c>
      <c r="C3071" s="235" t="s">
        <v>227</v>
      </c>
      <c r="D3071" s="235" t="s">
        <v>796</v>
      </c>
      <c r="E3071"/>
      <c r="F3071" s="126"/>
      <c r="G3071" s="236"/>
      <c r="H3071"/>
      <c r="I3071" t="s">
        <v>129</v>
      </c>
      <c r="J3071" s="236"/>
      <c r="K3071"/>
      <c r="L3071"/>
      <c r="M3071"/>
      <c r="N3071"/>
      <c r="O3071"/>
      <c r="P3071"/>
      <c r="Q3071"/>
      <c r="U3071"/>
      <c r="V3071" t="s">
        <v>16623</v>
      </c>
      <c r="W3071" s="236"/>
      <c r="X3071"/>
      <c r="Y3071"/>
      <c r="Z3071"/>
      <c r="AA3071"/>
      <c r="AB3071"/>
      <c r="AC3071"/>
      <c r="AD3071"/>
      <c r="AE3071"/>
      <c r="AF3071"/>
      <c r="AG3071"/>
      <c r="AH3071" s="115" t="s">
        <v>4308</v>
      </c>
    </row>
    <row r="3072" spans="1:35" hidden="1" x14ac:dyDescent="0.25">
      <c r="A3072" s="115">
        <v>326802</v>
      </c>
      <c r="B3072" s="115" t="s">
        <v>4349</v>
      </c>
      <c r="C3072" s="115" t="s">
        <v>241</v>
      </c>
      <c r="D3072" s="115" t="s">
        <v>585</v>
      </c>
      <c r="F3072" s="237"/>
      <c r="I3072" t="s">
        <v>199</v>
      </c>
      <c r="U3072"/>
      <c r="V3072" t="s">
        <v>4335</v>
      </c>
    </row>
    <row r="3073" spans="1:35" ht="18" hidden="1" x14ac:dyDescent="0.25">
      <c r="A3073" s="235">
        <v>326803</v>
      </c>
      <c r="B3073" s="235" t="s">
        <v>7393</v>
      </c>
      <c r="C3073" s="235" t="s">
        <v>621</v>
      </c>
      <c r="D3073" s="235" t="s">
        <v>1242</v>
      </c>
      <c r="E3073"/>
      <c r="F3073" s="126"/>
      <c r="G3073" s="236"/>
      <c r="H3073"/>
      <c r="I3073" t="s">
        <v>199</v>
      </c>
      <c r="J3073" s="236"/>
      <c r="K3073"/>
      <c r="L3073"/>
      <c r="M3073"/>
      <c r="N3073"/>
      <c r="O3073"/>
      <c r="P3073"/>
      <c r="Q3073"/>
      <c r="U3073"/>
      <c r="V3073">
        <v>0</v>
      </c>
      <c r="W3073" s="236"/>
      <c r="X3073"/>
      <c r="Y3073"/>
      <c r="Z3073"/>
      <c r="AA3073"/>
      <c r="AB3073"/>
      <c r="AC3073"/>
      <c r="AD3073"/>
      <c r="AE3073"/>
      <c r="AF3073"/>
      <c r="AG3073"/>
      <c r="AH3073" s="115" t="s">
        <v>4308</v>
      </c>
    </row>
    <row r="3074" spans="1:35" ht="18" hidden="1" x14ac:dyDescent="0.25">
      <c r="A3074" s="235">
        <v>326810</v>
      </c>
      <c r="B3074" s="235" t="s">
        <v>7394</v>
      </c>
      <c r="C3074" s="235" t="s">
        <v>512</v>
      </c>
      <c r="D3074" s="235" t="s">
        <v>496</v>
      </c>
      <c r="E3074"/>
      <c r="F3074" s="126"/>
      <c r="G3074" s="236"/>
      <c r="H3074"/>
      <c r="I3074" t="s">
        <v>129</v>
      </c>
      <c r="J3074" s="236"/>
      <c r="K3074"/>
      <c r="L3074"/>
      <c r="M3074"/>
      <c r="N3074"/>
      <c r="O3074"/>
      <c r="P3074"/>
      <c r="Q3074"/>
      <c r="U3074"/>
      <c r="V3074" t="s">
        <v>4334</v>
      </c>
      <c r="W3074" s="236"/>
      <c r="X3074"/>
      <c r="Y3074"/>
      <c r="Z3074"/>
      <c r="AA3074"/>
      <c r="AB3074"/>
      <c r="AC3074"/>
      <c r="AD3074"/>
      <c r="AE3074"/>
      <c r="AF3074"/>
      <c r="AG3074"/>
      <c r="AH3074" s="115" t="s">
        <v>4308</v>
      </c>
    </row>
    <row r="3075" spans="1:35" hidden="1" x14ac:dyDescent="0.25">
      <c r="A3075" s="115">
        <v>326812</v>
      </c>
      <c r="B3075" s="115" t="s">
        <v>2313</v>
      </c>
      <c r="C3075" s="115" t="s">
        <v>1436</v>
      </c>
      <c r="D3075" s="115" t="s">
        <v>232</v>
      </c>
      <c r="E3075" s="115" t="s">
        <v>76</v>
      </c>
      <c r="F3075" s="237">
        <v>32393</v>
      </c>
      <c r="G3075" s="115" t="s">
        <v>660</v>
      </c>
      <c r="H3075" s="115" t="s">
        <v>16</v>
      </c>
      <c r="I3075" t="s">
        <v>199</v>
      </c>
      <c r="J3075" s="115" t="s">
        <v>1226</v>
      </c>
      <c r="L3075" s="115" t="s">
        <v>70</v>
      </c>
      <c r="U3075"/>
      <c r="V3075">
        <v>0</v>
      </c>
    </row>
    <row r="3076" spans="1:35" hidden="1" x14ac:dyDescent="0.25">
      <c r="A3076" s="115">
        <v>326820</v>
      </c>
      <c r="B3076" s="115" t="s">
        <v>1764</v>
      </c>
      <c r="C3076" s="115" t="s">
        <v>227</v>
      </c>
      <c r="D3076" s="115" t="s">
        <v>1765</v>
      </c>
      <c r="E3076" s="115" t="s">
        <v>76</v>
      </c>
      <c r="F3076" s="237"/>
      <c r="H3076" s="115" t="s">
        <v>16</v>
      </c>
      <c r="I3076" t="s">
        <v>199</v>
      </c>
      <c r="U3076"/>
      <c r="V3076" t="s">
        <v>4414</v>
      </c>
      <c r="AA3076" s="115" t="s">
        <v>4308</v>
      </c>
      <c r="AB3076" s="115" t="s">
        <v>4308</v>
      </c>
      <c r="AC3076" s="115" t="s">
        <v>4308</v>
      </c>
      <c r="AD3076" s="115" t="s">
        <v>4308</v>
      </c>
      <c r="AE3076" s="115" t="s">
        <v>4308</v>
      </c>
      <c r="AF3076" s="115" t="s">
        <v>4308</v>
      </c>
      <c r="AG3076" s="115" t="s">
        <v>4308</v>
      </c>
      <c r="AH3076" s="115" t="s">
        <v>4308</v>
      </c>
    </row>
    <row r="3077" spans="1:35" hidden="1" x14ac:dyDescent="0.25">
      <c r="A3077">
        <v>326824</v>
      </c>
      <c r="B3077" t="s">
        <v>7395</v>
      </c>
      <c r="C3077" t="s">
        <v>635</v>
      </c>
      <c r="D3077" t="s">
        <v>672</v>
      </c>
      <c r="E3077" t="s">
        <v>76</v>
      </c>
      <c r="F3077" s="126">
        <v>34335</v>
      </c>
      <c r="G3077" t="s">
        <v>37</v>
      </c>
      <c r="H3077" t="s">
        <v>16</v>
      </c>
      <c r="I3077" t="s">
        <v>136</v>
      </c>
      <c r="J3077" t="s">
        <v>1226</v>
      </c>
      <c r="K3077"/>
      <c r="L3077" t="s">
        <v>37</v>
      </c>
      <c r="M3077"/>
      <c r="N3077"/>
      <c r="O3077"/>
      <c r="P3077"/>
      <c r="Q3077"/>
      <c r="U3077"/>
      <c r="V3077">
        <v>0</v>
      </c>
      <c r="W3077"/>
      <c r="X3077"/>
      <c r="Y3077"/>
      <c r="Z3077"/>
      <c r="AA3077"/>
      <c r="AB3077"/>
      <c r="AC3077"/>
      <c r="AD3077"/>
      <c r="AE3077"/>
      <c r="AF3077"/>
      <c r="AG3077"/>
      <c r="AH3077" s="115" t="s">
        <v>4308</v>
      </c>
    </row>
    <row r="3078" spans="1:35" hidden="1" x14ac:dyDescent="0.25">
      <c r="A3078">
        <v>326830</v>
      </c>
      <c r="B3078" t="s">
        <v>7396</v>
      </c>
      <c r="C3078" t="s">
        <v>680</v>
      </c>
      <c r="D3078" t="s">
        <v>437</v>
      </c>
      <c r="E3078" t="s">
        <v>77</v>
      </c>
      <c r="F3078" s="126"/>
      <c r="G3078"/>
      <c r="H3078" t="s">
        <v>16</v>
      </c>
      <c r="I3078" t="s">
        <v>136</v>
      </c>
      <c r="J3078"/>
      <c r="K3078"/>
      <c r="L3078"/>
      <c r="M3078"/>
      <c r="N3078"/>
      <c r="O3078"/>
      <c r="P3078"/>
      <c r="Q3078"/>
      <c r="U3078"/>
      <c r="V3078" t="s">
        <v>4329</v>
      </c>
      <c r="W3078"/>
      <c r="X3078"/>
      <c r="Y3078"/>
      <c r="Z3078"/>
      <c r="AA3078"/>
      <c r="AB3078"/>
      <c r="AC3078"/>
      <c r="AD3078" t="s">
        <v>4308</v>
      </c>
      <c r="AE3078" t="s">
        <v>4308</v>
      </c>
      <c r="AF3078" t="s">
        <v>4308</v>
      </c>
      <c r="AG3078" t="s">
        <v>4308</v>
      </c>
      <c r="AH3078" s="115" t="s">
        <v>4308</v>
      </c>
    </row>
    <row r="3079" spans="1:35" hidden="1" x14ac:dyDescent="0.25">
      <c r="A3079" s="115">
        <v>326831</v>
      </c>
      <c r="B3079" s="115" t="s">
        <v>3548</v>
      </c>
      <c r="C3079" s="115" t="s">
        <v>1890</v>
      </c>
      <c r="D3079" s="115" t="s">
        <v>420</v>
      </c>
      <c r="E3079" s="115" t="s">
        <v>77</v>
      </c>
      <c r="F3079" s="237">
        <v>34709</v>
      </c>
      <c r="G3079" s="115" t="s">
        <v>18</v>
      </c>
      <c r="H3079" s="115" t="s">
        <v>16</v>
      </c>
      <c r="I3079" t="s">
        <v>199</v>
      </c>
      <c r="J3079" s="115" t="s">
        <v>1226</v>
      </c>
      <c r="L3079" s="115" t="s">
        <v>30</v>
      </c>
      <c r="U3079"/>
      <c r="V3079" t="s">
        <v>16623</v>
      </c>
    </row>
    <row r="3080" spans="1:35" ht="18" x14ac:dyDescent="0.25">
      <c r="A3080" s="235">
        <v>326832</v>
      </c>
      <c r="B3080" s="235" t="s">
        <v>7397</v>
      </c>
      <c r="C3080" s="235" t="s">
        <v>621</v>
      </c>
      <c r="D3080" s="235" t="s">
        <v>310</v>
      </c>
      <c r="E3080"/>
      <c r="F3080" s="126"/>
      <c r="G3080" s="236"/>
      <c r="H3080"/>
      <c r="I3080" t="s">
        <v>107</v>
      </c>
      <c r="J3080" s="236"/>
      <c r="K3080"/>
      <c r="L3080"/>
      <c r="M3080"/>
      <c r="N3080"/>
      <c r="O3080"/>
      <c r="P3080"/>
      <c r="Q3080"/>
      <c r="U3080"/>
      <c r="V3080" t="s">
        <v>4334</v>
      </c>
      <c r="W3080" s="236"/>
      <c r="X3080"/>
      <c r="Y3080"/>
      <c r="Z3080"/>
      <c r="AA3080"/>
      <c r="AB3080"/>
      <c r="AC3080"/>
      <c r="AD3080"/>
      <c r="AE3080"/>
      <c r="AF3080"/>
      <c r="AG3080"/>
      <c r="AH3080" s="115" t="s">
        <v>4308</v>
      </c>
      <c r="AI3080" s="115" t="e">
        <f>VLOOKUP(A3080,'[2]دراسات قانونية'!$A$3:$E$600,1,0)</f>
        <v>#N/A</v>
      </c>
    </row>
    <row r="3081" spans="1:35" hidden="1" x14ac:dyDescent="0.25">
      <c r="A3081">
        <v>326834</v>
      </c>
      <c r="B3081" t="s">
        <v>7398</v>
      </c>
      <c r="C3081" t="s">
        <v>244</v>
      </c>
      <c r="D3081" t="s">
        <v>862</v>
      </c>
      <c r="E3081" t="s">
        <v>76</v>
      </c>
      <c r="F3081" s="126"/>
      <c r="G3081"/>
      <c r="H3081" t="s">
        <v>16</v>
      </c>
      <c r="I3081" t="s">
        <v>136</v>
      </c>
      <c r="J3081"/>
      <c r="K3081"/>
      <c r="L3081"/>
      <c r="M3081"/>
      <c r="N3081"/>
      <c r="O3081"/>
      <c r="P3081"/>
      <c r="Q3081"/>
      <c r="U3081"/>
      <c r="V3081" t="s">
        <v>4414</v>
      </c>
      <c r="W3081"/>
      <c r="X3081"/>
      <c r="Y3081"/>
      <c r="Z3081"/>
      <c r="AA3081" t="s">
        <v>4308</v>
      </c>
      <c r="AB3081" t="s">
        <v>4308</v>
      </c>
      <c r="AC3081" t="s">
        <v>4308</v>
      </c>
      <c r="AD3081" t="s">
        <v>4308</v>
      </c>
      <c r="AE3081" t="s">
        <v>4308</v>
      </c>
      <c r="AF3081" t="s">
        <v>4308</v>
      </c>
      <c r="AG3081" t="s">
        <v>4308</v>
      </c>
      <c r="AH3081" s="115" t="s">
        <v>4308</v>
      </c>
    </row>
    <row r="3082" spans="1:35" ht="18" hidden="1" x14ac:dyDescent="0.25">
      <c r="A3082" s="235">
        <v>326836</v>
      </c>
      <c r="B3082" s="235" t="s">
        <v>7399</v>
      </c>
      <c r="C3082" s="235" t="s">
        <v>227</v>
      </c>
      <c r="D3082" s="235" t="s">
        <v>1242</v>
      </c>
      <c r="E3082"/>
      <c r="F3082" s="126"/>
      <c r="G3082" s="236"/>
      <c r="H3082"/>
      <c r="I3082" t="s">
        <v>199</v>
      </c>
      <c r="J3082" s="236"/>
      <c r="K3082"/>
      <c r="L3082"/>
      <c r="M3082"/>
      <c r="N3082"/>
      <c r="O3082"/>
      <c r="P3082"/>
      <c r="Q3082"/>
      <c r="U3082"/>
      <c r="V3082" t="s">
        <v>4337</v>
      </c>
      <c r="W3082" s="236"/>
      <c r="X3082"/>
      <c r="Y3082"/>
      <c r="Z3082"/>
      <c r="AA3082"/>
      <c r="AB3082"/>
      <c r="AC3082"/>
      <c r="AD3082"/>
      <c r="AE3082"/>
      <c r="AF3082"/>
      <c r="AG3082"/>
      <c r="AH3082" s="115" t="s">
        <v>4308</v>
      </c>
    </row>
    <row r="3083" spans="1:35" ht="18" hidden="1" x14ac:dyDescent="0.25">
      <c r="A3083" s="235">
        <v>326837</v>
      </c>
      <c r="B3083" s="235" t="s">
        <v>7400</v>
      </c>
      <c r="C3083" s="235" t="s">
        <v>489</v>
      </c>
      <c r="D3083" s="235" t="s">
        <v>276</v>
      </c>
      <c r="E3083"/>
      <c r="F3083" s="126"/>
      <c r="G3083" s="236"/>
      <c r="H3083"/>
      <c r="I3083" t="s">
        <v>129</v>
      </c>
      <c r="J3083" s="236"/>
      <c r="K3083"/>
      <c r="L3083"/>
      <c r="M3083"/>
      <c r="N3083"/>
      <c r="O3083"/>
      <c r="P3083"/>
      <c r="Q3083"/>
      <c r="U3083"/>
      <c r="V3083" t="s">
        <v>4335</v>
      </c>
      <c r="W3083" s="236"/>
      <c r="X3083"/>
      <c r="Y3083"/>
      <c r="Z3083"/>
      <c r="AA3083"/>
      <c r="AB3083"/>
      <c r="AC3083"/>
      <c r="AD3083"/>
      <c r="AE3083"/>
      <c r="AF3083"/>
      <c r="AG3083"/>
      <c r="AH3083" s="115" t="s">
        <v>4308</v>
      </c>
    </row>
    <row r="3084" spans="1:35" hidden="1" x14ac:dyDescent="0.25">
      <c r="A3084">
        <v>326838</v>
      </c>
      <c r="B3084" t="s">
        <v>7401</v>
      </c>
      <c r="C3084" t="s">
        <v>767</v>
      </c>
      <c r="D3084" t="s">
        <v>1326</v>
      </c>
      <c r="E3084" t="s">
        <v>76</v>
      </c>
      <c r="F3084" s="126">
        <v>35078</v>
      </c>
      <c r="G3084" t="s">
        <v>955</v>
      </c>
      <c r="H3084" t="s">
        <v>16</v>
      </c>
      <c r="I3084" t="s">
        <v>136</v>
      </c>
      <c r="J3084"/>
      <c r="K3084"/>
      <c r="L3084"/>
      <c r="M3084"/>
      <c r="N3084"/>
      <c r="O3084"/>
      <c r="P3084"/>
      <c r="Q3084"/>
      <c r="U3084"/>
      <c r="V3084" t="s">
        <v>4336</v>
      </c>
      <c r="W3084"/>
      <c r="X3084"/>
      <c r="Y3084"/>
      <c r="Z3084"/>
      <c r="AA3084"/>
      <c r="AB3084"/>
      <c r="AC3084"/>
      <c r="AD3084"/>
      <c r="AE3084"/>
      <c r="AF3084"/>
      <c r="AG3084"/>
      <c r="AH3084" s="115" t="s">
        <v>4308</v>
      </c>
    </row>
    <row r="3085" spans="1:35" hidden="1" x14ac:dyDescent="0.25">
      <c r="A3085" s="115">
        <v>326841</v>
      </c>
      <c r="B3085" s="115" t="s">
        <v>3549</v>
      </c>
      <c r="C3085" s="115" t="s">
        <v>778</v>
      </c>
      <c r="D3085" s="115" t="s">
        <v>275</v>
      </c>
      <c r="E3085" s="115" t="s">
        <v>76</v>
      </c>
      <c r="F3085" s="237">
        <v>35244</v>
      </c>
      <c r="G3085" s="115" t="s">
        <v>18</v>
      </c>
      <c r="H3085" s="115" t="s">
        <v>16</v>
      </c>
      <c r="I3085" t="s">
        <v>199</v>
      </c>
      <c r="J3085" s="115" t="s">
        <v>1226</v>
      </c>
      <c r="L3085" s="115" t="s">
        <v>18</v>
      </c>
      <c r="U3085"/>
      <c r="V3085">
        <v>0</v>
      </c>
    </row>
    <row r="3086" spans="1:35" ht="18" hidden="1" x14ac:dyDescent="0.25">
      <c r="A3086" s="235">
        <v>326846</v>
      </c>
      <c r="B3086" s="235" t="s">
        <v>7402</v>
      </c>
      <c r="C3086" s="235" t="s">
        <v>802</v>
      </c>
      <c r="D3086" s="235" t="s">
        <v>378</v>
      </c>
      <c r="E3086"/>
      <c r="F3086" s="126"/>
      <c r="G3086" s="236"/>
      <c r="H3086"/>
      <c r="I3086" t="s">
        <v>199</v>
      </c>
      <c r="J3086" s="236"/>
      <c r="K3086"/>
      <c r="L3086"/>
      <c r="M3086"/>
      <c r="N3086"/>
      <c r="O3086"/>
      <c r="P3086"/>
      <c r="Q3086"/>
      <c r="U3086"/>
      <c r="V3086" t="s">
        <v>16623</v>
      </c>
      <c r="W3086" s="236"/>
      <c r="X3086"/>
      <c r="Y3086"/>
      <c r="Z3086"/>
      <c r="AA3086"/>
      <c r="AB3086"/>
      <c r="AC3086"/>
      <c r="AD3086"/>
      <c r="AE3086"/>
      <c r="AF3086"/>
      <c r="AG3086"/>
      <c r="AH3086" s="115" t="s">
        <v>4308</v>
      </c>
    </row>
    <row r="3087" spans="1:35" hidden="1" x14ac:dyDescent="0.25">
      <c r="A3087">
        <v>326849</v>
      </c>
      <c r="B3087" t="s">
        <v>7403</v>
      </c>
      <c r="C3087" t="s">
        <v>821</v>
      </c>
      <c r="D3087" t="s">
        <v>480</v>
      </c>
      <c r="E3087" t="s">
        <v>76</v>
      </c>
      <c r="F3087" s="126">
        <v>28246</v>
      </c>
      <c r="G3087" t="s">
        <v>462</v>
      </c>
      <c r="H3087" t="s">
        <v>16</v>
      </c>
      <c r="I3087" t="s">
        <v>129</v>
      </c>
      <c r="J3087"/>
      <c r="K3087"/>
      <c r="L3087"/>
      <c r="M3087"/>
      <c r="N3087"/>
      <c r="O3087"/>
      <c r="P3087"/>
      <c r="Q3087"/>
      <c r="U3087"/>
      <c r="V3087" t="s">
        <v>4424</v>
      </c>
      <c r="W3087"/>
      <c r="X3087"/>
      <c r="Y3087"/>
      <c r="Z3087"/>
      <c r="AA3087"/>
      <c r="AB3087" t="s">
        <v>4308</v>
      </c>
      <c r="AC3087" t="s">
        <v>4308</v>
      </c>
      <c r="AD3087" t="s">
        <v>4308</v>
      </c>
      <c r="AE3087" t="s">
        <v>4308</v>
      </c>
      <c r="AF3087" t="s">
        <v>4308</v>
      </c>
      <c r="AG3087" t="s">
        <v>4308</v>
      </c>
      <c r="AH3087" s="115" t="s">
        <v>4308</v>
      </c>
    </row>
    <row r="3088" spans="1:35" hidden="1" x14ac:dyDescent="0.25">
      <c r="A3088" s="115">
        <v>326850</v>
      </c>
      <c r="B3088" s="115" t="s">
        <v>2556</v>
      </c>
      <c r="C3088" s="115" t="s">
        <v>621</v>
      </c>
      <c r="D3088" s="115" t="s">
        <v>230</v>
      </c>
      <c r="E3088" s="115" t="s">
        <v>76</v>
      </c>
      <c r="F3088" s="237">
        <v>35311</v>
      </c>
      <c r="G3088" s="115" t="s">
        <v>18</v>
      </c>
      <c r="H3088" s="115" t="s">
        <v>16</v>
      </c>
      <c r="I3088" t="s">
        <v>199</v>
      </c>
      <c r="J3088" s="115" t="s">
        <v>1226</v>
      </c>
      <c r="L3088" s="115" t="s">
        <v>18</v>
      </c>
      <c r="U3088"/>
      <c r="V3088">
        <v>0</v>
      </c>
    </row>
    <row r="3089" spans="1:35" ht="18" hidden="1" x14ac:dyDescent="0.25">
      <c r="A3089" s="235">
        <v>326851</v>
      </c>
      <c r="B3089" s="235" t="s">
        <v>7404</v>
      </c>
      <c r="C3089" s="235" t="s">
        <v>721</v>
      </c>
      <c r="D3089" s="235" t="s">
        <v>1242</v>
      </c>
      <c r="E3089"/>
      <c r="F3089" s="126"/>
      <c r="G3089" s="236"/>
      <c r="H3089"/>
      <c r="I3089" t="s">
        <v>199</v>
      </c>
      <c r="J3089" s="236"/>
      <c r="K3089"/>
      <c r="L3089"/>
      <c r="M3089"/>
      <c r="N3089"/>
      <c r="O3089"/>
      <c r="P3089"/>
      <c r="Q3089"/>
      <c r="U3089"/>
      <c r="V3089">
        <v>0</v>
      </c>
      <c r="W3089" s="236"/>
      <c r="X3089"/>
      <c r="Y3089"/>
      <c r="Z3089"/>
      <c r="AA3089"/>
      <c r="AB3089"/>
      <c r="AC3089"/>
      <c r="AD3089"/>
      <c r="AE3089"/>
      <c r="AF3089"/>
      <c r="AG3089"/>
      <c r="AH3089" s="115" t="s">
        <v>4308</v>
      </c>
    </row>
    <row r="3090" spans="1:35" ht="18" hidden="1" x14ac:dyDescent="0.25">
      <c r="A3090" s="235">
        <v>326852</v>
      </c>
      <c r="B3090" s="235" t="s">
        <v>1393</v>
      </c>
      <c r="C3090" s="235" t="s">
        <v>212</v>
      </c>
      <c r="D3090" s="235" t="s">
        <v>372</v>
      </c>
      <c r="E3090"/>
      <c r="F3090" s="126"/>
      <c r="G3090" s="236"/>
      <c r="H3090"/>
      <c r="I3090" t="s">
        <v>129</v>
      </c>
      <c r="J3090" s="236"/>
      <c r="K3090"/>
      <c r="L3090"/>
      <c r="M3090"/>
      <c r="N3090"/>
      <c r="O3090"/>
      <c r="P3090"/>
      <c r="Q3090"/>
      <c r="U3090"/>
      <c r="V3090" t="s">
        <v>4335</v>
      </c>
      <c r="W3090" s="236"/>
      <c r="X3090"/>
      <c r="Y3090"/>
      <c r="Z3090"/>
      <c r="AA3090"/>
      <c r="AB3090"/>
      <c r="AC3090"/>
      <c r="AD3090"/>
      <c r="AE3090"/>
      <c r="AF3090"/>
      <c r="AG3090"/>
      <c r="AH3090" s="115" t="s">
        <v>4308</v>
      </c>
    </row>
    <row r="3091" spans="1:35" ht="18" hidden="1" x14ac:dyDescent="0.25">
      <c r="A3091" s="235">
        <v>326853</v>
      </c>
      <c r="B3091" s="235" t="s">
        <v>7405</v>
      </c>
      <c r="C3091" s="235" t="s">
        <v>664</v>
      </c>
      <c r="D3091" s="235" t="s">
        <v>217</v>
      </c>
      <c r="E3091"/>
      <c r="F3091" s="126"/>
      <c r="G3091" s="236"/>
      <c r="H3091"/>
      <c r="I3091" t="s">
        <v>199</v>
      </c>
      <c r="J3091" s="236"/>
      <c r="K3091"/>
      <c r="L3091"/>
      <c r="M3091"/>
      <c r="N3091"/>
      <c r="O3091"/>
      <c r="P3091"/>
      <c r="Q3091"/>
      <c r="U3091"/>
      <c r="V3091">
        <v>0</v>
      </c>
      <c r="W3091" s="236"/>
      <c r="X3091"/>
      <c r="Y3091"/>
      <c r="Z3091"/>
      <c r="AA3091"/>
      <c r="AB3091"/>
      <c r="AC3091"/>
      <c r="AD3091"/>
      <c r="AE3091"/>
      <c r="AF3091"/>
      <c r="AG3091"/>
      <c r="AH3091" s="115" t="s">
        <v>4308</v>
      </c>
    </row>
    <row r="3092" spans="1:35" hidden="1" x14ac:dyDescent="0.25">
      <c r="A3092" s="115">
        <v>326854</v>
      </c>
      <c r="B3092" s="115" t="s">
        <v>3550</v>
      </c>
      <c r="C3092" s="115" t="s">
        <v>3551</v>
      </c>
      <c r="D3092" s="115" t="s">
        <v>3552</v>
      </c>
      <c r="E3092" s="115" t="s">
        <v>77</v>
      </c>
      <c r="F3092" s="237">
        <v>32154</v>
      </c>
      <c r="G3092" s="115" t="s">
        <v>18</v>
      </c>
      <c r="H3092" s="115" t="s">
        <v>16</v>
      </c>
      <c r="I3092" t="s">
        <v>199</v>
      </c>
      <c r="J3092" s="115" t="s">
        <v>1226</v>
      </c>
      <c r="L3092" s="115" t="s">
        <v>58</v>
      </c>
      <c r="U3092"/>
      <c r="V3092" t="s">
        <v>16623</v>
      </c>
    </row>
    <row r="3093" spans="1:35" ht="18" hidden="1" x14ac:dyDescent="0.25">
      <c r="A3093" s="235">
        <v>326855</v>
      </c>
      <c r="B3093" s="235" t="s">
        <v>7406</v>
      </c>
      <c r="C3093" s="235" t="s">
        <v>7407</v>
      </c>
      <c r="D3093" s="235" t="s">
        <v>1242</v>
      </c>
      <c r="E3093"/>
      <c r="F3093" s="126"/>
      <c r="G3093" s="236"/>
      <c r="H3093"/>
      <c r="I3093" t="s">
        <v>129</v>
      </c>
      <c r="J3093" s="236"/>
      <c r="K3093"/>
      <c r="L3093"/>
      <c r="M3093"/>
      <c r="N3093"/>
      <c r="O3093"/>
      <c r="P3093"/>
      <c r="Q3093"/>
      <c r="U3093"/>
      <c r="V3093" t="s">
        <v>4337</v>
      </c>
      <c r="W3093" s="236"/>
      <c r="X3093"/>
      <c r="Y3093"/>
      <c r="Z3093"/>
      <c r="AA3093"/>
      <c r="AB3093"/>
      <c r="AC3093"/>
      <c r="AD3093"/>
      <c r="AE3093"/>
      <c r="AF3093"/>
      <c r="AG3093"/>
      <c r="AH3093" s="115" t="s">
        <v>4308</v>
      </c>
    </row>
    <row r="3094" spans="1:35" hidden="1" x14ac:dyDescent="0.25">
      <c r="A3094" s="115">
        <v>326856</v>
      </c>
      <c r="B3094" s="115" t="s">
        <v>2053</v>
      </c>
      <c r="C3094" s="115" t="s">
        <v>451</v>
      </c>
      <c r="D3094" s="115" t="s">
        <v>611</v>
      </c>
      <c r="E3094" s="115" t="s">
        <v>76</v>
      </c>
      <c r="F3094" s="237">
        <v>35145</v>
      </c>
      <c r="G3094" s="115" t="s">
        <v>2865</v>
      </c>
      <c r="H3094" s="115" t="s">
        <v>16</v>
      </c>
      <c r="I3094" t="s">
        <v>199</v>
      </c>
      <c r="U3094"/>
      <c r="V3094" t="s">
        <v>16623</v>
      </c>
      <c r="AC3094" s="115" t="s">
        <v>4308</v>
      </c>
      <c r="AD3094" s="115" t="s">
        <v>4308</v>
      </c>
      <c r="AE3094" s="115" t="s">
        <v>4308</v>
      </c>
      <c r="AF3094" s="115" t="s">
        <v>4308</v>
      </c>
      <c r="AG3094" s="115" t="s">
        <v>4308</v>
      </c>
      <c r="AH3094" s="115" t="s">
        <v>4308</v>
      </c>
    </row>
    <row r="3095" spans="1:35" hidden="1" x14ac:dyDescent="0.25">
      <c r="A3095" s="115">
        <v>326857</v>
      </c>
      <c r="B3095" s="115" t="s">
        <v>3433</v>
      </c>
      <c r="C3095" s="115" t="s">
        <v>212</v>
      </c>
      <c r="D3095" s="115" t="s">
        <v>378</v>
      </c>
      <c r="E3095" s="115" t="s">
        <v>76</v>
      </c>
      <c r="F3095" s="237">
        <v>35796</v>
      </c>
      <c r="G3095" s="115" t="s">
        <v>18</v>
      </c>
      <c r="H3095" s="115" t="s">
        <v>16</v>
      </c>
      <c r="I3095" t="s">
        <v>199</v>
      </c>
      <c r="J3095" s="115" t="s">
        <v>1226</v>
      </c>
      <c r="L3095" s="115" t="s">
        <v>18</v>
      </c>
      <c r="U3095"/>
      <c r="V3095" t="s">
        <v>16602</v>
      </c>
    </row>
    <row r="3096" spans="1:35" ht="18" hidden="1" x14ac:dyDescent="0.25">
      <c r="A3096" s="235">
        <v>326859</v>
      </c>
      <c r="B3096" s="235" t="s">
        <v>7408</v>
      </c>
      <c r="C3096" s="235" t="s">
        <v>369</v>
      </c>
      <c r="D3096" s="235" t="s">
        <v>1242</v>
      </c>
      <c r="E3096"/>
      <c r="F3096" s="126"/>
      <c r="G3096" s="236"/>
      <c r="H3096"/>
      <c r="I3096" t="s">
        <v>199</v>
      </c>
      <c r="J3096" s="236"/>
      <c r="K3096"/>
      <c r="L3096"/>
      <c r="M3096"/>
      <c r="N3096"/>
      <c r="O3096"/>
      <c r="P3096"/>
      <c r="Q3096"/>
      <c r="U3096"/>
      <c r="V3096">
        <v>0</v>
      </c>
      <c r="W3096" s="236"/>
      <c r="X3096"/>
      <c r="Y3096"/>
      <c r="Z3096"/>
      <c r="AA3096"/>
      <c r="AB3096"/>
      <c r="AC3096"/>
      <c r="AD3096"/>
      <c r="AE3096"/>
      <c r="AF3096"/>
      <c r="AG3096"/>
      <c r="AH3096" s="115" t="s">
        <v>4308</v>
      </c>
    </row>
    <row r="3097" spans="1:35" ht="18" hidden="1" x14ac:dyDescent="0.25">
      <c r="A3097" s="235">
        <v>326860</v>
      </c>
      <c r="B3097" s="235" t="s">
        <v>7409</v>
      </c>
      <c r="C3097" s="235" t="s">
        <v>227</v>
      </c>
      <c r="D3097" s="235" t="s">
        <v>1242</v>
      </c>
      <c r="E3097"/>
      <c r="F3097" s="126"/>
      <c r="G3097" s="236"/>
      <c r="H3097"/>
      <c r="I3097" t="s">
        <v>199</v>
      </c>
      <c r="J3097" s="236"/>
      <c r="K3097"/>
      <c r="L3097"/>
      <c r="M3097"/>
      <c r="N3097"/>
      <c r="O3097"/>
      <c r="P3097"/>
      <c r="Q3097"/>
      <c r="U3097"/>
      <c r="V3097">
        <v>0</v>
      </c>
      <c r="W3097" s="236"/>
      <c r="X3097"/>
      <c r="Y3097"/>
      <c r="Z3097"/>
      <c r="AA3097"/>
      <c r="AB3097"/>
      <c r="AC3097"/>
      <c r="AD3097"/>
      <c r="AE3097"/>
      <c r="AF3097"/>
      <c r="AG3097"/>
      <c r="AH3097" s="115" t="s">
        <v>4308</v>
      </c>
    </row>
    <row r="3098" spans="1:35" hidden="1" x14ac:dyDescent="0.25">
      <c r="A3098">
        <v>326862</v>
      </c>
      <c r="B3098" t="s">
        <v>7410</v>
      </c>
      <c r="C3098" t="s">
        <v>1105</v>
      </c>
      <c r="D3098" t="s">
        <v>491</v>
      </c>
      <c r="E3098" t="s">
        <v>77</v>
      </c>
      <c r="F3098" s="126">
        <v>35013</v>
      </c>
      <c r="G3098" t="s">
        <v>225</v>
      </c>
      <c r="H3098" t="s">
        <v>16</v>
      </c>
      <c r="I3098" t="s">
        <v>129</v>
      </c>
      <c r="J3098" t="s">
        <v>1226</v>
      </c>
      <c r="K3098"/>
      <c r="L3098" t="s">
        <v>30</v>
      </c>
      <c r="M3098"/>
      <c r="N3098"/>
      <c r="O3098"/>
      <c r="P3098"/>
      <c r="Q3098"/>
      <c r="U3098"/>
      <c r="V3098" t="s">
        <v>16623</v>
      </c>
      <c r="W3098"/>
      <c r="X3098"/>
      <c r="Y3098"/>
      <c r="Z3098"/>
      <c r="AA3098"/>
      <c r="AB3098"/>
      <c r="AC3098"/>
      <c r="AD3098"/>
      <c r="AE3098"/>
      <c r="AF3098"/>
      <c r="AG3098"/>
    </row>
    <row r="3099" spans="1:35" hidden="1" x14ac:dyDescent="0.25">
      <c r="A3099">
        <v>326863</v>
      </c>
      <c r="B3099" t="s">
        <v>7411</v>
      </c>
      <c r="C3099" t="s">
        <v>212</v>
      </c>
      <c r="D3099" t="s">
        <v>1467</v>
      </c>
      <c r="E3099" t="s">
        <v>77</v>
      </c>
      <c r="F3099" s="126">
        <v>32880</v>
      </c>
      <c r="G3099" t="s">
        <v>18</v>
      </c>
      <c r="H3099" t="s">
        <v>16</v>
      </c>
      <c r="I3099" t="s">
        <v>136</v>
      </c>
      <c r="J3099" t="s">
        <v>1226</v>
      </c>
      <c r="K3099"/>
      <c r="L3099" t="s">
        <v>18</v>
      </c>
      <c r="M3099"/>
      <c r="N3099"/>
      <c r="O3099"/>
      <c r="P3099"/>
      <c r="Q3099"/>
      <c r="U3099"/>
      <c r="V3099" t="s">
        <v>16623</v>
      </c>
      <c r="W3099"/>
      <c r="X3099"/>
      <c r="Y3099"/>
      <c r="Z3099"/>
      <c r="AA3099"/>
      <c r="AB3099"/>
      <c r="AC3099"/>
      <c r="AD3099"/>
      <c r="AE3099"/>
      <c r="AF3099"/>
      <c r="AG3099"/>
    </row>
    <row r="3100" spans="1:35" ht="18" hidden="1" x14ac:dyDescent="0.25">
      <c r="A3100" s="235">
        <v>326864</v>
      </c>
      <c r="B3100" s="235" t="s">
        <v>7412</v>
      </c>
      <c r="C3100" s="235" t="s">
        <v>454</v>
      </c>
      <c r="D3100" s="235" t="s">
        <v>1242</v>
      </c>
      <c r="E3100"/>
      <c r="F3100" s="126"/>
      <c r="G3100" s="236"/>
      <c r="H3100"/>
      <c r="I3100" t="s">
        <v>199</v>
      </c>
      <c r="J3100" s="236"/>
      <c r="K3100"/>
      <c r="L3100"/>
      <c r="M3100"/>
      <c r="N3100"/>
      <c r="O3100"/>
      <c r="P3100"/>
      <c r="Q3100"/>
      <c r="U3100"/>
      <c r="V3100" t="s">
        <v>16623</v>
      </c>
      <c r="W3100" s="236"/>
      <c r="X3100"/>
      <c r="Y3100"/>
      <c r="Z3100"/>
      <c r="AA3100"/>
      <c r="AB3100"/>
      <c r="AC3100"/>
      <c r="AD3100"/>
      <c r="AE3100"/>
      <c r="AF3100"/>
      <c r="AG3100"/>
      <c r="AH3100" s="115" t="s">
        <v>4308</v>
      </c>
    </row>
    <row r="3101" spans="1:35" ht="18" x14ac:dyDescent="0.25">
      <c r="A3101" s="235">
        <v>326869</v>
      </c>
      <c r="B3101" s="235" t="s">
        <v>7413</v>
      </c>
      <c r="C3101" s="235" t="s">
        <v>332</v>
      </c>
      <c r="D3101" s="235" t="s">
        <v>630</v>
      </c>
      <c r="E3101"/>
      <c r="F3101" s="126"/>
      <c r="G3101" s="236"/>
      <c r="H3101"/>
      <c r="I3101" t="s">
        <v>107</v>
      </c>
      <c r="J3101" s="236"/>
      <c r="K3101"/>
      <c r="L3101"/>
      <c r="M3101"/>
      <c r="N3101"/>
      <c r="O3101"/>
      <c r="P3101"/>
      <c r="Q3101"/>
      <c r="U3101"/>
      <c r="V3101"/>
      <c r="W3101" s="236"/>
      <c r="X3101"/>
      <c r="Y3101"/>
      <c r="Z3101"/>
      <c r="AA3101"/>
      <c r="AB3101"/>
      <c r="AC3101"/>
      <c r="AD3101"/>
      <c r="AE3101"/>
      <c r="AF3101"/>
      <c r="AG3101"/>
      <c r="AI3101" s="115">
        <f>VLOOKUP(A3101,'[2]دراسات قانونية'!$A$3:$E$600,1,0)</f>
        <v>326869</v>
      </c>
    </row>
    <row r="3102" spans="1:35" hidden="1" x14ac:dyDescent="0.25">
      <c r="A3102">
        <v>326870</v>
      </c>
      <c r="B3102" t="s">
        <v>7414</v>
      </c>
      <c r="C3102" t="s">
        <v>227</v>
      </c>
      <c r="D3102" t="s">
        <v>444</v>
      </c>
      <c r="E3102" t="s">
        <v>76</v>
      </c>
      <c r="F3102" s="126">
        <v>35855</v>
      </c>
      <c r="G3102" t="s">
        <v>18</v>
      </c>
      <c r="H3102" t="s">
        <v>16</v>
      </c>
      <c r="I3102" t="s">
        <v>136</v>
      </c>
      <c r="J3102" t="s">
        <v>1226</v>
      </c>
      <c r="K3102"/>
      <c r="L3102" t="s">
        <v>30</v>
      </c>
      <c r="M3102"/>
      <c r="N3102"/>
      <c r="O3102"/>
      <c r="P3102"/>
      <c r="Q3102"/>
      <c r="R3102" s="115">
        <v>9294</v>
      </c>
      <c r="S3102" s="115">
        <v>45721</v>
      </c>
      <c r="T3102" s="115">
        <v>80000</v>
      </c>
      <c r="U3102"/>
      <c r="V3102">
        <v>0</v>
      </c>
      <c r="W3102"/>
      <c r="X3102"/>
      <c r="Y3102"/>
      <c r="Z3102"/>
      <c r="AA3102"/>
      <c r="AB3102"/>
      <c r="AC3102"/>
      <c r="AD3102"/>
      <c r="AE3102"/>
      <c r="AF3102"/>
      <c r="AG3102"/>
    </row>
    <row r="3103" spans="1:35" ht="18" hidden="1" x14ac:dyDescent="0.25">
      <c r="A3103" s="235">
        <v>326871</v>
      </c>
      <c r="B3103" s="235" t="s">
        <v>7415</v>
      </c>
      <c r="C3103" s="235" t="s">
        <v>7416</v>
      </c>
      <c r="D3103" s="235" t="s">
        <v>450</v>
      </c>
      <c r="E3103"/>
      <c r="F3103" s="126"/>
      <c r="G3103" s="236"/>
      <c r="H3103"/>
      <c r="I3103" t="s">
        <v>129</v>
      </c>
      <c r="J3103" s="236"/>
      <c r="K3103"/>
      <c r="L3103"/>
      <c r="M3103"/>
      <c r="N3103"/>
      <c r="O3103"/>
      <c r="P3103"/>
      <c r="Q3103"/>
      <c r="U3103"/>
      <c r="V3103" t="s">
        <v>4337</v>
      </c>
      <c r="W3103" s="236"/>
      <c r="X3103"/>
      <c r="Y3103"/>
      <c r="Z3103"/>
      <c r="AA3103"/>
      <c r="AB3103"/>
      <c r="AC3103"/>
      <c r="AD3103"/>
      <c r="AE3103"/>
      <c r="AF3103"/>
      <c r="AG3103"/>
      <c r="AH3103" s="115" t="s">
        <v>4308</v>
      </c>
    </row>
    <row r="3104" spans="1:35" hidden="1" x14ac:dyDescent="0.25">
      <c r="A3104" s="115">
        <v>326872</v>
      </c>
      <c r="B3104" s="115" t="s">
        <v>2779</v>
      </c>
      <c r="C3104" s="115" t="s">
        <v>332</v>
      </c>
      <c r="D3104" s="115" t="s">
        <v>2780</v>
      </c>
      <c r="E3104" s="115" t="s">
        <v>77</v>
      </c>
      <c r="F3104" s="237">
        <v>33241</v>
      </c>
      <c r="G3104" s="115" t="s">
        <v>18</v>
      </c>
      <c r="H3104" s="115" t="s">
        <v>16</v>
      </c>
      <c r="I3104" t="s">
        <v>199</v>
      </c>
      <c r="J3104" s="115" t="s">
        <v>1226</v>
      </c>
      <c r="L3104" s="115" t="s">
        <v>18</v>
      </c>
      <c r="U3104"/>
      <c r="V3104">
        <v>0</v>
      </c>
    </row>
    <row r="3105" spans="1:35" ht="18" hidden="1" x14ac:dyDescent="0.25">
      <c r="A3105" s="235">
        <v>326873</v>
      </c>
      <c r="B3105" s="235" t="s">
        <v>7417</v>
      </c>
      <c r="C3105" s="235" t="s">
        <v>212</v>
      </c>
      <c r="D3105" s="235" t="s">
        <v>6836</v>
      </c>
      <c r="E3105"/>
      <c r="F3105" s="126"/>
      <c r="G3105" s="236"/>
      <c r="H3105"/>
      <c r="I3105" t="s">
        <v>129</v>
      </c>
      <c r="J3105" s="236"/>
      <c r="K3105"/>
      <c r="L3105"/>
      <c r="M3105"/>
      <c r="N3105"/>
      <c r="O3105"/>
      <c r="P3105"/>
      <c r="Q3105"/>
      <c r="U3105"/>
      <c r="V3105" t="s">
        <v>4337</v>
      </c>
      <c r="W3105" s="236"/>
      <c r="X3105"/>
      <c r="Y3105"/>
      <c r="Z3105"/>
      <c r="AA3105"/>
      <c r="AB3105"/>
      <c r="AC3105"/>
      <c r="AD3105"/>
      <c r="AE3105"/>
      <c r="AF3105"/>
      <c r="AG3105"/>
      <c r="AH3105" s="115" t="s">
        <v>4308</v>
      </c>
    </row>
    <row r="3106" spans="1:35" hidden="1" x14ac:dyDescent="0.25">
      <c r="A3106" s="115">
        <v>326875</v>
      </c>
      <c r="B3106" s="115" t="s">
        <v>2351</v>
      </c>
      <c r="C3106" s="115" t="s">
        <v>1059</v>
      </c>
      <c r="D3106" s="115" t="s">
        <v>213</v>
      </c>
      <c r="E3106" s="115" t="s">
        <v>77</v>
      </c>
      <c r="F3106" s="237">
        <v>35502</v>
      </c>
      <c r="G3106" s="115" t="s">
        <v>383</v>
      </c>
      <c r="H3106" s="115" t="s">
        <v>16</v>
      </c>
      <c r="I3106" t="s">
        <v>199</v>
      </c>
      <c r="J3106" s="115" t="s">
        <v>1226</v>
      </c>
      <c r="L3106" s="115" t="s">
        <v>30</v>
      </c>
      <c r="U3106"/>
      <c r="V3106">
        <v>0</v>
      </c>
      <c r="AH3106" s="115" t="s">
        <v>4308</v>
      </c>
    </row>
    <row r="3107" spans="1:35" hidden="1" x14ac:dyDescent="0.25">
      <c r="A3107" s="115">
        <v>326878</v>
      </c>
      <c r="B3107" s="115" t="s">
        <v>1714</v>
      </c>
      <c r="C3107" s="115" t="s">
        <v>868</v>
      </c>
      <c r="D3107" s="115" t="s">
        <v>445</v>
      </c>
      <c r="E3107" s="115" t="s">
        <v>77</v>
      </c>
      <c r="F3107" s="237">
        <v>34572</v>
      </c>
      <c r="G3107" s="115" t="s">
        <v>18</v>
      </c>
      <c r="H3107" s="115" t="s">
        <v>16</v>
      </c>
      <c r="I3107" t="s">
        <v>201</v>
      </c>
      <c r="J3107" s="115" t="s">
        <v>1226</v>
      </c>
      <c r="L3107" s="115" t="s">
        <v>18</v>
      </c>
      <c r="U3107"/>
      <c r="V3107" t="s">
        <v>4334</v>
      </c>
    </row>
    <row r="3108" spans="1:35" ht="18" x14ac:dyDescent="0.25">
      <c r="A3108" s="235">
        <v>326879</v>
      </c>
      <c r="B3108" s="235" t="s">
        <v>7418</v>
      </c>
      <c r="C3108" s="235" t="s">
        <v>4505</v>
      </c>
      <c r="D3108" s="235" t="s">
        <v>1111</v>
      </c>
      <c r="E3108"/>
      <c r="F3108" s="126"/>
      <c r="G3108" s="236"/>
      <c r="H3108"/>
      <c r="I3108" t="s">
        <v>107</v>
      </c>
      <c r="J3108" s="236"/>
      <c r="K3108"/>
      <c r="L3108"/>
      <c r="M3108"/>
      <c r="N3108"/>
      <c r="O3108"/>
      <c r="P3108"/>
      <c r="Q3108"/>
      <c r="U3108"/>
      <c r="V3108" t="s">
        <v>4335</v>
      </c>
      <c r="W3108" s="236"/>
      <c r="X3108"/>
      <c r="Y3108"/>
      <c r="Z3108"/>
      <c r="AA3108"/>
      <c r="AB3108"/>
      <c r="AC3108"/>
      <c r="AD3108"/>
      <c r="AE3108"/>
      <c r="AF3108"/>
      <c r="AG3108"/>
      <c r="AH3108" s="115" t="s">
        <v>4308</v>
      </c>
      <c r="AI3108" s="115" t="e">
        <f>VLOOKUP(A3108,'[2]دراسات قانونية'!$A$3:$E$600,1,0)</f>
        <v>#N/A</v>
      </c>
    </row>
    <row r="3109" spans="1:35" ht="18" hidden="1" x14ac:dyDescent="0.25">
      <c r="A3109" s="235">
        <v>326881</v>
      </c>
      <c r="B3109" s="235" t="s">
        <v>7419</v>
      </c>
      <c r="C3109" s="235" t="s">
        <v>227</v>
      </c>
      <c r="D3109" s="235" t="s">
        <v>521</v>
      </c>
      <c r="E3109"/>
      <c r="F3109" s="126"/>
      <c r="G3109" s="236"/>
      <c r="H3109"/>
      <c r="I3109" t="s">
        <v>129</v>
      </c>
      <c r="J3109" s="236"/>
      <c r="K3109"/>
      <c r="L3109"/>
      <c r="M3109"/>
      <c r="N3109"/>
      <c r="O3109"/>
      <c r="P3109"/>
      <c r="Q3109"/>
      <c r="U3109"/>
      <c r="V3109" t="s">
        <v>4335</v>
      </c>
      <c r="W3109" s="236"/>
      <c r="X3109"/>
      <c r="Y3109"/>
      <c r="Z3109"/>
      <c r="AA3109"/>
      <c r="AB3109"/>
      <c r="AC3109"/>
      <c r="AD3109"/>
      <c r="AE3109"/>
      <c r="AF3109"/>
      <c r="AG3109"/>
      <c r="AH3109" s="115" t="s">
        <v>4308</v>
      </c>
    </row>
    <row r="3110" spans="1:35" hidden="1" x14ac:dyDescent="0.25">
      <c r="A3110">
        <v>326882</v>
      </c>
      <c r="B3110" t="s">
        <v>7420</v>
      </c>
      <c r="C3110" t="s">
        <v>581</v>
      </c>
      <c r="D3110" t="s">
        <v>232</v>
      </c>
      <c r="E3110" t="s">
        <v>76</v>
      </c>
      <c r="F3110" s="126">
        <v>33255</v>
      </c>
      <c r="G3110" t="s">
        <v>18</v>
      </c>
      <c r="H3110" t="s">
        <v>16</v>
      </c>
      <c r="I3110" t="s">
        <v>136</v>
      </c>
      <c r="J3110" t="s">
        <v>1226</v>
      </c>
      <c r="K3110"/>
      <c r="L3110" t="s">
        <v>18</v>
      </c>
      <c r="M3110"/>
      <c r="N3110"/>
      <c r="O3110"/>
      <c r="P3110"/>
      <c r="Q3110"/>
      <c r="U3110"/>
      <c r="V3110" t="s">
        <v>16623</v>
      </c>
      <c r="W3110"/>
      <c r="X3110"/>
      <c r="Y3110"/>
      <c r="Z3110"/>
      <c r="AA3110"/>
      <c r="AB3110"/>
      <c r="AC3110"/>
      <c r="AD3110"/>
      <c r="AE3110"/>
      <c r="AF3110"/>
      <c r="AG3110"/>
      <c r="AH3110" s="115" t="s">
        <v>4308</v>
      </c>
    </row>
    <row r="3111" spans="1:35" ht="18" x14ac:dyDescent="0.25">
      <c r="A3111" s="235">
        <v>326891</v>
      </c>
      <c r="B3111" s="235" t="s">
        <v>7421</v>
      </c>
      <c r="C3111" s="235" t="s">
        <v>360</v>
      </c>
      <c r="D3111" s="235" t="s">
        <v>293</v>
      </c>
      <c r="E3111"/>
      <c r="F3111" s="126"/>
      <c r="G3111" s="236"/>
      <c r="H3111"/>
      <c r="I3111" t="s">
        <v>107</v>
      </c>
      <c r="J3111" s="236"/>
      <c r="K3111"/>
      <c r="L3111"/>
      <c r="M3111"/>
      <c r="N3111"/>
      <c r="O3111"/>
      <c r="P3111"/>
      <c r="Q3111"/>
      <c r="U3111"/>
      <c r="V3111" t="s">
        <v>4335</v>
      </c>
      <c r="W3111" s="236"/>
      <c r="X3111"/>
      <c r="Y3111"/>
      <c r="Z3111"/>
      <c r="AA3111"/>
      <c r="AB3111"/>
      <c r="AC3111"/>
      <c r="AD3111"/>
      <c r="AE3111"/>
      <c r="AF3111"/>
      <c r="AG3111"/>
      <c r="AH3111" s="115" t="s">
        <v>4308</v>
      </c>
      <c r="AI3111" s="115" t="e">
        <f>VLOOKUP(A3111,'[2]دراسات قانونية'!$A$3:$E$600,1,0)</f>
        <v>#N/A</v>
      </c>
    </row>
    <row r="3112" spans="1:35" ht="18" hidden="1" x14ac:dyDescent="0.25">
      <c r="A3112" s="235">
        <v>326892</v>
      </c>
      <c r="B3112" s="235" t="s">
        <v>7422</v>
      </c>
      <c r="C3112" s="235" t="s">
        <v>7423</v>
      </c>
      <c r="D3112" s="235" t="s">
        <v>488</v>
      </c>
      <c r="E3112"/>
      <c r="F3112" s="126"/>
      <c r="G3112" s="236"/>
      <c r="H3112"/>
      <c r="I3112" t="s">
        <v>199</v>
      </c>
      <c r="J3112" s="236"/>
      <c r="K3112"/>
      <c r="L3112"/>
      <c r="M3112"/>
      <c r="N3112"/>
      <c r="O3112"/>
      <c r="P3112"/>
      <c r="Q3112"/>
      <c r="U3112"/>
      <c r="V3112">
        <v>0</v>
      </c>
      <c r="W3112" s="236"/>
      <c r="X3112"/>
      <c r="Y3112"/>
      <c r="Z3112"/>
      <c r="AA3112"/>
      <c r="AB3112"/>
      <c r="AC3112"/>
      <c r="AD3112"/>
      <c r="AE3112"/>
      <c r="AF3112"/>
      <c r="AG3112"/>
      <c r="AH3112" s="115" t="s">
        <v>4308</v>
      </c>
    </row>
    <row r="3113" spans="1:35" hidden="1" x14ac:dyDescent="0.25">
      <c r="A3113" s="115">
        <v>326893</v>
      </c>
      <c r="B3113" s="115" t="s">
        <v>3553</v>
      </c>
      <c r="C3113" s="115" t="s">
        <v>212</v>
      </c>
      <c r="D3113" s="115" t="s">
        <v>1496</v>
      </c>
      <c r="E3113" s="115" t="s">
        <v>77</v>
      </c>
      <c r="F3113" s="237">
        <v>33851</v>
      </c>
      <c r="G3113" s="115" t="s">
        <v>18</v>
      </c>
      <c r="H3113" s="115" t="s">
        <v>16</v>
      </c>
      <c r="I3113" t="s">
        <v>199</v>
      </c>
      <c r="J3113" s="115" t="s">
        <v>1226</v>
      </c>
      <c r="L3113" s="115" t="s">
        <v>18</v>
      </c>
      <c r="U3113"/>
      <c r="V3113" t="s">
        <v>16623</v>
      </c>
    </row>
    <row r="3114" spans="1:35" hidden="1" x14ac:dyDescent="0.25">
      <c r="A3114" s="115">
        <v>326895</v>
      </c>
      <c r="B3114" s="115" t="s">
        <v>2117</v>
      </c>
      <c r="C3114" s="115" t="s">
        <v>2118</v>
      </c>
      <c r="D3114" s="115" t="s">
        <v>468</v>
      </c>
      <c r="E3114" s="115" t="s">
        <v>77</v>
      </c>
      <c r="F3114" s="237">
        <v>33611</v>
      </c>
      <c r="G3114" s="115" t="s">
        <v>18</v>
      </c>
      <c r="H3114" s="115" t="s">
        <v>16</v>
      </c>
      <c r="I3114" t="s">
        <v>199</v>
      </c>
      <c r="J3114" s="115" t="s">
        <v>1226</v>
      </c>
      <c r="L3114" s="115" t="s">
        <v>18</v>
      </c>
      <c r="U3114"/>
      <c r="V3114" t="s">
        <v>4337</v>
      </c>
      <c r="AH3114" s="115" t="s">
        <v>4308</v>
      </c>
    </row>
    <row r="3115" spans="1:35" hidden="1" x14ac:dyDescent="0.25">
      <c r="A3115" s="115">
        <v>326901</v>
      </c>
      <c r="B3115" s="115" t="s">
        <v>2711</v>
      </c>
      <c r="C3115" s="115" t="s">
        <v>394</v>
      </c>
      <c r="D3115" s="115" t="s">
        <v>832</v>
      </c>
      <c r="E3115" s="115" t="s">
        <v>76</v>
      </c>
      <c r="F3115" s="237">
        <v>31414</v>
      </c>
      <c r="G3115" s="115" t="s">
        <v>18</v>
      </c>
      <c r="H3115" s="115" t="s">
        <v>16</v>
      </c>
      <c r="I3115" t="s">
        <v>199</v>
      </c>
      <c r="J3115" s="115" t="s">
        <v>1226</v>
      </c>
      <c r="L3115" s="115" t="s">
        <v>18</v>
      </c>
      <c r="U3115"/>
      <c r="V3115">
        <v>0</v>
      </c>
    </row>
    <row r="3116" spans="1:35" hidden="1" x14ac:dyDescent="0.25">
      <c r="A3116">
        <v>326904</v>
      </c>
      <c r="B3116" t="s">
        <v>7424</v>
      </c>
      <c r="C3116" t="s">
        <v>512</v>
      </c>
      <c r="D3116" t="s">
        <v>1265</v>
      </c>
      <c r="E3116" t="s">
        <v>77</v>
      </c>
      <c r="F3116" s="126">
        <v>35617</v>
      </c>
      <c r="G3116" t="s">
        <v>18</v>
      </c>
      <c r="H3116" t="s">
        <v>16</v>
      </c>
      <c r="I3116" t="s">
        <v>136</v>
      </c>
      <c r="J3116"/>
      <c r="K3116"/>
      <c r="L3116"/>
      <c r="M3116"/>
      <c r="N3116"/>
      <c r="O3116"/>
      <c r="P3116"/>
      <c r="Q3116"/>
      <c r="U3116"/>
      <c r="V3116">
        <v>0</v>
      </c>
      <c r="W3116"/>
      <c r="X3116"/>
      <c r="Y3116"/>
      <c r="Z3116"/>
      <c r="AA3116"/>
      <c r="AB3116"/>
      <c r="AC3116"/>
      <c r="AD3116"/>
      <c r="AE3116"/>
      <c r="AF3116"/>
      <c r="AG3116"/>
    </row>
    <row r="3117" spans="1:35" hidden="1" x14ac:dyDescent="0.25">
      <c r="A3117">
        <v>326910</v>
      </c>
      <c r="B3117" t="s">
        <v>7425</v>
      </c>
      <c r="C3117" t="s">
        <v>301</v>
      </c>
      <c r="D3117" t="s">
        <v>280</v>
      </c>
      <c r="E3117" t="s">
        <v>77</v>
      </c>
      <c r="F3117" s="126">
        <v>34700</v>
      </c>
      <c r="G3117" t="s">
        <v>18</v>
      </c>
      <c r="H3117" t="s">
        <v>16</v>
      </c>
      <c r="I3117" t="s">
        <v>129</v>
      </c>
      <c r="J3117" t="s">
        <v>15</v>
      </c>
      <c r="K3117"/>
      <c r="L3117" t="s">
        <v>18</v>
      </c>
      <c r="M3117"/>
      <c r="N3117"/>
      <c r="O3117"/>
      <c r="P3117"/>
      <c r="Q3117"/>
      <c r="U3117"/>
      <c r="V3117" t="s">
        <v>4334</v>
      </c>
      <c r="W3117"/>
      <c r="X3117"/>
      <c r="Y3117"/>
      <c r="Z3117"/>
      <c r="AA3117"/>
      <c r="AB3117"/>
      <c r="AC3117"/>
      <c r="AD3117"/>
      <c r="AE3117" t="s">
        <v>4308</v>
      </c>
      <c r="AF3117" t="s">
        <v>4308</v>
      </c>
      <c r="AG3117" t="s">
        <v>4308</v>
      </c>
      <c r="AH3117" s="115" t="s">
        <v>4308</v>
      </c>
    </row>
    <row r="3118" spans="1:35" hidden="1" x14ac:dyDescent="0.25">
      <c r="A3118">
        <v>326913</v>
      </c>
      <c r="B3118" t="s">
        <v>7426</v>
      </c>
      <c r="C3118" t="s">
        <v>621</v>
      </c>
      <c r="D3118" t="s">
        <v>267</v>
      </c>
      <c r="E3118" t="s">
        <v>77</v>
      </c>
      <c r="F3118" s="126">
        <v>33605</v>
      </c>
      <c r="G3118" t="s">
        <v>18</v>
      </c>
      <c r="H3118" t="s">
        <v>19</v>
      </c>
      <c r="I3118" t="s">
        <v>129</v>
      </c>
      <c r="J3118" t="s">
        <v>1226</v>
      </c>
      <c r="K3118"/>
      <c r="L3118" t="s">
        <v>18</v>
      </c>
      <c r="M3118"/>
      <c r="N3118"/>
      <c r="O3118"/>
      <c r="P3118"/>
      <c r="Q3118"/>
      <c r="U3118"/>
      <c r="V3118" t="s">
        <v>4335</v>
      </c>
      <c r="W3118"/>
      <c r="X3118"/>
      <c r="Y3118"/>
      <c r="Z3118"/>
      <c r="AA3118"/>
      <c r="AB3118"/>
      <c r="AC3118"/>
      <c r="AD3118"/>
      <c r="AE3118"/>
      <c r="AF3118"/>
      <c r="AG3118" t="s">
        <v>4308</v>
      </c>
      <c r="AH3118" s="115" t="s">
        <v>4308</v>
      </c>
    </row>
    <row r="3119" spans="1:35" ht="18" hidden="1" x14ac:dyDescent="0.25">
      <c r="A3119" s="235">
        <v>326915</v>
      </c>
      <c r="B3119" s="235" t="s">
        <v>7427</v>
      </c>
      <c r="C3119" s="235" t="s">
        <v>227</v>
      </c>
      <c r="D3119" s="235" t="s">
        <v>699</v>
      </c>
      <c r="E3119"/>
      <c r="F3119" s="126"/>
      <c r="G3119" s="236"/>
      <c r="H3119"/>
      <c r="I3119" t="s">
        <v>129</v>
      </c>
      <c r="J3119" s="236"/>
      <c r="K3119"/>
      <c r="L3119"/>
      <c r="M3119"/>
      <c r="N3119"/>
      <c r="O3119"/>
      <c r="P3119"/>
      <c r="Q3119"/>
      <c r="U3119"/>
      <c r="V3119" t="s">
        <v>4334</v>
      </c>
      <c r="W3119" s="236"/>
      <c r="X3119"/>
      <c r="Y3119"/>
      <c r="Z3119"/>
      <c r="AA3119"/>
      <c r="AB3119"/>
      <c r="AC3119"/>
      <c r="AD3119"/>
      <c r="AE3119"/>
      <c r="AF3119"/>
      <c r="AG3119"/>
      <c r="AH3119" s="115" t="s">
        <v>4308</v>
      </c>
    </row>
    <row r="3120" spans="1:35" hidden="1" x14ac:dyDescent="0.25">
      <c r="A3120" s="115">
        <v>326916</v>
      </c>
      <c r="B3120" s="115" t="s">
        <v>1954</v>
      </c>
      <c r="C3120" s="115" t="s">
        <v>377</v>
      </c>
      <c r="D3120" s="115" t="s">
        <v>286</v>
      </c>
      <c r="E3120" s="115" t="s">
        <v>77</v>
      </c>
      <c r="F3120" s="237">
        <v>30321</v>
      </c>
      <c r="G3120" s="115" t="s">
        <v>740</v>
      </c>
      <c r="H3120" s="115" t="s">
        <v>16</v>
      </c>
      <c r="I3120" t="s">
        <v>199</v>
      </c>
      <c r="J3120" s="115" t="s">
        <v>1226</v>
      </c>
      <c r="L3120" s="115" t="s">
        <v>18</v>
      </c>
      <c r="U3120"/>
      <c r="V3120" t="s">
        <v>4329</v>
      </c>
    </row>
    <row r="3121" spans="1:35" hidden="1" x14ac:dyDescent="0.25">
      <c r="A3121" s="115">
        <v>326921</v>
      </c>
      <c r="B3121" s="115" t="s">
        <v>3554</v>
      </c>
      <c r="C3121" s="115" t="s">
        <v>1000</v>
      </c>
      <c r="D3121" s="115" t="s">
        <v>483</v>
      </c>
      <c r="E3121" s="115" t="s">
        <v>76</v>
      </c>
      <c r="F3121" s="237">
        <v>35490</v>
      </c>
      <c r="G3121" s="115" t="s">
        <v>3555</v>
      </c>
      <c r="H3121" s="115" t="s">
        <v>16</v>
      </c>
      <c r="I3121" t="s">
        <v>199</v>
      </c>
      <c r="J3121" s="115" t="s">
        <v>1226</v>
      </c>
      <c r="L3121" s="115" t="s">
        <v>30</v>
      </c>
      <c r="U3121"/>
      <c r="V3121" t="s">
        <v>16623</v>
      </c>
    </row>
    <row r="3122" spans="1:35" ht="18" hidden="1" x14ac:dyDescent="0.25">
      <c r="A3122" s="235">
        <v>326922</v>
      </c>
      <c r="B3122" s="235" t="s">
        <v>7428</v>
      </c>
      <c r="C3122" s="235" t="s">
        <v>219</v>
      </c>
      <c r="D3122" s="235" t="s">
        <v>1242</v>
      </c>
      <c r="E3122"/>
      <c r="F3122" s="126"/>
      <c r="G3122" s="236"/>
      <c r="H3122"/>
      <c r="I3122" t="s">
        <v>199</v>
      </c>
      <c r="J3122" s="236"/>
      <c r="K3122"/>
      <c r="L3122"/>
      <c r="M3122"/>
      <c r="N3122"/>
      <c r="O3122"/>
      <c r="P3122"/>
      <c r="Q3122"/>
      <c r="U3122"/>
      <c r="V3122">
        <v>0</v>
      </c>
      <c r="W3122" s="236"/>
      <c r="X3122"/>
      <c r="Y3122"/>
      <c r="Z3122"/>
      <c r="AA3122"/>
      <c r="AB3122"/>
      <c r="AC3122"/>
      <c r="AD3122"/>
      <c r="AE3122"/>
      <c r="AF3122"/>
      <c r="AG3122"/>
      <c r="AH3122" s="115" t="s">
        <v>4308</v>
      </c>
    </row>
    <row r="3123" spans="1:35" hidden="1" x14ac:dyDescent="0.25">
      <c r="A3123">
        <v>326923</v>
      </c>
      <c r="B3123" t="s">
        <v>7429</v>
      </c>
      <c r="C3123" t="s">
        <v>252</v>
      </c>
      <c r="D3123" t="s">
        <v>7430</v>
      </c>
      <c r="E3123" t="s">
        <v>76</v>
      </c>
      <c r="F3123" s="126">
        <v>34919</v>
      </c>
      <c r="G3123" t="s">
        <v>18</v>
      </c>
      <c r="H3123" t="s">
        <v>16</v>
      </c>
      <c r="I3123" t="s">
        <v>136</v>
      </c>
      <c r="J3123"/>
      <c r="K3123"/>
      <c r="L3123"/>
      <c r="M3123"/>
      <c r="N3123"/>
      <c r="O3123"/>
      <c r="P3123"/>
      <c r="Q3123"/>
      <c r="U3123"/>
      <c r="V3123" t="s">
        <v>16623</v>
      </c>
      <c r="W3123"/>
      <c r="X3123"/>
      <c r="Y3123"/>
      <c r="Z3123"/>
      <c r="AA3123"/>
      <c r="AB3123"/>
      <c r="AC3123"/>
      <c r="AD3123"/>
      <c r="AE3123"/>
      <c r="AF3123"/>
      <c r="AG3123"/>
    </row>
    <row r="3124" spans="1:35" ht="18" hidden="1" x14ac:dyDescent="0.25">
      <c r="A3124" s="235">
        <v>326926</v>
      </c>
      <c r="B3124" s="235" t="s">
        <v>7431</v>
      </c>
      <c r="C3124" s="235" t="s">
        <v>219</v>
      </c>
      <c r="D3124" s="235" t="s">
        <v>217</v>
      </c>
      <c r="E3124"/>
      <c r="F3124" s="126"/>
      <c r="G3124" s="236"/>
      <c r="H3124"/>
      <c r="I3124" t="s">
        <v>136</v>
      </c>
      <c r="J3124" s="236"/>
      <c r="K3124"/>
      <c r="L3124"/>
      <c r="M3124"/>
      <c r="N3124"/>
      <c r="O3124"/>
      <c r="P3124"/>
      <c r="Q3124"/>
      <c r="U3124"/>
      <c r="V3124">
        <v>0</v>
      </c>
      <c r="W3124" s="236"/>
      <c r="X3124"/>
      <c r="Y3124"/>
      <c r="Z3124"/>
      <c r="AA3124"/>
      <c r="AB3124"/>
      <c r="AC3124"/>
      <c r="AD3124"/>
      <c r="AE3124"/>
      <c r="AF3124"/>
      <c r="AG3124"/>
      <c r="AH3124" s="115" t="s">
        <v>4308</v>
      </c>
    </row>
    <row r="3125" spans="1:35" ht="18" hidden="1" x14ac:dyDescent="0.25">
      <c r="A3125" s="235">
        <v>326927</v>
      </c>
      <c r="B3125" s="235" t="s">
        <v>7432</v>
      </c>
      <c r="C3125" s="235" t="s">
        <v>489</v>
      </c>
      <c r="D3125" s="235" t="s">
        <v>1242</v>
      </c>
      <c r="E3125"/>
      <c r="F3125" s="126"/>
      <c r="G3125" s="236"/>
      <c r="H3125"/>
      <c r="I3125" t="s">
        <v>199</v>
      </c>
      <c r="J3125" s="236"/>
      <c r="K3125"/>
      <c r="L3125"/>
      <c r="M3125"/>
      <c r="N3125"/>
      <c r="O3125"/>
      <c r="P3125"/>
      <c r="Q3125"/>
      <c r="U3125"/>
      <c r="V3125" t="s">
        <v>4337</v>
      </c>
      <c r="W3125" s="236"/>
      <c r="X3125"/>
      <c r="Y3125"/>
      <c r="Z3125"/>
      <c r="AA3125"/>
      <c r="AB3125"/>
      <c r="AC3125"/>
      <c r="AD3125"/>
      <c r="AE3125"/>
      <c r="AF3125"/>
      <c r="AG3125"/>
      <c r="AH3125" s="115" t="s">
        <v>4308</v>
      </c>
    </row>
    <row r="3126" spans="1:35" hidden="1" x14ac:dyDescent="0.25">
      <c r="A3126" s="115">
        <v>326929</v>
      </c>
      <c r="B3126" s="115" t="s">
        <v>3226</v>
      </c>
      <c r="C3126" s="115" t="s">
        <v>584</v>
      </c>
      <c r="D3126" s="115" t="s">
        <v>592</v>
      </c>
      <c r="E3126" s="115" t="s">
        <v>77</v>
      </c>
      <c r="F3126" s="237">
        <v>35431</v>
      </c>
      <c r="G3126" s="115" t="s">
        <v>18</v>
      </c>
      <c r="H3126" s="115" t="s">
        <v>16</v>
      </c>
      <c r="I3126" t="s">
        <v>136</v>
      </c>
      <c r="J3126" s="115" t="s">
        <v>1226</v>
      </c>
      <c r="L3126" s="115" t="s">
        <v>18</v>
      </c>
      <c r="U3126"/>
      <c r="V3126" t="s">
        <v>16623</v>
      </c>
    </row>
    <row r="3127" spans="1:35" ht="18" x14ac:dyDescent="0.25">
      <c r="A3127" s="235">
        <v>326930</v>
      </c>
      <c r="B3127" s="235" t="s">
        <v>7433</v>
      </c>
      <c r="C3127" s="235" t="s">
        <v>7434</v>
      </c>
      <c r="D3127" s="235" t="s">
        <v>1107</v>
      </c>
      <c r="E3127"/>
      <c r="F3127" s="126"/>
      <c r="G3127" s="236"/>
      <c r="H3127"/>
      <c r="I3127" t="s">
        <v>107</v>
      </c>
      <c r="J3127" s="236"/>
      <c r="K3127"/>
      <c r="L3127"/>
      <c r="M3127"/>
      <c r="N3127"/>
      <c r="O3127"/>
      <c r="P3127"/>
      <c r="Q3127"/>
      <c r="U3127"/>
      <c r="V3127" t="s">
        <v>4335</v>
      </c>
      <c r="W3127" s="236"/>
      <c r="X3127"/>
      <c r="Y3127"/>
      <c r="Z3127"/>
      <c r="AA3127"/>
      <c r="AB3127"/>
      <c r="AC3127"/>
      <c r="AD3127"/>
      <c r="AE3127"/>
      <c r="AF3127"/>
      <c r="AG3127"/>
      <c r="AH3127" s="115" t="s">
        <v>4308</v>
      </c>
      <c r="AI3127" s="115" t="e">
        <f>VLOOKUP(A3127,'[2]دراسات قانونية'!$A$3:$E$600,1,0)</f>
        <v>#N/A</v>
      </c>
    </row>
    <row r="3128" spans="1:35" ht="18" x14ac:dyDescent="0.25">
      <c r="A3128" s="235">
        <v>326933</v>
      </c>
      <c r="B3128" s="235" t="s">
        <v>7435</v>
      </c>
      <c r="C3128" s="235" t="e">
        <v>#N/A</v>
      </c>
      <c r="D3128" s="235" t="e">
        <v>#N/A</v>
      </c>
      <c r="E3128"/>
      <c r="F3128" s="126"/>
      <c r="G3128" s="236"/>
      <c r="H3128"/>
      <c r="I3128" t="s">
        <v>107</v>
      </c>
      <c r="J3128" s="236"/>
      <c r="K3128"/>
      <c r="L3128"/>
      <c r="M3128"/>
      <c r="N3128"/>
      <c r="O3128"/>
      <c r="P3128"/>
      <c r="Q3128"/>
      <c r="U3128"/>
      <c r="V3128"/>
      <c r="W3128" s="236"/>
      <c r="X3128"/>
      <c r="Y3128"/>
      <c r="Z3128"/>
      <c r="AA3128"/>
      <c r="AB3128"/>
      <c r="AC3128"/>
      <c r="AD3128"/>
      <c r="AE3128"/>
      <c r="AF3128"/>
      <c r="AG3128"/>
      <c r="AI3128" s="115">
        <f>VLOOKUP(A3128,'[2]دراسات قانونية'!$A$3:$E$600,1,0)</f>
        <v>326933</v>
      </c>
    </row>
    <row r="3129" spans="1:35" x14ac:dyDescent="0.25">
      <c r="A3129" s="115">
        <v>326934</v>
      </c>
      <c r="B3129" s="115" t="s">
        <v>7436</v>
      </c>
      <c r="C3129" s="115" t="s">
        <v>515</v>
      </c>
      <c r="D3129" s="115" t="s">
        <v>693</v>
      </c>
      <c r="E3129" s="115" t="s">
        <v>77</v>
      </c>
      <c r="F3129" s="237"/>
      <c r="H3129" s="115" t="s">
        <v>16</v>
      </c>
      <c r="I3129" t="s">
        <v>107</v>
      </c>
      <c r="U3129"/>
      <c r="V3129" t="s">
        <v>4414</v>
      </c>
      <c r="Y3129" s="115" t="s">
        <v>4308</v>
      </c>
      <c r="AA3129" s="115" t="s">
        <v>4308</v>
      </c>
      <c r="AB3129" s="115" t="s">
        <v>4308</v>
      </c>
      <c r="AC3129" s="115" t="s">
        <v>4308</v>
      </c>
      <c r="AD3129" s="115" t="s">
        <v>4308</v>
      </c>
      <c r="AE3129" s="115" t="s">
        <v>4308</v>
      </c>
      <c r="AF3129" s="115" t="s">
        <v>4308</v>
      </c>
      <c r="AG3129" s="115" t="s">
        <v>4308</v>
      </c>
      <c r="AH3129" s="115" t="s">
        <v>4308</v>
      </c>
      <c r="AI3129" s="115" t="e">
        <f>VLOOKUP(A3129,'[2]دراسات قانونية'!$A$3:$E$600,1,0)</f>
        <v>#N/A</v>
      </c>
    </row>
    <row r="3130" spans="1:35" ht="18" hidden="1" x14ac:dyDescent="0.25">
      <c r="A3130" s="235">
        <v>326935</v>
      </c>
      <c r="B3130" s="235" t="s">
        <v>7437</v>
      </c>
      <c r="C3130" s="235" t="s">
        <v>332</v>
      </c>
      <c r="D3130" s="235" t="s">
        <v>238</v>
      </c>
      <c r="E3130"/>
      <c r="F3130" s="126"/>
      <c r="G3130" s="236"/>
      <c r="H3130"/>
      <c r="I3130" t="s">
        <v>129</v>
      </c>
      <c r="J3130" s="236"/>
      <c r="K3130"/>
      <c r="L3130"/>
      <c r="M3130"/>
      <c r="N3130"/>
      <c r="O3130"/>
      <c r="P3130"/>
      <c r="Q3130"/>
      <c r="U3130"/>
      <c r="V3130" t="s">
        <v>4335</v>
      </c>
      <c r="W3130" s="236"/>
      <c r="X3130"/>
      <c r="Y3130"/>
      <c r="Z3130"/>
      <c r="AA3130"/>
      <c r="AB3130"/>
      <c r="AC3130"/>
      <c r="AD3130"/>
      <c r="AE3130"/>
      <c r="AF3130"/>
      <c r="AG3130"/>
      <c r="AH3130" s="115" t="s">
        <v>4308</v>
      </c>
    </row>
    <row r="3131" spans="1:35" hidden="1" x14ac:dyDescent="0.25">
      <c r="A3131" s="115">
        <v>326938</v>
      </c>
      <c r="B3131" s="115" t="s">
        <v>1368</v>
      </c>
      <c r="C3131" s="115" t="s">
        <v>329</v>
      </c>
      <c r="D3131" s="115" t="s">
        <v>891</v>
      </c>
      <c r="E3131" s="115" t="s">
        <v>76</v>
      </c>
      <c r="F3131" s="237">
        <v>34866</v>
      </c>
      <c r="G3131" s="115" t="s">
        <v>18</v>
      </c>
      <c r="H3131" s="115" t="s">
        <v>19</v>
      </c>
      <c r="I3131" t="s">
        <v>199</v>
      </c>
      <c r="J3131" s="115" t="s">
        <v>1226</v>
      </c>
      <c r="L3131" s="115" t="s">
        <v>18</v>
      </c>
      <c r="U3131"/>
      <c r="V3131">
        <v>0</v>
      </c>
    </row>
    <row r="3132" spans="1:35" ht="18" hidden="1" x14ac:dyDescent="0.25">
      <c r="A3132" s="235">
        <v>326940</v>
      </c>
      <c r="B3132" s="235" t="s">
        <v>7438</v>
      </c>
      <c r="C3132" s="235" t="s">
        <v>546</v>
      </c>
      <c r="D3132" s="235" t="s">
        <v>220</v>
      </c>
      <c r="E3132"/>
      <c r="F3132" s="126"/>
      <c r="G3132" s="236"/>
      <c r="H3132"/>
      <c r="I3132" t="s">
        <v>199</v>
      </c>
      <c r="J3132" s="236"/>
      <c r="K3132"/>
      <c r="L3132"/>
      <c r="M3132"/>
      <c r="N3132"/>
      <c r="O3132"/>
      <c r="P3132"/>
      <c r="Q3132"/>
      <c r="U3132"/>
      <c r="V3132">
        <v>0</v>
      </c>
      <c r="W3132" s="236"/>
      <c r="X3132"/>
      <c r="Y3132"/>
      <c r="Z3132"/>
      <c r="AA3132"/>
      <c r="AB3132"/>
      <c r="AC3132"/>
      <c r="AD3132"/>
      <c r="AE3132"/>
      <c r="AF3132"/>
      <c r="AG3132"/>
      <c r="AH3132" s="115" t="s">
        <v>4308</v>
      </c>
    </row>
    <row r="3133" spans="1:35" ht="18" x14ac:dyDescent="0.25">
      <c r="A3133" s="235">
        <v>326942</v>
      </c>
      <c r="B3133" s="235" t="s">
        <v>7439</v>
      </c>
      <c r="C3133" s="235" t="e">
        <v>#N/A</v>
      </c>
      <c r="D3133" s="235" t="s">
        <v>617</v>
      </c>
      <c r="E3133"/>
      <c r="F3133" s="126"/>
      <c r="G3133" s="236"/>
      <c r="H3133"/>
      <c r="I3133" t="s">
        <v>107</v>
      </c>
      <c r="J3133" s="236"/>
      <c r="K3133"/>
      <c r="L3133"/>
      <c r="M3133"/>
      <c r="N3133"/>
      <c r="O3133"/>
      <c r="P3133"/>
      <c r="Q3133"/>
      <c r="U3133"/>
      <c r="V3133"/>
      <c r="W3133" s="236"/>
      <c r="X3133"/>
      <c r="Y3133"/>
      <c r="Z3133"/>
      <c r="AA3133"/>
      <c r="AB3133"/>
      <c r="AC3133"/>
      <c r="AD3133"/>
      <c r="AE3133"/>
      <c r="AF3133"/>
      <c r="AG3133"/>
      <c r="AI3133" s="115">
        <f>VLOOKUP(A3133,'[2]دراسات قانونية'!$A$3:$E$600,1,0)</f>
        <v>326942</v>
      </c>
    </row>
    <row r="3134" spans="1:35" ht="18" x14ac:dyDescent="0.25">
      <c r="A3134" s="235">
        <v>326947</v>
      </c>
      <c r="B3134" s="235" t="s">
        <v>7440</v>
      </c>
      <c r="C3134" s="235" t="s">
        <v>339</v>
      </c>
      <c r="D3134" s="235" t="s">
        <v>210</v>
      </c>
      <c r="E3134"/>
      <c r="F3134" s="126"/>
      <c r="G3134" s="236"/>
      <c r="H3134"/>
      <c r="I3134" t="s">
        <v>107</v>
      </c>
      <c r="J3134" s="236"/>
      <c r="K3134"/>
      <c r="L3134"/>
      <c r="M3134"/>
      <c r="N3134"/>
      <c r="O3134"/>
      <c r="P3134"/>
      <c r="Q3134"/>
      <c r="U3134"/>
      <c r="V3134" t="s">
        <v>4334</v>
      </c>
      <c r="W3134" s="236"/>
      <c r="X3134"/>
      <c r="Y3134"/>
      <c r="Z3134"/>
      <c r="AA3134"/>
      <c r="AB3134"/>
      <c r="AC3134"/>
      <c r="AD3134"/>
      <c r="AE3134"/>
      <c r="AF3134"/>
      <c r="AG3134"/>
      <c r="AH3134" s="115" t="s">
        <v>4308</v>
      </c>
      <c r="AI3134" s="115" t="e">
        <f>VLOOKUP(A3134,'[2]دراسات قانونية'!$A$3:$E$600,1,0)</f>
        <v>#N/A</v>
      </c>
    </row>
    <row r="3135" spans="1:35" hidden="1" x14ac:dyDescent="0.25">
      <c r="A3135" s="115">
        <v>326952</v>
      </c>
      <c r="B3135" s="115" t="s">
        <v>2040</v>
      </c>
      <c r="C3135" s="115" t="s">
        <v>360</v>
      </c>
      <c r="D3135" s="115" t="s">
        <v>531</v>
      </c>
      <c r="E3135" s="115" t="s">
        <v>77</v>
      </c>
      <c r="F3135" s="237">
        <v>35547</v>
      </c>
      <c r="G3135" s="115" t="s">
        <v>18</v>
      </c>
      <c r="H3135" s="115" t="s">
        <v>19</v>
      </c>
      <c r="I3135" t="s">
        <v>199</v>
      </c>
      <c r="J3135" s="115" t="s">
        <v>1226</v>
      </c>
      <c r="L3135" s="115" t="s">
        <v>18</v>
      </c>
      <c r="U3135"/>
      <c r="V3135" t="s">
        <v>4414</v>
      </c>
    </row>
    <row r="3136" spans="1:35" ht="18" hidden="1" x14ac:dyDescent="0.25">
      <c r="A3136" s="235">
        <v>326956</v>
      </c>
      <c r="B3136" s="235" t="s">
        <v>7441</v>
      </c>
      <c r="C3136" s="235" t="s">
        <v>379</v>
      </c>
      <c r="D3136" s="235" t="s">
        <v>7442</v>
      </c>
      <c r="E3136"/>
      <c r="F3136" s="126"/>
      <c r="G3136" s="236"/>
      <c r="H3136"/>
      <c r="I3136" t="s">
        <v>199</v>
      </c>
      <c r="J3136" s="236"/>
      <c r="K3136"/>
      <c r="L3136"/>
      <c r="M3136"/>
      <c r="N3136"/>
      <c r="O3136"/>
      <c r="P3136"/>
      <c r="Q3136"/>
      <c r="U3136"/>
      <c r="V3136">
        <v>0</v>
      </c>
      <c r="W3136" s="236"/>
      <c r="X3136"/>
      <c r="Y3136"/>
      <c r="Z3136"/>
      <c r="AA3136"/>
      <c r="AB3136"/>
      <c r="AC3136"/>
      <c r="AD3136"/>
      <c r="AE3136"/>
      <c r="AF3136"/>
      <c r="AG3136"/>
      <c r="AH3136" s="115" t="s">
        <v>4308</v>
      </c>
    </row>
    <row r="3137" spans="1:35" ht="18" hidden="1" x14ac:dyDescent="0.25">
      <c r="A3137" s="235">
        <v>326958</v>
      </c>
      <c r="B3137" s="235" t="s">
        <v>7443</v>
      </c>
      <c r="C3137" s="235" t="s">
        <v>253</v>
      </c>
      <c r="D3137" s="235" t="s">
        <v>320</v>
      </c>
      <c r="E3137"/>
      <c r="F3137" s="126"/>
      <c r="G3137" s="236"/>
      <c r="H3137"/>
      <c r="I3137" t="s">
        <v>129</v>
      </c>
      <c r="J3137" s="236"/>
      <c r="K3137"/>
      <c r="L3137"/>
      <c r="M3137"/>
      <c r="N3137"/>
      <c r="O3137"/>
      <c r="P3137"/>
      <c r="Q3137"/>
      <c r="U3137"/>
      <c r="V3137" t="s">
        <v>4335</v>
      </c>
      <c r="W3137" s="236"/>
      <c r="X3137"/>
      <c r="Y3137"/>
      <c r="Z3137"/>
      <c r="AA3137"/>
      <c r="AB3137"/>
      <c r="AC3137"/>
      <c r="AD3137"/>
      <c r="AE3137"/>
      <c r="AF3137"/>
      <c r="AG3137"/>
      <c r="AH3137" s="115" t="s">
        <v>4308</v>
      </c>
    </row>
    <row r="3138" spans="1:35" ht="18" x14ac:dyDescent="0.25">
      <c r="A3138" s="235">
        <v>326961</v>
      </c>
      <c r="B3138" s="235" t="s">
        <v>7444</v>
      </c>
      <c r="C3138" s="235" t="s">
        <v>7445</v>
      </c>
      <c r="D3138" s="235" t="s">
        <v>338</v>
      </c>
      <c r="E3138"/>
      <c r="F3138" s="126"/>
      <c r="G3138" s="236"/>
      <c r="H3138"/>
      <c r="I3138" t="s">
        <v>107</v>
      </c>
      <c r="J3138" s="236"/>
      <c r="K3138"/>
      <c r="L3138"/>
      <c r="M3138"/>
      <c r="N3138"/>
      <c r="O3138"/>
      <c r="P3138"/>
      <c r="Q3138"/>
      <c r="U3138"/>
      <c r="V3138" t="s">
        <v>4335</v>
      </c>
      <c r="W3138" s="236"/>
      <c r="X3138"/>
      <c r="Y3138"/>
      <c r="Z3138"/>
      <c r="AA3138"/>
      <c r="AB3138"/>
      <c r="AC3138"/>
      <c r="AD3138"/>
      <c r="AE3138"/>
      <c r="AF3138"/>
      <c r="AG3138"/>
      <c r="AH3138" s="115" t="s">
        <v>4308</v>
      </c>
      <c r="AI3138" s="115" t="e">
        <f>VLOOKUP(A3138,'[2]دراسات قانونية'!$A$3:$E$600,1,0)</f>
        <v>#N/A</v>
      </c>
    </row>
    <row r="3139" spans="1:35" ht="18" x14ac:dyDescent="0.25">
      <c r="A3139" s="235">
        <v>326965</v>
      </c>
      <c r="B3139" s="235" t="s">
        <v>7446</v>
      </c>
      <c r="C3139" s="235" t="s">
        <v>283</v>
      </c>
      <c r="D3139" s="235" t="s">
        <v>824</v>
      </c>
      <c r="E3139"/>
      <c r="F3139" s="126"/>
      <c r="G3139" s="236"/>
      <c r="H3139"/>
      <c r="I3139" t="s">
        <v>107</v>
      </c>
      <c r="J3139" s="236"/>
      <c r="K3139"/>
      <c r="L3139"/>
      <c r="M3139"/>
      <c r="N3139"/>
      <c r="O3139"/>
      <c r="P3139"/>
      <c r="Q3139"/>
      <c r="U3139"/>
      <c r="V3139" t="s">
        <v>4335</v>
      </c>
      <c r="W3139" s="236"/>
      <c r="X3139"/>
      <c r="Y3139"/>
      <c r="Z3139"/>
      <c r="AA3139"/>
      <c r="AB3139"/>
      <c r="AC3139"/>
      <c r="AD3139"/>
      <c r="AE3139"/>
      <c r="AF3139"/>
      <c r="AG3139"/>
      <c r="AH3139" s="115" t="s">
        <v>4308</v>
      </c>
      <c r="AI3139" s="115" t="e">
        <f>VLOOKUP(A3139,'[2]دراسات قانونية'!$A$3:$E$600,1,0)</f>
        <v>#N/A</v>
      </c>
    </row>
    <row r="3140" spans="1:35" hidden="1" x14ac:dyDescent="0.25">
      <c r="A3140">
        <v>326966</v>
      </c>
      <c r="B3140" t="s">
        <v>7447</v>
      </c>
      <c r="C3140" t="s">
        <v>227</v>
      </c>
      <c r="D3140" t="s">
        <v>1721</v>
      </c>
      <c r="E3140"/>
      <c r="F3140" s="126"/>
      <c r="G3140"/>
      <c r="H3140"/>
      <c r="I3140" t="s">
        <v>129</v>
      </c>
      <c r="J3140"/>
      <c r="K3140"/>
      <c r="L3140"/>
      <c r="M3140"/>
      <c r="N3140"/>
      <c r="O3140"/>
      <c r="P3140"/>
      <c r="Q3140"/>
      <c r="U3140"/>
      <c r="V3140" t="s">
        <v>4334</v>
      </c>
      <c r="W3140"/>
      <c r="X3140"/>
      <c r="Y3140"/>
      <c r="Z3140"/>
      <c r="AA3140"/>
      <c r="AB3140"/>
      <c r="AC3140"/>
      <c r="AD3140"/>
      <c r="AE3140"/>
      <c r="AF3140"/>
      <c r="AG3140" t="s">
        <v>4308</v>
      </c>
      <c r="AH3140" s="115" t="s">
        <v>4308</v>
      </c>
    </row>
    <row r="3141" spans="1:35" hidden="1" x14ac:dyDescent="0.25">
      <c r="A3141">
        <v>326968</v>
      </c>
      <c r="B3141" t="s">
        <v>7448</v>
      </c>
      <c r="C3141" t="s">
        <v>1338</v>
      </c>
      <c r="D3141" t="s">
        <v>1339</v>
      </c>
      <c r="E3141" t="s">
        <v>77</v>
      </c>
      <c r="F3141" s="126">
        <v>32883</v>
      </c>
      <c r="G3141" t="s">
        <v>18</v>
      </c>
      <c r="H3141" t="s">
        <v>16</v>
      </c>
      <c r="I3141" t="s">
        <v>136</v>
      </c>
      <c r="J3141"/>
      <c r="K3141"/>
      <c r="L3141"/>
      <c r="M3141"/>
      <c r="N3141"/>
      <c r="O3141"/>
      <c r="P3141"/>
      <c r="Q3141"/>
      <c r="U3141"/>
      <c r="V3141" t="s">
        <v>4329</v>
      </c>
      <c r="W3141"/>
      <c r="X3141"/>
      <c r="Y3141"/>
      <c r="Z3141"/>
      <c r="AA3141"/>
      <c r="AB3141"/>
      <c r="AC3141"/>
      <c r="AD3141" t="s">
        <v>4308</v>
      </c>
      <c r="AE3141" t="s">
        <v>4308</v>
      </c>
      <c r="AF3141" t="s">
        <v>4308</v>
      </c>
      <c r="AG3141" t="s">
        <v>4308</v>
      </c>
      <c r="AH3141" s="115" t="s">
        <v>4308</v>
      </c>
    </row>
    <row r="3142" spans="1:35" hidden="1" x14ac:dyDescent="0.25">
      <c r="A3142">
        <v>326972</v>
      </c>
      <c r="B3142" t="s">
        <v>7449</v>
      </c>
      <c r="C3142" t="s">
        <v>7299</v>
      </c>
      <c r="D3142" t="s">
        <v>214</v>
      </c>
      <c r="E3142" t="s">
        <v>76</v>
      </c>
      <c r="F3142" s="126">
        <v>33608</v>
      </c>
      <c r="G3142" t="s">
        <v>18</v>
      </c>
      <c r="H3142" t="s">
        <v>16</v>
      </c>
      <c r="I3142" t="s">
        <v>136</v>
      </c>
      <c r="J3142"/>
      <c r="K3142"/>
      <c r="L3142"/>
      <c r="M3142"/>
      <c r="N3142"/>
      <c r="O3142"/>
      <c r="P3142"/>
      <c r="Q3142"/>
      <c r="U3142"/>
      <c r="V3142" t="s">
        <v>16623</v>
      </c>
      <c r="W3142"/>
      <c r="X3142"/>
      <c r="Y3142"/>
      <c r="Z3142"/>
      <c r="AA3142"/>
      <c r="AB3142" t="s">
        <v>4308</v>
      </c>
      <c r="AC3142" t="s">
        <v>4308</v>
      </c>
      <c r="AD3142" t="s">
        <v>4308</v>
      </c>
      <c r="AE3142" t="s">
        <v>4308</v>
      </c>
      <c r="AF3142" t="s">
        <v>4308</v>
      </c>
      <c r="AG3142" t="s">
        <v>4308</v>
      </c>
      <c r="AH3142" s="115" t="s">
        <v>4308</v>
      </c>
    </row>
    <row r="3143" spans="1:35" ht="18" hidden="1" x14ac:dyDescent="0.25">
      <c r="A3143" s="235">
        <v>326975</v>
      </c>
      <c r="B3143" s="235" t="s">
        <v>6784</v>
      </c>
      <c r="C3143" s="235" t="s">
        <v>828</v>
      </c>
      <c r="D3143" s="235" t="s">
        <v>1242</v>
      </c>
      <c r="E3143"/>
      <c r="F3143" s="126"/>
      <c r="G3143" s="236"/>
      <c r="H3143"/>
      <c r="I3143" t="s">
        <v>199</v>
      </c>
      <c r="J3143" s="236"/>
      <c r="K3143"/>
      <c r="L3143"/>
      <c r="M3143"/>
      <c r="N3143"/>
      <c r="O3143"/>
      <c r="P3143"/>
      <c r="Q3143"/>
      <c r="U3143"/>
      <c r="V3143" t="s">
        <v>16623</v>
      </c>
      <c r="W3143" s="236"/>
      <c r="X3143"/>
      <c r="Y3143"/>
      <c r="Z3143"/>
      <c r="AA3143"/>
      <c r="AB3143"/>
      <c r="AC3143"/>
      <c r="AD3143"/>
      <c r="AE3143"/>
      <c r="AF3143"/>
      <c r="AG3143"/>
      <c r="AH3143" s="115" t="s">
        <v>4308</v>
      </c>
    </row>
    <row r="3144" spans="1:35" ht="18" hidden="1" x14ac:dyDescent="0.25">
      <c r="A3144" s="235">
        <v>326976</v>
      </c>
      <c r="B3144" s="235" t="s">
        <v>7450</v>
      </c>
      <c r="C3144" s="235" t="s">
        <v>545</v>
      </c>
      <c r="D3144" s="235" t="s">
        <v>541</v>
      </c>
      <c r="E3144"/>
      <c r="F3144" s="126"/>
      <c r="G3144" s="236"/>
      <c r="H3144"/>
      <c r="I3144" t="s">
        <v>129</v>
      </c>
      <c r="J3144" s="236"/>
      <c r="K3144"/>
      <c r="L3144"/>
      <c r="M3144"/>
      <c r="N3144"/>
      <c r="O3144"/>
      <c r="P3144"/>
      <c r="Q3144"/>
      <c r="U3144"/>
      <c r="V3144" t="s">
        <v>4335</v>
      </c>
      <c r="W3144" s="236"/>
      <c r="X3144"/>
      <c r="Y3144"/>
      <c r="Z3144"/>
      <c r="AA3144"/>
      <c r="AB3144"/>
      <c r="AC3144"/>
      <c r="AD3144"/>
      <c r="AE3144"/>
      <c r="AF3144"/>
      <c r="AG3144"/>
      <c r="AH3144" s="115" t="s">
        <v>4308</v>
      </c>
    </row>
    <row r="3145" spans="1:35" x14ac:dyDescent="0.25">
      <c r="A3145" s="115">
        <v>326978</v>
      </c>
      <c r="B3145" s="115" t="s">
        <v>7451</v>
      </c>
      <c r="C3145" s="115" t="s">
        <v>227</v>
      </c>
      <c r="D3145" s="115" t="s">
        <v>501</v>
      </c>
      <c r="F3145" s="237"/>
      <c r="I3145" t="s">
        <v>107</v>
      </c>
      <c r="U3145"/>
      <c r="V3145" t="s">
        <v>4339</v>
      </c>
      <c r="AG3145" s="115" t="s">
        <v>4308</v>
      </c>
      <c r="AH3145" s="115" t="s">
        <v>4308</v>
      </c>
      <c r="AI3145" s="115" t="e">
        <f>VLOOKUP(A3145,'[2]دراسات قانونية'!$A$3:$E$600,1,0)</f>
        <v>#N/A</v>
      </c>
    </row>
    <row r="3146" spans="1:35" ht="18" hidden="1" x14ac:dyDescent="0.25">
      <c r="A3146" s="235">
        <v>326981</v>
      </c>
      <c r="B3146" s="235" t="s">
        <v>7452</v>
      </c>
      <c r="C3146" s="235" t="s">
        <v>332</v>
      </c>
      <c r="D3146" s="235" t="s">
        <v>1242</v>
      </c>
      <c r="E3146"/>
      <c r="F3146" s="126"/>
      <c r="G3146" s="236"/>
      <c r="H3146"/>
      <c r="I3146" t="s">
        <v>129</v>
      </c>
      <c r="J3146" s="236"/>
      <c r="K3146"/>
      <c r="L3146"/>
      <c r="M3146"/>
      <c r="N3146"/>
      <c r="O3146"/>
      <c r="P3146"/>
      <c r="Q3146"/>
      <c r="U3146"/>
      <c r="V3146" t="s">
        <v>4337</v>
      </c>
      <c r="W3146" s="236"/>
      <c r="X3146"/>
      <c r="Y3146"/>
      <c r="Z3146"/>
      <c r="AA3146"/>
      <c r="AB3146"/>
      <c r="AC3146"/>
      <c r="AD3146"/>
      <c r="AE3146"/>
      <c r="AF3146"/>
      <c r="AG3146"/>
      <c r="AH3146" s="115" t="s">
        <v>4308</v>
      </c>
    </row>
    <row r="3147" spans="1:35" ht="18" hidden="1" x14ac:dyDescent="0.25">
      <c r="A3147" s="235">
        <v>326983</v>
      </c>
      <c r="B3147" s="235" t="s">
        <v>7453</v>
      </c>
      <c r="C3147" s="235" t="s">
        <v>227</v>
      </c>
      <c r="D3147" s="235" t="s">
        <v>480</v>
      </c>
      <c r="E3147"/>
      <c r="F3147" s="126"/>
      <c r="G3147" s="236"/>
      <c r="H3147"/>
      <c r="I3147" t="s">
        <v>129</v>
      </c>
      <c r="J3147" s="236"/>
      <c r="K3147"/>
      <c r="L3147"/>
      <c r="M3147"/>
      <c r="N3147"/>
      <c r="O3147"/>
      <c r="P3147"/>
      <c r="Q3147"/>
      <c r="U3147"/>
      <c r="V3147" t="s">
        <v>4335</v>
      </c>
      <c r="W3147" s="236"/>
      <c r="X3147"/>
      <c r="Y3147"/>
      <c r="Z3147"/>
      <c r="AA3147"/>
      <c r="AB3147"/>
      <c r="AC3147"/>
      <c r="AD3147"/>
      <c r="AE3147"/>
      <c r="AF3147"/>
      <c r="AG3147"/>
      <c r="AH3147" s="115" t="s">
        <v>4308</v>
      </c>
    </row>
    <row r="3148" spans="1:35" ht="18" hidden="1" x14ac:dyDescent="0.25">
      <c r="A3148" s="235">
        <v>326984</v>
      </c>
      <c r="B3148" s="235" t="s">
        <v>7454</v>
      </c>
      <c r="C3148" s="235" t="s">
        <v>231</v>
      </c>
      <c r="D3148" s="235" t="s">
        <v>7455</v>
      </c>
      <c r="E3148"/>
      <c r="F3148" s="126"/>
      <c r="G3148" s="236"/>
      <c r="H3148"/>
      <c r="I3148" t="s">
        <v>136</v>
      </c>
      <c r="J3148" s="236"/>
      <c r="K3148"/>
      <c r="L3148"/>
      <c r="M3148"/>
      <c r="N3148"/>
      <c r="O3148"/>
      <c r="P3148"/>
      <c r="Q3148"/>
      <c r="U3148"/>
      <c r="V3148" t="s">
        <v>4337</v>
      </c>
      <c r="W3148" s="236"/>
      <c r="X3148"/>
      <c r="Y3148"/>
      <c r="Z3148"/>
      <c r="AA3148"/>
      <c r="AB3148"/>
      <c r="AC3148"/>
      <c r="AD3148"/>
      <c r="AE3148"/>
      <c r="AF3148"/>
      <c r="AG3148"/>
      <c r="AH3148" s="115" t="s">
        <v>4308</v>
      </c>
    </row>
    <row r="3149" spans="1:35" ht="18" hidden="1" x14ac:dyDescent="0.25">
      <c r="A3149" s="235">
        <v>326990</v>
      </c>
      <c r="B3149" s="235" t="s">
        <v>7456</v>
      </c>
      <c r="C3149" s="235" t="s">
        <v>311</v>
      </c>
      <c r="D3149" s="235" t="s">
        <v>444</v>
      </c>
      <c r="E3149"/>
      <c r="F3149" s="126"/>
      <c r="G3149" s="236"/>
      <c r="H3149"/>
      <c r="I3149" t="s">
        <v>129</v>
      </c>
      <c r="J3149" s="236"/>
      <c r="K3149"/>
      <c r="L3149"/>
      <c r="M3149"/>
      <c r="N3149"/>
      <c r="O3149"/>
      <c r="P3149"/>
      <c r="Q3149"/>
      <c r="U3149"/>
      <c r="V3149" t="s">
        <v>4334</v>
      </c>
      <c r="W3149" s="236"/>
      <c r="X3149"/>
      <c r="Y3149"/>
      <c r="Z3149"/>
      <c r="AA3149"/>
      <c r="AB3149"/>
      <c r="AC3149"/>
      <c r="AD3149"/>
      <c r="AE3149"/>
      <c r="AF3149"/>
      <c r="AG3149"/>
      <c r="AH3149" s="115" t="s">
        <v>4308</v>
      </c>
    </row>
    <row r="3150" spans="1:35" hidden="1" x14ac:dyDescent="0.25">
      <c r="A3150" s="115">
        <v>326991</v>
      </c>
      <c r="B3150" s="115" t="s">
        <v>1796</v>
      </c>
      <c r="C3150" s="115" t="s">
        <v>643</v>
      </c>
      <c r="D3150" s="115" t="s">
        <v>839</v>
      </c>
      <c r="E3150" s="115" t="s">
        <v>76</v>
      </c>
      <c r="F3150" s="237">
        <v>34734</v>
      </c>
      <c r="G3150" s="115" t="s">
        <v>27</v>
      </c>
      <c r="H3150" s="115" t="s">
        <v>16</v>
      </c>
      <c r="I3150" t="s">
        <v>199</v>
      </c>
      <c r="J3150" s="115" t="s">
        <v>1226</v>
      </c>
      <c r="L3150" s="115" t="s">
        <v>18</v>
      </c>
      <c r="U3150"/>
      <c r="V3150" t="s">
        <v>4336</v>
      </c>
    </row>
    <row r="3151" spans="1:35" ht="18" x14ac:dyDescent="0.25">
      <c r="A3151" s="235">
        <v>326993</v>
      </c>
      <c r="B3151" s="235" t="s">
        <v>7457</v>
      </c>
      <c r="C3151" s="235" t="s">
        <v>734</v>
      </c>
      <c r="D3151" s="235" t="s">
        <v>7458</v>
      </c>
      <c r="E3151"/>
      <c r="F3151" s="126"/>
      <c r="G3151" s="236"/>
      <c r="H3151"/>
      <c r="I3151" t="s">
        <v>107</v>
      </c>
      <c r="J3151" s="236"/>
      <c r="K3151"/>
      <c r="L3151"/>
      <c r="M3151"/>
      <c r="N3151"/>
      <c r="O3151"/>
      <c r="P3151"/>
      <c r="Q3151"/>
      <c r="U3151"/>
      <c r="V3151" t="s">
        <v>4335</v>
      </c>
      <c r="W3151" s="236"/>
      <c r="X3151"/>
      <c r="Y3151"/>
      <c r="Z3151"/>
      <c r="AA3151"/>
      <c r="AB3151"/>
      <c r="AC3151"/>
      <c r="AD3151"/>
      <c r="AE3151"/>
      <c r="AF3151"/>
      <c r="AG3151"/>
      <c r="AH3151" s="115" t="s">
        <v>4308</v>
      </c>
      <c r="AI3151" s="115" t="e">
        <f>VLOOKUP(A3151,'[2]دراسات قانونية'!$A$3:$E$600,1,0)</f>
        <v>#N/A</v>
      </c>
    </row>
    <row r="3152" spans="1:35" hidden="1" x14ac:dyDescent="0.25">
      <c r="A3152" s="115">
        <v>326997</v>
      </c>
      <c r="B3152" s="115" t="s">
        <v>2961</v>
      </c>
      <c r="C3152" s="115" t="s">
        <v>439</v>
      </c>
      <c r="D3152" s="115" t="s">
        <v>298</v>
      </c>
      <c r="E3152" s="115" t="s">
        <v>77</v>
      </c>
      <c r="F3152" s="237">
        <v>34335</v>
      </c>
      <c r="G3152" s="115" t="s">
        <v>18</v>
      </c>
      <c r="H3152" s="115" t="s">
        <v>16</v>
      </c>
      <c r="I3152" t="s">
        <v>199</v>
      </c>
      <c r="J3152" s="115" t="s">
        <v>1226</v>
      </c>
      <c r="L3152" s="115" t="s">
        <v>30</v>
      </c>
      <c r="U3152"/>
      <c r="V3152">
        <v>0</v>
      </c>
    </row>
    <row r="3153" spans="1:35" ht="18" hidden="1" x14ac:dyDescent="0.25">
      <c r="A3153" s="235">
        <v>327000</v>
      </c>
      <c r="B3153" s="235" t="s">
        <v>7459</v>
      </c>
      <c r="C3153" s="235" t="s">
        <v>6280</v>
      </c>
      <c r="D3153" s="235" t="s">
        <v>220</v>
      </c>
      <c r="E3153"/>
      <c r="F3153" s="126"/>
      <c r="G3153" s="236"/>
      <c r="H3153"/>
      <c r="I3153" t="s">
        <v>136</v>
      </c>
      <c r="J3153" s="236"/>
      <c r="K3153"/>
      <c r="L3153"/>
      <c r="M3153"/>
      <c r="N3153"/>
      <c r="O3153"/>
      <c r="P3153"/>
      <c r="Q3153"/>
      <c r="U3153"/>
      <c r="V3153" t="s">
        <v>4337</v>
      </c>
      <c r="W3153" s="236"/>
      <c r="X3153"/>
      <c r="Y3153"/>
      <c r="Z3153"/>
      <c r="AA3153"/>
      <c r="AB3153"/>
      <c r="AC3153"/>
      <c r="AD3153"/>
      <c r="AE3153"/>
      <c r="AF3153"/>
      <c r="AG3153"/>
      <c r="AH3153" s="115" t="s">
        <v>4308</v>
      </c>
    </row>
    <row r="3154" spans="1:35" hidden="1" x14ac:dyDescent="0.25">
      <c r="A3154" s="115">
        <v>327002</v>
      </c>
      <c r="B3154" s="115" t="s">
        <v>3556</v>
      </c>
      <c r="C3154" s="115" t="s">
        <v>350</v>
      </c>
      <c r="D3154" s="115" t="s">
        <v>232</v>
      </c>
      <c r="E3154" s="115" t="s">
        <v>76</v>
      </c>
      <c r="F3154" s="237">
        <v>34150</v>
      </c>
      <c r="G3154" s="115" t="s">
        <v>3557</v>
      </c>
      <c r="H3154" s="115" t="s">
        <v>16</v>
      </c>
      <c r="I3154" t="s">
        <v>199</v>
      </c>
      <c r="J3154" s="115" t="s">
        <v>1226</v>
      </c>
      <c r="L3154" s="115" t="s">
        <v>18</v>
      </c>
      <c r="U3154"/>
      <c r="V3154" t="s">
        <v>4414</v>
      </c>
    </row>
    <row r="3155" spans="1:35" ht="18" x14ac:dyDescent="0.25">
      <c r="A3155" s="235">
        <v>327004</v>
      </c>
      <c r="B3155" s="235" t="s">
        <v>7460</v>
      </c>
      <c r="C3155" s="235" t="s">
        <v>212</v>
      </c>
      <c r="D3155" s="235" t="s">
        <v>390</v>
      </c>
      <c r="E3155"/>
      <c r="F3155" s="126"/>
      <c r="G3155" s="236"/>
      <c r="H3155"/>
      <c r="I3155" t="s">
        <v>107</v>
      </c>
      <c r="J3155" s="236"/>
      <c r="K3155"/>
      <c r="L3155"/>
      <c r="M3155"/>
      <c r="N3155"/>
      <c r="O3155"/>
      <c r="P3155"/>
      <c r="Q3155"/>
      <c r="U3155"/>
      <c r="V3155" t="s">
        <v>4334</v>
      </c>
      <c r="W3155" s="236"/>
      <c r="X3155"/>
      <c r="Y3155"/>
      <c r="Z3155"/>
      <c r="AA3155"/>
      <c r="AB3155"/>
      <c r="AC3155"/>
      <c r="AD3155"/>
      <c r="AE3155"/>
      <c r="AF3155"/>
      <c r="AG3155"/>
      <c r="AH3155" s="115" t="s">
        <v>4308</v>
      </c>
      <c r="AI3155" s="115" t="e">
        <f>VLOOKUP(A3155,'[2]دراسات قانونية'!$A$3:$E$600,1,0)</f>
        <v>#N/A</v>
      </c>
    </row>
    <row r="3156" spans="1:35" hidden="1" x14ac:dyDescent="0.25">
      <c r="A3156">
        <v>327007</v>
      </c>
      <c r="B3156" t="s">
        <v>7461</v>
      </c>
      <c r="C3156" t="s">
        <v>523</v>
      </c>
      <c r="D3156" t="s">
        <v>7462</v>
      </c>
      <c r="E3156" t="s">
        <v>76</v>
      </c>
      <c r="F3156" s="126">
        <v>35180</v>
      </c>
      <c r="G3156" t="s">
        <v>18</v>
      </c>
      <c r="H3156" t="s">
        <v>16</v>
      </c>
      <c r="I3156" t="s">
        <v>136</v>
      </c>
      <c r="J3156"/>
      <c r="K3156"/>
      <c r="L3156"/>
      <c r="M3156"/>
      <c r="N3156"/>
      <c r="O3156"/>
      <c r="P3156"/>
      <c r="Q3156"/>
      <c r="U3156"/>
      <c r="V3156" t="s">
        <v>4329</v>
      </c>
      <c r="W3156"/>
      <c r="X3156"/>
      <c r="Y3156"/>
      <c r="Z3156"/>
      <c r="AA3156"/>
      <c r="AB3156"/>
      <c r="AC3156"/>
      <c r="AD3156" t="s">
        <v>4308</v>
      </c>
      <c r="AE3156" t="s">
        <v>4308</v>
      </c>
      <c r="AF3156" t="s">
        <v>4308</v>
      </c>
      <c r="AG3156" t="s">
        <v>4308</v>
      </c>
      <c r="AH3156" s="115" t="s">
        <v>4308</v>
      </c>
    </row>
    <row r="3157" spans="1:35" ht="18" x14ac:dyDescent="0.25">
      <c r="A3157" s="235">
        <v>327009</v>
      </c>
      <c r="B3157" s="235" t="s">
        <v>968</v>
      </c>
      <c r="C3157" s="235" t="s">
        <v>828</v>
      </c>
      <c r="D3157" s="235" t="s">
        <v>699</v>
      </c>
      <c r="E3157"/>
      <c r="F3157" s="126"/>
      <c r="G3157" s="236"/>
      <c r="H3157"/>
      <c r="I3157" t="s">
        <v>107</v>
      </c>
      <c r="J3157" s="236"/>
      <c r="K3157"/>
      <c r="L3157"/>
      <c r="M3157"/>
      <c r="N3157"/>
      <c r="O3157"/>
      <c r="P3157"/>
      <c r="Q3157"/>
      <c r="U3157"/>
      <c r="V3157" t="s">
        <v>4335</v>
      </c>
      <c r="W3157" s="236"/>
      <c r="X3157"/>
      <c r="Y3157"/>
      <c r="Z3157"/>
      <c r="AA3157"/>
      <c r="AB3157"/>
      <c r="AC3157"/>
      <c r="AD3157"/>
      <c r="AE3157"/>
      <c r="AF3157"/>
      <c r="AG3157"/>
      <c r="AH3157" s="115" t="s">
        <v>4308</v>
      </c>
      <c r="AI3157" s="115" t="e">
        <f>VLOOKUP(A3157,'[2]دراسات قانونية'!$A$3:$E$600,1,0)</f>
        <v>#N/A</v>
      </c>
    </row>
    <row r="3158" spans="1:35" hidden="1" x14ac:dyDescent="0.25">
      <c r="A3158">
        <v>327011</v>
      </c>
      <c r="B3158" t="s">
        <v>7463</v>
      </c>
      <c r="C3158" t="s">
        <v>567</v>
      </c>
      <c r="D3158" t="s">
        <v>257</v>
      </c>
      <c r="E3158" t="s">
        <v>76</v>
      </c>
      <c r="F3158" s="126">
        <v>33047</v>
      </c>
      <c r="G3158" t="s">
        <v>18</v>
      </c>
      <c r="H3158" t="s">
        <v>16</v>
      </c>
      <c r="I3158" t="s">
        <v>129</v>
      </c>
      <c r="J3158" t="s">
        <v>1226</v>
      </c>
      <c r="K3158"/>
      <c r="L3158" t="s">
        <v>18</v>
      </c>
      <c r="M3158"/>
      <c r="N3158"/>
      <c r="O3158"/>
      <c r="P3158"/>
      <c r="Q3158"/>
      <c r="U3158"/>
      <c r="V3158" t="s">
        <v>4424</v>
      </c>
      <c r="W3158"/>
      <c r="X3158"/>
      <c r="Y3158"/>
      <c r="Z3158"/>
      <c r="AA3158"/>
      <c r="AB3158"/>
      <c r="AC3158"/>
      <c r="AD3158"/>
      <c r="AE3158"/>
      <c r="AF3158"/>
      <c r="AG3158"/>
      <c r="AH3158" s="115" t="s">
        <v>4308</v>
      </c>
    </row>
    <row r="3159" spans="1:35" hidden="1" x14ac:dyDescent="0.25">
      <c r="A3159">
        <v>327013</v>
      </c>
      <c r="B3159" t="s">
        <v>7464</v>
      </c>
      <c r="C3159" t="s">
        <v>1015</v>
      </c>
      <c r="D3159" t="s">
        <v>754</v>
      </c>
      <c r="E3159" t="s">
        <v>76</v>
      </c>
      <c r="F3159" s="126">
        <v>35796</v>
      </c>
      <c r="G3159" t="s">
        <v>30</v>
      </c>
      <c r="H3159" t="s">
        <v>16</v>
      </c>
      <c r="I3159" t="s">
        <v>136</v>
      </c>
      <c r="J3159" t="s">
        <v>1226</v>
      </c>
      <c r="K3159"/>
      <c r="L3159" t="s">
        <v>18</v>
      </c>
      <c r="M3159"/>
      <c r="N3159"/>
      <c r="O3159"/>
      <c r="P3159"/>
      <c r="Q3159"/>
      <c r="U3159"/>
      <c r="V3159" t="s">
        <v>4329</v>
      </c>
      <c r="W3159"/>
      <c r="X3159"/>
      <c r="Y3159"/>
      <c r="Z3159"/>
      <c r="AA3159"/>
      <c r="AB3159"/>
      <c r="AC3159"/>
      <c r="AD3159"/>
      <c r="AE3159"/>
      <c r="AF3159"/>
      <c r="AG3159"/>
      <c r="AH3159" s="115" t="s">
        <v>4308</v>
      </c>
    </row>
    <row r="3160" spans="1:35" hidden="1" x14ac:dyDescent="0.25">
      <c r="A3160" s="115">
        <v>327014</v>
      </c>
      <c r="B3160" s="115" t="s">
        <v>4026</v>
      </c>
      <c r="C3160" s="115" t="s">
        <v>227</v>
      </c>
      <c r="D3160" s="115" t="s">
        <v>373</v>
      </c>
      <c r="E3160" s="115" t="s">
        <v>77</v>
      </c>
      <c r="F3160" s="237">
        <v>34462</v>
      </c>
      <c r="G3160" s="115" t="s">
        <v>18</v>
      </c>
      <c r="H3160" s="115" t="s">
        <v>16</v>
      </c>
      <c r="I3160" t="s">
        <v>199</v>
      </c>
      <c r="J3160" s="115" t="s">
        <v>1226</v>
      </c>
      <c r="L3160" s="115" t="s">
        <v>73</v>
      </c>
      <c r="U3160"/>
      <c r="V3160">
        <v>0</v>
      </c>
    </row>
    <row r="3161" spans="1:35" hidden="1" x14ac:dyDescent="0.25">
      <c r="A3161">
        <v>327016</v>
      </c>
      <c r="B3161" t="s">
        <v>7465</v>
      </c>
      <c r="C3161" t="s">
        <v>512</v>
      </c>
      <c r="D3161" t="s">
        <v>528</v>
      </c>
      <c r="E3161" t="s">
        <v>76</v>
      </c>
      <c r="F3161" s="126">
        <v>35477</v>
      </c>
      <c r="G3161" t="s">
        <v>18</v>
      </c>
      <c r="H3161" t="s">
        <v>16</v>
      </c>
      <c r="I3161" t="s">
        <v>136</v>
      </c>
      <c r="J3161" t="s">
        <v>1226</v>
      </c>
      <c r="K3161"/>
      <c r="L3161" t="s">
        <v>18</v>
      </c>
      <c r="M3161"/>
      <c r="N3161"/>
      <c r="O3161"/>
      <c r="P3161"/>
      <c r="Q3161"/>
      <c r="U3161"/>
      <c r="V3161" t="s">
        <v>16623</v>
      </c>
      <c r="W3161"/>
      <c r="X3161"/>
      <c r="Y3161"/>
      <c r="Z3161"/>
      <c r="AA3161"/>
      <c r="AB3161"/>
      <c r="AC3161"/>
      <c r="AD3161"/>
      <c r="AE3161" t="s">
        <v>4308</v>
      </c>
      <c r="AF3161" t="s">
        <v>4308</v>
      </c>
      <c r="AG3161" t="s">
        <v>4308</v>
      </c>
      <c r="AH3161" s="115" t="s">
        <v>4308</v>
      </c>
    </row>
    <row r="3162" spans="1:35" ht="18" hidden="1" x14ac:dyDescent="0.25">
      <c r="A3162" s="235">
        <v>327023</v>
      </c>
      <c r="B3162" s="235" t="s">
        <v>7466</v>
      </c>
      <c r="C3162" s="235" t="s">
        <v>301</v>
      </c>
      <c r="D3162" s="235" t="s">
        <v>1242</v>
      </c>
      <c r="E3162"/>
      <c r="F3162" s="126"/>
      <c r="G3162" s="236"/>
      <c r="H3162"/>
      <c r="I3162" t="s">
        <v>199</v>
      </c>
      <c r="J3162" s="236"/>
      <c r="K3162"/>
      <c r="L3162"/>
      <c r="M3162"/>
      <c r="N3162"/>
      <c r="O3162"/>
      <c r="P3162"/>
      <c r="Q3162"/>
      <c r="U3162"/>
      <c r="V3162" t="s">
        <v>4336</v>
      </c>
      <c r="W3162" s="236"/>
      <c r="X3162"/>
      <c r="Y3162"/>
      <c r="Z3162"/>
      <c r="AA3162"/>
      <c r="AB3162"/>
      <c r="AC3162"/>
      <c r="AD3162"/>
      <c r="AE3162"/>
      <c r="AF3162"/>
      <c r="AG3162"/>
      <c r="AH3162" s="115" t="s">
        <v>4308</v>
      </c>
    </row>
    <row r="3163" spans="1:35" ht="18" hidden="1" x14ac:dyDescent="0.25">
      <c r="A3163" s="235">
        <v>327024</v>
      </c>
      <c r="B3163" s="235" t="s">
        <v>7467</v>
      </c>
      <c r="C3163" s="235" t="s">
        <v>386</v>
      </c>
      <c r="D3163" s="235" t="s">
        <v>404</v>
      </c>
      <c r="E3163"/>
      <c r="F3163" s="126"/>
      <c r="G3163" s="236"/>
      <c r="H3163"/>
      <c r="I3163" t="s">
        <v>129</v>
      </c>
      <c r="J3163" s="236"/>
      <c r="K3163"/>
      <c r="L3163"/>
      <c r="M3163"/>
      <c r="N3163"/>
      <c r="O3163"/>
      <c r="P3163"/>
      <c r="Q3163"/>
      <c r="U3163"/>
      <c r="V3163" t="s">
        <v>4335</v>
      </c>
      <c r="W3163" s="236"/>
      <c r="X3163"/>
      <c r="Y3163"/>
      <c r="Z3163"/>
      <c r="AA3163"/>
      <c r="AB3163"/>
      <c r="AC3163"/>
      <c r="AD3163"/>
      <c r="AE3163"/>
      <c r="AF3163"/>
      <c r="AG3163"/>
      <c r="AH3163" s="115" t="s">
        <v>4308</v>
      </c>
    </row>
    <row r="3164" spans="1:35" ht="18" hidden="1" x14ac:dyDescent="0.25">
      <c r="A3164" s="235">
        <v>327027</v>
      </c>
      <c r="B3164" s="235" t="s">
        <v>7468</v>
      </c>
      <c r="C3164" s="235" t="s">
        <v>755</v>
      </c>
      <c r="D3164" s="235" t="s">
        <v>842</v>
      </c>
      <c r="E3164"/>
      <c r="F3164" s="126"/>
      <c r="G3164" s="236"/>
      <c r="H3164"/>
      <c r="I3164" t="s">
        <v>129</v>
      </c>
      <c r="J3164" s="236"/>
      <c r="K3164"/>
      <c r="L3164"/>
      <c r="M3164"/>
      <c r="N3164"/>
      <c r="O3164"/>
      <c r="P3164"/>
      <c r="Q3164"/>
      <c r="U3164"/>
      <c r="V3164" t="s">
        <v>4334</v>
      </c>
      <c r="W3164" s="236"/>
      <c r="X3164"/>
      <c r="Y3164"/>
      <c r="Z3164"/>
      <c r="AA3164"/>
      <c r="AB3164"/>
      <c r="AC3164"/>
      <c r="AD3164"/>
      <c r="AE3164"/>
      <c r="AF3164"/>
      <c r="AG3164"/>
      <c r="AH3164" s="115" t="s">
        <v>4308</v>
      </c>
    </row>
    <row r="3165" spans="1:35" ht="18" x14ac:dyDescent="0.25">
      <c r="A3165" s="235">
        <v>327028</v>
      </c>
      <c r="B3165" s="235" t="s">
        <v>7469</v>
      </c>
      <c r="C3165" s="235" t="s">
        <v>212</v>
      </c>
      <c r="D3165" s="235" t="s">
        <v>222</v>
      </c>
      <c r="E3165"/>
      <c r="F3165" s="126"/>
      <c r="G3165" s="236"/>
      <c r="H3165"/>
      <c r="I3165" t="s">
        <v>107</v>
      </c>
      <c r="J3165" s="236"/>
      <c r="K3165"/>
      <c r="L3165"/>
      <c r="M3165"/>
      <c r="N3165"/>
      <c r="O3165"/>
      <c r="P3165"/>
      <c r="Q3165"/>
      <c r="U3165"/>
      <c r="V3165" t="s">
        <v>4335</v>
      </c>
      <c r="W3165" s="236"/>
      <c r="X3165"/>
      <c r="Y3165"/>
      <c r="Z3165"/>
      <c r="AA3165"/>
      <c r="AB3165"/>
      <c r="AC3165"/>
      <c r="AD3165"/>
      <c r="AE3165"/>
      <c r="AF3165"/>
      <c r="AG3165"/>
      <c r="AH3165" s="115" t="s">
        <v>4308</v>
      </c>
      <c r="AI3165" s="115" t="e">
        <f>VLOOKUP(A3165,'[2]دراسات قانونية'!$A$3:$E$600,1,0)</f>
        <v>#N/A</v>
      </c>
    </row>
    <row r="3166" spans="1:35" ht="18" hidden="1" x14ac:dyDescent="0.25">
      <c r="A3166" s="235">
        <v>327029</v>
      </c>
      <c r="B3166" s="235" t="s">
        <v>7470</v>
      </c>
      <c r="C3166" s="235" t="s">
        <v>779</v>
      </c>
      <c r="D3166" s="235" t="s">
        <v>1242</v>
      </c>
      <c r="E3166"/>
      <c r="F3166" s="126"/>
      <c r="G3166" s="236"/>
      <c r="H3166"/>
      <c r="I3166" t="s">
        <v>199</v>
      </c>
      <c r="J3166" s="236"/>
      <c r="K3166"/>
      <c r="L3166"/>
      <c r="M3166"/>
      <c r="N3166"/>
      <c r="O3166"/>
      <c r="P3166"/>
      <c r="Q3166"/>
      <c r="U3166"/>
      <c r="V3166">
        <v>0</v>
      </c>
      <c r="W3166" s="236"/>
      <c r="X3166"/>
      <c r="Y3166"/>
      <c r="Z3166"/>
      <c r="AA3166"/>
      <c r="AB3166"/>
      <c r="AC3166"/>
      <c r="AD3166"/>
      <c r="AE3166"/>
      <c r="AF3166"/>
      <c r="AG3166"/>
      <c r="AH3166" s="115" t="s">
        <v>4308</v>
      </c>
    </row>
    <row r="3167" spans="1:35" ht="18" hidden="1" x14ac:dyDescent="0.25">
      <c r="A3167" s="235">
        <v>327032</v>
      </c>
      <c r="B3167" s="235" t="s">
        <v>7471</v>
      </c>
      <c r="C3167" s="235" t="s">
        <v>5676</v>
      </c>
      <c r="D3167" s="235" t="s">
        <v>437</v>
      </c>
      <c r="E3167"/>
      <c r="F3167" s="126"/>
      <c r="G3167" s="236"/>
      <c r="H3167"/>
      <c r="I3167" t="s">
        <v>129</v>
      </c>
      <c r="J3167" s="236"/>
      <c r="K3167"/>
      <c r="L3167"/>
      <c r="M3167"/>
      <c r="N3167"/>
      <c r="O3167"/>
      <c r="P3167"/>
      <c r="Q3167"/>
      <c r="U3167"/>
      <c r="V3167" t="s">
        <v>4335</v>
      </c>
      <c r="W3167" s="236"/>
      <c r="X3167"/>
      <c r="Y3167"/>
      <c r="Z3167"/>
      <c r="AA3167"/>
      <c r="AB3167"/>
      <c r="AC3167"/>
      <c r="AD3167"/>
      <c r="AE3167"/>
      <c r="AF3167"/>
      <c r="AG3167"/>
      <c r="AH3167" s="115" t="s">
        <v>4308</v>
      </c>
    </row>
    <row r="3168" spans="1:35" hidden="1" x14ac:dyDescent="0.25">
      <c r="A3168">
        <v>327033</v>
      </c>
      <c r="B3168" t="s">
        <v>7472</v>
      </c>
      <c r="C3168" t="s">
        <v>1000</v>
      </c>
      <c r="D3168" t="s">
        <v>302</v>
      </c>
      <c r="E3168" t="s">
        <v>77</v>
      </c>
      <c r="F3168" s="126">
        <v>35434</v>
      </c>
      <c r="G3168" t="s">
        <v>266</v>
      </c>
      <c r="H3168" t="s">
        <v>16</v>
      </c>
      <c r="I3168" t="s">
        <v>136</v>
      </c>
      <c r="J3168" t="s">
        <v>1226</v>
      </c>
      <c r="K3168"/>
      <c r="L3168" t="s">
        <v>30</v>
      </c>
      <c r="M3168"/>
      <c r="N3168"/>
      <c r="O3168"/>
      <c r="P3168"/>
      <c r="Q3168"/>
      <c r="U3168"/>
      <c r="V3168" t="s">
        <v>4329</v>
      </c>
      <c r="W3168"/>
      <c r="X3168"/>
      <c r="Y3168"/>
      <c r="Z3168"/>
      <c r="AA3168"/>
      <c r="AB3168"/>
      <c r="AC3168"/>
      <c r="AD3168"/>
      <c r="AE3168" t="s">
        <v>4308</v>
      </c>
      <c r="AF3168" t="s">
        <v>4308</v>
      </c>
      <c r="AG3168" t="s">
        <v>4308</v>
      </c>
      <c r="AH3168" s="115" t="s">
        <v>4308</v>
      </c>
    </row>
    <row r="3169" spans="1:35" hidden="1" x14ac:dyDescent="0.25">
      <c r="A3169" s="115">
        <v>327034</v>
      </c>
      <c r="B3169" s="115" t="s">
        <v>2653</v>
      </c>
      <c r="C3169" s="115" t="s">
        <v>377</v>
      </c>
      <c r="D3169" s="115" t="s">
        <v>1066</v>
      </c>
      <c r="E3169" s="115" t="s">
        <v>76</v>
      </c>
      <c r="F3169" s="237">
        <v>35278</v>
      </c>
      <c r="G3169" s="115" t="s">
        <v>27</v>
      </c>
      <c r="H3169" s="115" t="s">
        <v>16</v>
      </c>
      <c r="I3169" t="s">
        <v>199</v>
      </c>
      <c r="J3169" s="115" t="s">
        <v>1226</v>
      </c>
      <c r="L3169" s="115" t="s">
        <v>18</v>
      </c>
      <c r="U3169"/>
      <c r="V3169">
        <v>0</v>
      </c>
    </row>
    <row r="3170" spans="1:35" hidden="1" x14ac:dyDescent="0.25">
      <c r="A3170" s="115">
        <v>327036</v>
      </c>
      <c r="B3170" s="115" t="s">
        <v>2589</v>
      </c>
      <c r="C3170" s="115" t="s">
        <v>322</v>
      </c>
      <c r="D3170" s="115" t="s">
        <v>468</v>
      </c>
      <c r="E3170" s="115" t="s">
        <v>76</v>
      </c>
      <c r="F3170" s="237">
        <v>35431</v>
      </c>
      <c r="G3170" s="115" t="s">
        <v>18</v>
      </c>
      <c r="H3170" s="115" t="s">
        <v>16</v>
      </c>
      <c r="I3170" t="s">
        <v>199</v>
      </c>
      <c r="U3170"/>
      <c r="V3170">
        <v>0</v>
      </c>
    </row>
    <row r="3171" spans="1:35" hidden="1" x14ac:dyDescent="0.25">
      <c r="A3171" s="115">
        <v>327042</v>
      </c>
      <c r="B3171" s="115" t="s">
        <v>3004</v>
      </c>
      <c r="C3171" s="115" t="s">
        <v>602</v>
      </c>
      <c r="D3171" s="115" t="s">
        <v>230</v>
      </c>
      <c r="E3171" s="115" t="s">
        <v>76</v>
      </c>
      <c r="F3171" s="237">
        <v>35661</v>
      </c>
      <c r="G3171" s="115" t="s">
        <v>18</v>
      </c>
      <c r="H3171" s="115" t="s">
        <v>16</v>
      </c>
      <c r="I3171" t="s">
        <v>199</v>
      </c>
      <c r="J3171" s="115" t="s">
        <v>1226</v>
      </c>
      <c r="L3171" s="115" t="s">
        <v>18</v>
      </c>
      <c r="U3171"/>
      <c r="V3171">
        <v>0</v>
      </c>
    </row>
    <row r="3172" spans="1:35" ht="18" hidden="1" x14ac:dyDescent="0.25">
      <c r="A3172" s="235">
        <v>327043</v>
      </c>
      <c r="B3172" s="235" t="s">
        <v>6670</v>
      </c>
      <c r="C3172" s="235" t="s">
        <v>646</v>
      </c>
      <c r="D3172" s="235" t="s">
        <v>6671</v>
      </c>
      <c r="E3172"/>
      <c r="F3172" s="126"/>
      <c r="G3172" s="236"/>
      <c r="H3172"/>
      <c r="I3172" t="s">
        <v>129</v>
      </c>
      <c r="J3172" s="236"/>
      <c r="K3172"/>
      <c r="L3172"/>
      <c r="M3172"/>
      <c r="N3172"/>
      <c r="O3172"/>
      <c r="P3172"/>
      <c r="Q3172"/>
      <c r="U3172"/>
      <c r="V3172">
        <v>0</v>
      </c>
      <c r="W3172" s="236"/>
      <c r="X3172"/>
      <c r="Y3172"/>
      <c r="Z3172"/>
      <c r="AA3172"/>
      <c r="AB3172"/>
      <c r="AC3172"/>
      <c r="AD3172"/>
      <c r="AE3172"/>
      <c r="AF3172"/>
      <c r="AG3172"/>
    </row>
    <row r="3173" spans="1:35" hidden="1" x14ac:dyDescent="0.25">
      <c r="A3173" s="115">
        <v>327045</v>
      </c>
      <c r="B3173" s="115" t="s">
        <v>3227</v>
      </c>
      <c r="C3173" s="115" t="s">
        <v>778</v>
      </c>
      <c r="D3173" s="115" t="s">
        <v>732</v>
      </c>
      <c r="E3173" s="115" t="s">
        <v>76</v>
      </c>
      <c r="F3173" s="237">
        <v>35068</v>
      </c>
      <c r="G3173" s="115" t="s">
        <v>18</v>
      </c>
      <c r="H3173" s="115" t="s">
        <v>16</v>
      </c>
      <c r="I3173" t="s">
        <v>199</v>
      </c>
      <c r="J3173" s="115" t="s">
        <v>15</v>
      </c>
      <c r="L3173" s="115" t="s">
        <v>18</v>
      </c>
      <c r="U3173"/>
      <c r="V3173">
        <v>0</v>
      </c>
    </row>
    <row r="3174" spans="1:35" hidden="1" x14ac:dyDescent="0.25">
      <c r="A3174">
        <v>327048</v>
      </c>
      <c r="B3174" t="s">
        <v>7473</v>
      </c>
      <c r="C3174" t="s">
        <v>227</v>
      </c>
      <c r="D3174" t="s">
        <v>526</v>
      </c>
      <c r="E3174" t="s">
        <v>77</v>
      </c>
      <c r="F3174" s="126">
        <v>35570</v>
      </c>
      <c r="G3174" t="s">
        <v>282</v>
      </c>
      <c r="H3174" t="s">
        <v>16</v>
      </c>
      <c r="I3174" t="s">
        <v>136</v>
      </c>
      <c r="J3174" t="s">
        <v>1226</v>
      </c>
      <c r="K3174"/>
      <c r="L3174" t="s">
        <v>18</v>
      </c>
      <c r="M3174"/>
      <c r="N3174"/>
      <c r="O3174"/>
      <c r="P3174"/>
      <c r="Q3174"/>
      <c r="R3174" s="115">
        <v>9307</v>
      </c>
      <c r="S3174" s="115">
        <v>45721</v>
      </c>
      <c r="T3174" s="115">
        <v>50000</v>
      </c>
      <c r="U3174"/>
      <c r="V3174">
        <v>0</v>
      </c>
      <c r="W3174"/>
      <c r="X3174"/>
      <c r="Y3174"/>
      <c r="Z3174"/>
      <c r="AA3174"/>
      <c r="AB3174"/>
      <c r="AC3174"/>
      <c r="AD3174"/>
      <c r="AE3174"/>
      <c r="AF3174"/>
      <c r="AG3174"/>
    </row>
    <row r="3175" spans="1:35" hidden="1" x14ac:dyDescent="0.25">
      <c r="A3175">
        <v>327051</v>
      </c>
      <c r="B3175" t="s">
        <v>7474</v>
      </c>
      <c r="C3175" t="s">
        <v>1364</v>
      </c>
      <c r="D3175" t="s">
        <v>824</v>
      </c>
      <c r="E3175" t="s">
        <v>77</v>
      </c>
      <c r="F3175" s="126">
        <v>34736</v>
      </c>
      <c r="G3175" t="s">
        <v>18</v>
      </c>
      <c r="H3175" t="s">
        <v>16</v>
      </c>
      <c r="I3175" t="s">
        <v>136</v>
      </c>
      <c r="J3175" t="s">
        <v>1226</v>
      </c>
      <c r="K3175"/>
      <c r="L3175" t="s">
        <v>30</v>
      </c>
      <c r="M3175"/>
      <c r="N3175"/>
      <c r="O3175"/>
      <c r="P3175"/>
      <c r="Q3175"/>
      <c r="U3175"/>
      <c r="V3175" t="s">
        <v>16623</v>
      </c>
      <c r="W3175"/>
      <c r="X3175"/>
      <c r="Y3175"/>
      <c r="Z3175"/>
      <c r="AA3175"/>
      <c r="AB3175"/>
      <c r="AC3175"/>
      <c r="AD3175"/>
      <c r="AE3175"/>
      <c r="AF3175"/>
      <c r="AG3175" t="s">
        <v>4308</v>
      </c>
      <c r="AH3175" s="115" t="s">
        <v>4308</v>
      </c>
    </row>
    <row r="3176" spans="1:35" hidden="1" x14ac:dyDescent="0.25">
      <c r="A3176" s="115">
        <v>327052</v>
      </c>
      <c r="B3176" s="115" t="s">
        <v>1248</v>
      </c>
      <c r="C3176" s="115" t="s">
        <v>394</v>
      </c>
      <c r="D3176" s="115" t="s">
        <v>1249</v>
      </c>
      <c r="E3176" s="115" t="s">
        <v>76</v>
      </c>
      <c r="F3176" s="237">
        <v>35431</v>
      </c>
      <c r="G3176" s="115" t="s">
        <v>18</v>
      </c>
      <c r="H3176" s="115" t="s">
        <v>16</v>
      </c>
      <c r="I3176" t="s">
        <v>136</v>
      </c>
      <c r="J3176" s="115" t="s">
        <v>1226</v>
      </c>
      <c r="L3176" s="115" t="s">
        <v>18</v>
      </c>
      <c r="U3176"/>
      <c r="V3176" t="s">
        <v>4329</v>
      </c>
      <c r="AE3176" s="115" t="s">
        <v>4308</v>
      </c>
      <c r="AF3176" s="115" t="s">
        <v>4308</v>
      </c>
      <c r="AG3176" s="115" t="s">
        <v>4308</v>
      </c>
      <c r="AH3176" s="115" t="s">
        <v>4308</v>
      </c>
    </row>
    <row r="3177" spans="1:35" ht="18" hidden="1" x14ac:dyDescent="0.25">
      <c r="A3177" s="235">
        <v>327054</v>
      </c>
      <c r="B3177" s="235" t="s">
        <v>7475</v>
      </c>
      <c r="C3177" s="235" t="s">
        <v>227</v>
      </c>
      <c r="D3177" s="235" t="s">
        <v>467</v>
      </c>
      <c r="E3177"/>
      <c r="F3177" s="126"/>
      <c r="G3177" s="236"/>
      <c r="H3177"/>
      <c r="I3177" t="s">
        <v>129</v>
      </c>
      <c r="J3177" s="236"/>
      <c r="K3177"/>
      <c r="L3177"/>
      <c r="M3177"/>
      <c r="N3177"/>
      <c r="O3177"/>
      <c r="P3177"/>
      <c r="Q3177"/>
      <c r="U3177"/>
      <c r="V3177" t="s">
        <v>4335</v>
      </c>
      <c r="W3177" s="236"/>
      <c r="X3177"/>
      <c r="Y3177"/>
      <c r="Z3177"/>
      <c r="AA3177"/>
      <c r="AB3177"/>
      <c r="AC3177"/>
      <c r="AD3177"/>
      <c r="AE3177"/>
      <c r="AF3177"/>
      <c r="AG3177"/>
      <c r="AH3177" s="115" t="s">
        <v>4308</v>
      </c>
    </row>
    <row r="3178" spans="1:35" hidden="1" x14ac:dyDescent="0.25">
      <c r="A3178" s="115">
        <v>327055</v>
      </c>
      <c r="B3178" s="115" t="s">
        <v>2944</v>
      </c>
      <c r="C3178" s="115" t="s">
        <v>1021</v>
      </c>
      <c r="D3178" s="115" t="s">
        <v>400</v>
      </c>
      <c r="E3178" s="115" t="s">
        <v>77</v>
      </c>
      <c r="F3178" s="237">
        <v>35584</v>
      </c>
      <c r="G3178" s="115" t="s">
        <v>18</v>
      </c>
      <c r="H3178" s="115" t="s">
        <v>16</v>
      </c>
      <c r="I3178" t="s">
        <v>199</v>
      </c>
      <c r="J3178" s="115" t="s">
        <v>1226</v>
      </c>
      <c r="L3178" s="115" t="s">
        <v>18</v>
      </c>
      <c r="U3178"/>
      <c r="V3178">
        <v>0</v>
      </c>
    </row>
    <row r="3179" spans="1:35" hidden="1" x14ac:dyDescent="0.25">
      <c r="A3179" s="115">
        <v>327057</v>
      </c>
      <c r="B3179" s="115" t="s">
        <v>3031</v>
      </c>
      <c r="C3179" s="115" t="s">
        <v>389</v>
      </c>
      <c r="D3179" s="115" t="s">
        <v>541</v>
      </c>
      <c r="E3179" s="115" t="s">
        <v>77</v>
      </c>
      <c r="F3179" s="237">
        <v>33604</v>
      </c>
      <c r="G3179" s="115" t="s">
        <v>211</v>
      </c>
      <c r="H3179" s="115" t="s">
        <v>16</v>
      </c>
      <c r="I3179" t="s">
        <v>199</v>
      </c>
      <c r="J3179" s="115" t="s">
        <v>15</v>
      </c>
      <c r="L3179" s="115" t="s">
        <v>18</v>
      </c>
      <c r="R3179" s="115">
        <v>9080</v>
      </c>
      <c r="S3179" s="115">
        <v>45714</v>
      </c>
      <c r="T3179" s="115">
        <v>60000</v>
      </c>
      <c r="U3179"/>
      <c r="V3179">
        <v>0</v>
      </c>
    </row>
    <row r="3180" spans="1:35" ht="18" hidden="1" x14ac:dyDescent="0.25">
      <c r="A3180" s="235">
        <v>327059</v>
      </c>
      <c r="B3180" s="235" t="s">
        <v>7476</v>
      </c>
      <c r="C3180" s="235" t="s">
        <v>369</v>
      </c>
      <c r="D3180" s="235" t="s">
        <v>1242</v>
      </c>
      <c r="E3180"/>
      <c r="F3180" s="126"/>
      <c r="G3180" s="236"/>
      <c r="H3180"/>
      <c r="I3180" t="s">
        <v>199</v>
      </c>
      <c r="J3180" s="236"/>
      <c r="K3180"/>
      <c r="L3180"/>
      <c r="M3180"/>
      <c r="N3180"/>
      <c r="O3180"/>
      <c r="P3180"/>
      <c r="Q3180"/>
      <c r="U3180"/>
      <c r="V3180">
        <v>0</v>
      </c>
      <c r="W3180" s="236"/>
      <c r="X3180"/>
      <c r="Y3180"/>
      <c r="Z3180"/>
      <c r="AA3180"/>
      <c r="AB3180"/>
      <c r="AC3180"/>
      <c r="AD3180"/>
      <c r="AE3180"/>
      <c r="AF3180"/>
      <c r="AG3180"/>
      <c r="AH3180" s="115" t="s">
        <v>4308</v>
      </c>
    </row>
    <row r="3181" spans="1:35" hidden="1" x14ac:dyDescent="0.25">
      <c r="A3181">
        <v>327065</v>
      </c>
      <c r="B3181" t="s">
        <v>7477</v>
      </c>
      <c r="C3181" t="s">
        <v>340</v>
      </c>
      <c r="D3181" t="s">
        <v>536</v>
      </c>
      <c r="E3181" t="s">
        <v>77</v>
      </c>
      <c r="F3181" s="126">
        <v>35201</v>
      </c>
      <c r="G3181" t="s">
        <v>492</v>
      </c>
      <c r="H3181" t="s">
        <v>16</v>
      </c>
      <c r="I3181" t="s">
        <v>136</v>
      </c>
      <c r="J3181"/>
      <c r="K3181"/>
      <c r="L3181"/>
      <c r="M3181"/>
      <c r="N3181"/>
      <c r="O3181"/>
      <c r="P3181"/>
      <c r="Q3181"/>
      <c r="U3181"/>
      <c r="V3181" t="s">
        <v>4335</v>
      </c>
      <c r="W3181"/>
      <c r="X3181"/>
      <c r="Y3181"/>
      <c r="Z3181"/>
      <c r="AA3181"/>
      <c r="AB3181"/>
      <c r="AC3181"/>
      <c r="AD3181"/>
      <c r="AE3181"/>
      <c r="AF3181"/>
      <c r="AG3181"/>
      <c r="AH3181" s="115" t="s">
        <v>4308</v>
      </c>
    </row>
    <row r="3182" spans="1:35" ht="18" hidden="1" x14ac:dyDescent="0.25">
      <c r="A3182" s="235">
        <v>327066</v>
      </c>
      <c r="B3182" s="235" t="s">
        <v>7478</v>
      </c>
      <c r="C3182" s="235" t="s">
        <v>271</v>
      </c>
      <c r="D3182" s="235" t="s">
        <v>1739</v>
      </c>
      <c r="E3182"/>
      <c r="F3182" s="126"/>
      <c r="G3182" s="236"/>
      <c r="H3182"/>
      <c r="I3182" t="s">
        <v>129</v>
      </c>
      <c r="J3182" s="236"/>
      <c r="K3182"/>
      <c r="L3182"/>
      <c r="M3182"/>
      <c r="N3182"/>
      <c r="O3182"/>
      <c r="P3182"/>
      <c r="Q3182"/>
      <c r="U3182"/>
      <c r="V3182" t="s">
        <v>4335</v>
      </c>
      <c r="W3182" s="236"/>
      <c r="X3182"/>
      <c r="Y3182"/>
      <c r="Z3182"/>
      <c r="AA3182"/>
      <c r="AB3182"/>
      <c r="AC3182"/>
      <c r="AD3182"/>
      <c r="AE3182"/>
      <c r="AF3182"/>
      <c r="AG3182"/>
      <c r="AH3182" s="115" t="s">
        <v>4308</v>
      </c>
    </row>
    <row r="3183" spans="1:35" ht="18" hidden="1" x14ac:dyDescent="0.25">
      <c r="A3183" s="235">
        <v>327071</v>
      </c>
      <c r="B3183" s="235" t="s">
        <v>7479</v>
      </c>
      <c r="C3183" s="235" t="s">
        <v>7480</v>
      </c>
      <c r="D3183" s="235" t="s">
        <v>275</v>
      </c>
      <c r="E3183"/>
      <c r="F3183" s="126"/>
      <c r="G3183" s="236"/>
      <c r="H3183"/>
      <c r="I3183" t="s">
        <v>129</v>
      </c>
      <c r="J3183" s="236"/>
      <c r="K3183"/>
      <c r="L3183"/>
      <c r="M3183"/>
      <c r="N3183"/>
      <c r="O3183"/>
      <c r="P3183"/>
      <c r="Q3183"/>
      <c r="U3183"/>
      <c r="V3183" t="s">
        <v>4335</v>
      </c>
      <c r="W3183" s="236"/>
      <c r="X3183"/>
      <c r="Y3183"/>
      <c r="Z3183"/>
      <c r="AA3183"/>
      <c r="AB3183"/>
      <c r="AC3183"/>
      <c r="AD3183"/>
      <c r="AE3183"/>
      <c r="AF3183"/>
      <c r="AG3183"/>
    </row>
    <row r="3184" spans="1:35" ht="18" x14ac:dyDescent="0.25">
      <c r="A3184" s="235">
        <v>327072</v>
      </c>
      <c r="B3184" s="235" t="s">
        <v>7481</v>
      </c>
      <c r="C3184" s="235" t="s">
        <v>7482</v>
      </c>
      <c r="D3184" s="235" t="s">
        <v>430</v>
      </c>
      <c r="E3184"/>
      <c r="F3184" s="126"/>
      <c r="G3184" s="236"/>
      <c r="H3184"/>
      <c r="I3184" t="s">
        <v>107</v>
      </c>
      <c r="J3184" s="236"/>
      <c r="K3184"/>
      <c r="L3184"/>
      <c r="M3184"/>
      <c r="N3184"/>
      <c r="O3184"/>
      <c r="P3184"/>
      <c r="Q3184"/>
      <c r="U3184"/>
      <c r="V3184" t="s">
        <v>4335</v>
      </c>
      <c r="W3184" s="236"/>
      <c r="X3184"/>
      <c r="Y3184"/>
      <c r="Z3184"/>
      <c r="AA3184"/>
      <c r="AB3184"/>
      <c r="AC3184"/>
      <c r="AD3184"/>
      <c r="AE3184"/>
      <c r="AF3184"/>
      <c r="AG3184"/>
      <c r="AH3184" s="115" t="s">
        <v>4308</v>
      </c>
      <c r="AI3184" s="115" t="e">
        <f>VLOOKUP(A3184,'[2]دراسات قانونية'!$A$3:$E$600,1,0)</f>
        <v>#N/A</v>
      </c>
    </row>
    <row r="3185" spans="1:35" hidden="1" x14ac:dyDescent="0.25">
      <c r="A3185">
        <v>327073</v>
      </c>
      <c r="B3185" t="s">
        <v>7483</v>
      </c>
      <c r="C3185" t="s">
        <v>377</v>
      </c>
      <c r="D3185" t="s">
        <v>537</v>
      </c>
      <c r="E3185" t="s">
        <v>77</v>
      </c>
      <c r="F3185" s="126">
        <v>35103</v>
      </c>
      <c r="G3185" t="s">
        <v>18</v>
      </c>
      <c r="H3185" t="s">
        <v>16</v>
      </c>
      <c r="I3185" t="s">
        <v>136</v>
      </c>
      <c r="J3185" t="s">
        <v>1226</v>
      </c>
      <c r="K3185"/>
      <c r="L3185" t="s">
        <v>30</v>
      </c>
      <c r="M3185"/>
      <c r="N3185"/>
      <c r="O3185"/>
      <c r="P3185"/>
      <c r="Q3185"/>
      <c r="U3185"/>
      <c r="V3185" t="s">
        <v>4334</v>
      </c>
      <c r="W3185"/>
      <c r="X3185"/>
      <c r="Y3185"/>
      <c r="Z3185"/>
      <c r="AA3185"/>
      <c r="AB3185"/>
      <c r="AC3185"/>
      <c r="AD3185"/>
      <c r="AE3185"/>
      <c r="AF3185"/>
      <c r="AG3185"/>
    </row>
    <row r="3186" spans="1:35" ht="18" hidden="1" x14ac:dyDescent="0.25">
      <c r="A3186" s="235">
        <v>327075</v>
      </c>
      <c r="B3186" s="235" t="s">
        <v>7484</v>
      </c>
      <c r="C3186" s="235" t="s">
        <v>455</v>
      </c>
      <c r="D3186" s="235" t="s">
        <v>1242</v>
      </c>
      <c r="E3186"/>
      <c r="F3186" s="126"/>
      <c r="G3186" s="236"/>
      <c r="H3186"/>
      <c r="I3186" t="s">
        <v>129</v>
      </c>
      <c r="J3186" s="236"/>
      <c r="K3186"/>
      <c r="L3186"/>
      <c r="M3186"/>
      <c r="N3186"/>
      <c r="O3186"/>
      <c r="P3186"/>
      <c r="Q3186"/>
      <c r="U3186"/>
      <c r="V3186" t="s">
        <v>4337</v>
      </c>
      <c r="W3186" s="236"/>
      <c r="X3186"/>
      <c r="Y3186"/>
      <c r="Z3186"/>
      <c r="AA3186"/>
      <c r="AB3186"/>
      <c r="AC3186"/>
      <c r="AD3186"/>
      <c r="AE3186"/>
      <c r="AF3186"/>
      <c r="AG3186"/>
      <c r="AH3186" s="115" t="s">
        <v>4308</v>
      </c>
    </row>
    <row r="3187" spans="1:35" ht="18" hidden="1" x14ac:dyDescent="0.25">
      <c r="A3187" s="235">
        <v>327076</v>
      </c>
      <c r="B3187" s="235" t="s">
        <v>7485</v>
      </c>
      <c r="C3187" s="235" t="s">
        <v>386</v>
      </c>
      <c r="D3187" s="235" t="s">
        <v>448</v>
      </c>
      <c r="E3187"/>
      <c r="F3187" s="126"/>
      <c r="G3187" s="236"/>
      <c r="H3187"/>
      <c r="I3187" t="s">
        <v>136</v>
      </c>
      <c r="J3187" s="236"/>
      <c r="K3187"/>
      <c r="L3187"/>
      <c r="M3187"/>
      <c r="N3187"/>
      <c r="O3187"/>
      <c r="P3187"/>
      <c r="Q3187"/>
      <c r="U3187"/>
      <c r="V3187" t="s">
        <v>4337</v>
      </c>
      <c r="W3187" s="236"/>
      <c r="X3187"/>
      <c r="Y3187"/>
      <c r="Z3187"/>
      <c r="AA3187"/>
      <c r="AB3187"/>
      <c r="AC3187"/>
      <c r="AD3187"/>
      <c r="AE3187"/>
      <c r="AF3187"/>
      <c r="AG3187"/>
    </row>
    <row r="3188" spans="1:35" ht="18" x14ac:dyDescent="0.25">
      <c r="A3188" s="235">
        <v>327077</v>
      </c>
      <c r="B3188" s="235" t="s">
        <v>7486</v>
      </c>
      <c r="C3188" s="235" t="s">
        <v>522</v>
      </c>
      <c r="D3188" s="235" t="s">
        <v>222</v>
      </c>
      <c r="E3188"/>
      <c r="F3188" s="126"/>
      <c r="G3188" s="236"/>
      <c r="H3188"/>
      <c r="I3188" t="s">
        <v>107</v>
      </c>
      <c r="J3188" s="236"/>
      <c r="K3188"/>
      <c r="L3188"/>
      <c r="M3188"/>
      <c r="N3188"/>
      <c r="O3188"/>
      <c r="P3188"/>
      <c r="Q3188"/>
      <c r="U3188"/>
      <c r="V3188" t="s">
        <v>4335</v>
      </c>
      <c r="W3188" s="236"/>
      <c r="X3188"/>
      <c r="Y3188"/>
      <c r="Z3188"/>
      <c r="AA3188"/>
      <c r="AB3188"/>
      <c r="AC3188"/>
      <c r="AD3188"/>
      <c r="AE3188"/>
      <c r="AF3188"/>
      <c r="AG3188"/>
      <c r="AH3188" s="115" t="s">
        <v>4308</v>
      </c>
      <c r="AI3188" s="115" t="e">
        <f>VLOOKUP(A3188,'[2]دراسات قانونية'!$A$3:$E$600,1,0)</f>
        <v>#N/A</v>
      </c>
    </row>
    <row r="3189" spans="1:35" ht="18" hidden="1" x14ac:dyDescent="0.25">
      <c r="A3189" s="235">
        <v>327080</v>
      </c>
      <c r="B3189" s="235" t="s">
        <v>7487</v>
      </c>
      <c r="C3189" s="235" t="s">
        <v>623</v>
      </c>
      <c r="D3189" s="235"/>
      <c r="E3189"/>
      <c r="F3189" s="126"/>
      <c r="G3189" s="236"/>
      <c r="H3189"/>
      <c r="I3189" t="s">
        <v>199</v>
      </c>
      <c r="J3189" s="236"/>
      <c r="K3189"/>
      <c r="L3189"/>
      <c r="M3189"/>
      <c r="N3189"/>
      <c r="O3189"/>
      <c r="P3189"/>
      <c r="Q3189"/>
      <c r="U3189"/>
      <c r="V3189">
        <v>0</v>
      </c>
      <c r="W3189" s="236"/>
      <c r="X3189"/>
      <c r="Y3189"/>
      <c r="Z3189"/>
      <c r="AA3189"/>
      <c r="AB3189"/>
      <c r="AC3189"/>
      <c r="AD3189"/>
      <c r="AE3189"/>
      <c r="AF3189"/>
      <c r="AG3189"/>
      <c r="AH3189" s="115" t="s">
        <v>4308</v>
      </c>
    </row>
    <row r="3190" spans="1:35" hidden="1" x14ac:dyDescent="0.25">
      <c r="A3190" s="115">
        <v>327082</v>
      </c>
      <c r="B3190" s="115" t="s">
        <v>3558</v>
      </c>
      <c r="C3190" s="115" t="s">
        <v>384</v>
      </c>
      <c r="D3190" s="115" t="s">
        <v>3559</v>
      </c>
      <c r="E3190" s="115" t="s">
        <v>77</v>
      </c>
      <c r="F3190" s="237">
        <v>33427</v>
      </c>
      <c r="G3190" s="115" t="s">
        <v>18</v>
      </c>
      <c r="H3190" s="115" t="s">
        <v>16</v>
      </c>
      <c r="I3190" t="s">
        <v>199</v>
      </c>
      <c r="J3190" s="115" t="s">
        <v>1226</v>
      </c>
      <c r="L3190" s="115" t="s">
        <v>18</v>
      </c>
      <c r="U3190"/>
      <c r="V3190" t="s">
        <v>16623</v>
      </c>
    </row>
    <row r="3191" spans="1:35" hidden="1" x14ac:dyDescent="0.25">
      <c r="A3191">
        <v>327086</v>
      </c>
      <c r="B3191" t="s">
        <v>7488</v>
      </c>
      <c r="C3191" t="s">
        <v>512</v>
      </c>
      <c r="D3191" t="s">
        <v>855</v>
      </c>
      <c r="E3191" t="s">
        <v>76</v>
      </c>
      <c r="F3191" s="126">
        <v>35321</v>
      </c>
      <c r="G3191" t="s">
        <v>30</v>
      </c>
      <c r="H3191" t="s">
        <v>16</v>
      </c>
      <c r="I3191" t="s">
        <v>136</v>
      </c>
      <c r="J3191"/>
      <c r="K3191"/>
      <c r="L3191"/>
      <c r="M3191"/>
      <c r="N3191"/>
      <c r="O3191"/>
      <c r="P3191"/>
      <c r="Q3191"/>
      <c r="U3191"/>
      <c r="V3191" t="s">
        <v>16623</v>
      </c>
      <c r="W3191"/>
      <c r="X3191"/>
      <c r="Y3191"/>
      <c r="Z3191"/>
      <c r="AA3191"/>
      <c r="AB3191"/>
      <c r="AC3191"/>
      <c r="AD3191"/>
      <c r="AE3191"/>
      <c r="AF3191"/>
      <c r="AG3191"/>
    </row>
    <row r="3192" spans="1:35" hidden="1" x14ac:dyDescent="0.25">
      <c r="A3192" s="115">
        <v>327088</v>
      </c>
      <c r="B3192" s="115" t="s">
        <v>3065</v>
      </c>
      <c r="C3192" s="115" t="s">
        <v>212</v>
      </c>
      <c r="D3192" s="115" t="s">
        <v>913</v>
      </c>
      <c r="E3192" s="115" t="s">
        <v>76</v>
      </c>
      <c r="F3192" s="237">
        <v>35668</v>
      </c>
      <c r="G3192" s="115" t="s">
        <v>18</v>
      </c>
      <c r="H3192" s="115" t="s">
        <v>16</v>
      </c>
      <c r="I3192" t="s">
        <v>136</v>
      </c>
      <c r="J3192" s="115" t="s">
        <v>1226</v>
      </c>
      <c r="L3192" s="115" t="s">
        <v>18</v>
      </c>
      <c r="R3192" s="115">
        <v>9161</v>
      </c>
      <c r="S3192" s="115">
        <v>45718</v>
      </c>
      <c r="T3192" s="115">
        <v>90000</v>
      </c>
      <c r="U3192"/>
      <c r="V3192">
        <v>0</v>
      </c>
    </row>
    <row r="3193" spans="1:35" ht="18" hidden="1" x14ac:dyDescent="0.25">
      <c r="A3193" s="235">
        <v>327090</v>
      </c>
      <c r="B3193" s="235" t="s">
        <v>7489</v>
      </c>
      <c r="C3193" s="235" t="s">
        <v>1011</v>
      </c>
      <c r="D3193" s="235" t="s">
        <v>951</v>
      </c>
      <c r="E3193"/>
      <c r="F3193" s="126"/>
      <c r="G3193" s="236"/>
      <c r="H3193"/>
      <c r="I3193" t="s">
        <v>199</v>
      </c>
      <c r="J3193" s="236"/>
      <c r="K3193"/>
      <c r="L3193"/>
      <c r="M3193"/>
      <c r="N3193"/>
      <c r="O3193"/>
      <c r="P3193"/>
      <c r="Q3193"/>
      <c r="U3193"/>
      <c r="V3193">
        <v>0</v>
      </c>
      <c r="W3193" s="236"/>
      <c r="X3193"/>
      <c r="Y3193"/>
      <c r="Z3193"/>
      <c r="AA3193"/>
      <c r="AB3193"/>
      <c r="AC3193"/>
      <c r="AD3193"/>
      <c r="AE3193"/>
      <c r="AF3193"/>
      <c r="AG3193"/>
      <c r="AH3193" s="115" t="s">
        <v>4308</v>
      </c>
    </row>
    <row r="3194" spans="1:35" ht="18" x14ac:dyDescent="0.25">
      <c r="A3194" s="235">
        <v>327091</v>
      </c>
      <c r="B3194" s="235" t="s">
        <v>7490</v>
      </c>
      <c r="C3194" s="235" t="s">
        <v>749</v>
      </c>
      <c r="D3194" s="235" t="s">
        <v>267</v>
      </c>
      <c r="E3194"/>
      <c r="F3194" s="126"/>
      <c r="G3194" s="236"/>
      <c r="H3194"/>
      <c r="I3194" t="s">
        <v>107</v>
      </c>
      <c r="J3194" s="236"/>
      <c r="K3194"/>
      <c r="L3194"/>
      <c r="M3194"/>
      <c r="N3194"/>
      <c r="O3194"/>
      <c r="P3194"/>
      <c r="Q3194"/>
      <c r="U3194"/>
      <c r="V3194" t="s">
        <v>4335</v>
      </c>
      <c r="W3194" s="236"/>
      <c r="X3194"/>
      <c r="Y3194"/>
      <c r="Z3194"/>
      <c r="AA3194"/>
      <c r="AB3194"/>
      <c r="AC3194"/>
      <c r="AD3194"/>
      <c r="AE3194"/>
      <c r="AF3194"/>
      <c r="AG3194"/>
      <c r="AH3194" s="115" t="s">
        <v>4308</v>
      </c>
      <c r="AI3194" s="115" t="e">
        <f>VLOOKUP(A3194,'[2]دراسات قانونية'!$A$3:$E$600,1,0)</f>
        <v>#N/A</v>
      </c>
    </row>
    <row r="3195" spans="1:35" hidden="1" x14ac:dyDescent="0.25">
      <c r="A3195" s="115">
        <v>327093</v>
      </c>
      <c r="B3195" s="115" t="s">
        <v>2583</v>
      </c>
      <c r="C3195" s="115" t="s">
        <v>1794</v>
      </c>
      <c r="D3195" s="115" t="s">
        <v>485</v>
      </c>
      <c r="E3195" s="115" t="s">
        <v>77</v>
      </c>
      <c r="F3195" s="237">
        <v>35363</v>
      </c>
      <c r="G3195" s="115" t="s">
        <v>2584</v>
      </c>
      <c r="H3195" s="115" t="s">
        <v>16</v>
      </c>
      <c r="I3195" t="s">
        <v>199</v>
      </c>
      <c r="J3195" s="115" t="s">
        <v>1226</v>
      </c>
      <c r="L3195" s="115" t="s">
        <v>18</v>
      </c>
      <c r="U3195"/>
      <c r="V3195">
        <v>0</v>
      </c>
    </row>
    <row r="3196" spans="1:35" ht="18" x14ac:dyDescent="0.25">
      <c r="A3196" s="235">
        <v>327095</v>
      </c>
      <c r="B3196" s="235" t="s">
        <v>7491</v>
      </c>
      <c r="C3196" s="235" t="s">
        <v>438</v>
      </c>
      <c r="D3196" s="235" t="s">
        <v>365</v>
      </c>
      <c r="E3196"/>
      <c r="F3196" s="126"/>
      <c r="G3196" s="236"/>
      <c r="H3196"/>
      <c r="I3196" t="s">
        <v>107</v>
      </c>
      <c r="J3196" s="236"/>
      <c r="K3196"/>
      <c r="L3196"/>
      <c r="M3196"/>
      <c r="N3196"/>
      <c r="O3196"/>
      <c r="P3196"/>
      <c r="Q3196"/>
      <c r="U3196"/>
      <c r="V3196" t="s">
        <v>4335</v>
      </c>
      <c r="W3196" s="236"/>
      <c r="X3196"/>
      <c r="Y3196"/>
      <c r="Z3196"/>
      <c r="AA3196"/>
      <c r="AB3196"/>
      <c r="AC3196"/>
      <c r="AD3196"/>
      <c r="AE3196"/>
      <c r="AF3196"/>
      <c r="AG3196"/>
      <c r="AH3196" s="115" t="s">
        <v>4308</v>
      </c>
      <c r="AI3196" s="115" t="e">
        <f>VLOOKUP(A3196,'[2]دراسات قانونية'!$A$3:$E$600,1,0)</f>
        <v>#N/A</v>
      </c>
    </row>
    <row r="3197" spans="1:35" hidden="1" x14ac:dyDescent="0.25">
      <c r="A3197" s="115">
        <v>327098</v>
      </c>
      <c r="B3197" s="115" t="s">
        <v>2493</v>
      </c>
      <c r="C3197" s="115" t="s">
        <v>1338</v>
      </c>
      <c r="D3197" s="115" t="s">
        <v>1339</v>
      </c>
      <c r="E3197" s="115" t="s">
        <v>77</v>
      </c>
      <c r="F3197" s="237">
        <v>30941</v>
      </c>
      <c r="G3197" s="115" t="s">
        <v>211</v>
      </c>
      <c r="H3197" s="115" t="s">
        <v>16</v>
      </c>
      <c r="I3197" t="s">
        <v>199</v>
      </c>
      <c r="J3197" s="115" t="s">
        <v>1226</v>
      </c>
      <c r="L3197" s="115" t="s">
        <v>18</v>
      </c>
      <c r="U3197"/>
      <c r="V3197" t="s">
        <v>16623</v>
      </c>
    </row>
    <row r="3198" spans="1:35" ht="18" x14ac:dyDescent="0.25">
      <c r="A3198" s="235">
        <v>327099</v>
      </c>
      <c r="B3198" s="235" t="s">
        <v>7492</v>
      </c>
      <c r="C3198" s="235" t="s">
        <v>345</v>
      </c>
      <c r="D3198" s="235" t="s">
        <v>1067</v>
      </c>
      <c r="E3198"/>
      <c r="F3198" s="126"/>
      <c r="G3198" s="236"/>
      <c r="H3198"/>
      <c r="I3198" t="s">
        <v>107</v>
      </c>
      <c r="J3198" s="236"/>
      <c r="K3198"/>
      <c r="L3198"/>
      <c r="M3198"/>
      <c r="N3198"/>
      <c r="O3198"/>
      <c r="P3198"/>
      <c r="Q3198"/>
      <c r="U3198"/>
      <c r="V3198" t="s">
        <v>4335</v>
      </c>
      <c r="W3198" s="236"/>
      <c r="X3198"/>
      <c r="Y3198"/>
      <c r="Z3198"/>
      <c r="AA3198"/>
      <c r="AB3198"/>
      <c r="AC3198"/>
      <c r="AD3198"/>
      <c r="AE3198"/>
      <c r="AF3198"/>
      <c r="AG3198"/>
      <c r="AH3198" s="115" t="s">
        <v>4308</v>
      </c>
      <c r="AI3198" s="115" t="e">
        <f>VLOOKUP(A3198,'[2]دراسات قانونية'!$A$3:$E$600,1,0)</f>
        <v>#N/A</v>
      </c>
    </row>
    <row r="3199" spans="1:35" ht="18" hidden="1" x14ac:dyDescent="0.25">
      <c r="A3199" s="235">
        <v>327102</v>
      </c>
      <c r="B3199" s="235" t="s">
        <v>7493</v>
      </c>
      <c r="C3199" s="235" t="s">
        <v>227</v>
      </c>
      <c r="D3199" s="235" t="s">
        <v>1242</v>
      </c>
      <c r="E3199"/>
      <c r="F3199" s="126"/>
      <c r="G3199" s="236"/>
      <c r="H3199"/>
      <c r="I3199" t="s">
        <v>129</v>
      </c>
      <c r="J3199" s="236"/>
      <c r="K3199"/>
      <c r="L3199"/>
      <c r="M3199"/>
      <c r="N3199"/>
      <c r="O3199"/>
      <c r="P3199"/>
      <c r="Q3199"/>
      <c r="U3199"/>
      <c r="V3199" t="s">
        <v>4335</v>
      </c>
      <c r="W3199" s="236"/>
      <c r="X3199"/>
      <c r="Y3199"/>
      <c r="Z3199"/>
      <c r="AA3199"/>
      <c r="AB3199"/>
      <c r="AC3199"/>
      <c r="AD3199"/>
      <c r="AE3199"/>
      <c r="AF3199"/>
      <c r="AG3199"/>
      <c r="AH3199" s="115" t="s">
        <v>4308</v>
      </c>
    </row>
    <row r="3200" spans="1:35" hidden="1" x14ac:dyDescent="0.25">
      <c r="A3200">
        <v>327106</v>
      </c>
      <c r="B3200" t="s">
        <v>7494</v>
      </c>
      <c r="C3200" t="s">
        <v>481</v>
      </c>
      <c r="D3200" t="s">
        <v>616</v>
      </c>
      <c r="E3200" t="s">
        <v>76</v>
      </c>
      <c r="F3200" s="126">
        <v>35439</v>
      </c>
      <c r="G3200" t="s">
        <v>18</v>
      </c>
      <c r="H3200" t="s">
        <v>16</v>
      </c>
      <c r="I3200" t="s">
        <v>136</v>
      </c>
      <c r="J3200" t="s">
        <v>1226</v>
      </c>
      <c r="K3200"/>
      <c r="L3200" t="s">
        <v>18</v>
      </c>
      <c r="M3200"/>
      <c r="N3200"/>
      <c r="O3200"/>
      <c r="P3200"/>
      <c r="Q3200"/>
      <c r="U3200"/>
      <c r="V3200" t="s">
        <v>4414</v>
      </c>
      <c r="W3200"/>
      <c r="X3200"/>
      <c r="Y3200"/>
      <c r="Z3200"/>
      <c r="AA3200"/>
      <c r="AB3200"/>
      <c r="AC3200"/>
      <c r="AD3200"/>
      <c r="AE3200"/>
      <c r="AF3200" t="s">
        <v>4308</v>
      </c>
      <c r="AG3200" t="s">
        <v>4308</v>
      </c>
      <c r="AH3200" s="115" t="s">
        <v>4308</v>
      </c>
    </row>
    <row r="3201" spans="1:35" hidden="1" x14ac:dyDescent="0.25">
      <c r="A3201" s="115">
        <v>327108</v>
      </c>
      <c r="B3201" s="115" t="s">
        <v>1951</v>
      </c>
      <c r="C3201" s="115" t="s">
        <v>244</v>
      </c>
      <c r="D3201" s="115" t="s">
        <v>443</v>
      </c>
      <c r="E3201" s="115" t="s">
        <v>76</v>
      </c>
      <c r="F3201" s="237">
        <v>25369</v>
      </c>
      <c r="G3201" s="115" t="s">
        <v>18</v>
      </c>
      <c r="H3201" s="115" t="s">
        <v>16</v>
      </c>
      <c r="I3201" t="s">
        <v>199</v>
      </c>
      <c r="J3201" s="115" t="s">
        <v>1226</v>
      </c>
      <c r="L3201" s="115" t="s">
        <v>18</v>
      </c>
      <c r="U3201"/>
      <c r="V3201" t="s">
        <v>4329</v>
      </c>
    </row>
    <row r="3202" spans="1:35" hidden="1" x14ac:dyDescent="0.25">
      <c r="A3202">
        <v>327114</v>
      </c>
      <c r="B3202" t="s">
        <v>7495</v>
      </c>
      <c r="C3202" t="s">
        <v>212</v>
      </c>
      <c r="D3202" t="s">
        <v>230</v>
      </c>
      <c r="E3202" t="s">
        <v>76</v>
      </c>
      <c r="F3202" s="126">
        <v>34700</v>
      </c>
      <c r="G3202" t="s">
        <v>18</v>
      </c>
      <c r="H3202" t="s">
        <v>16</v>
      </c>
      <c r="I3202" t="s">
        <v>136</v>
      </c>
      <c r="J3202"/>
      <c r="K3202"/>
      <c r="L3202"/>
      <c r="M3202"/>
      <c r="N3202"/>
      <c r="O3202"/>
      <c r="P3202"/>
      <c r="Q3202"/>
      <c r="U3202"/>
      <c r="V3202" t="s">
        <v>4329</v>
      </c>
      <c r="W3202"/>
      <c r="X3202"/>
      <c r="Y3202"/>
      <c r="Z3202"/>
      <c r="AA3202"/>
      <c r="AB3202"/>
      <c r="AC3202" t="s">
        <v>4308</v>
      </c>
      <c r="AD3202" t="s">
        <v>4308</v>
      </c>
      <c r="AE3202" t="s">
        <v>4308</v>
      </c>
      <c r="AF3202" t="s">
        <v>4308</v>
      </c>
      <c r="AG3202" t="s">
        <v>4308</v>
      </c>
      <c r="AH3202" s="115" t="s">
        <v>4308</v>
      </c>
    </row>
    <row r="3203" spans="1:35" hidden="1" x14ac:dyDescent="0.25">
      <c r="A3203" s="115">
        <v>327116</v>
      </c>
      <c r="B3203" s="115" t="s">
        <v>3560</v>
      </c>
      <c r="C3203" s="115" t="s">
        <v>1335</v>
      </c>
      <c r="D3203" s="115" t="s">
        <v>3561</v>
      </c>
      <c r="E3203" s="115" t="s">
        <v>76</v>
      </c>
      <c r="F3203" s="237">
        <v>31414</v>
      </c>
      <c r="G3203" s="115" t="s">
        <v>3562</v>
      </c>
      <c r="H3203" s="115" t="s">
        <v>16</v>
      </c>
      <c r="I3203" t="s">
        <v>199</v>
      </c>
      <c r="J3203" s="115" t="s">
        <v>1226</v>
      </c>
      <c r="L3203" s="115" t="s">
        <v>61</v>
      </c>
      <c r="U3203"/>
      <c r="V3203">
        <v>0</v>
      </c>
      <c r="AH3203" s="115" t="s">
        <v>4308</v>
      </c>
    </row>
    <row r="3204" spans="1:35" ht="18" hidden="1" x14ac:dyDescent="0.25">
      <c r="A3204" s="235">
        <v>327118</v>
      </c>
      <c r="B3204" s="235" t="s">
        <v>7496</v>
      </c>
      <c r="C3204" s="235" t="s">
        <v>311</v>
      </c>
      <c r="D3204" s="235" t="s">
        <v>382</v>
      </c>
      <c r="E3204"/>
      <c r="F3204" s="126"/>
      <c r="G3204" s="236"/>
      <c r="H3204"/>
      <c r="I3204" t="s">
        <v>199</v>
      </c>
      <c r="J3204" s="236"/>
      <c r="K3204"/>
      <c r="L3204"/>
      <c r="M3204"/>
      <c r="N3204"/>
      <c r="O3204"/>
      <c r="P3204"/>
      <c r="Q3204"/>
      <c r="U3204"/>
      <c r="V3204">
        <v>0</v>
      </c>
      <c r="W3204" s="236"/>
      <c r="X3204"/>
      <c r="Y3204"/>
      <c r="Z3204"/>
      <c r="AA3204"/>
      <c r="AB3204"/>
      <c r="AC3204"/>
      <c r="AD3204"/>
      <c r="AE3204"/>
      <c r="AF3204"/>
      <c r="AG3204"/>
      <c r="AH3204" s="115" t="s">
        <v>4308</v>
      </c>
    </row>
    <row r="3205" spans="1:35" ht="18" hidden="1" x14ac:dyDescent="0.25">
      <c r="A3205" s="235">
        <v>327119</v>
      </c>
      <c r="B3205" s="235" t="s">
        <v>7497</v>
      </c>
      <c r="C3205" s="235" t="s">
        <v>917</v>
      </c>
      <c r="D3205" s="235" t="s">
        <v>1242</v>
      </c>
      <c r="E3205"/>
      <c r="F3205" s="126"/>
      <c r="G3205" s="236"/>
      <c r="H3205"/>
      <c r="I3205" t="s">
        <v>136</v>
      </c>
      <c r="J3205" s="236"/>
      <c r="K3205"/>
      <c r="L3205"/>
      <c r="M3205"/>
      <c r="N3205"/>
      <c r="O3205"/>
      <c r="P3205"/>
      <c r="Q3205"/>
      <c r="U3205"/>
      <c r="V3205" t="s">
        <v>4334</v>
      </c>
      <c r="W3205" s="236"/>
      <c r="X3205"/>
      <c r="Y3205"/>
      <c r="Z3205"/>
      <c r="AA3205"/>
      <c r="AB3205"/>
      <c r="AC3205"/>
      <c r="AD3205"/>
      <c r="AE3205"/>
      <c r="AF3205"/>
      <c r="AG3205"/>
      <c r="AH3205" s="115" t="s">
        <v>4308</v>
      </c>
    </row>
    <row r="3206" spans="1:35" ht="18" hidden="1" x14ac:dyDescent="0.25">
      <c r="A3206" s="235">
        <v>327121</v>
      </c>
      <c r="B3206" s="235" t="s">
        <v>7498</v>
      </c>
      <c r="C3206" s="235" t="s">
        <v>219</v>
      </c>
      <c r="D3206" s="235" t="s">
        <v>425</v>
      </c>
      <c r="E3206"/>
      <c r="F3206" s="126"/>
      <c r="G3206" s="236"/>
      <c r="H3206"/>
      <c r="I3206" t="s">
        <v>129</v>
      </c>
      <c r="J3206" s="236"/>
      <c r="K3206"/>
      <c r="L3206"/>
      <c r="M3206"/>
      <c r="N3206"/>
      <c r="O3206"/>
      <c r="P3206"/>
      <c r="Q3206"/>
      <c r="U3206"/>
      <c r="V3206" t="s">
        <v>4334</v>
      </c>
      <c r="W3206" s="236"/>
      <c r="X3206"/>
      <c r="Y3206"/>
      <c r="Z3206"/>
      <c r="AA3206"/>
      <c r="AB3206"/>
      <c r="AC3206"/>
      <c r="AD3206"/>
      <c r="AE3206"/>
      <c r="AF3206"/>
      <c r="AG3206"/>
      <c r="AH3206" s="115" t="s">
        <v>4308</v>
      </c>
    </row>
    <row r="3207" spans="1:35" hidden="1" x14ac:dyDescent="0.25">
      <c r="A3207">
        <v>327122</v>
      </c>
      <c r="B3207" t="s">
        <v>7499</v>
      </c>
      <c r="C3207" t="s">
        <v>869</v>
      </c>
      <c r="D3207" t="s">
        <v>378</v>
      </c>
      <c r="E3207" t="s">
        <v>77</v>
      </c>
      <c r="F3207" s="126"/>
      <c r="G3207"/>
      <c r="H3207" t="s">
        <v>16</v>
      </c>
      <c r="I3207" t="s">
        <v>136</v>
      </c>
      <c r="J3207"/>
      <c r="K3207"/>
      <c r="L3207"/>
      <c r="M3207"/>
      <c r="N3207"/>
      <c r="O3207"/>
      <c r="P3207"/>
      <c r="Q3207"/>
      <c r="U3207"/>
      <c r="V3207" t="s">
        <v>4412</v>
      </c>
      <c r="W3207"/>
      <c r="X3207"/>
      <c r="Y3207"/>
      <c r="Z3207"/>
      <c r="AA3207"/>
      <c r="AB3207" t="s">
        <v>4308</v>
      </c>
      <c r="AC3207" t="s">
        <v>4308</v>
      </c>
      <c r="AD3207" t="s">
        <v>4308</v>
      </c>
      <c r="AE3207" t="s">
        <v>4308</v>
      </c>
      <c r="AF3207" t="s">
        <v>4308</v>
      </c>
      <c r="AG3207" t="s">
        <v>4308</v>
      </c>
      <c r="AH3207" s="115" t="s">
        <v>4308</v>
      </c>
    </row>
    <row r="3208" spans="1:35" hidden="1" x14ac:dyDescent="0.25">
      <c r="A3208" s="115">
        <v>327124</v>
      </c>
      <c r="B3208" s="115" t="s">
        <v>1573</v>
      </c>
      <c r="C3208" s="115" t="s">
        <v>271</v>
      </c>
      <c r="D3208" s="115" t="s">
        <v>239</v>
      </c>
      <c r="E3208" s="115" t="s">
        <v>77</v>
      </c>
      <c r="F3208" s="237">
        <v>35796</v>
      </c>
      <c r="G3208" s="115" t="s">
        <v>18</v>
      </c>
      <c r="H3208" s="115" t="s">
        <v>16</v>
      </c>
      <c r="I3208" t="s">
        <v>199</v>
      </c>
      <c r="J3208" s="115" t="s">
        <v>1226</v>
      </c>
      <c r="L3208" s="115" t="s">
        <v>18</v>
      </c>
      <c r="U3208"/>
      <c r="V3208" t="s">
        <v>4336</v>
      </c>
    </row>
    <row r="3209" spans="1:35" ht="18" hidden="1" x14ac:dyDescent="0.25">
      <c r="A3209" s="235">
        <v>327125</v>
      </c>
      <c r="B3209" s="235" t="s">
        <v>7500</v>
      </c>
      <c r="C3209" s="235" t="s">
        <v>972</v>
      </c>
      <c r="D3209" s="235" t="s">
        <v>783</v>
      </c>
      <c r="E3209"/>
      <c r="F3209" s="126"/>
      <c r="G3209" s="236"/>
      <c r="H3209"/>
      <c r="I3209" t="s">
        <v>199</v>
      </c>
      <c r="J3209" s="236"/>
      <c r="K3209"/>
      <c r="L3209"/>
      <c r="M3209"/>
      <c r="N3209"/>
      <c r="O3209"/>
      <c r="P3209"/>
      <c r="Q3209"/>
      <c r="U3209"/>
      <c r="V3209">
        <v>0</v>
      </c>
      <c r="W3209" s="236"/>
      <c r="X3209"/>
      <c r="Y3209"/>
      <c r="Z3209"/>
      <c r="AA3209"/>
      <c r="AB3209"/>
      <c r="AC3209"/>
      <c r="AD3209"/>
      <c r="AE3209"/>
      <c r="AF3209"/>
      <c r="AG3209"/>
      <c r="AH3209" s="115" t="s">
        <v>4308</v>
      </c>
    </row>
    <row r="3210" spans="1:35" hidden="1" x14ac:dyDescent="0.25">
      <c r="A3210">
        <v>327126</v>
      </c>
      <c r="B3210" t="s">
        <v>7501</v>
      </c>
      <c r="C3210" t="s">
        <v>6236</v>
      </c>
      <c r="D3210" t="s">
        <v>336</v>
      </c>
      <c r="E3210" t="s">
        <v>76</v>
      </c>
      <c r="F3210" s="126">
        <v>35221</v>
      </c>
      <c r="G3210" t="s">
        <v>18</v>
      </c>
      <c r="H3210" t="s">
        <v>16</v>
      </c>
      <c r="I3210" t="s">
        <v>136</v>
      </c>
      <c r="J3210"/>
      <c r="K3210"/>
      <c r="L3210"/>
      <c r="M3210"/>
      <c r="N3210"/>
      <c r="O3210"/>
      <c r="P3210"/>
      <c r="Q3210"/>
      <c r="U3210"/>
      <c r="V3210" t="s">
        <v>4329</v>
      </c>
      <c r="W3210"/>
      <c r="X3210"/>
      <c r="Y3210"/>
      <c r="Z3210"/>
      <c r="AA3210"/>
      <c r="AB3210"/>
      <c r="AC3210" t="s">
        <v>4308</v>
      </c>
      <c r="AD3210" t="s">
        <v>4308</v>
      </c>
      <c r="AE3210" t="s">
        <v>4308</v>
      </c>
      <c r="AF3210" t="s">
        <v>4308</v>
      </c>
      <c r="AG3210" t="s">
        <v>4308</v>
      </c>
      <c r="AH3210" s="115" t="s">
        <v>4308</v>
      </c>
    </row>
    <row r="3211" spans="1:35" ht="18" hidden="1" x14ac:dyDescent="0.25">
      <c r="A3211" s="235">
        <v>327129</v>
      </c>
      <c r="B3211" s="235" t="s">
        <v>7502</v>
      </c>
      <c r="C3211" s="235" t="s">
        <v>721</v>
      </c>
      <c r="D3211" s="235" t="s">
        <v>1242</v>
      </c>
      <c r="E3211"/>
      <c r="F3211" s="126"/>
      <c r="G3211" s="236"/>
      <c r="H3211"/>
      <c r="I3211" t="s">
        <v>199</v>
      </c>
      <c r="J3211" s="236"/>
      <c r="K3211"/>
      <c r="L3211"/>
      <c r="M3211"/>
      <c r="N3211"/>
      <c r="O3211"/>
      <c r="P3211"/>
      <c r="Q3211"/>
      <c r="U3211"/>
      <c r="V3211">
        <v>0</v>
      </c>
      <c r="W3211" s="236"/>
      <c r="X3211"/>
      <c r="Y3211"/>
      <c r="Z3211"/>
      <c r="AA3211"/>
      <c r="AB3211"/>
      <c r="AC3211"/>
      <c r="AD3211"/>
      <c r="AE3211"/>
      <c r="AF3211"/>
      <c r="AG3211"/>
      <c r="AH3211" s="115" t="s">
        <v>4308</v>
      </c>
    </row>
    <row r="3212" spans="1:35" ht="18" x14ac:dyDescent="0.25">
      <c r="A3212" s="235">
        <v>327131</v>
      </c>
      <c r="B3212" s="235" t="s">
        <v>7503</v>
      </c>
      <c r="C3212" s="235" t="s">
        <v>324</v>
      </c>
      <c r="D3212" s="235" t="s">
        <v>7504</v>
      </c>
      <c r="E3212"/>
      <c r="F3212" s="126"/>
      <c r="G3212" s="236"/>
      <c r="H3212"/>
      <c r="I3212" t="s">
        <v>107</v>
      </c>
      <c r="J3212" s="236"/>
      <c r="K3212"/>
      <c r="L3212"/>
      <c r="M3212"/>
      <c r="N3212"/>
      <c r="O3212"/>
      <c r="P3212"/>
      <c r="Q3212"/>
      <c r="U3212"/>
      <c r="V3212" t="s">
        <v>4335</v>
      </c>
      <c r="W3212" s="236"/>
      <c r="X3212"/>
      <c r="Y3212"/>
      <c r="Z3212"/>
      <c r="AA3212"/>
      <c r="AB3212"/>
      <c r="AC3212"/>
      <c r="AD3212"/>
      <c r="AE3212"/>
      <c r="AF3212"/>
      <c r="AG3212"/>
      <c r="AH3212" s="115" t="s">
        <v>4308</v>
      </c>
      <c r="AI3212" s="115" t="e">
        <f>VLOOKUP(A3212,'[2]دراسات قانونية'!$A$3:$E$600,1,0)</f>
        <v>#N/A</v>
      </c>
    </row>
    <row r="3213" spans="1:35" hidden="1" x14ac:dyDescent="0.25">
      <c r="A3213">
        <v>327132</v>
      </c>
      <c r="B3213" t="s">
        <v>7505</v>
      </c>
      <c r="C3213" t="s">
        <v>360</v>
      </c>
      <c r="D3213" t="s">
        <v>613</v>
      </c>
      <c r="E3213" t="s">
        <v>76</v>
      </c>
      <c r="F3213" s="126">
        <v>33996</v>
      </c>
      <c r="G3213" t="s">
        <v>211</v>
      </c>
      <c r="H3213" t="s">
        <v>16</v>
      </c>
      <c r="I3213" t="s">
        <v>201</v>
      </c>
      <c r="J3213" t="s">
        <v>1226</v>
      </c>
      <c r="K3213"/>
      <c r="L3213" t="s">
        <v>18</v>
      </c>
      <c r="M3213"/>
      <c r="N3213"/>
      <c r="O3213"/>
      <c r="P3213"/>
      <c r="Q3213"/>
      <c r="U3213"/>
      <c r="V3213" t="s">
        <v>4412</v>
      </c>
      <c r="W3213"/>
      <c r="X3213"/>
      <c r="Y3213"/>
      <c r="Z3213"/>
      <c r="AA3213"/>
      <c r="AB3213"/>
      <c r="AC3213"/>
      <c r="AD3213"/>
      <c r="AE3213"/>
      <c r="AF3213"/>
      <c r="AG3213"/>
    </row>
    <row r="3214" spans="1:35" hidden="1" x14ac:dyDescent="0.25">
      <c r="A3214" s="115">
        <v>327133</v>
      </c>
      <c r="B3214" s="115" t="s">
        <v>3563</v>
      </c>
      <c r="C3214" s="115" t="s">
        <v>1273</v>
      </c>
      <c r="D3214" s="115" t="s">
        <v>1427</v>
      </c>
      <c r="E3214" s="115" t="s">
        <v>77</v>
      </c>
      <c r="F3214" s="237">
        <v>34637</v>
      </c>
      <c r="G3214" s="115" t="s">
        <v>18</v>
      </c>
      <c r="H3214" s="115" t="s">
        <v>16</v>
      </c>
      <c r="I3214" t="s">
        <v>199</v>
      </c>
      <c r="J3214" s="115" t="s">
        <v>1226</v>
      </c>
      <c r="L3214" s="115" t="s">
        <v>30</v>
      </c>
      <c r="U3214"/>
      <c r="V3214" t="s">
        <v>16623</v>
      </c>
      <c r="AE3214" s="115" t="s">
        <v>4308</v>
      </c>
      <c r="AF3214" s="115" t="s">
        <v>4308</v>
      </c>
      <c r="AG3214" s="115" t="s">
        <v>4308</v>
      </c>
      <c r="AH3214" s="115" t="s">
        <v>4308</v>
      </c>
    </row>
    <row r="3215" spans="1:35" ht="18" x14ac:dyDescent="0.25">
      <c r="A3215" s="235">
        <v>327134</v>
      </c>
      <c r="B3215" s="235" t="s">
        <v>7506</v>
      </c>
      <c r="C3215" s="235" t="s">
        <v>904</v>
      </c>
      <c r="D3215" s="235" t="s">
        <v>435</v>
      </c>
      <c r="E3215"/>
      <c r="F3215" s="126"/>
      <c r="G3215" s="236"/>
      <c r="H3215"/>
      <c r="I3215" t="s">
        <v>107</v>
      </c>
      <c r="J3215" s="236"/>
      <c r="K3215"/>
      <c r="L3215"/>
      <c r="M3215"/>
      <c r="N3215"/>
      <c r="O3215"/>
      <c r="P3215"/>
      <c r="Q3215"/>
      <c r="U3215"/>
      <c r="V3215" t="s">
        <v>4335</v>
      </c>
      <c r="W3215" s="236"/>
      <c r="X3215"/>
      <c r="Y3215"/>
      <c r="Z3215"/>
      <c r="AA3215"/>
      <c r="AB3215"/>
      <c r="AC3215"/>
      <c r="AD3215"/>
      <c r="AE3215"/>
      <c r="AF3215"/>
      <c r="AG3215"/>
      <c r="AH3215" s="115" t="s">
        <v>4308</v>
      </c>
      <c r="AI3215" s="115" t="e">
        <f>VLOOKUP(A3215,'[2]دراسات قانونية'!$A$3:$E$600,1,0)</f>
        <v>#N/A</v>
      </c>
    </row>
    <row r="3216" spans="1:35" hidden="1" x14ac:dyDescent="0.25">
      <c r="A3216">
        <v>327138</v>
      </c>
      <c r="B3216" t="s">
        <v>7507</v>
      </c>
      <c r="C3216" t="s">
        <v>512</v>
      </c>
      <c r="D3216" t="s">
        <v>7508</v>
      </c>
      <c r="E3216" t="s">
        <v>77</v>
      </c>
      <c r="F3216" s="126"/>
      <c r="G3216"/>
      <c r="H3216" t="s">
        <v>16</v>
      </c>
      <c r="I3216" t="s">
        <v>129</v>
      </c>
      <c r="J3216"/>
      <c r="K3216"/>
      <c r="L3216"/>
      <c r="M3216"/>
      <c r="N3216"/>
      <c r="O3216"/>
      <c r="P3216"/>
      <c r="Q3216"/>
      <c r="U3216"/>
      <c r="V3216" t="s">
        <v>4424</v>
      </c>
      <c r="W3216"/>
      <c r="X3216"/>
      <c r="Y3216"/>
      <c r="Z3216"/>
      <c r="AA3216"/>
      <c r="AB3216"/>
      <c r="AC3216"/>
      <c r="AD3216" t="s">
        <v>4308</v>
      </c>
      <c r="AE3216" t="s">
        <v>4308</v>
      </c>
      <c r="AF3216" t="s">
        <v>4308</v>
      </c>
      <c r="AG3216" t="s">
        <v>4308</v>
      </c>
      <c r="AH3216" s="115" t="s">
        <v>4308</v>
      </c>
    </row>
    <row r="3217" spans="1:35" ht="18" x14ac:dyDescent="0.25">
      <c r="A3217" s="235">
        <v>327141</v>
      </c>
      <c r="B3217" s="235" t="s">
        <v>7509</v>
      </c>
      <c r="C3217" s="235" t="s">
        <v>615</v>
      </c>
      <c r="D3217" s="235" t="s">
        <v>357</v>
      </c>
      <c r="E3217"/>
      <c r="F3217" s="126"/>
      <c r="G3217" s="236"/>
      <c r="H3217"/>
      <c r="I3217" t="s">
        <v>107</v>
      </c>
      <c r="J3217" s="236"/>
      <c r="K3217"/>
      <c r="L3217"/>
      <c r="M3217"/>
      <c r="N3217"/>
      <c r="O3217"/>
      <c r="P3217"/>
      <c r="Q3217"/>
      <c r="U3217"/>
      <c r="V3217" t="s">
        <v>4334</v>
      </c>
      <c r="W3217" s="236"/>
      <c r="X3217"/>
      <c r="Y3217"/>
      <c r="Z3217"/>
      <c r="AA3217"/>
      <c r="AB3217"/>
      <c r="AC3217"/>
      <c r="AD3217"/>
      <c r="AE3217"/>
      <c r="AF3217"/>
      <c r="AG3217"/>
      <c r="AH3217" s="115" t="s">
        <v>4308</v>
      </c>
      <c r="AI3217" s="115" t="e">
        <f>VLOOKUP(A3217,'[2]دراسات قانونية'!$A$3:$E$600,1,0)</f>
        <v>#N/A</v>
      </c>
    </row>
    <row r="3218" spans="1:35" hidden="1" x14ac:dyDescent="0.25">
      <c r="A3218">
        <v>327148</v>
      </c>
      <c r="B3218" t="s">
        <v>7510</v>
      </c>
      <c r="C3218" t="s">
        <v>752</v>
      </c>
      <c r="D3218" t="s">
        <v>1413</v>
      </c>
      <c r="E3218" t="s">
        <v>76</v>
      </c>
      <c r="F3218" s="126"/>
      <c r="G3218"/>
      <c r="H3218" t="s">
        <v>16</v>
      </c>
      <c r="I3218" t="s">
        <v>129</v>
      </c>
      <c r="J3218"/>
      <c r="K3218"/>
      <c r="L3218"/>
      <c r="M3218"/>
      <c r="N3218"/>
      <c r="O3218"/>
      <c r="P3218"/>
      <c r="Q3218"/>
      <c r="U3218"/>
      <c r="V3218" t="s">
        <v>4334</v>
      </c>
      <c r="W3218"/>
      <c r="X3218"/>
      <c r="Y3218"/>
      <c r="Z3218"/>
      <c r="AA3218"/>
      <c r="AB3218"/>
      <c r="AC3218"/>
      <c r="AD3218" t="s">
        <v>4308</v>
      </c>
      <c r="AE3218" t="s">
        <v>4308</v>
      </c>
      <c r="AF3218" t="s">
        <v>4308</v>
      </c>
      <c r="AG3218" t="s">
        <v>4308</v>
      </c>
      <c r="AH3218" s="115" t="s">
        <v>4308</v>
      </c>
    </row>
    <row r="3219" spans="1:35" hidden="1" x14ac:dyDescent="0.25">
      <c r="A3219">
        <v>327150</v>
      </c>
      <c r="B3219" t="s">
        <v>7511</v>
      </c>
      <c r="C3219" t="s">
        <v>499</v>
      </c>
      <c r="D3219" t="s">
        <v>296</v>
      </c>
      <c r="E3219" t="s">
        <v>77</v>
      </c>
      <c r="F3219" s="126">
        <v>35431</v>
      </c>
      <c r="G3219" t="s">
        <v>18</v>
      </c>
      <c r="H3219" t="s">
        <v>16</v>
      </c>
      <c r="I3219" t="s">
        <v>136</v>
      </c>
      <c r="J3219" t="s">
        <v>1226</v>
      </c>
      <c r="K3219"/>
      <c r="L3219" t="s">
        <v>18</v>
      </c>
      <c r="M3219"/>
      <c r="N3219"/>
      <c r="O3219"/>
      <c r="P3219"/>
      <c r="Q3219"/>
      <c r="U3219"/>
      <c r="V3219" t="s">
        <v>4337</v>
      </c>
      <c r="W3219"/>
      <c r="X3219"/>
      <c r="Y3219"/>
      <c r="Z3219"/>
      <c r="AA3219"/>
      <c r="AB3219"/>
      <c r="AC3219"/>
      <c r="AD3219"/>
      <c r="AE3219"/>
      <c r="AF3219"/>
      <c r="AG3219"/>
    </row>
    <row r="3220" spans="1:35" ht="18" hidden="1" x14ac:dyDescent="0.25">
      <c r="A3220" s="235">
        <v>327154</v>
      </c>
      <c r="B3220" s="235" t="s">
        <v>7512</v>
      </c>
      <c r="C3220" s="235" t="s">
        <v>671</v>
      </c>
      <c r="D3220" s="235" t="s">
        <v>839</v>
      </c>
      <c r="E3220"/>
      <c r="F3220" s="126"/>
      <c r="G3220" s="236"/>
      <c r="H3220"/>
      <c r="I3220" t="s">
        <v>129</v>
      </c>
      <c r="J3220" s="236"/>
      <c r="K3220"/>
      <c r="L3220"/>
      <c r="M3220"/>
      <c r="N3220"/>
      <c r="O3220"/>
      <c r="P3220"/>
      <c r="Q3220"/>
      <c r="U3220"/>
      <c r="V3220" t="s">
        <v>4335</v>
      </c>
      <c r="W3220" s="236"/>
      <c r="X3220"/>
      <c r="Y3220"/>
      <c r="Z3220"/>
      <c r="AA3220"/>
      <c r="AB3220"/>
      <c r="AC3220"/>
      <c r="AD3220"/>
      <c r="AE3220"/>
      <c r="AF3220"/>
      <c r="AG3220"/>
      <c r="AH3220" s="115" t="s">
        <v>4308</v>
      </c>
    </row>
    <row r="3221" spans="1:35" ht="18" hidden="1" x14ac:dyDescent="0.25">
      <c r="A3221" s="235">
        <v>327158</v>
      </c>
      <c r="B3221" s="235" t="s">
        <v>7513</v>
      </c>
      <c r="C3221" s="235" t="s">
        <v>279</v>
      </c>
      <c r="D3221" s="235" t="s">
        <v>1242</v>
      </c>
      <c r="E3221"/>
      <c r="F3221" s="126"/>
      <c r="G3221" s="236"/>
      <c r="H3221"/>
      <c r="I3221" t="s">
        <v>136</v>
      </c>
      <c r="J3221" s="236"/>
      <c r="K3221"/>
      <c r="L3221"/>
      <c r="M3221"/>
      <c r="N3221"/>
      <c r="O3221"/>
      <c r="P3221"/>
      <c r="Q3221"/>
      <c r="U3221"/>
      <c r="V3221" t="s">
        <v>4334</v>
      </c>
      <c r="W3221" s="236"/>
      <c r="X3221"/>
      <c r="Y3221"/>
      <c r="Z3221"/>
      <c r="AA3221"/>
      <c r="AB3221"/>
      <c r="AC3221"/>
      <c r="AD3221"/>
      <c r="AE3221"/>
      <c r="AF3221"/>
      <c r="AG3221"/>
      <c r="AH3221" s="115" t="s">
        <v>4308</v>
      </c>
    </row>
    <row r="3222" spans="1:35" ht="18" hidden="1" x14ac:dyDescent="0.25">
      <c r="A3222" s="235">
        <v>327159</v>
      </c>
      <c r="B3222" s="235" t="s">
        <v>968</v>
      </c>
      <c r="C3222" s="235" t="s">
        <v>4505</v>
      </c>
      <c r="D3222" s="235" t="s">
        <v>330</v>
      </c>
      <c r="E3222"/>
      <c r="F3222" s="126"/>
      <c r="G3222" s="236"/>
      <c r="H3222"/>
      <c r="I3222" t="s">
        <v>199</v>
      </c>
      <c r="J3222" s="236"/>
      <c r="K3222"/>
      <c r="L3222"/>
      <c r="M3222"/>
      <c r="N3222"/>
      <c r="O3222"/>
      <c r="P3222"/>
      <c r="Q3222"/>
      <c r="U3222"/>
      <c r="V3222">
        <v>0</v>
      </c>
      <c r="W3222" s="236"/>
      <c r="X3222"/>
      <c r="Y3222"/>
      <c r="Z3222"/>
      <c r="AA3222"/>
      <c r="AB3222"/>
      <c r="AC3222"/>
      <c r="AD3222"/>
      <c r="AE3222"/>
      <c r="AF3222"/>
      <c r="AG3222"/>
      <c r="AH3222" s="115" t="s">
        <v>4308</v>
      </c>
    </row>
    <row r="3223" spans="1:35" hidden="1" x14ac:dyDescent="0.25">
      <c r="A3223" s="115">
        <v>327160</v>
      </c>
      <c r="B3223" s="115" t="s">
        <v>3564</v>
      </c>
      <c r="C3223" s="115" t="s">
        <v>227</v>
      </c>
      <c r="D3223" s="115" t="s">
        <v>238</v>
      </c>
      <c r="E3223" s="115" t="s">
        <v>76</v>
      </c>
      <c r="F3223" s="237">
        <v>34335</v>
      </c>
      <c r="G3223" s="115" t="s">
        <v>18</v>
      </c>
      <c r="H3223" s="115" t="s">
        <v>16</v>
      </c>
      <c r="I3223" t="s">
        <v>199</v>
      </c>
      <c r="J3223" s="115" t="s">
        <v>1226</v>
      </c>
      <c r="L3223" s="115" t="s">
        <v>73</v>
      </c>
      <c r="R3223" s="115">
        <v>9249</v>
      </c>
      <c r="S3223" s="115">
        <v>45720</v>
      </c>
      <c r="T3223" s="115">
        <v>100000</v>
      </c>
      <c r="U3223"/>
      <c r="V3223" t="s">
        <v>4414</v>
      </c>
    </row>
    <row r="3224" spans="1:35" ht="18" x14ac:dyDescent="0.25">
      <c r="A3224" s="235">
        <v>327163</v>
      </c>
      <c r="B3224" s="235" t="s">
        <v>7514</v>
      </c>
      <c r="C3224" s="235" t="s">
        <v>1009</v>
      </c>
      <c r="D3224" s="235" t="s">
        <v>480</v>
      </c>
      <c r="E3224"/>
      <c r="F3224" s="126"/>
      <c r="G3224" s="236"/>
      <c r="H3224"/>
      <c r="I3224" t="s">
        <v>107</v>
      </c>
      <c r="J3224" s="236"/>
      <c r="K3224"/>
      <c r="L3224"/>
      <c r="M3224"/>
      <c r="N3224"/>
      <c r="O3224"/>
      <c r="P3224"/>
      <c r="Q3224"/>
      <c r="U3224"/>
      <c r="V3224" t="s">
        <v>4334</v>
      </c>
      <c r="W3224" s="236"/>
      <c r="X3224"/>
      <c r="Y3224"/>
      <c r="Z3224"/>
      <c r="AA3224"/>
      <c r="AB3224"/>
      <c r="AC3224"/>
      <c r="AD3224"/>
      <c r="AE3224"/>
      <c r="AF3224"/>
      <c r="AG3224"/>
      <c r="AH3224" s="115" t="s">
        <v>4308</v>
      </c>
      <c r="AI3224" s="115" t="e">
        <f>VLOOKUP(A3224,'[2]دراسات قانونية'!$A$3:$E$600,1,0)</f>
        <v>#N/A</v>
      </c>
    </row>
    <row r="3225" spans="1:35" hidden="1" x14ac:dyDescent="0.25">
      <c r="A3225">
        <v>327166</v>
      </c>
      <c r="B3225" t="s">
        <v>7515</v>
      </c>
      <c r="C3225" t="s">
        <v>802</v>
      </c>
      <c r="D3225" t="s">
        <v>444</v>
      </c>
      <c r="E3225" t="s">
        <v>76</v>
      </c>
      <c r="F3225" s="126">
        <v>35191</v>
      </c>
      <c r="G3225" t="s">
        <v>18</v>
      </c>
      <c r="H3225" t="s">
        <v>16</v>
      </c>
      <c r="I3225" t="s">
        <v>136</v>
      </c>
      <c r="J3225"/>
      <c r="K3225"/>
      <c r="L3225"/>
      <c r="M3225"/>
      <c r="N3225"/>
      <c r="O3225"/>
      <c r="P3225"/>
      <c r="Q3225"/>
      <c r="U3225"/>
      <c r="V3225" t="s">
        <v>4329</v>
      </c>
      <c r="W3225"/>
      <c r="X3225"/>
      <c r="Y3225"/>
      <c r="Z3225"/>
      <c r="AA3225"/>
      <c r="AB3225"/>
      <c r="AC3225" t="s">
        <v>4308</v>
      </c>
      <c r="AD3225" t="s">
        <v>4308</v>
      </c>
      <c r="AE3225" t="s">
        <v>4308</v>
      </c>
      <c r="AF3225" t="s">
        <v>4308</v>
      </c>
      <c r="AG3225" t="s">
        <v>4308</v>
      </c>
      <c r="AH3225" s="115" t="s">
        <v>4308</v>
      </c>
    </row>
    <row r="3226" spans="1:35" ht="18" hidden="1" x14ac:dyDescent="0.25">
      <c r="A3226" s="235">
        <v>327169</v>
      </c>
      <c r="B3226" s="235" t="s">
        <v>7516</v>
      </c>
      <c r="C3226" s="235" t="s">
        <v>345</v>
      </c>
      <c r="D3226" s="235" t="s">
        <v>521</v>
      </c>
      <c r="E3226"/>
      <c r="F3226" s="126"/>
      <c r="G3226" s="236"/>
      <c r="H3226"/>
      <c r="I3226" t="s">
        <v>199</v>
      </c>
      <c r="J3226" s="236"/>
      <c r="K3226"/>
      <c r="L3226"/>
      <c r="M3226"/>
      <c r="N3226"/>
      <c r="O3226"/>
      <c r="P3226"/>
      <c r="Q3226"/>
      <c r="U3226"/>
      <c r="V3226">
        <v>0</v>
      </c>
      <c r="W3226" s="236"/>
      <c r="X3226"/>
      <c r="Y3226"/>
      <c r="Z3226"/>
      <c r="AA3226"/>
      <c r="AB3226"/>
      <c r="AC3226"/>
      <c r="AD3226"/>
      <c r="AE3226"/>
      <c r="AF3226"/>
      <c r="AG3226"/>
      <c r="AH3226" s="115" t="s">
        <v>4308</v>
      </c>
    </row>
    <row r="3227" spans="1:35" ht="18" hidden="1" x14ac:dyDescent="0.25">
      <c r="A3227" s="235">
        <v>327174</v>
      </c>
      <c r="B3227" s="235" t="s">
        <v>7517</v>
      </c>
      <c r="C3227" s="235" t="s">
        <v>7518</v>
      </c>
      <c r="D3227" s="235" t="s">
        <v>381</v>
      </c>
      <c r="E3227"/>
      <c r="F3227" s="126"/>
      <c r="G3227" s="236"/>
      <c r="H3227"/>
      <c r="I3227" t="s">
        <v>129</v>
      </c>
      <c r="J3227" s="236"/>
      <c r="K3227"/>
      <c r="L3227"/>
      <c r="M3227"/>
      <c r="N3227"/>
      <c r="O3227"/>
      <c r="P3227"/>
      <c r="Q3227"/>
      <c r="U3227"/>
      <c r="V3227" t="s">
        <v>4335</v>
      </c>
      <c r="W3227" s="236"/>
      <c r="X3227"/>
      <c r="Y3227"/>
      <c r="Z3227"/>
      <c r="AA3227"/>
      <c r="AB3227"/>
      <c r="AC3227"/>
      <c r="AD3227"/>
      <c r="AE3227"/>
      <c r="AF3227"/>
      <c r="AG3227"/>
      <c r="AH3227" s="115" t="s">
        <v>4308</v>
      </c>
    </row>
    <row r="3228" spans="1:35" hidden="1" x14ac:dyDescent="0.25">
      <c r="A3228" s="115">
        <v>327178</v>
      </c>
      <c r="B3228" s="115" t="s">
        <v>3565</v>
      </c>
      <c r="C3228" s="115" t="s">
        <v>219</v>
      </c>
      <c r="D3228" s="115" t="s">
        <v>1126</v>
      </c>
      <c r="E3228" s="115" t="s">
        <v>77</v>
      </c>
      <c r="F3228" s="237">
        <v>27748</v>
      </c>
      <c r="G3228" s="115" t="s">
        <v>3566</v>
      </c>
      <c r="H3228" s="115" t="s">
        <v>16</v>
      </c>
      <c r="I3228" t="s">
        <v>199</v>
      </c>
      <c r="J3228" s="115" t="s">
        <v>1226</v>
      </c>
      <c r="L3228" s="115" t="s">
        <v>18</v>
      </c>
      <c r="U3228"/>
      <c r="V3228">
        <v>0</v>
      </c>
    </row>
    <row r="3229" spans="1:35" hidden="1" x14ac:dyDescent="0.25">
      <c r="A3229" s="115">
        <v>327180</v>
      </c>
      <c r="B3229" s="115" t="s">
        <v>3009</v>
      </c>
      <c r="C3229" s="115" t="s">
        <v>219</v>
      </c>
      <c r="D3229" s="115" t="s">
        <v>460</v>
      </c>
      <c r="E3229" s="115" t="s">
        <v>76</v>
      </c>
      <c r="F3229" s="237">
        <v>33418</v>
      </c>
      <c r="G3229" s="115" t="s">
        <v>418</v>
      </c>
      <c r="H3229" s="115" t="s">
        <v>16</v>
      </c>
      <c r="I3229" t="s">
        <v>199</v>
      </c>
      <c r="J3229" s="115" t="s">
        <v>1226</v>
      </c>
      <c r="L3229" s="115" t="s">
        <v>30</v>
      </c>
      <c r="U3229"/>
      <c r="V3229">
        <v>0</v>
      </c>
    </row>
    <row r="3230" spans="1:35" hidden="1" x14ac:dyDescent="0.25">
      <c r="A3230" s="115">
        <v>327181</v>
      </c>
      <c r="B3230" s="115" t="s">
        <v>4027</v>
      </c>
      <c r="C3230" s="115" t="s">
        <v>408</v>
      </c>
      <c r="D3230" s="115" t="s">
        <v>321</v>
      </c>
      <c r="E3230" s="115" t="s">
        <v>76</v>
      </c>
      <c r="F3230" s="237">
        <v>35069</v>
      </c>
      <c r="G3230" s="115" t="s">
        <v>37</v>
      </c>
      <c r="H3230" s="115" t="s">
        <v>16</v>
      </c>
      <c r="I3230" t="s">
        <v>199</v>
      </c>
      <c r="J3230" s="115" t="s">
        <v>1226</v>
      </c>
      <c r="L3230" s="115" t="s">
        <v>61</v>
      </c>
      <c r="U3230"/>
      <c r="V3230">
        <v>0</v>
      </c>
    </row>
    <row r="3231" spans="1:35" hidden="1" x14ac:dyDescent="0.25">
      <c r="A3231">
        <v>327185</v>
      </c>
      <c r="B3231" t="s">
        <v>7519</v>
      </c>
      <c r="C3231" t="s">
        <v>671</v>
      </c>
      <c r="D3231" t="s">
        <v>253</v>
      </c>
      <c r="E3231"/>
      <c r="F3231" s="126"/>
      <c r="G3231"/>
      <c r="H3231"/>
      <c r="I3231" t="s">
        <v>129</v>
      </c>
      <c r="J3231"/>
      <c r="K3231"/>
      <c r="L3231"/>
      <c r="M3231"/>
      <c r="N3231"/>
      <c r="O3231"/>
      <c r="P3231"/>
      <c r="Q3231"/>
      <c r="U3231"/>
      <c r="V3231" t="s">
        <v>4334</v>
      </c>
      <c r="W3231"/>
      <c r="X3231"/>
      <c r="Y3231"/>
      <c r="Z3231"/>
      <c r="AA3231"/>
      <c r="AB3231"/>
      <c r="AC3231"/>
      <c r="AD3231"/>
      <c r="AE3231"/>
      <c r="AF3231"/>
      <c r="AG3231"/>
      <c r="AH3231" s="115" t="s">
        <v>4308</v>
      </c>
    </row>
    <row r="3232" spans="1:35" hidden="1" x14ac:dyDescent="0.25">
      <c r="A3232">
        <v>327188</v>
      </c>
      <c r="B3232" t="s">
        <v>7520</v>
      </c>
      <c r="C3232" t="s">
        <v>291</v>
      </c>
      <c r="D3232" t="s">
        <v>7521</v>
      </c>
      <c r="E3232" t="s">
        <v>77</v>
      </c>
      <c r="F3232" s="126">
        <v>32901</v>
      </c>
      <c r="G3232" t="s">
        <v>18</v>
      </c>
      <c r="H3232" t="s">
        <v>16</v>
      </c>
      <c r="I3232" t="s">
        <v>129</v>
      </c>
      <c r="J3232" t="s">
        <v>1226</v>
      </c>
      <c r="K3232"/>
      <c r="L3232" t="s">
        <v>18</v>
      </c>
      <c r="M3232"/>
      <c r="N3232"/>
      <c r="O3232"/>
      <c r="P3232"/>
      <c r="Q3232"/>
      <c r="U3232"/>
      <c r="V3232" t="s">
        <v>4334</v>
      </c>
      <c r="W3232"/>
      <c r="X3232"/>
      <c r="Y3232"/>
      <c r="Z3232"/>
      <c r="AA3232"/>
      <c r="AB3232"/>
      <c r="AC3232"/>
      <c r="AD3232"/>
      <c r="AE3232" t="s">
        <v>4308</v>
      </c>
      <c r="AF3232" t="s">
        <v>4308</v>
      </c>
      <c r="AG3232" t="s">
        <v>4308</v>
      </c>
      <c r="AH3232" s="115" t="s">
        <v>4308</v>
      </c>
    </row>
    <row r="3233" spans="1:35" ht="18" hidden="1" x14ac:dyDescent="0.25">
      <c r="A3233" s="235">
        <v>327190</v>
      </c>
      <c r="B3233" s="235" t="s">
        <v>7522</v>
      </c>
      <c r="C3233" s="235" t="s">
        <v>727</v>
      </c>
      <c r="D3233" s="235" t="s">
        <v>874</v>
      </c>
      <c r="E3233"/>
      <c r="F3233" s="126"/>
      <c r="G3233" s="236"/>
      <c r="H3233"/>
      <c r="I3233" t="s">
        <v>129</v>
      </c>
      <c r="J3233" s="236"/>
      <c r="K3233"/>
      <c r="L3233"/>
      <c r="M3233"/>
      <c r="N3233"/>
      <c r="O3233"/>
      <c r="P3233"/>
      <c r="Q3233"/>
      <c r="U3233"/>
      <c r="V3233" t="s">
        <v>4337</v>
      </c>
      <c r="W3233" s="236"/>
      <c r="X3233"/>
      <c r="Y3233"/>
      <c r="Z3233"/>
      <c r="AA3233"/>
      <c r="AB3233"/>
      <c r="AC3233"/>
      <c r="AD3233"/>
      <c r="AE3233"/>
      <c r="AF3233"/>
      <c r="AG3233"/>
      <c r="AH3233" s="115" t="s">
        <v>4308</v>
      </c>
    </row>
    <row r="3234" spans="1:35" hidden="1" x14ac:dyDescent="0.25">
      <c r="A3234" s="115">
        <v>327195</v>
      </c>
      <c r="B3234" s="115" t="s">
        <v>2148</v>
      </c>
      <c r="C3234" s="115" t="s">
        <v>227</v>
      </c>
      <c r="D3234" s="115" t="s">
        <v>555</v>
      </c>
      <c r="E3234" s="115" t="s">
        <v>76</v>
      </c>
      <c r="F3234" s="237">
        <v>34347</v>
      </c>
      <c r="G3234" s="115" t="s">
        <v>47</v>
      </c>
      <c r="H3234" s="115" t="s">
        <v>16</v>
      </c>
      <c r="I3234" t="s">
        <v>199</v>
      </c>
      <c r="J3234" s="115" t="s">
        <v>15</v>
      </c>
      <c r="L3234" s="115" t="s">
        <v>30</v>
      </c>
      <c r="U3234"/>
      <c r="V3234" t="s">
        <v>4337</v>
      </c>
      <c r="AG3234" s="115" t="s">
        <v>4308</v>
      </c>
      <c r="AH3234" s="115" t="s">
        <v>4308</v>
      </c>
    </row>
    <row r="3235" spans="1:35" hidden="1" x14ac:dyDescent="0.25">
      <c r="A3235" s="115">
        <v>327198</v>
      </c>
      <c r="B3235" s="115" t="s">
        <v>4028</v>
      </c>
      <c r="C3235" s="115" t="s">
        <v>454</v>
      </c>
      <c r="D3235" s="115" t="s">
        <v>320</v>
      </c>
      <c r="E3235" s="115" t="s">
        <v>76</v>
      </c>
      <c r="F3235" s="237">
        <v>35796</v>
      </c>
      <c r="G3235" s="115" t="s">
        <v>18</v>
      </c>
      <c r="H3235" s="115" t="s">
        <v>16</v>
      </c>
      <c r="I3235" t="s">
        <v>199</v>
      </c>
      <c r="J3235" s="115" t="s">
        <v>1226</v>
      </c>
      <c r="L3235" s="115" t="s">
        <v>18</v>
      </c>
      <c r="U3235"/>
      <c r="V3235">
        <v>0</v>
      </c>
    </row>
    <row r="3236" spans="1:35" ht="18" hidden="1" x14ac:dyDescent="0.25">
      <c r="A3236" s="235">
        <v>327199</v>
      </c>
      <c r="B3236" s="235" t="s">
        <v>7523</v>
      </c>
      <c r="C3236" s="235" t="s">
        <v>7524</v>
      </c>
      <c r="D3236" s="235" t="s">
        <v>7525</v>
      </c>
      <c r="E3236"/>
      <c r="F3236" s="126"/>
      <c r="G3236" s="236"/>
      <c r="H3236"/>
      <c r="I3236" t="s">
        <v>199</v>
      </c>
      <c r="J3236" s="236"/>
      <c r="K3236"/>
      <c r="L3236"/>
      <c r="M3236"/>
      <c r="N3236"/>
      <c r="O3236"/>
      <c r="P3236"/>
      <c r="Q3236"/>
      <c r="U3236"/>
      <c r="V3236" t="s">
        <v>16623</v>
      </c>
      <c r="W3236" s="236"/>
      <c r="X3236"/>
      <c r="Y3236"/>
      <c r="Z3236"/>
      <c r="AA3236"/>
      <c r="AB3236"/>
      <c r="AC3236"/>
      <c r="AD3236"/>
      <c r="AE3236"/>
      <c r="AF3236"/>
      <c r="AG3236"/>
      <c r="AH3236" s="115" t="s">
        <v>4308</v>
      </c>
    </row>
    <row r="3237" spans="1:35" ht="18" x14ac:dyDescent="0.25">
      <c r="A3237" s="235">
        <v>327201</v>
      </c>
      <c r="B3237" s="235" t="s">
        <v>7526</v>
      </c>
      <c r="C3237" s="235" t="s">
        <v>5107</v>
      </c>
      <c r="D3237" s="235" t="s">
        <v>675</v>
      </c>
      <c r="E3237"/>
      <c r="F3237" s="126"/>
      <c r="G3237" s="236"/>
      <c r="H3237"/>
      <c r="I3237" t="s">
        <v>107</v>
      </c>
      <c r="J3237" s="236"/>
      <c r="K3237"/>
      <c r="L3237"/>
      <c r="M3237"/>
      <c r="N3237"/>
      <c r="O3237"/>
      <c r="P3237"/>
      <c r="Q3237"/>
      <c r="U3237"/>
      <c r="V3237" t="s">
        <v>4335</v>
      </c>
      <c r="W3237" s="236"/>
      <c r="X3237"/>
      <c r="Y3237"/>
      <c r="Z3237"/>
      <c r="AA3237"/>
      <c r="AB3237"/>
      <c r="AC3237"/>
      <c r="AD3237"/>
      <c r="AE3237"/>
      <c r="AF3237"/>
      <c r="AG3237"/>
      <c r="AH3237" s="115" t="s">
        <v>4308</v>
      </c>
      <c r="AI3237" s="115" t="e">
        <f>VLOOKUP(A3237,'[2]دراسات قانونية'!$A$3:$E$600,1,0)</f>
        <v>#N/A</v>
      </c>
    </row>
    <row r="3238" spans="1:35" hidden="1" x14ac:dyDescent="0.25">
      <c r="A3238">
        <v>327207</v>
      </c>
      <c r="B3238" t="s">
        <v>7527</v>
      </c>
      <c r="C3238" t="s">
        <v>908</v>
      </c>
      <c r="D3238" t="s">
        <v>7528</v>
      </c>
      <c r="E3238" t="s">
        <v>76</v>
      </c>
      <c r="F3238" s="126">
        <v>35140</v>
      </c>
      <c r="G3238" t="s">
        <v>18</v>
      </c>
      <c r="H3238" t="s">
        <v>16</v>
      </c>
      <c r="I3238" t="s">
        <v>136</v>
      </c>
      <c r="J3238"/>
      <c r="K3238"/>
      <c r="L3238"/>
      <c r="M3238"/>
      <c r="N3238"/>
      <c r="O3238"/>
      <c r="P3238"/>
      <c r="Q3238"/>
      <c r="U3238"/>
      <c r="V3238" t="s">
        <v>4334</v>
      </c>
      <c r="W3238"/>
      <c r="X3238"/>
      <c r="Y3238"/>
      <c r="Z3238"/>
      <c r="AA3238"/>
      <c r="AB3238"/>
      <c r="AC3238"/>
      <c r="AD3238"/>
      <c r="AE3238"/>
      <c r="AF3238"/>
      <c r="AG3238"/>
    </row>
    <row r="3239" spans="1:35" hidden="1" x14ac:dyDescent="0.25">
      <c r="A3239">
        <v>327212</v>
      </c>
      <c r="B3239" t="s">
        <v>7529</v>
      </c>
      <c r="C3239" t="s">
        <v>271</v>
      </c>
      <c r="D3239" t="s">
        <v>488</v>
      </c>
      <c r="E3239" t="s">
        <v>76</v>
      </c>
      <c r="F3239" s="126">
        <v>35796</v>
      </c>
      <c r="G3239" t="s">
        <v>266</v>
      </c>
      <c r="H3239" t="s">
        <v>16</v>
      </c>
      <c r="I3239" t="s">
        <v>136</v>
      </c>
      <c r="J3239" t="s">
        <v>1226</v>
      </c>
      <c r="K3239"/>
      <c r="L3239" t="s">
        <v>73</v>
      </c>
      <c r="M3239"/>
      <c r="N3239"/>
      <c r="O3239"/>
      <c r="P3239"/>
      <c r="Q3239"/>
      <c r="U3239"/>
      <c r="V3239" t="s">
        <v>4335</v>
      </c>
      <c r="W3239"/>
      <c r="X3239"/>
      <c r="Y3239"/>
      <c r="Z3239"/>
      <c r="AA3239"/>
      <c r="AB3239"/>
      <c r="AC3239"/>
      <c r="AD3239"/>
      <c r="AE3239"/>
      <c r="AF3239"/>
      <c r="AG3239"/>
    </row>
    <row r="3240" spans="1:35" hidden="1" x14ac:dyDescent="0.25">
      <c r="A3240">
        <v>327213</v>
      </c>
      <c r="B3240" t="s">
        <v>7530</v>
      </c>
      <c r="C3240" t="s">
        <v>860</v>
      </c>
      <c r="D3240" t="s">
        <v>336</v>
      </c>
      <c r="E3240" t="s">
        <v>76</v>
      </c>
      <c r="F3240" s="126">
        <v>32704</v>
      </c>
      <c r="G3240" t="s">
        <v>18</v>
      </c>
      <c r="H3240" t="s">
        <v>16</v>
      </c>
      <c r="I3240" t="s">
        <v>136</v>
      </c>
      <c r="J3240" t="s">
        <v>1226</v>
      </c>
      <c r="K3240"/>
      <c r="L3240" t="s">
        <v>73</v>
      </c>
      <c r="M3240"/>
      <c r="N3240"/>
      <c r="O3240"/>
      <c r="P3240"/>
      <c r="Q3240"/>
      <c r="U3240"/>
      <c r="V3240">
        <v>0</v>
      </c>
      <c r="W3240"/>
      <c r="X3240"/>
      <c r="Y3240"/>
      <c r="Z3240"/>
      <c r="AA3240"/>
      <c r="AB3240"/>
      <c r="AC3240"/>
      <c r="AD3240"/>
      <c r="AE3240"/>
      <c r="AF3240"/>
      <c r="AG3240"/>
    </row>
    <row r="3241" spans="1:35" hidden="1" x14ac:dyDescent="0.25">
      <c r="A3241">
        <v>327214</v>
      </c>
      <c r="B3241" t="s">
        <v>7531</v>
      </c>
      <c r="C3241" t="s">
        <v>244</v>
      </c>
      <c r="D3241" t="s">
        <v>437</v>
      </c>
      <c r="E3241" t="s">
        <v>77</v>
      </c>
      <c r="F3241" s="126">
        <v>30590</v>
      </c>
      <c r="G3241" t="s">
        <v>626</v>
      </c>
      <c r="H3241" t="s">
        <v>16</v>
      </c>
      <c r="I3241" t="s">
        <v>136</v>
      </c>
      <c r="J3241" t="s">
        <v>1226</v>
      </c>
      <c r="K3241"/>
      <c r="L3241" t="s">
        <v>18</v>
      </c>
      <c r="M3241"/>
      <c r="N3241"/>
      <c r="O3241"/>
      <c r="P3241"/>
      <c r="Q3241"/>
      <c r="U3241"/>
      <c r="V3241" t="s">
        <v>4412</v>
      </c>
      <c r="W3241"/>
      <c r="X3241"/>
      <c r="Y3241"/>
      <c r="Z3241"/>
      <c r="AA3241"/>
      <c r="AB3241"/>
      <c r="AC3241"/>
      <c r="AD3241"/>
      <c r="AE3241"/>
      <c r="AF3241"/>
      <c r="AG3241"/>
    </row>
    <row r="3242" spans="1:35" hidden="1" x14ac:dyDescent="0.25">
      <c r="A3242" s="115">
        <v>327221</v>
      </c>
      <c r="B3242" s="115" t="s">
        <v>4029</v>
      </c>
      <c r="C3242" s="115" t="s">
        <v>274</v>
      </c>
      <c r="D3242" s="115" t="s">
        <v>352</v>
      </c>
      <c r="E3242" s="115" t="s">
        <v>77</v>
      </c>
      <c r="F3242" s="237">
        <v>34213</v>
      </c>
      <c r="G3242" s="115" t="s">
        <v>18</v>
      </c>
      <c r="H3242" s="115" t="s">
        <v>16</v>
      </c>
      <c r="I3242" t="s">
        <v>199</v>
      </c>
      <c r="J3242" s="115" t="s">
        <v>1226</v>
      </c>
      <c r="L3242" s="115" t="s">
        <v>30</v>
      </c>
      <c r="U3242"/>
      <c r="V3242">
        <v>0</v>
      </c>
    </row>
    <row r="3243" spans="1:35" ht="18" hidden="1" x14ac:dyDescent="0.25">
      <c r="A3243" s="235">
        <v>327224</v>
      </c>
      <c r="B3243" s="235" t="s">
        <v>7532</v>
      </c>
      <c r="C3243" s="235" t="s">
        <v>1479</v>
      </c>
      <c r="D3243" s="235" t="s">
        <v>576</v>
      </c>
      <c r="E3243"/>
      <c r="F3243" s="126"/>
      <c r="G3243" s="236"/>
      <c r="H3243"/>
      <c r="I3243" t="s">
        <v>199</v>
      </c>
      <c r="J3243" s="236"/>
      <c r="K3243"/>
      <c r="L3243"/>
      <c r="M3243"/>
      <c r="N3243"/>
      <c r="O3243"/>
      <c r="P3243"/>
      <c r="Q3243"/>
      <c r="U3243"/>
      <c r="V3243">
        <v>0</v>
      </c>
      <c r="W3243" s="236"/>
      <c r="X3243"/>
      <c r="Y3243"/>
      <c r="Z3243"/>
      <c r="AA3243"/>
      <c r="AB3243"/>
      <c r="AC3243"/>
      <c r="AD3243"/>
      <c r="AE3243"/>
      <c r="AF3243"/>
      <c r="AG3243"/>
      <c r="AH3243" s="115" t="s">
        <v>4308</v>
      </c>
    </row>
    <row r="3244" spans="1:35" ht="18" hidden="1" x14ac:dyDescent="0.25">
      <c r="A3244" s="235">
        <v>327226</v>
      </c>
      <c r="B3244" s="235" t="s">
        <v>7533</v>
      </c>
      <c r="C3244" s="235" t="s">
        <v>621</v>
      </c>
      <c r="D3244" s="235" t="s">
        <v>1242</v>
      </c>
      <c r="E3244"/>
      <c r="F3244" s="126"/>
      <c r="G3244" s="236"/>
      <c r="H3244"/>
      <c r="I3244" t="s">
        <v>199</v>
      </c>
      <c r="J3244" s="236"/>
      <c r="K3244"/>
      <c r="L3244"/>
      <c r="M3244"/>
      <c r="N3244"/>
      <c r="O3244"/>
      <c r="P3244"/>
      <c r="Q3244"/>
      <c r="U3244"/>
      <c r="V3244" t="s">
        <v>16623</v>
      </c>
      <c r="W3244" s="236"/>
      <c r="X3244"/>
      <c r="Y3244"/>
      <c r="Z3244"/>
      <c r="AA3244"/>
      <c r="AB3244"/>
      <c r="AC3244"/>
      <c r="AD3244"/>
      <c r="AE3244"/>
      <c r="AF3244"/>
      <c r="AG3244"/>
      <c r="AH3244" s="115" t="s">
        <v>4308</v>
      </c>
    </row>
    <row r="3245" spans="1:35" x14ac:dyDescent="0.25">
      <c r="A3245" s="115">
        <v>327231</v>
      </c>
      <c r="B3245" s="115" t="s">
        <v>6649</v>
      </c>
      <c r="C3245" s="115" t="s">
        <v>364</v>
      </c>
      <c r="D3245" s="115" t="s">
        <v>382</v>
      </c>
      <c r="E3245" s="115" t="s">
        <v>76</v>
      </c>
      <c r="F3245" s="237"/>
      <c r="H3245" s="115" t="s">
        <v>16</v>
      </c>
      <c r="I3245" t="s">
        <v>107</v>
      </c>
      <c r="U3245"/>
      <c r="V3245" t="s">
        <v>4414</v>
      </c>
      <c r="AE3245" s="115" t="s">
        <v>4308</v>
      </c>
      <c r="AF3245" s="115" t="s">
        <v>4308</v>
      </c>
      <c r="AG3245" s="115" t="s">
        <v>4308</v>
      </c>
      <c r="AH3245" s="115" t="s">
        <v>4308</v>
      </c>
      <c r="AI3245" s="115" t="e">
        <f>VLOOKUP(A3245,'[2]دراسات قانونية'!$A$3:$E$600,1,0)</f>
        <v>#N/A</v>
      </c>
    </row>
    <row r="3246" spans="1:35" hidden="1" x14ac:dyDescent="0.25">
      <c r="A3246">
        <v>327236</v>
      </c>
      <c r="B3246" t="s">
        <v>7534</v>
      </c>
      <c r="C3246" t="s">
        <v>5315</v>
      </c>
      <c r="D3246" t="s">
        <v>7535</v>
      </c>
      <c r="E3246" t="s">
        <v>77</v>
      </c>
      <c r="F3246" s="126">
        <v>34551</v>
      </c>
      <c r="G3246" t="s">
        <v>18</v>
      </c>
      <c r="H3246" t="s">
        <v>16</v>
      </c>
      <c r="I3246" t="s">
        <v>136</v>
      </c>
      <c r="J3246" t="s">
        <v>1226</v>
      </c>
      <c r="K3246"/>
      <c r="L3246" t="s">
        <v>67</v>
      </c>
      <c r="M3246"/>
      <c r="N3246"/>
      <c r="O3246"/>
      <c r="P3246"/>
      <c r="Q3246"/>
      <c r="R3246" s="115">
        <v>9208</v>
      </c>
      <c r="S3246" s="115">
        <v>45719</v>
      </c>
      <c r="T3246" s="115">
        <v>100000</v>
      </c>
      <c r="U3246"/>
      <c r="V3246" t="s">
        <v>4334</v>
      </c>
      <c r="W3246"/>
      <c r="X3246"/>
      <c r="Y3246"/>
      <c r="Z3246"/>
      <c r="AA3246"/>
      <c r="AB3246"/>
      <c r="AC3246"/>
      <c r="AD3246"/>
      <c r="AE3246"/>
      <c r="AF3246"/>
      <c r="AG3246"/>
    </row>
    <row r="3247" spans="1:35" hidden="1" x14ac:dyDescent="0.25">
      <c r="A3247">
        <v>327240</v>
      </c>
      <c r="B3247" t="s">
        <v>7536</v>
      </c>
      <c r="C3247" t="s">
        <v>377</v>
      </c>
      <c r="D3247" t="s">
        <v>7537</v>
      </c>
      <c r="E3247" t="s">
        <v>76</v>
      </c>
      <c r="F3247" s="126"/>
      <c r="G3247"/>
      <c r="H3247" t="s">
        <v>16</v>
      </c>
      <c r="I3247" t="s">
        <v>129</v>
      </c>
      <c r="J3247"/>
      <c r="K3247"/>
      <c r="L3247"/>
      <c r="M3247"/>
      <c r="N3247"/>
      <c r="O3247"/>
      <c r="P3247"/>
      <c r="Q3247"/>
      <c r="U3247"/>
      <c r="V3247" t="s">
        <v>16603</v>
      </c>
      <c r="W3247"/>
      <c r="X3247"/>
      <c r="Y3247"/>
      <c r="Z3247"/>
      <c r="AA3247" t="s">
        <v>4308</v>
      </c>
      <c r="AB3247" t="s">
        <v>4308</v>
      </c>
      <c r="AC3247" t="s">
        <v>4308</v>
      </c>
      <c r="AD3247" t="s">
        <v>4308</v>
      </c>
      <c r="AE3247" t="s">
        <v>4308</v>
      </c>
      <c r="AF3247" t="s">
        <v>4308</v>
      </c>
      <c r="AG3247" t="s">
        <v>4308</v>
      </c>
      <c r="AH3247" s="115" t="s">
        <v>4308</v>
      </c>
    </row>
    <row r="3248" spans="1:35" ht="18" hidden="1" x14ac:dyDescent="0.25">
      <c r="A3248" s="235">
        <v>327241</v>
      </c>
      <c r="B3248" s="235" t="s">
        <v>7538</v>
      </c>
      <c r="C3248" s="235" t="s">
        <v>212</v>
      </c>
      <c r="D3248" s="235" t="s">
        <v>420</v>
      </c>
      <c r="E3248"/>
      <c r="F3248" s="126"/>
      <c r="G3248" s="236"/>
      <c r="H3248"/>
      <c r="I3248" t="s">
        <v>136</v>
      </c>
      <c r="J3248" s="236"/>
      <c r="K3248"/>
      <c r="L3248"/>
      <c r="M3248"/>
      <c r="N3248"/>
      <c r="O3248"/>
      <c r="P3248"/>
      <c r="Q3248"/>
      <c r="U3248"/>
      <c r="V3248" t="s">
        <v>4335</v>
      </c>
      <c r="W3248" s="236"/>
      <c r="X3248"/>
      <c r="Y3248"/>
      <c r="Z3248"/>
      <c r="AA3248"/>
      <c r="AB3248"/>
      <c r="AC3248"/>
      <c r="AD3248"/>
      <c r="AE3248"/>
      <c r="AF3248"/>
      <c r="AG3248"/>
      <c r="AH3248" s="115" t="s">
        <v>4308</v>
      </c>
    </row>
    <row r="3249" spans="1:35" hidden="1" x14ac:dyDescent="0.25">
      <c r="A3249" s="115">
        <v>327242</v>
      </c>
      <c r="B3249" s="115" t="s">
        <v>1552</v>
      </c>
      <c r="C3249" s="115" t="s">
        <v>1105</v>
      </c>
      <c r="D3249" s="115" t="s">
        <v>924</v>
      </c>
      <c r="E3249" s="115" t="s">
        <v>76</v>
      </c>
      <c r="F3249" s="237">
        <v>35815</v>
      </c>
      <c r="G3249" s="115" t="s">
        <v>1553</v>
      </c>
      <c r="H3249" s="115" t="s">
        <v>16</v>
      </c>
      <c r="I3249" t="s">
        <v>136</v>
      </c>
      <c r="J3249" s="115" t="s">
        <v>1226</v>
      </c>
      <c r="L3249" s="115" t="s">
        <v>18</v>
      </c>
      <c r="U3249"/>
      <c r="V3249" t="s">
        <v>4335</v>
      </c>
    </row>
    <row r="3250" spans="1:35" hidden="1" x14ac:dyDescent="0.25">
      <c r="A3250">
        <v>327244</v>
      </c>
      <c r="B3250" t="s">
        <v>4922</v>
      </c>
      <c r="C3250" t="s">
        <v>439</v>
      </c>
      <c r="D3250" t="s">
        <v>444</v>
      </c>
      <c r="E3250" t="s">
        <v>76</v>
      </c>
      <c r="F3250" s="126">
        <v>34556</v>
      </c>
      <c r="G3250" t="s">
        <v>18</v>
      </c>
      <c r="H3250" t="s">
        <v>16</v>
      </c>
      <c r="I3250" t="s">
        <v>129</v>
      </c>
      <c r="J3250" t="s">
        <v>1226</v>
      </c>
      <c r="K3250"/>
      <c r="L3250" t="s">
        <v>18</v>
      </c>
      <c r="M3250"/>
      <c r="N3250"/>
      <c r="O3250"/>
      <c r="P3250"/>
      <c r="Q3250"/>
      <c r="U3250"/>
      <c r="V3250" t="s">
        <v>4414</v>
      </c>
      <c r="W3250"/>
      <c r="X3250"/>
      <c r="Y3250"/>
      <c r="Z3250"/>
      <c r="AA3250"/>
      <c r="AB3250"/>
      <c r="AC3250"/>
      <c r="AD3250"/>
      <c r="AE3250"/>
      <c r="AF3250"/>
      <c r="AG3250" t="s">
        <v>4308</v>
      </c>
      <c r="AH3250" s="115" t="s">
        <v>4308</v>
      </c>
    </row>
    <row r="3251" spans="1:35" hidden="1" x14ac:dyDescent="0.25">
      <c r="A3251" s="115">
        <v>327246</v>
      </c>
      <c r="B3251" s="115" t="s">
        <v>3567</v>
      </c>
      <c r="C3251" s="115" t="s">
        <v>523</v>
      </c>
      <c r="D3251" s="115" t="s">
        <v>275</v>
      </c>
      <c r="E3251" s="115" t="s">
        <v>77</v>
      </c>
      <c r="F3251" s="237">
        <v>34919</v>
      </c>
      <c r="G3251" s="115" t="s">
        <v>211</v>
      </c>
      <c r="H3251" s="115" t="s">
        <v>16</v>
      </c>
      <c r="I3251" t="s">
        <v>199</v>
      </c>
      <c r="J3251" s="115" t="s">
        <v>1226</v>
      </c>
      <c r="L3251" s="115" t="s">
        <v>18</v>
      </c>
      <c r="U3251"/>
      <c r="V3251">
        <v>0</v>
      </c>
    </row>
    <row r="3252" spans="1:35" ht="18" hidden="1" x14ac:dyDescent="0.25">
      <c r="A3252" s="235">
        <v>327247</v>
      </c>
      <c r="B3252" s="235" t="s">
        <v>7539</v>
      </c>
      <c r="C3252" s="235" t="s">
        <v>301</v>
      </c>
      <c r="D3252" s="235" t="s">
        <v>407</v>
      </c>
      <c r="E3252"/>
      <c r="F3252" s="126"/>
      <c r="G3252" s="236"/>
      <c r="H3252"/>
      <c r="I3252" t="s">
        <v>129</v>
      </c>
      <c r="J3252" s="236"/>
      <c r="K3252"/>
      <c r="L3252"/>
      <c r="M3252"/>
      <c r="N3252"/>
      <c r="O3252"/>
      <c r="P3252"/>
      <c r="Q3252"/>
      <c r="U3252"/>
      <c r="V3252" t="s">
        <v>4335</v>
      </c>
      <c r="W3252" s="236"/>
      <c r="X3252"/>
      <c r="Y3252"/>
      <c r="Z3252"/>
      <c r="AA3252"/>
      <c r="AB3252"/>
      <c r="AC3252"/>
      <c r="AD3252"/>
      <c r="AE3252"/>
      <c r="AF3252"/>
      <c r="AG3252"/>
      <c r="AH3252" s="115" t="s">
        <v>4308</v>
      </c>
    </row>
    <row r="3253" spans="1:35" hidden="1" x14ac:dyDescent="0.25">
      <c r="A3253" s="115">
        <v>327248</v>
      </c>
      <c r="B3253" s="115" t="s">
        <v>1870</v>
      </c>
      <c r="C3253" s="115" t="s">
        <v>212</v>
      </c>
      <c r="D3253" s="115" t="s">
        <v>365</v>
      </c>
      <c r="E3253" s="115" t="s">
        <v>77</v>
      </c>
      <c r="F3253" s="237">
        <v>31417</v>
      </c>
      <c r="G3253" s="115" t="s">
        <v>211</v>
      </c>
      <c r="H3253" s="115" t="s">
        <v>16</v>
      </c>
      <c r="I3253" t="s">
        <v>199</v>
      </c>
      <c r="J3253" s="115" t="s">
        <v>1226</v>
      </c>
      <c r="L3253" s="115" t="s">
        <v>18</v>
      </c>
      <c r="R3253" s="115">
        <v>203</v>
      </c>
      <c r="S3253" s="115">
        <v>45781</v>
      </c>
      <c r="T3253" s="115">
        <v>700000</v>
      </c>
      <c r="U3253"/>
      <c r="V3253" t="s">
        <v>4336</v>
      </c>
    </row>
    <row r="3254" spans="1:35" hidden="1" x14ac:dyDescent="0.25">
      <c r="A3254">
        <v>327250</v>
      </c>
      <c r="B3254" t="s">
        <v>7540</v>
      </c>
      <c r="C3254" t="s">
        <v>743</v>
      </c>
      <c r="D3254" t="s">
        <v>7541</v>
      </c>
      <c r="E3254"/>
      <c r="F3254" s="126"/>
      <c r="G3254"/>
      <c r="H3254"/>
      <c r="I3254" t="s">
        <v>136</v>
      </c>
      <c r="J3254"/>
      <c r="K3254"/>
      <c r="L3254"/>
      <c r="M3254"/>
      <c r="N3254"/>
      <c r="O3254"/>
      <c r="P3254"/>
      <c r="Q3254"/>
      <c r="U3254"/>
      <c r="V3254" t="s">
        <v>4334</v>
      </c>
      <c r="W3254"/>
      <c r="X3254"/>
      <c r="Y3254"/>
      <c r="Z3254"/>
      <c r="AA3254"/>
      <c r="AB3254"/>
      <c r="AC3254"/>
      <c r="AD3254"/>
      <c r="AE3254"/>
      <c r="AF3254"/>
      <c r="AG3254" t="s">
        <v>4308</v>
      </c>
      <c r="AH3254" s="115" t="s">
        <v>4308</v>
      </c>
    </row>
    <row r="3255" spans="1:35" hidden="1" x14ac:dyDescent="0.25">
      <c r="A3255" s="115">
        <v>327251</v>
      </c>
      <c r="B3255" s="115" t="s">
        <v>1592</v>
      </c>
      <c r="C3255" s="115" t="s">
        <v>553</v>
      </c>
      <c r="D3255" s="115" t="s">
        <v>613</v>
      </c>
      <c r="E3255" s="115" t="s">
        <v>76</v>
      </c>
      <c r="F3255" s="237">
        <v>35203</v>
      </c>
      <c r="G3255" s="115" t="s">
        <v>18</v>
      </c>
      <c r="H3255" s="115" t="s">
        <v>16</v>
      </c>
      <c r="I3255" t="s">
        <v>199</v>
      </c>
      <c r="J3255" s="115" t="s">
        <v>1226</v>
      </c>
      <c r="L3255" s="115" t="s">
        <v>18</v>
      </c>
      <c r="U3255"/>
      <c r="V3255" t="s">
        <v>4334</v>
      </c>
    </row>
    <row r="3256" spans="1:35" ht="18" hidden="1" x14ac:dyDescent="0.25">
      <c r="A3256" s="235">
        <v>327252</v>
      </c>
      <c r="B3256" s="235" t="s">
        <v>7542</v>
      </c>
      <c r="C3256" s="235" t="s">
        <v>601</v>
      </c>
      <c r="D3256" s="235" t="s">
        <v>238</v>
      </c>
      <c r="E3256"/>
      <c r="F3256" s="126"/>
      <c r="G3256" s="236"/>
      <c r="H3256"/>
      <c r="I3256" t="s">
        <v>129</v>
      </c>
      <c r="J3256" s="236"/>
      <c r="K3256"/>
      <c r="L3256"/>
      <c r="M3256"/>
      <c r="N3256"/>
      <c r="O3256"/>
      <c r="P3256"/>
      <c r="Q3256"/>
      <c r="U3256"/>
      <c r="V3256" t="s">
        <v>4335</v>
      </c>
      <c r="W3256" s="236"/>
      <c r="X3256"/>
      <c r="Y3256"/>
      <c r="Z3256"/>
      <c r="AA3256"/>
      <c r="AB3256"/>
      <c r="AC3256"/>
      <c r="AD3256"/>
      <c r="AE3256"/>
      <c r="AF3256"/>
      <c r="AG3256"/>
      <c r="AH3256" s="115" t="s">
        <v>4308</v>
      </c>
    </row>
    <row r="3257" spans="1:35" x14ac:dyDescent="0.25">
      <c r="A3257" s="115">
        <v>327254</v>
      </c>
      <c r="B3257" s="115" t="s">
        <v>7543</v>
      </c>
      <c r="C3257" s="115" t="s">
        <v>252</v>
      </c>
      <c r="D3257" s="115" t="s">
        <v>924</v>
      </c>
      <c r="F3257" s="237"/>
      <c r="I3257" t="s">
        <v>107</v>
      </c>
      <c r="U3257"/>
      <c r="V3257" t="s">
        <v>4335</v>
      </c>
      <c r="AG3257" s="115" t="s">
        <v>4308</v>
      </c>
      <c r="AH3257" s="115" t="s">
        <v>4308</v>
      </c>
      <c r="AI3257" s="115" t="e">
        <f>VLOOKUP(A3257,'[2]دراسات قانونية'!$A$3:$E$600,1,0)</f>
        <v>#N/A</v>
      </c>
    </row>
    <row r="3258" spans="1:35" ht="18" x14ac:dyDescent="0.25">
      <c r="A3258" s="235">
        <v>327255</v>
      </c>
      <c r="B3258" s="235" t="s">
        <v>7544</v>
      </c>
      <c r="C3258" s="235" t="s">
        <v>609</v>
      </c>
      <c r="D3258" s="235" t="s">
        <v>617</v>
      </c>
      <c r="E3258"/>
      <c r="F3258" s="126"/>
      <c r="G3258" s="236"/>
      <c r="H3258"/>
      <c r="I3258" t="s">
        <v>107</v>
      </c>
      <c r="J3258" s="236"/>
      <c r="K3258"/>
      <c r="L3258"/>
      <c r="M3258"/>
      <c r="N3258"/>
      <c r="O3258"/>
      <c r="P3258"/>
      <c r="Q3258"/>
      <c r="U3258"/>
      <c r="V3258" t="s">
        <v>4335</v>
      </c>
      <c r="W3258" s="236"/>
      <c r="X3258"/>
      <c r="Y3258"/>
      <c r="Z3258"/>
      <c r="AA3258"/>
      <c r="AB3258"/>
      <c r="AC3258"/>
      <c r="AD3258"/>
      <c r="AE3258"/>
      <c r="AF3258"/>
      <c r="AG3258"/>
      <c r="AH3258" s="115" t="s">
        <v>4308</v>
      </c>
      <c r="AI3258" s="115" t="e">
        <f>VLOOKUP(A3258,'[2]دراسات قانونية'!$A$3:$E$600,1,0)</f>
        <v>#N/A</v>
      </c>
    </row>
    <row r="3259" spans="1:35" ht="18" hidden="1" x14ac:dyDescent="0.25">
      <c r="A3259" s="235">
        <v>327258</v>
      </c>
      <c r="B3259" s="235" t="s">
        <v>7545</v>
      </c>
      <c r="C3259" s="235" t="s">
        <v>261</v>
      </c>
      <c r="D3259" s="235" t="s">
        <v>265</v>
      </c>
      <c r="E3259"/>
      <c r="F3259" s="126"/>
      <c r="G3259" s="236"/>
      <c r="H3259"/>
      <c r="I3259" t="s">
        <v>129</v>
      </c>
      <c r="J3259" s="236"/>
      <c r="K3259"/>
      <c r="L3259"/>
      <c r="M3259"/>
      <c r="N3259"/>
      <c r="O3259"/>
      <c r="P3259"/>
      <c r="Q3259"/>
      <c r="U3259"/>
      <c r="V3259" t="s">
        <v>4337</v>
      </c>
      <c r="W3259" s="236"/>
      <c r="X3259"/>
      <c r="Y3259"/>
      <c r="Z3259"/>
      <c r="AA3259"/>
      <c r="AB3259"/>
      <c r="AC3259"/>
      <c r="AD3259"/>
      <c r="AE3259"/>
      <c r="AF3259"/>
      <c r="AG3259"/>
      <c r="AH3259" s="115" t="s">
        <v>4308</v>
      </c>
    </row>
    <row r="3260" spans="1:35" hidden="1" x14ac:dyDescent="0.25">
      <c r="A3260">
        <v>327260</v>
      </c>
      <c r="B3260" t="s">
        <v>7546</v>
      </c>
      <c r="C3260" t="s">
        <v>324</v>
      </c>
      <c r="D3260" t="s">
        <v>430</v>
      </c>
      <c r="E3260" t="s">
        <v>76</v>
      </c>
      <c r="F3260" s="126">
        <v>35065</v>
      </c>
      <c r="G3260" t="s">
        <v>18</v>
      </c>
      <c r="H3260" t="s">
        <v>16</v>
      </c>
      <c r="I3260" t="s">
        <v>129</v>
      </c>
      <c r="J3260" t="s">
        <v>1226</v>
      </c>
      <c r="K3260"/>
      <c r="L3260" t="s">
        <v>18</v>
      </c>
      <c r="M3260"/>
      <c r="N3260"/>
      <c r="O3260"/>
      <c r="P3260"/>
      <c r="Q3260"/>
      <c r="U3260"/>
      <c r="V3260" t="s">
        <v>4414</v>
      </c>
      <c r="W3260"/>
      <c r="X3260"/>
      <c r="Y3260"/>
      <c r="Z3260"/>
      <c r="AA3260"/>
      <c r="AB3260"/>
      <c r="AC3260"/>
      <c r="AD3260"/>
      <c r="AE3260"/>
      <c r="AF3260"/>
      <c r="AG3260"/>
    </row>
    <row r="3261" spans="1:35" ht="18" x14ac:dyDescent="0.25">
      <c r="A3261" s="235">
        <v>327262</v>
      </c>
      <c r="B3261" s="235" t="s">
        <v>7547</v>
      </c>
      <c r="C3261" s="235" t="s">
        <v>1651</v>
      </c>
      <c r="D3261" s="235" t="s">
        <v>605</v>
      </c>
      <c r="E3261"/>
      <c r="F3261" s="126"/>
      <c r="G3261" s="236"/>
      <c r="H3261"/>
      <c r="I3261" t="s">
        <v>107</v>
      </c>
      <c r="J3261" s="236"/>
      <c r="K3261"/>
      <c r="L3261"/>
      <c r="M3261"/>
      <c r="N3261"/>
      <c r="O3261"/>
      <c r="P3261"/>
      <c r="Q3261"/>
      <c r="U3261"/>
      <c r="V3261" t="s">
        <v>4335</v>
      </c>
      <c r="W3261" s="236"/>
      <c r="X3261"/>
      <c r="Y3261"/>
      <c r="Z3261"/>
      <c r="AA3261"/>
      <c r="AB3261"/>
      <c r="AC3261"/>
      <c r="AD3261"/>
      <c r="AE3261"/>
      <c r="AF3261"/>
      <c r="AG3261"/>
      <c r="AH3261" s="115" t="s">
        <v>4308</v>
      </c>
      <c r="AI3261" s="115" t="e">
        <f>VLOOKUP(A3261,'[2]دراسات قانونية'!$A$3:$E$600,1,0)</f>
        <v>#N/A</v>
      </c>
    </row>
    <row r="3262" spans="1:35" ht="18" hidden="1" x14ac:dyDescent="0.25">
      <c r="A3262" s="235">
        <v>327263</v>
      </c>
      <c r="B3262" s="235" t="s">
        <v>7548</v>
      </c>
      <c r="C3262" s="235" t="s">
        <v>609</v>
      </c>
      <c r="D3262" s="235" t="s">
        <v>1242</v>
      </c>
      <c r="E3262"/>
      <c r="F3262" s="126"/>
      <c r="G3262" s="236"/>
      <c r="H3262"/>
      <c r="I3262" t="s">
        <v>136</v>
      </c>
      <c r="J3262" s="236"/>
      <c r="K3262"/>
      <c r="L3262"/>
      <c r="M3262"/>
      <c r="N3262"/>
      <c r="O3262"/>
      <c r="P3262"/>
      <c r="Q3262"/>
      <c r="U3262"/>
      <c r="V3262" t="s">
        <v>4335</v>
      </c>
      <c r="W3262" s="236"/>
      <c r="X3262"/>
      <c r="Y3262"/>
      <c r="Z3262"/>
      <c r="AA3262"/>
      <c r="AB3262"/>
      <c r="AC3262"/>
      <c r="AD3262"/>
      <c r="AE3262"/>
      <c r="AF3262"/>
      <c r="AG3262"/>
      <c r="AH3262" s="115" t="s">
        <v>4308</v>
      </c>
    </row>
    <row r="3263" spans="1:35" ht="18" hidden="1" x14ac:dyDescent="0.25">
      <c r="A3263" s="235">
        <v>327264</v>
      </c>
      <c r="B3263" s="235" t="s">
        <v>7549</v>
      </c>
      <c r="C3263" s="235" t="s">
        <v>394</v>
      </c>
      <c r="D3263" s="235" t="s">
        <v>1242</v>
      </c>
      <c r="E3263"/>
      <c r="F3263" s="126"/>
      <c r="G3263" s="236"/>
      <c r="H3263"/>
      <c r="I3263" t="s">
        <v>136</v>
      </c>
      <c r="J3263" s="236"/>
      <c r="K3263"/>
      <c r="L3263"/>
      <c r="M3263"/>
      <c r="N3263"/>
      <c r="O3263"/>
      <c r="P3263"/>
      <c r="Q3263"/>
      <c r="U3263"/>
      <c r="V3263" t="s">
        <v>4337</v>
      </c>
      <c r="W3263" s="236"/>
      <c r="X3263"/>
      <c r="Y3263"/>
      <c r="Z3263"/>
      <c r="AA3263"/>
      <c r="AB3263"/>
      <c r="AC3263"/>
      <c r="AD3263"/>
      <c r="AE3263"/>
      <c r="AF3263"/>
      <c r="AG3263"/>
      <c r="AH3263" s="115" t="s">
        <v>4308</v>
      </c>
    </row>
    <row r="3264" spans="1:35" hidden="1" x14ac:dyDescent="0.25">
      <c r="A3264">
        <v>327266</v>
      </c>
      <c r="B3264" t="s">
        <v>7550</v>
      </c>
      <c r="C3264" t="s">
        <v>7551</v>
      </c>
      <c r="D3264" t="s">
        <v>230</v>
      </c>
      <c r="E3264" t="s">
        <v>77</v>
      </c>
      <c r="F3264" s="126">
        <v>34534</v>
      </c>
      <c r="G3264" t="s">
        <v>565</v>
      </c>
      <c r="H3264" t="s">
        <v>16</v>
      </c>
      <c r="I3264" t="s">
        <v>136</v>
      </c>
      <c r="J3264"/>
      <c r="K3264"/>
      <c r="L3264"/>
      <c r="M3264"/>
      <c r="N3264"/>
      <c r="O3264"/>
      <c r="P3264"/>
      <c r="Q3264"/>
      <c r="U3264"/>
      <c r="V3264" t="s">
        <v>4414</v>
      </c>
      <c r="W3264"/>
      <c r="X3264"/>
      <c r="Y3264"/>
      <c r="Z3264"/>
      <c r="AA3264"/>
      <c r="AB3264"/>
      <c r="AC3264"/>
      <c r="AD3264"/>
      <c r="AE3264"/>
      <c r="AF3264"/>
      <c r="AG3264"/>
      <c r="AH3264" s="115" t="s">
        <v>4308</v>
      </c>
    </row>
    <row r="3265" spans="1:35" hidden="1" x14ac:dyDescent="0.25">
      <c r="A3265" s="115">
        <v>327269</v>
      </c>
      <c r="B3265" s="115" t="s">
        <v>3568</v>
      </c>
      <c r="C3265" s="115" t="s">
        <v>379</v>
      </c>
      <c r="D3265" s="115" t="s">
        <v>1137</v>
      </c>
      <c r="E3265" s="115" t="s">
        <v>77</v>
      </c>
      <c r="F3265" s="237">
        <v>32143</v>
      </c>
      <c r="G3265" s="115" t="s">
        <v>18</v>
      </c>
      <c r="H3265" s="115" t="s">
        <v>16</v>
      </c>
      <c r="I3265" t="s">
        <v>199</v>
      </c>
      <c r="J3265" s="115" t="s">
        <v>1226</v>
      </c>
      <c r="L3265" s="115" t="s">
        <v>18</v>
      </c>
      <c r="U3265"/>
      <c r="V3265" t="s">
        <v>16623</v>
      </c>
    </row>
    <row r="3266" spans="1:35" ht="18" hidden="1" x14ac:dyDescent="0.25">
      <c r="A3266" s="235">
        <v>327270</v>
      </c>
      <c r="B3266" s="235" t="s">
        <v>7552</v>
      </c>
      <c r="C3266" s="235" t="s">
        <v>629</v>
      </c>
      <c r="D3266" s="235" t="s">
        <v>1242</v>
      </c>
      <c r="E3266"/>
      <c r="F3266" s="126"/>
      <c r="G3266" s="236"/>
      <c r="H3266"/>
      <c r="I3266" t="s">
        <v>199</v>
      </c>
      <c r="J3266" s="236"/>
      <c r="K3266"/>
      <c r="L3266"/>
      <c r="M3266"/>
      <c r="N3266"/>
      <c r="O3266"/>
      <c r="P3266"/>
      <c r="Q3266"/>
      <c r="U3266"/>
      <c r="V3266" t="s">
        <v>16623</v>
      </c>
      <c r="W3266" s="236"/>
      <c r="X3266"/>
      <c r="Y3266"/>
      <c r="Z3266"/>
      <c r="AA3266"/>
      <c r="AB3266"/>
      <c r="AC3266"/>
      <c r="AD3266"/>
      <c r="AE3266"/>
      <c r="AF3266"/>
      <c r="AG3266"/>
      <c r="AH3266" s="115" t="s">
        <v>4308</v>
      </c>
    </row>
    <row r="3267" spans="1:35" ht="18" x14ac:dyDescent="0.25">
      <c r="A3267" s="235">
        <v>327273</v>
      </c>
      <c r="B3267" s="235" t="s">
        <v>7553</v>
      </c>
      <c r="C3267" s="235" t="s">
        <v>246</v>
      </c>
      <c r="D3267" s="235" t="s">
        <v>7554</v>
      </c>
      <c r="E3267"/>
      <c r="F3267" s="126"/>
      <c r="G3267" s="236"/>
      <c r="H3267"/>
      <c r="I3267" t="s">
        <v>107</v>
      </c>
      <c r="J3267" s="236"/>
      <c r="K3267"/>
      <c r="L3267"/>
      <c r="M3267"/>
      <c r="N3267"/>
      <c r="O3267"/>
      <c r="P3267"/>
      <c r="Q3267"/>
      <c r="U3267"/>
      <c r="V3267" t="s">
        <v>4335</v>
      </c>
      <c r="W3267" s="236"/>
      <c r="X3267"/>
      <c r="Y3267"/>
      <c r="Z3267"/>
      <c r="AA3267"/>
      <c r="AB3267"/>
      <c r="AC3267"/>
      <c r="AD3267"/>
      <c r="AE3267"/>
      <c r="AF3267"/>
      <c r="AG3267"/>
      <c r="AH3267" s="115" t="s">
        <v>4308</v>
      </c>
      <c r="AI3267" s="115" t="e">
        <f>VLOOKUP(A3267,'[2]دراسات قانونية'!$A$3:$E$600,1,0)</f>
        <v>#N/A</v>
      </c>
    </row>
    <row r="3268" spans="1:35" hidden="1" x14ac:dyDescent="0.25">
      <c r="A3268" s="115">
        <v>327274</v>
      </c>
      <c r="B3268" s="115" t="s">
        <v>2395</v>
      </c>
      <c r="C3268" s="115" t="s">
        <v>515</v>
      </c>
      <c r="D3268" s="115" t="s">
        <v>448</v>
      </c>
      <c r="E3268" s="115" t="s">
        <v>76</v>
      </c>
      <c r="F3268" s="237">
        <v>35815</v>
      </c>
      <c r="G3268" s="115" t="s">
        <v>70</v>
      </c>
      <c r="H3268" s="115" t="s">
        <v>16</v>
      </c>
      <c r="I3268" t="s">
        <v>199</v>
      </c>
      <c r="J3268" s="115" t="s">
        <v>1226</v>
      </c>
      <c r="L3268" s="115" t="s">
        <v>70</v>
      </c>
      <c r="U3268"/>
      <c r="V3268">
        <v>0</v>
      </c>
    </row>
    <row r="3269" spans="1:35" hidden="1" x14ac:dyDescent="0.25">
      <c r="A3269">
        <v>327277</v>
      </c>
      <c r="B3269" t="s">
        <v>7555</v>
      </c>
      <c r="C3269" t="s">
        <v>7556</v>
      </c>
      <c r="D3269" t="s">
        <v>709</v>
      </c>
      <c r="E3269" t="s">
        <v>76</v>
      </c>
      <c r="F3269" s="126">
        <v>34803</v>
      </c>
      <c r="G3269" t="s">
        <v>18</v>
      </c>
      <c r="H3269" t="s">
        <v>16</v>
      </c>
      <c r="I3269" t="s">
        <v>129</v>
      </c>
      <c r="J3269"/>
      <c r="K3269"/>
      <c r="L3269"/>
      <c r="M3269"/>
      <c r="N3269"/>
      <c r="O3269"/>
      <c r="P3269"/>
      <c r="Q3269"/>
      <c r="U3269"/>
      <c r="V3269" t="s">
        <v>4414</v>
      </c>
      <c r="W3269"/>
      <c r="X3269"/>
      <c r="Y3269"/>
      <c r="Z3269"/>
      <c r="AA3269"/>
      <c r="AB3269" t="s">
        <v>4308</v>
      </c>
      <c r="AC3269" t="s">
        <v>4308</v>
      </c>
      <c r="AD3269" t="s">
        <v>4308</v>
      </c>
      <c r="AE3269" t="s">
        <v>4308</v>
      </c>
      <c r="AF3269" t="s">
        <v>4308</v>
      </c>
      <c r="AG3269" t="s">
        <v>4308</v>
      </c>
      <c r="AH3269" s="115" t="s">
        <v>4308</v>
      </c>
    </row>
    <row r="3270" spans="1:35" hidden="1" x14ac:dyDescent="0.25">
      <c r="A3270">
        <v>327283</v>
      </c>
      <c r="B3270" t="s">
        <v>7557</v>
      </c>
      <c r="C3270" t="s">
        <v>377</v>
      </c>
      <c r="D3270" t="s">
        <v>230</v>
      </c>
      <c r="E3270" t="s">
        <v>77</v>
      </c>
      <c r="F3270" s="126">
        <v>33239</v>
      </c>
      <c r="G3270" t="s">
        <v>7558</v>
      </c>
      <c r="H3270" t="s">
        <v>16</v>
      </c>
      <c r="I3270" t="s">
        <v>201</v>
      </c>
      <c r="J3270" t="s">
        <v>1226</v>
      </c>
      <c r="K3270"/>
      <c r="L3270" t="s">
        <v>18</v>
      </c>
      <c r="M3270"/>
      <c r="N3270"/>
      <c r="O3270"/>
      <c r="P3270" t="s">
        <v>7559</v>
      </c>
      <c r="Q3270"/>
      <c r="U3270"/>
      <c r="V3270" t="s">
        <v>4336</v>
      </c>
      <c r="W3270"/>
      <c r="X3270"/>
      <c r="Y3270"/>
      <c r="Z3270"/>
      <c r="AA3270"/>
      <c r="AB3270"/>
      <c r="AC3270"/>
      <c r="AD3270"/>
      <c r="AE3270"/>
      <c r="AF3270"/>
      <c r="AG3270"/>
    </row>
    <row r="3271" spans="1:35" hidden="1" x14ac:dyDescent="0.25">
      <c r="A3271">
        <v>327285</v>
      </c>
      <c r="B3271" t="s">
        <v>1571</v>
      </c>
      <c r="C3271" t="s">
        <v>638</v>
      </c>
      <c r="D3271" t="s">
        <v>7560</v>
      </c>
      <c r="E3271" t="s">
        <v>76</v>
      </c>
      <c r="F3271" s="126">
        <v>31442</v>
      </c>
      <c r="G3271" t="s">
        <v>1572</v>
      </c>
      <c r="H3271" t="s">
        <v>16</v>
      </c>
      <c r="I3271" t="s">
        <v>136</v>
      </c>
      <c r="J3271"/>
      <c r="K3271"/>
      <c r="L3271"/>
      <c r="M3271"/>
      <c r="N3271"/>
      <c r="O3271"/>
      <c r="P3271"/>
      <c r="Q3271"/>
      <c r="U3271"/>
      <c r="V3271" t="s">
        <v>4336</v>
      </c>
      <c r="W3271"/>
      <c r="X3271"/>
      <c r="Y3271"/>
      <c r="Z3271"/>
      <c r="AA3271"/>
      <c r="AB3271"/>
      <c r="AC3271"/>
      <c r="AD3271" t="s">
        <v>4308</v>
      </c>
      <c r="AE3271" t="s">
        <v>4308</v>
      </c>
      <c r="AF3271" t="s">
        <v>4308</v>
      </c>
      <c r="AG3271" t="s">
        <v>4308</v>
      </c>
      <c r="AH3271" s="115" t="s">
        <v>4308</v>
      </c>
    </row>
    <row r="3272" spans="1:35" hidden="1" x14ac:dyDescent="0.25">
      <c r="A3272">
        <v>327286</v>
      </c>
      <c r="B3272" t="s">
        <v>7561</v>
      </c>
      <c r="C3272" t="s">
        <v>348</v>
      </c>
      <c r="D3272" t="s">
        <v>7562</v>
      </c>
      <c r="E3272" t="s">
        <v>77</v>
      </c>
      <c r="F3272" s="126">
        <v>35618</v>
      </c>
      <c r="G3272" t="s">
        <v>18</v>
      </c>
      <c r="H3272" t="s">
        <v>16</v>
      </c>
      <c r="I3272" t="s">
        <v>136</v>
      </c>
      <c r="J3272"/>
      <c r="K3272"/>
      <c r="L3272"/>
      <c r="M3272"/>
      <c r="N3272"/>
      <c r="O3272"/>
      <c r="P3272"/>
      <c r="Q3272"/>
      <c r="U3272"/>
      <c r="V3272" t="s">
        <v>4329</v>
      </c>
      <c r="W3272"/>
      <c r="X3272"/>
      <c r="Y3272"/>
      <c r="Z3272"/>
      <c r="AA3272"/>
      <c r="AB3272" t="s">
        <v>4308</v>
      </c>
      <c r="AC3272" t="s">
        <v>4308</v>
      </c>
      <c r="AD3272" t="s">
        <v>4308</v>
      </c>
      <c r="AE3272" t="s">
        <v>4308</v>
      </c>
      <c r="AF3272" t="s">
        <v>4308</v>
      </c>
      <c r="AG3272" t="s">
        <v>4308</v>
      </c>
      <c r="AH3272" s="115" t="s">
        <v>4308</v>
      </c>
    </row>
    <row r="3273" spans="1:35" ht="18" hidden="1" x14ac:dyDescent="0.25">
      <c r="A3273" s="235">
        <v>327287</v>
      </c>
      <c r="B3273" s="235" t="s">
        <v>7563</v>
      </c>
      <c r="C3273" s="235" t="s">
        <v>543</v>
      </c>
      <c r="D3273" s="235" t="s">
        <v>1242</v>
      </c>
      <c r="E3273"/>
      <c r="F3273" s="126"/>
      <c r="G3273" s="236"/>
      <c r="H3273"/>
      <c r="I3273" t="s">
        <v>199</v>
      </c>
      <c r="J3273" s="236"/>
      <c r="K3273"/>
      <c r="L3273"/>
      <c r="M3273"/>
      <c r="N3273"/>
      <c r="O3273"/>
      <c r="P3273"/>
      <c r="Q3273"/>
      <c r="U3273"/>
      <c r="V3273">
        <v>0</v>
      </c>
      <c r="W3273" s="236"/>
      <c r="X3273"/>
      <c r="Y3273"/>
      <c r="Z3273"/>
      <c r="AA3273"/>
      <c r="AB3273"/>
      <c r="AC3273"/>
      <c r="AD3273"/>
      <c r="AE3273"/>
      <c r="AF3273"/>
      <c r="AG3273"/>
      <c r="AH3273" s="115" t="s">
        <v>4308</v>
      </c>
    </row>
    <row r="3274" spans="1:35" ht="18" x14ac:dyDescent="0.25">
      <c r="A3274" s="235">
        <v>327288</v>
      </c>
      <c r="B3274" s="235" t="s">
        <v>7564</v>
      </c>
      <c r="C3274" s="235" t="s">
        <v>1247</v>
      </c>
      <c r="D3274" s="235" t="s">
        <v>7565</v>
      </c>
      <c r="E3274"/>
      <c r="F3274" s="126"/>
      <c r="G3274" s="236"/>
      <c r="H3274"/>
      <c r="I3274" t="s">
        <v>107</v>
      </c>
      <c r="J3274" s="236"/>
      <c r="K3274"/>
      <c r="L3274"/>
      <c r="M3274"/>
      <c r="N3274"/>
      <c r="O3274"/>
      <c r="P3274"/>
      <c r="Q3274"/>
      <c r="U3274"/>
      <c r="V3274" t="s">
        <v>4335</v>
      </c>
      <c r="W3274" s="236"/>
      <c r="X3274"/>
      <c r="Y3274"/>
      <c r="Z3274"/>
      <c r="AA3274"/>
      <c r="AB3274"/>
      <c r="AC3274"/>
      <c r="AD3274"/>
      <c r="AE3274"/>
      <c r="AF3274"/>
      <c r="AG3274"/>
      <c r="AH3274" s="115" t="s">
        <v>4308</v>
      </c>
      <c r="AI3274" s="115" t="e">
        <f>VLOOKUP(A3274,'[2]دراسات قانونية'!$A$3:$E$600,1,0)</f>
        <v>#N/A</v>
      </c>
    </row>
    <row r="3275" spans="1:35" ht="18" hidden="1" x14ac:dyDescent="0.25">
      <c r="A3275" s="235">
        <v>327289</v>
      </c>
      <c r="B3275" s="235" t="s">
        <v>7566</v>
      </c>
      <c r="C3275" s="235" t="s">
        <v>212</v>
      </c>
      <c r="D3275" s="235" t="s">
        <v>1242</v>
      </c>
      <c r="E3275"/>
      <c r="F3275" s="126"/>
      <c r="G3275" s="236"/>
      <c r="H3275"/>
      <c r="I3275" t="s">
        <v>199</v>
      </c>
      <c r="J3275" s="236"/>
      <c r="K3275"/>
      <c r="L3275"/>
      <c r="M3275"/>
      <c r="N3275"/>
      <c r="O3275"/>
      <c r="P3275"/>
      <c r="Q3275"/>
      <c r="U3275"/>
      <c r="V3275">
        <v>0</v>
      </c>
      <c r="W3275" s="236"/>
      <c r="X3275"/>
      <c r="Y3275"/>
      <c r="Z3275"/>
      <c r="AA3275"/>
      <c r="AB3275"/>
      <c r="AC3275"/>
      <c r="AD3275"/>
      <c r="AE3275"/>
      <c r="AF3275"/>
      <c r="AG3275"/>
      <c r="AH3275" s="115" t="s">
        <v>4308</v>
      </c>
    </row>
    <row r="3276" spans="1:35" ht="18" hidden="1" x14ac:dyDescent="0.25">
      <c r="A3276" s="235">
        <v>327298</v>
      </c>
      <c r="B3276" s="235" t="s">
        <v>7567</v>
      </c>
      <c r="C3276" s="235" t="s">
        <v>661</v>
      </c>
      <c r="D3276" s="235" t="s">
        <v>230</v>
      </c>
      <c r="E3276"/>
      <c r="F3276" s="126"/>
      <c r="G3276" s="236"/>
      <c r="H3276"/>
      <c r="I3276" t="s">
        <v>129</v>
      </c>
      <c r="J3276" s="236"/>
      <c r="K3276"/>
      <c r="L3276"/>
      <c r="M3276"/>
      <c r="N3276"/>
      <c r="O3276"/>
      <c r="P3276"/>
      <c r="Q3276"/>
      <c r="U3276"/>
      <c r="V3276" t="s">
        <v>4335</v>
      </c>
      <c r="W3276" s="236"/>
      <c r="X3276"/>
      <c r="Y3276"/>
      <c r="Z3276"/>
      <c r="AA3276"/>
      <c r="AB3276"/>
      <c r="AC3276"/>
      <c r="AD3276"/>
      <c r="AE3276"/>
      <c r="AF3276"/>
      <c r="AG3276"/>
      <c r="AH3276" s="115" t="s">
        <v>4308</v>
      </c>
    </row>
    <row r="3277" spans="1:35" ht="18" x14ac:dyDescent="0.25">
      <c r="A3277" s="235">
        <v>327301</v>
      </c>
      <c r="B3277" s="235" t="s">
        <v>7568</v>
      </c>
      <c r="C3277" s="235" t="s">
        <v>895</v>
      </c>
      <c r="D3277" s="235" t="s">
        <v>354</v>
      </c>
      <c r="E3277"/>
      <c r="F3277" s="126"/>
      <c r="G3277" s="236"/>
      <c r="H3277"/>
      <c r="I3277" t="s">
        <v>107</v>
      </c>
      <c r="J3277" s="236"/>
      <c r="K3277"/>
      <c r="L3277"/>
      <c r="M3277"/>
      <c r="N3277"/>
      <c r="O3277"/>
      <c r="P3277"/>
      <c r="Q3277"/>
      <c r="U3277"/>
      <c r="V3277" t="s">
        <v>4335</v>
      </c>
      <c r="W3277" s="236"/>
      <c r="X3277"/>
      <c r="Y3277"/>
      <c r="Z3277"/>
      <c r="AA3277"/>
      <c r="AB3277"/>
      <c r="AC3277"/>
      <c r="AD3277"/>
      <c r="AE3277"/>
      <c r="AF3277"/>
      <c r="AG3277"/>
      <c r="AH3277" s="115" t="s">
        <v>4308</v>
      </c>
      <c r="AI3277" s="115" t="e">
        <f>VLOOKUP(A3277,'[2]دراسات قانونية'!$A$3:$E$600,1,0)</f>
        <v>#N/A</v>
      </c>
    </row>
    <row r="3278" spans="1:35" hidden="1" x14ac:dyDescent="0.25">
      <c r="A3278" s="115">
        <v>327302</v>
      </c>
      <c r="B3278" s="115" t="s">
        <v>3569</v>
      </c>
      <c r="C3278" s="115" t="s">
        <v>379</v>
      </c>
      <c r="D3278" s="115" t="s">
        <v>242</v>
      </c>
      <c r="E3278" s="115" t="s">
        <v>76</v>
      </c>
      <c r="F3278" s="237">
        <v>35431</v>
      </c>
      <c r="G3278" s="115" t="s">
        <v>18</v>
      </c>
      <c r="H3278" s="115" t="s">
        <v>16</v>
      </c>
      <c r="I3278" t="s">
        <v>199</v>
      </c>
      <c r="J3278" s="115" t="s">
        <v>1226</v>
      </c>
      <c r="L3278" s="115" t="s">
        <v>18</v>
      </c>
      <c r="U3278"/>
      <c r="V3278">
        <v>0</v>
      </c>
    </row>
    <row r="3279" spans="1:35" ht="18" hidden="1" x14ac:dyDescent="0.25">
      <c r="A3279" s="235">
        <v>327303</v>
      </c>
      <c r="B3279" s="235" t="s">
        <v>7569</v>
      </c>
      <c r="C3279" s="235" t="s">
        <v>1015</v>
      </c>
      <c r="D3279" s="235" t="s">
        <v>1242</v>
      </c>
      <c r="E3279"/>
      <c r="F3279" s="126"/>
      <c r="G3279" s="236"/>
      <c r="H3279"/>
      <c r="I3279" t="s">
        <v>136</v>
      </c>
      <c r="J3279" s="236"/>
      <c r="K3279"/>
      <c r="L3279"/>
      <c r="M3279"/>
      <c r="N3279"/>
      <c r="O3279"/>
      <c r="P3279"/>
      <c r="Q3279"/>
      <c r="U3279"/>
      <c r="V3279" t="s">
        <v>4335</v>
      </c>
      <c r="W3279" s="236"/>
      <c r="X3279"/>
      <c r="Y3279"/>
      <c r="Z3279"/>
      <c r="AA3279"/>
      <c r="AB3279"/>
      <c r="AC3279"/>
      <c r="AD3279"/>
      <c r="AE3279"/>
      <c r="AF3279"/>
      <c r="AG3279"/>
      <c r="AH3279" s="115" t="s">
        <v>4308</v>
      </c>
    </row>
    <row r="3280" spans="1:35" ht="18" hidden="1" x14ac:dyDescent="0.25">
      <c r="A3280" s="235">
        <v>327304</v>
      </c>
      <c r="B3280" s="235" t="s">
        <v>7570</v>
      </c>
      <c r="C3280" s="235" t="s">
        <v>734</v>
      </c>
      <c r="D3280" s="235" t="s">
        <v>7458</v>
      </c>
      <c r="E3280"/>
      <c r="F3280" s="126"/>
      <c r="G3280" s="236"/>
      <c r="H3280"/>
      <c r="I3280" t="s">
        <v>129</v>
      </c>
      <c r="J3280" s="236"/>
      <c r="K3280"/>
      <c r="L3280"/>
      <c r="M3280"/>
      <c r="N3280"/>
      <c r="O3280"/>
      <c r="P3280"/>
      <c r="Q3280"/>
      <c r="U3280"/>
      <c r="V3280" t="s">
        <v>4335</v>
      </c>
      <c r="W3280" s="236"/>
      <c r="X3280"/>
      <c r="Y3280"/>
      <c r="Z3280"/>
      <c r="AA3280"/>
      <c r="AB3280"/>
      <c r="AC3280"/>
      <c r="AD3280"/>
      <c r="AE3280"/>
      <c r="AF3280"/>
      <c r="AG3280"/>
      <c r="AH3280" s="115" t="s">
        <v>4308</v>
      </c>
    </row>
    <row r="3281" spans="1:34" hidden="1" x14ac:dyDescent="0.25">
      <c r="A3281">
        <v>327305</v>
      </c>
      <c r="B3281" t="s">
        <v>7571</v>
      </c>
      <c r="C3281" t="s">
        <v>7572</v>
      </c>
      <c r="D3281" t="s">
        <v>1242</v>
      </c>
      <c r="E3281" t="s">
        <v>76</v>
      </c>
      <c r="F3281" s="126"/>
      <c r="G3281"/>
      <c r="H3281" t="s">
        <v>16</v>
      </c>
      <c r="I3281" t="s">
        <v>136</v>
      </c>
      <c r="J3281"/>
      <c r="K3281"/>
      <c r="L3281"/>
      <c r="M3281"/>
      <c r="N3281"/>
      <c r="O3281"/>
      <c r="P3281"/>
      <c r="Q3281"/>
      <c r="U3281"/>
      <c r="V3281" t="s">
        <v>4335</v>
      </c>
      <c r="W3281"/>
      <c r="X3281"/>
      <c r="Y3281"/>
      <c r="Z3281" t="s">
        <v>4308</v>
      </c>
      <c r="AA3281" t="s">
        <v>4308</v>
      </c>
      <c r="AB3281" t="s">
        <v>4308</v>
      </c>
      <c r="AC3281" t="s">
        <v>4308</v>
      </c>
      <c r="AD3281" t="s">
        <v>4308</v>
      </c>
      <c r="AE3281" t="s">
        <v>4308</v>
      </c>
      <c r="AF3281" t="s">
        <v>4308</v>
      </c>
      <c r="AG3281" t="s">
        <v>4308</v>
      </c>
      <c r="AH3281" s="115" t="s">
        <v>4308</v>
      </c>
    </row>
    <row r="3282" spans="1:34" hidden="1" x14ac:dyDescent="0.25">
      <c r="A3282">
        <v>327306</v>
      </c>
      <c r="B3282" t="s">
        <v>7573</v>
      </c>
      <c r="C3282" t="s">
        <v>384</v>
      </c>
      <c r="D3282" t="s">
        <v>381</v>
      </c>
      <c r="E3282" t="s">
        <v>76</v>
      </c>
      <c r="F3282" s="126">
        <v>35218</v>
      </c>
      <c r="G3282" t="s">
        <v>2376</v>
      </c>
      <c r="H3282" t="s">
        <v>16</v>
      </c>
      <c r="I3282" t="s">
        <v>136</v>
      </c>
      <c r="J3282" t="s">
        <v>1226</v>
      </c>
      <c r="K3282"/>
      <c r="L3282" t="s">
        <v>73</v>
      </c>
      <c r="M3282"/>
      <c r="N3282"/>
      <c r="O3282"/>
      <c r="P3282"/>
      <c r="Q3282"/>
      <c r="U3282"/>
      <c r="V3282" t="s">
        <v>4412</v>
      </c>
      <c r="W3282"/>
      <c r="X3282"/>
      <c r="Y3282"/>
      <c r="Z3282"/>
      <c r="AA3282"/>
      <c r="AB3282"/>
      <c r="AC3282"/>
      <c r="AD3282"/>
      <c r="AE3282"/>
      <c r="AF3282"/>
      <c r="AG3282" t="s">
        <v>4308</v>
      </c>
      <c r="AH3282" s="115" t="s">
        <v>4308</v>
      </c>
    </row>
    <row r="3283" spans="1:34" hidden="1" x14ac:dyDescent="0.25">
      <c r="A3283">
        <v>327307</v>
      </c>
      <c r="B3283" t="s">
        <v>7574</v>
      </c>
      <c r="C3283" t="s">
        <v>727</v>
      </c>
      <c r="D3283" t="s">
        <v>310</v>
      </c>
      <c r="E3283" t="s">
        <v>77</v>
      </c>
      <c r="F3283" s="126">
        <v>35796</v>
      </c>
      <c r="G3283" t="s">
        <v>30</v>
      </c>
      <c r="H3283" t="s">
        <v>16</v>
      </c>
      <c r="I3283" t="s">
        <v>129</v>
      </c>
      <c r="J3283" t="s">
        <v>1226</v>
      </c>
      <c r="K3283"/>
      <c r="L3283" t="s">
        <v>30</v>
      </c>
      <c r="M3283"/>
      <c r="N3283"/>
      <c r="O3283"/>
      <c r="P3283"/>
      <c r="Q3283"/>
      <c r="U3283"/>
      <c r="V3283" t="s">
        <v>16623</v>
      </c>
      <c r="W3283"/>
      <c r="X3283"/>
      <c r="Y3283"/>
      <c r="Z3283"/>
      <c r="AA3283"/>
      <c r="AB3283"/>
      <c r="AC3283"/>
      <c r="AD3283"/>
      <c r="AE3283"/>
      <c r="AF3283"/>
      <c r="AG3283"/>
    </row>
    <row r="3284" spans="1:34" hidden="1" x14ac:dyDescent="0.25">
      <c r="A3284" s="115">
        <v>327308</v>
      </c>
      <c r="B3284" s="115" t="s">
        <v>2616</v>
      </c>
      <c r="C3284" s="115" t="s">
        <v>2617</v>
      </c>
      <c r="D3284" s="115" t="s">
        <v>336</v>
      </c>
      <c r="E3284" s="115" t="s">
        <v>77</v>
      </c>
      <c r="F3284" s="237">
        <v>34114</v>
      </c>
      <c r="G3284" s="115" t="s">
        <v>18</v>
      </c>
      <c r="H3284" s="115" t="s">
        <v>16</v>
      </c>
      <c r="I3284" t="s">
        <v>199</v>
      </c>
      <c r="J3284" s="115" t="s">
        <v>1226</v>
      </c>
      <c r="L3284" s="115" t="s">
        <v>18</v>
      </c>
      <c r="U3284"/>
      <c r="V3284">
        <v>0</v>
      </c>
    </row>
    <row r="3285" spans="1:34" hidden="1" x14ac:dyDescent="0.25">
      <c r="A3285">
        <v>327310</v>
      </c>
      <c r="B3285" t="s">
        <v>7575</v>
      </c>
      <c r="C3285" t="s">
        <v>865</v>
      </c>
      <c r="D3285" t="s">
        <v>7576</v>
      </c>
      <c r="E3285" t="s">
        <v>76</v>
      </c>
      <c r="F3285" s="126">
        <v>35435</v>
      </c>
      <c r="G3285" t="s">
        <v>18</v>
      </c>
      <c r="H3285" t="s">
        <v>16</v>
      </c>
      <c r="I3285" t="s">
        <v>136</v>
      </c>
      <c r="J3285" t="s">
        <v>15</v>
      </c>
      <c r="K3285"/>
      <c r="L3285" t="s">
        <v>18</v>
      </c>
      <c r="M3285"/>
      <c r="N3285"/>
      <c r="O3285"/>
      <c r="P3285"/>
      <c r="Q3285"/>
      <c r="U3285"/>
      <c r="V3285" t="s">
        <v>4329</v>
      </c>
      <c r="W3285"/>
      <c r="X3285"/>
      <c r="Y3285"/>
      <c r="Z3285"/>
      <c r="AA3285"/>
      <c r="AB3285"/>
      <c r="AC3285"/>
      <c r="AD3285"/>
      <c r="AE3285"/>
      <c r="AF3285"/>
      <c r="AG3285" t="s">
        <v>4308</v>
      </c>
      <c r="AH3285" s="115" t="s">
        <v>4308</v>
      </c>
    </row>
    <row r="3286" spans="1:34" hidden="1" x14ac:dyDescent="0.25">
      <c r="A3286">
        <v>327315</v>
      </c>
      <c r="B3286" t="s">
        <v>7577</v>
      </c>
      <c r="C3286" t="s">
        <v>227</v>
      </c>
      <c r="D3286" t="s">
        <v>577</v>
      </c>
      <c r="E3286" t="s">
        <v>77</v>
      </c>
      <c r="F3286" s="126">
        <v>35797</v>
      </c>
      <c r="G3286" t="s">
        <v>18</v>
      </c>
      <c r="H3286" t="s">
        <v>16</v>
      </c>
      <c r="I3286" t="s">
        <v>136</v>
      </c>
      <c r="J3286" t="s">
        <v>1226</v>
      </c>
      <c r="K3286"/>
      <c r="L3286" t="s">
        <v>18</v>
      </c>
      <c r="M3286"/>
      <c r="N3286"/>
      <c r="O3286"/>
      <c r="P3286"/>
      <c r="Q3286"/>
      <c r="U3286"/>
      <c r="V3286" t="s">
        <v>4334</v>
      </c>
      <c r="W3286"/>
      <c r="X3286"/>
      <c r="Y3286"/>
      <c r="Z3286"/>
      <c r="AA3286"/>
      <c r="AB3286"/>
      <c r="AC3286"/>
      <c r="AD3286"/>
      <c r="AE3286"/>
      <c r="AF3286"/>
      <c r="AG3286"/>
    </row>
    <row r="3287" spans="1:34" hidden="1" x14ac:dyDescent="0.25">
      <c r="A3287" s="115">
        <v>327321</v>
      </c>
      <c r="B3287" s="115" t="s">
        <v>4030</v>
      </c>
      <c r="C3287" s="115" t="s">
        <v>579</v>
      </c>
      <c r="D3287" s="115" t="s">
        <v>526</v>
      </c>
      <c r="E3287" s="115" t="s">
        <v>77</v>
      </c>
      <c r="F3287" s="237">
        <v>35291</v>
      </c>
      <c r="G3287" s="115" t="s">
        <v>18</v>
      </c>
      <c r="H3287" s="115" t="s">
        <v>16</v>
      </c>
      <c r="I3287" t="s">
        <v>199</v>
      </c>
      <c r="J3287" s="115" t="s">
        <v>1226</v>
      </c>
      <c r="L3287" s="115" t="s">
        <v>30</v>
      </c>
      <c r="U3287"/>
      <c r="V3287">
        <v>0</v>
      </c>
    </row>
    <row r="3288" spans="1:34" hidden="1" x14ac:dyDescent="0.25">
      <c r="A3288">
        <v>327322</v>
      </c>
      <c r="B3288" t="s">
        <v>7578</v>
      </c>
      <c r="C3288" t="s">
        <v>212</v>
      </c>
      <c r="D3288" t="s">
        <v>342</v>
      </c>
      <c r="E3288" t="s">
        <v>77</v>
      </c>
      <c r="F3288" s="126"/>
      <c r="G3288"/>
      <c r="H3288" t="s">
        <v>16</v>
      </c>
      <c r="I3288" t="s">
        <v>136</v>
      </c>
      <c r="J3288"/>
      <c r="K3288"/>
      <c r="L3288"/>
      <c r="M3288"/>
      <c r="N3288"/>
      <c r="O3288"/>
      <c r="P3288"/>
      <c r="Q3288"/>
      <c r="U3288"/>
      <c r="V3288" t="s">
        <v>4329</v>
      </c>
      <c r="W3288"/>
      <c r="X3288"/>
      <c r="Y3288"/>
      <c r="Z3288"/>
      <c r="AA3288" t="s">
        <v>4308</v>
      </c>
      <c r="AB3288" t="s">
        <v>4308</v>
      </c>
      <c r="AC3288" t="s">
        <v>4308</v>
      </c>
      <c r="AD3288" t="s">
        <v>4308</v>
      </c>
      <c r="AE3288" t="s">
        <v>4308</v>
      </c>
      <c r="AF3288" t="s">
        <v>4308</v>
      </c>
      <c r="AG3288" t="s">
        <v>4308</v>
      </c>
      <c r="AH3288" s="115" t="s">
        <v>4308</v>
      </c>
    </row>
    <row r="3289" spans="1:34" ht="18" hidden="1" x14ac:dyDescent="0.25">
      <c r="A3289" s="235">
        <v>327325</v>
      </c>
      <c r="B3289" s="235" t="s">
        <v>7579</v>
      </c>
      <c r="C3289" s="235" t="s">
        <v>231</v>
      </c>
      <c r="D3289" s="235" t="s">
        <v>578</v>
      </c>
      <c r="E3289"/>
      <c r="F3289" s="126"/>
      <c r="G3289" s="236"/>
      <c r="H3289"/>
      <c r="I3289" t="s">
        <v>199</v>
      </c>
      <c r="J3289" s="236"/>
      <c r="K3289"/>
      <c r="L3289"/>
      <c r="M3289"/>
      <c r="N3289"/>
      <c r="O3289"/>
      <c r="P3289"/>
      <c r="Q3289"/>
      <c r="U3289"/>
      <c r="V3289">
        <v>0</v>
      </c>
      <c r="W3289" s="236"/>
      <c r="X3289"/>
      <c r="Y3289"/>
      <c r="Z3289"/>
      <c r="AA3289"/>
      <c r="AB3289"/>
      <c r="AC3289"/>
      <c r="AD3289"/>
      <c r="AE3289"/>
      <c r="AF3289"/>
      <c r="AG3289"/>
      <c r="AH3289" s="115" t="s">
        <v>4308</v>
      </c>
    </row>
    <row r="3290" spans="1:34" ht="18" hidden="1" x14ac:dyDescent="0.25">
      <c r="A3290" s="235">
        <v>327329</v>
      </c>
      <c r="B3290" s="235" t="s">
        <v>7580</v>
      </c>
      <c r="C3290" s="235" t="s">
        <v>7581</v>
      </c>
      <c r="D3290" s="235" t="s">
        <v>1242</v>
      </c>
      <c r="E3290"/>
      <c r="F3290" s="126"/>
      <c r="G3290" s="236"/>
      <c r="H3290"/>
      <c r="I3290" t="s">
        <v>129</v>
      </c>
      <c r="J3290" s="236"/>
      <c r="K3290"/>
      <c r="L3290"/>
      <c r="M3290"/>
      <c r="N3290"/>
      <c r="O3290"/>
      <c r="P3290"/>
      <c r="Q3290"/>
      <c r="U3290"/>
      <c r="V3290" t="s">
        <v>4335</v>
      </c>
      <c r="W3290" s="236"/>
      <c r="X3290"/>
      <c r="Y3290"/>
      <c r="Z3290"/>
      <c r="AA3290"/>
      <c r="AB3290"/>
      <c r="AC3290"/>
      <c r="AD3290"/>
      <c r="AE3290"/>
      <c r="AF3290"/>
      <c r="AG3290"/>
      <c r="AH3290" s="115" t="s">
        <v>4308</v>
      </c>
    </row>
    <row r="3291" spans="1:34" hidden="1" x14ac:dyDescent="0.25">
      <c r="A3291">
        <v>327330</v>
      </c>
      <c r="B3291" t="s">
        <v>7582</v>
      </c>
      <c r="C3291" t="s">
        <v>1267</v>
      </c>
      <c r="D3291" t="s">
        <v>318</v>
      </c>
      <c r="E3291" t="s">
        <v>77</v>
      </c>
      <c r="F3291" s="126"/>
      <c r="G3291"/>
      <c r="H3291" t="s">
        <v>16</v>
      </c>
      <c r="I3291" t="s">
        <v>129</v>
      </c>
      <c r="J3291"/>
      <c r="K3291"/>
      <c r="L3291"/>
      <c r="M3291"/>
      <c r="N3291"/>
      <c r="O3291"/>
      <c r="P3291"/>
      <c r="Q3291"/>
      <c r="U3291"/>
      <c r="V3291" t="s">
        <v>4414</v>
      </c>
      <c r="W3291"/>
      <c r="X3291"/>
      <c r="Y3291"/>
      <c r="Z3291"/>
      <c r="AA3291" t="s">
        <v>4308</v>
      </c>
      <c r="AB3291" t="s">
        <v>4308</v>
      </c>
      <c r="AC3291" t="s">
        <v>4308</v>
      </c>
      <c r="AD3291" t="s">
        <v>4308</v>
      </c>
      <c r="AE3291" t="s">
        <v>4308</v>
      </c>
      <c r="AF3291" t="s">
        <v>4308</v>
      </c>
      <c r="AG3291" t="s">
        <v>4308</v>
      </c>
      <c r="AH3291" s="115" t="s">
        <v>4308</v>
      </c>
    </row>
    <row r="3292" spans="1:34" hidden="1" x14ac:dyDescent="0.25">
      <c r="A3292" s="115">
        <v>327331</v>
      </c>
      <c r="B3292" s="115" t="s">
        <v>3570</v>
      </c>
      <c r="C3292" s="115" t="s">
        <v>523</v>
      </c>
      <c r="D3292" s="115" t="s">
        <v>354</v>
      </c>
      <c r="E3292" s="115" t="s">
        <v>77</v>
      </c>
      <c r="F3292" s="237">
        <v>35431</v>
      </c>
      <c r="G3292" s="115" t="s">
        <v>565</v>
      </c>
      <c r="H3292" s="115" t="s">
        <v>16</v>
      </c>
      <c r="I3292" t="s">
        <v>199</v>
      </c>
      <c r="J3292" s="115" t="s">
        <v>1226</v>
      </c>
      <c r="L3292" s="115" t="s">
        <v>30</v>
      </c>
      <c r="U3292"/>
      <c r="V3292" t="s">
        <v>4414</v>
      </c>
      <c r="AE3292" s="115" t="s">
        <v>4308</v>
      </c>
      <c r="AF3292" s="115" t="s">
        <v>4308</v>
      </c>
      <c r="AG3292" s="115" t="s">
        <v>4308</v>
      </c>
      <c r="AH3292" s="115" t="s">
        <v>4308</v>
      </c>
    </row>
    <row r="3293" spans="1:34" ht="18" hidden="1" x14ac:dyDescent="0.25">
      <c r="A3293" s="235">
        <v>327332</v>
      </c>
      <c r="B3293" s="235" t="s">
        <v>7583</v>
      </c>
      <c r="C3293" s="235" t="s">
        <v>952</v>
      </c>
      <c r="D3293" s="235" t="s">
        <v>352</v>
      </c>
      <c r="E3293"/>
      <c r="F3293" s="126"/>
      <c r="G3293" s="236"/>
      <c r="H3293"/>
      <c r="I3293" t="s">
        <v>199</v>
      </c>
      <c r="J3293" s="236"/>
      <c r="K3293"/>
      <c r="L3293"/>
      <c r="M3293"/>
      <c r="N3293"/>
      <c r="O3293"/>
      <c r="P3293"/>
      <c r="Q3293"/>
      <c r="U3293"/>
      <c r="V3293" t="s">
        <v>4414</v>
      </c>
      <c r="W3293" s="236"/>
      <c r="X3293"/>
      <c r="Y3293"/>
      <c r="Z3293"/>
      <c r="AA3293"/>
      <c r="AB3293"/>
      <c r="AC3293"/>
      <c r="AD3293"/>
      <c r="AE3293"/>
      <c r="AF3293"/>
      <c r="AG3293"/>
      <c r="AH3293" s="115" t="s">
        <v>4308</v>
      </c>
    </row>
    <row r="3294" spans="1:34" ht="18" hidden="1" x14ac:dyDescent="0.25">
      <c r="A3294" s="235">
        <v>327333</v>
      </c>
      <c r="B3294" s="235" t="s">
        <v>7584</v>
      </c>
      <c r="C3294" s="235" t="s">
        <v>327</v>
      </c>
      <c r="D3294" s="235" t="s">
        <v>214</v>
      </c>
      <c r="E3294"/>
      <c r="F3294" s="126"/>
      <c r="G3294" s="236"/>
      <c r="H3294"/>
      <c r="I3294" t="s">
        <v>129</v>
      </c>
      <c r="J3294" s="236"/>
      <c r="K3294"/>
      <c r="L3294"/>
      <c r="M3294"/>
      <c r="N3294"/>
      <c r="O3294"/>
      <c r="P3294"/>
      <c r="Q3294"/>
      <c r="U3294"/>
      <c r="V3294" t="s">
        <v>4334</v>
      </c>
      <c r="W3294" s="236"/>
      <c r="X3294"/>
      <c r="Y3294"/>
      <c r="Z3294"/>
      <c r="AA3294"/>
      <c r="AB3294"/>
      <c r="AC3294"/>
      <c r="AD3294"/>
      <c r="AE3294"/>
      <c r="AF3294"/>
      <c r="AG3294"/>
      <c r="AH3294" s="115" t="s">
        <v>4308</v>
      </c>
    </row>
    <row r="3295" spans="1:34" hidden="1" x14ac:dyDescent="0.25">
      <c r="A3295" s="115">
        <v>327334</v>
      </c>
      <c r="B3295" s="115" t="s">
        <v>2299</v>
      </c>
      <c r="C3295" s="115" t="s">
        <v>295</v>
      </c>
      <c r="D3295" s="115" t="s">
        <v>290</v>
      </c>
      <c r="E3295" s="115" t="s">
        <v>77</v>
      </c>
      <c r="F3295" s="237">
        <v>33891</v>
      </c>
      <c r="G3295" s="115" t="s">
        <v>215</v>
      </c>
      <c r="H3295" s="115" t="s">
        <v>16</v>
      </c>
      <c r="I3295" t="s">
        <v>199</v>
      </c>
      <c r="J3295" s="115" t="s">
        <v>1226</v>
      </c>
      <c r="L3295" s="115" t="s">
        <v>73</v>
      </c>
      <c r="U3295"/>
      <c r="V3295" t="s">
        <v>16623</v>
      </c>
    </row>
    <row r="3296" spans="1:34" hidden="1" x14ac:dyDescent="0.25">
      <c r="A3296">
        <v>327336</v>
      </c>
      <c r="B3296" t="s">
        <v>7585</v>
      </c>
      <c r="C3296" t="s">
        <v>778</v>
      </c>
      <c r="D3296" t="s">
        <v>1116</v>
      </c>
      <c r="E3296" t="s">
        <v>76</v>
      </c>
      <c r="F3296" s="126"/>
      <c r="G3296"/>
      <c r="H3296" t="s">
        <v>16</v>
      </c>
      <c r="I3296" t="s">
        <v>136</v>
      </c>
      <c r="J3296"/>
      <c r="K3296"/>
      <c r="L3296"/>
      <c r="M3296"/>
      <c r="N3296"/>
      <c r="O3296"/>
      <c r="P3296"/>
      <c r="Q3296"/>
      <c r="U3296"/>
      <c r="V3296" t="s">
        <v>4336</v>
      </c>
      <c r="W3296"/>
      <c r="X3296"/>
      <c r="Y3296"/>
      <c r="Z3296"/>
      <c r="AA3296" t="s">
        <v>4308</v>
      </c>
      <c r="AB3296" t="s">
        <v>4308</v>
      </c>
      <c r="AC3296" t="s">
        <v>4308</v>
      </c>
      <c r="AD3296" t="s">
        <v>4308</v>
      </c>
      <c r="AE3296" t="s">
        <v>4308</v>
      </c>
      <c r="AF3296" t="s">
        <v>4308</v>
      </c>
      <c r="AG3296" t="s">
        <v>4308</v>
      </c>
      <c r="AH3296" s="115" t="s">
        <v>4308</v>
      </c>
    </row>
    <row r="3297" spans="1:35" hidden="1" x14ac:dyDescent="0.25">
      <c r="A3297">
        <v>327337</v>
      </c>
      <c r="B3297" t="s">
        <v>7586</v>
      </c>
      <c r="C3297" t="s">
        <v>301</v>
      </c>
      <c r="D3297" t="s">
        <v>1546</v>
      </c>
      <c r="E3297" t="s">
        <v>76</v>
      </c>
      <c r="F3297" s="126">
        <v>35065</v>
      </c>
      <c r="G3297" t="s">
        <v>18</v>
      </c>
      <c r="H3297" t="s">
        <v>16</v>
      </c>
      <c r="I3297" t="s">
        <v>136</v>
      </c>
      <c r="J3297"/>
      <c r="K3297"/>
      <c r="L3297"/>
      <c r="M3297"/>
      <c r="N3297"/>
      <c r="O3297"/>
      <c r="P3297"/>
      <c r="Q3297"/>
      <c r="U3297"/>
      <c r="V3297" t="s">
        <v>4412</v>
      </c>
      <c r="W3297"/>
      <c r="X3297"/>
      <c r="Y3297"/>
      <c r="Z3297"/>
      <c r="AA3297"/>
      <c r="AB3297"/>
      <c r="AC3297"/>
      <c r="AD3297"/>
      <c r="AE3297"/>
      <c r="AF3297" t="s">
        <v>4308</v>
      </c>
      <c r="AG3297" t="s">
        <v>4308</v>
      </c>
      <c r="AH3297" s="115" t="s">
        <v>4308</v>
      </c>
    </row>
    <row r="3298" spans="1:35" ht="18" hidden="1" x14ac:dyDescent="0.25">
      <c r="A3298" s="235">
        <v>327339</v>
      </c>
      <c r="B3298" s="235" t="s">
        <v>7587</v>
      </c>
      <c r="C3298" s="235" t="s">
        <v>1129</v>
      </c>
      <c r="D3298" s="235" t="s">
        <v>415</v>
      </c>
      <c r="E3298"/>
      <c r="F3298" s="126"/>
      <c r="G3298" s="236"/>
      <c r="H3298"/>
      <c r="I3298" t="s">
        <v>129</v>
      </c>
      <c r="J3298" s="236"/>
      <c r="K3298"/>
      <c r="L3298"/>
      <c r="M3298"/>
      <c r="N3298"/>
      <c r="O3298"/>
      <c r="P3298"/>
      <c r="Q3298"/>
      <c r="U3298"/>
      <c r="V3298" t="s">
        <v>4335</v>
      </c>
      <c r="W3298" s="236"/>
      <c r="X3298"/>
      <c r="Y3298"/>
      <c r="Z3298"/>
      <c r="AA3298"/>
      <c r="AB3298"/>
      <c r="AC3298"/>
      <c r="AD3298"/>
      <c r="AE3298"/>
      <c r="AF3298"/>
      <c r="AG3298"/>
      <c r="AH3298" s="115" t="s">
        <v>4308</v>
      </c>
    </row>
    <row r="3299" spans="1:35" ht="18" x14ac:dyDescent="0.25">
      <c r="A3299" s="235">
        <v>327340</v>
      </c>
      <c r="B3299" s="235" t="s">
        <v>7588</v>
      </c>
      <c r="C3299" s="235" t="s">
        <v>337</v>
      </c>
      <c r="D3299" s="235" t="s">
        <v>590</v>
      </c>
      <c r="E3299"/>
      <c r="F3299" s="126"/>
      <c r="G3299" s="236"/>
      <c r="H3299"/>
      <c r="I3299" t="s">
        <v>107</v>
      </c>
      <c r="J3299" s="236"/>
      <c r="K3299"/>
      <c r="L3299"/>
      <c r="M3299"/>
      <c r="N3299"/>
      <c r="O3299"/>
      <c r="P3299"/>
      <c r="Q3299"/>
      <c r="U3299"/>
      <c r="V3299" t="s">
        <v>4335</v>
      </c>
      <c r="W3299" s="236"/>
      <c r="X3299"/>
      <c r="Y3299"/>
      <c r="Z3299"/>
      <c r="AA3299"/>
      <c r="AB3299"/>
      <c r="AC3299"/>
      <c r="AD3299"/>
      <c r="AE3299"/>
      <c r="AF3299"/>
      <c r="AG3299"/>
      <c r="AH3299" s="115" t="s">
        <v>4308</v>
      </c>
      <c r="AI3299" s="115" t="e">
        <f>VLOOKUP(A3299,'[2]دراسات قانونية'!$A$3:$E$600,1,0)</f>
        <v>#N/A</v>
      </c>
    </row>
    <row r="3300" spans="1:35" hidden="1" x14ac:dyDescent="0.25">
      <c r="A3300" s="115">
        <v>327341</v>
      </c>
      <c r="B3300" s="115" t="s">
        <v>2580</v>
      </c>
      <c r="C3300" s="115" t="s">
        <v>219</v>
      </c>
      <c r="D3300" s="115" t="s">
        <v>268</v>
      </c>
      <c r="E3300" s="115" t="s">
        <v>76</v>
      </c>
      <c r="F3300" s="237">
        <v>31180</v>
      </c>
      <c r="G3300" s="115" t="s">
        <v>18</v>
      </c>
      <c r="H3300" s="115" t="s">
        <v>16</v>
      </c>
      <c r="I3300" t="s">
        <v>199</v>
      </c>
      <c r="J3300" s="115" t="s">
        <v>1226</v>
      </c>
      <c r="L3300" s="115" t="s">
        <v>40</v>
      </c>
      <c r="U3300"/>
      <c r="V3300">
        <v>0</v>
      </c>
    </row>
    <row r="3301" spans="1:35" ht="18" hidden="1" x14ac:dyDescent="0.25">
      <c r="A3301" s="235">
        <v>327345</v>
      </c>
      <c r="B3301" s="235" t="s">
        <v>7589</v>
      </c>
      <c r="C3301" s="235" t="s">
        <v>570</v>
      </c>
      <c r="D3301" s="235" t="s">
        <v>7590</v>
      </c>
      <c r="E3301"/>
      <c r="F3301" s="126"/>
      <c r="G3301" s="236"/>
      <c r="H3301"/>
      <c r="I3301" t="s">
        <v>199</v>
      </c>
      <c r="J3301" s="236"/>
      <c r="K3301"/>
      <c r="L3301"/>
      <c r="M3301"/>
      <c r="N3301"/>
      <c r="O3301"/>
      <c r="P3301"/>
      <c r="Q3301"/>
      <c r="U3301"/>
      <c r="V3301">
        <v>0</v>
      </c>
      <c r="W3301" s="236"/>
      <c r="X3301"/>
      <c r="Y3301"/>
      <c r="Z3301"/>
      <c r="AA3301"/>
      <c r="AB3301"/>
      <c r="AC3301"/>
      <c r="AD3301"/>
      <c r="AE3301"/>
      <c r="AF3301"/>
      <c r="AG3301"/>
      <c r="AH3301" s="115" t="s">
        <v>4308</v>
      </c>
    </row>
    <row r="3302" spans="1:35" x14ac:dyDescent="0.25">
      <c r="A3302" s="115">
        <v>327348</v>
      </c>
      <c r="B3302" s="115" t="s">
        <v>7591</v>
      </c>
      <c r="C3302" s="115" t="s">
        <v>520</v>
      </c>
      <c r="D3302" s="115" t="s">
        <v>521</v>
      </c>
      <c r="F3302" s="237"/>
      <c r="I3302" t="s">
        <v>107</v>
      </c>
      <c r="U3302"/>
      <c r="V3302" t="s">
        <v>4338</v>
      </c>
      <c r="AH3302" s="115" t="s">
        <v>4308</v>
      </c>
      <c r="AI3302" s="115" t="e">
        <f>VLOOKUP(A3302,'[2]دراسات قانونية'!$A$3:$E$600,1,0)</f>
        <v>#N/A</v>
      </c>
    </row>
    <row r="3303" spans="1:35" hidden="1" x14ac:dyDescent="0.25">
      <c r="A3303" s="115">
        <v>327349</v>
      </c>
      <c r="B3303" s="115" t="s">
        <v>7592</v>
      </c>
      <c r="C3303" s="115" t="s">
        <v>252</v>
      </c>
      <c r="D3303" s="115" t="s">
        <v>5200</v>
      </c>
      <c r="F3303" s="237"/>
      <c r="I3303" t="s">
        <v>7128</v>
      </c>
      <c r="U3303"/>
      <c r="V3303" t="s">
        <v>4338</v>
      </c>
    </row>
    <row r="3304" spans="1:35" hidden="1" x14ac:dyDescent="0.25">
      <c r="A3304">
        <v>327352</v>
      </c>
      <c r="B3304" t="s">
        <v>7593</v>
      </c>
      <c r="C3304" t="s">
        <v>7594</v>
      </c>
      <c r="D3304" t="s">
        <v>585</v>
      </c>
      <c r="E3304" t="s">
        <v>76</v>
      </c>
      <c r="F3304" s="126"/>
      <c r="G3304"/>
      <c r="H3304" t="s">
        <v>16</v>
      </c>
      <c r="I3304" t="s">
        <v>129</v>
      </c>
      <c r="J3304"/>
      <c r="K3304"/>
      <c r="L3304"/>
      <c r="M3304"/>
      <c r="N3304"/>
      <c r="O3304"/>
      <c r="P3304"/>
      <c r="Q3304"/>
      <c r="U3304"/>
      <c r="V3304" t="s">
        <v>16623</v>
      </c>
      <c r="W3304"/>
      <c r="X3304"/>
      <c r="Y3304"/>
      <c r="Z3304"/>
      <c r="AA3304"/>
      <c r="AB3304"/>
      <c r="AC3304"/>
      <c r="AD3304"/>
      <c r="AE3304"/>
      <c r="AF3304" t="s">
        <v>4308</v>
      </c>
      <c r="AG3304" t="s">
        <v>4308</v>
      </c>
      <c r="AH3304" s="115" t="s">
        <v>4308</v>
      </c>
    </row>
    <row r="3305" spans="1:35" x14ac:dyDescent="0.25">
      <c r="A3305" s="115">
        <v>327355</v>
      </c>
      <c r="B3305" s="115" t="s">
        <v>2274</v>
      </c>
      <c r="C3305" s="115" t="s">
        <v>250</v>
      </c>
      <c r="D3305" s="115" t="s">
        <v>7595</v>
      </c>
      <c r="F3305" s="237"/>
      <c r="I3305" t="s">
        <v>107</v>
      </c>
      <c r="U3305"/>
      <c r="V3305" t="s">
        <v>4335</v>
      </c>
      <c r="AG3305" s="115" t="s">
        <v>4308</v>
      </c>
      <c r="AH3305" s="115" t="s">
        <v>4308</v>
      </c>
      <c r="AI3305" s="115" t="e">
        <f>VLOOKUP(A3305,'[2]دراسات قانونية'!$A$3:$E$600,1,0)</f>
        <v>#N/A</v>
      </c>
    </row>
    <row r="3306" spans="1:35" ht="18" x14ac:dyDescent="0.25">
      <c r="A3306" s="235">
        <v>327357</v>
      </c>
      <c r="B3306" s="235" t="s">
        <v>7596</v>
      </c>
      <c r="C3306" s="235" t="s">
        <v>7597</v>
      </c>
      <c r="D3306" s="235" t="s">
        <v>276</v>
      </c>
      <c r="E3306"/>
      <c r="F3306" s="126"/>
      <c r="G3306" s="236"/>
      <c r="H3306"/>
      <c r="I3306" t="s">
        <v>107</v>
      </c>
      <c r="J3306" s="236"/>
      <c r="K3306"/>
      <c r="L3306"/>
      <c r="M3306"/>
      <c r="N3306"/>
      <c r="O3306"/>
      <c r="P3306"/>
      <c r="Q3306"/>
      <c r="U3306"/>
      <c r="V3306" t="s">
        <v>4334</v>
      </c>
      <c r="W3306" s="236"/>
      <c r="X3306"/>
      <c r="Y3306"/>
      <c r="Z3306"/>
      <c r="AA3306"/>
      <c r="AB3306"/>
      <c r="AC3306"/>
      <c r="AD3306"/>
      <c r="AE3306"/>
      <c r="AF3306"/>
      <c r="AG3306"/>
      <c r="AH3306" s="115" t="s">
        <v>4308</v>
      </c>
      <c r="AI3306" s="115" t="e">
        <f>VLOOKUP(A3306,'[2]دراسات قانونية'!$A$3:$E$600,1,0)</f>
        <v>#N/A</v>
      </c>
    </row>
    <row r="3307" spans="1:35" hidden="1" x14ac:dyDescent="0.25">
      <c r="A3307">
        <v>327358</v>
      </c>
      <c r="B3307" t="s">
        <v>7598</v>
      </c>
      <c r="C3307" t="s">
        <v>227</v>
      </c>
      <c r="D3307"/>
      <c r="E3307" t="s">
        <v>77</v>
      </c>
      <c r="F3307" s="126">
        <v>33034</v>
      </c>
      <c r="G3307" t="s">
        <v>18</v>
      </c>
      <c r="H3307" t="s">
        <v>16</v>
      </c>
      <c r="I3307" t="s">
        <v>136</v>
      </c>
      <c r="J3307"/>
      <c r="K3307"/>
      <c r="L3307"/>
      <c r="M3307"/>
      <c r="N3307"/>
      <c r="O3307"/>
      <c r="P3307"/>
      <c r="Q3307"/>
      <c r="U3307"/>
      <c r="V3307" t="s">
        <v>4412</v>
      </c>
      <c r="W3307"/>
      <c r="X3307"/>
      <c r="Y3307"/>
      <c r="Z3307"/>
      <c r="AA3307"/>
      <c r="AB3307"/>
      <c r="AC3307" t="s">
        <v>4308</v>
      </c>
      <c r="AD3307" t="s">
        <v>4308</v>
      </c>
      <c r="AE3307" t="s">
        <v>4308</v>
      </c>
      <c r="AF3307" t="s">
        <v>4308</v>
      </c>
      <c r="AG3307" t="s">
        <v>4308</v>
      </c>
      <c r="AH3307" s="115" t="s">
        <v>4308</v>
      </c>
    </row>
    <row r="3308" spans="1:35" ht="18" hidden="1" x14ac:dyDescent="0.25">
      <c r="A3308" s="235">
        <v>327360</v>
      </c>
      <c r="B3308" s="235" t="s">
        <v>7599</v>
      </c>
      <c r="C3308" s="235" t="s">
        <v>7600</v>
      </c>
      <c r="D3308" s="235" t="s">
        <v>7601</v>
      </c>
      <c r="E3308"/>
      <c r="F3308" s="126"/>
      <c r="G3308" s="236"/>
      <c r="H3308"/>
      <c r="I3308" t="s">
        <v>129</v>
      </c>
      <c r="J3308" s="236"/>
      <c r="K3308"/>
      <c r="L3308"/>
      <c r="M3308"/>
      <c r="N3308"/>
      <c r="O3308"/>
      <c r="P3308"/>
      <c r="Q3308"/>
      <c r="U3308"/>
      <c r="V3308" t="s">
        <v>4334</v>
      </c>
      <c r="W3308" s="236"/>
      <c r="X3308"/>
      <c r="Y3308"/>
      <c r="Z3308"/>
      <c r="AA3308"/>
      <c r="AB3308"/>
      <c r="AC3308"/>
      <c r="AD3308"/>
      <c r="AE3308"/>
      <c r="AF3308"/>
      <c r="AG3308"/>
      <c r="AH3308" s="115" t="s">
        <v>4308</v>
      </c>
    </row>
    <row r="3309" spans="1:35" hidden="1" x14ac:dyDescent="0.25">
      <c r="A3309">
        <v>327361</v>
      </c>
      <c r="B3309" t="s">
        <v>7602</v>
      </c>
      <c r="C3309" t="s">
        <v>227</v>
      </c>
      <c r="D3309" t="s">
        <v>1257</v>
      </c>
      <c r="E3309" t="s">
        <v>76</v>
      </c>
      <c r="F3309" s="126">
        <v>35247</v>
      </c>
      <c r="G3309" t="s">
        <v>18</v>
      </c>
      <c r="H3309" t="s">
        <v>16</v>
      </c>
      <c r="I3309" t="s">
        <v>136</v>
      </c>
      <c r="J3309"/>
      <c r="K3309"/>
      <c r="L3309"/>
      <c r="M3309"/>
      <c r="N3309"/>
      <c r="O3309"/>
      <c r="P3309"/>
      <c r="Q3309"/>
      <c r="U3309"/>
      <c r="V3309" t="s">
        <v>4414</v>
      </c>
      <c r="W3309"/>
      <c r="X3309"/>
      <c r="Y3309"/>
      <c r="Z3309"/>
      <c r="AA3309"/>
      <c r="AB3309"/>
      <c r="AC3309"/>
      <c r="AD3309" t="s">
        <v>4308</v>
      </c>
      <c r="AE3309" t="s">
        <v>4308</v>
      </c>
      <c r="AF3309" t="s">
        <v>4308</v>
      </c>
      <c r="AG3309" t="s">
        <v>4308</v>
      </c>
      <c r="AH3309" s="115" t="s">
        <v>4308</v>
      </c>
    </row>
    <row r="3310" spans="1:35" hidden="1" x14ac:dyDescent="0.25">
      <c r="A3310">
        <v>327363</v>
      </c>
      <c r="B3310" t="s">
        <v>7603</v>
      </c>
      <c r="C3310" t="s">
        <v>661</v>
      </c>
      <c r="D3310" t="s">
        <v>437</v>
      </c>
      <c r="E3310" t="s">
        <v>76</v>
      </c>
      <c r="F3310" s="126">
        <v>35820</v>
      </c>
      <c r="G3310" t="s">
        <v>30</v>
      </c>
      <c r="H3310" t="s">
        <v>16</v>
      </c>
      <c r="I3310" t="s">
        <v>129</v>
      </c>
      <c r="J3310"/>
      <c r="K3310"/>
      <c r="L3310"/>
      <c r="M3310"/>
      <c r="N3310"/>
      <c r="O3310"/>
      <c r="P3310"/>
      <c r="Q3310"/>
      <c r="U3310"/>
      <c r="V3310" t="s">
        <v>4414</v>
      </c>
      <c r="W3310"/>
      <c r="X3310"/>
      <c r="Y3310"/>
      <c r="Z3310"/>
      <c r="AA3310"/>
      <c r="AB3310"/>
      <c r="AC3310"/>
      <c r="AD3310" t="s">
        <v>4308</v>
      </c>
      <c r="AE3310" t="s">
        <v>4308</v>
      </c>
      <c r="AF3310" t="s">
        <v>4308</v>
      </c>
      <c r="AG3310" t="s">
        <v>4308</v>
      </c>
      <c r="AH3310" s="115" t="s">
        <v>4308</v>
      </c>
    </row>
    <row r="3311" spans="1:35" hidden="1" x14ac:dyDescent="0.25">
      <c r="A3311">
        <v>327364</v>
      </c>
      <c r="B3311" t="s">
        <v>7604</v>
      </c>
      <c r="C3311" t="s">
        <v>593</v>
      </c>
      <c r="D3311" t="s">
        <v>210</v>
      </c>
      <c r="E3311" t="s">
        <v>76</v>
      </c>
      <c r="F3311" s="126">
        <v>35414</v>
      </c>
      <c r="G3311" t="s">
        <v>18</v>
      </c>
      <c r="H3311" t="s">
        <v>16</v>
      </c>
      <c r="I3311" t="s">
        <v>136</v>
      </c>
      <c r="J3311" t="s">
        <v>1226</v>
      </c>
      <c r="K3311"/>
      <c r="L3311" t="s">
        <v>73</v>
      </c>
      <c r="M3311"/>
      <c r="N3311"/>
      <c r="O3311"/>
      <c r="P3311"/>
      <c r="Q3311"/>
      <c r="U3311"/>
      <c r="V3311">
        <v>0</v>
      </c>
      <c r="W3311"/>
      <c r="X3311"/>
      <c r="Y3311"/>
      <c r="Z3311"/>
      <c r="AA3311"/>
      <c r="AB3311"/>
      <c r="AC3311"/>
      <c r="AD3311"/>
      <c r="AE3311"/>
      <c r="AF3311"/>
      <c r="AG3311"/>
    </row>
    <row r="3312" spans="1:35" ht="18" hidden="1" x14ac:dyDescent="0.25">
      <c r="A3312" s="235">
        <v>327366</v>
      </c>
      <c r="B3312" s="235" t="s">
        <v>6976</v>
      </c>
      <c r="C3312" s="235" t="s">
        <v>661</v>
      </c>
      <c r="D3312" s="235" t="s">
        <v>1242</v>
      </c>
      <c r="E3312"/>
      <c r="F3312" s="126"/>
      <c r="G3312" s="236"/>
      <c r="H3312"/>
      <c r="I3312" t="s">
        <v>129</v>
      </c>
      <c r="J3312" s="236"/>
      <c r="K3312"/>
      <c r="L3312"/>
      <c r="M3312"/>
      <c r="N3312"/>
      <c r="O3312"/>
      <c r="P3312"/>
      <c r="Q3312"/>
      <c r="U3312"/>
      <c r="V3312" t="s">
        <v>4335</v>
      </c>
      <c r="W3312" s="236"/>
      <c r="X3312"/>
      <c r="Y3312"/>
      <c r="Z3312"/>
      <c r="AA3312"/>
      <c r="AB3312"/>
      <c r="AC3312"/>
      <c r="AD3312"/>
      <c r="AE3312"/>
      <c r="AF3312"/>
      <c r="AG3312"/>
      <c r="AH3312" s="115" t="s">
        <v>4308</v>
      </c>
    </row>
    <row r="3313" spans="1:35" ht="18" hidden="1" x14ac:dyDescent="0.25">
      <c r="A3313" s="235">
        <v>327367</v>
      </c>
      <c r="B3313" s="235" t="s">
        <v>7605</v>
      </c>
      <c r="C3313" s="235" t="s">
        <v>246</v>
      </c>
      <c r="D3313" s="235" t="s">
        <v>232</v>
      </c>
      <c r="E3313"/>
      <c r="F3313" s="126"/>
      <c r="G3313" s="236"/>
      <c r="H3313"/>
      <c r="I3313" t="s">
        <v>129</v>
      </c>
      <c r="J3313" s="236"/>
      <c r="K3313"/>
      <c r="L3313"/>
      <c r="M3313"/>
      <c r="N3313"/>
      <c r="O3313"/>
      <c r="P3313"/>
      <c r="Q3313"/>
      <c r="U3313"/>
      <c r="V3313" t="s">
        <v>4334</v>
      </c>
      <c r="W3313" s="236"/>
      <c r="X3313"/>
      <c r="Y3313"/>
      <c r="Z3313"/>
      <c r="AA3313"/>
      <c r="AB3313"/>
      <c r="AC3313"/>
      <c r="AD3313"/>
      <c r="AE3313"/>
      <c r="AF3313"/>
      <c r="AG3313"/>
      <c r="AH3313" s="115" t="s">
        <v>4308</v>
      </c>
    </row>
    <row r="3314" spans="1:35" hidden="1" x14ac:dyDescent="0.25">
      <c r="A3314">
        <v>327370</v>
      </c>
      <c r="B3314" t="s">
        <v>7606</v>
      </c>
      <c r="C3314" t="s">
        <v>278</v>
      </c>
      <c r="D3314" t="s">
        <v>7607</v>
      </c>
      <c r="E3314" t="s">
        <v>77</v>
      </c>
      <c r="F3314" s="126">
        <v>35799</v>
      </c>
      <c r="G3314" t="s">
        <v>7608</v>
      </c>
      <c r="H3314" t="s">
        <v>16</v>
      </c>
      <c r="I3314" t="s">
        <v>136</v>
      </c>
      <c r="J3314" t="s">
        <v>1226</v>
      </c>
      <c r="K3314"/>
      <c r="L3314" t="s">
        <v>18</v>
      </c>
      <c r="M3314"/>
      <c r="N3314"/>
      <c r="O3314"/>
      <c r="P3314"/>
      <c r="Q3314"/>
      <c r="U3314"/>
      <c r="V3314" t="s">
        <v>4337</v>
      </c>
      <c r="W3314"/>
      <c r="X3314"/>
      <c r="Y3314"/>
      <c r="Z3314"/>
      <c r="AA3314"/>
      <c r="AB3314"/>
      <c r="AC3314"/>
      <c r="AD3314"/>
      <c r="AE3314"/>
      <c r="AF3314"/>
      <c r="AG3314"/>
      <c r="AH3314" s="115" t="s">
        <v>4308</v>
      </c>
    </row>
    <row r="3315" spans="1:35" hidden="1" x14ac:dyDescent="0.25">
      <c r="A3315">
        <v>327371</v>
      </c>
      <c r="B3315" t="s">
        <v>7609</v>
      </c>
      <c r="C3315" t="s">
        <v>288</v>
      </c>
      <c r="D3315" t="s">
        <v>433</v>
      </c>
      <c r="E3315" t="s">
        <v>77</v>
      </c>
      <c r="F3315" s="126">
        <v>31658</v>
      </c>
      <c r="G3315" t="s">
        <v>796</v>
      </c>
      <c r="H3315" t="s">
        <v>16</v>
      </c>
      <c r="I3315" t="s">
        <v>136</v>
      </c>
      <c r="J3315" t="s">
        <v>1226</v>
      </c>
      <c r="K3315"/>
      <c r="L3315" t="s">
        <v>18</v>
      </c>
      <c r="M3315"/>
      <c r="N3315"/>
      <c r="O3315"/>
      <c r="P3315"/>
      <c r="Q3315"/>
      <c r="U3315"/>
      <c r="V3315">
        <v>0</v>
      </c>
      <c r="W3315"/>
      <c r="X3315"/>
      <c r="Y3315"/>
      <c r="Z3315"/>
      <c r="AA3315"/>
      <c r="AB3315"/>
      <c r="AC3315"/>
      <c r="AD3315"/>
      <c r="AE3315"/>
      <c r="AF3315"/>
      <c r="AG3315" t="s">
        <v>4308</v>
      </c>
      <c r="AH3315" s="115" t="s">
        <v>4308</v>
      </c>
    </row>
    <row r="3316" spans="1:35" hidden="1" x14ac:dyDescent="0.25">
      <c r="A3316" s="115">
        <v>327375</v>
      </c>
      <c r="B3316" s="115" t="s">
        <v>1730</v>
      </c>
      <c r="C3316" s="115" t="s">
        <v>332</v>
      </c>
      <c r="D3316" s="115" t="s">
        <v>298</v>
      </c>
      <c r="E3316" s="115" t="s">
        <v>77</v>
      </c>
      <c r="F3316" s="237">
        <v>33331</v>
      </c>
      <c r="G3316" s="115" t="s">
        <v>911</v>
      </c>
      <c r="H3316" s="115" t="s">
        <v>16</v>
      </c>
      <c r="I3316" t="s">
        <v>136</v>
      </c>
      <c r="J3316" s="115" t="s">
        <v>1226</v>
      </c>
      <c r="L3316" s="115" t="s">
        <v>27</v>
      </c>
      <c r="U3316"/>
      <c r="V3316" t="s">
        <v>4337</v>
      </c>
    </row>
    <row r="3317" spans="1:35" hidden="1" x14ac:dyDescent="0.25">
      <c r="A3317">
        <v>327380</v>
      </c>
      <c r="B3317" t="s">
        <v>7610</v>
      </c>
      <c r="C3317" t="s">
        <v>260</v>
      </c>
      <c r="D3317" t="s">
        <v>444</v>
      </c>
      <c r="E3317" t="s">
        <v>76</v>
      </c>
      <c r="F3317" s="126">
        <v>34468</v>
      </c>
      <c r="G3317" t="s">
        <v>18</v>
      </c>
      <c r="H3317" t="s">
        <v>16</v>
      </c>
      <c r="I3317" t="s">
        <v>201</v>
      </c>
      <c r="J3317" t="s">
        <v>1226</v>
      </c>
      <c r="K3317"/>
      <c r="L3317" t="s">
        <v>18</v>
      </c>
      <c r="M3317"/>
      <c r="N3317"/>
      <c r="O3317"/>
      <c r="P3317"/>
      <c r="Q3317"/>
      <c r="U3317"/>
      <c r="V3317" t="s">
        <v>4335</v>
      </c>
      <c r="W3317"/>
      <c r="X3317"/>
      <c r="Y3317"/>
      <c r="Z3317"/>
      <c r="AA3317"/>
      <c r="AB3317"/>
      <c r="AC3317"/>
      <c r="AD3317"/>
      <c r="AE3317"/>
      <c r="AF3317"/>
      <c r="AG3317"/>
    </row>
    <row r="3318" spans="1:35" ht="18" hidden="1" x14ac:dyDescent="0.25">
      <c r="A3318" s="235">
        <v>327381</v>
      </c>
      <c r="B3318" s="235" t="s">
        <v>7611</v>
      </c>
      <c r="C3318" s="235" t="s">
        <v>678</v>
      </c>
      <c r="D3318" s="235" t="s">
        <v>238</v>
      </c>
      <c r="E3318"/>
      <c r="F3318" s="126"/>
      <c r="G3318" s="236"/>
      <c r="H3318"/>
      <c r="I3318" t="s">
        <v>199</v>
      </c>
      <c r="J3318" s="236"/>
      <c r="K3318"/>
      <c r="L3318"/>
      <c r="M3318"/>
      <c r="N3318"/>
      <c r="O3318"/>
      <c r="P3318"/>
      <c r="Q3318"/>
      <c r="U3318"/>
      <c r="V3318">
        <v>0</v>
      </c>
      <c r="W3318" s="236"/>
      <c r="X3318"/>
      <c r="Y3318"/>
      <c r="Z3318"/>
      <c r="AA3318"/>
      <c r="AB3318"/>
      <c r="AC3318"/>
      <c r="AD3318"/>
      <c r="AE3318"/>
      <c r="AF3318"/>
      <c r="AG3318"/>
      <c r="AH3318" s="115" t="s">
        <v>4308</v>
      </c>
    </row>
    <row r="3319" spans="1:35" ht="18" hidden="1" x14ac:dyDescent="0.25">
      <c r="A3319" s="235">
        <v>327383</v>
      </c>
      <c r="B3319" s="235" t="s">
        <v>7612</v>
      </c>
      <c r="C3319" s="235" t="s">
        <v>324</v>
      </c>
      <c r="D3319" s="235" t="s">
        <v>7613</v>
      </c>
      <c r="E3319"/>
      <c r="F3319" s="126"/>
      <c r="G3319" s="236"/>
      <c r="H3319"/>
      <c r="I3319" t="s">
        <v>199</v>
      </c>
      <c r="J3319" s="236"/>
      <c r="K3319"/>
      <c r="L3319"/>
      <c r="M3319"/>
      <c r="N3319"/>
      <c r="O3319"/>
      <c r="P3319"/>
      <c r="Q3319"/>
      <c r="U3319"/>
      <c r="V3319" t="s">
        <v>16623</v>
      </c>
      <c r="W3319" s="236"/>
      <c r="X3319"/>
      <c r="Y3319"/>
      <c r="Z3319"/>
      <c r="AA3319"/>
      <c r="AB3319"/>
      <c r="AC3319"/>
      <c r="AD3319"/>
      <c r="AE3319"/>
      <c r="AF3319"/>
      <c r="AG3319"/>
      <c r="AH3319" s="115" t="s">
        <v>4308</v>
      </c>
    </row>
    <row r="3320" spans="1:35" hidden="1" x14ac:dyDescent="0.25">
      <c r="A3320">
        <v>327384</v>
      </c>
      <c r="B3320" t="s">
        <v>7614</v>
      </c>
      <c r="C3320" t="s">
        <v>216</v>
      </c>
      <c r="D3320" t="s">
        <v>1283</v>
      </c>
      <c r="E3320" t="s">
        <v>76</v>
      </c>
      <c r="F3320" s="126">
        <v>35628</v>
      </c>
      <c r="G3320" t="s">
        <v>18</v>
      </c>
      <c r="H3320" t="s">
        <v>16</v>
      </c>
      <c r="I3320" t="s">
        <v>136</v>
      </c>
      <c r="J3320" t="s">
        <v>1226</v>
      </c>
      <c r="K3320"/>
      <c r="L3320" t="s">
        <v>18</v>
      </c>
      <c r="M3320"/>
      <c r="N3320"/>
      <c r="O3320"/>
      <c r="P3320"/>
      <c r="Q3320"/>
      <c r="U3320"/>
      <c r="V3320" t="s">
        <v>4334</v>
      </c>
      <c r="W3320"/>
      <c r="X3320"/>
      <c r="Y3320"/>
      <c r="Z3320"/>
      <c r="AA3320"/>
      <c r="AB3320"/>
      <c r="AC3320"/>
      <c r="AD3320"/>
      <c r="AE3320"/>
      <c r="AF3320" t="s">
        <v>4308</v>
      </c>
      <c r="AG3320" t="s">
        <v>4308</v>
      </c>
      <c r="AH3320" s="115" t="s">
        <v>4308</v>
      </c>
    </row>
    <row r="3321" spans="1:35" hidden="1" x14ac:dyDescent="0.25">
      <c r="A3321">
        <v>327386</v>
      </c>
      <c r="B3321" t="s">
        <v>7615</v>
      </c>
      <c r="C3321" t="s">
        <v>218</v>
      </c>
      <c r="D3321" t="s">
        <v>4607</v>
      </c>
      <c r="E3321" t="s">
        <v>76</v>
      </c>
      <c r="F3321" s="126">
        <v>30060</v>
      </c>
      <c r="G3321" t="s">
        <v>18</v>
      </c>
      <c r="H3321" t="s">
        <v>16</v>
      </c>
      <c r="I3321" t="s">
        <v>136</v>
      </c>
      <c r="J3321" t="s">
        <v>1226</v>
      </c>
      <c r="K3321"/>
      <c r="L3321" t="s">
        <v>73</v>
      </c>
      <c r="M3321"/>
      <c r="N3321"/>
      <c r="O3321"/>
      <c r="P3321"/>
      <c r="Q3321"/>
      <c r="U3321"/>
      <c r="V3321" t="s">
        <v>16623</v>
      </c>
      <c r="W3321"/>
      <c r="X3321"/>
      <c r="Y3321"/>
      <c r="Z3321"/>
      <c r="AA3321"/>
      <c r="AB3321"/>
      <c r="AC3321"/>
      <c r="AD3321"/>
      <c r="AE3321"/>
      <c r="AF3321"/>
      <c r="AG3321"/>
    </row>
    <row r="3322" spans="1:35" ht="18" hidden="1" x14ac:dyDescent="0.25">
      <c r="A3322" s="235">
        <v>327387</v>
      </c>
      <c r="B3322" s="235" t="s">
        <v>7616</v>
      </c>
      <c r="C3322" s="235" t="s">
        <v>307</v>
      </c>
      <c r="D3322" s="235" t="s">
        <v>1242</v>
      </c>
      <c r="E3322"/>
      <c r="F3322" s="126"/>
      <c r="G3322" s="236"/>
      <c r="H3322"/>
      <c r="I3322" t="s">
        <v>136</v>
      </c>
      <c r="J3322" s="236"/>
      <c r="K3322"/>
      <c r="L3322"/>
      <c r="M3322"/>
      <c r="N3322"/>
      <c r="O3322"/>
      <c r="P3322"/>
      <c r="Q3322"/>
      <c r="U3322"/>
      <c r="V3322" t="s">
        <v>4337</v>
      </c>
      <c r="W3322" s="236"/>
      <c r="X3322"/>
      <c r="Y3322"/>
      <c r="Z3322"/>
      <c r="AA3322"/>
      <c r="AB3322"/>
      <c r="AC3322"/>
      <c r="AD3322"/>
      <c r="AE3322"/>
      <c r="AF3322"/>
      <c r="AG3322"/>
      <c r="AH3322" s="115" t="s">
        <v>4308</v>
      </c>
    </row>
    <row r="3323" spans="1:35" hidden="1" x14ac:dyDescent="0.25">
      <c r="A3323" s="115">
        <v>327388</v>
      </c>
      <c r="B3323" s="115" t="s">
        <v>1490</v>
      </c>
      <c r="C3323" s="115" t="s">
        <v>548</v>
      </c>
      <c r="D3323" s="115" t="s">
        <v>1106</v>
      </c>
      <c r="E3323" s="115" t="s">
        <v>77</v>
      </c>
      <c r="F3323" s="237">
        <v>34882</v>
      </c>
      <c r="G3323" s="115" t="s">
        <v>211</v>
      </c>
      <c r="H3323" s="115" t="s">
        <v>16</v>
      </c>
      <c r="I3323" t="s">
        <v>199</v>
      </c>
      <c r="J3323" s="115" t="s">
        <v>1226</v>
      </c>
      <c r="L3323" s="115" t="s">
        <v>18</v>
      </c>
      <c r="U3323"/>
      <c r="V3323" t="s">
        <v>4337</v>
      </c>
    </row>
    <row r="3324" spans="1:35" hidden="1" x14ac:dyDescent="0.25">
      <c r="A3324" s="115">
        <v>327394</v>
      </c>
      <c r="B3324" s="115" t="s">
        <v>2945</v>
      </c>
      <c r="C3324" s="115" t="s">
        <v>327</v>
      </c>
      <c r="D3324" s="115" t="s">
        <v>214</v>
      </c>
      <c r="E3324" s="115" t="s">
        <v>76</v>
      </c>
      <c r="F3324" s="237">
        <v>35203</v>
      </c>
      <c r="G3324" s="115" t="s">
        <v>18</v>
      </c>
      <c r="H3324" s="115" t="s">
        <v>16</v>
      </c>
      <c r="I3324" t="s">
        <v>199</v>
      </c>
      <c r="J3324" s="115" t="s">
        <v>15</v>
      </c>
      <c r="L3324" s="115" t="s">
        <v>18</v>
      </c>
      <c r="U3324"/>
      <c r="V3324">
        <v>0</v>
      </c>
    </row>
    <row r="3325" spans="1:35" hidden="1" x14ac:dyDescent="0.25">
      <c r="A3325" s="115">
        <v>327400</v>
      </c>
      <c r="B3325" s="115" t="s">
        <v>3571</v>
      </c>
      <c r="C3325" s="115" t="s">
        <v>227</v>
      </c>
      <c r="D3325" s="115" t="s">
        <v>214</v>
      </c>
      <c r="E3325" s="115" t="s">
        <v>76</v>
      </c>
      <c r="F3325" s="237">
        <v>35172</v>
      </c>
      <c r="G3325" s="115" t="s">
        <v>18</v>
      </c>
      <c r="H3325" s="115" t="s">
        <v>16</v>
      </c>
      <c r="I3325" t="s">
        <v>199</v>
      </c>
      <c r="J3325" s="115" t="s">
        <v>1226</v>
      </c>
      <c r="L3325" s="115" t="s">
        <v>18</v>
      </c>
      <c r="U3325"/>
      <c r="V3325" t="s">
        <v>16623</v>
      </c>
    </row>
    <row r="3326" spans="1:35" hidden="1" x14ac:dyDescent="0.25">
      <c r="A3326">
        <v>327402</v>
      </c>
      <c r="B3326" t="s">
        <v>7617</v>
      </c>
      <c r="C3326" t="s">
        <v>386</v>
      </c>
      <c r="D3326" t="s">
        <v>1242</v>
      </c>
      <c r="E3326" t="s">
        <v>76</v>
      </c>
      <c r="F3326" s="126"/>
      <c r="G3326"/>
      <c r="H3326" t="s">
        <v>16</v>
      </c>
      <c r="I3326" t="s">
        <v>136</v>
      </c>
      <c r="J3326"/>
      <c r="K3326"/>
      <c r="L3326"/>
      <c r="M3326"/>
      <c r="N3326"/>
      <c r="O3326"/>
      <c r="P3326"/>
      <c r="Q3326"/>
      <c r="U3326"/>
      <c r="V3326" t="s">
        <v>4335</v>
      </c>
      <c r="W3326"/>
      <c r="X3326"/>
      <c r="Y3326"/>
      <c r="Z3326" t="s">
        <v>4308</v>
      </c>
      <c r="AA3326" t="s">
        <v>4308</v>
      </c>
      <c r="AB3326" t="s">
        <v>4308</v>
      </c>
      <c r="AC3326" t="s">
        <v>4308</v>
      </c>
      <c r="AD3326" t="s">
        <v>4308</v>
      </c>
      <c r="AE3326" t="s">
        <v>4308</v>
      </c>
      <c r="AF3326" t="s">
        <v>4308</v>
      </c>
      <c r="AG3326" t="s">
        <v>4308</v>
      </c>
      <c r="AH3326" s="115" t="s">
        <v>4308</v>
      </c>
    </row>
    <row r="3327" spans="1:35" x14ac:dyDescent="0.25">
      <c r="A3327" s="115">
        <v>327403</v>
      </c>
      <c r="B3327" s="115" t="s">
        <v>6670</v>
      </c>
      <c r="C3327" s="115" t="s">
        <v>646</v>
      </c>
      <c r="D3327" s="115" t="s">
        <v>6671</v>
      </c>
      <c r="F3327" s="237"/>
      <c r="I3327" t="s">
        <v>107</v>
      </c>
      <c r="U3327"/>
      <c r="V3327" t="s">
        <v>4339</v>
      </c>
      <c r="AG3327" s="115" t="s">
        <v>4308</v>
      </c>
      <c r="AH3327" s="115" t="s">
        <v>4308</v>
      </c>
      <c r="AI3327" s="115" t="e">
        <f>VLOOKUP(A3327,'[2]دراسات قانونية'!$A$3:$E$600,1,0)</f>
        <v>#N/A</v>
      </c>
    </row>
    <row r="3328" spans="1:35" hidden="1" x14ac:dyDescent="0.25">
      <c r="A3328">
        <v>327406</v>
      </c>
      <c r="B3328" t="s">
        <v>7618</v>
      </c>
      <c r="C3328" t="s">
        <v>502</v>
      </c>
      <c r="D3328" t="s">
        <v>1242</v>
      </c>
      <c r="E3328" t="s">
        <v>76</v>
      </c>
      <c r="F3328" s="126"/>
      <c r="G3328"/>
      <c r="H3328" t="s">
        <v>16</v>
      </c>
      <c r="I3328" t="s">
        <v>136</v>
      </c>
      <c r="J3328"/>
      <c r="K3328"/>
      <c r="L3328"/>
      <c r="M3328"/>
      <c r="N3328"/>
      <c r="O3328"/>
      <c r="P3328"/>
      <c r="Q3328"/>
      <c r="U3328"/>
      <c r="V3328" t="s">
        <v>4414</v>
      </c>
      <c r="W3328"/>
      <c r="X3328"/>
      <c r="Y3328"/>
      <c r="Z3328"/>
      <c r="AA3328" t="s">
        <v>4308</v>
      </c>
      <c r="AB3328" t="s">
        <v>4308</v>
      </c>
      <c r="AC3328" t="s">
        <v>4308</v>
      </c>
      <c r="AD3328" t="s">
        <v>4308</v>
      </c>
      <c r="AE3328" t="s">
        <v>4308</v>
      </c>
      <c r="AF3328" t="s">
        <v>4308</v>
      </c>
      <c r="AG3328" t="s">
        <v>4308</v>
      </c>
      <c r="AH3328" s="115" t="s">
        <v>4308</v>
      </c>
    </row>
    <row r="3329" spans="1:35" hidden="1" x14ac:dyDescent="0.25">
      <c r="A3329" s="115">
        <v>327407</v>
      </c>
      <c r="B3329" s="115" t="s">
        <v>4031</v>
      </c>
      <c r="C3329" s="115" t="s">
        <v>227</v>
      </c>
      <c r="D3329" s="115" t="s">
        <v>210</v>
      </c>
      <c r="E3329" s="115" t="s">
        <v>77</v>
      </c>
      <c r="F3329" s="237">
        <v>35303</v>
      </c>
      <c r="G3329" s="115" t="s">
        <v>714</v>
      </c>
      <c r="H3329" s="115" t="s">
        <v>16</v>
      </c>
      <c r="I3329" t="s">
        <v>199</v>
      </c>
      <c r="J3329" s="115" t="s">
        <v>1226</v>
      </c>
      <c r="L3329" s="115" t="s">
        <v>73</v>
      </c>
      <c r="U3329"/>
      <c r="V3329">
        <v>0</v>
      </c>
    </row>
    <row r="3330" spans="1:35" hidden="1" x14ac:dyDescent="0.25">
      <c r="A3330" s="115">
        <v>327408</v>
      </c>
      <c r="B3330" s="115" t="s">
        <v>3310</v>
      </c>
      <c r="C3330" s="115" t="s">
        <v>271</v>
      </c>
      <c r="D3330" s="115" t="s">
        <v>585</v>
      </c>
      <c r="E3330" s="115" t="s">
        <v>77</v>
      </c>
      <c r="F3330" s="237">
        <v>35084</v>
      </c>
      <c r="G3330" s="115" t="s">
        <v>18</v>
      </c>
      <c r="H3330" s="115" t="s">
        <v>16</v>
      </c>
      <c r="I3330" t="s">
        <v>199</v>
      </c>
      <c r="J3330" s="115" t="s">
        <v>1226</v>
      </c>
      <c r="L3330" s="115" t="s">
        <v>18</v>
      </c>
      <c r="U3330"/>
      <c r="V3330">
        <v>0</v>
      </c>
    </row>
    <row r="3331" spans="1:35" ht="18" x14ac:dyDescent="0.25">
      <c r="A3331" s="235">
        <v>327410</v>
      </c>
      <c r="B3331" s="235" t="s">
        <v>7619</v>
      </c>
      <c r="C3331" s="235" t="s">
        <v>340</v>
      </c>
      <c r="D3331" s="235" t="s">
        <v>276</v>
      </c>
      <c r="E3331"/>
      <c r="F3331" s="126"/>
      <c r="G3331" s="236"/>
      <c r="H3331"/>
      <c r="I3331" t="s">
        <v>107</v>
      </c>
      <c r="J3331" s="236"/>
      <c r="K3331"/>
      <c r="L3331"/>
      <c r="M3331"/>
      <c r="N3331"/>
      <c r="O3331"/>
      <c r="P3331"/>
      <c r="Q3331"/>
      <c r="U3331"/>
      <c r="V3331" t="s">
        <v>4337</v>
      </c>
      <c r="W3331" s="236"/>
      <c r="X3331"/>
      <c r="Y3331"/>
      <c r="Z3331"/>
      <c r="AA3331"/>
      <c r="AB3331"/>
      <c r="AC3331"/>
      <c r="AD3331"/>
      <c r="AE3331"/>
      <c r="AF3331"/>
      <c r="AG3331"/>
      <c r="AH3331" s="115" t="s">
        <v>4308</v>
      </c>
      <c r="AI3331" s="115" t="e">
        <f>VLOOKUP(A3331,'[2]دراسات قانونية'!$A$3:$E$600,1,0)</f>
        <v>#N/A</v>
      </c>
    </row>
    <row r="3332" spans="1:35" ht="18" x14ac:dyDescent="0.25">
      <c r="A3332" s="235">
        <v>327414</v>
      </c>
      <c r="B3332" s="235" t="s">
        <v>7620</v>
      </c>
      <c r="C3332" s="235" t="s">
        <v>233</v>
      </c>
      <c r="D3332" s="235" t="s">
        <v>304</v>
      </c>
      <c r="E3332"/>
      <c r="F3332" s="126"/>
      <c r="G3332" s="236"/>
      <c r="H3332"/>
      <c r="I3332" t="s">
        <v>107</v>
      </c>
      <c r="J3332" s="236"/>
      <c r="K3332"/>
      <c r="L3332"/>
      <c r="M3332"/>
      <c r="N3332"/>
      <c r="O3332"/>
      <c r="P3332"/>
      <c r="Q3332"/>
      <c r="U3332"/>
      <c r="V3332" t="s">
        <v>4335</v>
      </c>
      <c r="W3332" s="236"/>
      <c r="X3332"/>
      <c r="Y3332"/>
      <c r="Z3332"/>
      <c r="AA3332"/>
      <c r="AB3332"/>
      <c r="AC3332"/>
      <c r="AD3332"/>
      <c r="AE3332"/>
      <c r="AF3332"/>
      <c r="AG3332"/>
      <c r="AH3332" s="115" t="s">
        <v>4308</v>
      </c>
      <c r="AI3332" s="115" t="e">
        <f>VLOOKUP(A3332,'[2]دراسات قانونية'!$A$3:$E$600,1,0)</f>
        <v>#N/A</v>
      </c>
    </row>
    <row r="3333" spans="1:35" ht="18" hidden="1" x14ac:dyDescent="0.25">
      <c r="A3333" s="235">
        <v>327416</v>
      </c>
      <c r="B3333" s="235" t="s">
        <v>4482</v>
      </c>
      <c r="C3333" s="235" t="s">
        <v>570</v>
      </c>
      <c r="D3333" s="235" t="s">
        <v>7621</v>
      </c>
      <c r="E3333"/>
      <c r="F3333" s="126"/>
      <c r="G3333" s="236"/>
      <c r="H3333"/>
      <c r="I3333" t="s">
        <v>129</v>
      </c>
      <c r="J3333" s="236"/>
      <c r="K3333"/>
      <c r="L3333"/>
      <c r="M3333"/>
      <c r="N3333"/>
      <c r="O3333"/>
      <c r="P3333"/>
      <c r="Q3333"/>
      <c r="U3333"/>
      <c r="V3333" t="s">
        <v>4335</v>
      </c>
      <c r="W3333" s="236"/>
      <c r="X3333"/>
      <c r="Y3333"/>
      <c r="Z3333"/>
      <c r="AA3333"/>
      <c r="AB3333"/>
      <c r="AC3333"/>
      <c r="AD3333"/>
      <c r="AE3333"/>
      <c r="AF3333"/>
      <c r="AG3333"/>
      <c r="AH3333" s="115" t="s">
        <v>4308</v>
      </c>
    </row>
    <row r="3334" spans="1:35" hidden="1" x14ac:dyDescent="0.25">
      <c r="A3334" s="115">
        <v>327417</v>
      </c>
      <c r="B3334" s="115" t="s">
        <v>1744</v>
      </c>
      <c r="C3334" s="115" t="s">
        <v>1745</v>
      </c>
      <c r="D3334" s="115" t="s">
        <v>437</v>
      </c>
      <c r="E3334" s="115" t="s">
        <v>77</v>
      </c>
      <c r="F3334" s="237">
        <v>34700</v>
      </c>
      <c r="G3334" s="115" t="s">
        <v>18</v>
      </c>
      <c r="H3334" s="115" t="s">
        <v>16</v>
      </c>
      <c r="I3334" t="s">
        <v>199</v>
      </c>
      <c r="J3334" s="115" t="s">
        <v>1226</v>
      </c>
      <c r="L3334" s="115" t="s">
        <v>18</v>
      </c>
      <c r="U3334"/>
      <c r="V3334" t="s">
        <v>4337</v>
      </c>
      <c r="AH3334" s="115" t="s">
        <v>4308</v>
      </c>
    </row>
    <row r="3335" spans="1:35" hidden="1" x14ac:dyDescent="0.25">
      <c r="A3335">
        <v>327421</v>
      </c>
      <c r="B3335" t="s">
        <v>7622</v>
      </c>
      <c r="C3335" t="s">
        <v>250</v>
      </c>
      <c r="D3335" t="s">
        <v>1242</v>
      </c>
      <c r="E3335" t="s">
        <v>76</v>
      </c>
      <c r="F3335" s="126"/>
      <c r="G3335"/>
      <c r="H3335" t="s">
        <v>16</v>
      </c>
      <c r="I3335" t="s">
        <v>136</v>
      </c>
      <c r="J3335"/>
      <c r="K3335"/>
      <c r="L3335"/>
      <c r="M3335"/>
      <c r="N3335"/>
      <c r="O3335"/>
      <c r="P3335"/>
      <c r="Q3335"/>
      <c r="U3335"/>
      <c r="V3335" t="s">
        <v>4336</v>
      </c>
      <c r="W3335"/>
      <c r="X3335"/>
      <c r="Y3335"/>
      <c r="Z3335"/>
      <c r="AA3335"/>
      <c r="AB3335" t="s">
        <v>4308</v>
      </c>
      <c r="AC3335" t="s">
        <v>4308</v>
      </c>
      <c r="AD3335" t="s">
        <v>4308</v>
      </c>
      <c r="AE3335" t="s">
        <v>4308</v>
      </c>
      <c r="AF3335" t="s">
        <v>4308</v>
      </c>
      <c r="AG3335" t="s">
        <v>4308</v>
      </c>
      <c r="AH3335" s="115" t="s">
        <v>4308</v>
      </c>
    </row>
    <row r="3336" spans="1:35" hidden="1" x14ac:dyDescent="0.25">
      <c r="A3336">
        <v>327424</v>
      </c>
      <c r="B3336" t="s">
        <v>7623</v>
      </c>
      <c r="C3336" t="s">
        <v>1932</v>
      </c>
      <c r="D3336" t="s">
        <v>892</v>
      </c>
      <c r="E3336" t="s">
        <v>76</v>
      </c>
      <c r="F3336" s="126">
        <v>35435</v>
      </c>
      <c r="G3336" t="s">
        <v>1933</v>
      </c>
      <c r="H3336" t="s">
        <v>16</v>
      </c>
      <c r="I3336" t="s">
        <v>129</v>
      </c>
      <c r="J3336" t="s">
        <v>1226</v>
      </c>
      <c r="K3336"/>
      <c r="L3336" t="s">
        <v>73</v>
      </c>
      <c r="M3336"/>
      <c r="N3336"/>
      <c r="O3336"/>
      <c r="P3336"/>
      <c r="Q3336"/>
      <c r="U3336"/>
      <c r="V3336" t="s">
        <v>4334</v>
      </c>
      <c r="W3336"/>
      <c r="X3336"/>
      <c r="Y3336"/>
      <c r="Z3336"/>
      <c r="AA3336"/>
      <c r="AB3336"/>
      <c r="AC3336"/>
      <c r="AD3336"/>
      <c r="AE3336" t="s">
        <v>4308</v>
      </c>
      <c r="AF3336" t="s">
        <v>4308</v>
      </c>
      <c r="AG3336" t="s">
        <v>4308</v>
      </c>
      <c r="AH3336" s="115" t="s">
        <v>4308</v>
      </c>
    </row>
    <row r="3337" spans="1:35" ht="18" x14ac:dyDescent="0.25">
      <c r="A3337" s="235">
        <v>327425</v>
      </c>
      <c r="B3337" s="235" t="s">
        <v>7624</v>
      </c>
      <c r="C3337" s="235" t="s">
        <v>727</v>
      </c>
      <c r="D3337" s="235" t="s">
        <v>444</v>
      </c>
      <c r="E3337"/>
      <c r="F3337" s="126"/>
      <c r="G3337" s="236"/>
      <c r="H3337"/>
      <c r="I3337" t="s">
        <v>107</v>
      </c>
      <c r="J3337" s="236"/>
      <c r="K3337"/>
      <c r="L3337"/>
      <c r="M3337"/>
      <c r="N3337"/>
      <c r="O3337"/>
      <c r="P3337"/>
      <c r="Q3337"/>
      <c r="U3337"/>
      <c r="V3337" t="s">
        <v>4335</v>
      </c>
      <c r="W3337" s="236"/>
      <c r="X3337"/>
      <c r="Y3337"/>
      <c r="Z3337"/>
      <c r="AA3337"/>
      <c r="AB3337"/>
      <c r="AC3337"/>
      <c r="AD3337"/>
      <c r="AE3337"/>
      <c r="AF3337"/>
      <c r="AG3337"/>
      <c r="AH3337" s="115" t="s">
        <v>4308</v>
      </c>
      <c r="AI3337" s="115" t="e">
        <f>VLOOKUP(A3337,'[2]دراسات قانونية'!$A$3:$E$600,1,0)</f>
        <v>#N/A</v>
      </c>
    </row>
    <row r="3338" spans="1:35" hidden="1" x14ac:dyDescent="0.25">
      <c r="A3338">
        <v>327426</v>
      </c>
      <c r="B3338" t="s">
        <v>7625</v>
      </c>
      <c r="C3338" t="s">
        <v>326</v>
      </c>
      <c r="D3338" t="s">
        <v>330</v>
      </c>
      <c r="E3338" t="s">
        <v>77</v>
      </c>
      <c r="F3338" s="126">
        <v>32390</v>
      </c>
      <c r="G3338" t="s">
        <v>18</v>
      </c>
      <c r="H3338" t="s">
        <v>19</v>
      </c>
      <c r="I3338" t="s">
        <v>136</v>
      </c>
      <c r="J3338" t="s">
        <v>1226</v>
      </c>
      <c r="K3338"/>
      <c r="L3338" t="s">
        <v>30</v>
      </c>
      <c r="M3338"/>
      <c r="N3338"/>
      <c r="O3338"/>
      <c r="P3338"/>
      <c r="Q3338"/>
      <c r="R3338" s="115">
        <v>9257</v>
      </c>
      <c r="S3338" s="115">
        <v>45720</v>
      </c>
      <c r="T3338" s="115">
        <v>135000</v>
      </c>
      <c r="U3338"/>
      <c r="V3338">
        <v>0</v>
      </c>
      <c r="W3338"/>
      <c r="X3338"/>
      <c r="Y3338"/>
      <c r="Z3338"/>
      <c r="AA3338"/>
      <c r="AB3338"/>
      <c r="AC3338"/>
      <c r="AD3338"/>
      <c r="AE3338"/>
      <c r="AF3338"/>
      <c r="AG3338"/>
    </row>
    <row r="3339" spans="1:35" hidden="1" x14ac:dyDescent="0.25">
      <c r="A3339" s="115">
        <v>327430</v>
      </c>
      <c r="B3339" s="115" t="s">
        <v>4032</v>
      </c>
      <c r="C3339" s="115" t="s">
        <v>271</v>
      </c>
      <c r="D3339" s="115" t="s">
        <v>217</v>
      </c>
      <c r="E3339" s="115" t="s">
        <v>76</v>
      </c>
      <c r="F3339" s="237">
        <v>33720</v>
      </c>
      <c r="G3339" s="115" t="s">
        <v>431</v>
      </c>
      <c r="H3339" s="115" t="s">
        <v>16</v>
      </c>
      <c r="I3339" t="s">
        <v>199</v>
      </c>
      <c r="J3339" s="115" t="s">
        <v>1226</v>
      </c>
      <c r="L3339" s="115" t="s">
        <v>73</v>
      </c>
      <c r="U3339"/>
      <c r="V3339">
        <v>0</v>
      </c>
      <c r="AH3339" s="115" t="s">
        <v>4308</v>
      </c>
    </row>
    <row r="3340" spans="1:35" hidden="1" x14ac:dyDescent="0.25">
      <c r="A3340">
        <v>327438</v>
      </c>
      <c r="B3340" t="s">
        <v>7626</v>
      </c>
      <c r="C3340" t="s">
        <v>252</v>
      </c>
      <c r="D3340" t="s">
        <v>5867</v>
      </c>
      <c r="E3340" t="s">
        <v>76</v>
      </c>
      <c r="F3340" s="126"/>
      <c r="G3340"/>
      <c r="H3340" t="s">
        <v>16</v>
      </c>
      <c r="I3340" t="s">
        <v>129</v>
      </c>
      <c r="J3340"/>
      <c r="K3340"/>
      <c r="L3340"/>
      <c r="M3340"/>
      <c r="N3340"/>
      <c r="O3340"/>
      <c r="P3340"/>
      <c r="Q3340"/>
      <c r="U3340"/>
      <c r="V3340" t="s">
        <v>4335</v>
      </c>
      <c r="W3340"/>
      <c r="X3340"/>
      <c r="Y3340"/>
      <c r="Z3340"/>
      <c r="AA3340"/>
      <c r="AB3340"/>
      <c r="AC3340"/>
      <c r="AD3340" t="s">
        <v>4308</v>
      </c>
      <c r="AE3340" t="s">
        <v>4308</v>
      </c>
      <c r="AF3340" t="s">
        <v>4308</v>
      </c>
      <c r="AG3340" t="s">
        <v>4308</v>
      </c>
      <c r="AH3340" s="115" t="s">
        <v>4308</v>
      </c>
    </row>
    <row r="3341" spans="1:35" ht="18" x14ac:dyDescent="0.25">
      <c r="A3341" s="235">
        <v>327441</v>
      </c>
      <c r="B3341" s="235" t="s">
        <v>7627</v>
      </c>
      <c r="C3341" s="235" t="s">
        <v>698</v>
      </c>
      <c r="D3341" s="235" t="s">
        <v>491</v>
      </c>
      <c r="E3341"/>
      <c r="F3341" s="126"/>
      <c r="G3341" s="236"/>
      <c r="H3341"/>
      <c r="I3341" t="s">
        <v>107</v>
      </c>
      <c r="J3341" s="236"/>
      <c r="K3341"/>
      <c r="L3341"/>
      <c r="M3341"/>
      <c r="N3341"/>
      <c r="O3341"/>
      <c r="P3341"/>
      <c r="Q3341"/>
      <c r="U3341"/>
      <c r="V3341" t="s">
        <v>4335</v>
      </c>
      <c r="W3341" s="236"/>
      <c r="X3341"/>
      <c r="Y3341"/>
      <c r="Z3341"/>
      <c r="AA3341"/>
      <c r="AB3341"/>
      <c r="AC3341"/>
      <c r="AD3341"/>
      <c r="AE3341"/>
      <c r="AF3341"/>
      <c r="AG3341"/>
      <c r="AH3341" s="115" t="s">
        <v>4308</v>
      </c>
      <c r="AI3341" s="115" t="e">
        <f>VLOOKUP(A3341,'[2]دراسات قانونية'!$A$3:$E$600,1,0)</f>
        <v>#N/A</v>
      </c>
    </row>
    <row r="3342" spans="1:35" hidden="1" x14ac:dyDescent="0.25">
      <c r="A3342">
        <v>327443</v>
      </c>
      <c r="B3342" t="s">
        <v>7628</v>
      </c>
      <c r="C3342" t="s">
        <v>7629</v>
      </c>
      <c r="D3342" t="s">
        <v>315</v>
      </c>
      <c r="E3342" t="s">
        <v>76</v>
      </c>
      <c r="F3342" s="126">
        <v>35065</v>
      </c>
      <c r="G3342" t="s">
        <v>18</v>
      </c>
      <c r="H3342" t="s">
        <v>16</v>
      </c>
      <c r="I3342" t="s">
        <v>136</v>
      </c>
      <c r="J3342" t="s">
        <v>1226</v>
      </c>
      <c r="K3342"/>
      <c r="L3342" t="s">
        <v>18</v>
      </c>
      <c r="M3342"/>
      <c r="N3342"/>
      <c r="O3342"/>
      <c r="P3342"/>
      <c r="Q3342"/>
      <c r="U3342"/>
      <c r="V3342" t="s">
        <v>4334</v>
      </c>
      <c r="W3342"/>
      <c r="X3342"/>
      <c r="Y3342"/>
      <c r="Z3342"/>
      <c r="AA3342"/>
      <c r="AB3342"/>
      <c r="AC3342"/>
      <c r="AD3342"/>
      <c r="AE3342"/>
      <c r="AF3342"/>
      <c r="AG3342"/>
    </row>
    <row r="3343" spans="1:35" ht="18" hidden="1" x14ac:dyDescent="0.25">
      <c r="A3343" s="235">
        <v>327448</v>
      </c>
      <c r="B3343" s="235" t="s">
        <v>7630</v>
      </c>
      <c r="C3343" s="235" t="s">
        <v>355</v>
      </c>
      <c r="D3343" s="235" t="s">
        <v>310</v>
      </c>
      <c r="E3343"/>
      <c r="F3343" s="126"/>
      <c r="G3343" s="236"/>
      <c r="H3343"/>
      <c r="I3343" t="s">
        <v>129</v>
      </c>
      <c r="J3343" s="236"/>
      <c r="K3343"/>
      <c r="L3343"/>
      <c r="M3343"/>
      <c r="N3343"/>
      <c r="O3343"/>
      <c r="P3343"/>
      <c r="Q3343"/>
      <c r="U3343"/>
      <c r="V3343" t="s">
        <v>4335</v>
      </c>
      <c r="W3343" s="236"/>
      <c r="X3343"/>
      <c r="Y3343"/>
      <c r="Z3343"/>
      <c r="AA3343"/>
      <c r="AB3343"/>
      <c r="AC3343"/>
      <c r="AD3343"/>
      <c r="AE3343"/>
      <c r="AF3343"/>
      <c r="AG3343"/>
      <c r="AH3343" s="115" t="s">
        <v>4308</v>
      </c>
    </row>
    <row r="3344" spans="1:35" hidden="1" x14ac:dyDescent="0.25">
      <c r="A3344">
        <v>327449</v>
      </c>
      <c r="B3344" t="s">
        <v>7631</v>
      </c>
      <c r="C3344" t="s">
        <v>475</v>
      </c>
      <c r="D3344" t="s">
        <v>618</v>
      </c>
      <c r="E3344" t="s">
        <v>76</v>
      </c>
      <c r="F3344" s="126">
        <v>35796</v>
      </c>
      <c r="G3344" t="s">
        <v>67</v>
      </c>
      <c r="H3344" t="s">
        <v>16</v>
      </c>
      <c r="I3344" t="s">
        <v>136</v>
      </c>
      <c r="J3344" t="s">
        <v>1226</v>
      </c>
      <c r="K3344"/>
      <c r="L3344" t="s">
        <v>67</v>
      </c>
      <c r="M3344"/>
      <c r="N3344"/>
      <c r="O3344"/>
      <c r="P3344"/>
      <c r="Q3344"/>
      <c r="U3344"/>
      <c r="V3344" t="s">
        <v>4336</v>
      </c>
      <c r="W3344"/>
      <c r="X3344"/>
      <c r="Y3344"/>
      <c r="Z3344"/>
      <c r="AA3344"/>
      <c r="AB3344"/>
      <c r="AC3344"/>
      <c r="AD3344"/>
      <c r="AE3344" t="s">
        <v>4308</v>
      </c>
      <c r="AF3344" t="s">
        <v>4308</v>
      </c>
      <c r="AG3344" t="s">
        <v>4308</v>
      </c>
      <c r="AH3344" s="115" t="s">
        <v>4308</v>
      </c>
    </row>
    <row r="3345" spans="1:35" hidden="1" x14ac:dyDescent="0.25">
      <c r="A3345">
        <v>327452</v>
      </c>
      <c r="B3345" t="s">
        <v>7632</v>
      </c>
      <c r="C3345" t="s">
        <v>525</v>
      </c>
      <c r="D3345" t="s">
        <v>1242</v>
      </c>
      <c r="E3345" t="s">
        <v>76</v>
      </c>
      <c r="F3345" s="126"/>
      <c r="G3345"/>
      <c r="H3345" t="s">
        <v>16</v>
      </c>
      <c r="I3345" t="s">
        <v>136</v>
      </c>
      <c r="J3345"/>
      <c r="K3345"/>
      <c r="L3345"/>
      <c r="M3345"/>
      <c r="N3345"/>
      <c r="O3345"/>
      <c r="P3345"/>
      <c r="Q3345"/>
      <c r="U3345"/>
      <c r="V3345" t="s">
        <v>4329</v>
      </c>
      <c r="W3345"/>
      <c r="X3345"/>
      <c r="Y3345"/>
      <c r="Z3345"/>
      <c r="AA3345" t="s">
        <v>4308</v>
      </c>
      <c r="AB3345" t="s">
        <v>4308</v>
      </c>
      <c r="AC3345" t="s">
        <v>4308</v>
      </c>
      <c r="AD3345" t="s">
        <v>4308</v>
      </c>
      <c r="AE3345" t="s">
        <v>4308</v>
      </c>
      <c r="AF3345" t="s">
        <v>4308</v>
      </c>
      <c r="AG3345" t="s">
        <v>4308</v>
      </c>
      <c r="AH3345" s="115" t="s">
        <v>4308</v>
      </c>
    </row>
    <row r="3346" spans="1:35" hidden="1" x14ac:dyDescent="0.25">
      <c r="A3346" s="115">
        <v>327455</v>
      </c>
      <c r="B3346" s="115" t="s">
        <v>2460</v>
      </c>
      <c r="C3346" s="115" t="s">
        <v>244</v>
      </c>
      <c r="D3346" s="115" t="s">
        <v>480</v>
      </c>
      <c r="E3346" s="115" t="s">
        <v>77</v>
      </c>
      <c r="F3346" s="237">
        <v>26038</v>
      </c>
      <c r="G3346" s="115" t="s">
        <v>538</v>
      </c>
      <c r="H3346" s="115" t="s">
        <v>16</v>
      </c>
      <c r="I3346" t="s">
        <v>199</v>
      </c>
      <c r="J3346" s="115" t="s">
        <v>1226</v>
      </c>
      <c r="L3346" s="115" t="s">
        <v>18</v>
      </c>
      <c r="U3346"/>
      <c r="V3346" t="s">
        <v>16623</v>
      </c>
      <c r="AG3346" s="115" t="s">
        <v>4308</v>
      </c>
      <c r="AH3346" s="115" t="s">
        <v>4308</v>
      </c>
    </row>
    <row r="3347" spans="1:35" ht="18" hidden="1" x14ac:dyDescent="0.25">
      <c r="A3347" s="235">
        <v>327456</v>
      </c>
      <c r="B3347" s="235" t="s">
        <v>7633</v>
      </c>
      <c r="C3347" s="235" t="s">
        <v>250</v>
      </c>
      <c r="D3347" s="235" t="s">
        <v>16624</v>
      </c>
      <c r="E3347"/>
      <c r="F3347" s="126"/>
      <c r="G3347" s="236"/>
      <c r="H3347"/>
      <c r="I3347" t="s">
        <v>199</v>
      </c>
      <c r="J3347" s="236"/>
      <c r="K3347"/>
      <c r="L3347"/>
      <c r="M3347"/>
      <c r="N3347"/>
      <c r="O3347"/>
      <c r="P3347"/>
      <c r="Q3347"/>
      <c r="U3347"/>
      <c r="V3347">
        <v>0</v>
      </c>
      <c r="W3347" s="236"/>
      <c r="X3347"/>
      <c r="Y3347"/>
      <c r="Z3347"/>
      <c r="AA3347"/>
      <c r="AB3347"/>
      <c r="AC3347"/>
      <c r="AD3347"/>
      <c r="AE3347"/>
      <c r="AF3347"/>
      <c r="AG3347"/>
      <c r="AH3347" s="115" t="s">
        <v>4308</v>
      </c>
    </row>
    <row r="3348" spans="1:35" hidden="1" x14ac:dyDescent="0.25">
      <c r="A3348" s="115">
        <v>327457</v>
      </c>
      <c r="B3348" s="115" t="s">
        <v>1929</v>
      </c>
      <c r="C3348" s="115" t="s">
        <v>615</v>
      </c>
      <c r="D3348" s="115" t="s">
        <v>450</v>
      </c>
      <c r="E3348" s="115" t="s">
        <v>77</v>
      </c>
      <c r="F3348" s="237">
        <v>34031</v>
      </c>
      <c r="G3348" s="115" t="s">
        <v>18</v>
      </c>
      <c r="H3348" s="115" t="s">
        <v>16</v>
      </c>
      <c r="I3348" t="s">
        <v>199</v>
      </c>
      <c r="J3348" s="115" t="s">
        <v>1226</v>
      </c>
      <c r="L3348" s="115" t="s">
        <v>30</v>
      </c>
      <c r="U3348"/>
      <c r="V3348" t="s">
        <v>4336</v>
      </c>
    </row>
    <row r="3349" spans="1:35" hidden="1" x14ac:dyDescent="0.25">
      <c r="A3349">
        <v>327460</v>
      </c>
      <c r="B3349" t="s">
        <v>7634</v>
      </c>
      <c r="C3349" t="s">
        <v>209</v>
      </c>
      <c r="D3349" t="s">
        <v>1242</v>
      </c>
      <c r="E3349"/>
      <c r="F3349" s="126"/>
      <c r="G3349"/>
      <c r="H3349"/>
      <c r="I3349" t="s">
        <v>129</v>
      </c>
      <c r="J3349"/>
      <c r="K3349"/>
      <c r="L3349"/>
      <c r="M3349"/>
      <c r="N3349"/>
      <c r="O3349"/>
      <c r="P3349"/>
      <c r="Q3349"/>
      <c r="U3349"/>
      <c r="V3349" t="s">
        <v>4335</v>
      </c>
      <c r="W3349"/>
      <c r="X3349"/>
      <c r="Y3349"/>
      <c r="Z3349"/>
      <c r="AA3349"/>
      <c r="AB3349"/>
      <c r="AC3349"/>
      <c r="AD3349"/>
      <c r="AE3349"/>
      <c r="AF3349"/>
      <c r="AG3349"/>
      <c r="AH3349" s="115" t="s">
        <v>4308</v>
      </c>
    </row>
    <row r="3350" spans="1:35" hidden="1" x14ac:dyDescent="0.25">
      <c r="A3350">
        <v>327461</v>
      </c>
      <c r="B3350" t="s">
        <v>7635</v>
      </c>
      <c r="C3350" t="s">
        <v>212</v>
      </c>
      <c r="D3350" t="s">
        <v>210</v>
      </c>
      <c r="E3350" t="s">
        <v>76</v>
      </c>
      <c r="F3350" s="126">
        <v>32143</v>
      </c>
      <c r="G3350" t="s">
        <v>18</v>
      </c>
      <c r="H3350" t="s">
        <v>16</v>
      </c>
      <c r="I3350" t="s">
        <v>136</v>
      </c>
      <c r="J3350" t="s">
        <v>1226</v>
      </c>
      <c r="K3350"/>
      <c r="L3350" t="s">
        <v>18</v>
      </c>
      <c r="M3350"/>
      <c r="N3350"/>
      <c r="O3350"/>
      <c r="P3350"/>
      <c r="Q3350"/>
      <c r="U3350"/>
      <c r="V3350" t="s">
        <v>4331</v>
      </c>
      <c r="W3350"/>
      <c r="X3350"/>
      <c r="Y3350"/>
      <c r="Z3350"/>
      <c r="AA3350"/>
      <c r="AB3350"/>
      <c r="AC3350"/>
      <c r="AD3350"/>
      <c r="AE3350"/>
      <c r="AF3350"/>
      <c r="AG3350"/>
    </row>
    <row r="3351" spans="1:35" ht="18" x14ac:dyDescent="0.25">
      <c r="A3351" s="235">
        <v>327462</v>
      </c>
      <c r="B3351" s="235" t="s">
        <v>7636</v>
      </c>
      <c r="C3351" s="235" t="s">
        <v>209</v>
      </c>
      <c r="D3351" s="235" t="s">
        <v>491</v>
      </c>
      <c r="E3351"/>
      <c r="F3351" s="126"/>
      <c r="G3351" s="236"/>
      <c r="H3351"/>
      <c r="I3351" t="s">
        <v>107</v>
      </c>
      <c r="J3351" s="236"/>
      <c r="K3351"/>
      <c r="L3351"/>
      <c r="M3351"/>
      <c r="N3351"/>
      <c r="O3351"/>
      <c r="P3351"/>
      <c r="Q3351"/>
      <c r="U3351"/>
      <c r="V3351" t="s">
        <v>4335</v>
      </c>
      <c r="W3351" s="236"/>
      <c r="X3351"/>
      <c r="Y3351"/>
      <c r="Z3351"/>
      <c r="AA3351"/>
      <c r="AB3351"/>
      <c r="AC3351"/>
      <c r="AD3351"/>
      <c r="AE3351"/>
      <c r="AF3351"/>
      <c r="AG3351"/>
      <c r="AH3351" s="115" t="s">
        <v>4308</v>
      </c>
      <c r="AI3351" s="115" t="e">
        <f>VLOOKUP(A3351,'[2]دراسات قانونية'!$A$3:$E$600,1,0)</f>
        <v>#N/A</v>
      </c>
    </row>
    <row r="3352" spans="1:35" ht="18" x14ac:dyDescent="0.25">
      <c r="A3352" s="235">
        <v>327463</v>
      </c>
      <c r="B3352" s="235" t="s">
        <v>7637</v>
      </c>
      <c r="C3352" s="235" t="s">
        <v>209</v>
      </c>
      <c r="D3352" s="235" t="s">
        <v>5362</v>
      </c>
      <c r="E3352"/>
      <c r="F3352" s="126"/>
      <c r="G3352" s="236"/>
      <c r="H3352"/>
      <c r="I3352" t="s">
        <v>107</v>
      </c>
      <c r="J3352" s="236"/>
      <c r="K3352"/>
      <c r="L3352"/>
      <c r="M3352"/>
      <c r="N3352"/>
      <c r="O3352"/>
      <c r="P3352"/>
      <c r="Q3352"/>
      <c r="U3352"/>
      <c r="V3352" t="s">
        <v>4335</v>
      </c>
      <c r="W3352" s="236"/>
      <c r="X3352"/>
      <c r="Y3352"/>
      <c r="Z3352"/>
      <c r="AA3352"/>
      <c r="AB3352"/>
      <c r="AC3352"/>
      <c r="AD3352"/>
      <c r="AE3352"/>
      <c r="AF3352"/>
      <c r="AG3352"/>
      <c r="AH3352" s="115" t="s">
        <v>4308</v>
      </c>
      <c r="AI3352" s="115" t="e">
        <f>VLOOKUP(A3352,'[2]دراسات قانونية'!$A$3:$E$600,1,0)</f>
        <v>#N/A</v>
      </c>
    </row>
    <row r="3353" spans="1:35" ht="18" hidden="1" x14ac:dyDescent="0.25">
      <c r="A3353" s="235">
        <v>327464</v>
      </c>
      <c r="B3353" s="235" t="s">
        <v>7638</v>
      </c>
      <c r="C3353" s="235" t="s">
        <v>246</v>
      </c>
      <c r="D3353" s="235" t="s">
        <v>550</v>
      </c>
      <c r="E3353"/>
      <c r="F3353" s="126"/>
      <c r="G3353" s="236"/>
      <c r="H3353"/>
      <c r="I3353" t="s">
        <v>199</v>
      </c>
      <c r="J3353" s="236"/>
      <c r="K3353"/>
      <c r="L3353"/>
      <c r="M3353"/>
      <c r="N3353"/>
      <c r="O3353"/>
      <c r="P3353"/>
      <c r="Q3353"/>
      <c r="U3353"/>
      <c r="V3353">
        <v>0</v>
      </c>
      <c r="W3353" s="236"/>
      <c r="X3353"/>
      <c r="Y3353"/>
      <c r="Z3353"/>
      <c r="AA3353"/>
      <c r="AB3353"/>
      <c r="AC3353"/>
      <c r="AD3353"/>
      <c r="AE3353"/>
      <c r="AF3353"/>
      <c r="AG3353"/>
      <c r="AH3353" s="115" t="s">
        <v>4308</v>
      </c>
    </row>
    <row r="3354" spans="1:35" hidden="1" x14ac:dyDescent="0.25">
      <c r="A3354" s="115">
        <v>327467</v>
      </c>
      <c r="B3354" s="115" t="s">
        <v>2095</v>
      </c>
      <c r="C3354" s="115" t="s">
        <v>2096</v>
      </c>
      <c r="D3354" s="115" t="s">
        <v>2097</v>
      </c>
      <c r="E3354" s="115" t="s">
        <v>76</v>
      </c>
      <c r="F3354" s="237">
        <v>34379</v>
      </c>
      <c r="G3354" s="115" t="s">
        <v>18</v>
      </c>
      <c r="H3354" s="115" t="s">
        <v>16</v>
      </c>
      <c r="I3354" t="s">
        <v>199</v>
      </c>
      <c r="U3354"/>
      <c r="V3354" t="s">
        <v>4329</v>
      </c>
      <c r="AB3354" s="115" t="s">
        <v>4308</v>
      </c>
      <c r="AC3354" s="115" t="s">
        <v>4308</v>
      </c>
      <c r="AD3354" s="115" t="s">
        <v>4308</v>
      </c>
      <c r="AE3354" s="115" t="s">
        <v>4308</v>
      </c>
      <c r="AF3354" s="115" t="s">
        <v>4308</v>
      </c>
      <c r="AG3354" s="115" t="s">
        <v>4308</v>
      </c>
      <c r="AH3354" s="115" t="s">
        <v>4308</v>
      </c>
    </row>
    <row r="3355" spans="1:35" ht="18" hidden="1" x14ac:dyDescent="0.25">
      <c r="A3355" s="235">
        <v>327468</v>
      </c>
      <c r="B3355" s="235" t="s">
        <v>7639</v>
      </c>
      <c r="C3355" s="235" t="s">
        <v>271</v>
      </c>
      <c r="D3355" s="235" t="s">
        <v>474</v>
      </c>
      <c r="E3355"/>
      <c r="F3355" s="126"/>
      <c r="G3355" s="236"/>
      <c r="H3355"/>
      <c r="I3355" t="s">
        <v>136</v>
      </c>
      <c r="J3355" s="236"/>
      <c r="K3355"/>
      <c r="L3355"/>
      <c r="M3355"/>
      <c r="N3355"/>
      <c r="O3355"/>
      <c r="P3355"/>
      <c r="Q3355"/>
      <c r="U3355"/>
      <c r="V3355" t="s">
        <v>4334</v>
      </c>
      <c r="W3355" s="236"/>
      <c r="X3355"/>
      <c r="Y3355"/>
      <c r="Z3355"/>
      <c r="AA3355"/>
      <c r="AB3355"/>
      <c r="AC3355"/>
      <c r="AD3355"/>
      <c r="AE3355"/>
      <c r="AF3355"/>
      <c r="AG3355"/>
      <c r="AH3355" s="115" t="s">
        <v>4308</v>
      </c>
    </row>
    <row r="3356" spans="1:35" ht="18" x14ac:dyDescent="0.25">
      <c r="A3356" s="235">
        <v>327472</v>
      </c>
      <c r="B3356" s="235" t="s">
        <v>7640</v>
      </c>
      <c r="C3356" s="235" t="s">
        <v>495</v>
      </c>
      <c r="D3356" s="235" t="s">
        <v>568</v>
      </c>
      <c r="E3356"/>
      <c r="F3356" s="126"/>
      <c r="G3356" s="236"/>
      <c r="H3356"/>
      <c r="I3356" t="s">
        <v>107</v>
      </c>
      <c r="J3356" s="236"/>
      <c r="K3356"/>
      <c r="L3356"/>
      <c r="M3356"/>
      <c r="N3356"/>
      <c r="O3356"/>
      <c r="P3356"/>
      <c r="Q3356"/>
      <c r="U3356"/>
      <c r="V3356" t="s">
        <v>4335</v>
      </c>
      <c r="W3356" s="236"/>
      <c r="X3356"/>
      <c r="Y3356"/>
      <c r="Z3356"/>
      <c r="AA3356"/>
      <c r="AB3356"/>
      <c r="AC3356"/>
      <c r="AD3356"/>
      <c r="AE3356"/>
      <c r="AF3356"/>
      <c r="AG3356"/>
      <c r="AH3356" s="115" t="s">
        <v>4308</v>
      </c>
      <c r="AI3356" s="115" t="e">
        <f>VLOOKUP(A3356,'[2]دراسات قانونية'!$A$3:$E$600,1,0)</f>
        <v>#N/A</v>
      </c>
    </row>
    <row r="3357" spans="1:35" ht="18" x14ac:dyDescent="0.25">
      <c r="A3357" s="235">
        <v>327473</v>
      </c>
      <c r="B3357" s="235" t="s">
        <v>7641</v>
      </c>
      <c r="C3357" s="235" t="s">
        <v>7642</v>
      </c>
      <c r="D3357" s="235" t="s">
        <v>268</v>
      </c>
      <c r="E3357"/>
      <c r="F3357" s="126"/>
      <c r="G3357" s="236"/>
      <c r="H3357"/>
      <c r="I3357" t="s">
        <v>107</v>
      </c>
      <c r="J3357" s="236"/>
      <c r="K3357"/>
      <c r="L3357"/>
      <c r="M3357"/>
      <c r="N3357"/>
      <c r="O3357"/>
      <c r="P3357"/>
      <c r="Q3357"/>
      <c r="U3357"/>
      <c r="V3357">
        <v>0</v>
      </c>
      <c r="W3357" s="236"/>
      <c r="X3357"/>
      <c r="Y3357"/>
      <c r="Z3357"/>
      <c r="AA3357"/>
      <c r="AB3357"/>
      <c r="AC3357"/>
      <c r="AD3357"/>
      <c r="AE3357"/>
      <c r="AF3357"/>
      <c r="AG3357"/>
      <c r="AI3357" s="115" t="e">
        <f>VLOOKUP(A3357,'[2]دراسات قانونية'!$A$3:$E$600,1,0)</f>
        <v>#N/A</v>
      </c>
    </row>
    <row r="3358" spans="1:35" hidden="1" x14ac:dyDescent="0.25">
      <c r="A3358">
        <v>327474</v>
      </c>
      <c r="B3358" t="s">
        <v>7643</v>
      </c>
      <c r="C3358" t="s">
        <v>339</v>
      </c>
      <c r="D3358" t="s">
        <v>613</v>
      </c>
      <c r="E3358" t="s">
        <v>77</v>
      </c>
      <c r="F3358" s="126">
        <v>34738</v>
      </c>
      <c r="G3358" t="s">
        <v>18</v>
      </c>
      <c r="H3358" t="s">
        <v>16</v>
      </c>
      <c r="I3358" t="s">
        <v>136</v>
      </c>
      <c r="J3358" t="s">
        <v>1226</v>
      </c>
      <c r="K3358"/>
      <c r="L3358" t="s">
        <v>18</v>
      </c>
      <c r="M3358"/>
      <c r="N3358"/>
      <c r="O3358"/>
      <c r="P3358"/>
      <c r="Q3358"/>
      <c r="U3358"/>
      <c r="V3358" t="s">
        <v>4336</v>
      </c>
      <c r="W3358"/>
      <c r="X3358"/>
      <c r="Y3358"/>
      <c r="Z3358"/>
      <c r="AA3358"/>
      <c r="AB3358"/>
      <c r="AC3358"/>
      <c r="AD3358"/>
      <c r="AE3358"/>
      <c r="AF3358"/>
      <c r="AG3358"/>
    </row>
    <row r="3359" spans="1:35" hidden="1" x14ac:dyDescent="0.25">
      <c r="A3359">
        <v>327476</v>
      </c>
      <c r="B3359" t="s">
        <v>7644</v>
      </c>
      <c r="C3359" t="s">
        <v>1847</v>
      </c>
      <c r="D3359" t="s">
        <v>1334</v>
      </c>
      <c r="E3359" t="s">
        <v>76</v>
      </c>
      <c r="F3359" s="126">
        <v>33970</v>
      </c>
      <c r="G3359" t="s">
        <v>18</v>
      </c>
      <c r="H3359" t="s">
        <v>16</v>
      </c>
      <c r="I3359" t="s">
        <v>129</v>
      </c>
      <c r="J3359" t="s">
        <v>1226</v>
      </c>
      <c r="K3359"/>
      <c r="L3359" t="s">
        <v>18</v>
      </c>
      <c r="M3359"/>
      <c r="N3359"/>
      <c r="O3359"/>
      <c r="P3359"/>
      <c r="Q3359"/>
      <c r="U3359"/>
      <c r="V3359" t="s">
        <v>4335</v>
      </c>
      <c r="W3359"/>
      <c r="X3359"/>
      <c r="Y3359"/>
      <c r="Z3359"/>
      <c r="AA3359"/>
      <c r="AB3359"/>
      <c r="AC3359"/>
      <c r="AD3359"/>
      <c r="AE3359" t="s">
        <v>4308</v>
      </c>
      <c r="AF3359" t="s">
        <v>4308</v>
      </c>
      <c r="AG3359" t="s">
        <v>4308</v>
      </c>
      <c r="AH3359" s="115" t="s">
        <v>4308</v>
      </c>
    </row>
    <row r="3360" spans="1:35" ht="18" x14ac:dyDescent="0.25">
      <c r="A3360" s="235">
        <v>327477</v>
      </c>
      <c r="B3360" s="235" t="s">
        <v>7645</v>
      </c>
      <c r="C3360" s="235" t="s">
        <v>678</v>
      </c>
      <c r="D3360" s="235" t="s">
        <v>238</v>
      </c>
      <c r="E3360"/>
      <c r="F3360" s="126"/>
      <c r="G3360" s="236"/>
      <c r="H3360"/>
      <c r="I3360" t="s">
        <v>107</v>
      </c>
      <c r="J3360" s="236"/>
      <c r="K3360"/>
      <c r="L3360"/>
      <c r="M3360"/>
      <c r="N3360"/>
      <c r="O3360"/>
      <c r="P3360"/>
      <c r="Q3360"/>
      <c r="U3360"/>
      <c r="V3360" t="s">
        <v>4335</v>
      </c>
      <c r="W3360" s="236"/>
      <c r="X3360"/>
      <c r="Y3360"/>
      <c r="Z3360"/>
      <c r="AA3360"/>
      <c r="AB3360"/>
      <c r="AC3360"/>
      <c r="AD3360"/>
      <c r="AE3360"/>
      <c r="AF3360"/>
      <c r="AG3360"/>
      <c r="AH3360" s="115" t="s">
        <v>4308</v>
      </c>
      <c r="AI3360" s="115" t="e">
        <f>VLOOKUP(A3360,'[2]دراسات قانونية'!$A$3:$E$600,1,0)</f>
        <v>#N/A</v>
      </c>
    </row>
    <row r="3361" spans="1:35" ht="18" hidden="1" x14ac:dyDescent="0.25">
      <c r="A3361" s="235">
        <v>327480</v>
      </c>
      <c r="B3361" s="235" t="s">
        <v>7646</v>
      </c>
      <c r="C3361" s="235" t="s">
        <v>380</v>
      </c>
      <c r="D3361" s="235" t="s">
        <v>435</v>
      </c>
      <c r="E3361"/>
      <c r="F3361" s="126"/>
      <c r="G3361" s="236"/>
      <c r="H3361"/>
      <c r="I3361" t="s">
        <v>129</v>
      </c>
      <c r="J3361" s="236"/>
      <c r="K3361"/>
      <c r="L3361"/>
      <c r="M3361"/>
      <c r="N3361"/>
      <c r="O3361"/>
      <c r="P3361"/>
      <c r="Q3361"/>
      <c r="U3361"/>
      <c r="V3361" t="s">
        <v>4337</v>
      </c>
      <c r="W3361" s="236"/>
      <c r="X3361"/>
      <c r="Y3361"/>
      <c r="Z3361"/>
      <c r="AA3361"/>
      <c r="AB3361"/>
      <c r="AC3361"/>
      <c r="AD3361"/>
      <c r="AE3361"/>
      <c r="AF3361"/>
      <c r="AG3361"/>
      <c r="AH3361" s="115" t="s">
        <v>4308</v>
      </c>
    </row>
    <row r="3362" spans="1:35" hidden="1" x14ac:dyDescent="0.25">
      <c r="A3362">
        <v>327486</v>
      </c>
      <c r="B3362" t="s">
        <v>7647</v>
      </c>
      <c r="C3362" t="s">
        <v>533</v>
      </c>
      <c r="D3362" t="s">
        <v>276</v>
      </c>
      <c r="E3362" t="s">
        <v>77</v>
      </c>
      <c r="F3362" s="126">
        <v>35385</v>
      </c>
      <c r="G3362" t="s">
        <v>18</v>
      </c>
      <c r="H3362" t="s">
        <v>16</v>
      </c>
      <c r="I3362" t="s">
        <v>5306</v>
      </c>
      <c r="J3362" t="s">
        <v>1226</v>
      </c>
      <c r="K3362"/>
      <c r="L3362" t="s">
        <v>18</v>
      </c>
      <c r="M3362"/>
      <c r="N3362"/>
      <c r="O3362"/>
      <c r="P3362"/>
      <c r="Q3362"/>
      <c r="U3362"/>
      <c r="V3362">
        <v>0</v>
      </c>
      <c r="W3362"/>
      <c r="X3362"/>
      <c r="Y3362"/>
      <c r="Z3362"/>
      <c r="AA3362"/>
      <c r="AB3362"/>
      <c r="AC3362"/>
      <c r="AD3362"/>
      <c r="AE3362"/>
      <c r="AF3362"/>
      <c r="AG3362"/>
    </row>
    <row r="3363" spans="1:35" hidden="1" x14ac:dyDescent="0.25">
      <c r="A3363" s="115">
        <v>327489</v>
      </c>
      <c r="B3363" s="115" t="s">
        <v>4033</v>
      </c>
      <c r="C3363" s="115" t="s">
        <v>394</v>
      </c>
      <c r="D3363" s="115" t="s">
        <v>913</v>
      </c>
      <c r="E3363" s="115" t="s">
        <v>76</v>
      </c>
      <c r="F3363" s="237">
        <v>35091</v>
      </c>
      <c r="G3363" s="115" t="s">
        <v>18</v>
      </c>
      <c r="H3363" s="115" t="s">
        <v>16</v>
      </c>
      <c r="I3363" t="s">
        <v>136</v>
      </c>
      <c r="J3363" s="115" t="s">
        <v>1226</v>
      </c>
      <c r="L3363" s="115" t="s">
        <v>18</v>
      </c>
      <c r="U3363"/>
      <c r="V3363" t="s">
        <v>16623</v>
      </c>
    </row>
    <row r="3364" spans="1:35" ht="18" hidden="1" x14ac:dyDescent="0.25">
      <c r="A3364" s="235">
        <v>327498</v>
      </c>
      <c r="B3364" s="235" t="s">
        <v>7648</v>
      </c>
      <c r="C3364" s="235" t="s">
        <v>570</v>
      </c>
      <c r="D3364" s="235" t="s">
        <v>1242</v>
      </c>
      <c r="E3364"/>
      <c r="F3364" s="126"/>
      <c r="G3364" s="236"/>
      <c r="H3364"/>
      <c r="I3364" t="s">
        <v>199</v>
      </c>
      <c r="J3364" s="236"/>
      <c r="K3364"/>
      <c r="L3364"/>
      <c r="M3364"/>
      <c r="N3364"/>
      <c r="O3364"/>
      <c r="P3364"/>
      <c r="Q3364"/>
      <c r="U3364"/>
      <c r="V3364">
        <v>0</v>
      </c>
      <c r="W3364" s="236"/>
      <c r="X3364"/>
      <c r="Y3364"/>
      <c r="Z3364"/>
      <c r="AA3364"/>
      <c r="AB3364"/>
      <c r="AC3364"/>
      <c r="AD3364"/>
      <c r="AE3364"/>
      <c r="AF3364"/>
      <c r="AG3364"/>
      <c r="AH3364" s="115" t="s">
        <v>4308</v>
      </c>
    </row>
    <row r="3365" spans="1:35" ht="18" x14ac:dyDescent="0.25">
      <c r="A3365" s="235">
        <v>327499</v>
      </c>
      <c r="B3365" s="235" t="s">
        <v>7649</v>
      </c>
      <c r="C3365" s="235" t="s">
        <v>825</v>
      </c>
      <c r="D3365" s="235" t="s">
        <v>321</v>
      </c>
      <c r="E3365"/>
      <c r="F3365" s="126"/>
      <c r="G3365" s="236"/>
      <c r="H3365"/>
      <c r="I3365" t="s">
        <v>107</v>
      </c>
      <c r="J3365" s="236"/>
      <c r="K3365"/>
      <c r="L3365"/>
      <c r="M3365"/>
      <c r="N3365"/>
      <c r="O3365"/>
      <c r="P3365"/>
      <c r="Q3365"/>
      <c r="U3365"/>
      <c r="V3365" t="s">
        <v>4335</v>
      </c>
      <c r="W3365" s="236"/>
      <c r="X3365"/>
      <c r="Y3365"/>
      <c r="Z3365"/>
      <c r="AA3365"/>
      <c r="AB3365"/>
      <c r="AC3365"/>
      <c r="AD3365"/>
      <c r="AE3365"/>
      <c r="AF3365"/>
      <c r="AG3365"/>
      <c r="AH3365" s="115" t="s">
        <v>4308</v>
      </c>
      <c r="AI3365" s="115" t="e">
        <f>VLOOKUP(A3365,'[2]دراسات قانونية'!$A$3:$E$600,1,0)</f>
        <v>#N/A</v>
      </c>
    </row>
    <row r="3366" spans="1:35" ht="18" x14ac:dyDescent="0.25">
      <c r="A3366" s="235">
        <v>327503</v>
      </c>
      <c r="B3366" s="235" t="s">
        <v>7650</v>
      </c>
      <c r="C3366" s="235" t="s">
        <v>593</v>
      </c>
      <c r="D3366" s="235" t="s">
        <v>304</v>
      </c>
      <c r="E3366"/>
      <c r="F3366" s="126"/>
      <c r="G3366" s="236"/>
      <c r="H3366"/>
      <c r="I3366" t="s">
        <v>107</v>
      </c>
      <c r="J3366" s="236"/>
      <c r="K3366"/>
      <c r="L3366"/>
      <c r="M3366"/>
      <c r="N3366"/>
      <c r="O3366"/>
      <c r="P3366"/>
      <c r="Q3366"/>
      <c r="U3366"/>
      <c r="V3366" t="s">
        <v>4337</v>
      </c>
      <c r="W3366" s="236"/>
      <c r="X3366"/>
      <c r="Y3366"/>
      <c r="Z3366"/>
      <c r="AA3366"/>
      <c r="AB3366"/>
      <c r="AC3366"/>
      <c r="AD3366"/>
      <c r="AE3366"/>
      <c r="AF3366"/>
      <c r="AG3366"/>
      <c r="AH3366" s="115" t="s">
        <v>4308</v>
      </c>
      <c r="AI3366" s="115" t="e">
        <f>VLOOKUP(A3366,'[2]دراسات قانونية'!$A$3:$E$600,1,0)</f>
        <v>#N/A</v>
      </c>
    </row>
    <row r="3367" spans="1:35" hidden="1" x14ac:dyDescent="0.25">
      <c r="A3367" s="115">
        <v>327509</v>
      </c>
      <c r="B3367" s="115" t="s">
        <v>2127</v>
      </c>
      <c r="C3367" s="115" t="s">
        <v>250</v>
      </c>
      <c r="D3367" s="115" t="s">
        <v>220</v>
      </c>
      <c r="E3367" s="115" t="s">
        <v>76</v>
      </c>
      <c r="F3367" s="237">
        <v>35065</v>
      </c>
      <c r="G3367" s="115" t="s">
        <v>18</v>
      </c>
      <c r="H3367" s="115" t="s">
        <v>16</v>
      </c>
      <c r="I3367" t="s">
        <v>199</v>
      </c>
      <c r="U3367"/>
      <c r="V3367" t="s">
        <v>4336</v>
      </c>
      <c r="AC3367" s="115" t="s">
        <v>4308</v>
      </c>
      <c r="AD3367" s="115" t="s">
        <v>4308</v>
      </c>
      <c r="AE3367" s="115" t="s">
        <v>4308</v>
      </c>
      <c r="AF3367" s="115" t="s">
        <v>4308</v>
      </c>
      <c r="AG3367" s="115" t="s">
        <v>4308</v>
      </c>
      <c r="AH3367" s="115" t="s">
        <v>4308</v>
      </c>
    </row>
    <row r="3368" spans="1:35" ht="18" hidden="1" x14ac:dyDescent="0.25">
      <c r="A3368" s="235">
        <v>327512</v>
      </c>
      <c r="B3368" s="235" t="s">
        <v>7651</v>
      </c>
      <c r="C3368" s="235" t="s">
        <v>362</v>
      </c>
      <c r="D3368" s="235" t="s">
        <v>861</v>
      </c>
      <c r="E3368"/>
      <c r="F3368" s="126"/>
      <c r="G3368" s="236"/>
      <c r="H3368"/>
      <c r="I3368" t="s">
        <v>199</v>
      </c>
      <c r="J3368" s="236"/>
      <c r="K3368"/>
      <c r="L3368"/>
      <c r="M3368"/>
      <c r="N3368"/>
      <c r="O3368"/>
      <c r="P3368"/>
      <c r="Q3368"/>
      <c r="U3368"/>
      <c r="V3368">
        <v>0</v>
      </c>
      <c r="W3368" s="236"/>
      <c r="X3368"/>
      <c r="Y3368"/>
      <c r="Z3368"/>
      <c r="AA3368"/>
      <c r="AB3368"/>
      <c r="AC3368"/>
      <c r="AD3368"/>
      <c r="AE3368"/>
      <c r="AF3368"/>
      <c r="AG3368"/>
      <c r="AH3368" s="115" t="s">
        <v>4308</v>
      </c>
    </row>
    <row r="3369" spans="1:35" ht="18" x14ac:dyDescent="0.25">
      <c r="A3369" s="235">
        <v>327514</v>
      </c>
      <c r="B3369" s="235" t="s">
        <v>7652</v>
      </c>
      <c r="C3369" s="235" t="s">
        <v>324</v>
      </c>
      <c r="D3369" s="235" t="s">
        <v>450</v>
      </c>
      <c r="E3369"/>
      <c r="F3369" s="126"/>
      <c r="G3369" s="236"/>
      <c r="H3369"/>
      <c r="I3369" t="s">
        <v>107</v>
      </c>
      <c r="J3369" s="236"/>
      <c r="K3369"/>
      <c r="L3369"/>
      <c r="M3369"/>
      <c r="N3369"/>
      <c r="O3369"/>
      <c r="P3369"/>
      <c r="Q3369"/>
      <c r="U3369"/>
      <c r="V3369" t="s">
        <v>4334</v>
      </c>
      <c r="W3369" s="236"/>
      <c r="X3369"/>
      <c r="Y3369"/>
      <c r="Z3369"/>
      <c r="AA3369"/>
      <c r="AB3369"/>
      <c r="AC3369"/>
      <c r="AD3369"/>
      <c r="AE3369"/>
      <c r="AF3369"/>
      <c r="AG3369"/>
      <c r="AH3369" s="115" t="s">
        <v>4308</v>
      </c>
      <c r="AI3369" s="115" t="e">
        <f>VLOOKUP(A3369,'[2]دراسات قانونية'!$A$3:$E$600,1,0)</f>
        <v>#N/A</v>
      </c>
    </row>
    <row r="3370" spans="1:35" hidden="1" x14ac:dyDescent="0.25">
      <c r="A3370">
        <v>327520</v>
      </c>
      <c r="B3370" t="s">
        <v>2228</v>
      </c>
      <c r="C3370" t="s">
        <v>324</v>
      </c>
      <c r="D3370" t="s">
        <v>312</v>
      </c>
      <c r="E3370" t="s">
        <v>77</v>
      </c>
      <c r="F3370" s="126">
        <v>27046</v>
      </c>
      <c r="G3370" t="s">
        <v>47</v>
      </c>
      <c r="H3370" t="s">
        <v>16</v>
      </c>
      <c r="I3370" t="s">
        <v>129</v>
      </c>
      <c r="J3370" t="s">
        <v>1226</v>
      </c>
      <c r="K3370">
        <v>2013</v>
      </c>
      <c r="L3370" t="s">
        <v>18</v>
      </c>
      <c r="M3370"/>
      <c r="N3370"/>
      <c r="O3370"/>
      <c r="P3370"/>
      <c r="Q3370"/>
      <c r="U3370"/>
      <c r="V3370" t="s">
        <v>16603</v>
      </c>
      <c r="W3370"/>
      <c r="X3370"/>
      <c r="Y3370"/>
      <c r="Z3370"/>
      <c r="AA3370"/>
      <c r="AB3370"/>
      <c r="AC3370"/>
      <c r="AD3370"/>
      <c r="AE3370"/>
      <c r="AF3370" t="s">
        <v>4308</v>
      </c>
      <c r="AG3370" t="s">
        <v>4308</v>
      </c>
      <c r="AH3370" s="115" t="s">
        <v>4308</v>
      </c>
    </row>
    <row r="3371" spans="1:35" hidden="1" x14ac:dyDescent="0.25">
      <c r="A3371">
        <v>327521</v>
      </c>
      <c r="B3371" t="s">
        <v>7653</v>
      </c>
      <c r="C3371" t="s">
        <v>252</v>
      </c>
      <c r="D3371" t="s">
        <v>220</v>
      </c>
      <c r="E3371" t="s">
        <v>77</v>
      </c>
      <c r="F3371" s="126">
        <v>35570</v>
      </c>
      <c r="G3371" t="s">
        <v>18</v>
      </c>
      <c r="H3371" t="s">
        <v>16</v>
      </c>
      <c r="I3371" t="s">
        <v>201</v>
      </c>
      <c r="J3371" t="s">
        <v>1226</v>
      </c>
      <c r="K3371"/>
      <c r="L3371" t="s">
        <v>18</v>
      </c>
      <c r="M3371"/>
      <c r="N3371"/>
      <c r="O3371"/>
      <c r="P3371"/>
      <c r="Q3371"/>
      <c r="U3371"/>
      <c r="V3371">
        <v>0</v>
      </c>
      <c r="W3371"/>
      <c r="X3371"/>
      <c r="Y3371"/>
      <c r="Z3371"/>
      <c r="AA3371"/>
      <c r="AB3371"/>
      <c r="AC3371"/>
      <c r="AD3371"/>
      <c r="AE3371"/>
      <c r="AF3371"/>
      <c r="AG3371"/>
    </row>
    <row r="3372" spans="1:35" ht="18" hidden="1" x14ac:dyDescent="0.25">
      <c r="A3372" s="235">
        <v>327522</v>
      </c>
      <c r="B3372" s="235" t="s">
        <v>7654</v>
      </c>
      <c r="C3372" s="235" t="s">
        <v>793</v>
      </c>
      <c r="D3372" s="235" t="s">
        <v>265</v>
      </c>
      <c r="E3372"/>
      <c r="F3372" s="126"/>
      <c r="G3372" s="236"/>
      <c r="H3372"/>
      <c r="I3372" t="s">
        <v>199</v>
      </c>
      <c r="J3372" s="236"/>
      <c r="K3372"/>
      <c r="L3372"/>
      <c r="M3372"/>
      <c r="N3372"/>
      <c r="O3372"/>
      <c r="P3372"/>
      <c r="Q3372"/>
      <c r="U3372"/>
      <c r="V3372">
        <v>0</v>
      </c>
      <c r="W3372" s="236"/>
      <c r="X3372"/>
      <c r="Y3372"/>
      <c r="Z3372"/>
      <c r="AA3372"/>
      <c r="AB3372"/>
      <c r="AC3372"/>
      <c r="AD3372"/>
      <c r="AE3372"/>
      <c r="AF3372"/>
      <c r="AG3372"/>
      <c r="AH3372" s="115" t="s">
        <v>4308</v>
      </c>
    </row>
    <row r="3373" spans="1:35" ht="18" x14ac:dyDescent="0.25">
      <c r="A3373" s="235">
        <v>327523</v>
      </c>
      <c r="B3373" s="235" t="s">
        <v>7655</v>
      </c>
      <c r="C3373" s="235" t="s">
        <v>680</v>
      </c>
      <c r="D3373" s="235" t="s">
        <v>699</v>
      </c>
      <c r="E3373"/>
      <c r="F3373" s="126"/>
      <c r="G3373" s="236"/>
      <c r="H3373"/>
      <c r="I3373" t="s">
        <v>107</v>
      </c>
      <c r="J3373" s="236"/>
      <c r="K3373"/>
      <c r="L3373"/>
      <c r="M3373"/>
      <c r="N3373"/>
      <c r="O3373"/>
      <c r="P3373"/>
      <c r="Q3373"/>
      <c r="U3373"/>
      <c r="V3373" t="s">
        <v>4335</v>
      </c>
      <c r="W3373" s="236"/>
      <c r="X3373"/>
      <c r="Y3373"/>
      <c r="Z3373"/>
      <c r="AA3373"/>
      <c r="AB3373"/>
      <c r="AC3373"/>
      <c r="AD3373"/>
      <c r="AE3373"/>
      <c r="AF3373"/>
      <c r="AG3373"/>
      <c r="AH3373" s="115" t="s">
        <v>4308</v>
      </c>
      <c r="AI3373" s="115" t="e">
        <f>VLOOKUP(A3373,'[2]دراسات قانونية'!$A$3:$E$600,1,0)</f>
        <v>#N/A</v>
      </c>
    </row>
    <row r="3374" spans="1:35" ht="18" x14ac:dyDescent="0.25">
      <c r="A3374" s="235">
        <v>327527</v>
      </c>
      <c r="B3374" s="235" t="s">
        <v>7656</v>
      </c>
      <c r="C3374" s="235" t="s">
        <v>828</v>
      </c>
      <c r="D3374" s="235" t="s">
        <v>437</v>
      </c>
      <c r="E3374"/>
      <c r="F3374" s="126"/>
      <c r="G3374" s="236"/>
      <c r="H3374"/>
      <c r="I3374" t="s">
        <v>107</v>
      </c>
      <c r="J3374" s="236"/>
      <c r="K3374"/>
      <c r="L3374"/>
      <c r="M3374"/>
      <c r="N3374"/>
      <c r="O3374"/>
      <c r="P3374"/>
      <c r="Q3374"/>
      <c r="U3374"/>
      <c r="V3374" t="s">
        <v>4335</v>
      </c>
      <c r="W3374" s="236"/>
      <c r="X3374"/>
      <c r="Y3374"/>
      <c r="Z3374"/>
      <c r="AA3374"/>
      <c r="AB3374"/>
      <c r="AC3374"/>
      <c r="AD3374"/>
      <c r="AE3374"/>
      <c r="AF3374"/>
      <c r="AG3374"/>
      <c r="AH3374" s="115" t="s">
        <v>4308</v>
      </c>
      <c r="AI3374" s="115" t="e">
        <f>VLOOKUP(A3374,'[2]دراسات قانونية'!$A$3:$E$600,1,0)</f>
        <v>#N/A</v>
      </c>
    </row>
    <row r="3375" spans="1:35" x14ac:dyDescent="0.25">
      <c r="A3375" s="115">
        <v>327528</v>
      </c>
      <c r="B3375" s="115" t="s">
        <v>7657</v>
      </c>
      <c r="C3375" s="115" t="s">
        <v>7658</v>
      </c>
      <c r="D3375" s="115" t="s">
        <v>444</v>
      </c>
      <c r="F3375" s="237"/>
      <c r="I3375" t="s">
        <v>107</v>
      </c>
      <c r="U3375"/>
      <c r="V3375" t="s">
        <v>4338</v>
      </c>
      <c r="AG3375" s="115" t="s">
        <v>4308</v>
      </c>
      <c r="AH3375" s="115" t="s">
        <v>4308</v>
      </c>
      <c r="AI3375" s="115" t="e">
        <f>VLOOKUP(A3375,'[2]دراسات قانونية'!$A$3:$E$600,1,0)</f>
        <v>#N/A</v>
      </c>
    </row>
    <row r="3376" spans="1:35" ht="18" hidden="1" x14ac:dyDescent="0.25">
      <c r="A3376" s="235">
        <v>327533</v>
      </c>
      <c r="B3376" s="235" t="s">
        <v>7659</v>
      </c>
      <c r="C3376" s="235" t="s">
        <v>264</v>
      </c>
      <c r="D3376" s="235" t="s">
        <v>450</v>
      </c>
      <c r="E3376"/>
      <c r="F3376" s="126"/>
      <c r="G3376" s="236"/>
      <c r="H3376"/>
      <c r="I3376" t="s">
        <v>136</v>
      </c>
      <c r="J3376" s="236"/>
      <c r="K3376"/>
      <c r="L3376"/>
      <c r="M3376"/>
      <c r="N3376"/>
      <c r="O3376"/>
      <c r="P3376"/>
      <c r="Q3376"/>
      <c r="U3376"/>
      <c r="V3376" t="s">
        <v>4337</v>
      </c>
      <c r="W3376" s="236"/>
      <c r="X3376"/>
      <c r="Y3376"/>
      <c r="Z3376"/>
      <c r="AA3376"/>
      <c r="AB3376"/>
      <c r="AC3376"/>
      <c r="AD3376"/>
      <c r="AE3376"/>
      <c r="AF3376"/>
      <c r="AG3376"/>
      <c r="AH3376" s="115" t="s">
        <v>4308</v>
      </c>
    </row>
    <row r="3377" spans="1:35" hidden="1" x14ac:dyDescent="0.25">
      <c r="A3377" s="115">
        <v>327535</v>
      </c>
      <c r="B3377" s="115" t="s">
        <v>3572</v>
      </c>
      <c r="C3377" s="115" t="s">
        <v>283</v>
      </c>
      <c r="D3377" s="115" t="s">
        <v>283</v>
      </c>
      <c r="E3377" s="115" t="s">
        <v>77</v>
      </c>
      <c r="F3377" s="237">
        <v>28491</v>
      </c>
      <c r="G3377" s="115" t="s">
        <v>18</v>
      </c>
      <c r="H3377" s="115" t="s">
        <v>16</v>
      </c>
      <c r="I3377" t="s">
        <v>199</v>
      </c>
      <c r="J3377" s="115" t="s">
        <v>1226</v>
      </c>
      <c r="L3377" s="115" t="s">
        <v>18</v>
      </c>
      <c r="U3377"/>
      <c r="V3377" t="s">
        <v>16623</v>
      </c>
    </row>
    <row r="3378" spans="1:35" ht="18" hidden="1" x14ac:dyDescent="0.25">
      <c r="A3378" s="235">
        <v>327537</v>
      </c>
      <c r="B3378" s="235" t="s">
        <v>7660</v>
      </c>
      <c r="C3378" s="235" t="s">
        <v>271</v>
      </c>
      <c r="D3378" s="235" t="s">
        <v>541</v>
      </c>
      <c r="E3378"/>
      <c r="F3378" s="126"/>
      <c r="G3378" s="236"/>
      <c r="H3378"/>
      <c r="I3378" t="s">
        <v>129</v>
      </c>
      <c r="J3378" s="236"/>
      <c r="K3378"/>
      <c r="L3378"/>
      <c r="M3378"/>
      <c r="N3378"/>
      <c r="O3378"/>
      <c r="P3378"/>
      <c r="Q3378"/>
      <c r="U3378"/>
      <c r="V3378" t="s">
        <v>4335</v>
      </c>
      <c r="W3378" s="236"/>
      <c r="X3378"/>
      <c r="Y3378"/>
      <c r="Z3378"/>
      <c r="AA3378"/>
      <c r="AB3378"/>
      <c r="AC3378"/>
      <c r="AD3378"/>
      <c r="AE3378"/>
      <c r="AF3378"/>
      <c r="AG3378"/>
      <c r="AH3378" s="115" t="s">
        <v>4308</v>
      </c>
    </row>
    <row r="3379" spans="1:35" ht="18" hidden="1" x14ac:dyDescent="0.25">
      <c r="A3379" s="235">
        <v>327538</v>
      </c>
      <c r="B3379" s="235" t="s">
        <v>7661</v>
      </c>
      <c r="C3379" s="235" t="s">
        <v>274</v>
      </c>
      <c r="D3379" s="235" t="s">
        <v>220</v>
      </c>
      <c r="E3379"/>
      <c r="F3379" s="126"/>
      <c r="G3379" s="236"/>
      <c r="H3379"/>
      <c r="I3379" t="s">
        <v>199</v>
      </c>
      <c r="J3379" s="236"/>
      <c r="K3379"/>
      <c r="L3379"/>
      <c r="M3379"/>
      <c r="N3379"/>
      <c r="O3379"/>
      <c r="P3379"/>
      <c r="Q3379"/>
      <c r="U3379"/>
      <c r="V3379">
        <v>0</v>
      </c>
      <c r="W3379" s="236"/>
      <c r="X3379"/>
      <c r="Y3379"/>
      <c r="Z3379"/>
      <c r="AA3379"/>
      <c r="AB3379"/>
      <c r="AC3379"/>
      <c r="AD3379"/>
      <c r="AE3379"/>
      <c r="AF3379"/>
      <c r="AG3379"/>
      <c r="AH3379" s="115" t="s">
        <v>4308</v>
      </c>
    </row>
    <row r="3380" spans="1:35" hidden="1" x14ac:dyDescent="0.25">
      <c r="A3380" s="115">
        <v>327539</v>
      </c>
      <c r="B3380" s="115" t="s">
        <v>667</v>
      </c>
      <c r="C3380" s="115" t="s">
        <v>438</v>
      </c>
      <c r="D3380" s="115" t="s">
        <v>276</v>
      </c>
      <c r="E3380" s="115" t="s">
        <v>77</v>
      </c>
      <c r="F3380" s="237">
        <v>35473</v>
      </c>
      <c r="G3380" s="115" t="s">
        <v>18</v>
      </c>
      <c r="H3380" s="115" t="s">
        <v>16</v>
      </c>
      <c r="I3380" t="s">
        <v>199</v>
      </c>
      <c r="R3380" s="115">
        <v>9125</v>
      </c>
      <c r="S3380" s="115">
        <v>45715</v>
      </c>
      <c r="T3380" s="115">
        <v>150000</v>
      </c>
      <c r="U3380"/>
      <c r="V3380" t="s">
        <v>4414</v>
      </c>
    </row>
    <row r="3381" spans="1:35" ht="18" hidden="1" x14ac:dyDescent="0.25">
      <c r="A3381" s="235">
        <v>327540</v>
      </c>
      <c r="B3381" s="235" t="s">
        <v>7662</v>
      </c>
      <c r="C3381" s="235" t="s">
        <v>218</v>
      </c>
      <c r="D3381" s="235" t="s">
        <v>450</v>
      </c>
      <c r="E3381"/>
      <c r="F3381" s="126"/>
      <c r="G3381" s="236"/>
      <c r="H3381"/>
      <c r="I3381" t="s">
        <v>129</v>
      </c>
      <c r="J3381" s="236"/>
      <c r="K3381"/>
      <c r="L3381"/>
      <c r="M3381"/>
      <c r="N3381"/>
      <c r="O3381"/>
      <c r="P3381"/>
      <c r="Q3381"/>
      <c r="U3381"/>
      <c r="V3381" t="s">
        <v>4334</v>
      </c>
      <c r="W3381" s="236"/>
      <c r="X3381"/>
      <c r="Y3381"/>
      <c r="Z3381"/>
      <c r="AA3381"/>
      <c r="AB3381"/>
      <c r="AC3381"/>
      <c r="AD3381"/>
      <c r="AE3381"/>
      <c r="AF3381"/>
      <c r="AG3381"/>
      <c r="AH3381" s="115" t="s">
        <v>4308</v>
      </c>
    </row>
    <row r="3382" spans="1:35" hidden="1" x14ac:dyDescent="0.25">
      <c r="A3382">
        <v>327543</v>
      </c>
      <c r="B3382" t="s">
        <v>5386</v>
      </c>
      <c r="C3382" t="s">
        <v>683</v>
      </c>
      <c r="D3382" t="s">
        <v>382</v>
      </c>
      <c r="E3382" t="s">
        <v>76</v>
      </c>
      <c r="F3382" s="126">
        <v>34335</v>
      </c>
      <c r="G3382" t="s">
        <v>7663</v>
      </c>
      <c r="H3382" t="s">
        <v>16</v>
      </c>
      <c r="I3382" t="s">
        <v>136</v>
      </c>
      <c r="J3382"/>
      <c r="K3382"/>
      <c r="L3382"/>
      <c r="M3382"/>
      <c r="N3382"/>
      <c r="O3382"/>
      <c r="P3382"/>
      <c r="Q3382"/>
      <c r="U3382"/>
      <c r="V3382" t="s">
        <v>4414</v>
      </c>
      <c r="W3382"/>
      <c r="X3382"/>
      <c r="Y3382"/>
      <c r="Z3382"/>
      <c r="AA3382"/>
      <c r="AB3382"/>
      <c r="AC3382" t="s">
        <v>4308</v>
      </c>
      <c r="AD3382" t="s">
        <v>4308</v>
      </c>
      <c r="AE3382" t="s">
        <v>4308</v>
      </c>
      <c r="AF3382" t="s">
        <v>4308</v>
      </c>
      <c r="AG3382" t="s">
        <v>4308</v>
      </c>
      <c r="AH3382" s="115" t="s">
        <v>4308</v>
      </c>
    </row>
    <row r="3383" spans="1:35" ht="18" hidden="1" x14ac:dyDescent="0.25">
      <c r="A3383" s="235">
        <v>327544</v>
      </c>
      <c r="B3383" s="235" t="s">
        <v>7664</v>
      </c>
      <c r="C3383" s="235" t="s">
        <v>4534</v>
      </c>
      <c r="D3383" s="235" t="s">
        <v>1242</v>
      </c>
      <c r="E3383"/>
      <c r="F3383" s="126"/>
      <c r="G3383" s="236"/>
      <c r="H3383"/>
      <c r="I3383" t="s">
        <v>129</v>
      </c>
      <c r="J3383" s="236"/>
      <c r="K3383"/>
      <c r="L3383"/>
      <c r="M3383"/>
      <c r="N3383"/>
      <c r="O3383"/>
      <c r="P3383"/>
      <c r="Q3383"/>
      <c r="U3383"/>
      <c r="V3383" t="s">
        <v>4335</v>
      </c>
      <c r="W3383" s="236"/>
      <c r="X3383"/>
      <c r="Y3383"/>
      <c r="Z3383"/>
      <c r="AA3383"/>
      <c r="AB3383"/>
      <c r="AC3383"/>
      <c r="AD3383"/>
      <c r="AE3383"/>
      <c r="AF3383"/>
      <c r="AG3383"/>
      <c r="AH3383" s="115" t="s">
        <v>4308</v>
      </c>
    </row>
    <row r="3384" spans="1:35" hidden="1" x14ac:dyDescent="0.25">
      <c r="A3384" s="115">
        <v>327545</v>
      </c>
      <c r="B3384" s="115" t="s">
        <v>1529</v>
      </c>
      <c r="C3384" s="115" t="s">
        <v>670</v>
      </c>
      <c r="D3384" s="115" t="s">
        <v>1242</v>
      </c>
      <c r="E3384" s="115" t="s">
        <v>76</v>
      </c>
      <c r="F3384" s="237"/>
      <c r="H3384" s="115" t="s">
        <v>16</v>
      </c>
      <c r="I3384" t="s">
        <v>199</v>
      </c>
      <c r="U3384"/>
      <c r="V3384" t="s">
        <v>4414</v>
      </c>
      <c r="AA3384" s="115" t="s">
        <v>4308</v>
      </c>
      <c r="AB3384" s="115" t="s">
        <v>4308</v>
      </c>
      <c r="AC3384" s="115" t="s">
        <v>4308</v>
      </c>
      <c r="AD3384" s="115" t="s">
        <v>4308</v>
      </c>
      <c r="AE3384" s="115" t="s">
        <v>4308</v>
      </c>
      <c r="AF3384" s="115" t="s">
        <v>4308</v>
      </c>
      <c r="AG3384" s="115" t="s">
        <v>4308</v>
      </c>
      <c r="AH3384" s="115" t="s">
        <v>4308</v>
      </c>
    </row>
    <row r="3385" spans="1:35" ht="18" x14ac:dyDescent="0.25">
      <c r="A3385" s="235">
        <v>327546</v>
      </c>
      <c r="B3385" s="235" t="s">
        <v>7665</v>
      </c>
      <c r="C3385" s="235" t="s">
        <v>1267</v>
      </c>
      <c r="D3385" s="235" t="s">
        <v>214</v>
      </c>
      <c r="E3385"/>
      <c r="F3385" s="126"/>
      <c r="G3385" s="236"/>
      <c r="H3385"/>
      <c r="I3385" t="s">
        <v>107</v>
      </c>
      <c r="J3385" s="236"/>
      <c r="K3385"/>
      <c r="L3385"/>
      <c r="M3385"/>
      <c r="N3385"/>
      <c r="O3385"/>
      <c r="P3385"/>
      <c r="Q3385"/>
      <c r="U3385"/>
      <c r="V3385" t="s">
        <v>4335</v>
      </c>
      <c r="W3385" s="236"/>
      <c r="X3385"/>
      <c r="Y3385"/>
      <c r="Z3385"/>
      <c r="AA3385"/>
      <c r="AB3385"/>
      <c r="AC3385"/>
      <c r="AD3385"/>
      <c r="AE3385"/>
      <c r="AF3385"/>
      <c r="AG3385"/>
      <c r="AH3385" s="115" t="s">
        <v>4308</v>
      </c>
      <c r="AI3385" s="115" t="e">
        <f>VLOOKUP(A3385,'[2]دراسات قانونية'!$A$3:$E$600,1,0)</f>
        <v>#N/A</v>
      </c>
    </row>
    <row r="3386" spans="1:35" ht="18" x14ac:dyDescent="0.25">
      <c r="A3386" s="235">
        <v>327554</v>
      </c>
      <c r="B3386" s="235" t="s">
        <v>7666</v>
      </c>
      <c r="C3386" s="235" t="s">
        <v>212</v>
      </c>
      <c r="D3386" s="235" t="s">
        <v>599</v>
      </c>
      <c r="E3386"/>
      <c r="F3386" s="126"/>
      <c r="G3386" s="236"/>
      <c r="H3386"/>
      <c r="I3386" t="s">
        <v>107</v>
      </c>
      <c r="J3386" s="236"/>
      <c r="K3386"/>
      <c r="L3386"/>
      <c r="M3386"/>
      <c r="N3386"/>
      <c r="O3386"/>
      <c r="P3386"/>
      <c r="Q3386"/>
      <c r="U3386"/>
      <c r="V3386" t="s">
        <v>4335</v>
      </c>
      <c r="W3386" s="236"/>
      <c r="X3386"/>
      <c r="Y3386"/>
      <c r="Z3386"/>
      <c r="AA3386"/>
      <c r="AB3386"/>
      <c r="AC3386"/>
      <c r="AD3386"/>
      <c r="AE3386"/>
      <c r="AF3386"/>
      <c r="AG3386"/>
      <c r="AH3386" s="115" t="s">
        <v>4308</v>
      </c>
      <c r="AI3386" s="115" t="e">
        <f>VLOOKUP(A3386,'[2]دراسات قانونية'!$A$3:$E$600,1,0)</f>
        <v>#N/A</v>
      </c>
    </row>
    <row r="3387" spans="1:35" hidden="1" x14ac:dyDescent="0.25">
      <c r="A3387">
        <v>327560</v>
      </c>
      <c r="B3387" t="s">
        <v>7667</v>
      </c>
      <c r="C3387" t="s">
        <v>264</v>
      </c>
      <c r="D3387" t="s">
        <v>467</v>
      </c>
      <c r="E3387" t="s">
        <v>77</v>
      </c>
      <c r="F3387" s="126">
        <v>31048</v>
      </c>
      <c r="G3387" t="s">
        <v>18</v>
      </c>
      <c r="H3387" t="s">
        <v>16</v>
      </c>
      <c r="I3387" t="s">
        <v>136</v>
      </c>
      <c r="J3387" t="s">
        <v>1226</v>
      </c>
      <c r="K3387"/>
      <c r="L3387" t="s">
        <v>18</v>
      </c>
      <c r="M3387"/>
      <c r="N3387"/>
      <c r="O3387"/>
      <c r="P3387"/>
      <c r="Q3387"/>
      <c r="U3387"/>
      <c r="V3387" t="s">
        <v>4336</v>
      </c>
      <c r="W3387"/>
      <c r="X3387"/>
      <c r="Y3387"/>
      <c r="Z3387"/>
      <c r="AA3387"/>
      <c r="AB3387"/>
      <c r="AC3387"/>
      <c r="AD3387"/>
      <c r="AE3387" t="s">
        <v>4308</v>
      </c>
      <c r="AF3387" t="s">
        <v>4308</v>
      </c>
      <c r="AG3387" t="s">
        <v>4308</v>
      </c>
      <c r="AH3387" s="115" t="s">
        <v>4308</v>
      </c>
    </row>
    <row r="3388" spans="1:35" hidden="1" x14ac:dyDescent="0.25">
      <c r="A3388">
        <v>327561</v>
      </c>
      <c r="B3388" t="s">
        <v>7668</v>
      </c>
      <c r="C3388" t="s">
        <v>822</v>
      </c>
      <c r="D3388" t="s">
        <v>232</v>
      </c>
      <c r="E3388" t="s">
        <v>76</v>
      </c>
      <c r="F3388" s="126">
        <v>31629</v>
      </c>
      <c r="G3388" t="s">
        <v>774</v>
      </c>
      <c r="H3388" t="s">
        <v>16</v>
      </c>
      <c r="I3388" t="s">
        <v>129</v>
      </c>
      <c r="J3388" t="s">
        <v>1226</v>
      </c>
      <c r="K3388"/>
      <c r="L3388" t="s">
        <v>18</v>
      </c>
      <c r="M3388"/>
      <c r="N3388"/>
      <c r="O3388"/>
      <c r="P3388"/>
      <c r="Q3388"/>
      <c r="U3388"/>
      <c r="V3388" t="s">
        <v>16623</v>
      </c>
      <c r="W3388"/>
      <c r="X3388"/>
      <c r="Y3388"/>
      <c r="Z3388"/>
      <c r="AA3388"/>
      <c r="AB3388"/>
      <c r="AC3388"/>
      <c r="AD3388"/>
      <c r="AE3388"/>
      <c r="AF3388"/>
      <c r="AG3388"/>
    </row>
    <row r="3389" spans="1:35" hidden="1" x14ac:dyDescent="0.25">
      <c r="A3389" s="115">
        <v>327564</v>
      </c>
      <c r="B3389" s="115" t="s">
        <v>1658</v>
      </c>
      <c r="C3389" s="115" t="s">
        <v>793</v>
      </c>
      <c r="D3389" s="115" t="s">
        <v>217</v>
      </c>
      <c r="E3389" s="115" t="s">
        <v>77</v>
      </c>
      <c r="F3389" s="237">
        <v>33502</v>
      </c>
      <c r="G3389" s="115" t="s">
        <v>18</v>
      </c>
      <c r="H3389" s="115" t="s">
        <v>19</v>
      </c>
      <c r="I3389" t="s">
        <v>199</v>
      </c>
      <c r="J3389" s="115" t="s">
        <v>1226</v>
      </c>
      <c r="L3389" s="115" t="s">
        <v>18</v>
      </c>
      <c r="R3389" s="115">
        <v>9243</v>
      </c>
      <c r="S3389" s="115">
        <v>45720</v>
      </c>
      <c r="T3389" s="115">
        <v>100000</v>
      </c>
      <c r="U3389"/>
      <c r="V3389" t="s">
        <v>4335</v>
      </c>
    </row>
    <row r="3390" spans="1:35" hidden="1" x14ac:dyDescent="0.25">
      <c r="A3390">
        <v>327565</v>
      </c>
      <c r="B3390" t="s">
        <v>7669</v>
      </c>
      <c r="C3390" t="s">
        <v>223</v>
      </c>
      <c r="D3390" t="s">
        <v>213</v>
      </c>
      <c r="E3390" t="s">
        <v>77</v>
      </c>
      <c r="F3390" s="126">
        <v>31136</v>
      </c>
      <c r="G3390" t="s">
        <v>18</v>
      </c>
      <c r="H3390" t="s">
        <v>16</v>
      </c>
      <c r="I3390" t="s">
        <v>136</v>
      </c>
      <c r="J3390" t="s">
        <v>1226</v>
      </c>
      <c r="K3390"/>
      <c r="L3390" t="s">
        <v>18</v>
      </c>
      <c r="M3390"/>
      <c r="N3390"/>
      <c r="O3390"/>
      <c r="P3390"/>
      <c r="Q3390"/>
      <c r="U3390"/>
      <c r="V3390" t="s">
        <v>16623</v>
      </c>
      <c r="W3390"/>
      <c r="X3390"/>
      <c r="Y3390"/>
      <c r="Z3390"/>
      <c r="AA3390"/>
      <c r="AB3390"/>
      <c r="AC3390"/>
      <c r="AD3390"/>
      <c r="AE3390"/>
      <c r="AF3390"/>
      <c r="AG3390"/>
      <c r="AH3390" s="115" t="s">
        <v>4308</v>
      </c>
    </row>
    <row r="3391" spans="1:35" ht="18" hidden="1" x14ac:dyDescent="0.25">
      <c r="A3391" s="235">
        <v>327566</v>
      </c>
      <c r="B3391" s="235" t="s">
        <v>7670</v>
      </c>
      <c r="C3391" s="235" t="s">
        <v>227</v>
      </c>
      <c r="D3391" s="235" t="s">
        <v>7671</v>
      </c>
      <c r="E3391"/>
      <c r="F3391" s="126"/>
      <c r="G3391" s="236"/>
      <c r="H3391"/>
      <c r="I3391" t="s">
        <v>129</v>
      </c>
      <c r="J3391" s="236"/>
      <c r="K3391"/>
      <c r="L3391"/>
      <c r="M3391"/>
      <c r="N3391"/>
      <c r="O3391"/>
      <c r="P3391"/>
      <c r="Q3391"/>
      <c r="U3391"/>
      <c r="V3391" t="s">
        <v>4334</v>
      </c>
      <c r="W3391" s="236"/>
      <c r="X3391"/>
      <c r="Y3391"/>
      <c r="Z3391"/>
      <c r="AA3391"/>
      <c r="AB3391"/>
      <c r="AC3391"/>
      <c r="AD3391"/>
      <c r="AE3391"/>
      <c r="AF3391"/>
      <c r="AG3391"/>
      <c r="AH3391" s="115" t="s">
        <v>4308</v>
      </c>
    </row>
    <row r="3392" spans="1:35" hidden="1" x14ac:dyDescent="0.25">
      <c r="A3392" s="115">
        <v>327571</v>
      </c>
      <c r="B3392" s="115" t="s">
        <v>1978</v>
      </c>
      <c r="C3392" s="115" t="s">
        <v>219</v>
      </c>
      <c r="D3392" s="115" t="s">
        <v>894</v>
      </c>
      <c r="E3392" s="115" t="s">
        <v>77</v>
      </c>
      <c r="F3392" s="237">
        <v>34151</v>
      </c>
      <c r="G3392" s="115" t="s">
        <v>573</v>
      </c>
      <c r="H3392" s="115" t="s">
        <v>16</v>
      </c>
      <c r="I3392" t="s">
        <v>199</v>
      </c>
      <c r="J3392" s="115" t="s">
        <v>1226</v>
      </c>
      <c r="L3392" s="115" t="s">
        <v>67</v>
      </c>
      <c r="U3392"/>
      <c r="V3392" t="s">
        <v>4335</v>
      </c>
    </row>
    <row r="3393" spans="1:35" ht="18" hidden="1" x14ac:dyDescent="0.25">
      <c r="A3393" s="235">
        <v>327576</v>
      </c>
      <c r="B3393" s="235" t="s">
        <v>7672</v>
      </c>
      <c r="C3393" s="235" t="s">
        <v>212</v>
      </c>
      <c r="D3393" s="235" t="s">
        <v>7673</v>
      </c>
      <c r="E3393"/>
      <c r="F3393" s="126"/>
      <c r="G3393" s="236"/>
      <c r="H3393"/>
      <c r="I3393" t="s">
        <v>199</v>
      </c>
      <c r="J3393" s="236"/>
      <c r="K3393"/>
      <c r="L3393"/>
      <c r="M3393"/>
      <c r="N3393"/>
      <c r="O3393"/>
      <c r="P3393"/>
      <c r="Q3393"/>
      <c r="U3393"/>
      <c r="V3393">
        <v>0</v>
      </c>
      <c r="W3393" s="236"/>
      <c r="X3393"/>
      <c r="Y3393"/>
      <c r="Z3393"/>
      <c r="AA3393"/>
      <c r="AB3393"/>
      <c r="AC3393"/>
      <c r="AD3393"/>
      <c r="AE3393"/>
      <c r="AF3393"/>
      <c r="AG3393"/>
      <c r="AH3393" s="115" t="s">
        <v>4308</v>
      </c>
    </row>
    <row r="3394" spans="1:35" hidden="1" x14ac:dyDescent="0.25">
      <c r="A3394">
        <v>327578</v>
      </c>
      <c r="B3394" t="s">
        <v>7674</v>
      </c>
      <c r="C3394" t="s">
        <v>250</v>
      </c>
      <c r="D3394" t="s">
        <v>7675</v>
      </c>
      <c r="E3394" t="s">
        <v>76</v>
      </c>
      <c r="F3394" s="126">
        <v>35385</v>
      </c>
      <c r="G3394" t="s">
        <v>1514</v>
      </c>
      <c r="H3394" t="s">
        <v>16</v>
      </c>
      <c r="I3394" t="s">
        <v>136</v>
      </c>
      <c r="J3394"/>
      <c r="K3394"/>
      <c r="L3394"/>
      <c r="M3394"/>
      <c r="N3394"/>
      <c r="O3394"/>
      <c r="P3394"/>
      <c r="Q3394"/>
      <c r="U3394"/>
      <c r="V3394" t="s">
        <v>4329</v>
      </c>
      <c r="W3394"/>
      <c r="X3394"/>
      <c r="Y3394"/>
      <c r="Z3394"/>
      <c r="AA3394"/>
      <c r="AB3394"/>
      <c r="AC3394" t="s">
        <v>4308</v>
      </c>
      <c r="AD3394" t="s">
        <v>4308</v>
      </c>
      <c r="AE3394" t="s">
        <v>4308</v>
      </c>
      <c r="AF3394" t="s">
        <v>4308</v>
      </c>
      <c r="AG3394" t="s">
        <v>4308</v>
      </c>
      <c r="AH3394" s="115" t="s">
        <v>4308</v>
      </c>
    </row>
    <row r="3395" spans="1:35" ht="18" hidden="1" x14ac:dyDescent="0.25">
      <c r="A3395" s="235">
        <v>327579</v>
      </c>
      <c r="B3395" s="235" t="s">
        <v>7676</v>
      </c>
      <c r="C3395" s="235" t="s">
        <v>5426</v>
      </c>
      <c r="D3395" s="235" t="s">
        <v>230</v>
      </c>
      <c r="E3395"/>
      <c r="F3395" s="126"/>
      <c r="G3395" s="236"/>
      <c r="H3395"/>
      <c r="I3395" t="s">
        <v>199</v>
      </c>
      <c r="J3395" s="236"/>
      <c r="K3395"/>
      <c r="L3395"/>
      <c r="M3395"/>
      <c r="N3395"/>
      <c r="O3395"/>
      <c r="P3395"/>
      <c r="Q3395"/>
      <c r="U3395"/>
      <c r="V3395">
        <v>0</v>
      </c>
      <c r="W3395" s="236"/>
      <c r="X3395"/>
      <c r="Y3395"/>
      <c r="Z3395"/>
      <c r="AA3395"/>
      <c r="AB3395"/>
      <c r="AC3395"/>
      <c r="AD3395"/>
      <c r="AE3395"/>
      <c r="AF3395"/>
      <c r="AG3395"/>
      <c r="AH3395" s="115" t="s">
        <v>4308</v>
      </c>
    </row>
    <row r="3396" spans="1:35" ht="18" hidden="1" x14ac:dyDescent="0.25">
      <c r="A3396" s="235">
        <v>327583</v>
      </c>
      <c r="B3396" s="235" t="s">
        <v>7677</v>
      </c>
      <c r="C3396" s="235" t="s">
        <v>1515</v>
      </c>
      <c r="D3396" s="235" t="s">
        <v>1242</v>
      </c>
      <c r="E3396"/>
      <c r="F3396" s="126"/>
      <c r="G3396" s="236"/>
      <c r="H3396"/>
      <c r="I3396" t="s">
        <v>136</v>
      </c>
      <c r="J3396" s="236"/>
      <c r="K3396"/>
      <c r="L3396"/>
      <c r="M3396"/>
      <c r="N3396"/>
      <c r="O3396"/>
      <c r="P3396"/>
      <c r="Q3396"/>
      <c r="U3396"/>
      <c r="V3396" t="s">
        <v>4337</v>
      </c>
      <c r="W3396" s="236"/>
      <c r="X3396"/>
      <c r="Y3396"/>
      <c r="Z3396"/>
      <c r="AA3396"/>
      <c r="AB3396"/>
      <c r="AC3396"/>
      <c r="AD3396"/>
      <c r="AE3396"/>
      <c r="AF3396"/>
      <c r="AG3396"/>
      <c r="AH3396" s="115" t="s">
        <v>4308</v>
      </c>
    </row>
    <row r="3397" spans="1:35" hidden="1" x14ac:dyDescent="0.25">
      <c r="A3397" s="115">
        <v>327587</v>
      </c>
      <c r="B3397" s="115" t="s">
        <v>2604</v>
      </c>
      <c r="C3397" s="115" t="s">
        <v>251</v>
      </c>
      <c r="D3397" s="115" t="s">
        <v>315</v>
      </c>
      <c r="E3397" s="115" t="s">
        <v>76</v>
      </c>
      <c r="F3397" s="237">
        <v>35569</v>
      </c>
      <c r="G3397" s="115" t="s">
        <v>18</v>
      </c>
      <c r="H3397" s="115" t="s">
        <v>16</v>
      </c>
      <c r="I3397" t="s">
        <v>199</v>
      </c>
      <c r="J3397" s="115" t="s">
        <v>1226</v>
      </c>
      <c r="L3397" s="115" t="s">
        <v>30</v>
      </c>
      <c r="U3397"/>
      <c r="V3397">
        <v>0</v>
      </c>
      <c r="AG3397" s="115" t="s">
        <v>4308</v>
      </c>
      <c r="AH3397" s="115" t="s">
        <v>4308</v>
      </c>
    </row>
    <row r="3398" spans="1:35" hidden="1" x14ac:dyDescent="0.25">
      <c r="A3398" s="115">
        <v>327589</v>
      </c>
      <c r="B3398" s="115" t="s">
        <v>3170</v>
      </c>
      <c r="C3398" s="115" t="s">
        <v>1469</v>
      </c>
      <c r="D3398" s="115" t="s">
        <v>281</v>
      </c>
      <c r="E3398" s="115" t="s">
        <v>76</v>
      </c>
      <c r="F3398" s="237">
        <v>28980</v>
      </c>
      <c r="G3398" s="115" t="s">
        <v>3171</v>
      </c>
      <c r="H3398" s="115" t="s">
        <v>16</v>
      </c>
      <c r="I3398" t="s">
        <v>199</v>
      </c>
      <c r="J3398" s="115" t="s">
        <v>1226</v>
      </c>
      <c r="L3398" s="115" t="s">
        <v>18</v>
      </c>
      <c r="U3398"/>
      <c r="V3398">
        <v>0</v>
      </c>
    </row>
    <row r="3399" spans="1:35" hidden="1" x14ac:dyDescent="0.25">
      <c r="A3399">
        <v>327593</v>
      </c>
      <c r="B3399" t="s">
        <v>1416</v>
      </c>
      <c r="C3399" t="s">
        <v>7678</v>
      </c>
      <c r="D3399" t="s">
        <v>286</v>
      </c>
      <c r="E3399" t="s">
        <v>76</v>
      </c>
      <c r="F3399" s="126">
        <v>29955</v>
      </c>
      <c r="G3399" t="s">
        <v>61</v>
      </c>
      <c r="H3399" t="s">
        <v>16</v>
      </c>
      <c r="I3399" t="s">
        <v>129</v>
      </c>
      <c r="J3399" t="s">
        <v>1226</v>
      </c>
      <c r="K3399"/>
      <c r="L3399" t="s">
        <v>58</v>
      </c>
      <c r="M3399"/>
      <c r="N3399"/>
      <c r="O3399"/>
      <c r="P3399"/>
      <c r="Q3399"/>
      <c r="U3399"/>
      <c r="V3399" t="s">
        <v>4424</v>
      </c>
      <c r="W3399"/>
      <c r="X3399"/>
      <c r="Y3399"/>
      <c r="Z3399"/>
      <c r="AA3399"/>
      <c r="AB3399"/>
      <c r="AC3399"/>
      <c r="AD3399"/>
      <c r="AE3399"/>
      <c r="AF3399"/>
      <c r="AG3399"/>
      <c r="AH3399" s="115" t="s">
        <v>4308</v>
      </c>
    </row>
    <row r="3400" spans="1:35" hidden="1" x14ac:dyDescent="0.25">
      <c r="A3400" s="115">
        <v>327594</v>
      </c>
      <c r="B3400" s="115" t="s">
        <v>3573</v>
      </c>
      <c r="C3400" s="115" t="s">
        <v>212</v>
      </c>
      <c r="D3400" s="115" t="s">
        <v>521</v>
      </c>
      <c r="E3400" s="115" t="s">
        <v>76</v>
      </c>
      <c r="F3400" s="237">
        <v>35599</v>
      </c>
      <c r="G3400" s="115" t="s">
        <v>3574</v>
      </c>
      <c r="H3400" s="115" t="s">
        <v>16</v>
      </c>
      <c r="I3400" t="s">
        <v>199</v>
      </c>
      <c r="J3400" s="115" t="s">
        <v>1226</v>
      </c>
      <c r="L3400" s="115" t="s">
        <v>61</v>
      </c>
      <c r="U3400"/>
      <c r="V3400" t="s">
        <v>16623</v>
      </c>
    </row>
    <row r="3401" spans="1:35" ht="18" x14ac:dyDescent="0.25">
      <c r="A3401" s="235">
        <v>327597</v>
      </c>
      <c r="B3401" s="235" t="s">
        <v>7679</v>
      </c>
      <c r="C3401" s="235" t="s">
        <v>1099</v>
      </c>
      <c r="D3401" s="235" t="s">
        <v>1072</v>
      </c>
      <c r="E3401"/>
      <c r="F3401" s="126"/>
      <c r="G3401" s="236"/>
      <c r="H3401"/>
      <c r="I3401" t="s">
        <v>107</v>
      </c>
      <c r="J3401" s="236"/>
      <c r="K3401"/>
      <c r="L3401"/>
      <c r="M3401"/>
      <c r="N3401"/>
      <c r="O3401"/>
      <c r="P3401"/>
      <c r="Q3401"/>
      <c r="U3401"/>
      <c r="V3401" t="s">
        <v>4335</v>
      </c>
      <c r="W3401" s="236"/>
      <c r="X3401"/>
      <c r="Y3401"/>
      <c r="Z3401"/>
      <c r="AA3401"/>
      <c r="AB3401"/>
      <c r="AC3401"/>
      <c r="AD3401"/>
      <c r="AE3401"/>
      <c r="AF3401"/>
      <c r="AG3401"/>
      <c r="AH3401" s="115" t="s">
        <v>4308</v>
      </c>
      <c r="AI3401" s="115" t="e">
        <f>VLOOKUP(A3401,'[2]دراسات قانونية'!$A$3:$E$600,1,0)</f>
        <v>#N/A</v>
      </c>
    </row>
    <row r="3402" spans="1:35" ht="18" hidden="1" x14ac:dyDescent="0.25">
      <c r="A3402" s="235">
        <v>327601</v>
      </c>
      <c r="B3402" s="235" t="s">
        <v>7680</v>
      </c>
      <c r="C3402" s="235" t="s">
        <v>512</v>
      </c>
      <c r="D3402" s="235" t="s">
        <v>1242</v>
      </c>
      <c r="E3402"/>
      <c r="F3402" s="126"/>
      <c r="G3402" s="236"/>
      <c r="H3402"/>
      <c r="I3402" t="s">
        <v>199</v>
      </c>
      <c r="J3402" s="236"/>
      <c r="K3402"/>
      <c r="L3402"/>
      <c r="M3402"/>
      <c r="N3402"/>
      <c r="O3402"/>
      <c r="P3402"/>
      <c r="Q3402"/>
      <c r="U3402"/>
      <c r="V3402">
        <v>0</v>
      </c>
      <c r="W3402" s="236"/>
      <c r="X3402"/>
      <c r="Y3402"/>
      <c r="Z3402"/>
      <c r="AA3402"/>
      <c r="AB3402"/>
      <c r="AC3402"/>
      <c r="AD3402"/>
      <c r="AE3402"/>
      <c r="AF3402"/>
      <c r="AG3402"/>
      <c r="AH3402" s="115" t="s">
        <v>4308</v>
      </c>
    </row>
    <row r="3403" spans="1:35" hidden="1" x14ac:dyDescent="0.25">
      <c r="A3403" s="115">
        <v>327603</v>
      </c>
      <c r="B3403" s="115" t="s">
        <v>4348</v>
      </c>
      <c r="C3403" s="115" t="s">
        <v>212</v>
      </c>
      <c r="D3403" s="115" t="s">
        <v>405</v>
      </c>
      <c r="F3403" s="237"/>
      <c r="I3403" t="s">
        <v>199</v>
      </c>
      <c r="U3403"/>
      <c r="V3403" t="s">
        <v>4339</v>
      </c>
    </row>
    <row r="3404" spans="1:35" hidden="1" x14ac:dyDescent="0.25">
      <c r="A3404" s="115">
        <v>327608</v>
      </c>
      <c r="B3404" s="115" t="s">
        <v>2689</v>
      </c>
      <c r="C3404" s="115" t="s">
        <v>1932</v>
      </c>
      <c r="D3404" s="115" t="s">
        <v>402</v>
      </c>
      <c r="E3404" s="115" t="s">
        <v>76</v>
      </c>
      <c r="F3404" s="237">
        <v>35185</v>
      </c>
      <c r="G3404" s="115" t="s">
        <v>18</v>
      </c>
      <c r="H3404" s="115" t="s">
        <v>16</v>
      </c>
      <c r="I3404" t="s">
        <v>136</v>
      </c>
      <c r="J3404" s="115" t="s">
        <v>1226</v>
      </c>
      <c r="L3404" s="115" t="s">
        <v>73</v>
      </c>
      <c r="U3404"/>
      <c r="V3404" t="s">
        <v>16623</v>
      </c>
      <c r="AH3404" s="115" t="s">
        <v>4308</v>
      </c>
    </row>
    <row r="3405" spans="1:35" ht="18" x14ac:dyDescent="0.25">
      <c r="A3405" s="235">
        <v>327613</v>
      </c>
      <c r="B3405" s="235" t="s">
        <v>1446</v>
      </c>
      <c r="C3405" s="235" t="s">
        <v>386</v>
      </c>
      <c r="D3405" s="235" t="s">
        <v>919</v>
      </c>
      <c r="E3405"/>
      <c r="F3405" s="126"/>
      <c r="G3405" s="236"/>
      <c r="H3405"/>
      <c r="I3405" t="s">
        <v>107</v>
      </c>
      <c r="J3405" s="236"/>
      <c r="K3405"/>
      <c r="L3405"/>
      <c r="M3405"/>
      <c r="N3405"/>
      <c r="O3405"/>
      <c r="P3405"/>
      <c r="Q3405"/>
      <c r="U3405"/>
      <c r="V3405" t="s">
        <v>4335</v>
      </c>
      <c r="W3405" s="236"/>
      <c r="X3405"/>
      <c r="Y3405"/>
      <c r="Z3405"/>
      <c r="AA3405"/>
      <c r="AB3405"/>
      <c r="AC3405"/>
      <c r="AD3405"/>
      <c r="AE3405"/>
      <c r="AF3405"/>
      <c r="AG3405"/>
      <c r="AH3405" s="115" t="s">
        <v>4308</v>
      </c>
      <c r="AI3405" s="115" t="e">
        <f>VLOOKUP(A3405,'[2]دراسات قانونية'!$A$3:$E$600,1,0)</f>
        <v>#N/A</v>
      </c>
    </row>
    <row r="3406" spans="1:35" ht="18" x14ac:dyDescent="0.25">
      <c r="A3406" s="235">
        <v>327614</v>
      </c>
      <c r="B3406" s="235" t="s">
        <v>7681</v>
      </c>
      <c r="C3406" s="235" t="s">
        <v>227</v>
      </c>
      <c r="D3406" s="235" t="s">
        <v>7682</v>
      </c>
      <c r="E3406"/>
      <c r="F3406" s="126"/>
      <c r="G3406" s="236"/>
      <c r="H3406"/>
      <c r="I3406" t="s">
        <v>107</v>
      </c>
      <c r="J3406" s="236"/>
      <c r="K3406"/>
      <c r="L3406"/>
      <c r="M3406"/>
      <c r="N3406"/>
      <c r="O3406"/>
      <c r="P3406"/>
      <c r="Q3406"/>
      <c r="U3406"/>
      <c r="V3406" t="s">
        <v>4335</v>
      </c>
      <c r="W3406" s="236"/>
      <c r="X3406"/>
      <c r="Y3406"/>
      <c r="Z3406"/>
      <c r="AA3406"/>
      <c r="AB3406"/>
      <c r="AC3406"/>
      <c r="AD3406"/>
      <c r="AE3406"/>
      <c r="AF3406"/>
      <c r="AG3406"/>
      <c r="AH3406" s="115" t="s">
        <v>4308</v>
      </c>
      <c r="AI3406" s="115" t="e">
        <f>VLOOKUP(A3406,'[2]دراسات قانونية'!$A$3:$E$600,1,0)</f>
        <v>#N/A</v>
      </c>
    </row>
    <row r="3407" spans="1:35" ht="18" x14ac:dyDescent="0.25">
      <c r="A3407" s="235">
        <v>327617</v>
      </c>
      <c r="B3407" s="235" t="s">
        <v>7683</v>
      </c>
      <c r="C3407" s="235" t="s">
        <v>643</v>
      </c>
      <c r="D3407" s="235" t="s">
        <v>409</v>
      </c>
      <c r="E3407"/>
      <c r="F3407" s="126"/>
      <c r="G3407" s="236"/>
      <c r="H3407"/>
      <c r="I3407" t="s">
        <v>107</v>
      </c>
      <c r="J3407" s="236"/>
      <c r="K3407"/>
      <c r="L3407"/>
      <c r="M3407"/>
      <c r="N3407"/>
      <c r="O3407"/>
      <c r="P3407"/>
      <c r="Q3407"/>
      <c r="U3407"/>
      <c r="V3407" t="s">
        <v>4335</v>
      </c>
      <c r="W3407" s="236"/>
      <c r="X3407"/>
      <c r="Y3407"/>
      <c r="Z3407"/>
      <c r="AA3407"/>
      <c r="AB3407"/>
      <c r="AC3407"/>
      <c r="AD3407"/>
      <c r="AE3407"/>
      <c r="AF3407"/>
      <c r="AG3407"/>
      <c r="AH3407" s="115" t="s">
        <v>4308</v>
      </c>
      <c r="AI3407" s="115" t="e">
        <f>VLOOKUP(A3407,'[2]دراسات قانونية'!$A$3:$E$600,1,0)</f>
        <v>#N/A</v>
      </c>
    </row>
    <row r="3408" spans="1:35" ht="18" hidden="1" x14ac:dyDescent="0.25">
      <c r="A3408" s="235">
        <v>327620</v>
      </c>
      <c r="B3408" s="235" t="s">
        <v>7684</v>
      </c>
      <c r="C3408" s="235" t="s">
        <v>515</v>
      </c>
      <c r="D3408" s="235" t="s">
        <v>1242</v>
      </c>
      <c r="E3408"/>
      <c r="F3408" s="126"/>
      <c r="G3408" s="236"/>
      <c r="H3408"/>
      <c r="I3408" t="s">
        <v>199</v>
      </c>
      <c r="J3408" s="236"/>
      <c r="K3408"/>
      <c r="L3408"/>
      <c r="M3408"/>
      <c r="N3408"/>
      <c r="O3408"/>
      <c r="P3408"/>
      <c r="Q3408"/>
      <c r="U3408"/>
      <c r="V3408" t="s">
        <v>4329</v>
      </c>
      <c r="W3408" s="236"/>
      <c r="X3408"/>
      <c r="Y3408"/>
      <c r="Z3408"/>
      <c r="AA3408"/>
      <c r="AB3408"/>
      <c r="AC3408"/>
      <c r="AD3408"/>
      <c r="AE3408"/>
      <c r="AF3408"/>
      <c r="AG3408"/>
      <c r="AH3408" s="115" t="s">
        <v>4308</v>
      </c>
    </row>
    <row r="3409" spans="1:35" ht="18" hidden="1" x14ac:dyDescent="0.25">
      <c r="A3409" s="235">
        <v>327622</v>
      </c>
      <c r="B3409" s="235" t="s">
        <v>7685</v>
      </c>
      <c r="C3409" s="235" t="s">
        <v>209</v>
      </c>
      <c r="D3409" s="235" t="s">
        <v>230</v>
      </c>
      <c r="E3409"/>
      <c r="F3409" s="126"/>
      <c r="G3409" s="236"/>
      <c r="H3409"/>
      <c r="I3409" t="s">
        <v>199</v>
      </c>
      <c r="J3409" s="236"/>
      <c r="K3409"/>
      <c r="L3409"/>
      <c r="M3409"/>
      <c r="N3409"/>
      <c r="O3409"/>
      <c r="P3409"/>
      <c r="Q3409"/>
      <c r="U3409"/>
      <c r="V3409">
        <v>0</v>
      </c>
      <c r="W3409" s="236"/>
      <c r="X3409"/>
      <c r="Y3409"/>
      <c r="Z3409"/>
      <c r="AA3409"/>
      <c r="AB3409"/>
      <c r="AC3409"/>
      <c r="AD3409"/>
      <c r="AE3409"/>
      <c r="AF3409"/>
      <c r="AG3409"/>
      <c r="AH3409" s="115" t="s">
        <v>4308</v>
      </c>
    </row>
    <row r="3410" spans="1:35" x14ac:dyDescent="0.25">
      <c r="A3410" s="115">
        <v>327624</v>
      </c>
      <c r="B3410" s="115" t="s">
        <v>7686</v>
      </c>
      <c r="C3410" s="115" t="s">
        <v>643</v>
      </c>
      <c r="D3410" s="115" t="s">
        <v>342</v>
      </c>
      <c r="F3410" s="237"/>
      <c r="I3410" t="s">
        <v>107</v>
      </c>
      <c r="U3410"/>
      <c r="V3410" t="s">
        <v>4338</v>
      </c>
      <c r="AH3410" s="115" t="s">
        <v>4308</v>
      </c>
      <c r="AI3410" s="115" t="e">
        <f>VLOOKUP(A3410,'[2]دراسات قانونية'!$A$3:$E$600,1,0)</f>
        <v>#N/A</v>
      </c>
    </row>
    <row r="3411" spans="1:35" hidden="1" x14ac:dyDescent="0.25">
      <c r="A3411" s="115">
        <v>327625</v>
      </c>
      <c r="B3411" s="115" t="s">
        <v>2185</v>
      </c>
      <c r="C3411" s="115" t="s">
        <v>250</v>
      </c>
      <c r="D3411" s="115" t="s">
        <v>420</v>
      </c>
      <c r="E3411" s="115" t="s">
        <v>77</v>
      </c>
      <c r="F3411" s="237">
        <v>27364</v>
      </c>
      <c r="G3411" s="115" t="s">
        <v>18</v>
      </c>
      <c r="H3411" s="115" t="s">
        <v>16</v>
      </c>
      <c r="I3411" t="s">
        <v>199</v>
      </c>
      <c r="J3411" s="115" t="s">
        <v>1226</v>
      </c>
      <c r="L3411" s="115" t="s">
        <v>18</v>
      </c>
      <c r="U3411"/>
      <c r="V3411">
        <v>0</v>
      </c>
    </row>
    <row r="3412" spans="1:35" hidden="1" x14ac:dyDescent="0.25">
      <c r="A3412">
        <v>327627</v>
      </c>
      <c r="B3412" t="s">
        <v>7687</v>
      </c>
      <c r="C3412" t="s">
        <v>5676</v>
      </c>
      <c r="D3412" t="s">
        <v>420</v>
      </c>
      <c r="E3412" t="s">
        <v>77</v>
      </c>
      <c r="F3412" s="126">
        <v>32034</v>
      </c>
      <c r="G3412" t="s">
        <v>18</v>
      </c>
      <c r="H3412" t="s">
        <v>16</v>
      </c>
      <c r="I3412" t="s">
        <v>129</v>
      </c>
      <c r="J3412" t="s">
        <v>1226</v>
      </c>
      <c r="K3412"/>
      <c r="L3412" t="s">
        <v>18</v>
      </c>
      <c r="M3412"/>
      <c r="N3412"/>
      <c r="O3412"/>
      <c r="P3412"/>
      <c r="Q3412"/>
      <c r="U3412"/>
      <c r="V3412" t="s">
        <v>4335</v>
      </c>
      <c r="W3412"/>
      <c r="X3412"/>
      <c r="Y3412"/>
      <c r="Z3412"/>
      <c r="AA3412"/>
      <c r="AB3412"/>
      <c r="AC3412"/>
      <c r="AD3412"/>
      <c r="AE3412"/>
      <c r="AF3412"/>
      <c r="AG3412"/>
      <c r="AH3412" s="115" t="s">
        <v>4308</v>
      </c>
    </row>
    <row r="3413" spans="1:35" hidden="1" x14ac:dyDescent="0.25">
      <c r="A3413">
        <v>327631</v>
      </c>
      <c r="B3413" t="s">
        <v>7688</v>
      </c>
      <c r="C3413" t="s">
        <v>408</v>
      </c>
      <c r="D3413" t="s">
        <v>763</v>
      </c>
      <c r="E3413"/>
      <c r="F3413" s="126"/>
      <c r="G3413"/>
      <c r="H3413"/>
      <c r="I3413" t="s">
        <v>129</v>
      </c>
      <c r="J3413"/>
      <c r="K3413"/>
      <c r="L3413"/>
      <c r="M3413"/>
      <c r="N3413"/>
      <c r="O3413"/>
      <c r="P3413"/>
      <c r="Q3413"/>
      <c r="U3413"/>
      <c r="V3413">
        <v>0</v>
      </c>
      <c r="W3413"/>
      <c r="X3413"/>
      <c r="Y3413"/>
      <c r="Z3413"/>
      <c r="AA3413"/>
      <c r="AB3413"/>
      <c r="AC3413"/>
      <c r="AD3413"/>
      <c r="AE3413"/>
      <c r="AF3413"/>
      <c r="AG3413"/>
    </row>
    <row r="3414" spans="1:35" ht="18" hidden="1" x14ac:dyDescent="0.25">
      <c r="A3414" s="235">
        <v>327637</v>
      </c>
      <c r="B3414" s="235" t="s">
        <v>7689</v>
      </c>
      <c r="C3414" s="235" t="s">
        <v>7690</v>
      </c>
      <c r="D3414" s="235" t="s">
        <v>4984</v>
      </c>
      <c r="E3414"/>
      <c r="F3414" s="126"/>
      <c r="G3414" s="236"/>
      <c r="H3414"/>
      <c r="I3414" t="s">
        <v>129</v>
      </c>
      <c r="J3414" s="236"/>
      <c r="K3414"/>
      <c r="L3414"/>
      <c r="M3414"/>
      <c r="N3414"/>
      <c r="O3414"/>
      <c r="P3414"/>
      <c r="Q3414"/>
      <c r="U3414"/>
      <c r="V3414" t="s">
        <v>4334</v>
      </c>
      <c r="W3414" s="236"/>
      <c r="X3414"/>
      <c r="Y3414"/>
      <c r="Z3414"/>
      <c r="AA3414"/>
      <c r="AB3414"/>
      <c r="AC3414"/>
      <c r="AD3414"/>
      <c r="AE3414"/>
      <c r="AF3414"/>
      <c r="AG3414"/>
      <c r="AH3414" s="115" t="s">
        <v>4308</v>
      </c>
    </row>
    <row r="3415" spans="1:35" ht="18" hidden="1" x14ac:dyDescent="0.25">
      <c r="A3415" s="235">
        <v>327639</v>
      </c>
      <c r="B3415" s="235" t="s">
        <v>7691</v>
      </c>
      <c r="C3415" s="235"/>
      <c r="D3415" s="235"/>
      <c r="E3415"/>
      <c r="F3415" s="126"/>
      <c r="G3415" s="236"/>
      <c r="H3415"/>
      <c r="I3415" t="s">
        <v>199</v>
      </c>
      <c r="J3415" s="236"/>
      <c r="K3415"/>
      <c r="L3415"/>
      <c r="M3415"/>
      <c r="N3415"/>
      <c r="O3415"/>
      <c r="P3415"/>
      <c r="Q3415"/>
      <c r="U3415"/>
      <c r="V3415" t="s">
        <v>16623</v>
      </c>
      <c r="W3415" s="236"/>
      <c r="X3415"/>
      <c r="Y3415"/>
      <c r="Z3415"/>
      <c r="AA3415"/>
      <c r="AB3415"/>
      <c r="AC3415"/>
      <c r="AD3415"/>
      <c r="AE3415"/>
      <c r="AF3415"/>
      <c r="AG3415"/>
      <c r="AH3415" s="115" t="s">
        <v>4308</v>
      </c>
    </row>
    <row r="3416" spans="1:35" ht="18" hidden="1" x14ac:dyDescent="0.25">
      <c r="A3416" s="235">
        <v>327644</v>
      </c>
      <c r="B3416" s="235" t="s">
        <v>7692</v>
      </c>
      <c r="C3416" s="235" t="s">
        <v>379</v>
      </c>
      <c r="D3416" s="235" t="s">
        <v>1242</v>
      </c>
      <c r="E3416"/>
      <c r="F3416" s="126"/>
      <c r="G3416" s="236"/>
      <c r="H3416"/>
      <c r="I3416" t="s">
        <v>199</v>
      </c>
      <c r="J3416" s="236"/>
      <c r="K3416"/>
      <c r="L3416"/>
      <c r="M3416"/>
      <c r="N3416"/>
      <c r="O3416"/>
      <c r="P3416"/>
      <c r="Q3416"/>
      <c r="U3416"/>
      <c r="V3416">
        <v>0</v>
      </c>
      <c r="W3416" s="236"/>
      <c r="X3416"/>
      <c r="Y3416"/>
      <c r="Z3416"/>
      <c r="AA3416"/>
      <c r="AB3416"/>
      <c r="AC3416"/>
      <c r="AD3416"/>
      <c r="AE3416"/>
      <c r="AF3416"/>
      <c r="AG3416"/>
      <c r="AH3416" s="115" t="s">
        <v>4308</v>
      </c>
    </row>
    <row r="3417" spans="1:35" hidden="1" x14ac:dyDescent="0.25">
      <c r="A3417" s="115">
        <v>327646</v>
      </c>
      <c r="B3417" s="115" t="s">
        <v>3575</v>
      </c>
      <c r="C3417" s="115" t="s">
        <v>661</v>
      </c>
      <c r="D3417" s="115" t="s">
        <v>365</v>
      </c>
      <c r="E3417" s="115" t="s">
        <v>77</v>
      </c>
      <c r="F3417" s="237">
        <v>31955</v>
      </c>
      <c r="G3417" s="115" t="s">
        <v>18</v>
      </c>
      <c r="H3417" s="115" t="s">
        <v>16</v>
      </c>
      <c r="I3417" t="s">
        <v>199</v>
      </c>
      <c r="J3417" s="115" t="s">
        <v>1226</v>
      </c>
      <c r="L3417" s="115" t="s">
        <v>18</v>
      </c>
      <c r="U3417"/>
      <c r="V3417" t="s">
        <v>16623</v>
      </c>
    </row>
    <row r="3418" spans="1:35" hidden="1" x14ac:dyDescent="0.25">
      <c r="A3418">
        <v>327647</v>
      </c>
      <c r="B3418" t="s">
        <v>7693</v>
      </c>
      <c r="C3418" t="s">
        <v>5629</v>
      </c>
      <c r="D3418" t="s">
        <v>595</v>
      </c>
      <c r="E3418" t="s">
        <v>77</v>
      </c>
      <c r="F3418" s="126">
        <v>33848</v>
      </c>
      <c r="G3418" t="s">
        <v>943</v>
      </c>
      <c r="H3418" t="s">
        <v>16</v>
      </c>
      <c r="I3418" t="s">
        <v>136</v>
      </c>
      <c r="J3418"/>
      <c r="K3418"/>
      <c r="L3418"/>
      <c r="M3418"/>
      <c r="N3418"/>
      <c r="O3418"/>
      <c r="P3418"/>
      <c r="Q3418"/>
      <c r="U3418"/>
      <c r="V3418" t="s">
        <v>4329</v>
      </c>
      <c r="W3418"/>
      <c r="X3418"/>
      <c r="Y3418"/>
      <c r="Z3418"/>
      <c r="AA3418"/>
      <c r="AB3418"/>
      <c r="AC3418" t="s">
        <v>4308</v>
      </c>
      <c r="AD3418" t="s">
        <v>4308</v>
      </c>
      <c r="AE3418" t="s">
        <v>4308</v>
      </c>
      <c r="AF3418" t="s">
        <v>4308</v>
      </c>
      <c r="AG3418" t="s">
        <v>4308</v>
      </c>
      <c r="AH3418" s="115" t="s">
        <v>4308</v>
      </c>
    </row>
    <row r="3419" spans="1:35" ht="18" hidden="1" x14ac:dyDescent="0.25">
      <c r="A3419" s="235">
        <v>327648</v>
      </c>
      <c r="B3419" s="235" t="s">
        <v>7694</v>
      </c>
      <c r="C3419" s="235" t="s">
        <v>4776</v>
      </c>
      <c r="D3419" s="235" t="s">
        <v>409</v>
      </c>
      <c r="E3419"/>
      <c r="F3419" s="126"/>
      <c r="G3419" s="236"/>
      <c r="H3419"/>
      <c r="I3419" t="s">
        <v>199</v>
      </c>
      <c r="J3419" s="236"/>
      <c r="K3419"/>
      <c r="L3419"/>
      <c r="M3419"/>
      <c r="N3419"/>
      <c r="O3419"/>
      <c r="P3419"/>
      <c r="Q3419"/>
      <c r="U3419"/>
      <c r="V3419">
        <v>0</v>
      </c>
      <c r="W3419" s="236"/>
      <c r="X3419"/>
      <c r="Y3419"/>
      <c r="Z3419"/>
      <c r="AA3419"/>
      <c r="AB3419"/>
      <c r="AC3419"/>
      <c r="AD3419"/>
      <c r="AE3419"/>
      <c r="AF3419"/>
      <c r="AG3419"/>
      <c r="AH3419" s="115" t="s">
        <v>4308</v>
      </c>
    </row>
    <row r="3420" spans="1:35" ht="18" hidden="1" x14ac:dyDescent="0.25">
      <c r="A3420" s="235">
        <v>327649</v>
      </c>
      <c r="B3420" s="235" t="s">
        <v>7695</v>
      </c>
      <c r="C3420" s="235" t="s">
        <v>322</v>
      </c>
      <c r="D3420" s="235" t="s">
        <v>468</v>
      </c>
      <c r="E3420"/>
      <c r="F3420" s="126"/>
      <c r="G3420" s="236"/>
      <c r="H3420"/>
      <c r="I3420" t="s">
        <v>199</v>
      </c>
      <c r="J3420" s="236"/>
      <c r="K3420"/>
      <c r="L3420"/>
      <c r="M3420"/>
      <c r="N3420"/>
      <c r="O3420"/>
      <c r="P3420"/>
      <c r="Q3420"/>
      <c r="U3420"/>
      <c r="V3420">
        <v>0</v>
      </c>
      <c r="W3420" s="236"/>
      <c r="X3420"/>
      <c r="Y3420"/>
      <c r="Z3420"/>
      <c r="AA3420"/>
      <c r="AB3420"/>
      <c r="AC3420"/>
      <c r="AD3420"/>
      <c r="AE3420"/>
      <c r="AF3420"/>
      <c r="AG3420"/>
      <c r="AH3420" s="115" t="s">
        <v>4308</v>
      </c>
    </row>
    <row r="3421" spans="1:35" ht="18" hidden="1" x14ac:dyDescent="0.25">
      <c r="A3421" s="235">
        <v>327651</v>
      </c>
      <c r="B3421" s="235" t="s">
        <v>7696</v>
      </c>
      <c r="C3421" s="235" t="s">
        <v>212</v>
      </c>
      <c r="D3421" s="235" t="s">
        <v>839</v>
      </c>
      <c r="E3421"/>
      <c r="F3421" s="126"/>
      <c r="G3421" s="236"/>
      <c r="H3421"/>
      <c r="I3421" t="s">
        <v>129</v>
      </c>
      <c r="J3421" s="236"/>
      <c r="K3421"/>
      <c r="L3421"/>
      <c r="M3421"/>
      <c r="N3421"/>
      <c r="O3421"/>
      <c r="P3421"/>
      <c r="Q3421"/>
      <c r="U3421"/>
      <c r="V3421" t="s">
        <v>4335</v>
      </c>
      <c r="W3421" s="236"/>
      <c r="X3421"/>
      <c r="Y3421"/>
      <c r="Z3421"/>
      <c r="AA3421"/>
      <c r="AB3421"/>
      <c r="AC3421"/>
      <c r="AD3421"/>
      <c r="AE3421"/>
      <c r="AF3421"/>
      <c r="AG3421"/>
      <c r="AH3421" s="115" t="s">
        <v>4308</v>
      </c>
    </row>
    <row r="3422" spans="1:35" ht="18" hidden="1" x14ac:dyDescent="0.25">
      <c r="A3422" s="235">
        <v>327654</v>
      </c>
      <c r="B3422" s="235" t="s">
        <v>7697</v>
      </c>
      <c r="C3422" s="235" t="s">
        <v>244</v>
      </c>
      <c r="D3422" s="235" t="s">
        <v>1242</v>
      </c>
      <c r="E3422"/>
      <c r="F3422" s="126"/>
      <c r="G3422" s="236"/>
      <c r="H3422"/>
      <c r="I3422" t="s">
        <v>199</v>
      </c>
      <c r="J3422" s="236"/>
      <c r="K3422"/>
      <c r="L3422"/>
      <c r="M3422"/>
      <c r="N3422"/>
      <c r="O3422"/>
      <c r="P3422"/>
      <c r="Q3422"/>
      <c r="U3422"/>
      <c r="V3422">
        <v>0</v>
      </c>
      <c r="W3422" s="236"/>
      <c r="X3422"/>
      <c r="Y3422"/>
      <c r="Z3422"/>
      <c r="AA3422"/>
      <c r="AB3422"/>
      <c r="AC3422"/>
      <c r="AD3422"/>
      <c r="AE3422"/>
      <c r="AF3422"/>
      <c r="AG3422"/>
      <c r="AH3422" s="115" t="s">
        <v>4308</v>
      </c>
    </row>
    <row r="3423" spans="1:35" hidden="1" x14ac:dyDescent="0.25">
      <c r="A3423" s="115">
        <v>327656</v>
      </c>
      <c r="B3423" s="115" t="s">
        <v>3576</v>
      </c>
      <c r="C3423" s="115" t="s">
        <v>548</v>
      </c>
      <c r="D3423" s="115" t="s">
        <v>1045</v>
      </c>
      <c r="E3423" s="115" t="s">
        <v>77</v>
      </c>
      <c r="F3423" s="237">
        <v>33685</v>
      </c>
      <c r="G3423" s="115" t="s">
        <v>18</v>
      </c>
      <c r="H3423" s="115" t="s">
        <v>16</v>
      </c>
      <c r="I3423" t="s">
        <v>199</v>
      </c>
      <c r="J3423" s="115" t="s">
        <v>15</v>
      </c>
      <c r="L3423" s="115" t="s">
        <v>18</v>
      </c>
      <c r="U3423"/>
      <c r="V3423">
        <v>0</v>
      </c>
      <c r="AG3423" s="115" t="s">
        <v>4308</v>
      </c>
      <c r="AH3423" s="115" t="s">
        <v>4308</v>
      </c>
    </row>
    <row r="3424" spans="1:35" ht="18" hidden="1" x14ac:dyDescent="0.25">
      <c r="A3424" s="235">
        <v>327657</v>
      </c>
      <c r="B3424" s="235" t="s">
        <v>7698</v>
      </c>
      <c r="C3424" s="235" t="s">
        <v>209</v>
      </c>
      <c r="D3424" s="235" t="s">
        <v>230</v>
      </c>
      <c r="E3424"/>
      <c r="F3424" s="126"/>
      <c r="G3424" s="236"/>
      <c r="H3424"/>
      <c r="I3424" t="s">
        <v>129</v>
      </c>
      <c r="J3424" s="236"/>
      <c r="K3424"/>
      <c r="L3424"/>
      <c r="M3424"/>
      <c r="N3424"/>
      <c r="O3424"/>
      <c r="P3424"/>
      <c r="Q3424"/>
      <c r="U3424"/>
      <c r="V3424" t="s">
        <v>4335</v>
      </c>
      <c r="W3424" s="236"/>
      <c r="X3424"/>
      <c r="Y3424"/>
      <c r="Z3424"/>
      <c r="AA3424"/>
      <c r="AB3424"/>
      <c r="AC3424"/>
      <c r="AD3424"/>
      <c r="AE3424"/>
      <c r="AF3424"/>
      <c r="AG3424"/>
      <c r="AH3424" s="115" t="s">
        <v>4308</v>
      </c>
    </row>
    <row r="3425" spans="1:35" ht="18" hidden="1" x14ac:dyDescent="0.25">
      <c r="A3425" s="235">
        <v>327661</v>
      </c>
      <c r="B3425" s="235" t="s">
        <v>7699</v>
      </c>
      <c r="C3425" s="235" t="s">
        <v>279</v>
      </c>
      <c r="D3425" s="235" t="s">
        <v>1433</v>
      </c>
      <c r="E3425"/>
      <c r="F3425" s="126"/>
      <c r="G3425" s="236"/>
      <c r="H3425"/>
      <c r="I3425" t="s">
        <v>129</v>
      </c>
      <c r="J3425" s="236"/>
      <c r="K3425"/>
      <c r="L3425"/>
      <c r="M3425"/>
      <c r="N3425"/>
      <c r="O3425"/>
      <c r="P3425"/>
      <c r="Q3425"/>
      <c r="U3425"/>
      <c r="V3425" t="s">
        <v>4334</v>
      </c>
      <c r="W3425" s="236"/>
      <c r="X3425"/>
      <c r="Y3425"/>
      <c r="Z3425"/>
      <c r="AA3425"/>
      <c r="AB3425"/>
      <c r="AC3425"/>
      <c r="AD3425"/>
      <c r="AE3425"/>
      <c r="AF3425"/>
      <c r="AG3425"/>
      <c r="AH3425" s="115" t="s">
        <v>4308</v>
      </c>
    </row>
    <row r="3426" spans="1:35" hidden="1" x14ac:dyDescent="0.25">
      <c r="A3426">
        <v>327662</v>
      </c>
      <c r="B3426" t="s">
        <v>7700</v>
      </c>
      <c r="C3426" t="s">
        <v>227</v>
      </c>
      <c r="D3426" t="s">
        <v>1056</v>
      </c>
      <c r="E3426" t="s">
        <v>76</v>
      </c>
      <c r="F3426" s="126">
        <v>32509</v>
      </c>
      <c r="G3426" t="s">
        <v>18</v>
      </c>
      <c r="H3426" t="s">
        <v>16</v>
      </c>
      <c r="I3426" t="s">
        <v>136</v>
      </c>
      <c r="J3426" t="s">
        <v>1226</v>
      </c>
      <c r="K3426"/>
      <c r="L3426" t="s">
        <v>73</v>
      </c>
      <c r="M3426"/>
      <c r="N3426"/>
      <c r="O3426"/>
      <c r="P3426"/>
      <c r="Q3426"/>
      <c r="U3426"/>
      <c r="V3426" t="s">
        <v>16623</v>
      </c>
      <c r="W3426"/>
      <c r="X3426"/>
      <c r="Y3426"/>
      <c r="Z3426"/>
      <c r="AA3426"/>
      <c r="AB3426"/>
      <c r="AC3426"/>
      <c r="AD3426"/>
      <c r="AE3426"/>
      <c r="AF3426"/>
      <c r="AG3426" t="s">
        <v>4308</v>
      </c>
      <c r="AH3426" s="115" t="s">
        <v>4308</v>
      </c>
    </row>
    <row r="3427" spans="1:35" ht="18" hidden="1" x14ac:dyDescent="0.25">
      <c r="A3427" s="235">
        <v>327668</v>
      </c>
      <c r="B3427" s="235" t="s">
        <v>7701</v>
      </c>
      <c r="C3427" s="235" t="s">
        <v>7702</v>
      </c>
      <c r="D3427" s="235" t="s">
        <v>816</v>
      </c>
      <c r="E3427"/>
      <c r="F3427" s="126"/>
      <c r="G3427" s="236"/>
      <c r="H3427"/>
      <c r="I3427" t="s">
        <v>199</v>
      </c>
      <c r="J3427" s="236"/>
      <c r="K3427"/>
      <c r="L3427"/>
      <c r="M3427"/>
      <c r="N3427"/>
      <c r="O3427"/>
      <c r="P3427"/>
      <c r="Q3427"/>
      <c r="U3427"/>
      <c r="V3427">
        <v>0</v>
      </c>
      <c r="W3427" s="236"/>
      <c r="X3427"/>
      <c r="Y3427"/>
      <c r="Z3427"/>
      <c r="AA3427"/>
      <c r="AB3427"/>
      <c r="AC3427"/>
      <c r="AD3427"/>
      <c r="AE3427"/>
      <c r="AF3427"/>
      <c r="AG3427"/>
      <c r="AH3427" s="115" t="s">
        <v>4308</v>
      </c>
    </row>
    <row r="3428" spans="1:35" ht="18" hidden="1" x14ac:dyDescent="0.25">
      <c r="A3428" s="235">
        <v>327671</v>
      </c>
      <c r="B3428" s="235" t="s">
        <v>7703</v>
      </c>
      <c r="C3428" s="235" t="s">
        <v>227</v>
      </c>
      <c r="D3428" s="235" t="s">
        <v>880</v>
      </c>
      <c r="E3428"/>
      <c r="F3428" s="126"/>
      <c r="G3428" s="236"/>
      <c r="H3428"/>
      <c r="I3428" t="s">
        <v>199</v>
      </c>
      <c r="J3428" s="236"/>
      <c r="K3428"/>
      <c r="L3428"/>
      <c r="M3428"/>
      <c r="N3428"/>
      <c r="O3428"/>
      <c r="P3428"/>
      <c r="Q3428"/>
      <c r="U3428"/>
      <c r="V3428">
        <v>0</v>
      </c>
      <c r="W3428" s="236"/>
      <c r="X3428"/>
      <c r="Y3428"/>
      <c r="Z3428"/>
      <c r="AA3428"/>
      <c r="AB3428"/>
      <c r="AC3428"/>
      <c r="AD3428"/>
      <c r="AE3428"/>
      <c r="AF3428"/>
      <c r="AG3428"/>
      <c r="AH3428" s="115" t="s">
        <v>4308</v>
      </c>
    </row>
    <row r="3429" spans="1:35" hidden="1" x14ac:dyDescent="0.25">
      <c r="A3429" s="115">
        <v>327677</v>
      </c>
      <c r="B3429" s="115" t="s">
        <v>1909</v>
      </c>
      <c r="C3429" s="115" t="s">
        <v>661</v>
      </c>
      <c r="D3429" s="115" t="s">
        <v>1242</v>
      </c>
      <c r="E3429" s="115" t="s">
        <v>76</v>
      </c>
      <c r="F3429" s="237"/>
      <c r="H3429" s="115" t="s">
        <v>16</v>
      </c>
      <c r="I3429" t="s">
        <v>199</v>
      </c>
      <c r="U3429"/>
      <c r="V3429" t="s">
        <v>4414</v>
      </c>
      <c r="AA3429" s="115" t="s">
        <v>4308</v>
      </c>
      <c r="AB3429" s="115" t="s">
        <v>4308</v>
      </c>
      <c r="AC3429" s="115" t="s">
        <v>4308</v>
      </c>
      <c r="AD3429" s="115" t="s">
        <v>4308</v>
      </c>
      <c r="AE3429" s="115" t="s">
        <v>4308</v>
      </c>
      <c r="AF3429" s="115" t="s">
        <v>4308</v>
      </c>
      <c r="AG3429" s="115" t="s">
        <v>4308</v>
      </c>
      <c r="AH3429" s="115" t="s">
        <v>4308</v>
      </c>
    </row>
    <row r="3430" spans="1:35" hidden="1" x14ac:dyDescent="0.25">
      <c r="A3430">
        <v>327678</v>
      </c>
      <c r="B3430" t="s">
        <v>7704</v>
      </c>
      <c r="C3430" t="s">
        <v>664</v>
      </c>
      <c r="D3430" t="s">
        <v>1708</v>
      </c>
      <c r="E3430" t="s">
        <v>76</v>
      </c>
      <c r="F3430" s="126">
        <v>26720</v>
      </c>
      <c r="G3430" t="s">
        <v>397</v>
      </c>
      <c r="H3430" t="s">
        <v>16</v>
      </c>
      <c r="I3430" t="s">
        <v>136</v>
      </c>
      <c r="J3430" t="s">
        <v>1226</v>
      </c>
      <c r="K3430"/>
      <c r="L3430" t="s">
        <v>18</v>
      </c>
      <c r="M3430"/>
      <c r="N3430"/>
      <c r="O3430"/>
      <c r="P3430"/>
      <c r="Q3430"/>
      <c r="U3430"/>
      <c r="V3430" t="s">
        <v>4337</v>
      </c>
      <c r="W3430"/>
      <c r="X3430"/>
      <c r="Y3430"/>
      <c r="Z3430"/>
      <c r="AA3430"/>
      <c r="AB3430"/>
      <c r="AC3430"/>
      <c r="AD3430"/>
      <c r="AE3430"/>
      <c r="AF3430"/>
      <c r="AG3430"/>
    </row>
    <row r="3431" spans="1:35" hidden="1" x14ac:dyDescent="0.25">
      <c r="A3431">
        <v>327679</v>
      </c>
      <c r="B3431" t="s">
        <v>7705</v>
      </c>
      <c r="C3431" t="s">
        <v>7706</v>
      </c>
      <c r="D3431" t="s">
        <v>843</v>
      </c>
      <c r="E3431" t="s">
        <v>77</v>
      </c>
      <c r="F3431" s="126">
        <v>35248</v>
      </c>
      <c r="G3431" t="s">
        <v>1403</v>
      </c>
      <c r="H3431" t="s">
        <v>16</v>
      </c>
      <c r="I3431" t="s">
        <v>129</v>
      </c>
      <c r="J3431"/>
      <c r="K3431"/>
      <c r="L3431"/>
      <c r="M3431"/>
      <c r="N3431"/>
      <c r="O3431"/>
      <c r="P3431"/>
      <c r="Q3431"/>
      <c r="U3431"/>
      <c r="V3431" t="s">
        <v>4414</v>
      </c>
      <c r="W3431"/>
      <c r="X3431"/>
      <c r="Y3431"/>
      <c r="Z3431"/>
      <c r="AA3431"/>
      <c r="AB3431"/>
      <c r="AC3431"/>
      <c r="AD3431" t="s">
        <v>4308</v>
      </c>
      <c r="AE3431" t="s">
        <v>4308</v>
      </c>
      <c r="AF3431" t="s">
        <v>4308</v>
      </c>
      <c r="AG3431" t="s">
        <v>4308</v>
      </c>
      <c r="AH3431" s="115" t="s">
        <v>4308</v>
      </c>
    </row>
    <row r="3432" spans="1:35" ht="18" x14ac:dyDescent="0.25">
      <c r="A3432" s="235">
        <v>327680</v>
      </c>
      <c r="B3432" s="235" t="s">
        <v>7707</v>
      </c>
      <c r="C3432" s="235" t="s">
        <v>212</v>
      </c>
      <c r="D3432" s="235" t="s">
        <v>504</v>
      </c>
      <c r="E3432"/>
      <c r="F3432" s="126"/>
      <c r="G3432" s="236"/>
      <c r="H3432"/>
      <c r="I3432" t="s">
        <v>107</v>
      </c>
      <c r="J3432" s="236"/>
      <c r="K3432"/>
      <c r="L3432"/>
      <c r="M3432"/>
      <c r="N3432"/>
      <c r="O3432"/>
      <c r="P3432"/>
      <c r="Q3432"/>
      <c r="U3432"/>
      <c r="V3432" t="s">
        <v>4335</v>
      </c>
      <c r="W3432" s="236"/>
      <c r="X3432"/>
      <c r="Y3432"/>
      <c r="Z3432"/>
      <c r="AA3432"/>
      <c r="AB3432"/>
      <c r="AC3432"/>
      <c r="AD3432"/>
      <c r="AE3432"/>
      <c r="AF3432"/>
      <c r="AG3432"/>
      <c r="AH3432" s="115" t="s">
        <v>4308</v>
      </c>
      <c r="AI3432" s="115" t="e">
        <f>VLOOKUP(A3432,'[2]دراسات قانونية'!$A$3:$E$600,1,0)</f>
        <v>#N/A</v>
      </c>
    </row>
    <row r="3433" spans="1:35" hidden="1" x14ac:dyDescent="0.25">
      <c r="A3433">
        <v>327683</v>
      </c>
      <c r="B3433" t="s">
        <v>7708</v>
      </c>
      <c r="C3433" t="s">
        <v>7709</v>
      </c>
      <c r="D3433" t="s">
        <v>709</v>
      </c>
      <c r="E3433" t="s">
        <v>76</v>
      </c>
      <c r="F3433" s="126">
        <v>35450</v>
      </c>
      <c r="G3433" t="s">
        <v>70</v>
      </c>
      <c r="H3433" t="s">
        <v>16</v>
      </c>
      <c r="I3433" t="s">
        <v>136</v>
      </c>
      <c r="J3433"/>
      <c r="K3433"/>
      <c r="L3433"/>
      <c r="M3433"/>
      <c r="N3433"/>
      <c r="O3433"/>
      <c r="P3433"/>
      <c r="Q3433"/>
      <c r="U3433"/>
      <c r="V3433" t="s">
        <v>16623</v>
      </c>
      <c r="W3433"/>
      <c r="X3433"/>
      <c r="Y3433"/>
      <c r="Z3433"/>
      <c r="AA3433"/>
      <c r="AB3433"/>
      <c r="AC3433" t="s">
        <v>4308</v>
      </c>
      <c r="AD3433" t="s">
        <v>4308</v>
      </c>
      <c r="AE3433" t="s">
        <v>4308</v>
      </c>
      <c r="AF3433" t="s">
        <v>4308</v>
      </c>
      <c r="AG3433" t="s">
        <v>4308</v>
      </c>
      <c r="AH3433" s="115" t="s">
        <v>4308</v>
      </c>
    </row>
    <row r="3434" spans="1:35" hidden="1" x14ac:dyDescent="0.25">
      <c r="A3434">
        <v>327684</v>
      </c>
      <c r="B3434" t="s">
        <v>7710</v>
      </c>
      <c r="C3434" t="s">
        <v>332</v>
      </c>
      <c r="D3434" t="s">
        <v>7711</v>
      </c>
      <c r="E3434" t="s">
        <v>76</v>
      </c>
      <c r="F3434" s="126">
        <v>35125</v>
      </c>
      <c r="G3434" t="s">
        <v>4597</v>
      </c>
      <c r="H3434" t="s">
        <v>16</v>
      </c>
      <c r="I3434" t="s">
        <v>136</v>
      </c>
      <c r="J3434"/>
      <c r="K3434"/>
      <c r="L3434"/>
      <c r="M3434"/>
      <c r="N3434"/>
      <c r="O3434"/>
      <c r="P3434"/>
      <c r="Q3434"/>
      <c r="U3434"/>
      <c r="V3434" t="s">
        <v>4336</v>
      </c>
      <c r="W3434"/>
      <c r="X3434"/>
      <c r="Y3434"/>
      <c r="Z3434"/>
      <c r="AA3434"/>
      <c r="AB3434"/>
      <c r="AC3434"/>
      <c r="AD3434"/>
      <c r="AE3434"/>
      <c r="AF3434" t="s">
        <v>4308</v>
      </c>
      <c r="AG3434" t="s">
        <v>4308</v>
      </c>
      <c r="AH3434" s="115" t="s">
        <v>4308</v>
      </c>
    </row>
    <row r="3435" spans="1:35" ht="18" x14ac:dyDescent="0.25">
      <c r="A3435" s="235">
        <v>327687</v>
      </c>
      <c r="B3435" s="235" t="s">
        <v>7712</v>
      </c>
      <c r="C3435" s="235" t="s">
        <v>731</v>
      </c>
      <c r="D3435" s="235" t="s">
        <v>776</v>
      </c>
      <c r="E3435"/>
      <c r="F3435" s="126"/>
      <c r="G3435" s="236"/>
      <c r="H3435"/>
      <c r="I3435" t="s">
        <v>107</v>
      </c>
      <c r="J3435" s="236"/>
      <c r="K3435"/>
      <c r="L3435"/>
      <c r="M3435"/>
      <c r="N3435"/>
      <c r="O3435"/>
      <c r="P3435"/>
      <c r="Q3435"/>
      <c r="U3435"/>
      <c r="V3435" t="s">
        <v>4334</v>
      </c>
      <c r="W3435" s="236"/>
      <c r="X3435"/>
      <c r="Y3435"/>
      <c r="Z3435"/>
      <c r="AA3435"/>
      <c r="AB3435"/>
      <c r="AC3435"/>
      <c r="AD3435"/>
      <c r="AE3435"/>
      <c r="AF3435"/>
      <c r="AG3435"/>
      <c r="AH3435" s="115" t="s">
        <v>4308</v>
      </c>
      <c r="AI3435" s="115" t="e">
        <f>VLOOKUP(A3435,'[2]دراسات قانونية'!$A$3:$E$600,1,0)</f>
        <v>#N/A</v>
      </c>
    </row>
    <row r="3436" spans="1:35" ht="18" hidden="1" x14ac:dyDescent="0.25">
      <c r="A3436" s="235">
        <v>327688</v>
      </c>
      <c r="B3436" s="235" t="s">
        <v>7713</v>
      </c>
      <c r="C3436" s="235" t="s">
        <v>252</v>
      </c>
      <c r="D3436" s="235" t="s">
        <v>641</v>
      </c>
      <c r="E3436"/>
      <c r="F3436" s="126"/>
      <c r="G3436" s="236"/>
      <c r="H3436"/>
      <c r="I3436" t="s">
        <v>199</v>
      </c>
      <c r="J3436" s="236"/>
      <c r="K3436"/>
      <c r="L3436"/>
      <c r="M3436"/>
      <c r="N3436"/>
      <c r="O3436"/>
      <c r="P3436"/>
      <c r="Q3436"/>
      <c r="U3436"/>
      <c r="V3436" t="s">
        <v>16623</v>
      </c>
      <c r="W3436" s="236"/>
      <c r="X3436"/>
      <c r="Y3436"/>
      <c r="Z3436"/>
      <c r="AA3436"/>
      <c r="AB3436"/>
      <c r="AC3436"/>
      <c r="AD3436"/>
      <c r="AE3436"/>
      <c r="AF3436"/>
      <c r="AG3436"/>
      <c r="AH3436" s="115" t="s">
        <v>4308</v>
      </c>
    </row>
    <row r="3437" spans="1:35" hidden="1" x14ac:dyDescent="0.25">
      <c r="A3437">
        <v>327691</v>
      </c>
      <c r="B3437" t="s">
        <v>7714</v>
      </c>
      <c r="C3437" t="s">
        <v>439</v>
      </c>
      <c r="D3437" t="s">
        <v>415</v>
      </c>
      <c r="E3437" t="s">
        <v>76</v>
      </c>
      <c r="F3437" s="126">
        <v>35796</v>
      </c>
      <c r="G3437" t="s">
        <v>18</v>
      </c>
      <c r="H3437" t="s">
        <v>16</v>
      </c>
      <c r="I3437" t="s">
        <v>136</v>
      </c>
      <c r="J3437"/>
      <c r="K3437"/>
      <c r="L3437"/>
      <c r="M3437"/>
      <c r="N3437"/>
      <c r="O3437"/>
      <c r="P3437"/>
      <c r="Q3437"/>
      <c r="U3437"/>
      <c r="V3437" t="s">
        <v>4335</v>
      </c>
      <c r="W3437"/>
      <c r="X3437"/>
      <c r="Y3437"/>
      <c r="Z3437"/>
      <c r="AA3437"/>
      <c r="AB3437"/>
      <c r="AC3437" t="s">
        <v>4308</v>
      </c>
      <c r="AD3437" t="s">
        <v>4308</v>
      </c>
      <c r="AE3437" t="s">
        <v>4308</v>
      </c>
      <c r="AF3437" t="s">
        <v>4308</v>
      </c>
      <c r="AG3437" t="s">
        <v>4308</v>
      </c>
      <c r="AH3437" s="115" t="s">
        <v>4308</v>
      </c>
    </row>
    <row r="3438" spans="1:35" hidden="1" x14ac:dyDescent="0.25">
      <c r="A3438">
        <v>327700</v>
      </c>
      <c r="B3438" t="s">
        <v>7715</v>
      </c>
      <c r="C3438" t="s">
        <v>391</v>
      </c>
      <c r="D3438" t="s">
        <v>7682</v>
      </c>
      <c r="E3438" t="s">
        <v>76</v>
      </c>
      <c r="F3438" s="126"/>
      <c r="G3438"/>
      <c r="H3438" t="s">
        <v>16</v>
      </c>
      <c r="I3438" t="s">
        <v>136</v>
      </c>
      <c r="J3438"/>
      <c r="K3438"/>
      <c r="L3438"/>
      <c r="M3438"/>
      <c r="N3438"/>
      <c r="O3438"/>
      <c r="P3438"/>
      <c r="Q3438"/>
      <c r="U3438"/>
      <c r="V3438" t="s">
        <v>4412</v>
      </c>
      <c r="W3438"/>
      <c r="X3438"/>
      <c r="Y3438"/>
      <c r="Z3438"/>
      <c r="AA3438"/>
      <c r="AB3438"/>
      <c r="AC3438"/>
      <c r="AD3438"/>
      <c r="AE3438"/>
      <c r="AF3438"/>
      <c r="AG3438"/>
    </row>
    <row r="3439" spans="1:35" ht="18" hidden="1" x14ac:dyDescent="0.25">
      <c r="A3439" s="235">
        <v>327701</v>
      </c>
      <c r="B3439" s="235" t="s">
        <v>7716</v>
      </c>
      <c r="C3439" s="235" t="s">
        <v>601</v>
      </c>
      <c r="D3439" s="235" t="s">
        <v>400</v>
      </c>
      <c r="E3439"/>
      <c r="F3439" s="126"/>
      <c r="G3439" s="236"/>
      <c r="H3439"/>
      <c r="I3439" t="s">
        <v>129</v>
      </c>
      <c r="J3439" s="236"/>
      <c r="K3439"/>
      <c r="L3439"/>
      <c r="M3439"/>
      <c r="N3439"/>
      <c r="O3439"/>
      <c r="P3439"/>
      <c r="Q3439"/>
      <c r="U3439"/>
      <c r="V3439" t="s">
        <v>4335</v>
      </c>
      <c r="W3439" s="236"/>
      <c r="X3439"/>
      <c r="Y3439"/>
      <c r="Z3439"/>
      <c r="AA3439"/>
      <c r="AB3439"/>
      <c r="AC3439"/>
      <c r="AD3439"/>
      <c r="AE3439"/>
      <c r="AF3439"/>
      <c r="AG3439"/>
      <c r="AH3439" s="115" t="s">
        <v>4308</v>
      </c>
    </row>
    <row r="3440" spans="1:35" hidden="1" x14ac:dyDescent="0.25">
      <c r="A3440">
        <v>327704</v>
      </c>
      <c r="B3440" t="s">
        <v>7717</v>
      </c>
      <c r="C3440" t="s">
        <v>227</v>
      </c>
      <c r="D3440" t="s">
        <v>230</v>
      </c>
      <c r="E3440" t="s">
        <v>77</v>
      </c>
      <c r="F3440" s="126">
        <v>28856</v>
      </c>
      <c r="G3440" t="s">
        <v>18</v>
      </c>
      <c r="H3440" t="s">
        <v>16</v>
      </c>
      <c r="I3440" t="s">
        <v>136</v>
      </c>
      <c r="J3440"/>
      <c r="K3440"/>
      <c r="L3440"/>
      <c r="M3440"/>
      <c r="N3440"/>
      <c r="O3440"/>
      <c r="P3440"/>
      <c r="Q3440"/>
      <c r="U3440"/>
      <c r="V3440" t="s">
        <v>4335</v>
      </c>
      <c r="W3440"/>
      <c r="X3440"/>
      <c r="Y3440"/>
      <c r="Z3440"/>
      <c r="AA3440"/>
      <c r="AB3440"/>
      <c r="AC3440"/>
      <c r="AD3440" t="s">
        <v>4308</v>
      </c>
      <c r="AE3440" t="s">
        <v>4308</v>
      </c>
      <c r="AF3440" t="s">
        <v>4308</v>
      </c>
      <c r="AG3440" t="s">
        <v>4308</v>
      </c>
      <c r="AH3440" s="115" t="s">
        <v>4308</v>
      </c>
    </row>
    <row r="3441" spans="1:35" ht="18" hidden="1" x14ac:dyDescent="0.25">
      <c r="A3441" s="235">
        <v>327707</v>
      </c>
      <c r="B3441" s="235" t="s">
        <v>7718</v>
      </c>
      <c r="C3441" s="235" t="s">
        <v>212</v>
      </c>
      <c r="D3441" s="235" t="s">
        <v>1242</v>
      </c>
      <c r="E3441"/>
      <c r="F3441" s="126"/>
      <c r="G3441" s="236"/>
      <c r="H3441"/>
      <c r="I3441" t="s">
        <v>199</v>
      </c>
      <c r="J3441" s="236"/>
      <c r="K3441"/>
      <c r="L3441"/>
      <c r="M3441"/>
      <c r="N3441"/>
      <c r="O3441"/>
      <c r="P3441"/>
      <c r="Q3441"/>
      <c r="U3441"/>
      <c r="V3441">
        <v>0</v>
      </c>
      <c r="W3441" s="236"/>
      <c r="X3441"/>
      <c r="Y3441"/>
      <c r="Z3441"/>
      <c r="AA3441"/>
      <c r="AB3441"/>
      <c r="AC3441"/>
      <c r="AD3441"/>
      <c r="AE3441"/>
      <c r="AF3441"/>
      <c r="AG3441"/>
      <c r="AH3441" s="115" t="s">
        <v>4308</v>
      </c>
    </row>
    <row r="3442" spans="1:35" ht="18" hidden="1" x14ac:dyDescent="0.25">
      <c r="A3442" s="235">
        <v>327712</v>
      </c>
      <c r="B3442" s="235" t="s">
        <v>7719</v>
      </c>
      <c r="C3442" s="235" t="s">
        <v>244</v>
      </c>
      <c r="D3442" s="235" t="s">
        <v>7720</v>
      </c>
      <c r="E3442"/>
      <c r="F3442" s="126"/>
      <c r="G3442" s="236"/>
      <c r="H3442"/>
      <c r="I3442" t="s">
        <v>129</v>
      </c>
      <c r="J3442" s="236"/>
      <c r="K3442"/>
      <c r="L3442"/>
      <c r="M3442"/>
      <c r="N3442"/>
      <c r="O3442"/>
      <c r="P3442"/>
      <c r="Q3442"/>
      <c r="U3442"/>
      <c r="V3442" t="s">
        <v>4337</v>
      </c>
      <c r="W3442" s="236"/>
      <c r="X3442"/>
      <c r="Y3442"/>
      <c r="Z3442"/>
      <c r="AA3442"/>
      <c r="AB3442"/>
      <c r="AC3442"/>
      <c r="AD3442"/>
      <c r="AE3442"/>
      <c r="AF3442"/>
      <c r="AG3442"/>
      <c r="AH3442" s="115" t="s">
        <v>4308</v>
      </c>
    </row>
    <row r="3443" spans="1:35" hidden="1" x14ac:dyDescent="0.25">
      <c r="A3443">
        <v>327715</v>
      </c>
      <c r="B3443" t="s">
        <v>7721</v>
      </c>
      <c r="C3443" t="s">
        <v>546</v>
      </c>
      <c r="D3443" t="s">
        <v>709</v>
      </c>
      <c r="E3443" t="s">
        <v>77</v>
      </c>
      <c r="F3443" s="126">
        <v>31778</v>
      </c>
      <c r="G3443" t="s">
        <v>1031</v>
      </c>
      <c r="H3443" t="s">
        <v>16</v>
      </c>
      <c r="I3443" t="s">
        <v>129</v>
      </c>
      <c r="J3443" t="s">
        <v>1226</v>
      </c>
      <c r="K3443"/>
      <c r="L3443" t="s">
        <v>73</v>
      </c>
      <c r="M3443"/>
      <c r="N3443"/>
      <c r="O3443"/>
      <c r="P3443"/>
      <c r="Q3443"/>
      <c r="U3443"/>
      <c r="V3443" t="s">
        <v>16623</v>
      </c>
      <c r="W3443"/>
      <c r="X3443"/>
      <c r="Y3443"/>
      <c r="Z3443"/>
      <c r="AA3443"/>
      <c r="AB3443"/>
      <c r="AC3443"/>
      <c r="AD3443"/>
      <c r="AE3443"/>
      <c r="AF3443"/>
      <c r="AG3443"/>
      <c r="AH3443" s="115" t="s">
        <v>4308</v>
      </c>
    </row>
    <row r="3444" spans="1:35" ht="18" x14ac:dyDescent="0.25">
      <c r="A3444" s="235">
        <v>327716</v>
      </c>
      <c r="B3444" s="235" t="s">
        <v>7722</v>
      </c>
      <c r="C3444" s="235" t="s">
        <v>7723</v>
      </c>
      <c r="D3444" s="235" t="s">
        <v>568</v>
      </c>
      <c r="E3444"/>
      <c r="F3444" s="126"/>
      <c r="G3444" s="236"/>
      <c r="H3444"/>
      <c r="I3444" t="s">
        <v>107</v>
      </c>
      <c r="J3444" s="236"/>
      <c r="K3444"/>
      <c r="L3444"/>
      <c r="M3444"/>
      <c r="N3444"/>
      <c r="O3444"/>
      <c r="P3444"/>
      <c r="Q3444"/>
      <c r="U3444"/>
      <c r="V3444" t="s">
        <v>4334</v>
      </c>
      <c r="W3444" s="236"/>
      <c r="X3444"/>
      <c r="Y3444"/>
      <c r="Z3444"/>
      <c r="AA3444"/>
      <c r="AB3444"/>
      <c r="AC3444"/>
      <c r="AD3444"/>
      <c r="AE3444"/>
      <c r="AF3444"/>
      <c r="AG3444"/>
      <c r="AH3444" s="115" t="s">
        <v>4308</v>
      </c>
      <c r="AI3444" s="115" t="e">
        <f>VLOOKUP(A3444,'[2]دراسات قانونية'!$A$3:$E$600,1,0)</f>
        <v>#N/A</v>
      </c>
    </row>
    <row r="3445" spans="1:35" ht="18" hidden="1" x14ac:dyDescent="0.25">
      <c r="A3445" s="235">
        <v>327720</v>
      </c>
      <c r="B3445" s="235" t="s">
        <v>7724</v>
      </c>
      <c r="C3445" s="235" t="s">
        <v>4527</v>
      </c>
      <c r="D3445" s="235" t="s">
        <v>7725</v>
      </c>
      <c r="E3445"/>
      <c r="F3445" s="126"/>
      <c r="G3445" s="236"/>
      <c r="H3445"/>
      <c r="I3445" t="s">
        <v>129</v>
      </c>
      <c r="J3445" s="236"/>
      <c r="K3445"/>
      <c r="L3445"/>
      <c r="M3445"/>
      <c r="N3445"/>
      <c r="O3445"/>
      <c r="P3445"/>
      <c r="Q3445"/>
      <c r="U3445"/>
      <c r="V3445" t="s">
        <v>4335</v>
      </c>
      <c r="W3445" s="236"/>
      <c r="X3445"/>
      <c r="Y3445"/>
      <c r="Z3445"/>
      <c r="AA3445"/>
      <c r="AB3445"/>
      <c r="AC3445"/>
      <c r="AD3445"/>
      <c r="AE3445"/>
      <c r="AF3445"/>
      <c r="AG3445"/>
      <c r="AH3445" s="115" t="s">
        <v>4308</v>
      </c>
    </row>
    <row r="3446" spans="1:35" hidden="1" x14ac:dyDescent="0.25">
      <c r="A3446">
        <v>327727</v>
      </c>
      <c r="B3446" t="s">
        <v>7726</v>
      </c>
      <c r="C3446" t="s">
        <v>246</v>
      </c>
      <c r="D3446" t="s">
        <v>490</v>
      </c>
      <c r="E3446" t="s">
        <v>76</v>
      </c>
      <c r="F3446" s="126">
        <v>35065</v>
      </c>
      <c r="G3446" t="s">
        <v>18</v>
      </c>
      <c r="H3446" t="s">
        <v>16</v>
      </c>
      <c r="I3446" t="s">
        <v>136</v>
      </c>
      <c r="J3446" t="s">
        <v>1226</v>
      </c>
      <c r="K3446"/>
      <c r="L3446" t="s">
        <v>18</v>
      </c>
      <c r="M3446"/>
      <c r="N3446"/>
      <c r="O3446"/>
      <c r="P3446"/>
      <c r="Q3446"/>
      <c r="U3446"/>
      <c r="V3446" t="s">
        <v>4414</v>
      </c>
      <c r="W3446"/>
      <c r="X3446"/>
      <c r="Y3446"/>
      <c r="Z3446"/>
      <c r="AA3446"/>
      <c r="AB3446"/>
      <c r="AC3446"/>
      <c r="AD3446"/>
      <c r="AE3446" t="s">
        <v>4308</v>
      </c>
      <c r="AF3446" t="s">
        <v>4308</v>
      </c>
      <c r="AG3446" t="s">
        <v>4308</v>
      </c>
      <c r="AH3446" s="115" t="s">
        <v>4308</v>
      </c>
    </row>
    <row r="3447" spans="1:35" ht="18" x14ac:dyDescent="0.25">
      <c r="A3447" s="235">
        <v>327728</v>
      </c>
      <c r="B3447" s="235" t="s">
        <v>7727</v>
      </c>
      <c r="C3447" s="235" t="s">
        <v>6046</v>
      </c>
      <c r="D3447" s="235" t="s">
        <v>265</v>
      </c>
      <c r="E3447"/>
      <c r="F3447" s="126"/>
      <c r="G3447" s="236"/>
      <c r="H3447"/>
      <c r="I3447" t="s">
        <v>107</v>
      </c>
      <c r="J3447" s="236"/>
      <c r="K3447"/>
      <c r="L3447"/>
      <c r="M3447"/>
      <c r="N3447"/>
      <c r="O3447"/>
      <c r="P3447"/>
      <c r="Q3447"/>
      <c r="U3447"/>
      <c r="V3447" t="s">
        <v>4335</v>
      </c>
      <c r="W3447" s="236"/>
      <c r="X3447"/>
      <c r="Y3447"/>
      <c r="Z3447"/>
      <c r="AA3447"/>
      <c r="AB3447"/>
      <c r="AC3447"/>
      <c r="AD3447"/>
      <c r="AE3447"/>
      <c r="AF3447"/>
      <c r="AG3447"/>
      <c r="AH3447" s="115" t="s">
        <v>4308</v>
      </c>
      <c r="AI3447" s="115" t="e">
        <f>VLOOKUP(A3447,'[2]دراسات قانونية'!$A$3:$E$600,1,0)</f>
        <v>#N/A</v>
      </c>
    </row>
    <row r="3448" spans="1:35" ht="18" x14ac:dyDescent="0.25">
      <c r="A3448" s="235">
        <v>327730</v>
      </c>
      <c r="B3448" s="235" t="s">
        <v>7728</v>
      </c>
      <c r="C3448" s="235" t="s">
        <v>369</v>
      </c>
      <c r="D3448" s="235" t="s">
        <v>7729</v>
      </c>
      <c r="E3448"/>
      <c r="F3448" s="126"/>
      <c r="G3448" s="236"/>
      <c r="H3448"/>
      <c r="I3448" t="s">
        <v>107</v>
      </c>
      <c r="J3448" s="236"/>
      <c r="K3448"/>
      <c r="L3448"/>
      <c r="M3448"/>
      <c r="N3448"/>
      <c r="O3448"/>
      <c r="P3448"/>
      <c r="Q3448"/>
      <c r="U3448"/>
      <c r="V3448" t="s">
        <v>4335</v>
      </c>
      <c r="W3448" s="236"/>
      <c r="X3448"/>
      <c r="Y3448"/>
      <c r="Z3448"/>
      <c r="AA3448"/>
      <c r="AB3448"/>
      <c r="AC3448"/>
      <c r="AD3448"/>
      <c r="AE3448"/>
      <c r="AF3448"/>
      <c r="AG3448"/>
      <c r="AH3448" s="115" t="s">
        <v>4308</v>
      </c>
      <c r="AI3448" s="115" t="e">
        <f>VLOOKUP(A3448,'[2]دراسات قانونية'!$A$3:$E$600,1,0)</f>
        <v>#N/A</v>
      </c>
    </row>
    <row r="3449" spans="1:35" hidden="1" x14ac:dyDescent="0.25">
      <c r="A3449" s="115">
        <v>327736</v>
      </c>
      <c r="B3449" s="115" t="s">
        <v>3172</v>
      </c>
      <c r="C3449" s="115" t="s">
        <v>274</v>
      </c>
      <c r="D3449" s="115" t="s">
        <v>298</v>
      </c>
      <c r="E3449" s="115" t="s">
        <v>77</v>
      </c>
      <c r="F3449" s="237">
        <v>34942</v>
      </c>
      <c r="G3449" s="115" t="s">
        <v>18</v>
      </c>
      <c r="H3449" s="115" t="s">
        <v>16</v>
      </c>
      <c r="I3449" t="s">
        <v>199</v>
      </c>
      <c r="J3449" s="115" t="s">
        <v>1226</v>
      </c>
      <c r="L3449" s="115" t="s">
        <v>18</v>
      </c>
      <c r="U3449"/>
      <c r="V3449">
        <v>0</v>
      </c>
    </row>
    <row r="3450" spans="1:35" ht="18" hidden="1" x14ac:dyDescent="0.25">
      <c r="A3450" s="235">
        <v>327741</v>
      </c>
      <c r="B3450" s="235" t="s">
        <v>7730</v>
      </c>
      <c r="C3450" s="235" t="s">
        <v>457</v>
      </c>
      <c r="D3450" s="235" t="s">
        <v>318</v>
      </c>
      <c r="E3450"/>
      <c r="F3450" s="126"/>
      <c r="G3450" s="236"/>
      <c r="H3450"/>
      <c r="I3450" t="s">
        <v>129</v>
      </c>
      <c r="J3450" s="236"/>
      <c r="K3450"/>
      <c r="L3450"/>
      <c r="M3450"/>
      <c r="N3450"/>
      <c r="O3450"/>
      <c r="P3450"/>
      <c r="Q3450"/>
      <c r="U3450"/>
      <c r="V3450" t="s">
        <v>4335</v>
      </c>
      <c r="W3450" s="236"/>
      <c r="X3450"/>
      <c r="Y3450"/>
      <c r="Z3450"/>
      <c r="AA3450"/>
      <c r="AB3450"/>
      <c r="AC3450"/>
      <c r="AD3450"/>
      <c r="AE3450"/>
      <c r="AF3450"/>
      <c r="AG3450"/>
      <c r="AH3450" s="115" t="s">
        <v>4308</v>
      </c>
    </row>
    <row r="3451" spans="1:35" hidden="1" x14ac:dyDescent="0.25">
      <c r="A3451">
        <v>327742</v>
      </c>
      <c r="B3451" t="s">
        <v>7731</v>
      </c>
      <c r="C3451" t="s">
        <v>264</v>
      </c>
      <c r="D3451" t="s">
        <v>265</v>
      </c>
      <c r="E3451" t="s">
        <v>76</v>
      </c>
      <c r="F3451" s="126">
        <v>34931</v>
      </c>
      <c r="G3451" t="s">
        <v>18</v>
      </c>
      <c r="H3451" t="s">
        <v>16</v>
      </c>
      <c r="I3451" t="s">
        <v>136</v>
      </c>
      <c r="J3451"/>
      <c r="K3451"/>
      <c r="L3451"/>
      <c r="M3451"/>
      <c r="N3451"/>
      <c r="O3451"/>
      <c r="P3451"/>
      <c r="Q3451"/>
      <c r="U3451"/>
      <c r="V3451" t="s">
        <v>4329</v>
      </c>
      <c r="W3451"/>
      <c r="X3451"/>
      <c r="Y3451"/>
      <c r="Z3451"/>
      <c r="AA3451"/>
      <c r="AB3451"/>
      <c r="AC3451" t="s">
        <v>4308</v>
      </c>
      <c r="AD3451" t="s">
        <v>4308</v>
      </c>
      <c r="AE3451" t="s">
        <v>4308</v>
      </c>
      <c r="AF3451" t="s">
        <v>4308</v>
      </c>
      <c r="AG3451" t="s">
        <v>4308</v>
      </c>
      <c r="AH3451" s="115" t="s">
        <v>4308</v>
      </c>
    </row>
    <row r="3452" spans="1:35" ht="18" hidden="1" x14ac:dyDescent="0.25">
      <c r="A3452" s="235">
        <v>327743</v>
      </c>
      <c r="B3452" s="235" t="s">
        <v>7732</v>
      </c>
      <c r="C3452" s="235" t="s">
        <v>279</v>
      </c>
      <c r="D3452" s="235" t="s">
        <v>1242</v>
      </c>
      <c r="E3452"/>
      <c r="F3452" s="126"/>
      <c r="G3452" s="236"/>
      <c r="H3452"/>
      <c r="I3452" t="s">
        <v>129</v>
      </c>
      <c r="J3452" s="236"/>
      <c r="K3452"/>
      <c r="L3452"/>
      <c r="M3452"/>
      <c r="N3452"/>
      <c r="O3452"/>
      <c r="P3452"/>
      <c r="Q3452"/>
      <c r="U3452"/>
      <c r="V3452" t="s">
        <v>4335</v>
      </c>
      <c r="W3452" s="236"/>
      <c r="X3452"/>
      <c r="Y3452"/>
      <c r="Z3452"/>
      <c r="AA3452"/>
      <c r="AB3452"/>
      <c r="AC3452"/>
      <c r="AD3452"/>
      <c r="AE3452"/>
      <c r="AF3452"/>
      <c r="AG3452"/>
      <c r="AH3452" s="115" t="s">
        <v>4308</v>
      </c>
    </row>
    <row r="3453" spans="1:35" hidden="1" x14ac:dyDescent="0.25">
      <c r="A3453">
        <v>327744</v>
      </c>
      <c r="B3453" t="s">
        <v>7733</v>
      </c>
      <c r="C3453" t="s">
        <v>369</v>
      </c>
      <c r="D3453" t="s">
        <v>576</v>
      </c>
      <c r="E3453" t="s">
        <v>76</v>
      </c>
      <c r="F3453" s="126">
        <v>30318</v>
      </c>
      <c r="G3453" t="s">
        <v>70</v>
      </c>
      <c r="H3453" t="s">
        <v>16</v>
      </c>
      <c r="I3453" t="s">
        <v>136</v>
      </c>
      <c r="J3453" t="s">
        <v>1226</v>
      </c>
      <c r="K3453"/>
      <c r="L3453" t="s">
        <v>18</v>
      </c>
      <c r="M3453"/>
      <c r="N3453"/>
      <c r="O3453"/>
      <c r="P3453"/>
      <c r="Q3453"/>
      <c r="U3453"/>
      <c r="V3453" t="s">
        <v>4334</v>
      </c>
      <c r="W3453"/>
      <c r="X3453"/>
      <c r="Y3453"/>
      <c r="Z3453"/>
      <c r="AA3453"/>
      <c r="AB3453"/>
      <c r="AC3453"/>
      <c r="AD3453"/>
      <c r="AE3453"/>
      <c r="AF3453"/>
      <c r="AG3453" t="s">
        <v>4308</v>
      </c>
      <c r="AH3453" s="115" t="s">
        <v>4308</v>
      </c>
    </row>
    <row r="3454" spans="1:35" ht="18" hidden="1" x14ac:dyDescent="0.25">
      <c r="A3454" s="235">
        <v>327745</v>
      </c>
      <c r="B3454" s="235" t="s">
        <v>7734</v>
      </c>
      <c r="C3454" s="235" t="s">
        <v>434</v>
      </c>
      <c r="D3454" s="235" t="s">
        <v>7735</v>
      </c>
      <c r="E3454"/>
      <c r="F3454" s="126"/>
      <c r="G3454" s="236"/>
      <c r="H3454"/>
      <c r="I3454" t="s">
        <v>129</v>
      </c>
      <c r="J3454" s="236"/>
      <c r="K3454"/>
      <c r="L3454"/>
      <c r="M3454"/>
      <c r="N3454"/>
      <c r="O3454"/>
      <c r="P3454"/>
      <c r="Q3454"/>
      <c r="U3454"/>
      <c r="V3454" t="s">
        <v>4335</v>
      </c>
      <c r="W3454" s="236"/>
      <c r="X3454"/>
      <c r="Y3454"/>
      <c r="Z3454"/>
      <c r="AA3454"/>
      <c r="AB3454"/>
      <c r="AC3454"/>
      <c r="AD3454"/>
      <c r="AE3454"/>
      <c r="AF3454"/>
      <c r="AG3454"/>
      <c r="AH3454" s="115" t="s">
        <v>4308</v>
      </c>
    </row>
    <row r="3455" spans="1:35" hidden="1" x14ac:dyDescent="0.25">
      <c r="A3455" s="115">
        <v>327748</v>
      </c>
      <c r="B3455" s="115" t="s">
        <v>2131</v>
      </c>
      <c r="C3455" s="115" t="s">
        <v>335</v>
      </c>
      <c r="D3455" s="115" t="s">
        <v>2132</v>
      </c>
      <c r="E3455" s="115" t="s">
        <v>76</v>
      </c>
      <c r="F3455" s="237">
        <v>35240</v>
      </c>
      <c r="G3455" s="115" t="s">
        <v>2133</v>
      </c>
      <c r="H3455" s="115" t="s">
        <v>16</v>
      </c>
      <c r="I3455" t="s">
        <v>199</v>
      </c>
      <c r="J3455" s="115" t="s">
        <v>15</v>
      </c>
      <c r="L3455" s="115" t="s">
        <v>30</v>
      </c>
      <c r="U3455"/>
      <c r="V3455" t="s">
        <v>4336</v>
      </c>
      <c r="AG3455" s="115" t="s">
        <v>4308</v>
      </c>
      <c r="AH3455" s="115" t="s">
        <v>4308</v>
      </c>
    </row>
    <row r="3456" spans="1:35" ht="18" x14ac:dyDescent="0.25">
      <c r="A3456" s="235">
        <v>327751</v>
      </c>
      <c r="B3456" s="235" t="s">
        <v>7736</v>
      </c>
      <c r="C3456" s="235" t="s">
        <v>643</v>
      </c>
      <c r="D3456" s="235" t="s">
        <v>521</v>
      </c>
      <c r="E3456"/>
      <c r="F3456" s="126"/>
      <c r="G3456" s="236"/>
      <c r="H3456"/>
      <c r="I3456" t="s">
        <v>107</v>
      </c>
      <c r="J3456" s="236"/>
      <c r="K3456"/>
      <c r="L3456"/>
      <c r="M3456"/>
      <c r="N3456"/>
      <c r="O3456"/>
      <c r="P3456"/>
      <c r="Q3456"/>
      <c r="U3456"/>
      <c r="V3456" t="s">
        <v>4335</v>
      </c>
      <c r="W3456" s="236"/>
      <c r="X3456"/>
      <c r="Y3456"/>
      <c r="Z3456"/>
      <c r="AA3456"/>
      <c r="AB3456"/>
      <c r="AC3456"/>
      <c r="AD3456"/>
      <c r="AE3456"/>
      <c r="AF3456"/>
      <c r="AG3456"/>
      <c r="AH3456" s="115" t="s">
        <v>4308</v>
      </c>
      <c r="AI3456" s="115" t="e">
        <f>VLOOKUP(A3456,'[2]دراسات قانونية'!$A$3:$E$600,1,0)</f>
        <v>#N/A</v>
      </c>
    </row>
    <row r="3457" spans="1:35" ht="18" hidden="1" x14ac:dyDescent="0.25">
      <c r="A3457" s="235">
        <v>327756</v>
      </c>
      <c r="B3457" s="235" t="s">
        <v>2913</v>
      </c>
      <c r="C3457" s="235" t="s">
        <v>351</v>
      </c>
      <c r="D3457" s="235" t="s">
        <v>293</v>
      </c>
      <c r="E3457"/>
      <c r="F3457" s="126"/>
      <c r="G3457" s="236"/>
      <c r="H3457"/>
      <c r="I3457" t="s">
        <v>199</v>
      </c>
      <c r="J3457" s="236"/>
      <c r="K3457"/>
      <c r="L3457"/>
      <c r="M3457"/>
      <c r="N3457"/>
      <c r="O3457"/>
      <c r="P3457"/>
      <c r="Q3457"/>
      <c r="U3457"/>
      <c r="V3457">
        <v>0</v>
      </c>
      <c r="W3457" s="236"/>
      <c r="X3457"/>
      <c r="Y3457"/>
      <c r="Z3457"/>
      <c r="AA3457"/>
      <c r="AB3457"/>
      <c r="AC3457"/>
      <c r="AD3457"/>
      <c r="AE3457"/>
      <c r="AF3457"/>
      <c r="AG3457"/>
      <c r="AH3457" s="115" t="s">
        <v>4308</v>
      </c>
    </row>
    <row r="3458" spans="1:35" hidden="1" x14ac:dyDescent="0.25">
      <c r="A3458">
        <v>327759</v>
      </c>
      <c r="B3458" t="s">
        <v>7737</v>
      </c>
      <c r="C3458" t="s">
        <v>227</v>
      </c>
      <c r="D3458" t="s">
        <v>265</v>
      </c>
      <c r="E3458" t="s">
        <v>76</v>
      </c>
      <c r="F3458" s="126"/>
      <c r="G3458"/>
      <c r="H3458" t="s">
        <v>16</v>
      </c>
      <c r="I3458" t="s">
        <v>129</v>
      </c>
      <c r="J3458"/>
      <c r="K3458"/>
      <c r="L3458"/>
      <c r="M3458"/>
      <c r="N3458"/>
      <c r="O3458"/>
      <c r="P3458"/>
      <c r="Q3458"/>
      <c r="U3458"/>
      <c r="V3458" t="s">
        <v>4336</v>
      </c>
      <c r="W3458" t="s">
        <v>4308</v>
      </c>
      <c r="X3458" t="s">
        <v>4308</v>
      </c>
      <c r="Y3458"/>
      <c r="Z3458" t="s">
        <v>4308</v>
      </c>
      <c r="AA3458" t="s">
        <v>4308</v>
      </c>
      <c r="AB3458" t="s">
        <v>4308</v>
      </c>
      <c r="AC3458" t="s">
        <v>4308</v>
      </c>
      <c r="AD3458" t="s">
        <v>4308</v>
      </c>
      <c r="AE3458" t="s">
        <v>4308</v>
      </c>
      <c r="AF3458" t="s">
        <v>4308</v>
      </c>
      <c r="AG3458" t="s">
        <v>4308</v>
      </c>
      <c r="AH3458" s="115" t="s">
        <v>4308</v>
      </c>
    </row>
    <row r="3459" spans="1:35" ht="18" hidden="1" x14ac:dyDescent="0.25">
      <c r="A3459" s="235">
        <v>327761</v>
      </c>
      <c r="B3459" s="235" t="s">
        <v>7738</v>
      </c>
      <c r="C3459" s="235" t="s">
        <v>7739</v>
      </c>
      <c r="D3459" s="235" t="s">
        <v>267</v>
      </c>
      <c r="E3459"/>
      <c r="F3459" s="126"/>
      <c r="G3459" s="236"/>
      <c r="H3459"/>
      <c r="I3459" t="s">
        <v>129</v>
      </c>
      <c r="J3459" s="236"/>
      <c r="K3459"/>
      <c r="L3459"/>
      <c r="M3459"/>
      <c r="N3459"/>
      <c r="O3459"/>
      <c r="P3459"/>
      <c r="Q3459"/>
      <c r="U3459"/>
      <c r="V3459" t="s">
        <v>4335</v>
      </c>
      <c r="W3459" s="236"/>
      <c r="X3459"/>
      <c r="Y3459"/>
      <c r="Z3459"/>
      <c r="AA3459"/>
      <c r="AB3459"/>
      <c r="AC3459"/>
      <c r="AD3459"/>
      <c r="AE3459"/>
      <c r="AF3459"/>
      <c r="AG3459"/>
      <c r="AH3459" s="115" t="s">
        <v>4308</v>
      </c>
    </row>
    <row r="3460" spans="1:35" hidden="1" x14ac:dyDescent="0.25">
      <c r="A3460">
        <v>327762</v>
      </c>
      <c r="B3460" t="s">
        <v>7740</v>
      </c>
      <c r="C3460" t="s">
        <v>244</v>
      </c>
      <c r="D3460" t="s">
        <v>7741</v>
      </c>
      <c r="E3460" t="s">
        <v>76</v>
      </c>
      <c r="F3460" s="126">
        <v>35162</v>
      </c>
      <c r="G3460" t="s">
        <v>2209</v>
      </c>
      <c r="H3460" t="s">
        <v>16</v>
      </c>
      <c r="I3460" t="s">
        <v>136</v>
      </c>
      <c r="J3460" t="s">
        <v>1226</v>
      </c>
      <c r="K3460"/>
      <c r="L3460" t="s">
        <v>30</v>
      </c>
      <c r="M3460"/>
      <c r="N3460"/>
      <c r="O3460"/>
      <c r="P3460"/>
      <c r="Q3460"/>
      <c r="U3460"/>
      <c r="V3460">
        <v>0</v>
      </c>
      <c r="W3460"/>
      <c r="X3460"/>
      <c r="Y3460"/>
      <c r="Z3460"/>
      <c r="AA3460"/>
      <c r="AB3460"/>
      <c r="AC3460"/>
      <c r="AD3460"/>
      <c r="AE3460"/>
      <c r="AF3460"/>
      <c r="AG3460"/>
      <c r="AH3460" s="115" t="s">
        <v>4308</v>
      </c>
    </row>
    <row r="3461" spans="1:35" ht="18" x14ac:dyDescent="0.25">
      <c r="A3461" s="235">
        <v>327768</v>
      </c>
      <c r="B3461" s="235" t="s">
        <v>7742</v>
      </c>
      <c r="C3461" s="235" t="s">
        <v>1625</v>
      </c>
      <c r="D3461" s="235" t="s">
        <v>214</v>
      </c>
      <c r="E3461"/>
      <c r="F3461" s="126"/>
      <c r="G3461" s="236"/>
      <c r="H3461"/>
      <c r="I3461" t="s">
        <v>107</v>
      </c>
      <c r="J3461" s="236"/>
      <c r="K3461"/>
      <c r="L3461"/>
      <c r="M3461"/>
      <c r="N3461"/>
      <c r="O3461"/>
      <c r="P3461"/>
      <c r="Q3461"/>
      <c r="U3461"/>
      <c r="V3461" t="s">
        <v>4335</v>
      </c>
      <c r="W3461" s="236"/>
      <c r="X3461"/>
      <c r="Y3461"/>
      <c r="Z3461"/>
      <c r="AA3461"/>
      <c r="AB3461"/>
      <c r="AC3461"/>
      <c r="AD3461"/>
      <c r="AE3461"/>
      <c r="AF3461"/>
      <c r="AG3461"/>
      <c r="AH3461" s="115" t="s">
        <v>4308</v>
      </c>
      <c r="AI3461" s="115" t="e">
        <f>VLOOKUP(A3461,'[2]دراسات قانونية'!$A$3:$E$600,1,0)</f>
        <v>#N/A</v>
      </c>
    </row>
    <row r="3462" spans="1:35" x14ac:dyDescent="0.25">
      <c r="A3462" s="115">
        <v>327771</v>
      </c>
      <c r="B3462" s="115" t="s">
        <v>7743</v>
      </c>
      <c r="C3462" s="115" t="s">
        <v>227</v>
      </c>
      <c r="D3462" s="115" t="s">
        <v>7744</v>
      </c>
      <c r="F3462" s="237"/>
      <c r="I3462" t="s">
        <v>107</v>
      </c>
      <c r="U3462"/>
      <c r="V3462" t="s">
        <v>4338</v>
      </c>
      <c r="AG3462" s="115" t="s">
        <v>4308</v>
      </c>
      <c r="AH3462" s="115" t="s">
        <v>4308</v>
      </c>
      <c r="AI3462" s="115" t="e">
        <f>VLOOKUP(A3462,'[2]دراسات قانونية'!$A$3:$E$600,1,0)</f>
        <v>#N/A</v>
      </c>
    </row>
    <row r="3463" spans="1:35" hidden="1" x14ac:dyDescent="0.25">
      <c r="A3463" s="115">
        <v>327774</v>
      </c>
      <c r="B3463" s="115" t="s">
        <v>3032</v>
      </c>
      <c r="C3463" s="115" t="s">
        <v>520</v>
      </c>
      <c r="D3463" s="115" t="s">
        <v>949</v>
      </c>
      <c r="E3463" s="115" t="s">
        <v>77</v>
      </c>
      <c r="F3463" s="237">
        <v>33698</v>
      </c>
      <c r="G3463" s="115" t="s">
        <v>30</v>
      </c>
      <c r="H3463" s="115" t="s">
        <v>16</v>
      </c>
      <c r="I3463" t="s">
        <v>199</v>
      </c>
      <c r="J3463" s="115" t="s">
        <v>1226</v>
      </c>
      <c r="L3463" s="115" t="s">
        <v>18</v>
      </c>
      <c r="U3463"/>
      <c r="V3463" t="s">
        <v>4414</v>
      </c>
    </row>
    <row r="3464" spans="1:35" ht="18" x14ac:dyDescent="0.25">
      <c r="A3464" s="235">
        <v>327775</v>
      </c>
      <c r="B3464" s="235" t="s">
        <v>7745</v>
      </c>
      <c r="C3464" s="235" t="s">
        <v>570</v>
      </c>
      <c r="D3464" s="235" t="s">
        <v>214</v>
      </c>
      <c r="E3464"/>
      <c r="F3464" s="126"/>
      <c r="G3464" s="236"/>
      <c r="H3464"/>
      <c r="I3464" t="s">
        <v>107</v>
      </c>
      <c r="J3464" s="236"/>
      <c r="K3464"/>
      <c r="L3464"/>
      <c r="M3464"/>
      <c r="N3464"/>
      <c r="O3464"/>
      <c r="P3464"/>
      <c r="Q3464"/>
      <c r="U3464"/>
      <c r="V3464" t="s">
        <v>4335</v>
      </c>
      <c r="W3464" s="236"/>
      <c r="X3464"/>
      <c r="Y3464"/>
      <c r="Z3464"/>
      <c r="AA3464"/>
      <c r="AB3464"/>
      <c r="AC3464"/>
      <c r="AD3464"/>
      <c r="AE3464"/>
      <c r="AF3464"/>
      <c r="AG3464"/>
      <c r="AH3464" s="115" t="s">
        <v>4308</v>
      </c>
      <c r="AI3464" s="115" t="e">
        <f>VLOOKUP(A3464,'[2]دراسات قانونية'!$A$3:$E$600,1,0)</f>
        <v>#N/A</v>
      </c>
    </row>
    <row r="3465" spans="1:35" hidden="1" x14ac:dyDescent="0.25">
      <c r="A3465" s="115">
        <v>327776</v>
      </c>
      <c r="B3465" s="115" t="s">
        <v>2309</v>
      </c>
      <c r="C3465" s="115" t="s">
        <v>512</v>
      </c>
      <c r="D3465" s="115" t="s">
        <v>444</v>
      </c>
      <c r="E3465" s="115" t="s">
        <v>76</v>
      </c>
      <c r="F3465" s="237">
        <v>34150</v>
      </c>
      <c r="G3465" s="115" t="s">
        <v>18</v>
      </c>
      <c r="H3465" s="115" t="s">
        <v>16</v>
      </c>
      <c r="I3465" t="s">
        <v>199</v>
      </c>
      <c r="J3465" s="115" t="s">
        <v>1226</v>
      </c>
      <c r="L3465" s="115" t="s">
        <v>18</v>
      </c>
      <c r="U3465"/>
      <c r="V3465">
        <v>0</v>
      </c>
    </row>
    <row r="3466" spans="1:35" x14ac:dyDescent="0.25">
      <c r="A3466" s="115">
        <v>327781</v>
      </c>
      <c r="B3466" s="115" t="s">
        <v>7746</v>
      </c>
      <c r="C3466" s="115" t="s">
        <v>250</v>
      </c>
      <c r="D3466" s="115" t="s">
        <v>7747</v>
      </c>
      <c r="F3466" s="237"/>
      <c r="I3466" t="s">
        <v>107</v>
      </c>
      <c r="U3466"/>
      <c r="V3466" t="s">
        <v>4337</v>
      </c>
      <c r="AH3466" s="115" t="s">
        <v>4308</v>
      </c>
      <c r="AI3466" s="115" t="e">
        <f>VLOOKUP(A3466,'[2]دراسات قانونية'!$A$3:$E$600,1,0)</f>
        <v>#N/A</v>
      </c>
    </row>
    <row r="3467" spans="1:35" hidden="1" x14ac:dyDescent="0.25">
      <c r="A3467">
        <v>327783</v>
      </c>
      <c r="B3467" t="s">
        <v>7748</v>
      </c>
      <c r="C3467" t="s">
        <v>279</v>
      </c>
      <c r="D3467" t="s">
        <v>275</v>
      </c>
      <c r="E3467" t="s">
        <v>77</v>
      </c>
      <c r="F3467" s="126">
        <v>32874</v>
      </c>
      <c r="G3467" t="s">
        <v>18</v>
      </c>
      <c r="H3467" t="s">
        <v>16</v>
      </c>
      <c r="I3467" t="s">
        <v>129</v>
      </c>
      <c r="J3467" t="s">
        <v>15</v>
      </c>
      <c r="K3467"/>
      <c r="L3467" t="s">
        <v>18</v>
      </c>
      <c r="M3467"/>
      <c r="N3467"/>
      <c r="O3467"/>
      <c r="P3467"/>
      <c r="Q3467"/>
      <c r="U3467"/>
      <c r="V3467" t="s">
        <v>16623</v>
      </c>
      <c r="W3467"/>
      <c r="X3467"/>
      <c r="Y3467"/>
      <c r="Z3467"/>
      <c r="AA3467"/>
      <c r="AB3467"/>
      <c r="AC3467"/>
      <c r="AD3467"/>
      <c r="AE3467"/>
      <c r="AF3467"/>
      <c r="AG3467"/>
    </row>
    <row r="3468" spans="1:35" ht="18" x14ac:dyDescent="0.25">
      <c r="A3468" s="235">
        <v>327788</v>
      </c>
      <c r="B3468" s="235" t="s">
        <v>7749</v>
      </c>
      <c r="C3468" s="235" t="s">
        <v>261</v>
      </c>
      <c r="D3468" s="235" t="s">
        <v>577</v>
      </c>
      <c r="E3468"/>
      <c r="F3468" s="126"/>
      <c r="G3468" s="236"/>
      <c r="H3468"/>
      <c r="I3468" t="s">
        <v>107</v>
      </c>
      <c r="J3468" s="236"/>
      <c r="K3468"/>
      <c r="L3468"/>
      <c r="M3468"/>
      <c r="N3468"/>
      <c r="O3468"/>
      <c r="P3468"/>
      <c r="Q3468"/>
      <c r="U3468"/>
      <c r="V3468" t="s">
        <v>4334</v>
      </c>
      <c r="W3468" s="236"/>
      <c r="X3468"/>
      <c r="Y3468"/>
      <c r="Z3468"/>
      <c r="AA3468"/>
      <c r="AB3468"/>
      <c r="AC3468"/>
      <c r="AD3468"/>
      <c r="AE3468"/>
      <c r="AF3468"/>
      <c r="AG3468"/>
      <c r="AH3468" s="115" t="s">
        <v>4308</v>
      </c>
      <c r="AI3468" s="115" t="e">
        <f>VLOOKUP(A3468,'[2]دراسات قانونية'!$A$3:$E$600,1,0)</f>
        <v>#N/A</v>
      </c>
    </row>
    <row r="3469" spans="1:35" ht="18" hidden="1" x14ac:dyDescent="0.25">
      <c r="A3469" s="235">
        <v>327789</v>
      </c>
      <c r="B3469" s="235" t="s">
        <v>7750</v>
      </c>
      <c r="C3469" s="235" t="s">
        <v>2646</v>
      </c>
      <c r="D3469" s="235" t="s">
        <v>237</v>
      </c>
      <c r="E3469"/>
      <c r="F3469" s="126"/>
      <c r="G3469" s="236"/>
      <c r="H3469"/>
      <c r="I3469" t="s">
        <v>129</v>
      </c>
      <c r="J3469" s="236"/>
      <c r="K3469"/>
      <c r="L3469"/>
      <c r="M3469"/>
      <c r="N3469"/>
      <c r="O3469"/>
      <c r="P3469"/>
      <c r="Q3469"/>
      <c r="U3469"/>
      <c r="V3469" t="s">
        <v>4335</v>
      </c>
      <c r="W3469" s="236"/>
      <c r="X3469"/>
      <c r="Y3469"/>
      <c r="Z3469"/>
      <c r="AA3469"/>
      <c r="AB3469"/>
      <c r="AC3469"/>
      <c r="AD3469"/>
      <c r="AE3469"/>
      <c r="AF3469"/>
      <c r="AG3469"/>
      <c r="AH3469" s="115" t="s">
        <v>4308</v>
      </c>
    </row>
    <row r="3470" spans="1:35" hidden="1" x14ac:dyDescent="0.25">
      <c r="A3470" s="115">
        <v>327790</v>
      </c>
      <c r="B3470" s="115" t="s">
        <v>3577</v>
      </c>
      <c r="C3470" s="115" t="s">
        <v>285</v>
      </c>
      <c r="D3470" s="115" t="s">
        <v>693</v>
      </c>
      <c r="E3470" s="115" t="s">
        <v>76</v>
      </c>
      <c r="F3470" s="237">
        <v>35491</v>
      </c>
      <c r="G3470" s="115" t="s">
        <v>18</v>
      </c>
      <c r="H3470" s="115" t="s">
        <v>16</v>
      </c>
      <c r="I3470" t="s">
        <v>199</v>
      </c>
      <c r="J3470" s="115" t="s">
        <v>1226</v>
      </c>
      <c r="L3470" s="115" t="s">
        <v>18</v>
      </c>
      <c r="U3470"/>
      <c r="V3470" t="s">
        <v>16623</v>
      </c>
    </row>
    <row r="3471" spans="1:35" hidden="1" x14ac:dyDescent="0.25">
      <c r="A3471">
        <v>327791</v>
      </c>
      <c r="B3471" t="s">
        <v>7751</v>
      </c>
      <c r="C3471" t="s">
        <v>2499</v>
      </c>
      <c r="D3471" t="s">
        <v>306</v>
      </c>
      <c r="E3471" t="s">
        <v>76</v>
      </c>
      <c r="F3471" s="126">
        <v>33306</v>
      </c>
      <c r="G3471" t="s">
        <v>18</v>
      </c>
      <c r="H3471" t="s">
        <v>16</v>
      </c>
      <c r="I3471" t="s">
        <v>136</v>
      </c>
      <c r="J3471" t="s">
        <v>1226</v>
      </c>
      <c r="K3471"/>
      <c r="L3471" t="s">
        <v>18</v>
      </c>
      <c r="M3471"/>
      <c r="N3471"/>
      <c r="O3471"/>
      <c r="P3471"/>
      <c r="Q3471"/>
      <c r="U3471"/>
      <c r="V3471">
        <v>0</v>
      </c>
      <c r="W3471"/>
      <c r="X3471"/>
      <c r="Y3471"/>
      <c r="Z3471"/>
      <c r="AA3471"/>
      <c r="AB3471"/>
      <c r="AC3471"/>
      <c r="AD3471"/>
      <c r="AE3471"/>
      <c r="AF3471"/>
      <c r="AG3471"/>
    </row>
    <row r="3472" spans="1:35" ht="18" hidden="1" x14ac:dyDescent="0.25">
      <c r="A3472" s="235">
        <v>327792</v>
      </c>
      <c r="B3472" s="235" t="s">
        <v>7752</v>
      </c>
      <c r="C3472" s="235" t="s">
        <v>5012</v>
      </c>
      <c r="D3472" s="235" t="s">
        <v>1242</v>
      </c>
      <c r="E3472"/>
      <c r="F3472" s="126"/>
      <c r="G3472" s="236"/>
      <c r="H3472"/>
      <c r="I3472" t="s">
        <v>129</v>
      </c>
      <c r="J3472" s="236"/>
      <c r="K3472"/>
      <c r="L3472"/>
      <c r="M3472"/>
      <c r="N3472"/>
      <c r="O3472"/>
      <c r="P3472"/>
      <c r="Q3472"/>
      <c r="U3472"/>
      <c r="V3472" t="s">
        <v>4334</v>
      </c>
      <c r="W3472" s="236"/>
      <c r="X3472"/>
      <c r="Y3472"/>
      <c r="Z3472"/>
      <c r="AA3472"/>
      <c r="AB3472"/>
      <c r="AC3472"/>
      <c r="AD3472"/>
      <c r="AE3472"/>
      <c r="AF3472"/>
      <c r="AG3472"/>
      <c r="AH3472" s="115" t="s">
        <v>4308</v>
      </c>
    </row>
    <row r="3473" spans="1:35" hidden="1" x14ac:dyDescent="0.25">
      <c r="A3473">
        <v>327793</v>
      </c>
      <c r="B3473" t="s">
        <v>7753</v>
      </c>
      <c r="C3473" t="s">
        <v>6658</v>
      </c>
      <c r="D3473" t="s">
        <v>7754</v>
      </c>
      <c r="E3473" t="s">
        <v>76</v>
      </c>
      <c r="F3473" s="126">
        <v>32224</v>
      </c>
      <c r="G3473" t="s">
        <v>7755</v>
      </c>
      <c r="H3473" t="s">
        <v>16</v>
      </c>
      <c r="I3473" t="s">
        <v>129</v>
      </c>
      <c r="J3473" t="s">
        <v>1226</v>
      </c>
      <c r="K3473"/>
      <c r="L3473" t="s">
        <v>18</v>
      </c>
      <c r="M3473"/>
      <c r="N3473"/>
      <c r="O3473"/>
      <c r="P3473"/>
      <c r="Q3473"/>
      <c r="U3473"/>
      <c r="V3473" t="s">
        <v>16603</v>
      </c>
      <c r="W3473"/>
      <c r="X3473"/>
      <c r="Y3473"/>
      <c r="Z3473"/>
      <c r="AA3473"/>
      <c r="AB3473"/>
      <c r="AC3473"/>
      <c r="AD3473"/>
      <c r="AE3473"/>
      <c r="AF3473" t="s">
        <v>4308</v>
      </c>
      <c r="AG3473" t="s">
        <v>4308</v>
      </c>
      <c r="AH3473" s="115" t="s">
        <v>4308</v>
      </c>
    </row>
    <row r="3474" spans="1:35" ht="18" x14ac:dyDescent="0.25">
      <c r="A3474" s="235">
        <v>327798</v>
      </c>
      <c r="B3474" s="235" t="s">
        <v>7756</v>
      </c>
      <c r="C3474" s="235" t="s">
        <v>621</v>
      </c>
      <c r="D3474" s="235" t="s">
        <v>842</v>
      </c>
      <c r="E3474"/>
      <c r="F3474" s="126"/>
      <c r="G3474" s="236"/>
      <c r="H3474"/>
      <c r="I3474" t="s">
        <v>107</v>
      </c>
      <c r="J3474" s="236"/>
      <c r="K3474"/>
      <c r="L3474"/>
      <c r="M3474"/>
      <c r="N3474"/>
      <c r="O3474"/>
      <c r="P3474"/>
      <c r="Q3474"/>
      <c r="U3474"/>
      <c r="V3474" t="s">
        <v>4335</v>
      </c>
      <c r="W3474" s="236"/>
      <c r="X3474"/>
      <c r="Y3474"/>
      <c r="Z3474"/>
      <c r="AA3474"/>
      <c r="AB3474"/>
      <c r="AC3474"/>
      <c r="AD3474"/>
      <c r="AE3474"/>
      <c r="AF3474"/>
      <c r="AG3474"/>
      <c r="AH3474" s="115" t="s">
        <v>4308</v>
      </c>
      <c r="AI3474" s="115" t="e">
        <f>VLOOKUP(A3474,'[2]دراسات قانونية'!$A$3:$E$600,1,0)</f>
        <v>#N/A</v>
      </c>
    </row>
    <row r="3475" spans="1:35" ht="18" hidden="1" x14ac:dyDescent="0.25">
      <c r="A3475" s="235">
        <v>327801</v>
      </c>
      <c r="B3475" s="235" t="s">
        <v>7757</v>
      </c>
      <c r="C3475" s="235" t="s">
        <v>6757</v>
      </c>
      <c r="D3475" s="235" t="s">
        <v>888</v>
      </c>
      <c r="E3475"/>
      <c r="F3475" s="126"/>
      <c r="G3475" s="236"/>
      <c r="H3475"/>
      <c r="I3475" t="s">
        <v>129</v>
      </c>
      <c r="J3475" s="236"/>
      <c r="K3475"/>
      <c r="L3475"/>
      <c r="M3475"/>
      <c r="N3475"/>
      <c r="O3475"/>
      <c r="P3475"/>
      <c r="Q3475"/>
      <c r="U3475"/>
      <c r="V3475" t="s">
        <v>4335</v>
      </c>
      <c r="W3475" s="236"/>
      <c r="X3475"/>
      <c r="Y3475"/>
      <c r="Z3475"/>
      <c r="AA3475"/>
      <c r="AB3475"/>
      <c r="AC3475"/>
      <c r="AD3475"/>
      <c r="AE3475"/>
      <c r="AF3475"/>
      <c r="AG3475"/>
      <c r="AH3475" s="115" t="s">
        <v>4308</v>
      </c>
    </row>
    <row r="3476" spans="1:35" ht="18" x14ac:dyDescent="0.25">
      <c r="A3476" s="235">
        <v>327802</v>
      </c>
      <c r="B3476" s="235" t="s">
        <v>7758</v>
      </c>
      <c r="C3476" s="235" t="s">
        <v>457</v>
      </c>
      <c r="D3476" s="235" t="s">
        <v>450</v>
      </c>
      <c r="E3476"/>
      <c r="F3476" s="126"/>
      <c r="G3476" s="236"/>
      <c r="H3476"/>
      <c r="I3476" t="s">
        <v>107</v>
      </c>
      <c r="J3476" s="236"/>
      <c r="K3476"/>
      <c r="L3476"/>
      <c r="M3476"/>
      <c r="N3476"/>
      <c r="O3476"/>
      <c r="P3476"/>
      <c r="Q3476"/>
      <c r="U3476"/>
      <c r="V3476" t="s">
        <v>4335</v>
      </c>
      <c r="W3476" s="236"/>
      <c r="X3476"/>
      <c r="Y3476"/>
      <c r="Z3476"/>
      <c r="AA3476"/>
      <c r="AB3476"/>
      <c r="AC3476"/>
      <c r="AD3476"/>
      <c r="AE3476"/>
      <c r="AF3476"/>
      <c r="AG3476"/>
      <c r="AH3476" s="115" t="s">
        <v>4308</v>
      </c>
      <c r="AI3476" s="115" t="e">
        <f>VLOOKUP(A3476,'[2]دراسات قانونية'!$A$3:$E$600,1,0)</f>
        <v>#N/A</v>
      </c>
    </row>
    <row r="3477" spans="1:35" hidden="1" x14ac:dyDescent="0.25">
      <c r="A3477">
        <v>327805</v>
      </c>
      <c r="B3477" t="s">
        <v>7759</v>
      </c>
      <c r="C3477" t="s">
        <v>510</v>
      </c>
      <c r="D3477" t="s">
        <v>405</v>
      </c>
      <c r="E3477" t="s">
        <v>77</v>
      </c>
      <c r="F3477" s="126">
        <v>34700</v>
      </c>
      <c r="G3477" t="s">
        <v>18</v>
      </c>
      <c r="H3477" t="s">
        <v>16</v>
      </c>
      <c r="I3477" t="s">
        <v>136</v>
      </c>
      <c r="J3477" t="s">
        <v>1226</v>
      </c>
      <c r="K3477"/>
      <c r="L3477" t="s">
        <v>18</v>
      </c>
      <c r="M3477"/>
      <c r="N3477"/>
      <c r="O3477"/>
      <c r="P3477"/>
      <c r="Q3477"/>
      <c r="U3477"/>
      <c r="V3477">
        <v>0</v>
      </c>
      <c r="W3477"/>
      <c r="X3477"/>
      <c r="Y3477"/>
      <c r="Z3477"/>
      <c r="AA3477"/>
      <c r="AB3477"/>
      <c r="AC3477"/>
      <c r="AD3477"/>
      <c r="AE3477"/>
      <c r="AF3477"/>
      <c r="AG3477"/>
    </row>
    <row r="3478" spans="1:35" hidden="1" x14ac:dyDescent="0.25">
      <c r="A3478">
        <v>327809</v>
      </c>
      <c r="B3478" t="s">
        <v>7760</v>
      </c>
      <c r="C3478" t="s">
        <v>495</v>
      </c>
      <c r="D3478" t="s">
        <v>578</v>
      </c>
      <c r="E3478" t="s">
        <v>76</v>
      </c>
      <c r="F3478" s="126"/>
      <c r="G3478"/>
      <c r="H3478" t="s">
        <v>16</v>
      </c>
      <c r="I3478" t="s">
        <v>129</v>
      </c>
      <c r="J3478"/>
      <c r="K3478"/>
      <c r="L3478"/>
      <c r="M3478"/>
      <c r="N3478"/>
      <c r="O3478"/>
      <c r="P3478"/>
      <c r="Q3478"/>
      <c r="U3478"/>
      <c r="V3478" t="s">
        <v>4414</v>
      </c>
      <c r="W3478"/>
      <c r="X3478"/>
      <c r="Y3478" t="s">
        <v>4308</v>
      </c>
      <c r="Z3478"/>
      <c r="AA3478" t="s">
        <v>4308</v>
      </c>
      <c r="AB3478" t="s">
        <v>4308</v>
      </c>
      <c r="AC3478" t="s">
        <v>4308</v>
      </c>
      <c r="AD3478" t="s">
        <v>4308</v>
      </c>
      <c r="AE3478" t="s">
        <v>4308</v>
      </c>
      <c r="AF3478" t="s">
        <v>4308</v>
      </c>
      <c r="AG3478" t="s">
        <v>4308</v>
      </c>
      <c r="AH3478" s="115" t="s">
        <v>4308</v>
      </c>
    </row>
    <row r="3479" spans="1:35" hidden="1" x14ac:dyDescent="0.25">
      <c r="A3479" s="115">
        <v>327810</v>
      </c>
      <c r="B3479" s="115" t="s">
        <v>2496</v>
      </c>
      <c r="C3479" s="115" t="s">
        <v>2497</v>
      </c>
      <c r="D3479" s="115" t="s">
        <v>585</v>
      </c>
      <c r="E3479" s="115" t="s">
        <v>76</v>
      </c>
      <c r="F3479" s="237">
        <v>33502</v>
      </c>
      <c r="G3479" s="115" t="s">
        <v>2498</v>
      </c>
      <c r="H3479" s="115" t="s">
        <v>16</v>
      </c>
      <c r="I3479" t="s">
        <v>199</v>
      </c>
      <c r="U3479"/>
      <c r="V3479">
        <v>0</v>
      </c>
    </row>
    <row r="3480" spans="1:35" ht="18" hidden="1" x14ac:dyDescent="0.25">
      <c r="A3480" s="235">
        <v>327811</v>
      </c>
      <c r="B3480" s="235" t="s">
        <v>7761</v>
      </c>
      <c r="C3480" s="235" t="s">
        <v>7762</v>
      </c>
      <c r="D3480" s="235" t="s">
        <v>381</v>
      </c>
      <c r="E3480"/>
      <c r="F3480" s="126"/>
      <c r="G3480" s="236"/>
      <c r="H3480"/>
      <c r="I3480" t="s">
        <v>129</v>
      </c>
      <c r="J3480" s="236"/>
      <c r="K3480"/>
      <c r="L3480"/>
      <c r="M3480"/>
      <c r="N3480"/>
      <c r="O3480"/>
      <c r="P3480"/>
      <c r="Q3480"/>
      <c r="U3480"/>
      <c r="V3480" t="s">
        <v>4337</v>
      </c>
      <c r="W3480" s="236"/>
      <c r="X3480"/>
      <c r="Y3480"/>
      <c r="Z3480"/>
      <c r="AA3480"/>
      <c r="AB3480"/>
      <c r="AC3480"/>
      <c r="AD3480"/>
      <c r="AE3480"/>
      <c r="AF3480"/>
      <c r="AG3480"/>
      <c r="AH3480" s="115" t="s">
        <v>4308</v>
      </c>
    </row>
    <row r="3481" spans="1:35" ht="18" hidden="1" x14ac:dyDescent="0.25">
      <c r="A3481" s="235">
        <v>327812</v>
      </c>
      <c r="B3481" s="235" t="s">
        <v>7763</v>
      </c>
      <c r="C3481" s="235" t="s">
        <v>908</v>
      </c>
      <c r="D3481" s="235" t="s">
        <v>378</v>
      </c>
      <c r="E3481"/>
      <c r="F3481" s="126"/>
      <c r="G3481" s="236"/>
      <c r="H3481"/>
      <c r="I3481" t="s">
        <v>199</v>
      </c>
      <c r="J3481" s="236"/>
      <c r="K3481"/>
      <c r="L3481"/>
      <c r="M3481"/>
      <c r="N3481"/>
      <c r="O3481"/>
      <c r="P3481"/>
      <c r="Q3481"/>
      <c r="U3481"/>
      <c r="V3481">
        <v>0</v>
      </c>
      <c r="W3481" s="236"/>
      <c r="X3481"/>
      <c r="Y3481"/>
      <c r="Z3481"/>
      <c r="AA3481"/>
      <c r="AB3481"/>
      <c r="AC3481"/>
      <c r="AD3481"/>
      <c r="AE3481"/>
      <c r="AF3481"/>
      <c r="AG3481"/>
      <c r="AH3481" s="115" t="s">
        <v>4308</v>
      </c>
    </row>
    <row r="3482" spans="1:35" hidden="1" x14ac:dyDescent="0.25">
      <c r="A3482">
        <v>327813</v>
      </c>
      <c r="B3482" t="s">
        <v>7764</v>
      </c>
      <c r="C3482" t="s">
        <v>244</v>
      </c>
      <c r="D3482" t="s">
        <v>763</v>
      </c>
      <c r="E3482" t="s">
        <v>76</v>
      </c>
      <c r="F3482" s="126">
        <v>35090</v>
      </c>
      <c r="G3482" t="s">
        <v>18</v>
      </c>
      <c r="H3482" t="s">
        <v>16</v>
      </c>
      <c r="I3482" t="s">
        <v>136</v>
      </c>
      <c r="J3482" t="s">
        <v>1226</v>
      </c>
      <c r="K3482"/>
      <c r="L3482" t="s">
        <v>67</v>
      </c>
      <c r="M3482"/>
      <c r="N3482"/>
      <c r="O3482"/>
      <c r="P3482"/>
      <c r="Q3482"/>
      <c r="U3482"/>
      <c r="V3482" t="s">
        <v>4414</v>
      </c>
      <c r="W3482"/>
      <c r="X3482"/>
      <c r="Y3482"/>
      <c r="Z3482"/>
      <c r="AA3482"/>
      <c r="AB3482"/>
      <c r="AC3482"/>
      <c r="AD3482"/>
      <c r="AE3482" t="s">
        <v>4308</v>
      </c>
      <c r="AF3482" t="s">
        <v>4308</v>
      </c>
      <c r="AG3482" t="s">
        <v>4308</v>
      </c>
      <c r="AH3482" s="115" t="s">
        <v>4308</v>
      </c>
    </row>
    <row r="3483" spans="1:35" ht="18" hidden="1" x14ac:dyDescent="0.25">
      <c r="A3483" s="235">
        <v>327815</v>
      </c>
      <c r="B3483" s="235" t="s">
        <v>7765</v>
      </c>
      <c r="C3483" s="235" t="s">
        <v>377</v>
      </c>
      <c r="D3483" s="235" t="s">
        <v>306</v>
      </c>
      <c r="E3483"/>
      <c r="F3483" s="126"/>
      <c r="G3483" s="236"/>
      <c r="H3483"/>
      <c r="I3483" t="s">
        <v>129</v>
      </c>
      <c r="J3483" s="236"/>
      <c r="K3483"/>
      <c r="L3483"/>
      <c r="M3483"/>
      <c r="N3483"/>
      <c r="O3483"/>
      <c r="P3483"/>
      <c r="Q3483"/>
      <c r="U3483"/>
      <c r="V3483" t="s">
        <v>4337</v>
      </c>
      <c r="W3483" s="236"/>
      <c r="X3483"/>
      <c r="Y3483"/>
      <c r="Z3483"/>
      <c r="AA3483"/>
      <c r="AB3483"/>
      <c r="AC3483"/>
      <c r="AD3483"/>
      <c r="AE3483"/>
      <c r="AF3483"/>
      <c r="AG3483"/>
      <c r="AH3483" s="115" t="s">
        <v>4308</v>
      </c>
    </row>
    <row r="3484" spans="1:35" ht="18" hidden="1" x14ac:dyDescent="0.25">
      <c r="A3484" s="235">
        <v>327818</v>
      </c>
      <c r="B3484" s="235" t="s">
        <v>7766</v>
      </c>
      <c r="C3484" s="235" t="s">
        <v>212</v>
      </c>
      <c r="D3484" s="235" t="s">
        <v>1051</v>
      </c>
      <c r="E3484"/>
      <c r="F3484" s="126"/>
      <c r="G3484" s="236"/>
      <c r="H3484"/>
      <c r="I3484" t="s">
        <v>129</v>
      </c>
      <c r="J3484" s="236"/>
      <c r="K3484"/>
      <c r="L3484"/>
      <c r="M3484"/>
      <c r="N3484"/>
      <c r="O3484"/>
      <c r="P3484"/>
      <c r="Q3484"/>
      <c r="U3484"/>
      <c r="V3484" t="s">
        <v>4337</v>
      </c>
      <c r="W3484" s="236"/>
      <c r="X3484"/>
      <c r="Y3484"/>
      <c r="Z3484"/>
      <c r="AA3484"/>
      <c r="AB3484"/>
      <c r="AC3484"/>
      <c r="AD3484"/>
      <c r="AE3484"/>
      <c r="AF3484"/>
      <c r="AG3484"/>
      <c r="AH3484" s="115" t="s">
        <v>4308</v>
      </c>
    </row>
    <row r="3485" spans="1:35" ht="18" hidden="1" x14ac:dyDescent="0.25">
      <c r="A3485" s="235">
        <v>327821</v>
      </c>
      <c r="B3485" s="235" t="s">
        <v>7767</v>
      </c>
      <c r="C3485" s="235" t="s">
        <v>5249</v>
      </c>
      <c r="D3485" s="235" t="s">
        <v>239</v>
      </c>
      <c r="E3485"/>
      <c r="F3485" s="126"/>
      <c r="G3485" s="236"/>
      <c r="H3485"/>
      <c r="I3485" t="s">
        <v>199</v>
      </c>
      <c r="J3485" s="236"/>
      <c r="K3485"/>
      <c r="L3485"/>
      <c r="M3485"/>
      <c r="N3485"/>
      <c r="O3485"/>
      <c r="P3485"/>
      <c r="Q3485"/>
      <c r="U3485"/>
      <c r="V3485">
        <v>0</v>
      </c>
      <c r="W3485" s="236"/>
      <c r="X3485"/>
      <c r="Y3485"/>
      <c r="Z3485"/>
      <c r="AA3485"/>
      <c r="AB3485"/>
      <c r="AC3485"/>
      <c r="AD3485"/>
      <c r="AE3485"/>
      <c r="AF3485"/>
      <c r="AG3485"/>
      <c r="AH3485" s="115" t="s">
        <v>4308</v>
      </c>
    </row>
    <row r="3486" spans="1:35" ht="18" x14ac:dyDescent="0.25">
      <c r="A3486" s="235">
        <v>327822</v>
      </c>
      <c r="B3486" s="235" t="s">
        <v>7768</v>
      </c>
      <c r="C3486" s="235" t="s">
        <v>219</v>
      </c>
      <c r="D3486" s="235" t="s">
        <v>855</v>
      </c>
      <c r="E3486"/>
      <c r="F3486" s="126"/>
      <c r="G3486" s="236"/>
      <c r="H3486"/>
      <c r="I3486" t="s">
        <v>107</v>
      </c>
      <c r="J3486" s="236"/>
      <c r="K3486"/>
      <c r="L3486"/>
      <c r="M3486"/>
      <c r="N3486"/>
      <c r="O3486"/>
      <c r="P3486"/>
      <c r="Q3486"/>
      <c r="U3486"/>
      <c r="V3486" t="s">
        <v>4335</v>
      </c>
      <c r="W3486" s="236"/>
      <c r="X3486"/>
      <c r="Y3486"/>
      <c r="Z3486"/>
      <c r="AA3486"/>
      <c r="AB3486"/>
      <c r="AC3486"/>
      <c r="AD3486"/>
      <c r="AE3486"/>
      <c r="AF3486"/>
      <c r="AG3486"/>
      <c r="AH3486" s="115" t="s">
        <v>4308</v>
      </c>
      <c r="AI3486" s="115" t="e">
        <f>VLOOKUP(A3486,'[2]دراسات قانونية'!$A$3:$E$600,1,0)</f>
        <v>#N/A</v>
      </c>
    </row>
    <row r="3487" spans="1:35" hidden="1" x14ac:dyDescent="0.25">
      <c r="A3487">
        <v>327823</v>
      </c>
      <c r="B3487" t="s">
        <v>1690</v>
      </c>
      <c r="C3487" t="s">
        <v>250</v>
      </c>
      <c r="D3487" t="s">
        <v>588</v>
      </c>
      <c r="E3487" t="s">
        <v>76</v>
      </c>
      <c r="F3487" s="126">
        <v>32095</v>
      </c>
      <c r="G3487" t="s">
        <v>18</v>
      </c>
      <c r="H3487" t="s">
        <v>19</v>
      </c>
      <c r="I3487" t="s">
        <v>136</v>
      </c>
      <c r="J3487"/>
      <c r="K3487"/>
      <c r="L3487"/>
      <c r="M3487"/>
      <c r="N3487"/>
      <c r="O3487"/>
      <c r="P3487"/>
      <c r="Q3487"/>
      <c r="U3487"/>
      <c r="V3487" t="s">
        <v>4334</v>
      </c>
      <c r="W3487"/>
      <c r="X3487"/>
      <c r="Y3487"/>
      <c r="Z3487"/>
      <c r="AA3487"/>
      <c r="AB3487"/>
      <c r="AC3487"/>
      <c r="AD3487"/>
      <c r="AE3487"/>
      <c r="AF3487"/>
      <c r="AG3487"/>
    </row>
    <row r="3488" spans="1:35" ht="18" hidden="1" x14ac:dyDescent="0.25">
      <c r="A3488" s="235">
        <v>327828</v>
      </c>
      <c r="B3488" s="235" t="s">
        <v>7769</v>
      </c>
      <c r="C3488" s="235" t="s">
        <v>481</v>
      </c>
      <c r="D3488" s="235" t="s">
        <v>528</v>
      </c>
      <c r="E3488"/>
      <c r="F3488" s="126"/>
      <c r="G3488" s="236"/>
      <c r="H3488"/>
      <c r="I3488" t="s">
        <v>129</v>
      </c>
      <c r="J3488" s="236"/>
      <c r="K3488"/>
      <c r="L3488"/>
      <c r="M3488"/>
      <c r="N3488"/>
      <c r="O3488"/>
      <c r="P3488"/>
      <c r="Q3488"/>
      <c r="U3488"/>
      <c r="V3488" t="s">
        <v>4334</v>
      </c>
      <c r="W3488" s="236"/>
      <c r="X3488"/>
      <c r="Y3488"/>
      <c r="Z3488"/>
      <c r="AA3488"/>
      <c r="AB3488"/>
      <c r="AC3488"/>
      <c r="AD3488"/>
      <c r="AE3488"/>
      <c r="AF3488"/>
      <c r="AG3488"/>
      <c r="AH3488" s="115" t="s">
        <v>4308</v>
      </c>
    </row>
    <row r="3489" spans="1:35" hidden="1" x14ac:dyDescent="0.25">
      <c r="A3489" s="115">
        <v>327829</v>
      </c>
      <c r="B3489" s="115" t="s">
        <v>3578</v>
      </c>
      <c r="C3489" s="115" t="s">
        <v>339</v>
      </c>
      <c r="D3489" s="115" t="s">
        <v>3579</v>
      </c>
      <c r="E3489" s="115" t="s">
        <v>76</v>
      </c>
      <c r="F3489" s="237">
        <v>34362</v>
      </c>
      <c r="G3489" s="115" t="s">
        <v>55</v>
      </c>
      <c r="H3489" s="115" t="s">
        <v>16</v>
      </c>
      <c r="I3489" t="s">
        <v>199</v>
      </c>
      <c r="J3489" s="115" t="s">
        <v>15</v>
      </c>
      <c r="L3489" s="115" t="s">
        <v>18</v>
      </c>
      <c r="U3489"/>
      <c r="V3489">
        <v>0</v>
      </c>
    </row>
    <row r="3490" spans="1:35" ht="18" x14ac:dyDescent="0.25">
      <c r="A3490" s="235">
        <v>327830</v>
      </c>
      <c r="B3490" s="235" t="s">
        <v>7770</v>
      </c>
      <c r="C3490" s="235" t="s">
        <v>219</v>
      </c>
      <c r="D3490" s="235" t="s">
        <v>7771</v>
      </c>
      <c r="E3490"/>
      <c r="F3490" s="126"/>
      <c r="G3490" s="236"/>
      <c r="H3490"/>
      <c r="I3490" t="s">
        <v>107</v>
      </c>
      <c r="J3490" s="236"/>
      <c r="K3490"/>
      <c r="L3490"/>
      <c r="M3490"/>
      <c r="N3490"/>
      <c r="O3490"/>
      <c r="P3490"/>
      <c r="Q3490"/>
      <c r="U3490"/>
      <c r="V3490" t="s">
        <v>4334</v>
      </c>
      <c r="W3490" s="236"/>
      <c r="X3490"/>
      <c r="Y3490"/>
      <c r="Z3490"/>
      <c r="AA3490"/>
      <c r="AB3490"/>
      <c r="AC3490"/>
      <c r="AD3490"/>
      <c r="AE3490"/>
      <c r="AF3490"/>
      <c r="AG3490"/>
      <c r="AH3490" s="115" t="s">
        <v>4308</v>
      </c>
      <c r="AI3490" s="115" t="e">
        <f>VLOOKUP(A3490,'[2]دراسات قانونية'!$A$3:$E$600,1,0)</f>
        <v>#N/A</v>
      </c>
    </row>
    <row r="3491" spans="1:35" x14ac:dyDescent="0.25">
      <c r="A3491" s="115">
        <v>327836</v>
      </c>
      <c r="B3491" s="115" t="s">
        <v>7772</v>
      </c>
      <c r="C3491" s="115" t="s">
        <v>7026</v>
      </c>
      <c r="D3491" s="115" t="s">
        <v>281</v>
      </c>
      <c r="F3491" s="237"/>
      <c r="I3491" t="s">
        <v>107</v>
      </c>
      <c r="U3491"/>
      <c r="V3491" t="s">
        <v>4339</v>
      </c>
      <c r="AH3491" s="115" t="s">
        <v>4308</v>
      </c>
      <c r="AI3491" s="115" t="e">
        <f>VLOOKUP(A3491,'[2]دراسات قانونية'!$A$3:$E$600,1,0)</f>
        <v>#N/A</v>
      </c>
    </row>
    <row r="3492" spans="1:35" ht="18" hidden="1" x14ac:dyDescent="0.25">
      <c r="A3492" s="235">
        <v>327837</v>
      </c>
      <c r="B3492" s="235" t="s">
        <v>7773</v>
      </c>
      <c r="C3492" s="235" t="s">
        <v>271</v>
      </c>
      <c r="D3492" s="235" t="s">
        <v>7774</v>
      </c>
      <c r="E3492"/>
      <c r="F3492" s="126"/>
      <c r="G3492" s="236"/>
      <c r="H3492"/>
      <c r="I3492" t="s">
        <v>129</v>
      </c>
      <c r="J3492" s="236"/>
      <c r="K3492"/>
      <c r="L3492"/>
      <c r="M3492"/>
      <c r="N3492"/>
      <c r="O3492"/>
      <c r="P3492"/>
      <c r="Q3492"/>
      <c r="U3492"/>
      <c r="V3492" t="s">
        <v>4335</v>
      </c>
      <c r="W3492" s="236"/>
      <c r="X3492"/>
      <c r="Y3492"/>
      <c r="Z3492"/>
      <c r="AA3492"/>
      <c r="AB3492"/>
      <c r="AC3492"/>
      <c r="AD3492"/>
      <c r="AE3492"/>
      <c r="AF3492"/>
      <c r="AG3492"/>
      <c r="AH3492" s="115" t="s">
        <v>4308</v>
      </c>
    </row>
    <row r="3493" spans="1:35" hidden="1" x14ac:dyDescent="0.25">
      <c r="A3493">
        <v>327838</v>
      </c>
      <c r="B3493" t="s">
        <v>7775</v>
      </c>
      <c r="C3493" t="s">
        <v>680</v>
      </c>
      <c r="D3493" t="s">
        <v>2025</v>
      </c>
      <c r="E3493" t="s">
        <v>76</v>
      </c>
      <c r="F3493" s="126">
        <v>32203</v>
      </c>
      <c r="G3493" t="s">
        <v>1271</v>
      </c>
      <c r="H3493" t="s">
        <v>16</v>
      </c>
      <c r="I3493" t="s">
        <v>201</v>
      </c>
      <c r="J3493" t="s">
        <v>1226</v>
      </c>
      <c r="K3493"/>
      <c r="L3493" t="s">
        <v>73</v>
      </c>
      <c r="M3493"/>
      <c r="N3493"/>
      <c r="O3493"/>
      <c r="P3493"/>
      <c r="Q3493"/>
      <c r="U3493"/>
      <c r="V3493">
        <v>0</v>
      </c>
      <c r="W3493"/>
      <c r="X3493"/>
      <c r="Y3493"/>
      <c r="Z3493"/>
      <c r="AA3493"/>
      <c r="AB3493"/>
      <c r="AC3493"/>
      <c r="AD3493"/>
      <c r="AE3493"/>
      <c r="AF3493"/>
      <c r="AG3493"/>
    </row>
    <row r="3494" spans="1:35" hidden="1" x14ac:dyDescent="0.25">
      <c r="A3494">
        <v>327839</v>
      </c>
      <c r="B3494" t="s">
        <v>7776</v>
      </c>
      <c r="C3494" t="s">
        <v>279</v>
      </c>
      <c r="D3494" t="s">
        <v>730</v>
      </c>
      <c r="E3494" t="s">
        <v>76</v>
      </c>
      <c r="F3494" s="126">
        <v>32234</v>
      </c>
      <c r="G3494" t="s">
        <v>7777</v>
      </c>
      <c r="H3494" t="s">
        <v>16</v>
      </c>
      <c r="I3494" t="s">
        <v>129</v>
      </c>
      <c r="J3494"/>
      <c r="K3494"/>
      <c r="L3494"/>
      <c r="M3494"/>
      <c r="N3494"/>
      <c r="O3494"/>
      <c r="P3494"/>
      <c r="Q3494"/>
      <c r="U3494"/>
      <c r="V3494" t="s">
        <v>16603</v>
      </c>
      <c r="W3494"/>
      <c r="X3494"/>
      <c r="Y3494"/>
      <c r="Z3494"/>
      <c r="AA3494"/>
      <c r="AB3494"/>
      <c r="AC3494"/>
      <c r="AD3494"/>
      <c r="AE3494"/>
      <c r="AF3494"/>
      <c r="AG3494"/>
      <c r="AH3494" s="115" t="s">
        <v>4308</v>
      </c>
    </row>
    <row r="3495" spans="1:35" hidden="1" x14ac:dyDescent="0.25">
      <c r="A3495" s="115">
        <v>327842</v>
      </c>
      <c r="B3495" s="115" t="s">
        <v>3580</v>
      </c>
      <c r="C3495" s="115" t="s">
        <v>512</v>
      </c>
      <c r="D3495" s="115" t="s">
        <v>444</v>
      </c>
      <c r="E3495" s="115" t="s">
        <v>77</v>
      </c>
      <c r="F3495" s="237">
        <v>35319</v>
      </c>
      <c r="G3495" s="115" t="s">
        <v>18</v>
      </c>
      <c r="H3495" s="115" t="s">
        <v>16</v>
      </c>
      <c r="I3495" t="s">
        <v>199</v>
      </c>
      <c r="J3495" s="115" t="s">
        <v>1226</v>
      </c>
      <c r="L3495" s="115" t="s">
        <v>18</v>
      </c>
      <c r="U3495"/>
      <c r="V3495">
        <v>0</v>
      </c>
      <c r="AH3495" s="115" t="s">
        <v>4308</v>
      </c>
    </row>
    <row r="3496" spans="1:35" ht="18" hidden="1" x14ac:dyDescent="0.25">
      <c r="A3496" s="235">
        <v>327843</v>
      </c>
      <c r="B3496" s="235" t="s">
        <v>7778</v>
      </c>
      <c r="C3496" s="235" t="s">
        <v>295</v>
      </c>
      <c r="D3496" s="235" t="s">
        <v>855</v>
      </c>
      <c r="E3496"/>
      <c r="F3496" s="126"/>
      <c r="G3496" s="236"/>
      <c r="H3496"/>
      <c r="I3496" t="s">
        <v>199</v>
      </c>
      <c r="J3496" s="236"/>
      <c r="K3496"/>
      <c r="L3496"/>
      <c r="M3496"/>
      <c r="N3496"/>
      <c r="O3496"/>
      <c r="P3496"/>
      <c r="Q3496"/>
      <c r="U3496"/>
      <c r="V3496" t="s">
        <v>16623</v>
      </c>
      <c r="W3496" s="236"/>
      <c r="X3496"/>
      <c r="Y3496"/>
      <c r="Z3496"/>
      <c r="AA3496"/>
      <c r="AB3496"/>
      <c r="AC3496"/>
      <c r="AD3496"/>
      <c r="AE3496"/>
      <c r="AF3496"/>
      <c r="AG3496"/>
      <c r="AH3496" s="115" t="s">
        <v>4308</v>
      </c>
    </row>
    <row r="3497" spans="1:35" hidden="1" x14ac:dyDescent="0.25">
      <c r="A3497" s="115">
        <v>327844</v>
      </c>
      <c r="B3497" s="115" t="s">
        <v>1682</v>
      </c>
      <c r="C3497" s="115" t="s">
        <v>386</v>
      </c>
      <c r="D3497" s="115" t="s">
        <v>919</v>
      </c>
      <c r="E3497" s="115" t="s">
        <v>77</v>
      </c>
      <c r="F3497" s="237">
        <v>33604</v>
      </c>
      <c r="G3497" s="115" t="s">
        <v>1683</v>
      </c>
      <c r="H3497" s="115" t="s">
        <v>16</v>
      </c>
      <c r="I3497" t="s">
        <v>136</v>
      </c>
      <c r="J3497" s="115" t="s">
        <v>1226</v>
      </c>
      <c r="L3497" s="115" t="s">
        <v>18</v>
      </c>
      <c r="U3497"/>
      <c r="V3497" t="s">
        <v>4336</v>
      </c>
      <c r="AF3497" s="115" t="s">
        <v>4308</v>
      </c>
      <c r="AG3497" s="115" t="s">
        <v>4308</v>
      </c>
      <c r="AH3497" s="115" t="s">
        <v>4308</v>
      </c>
    </row>
    <row r="3498" spans="1:35" x14ac:dyDescent="0.25">
      <c r="A3498" s="115">
        <v>327848</v>
      </c>
      <c r="B3498" s="115" t="s">
        <v>7779</v>
      </c>
      <c r="C3498" s="115" t="s">
        <v>369</v>
      </c>
      <c r="D3498" s="115" t="s">
        <v>409</v>
      </c>
      <c r="E3498" s="115" t="s">
        <v>76</v>
      </c>
      <c r="F3498" s="237"/>
      <c r="H3498" s="115" t="s">
        <v>16</v>
      </c>
      <c r="I3498" t="s">
        <v>107</v>
      </c>
      <c r="U3498"/>
      <c r="V3498" t="s">
        <v>4334</v>
      </c>
      <c r="AH3498" s="115" t="s">
        <v>4308</v>
      </c>
      <c r="AI3498" s="115" t="e">
        <f>VLOOKUP(A3498,'[2]دراسات قانونية'!$A$3:$E$600,1,0)</f>
        <v>#N/A</v>
      </c>
    </row>
    <row r="3499" spans="1:35" hidden="1" x14ac:dyDescent="0.25">
      <c r="A3499">
        <v>327849</v>
      </c>
      <c r="B3499" t="s">
        <v>7780</v>
      </c>
      <c r="C3499" t="s">
        <v>734</v>
      </c>
      <c r="D3499" t="s">
        <v>795</v>
      </c>
      <c r="E3499" t="s">
        <v>76</v>
      </c>
      <c r="F3499" s="126">
        <v>34602</v>
      </c>
      <c r="G3499" t="s">
        <v>713</v>
      </c>
      <c r="H3499" t="s">
        <v>16</v>
      </c>
      <c r="I3499" t="s">
        <v>136</v>
      </c>
      <c r="J3499" t="s">
        <v>1226</v>
      </c>
      <c r="K3499"/>
      <c r="L3499" t="s">
        <v>18</v>
      </c>
      <c r="M3499"/>
      <c r="N3499"/>
      <c r="O3499"/>
      <c r="P3499"/>
      <c r="Q3499"/>
      <c r="U3499"/>
      <c r="V3499" t="s">
        <v>4329</v>
      </c>
      <c r="W3499"/>
      <c r="X3499"/>
      <c r="Y3499"/>
      <c r="Z3499"/>
      <c r="AA3499"/>
      <c r="AB3499"/>
      <c r="AC3499"/>
      <c r="AD3499"/>
      <c r="AE3499"/>
      <c r="AF3499"/>
      <c r="AG3499"/>
      <c r="AH3499" s="115" t="s">
        <v>4308</v>
      </c>
    </row>
    <row r="3500" spans="1:35" hidden="1" x14ac:dyDescent="0.25">
      <c r="A3500" s="115">
        <v>327850</v>
      </c>
      <c r="B3500" s="115" t="s">
        <v>3173</v>
      </c>
      <c r="C3500" s="115" t="s">
        <v>212</v>
      </c>
      <c r="D3500" s="115" t="s">
        <v>210</v>
      </c>
      <c r="E3500" s="115" t="s">
        <v>76</v>
      </c>
      <c r="F3500" s="237">
        <v>33283</v>
      </c>
      <c r="G3500" s="115" t="s">
        <v>18</v>
      </c>
      <c r="H3500" s="115" t="s">
        <v>16</v>
      </c>
      <c r="I3500" t="s">
        <v>199</v>
      </c>
      <c r="J3500" s="115" t="s">
        <v>15</v>
      </c>
      <c r="L3500" s="115" t="s">
        <v>18</v>
      </c>
      <c r="U3500"/>
      <c r="V3500">
        <v>0</v>
      </c>
    </row>
    <row r="3501" spans="1:35" ht="18" hidden="1" x14ac:dyDescent="0.25">
      <c r="A3501" s="235">
        <v>327852</v>
      </c>
      <c r="B3501" s="235" t="s">
        <v>7781</v>
      </c>
      <c r="C3501" s="235" t="s">
        <v>250</v>
      </c>
      <c r="D3501" s="235" t="s">
        <v>320</v>
      </c>
      <c r="E3501"/>
      <c r="F3501" s="126"/>
      <c r="G3501" s="236"/>
      <c r="H3501"/>
      <c r="I3501" t="s">
        <v>129</v>
      </c>
      <c r="J3501" s="236"/>
      <c r="K3501"/>
      <c r="L3501"/>
      <c r="M3501"/>
      <c r="N3501"/>
      <c r="O3501"/>
      <c r="P3501"/>
      <c r="Q3501"/>
      <c r="U3501"/>
      <c r="V3501" t="s">
        <v>4335</v>
      </c>
      <c r="W3501" s="236"/>
      <c r="X3501"/>
      <c r="Y3501"/>
      <c r="Z3501"/>
      <c r="AA3501"/>
      <c r="AB3501"/>
      <c r="AC3501"/>
      <c r="AD3501"/>
      <c r="AE3501"/>
      <c r="AF3501"/>
      <c r="AG3501"/>
    </row>
    <row r="3502" spans="1:35" hidden="1" x14ac:dyDescent="0.25">
      <c r="A3502">
        <v>327856</v>
      </c>
      <c r="B3502" t="s">
        <v>7782</v>
      </c>
      <c r="C3502" t="s">
        <v>1384</v>
      </c>
      <c r="D3502" t="s">
        <v>1899</v>
      </c>
      <c r="E3502" t="s">
        <v>76</v>
      </c>
      <c r="F3502" s="126">
        <v>32874</v>
      </c>
      <c r="G3502" t="s">
        <v>40</v>
      </c>
      <c r="H3502" t="s">
        <v>16</v>
      </c>
      <c r="I3502" t="s">
        <v>136</v>
      </c>
      <c r="J3502"/>
      <c r="K3502"/>
      <c r="L3502"/>
      <c r="M3502"/>
      <c r="N3502"/>
      <c r="O3502"/>
      <c r="P3502"/>
      <c r="Q3502"/>
      <c r="U3502"/>
      <c r="V3502" t="s">
        <v>4329</v>
      </c>
      <c r="W3502"/>
      <c r="X3502"/>
      <c r="Y3502"/>
      <c r="Z3502"/>
      <c r="AA3502"/>
      <c r="AB3502"/>
      <c r="AC3502"/>
      <c r="AD3502"/>
      <c r="AE3502"/>
      <c r="AF3502"/>
      <c r="AG3502" t="s">
        <v>4308</v>
      </c>
      <c r="AH3502" s="115" t="s">
        <v>4308</v>
      </c>
    </row>
    <row r="3503" spans="1:35" ht="18" hidden="1" x14ac:dyDescent="0.25">
      <c r="A3503" s="235">
        <v>327858</v>
      </c>
      <c r="B3503" s="235" t="s">
        <v>7783</v>
      </c>
      <c r="C3503" s="235" t="s">
        <v>489</v>
      </c>
      <c r="D3503" s="235" t="s">
        <v>249</v>
      </c>
      <c r="E3503"/>
      <c r="F3503" s="126"/>
      <c r="G3503" s="236"/>
      <c r="H3503"/>
      <c r="I3503" t="s">
        <v>199</v>
      </c>
      <c r="J3503" s="236"/>
      <c r="K3503"/>
      <c r="L3503"/>
      <c r="M3503"/>
      <c r="N3503"/>
      <c r="O3503"/>
      <c r="P3503"/>
      <c r="Q3503"/>
      <c r="U3503"/>
      <c r="V3503">
        <v>0</v>
      </c>
      <c r="W3503" s="236"/>
      <c r="X3503"/>
      <c r="Y3503"/>
      <c r="Z3503"/>
      <c r="AA3503"/>
      <c r="AB3503"/>
      <c r="AC3503"/>
      <c r="AD3503"/>
      <c r="AE3503"/>
      <c r="AF3503"/>
      <c r="AG3503"/>
      <c r="AH3503" s="115" t="s">
        <v>4308</v>
      </c>
    </row>
    <row r="3504" spans="1:35" ht="18" hidden="1" x14ac:dyDescent="0.25">
      <c r="A3504" s="235">
        <v>327860</v>
      </c>
      <c r="B3504" s="235" t="s">
        <v>7784</v>
      </c>
      <c r="C3504" s="235" t="s">
        <v>408</v>
      </c>
      <c r="D3504" s="235" t="s">
        <v>293</v>
      </c>
      <c r="E3504"/>
      <c r="F3504" s="126"/>
      <c r="G3504" s="236"/>
      <c r="H3504"/>
      <c r="I3504" t="s">
        <v>129</v>
      </c>
      <c r="J3504" s="236"/>
      <c r="K3504"/>
      <c r="L3504"/>
      <c r="M3504"/>
      <c r="N3504"/>
      <c r="O3504"/>
      <c r="P3504"/>
      <c r="Q3504"/>
      <c r="U3504"/>
      <c r="V3504" t="s">
        <v>4334</v>
      </c>
      <c r="W3504" s="236"/>
      <c r="X3504"/>
      <c r="Y3504"/>
      <c r="Z3504"/>
      <c r="AA3504"/>
      <c r="AB3504"/>
      <c r="AC3504"/>
      <c r="AD3504"/>
      <c r="AE3504"/>
      <c r="AF3504"/>
      <c r="AG3504"/>
      <c r="AH3504" s="115" t="s">
        <v>4308</v>
      </c>
    </row>
    <row r="3505" spans="1:35" ht="18" x14ac:dyDescent="0.25">
      <c r="A3505" s="235">
        <v>327863</v>
      </c>
      <c r="B3505" s="235" t="s">
        <v>7785</v>
      </c>
      <c r="C3505" s="235" t="s">
        <v>291</v>
      </c>
      <c r="D3505" s="235" t="s">
        <v>308</v>
      </c>
      <c r="E3505"/>
      <c r="F3505" s="126"/>
      <c r="G3505" s="236"/>
      <c r="H3505"/>
      <c r="I3505" t="s">
        <v>107</v>
      </c>
      <c r="J3505" s="236"/>
      <c r="K3505"/>
      <c r="L3505"/>
      <c r="M3505"/>
      <c r="N3505"/>
      <c r="O3505"/>
      <c r="P3505"/>
      <c r="Q3505"/>
      <c r="U3505"/>
      <c r="V3505" t="s">
        <v>4335</v>
      </c>
      <c r="W3505" s="236"/>
      <c r="X3505"/>
      <c r="Y3505"/>
      <c r="Z3505"/>
      <c r="AA3505"/>
      <c r="AB3505"/>
      <c r="AC3505"/>
      <c r="AD3505"/>
      <c r="AE3505"/>
      <c r="AF3505"/>
      <c r="AG3505"/>
      <c r="AH3505" s="115" t="s">
        <v>4308</v>
      </c>
      <c r="AI3505" s="115" t="e">
        <f>VLOOKUP(A3505,'[2]دراسات قانونية'!$A$3:$E$600,1,0)</f>
        <v>#N/A</v>
      </c>
    </row>
    <row r="3506" spans="1:35" hidden="1" x14ac:dyDescent="0.25">
      <c r="A3506">
        <v>327864</v>
      </c>
      <c r="B3506" t="s">
        <v>7786</v>
      </c>
      <c r="C3506" t="s">
        <v>489</v>
      </c>
      <c r="D3506" t="s">
        <v>320</v>
      </c>
      <c r="E3506"/>
      <c r="F3506" s="126"/>
      <c r="G3506"/>
      <c r="H3506"/>
      <c r="I3506" t="s">
        <v>129</v>
      </c>
      <c r="J3506"/>
      <c r="K3506"/>
      <c r="L3506"/>
      <c r="M3506"/>
      <c r="N3506"/>
      <c r="O3506"/>
      <c r="P3506"/>
      <c r="Q3506"/>
      <c r="U3506"/>
      <c r="V3506" t="s">
        <v>4335</v>
      </c>
      <c r="W3506"/>
      <c r="X3506"/>
      <c r="Y3506"/>
      <c r="Z3506"/>
      <c r="AA3506"/>
      <c r="AB3506"/>
      <c r="AC3506"/>
      <c r="AD3506"/>
      <c r="AE3506"/>
      <c r="AF3506"/>
      <c r="AG3506"/>
      <c r="AH3506" s="115" t="s">
        <v>4308</v>
      </c>
    </row>
    <row r="3507" spans="1:35" ht="18" hidden="1" x14ac:dyDescent="0.25">
      <c r="A3507" s="235">
        <v>327865</v>
      </c>
      <c r="B3507" s="235" t="s">
        <v>7787</v>
      </c>
      <c r="C3507" s="235" t="s">
        <v>212</v>
      </c>
      <c r="D3507" s="235" t="s">
        <v>7788</v>
      </c>
      <c r="E3507"/>
      <c r="F3507" s="126"/>
      <c r="G3507" s="236"/>
      <c r="H3507"/>
      <c r="I3507" t="s">
        <v>199</v>
      </c>
      <c r="J3507" s="236"/>
      <c r="K3507"/>
      <c r="L3507"/>
      <c r="M3507"/>
      <c r="N3507"/>
      <c r="O3507"/>
      <c r="P3507"/>
      <c r="Q3507"/>
      <c r="U3507"/>
      <c r="V3507" t="s">
        <v>16623</v>
      </c>
      <c r="W3507" s="236"/>
      <c r="X3507"/>
      <c r="Y3507"/>
      <c r="Z3507"/>
      <c r="AA3507"/>
      <c r="AB3507"/>
      <c r="AC3507"/>
      <c r="AD3507"/>
      <c r="AE3507"/>
      <c r="AF3507"/>
      <c r="AG3507"/>
      <c r="AH3507" s="115" t="s">
        <v>4308</v>
      </c>
    </row>
    <row r="3508" spans="1:35" ht="18" hidden="1" x14ac:dyDescent="0.25">
      <c r="A3508" s="235">
        <v>327872</v>
      </c>
      <c r="B3508" s="235" t="s">
        <v>7789</v>
      </c>
      <c r="C3508" s="235" t="s">
        <v>279</v>
      </c>
      <c r="D3508" s="235" t="s">
        <v>430</v>
      </c>
      <c r="E3508"/>
      <c r="F3508" s="126"/>
      <c r="G3508" s="236"/>
      <c r="H3508"/>
      <c r="I3508" t="s">
        <v>199</v>
      </c>
      <c r="J3508" s="236"/>
      <c r="K3508"/>
      <c r="L3508"/>
      <c r="M3508"/>
      <c r="N3508"/>
      <c r="O3508"/>
      <c r="P3508"/>
      <c r="Q3508"/>
      <c r="U3508"/>
      <c r="V3508">
        <v>0</v>
      </c>
      <c r="W3508" s="236"/>
      <c r="X3508"/>
      <c r="Y3508"/>
      <c r="Z3508"/>
      <c r="AA3508"/>
      <c r="AB3508"/>
      <c r="AC3508"/>
      <c r="AD3508"/>
      <c r="AE3508"/>
      <c r="AF3508"/>
      <c r="AG3508"/>
      <c r="AH3508" s="115" t="s">
        <v>4308</v>
      </c>
    </row>
    <row r="3509" spans="1:35" hidden="1" x14ac:dyDescent="0.25">
      <c r="A3509" s="115">
        <v>327876</v>
      </c>
      <c r="B3509" s="115" t="s">
        <v>3228</v>
      </c>
      <c r="C3509" s="115" t="s">
        <v>634</v>
      </c>
      <c r="D3509" s="115" t="s">
        <v>559</v>
      </c>
      <c r="E3509" s="115" t="s">
        <v>77</v>
      </c>
      <c r="F3509" s="237">
        <v>33997</v>
      </c>
      <c r="G3509" s="115" t="s">
        <v>18</v>
      </c>
      <c r="H3509" s="115" t="s">
        <v>19</v>
      </c>
      <c r="I3509" t="s">
        <v>199</v>
      </c>
      <c r="J3509" s="115" t="s">
        <v>1226</v>
      </c>
      <c r="L3509" s="115" t="s">
        <v>18</v>
      </c>
      <c r="U3509"/>
      <c r="V3509">
        <v>0</v>
      </c>
    </row>
    <row r="3510" spans="1:35" ht="18" hidden="1" x14ac:dyDescent="0.25">
      <c r="A3510" s="235">
        <v>327879</v>
      </c>
      <c r="B3510" s="235" t="s">
        <v>7790</v>
      </c>
      <c r="C3510" s="235" t="s">
        <v>520</v>
      </c>
      <c r="D3510" s="235" t="s">
        <v>500</v>
      </c>
      <c r="E3510"/>
      <c r="F3510" s="126"/>
      <c r="G3510" s="236"/>
      <c r="H3510"/>
      <c r="I3510" t="s">
        <v>129</v>
      </c>
      <c r="J3510" s="236"/>
      <c r="K3510"/>
      <c r="L3510"/>
      <c r="M3510"/>
      <c r="N3510"/>
      <c r="O3510"/>
      <c r="P3510"/>
      <c r="Q3510"/>
      <c r="U3510"/>
      <c r="V3510" t="s">
        <v>4337</v>
      </c>
      <c r="W3510" s="236"/>
      <c r="X3510"/>
      <c r="Y3510"/>
      <c r="Z3510"/>
      <c r="AA3510"/>
      <c r="AB3510"/>
      <c r="AC3510"/>
      <c r="AD3510"/>
      <c r="AE3510"/>
      <c r="AF3510"/>
      <c r="AG3510"/>
      <c r="AH3510" s="115" t="s">
        <v>4308</v>
      </c>
    </row>
    <row r="3511" spans="1:35" ht="18" hidden="1" x14ac:dyDescent="0.25">
      <c r="A3511" s="235">
        <v>327882</v>
      </c>
      <c r="B3511" s="235" t="s">
        <v>7791</v>
      </c>
      <c r="C3511" s="235" t="s">
        <v>219</v>
      </c>
      <c r="D3511" s="235" t="s">
        <v>7792</v>
      </c>
      <c r="E3511"/>
      <c r="F3511" s="126"/>
      <c r="G3511" s="236"/>
      <c r="H3511"/>
      <c r="I3511" t="s">
        <v>129</v>
      </c>
      <c r="J3511" s="236"/>
      <c r="K3511"/>
      <c r="L3511"/>
      <c r="M3511"/>
      <c r="N3511"/>
      <c r="O3511"/>
      <c r="P3511"/>
      <c r="Q3511"/>
      <c r="U3511"/>
      <c r="V3511" t="s">
        <v>4335</v>
      </c>
      <c r="W3511" s="236"/>
      <c r="X3511"/>
      <c r="Y3511"/>
      <c r="Z3511"/>
      <c r="AA3511"/>
      <c r="AB3511"/>
      <c r="AC3511"/>
      <c r="AD3511"/>
      <c r="AE3511"/>
      <c r="AF3511"/>
      <c r="AG3511"/>
      <c r="AH3511" s="115" t="s">
        <v>4308</v>
      </c>
    </row>
    <row r="3512" spans="1:35" hidden="1" x14ac:dyDescent="0.25">
      <c r="A3512" s="115">
        <v>327885</v>
      </c>
      <c r="B3512" s="115" t="s">
        <v>663</v>
      </c>
      <c r="C3512" s="115" t="s">
        <v>1094</v>
      </c>
      <c r="D3512" s="115" t="s">
        <v>447</v>
      </c>
      <c r="E3512" s="115" t="s">
        <v>76</v>
      </c>
      <c r="F3512" s="237">
        <v>35035</v>
      </c>
      <c r="G3512" s="115" t="s">
        <v>18</v>
      </c>
      <c r="H3512" s="115" t="s">
        <v>16</v>
      </c>
      <c r="I3512" t="s">
        <v>199</v>
      </c>
      <c r="J3512" s="115" t="s">
        <v>1226</v>
      </c>
      <c r="L3512" s="115" t="s">
        <v>18</v>
      </c>
      <c r="U3512"/>
      <c r="V3512">
        <v>0</v>
      </c>
      <c r="AH3512" s="115" t="s">
        <v>4308</v>
      </c>
    </row>
    <row r="3513" spans="1:35" hidden="1" x14ac:dyDescent="0.25">
      <c r="A3513">
        <v>327888</v>
      </c>
      <c r="B3513" t="s">
        <v>7793</v>
      </c>
      <c r="C3513" t="s">
        <v>570</v>
      </c>
      <c r="D3513" t="s">
        <v>513</v>
      </c>
      <c r="E3513"/>
      <c r="F3513" s="126"/>
      <c r="G3513"/>
      <c r="H3513"/>
      <c r="I3513" t="s">
        <v>129</v>
      </c>
      <c r="J3513"/>
      <c r="K3513"/>
      <c r="L3513"/>
      <c r="M3513"/>
      <c r="N3513"/>
      <c r="O3513"/>
      <c r="P3513"/>
      <c r="Q3513"/>
      <c r="U3513"/>
      <c r="V3513" t="s">
        <v>4335</v>
      </c>
      <c r="W3513"/>
      <c r="X3513"/>
      <c r="Y3513"/>
      <c r="Z3513"/>
      <c r="AA3513"/>
      <c r="AB3513"/>
      <c r="AC3513"/>
      <c r="AD3513"/>
      <c r="AE3513"/>
      <c r="AF3513"/>
      <c r="AG3513"/>
      <c r="AH3513" s="115" t="s">
        <v>4308</v>
      </c>
    </row>
    <row r="3514" spans="1:35" hidden="1" x14ac:dyDescent="0.25">
      <c r="A3514" s="115">
        <v>327890</v>
      </c>
      <c r="B3514" s="115" t="s">
        <v>2067</v>
      </c>
      <c r="C3514" s="115" t="s">
        <v>244</v>
      </c>
      <c r="D3514" s="115" t="s">
        <v>281</v>
      </c>
      <c r="E3514" s="115" t="s">
        <v>77</v>
      </c>
      <c r="F3514" s="237">
        <v>32972</v>
      </c>
      <c r="G3514" s="115" t="s">
        <v>374</v>
      </c>
      <c r="H3514" s="115" t="s">
        <v>16</v>
      </c>
      <c r="I3514" t="s">
        <v>199</v>
      </c>
      <c r="J3514" s="115" t="s">
        <v>1226</v>
      </c>
      <c r="L3514" s="115" t="s">
        <v>30</v>
      </c>
      <c r="U3514"/>
      <c r="V3514" t="s">
        <v>4329</v>
      </c>
      <c r="AH3514" s="115" t="s">
        <v>4308</v>
      </c>
    </row>
    <row r="3515" spans="1:35" ht="18" hidden="1" x14ac:dyDescent="0.25">
      <c r="A3515" s="235">
        <v>327891</v>
      </c>
      <c r="B3515" s="235" t="s">
        <v>7794</v>
      </c>
      <c r="C3515" s="235" t="s">
        <v>264</v>
      </c>
      <c r="D3515" s="235" t="s">
        <v>320</v>
      </c>
      <c r="E3515"/>
      <c r="F3515" s="126"/>
      <c r="G3515" s="236"/>
      <c r="H3515"/>
      <c r="I3515" t="s">
        <v>199</v>
      </c>
      <c r="J3515" s="236"/>
      <c r="K3515"/>
      <c r="L3515"/>
      <c r="M3515"/>
      <c r="N3515"/>
      <c r="O3515"/>
      <c r="P3515"/>
      <c r="Q3515"/>
      <c r="U3515"/>
      <c r="V3515">
        <v>0</v>
      </c>
      <c r="W3515" s="236"/>
      <c r="X3515"/>
      <c r="Y3515"/>
      <c r="Z3515"/>
      <c r="AA3515"/>
      <c r="AB3515"/>
      <c r="AC3515"/>
      <c r="AD3515"/>
      <c r="AE3515"/>
      <c r="AF3515"/>
      <c r="AG3515"/>
      <c r="AH3515" s="115" t="s">
        <v>4308</v>
      </c>
    </row>
    <row r="3516" spans="1:35" ht="18" hidden="1" x14ac:dyDescent="0.25">
      <c r="A3516" s="235">
        <v>327893</v>
      </c>
      <c r="B3516" s="235" t="s">
        <v>7795</v>
      </c>
      <c r="C3516" s="235" t="s">
        <v>250</v>
      </c>
      <c r="D3516" s="235" t="s">
        <v>1242</v>
      </c>
      <c r="E3516"/>
      <c r="F3516" s="126"/>
      <c r="G3516" s="236"/>
      <c r="H3516"/>
      <c r="I3516" t="s">
        <v>199</v>
      </c>
      <c r="J3516" s="236"/>
      <c r="K3516"/>
      <c r="L3516"/>
      <c r="M3516"/>
      <c r="N3516"/>
      <c r="O3516"/>
      <c r="P3516"/>
      <c r="Q3516"/>
      <c r="U3516"/>
      <c r="V3516">
        <v>0</v>
      </c>
      <c r="W3516" s="236"/>
      <c r="X3516"/>
      <c r="Y3516"/>
      <c r="Z3516"/>
      <c r="AA3516"/>
      <c r="AB3516"/>
      <c r="AC3516"/>
      <c r="AD3516"/>
      <c r="AE3516"/>
      <c r="AF3516"/>
      <c r="AG3516"/>
      <c r="AH3516" s="115" t="s">
        <v>4308</v>
      </c>
    </row>
    <row r="3517" spans="1:35" ht="18" hidden="1" x14ac:dyDescent="0.25">
      <c r="A3517" s="235">
        <v>327895</v>
      </c>
      <c r="B3517" s="235" t="s">
        <v>7796</v>
      </c>
      <c r="C3517" s="235" t="s">
        <v>324</v>
      </c>
      <c r="D3517" s="235" t="s">
        <v>585</v>
      </c>
      <c r="E3517"/>
      <c r="F3517" s="126"/>
      <c r="G3517" s="236"/>
      <c r="H3517"/>
      <c r="I3517" t="s">
        <v>129</v>
      </c>
      <c r="J3517" s="236"/>
      <c r="K3517"/>
      <c r="L3517"/>
      <c r="M3517"/>
      <c r="N3517"/>
      <c r="O3517"/>
      <c r="P3517"/>
      <c r="Q3517"/>
      <c r="U3517"/>
      <c r="V3517" t="s">
        <v>4334</v>
      </c>
      <c r="W3517" s="236"/>
      <c r="X3517"/>
      <c r="Y3517"/>
      <c r="Z3517"/>
      <c r="AA3517"/>
      <c r="AB3517"/>
      <c r="AC3517"/>
      <c r="AD3517"/>
      <c r="AE3517"/>
      <c r="AF3517"/>
      <c r="AG3517"/>
      <c r="AH3517" s="115" t="s">
        <v>4308</v>
      </c>
    </row>
    <row r="3518" spans="1:35" hidden="1" x14ac:dyDescent="0.25">
      <c r="A3518" s="115">
        <v>327900</v>
      </c>
      <c r="B3518" s="115" t="s">
        <v>4034</v>
      </c>
      <c r="C3518" s="115" t="s">
        <v>252</v>
      </c>
      <c r="D3518" s="115" t="s">
        <v>228</v>
      </c>
      <c r="E3518" s="115" t="s">
        <v>77</v>
      </c>
      <c r="F3518" s="237">
        <v>35695</v>
      </c>
      <c r="G3518" s="115" t="s">
        <v>262</v>
      </c>
      <c r="H3518" s="115" t="s">
        <v>16</v>
      </c>
      <c r="I3518" t="s">
        <v>199</v>
      </c>
      <c r="J3518" s="115" t="s">
        <v>1226</v>
      </c>
      <c r="L3518" s="115" t="s">
        <v>30</v>
      </c>
      <c r="U3518"/>
      <c r="V3518">
        <v>0</v>
      </c>
    </row>
    <row r="3519" spans="1:35" hidden="1" x14ac:dyDescent="0.25">
      <c r="A3519">
        <v>327902</v>
      </c>
      <c r="B3519" t="s">
        <v>7797</v>
      </c>
      <c r="C3519" t="s">
        <v>295</v>
      </c>
      <c r="D3519" t="s">
        <v>856</v>
      </c>
      <c r="E3519" t="s">
        <v>76</v>
      </c>
      <c r="F3519" s="126"/>
      <c r="G3519"/>
      <c r="H3519" t="s">
        <v>16</v>
      </c>
      <c r="I3519" t="s">
        <v>129</v>
      </c>
      <c r="J3519"/>
      <c r="K3519"/>
      <c r="L3519"/>
      <c r="M3519"/>
      <c r="N3519"/>
      <c r="O3519"/>
      <c r="P3519"/>
      <c r="Q3519"/>
      <c r="U3519"/>
      <c r="V3519" t="s">
        <v>4424</v>
      </c>
      <c r="W3519"/>
      <c r="X3519"/>
      <c r="Y3519"/>
      <c r="Z3519"/>
      <c r="AA3519" t="s">
        <v>4308</v>
      </c>
      <c r="AB3519" t="s">
        <v>4308</v>
      </c>
      <c r="AC3519" t="s">
        <v>4308</v>
      </c>
      <c r="AD3519" t="s">
        <v>4308</v>
      </c>
      <c r="AE3519" t="s">
        <v>4308</v>
      </c>
      <c r="AF3519" t="s">
        <v>4308</v>
      </c>
      <c r="AG3519" t="s">
        <v>4308</v>
      </c>
      <c r="AH3519" s="115" t="s">
        <v>4308</v>
      </c>
    </row>
    <row r="3520" spans="1:35" hidden="1" x14ac:dyDescent="0.25">
      <c r="A3520">
        <v>327906</v>
      </c>
      <c r="B3520" t="s">
        <v>7798</v>
      </c>
      <c r="C3520" t="s">
        <v>609</v>
      </c>
      <c r="D3520" t="s">
        <v>795</v>
      </c>
      <c r="E3520"/>
      <c r="F3520" s="126"/>
      <c r="G3520"/>
      <c r="H3520"/>
      <c r="I3520" t="s">
        <v>136</v>
      </c>
      <c r="J3520"/>
      <c r="K3520"/>
      <c r="L3520"/>
      <c r="M3520"/>
      <c r="N3520"/>
      <c r="O3520"/>
      <c r="P3520"/>
      <c r="Q3520"/>
      <c r="U3520"/>
      <c r="V3520" t="s">
        <v>4334</v>
      </c>
      <c r="W3520"/>
      <c r="X3520"/>
      <c r="Y3520"/>
      <c r="Z3520"/>
      <c r="AA3520"/>
      <c r="AB3520"/>
      <c r="AC3520"/>
      <c r="AD3520"/>
      <c r="AE3520"/>
      <c r="AF3520"/>
      <c r="AG3520"/>
    </row>
    <row r="3521" spans="1:35" hidden="1" x14ac:dyDescent="0.25">
      <c r="A3521" s="115">
        <v>327907</v>
      </c>
      <c r="B3521" s="115" t="s">
        <v>2441</v>
      </c>
      <c r="C3521" s="115" t="s">
        <v>579</v>
      </c>
      <c r="D3521" s="115" t="s">
        <v>230</v>
      </c>
      <c r="E3521" s="115" t="s">
        <v>77</v>
      </c>
      <c r="F3521" s="237">
        <v>35299</v>
      </c>
      <c r="G3521" s="115" t="s">
        <v>18</v>
      </c>
      <c r="H3521" s="115" t="s">
        <v>16</v>
      </c>
      <c r="I3521" t="s">
        <v>199</v>
      </c>
      <c r="J3521" s="115" t="s">
        <v>1226</v>
      </c>
      <c r="L3521" s="115" t="s">
        <v>18</v>
      </c>
      <c r="U3521"/>
      <c r="V3521">
        <v>0</v>
      </c>
    </row>
    <row r="3522" spans="1:35" hidden="1" x14ac:dyDescent="0.25">
      <c r="A3522" s="115">
        <v>327914</v>
      </c>
      <c r="B3522" s="115" t="s">
        <v>3311</v>
      </c>
      <c r="C3522" s="115" t="s">
        <v>362</v>
      </c>
      <c r="D3522" s="115" t="s">
        <v>504</v>
      </c>
      <c r="E3522" s="115" t="s">
        <v>77</v>
      </c>
      <c r="F3522" s="237">
        <v>34569</v>
      </c>
      <c r="G3522" s="115" t="s">
        <v>3312</v>
      </c>
      <c r="H3522" s="115" t="s">
        <v>16</v>
      </c>
      <c r="I3522" t="s">
        <v>199</v>
      </c>
      <c r="J3522" s="115" t="s">
        <v>1226</v>
      </c>
      <c r="L3522" s="115" t="s">
        <v>30</v>
      </c>
      <c r="U3522"/>
      <c r="V3522">
        <v>0</v>
      </c>
    </row>
    <row r="3523" spans="1:35" hidden="1" x14ac:dyDescent="0.25">
      <c r="A3523">
        <v>327916</v>
      </c>
      <c r="B3523" t="s">
        <v>7799</v>
      </c>
      <c r="C3523" t="s">
        <v>369</v>
      </c>
      <c r="D3523" t="s">
        <v>235</v>
      </c>
      <c r="E3523" t="s">
        <v>76</v>
      </c>
      <c r="F3523" s="126">
        <v>35431</v>
      </c>
      <c r="G3523" t="s">
        <v>7800</v>
      </c>
      <c r="H3523" t="s">
        <v>16</v>
      </c>
      <c r="I3523" t="s">
        <v>129</v>
      </c>
      <c r="J3523" t="s">
        <v>1226</v>
      </c>
      <c r="K3523"/>
      <c r="L3523" t="s">
        <v>30</v>
      </c>
      <c r="M3523"/>
      <c r="N3523"/>
      <c r="O3523"/>
      <c r="P3523"/>
      <c r="Q3523"/>
      <c r="U3523"/>
      <c r="V3523" t="s">
        <v>16623</v>
      </c>
      <c r="W3523"/>
      <c r="X3523"/>
      <c r="Y3523"/>
      <c r="Z3523"/>
      <c r="AA3523"/>
      <c r="AB3523"/>
      <c r="AC3523"/>
      <c r="AD3523"/>
      <c r="AE3523"/>
      <c r="AF3523"/>
      <c r="AG3523"/>
      <c r="AH3523" s="115" t="s">
        <v>4308</v>
      </c>
    </row>
    <row r="3524" spans="1:35" hidden="1" x14ac:dyDescent="0.25">
      <c r="A3524" s="115">
        <v>327919</v>
      </c>
      <c r="B3524" s="115" t="s">
        <v>3581</v>
      </c>
      <c r="C3524" s="115" t="s">
        <v>743</v>
      </c>
      <c r="D3524" s="115" t="s">
        <v>270</v>
      </c>
      <c r="E3524" s="115" t="s">
        <v>76</v>
      </c>
      <c r="F3524" s="237">
        <v>34700</v>
      </c>
      <c r="G3524" s="115" t="s">
        <v>18</v>
      </c>
      <c r="H3524" s="115" t="s">
        <v>16</v>
      </c>
      <c r="I3524" t="s">
        <v>199</v>
      </c>
      <c r="U3524"/>
      <c r="V3524" t="s">
        <v>16623</v>
      </c>
      <c r="AD3524" s="115" t="s">
        <v>4308</v>
      </c>
      <c r="AE3524" s="115" t="s">
        <v>4308</v>
      </c>
      <c r="AF3524" s="115" t="s">
        <v>4308</v>
      </c>
      <c r="AG3524" s="115" t="s">
        <v>4308</v>
      </c>
      <c r="AH3524" s="115" t="s">
        <v>4308</v>
      </c>
    </row>
    <row r="3525" spans="1:35" hidden="1" x14ac:dyDescent="0.25">
      <c r="A3525">
        <v>327920</v>
      </c>
      <c r="B3525" t="s">
        <v>1443</v>
      </c>
      <c r="C3525" t="s">
        <v>227</v>
      </c>
      <c r="D3525" t="s">
        <v>617</v>
      </c>
      <c r="E3525" t="s">
        <v>76</v>
      </c>
      <c r="F3525" s="126">
        <v>35367</v>
      </c>
      <c r="G3525" t="s">
        <v>18</v>
      </c>
      <c r="H3525" t="s">
        <v>19</v>
      </c>
      <c r="I3525" t="s">
        <v>136</v>
      </c>
      <c r="J3525" t="s">
        <v>1226</v>
      </c>
      <c r="K3525"/>
      <c r="L3525" t="s">
        <v>18</v>
      </c>
      <c r="M3525"/>
      <c r="N3525"/>
      <c r="O3525"/>
      <c r="P3525"/>
      <c r="Q3525"/>
      <c r="U3525"/>
      <c r="V3525" t="s">
        <v>4414</v>
      </c>
      <c r="W3525"/>
      <c r="X3525"/>
      <c r="Y3525"/>
      <c r="Z3525"/>
      <c r="AA3525"/>
      <c r="AB3525"/>
      <c r="AC3525"/>
      <c r="AD3525"/>
      <c r="AE3525"/>
      <c r="AF3525" t="s">
        <v>4308</v>
      </c>
      <c r="AG3525" t="s">
        <v>4308</v>
      </c>
      <c r="AH3525" s="115" t="s">
        <v>4308</v>
      </c>
    </row>
    <row r="3526" spans="1:35" ht="18" hidden="1" x14ac:dyDescent="0.25">
      <c r="A3526" s="235">
        <v>327921</v>
      </c>
      <c r="B3526" s="235" t="s">
        <v>7801</v>
      </c>
      <c r="C3526" s="235" t="s">
        <v>868</v>
      </c>
      <c r="D3526" s="235" t="s">
        <v>1106</v>
      </c>
      <c r="E3526"/>
      <c r="F3526" s="126"/>
      <c r="G3526" s="236"/>
      <c r="H3526"/>
      <c r="I3526" t="s">
        <v>129</v>
      </c>
      <c r="J3526" s="236"/>
      <c r="K3526"/>
      <c r="L3526"/>
      <c r="M3526"/>
      <c r="N3526"/>
      <c r="O3526"/>
      <c r="P3526"/>
      <c r="Q3526"/>
      <c r="U3526"/>
      <c r="V3526" t="s">
        <v>4335</v>
      </c>
      <c r="W3526" s="236"/>
      <c r="X3526"/>
      <c r="Y3526"/>
      <c r="Z3526"/>
      <c r="AA3526"/>
      <c r="AB3526"/>
      <c r="AC3526"/>
      <c r="AD3526"/>
      <c r="AE3526"/>
      <c r="AF3526"/>
      <c r="AG3526"/>
      <c r="AH3526" s="115" t="s">
        <v>4308</v>
      </c>
    </row>
    <row r="3527" spans="1:35" hidden="1" x14ac:dyDescent="0.25">
      <c r="A3527" s="115">
        <v>327924</v>
      </c>
      <c r="B3527" s="115" t="s">
        <v>2907</v>
      </c>
      <c r="C3527" s="115" t="s">
        <v>212</v>
      </c>
      <c r="D3527" s="115" t="s">
        <v>2817</v>
      </c>
      <c r="E3527" s="115" t="s">
        <v>76</v>
      </c>
      <c r="F3527" s="237">
        <v>34437</v>
      </c>
      <c r="G3527" s="115" t="s">
        <v>18</v>
      </c>
      <c r="H3527" s="115" t="s">
        <v>16</v>
      </c>
      <c r="I3527" t="s">
        <v>199</v>
      </c>
      <c r="J3527" s="115" t="s">
        <v>15</v>
      </c>
      <c r="L3527" s="115" t="s">
        <v>30</v>
      </c>
      <c r="U3527"/>
      <c r="V3527">
        <v>0</v>
      </c>
    </row>
    <row r="3528" spans="1:35" ht="18" x14ac:dyDescent="0.25">
      <c r="A3528" s="235">
        <v>327925</v>
      </c>
      <c r="B3528" s="235" t="s">
        <v>7802</v>
      </c>
      <c r="C3528" s="235" t="s">
        <v>227</v>
      </c>
      <c r="D3528" s="235" t="s">
        <v>595</v>
      </c>
      <c r="E3528"/>
      <c r="F3528" s="126"/>
      <c r="G3528" s="236"/>
      <c r="H3528"/>
      <c r="I3528" t="s">
        <v>107</v>
      </c>
      <c r="J3528" s="236"/>
      <c r="K3528"/>
      <c r="L3528"/>
      <c r="M3528"/>
      <c r="N3528"/>
      <c r="O3528"/>
      <c r="P3528"/>
      <c r="Q3528"/>
      <c r="U3528"/>
      <c r="V3528" t="s">
        <v>4334</v>
      </c>
      <c r="W3528" s="236"/>
      <c r="X3528"/>
      <c r="Y3528"/>
      <c r="Z3528"/>
      <c r="AA3528"/>
      <c r="AB3528"/>
      <c r="AC3528"/>
      <c r="AD3528"/>
      <c r="AE3528"/>
      <c r="AF3528"/>
      <c r="AG3528"/>
      <c r="AH3528" s="115" t="s">
        <v>4308</v>
      </c>
      <c r="AI3528" s="115" t="e">
        <f>VLOOKUP(A3528,'[2]دراسات قانونية'!$A$3:$E$600,1,0)</f>
        <v>#N/A</v>
      </c>
    </row>
    <row r="3529" spans="1:35" hidden="1" x14ac:dyDescent="0.25">
      <c r="A3529">
        <v>327927</v>
      </c>
      <c r="B3529" t="s">
        <v>7803</v>
      </c>
      <c r="C3529" t="s">
        <v>643</v>
      </c>
      <c r="D3529" t="s">
        <v>404</v>
      </c>
      <c r="E3529" t="s">
        <v>76</v>
      </c>
      <c r="F3529" s="126">
        <v>35095</v>
      </c>
      <c r="G3529" t="s">
        <v>7804</v>
      </c>
      <c r="H3529" t="s">
        <v>16</v>
      </c>
      <c r="I3529" t="s">
        <v>129</v>
      </c>
      <c r="J3529"/>
      <c r="K3529"/>
      <c r="L3529"/>
      <c r="M3529"/>
      <c r="N3529"/>
      <c r="O3529"/>
      <c r="P3529"/>
      <c r="Q3529"/>
      <c r="U3529"/>
      <c r="V3529" t="s">
        <v>16603</v>
      </c>
      <c r="W3529"/>
      <c r="X3529"/>
      <c r="Y3529"/>
      <c r="Z3529"/>
      <c r="AA3529"/>
      <c r="AB3529"/>
      <c r="AC3529"/>
      <c r="AD3529" t="s">
        <v>4308</v>
      </c>
      <c r="AE3529" t="s">
        <v>4308</v>
      </c>
      <c r="AF3529" t="s">
        <v>4308</v>
      </c>
      <c r="AG3529" t="s">
        <v>4308</v>
      </c>
      <c r="AH3529" s="115" t="s">
        <v>4308</v>
      </c>
    </row>
    <row r="3530" spans="1:35" ht="18" hidden="1" x14ac:dyDescent="0.25">
      <c r="A3530" s="235">
        <v>327930</v>
      </c>
      <c r="B3530" s="235" t="s">
        <v>7805</v>
      </c>
      <c r="C3530" s="235" t="s">
        <v>680</v>
      </c>
      <c r="D3530" s="235" t="s">
        <v>281</v>
      </c>
      <c r="E3530"/>
      <c r="F3530" s="126"/>
      <c r="G3530" s="236"/>
      <c r="H3530"/>
      <c r="I3530" t="s">
        <v>129</v>
      </c>
      <c r="J3530" s="236"/>
      <c r="K3530"/>
      <c r="L3530"/>
      <c r="M3530"/>
      <c r="N3530"/>
      <c r="O3530"/>
      <c r="P3530"/>
      <c r="Q3530"/>
      <c r="U3530"/>
      <c r="V3530" t="s">
        <v>4334</v>
      </c>
      <c r="W3530" s="236"/>
      <c r="X3530"/>
      <c r="Y3530"/>
      <c r="Z3530"/>
      <c r="AA3530"/>
      <c r="AB3530"/>
      <c r="AC3530"/>
      <c r="AD3530"/>
      <c r="AE3530"/>
      <c r="AF3530"/>
      <c r="AG3530"/>
      <c r="AH3530" s="115" t="s">
        <v>4308</v>
      </c>
    </row>
    <row r="3531" spans="1:35" ht="18" hidden="1" x14ac:dyDescent="0.25">
      <c r="A3531" s="235">
        <v>327932</v>
      </c>
      <c r="B3531" s="235" t="s">
        <v>7806</v>
      </c>
      <c r="C3531" s="235" t="s">
        <v>212</v>
      </c>
      <c r="D3531" s="235" t="s">
        <v>1670</v>
      </c>
      <c r="E3531"/>
      <c r="F3531" s="126"/>
      <c r="G3531" s="236"/>
      <c r="H3531"/>
      <c r="I3531" t="s">
        <v>129</v>
      </c>
      <c r="J3531" s="236"/>
      <c r="K3531"/>
      <c r="L3531"/>
      <c r="M3531"/>
      <c r="N3531"/>
      <c r="O3531"/>
      <c r="P3531"/>
      <c r="Q3531"/>
      <c r="U3531"/>
      <c r="V3531" t="s">
        <v>4335</v>
      </c>
      <c r="W3531" s="236"/>
      <c r="X3531"/>
      <c r="Y3531"/>
      <c r="Z3531"/>
      <c r="AA3531"/>
      <c r="AB3531"/>
      <c r="AC3531"/>
      <c r="AD3531"/>
      <c r="AE3531"/>
      <c r="AF3531"/>
      <c r="AG3531"/>
      <c r="AH3531" s="115" t="s">
        <v>4308</v>
      </c>
    </row>
    <row r="3532" spans="1:35" ht="18" hidden="1" x14ac:dyDescent="0.25">
      <c r="A3532" s="235">
        <v>327935</v>
      </c>
      <c r="B3532" s="235" t="s">
        <v>7807</v>
      </c>
      <c r="C3532" s="235" t="s">
        <v>246</v>
      </c>
      <c r="D3532" s="235" t="s">
        <v>1056</v>
      </c>
      <c r="E3532"/>
      <c r="F3532" s="126"/>
      <c r="G3532" s="236"/>
      <c r="H3532"/>
      <c r="I3532" t="s">
        <v>129</v>
      </c>
      <c r="J3532" s="236"/>
      <c r="K3532"/>
      <c r="L3532"/>
      <c r="M3532"/>
      <c r="N3532"/>
      <c r="O3532"/>
      <c r="P3532"/>
      <c r="Q3532"/>
      <c r="U3532"/>
      <c r="V3532" t="s">
        <v>4334</v>
      </c>
      <c r="W3532" s="236"/>
      <c r="X3532"/>
      <c r="Y3532"/>
      <c r="Z3532"/>
      <c r="AA3532"/>
      <c r="AB3532"/>
      <c r="AC3532"/>
      <c r="AD3532"/>
      <c r="AE3532"/>
      <c r="AF3532"/>
      <c r="AG3532"/>
      <c r="AH3532" s="115" t="s">
        <v>4308</v>
      </c>
    </row>
    <row r="3533" spans="1:35" hidden="1" x14ac:dyDescent="0.25">
      <c r="A3533">
        <v>327937</v>
      </c>
      <c r="B3533" t="s">
        <v>7808</v>
      </c>
      <c r="C3533" t="s">
        <v>324</v>
      </c>
      <c r="D3533" t="s">
        <v>275</v>
      </c>
      <c r="E3533" t="s">
        <v>77</v>
      </c>
      <c r="F3533" s="126">
        <v>35411</v>
      </c>
      <c r="G3533" t="s">
        <v>937</v>
      </c>
      <c r="H3533" t="s">
        <v>16</v>
      </c>
      <c r="I3533" t="s">
        <v>136</v>
      </c>
      <c r="J3533"/>
      <c r="K3533"/>
      <c r="L3533"/>
      <c r="M3533"/>
      <c r="N3533"/>
      <c r="O3533"/>
      <c r="P3533"/>
      <c r="Q3533"/>
      <c r="U3533"/>
      <c r="V3533" t="s">
        <v>4329</v>
      </c>
      <c r="W3533"/>
      <c r="X3533"/>
      <c r="Y3533"/>
      <c r="Z3533"/>
      <c r="AA3533"/>
      <c r="AB3533"/>
      <c r="AC3533" t="s">
        <v>4308</v>
      </c>
      <c r="AD3533" t="s">
        <v>4308</v>
      </c>
      <c r="AE3533" t="s">
        <v>4308</v>
      </c>
      <c r="AF3533" t="s">
        <v>4308</v>
      </c>
      <c r="AG3533" t="s">
        <v>4308</v>
      </c>
      <c r="AH3533" s="115" t="s">
        <v>4308</v>
      </c>
    </row>
    <row r="3534" spans="1:35" ht="18" hidden="1" x14ac:dyDescent="0.25">
      <c r="A3534" s="235">
        <v>327941</v>
      </c>
      <c r="B3534" s="235" t="s">
        <v>7809</v>
      </c>
      <c r="C3534" s="235" t="s">
        <v>454</v>
      </c>
      <c r="D3534" s="235" t="s">
        <v>256</v>
      </c>
      <c r="E3534"/>
      <c r="F3534" s="126"/>
      <c r="G3534" s="236"/>
      <c r="H3534"/>
      <c r="I3534" t="s">
        <v>129</v>
      </c>
      <c r="J3534" s="236"/>
      <c r="K3534"/>
      <c r="L3534"/>
      <c r="M3534"/>
      <c r="N3534"/>
      <c r="O3534"/>
      <c r="P3534"/>
      <c r="Q3534"/>
      <c r="U3534"/>
      <c r="V3534" t="s">
        <v>4335</v>
      </c>
      <c r="W3534" s="236"/>
      <c r="X3534"/>
      <c r="Y3534"/>
      <c r="Z3534"/>
      <c r="AA3534"/>
      <c r="AB3534"/>
      <c r="AC3534"/>
      <c r="AD3534"/>
      <c r="AE3534"/>
      <c r="AF3534"/>
      <c r="AG3534"/>
      <c r="AH3534" s="115" t="s">
        <v>4308</v>
      </c>
    </row>
    <row r="3535" spans="1:35" hidden="1" x14ac:dyDescent="0.25">
      <c r="A3535">
        <v>327942</v>
      </c>
      <c r="B3535" t="s">
        <v>7810</v>
      </c>
      <c r="C3535" t="s">
        <v>837</v>
      </c>
      <c r="D3535" t="s">
        <v>320</v>
      </c>
      <c r="E3535" t="s">
        <v>76</v>
      </c>
      <c r="F3535" s="126">
        <v>34934</v>
      </c>
      <c r="G3535" t="s">
        <v>243</v>
      </c>
      <c r="H3535" t="s">
        <v>16</v>
      </c>
      <c r="I3535" t="s">
        <v>136</v>
      </c>
      <c r="J3535" t="s">
        <v>1226</v>
      </c>
      <c r="K3535"/>
      <c r="L3535" t="s">
        <v>18</v>
      </c>
      <c r="M3535"/>
      <c r="N3535"/>
      <c r="O3535"/>
      <c r="P3535"/>
      <c r="Q3535"/>
      <c r="U3535"/>
      <c r="V3535" t="s">
        <v>4337</v>
      </c>
      <c r="W3535"/>
      <c r="X3535"/>
      <c r="Y3535"/>
      <c r="Z3535"/>
      <c r="AA3535"/>
      <c r="AB3535"/>
      <c r="AC3535"/>
      <c r="AD3535"/>
      <c r="AE3535"/>
      <c r="AF3535"/>
      <c r="AG3535"/>
      <c r="AH3535" s="115" t="s">
        <v>4308</v>
      </c>
    </row>
    <row r="3536" spans="1:35" ht="18" hidden="1" x14ac:dyDescent="0.25">
      <c r="A3536" s="235">
        <v>327945</v>
      </c>
      <c r="B3536" s="235" t="s">
        <v>7811</v>
      </c>
      <c r="C3536" s="235" t="s">
        <v>589</v>
      </c>
      <c r="D3536" s="235" t="s">
        <v>1242</v>
      </c>
      <c r="E3536"/>
      <c r="F3536" s="126"/>
      <c r="G3536" s="236"/>
      <c r="H3536"/>
      <c r="I3536" t="s">
        <v>199</v>
      </c>
      <c r="J3536" s="236"/>
      <c r="K3536"/>
      <c r="L3536"/>
      <c r="M3536"/>
      <c r="N3536"/>
      <c r="O3536"/>
      <c r="P3536"/>
      <c r="Q3536"/>
      <c r="U3536"/>
      <c r="V3536">
        <v>0</v>
      </c>
      <c r="W3536" s="236"/>
      <c r="X3536"/>
      <c r="Y3536"/>
      <c r="Z3536"/>
      <c r="AA3536"/>
      <c r="AB3536"/>
      <c r="AC3536"/>
      <c r="AD3536"/>
      <c r="AE3536"/>
      <c r="AF3536"/>
      <c r="AG3536"/>
      <c r="AH3536" s="115" t="s">
        <v>4308</v>
      </c>
    </row>
    <row r="3537" spans="1:35" hidden="1" x14ac:dyDescent="0.25">
      <c r="A3537">
        <v>327946</v>
      </c>
      <c r="B3537" t="s">
        <v>7812</v>
      </c>
      <c r="C3537" t="s">
        <v>271</v>
      </c>
      <c r="D3537" t="s">
        <v>7813</v>
      </c>
      <c r="E3537" t="s">
        <v>77</v>
      </c>
      <c r="F3537" s="126">
        <v>35442</v>
      </c>
      <c r="G3537" t="s">
        <v>368</v>
      </c>
      <c r="H3537" t="s">
        <v>16</v>
      </c>
      <c r="I3537" t="s">
        <v>136</v>
      </c>
      <c r="J3537" t="s">
        <v>1226</v>
      </c>
      <c r="K3537"/>
      <c r="L3537" t="s">
        <v>30</v>
      </c>
      <c r="M3537"/>
      <c r="N3537"/>
      <c r="O3537"/>
      <c r="P3537"/>
      <c r="Q3537"/>
      <c r="U3537"/>
      <c r="V3537" t="s">
        <v>4334</v>
      </c>
      <c r="W3537"/>
      <c r="X3537"/>
      <c r="Y3537"/>
      <c r="Z3537"/>
      <c r="AA3537"/>
      <c r="AB3537"/>
      <c r="AC3537"/>
      <c r="AD3537"/>
      <c r="AE3537"/>
      <c r="AF3537"/>
      <c r="AG3537"/>
    </row>
    <row r="3538" spans="1:35" ht="18" hidden="1" x14ac:dyDescent="0.25">
      <c r="A3538" s="235">
        <v>327948</v>
      </c>
      <c r="B3538" s="235" t="s">
        <v>7814</v>
      </c>
      <c r="C3538" s="235" t="s">
        <v>523</v>
      </c>
      <c r="D3538" s="235" t="s">
        <v>951</v>
      </c>
      <c r="E3538"/>
      <c r="F3538" s="126"/>
      <c r="G3538" s="236"/>
      <c r="H3538"/>
      <c r="I3538" t="s">
        <v>129</v>
      </c>
      <c r="J3538" s="236"/>
      <c r="K3538"/>
      <c r="L3538"/>
      <c r="M3538"/>
      <c r="N3538"/>
      <c r="O3538"/>
      <c r="P3538"/>
      <c r="Q3538"/>
      <c r="U3538"/>
      <c r="V3538" t="s">
        <v>4335</v>
      </c>
      <c r="W3538" s="236"/>
      <c r="X3538"/>
      <c r="Y3538"/>
      <c r="Z3538"/>
      <c r="AA3538"/>
      <c r="AB3538"/>
      <c r="AC3538"/>
      <c r="AD3538"/>
      <c r="AE3538"/>
      <c r="AF3538"/>
      <c r="AG3538"/>
      <c r="AH3538" s="115" t="s">
        <v>4308</v>
      </c>
    </row>
    <row r="3539" spans="1:35" hidden="1" x14ac:dyDescent="0.25">
      <c r="A3539">
        <v>327954</v>
      </c>
      <c r="B3539" t="s">
        <v>7248</v>
      </c>
      <c r="C3539" t="s">
        <v>7815</v>
      </c>
      <c r="D3539" t="s">
        <v>210</v>
      </c>
      <c r="E3539" t="s">
        <v>76</v>
      </c>
      <c r="F3539" s="126">
        <v>32767</v>
      </c>
      <c r="G3539" t="s">
        <v>7816</v>
      </c>
      <c r="H3539" t="s">
        <v>16</v>
      </c>
      <c r="I3539" t="s">
        <v>136</v>
      </c>
      <c r="J3539" t="s">
        <v>1226</v>
      </c>
      <c r="K3539"/>
      <c r="L3539" t="s">
        <v>18</v>
      </c>
      <c r="M3539"/>
      <c r="N3539"/>
      <c r="O3539"/>
      <c r="P3539"/>
      <c r="Q3539"/>
      <c r="U3539"/>
      <c r="V3539">
        <v>0</v>
      </c>
      <c r="W3539"/>
      <c r="X3539"/>
      <c r="Y3539"/>
      <c r="Z3539"/>
      <c r="AA3539"/>
      <c r="AB3539"/>
      <c r="AC3539"/>
      <c r="AD3539"/>
      <c r="AE3539"/>
      <c r="AF3539"/>
      <c r="AG3539"/>
    </row>
    <row r="3540" spans="1:35" ht="18" hidden="1" x14ac:dyDescent="0.25">
      <c r="A3540" s="235">
        <v>327955</v>
      </c>
      <c r="B3540" s="235" t="s">
        <v>7817</v>
      </c>
      <c r="C3540" s="235" t="s">
        <v>233</v>
      </c>
      <c r="D3540" s="235" t="s">
        <v>1242</v>
      </c>
      <c r="E3540"/>
      <c r="F3540" s="126"/>
      <c r="G3540" s="236"/>
      <c r="H3540"/>
      <c r="I3540" t="s">
        <v>199</v>
      </c>
      <c r="J3540" s="236"/>
      <c r="K3540"/>
      <c r="L3540"/>
      <c r="M3540"/>
      <c r="N3540"/>
      <c r="O3540"/>
      <c r="P3540"/>
      <c r="Q3540"/>
      <c r="U3540"/>
      <c r="V3540">
        <v>0</v>
      </c>
      <c r="W3540" s="236"/>
      <c r="X3540"/>
      <c r="Y3540"/>
      <c r="Z3540"/>
      <c r="AA3540"/>
      <c r="AB3540"/>
      <c r="AC3540"/>
      <c r="AD3540"/>
      <c r="AE3540"/>
      <c r="AF3540"/>
      <c r="AG3540"/>
      <c r="AH3540" s="115" t="s">
        <v>4308</v>
      </c>
    </row>
    <row r="3541" spans="1:35" hidden="1" x14ac:dyDescent="0.25">
      <c r="A3541" s="115">
        <v>327956</v>
      </c>
      <c r="B3541" s="115" t="s">
        <v>3582</v>
      </c>
      <c r="C3541" s="115" t="s">
        <v>1681</v>
      </c>
      <c r="D3541" s="115" t="s">
        <v>487</v>
      </c>
      <c r="E3541" s="115" t="s">
        <v>77</v>
      </c>
      <c r="F3541" s="237">
        <v>34357</v>
      </c>
      <c r="G3541" s="115" t="s">
        <v>70</v>
      </c>
      <c r="H3541" s="115" t="s">
        <v>16</v>
      </c>
      <c r="I3541" t="s">
        <v>199</v>
      </c>
      <c r="J3541" s="115" t="s">
        <v>1226</v>
      </c>
      <c r="L3541" s="115" t="s">
        <v>30</v>
      </c>
      <c r="U3541"/>
      <c r="V3541" t="s">
        <v>16623</v>
      </c>
      <c r="AG3541" s="115" t="s">
        <v>4308</v>
      </c>
      <c r="AH3541" s="115" t="s">
        <v>4308</v>
      </c>
    </row>
    <row r="3542" spans="1:35" hidden="1" x14ac:dyDescent="0.25">
      <c r="A3542">
        <v>327957</v>
      </c>
      <c r="B3542" t="s">
        <v>7818</v>
      </c>
      <c r="C3542" t="s">
        <v>7187</v>
      </c>
      <c r="D3542" t="s">
        <v>959</v>
      </c>
      <c r="E3542" t="s">
        <v>76</v>
      </c>
      <c r="F3542" s="126"/>
      <c r="G3542"/>
      <c r="H3542" t="s">
        <v>16</v>
      </c>
      <c r="I3542" t="s">
        <v>129</v>
      </c>
      <c r="J3542"/>
      <c r="K3542"/>
      <c r="L3542"/>
      <c r="M3542"/>
      <c r="N3542"/>
      <c r="O3542"/>
      <c r="P3542"/>
      <c r="Q3542"/>
      <c r="U3542"/>
      <c r="V3542" t="s">
        <v>4414</v>
      </c>
      <c r="W3542" t="s">
        <v>4308</v>
      </c>
      <c r="X3542"/>
      <c r="Y3542"/>
      <c r="Z3542" t="s">
        <v>4308</v>
      </c>
      <c r="AA3542" t="s">
        <v>4308</v>
      </c>
      <c r="AB3542" t="s">
        <v>4308</v>
      </c>
      <c r="AC3542" t="s">
        <v>4308</v>
      </c>
      <c r="AD3542" t="s">
        <v>4308</v>
      </c>
      <c r="AE3542" t="s">
        <v>4308</v>
      </c>
      <c r="AF3542" t="s">
        <v>4308</v>
      </c>
      <c r="AG3542" t="s">
        <v>4308</v>
      </c>
      <c r="AH3542" s="115" t="s">
        <v>4308</v>
      </c>
    </row>
    <row r="3543" spans="1:35" ht="18" hidden="1" x14ac:dyDescent="0.25">
      <c r="A3543" s="235">
        <v>327958</v>
      </c>
      <c r="B3543" s="235" t="s">
        <v>7819</v>
      </c>
      <c r="C3543" s="235" t="s">
        <v>219</v>
      </c>
      <c r="D3543" s="235" t="s">
        <v>276</v>
      </c>
      <c r="E3543"/>
      <c r="F3543" s="126"/>
      <c r="G3543" s="236"/>
      <c r="H3543"/>
      <c r="I3543" t="s">
        <v>129</v>
      </c>
      <c r="J3543" s="236"/>
      <c r="K3543"/>
      <c r="L3543"/>
      <c r="M3543"/>
      <c r="N3543"/>
      <c r="O3543"/>
      <c r="P3543"/>
      <c r="Q3543"/>
      <c r="U3543"/>
      <c r="V3543" t="s">
        <v>4334</v>
      </c>
      <c r="W3543" s="236"/>
      <c r="X3543"/>
      <c r="Y3543"/>
      <c r="Z3543"/>
      <c r="AA3543"/>
      <c r="AB3543"/>
      <c r="AC3543"/>
      <c r="AD3543"/>
      <c r="AE3543"/>
      <c r="AF3543"/>
      <c r="AG3543"/>
      <c r="AH3543" s="115" t="s">
        <v>4308</v>
      </c>
    </row>
    <row r="3544" spans="1:35" hidden="1" x14ac:dyDescent="0.25">
      <c r="A3544" s="115">
        <v>327959</v>
      </c>
      <c r="B3544" s="115" t="s">
        <v>3109</v>
      </c>
      <c r="C3544" s="115" t="s">
        <v>212</v>
      </c>
      <c r="D3544" s="115" t="s">
        <v>405</v>
      </c>
      <c r="E3544" s="115" t="s">
        <v>76</v>
      </c>
      <c r="F3544" s="237">
        <v>34354</v>
      </c>
      <c r="G3544" s="115" t="s">
        <v>18</v>
      </c>
      <c r="H3544" s="115" t="s">
        <v>16</v>
      </c>
      <c r="I3544" t="s">
        <v>199</v>
      </c>
      <c r="J3544" s="115" t="s">
        <v>1226</v>
      </c>
      <c r="L3544" s="115" t="s">
        <v>18</v>
      </c>
      <c r="U3544"/>
      <c r="V3544">
        <v>0</v>
      </c>
    </row>
    <row r="3545" spans="1:35" ht="18" x14ac:dyDescent="0.25">
      <c r="A3545" s="235">
        <v>327961</v>
      </c>
      <c r="B3545" s="235" t="s">
        <v>7820</v>
      </c>
      <c r="C3545" s="235" t="s">
        <v>250</v>
      </c>
      <c r="D3545" s="235" t="s">
        <v>709</v>
      </c>
      <c r="E3545"/>
      <c r="F3545" s="126"/>
      <c r="G3545" s="236"/>
      <c r="H3545"/>
      <c r="I3545" t="s">
        <v>107</v>
      </c>
      <c r="J3545" s="236"/>
      <c r="K3545"/>
      <c r="L3545"/>
      <c r="M3545"/>
      <c r="N3545"/>
      <c r="O3545"/>
      <c r="P3545"/>
      <c r="Q3545"/>
      <c r="U3545"/>
      <c r="V3545" t="s">
        <v>4335</v>
      </c>
      <c r="W3545" s="236"/>
      <c r="X3545"/>
      <c r="Y3545"/>
      <c r="Z3545"/>
      <c r="AA3545"/>
      <c r="AB3545"/>
      <c r="AC3545"/>
      <c r="AD3545"/>
      <c r="AE3545"/>
      <c r="AF3545"/>
      <c r="AG3545"/>
      <c r="AH3545" s="115" t="s">
        <v>4308</v>
      </c>
      <c r="AI3545" s="115" t="e">
        <f>VLOOKUP(A3545,'[2]دراسات قانونية'!$A$3:$E$600,1,0)</f>
        <v>#N/A</v>
      </c>
    </row>
    <row r="3546" spans="1:35" hidden="1" x14ac:dyDescent="0.25">
      <c r="A3546">
        <v>327962</v>
      </c>
      <c r="B3546" t="s">
        <v>7821</v>
      </c>
      <c r="C3546" t="s">
        <v>379</v>
      </c>
      <c r="D3546" t="s">
        <v>213</v>
      </c>
      <c r="E3546" t="s">
        <v>77</v>
      </c>
      <c r="F3546" s="126">
        <v>32325</v>
      </c>
      <c r="G3546" t="s">
        <v>18</v>
      </c>
      <c r="H3546" t="s">
        <v>16</v>
      </c>
      <c r="I3546" t="s">
        <v>136</v>
      </c>
      <c r="J3546" t="s">
        <v>15</v>
      </c>
      <c r="K3546"/>
      <c r="L3546" t="s">
        <v>30</v>
      </c>
      <c r="M3546"/>
      <c r="N3546"/>
      <c r="O3546"/>
      <c r="P3546"/>
      <c r="Q3546"/>
      <c r="U3546"/>
      <c r="V3546" t="s">
        <v>16623</v>
      </c>
      <c r="W3546"/>
      <c r="X3546"/>
      <c r="Y3546"/>
      <c r="Z3546"/>
      <c r="AA3546"/>
      <c r="AB3546"/>
      <c r="AC3546"/>
      <c r="AD3546"/>
      <c r="AE3546"/>
      <c r="AF3546"/>
      <c r="AG3546"/>
    </row>
    <row r="3547" spans="1:35" hidden="1" x14ac:dyDescent="0.25">
      <c r="A3547" s="115">
        <v>327963</v>
      </c>
      <c r="B3547" s="115" t="s">
        <v>2327</v>
      </c>
      <c r="C3547" s="115" t="s">
        <v>710</v>
      </c>
      <c r="D3547" s="115" t="s">
        <v>532</v>
      </c>
      <c r="E3547" s="115" t="s">
        <v>77</v>
      </c>
      <c r="F3547" s="237">
        <v>30713</v>
      </c>
      <c r="G3547" s="115" t="s">
        <v>995</v>
      </c>
      <c r="H3547" s="115" t="s">
        <v>16</v>
      </c>
      <c r="I3547" t="s">
        <v>199</v>
      </c>
      <c r="J3547" s="115" t="s">
        <v>1226</v>
      </c>
      <c r="L3547" s="115" t="s">
        <v>18</v>
      </c>
      <c r="U3547"/>
      <c r="V3547" t="s">
        <v>16623</v>
      </c>
      <c r="AH3547" s="115" t="s">
        <v>4308</v>
      </c>
    </row>
    <row r="3548" spans="1:35" ht="18" x14ac:dyDescent="0.25">
      <c r="A3548" s="235">
        <v>327964</v>
      </c>
      <c r="B3548" s="235" t="s">
        <v>7822</v>
      </c>
      <c r="C3548" s="235" t="s">
        <v>7823</v>
      </c>
      <c r="D3548" s="235" t="s">
        <v>328</v>
      </c>
      <c r="E3548"/>
      <c r="F3548" s="126"/>
      <c r="G3548" s="236"/>
      <c r="H3548"/>
      <c r="I3548" t="s">
        <v>107</v>
      </c>
      <c r="J3548" s="236"/>
      <c r="K3548"/>
      <c r="L3548"/>
      <c r="M3548"/>
      <c r="N3548"/>
      <c r="O3548"/>
      <c r="P3548"/>
      <c r="Q3548"/>
      <c r="U3548"/>
      <c r="V3548" t="s">
        <v>4335</v>
      </c>
      <c r="W3548" s="236"/>
      <c r="X3548"/>
      <c r="Y3548"/>
      <c r="Z3548"/>
      <c r="AA3548"/>
      <c r="AB3548"/>
      <c r="AC3548"/>
      <c r="AD3548"/>
      <c r="AE3548"/>
      <c r="AF3548"/>
      <c r="AG3548"/>
      <c r="AH3548" s="115" t="s">
        <v>4308</v>
      </c>
      <c r="AI3548" s="115" t="e">
        <f>VLOOKUP(A3548,'[2]دراسات قانونية'!$A$3:$E$600,1,0)</f>
        <v>#N/A</v>
      </c>
    </row>
    <row r="3549" spans="1:35" hidden="1" x14ac:dyDescent="0.25">
      <c r="A3549">
        <v>327966</v>
      </c>
      <c r="B3549" t="s">
        <v>7824</v>
      </c>
      <c r="C3549" t="s">
        <v>329</v>
      </c>
      <c r="D3549" t="s">
        <v>230</v>
      </c>
      <c r="E3549" t="s">
        <v>76</v>
      </c>
      <c r="F3549" s="126">
        <v>33239</v>
      </c>
      <c r="G3549" t="s">
        <v>7825</v>
      </c>
      <c r="H3549" t="s">
        <v>16</v>
      </c>
      <c r="I3549" t="s">
        <v>129</v>
      </c>
      <c r="J3549" t="s">
        <v>1226</v>
      </c>
      <c r="K3549"/>
      <c r="L3549" t="s">
        <v>18</v>
      </c>
      <c r="M3549"/>
      <c r="N3549"/>
      <c r="O3549"/>
      <c r="P3549"/>
      <c r="Q3549"/>
      <c r="U3549"/>
      <c r="V3549" t="s">
        <v>16603</v>
      </c>
      <c r="W3549"/>
      <c r="X3549"/>
      <c r="Y3549"/>
      <c r="Z3549"/>
      <c r="AA3549"/>
      <c r="AB3549"/>
      <c r="AC3549"/>
      <c r="AD3549"/>
      <c r="AE3549"/>
      <c r="AF3549"/>
      <c r="AG3549"/>
      <c r="AH3549" s="115" t="s">
        <v>4308</v>
      </c>
    </row>
    <row r="3550" spans="1:35" x14ac:dyDescent="0.25">
      <c r="A3550" s="115">
        <v>327967</v>
      </c>
      <c r="B3550" s="115" t="s">
        <v>7826</v>
      </c>
      <c r="C3550" s="115" t="s">
        <v>329</v>
      </c>
      <c r="D3550" s="115" t="s">
        <v>7827</v>
      </c>
      <c r="F3550" s="237"/>
      <c r="I3550" t="s">
        <v>107</v>
      </c>
      <c r="U3550"/>
      <c r="V3550" t="s">
        <v>4335</v>
      </c>
      <c r="AH3550" s="115" t="s">
        <v>4308</v>
      </c>
      <c r="AI3550" s="115" t="e">
        <f>VLOOKUP(A3550,'[2]دراسات قانونية'!$A$3:$E$600,1,0)</f>
        <v>#N/A</v>
      </c>
    </row>
    <row r="3551" spans="1:35" ht="18" x14ac:dyDescent="0.25">
      <c r="A3551" s="235">
        <v>327968</v>
      </c>
      <c r="B3551" s="235" t="s">
        <v>7828</v>
      </c>
      <c r="C3551" s="235" t="s">
        <v>665</v>
      </c>
      <c r="D3551" s="235" t="s">
        <v>373</v>
      </c>
      <c r="E3551"/>
      <c r="F3551" s="126"/>
      <c r="G3551" s="236"/>
      <c r="H3551"/>
      <c r="I3551" t="s">
        <v>107</v>
      </c>
      <c r="J3551" s="236"/>
      <c r="K3551"/>
      <c r="L3551"/>
      <c r="M3551"/>
      <c r="N3551"/>
      <c r="O3551"/>
      <c r="P3551"/>
      <c r="Q3551"/>
      <c r="U3551"/>
      <c r="V3551" t="s">
        <v>4335</v>
      </c>
      <c r="W3551" s="236"/>
      <c r="X3551"/>
      <c r="Y3551"/>
      <c r="Z3551"/>
      <c r="AA3551"/>
      <c r="AB3551"/>
      <c r="AC3551"/>
      <c r="AD3551"/>
      <c r="AE3551"/>
      <c r="AF3551"/>
      <c r="AG3551"/>
      <c r="AH3551" s="115" t="s">
        <v>4308</v>
      </c>
      <c r="AI3551" s="115" t="e">
        <f>VLOOKUP(A3551,'[2]دراسات قانونية'!$A$3:$E$600,1,0)</f>
        <v>#N/A</v>
      </c>
    </row>
    <row r="3552" spans="1:35" ht="18" hidden="1" x14ac:dyDescent="0.25">
      <c r="A3552" s="235">
        <v>327969</v>
      </c>
      <c r="B3552" s="235" t="s">
        <v>863</v>
      </c>
      <c r="C3552" s="235" t="s">
        <v>339</v>
      </c>
      <c r="D3552" s="235" t="s">
        <v>1242</v>
      </c>
      <c r="E3552"/>
      <c r="F3552" s="126"/>
      <c r="G3552" s="236"/>
      <c r="H3552"/>
      <c r="I3552" t="s">
        <v>199</v>
      </c>
      <c r="J3552" s="236"/>
      <c r="K3552"/>
      <c r="L3552"/>
      <c r="M3552"/>
      <c r="N3552"/>
      <c r="O3552"/>
      <c r="P3552"/>
      <c r="Q3552"/>
      <c r="U3552"/>
      <c r="V3552" t="s">
        <v>4336</v>
      </c>
      <c r="W3552" s="236"/>
      <c r="X3552"/>
      <c r="Y3552"/>
      <c r="Z3552"/>
      <c r="AA3552"/>
      <c r="AB3552"/>
      <c r="AC3552"/>
      <c r="AD3552"/>
      <c r="AE3552"/>
      <c r="AF3552"/>
      <c r="AG3552"/>
      <c r="AH3552" s="115" t="s">
        <v>4308</v>
      </c>
    </row>
    <row r="3553" spans="1:35" ht="18" x14ac:dyDescent="0.25">
      <c r="A3553" s="235">
        <v>327970</v>
      </c>
      <c r="B3553" s="235" t="s">
        <v>7829</v>
      </c>
      <c r="C3553" s="235" t="s">
        <v>1544</v>
      </c>
      <c r="D3553" s="235" t="s">
        <v>213</v>
      </c>
      <c r="E3553"/>
      <c r="F3553" s="126"/>
      <c r="G3553" s="236"/>
      <c r="H3553"/>
      <c r="I3553" t="s">
        <v>107</v>
      </c>
      <c r="J3553" s="236"/>
      <c r="K3553"/>
      <c r="L3553"/>
      <c r="M3553"/>
      <c r="N3553"/>
      <c r="O3553"/>
      <c r="P3553"/>
      <c r="Q3553"/>
      <c r="U3553"/>
      <c r="V3553" t="s">
        <v>4334</v>
      </c>
      <c r="W3553" s="236"/>
      <c r="X3553"/>
      <c r="Y3553"/>
      <c r="Z3553"/>
      <c r="AA3553"/>
      <c r="AB3553"/>
      <c r="AC3553"/>
      <c r="AD3553"/>
      <c r="AE3553"/>
      <c r="AF3553"/>
      <c r="AG3553"/>
      <c r="AH3553" s="115" t="s">
        <v>4308</v>
      </c>
      <c r="AI3553" s="115" t="e">
        <f>VLOOKUP(A3553,'[2]دراسات قانونية'!$A$3:$E$600,1,0)</f>
        <v>#N/A</v>
      </c>
    </row>
    <row r="3554" spans="1:35" x14ac:dyDescent="0.25">
      <c r="A3554" s="115">
        <v>327971</v>
      </c>
      <c r="B3554" s="115" t="s">
        <v>7830</v>
      </c>
      <c r="C3554" s="115" t="s">
        <v>227</v>
      </c>
      <c r="D3554" s="115" t="s">
        <v>842</v>
      </c>
      <c r="F3554" s="237"/>
      <c r="I3554" t="s">
        <v>107</v>
      </c>
      <c r="U3554"/>
      <c r="V3554" t="s">
        <v>4335</v>
      </c>
      <c r="AG3554" s="115" t="s">
        <v>4308</v>
      </c>
      <c r="AH3554" s="115" t="s">
        <v>4308</v>
      </c>
      <c r="AI3554" s="115" t="e">
        <f>VLOOKUP(A3554,'[2]دراسات قانونية'!$A$3:$E$600,1,0)</f>
        <v>#N/A</v>
      </c>
    </row>
    <row r="3555" spans="1:35" ht="18" x14ac:dyDescent="0.25">
      <c r="A3555" s="235">
        <v>327973</v>
      </c>
      <c r="B3555" s="235" t="s">
        <v>7831</v>
      </c>
      <c r="C3555" s="235" t="s">
        <v>261</v>
      </c>
      <c r="D3555" s="235" t="s">
        <v>298</v>
      </c>
      <c r="E3555"/>
      <c r="F3555" s="126"/>
      <c r="G3555" s="236"/>
      <c r="H3555"/>
      <c r="I3555" t="s">
        <v>107</v>
      </c>
      <c r="J3555" s="236"/>
      <c r="K3555"/>
      <c r="L3555"/>
      <c r="M3555"/>
      <c r="N3555"/>
      <c r="O3555"/>
      <c r="P3555"/>
      <c r="Q3555"/>
      <c r="U3555"/>
      <c r="V3555" t="s">
        <v>4335</v>
      </c>
      <c r="W3555" s="236"/>
      <c r="X3555"/>
      <c r="Y3555"/>
      <c r="Z3555"/>
      <c r="AA3555"/>
      <c r="AB3555"/>
      <c r="AC3555"/>
      <c r="AD3555"/>
      <c r="AE3555"/>
      <c r="AF3555"/>
      <c r="AG3555"/>
      <c r="AH3555" s="115" t="s">
        <v>4308</v>
      </c>
      <c r="AI3555" s="115" t="e">
        <f>VLOOKUP(A3555,'[2]دراسات قانونية'!$A$3:$E$600,1,0)</f>
        <v>#N/A</v>
      </c>
    </row>
    <row r="3556" spans="1:35" hidden="1" x14ac:dyDescent="0.25">
      <c r="A3556">
        <v>327975</v>
      </c>
      <c r="B3556" t="s">
        <v>7832</v>
      </c>
      <c r="C3556" t="s">
        <v>7833</v>
      </c>
      <c r="D3556" t="s">
        <v>1526</v>
      </c>
      <c r="E3556" t="s">
        <v>77</v>
      </c>
      <c r="F3556" s="126">
        <v>33779</v>
      </c>
      <c r="G3556" t="s">
        <v>211</v>
      </c>
      <c r="H3556" t="s">
        <v>16</v>
      </c>
      <c r="I3556" t="s">
        <v>129</v>
      </c>
      <c r="J3556"/>
      <c r="K3556"/>
      <c r="L3556"/>
      <c r="M3556"/>
      <c r="N3556"/>
      <c r="O3556"/>
      <c r="P3556"/>
      <c r="Q3556"/>
      <c r="U3556"/>
      <c r="V3556" t="s">
        <v>4414</v>
      </c>
      <c r="W3556"/>
      <c r="X3556"/>
      <c r="Y3556"/>
      <c r="Z3556"/>
      <c r="AA3556"/>
      <c r="AB3556"/>
      <c r="AC3556"/>
      <c r="AD3556" t="s">
        <v>4308</v>
      </c>
      <c r="AE3556" t="s">
        <v>4308</v>
      </c>
      <c r="AF3556" t="s">
        <v>4308</v>
      </c>
      <c r="AG3556" t="s">
        <v>4308</v>
      </c>
      <c r="AH3556" s="115" t="s">
        <v>4308</v>
      </c>
    </row>
    <row r="3557" spans="1:35" hidden="1" x14ac:dyDescent="0.25">
      <c r="A3557">
        <v>327976</v>
      </c>
      <c r="B3557" t="s">
        <v>7834</v>
      </c>
      <c r="C3557" t="s">
        <v>539</v>
      </c>
      <c r="D3557" t="s">
        <v>220</v>
      </c>
      <c r="E3557" t="s">
        <v>77</v>
      </c>
      <c r="F3557" s="126">
        <v>29221</v>
      </c>
      <c r="G3557" t="s">
        <v>2018</v>
      </c>
      <c r="H3557" t="s">
        <v>16</v>
      </c>
      <c r="I3557" t="s">
        <v>136</v>
      </c>
      <c r="J3557"/>
      <c r="K3557"/>
      <c r="L3557"/>
      <c r="M3557"/>
      <c r="N3557"/>
      <c r="O3557"/>
      <c r="P3557"/>
      <c r="Q3557"/>
      <c r="U3557"/>
      <c r="V3557" t="s">
        <v>4335</v>
      </c>
      <c r="W3557"/>
      <c r="X3557"/>
      <c r="Y3557"/>
      <c r="Z3557"/>
      <c r="AA3557"/>
      <c r="AB3557"/>
      <c r="AC3557"/>
      <c r="AD3557"/>
      <c r="AE3557"/>
      <c r="AF3557"/>
      <c r="AG3557"/>
      <c r="AH3557" s="115" t="s">
        <v>4308</v>
      </c>
    </row>
    <row r="3558" spans="1:35" ht="18" hidden="1" x14ac:dyDescent="0.25">
      <c r="A3558" s="235">
        <v>327979</v>
      </c>
      <c r="B3558" s="235" t="s">
        <v>7835</v>
      </c>
      <c r="C3558" s="235" t="s">
        <v>244</v>
      </c>
      <c r="D3558" s="235" t="s">
        <v>437</v>
      </c>
      <c r="E3558"/>
      <c r="F3558" s="126"/>
      <c r="G3558" s="236"/>
      <c r="H3558"/>
      <c r="I3558" t="s">
        <v>129</v>
      </c>
      <c r="J3558" s="236"/>
      <c r="K3558"/>
      <c r="L3558"/>
      <c r="M3558"/>
      <c r="N3558"/>
      <c r="O3558"/>
      <c r="P3558"/>
      <c r="Q3558"/>
      <c r="U3558"/>
      <c r="V3558" t="s">
        <v>4334</v>
      </c>
      <c r="W3558" s="236"/>
      <c r="X3558"/>
      <c r="Y3558"/>
      <c r="Z3558"/>
      <c r="AA3558"/>
      <c r="AB3558"/>
      <c r="AC3558"/>
      <c r="AD3558"/>
      <c r="AE3558"/>
      <c r="AF3558"/>
      <c r="AG3558"/>
      <c r="AH3558" s="115" t="s">
        <v>4308</v>
      </c>
    </row>
    <row r="3559" spans="1:35" hidden="1" x14ac:dyDescent="0.25">
      <c r="A3559">
        <v>327980</v>
      </c>
      <c r="B3559" t="s">
        <v>7836</v>
      </c>
      <c r="C3559" t="s">
        <v>340</v>
      </c>
      <c r="D3559" t="s">
        <v>480</v>
      </c>
      <c r="E3559"/>
      <c r="F3559" s="126"/>
      <c r="G3559"/>
      <c r="H3559"/>
      <c r="I3559" t="s">
        <v>129</v>
      </c>
      <c r="J3559"/>
      <c r="K3559"/>
      <c r="L3559"/>
      <c r="M3559"/>
      <c r="N3559"/>
      <c r="O3559"/>
      <c r="P3559"/>
      <c r="Q3559"/>
      <c r="U3559"/>
      <c r="V3559" t="s">
        <v>4334</v>
      </c>
      <c r="W3559"/>
      <c r="X3559"/>
      <c r="Y3559"/>
      <c r="Z3559"/>
      <c r="AA3559"/>
      <c r="AB3559"/>
      <c r="AC3559"/>
      <c r="AD3559"/>
      <c r="AE3559"/>
      <c r="AF3559"/>
      <c r="AG3559" t="s">
        <v>4308</v>
      </c>
      <c r="AH3559" s="115" t="s">
        <v>4308</v>
      </c>
    </row>
    <row r="3560" spans="1:35" ht="18" hidden="1" x14ac:dyDescent="0.25">
      <c r="A3560" s="235">
        <v>327981</v>
      </c>
      <c r="B3560" s="235" t="s">
        <v>7837</v>
      </c>
      <c r="C3560" s="235" t="s">
        <v>324</v>
      </c>
      <c r="D3560" s="235" t="s">
        <v>1027</v>
      </c>
      <c r="E3560"/>
      <c r="F3560" s="126"/>
      <c r="G3560" s="236"/>
      <c r="H3560"/>
      <c r="I3560" t="s">
        <v>129</v>
      </c>
      <c r="J3560" s="236"/>
      <c r="K3560"/>
      <c r="L3560"/>
      <c r="M3560"/>
      <c r="N3560"/>
      <c r="O3560"/>
      <c r="P3560"/>
      <c r="Q3560"/>
      <c r="U3560"/>
      <c r="V3560" t="s">
        <v>4335</v>
      </c>
      <c r="W3560" s="236"/>
      <c r="X3560"/>
      <c r="Y3560"/>
      <c r="Z3560"/>
      <c r="AA3560"/>
      <c r="AB3560"/>
      <c r="AC3560"/>
      <c r="AD3560"/>
      <c r="AE3560"/>
      <c r="AF3560"/>
      <c r="AG3560"/>
      <c r="AH3560" s="115" t="s">
        <v>4308</v>
      </c>
    </row>
    <row r="3561" spans="1:35" hidden="1" x14ac:dyDescent="0.25">
      <c r="A3561">
        <v>327989</v>
      </c>
      <c r="B3561" t="s">
        <v>7838</v>
      </c>
      <c r="C3561" t="s">
        <v>1284</v>
      </c>
      <c r="D3561" t="s">
        <v>415</v>
      </c>
      <c r="E3561" t="s">
        <v>77</v>
      </c>
      <c r="F3561" s="126">
        <v>34216</v>
      </c>
      <c r="G3561" t="s">
        <v>18</v>
      </c>
      <c r="H3561" t="s">
        <v>16</v>
      </c>
      <c r="I3561" t="s">
        <v>129</v>
      </c>
      <c r="J3561"/>
      <c r="K3561"/>
      <c r="L3561"/>
      <c r="M3561"/>
      <c r="N3561"/>
      <c r="O3561"/>
      <c r="P3561"/>
      <c r="Q3561"/>
      <c r="U3561"/>
      <c r="V3561" t="s">
        <v>4335</v>
      </c>
      <c r="W3561"/>
      <c r="X3561"/>
      <c r="Y3561"/>
      <c r="Z3561"/>
      <c r="AA3561"/>
      <c r="AB3561"/>
      <c r="AC3561"/>
      <c r="AD3561" t="s">
        <v>4308</v>
      </c>
      <c r="AE3561" t="s">
        <v>4308</v>
      </c>
      <c r="AF3561" t="s">
        <v>4308</v>
      </c>
      <c r="AG3561" t="s">
        <v>4308</v>
      </c>
      <c r="AH3561" s="115" t="s">
        <v>4308</v>
      </c>
    </row>
    <row r="3562" spans="1:35" ht="18" hidden="1" x14ac:dyDescent="0.25">
      <c r="A3562" s="235">
        <v>327990</v>
      </c>
      <c r="B3562" s="235" t="s">
        <v>7839</v>
      </c>
      <c r="C3562" s="235" t="s">
        <v>1459</v>
      </c>
      <c r="D3562" s="235" t="s">
        <v>555</v>
      </c>
      <c r="E3562"/>
      <c r="F3562" s="126"/>
      <c r="G3562" s="236"/>
      <c r="H3562"/>
      <c r="I3562" t="s">
        <v>199</v>
      </c>
      <c r="J3562" s="236"/>
      <c r="K3562"/>
      <c r="L3562"/>
      <c r="M3562"/>
      <c r="N3562"/>
      <c r="O3562"/>
      <c r="P3562"/>
      <c r="Q3562"/>
      <c r="U3562"/>
      <c r="V3562" t="s">
        <v>16623</v>
      </c>
      <c r="W3562" s="236"/>
      <c r="X3562"/>
      <c r="Y3562"/>
      <c r="Z3562"/>
      <c r="AA3562"/>
      <c r="AB3562"/>
      <c r="AC3562"/>
      <c r="AD3562"/>
      <c r="AE3562"/>
      <c r="AF3562"/>
      <c r="AG3562"/>
      <c r="AH3562" s="115" t="s">
        <v>4308</v>
      </c>
    </row>
    <row r="3563" spans="1:35" hidden="1" x14ac:dyDescent="0.25">
      <c r="A3563">
        <v>327991</v>
      </c>
      <c r="B3563" t="s">
        <v>6993</v>
      </c>
      <c r="C3563" t="s">
        <v>212</v>
      </c>
      <c r="D3563" t="s">
        <v>275</v>
      </c>
      <c r="E3563" t="s">
        <v>76</v>
      </c>
      <c r="F3563" s="126">
        <v>35431</v>
      </c>
      <c r="G3563" t="s">
        <v>7840</v>
      </c>
      <c r="H3563" t="s">
        <v>16</v>
      </c>
      <c r="I3563" t="s">
        <v>129</v>
      </c>
      <c r="J3563" t="s">
        <v>1226</v>
      </c>
      <c r="K3563"/>
      <c r="L3563" t="s">
        <v>73</v>
      </c>
      <c r="M3563"/>
      <c r="N3563"/>
      <c r="O3563"/>
      <c r="P3563"/>
      <c r="Q3563"/>
      <c r="U3563"/>
      <c r="V3563" t="s">
        <v>4414</v>
      </c>
      <c r="W3563"/>
      <c r="X3563"/>
      <c r="Y3563"/>
      <c r="Z3563"/>
      <c r="AA3563"/>
      <c r="AB3563"/>
      <c r="AC3563"/>
      <c r="AD3563"/>
      <c r="AE3563"/>
      <c r="AF3563" t="s">
        <v>4308</v>
      </c>
      <c r="AG3563" t="s">
        <v>4308</v>
      </c>
      <c r="AH3563" s="115" t="s">
        <v>4308</v>
      </c>
    </row>
    <row r="3564" spans="1:35" ht="18" hidden="1" x14ac:dyDescent="0.25">
      <c r="A3564" s="235">
        <v>327993</v>
      </c>
      <c r="B3564" s="235" t="s">
        <v>7841</v>
      </c>
      <c r="C3564" s="235" t="s">
        <v>279</v>
      </c>
      <c r="D3564" s="235" t="s">
        <v>1448</v>
      </c>
      <c r="E3564"/>
      <c r="F3564" s="126"/>
      <c r="G3564" s="236"/>
      <c r="H3564"/>
      <c r="I3564" t="s">
        <v>199</v>
      </c>
      <c r="J3564" s="236"/>
      <c r="K3564"/>
      <c r="L3564"/>
      <c r="M3564"/>
      <c r="N3564"/>
      <c r="O3564"/>
      <c r="P3564"/>
      <c r="Q3564"/>
      <c r="U3564"/>
      <c r="V3564" t="s">
        <v>16623</v>
      </c>
      <c r="W3564" s="236"/>
      <c r="X3564"/>
      <c r="Y3564"/>
      <c r="Z3564"/>
      <c r="AA3564"/>
      <c r="AB3564"/>
      <c r="AC3564"/>
      <c r="AD3564"/>
      <c r="AE3564"/>
      <c r="AF3564"/>
      <c r="AG3564"/>
      <c r="AH3564" s="115" t="s">
        <v>4308</v>
      </c>
    </row>
    <row r="3565" spans="1:35" ht="18" x14ac:dyDescent="0.25">
      <c r="A3565" s="235">
        <v>327999</v>
      </c>
      <c r="B3565" s="235" t="s">
        <v>7842</v>
      </c>
      <c r="C3565" s="235" t="s">
        <v>252</v>
      </c>
      <c r="D3565" s="235" t="s">
        <v>222</v>
      </c>
      <c r="E3565"/>
      <c r="F3565" s="126"/>
      <c r="G3565" s="236"/>
      <c r="H3565"/>
      <c r="I3565" t="s">
        <v>107</v>
      </c>
      <c r="J3565" s="236"/>
      <c r="K3565"/>
      <c r="L3565"/>
      <c r="M3565"/>
      <c r="N3565"/>
      <c r="O3565"/>
      <c r="P3565"/>
      <c r="Q3565"/>
      <c r="U3565"/>
      <c r="V3565" t="s">
        <v>4335</v>
      </c>
      <c r="W3565" s="236"/>
      <c r="X3565"/>
      <c r="Y3565"/>
      <c r="Z3565"/>
      <c r="AA3565"/>
      <c r="AB3565"/>
      <c r="AC3565"/>
      <c r="AD3565"/>
      <c r="AE3565"/>
      <c r="AF3565"/>
      <c r="AG3565"/>
      <c r="AH3565" s="115" t="s">
        <v>4308</v>
      </c>
      <c r="AI3565" s="115" t="e">
        <f>VLOOKUP(A3565,'[2]دراسات قانونية'!$A$3:$E$600,1,0)</f>
        <v>#N/A</v>
      </c>
    </row>
    <row r="3566" spans="1:35" hidden="1" x14ac:dyDescent="0.25">
      <c r="A3566">
        <v>328001</v>
      </c>
      <c r="B3566" t="s">
        <v>7843</v>
      </c>
      <c r="C3566" t="s">
        <v>7844</v>
      </c>
      <c r="D3566" t="s">
        <v>549</v>
      </c>
      <c r="E3566" t="s">
        <v>77</v>
      </c>
      <c r="F3566" s="126">
        <v>35065</v>
      </c>
      <c r="G3566" t="s">
        <v>18</v>
      </c>
      <c r="H3566" t="s">
        <v>16</v>
      </c>
      <c r="I3566" t="s">
        <v>136</v>
      </c>
      <c r="J3566" t="s">
        <v>1226</v>
      </c>
      <c r="K3566"/>
      <c r="L3566" t="s">
        <v>18</v>
      </c>
      <c r="M3566"/>
      <c r="N3566"/>
      <c r="O3566"/>
      <c r="P3566"/>
      <c r="Q3566"/>
      <c r="R3566" s="115">
        <v>9364</v>
      </c>
      <c r="S3566" s="115">
        <v>45721</v>
      </c>
      <c r="T3566" s="115">
        <v>100000</v>
      </c>
      <c r="U3566"/>
      <c r="V3566" t="s">
        <v>4337</v>
      </c>
      <c r="W3566"/>
      <c r="X3566"/>
      <c r="Y3566"/>
      <c r="Z3566"/>
      <c r="AA3566"/>
      <c r="AB3566"/>
      <c r="AC3566"/>
      <c r="AD3566"/>
      <c r="AE3566"/>
      <c r="AF3566"/>
      <c r="AG3566"/>
    </row>
    <row r="3567" spans="1:35" hidden="1" x14ac:dyDescent="0.25">
      <c r="A3567" s="115">
        <v>328002</v>
      </c>
      <c r="B3567" s="115" t="s">
        <v>2444</v>
      </c>
      <c r="C3567" s="115" t="s">
        <v>212</v>
      </c>
      <c r="D3567" s="115" t="s">
        <v>599</v>
      </c>
      <c r="E3567" s="115" t="s">
        <v>77</v>
      </c>
      <c r="F3567" s="237">
        <v>35316</v>
      </c>
      <c r="G3567" s="115" t="s">
        <v>18</v>
      </c>
      <c r="H3567" s="115" t="s">
        <v>19</v>
      </c>
      <c r="I3567" t="s">
        <v>199</v>
      </c>
      <c r="J3567" s="115" t="s">
        <v>1226</v>
      </c>
      <c r="L3567" s="115" t="s">
        <v>30</v>
      </c>
      <c r="U3567"/>
      <c r="V3567">
        <v>0</v>
      </c>
    </row>
    <row r="3568" spans="1:35" hidden="1" x14ac:dyDescent="0.25">
      <c r="A3568" s="115">
        <v>328005</v>
      </c>
      <c r="B3568" s="115" t="s">
        <v>3583</v>
      </c>
      <c r="C3568" s="115" t="s">
        <v>236</v>
      </c>
      <c r="D3568" s="115" t="s">
        <v>807</v>
      </c>
      <c r="E3568" s="115" t="s">
        <v>76</v>
      </c>
      <c r="F3568" s="237">
        <v>34071</v>
      </c>
      <c r="G3568" s="115" t="s">
        <v>211</v>
      </c>
      <c r="H3568" s="115" t="s">
        <v>16</v>
      </c>
      <c r="I3568" t="s">
        <v>199</v>
      </c>
      <c r="J3568" s="115" t="s">
        <v>15</v>
      </c>
      <c r="L3568" s="115" t="s">
        <v>18</v>
      </c>
      <c r="U3568"/>
      <c r="V3568">
        <v>0</v>
      </c>
    </row>
    <row r="3569" spans="1:35" hidden="1" x14ac:dyDescent="0.25">
      <c r="A3569">
        <v>328008</v>
      </c>
      <c r="B3569" t="s">
        <v>7845</v>
      </c>
      <c r="C3569" t="s">
        <v>1384</v>
      </c>
      <c r="D3569" t="s">
        <v>971</v>
      </c>
      <c r="E3569" t="s">
        <v>77</v>
      </c>
      <c r="F3569" s="126">
        <v>35827</v>
      </c>
      <c r="G3569" t="s">
        <v>428</v>
      </c>
      <c r="H3569" t="s">
        <v>16</v>
      </c>
      <c r="I3569" t="s">
        <v>136</v>
      </c>
      <c r="J3569" t="s">
        <v>1226</v>
      </c>
      <c r="K3569"/>
      <c r="L3569" t="s">
        <v>30</v>
      </c>
      <c r="M3569"/>
      <c r="N3569"/>
      <c r="O3569"/>
      <c r="P3569"/>
      <c r="Q3569"/>
      <c r="U3569"/>
      <c r="V3569" t="s">
        <v>4337</v>
      </c>
      <c r="W3569"/>
      <c r="X3569"/>
      <c r="Y3569"/>
      <c r="Z3569"/>
      <c r="AA3569"/>
      <c r="AB3569"/>
      <c r="AC3569"/>
      <c r="AD3569"/>
      <c r="AE3569"/>
      <c r="AF3569"/>
      <c r="AG3569"/>
    </row>
    <row r="3570" spans="1:35" hidden="1" x14ac:dyDescent="0.25">
      <c r="A3570" s="115">
        <v>328012</v>
      </c>
      <c r="B3570" s="115" t="s">
        <v>2448</v>
      </c>
      <c r="C3570" s="115" t="s">
        <v>533</v>
      </c>
      <c r="D3570" s="115" t="s">
        <v>1512</v>
      </c>
      <c r="E3570" s="115" t="s">
        <v>76</v>
      </c>
      <c r="F3570" s="237">
        <v>35160</v>
      </c>
      <c r="G3570" s="115" t="s">
        <v>18</v>
      </c>
      <c r="H3570" s="115" t="s">
        <v>16</v>
      </c>
      <c r="I3570" t="s">
        <v>199</v>
      </c>
      <c r="J3570" s="115" t="s">
        <v>1226</v>
      </c>
      <c r="L3570" s="115" t="s">
        <v>30</v>
      </c>
      <c r="U3570"/>
      <c r="V3570">
        <v>0</v>
      </c>
    </row>
    <row r="3571" spans="1:35" hidden="1" x14ac:dyDescent="0.25">
      <c r="A3571" s="115">
        <v>328014</v>
      </c>
      <c r="B3571" s="115" t="s">
        <v>1477</v>
      </c>
      <c r="C3571" s="115" t="s">
        <v>244</v>
      </c>
      <c r="D3571" s="115" t="s">
        <v>861</v>
      </c>
      <c r="E3571" s="115" t="s">
        <v>76</v>
      </c>
      <c r="F3571" s="237">
        <v>32118</v>
      </c>
      <c r="G3571" s="115" t="s">
        <v>1478</v>
      </c>
      <c r="H3571" s="115" t="s">
        <v>16</v>
      </c>
      <c r="I3571" t="s">
        <v>199</v>
      </c>
      <c r="J3571" s="115" t="s">
        <v>1226</v>
      </c>
      <c r="L3571" s="115" t="s">
        <v>18</v>
      </c>
      <c r="U3571"/>
      <c r="V3571" t="s">
        <v>4334</v>
      </c>
      <c r="AH3571" s="115" t="s">
        <v>4308</v>
      </c>
    </row>
    <row r="3572" spans="1:35" ht="18" hidden="1" x14ac:dyDescent="0.25">
      <c r="A3572" s="235">
        <v>328017</v>
      </c>
      <c r="B3572" s="235" t="s">
        <v>7846</v>
      </c>
      <c r="C3572" s="235" t="s">
        <v>212</v>
      </c>
      <c r="D3572" s="235" t="s">
        <v>1242</v>
      </c>
      <c r="E3572"/>
      <c r="F3572" s="126"/>
      <c r="G3572" s="236"/>
      <c r="H3572"/>
      <c r="I3572" t="s">
        <v>199</v>
      </c>
      <c r="J3572" s="236"/>
      <c r="K3572"/>
      <c r="L3572"/>
      <c r="M3572"/>
      <c r="N3572"/>
      <c r="O3572"/>
      <c r="P3572"/>
      <c r="Q3572"/>
      <c r="U3572"/>
      <c r="V3572">
        <v>0</v>
      </c>
      <c r="W3572" s="236"/>
      <c r="X3572"/>
      <c r="Y3572"/>
      <c r="Z3572"/>
      <c r="AA3572"/>
      <c r="AB3572"/>
      <c r="AC3572"/>
      <c r="AD3572"/>
      <c r="AE3572"/>
      <c r="AF3572"/>
      <c r="AG3572"/>
      <c r="AH3572" s="115" t="s">
        <v>4308</v>
      </c>
    </row>
    <row r="3573" spans="1:35" ht="18" x14ac:dyDescent="0.25">
      <c r="A3573" s="235">
        <v>328019</v>
      </c>
      <c r="B3573" s="235" t="s">
        <v>7847</v>
      </c>
      <c r="C3573" s="235" t="s">
        <v>5285</v>
      </c>
      <c r="D3573" s="235" t="s">
        <v>830</v>
      </c>
      <c r="E3573"/>
      <c r="F3573" s="126"/>
      <c r="G3573" s="236"/>
      <c r="H3573"/>
      <c r="I3573" t="s">
        <v>107</v>
      </c>
      <c r="J3573" s="236"/>
      <c r="K3573"/>
      <c r="L3573"/>
      <c r="M3573"/>
      <c r="N3573"/>
      <c r="O3573"/>
      <c r="P3573"/>
      <c r="Q3573"/>
      <c r="U3573"/>
      <c r="V3573" t="s">
        <v>4335</v>
      </c>
      <c r="W3573" s="236"/>
      <c r="X3573"/>
      <c r="Y3573"/>
      <c r="Z3573"/>
      <c r="AA3573"/>
      <c r="AB3573"/>
      <c r="AC3573"/>
      <c r="AD3573"/>
      <c r="AE3573"/>
      <c r="AF3573"/>
      <c r="AG3573"/>
      <c r="AH3573" s="115" t="s">
        <v>4308</v>
      </c>
      <c r="AI3573" s="115" t="e">
        <f>VLOOKUP(A3573,'[2]دراسات قانونية'!$A$3:$E$600,1,0)</f>
        <v>#N/A</v>
      </c>
    </row>
    <row r="3574" spans="1:35" hidden="1" x14ac:dyDescent="0.25">
      <c r="A3574">
        <v>328020</v>
      </c>
      <c r="B3574" t="s">
        <v>7848</v>
      </c>
      <c r="C3574" t="s">
        <v>212</v>
      </c>
      <c r="D3574" t="s">
        <v>7849</v>
      </c>
      <c r="E3574" t="s">
        <v>76</v>
      </c>
      <c r="F3574" s="126">
        <v>33197</v>
      </c>
      <c r="G3574" t="s">
        <v>540</v>
      </c>
      <c r="H3574" t="s">
        <v>16</v>
      </c>
      <c r="I3574" t="s">
        <v>136</v>
      </c>
      <c r="J3574"/>
      <c r="K3574"/>
      <c r="L3574"/>
      <c r="M3574"/>
      <c r="N3574"/>
      <c r="O3574"/>
      <c r="P3574"/>
      <c r="Q3574"/>
      <c r="U3574"/>
      <c r="V3574" t="s">
        <v>4336</v>
      </c>
      <c r="W3574"/>
      <c r="X3574"/>
      <c r="Y3574"/>
      <c r="Z3574"/>
      <c r="AA3574"/>
      <c r="AB3574"/>
      <c r="AC3574" t="s">
        <v>4308</v>
      </c>
      <c r="AD3574" t="s">
        <v>4308</v>
      </c>
      <c r="AE3574" t="s">
        <v>4308</v>
      </c>
      <c r="AF3574" t="s">
        <v>4308</v>
      </c>
      <c r="AG3574" t="s">
        <v>4308</v>
      </c>
      <c r="AH3574" s="115" t="s">
        <v>4308</v>
      </c>
    </row>
    <row r="3575" spans="1:35" ht="18" x14ac:dyDescent="0.25">
      <c r="A3575" s="235">
        <v>328025</v>
      </c>
      <c r="B3575" s="235" t="s">
        <v>7850</v>
      </c>
      <c r="C3575" s="235" t="s">
        <v>369</v>
      </c>
      <c r="D3575" s="235" t="s">
        <v>264</v>
      </c>
      <c r="E3575"/>
      <c r="F3575" s="126"/>
      <c r="G3575" s="236"/>
      <c r="H3575"/>
      <c r="I3575" t="s">
        <v>107</v>
      </c>
      <c r="J3575" s="236"/>
      <c r="K3575"/>
      <c r="L3575"/>
      <c r="M3575"/>
      <c r="N3575"/>
      <c r="O3575"/>
      <c r="P3575"/>
      <c r="Q3575"/>
      <c r="U3575"/>
      <c r="V3575" t="s">
        <v>4335</v>
      </c>
      <c r="W3575" s="236"/>
      <c r="X3575"/>
      <c r="Y3575"/>
      <c r="Z3575"/>
      <c r="AA3575"/>
      <c r="AB3575"/>
      <c r="AC3575"/>
      <c r="AD3575"/>
      <c r="AE3575"/>
      <c r="AF3575"/>
      <c r="AG3575"/>
      <c r="AH3575" s="115" t="s">
        <v>4308</v>
      </c>
      <c r="AI3575" s="115" t="e">
        <f>VLOOKUP(A3575,'[2]دراسات قانونية'!$A$3:$E$600,1,0)</f>
        <v>#N/A</v>
      </c>
    </row>
    <row r="3576" spans="1:35" x14ac:dyDescent="0.25">
      <c r="A3576" s="115">
        <v>328026</v>
      </c>
      <c r="B3576" s="115" t="s">
        <v>7851</v>
      </c>
      <c r="C3576" s="115" t="s">
        <v>358</v>
      </c>
      <c r="D3576" s="115" t="s">
        <v>7852</v>
      </c>
      <c r="F3576" s="237"/>
      <c r="I3576" t="s">
        <v>107</v>
      </c>
      <c r="U3576"/>
      <c r="V3576" t="s">
        <v>4334</v>
      </c>
      <c r="AH3576" s="115" t="s">
        <v>4308</v>
      </c>
      <c r="AI3576" s="115" t="e">
        <f>VLOOKUP(A3576,'[2]دراسات قانونية'!$A$3:$E$600,1,0)</f>
        <v>#N/A</v>
      </c>
    </row>
    <row r="3577" spans="1:35" hidden="1" x14ac:dyDescent="0.25">
      <c r="A3577">
        <v>328027</v>
      </c>
      <c r="B3577" t="s">
        <v>7853</v>
      </c>
      <c r="C3577" t="s">
        <v>212</v>
      </c>
      <c r="D3577" t="s">
        <v>409</v>
      </c>
      <c r="E3577" t="s">
        <v>76</v>
      </c>
      <c r="F3577" s="126">
        <v>34613</v>
      </c>
      <c r="G3577" t="s">
        <v>30</v>
      </c>
      <c r="H3577" t="s">
        <v>16</v>
      </c>
      <c r="I3577" t="s">
        <v>129</v>
      </c>
      <c r="J3577" t="s">
        <v>1226</v>
      </c>
      <c r="K3577"/>
      <c r="L3577" t="s">
        <v>30</v>
      </c>
      <c r="M3577"/>
      <c r="N3577"/>
      <c r="O3577"/>
      <c r="P3577"/>
      <c r="Q3577"/>
      <c r="U3577"/>
      <c r="V3577" t="s">
        <v>4330</v>
      </c>
      <c r="W3577"/>
      <c r="X3577"/>
      <c r="Y3577"/>
      <c r="Z3577"/>
      <c r="AA3577"/>
      <c r="AB3577"/>
      <c r="AC3577"/>
      <c r="AD3577"/>
      <c r="AE3577"/>
      <c r="AF3577"/>
      <c r="AG3577"/>
    </row>
    <row r="3578" spans="1:35" ht="18" x14ac:dyDescent="0.25">
      <c r="A3578" s="235">
        <v>328033</v>
      </c>
      <c r="B3578" s="235" t="s">
        <v>7854</v>
      </c>
      <c r="C3578" s="235" t="s">
        <v>219</v>
      </c>
      <c r="D3578" s="235" t="s">
        <v>230</v>
      </c>
      <c r="E3578"/>
      <c r="F3578" s="126"/>
      <c r="G3578" s="236"/>
      <c r="H3578"/>
      <c r="I3578" t="s">
        <v>107</v>
      </c>
      <c r="J3578" s="236"/>
      <c r="K3578"/>
      <c r="L3578"/>
      <c r="M3578"/>
      <c r="N3578"/>
      <c r="O3578"/>
      <c r="P3578"/>
      <c r="Q3578"/>
      <c r="U3578"/>
      <c r="V3578" t="s">
        <v>4334</v>
      </c>
      <c r="W3578" s="236"/>
      <c r="X3578"/>
      <c r="Y3578"/>
      <c r="Z3578"/>
      <c r="AA3578"/>
      <c r="AB3578"/>
      <c r="AC3578"/>
      <c r="AD3578"/>
      <c r="AE3578"/>
      <c r="AF3578"/>
      <c r="AG3578"/>
      <c r="AH3578" s="115" t="s">
        <v>4308</v>
      </c>
      <c r="AI3578" s="115" t="e">
        <f>VLOOKUP(A3578,'[2]دراسات قانونية'!$A$3:$E$600,1,0)</f>
        <v>#N/A</v>
      </c>
    </row>
    <row r="3579" spans="1:35" hidden="1" x14ac:dyDescent="0.25">
      <c r="A3579">
        <v>328034</v>
      </c>
      <c r="B3579" t="s">
        <v>7855</v>
      </c>
      <c r="C3579" t="s">
        <v>227</v>
      </c>
      <c r="D3579" t="s">
        <v>7856</v>
      </c>
      <c r="E3579" t="s">
        <v>77</v>
      </c>
      <c r="F3579" s="126">
        <v>31291</v>
      </c>
      <c r="G3579" t="s">
        <v>18</v>
      </c>
      <c r="H3579" t="s">
        <v>16</v>
      </c>
      <c r="I3579" t="s">
        <v>136</v>
      </c>
      <c r="J3579" t="s">
        <v>1226</v>
      </c>
      <c r="K3579"/>
      <c r="L3579" t="s">
        <v>18</v>
      </c>
      <c r="M3579"/>
      <c r="N3579"/>
      <c r="O3579"/>
      <c r="P3579"/>
      <c r="Q3579"/>
      <c r="U3579"/>
      <c r="V3579" t="s">
        <v>16623</v>
      </c>
      <c r="W3579"/>
      <c r="X3579"/>
      <c r="Y3579"/>
      <c r="Z3579"/>
      <c r="AA3579"/>
      <c r="AB3579"/>
      <c r="AC3579"/>
      <c r="AD3579"/>
      <c r="AE3579"/>
      <c r="AF3579"/>
      <c r="AG3579" t="s">
        <v>4308</v>
      </c>
      <c r="AH3579" s="115" t="s">
        <v>4308</v>
      </c>
    </row>
    <row r="3580" spans="1:35" x14ac:dyDescent="0.25">
      <c r="A3580" s="115">
        <v>328037</v>
      </c>
      <c r="B3580" s="115" t="s">
        <v>7857</v>
      </c>
      <c r="C3580" s="115" t="s">
        <v>7858</v>
      </c>
      <c r="D3580" s="115" t="s">
        <v>532</v>
      </c>
      <c r="E3580" s="115" t="s">
        <v>76</v>
      </c>
      <c r="F3580" s="237"/>
      <c r="H3580" s="115" t="s">
        <v>16</v>
      </c>
      <c r="I3580" t="s">
        <v>107</v>
      </c>
      <c r="U3580"/>
      <c r="V3580" t="s">
        <v>4334</v>
      </c>
      <c r="AD3580" s="115" t="s">
        <v>4308</v>
      </c>
      <c r="AE3580" s="115" t="s">
        <v>4308</v>
      </c>
      <c r="AF3580" s="115" t="s">
        <v>4308</v>
      </c>
      <c r="AG3580" s="115" t="s">
        <v>4308</v>
      </c>
      <c r="AH3580" s="115" t="s">
        <v>4308</v>
      </c>
      <c r="AI3580" s="115" t="e">
        <f>VLOOKUP(A3580,'[2]دراسات قانونية'!$A$3:$E$600,1,0)</f>
        <v>#N/A</v>
      </c>
    </row>
    <row r="3581" spans="1:35" ht="18" hidden="1" x14ac:dyDescent="0.25">
      <c r="A3581" s="235">
        <v>328040</v>
      </c>
      <c r="B3581" s="235" t="s">
        <v>7859</v>
      </c>
      <c r="C3581" s="235" t="s">
        <v>360</v>
      </c>
      <c r="D3581" s="235" t="s">
        <v>238</v>
      </c>
      <c r="E3581"/>
      <c r="F3581" s="126"/>
      <c r="G3581" s="236"/>
      <c r="H3581"/>
      <c r="I3581" t="s">
        <v>129</v>
      </c>
      <c r="J3581" s="236"/>
      <c r="K3581"/>
      <c r="L3581"/>
      <c r="M3581"/>
      <c r="N3581"/>
      <c r="O3581"/>
      <c r="P3581"/>
      <c r="Q3581"/>
      <c r="U3581"/>
      <c r="V3581" t="s">
        <v>4335</v>
      </c>
      <c r="W3581" s="236"/>
      <c r="X3581"/>
      <c r="Y3581"/>
      <c r="Z3581"/>
      <c r="AA3581"/>
      <c r="AB3581"/>
      <c r="AC3581"/>
      <c r="AD3581"/>
      <c r="AE3581"/>
      <c r="AF3581"/>
      <c r="AG3581"/>
      <c r="AH3581" s="115" t="s">
        <v>4308</v>
      </c>
    </row>
    <row r="3582" spans="1:35" ht="18" x14ac:dyDescent="0.25">
      <c r="A3582" s="235">
        <v>328043</v>
      </c>
      <c r="B3582" s="235" t="s">
        <v>7860</v>
      </c>
      <c r="C3582" s="235" t="s">
        <v>678</v>
      </c>
      <c r="D3582" s="235" t="s">
        <v>447</v>
      </c>
      <c r="E3582"/>
      <c r="F3582" s="126"/>
      <c r="G3582" s="236"/>
      <c r="H3582"/>
      <c r="I3582" t="s">
        <v>107</v>
      </c>
      <c r="J3582" s="236"/>
      <c r="K3582"/>
      <c r="L3582"/>
      <c r="M3582"/>
      <c r="N3582"/>
      <c r="O3582"/>
      <c r="P3582"/>
      <c r="Q3582"/>
      <c r="U3582"/>
      <c r="V3582" t="s">
        <v>4335</v>
      </c>
      <c r="W3582" s="236"/>
      <c r="X3582"/>
      <c r="Y3582"/>
      <c r="Z3582"/>
      <c r="AA3582"/>
      <c r="AB3582"/>
      <c r="AC3582"/>
      <c r="AD3582"/>
      <c r="AE3582"/>
      <c r="AF3582"/>
      <c r="AG3582"/>
      <c r="AH3582" s="115" t="s">
        <v>4308</v>
      </c>
      <c r="AI3582" s="115" t="e">
        <f>VLOOKUP(A3582,'[2]دراسات قانونية'!$A$3:$E$600,1,0)</f>
        <v>#N/A</v>
      </c>
    </row>
    <row r="3583" spans="1:35" hidden="1" x14ac:dyDescent="0.25">
      <c r="A3583">
        <v>328045</v>
      </c>
      <c r="B3583" t="s">
        <v>7861</v>
      </c>
      <c r="C3583" t="s">
        <v>295</v>
      </c>
      <c r="D3583" t="s">
        <v>298</v>
      </c>
      <c r="E3583" t="s">
        <v>76</v>
      </c>
      <c r="F3583" s="126">
        <v>35637</v>
      </c>
      <c r="G3583" t="s">
        <v>18</v>
      </c>
      <c r="H3583" t="s">
        <v>16</v>
      </c>
      <c r="I3583" t="s">
        <v>136</v>
      </c>
      <c r="J3583" t="s">
        <v>1226</v>
      </c>
      <c r="K3583"/>
      <c r="L3583" t="s">
        <v>18</v>
      </c>
      <c r="M3583"/>
      <c r="N3583"/>
      <c r="O3583"/>
      <c r="P3583"/>
      <c r="Q3583"/>
      <c r="U3583"/>
      <c r="V3583" t="s">
        <v>4412</v>
      </c>
      <c r="W3583"/>
      <c r="X3583"/>
      <c r="Y3583"/>
      <c r="Z3583"/>
      <c r="AA3583"/>
      <c r="AB3583"/>
      <c r="AC3583"/>
      <c r="AD3583"/>
      <c r="AE3583" t="s">
        <v>4308</v>
      </c>
      <c r="AF3583" t="s">
        <v>4308</v>
      </c>
      <c r="AG3583" t="s">
        <v>4308</v>
      </c>
      <c r="AH3583" s="115" t="s">
        <v>4308</v>
      </c>
    </row>
    <row r="3584" spans="1:35" hidden="1" x14ac:dyDescent="0.25">
      <c r="A3584">
        <v>328052</v>
      </c>
      <c r="B3584" t="s">
        <v>7862</v>
      </c>
      <c r="C3584" t="s">
        <v>209</v>
      </c>
      <c r="D3584" t="s">
        <v>491</v>
      </c>
      <c r="E3584" t="s">
        <v>77</v>
      </c>
      <c r="F3584" s="126">
        <v>33604</v>
      </c>
      <c r="G3584" t="s">
        <v>18</v>
      </c>
      <c r="H3584" t="s">
        <v>16</v>
      </c>
      <c r="I3584" t="s">
        <v>136</v>
      </c>
      <c r="J3584" t="s">
        <v>1226</v>
      </c>
      <c r="K3584"/>
      <c r="L3584" t="s">
        <v>18</v>
      </c>
      <c r="M3584"/>
      <c r="N3584"/>
      <c r="O3584"/>
      <c r="P3584"/>
      <c r="Q3584"/>
      <c r="U3584"/>
      <c r="V3584" t="s">
        <v>4337</v>
      </c>
      <c r="W3584"/>
      <c r="X3584"/>
      <c r="Y3584"/>
      <c r="Z3584"/>
      <c r="AA3584"/>
      <c r="AB3584"/>
      <c r="AC3584"/>
      <c r="AD3584"/>
      <c r="AE3584" t="s">
        <v>4308</v>
      </c>
      <c r="AF3584" t="s">
        <v>4308</v>
      </c>
      <c r="AG3584" t="s">
        <v>4308</v>
      </c>
      <c r="AH3584" s="115" t="s">
        <v>4308</v>
      </c>
    </row>
    <row r="3585" spans="1:35" hidden="1" x14ac:dyDescent="0.25">
      <c r="A3585">
        <v>328053</v>
      </c>
      <c r="B3585" t="s">
        <v>7863</v>
      </c>
      <c r="C3585" t="s">
        <v>209</v>
      </c>
      <c r="D3585" t="s">
        <v>541</v>
      </c>
      <c r="E3585" t="s">
        <v>76</v>
      </c>
      <c r="F3585" s="126">
        <v>32509</v>
      </c>
      <c r="G3585" t="s">
        <v>73</v>
      </c>
      <c r="H3585" t="s">
        <v>16</v>
      </c>
      <c r="I3585" t="s">
        <v>136</v>
      </c>
      <c r="J3585" t="s">
        <v>1226</v>
      </c>
      <c r="K3585"/>
      <c r="L3585" t="s">
        <v>73</v>
      </c>
      <c r="M3585"/>
      <c r="N3585"/>
      <c r="O3585"/>
      <c r="P3585"/>
      <c r="Q3585"/>
      <c r="U3585"/>
      <c r="V3585">
        <v>0</v>
      </c>
      <c r="W3585"/>
      <c r="X3585"/>
      <c r="Y3585"/>
      <c r="Z3585"/>
      <c r="AA3585"/>
      <c r="AB3585"/>
      <c r="AC3585"/>
      <c r="AD3585"/>
      <c r="AE3585"/>
      <c r="AF3585"/>
      <c r="AG3585"/>
    </row>
    <row r="3586" spans="1:35" hidden="1" x14ac:dyDescent="0.25">
      <c r="A3586" s="115">
        <v>328061</v>
      </c>
      <c r="B3586" s="115" t="s">
        <v>940</v>
      </c>
      <c r="C3586" s="115" t="s">
        <v>227</v>
      </c>
      <c r="D3586" s="115" t="s">
        <v>526</v>
      </c>
      <c r="E3586" s="115" t="s">
        <v>76</v>
      </c>
      <c r="F3586" s="237">
        <v>35637</v>
      </c>
      <c r="G3586" s="115" t="s">
        <v>492</v>
      </c>
      <c r="H3586" s="115" t="s">
        <v>16</v>
      </c>
      <c r="I3586" t="s">
        <v>199</v>
      </c>
      <c r="J3586" s="115" t="s">
        <v>1226</v>
      </c>
      <c r="L3586" s="115" t="s">
        <v>30</v>
      </c>
      <c r="U3586"/>
      <c r="V3586" t="s">
        <v>16623</v>
      </c>
    </row>
    <row r="3587" spans="1:35" ht="18" hidden="1" x14ac:dyDescent="0.25">
      <c r="A3587" s="235">
        <v>328062</v>
      </c>
      <c r="B3587" s="235" t="s">
        <v>7864</v>
      </c>
      <c r="C3587" s="235" t="s">
        <v>212</v>
      </c>
      <c r="D3587" s="235" t="s">
        <v>234</v>
      </c>
      <c r="E3587"/>
      <c r="F3587" s="126"/>
      <c r="G3587" s="236"/>
      <c r="H3587"/>
      <c r="I3587" t="s">
        <v>136</v>
      </c>
      <c r="J3587" s="236"/>
      <c r="K3587"/>
      <c r="L3587"/>
      <c r="M3587"/>
      <c r="N3587"/>
      <c r="O3587"/>
      <c r="P3587"/>
      <c r="Q3587"/>
      <c r="U3587"/>
      <c r="V3587" t="s">
        <v>4337</v>
      </c>
      <c r="W3587" s="236"/>
      <c r="X3587"/>
      <c r="Y3587"/>
      <c r="Z3587"/>
      <c r="AA3587"/>
      <c r="AB3587"/>
      <c r="AC3587"/>
      <c r="AD3587"/>
      <c r="AE3587"/>
      <c r="AF3587"/>
      <c r="AG3587"/>
      <c r="AH3587" s="115" t="s">
        <v>4308</v>
      </c>
    </row>
    <row r="3588" spans="1:35" hidden="1" x14ac:dyDescent="0.25">
      <c r="A3588">
        <v>328064</v>
      </c>
      <c r="B3588" t="s">
        <v>7865</v>
      </c>
      <c r="C3588" t="s">
        <v>4743</v>
      </c>
      <c r="D3588" t="s">
        <v>959</v>
      </c>
      <c r="E3588" t="s">
        <v>77</v>
      </c>
      <c r="F3588" s="126">
        <v>32511</v>
      </c>
      <c r="G3588" t="s">
        <v>18</v>
      </c>
      <c r="H3588" t="s">
        <v>16</v>
      </c>
      <c r="I3588" t="s">
        <v>136</v>
      </c>
      <c r="J3588" t="s">
        <v>1226</v>
      </c>
      <c r="K3588"/>
      <c r="L3588" t="s">
        <v>18</v>
      </c>
      <c r="M3588"/>
      <c r="N3588"/>
      <c r="O3588"/>
      <c r="P3588"/>
      <c r="Q3588"/>
      <c r="U3588"/>
      <c r="V3588" t="s">
        <v>4329</v>
      </c>
      <c r="W3588"/>
      <c r="X3588"/>
      <c r="Y3588"/>
      <c r="Z3588"/>
      <c r="AA3588"/>
      <c r="AB3588"/>
      <c r="AC3588"/>
      <c r="AD3588"/>
      <c r="AE3588"/>
      <c r="AF3588"/>
      <c r="AG3588"/>
      <c r="AH3588" s="115" t="s">
        <v>4308</v>
      </c>
    </row>
    <row r="3589" spans="1:35" hidden="1" x14ac:dyDescent="0.25">
      <c r="A3589" s="115">
        <v>328066</v>
      </c>
      <c r="B3589" s="115" t="s">
        <v>2068</v>
      </c>
      <c r="C3589" s="115" t="s">
        <v>2069</v>
      </c>
      <c r="D3589" s="115" t="s">
        <v>281</v>
      </c>
      <c r="E3589" s="115" t="s">
        <v>77</v>
      </c>
      <c r="F3589" s="237">
        <v>34098</v>
      </c>
      <c r="G3589" s="115" t="s">
        <v>18</v>
      </c>
      <c r="H3589" s="115" t="s">
        <v>16</v>
      </c>
      <c r="I3589" t="s">
        <v>199</v>
      </c>
      <c r="J3589" s="115" t="s">
        <v>1226</v>
      </c>
      <c r="L3589" s="115" t="s">
        <v>67</v>
      </c>
      <c r="U3589"/>
      <c r="V3589" t="s">
        <v>4329</v>
      </c>
    </row>
    <row r="3590" spans="1:35" hidden="1" x14ac:dyDescent="0.25">
      <c r="A3590" s="115">
        <v>328070</v>
      </c>
      <c r="B3590" s="115" t="s">
        <v>3584</v>
      </c>
      <c r="C3590" s="115" t="s">
        <v>377</v>
      </c>
      <c r="D3590" s="115" t="s">
        <v>1601</v>
      </c>
      <c r="E3590" s="115" t="s">
        <v>76</v>
      </c>
      <c r="F3590" s="237">
        <v>33239</v>
      </c>
      <c r="G3590" s="115" t="s">
        <v>211</v>
      </c>
      <c r="H3590" s="115" t="s">
        <v>16</v>
      </c>
      <c r="I3590" t="s">
        <v>199</v>
      </c>
      <c r="J3590" s="115" t="s">
        <v>1226</v>
      </c>
      <c r="L3590" s="115" t="s">
        <v>18</v>
      </c>
      <c r="U3590"/>
      <c r="V3590">
        <v>0</v>
      </c>
    </row>
    <row r="3591" spans="1:35" hidden="1" x14ac:dyDescent="0.25">
      <c r="A3591">
        <v>328071</v>
      </c>
      <c r="B3591" t="s">
        <v>7866</v>
      </c>
      <c r="C3591" t="s">
        <v>683</v>
      </c>
      <c r="D3591" t="s">
        <v>373</v>
      </c>
      <c r="E3591" t="s">
        <v>77</v>
      </c>
      <c r="F3591" s="126">
        <v>32317</v>
      </c>
      <c r="G3591" t="s">
        <v>40</v>
      </c>
      <c r="H3591" t="s">
        <v>16</v>
      </c>
      <c r="I3591" t="s">
        <v>136</v>
      </c>
      <c r="J3591" t="s">
        <v>1226</v>
      </c>
      <c r="K3591"/>
      <c r="L3591" t="s">
        <v>40</v>
      </c>
      <c r="M3591"/>
      <c r="N3591"/>
      <c r="O3591"/>
      <c r="P3591"/>
      <c r="Q3591"/>
      <c r="U3591"/>
      <c r="V3591">
        <v>0</v>
      </c>
      <c r="W3591"/>
      <c r="X3591"/>
      <c r="Y3591"/>
      <c r="Z3591"/>
      <c r="AA3591"/>
      <c r="AB3591"/>
      <c r="AC3591"/>
      <c r="AD3591"/>
      <c r="AE3591"/>
      <c r="AF3591"/>
      <c r="AG3591"/>
    </row>
    <row r="3592" spans="1:35" hidden="1" x14ac:dyDescent="0.25">
      <c r="A3592">
        <v>328076</v>
      </c>
      <c r="B3592" t="s">
        <v>7867</v>
      </c>
      <c r="C3592" t="s">
        <v>252</v>
      </c>
      <c r="D3592" t="s">
        <v>7868</v>
      </c>
      <c r="E3592" t="s">
        <v>76</v>
      </c>
      <c r="F3592" s="126">
        <v>35588</v>
      </c>
      <c r="G3592" t="s">
        <v>18</v>
      </c>
      <c r="H3592" t="s">
        <v>16</v>
      </c>
      <c r="I3592" t="s">
        <v>136</v>
      </c>
      <c r="J3592"/>
      <c r="K3592"/>
      <c r="L3592"/>
      <c r="M3592"/>
      <c r="N3592"/>
      <c r="O3592"/>
      <c r="P3592"/>
      <c r="Q3592"/>
      <c r="U3592"/>
      <c r="V3592" t="s">
        <v>4335</v>
      </c>
      <c r="W3592"/>
      <c r="X3592"/>
      <c r="Y3592"/>
      <c r="Z3592"/>
      <c r="AA3592"/>
      <c r="AB3592"/>
      <c r="AC3592"/>
      <c r="AD3592" t="s">
        <v>4308</v>
      </c>
      <c r="AE3592" t="s">
        <v>4308</v>
      </c>
      <c r="AF3592" t="s">
        <v>4308</v>
      </c>
      <c r="AG3592" t="s">
        <v>4308</v>
      </c>
      <c r="AH3592" s="115" t="s">
        <v>4308</v>
      </c>
    </row>
    <row r="3593" spans="1:35" ht="18" x14ac:dyDescent="0.25">
      <c r="A3593" s="235">
        <v>328078</v>
      </c>
      <c r="B3593" s="235" t="s">
        <v>7869</v>
      </c>
      <c r="C3593" s="235" t="s">
        <v>4713</v>
      </c>
      <c r="D3593" s="235" t="s">
        <v>365</v>
      </c>
      <c r="E3593"/>
      <c r="F3593" s="126"/>
      <c r="G3593" s="236"/>
      <c r="H3593"/>
      <c r="I3593" t="s">
        <v>107</v>
      </c>
      <c r="J3593" s="236"/>
      <c r="K3593"/>
      <c r="L3593"/>
      <c r="M3593"/>
      <c r="N3593"/>
      <c r="O3593"/>
      <c r="P3593"/>
      <c r="Q3593"/>
      <c r="U3593"/>
      <c r="V3593" t="s">
        <v>4337</v>
      </c>
      <c r="W3593" s="236"/>
      <c r="X3593"/>
      <c r="Y3593"/>
      <c r="Z3593"/>
      <c r="AA3593"/>
      <c r="AB3593"/>
      <c r="AC3593"/>
      <c r="AD3593"/>
      <c r="AE3593"/>
      <c r="AF3593"/>
      <c r="AG3593"/>
      <c r="AH3593" s="115" t="s">
        <v>4308</v>
      </c>
      <c r="AI3593" s="115" t="e">
        <f>VLOOKUP(A3593,'[2]دراسات قانونية'!$A$3:$E$600,1,0)</f>
        <v>#N/A</v>
      </c>
    </row>
    <row r="3594" spans="1:35" ht="18" hidden="1" x14ac:dyDescent="0.25">
      <c r="A3594" s="235">
        <v>328079</v>
      </c>
      <c r="B3594" s="235" t="s">
        <v>7870</v>
      </c>
      <c r="C3594" s="235" t="s">
        <v>954</v>
      </c>
      <c r="D3594" s="235" t="s">
        <v>7871</v>
      </c>
      <c r="E3594"/>
      <c r="F3594" s="126"/>
      <c r="G3594" s="236"/>
      <c r="H3594"/>
      <c r="I3594" t="s">
        <v>129</v>
      </c>
      <c r="J3594" s="236"/>
      <c r="K3594"/>
      <c r="L3594"/>
      <c r="M3594"/>
      <c r="N3594"/>
      <c r="O3594"/>
      <c r="P3594"/>
      <c r="Q3594"/>
      <c r="U3594"/>
      <c r="V3594" t="s">
        <v>4334</v>
      </c>
      <c r="W3594" s="236"/>
      <c r="X3594"/>
      <c r="Y3594"/>
      <c r="Z3594"/>
      <c r="AA3594"/>
      <c r="AB3594"/>
      <c r="AC3594"/>
      <c r="AD3594"/>
      <c r="AE3594"/>
      <c r="AF3594"/>
      <c r="AG3594"/>
      <c r="AH3594" s="115" t="s">
        <v>4308</v>
      </c>
    </row>
    <row r="3595" spans="1:35" ht="18" hidden="1" x14ac:dyDescent="0.25">
      <c r="A3595" s="235">
        <v>328082</v>
      </c>
      <c r="B3595" s="235" t="s">
        <v>7872</v>
      </c>
      <c r="C3595" s="235" t="s">
        <v>227</v>
      </c>
      <c r="D3595" s="235" t="s">
        <v>501</v>
      </c>
      <c r="E3595"/>
      <c r="F3595" s="126"/>
      <c r="G3595" s="236"/>
      <c r="H3595"/>
      <c r="I3595" t="s">
        <v>199</v>
      </c>
      <c r="J3595" s="236"/>
      <c r="K3595"/>
      <c r="L3595"/>
      <c r="M3595"/>
      <c r="N3595"/>
      <c r="O3595"/>
      <c r="P3595"/>
      <c r="Q3595"/>
      <c r="U3595"/>
      <c r="V3595">
        <v>0</v>
      </c>
      <c r="W3595" s="236"/>
      <c r="X3595"/>
      <c r="Y3595"/>
      <c r="Z3595"/>
      <c r="AA3595"/>
      <c r="AB3595"/>
      <c r="AC3595"/>
      <c r="AD3595"/>
      <c r="AE3595"/>
      <c r="AF3595"/>
      <c r="AG3595"/>
      <c r="AH3595" s="115" t="s">
        <v>4308</v>
      </c>
    </row>
    <row r="3596" spans="1:35" ht="18" hidden="1" x14ac:dyDescent="0.25">
      <c r="A3596" s="235">
        <v>328084</v>
      </c>
      <c r="B3596" s="235" t="s">
        <v>7873</v>
      </c>
      <c r="C3596" s="235" t="s">
        <v>683</v>
      </c>
      <c r="D3596" s="235" t="s">
        <v>7874</v>
      </c>
      <c r="E3596"/>
      <c r="F3596" s="126"/>
      <c r="G3596" s="236"/>
      <c r="H3596"/>
      <c r="I3596" t="s">
        <v>129</v>
      </c>
      <c r="J3596" s="236"/>
      <c r="K3596"/>
      <c r="L3596"/>
      <c r="M3596"/>
      <c r="N3596"/>
      <c r="O3596"/>
      <c r="P3596"/>
      <c r="Q3596"/>
      <c r="U3596"/>
      <c r="V3596" t="s">
        <v>4335</v>
      </c>
      <c r="W3596" s="236"/>
      <c r="X3596"/>
      <c r="Y3596"/>
      <c r="Z3596"/>
      <c r="AA3596"/>
      <c r="AB3596"/>
      <c r="AC3596"/>
      <c r="AD3596"/>
      <c r="AE3596"/>
      <c r="AF3596"/>
      <c r="AG3596"/>
      <c r="AH3596" s="115" t="s">
        <v>4308</v>
      </c>
    </row>
    <row r="3597" spans="1:35" hidden="1" x14ac:dyDescent="0.25">
      <c r="A3597" s="115">
        <v>328085</v>
      </c>
      <c r="B3597" s="115" t="s">
        <v>2520</v>
      </c>
      <c r="C3597" s="115" t="s">
        <v>221</v>
      </c>
      <c r="D3597" s="115" t="s">
        <v>925</v>
      </c>
      <c r="E3597" s="115" t="s">
        <v>77</v>
      </c>
      <c r="F3597" s="237">
        <v>34431</v>
      </c>
      <c r="G3597" s="115" t="s">
        <v>37</v>
      </c>
      <c r="H3597" s="115" t="s">
        <v>16</v>
      </c>
      <c r="I3597" t="s">
        <v>199</v>
      </c>
      <c r="J3597" s="115" t="s">
        <v>15</v>
      </c>
      <c r="L3597" s="115" t="s">
        <v>18</v>
      </c>
      <c r="U3597"/>
      <c r="V3597" t="s">
        <v>16623</v>
      </c>
      <c r="AE3597" s="115" t="s">
        <v>4308</v>
      </c>
      <c r="AF3597" s="115" t="s">
        <v>4308</v>
      </c>
      <c r="AG3597" s="115" t="s">
        <v>4308</v>
      </c>
      <c r="AH3597" s="115" t="s">
        <v>4308</v>
      </c>
    </row>
    <row r="3598" spans="1:35" hidden="1" x14ac:dyDescent="0.25">
      <c r="A3598">
        <v>328087</v>
      </c>
      <c r="B3598" t="s">
        <v>7875</v>
      </c>
      <c r="C3598" t="s">
        <v>279</v>
      </c>
      <c r="D3598" t="s">
        <v>456</v>
      </c>
      <c r="E3598" t="s">
        <v>77</v>
      </c>
      <c r="F3598" s="126">
        <v>34766</v>
      </c>
      <c r="G3598" t="s">
        <v>18</v>
      </c>
      <c r="H3598" t="s">
        <v>16</v>
      </c>
      <c r="I3598" t="s">
        <v>201</v>
      </c>
      <c r="J3598" t="s">
        <v>1226</v>
      </c>
      <c r="K3598"/>
      <c r="L3598" t="s">
        <v>18</v>
      </c>
      <c r="M3598"/>
      <c r="N3598"/>
      <c r="O3598"/>
      <c r="P3598"/>
      <c r="Q3598"/>
      <c r="U3598"/>
      <c r="V3598">
        <v>0</v>
      </c>
      <c r="W3598"/>
      <c r="X3598"/>
      <c r="Y3598"/>
      <c r="Z3598"/>
      <c r="AA3598"/>
      <c r="AB3598"/>
      <c r="AC3598"/>
      <c r="AD3598"/>
      <c r="AE3598"/>
      <c r="AF3598"/>
      <c r="AG3598"/>
    </row>
    <row r="3599" spans="1:35" ht="18" hidden="1" x14ac:dyDescent="0.25">
      <c r="A3599" s="235">
        <v>328088</v>
      </c>
      <c r="B3599" s="235" t="s">
        <v>7876</v>
      </c>
      <c r="C3599" s="235" t="s">
        <v>227</v>
      </c>
      <c r="D3599" s="235" t="s">
        <v>1242</v>
      </c>
      <c r="E3599"/>
      <c r="F3599" s="126"/>
      <c r="G3599" s="236"/>
      <c r="H3599"/>
      <c r="I3599" t="s">
        <v>199</v>
      </c>
      <c r="J3599" s="236"/>
      <c r="K3599"/>
      <c r="L3599"/>
      <c r="M3599"/>
      <c r="N3599"/>
      <c r="O3599"/>
      <c r="P3599"/>
      <c r="Q3599"/>
      <c r="U3599"/>
      <c r="V3599">
        <v>0</v>
      </c>
      <c r="W3599" s="236"/>
      <c r="X3599"/>
      <c r="Y3599"/>
      <c r="Z3599"/>
      <c r="AA3599"/>
      <c r="AB3599"/>
      <c r="AC3599"/>
      <c r="AD3599"/>
      <c r="AE3599"/>
      <c r="AF3599"/>
      <c r="AG3599"/>
      <c r="AH3599" s="115" t="s">
        <v>4308</v>
      </c>
    </row>
    <row r="3600" spans="1:35" hidden="1" x14ac:dyDescent="0.25">
      <c r="A3600" s="115">
        <v>328090</v>
      </c>
      <c r="B3600" s="115" t="s">
        <v>4035</v>
      </c>
      <c r="C3600" s="115" t="s">
        <v>1393</v>
      </c>
      <c r="D3600" s="115" t="s">
        <v>1066</v>
      </c>
      <c r="E3600" s="115" t="s">
        <v>77</v>
      </c>
      <c r="F3600" s="237">
        <v>34171</v>
      </c>
      <c r="G3600" s="115" t="s">
        <v>243</v>
      </c>
      <c r="H3600" s="115" t="s">
        <v>16</v>
      </c>
      <c r="I3600" t="s">
        <v>199</v>
      </c>
      <c r="J3600" s="115" t="s">
        <v>15</v>
      </c>
      <c r="L3600" s="115" t="s">
        <v>30</v>
      </c>
      <c r="U3600"/>
      <c r="V3600">
        <v>0</v>
      </c>
    </row>
    <row r="3601" spans="1:35" hidden="1" x14ac:dyDescent="0.25">
      <c r="A3601" s="115">
        <v>328092</v>
      </c>
      <c r="B3601" s="115" t="s">
        <v>2549</v>
      </c>
      <c r="C3601" s="115" t="s">
        <v>635</v>
      </c>
      <c r="D3601" s="115" t="s">
        <v>276</v>
      </c>
      <c r="E3601" s="115" t="s">
        <v>77</v>
      </c>
      <c r="F3601" s="237">
        <v>35677</v>
      </c>
      <c r="G3601" s="115" t="s">
        <v>18</v>
      </c>
      <c r="H3601" s="115" t="s">
        <v>16</v>
      </c>
      <c r="I3601" t="s">
        <v>199</v>
      </c>
      <c r="J3601" s="115" t="s">
        <v>1226</v>
      </c>
      <c r="L3601" s="115" t="s">
        <v>30</v>
      </c>
      <c r="U3601"/>
      <c r="V3601">
        <v>0</v>
      </c>
      <c r="AH3601" s="115" t="s">
        <v>4308</v>
      </c>
    </row>
    <row r="3602" spans="1:35" hidden="1" x14ac:dyDescent="0.25">
      <c r="A3602">
        <v>328093</v>
      </c>
      <c r="B3602" t="s">
        <v>7877</v>
      </c>
      <c r="C3602" t="s">
        <v>335</v>
      </c>
      <c r="D3602" t="s">
        <v>838</v>
      </c>
      <c r="E3602" t="s">
        <v>77</v>
      </c>
      <c r="F3602" s="126"/>
      <c r="G3602"/>
      <c r="H3602" t="s">
        <v>16</v>
      </c>
      <c r="I3602" t="s">
        <v>129</v>
      </c>
      <c r="J3602"/>
      <c r="K3602"/>
      <c r="L3602"/>
      <c r="M3602"/>
      <c r="N3602"/>
      <c r="O3602"/>
      <c r="P3602"/>
      <c r="Q3602"/>
      <c r="U3602"/>
      <c r="V3602" t="s">
        <v>4414</v>
      </c>
      <c r="W3602"/>
      <c r="X3602"/>
      <c r="Y3602" t="s">
        <v>4308</v>
      </c>
      <c r="Z3602"/>
      <c r="AA3602" t="s">
        <v>4308</v>
      </c>
      <c r="AB3602" t="s">
        <v>4308</v>
      </c>
      <c r="AC3602" t="s">
        <v>4308</v>
      </c>
      <c r="AD3602" t="s">
        <v>4308</v>
      </c>
      <c r="AE3602" t="s">
        <v>4308</v>
      </c>
      <c r="AF3602" t="s">
        <v>4308</v>
      </c>
      <c r="AG3602" t="s">
        <v>4308</v>
      </c>
      <c r="AH3602" s="115" t="s">
        <v>4308</v>
      </c>
    </row>
    <row r="3603" spans="1:35" hidden="1" x14ac:dyDescent="0.25">
      <c r="A3603" s="115">
        <v>328094</v>
      </c>
      <c r="B3603" s="115" t="s">
        <v>2485</v>
      </c>
      <c r="C3603" s="115" t="s">
        <v>987</v>
      </c>
      <c r="D3603" s="115" t="s">
        <v>888</v>
      </c>
      <c r="E3603" s="115" t="s">
        <v>76</v>
      </c>
      <c r="F3603" s="237">
        <v>33349</v>
      </c>
      <c r="G3603" s="115" t="s">
        <v>18</v>
      </c>
      <c r="H3603" s="115" t="s">
        <v>16</v>
      </c>
      <c r="I3603" t="s">
        <v>201</v>
      </c>
      <c r="J3603" s="115" t="s">
        <v>1226</v>
      </c>
      <c r="L3603" s="115" t="s">
        <v>18</v>
      </c>
      <c r="U3603"/>
      <c r="V3603">
        <v>0</v>
      </c>
    </row>
    <row r="3604" spans="1:35" hidden="1" x14ac:dyDescent="0.25">
      <c r="A3604">
        <v>328095</v>
      </c>
      <c r="B3604" t="s">
        <v>7878</v>
      </c>
      <c r="C3604" t="s">
        <v>7879</v>
      </c>
      <c r="D3604" t="s">
        <v>450</v>
      </c>
      <c r="E3604" t="s">
        <v>77</v>
      </c>
      <c r="F3604" s="126"/>
      <c r="G3604"/>
      <c r="H3604" t="s">
        <v>16</v>
      </c>
      <c r="I3604" t="s">
        <v>129</v>
      </c>
      <c r="J3604"/>
      <c r="K3604"/>
      <c r="L3604"/>
      <c r="M3604"/>
      <c r="N3604"/>
      <c r="O3604"/>
      <c r="P3604"/>
      <c r="Q3604"/>
      <c r="U3604"/>
      <c r="V3604" t="s">
        <v>4414</v>
      </c>
      <c r="W3604"/>
      <c r="X3604"/>
      <c r="Y3604" t="s">
        <v>4308</v>
      </c>
      <c r="Z3604"/>
      <c r="AA3604" t="s">
        <v>4308</v>
      </c>
      <c r="AB3604" t="s">
        <v>4308</v>
      </c>
      <c r="AC3604" t="s">
        <v>4308</v>
      </c>
      <c r="AD3604" t="s">
        <v>4308</v>
      </c>
      <c r="AE3604" t="s">
        <v>4308</v>
      </c>
      <c r="AF3604" t="s">
        <v>4308</v>
      </c>
      <c r="AG3604" t="s">
        <v>4308</v>
      </c>
      <c r="AH3604" s="115" t="s">
        <v>4308</v>
      </c>
    </row>
    <row r="3605" spans="1:35" ht="18" hidden="1" x14ac:dyDescent="0.25">
      <c r="A3605" s="235">
        <v>328102</v>
      </c>
      <c r="B3605" s="235" t="s">
        <v>7880</v>
      </c>
      <c r="C3605" s="235" t="s">
        <v>227</v>
      </c>
      <c r="D3605" s="235" t="s">
        <v>2294</v>
      </c>
      <c r="E3605"/>
      <c r="F3605" s="126"/>
      <c r="G3605" s="236"/>
      <c r="H3605"/>
      <c r="I3605" t="s">
        <v>129</v>
      </c>
      <c r="J3605" s="236"/>
      <c r="K3605"/>
      <c r="L3605"/>
      <c r="M3605"/>
      <c r="N3605"/>
      <c r="O3605"/>
      <c r="P3605"/>
      <c r="Q3605"/>
      <c r="U3605"/>
      <c r="V3605" t="s">
        <v>4337</v>
      </c>
      <c r="W3605" s="236"/>
      <c r="X3605"/>
      <c r="Y3605"/>
      <c r="Z3605"/>
      <c r="AA3605"/>
      <c r="AB3605"/>
      <c r="AC3605"/>
      <c r="AD3605"/>
      <c r="AE3605"/>
      <c r="AF3605"/>
      <c r="AG3605"/>
      <c r="AH3605" s="115" t="s">
        <v>4308</v>
      </c>
    </row>
    <row r="3606" spans="1:35" hidden="1" x14ac:dyDescent="0.25">
      <c r="A3606">
        <v>328103</v>
      </c>
      <c r="B3606" t="s">
        <v>7881</v>
      </c>
      <c r="C3606" t="s">
        <v>212</v>
      </c>
      <c r="D3606" t="s">
        <v>239</v>
      </c>
      <c r="E3606" t="s">
        <v>76</v>
      </c>
      <c r="F3606" s="126">
        <v>35585</v>
      </c>
      <c r="G3606" t="s">
        <v>547</v>
      </c>
      <c r="H3606" t="s">
        <v>19</v>
      </c>
      <c r="I3606" t="s">
        <v>136</v>
      </c>
      <c r="J3606" t="s">
        <v>1226</v>
      </c>
      <c r="K3606"/>
      <c r="L3606" t="s">
        <v>30</v>
      </c>
      <c r="M3606"/>
      <c r="N3606"/>
      <c r="O3606"/>
      <c r="P3606"/>
      <c r="Q3606"/>
      <c r="U3606"/>
      <c r="V3606" t="s">
        <v>4329</v>
      </c>
      <c r="W3606"/>
      <c r="X3606"/>
      <c r="Y3606"/>
      <c r="Z3606"/>
      <c r="AA3606"/>
      <c r="AB3606"/>
      <c r="AC3606"/>
      <c r="AD3606"/>
      <c r="AE3606"/>
      <c r="AF3606"/>
      <c r="AG3606"/>
      <c r="AH3606" s="115" t="s">
        <v>4308</v>
      </c>
    </row>
    <row r="3607" spans="1:35" ht="18" x14ac:dyDescent="0.25">
      <c r="A3607" s="235">
        <v>328106</v>
      </c>
      <c r="B3607" s="235" t="s">
        <v>7882</v>
      </c>
      <c r="C3607" s="235" t="s">
        <v>212</v>
      </c>
      <c r="D3607" s="235" t="s">
        <v>748</v>
      </c>
      <c r="E3607"/>
      <c r="F3607" s="126"/>
      <c r="G3607" s="236"/>
      <c r="H3607"/>
      <c r="I3607" t="s">
        <v>107</v>
      </c>
      <c r="J3607" s="236"/>
      <c r="K3607"/>
      <c r="L3607"/>
      <c r="M3607"/>
      <c r="N3607"/>
      <c r="O3607"/>
      <c r="P3607"/>
      <c r="Q3607"/>
      <c r="U3607"/>
      <c r="V3607" t="s">
        <v>4335</v>
      </c>
      <c r="W3607" s="236"/>
      <c r="X3607"/>
      <c r="Y3607"/>
      <c r="Z3607"/>
      <c r="AA3607"/>
      <c r="AB3607"/>
      <c r="AC3607"/>
      <c r="AD3607"/>
      <c r="AE3607"/>
      <c r="AF3607"/>
      <c r="AG3607"/>
      <c r="AH3607" s="115" t="s">
        <v>4308</v>
      </c>
      <c r="AI3607" s="115" t="e">
        <f>VLOOKUP(A3607,'[2]دراسات قانونية'!$A$3:$E$600,1,0)</f>
        <v>#N/A</v>
      </c>
    </row>
    <row r="3608" spans="1:35" ht="18" hidden="1" x14ac:dyDescent="0.25">
      <c r="A3608" s="235">
        <v>328108</v>
      </c>
      <c r="B3608" s="235" t="s">
        <v>7883</v>
      </c>
      <c r="C3608" s="235" t="s">
        <v>227</v>
      </c>
      <c r="D3608" s="235" t="s">
        <v>222</v>
      </c>
      <c r="E3608"/>
      <c r="F3608" s="126"/>
      <c r="G3608" s="236"/>
      <c r="H3608"/>
      <c r="I3608" t="s">
        <v>129</v>
      </c>
      <c r="J3608" s="236"/>
      <c r="K3608"/>
      <c r="L3608"/>
      <c r="M3608"/>
      <c r="N3608"/>
      <c r="O3608"/>
      <c r="P3608"/>
      <c r="Q3608"/>
      <c r="U3608"/>
      <c r="V3608" t="s">
        <v>4335</v>
      </c>
      <c r="W3608" s="236"/>
      <c r="X3608"/>
      <c r="Y3608"/>
      <c r="Z3608"/>
      <c r="AA3608"/>
      <c r="AB3608"/>
      <c r="AC3608"/>
      <c r="AD3608"/>
      <c r="AE3608"/>
      <c r="AF3608"/>
      <c r="AG3608"/>
      <c r="AH3608" s="115" t="s">
        <v>4308</v>
      </c>
    </row>
    <row r="3609" spans="1:35" hidden="1" x14ac:dyDescent="0.25">
      <c r="A3609">
        <v>328111</v>
      </c>
      <c r="B3609" t="s">
        <v>7884</v>
      </c>
      <c r="C3609" t="s">
        <v>212</v>
      </c>
      <c r="D3609" t="s">
        <v>880</v>
      </c>
      <c r="E3609"/>
      <c r="F3609" s="126"/>
      <c r="G3609"/>
      <c r="H3609"/>
      <c r="I3609" t="s">
        <v>129</v>
      </c>
      <c r="J3609"/>
      <c r="K3609"/>
      <c r="L3609"/>
      <c r="M3609"/>
      <c r="N3609"/>
      <c r="O3609"/>
      <c r="P3609"/>
      <c r="Q3609"/>
      <c r="U3609"/>
      <c r="V3609" t="s">
        <v>4335</v>
      </c>
      <c r="W3609"/>
      <c r="X3609"/>
      <c r="Y3609"/>
      <c r="Z3609"/>
      <c r="AA3609"/>
      <c r="AB3609"/>
      <c r="AC3609"/>
      <c r="AD3609"/>
      <c r="AE3609"/>
      <c r="AF3609"/>
      <c r="AG3609" t="s">
        <v>4308</v>
      </c>
      <c r="AH3609" s="115" t="s">
        <v>4308</v>
      </c>
    </row>
    <row r="3610" spans="1:35" hidden="1" x14ac:dyDescent="0.25">
      <c r="A3610">
        <v>328115</v>
      </c>
      <c r="B3610" t="s">
        <v>7885</v>
      </c>
      <c r="C3610" t="s">
        <v>593</v>
      </c>
      <c r="D3610" t="s">
        <v>276</v>
      </c>
      <c r="E3610" t="s">
        <v>76</v>
      </c>
      <c r="F3610" s="126">
        <v>32448</v>
      </c>
      <c r="G3610" t="s">
        <v>37</v>
      </c>
      <c r="H3610" t="s">
        <v>16</v>
      </c>
      <c r="I3610" t="s">
        <v>136</v>
      </c>
      <c r="J3610" t="s">
        <v>1226</v>
      </c>
      <c r="K3610"/>
      <c r="L3610" t="s">
        <v>37</v>
      </c>
      <c r="M3610"/>
      <c r="N3610"/>
      <c r="O3610"/>
      <c r="P3610"/>
      <c r="Q3610"/>
      <c r="R3610" s="115">
        <v>9274</v>
      </c>
      <c r="S3610" s="115">
        <v>45721</v>
      </c>
      <c r="T3610" s="115">
        <v>90000</v>
      </c>
      <c r="U3610"/>
      <c r="V3610">
        <v>0</v>
      </c>
      <c r="W3610"/>
      <c r="X3610"/>
      <c r="Y3610"/>
      <c r="Z3610"/>
      <c r="AA3610"/>
      <c r="AB3610"/>
      <c r="AC3610"/>
      <c r="AD3610"/>
      <c r="AE3610"/>
      <c r="AF3610"/>
      <c r="AG3610"/>
    </row>
    <row r="3611" spans="1:35" ht="18" hidden="1" x14ac:dyDescent="0.25">
      <c r="A3611" s="235">
        <v>328120</v>
      </c>
      <c r="B3611" s="235" t="s">
        <v>7886</v>
      </c>
      <c r="C3611" s="235" t="s">
        <v>250</v>
      </c>
      <c r="D3611" s="235" t="s">
        <v>284</v>
      </c>
      <c r="E3611"/>
      <c r="F3611" s="126"/>
      <c r="G3611" s="236"/>
      <c r="H3611"/>
      <c r="I3611" t="s">
        <v>136</v>
      </c>
      <c r="J3611" s="236"/>
      <c r="K3611"/>
      <c r="L3611"/>
      <c r="M3611"/>
      <c r="N3611"/>
      <c r="O3611"/>
      <c r="P3611"/>
      <c r="Q3611"/>
      <c r="U3611"/>
      <c r="V3611" t="s">
        <v>4337</v>
      </c>
      <c r="W3611" s="236"/>
      <c r="X3611"/>
      <c r="Y3611"/>
      <c r="Z3611"/>
      <c r="AA3611"/>
      <c r="AB3611"/>
      <c r="AC3611"/>
      <c r="AD3611"/>
      <c r="AE3611"/>
      <c r="AF3611"/>
      <c r="AG3611"/>
      <c r="AH3611" s="115" t="s">
        <v>4308</v>
      </c>
    </row>
    <row r="3612" spans="1:35" ht="18" x14ac:dyDescent="0.25">
      <c r="A3612" s="235">
        <v>328123</v>
      </c>
      <c r="B3612" s="235" t="s">
        <v>7887</v>
      </c>
      <c r="C3612" s="235" t="s">
        <v>227</v>
      </c>
      <c r="D3612" s="235" t="s">
        <v>652</v>
      </c>
      <c r="E3612"/>
      <c r="F3612" s="126"/>
      <c r="G3612" s="236"/>
      <c r="H3612"/>
      <c r="I3612" t="s">
        <v>107</v>
      </c>
      <c r="J3612" s="236"/>
      <c r="K3612"/>
      <c r="L3612"/>
      <c r="M3612"/>
      <c r="N3612"/>
      <c r="O3612"/>
      <c r="P3612"/>
      <c r="Q3612"/>
      <c r="U3612"/>
      <c r="V3612" t="s">
        <v>4337</v>
      </c>
      <c r="W3612" s="236"/>
      <c r="X3612"/>
      <c r="Y3612"/>
      <c r="Z3612"/>
      <c r="AA3612"/>
      <c r="AB3612"/>
      <c r="AC3612"/>
      <c r="AD3612"/>
      <c r="AE3612"/>
      <c r="AF3612"/>
      <c r="AG3612"/>
      <c r="AH3612" s="115" t="s">
        <v>4308</v>
      </c>
      <c r="AI3612" s="115" t="e">
        <f>VLOOKUP(A3612,'[2]دراسات قانونية'!$A$3:$E$600,1,0)</f>
        <v>#N/A</v>
      </c>
    </row>
    <row r="3613" spans="1:35" hidden="1" x14ac:dyDescent="0.25">
      <c r="A3613">
        <v>328124</v>
      </c>
      <c r="B3613" t="s">
        <v>7888</v>
      </c>
      <c r="C3613" t="s">
        <v>734</v>
      </c>
      <c r="D3613" t="s">
        <v>855</v>
      </c>
      <c r="E3613" t="s">
        <v>77</v>
      </c>
      <c r="F3613" s="126">
        <v>33398</v>
      </c>
      <c r="G3613" t="s">
        <v>18</v>
      </c>
      <c r="H3613" t="s">
        <v>16</v>
      </c>
      <c r="I3613" t="s">
        <v>136</v>
      </c>
      <c r="J3613" t="s">
        <v>1226</v>
      </c>
      <c r="K3613"/>
      <c r="L3613" t="s">
        <v>18</v>
      </c>
      <c r="M3613"/>
      <c r="N3613"/>
      <c r="O3613"/>
      <c r="P3613"/>
      <c r="Q3613"/>
      <c r="U3613"/>
      <c r="V3613" t="s">
        <v>16623</v>
      </c>
      <c r="W3613"/>
      <c r="X3613"/>
      <c r="Y3613"/>
      <c r="Z3613"/>
      <c r="AA3613"/>
      <c r="AB3613"/>
      <c r="AC3613"/>
      <c r="AD3613"/>
      <c r="AE3613"/>
      <c r="AF3613"/>
      <c r="AG3613"/>
    </row>
    <row r="3614" spans="1:35" hidden="1" x14ac:dyDescent="0.25">
      <c r="A3614">
        <v>328126</v>
      </c>
      <c r="B3614" t="s">
        <v>7889</v>
      </c>
      <c r="C3614" t="s">
        <v>5924</v>
      </c>
      <c r="D3614" t="s">
        <v>7890</v>
      </c>
      <c r="E3614" t="s">
        <v>76</v>
      </c>
      <c r="F3614" s="126">
        <v>35491</v>
      </c>
      <c r="G3614" t="s">
        <v>18</v>
      </c>
      <c r="H3614" t="s">
        <v>16</v>
      </c>
      <c r="I3614" t="s">
        <v>129</v>
      </c>
      <c r="J3614" t="s">
        <v>15</v>
      </c>
      <c r="K3614"/>
      <c r="L3614" t="s">
        <v>18</v>
      </c>
      <c r="M3614"/>
      <c r="N3614"/>
      <c r="O3614"/>
      <c r="P3614"/>
      <c r="Q3614"/>
      <c r="U3614"/>
      <c r="V3614" t="s">
        <v>4335</v>
      </c>
      <c r="W3614"/>
      <c r="X3614"/>
      <c r="Y3614"/>
      <c r="Z3614"/>
      <c r="AA3614"/>
      <c r="AB3614"/>
      <c r="AC3614"/>
      <c r="AD3614"/>
      <c r="AE3614"/>
      <c r="AF3614"/>
      <c r="AG3614"/>
    </row>
    <row r="3615" spans="1:35" hidden="1" x14ac:dyDescent="0.25">
      <c r="A3615">
        <v>328127</v>
      </c>
      <c r="B3615" t="s">
        <v>7891</v>
      </c>
      <c r="C3615" t="s">
        <v>356</v>
      </c>
      <c r="D3615" t="s">
        <v>356</v>
      </c>
      <c r="E3615" t="s">
        <v>76</v>
      </c>
      <c r="F3615" s="126"/>
      <c r="G3615"/>
      <c r="H3615" t="s">
        <v>16</v>
      </c>
      <c r="I3615" t="s">
        <v>136</v>
      </c>
      <c r="J3615"/>
      <c r="K3615"/>
      <c r="L3615"/>
      <c r="M3615"/>
      <c r="N3615"/>
      <c r="O3615"/>
      <c r="P3615"/>
      <c r="Q3615"/>
      <c r="U3615"/>
      <c r="V3615" t="s">
        <v>4414</v>
      </c>
      <c r="W3615"/>
      <c r="X3615"/>
      <c r="Y3615"/>
      <c r="Z3615"/>
      <c r="AA3615" t="s">
        <v>4308</v>
      </c>
      <c r="AB3615" t="s">
        <v>4308</v>
      </c>
      <c r="AC3615" t="s">
        <v>4308</v>
      </c>
      <c r="AD3615" t="s">
        <v>4308</v>
      </c>
      <c r="AE3615" t="s">
        <v>4308</v>
      </c>
      <c r="AF3615" t="s">
        <v>4308</v>
      </c>
      <c r="AG3615" t="s">
        <v>4308</v>
      </c>
      <c r="AH3615" s="115" t="s">
        <v>4308</v>
      </c>
    </row>
    <row r="3616" spans="1:35" hidden="1" x14ac:dyDescent="0.25">
      <c r="A3616">
        <v>328129</v>
      </c>
      <c r="B3616" t="s">
        <v>7892</v>
      </c>
      <c r="C3616" t="s">
        <v>223</v>
      </c>
      <c r="D3616" t="s">
        <v>894</v>
      </c>
      <c r="E3616"/>
      <c r="F3616" s="126"/>
      <c r="G3616"/>
      <c r="H3616"/>
      <c r="I3616" t="s">
        <v>129</v>
      </c>
      <c r="J3616"/>
      <c r="K3616"/>
      <c r="L3616"/>
      <c r="M3616"/>
      <c r="N3616"/>
      <c r="O3616"/>
      <c r="P3616"/>
      <c r="Q3616"/>
      <c r="U3616"/>
      <c r="V3616" t="s">
        <v>4338</v>
      </c>
      <c r="W3616"/>
      <c r="X3616"/>
      <c r="Y3616"/>
      <c r="Z3616"/>
      <c r="AA3616"/>
      <c r="AB3616"/>
      <c r="AC3616"/>
      <c r="AD3616"/>
      <c r="AE3616"/>
      <c r="AF3616"/>
      <c r="AG3616"/>
    </row>
    <row r="3617" spans="1:35" ht="18" x14ac:dyDescent="0.25">
      <c r="A3617" s="235">
        <v>328133</v>
      </c>
      <c r="B3617" s="235" t="s">
        <v>7893</v>
      </c>
      <c r="C3617" s="235" t="s">
        <v>332</v>
      </c>
      <c r="D3617" s="235" t="s">
        <v>536</v>
      </c>
      <c r="E3617"/>
      <c r="F3617" s="126"/>
      <c r="G3617" s="236"/>
      <c r="H3617"/>
      <c r="I3617" t="s">
        <v>107</v>
      </c>
      <c r="J3617" s="236"/>
      <c r="K3617"/>
      <c r="L3617"/>
      <c r="M3617"/>
      <c r="N3617"/>
      <c r="O3617"/>
      <c r="P3617"/>
      <c r="Q3617"/>
      <c r="U3617"/>
      <c r="V3617" t="s">
        <v>4335</v>
      </c>
      <c r="W3617" s="236"/>
      <c r="X3617"/>
      <c r="Y3617"/>
      <c r="Z3617"/>
      <c r="AA3617"/>
      <c r="AB3617"/>
      <c r="AC3617"/>
      <c r="AD3617"/>
      <c r="AE3617"/>
      <c r="AF3617"/>
      <c r="AG3617"/>
      <c r="AH3617" s="115" t="s">
        <v>4308</v>
      </c>
      <c r="AI3617" s="115" t="e">
        <f>VLOOKUP(A3617,'[2]دراسات قانونية'!$A$3:$E$600,1,0)</f>
        <v>#N/A</v>
      </c>
    </row>
    <row r="3618" spans="1:35" hidden="1" x14ac:dyDescent="0.25">
      <c r="A3618">
        <v>328137</v>
      </c>
      <c r="B3618" t="s">
        <v>7894</v>
      </c>
      <c r="C3618" t="s">
        <v>1481</v>
      </c>
      <c r="D3618" t="s">
        <v>894</v>
      </c>
      <c r="E3618" t="s">
        <v>76</v>
      </c>
      <c r="F3618" s="126">
        <v>33284</v>
      </c>
      <c r="G3618" t="s">
        <v>18</v>
      </c>
      <c r="H3618" t="s">
        <v>16</v>
      </c>
      <c r="I3618" t="s">
        <v>136</v>
      </c>
      <c r="J3618" t="s">
        <v>1226</v>
      </c>
      <c r="K3618"/>
      <c r="L3618" t="s">
        <v>30</v>
      </c>
      <c r="M3618"/>
      <c r="N3618"/>
      <c r="O3618"/>
      <c r="P3618"/>
      <c r="Q3618"/>
      <c r="U3618"/>
      <c r="V3618" t="s">
        <v>4334</v>
      </c>
      <c r="W3618"/>
      <c r="X3618"/>
      <c r="Y3618"/>
      <c r="Z3618"/>
      <c r="AA3618"/>
      <c r="AB3618"/>
      <c r="AC3618"/>
      <c r="AD3618"/>
      <c r="AE3618"/>
      <c r="AF3618"/>
      <c r="AG3618"/>
    </row>
    <row r="3619" spans="1:35" hidden="1" x14ac:dyDescent="0.25">
      <c r="A3619">
        <v>328141</v>
      </c>
      <c r="B3619" t="s">
        <v>7895</v>
      </c>
      <c r="C3619" t="s">
        <v>5943</v>
      </c>
      <c r="D3619" t="s">
        <v>971</v>
      </c>
      <c r="E3619" t="s">
        <v>77</v>
      </c>
      <c r="F3619" s="126">
        <v>33262</v>
      </c>
      <c r="G3619" t="s">
        <v>262</v>
      </c>
      <c r="H3619" t="s">
        <v>16</v>
      </c>
      <c r="I3619" t="s">
        <v>136</v>
      </c>
      <c r="J3619" t="s">
        <v>1226</v>
      </c>
      <c r="K3619"/>
      <c r="L3619" t="s">
        <v>30</v>
      </c>
      <c r="M3619"/>
      <c r="N3619"/>
      <c r="O3619"/>
      <c r="P3619"/>
      <c r="Q3619"/>
      <c r="U3619"/>
      <c r="V3619">
        <v>0</v>
      </c>
      <c r="W3619"/>
      <c r="X3619"/>
      <c r="Y3619"/>
      <c r="Z3619"/>
      <c r="AA3619"/>
      <c r="AB3619"/>
      <c r="AC3619"/>
      <c r="AD3619"/>
      <c r="AE3619"/>
      <c r="AF3619" t="s">
        <v>4308</v>
      </c>
      <c r="AG3619" t="s">
        <v>4308</v>
      </c>
      <c r="AH3619" s="115" t="s">
        <v>4308</v>
      </c>
    </row>
    <row r="3620" spans="1:35" ht="18" hidden="1" x14ac:dyDescent="0.25">
      <c r="A3620" s="235">
        <v>328142</v>
      </c>
      <c r="B3620" s="235" t="s">
        <v>7896</v>
      </c>
      <c r="C3620" s="235" t="s">
        <v>250</v>
      </c>
      <c r="D3620" s="235" t="s">
        <v>276</v>
      </c>
      <c r="E3620"/>
      <c r="F3620" s="126"/>
      <c r="G3620" s="236"/>
      <c r="H3620"/>
      <c r="I3620" t="s">
        <v>199</v>
      </c>
      <c r="J3620" s="236"/>
      <c r="K3620"/>
      <c r="L3620"/>
      <c r="M3620"/>
      <c r="N3620"/>
      <c r="O3620"/>
      <c r="P3620"/>
      <c r="Q3620"/>
      <c r="U3620"/>
      <c r="V3620">
        <v>0</v>
      </c>
      <c r="W3620" s="236"/>
      <c r="X3620"/>
      <c r="Y3620"/>
      <c r="Z3620"/>
      <c r="AA3620"/>
      <c r="AB3620"/>
      <c r="AC3620"/>
      <c r="AD3620"/>
      <c r="AE3620"/>
      <c r="AF3620"/>
      <c r="AG3620"/>
      <c r="AH3620" s="115" t="s">
        <v>4308</v>
      </c>
    </row>
    <row r="3621" spans="1:35" hidden="1" x14ac:dyDescent="0.25">
      <c r="A3621">
        <v>328143</v>
      </c>
      <c r="B3621" t="s">
        <v>7897</v>
      </c>
      <c r="C3621" t="s">
        <v>821</v>
      </c>
      <c r="D3621" t="s">
        <v>929</v>
      </c>
      <c r="E3621" t="s">
        <v>77</v>
      </c>
      <c r="F3621" s="126">
        <v>31200</v>
      </c>
      <c r="G3621" t="s">
        <v>418</v>
      </c>
      <c r="H3621" t="s">
        <v>16</v>
      </c>
      <c r="I3621" t="s">
        <v>136</v>
      </c>
      <c r="J3621" t="s">
        <v>1226</v>
      </c>
      <c r="K3621"/>
      <c r="L3621" t="s">
        <v>30</v>
      </c>
      <c r="M3621"/>
      <c r="N3621"/>
      <c r="O3621"/>
      <c r="P3621"/>
      <c r="Q3621"/>
      <c r="U3621"/>
      <c r="V3621" t="s">
        <v>4335</v>
      </c>
      <c r="W3621"/>
      <c r="X3621"/>
      <c r="Y3621"/>
      <c r="Z3621"/>
      <c r="AA3621"/>
      <c r="AB3621"/>
      <c r="AC3621"/>
      <c r="AD3621"/>
      <c r="AE3621" t="s">
        <v>4308</v>
      </c>
      <c r="AF3621" t="s">
        <v>4308</v>
      </c>
      <c r="AG3621" t="s">
        <v>4308</v>
      </c>
      <c r="AH3621" s="115" t="s">
        <v>4308</v>
      </c>
    </row>
    <row r="3622" spans="1:35" hidden="1" x14ac:dyDescent="0.25">
      <c r="A3622">
        <v>328145</v>
      </c>
      <c r="B3622" t="s">
        <v>7898</v>
      </c>
      <c r="C3622" t="s">
        <v>250</v>
      </c>
      <c r="D3622" t="s">
        <v>861</v>
      </c>
      <c r="E3622" t="s">
        <v>77</v>
      </c>
      <c r="F3622" s="126">
        <v>35796</v>
      </c>
      <c r="G3622" t="s">
        <v>359</v>
      </c>
      <c r="H3622" t="s">
        <v>16</v>
      </c>
      <c r="I3622" t="s">
        <v>136</v>
      </c>
      <c r="J3622" t="s">
        <v>1226</v>
      </c>
      <c r="K3622"/>
      <c r="L3622" t="s">
        <v>30</v>
      </c>
      <c r="M3622"/>
      <c r="N3622"/>
      <c r="O3622"/>
      <c r="P3622"/>
      <c r="Q3622"/>
      <c r="U3622"/>
      <c r="V3622" t="s">
        <v>4335</v>
      </c>
      <c r="W3622"/>
      <c r="X3622"/>
      <c r="Y3622"/>
      <c r="Z3622"/>
      <c r="AA3622"/>
      <c r="AB3622"/>
      <c r="AC3622"/>
      <c r="AD3622"/>
      <c r="AE3622"/>
      <c r="AF3622"/>
      <c r="AG3622" t="s">
        <v>4308</v>
      </c>
      <c r="AH3622" s="115" t="s">
        <v>4308</v>
      </c>
    </row>
    <row r="3623" spans="1:35" hidden="1" x14ac:dyDescent="0.25">
      <c r="A3623" s="115">
        <v>328147</v>
      </c>
      <c r="B3623" s="115" t="s">
        <v>4036</v>
      </c>
      <c r="C3623" s="115" t="s">
        <v>388</v>
      </c>
      <c r="D3623" s="115" t="s">
        <v>312</v>
      </c>
      <c r="E3623" s="115" t="s">
        <v>77</v>
      </c>
      <c r="F3623" s="237">
        <v>32579</v>
      </c>
      <c r="G3623" s="115" t="s">
        <v>631</v>
      </c>
      <c r="H3623" s="115" t="s">
        <v>16</v>
      </c>
      <c r="I3623" t="s">
        <v>199</v>
      </c>
      <c r="J3623" s="115" t="s">
        <v>1226</v>
      </c>
      <c r="L3623" s="115" t="s">
        <v>70</v>
      </c>
      <c r="U3623"/>
      <c r="V3623">
        <v>0</v>
      </c>
      <c r="AH3623" s="115" t="s">
        <v>4308</v>
      </c>
    </row>
    <row r="3624" spans="1:35" hidden="1" x14ac:dyDescent="0.25">
      <c r="A3624" s="115">
        <v>328151</v>
      </c>
      <c r="B3624" s="115" t="s">
        <v>2275</v>
      </c>
      <c r="C3624" s="115" t="s">
        <v>329</v>
      </c>
      <c r="D3624" s="115" t="s">
        <v>304</v>
      </c>
      <c r="E3624" s="115" t="s">
        <v>77</v>
      </c>
      <c r="F3624" s="237">
        <v>31965</v>
      </c>
      <c r="G3624" s="115" t="s">
        <v>211</v>
      </c>
      <c r="H3624" s="115" t="s">
        <v>16</v>
      </c>
      <c r="I3624" t="s">
        <v>136</v>
      </c>
      <c r="J3624" s="115" t="s">
        <v>1226</v>
      </c>
      <c r="L3624" s="115" t="s">
        <v>18</v>
      </c>
      <c r="R3624" s="115">
        <v>9212</v>
      </c>
      <c r="S3624" s="115">
        <v>45719</v>
      </c>
      <c r="T3624" s="115">
        <v>85000</v>
      </c>
      <c r="U3624"/>
      <c r="V3624">
        <v>0</v>
      </c>
    </row>
    <row r="3625" spans="1:35" hidden="1" x14ac:dyDescent="0.25">
      <c r="A3625" s="115">
        <v>328152</v>
      </c>
      <c r="B3625" s="115" t="s">
        <v>3313</v>
      </c>
      <c r="C3625" s="115" t="s">
        <v>388</v>
      </c>
      <c r="D3625" s="115" t="s">
        <v>757</v>
      </c>
      <c r="E3625" s="115" t="s">
        <v>77</v>
      </c>
      <c r="F3625" s="237">
        <v>33992</v>
      </c>
      <c r="G3625" s="115" t="s">
        <v>406</v>
      </c>
      <c r="H3625" s="115" t="s">
        <v>16</v>
      </c>
      <c r="I3625" t="s">
        <v>199</v>
      </c>
      <c r="J3625" s="115" t="s">
        <v>1226</v>
      </c>
      <c r="L3625" s="115" t="s">
        <v>30</v>
      </c>
      <c r="U3625"/>
      <c r="V3625">
        <v>0</v>
      </c>
    </row>
    <row r="3626" spans="1:35" ht="18" hidden="1" x14ac:dyDescent="0.25">
      <c r="A3626" s="235">
        <v>328155</v>
      </c>
      <c r="B3626" s="235" t="s">
        <v>7899</v>
      </c>
      <c r="C3626" s="235" t="s">
        <v>787</v>
      </c>
      <c r="D3626" s="235" t="s">
        <v>238</v>
      </c>
      <c r="E3626"/>
      <c r="F3626" s="126"/>
      <c r="G3626" s="236"/>
      <c r="H3626"/>
      <c r="I3626" t="s">
        <v>199</v>
      </c>
      <c r="J3626" s="236"/>
      <c r="K3626"/>
      <c r="L3626"/>
      <c r="M3626"/>
      <c r="N3626"/>
      <c r="O3626"/>
      <c r="P3626"/>
      <c r="Q3626"/>
      <c r="U3626"/>
      <c r="V3626" t="s">
        <v>4337</v>
      </c>
      <c r="W3626" s="236"/>
      <c r="X3626"/>
      <c r="Y3626"/>
      <c r="Z3626"/>
      <c r="AA3626"/>
      <c r="AB3626"/>
      <c r="AC3626"/>
      <c r="AD3626"/>
      <c r="AE3626"/>
      <c r="AF3626"/>
      <c r="AG3626"/>
      <c r="AH3626" s="115" t="s">
        <v>4308</v>
      </c>
    </row>
    <row r="3627" spans="1:35" ht="18" hidden="1" x14ac:dyDescent="0.25">
      <c r="A3627" s="235">
        <v>328160</v>
      </c>
      <c r="B3627" s="235" t="s">
        <v>7900</v>
      </c>
      <c r="C3627" s="235" t="s">
        <v>250</v>
      </c>
      <c r="D3627" s="235" t="s">
        <v>1001</v>
      </c>
      <c r="E3627"/>
      <c r="F3627" s="126"/>
      <c r="G3627" s="236"/>
      <c r="H3627"/>
      <c r="I3627" t="s">
        <v>199</v>
      </c>
      <c r="J3627" s="236"/>
      <c r="K3627"/>
      <c r="L3627"/>
      <c r="M3627"/>
      <c r="N3627"/>
      <c r="O3627"/>
      <c r="P3627"/>
      <c r="Q3627"/>
      <c r="U3627"/>
      <c r="V3627">
        <v>0</v>
      </c>
      <c r="W3627" s="236"/>
      <c r="X3627"/>
      <c r="Y3627"/>
      <c r="Z3627"/>
      <c r="AA3627"/>
      <c r="AB3627"/>
      <c r="AC3627"/>
      <c r="AD3627"/>
      <c r="AE3627"/>
      <c r="AF3627"/>
      <c r="AG3627"/>
      <c r="AH3627" s="115" t="s">
        <v>4308</v>
      </c>
    </row>
    <row r="3628" spans="1:35" hidden="1" x14ac:dyDescent="0.25">
      <c r="A3628">
        <v>328167</v>
      </c>
      <c r="B3628" t="s">
        <v>7901</v>
      </c>
      <c r="C3628" t="s">
        <v>379</v>
      </c>
      <c r="D3628" t="s">
        <v>276</v>
      </c>
      <c r="E3628" t="s">
        <v>77</v>
      </c>
      <c r="F3628" s="126">
        <v>31692</v>
      </c>
      <c r="G3628" t="s">
        <v>383</v>
      </c>
      <c r="H3628" t="s">
        <v>16</v>
      </c>
      <c r="I3628" t="s">
        <v>136</v>
      </c>
      <c r="J3628" t="s">
        <v>1226</v>
      </c>
      <c r="K3628"/>
      <c r="L3628" t="s">
        <v>18</v>
      </c>
      <c r="M3628"/>
      <c r="N3628"/>
      <c r="O3628"/>
      <c r="P3628"/>
      <c r="Q3628"/>
      <c r="U3628"/>
      <c r="V3628" t="s">
        <v>4334</v>
      </c>
      <c r="W3628"/>
      <c r="X3628"/>
      <c r="Y3628"/>
      <c r="Z3628"/>
      <c r="AA3628"/>
      <c r="AB3628"/>
      <c r="AC3628"/>
      <c r="AD3628"/>
      <c r="AE3628"/>
      <c r="AF3628"/>
      <c r="AG3628" t="s">
        <v>4308</v>
      </c>
      <c r="AH3628" s="115" t="s">
        <v>4308</v>
      </c>
    </row>
    <row r="3629" spans="1:35" hidden="1" x14ac:dyDescent="0.25">
      <c r="A3629">
        <v>328169</v>
      </c>
      <c r="B3629" t="s">
        <v>7902</v>
      </c>
      <c r="C3629" t="s">
        <v>7903</v>
      </c>
      <c r="D3629" t="s">
        <v>487</v>
      </c>
      <c r="E3629" t="s">
        <v>77</v>
      </c>
      <c r="F3629" s="126">
        <v>33970</v>
      </c>
      <c r="G3629" t="s">
        <v>401</v>
      </c>
      <c r="H3629" t="s">
        <v>16</v>
      </c>
      <c r="I3629" t="s">
        <v>129</v>
      </c>
      <c r="J3629" t="s">
        <v>1226</v>
      </c>
      <c r="K3629"/>
      <c r="L3629" t="s">
        <v>30</v>
      </c>
      <c r="M3629"/>
      <c r="N3629"/>
      <c r="O3629"/>
      <c r="P3629"/>
      <c r="Q3629"/>
      <c r="U3629"/>
      <c r="V3629" t="s">
        <v>4334</v>
      </c>
      <c r="W3629"/>
      <c r="X3629"/>
      <c r="Y3629"/>
      <c r="Z3629"/>
      <c r="AA3629"/>
      <c r="AB3629"/>
      <c r="AC3629"/>
      <c r="AD3629"/>
      <c r="AE3629"/>
      <c r="AF3629"/>
      <c r="AG3629"/>
      <c r="AH3629" s="115" t="s">
        <v>4308</v>
      </c>
    </row>
    <row r="3630" spans="1:35" ht="18" hidden="1" x14ac:dyDescent="0.25">
      <c r="A3630" s="235">
        <v>328170</v>
      </c>
      <c r="B3630" s="235" t="s">
        <v>7904</v>
      </c>
      <c r="C3630" s="235" t="s">
        <v>614</v>
      </c>
      <c r="D3630" s="235" t="s">
        <v>888</v>
      </c>
      <c r="E3630"/>
      <c r="F3630" s="126"/>
      <c r="G3630" s="236"/>
      <c r="H3630"/>
      <c r="I3630" t="s">
        <v>129</v>
      </c>
      <c r="J3630" s="236"/>
      <c r="K3630"/>
      <c r="L3630"/>
      <c r="M3630"/>
      <c r="N3630"/>
      <c r="O3630"/>
      <c r="P3630"/>
      <c r="Q3630"/>
      <c r="U3630"/>
      <c r="V3630" t="s">
        <v>4337</v>
      </c>
      <c r="W3630" s="236"/>
      <c r="X3630"/>
      <c r="Y3630"/>
      <c r="Z3630"/>
      <c r="AA3630"/>
      <c r="AB3630"/>
      <c r="AC3630"/>
      <c r="AD3630"/>
      <c r="AE3630"/>
      <c r="AF3630"/>
      <c r="AG3630"/>
      <c r="AH3630" s="115" t="s">
        <v>4308</v>
      </c>
    </row>
    <row r="3631" spans="1:35" ht="18" hidden="1" x14ac:dyDescent="0.25">
      <c r="A3631" s="235">
        <v>328171</v>
      </c>
      <c r="B3631" s="235" t="s">
        <v>7905</v>
      </c>
      <c r="C3631" s="235" t="s">
        <v>329</v>
      </c>
      <c r="D3631" s="235" t="s">
        <v>1242</v>
      </c>
      <c r="E3631"/>
      <c r="F3631" s="126"/>
      <c r="G3631" s="236"/>
      <c r="H3631"/>
      <c r="I3631" t="s">
        <v>199</v>
      </c>
      <c r="J3631" s="236"/>
      <c r="K3631"/>
      <c r="L3631"/>
      <c r="M3631"/>
      <c r="N3631"/>
      <c r="O3631"/>
      <c r="P3631"/>
      <c r="Q3631"/>
      <c r="U3631"/>
      <c r="V3631">
        <v>0</v>
      </c>
      <c r="W3631" s="236"/>
      <c r="X3631"/>
      <c r="Y3631"/>
      <c r="Z3631"/>
      <c r="AA3631"/>
      <c r="AB3631"/>
      <c r="AC3631"/>
      <c r="AD3631"/>
      <c r="AE3631"/>
      <c r="AF3631"/>
      <c r="AG3631"/>
      <c r="AH3631" s="115" t="s">
        <v>4308</v>
      </c>
    </row>
    <row r="3632" spans="1:35" hidden="1" x14ac:dyDescent="0.25">
      <c r="A3632" s="115">
        <v>328172</v>
      </c>
      <c r="B3632" s="115" t="s">
        <v>2486</v>
      </c>
      <c r="C3632" s="115" t="s">
        <v>2487</v>
      </c>
      <c r="D3632" s="115" t="s">
        <v>437</v>
      </c>
      <c r="E3632" s="115" t="s">
        <v>76</v>
      </c>
      <c r="F3632" s="237">
        <v>32975</v>
      </c>
      <c r="G3632" s="115" t="s">
        <v>760</v>
      </c>
      <c r="H3632" s="115" t="s">
        <v>16</v>
      </c>
      <c r="I3632" t="s">
        <v>199</v>
      </c>
      <c r="J3632" s="115" t="s">
        <v>15</v>
      </c>
      <c r="L3632" s="115" t="s">
        <v>18</v>
      </c>
      <c r="U3632"/>
      <c r="V3632">
        <v>0</v>
      </c>
      <c r="AG3632" s="115" t="s">
        <v>4308</v>
      </c>
      <c r="AH3632" s="115" t="s">
        <v>4308</v>
      </c>
    </row>
    <row r="3633" spans="1:35" hidden="1" x14ac:dyDescent="0.25">
      <c r="A3633">
        <v>328174</v>
      </c>
      <c r="B3633" t="s">
        <v>7906</v>
      </c>
      <c r="C3633" t="s">
        <v>360</v>
      </c>
      <c r="D3633" t="s">
        <v>222</v>
      </c>
      <c r="E3633"/>
      <c r="F3633" s="126"/>
      <c r="G3633"/>
      <c r="H3633"/>
      <c r="I3633" t="s">
        <v>136</v>
      </c>
      <c r="J3633"/>
      <c r="K3633"/>
      <c r="L3633"/>
      <c r="M3633"/>
      <c r="N3633"/>
      <c r="O3633"/>
      <c r="P3633"/>
      <c r="Q3633"/>
      <c r="U3633"/>
      <c r="V3633" t="s">
        <v>4335</v>
      </c>
      <c r="W3633"/>
      <c r="X3633"/>
      <c r="Y3633"/>
      <c r="Z3633"/>
      <c r="AA3633"/>
      <c r="AB3633"/>
      <c r="AC3633"/>
      <c r="AD3633"/>
      <c r="AE3633"/>
      <c r="AF3633"/>
      <c r="AG3633"/>
    </row>
    <row r="3634" spans="1:35" hidden="1" x14ac:dyDescent="0.25">
      <c r="A3634" s="115">
        <v>328175</v>
      </c>
      <c r="B3634" s="115" t="s">
        <v>2382</v>
      </c>
      <c r="C3634" s="115" t="s">
        <v>1105</v>
      </c>
      <c r="D3634" s="115" t="s">
        <v>2383</v>
      </c>
      <c r="E3634" s="115" t="s">
        <v>77</v>
      </c>
      <c r="F3634" s="237">
        <v>35431</v>
      </c>
      <c r="G3634" s="115" t="s">
        <v>18</v>
      </c>
      <c r="H3634" s="115" t="s">
        <v>16</v>
      </c>
      <c r="I3634" t="s">
        <v>201</v>
      </c>
      <c r="J3634" s="115" t="s">
        <v>1226</v>
      </c>
      <c r="L3634" s="115" t="s">
        <v>30</v>
      </c>
      <c r="U3634"/>
      <c r="V3634">
        <v>0</v>
      </c>
    </row>
    <row r="3635" spans="1:35" hidden="1" x14ac:dyDescent="0.25">
      <c r="A3635" s="115">
        <v>328176</v>
      </c>
      <c r="B3635" s="115" t="s">
        <v>2946</v>
      </c>
      <c r="C3635" s="115" t="s">
        <v>1093</v>
      </c>
      <c r="D3635" s="115" t="s">
        <v>445</v>
      </c>
      <c r="E3635" s="115" t="s">
        <v>76</v>
      </c>
      <c r="F3635" s="237">
        <v>35231</v>
      </c>
      <c r="G3635" s="115" t="s">
        <v>2947</v>
      </c>
      <c r="H3635" s="115" t="s">
        <v>16</v>
      </c>
      <c r="I3635" t="s">
        <v>199</v>
      </c>
      <c r="U3635"/>
      <c r="V3635">
        <v>0</v>
      </c>
      <c r="AD3635" s="115" t="s">
        <v>4308</v>
      </c>
      <c r="AE3635" s="115" t="s">
        <v>4308</v>
      </c>
      <c r="AF3635" s="115" t="s">
        <v>4308</v>
      </c>
      <c r="AG3635" s="115" t="s">
        <v>4308</v>
      </c>
      <c r="AH3635" s="115" t="s">
        <v>4308</v>
      </c>
    </row>
    <row r="3636" spans="1:35" ht="18" hidden="1" x14ac:dyDescent="0.25">
      <c r="A3636" s="235">
        <v>328179</v>
      </c>
      <c r="B3636" s="235" t="s">
        <v>7907</v>
      </c>
      <c r="C3636" s="235" t="s">
        <v>548</v>
      </c>
      <c r="D3636" s="235" t="s">
        <v>7908</v>
      </c>
      <c r="E3636"/>
      <c r="F3636" s="126"/>
      <c r="G3636" s="236"/>
      <c r="H3636"/>
      <c r="I3636" t="s">
        <v>129</v>
      </c>
      <c r="J3636" s="236"/>
      <c r="K3636"/>
      <c r="L3636"/>
      <c r="M3636"/>
      <c r="N3636"/>
      <c r="O3636"/>
      <c r="P3636"/>
      <c r="Q3636"/>
      <c r="U3636"/>
      <c r="V3636" t="s">
        <v>4335</v>
      </c>
      <c r="W3636" s="236"/>
      <c r="X3636"/>
      <c r="Y3636"/>
      <c r="Z3636"/>
      <c r="AA3636"/>
      <c r="AB3636"/>
      <c r="AC3636"/>
      <c r="AD3636"/>
      <c r="AE3636"/>
      <c r="AF3636"/>
      <c r="AG3636"/>
      <c r="AH3636" s="115" t="s">
        <v>4308</v>
      </c>
    </row>
    <row r="3637" spans="1:35" hidden="1" x14ac:dyDescent="0.25">
      <c r="A3637">
        <v>328181</v>
      </c>
      <c r="B3637" t="s">
        <v>7909</v>
      </c>
      <c r="C3637" t="s">
        <v>417</v>
      </c>
      <c r="D3637" t="s">
        <v>1242</v>
      </c>
      <c r="E3637" t="s">
        <v>76</v>
      </c>
      <c r="F3637" s="126"/>
      <c r="G3637"/>
      <c r="H3637" t="s">
        <v>16</v>
      </c>
      <c r="I3637" t="s">
        <v>136</v>
      </c>
      <c r="J3637"/>
      <c r="K3637"/>
      <c r="L3637"/>
      <c r="M3637"/>
      <c r="N3637"/>
      <c r="O3637"/>
      <c r="P3637"/>
      <c r="Q3637"/>
      <c r="U3637"/>
      <c r="V3637" t="s">
        <v>4414</v>
      </c>
      <c r="W3637"/>
      <c r="X3637"/>
      <c r="Y3637"/>
      <c r="Z3637"/>
      <c r="AA3637" t="s">
        <v>4308</v>
      </c>
      <c r="AB3637" t="s">
        <v>4308</v>
      </c>
      <c r="AC3637" t="s">
        <v>4308</v>
      </c>
      <c r="AD3637" t="s">
        <v>4308</v>
      </c>
      <c r="AE3637" t="s">
        <v>4308</v>
      </c>
      <c r="AF3637" t="s">
        <v>4308</v>
      </c>
      <c r="AG3637" t="s">
        <v>4308</v>
      </c>
      <c r="AH3637" s="115" t="s">
        <v>4308</v>
      </c>
    </row>
    <row r="3638" spans="1:35" hidden="1" x14ac:dyDescent="0.25">
      <c r="A3638" s="115">
        <v>328184</v>
      </c>
      <c r="B3638" s="115" t="s">
        <v>1871</v>
      </c>
      <c r="C3638" s="115" t="s">
        <v>212</v>
      </c>
      <c r="D3638" s="115" t="s">
        <v>435</v>
      </c>
      <c r="E3638" s="115" t="s">
        <v>76</v>
      </c>
      <c r="F3638" s="237">
        <v>35308</v>
      </c>
      <c r="G3638" s="115" t="s">
        <v>1872</v>
      </c>
      <c r="H3638" s="115" t="s">
        <v>16</v>
      </c>
      <c r="I3638" t="s">
        <v>199</v>
      </c>
      <c r="U3638"/>
      <c r="V3638">
        <v>0</v>
      </c>
      <c r="AH3638" s="115" t="s">
        <v>4308</v>
      </c>
    </row>
    <row r="3639" spans="1:35" ht="18" hidden="1" x14ac:dyDescent="0.25">
      <c r="A3639" s="235">
        <v>328191</v>
      </c>
      <c r="B3639" s="235" t="s">
        <v>7910</v>
      </c>
      <c r="C3639" s="235" t="s">
        <v>394</v>
      </c>
      <c r="D3639" s="235" t="s">
        <v>612</v>
      </c>
      <c r="E3639"/>
      <c r="F3639" s="126"/>
      <c r="G3639" s="236"/>
      <c r="H3639"/>
      <c r="I3639" t="s">
        <v>129</v>
      </c>
      <c r="J3639" s="236"/>
      <c r="K3639"/>
      <c r="L3639"/>
      <c r="M3639"/>
      <c r="N3639"/>
      <c r="O3639"/>
      <c r="P3639"/>
      <c r="Q3639"/>
      <c r="U3639"/>
      <c r="V3639" t="s">
        <v>4337</v>
      </c>
      <c r="W3639" s="236"/>
      <c r="X3639"/>
      <c r="Y3639"/>
      <c r="Z3639"/>
      <c r="AA3639"/>
      <c r="AB3639"/>
      <c r="AC3639"/>
      <c r="AD3639"/>
      <c r="AE3639"/>
      <c r="AF3639"/>
      <c r="AG3639"/>
      <c r="AH3639" s="115" t="s">
        <v>4308</v>
      </c>
    </row>
    <row r="3640" spans="1:35" ht="18" x14ac:dyDescent="0.25">
      <c r="A3640" s="235">
        <v>328193</v>
      </c>
      <c r="B3640" s="235" t="s">
        <v>7911</v>
      </c>
      <c r="C3640" s="235" t="s">
        <v>987</v>
      </c>
      <c r="D3640" s="235" t="s">
        <v>815</v>
      </c>
      <c r="E3640"/>
      <c r="F3640" s="126"/>
      <c r="G3640" s="236"/>
      <c r="H3640"/>
      <c r="I3640" t="s">
        <v>107</v>
      </c>
      <c r="J3640" s="236"/>
      <c r="K3640"/>
      <c r="L3640"/>
      <c r="M3640"/>
      <c r="N3640"/>
      <c r="O3640"/>
      <c r="P3640"/>
      <c r="Q3640"/>
      <c r="U3640"/>
      <c r="V3640" t="s">
        <v>4335</v>
      </c>
      <c r="W3640" s="236"/>
      <c r="X3640"/>
      <c r="Y3640"/>
      <c r="Z3640"/>
      <c r="AA3640"/>
      <c r="AB3640"/>
      <c r="AC3640"/>
      <c r="AD3640"/>
      <c r="AE3640"/>
      <c r="AF3640"/>
      <c r="AG3640"/>
      <c r="AH3640" s="115" t="s">
        <v>4308</v>
      </c>
      <c r="AI3640" s="115" t="e">
        <f>VLOOKUP(A3640,'[2]دراسات قانونية'!$A$3:$E$600,1,0)</f>
        <v>#N/A</v>
      </c>
    </row>
    <row r="3641" spans="1:35" hidden="1" x14ac:dyDescent="0.25">
      <c r="A3641">
        <v>328194</v>
      </c>
      <c r="B3641" t="s">
        <v>7912</v>
      </c>
      <c r="C3641" t="s">
        <v>615</v>
      </c>
      <c r="D3641" t="s">
        <v>7455</v>
      </c>
      <c r="E3641" t="s">
        <v>77</v>
      </c>
      <c r="F3641" s="126">
        <v>33994</v>
      </c>
      <c r="G3641" t="s">
        <v>18</v>
      </c>
      <c r="H3641" t="s">
        <v>16</v>
      </c>
      <c r="I3641" t="s">
        <v>136</v>
      </c>
      <c r="J3641"/>
      <c r="K3641"/>
      <c r="L3641"/>
      <c r="M3641"/>
      <c r="N3641"/>
      <c r="O3641"/>
      <c r="P3641"/>
      <c r="Q3641"/>
      <c r="U3641"/>
      <c r="V3641">
        <v>0</v>
      </c>
      <c r="W3641"/>
      <c r="X3641"/>
      <c r="Y3641"/>
      <c r="Z3641"/>
      <c r="AA3641"/>
      <c r="AB3641"/>
      <c r="AC3641"/>
      <c r="AD3641"/>
      <c r="AE3641"/>
      <c r="AF3641"/>
      <c r="AG3641"/>
    </row>
    <row r="3642" spans="1:35" ht="18" hidden="1" x14ac:dyDescent="0.25">
      <c r="A3642" s="235">
        <v>328196</v>
      </c>
      <c r="B3642" s="235" t="s">
        <v>7913</v>
      </c>
      <c r="C3642" s="235" t="s">
        <v>227</v>
      </c>
      <c r="D3642" s="235" t="s">
        <v>1242</v>
      </c>
      <c r="E3642"/>
      <c r="F3642" s="126"/>
      <c r="G3642" s="236"/>
      <c r="H3642"/>
      <c r="I3642" t="s">
        <v>199</v>
      </c>
      <c r="J3642" s="236"/>
      <c r="K3642"/>
      <c r="L3642"/>
      <c r="M3642"/>
      <c r="N3642"/>
      <c r="O3642"/>
      <c r="P3642"/>
      <c r="Q3642"/>
      <c r="U3642"/>
      <c r="V3642" t="s">
        <v>4335</v>
      </c>
      <c r="W3642" s="236"/>
      <c r="X3642"/>
      <c r="Y3642"/>
      <c r="Z3642"/>
      <c r="AA3642"/>
      <c r="AB3642"/>
      <c r="AC3642"/>
      <c r="AD3642"/>
      <c r="AE3642"/>
      <c r="AF3642"/>
      <c r="AG3642"/>
      <c r="AH3642" s="115" t="s">
        <v>4308</v>
      </c>
    </row>
    <row r="3643" spans="1:35" ht="18" hidden="1" x14ac:dyDescent="0.25">
      <c r="A3643" s="235">
        <v>328201</v>
      </c>
      <c r="B3643" s="235" t="s">
        <v>7914</v>
      </c>
      <c r="C3643" s="235" t="s">
        <v>954</v>
      </c>
      <c r="D3643" s="235" t="s">
        <v>7915</v>
      </c>
      <c r="E3643"/>
      <c r="F3643" s="126"/>
      <c r="G3643" s="236"/>
      <c r="H3643"/>
      <c r="I3643" t="s">
        <v>199</v>
      </c>
      <c r="J3643" s="236"/>
      <c r="K3643"/>
      <c r="L3643"/>
      <c r="M3643"/>
      <c r="N3643"/>
      <c r="O3643"/>
      <c r="P3643"/>
      <c r="Q3643"/>
      <c r="U3643"/>
      <c r="V3643">
        <v>0</v>
      </c>
      <c r="W3643" s="236"/>
      <c r="X3643"/>
      <c r="Y3643"/>
      <c r="Z3643"/>
      <c r="AA3643"/>
      <c r="AB3643"/>
      <c r="AC3643"/>
      <c r="AD3643"/>
      <c r="AE3643"/>
      <c r="AF3643"/>
      <c r="AG3643"/>
      <c r="AH3643" s="115" t="s">
        <v>4308</v>
      </c>
    </row>
    <row r="3644" spans="1:35" ht="18" hidden="1" x14ac:dyDescent="0.25">
      <c r="A3644" s="235">
        <v>328207</v>
      </c>
      <c r="B3644" s="235" t="s">
        <v>7916</v>
      </c>
      <c r="C3644" s="235" t="s">
        <v>260</v>
      </c>
      <c r="D3644" s="235" t="s">
        <v>323</v>
      </c>
      <c r="E3644"/>
      <c r="F3644" s="126"/>
      <c r="G3644" s="236"/>
      <c r="H3644"/>
      <c r="I3644" t="s">
        <v>136</v>
      </c>
      <c r="J3644" s="236"/>
      <c r="K3644"/>
      <c r="L3644"/>
      <c r="M3644"/>
      <c r="N3644"/>
      <c r="O3644"/>
      <c r="P3644"/>
      <c r="Q3644"/>
      <c r="U3644"/>
      <c r="V3644" t="s">
        <v>4337</v>
      </c>
      <c r="W3644" s="236"/>
      <c r="X3644"/>
      <c r="Y3644"/>
      <c r="Z3644"/>
      <c r="AA3644"/>
      <c r="AB3644"/>
      <c r="AC3644"/>
      <c r="AD3644"/>
      <c r="AE3644"/>
      <c r="AF3644"/>
      <c r="AG3644"/>
      <c r="AH3644" s="115" t="s">
        <v>4308</v>
      </c>
    </row>
    <row r="3645" spans="1:35" ht="18" hidden="1" x14ac:dyDescent="0.25">
      <c r="A3645" s="235">
        <v>328212</v>
      </c>
      <c r="B3645" s="235" t="s">
        <v>7917</v>
      </c>
      <c r="C3645" s="235" t="s">
        <v>1945</v>
      </c>
      <c r="D3645" s="235" t="s">
        <v>320</v>
      </c>
      <c r="E3645"/>
      <c r="F3645" s="126"/>
      <c r="G3645" s="236"/>
      <c r="H3645"/>
      <c r="I3645" t="s">
        <v>129</v>
      </c>
      <c r="J3645" s="236"/>
      <c r="K3645"/>
      <c r="L3645"/>
      <c r="M3645"/>
      <c r="N3645"/>
      <c r="O3645"/>
      <c r="P3645"/>
      <c r="Q3645"/>
      <c r="U3645"/>
      <c r="V3645" t="s">
        <v>4334</v>
      </c>
      <c r="W3645" s="236"/>
      <c r="X3645"/>
      <c r="Y3645"/>
      <c r="Z3645"/>
      <c r="AA3645"/>
      <c r="AB3645"/>
      <c r="AC3645"/>
      <c r="AD3645"/>
      <c r="AE3645"/>
      <c r="AF3645"/>
      <c r="AG3645"/>
      <c r="AH3645" s="115" t="s">
        <v>4308</v>
      </c>
    </row>
    <row r="3646" spans="1:35" hidden="1" x14ac:dyDescent="0.25">
      <c r="A3646" s="115">
        <v>328216</v>
      </c>
      <c r="B3646" s="115" t="s">
        <v>3585</v>
      </c>
      <c r="C3646" s="115" t="s">
        <v>212</v>
      </c>
      <c r="D3646" s="115" t="s">
        <v>415</v>
      </c>
      <c r="E3646" s="115" t="s">
        <v>76</v>
      </c>
      <c r="F3646" s="237">
        <v>34558</v>
      </c>
      <c r="G3646" s="115" t="s">
        <v>18</v>
      </c>
      <c r="H3646" s="115" t="s">
        <v>16</v>
      </c>
      <c r="I3646" t="s">
        <v>199</v>
      </c>
      <c r="J3646" s="115" t="s">
        <v>1226</v>
      </c>
      <c r="L3646" s="115" t="s">
        <v>73</v>
      </c>
      <c r="U3646"/>
      <c r="V3646">
        <v>0</v>
      </c>
    </row>
    <row r="3647" spans="1:35" hidden="1" x14ac:dyDescent="0.25">
      <c r="A3647" s="115">
        <v>328219</v>
      </c>
      <c r="B3647" s="115" t="s">
        <v>3586</v>
      </c>
      <c r="C3647" s="115" t="s">
        <v>219</v>
      </c>
      <c r="D3647" s="115" t="s">
        <v>1051</v>
      </c>
      <c r="E3647" s="115" t="s">
        <v>76</v>
      </c>
      <c r="F3647" s="237">
        <v>32948</v>
      </c>
      <c r="G3647" s="115" t="s">
        <v>47</v>
      </c>
      <c r="H3647" s="115" t="s">
        <v>16</v>
      </c>
      <c r="I3647" t="s">
        <v>199</v>
      </c>
      <c r="J3647" s="115" t="s">
        <v>1226</v>
      </c>
      <c r="L3647" s="115" t="s">
        <v>47</v>
      </c>
      <c r="R3647" s="115">
        <v>9298</v>
      </c>
      <c r="S3647" s="115">
        <v>45721</v>
      </c>
      <c r="T3647" s="115">
        <v>90000</v>
      </c>
      <c r="U3647"/>
      <c r="V3647">
        <v>0</v>
      </c>
    </row>
    <row r="3648" spans="1:35" hidden="1" x14ac:dyDescent="0.25">
      <c r="A3648" s="115">
        <v>328226</v>
      </c>
      <c r="B3648" s="115" t="s">
        <v>3587</v>
      </c>
      <c r="C3648" s="115" t="s">
        <v>324</v>
      </c>
      <c r="D3648" s="115" t="s">
        <v>1006</v>
      </c>
      <c r="E3648" s="115" t="s">
        <v>77</v>
      </c>
      <c r="F3648" s="237">
        <v>33243</v>
      </c>
      <c r="G3648" s="115" t="s">
        <v>2425</v>
      </c>
      <c r="H3648" s="115" t="s">
        <v>16</v>
      </c>
      <c r="I3648" t="s">
        <v>199</v>
      </c>
      <c r="J3648" s="115" t="s">
        <v>1226</v>
      </c>
      <c r="L3648" s="115" t="s">
        <v>47</v>
      </c>
      <c r="U3648"/>
      <c r="V3648">
        <v>0</v>
      </c>
    </row>
    <row r="3649" spans="1:35" hidden="1" x14ac:dyDescent="0.25">
      <c r="A3649">
        <v>328227</v>
      </c>
      <c r="B3649" t="s">
        <v>7918</v>
      </c>
      <c r="C3649" t="s">
        <v>261</v>
      </c>
      <c r="D3649" t="s">
        <v>445</v>
      </c>
      <c r="E3649" t="s">
        <v>77</v>
      </c>
      <c r="F3649" s="126">
        <v>33739</v>
      </c>
      <c r="G3649" t="s">
        <v>492</v>
      </c>
      <c r="H3649" t="s">
        <v>16</v>
      </c>
      <c r="I3649" t="s">
        <v>136</v>
      </c>
      <c r="J3649" t="s">
        <v>1226</v>
      </c>
      <c r="K3649"/>
      <c r="L3649" t="s">
        <v>30</v>
      </c>
      <c r="M3649"/>
      <c r="N3649"/>
      <c r="O3649"/>
      <c r="P3649"/>
      <c r="Q3649"/>
      <c r="U3649"/>
      <c r="V3649" t="s">
        <v>4335</v>
      </c>
      <c r="W3649"/>
      <c r="X3649"/>
      <c r="Y3649"/>
      <c r="Z3649"/>
      <c r="AA3649"/>
      <c r="AB3649"/>
      <c r="AC3649"/>
      <c r="AD3649"/>
      <c r="AE3649"/>
      <c r="AF3649"/>
      <c r="AG3649"/>
      <c r="AH3649" s="115" t="s">
        <v>4308</v>
      </c>
    </row>
    <row r="3650" spans="1:35" ht="18" hidden="1" x14ac:dyDescent="0.25">
      <c r="A3650" s="235">
        <v>328228</v>
      </c>
      <c r="B3650" s="235" t="s">
        <v>7919</v>
      </c>
      <c r="C3650" s="235" t="s">
        <v>624</v>
      </c>
      <c r="D3650" s="235" t="s">
        <v>425</v>
      </c>
      <c r="E3650"/>
      <c r="F3650" s="126"/>
      <c r="G3650" s="236"/>
      <c r="H3650"/>
      <c r="I3650" t="s">
        <v>199</v>
      </c>
      <c r="J3650" s="236"/>
      <c r="K3650"/>
      <c r="L3650"/>
      <c r="M3650"/>
      <c r="N3650"/>
      <c r="O3650"/>
      <c r="P3650"/>
      <c r="Q3650"/>
      <c r="U3650"/>
      <c r="V3650">
        <v>0</v>
      </c>
      <c r="W3650" s="236"/>
      <c r="X3650"/>
      <c r="Y3650"/>
      <c r="Z3650"/>
      <c r="AA3650"/>
      <c r="AB3650"/>
      <c r="AC3650"/>
      <c r="AD3650"/>
      <c r="AE3650"/>
      <c r="AF3650"/>
      <c r="AG3650"/>
      <c r="AH3650" s="115" t="s">
        <v>4308</v>
      </c>
    </row>
    <row r="3651" spans="1:35" ht="18" x14ac:dyDescent="0.25">
      <c r="A3651" s="235">
        <v>328229</v>
      </c>
      <c r="B3651" s="235" t="s">
        <v>7920</v>
      </c>
      <c r="C3651" s="235" t="s">
        <v>539</v>
      </c>
      <c r="D3651" s="235" t="s">
        <v>232</v>
      </c>
      <c r="E3651"/>
      <c r="F3651" s="126"/>
      <c r="G3651" s="236"/>
      <c r="H3651"/>
      <c r="I3651" t="s">
        <v>107</v>
      </c>
      <c r="J3651" s="236"/>
      <c r="K3651"/>
      <c r="L3651"/>
      <c r="M3651"/>
      <c r="N3651"/>
      <c r="O3651"/>
      <c r="P3651"/>
      <c r="Q3651"/>
      <c r="U3651"/>
      <c r="V3651" t="s">
        <v>4335</v>
      </c>
      <c r="W3651" s="236"/>
      <c r="X3651"/>
      <c r="Y3651"/>
      <c r="Z3651"/>
      <c r="AA3651"/>
      <c r="AB3651"/>
      <c r="AC3651"/>
      <c r="AD3651"/>
      <c r="AE3651"/>
      <c r="AF3651"/>
      <c r="AG3651"/>
      <c r="AH3651" s="115" t="s">
        <v>4308</v>
      </c>
      <c r="AI3651" s="115" t="e">
        <f>VLOOKUP(A3651,'[2]دراسات قانونية'!$A$3:$E$600,1,0)</f>
        <v>#N/A</v>
      </c>
    </row>
    <row r="3652" spans="1:35" ht="18" hidden="1" x14ac:dyDescent="0.25">
      <c r="A3652" s="235">
        <v>328232</v>
      </c>
      <c r="B3652" s="235" t="s">
        <v>4923</v>
      </c>
      <c r="C3652" s="235" t="s">
        <v>212</v>
      </c>
      <c r="D3652" s="235" t="s">
        <v>536</v>
      </c>
      <c r="E3652"/>
      <c r="F3652" s="126"/>
      <c r="G3652" s="236"/>
      <c r="H3652"/>
      <c r="I3652" t="s">
        <v>199</v>
      </c>
      <c r="J3652" s="236"/>
      <c r="K3652"/>
      <c r="L3652"/>
      <c r="M3652"/>
      <c r="N3652"/>
      <c r="O3652"/>
      <c r="P3652"/>
      <c r="Q3652"/>
      <c r="U3652"/>
      <c r="V3652">
        <v>0</v>
      </c>
      <c r="W3652" s="236"/>
      <c r="X3652"/>
      <c r="Y3652"/>
      <c r="Z3652"/>
      <c r="AA3652"/>
      <c r="AB3652"/>
      <c r="AC3652"/>
      <c r="AD3652"/>
      <c r="AE3652"/>
      <c r="AF3652"/>
      <c r="AG3652"/>
      <c r="AH3652" s="115" t="s">
        <v>4308</v>
      </c>
    </row>
    <row r="3653" spans="1:35" ht="18" hidden="1" x14ac:dyDescent="0.25">
      <c r="A3653" s="235">
        <v>328235</v>
      </c>
      <c r="B3653" s="235" t="s">
        <v>7921</v>
      </c>
      <c r="C3653" s="235" t="s">
        <v>659</v>
      </c>
      <c r="D3653" s="235" t="s">
        <v>521</v>
      </c>
      <c r="E3653"/>
      <c r="F3653" s="126"/>
      <c r="G3653" s="236"/>
      <c r="H3653"/>
      <c r="I3653" t="s">
        <v>129</v>
      </c>
      <c r="J3653" s="236"/>
      <c r="K3653"/>
      <c r="L3653"/>
      <c r="M3653"/>
      <c r="N3653"/>
      <c r="O3653"/>
      <c r="P3653"/>
      <c r="Q3653"/>
      <c r="U3653"/>
      <c r="V3653" t="s">
        <v>4335</v>
      </c>
      <c r="W3653" s="236"/>
      <c r="X3653"/>
      <c r="Y3653"/>
      <c r="Z3653"/>
      <c r="AA3653"/>
      <c r="AB3653"/>
      <c r="AC3653"/>
      <c r="AD3653"/>
      <c r="AE3653"/>
      <c r="AF3653"/>
      <c r="AG3653"/>
      <c r="AH3653" s="115" t="s">
        <v>4308</v>
      </c>
    </row>
    <row r="3654" spans="1:35" hidden="1" x14ac:dyDescent="0.25">
      <c r="A3654">
        <v>328236</v>
      </c>
      <c r="B3654" t="s">
        <v>7922</v>
      </c>
      <c r="C3654" t="s">
        <v>244</v>
      </c>
      <c r="D3654" t="s">
        <v>402</v>
      </c>
      <c r="E3654" t="s">
        <v>76</v>
      </c>
      <c r="F3654" s="126">
        <v>34370</v>
      </c>
      <c r="G3654" t="s">
        <v>211</v>
      </c>
      <c r="H3654" t="s">
        <v>16</v>
      </c>
      <c r="I3654" t="s">
        <v>129</v>
      </c>
      <c r="J3654" t="s">
        <v>1226</v>
      </c>
      <c r="K3654"/>
      <c r="L3654" t="s">
        <v>18</v>
      </c>
      <c r="M3654"/>
      <c r="N3654"/>
      <c r="O3654"/>
      <c r="P3654"/>
      <c r="Q3654"/>
      <c r="R3654" s="115">
        <v>9458</v>
      </c>
      <c r="S3654" s="115">
        <v>45722</v>
      </c>
      <c r="T3654" s="115">
        <v>200000</v>
      </c>
      <c r="U3654"/>
      <c r="V3654" t="s">
        <v>4335</v>
      </c>
      <c r="W3654"/>
      <c r="X3654"/>
      <c r="Y3654"/>
      <c r="Z3654"/>
      <c r="AA3654"/>
      <c r="AB3654"/>
      <c r="AC3654"/>
      <c r="AD3654"/>
      <c r="AE3654"/>
      <c r="AF3654"/>
      <c r="AG3654"/>
    </row>
    <row r="3655" spans="1:35" ht="18" x14ac:dyDescent="0.25">
      <c r="A3655" s="235">
        <v>328241</v>
      </c>
      <c r="B3655" s="235" t="s">
        <v>7923</v>
      </c>
      <c r="C3655" s="235" t="s">
        <v>246</v>
      </c>
      <c r="D3655" s="235" t="s">
        <v>435</v>
      </c>
      <c r="E3655"/>
      <c r="F3655" s="126"/>
      <c r="G3655" s="236"/>
      <c r="H3655"/>
      <c r="I3655" t="s">
        <v>107</v>
      </c>
      <c r="J3655" s="236"/>
      <c r="K3655"/>
      <c r="L3655"/>
      <c r="M3655"/>
      <c r="N3655"/>
      <c r="O3655"/>
      <c r="P3655"/>
      <c r="Q3655"/>
      <c r="U3655"/>
      <c r="V3655" t="s">
        <v>4335</v>
      </c>
      <c r="W3655" s="236"/>
      <c r="X3655"/>
      <c r="Y3655"/>
      <c r="Z3655"/>
      <c r="AA3655"/>
      <c r="AB3655"/>
      <c r="AC3655"/>
      <c r="AD3655"/>
      <c r="AE3655"/>
      <c r="AF3655"/>
      <c r="AG3655"/>
      <c r="AH3655" s="115" t="s">
        <v>4308</v>
      </c>
      <c r="AI3655" s="115" t="e">
        <f>VLOOKUP(A3655,'[2]دراسات قانونية'!$A$3:$E$600,1,0)</f>
        <v>#N/A</v>
      </c>
    </row>
    <row r="3656" spans="1:35" ht="18" hidden="1" x14ac:dyDescent="0.25">
      <c r="A3656" s="235">
        <v>328245</v>
      </c>
      <c r="B3656" s="235" t="s">
        <v>7924</v>
      </c>
      <c r="C3656" s="235" t="s">
        <v>250</v>
      </c>
      <c r="D3656" s="235" t="s">
        <v>1242</v>
      </c>
      <c r="E3656"/>
      <c r="F3656" s="126"/>
      <c r="G3656" s="236"/>
      <c r="H3656"/>
      <c r="I3656" t="s">
        <v>136</v>
      </c>
      <c r="J3656" s="236"/>
      <c r="K3656"/>
      <c r="L3656"/>
      <c r="M3656"/>
      <c r="N3656"/>
      <c r="O3656"/>
      <c r="P3656"/>
      <c r="Q3656"/>
      <c r="U3656"/>
      <c r="V3656" t="s">
        <v>4337</v>
      </c>
      <c r="W3656" s="236"/>
      <c r="X3656"/>
      <c r="Y3656"/>
      <c r="Z3656"/>
      <c r="AA3656"/>
      <c r="AB3656"/>
      <c r="AC3656"/>
      <c r="AD3656"/>
      <c r="AE3656"/>
      <c r="AF3656"/>
      <c r="AG3656"/>
      <c r="AH3656" s="115" t="s">
        <v>4308</v>
      </c>
    </row>
    <row r="3657" spans="1:35" hidden="1" x14ac:dyDescent="0.25">
      <c r="A3657">
        <v>328246</v>
      </c>
      <c r="B3657" t="s">
        <v>7925</v>
      </c>
      <c r="C3657" t="s">
        <v>680</v>
      </c>
      <c r="D3657" t="s">
        <v>487</v>
      </c>
      <c r="E3657" t="s">
        <v>77</v>
      </c>
      <c r="F3657" s="126">
        <v>33869</v>
      </c>
      <c r="G3657" t="s">
        <v>586</v>
      </c>
      <c r="H3657" t="s">
        <v>16</v>
      </c>
      <c r="I3657" t="s">
        <v>136</v>
      </c>
      <c r="J3657" t="s">
        <v>1226</v>
      </c>
      <c r="K3657"/>
      <c r="L3657" t="s">
        <v>30</v>
      </c>
      <c r="M3657"/>
      <c r="N3657"/>
      <c r="O3657"/>
      <c r="P3657"/>
      <c r="Q3657"/>
      <c r="R3657" s="115">
        <v>9320</v>
      </c>
      <c r="S3657" s="115">
        <v>45721</v>
      </c>
      <c r="T3657" s="115">
        <v>250000</v>
      </c>
      <c r="U3657"/>
      <c r="V3657">
        <v>0</v>
      </c>
      <c r="W3657"/>
      <c r="X3657"/>
      <c r="Y3657"/>
      <c r="Z3657"/>
      <c r="AA3657"/>
      <c r="AB3657"/>
      <c r="AC3657"/>
      <c r="AD3657"/>
      <c r="AE3657"/>
      <c r="AF3657"/>
      <c r="AG3657"/>
    </row>
    <row r="3658" spans="1:35" x14ac:dyDescent="0.25">
      <c r="A3658" s="115">
        <v>328252</v>
      </c>
      <c r="B3658" s="115" t="s">
        <v>7926</v>
      </c>
      <c r="C3658" s="115" t="s">
        <v>7927</v>
      </c>
      <c r="D3658" s="115" t="s">
        <v>268</v>
      </c>
      <c r="F3658" s="237"/>
      <c r="I3658" t="s">
        <v>107</v>
      </c>
      <c r="U3658"/>
      <c r="V3658" t="s">
        <v>4338</v>
      </c>
      <c r="AH3658" s="115" t="s">
        <v>4308</v>
      </c>
      <c r="AI3658" s="115" t="e">
        <f>VLOOKUP(A3658,'[2]دراسات قانونية'!$A$3:$E$600,1,0)</f>
        <v>#N/A</v>
      </c>
    </row>
    <row r="3659" spans="1:35" ht="18" hidden="1" x14ac:dyDescent="0.25">
      <c r="A3659" s="235">
        <v>328255</v>
      </c>
      <c r="B3659" s="235" t="s">
        <v>7928</v>
      </c>
      <c r="C3659" s="235" t="s">
        <v>295</v>
      </c>
      <c r="D3659" s="235" t="s">
        <v>898</v>
      </c>
      <c r="E3659"/>
      <c r="F3659" s="126"/>
      <c r="G3659" s="236"/>
      <c r="H3659"/>
      <c r="I3659" t="s">
        <v>199</v>
      </c>
      <c r="J3659" s="236"/>
      <c r="K3659"/>
      <c r="L3659"/>
      <c r="M3659"/>
      <c r="N3659"/>
      <c r="O3659"/>
      <c r="P3659"/>
      <c r="Q3659"/>
      <c r="U3659"/>
      <c r="V3659" t="s">
        <v>16623</v>
      </c>
      <c r="W3659" s="236"/>
      <c r="X3659"/>
      <c r="Y3659"/>
      <c r="Z3659"/>
      <c r="AA3659"/>
      <c r="AB3659"/>
      <c r="AC3659"/>
      <c r="AD3659"/>
      <c r="AE3659"/>
      <c r="AF3659"/>
      <c r="AG3659"/>
      <c r="AH3659" s="115" t="s">
        <v>4308</v>
      </c>
    </row>
    <row r="3660" spans="1:35" ht="18" hidden="1" x14ac:dyDescent="0.25">
      <c r="A3660" s="235">
        <v>328257</v>
      </c>
      <c r="B3660" s="235" t="s">
        <v>7929</v>
      </c>
      <c r="C3660" s="235" t="s">
        <v>973</v>
      </c>
      <c r="D3660" s="235" t="s">
        <v>1242</v>
      </c>
      <c r="E3660"/>
      <c r="F3660" s="126"/>
      <c r="G3660" s="236"/>
      <c r="H3660"/>
      <c r="I3660" t="s">
        <v>199</v>
      </c>
      <c r="J3660" s="236"/>
      <c r="K3660"/>
      <c r="L3660"/>
      <c r="M3660"/>
      <c r="N3660"/>
      <c r="O3660"/>
      <c r="P3660"/>
      <c r="Q3660"/>
      <c r="U3660"/>
      <c r="V3660">
        <v>0</v>
      </c>
      <c r="W3660" s="236"/>
      <c r="X3660"/>
      <c r="Y3660"/>
      <c r="Z3660"/>
      <c r="AA3660"/>
      <c r="AB3660"/>
      <c r="AC3660"/>
      <c r="AD3660"/>
      <c r="AE3660"/>
      <c r="AF3660"/>
      <c r="AG3660"/>
      <c r="AH3660" s="115" t="s">
        <v>4308</v>
      </c>
    </row>
    <row r="3661" spans="1:35" hidden="1" x14ac:dyDescent="0.25">
      <c r="A3661" s="115">
        <v>328259</v>
      </c>
      <c r="B3661" s="115" t="s">
        <v>3588</v>
      </c>
      <c r="C3661" s="115" t="s">
        <v>2646</v>
      </c>
      <c r="D3661" s="115" t="s">
        <v>381</v>
      </c>
      <c r="E3661" s="115" t="s">
        <v>77</v>
      </c>
      <c r="F3661" s="237">
        <v>35094</v>
      </c>
      <c r="G3661" s="115" t="s">
        <v>211</v>
      </c>
      <c r="H3661" s="115" t="s">
        <v>16</v>
      </c>
      <c r="I3661" t="s">
        <v>199</v>
      </c>
      <c r="J3661" s="115" t="s">
        <v>1226</v>
      </c>
      <c r="L3661" s="115" t="s">
        <v>18</v>
      </c>
      <c r="R3661" s="115">
        <v>8987</v>
      </c>
      <c r="S3661" s="115">
        <v>45712</v>
      </c>
      <c r="T3661" s="115">
        <v>70000</v>
      </c>
      <c r="U3661"/>
      <c r="V3661">
        <v>0</v>
      </c>
    </row>
    <row r="3662" spans="1:35" ht="18" x14ac:dyDescent="0.25">
      <c r="A3662" s="235">
        <v>328263</v>
      </c>
      <c r="B3662" s="235" t="s">
        <v>7930</v>
      </c>
      <c r="C3662" s="235" t="s">
        <v>1144</v>
      </c>
      <c r="D3662" s="235" t="s">
        <v>7931</v>
      </c>
      <c r="E3662"/>
      <c r="F3662" s="126"/>
      <c r="G3662" s="236"/>
      <c r="H3662"/>
      <c r="I3662" t="s">
        <v>107</v>
      </c>
      <c r="J3662" s="236"/>
      <c r="K3662"/>
      <c r="L3662"/>
      <c r="M3662"/>
      <c r="N3662"/>
      <c r="O3662"/>
      <c r="P3662"/>
      <c r="Q3662"/>
      <c r="U3662"/>
      <c r="V3662" t="s">
        <v>4335</v>
      </c>
      <c r="W3662" s="236"/>
      <c r="X3662"/>
      <c r="Y3662"/>
      <c r="Z3662"/>
      <c r="AA3662"/>
      <c r="AB3662"/>
      <c r="AC3662"/>
      <c r="AD3662"/>
      <c r="AE3662"/>
      <c r="AF3662"/>
      <c r="AG3662"/>
      <c r="AH3662" s="115" t="s">
        <v>4308</v>
      </c>
      <c r="AI3662" s="115" t="e">
        <f>VLOOKUP(A3662,'[2]دراسات قانونية'!$A$3:$E$600,1,0)</f>
        <v>#N/A</v>
      </c>
    </row>
    <row r="3663" spans="1:35" hidden="1" x14ac:dyDescent="0.25">
      <c r="A3663">
        <v>328267</v>
      </c>
      <c r="B3663" t="s">
        <v>7932</v>
      </c>
      <c r="C3663" t="s">
        <v>253</v>
      </c>
      <c r="D3663" t="s">
        <v>306</v>
      </c>
      <c r="E3663"/>
      <c r="F3663" s="126"/>
      <c r="G3663"/>
      <c r="H3663"/>
      <c r="I3663" t="s">
        <v>129</v>
      </c>
      <c r="J3663"/>
      <c r="K3663"/>
      <c r="L3663"/>
      <c r="M3663"/>
      <c r="N3663"/>
      <c r="O3663"/>
      <c r="P3663"/>
      <c r="Q3663"/>
      <c r="U3663"/>
      <c r="V3663" t="s">
        <v>16592</v>
      </c>
      <c r="W3663" t="s">
        <v>4308</v>
      </c>
      <c r="X3663" t="s">
        <v>4308</v>
      </c>
      <c r="Y3663" t="s">
        <v>4308</v>
      </c>
      <c r="Z3663" t="s">
        <v>4308</v>
      </c>
      <c r="AA3663" t="s">
        <v>4308</v>
      </c>
      <c r="AB3663" t="s">
        <v>4308</v>
      </c>
      <c r="AC3663" t="s">
        <v>4308</v>
      </c>
      <c r="AD3663" t="s">
        <v>4308</v>
      </c>
      <c r="AE3663" t="s">
        <v>4308</v>
      </c>
      <c r="AF3663" t="s">
        <v>4308</v>
      </c>
      <c r="AG3663" t="s">
        <v>4308</v>
      </c>
      <c r="AH3663" s="115" t="s">
        <v>4308</v>
      </c>
    </row>
    <row r="3664" spans="1:35" ht="18" hidden="1" x14ac:dyDescent="0.25">
      <c r="A3664" s="235">
        <v>328269</v>
      </c>
      <c r="B3664" s="235" t="s">
        <v>7933</v>
      </c>
      <c r="C3664" s="235" t="s">
        <v>227</v>
      </c>
      <c r="D3664" s="235" t="s">
        <v>447</v>
      </c>
      <c r="E3664"/>
      <c r="F3664" s="126"/>
      <c r="G3664" s="236"/>
      <c r="H3664"/>
      <c r="I3664" t="s">
        <v>199</v>
      </c>
      <c r="J3664" s="236"/>
      <c r="K3664"/>
      <c r="L3664"/>
      <c r="M3664"/>
      <c r="N3664"/>
      <c r="O3664"/>
      <c r="P3664"/>
      <c r="Q3664"/>
      <c r="U3664"/>
      <c r="V3664" t="s">
        <v>16623</v>
      </c>
      <c r="W3664" s="236"/>
      <c r="X3664"/>
      <c r="Y3664"/>
      <c r="Z3664"/>
      <c r="AA3664"/>
      <c r="AB3664"/>
      <c r="AC3664"/>
      <c r="AD3664"/>
      <c r="AE3664"/>
      <c r="AF3664"/>
      <c r="AG3664"/>
      <c r="AH3664" s="115" t="s">
        <v>4308</v>
      </c>
    </row>
    <row r="3665" spans="1:35" hidden="1" x14ac:dyDescent="0.25">
      <c r="A3665" s="115">
        <v>328270</v>
      </c>
      <c r="B3665" s="115" t="s">
        <v>2913</v>
      </c>
      <c r="C3665" s="115" t="s">
        <v>1384</v>
      </c>
      <c r="D3665" s="115" t="s">
        <v>730</v>
      </c>
      <c r="E3665" s="115" t="s">
        <v>77</v>
      </c>
      <c r="F3665" s="237">
        <v>32701</v>
      </c>
      <c r="G3665" s="115" t="s">
        <v>18</v>
      </c>
      <c r="H3665" s="115" t="s">
        <v>16</v>
      </c>
      <c r="I3665" t="s">
        <v>199</v>
      </c>
      <c r="J3665" s="115" t="s">
        <v>1226</v>
      </c>
      <c r="L3665" s="115" t="s">
        <v>18</v>
      </c>
      <c r="U3665"/>
      <c r="V3665">
        <v>0</v>
      </c>
    </row>
    <row r="3666" spans="1:35" ht="18" hidden="1" x14ac:dyDescent="0.25">
      <c r="A3666" s="235">
        <v>328272</v>
      </c>
      <c r="B3666" s="235" t="s">
        <v>7934</v>
      </c>
      <c r="C3666" s="235" t="s">
        <v>455</v>
      </c>
      <c r="D3666" s="235" t="s">
        <v>354</v>
      </c>
      <c r="E3666"/>
      <c r="F3666" s="126"/>
      <c r="G3666" s="236"/>
      <c r="H3666"/>
      <c r="I3666" t="s">
        <v>199</v>
      </c>
      <c r="J3666" s="236"/>
      <c r="K3666"/>
      <c r="L3666"/>
      <c r="M3666"/>
      <c r="N3666"/>
      <c r="O3666"/>
      <c r="P3666"/>
      <c r="Q3666"/>
      <c r="U3666"/>
      <c r="V3666">
        <v>0</v>
      </c>
      <c r="W3666" s="236"/>
      <c r="X3666"/>
      <c r="Y3666"/>
      <c r="Z3666"/>
      <c r="AA3666"/>
      <c r="AB3666"/>
      <c r="AC3666"/>
      <c r="AD3666"/>
      <c r="AE3666"/>
      <c r="AF3666"/>
      <c r="AG3666"/>
      <c r="AH3666" s="115" t="s">
        <v>4308</v>
      </c>
    </row>
    <row r="3667" spans="1:35" ht="18" hidden="1" x14ac:dyDescent="0.25">
      <c r="A3667" s="235">
        <v>328273</v>
      </c>
      <c r="B3667" s="235" t="s">
        <v>7935</v>
      </c>
      <c r="C3667" s="235" t="s">
        <v>643</v>
      </c>
      <c r="D3667" s="235" t="s">
        <v>501</v>
      </c>
      <c r="E3667"/>
      <c r="F3667" s="126"/>
      <c r="G3667" s="236"/>
      <c r="H3667"/>
      <c r="I3667" t="s">
        <v>129</v>
      </c>
      <c r="J3667" s="236"/>
      <c r="K3667"/>
      <c r="L3667"/>
      <c r="M3667"/>
      <c r="N3667"/>
      <c r="O3667"/>
      <c r="P3667"/>
      <c r="Q3667"/>
      <c r="U3667"/>
      <c r="V3667" t="s">
        <v>4337</v>
      </c>
      <c r="W3667" s="236"/>
      <c r="X3667"/>
      <c r="Y3667"/>
      <c r="Z3667"/>
      <c r="AA3667"/>
      <c r="AB3667"/>
      <c r="AC3667"/>
      <c r="AD3667"/>
      <c r="AE3667"/>
      <c r="AF3667"/>
      <c r="AG3667"/>
      <c r="AH3667" s="115" t="s">
        <v>4308</v>
      </c>
    </row>
    <row r="3668" spans="1:35" hidden="1" x14ac:dyDescent="0.25">
      <c r="A3668">
        <v>328279</v>
      </c>
      <c r="B3668" t="s">
        <v>7936</v>
      </c>
      <c r="C3668" t="s">
        <v>1117</v>
      </c>
      <c r="D3668" t="s">
        <v>276</v>
      </c>
      <c r="E3668" t="s">
        <v>76</v>
      </c>
      <c r="F3668" s="126">
        <v>32623</v>
      </c>
      <c r="G3668" t="s">
        <v>7937</v>
      </c>
      <c r="H3668" t="s">
        <v>16</v>
      </c>
      <c r="I3668" t="s">
        <v>129</v>
      </c>
      <c r="J3668" t="s">
        <v>1226</v>
      </c>
      <c r="K3668"/>
      <c r="L3668" t="s">
        <v>30</v>
      </c>
      <c r="M3668"/>
      <c r="N3668"/>
      <c r="O3668"/>
      <c r="P3668"/>
      <c r="Q3668"/>
      <c r="U3668"/>
      <c r="V3668" t="s">
        <v>16623</v>
      </c>
      <c r="W3668"/>
      <c r="X3668"/>
      <c r="Y3668"/>
      <c r="Z3668"/>
      <c r="AA3668"/>
      <c r="AB3668"/>
      <c r="AC3668"/>
      <c r="AD3668"/>
      <c r="AE3668" t="s">
        <v>4308</v>
      </c>
      <c r="AF3668" t="s">
        <v>4308</v>
      </c>
      <c r="AG3668" t="s">
        <v>4308</v>
      </c>
      <c r="AH3668" s="115" t="s">
        <v>4308</v>
      </c>
    </row>
    <row r="3669" spans="1:35" hidden="1" x14ac:dyDescent="0.25">
      <c r="A3669">
        <v>328281</v>
      </c>
      <c r="B3669" t="s">
        <v>7938</v>
      </c>
      <c r="C3669" t="s">
        <v>7939</v>
      </c>
      <c r="D3669" t="s">
        <v>1089</v>
      </c>
      <c r="E3669" t="s">
        <v>77</v>
      </c>
      <c r="F3669" s="126">
        <v>35685</v>
      </c>
      <c r="G3669" t="s">
        <v>266</v>
      </c>
      <c r="H3669" t="s">
        <v>16</v>
      </c>
      <c r="I3669" t="s">
        <v>136</v>
      </c>
      <c r="J3669"/>
      <c r="K3669"/>
      <c r="L3669"/>
      <c r="M3669"/>
      <c r="N3669"/>
      <c r="O3669"/>
      <c r="P3669"/>
      <c r="Q3669"/>
      <c r="U3669"/>
      <c r="V3669" t="s">
        <v>4329</v>
      </c>
      <c r="W3669"/>
      <c r="X3669"/>
      <c r="Y3669"/>
      <c r="Z3669"/>
      <c r="AA3669"/>
      <c r="AB3669"/>
      <c r="AC3669" t="s">
        <v>4308</v>
      </c>
      <c r="AD3669" t="s">
        <v>4308</v>
      </c>
      <c r="AE3669" t="s">
        <v>4308</v>
      </c>
      <c r="AF3669" t="s">
        <v>4308</v>
      </c>
      <c r="AG3669" t="s">
        <v>4308</v>
      </c>
      <c r="AH3669" s="115" t="s">
        <v>4308</v>
      </c>
    </row>
    <row r="3670" spans="1:35" hidden="1" x14ac:dyDescent="0.25">
      <c r="A3670">
        <v>328284</v>
      </c>
      <c r="B3670" t="s">
        <v>7940</v>
      </c>
      <c r="C3670" t="s">
        <v>244</v>
      </c>
      <c r="D3670" t="s">
        <v>696</v>
      </c>
      <c r="E3670"/>
      <c r="F3670" s="126"/>
      <c r="G3670"/>
      <c r="H3670"/>
      <c r="I3670" t="s">
        <v>129</v>
      </c>
      <c r="J3670"/>
      <c r="K3670"/>
      <c r="L3670"/>
      <c r="M3670"/>
      <c r="N3670"/>
      <c r="O3670"/>
      <c r="P3670"/>
      <c r="Q3670"/>
      <c r="U3670"/>
      <c r="V3670" t="s">
        <v>4339</v>
      </c>
      <c r="W3670"/>
      <c r="X3670"/>
      <c r="Y3670"/>
      <c r="Z3670"/>
      <c r="AA3670"/>
      <c r="AB3670"/>
      <c r="AC3670"/>
      <c r="AD3670"/>
      <c r="AE3670"/>
      <c r="AF3670"/>
      <c r="AG3670"/>
    </row>
    <row r="3671" spans="1:35" hidden="1" x14ac:dyDescent="0.25">
      <c r="A3671" s="115">
        <v>328285</v>
      </c>
      <c r="B3671" s="115" t="s">
        <v>1449</v>
      </c>
      <c r="C3671" s="115" t="s">
        <v>1600</v>
      </c>
      <c r="D3671" s="115" t="s">
        <v>1601</v>
      </c>
      <c r="E3671" s="115" t="s">
        <v>76</v>
      </c>
      <c r="F3671" s="237">
        <v>34054</v>
      </c>
      <c r="G3671" s="115" t="s">
        <v>30</v>
      </c>
      <c r="H3671" s="115" t="s">
        <v>16</v>
      </c>
      <c r="I3671" t="s">
        <v>199</v>
      </c>
      <c r="J3671" s="115" t="s">
        <v>15</v>
      </c>
      <c r="L3671" s="115" t="s">
        <v>30</v>
      </c>
      <c r="U3671"/>
      <c r="V3671" t="s">
        <v>4334</v>
      </c>
      <c r="AH3671" s="115" t="s">
        <v>4308</v>
      </c>
    </row>
    <row r="3672" spans="1:35" ht="18" x14ac:dyDescent="0.25">
      <c r="A3672" s="235">
        <v>328286</v>
      </c>
      <c r="B3672" s="235" t="s">
        <v>7941</v>
      </c>
      <c r="C3672" s="235" t="s">
        <v>7942</v>
      </c>
      <c r="D3672" s="235" t="s">
        <v>232</v>
      </c>
      <c r="E3672"/>
      <c r="F3672" s="126"/>
      <c r="G3672" s="236"/>
      <c r="H3672"/>
      <c r="I3672" t="s">
        <v>107</v>
      </c>
      <c r="J3672" s="236"/>
      <c r="K3672"/>
      <c r="L3672"/>
      <c r="M3672"/>
      <c r="N3672"/>
      <c r="O3672"/>
      <c r="P3672"/>
      <c r="Q3672"/>
      <c r="U3672"/>
      <c r="V3672" t="s">
        <v>4335</v>
      </c>
      <c r="W3672" s="236"/>
      <c r="X3672"/>
      <c r="Y3672"/>
      <c r="Z3672"/>
      <c r="AA3672"/>
      <c r="AB3672"/>
      <c r="AC3672"/>
      <c r="AD3672"/>
      <c r="AE3672"/>
      <c r="AF3672"/>
      <c r="AG3672"/>
      <c r="AH3672" s="115" t="s">
        <v>4308</v>
      </c>
      <c r="AI3672" s="115" t="e">
        <f>VLOOKUP(A3672,'[2]دراسات قانونية'!$A$3:$E$600,1,0)</f>
        <v>#N/A</v>
      </c>
    </row>
    <row r="3673" spans="1:35" hidden="1" x14ac:dyDescent="0.25">
      <c r="A3673">
        <v>328289</v>
      </c>
      <c r="B3673" t="s">
        <v>7943</v>
      </c>
      <c r="C3673" t="s">
        <v>279</v>
      </c>
      <c r="D3673" t="s">
        <v>741</v>
      </c>
      <c r="E3673" t="s">
        <v>77</v>
      </c>
      <c r="F3673" s="126">
        <v>31212</v>
      </c>
      <c r="G3673" t="s">
        <v>18</v>
      </c>
      <c r="H3673" t="s">
        <v>16</v>
      </c>
      <c r="I3673" t="s">
        <v>201</v>
      </c>
      <c r="J3673" t="s">
        <v>15</v>
      </c>
      <c r="K3673"/>
      <c r="L3673" t="s">
        <v>18</v>
      </c>
      <c r="M3673"/>
      <c r="N3673"/>
      <c r="O3673"/>
      <c r="P3673"/>
      <c r="Q3673"/>
      <c r="U3673"/>
      <c r="V3673">
        <v>0</v>
      </c>
      <c r="W3673"/>
      <c r="X3673"/>
      <c r="Y3673"/>
      <c r="Z3673"/>
      <c r="AA3673"/>
      <c r="AB3673"/>
      <c r="AC3673"/>
      <c r="AD3673"/>
      <c r="AE3673"/>
      <c r="AF3673"/>
      <c r="AG3673"/>
    </row>
    <row r="3674" spans="1:35" hidden="1" x14ac:dyDescent="0.25">
      <c r="A3674">
        <v>328290</v>
      </c>
      <c r="B3674" t="s">
        <v>7944</v>
      </c>
      <c r="C3674" t="s">
        <v>7945</v>
      </c>
      <c r="D3674" t="s">
        <v>728</v>
      </c>
      <c r="E3674"/>
      <c r="F3674" s="126"/>
      <c r="G3674"/>
      <c r="H3674"/>
      <c r="I3674" t="s">
        <v>136</v>
      </c>
      <c r="J3674"/>
      <c r="K3674"/>
      <c r="L3674"/>
      <c r="M3674"/>
      <c r="N3674"/>
      <c r="O3674"/>
      <c r="P3674"/>
      <c r="Q3674"/>
      <c r="U3674"/>
      <c r="V3674" t="s">
        <v>4335</v>
      </c>
      <c r="W3674"/>
      <c r="X3674"/>
      <c r="Y3674"/>
      <c r="Z3674"/>
      <c r="AA3674"/>
      <c r="AB3674"/>
      <c r="AC3674"/>
      <c r="AD3674"/>
      <c r="AE3674"/>
      <c r="AF3674"/>
      <c r="AG3674"/>
      <c r="AH3674" s="115" t="s">
        <v>4308</v>
      </c>
    </row>
    <row r="3675" spans="1:35" hidden="1" x14ac:dyDescent="0.25">
      <c r="A3675">
        <v>328296</v>
      </c>
      <c r="B3675" t="s">
        <v>7946</v>
      </c>
      <c r="C3675" t="s">
        <v>244</v>
      </c>
      <c r="D3675" t="s">
        <v>1043</v>
      </c>
      <c r="E3675" t="s">
        <v>77</v>
      </c>
      <c r="F3675" s="126">
        <v>31425</v>
      </c>
      <c r="G3675" t="s">
        <v>368</v>
      </c>
      <c r="H3675" t="s">
        <v>16</v>
      </c>
      <c r="I3675" t="s">
        <v>136</v>
      </c>
      <c r="J3675" t="s">
        <v>1226</v>
      </c>
      <c r="K3675"/>
      <c r="L3675" t="s">
        <v>18</v>
      </c>
      <c r="M3675"/>
      <c r="N3675"/>
      <c r="O3675"/>
      <c r="P3675"/>
      <c r="Q3675"/>
      <c r="R3675" s="115">
        <v>9301</v>
      </c>
      <c r="S3675" s="115">
        <v>45721</v>
      </c>
      <c r="T3675" s="115">
        <v>100000</v>
      </c>
      <c r="U3675"/>
      <c r="V3675">
        <v>0</v>
      </c>
      <c r="W3675"/>
      <c r="X3675"/>
      <c r="Y3675"/>
      <c r="Z3675"/>
      <c r="AA3675"/>
      <c r="AB3675"/>
      <c r="AC3675"/>
      <c r="AD3675"/>
      <c r="AE3675"/>
      <c r="AF3675"/>
      <c r="AG3675"/>
    </row>
    <row r="3676" spans="1:35" x14ac:dyDescent="0.25">
      <c r="A3676" s="115">
        <v>328303</v>
      </c>
      <c r="B3676" s="115" t="s">
        <v>7947</v>
      </c>
      <c r="C3676" s="115" t="s">
        <v>821</v>
      </c>
      <c r="D3676" s="115" t="s">
        <v>776</v>
      </c>
      <c r="E3676" s="115" t="s">
        <v>77</v>
      </c>
      <c r="F3676" s="237"/>
      <c r="H3676" s="115" t="s">
        <v>16</v>
      </c>
      <c r="I3676" t="s">
        <v>107</v>
      </c>
      <c r="U3676"/>
      <c r="V3676" t="s">
        <v>4334</v>
      </c>
      <c r="AD3676" s="115" t="s">
        <v>4308</v>
      </c>
      <c r="AE3676" s="115" t="s">
        <v>4308</v>
      </c>
      <c r="AF3676" s="115" t="s">
        <v>4308</v>
      </c>
      <c r="AG3676" s="115" t="s">
        <v>4308</v>
      </c>
      <c r="AH3676" s="115" t="s">
        <v>4308</v>
      </c>
      <c r="AI3676" s="115" t="e">
        <f>VLOOKUP(A3676,'[2]دراسات قانونية'!$A$3:$E$600,1,0)</f>
        <v>#N/A</v>
      </c>
    </row>
    <row r="3677" spans="1:35" hidden="1" x14ac:dyDescent="0.25">
      <c r="A3677" s="115">
        <v>328304</v>
      </c>
      <c r="B3677" s="115" t="s">
        <v>3589</v>
      </c>
      <c r="C3677" s="115" t="s">
        <v>727</v>
      </c>
      <c r="D3677" s="115" t="s">
        <v>405</v>
      </c>
      <c r="E3677" s="115" t="s">
        <v>77</v>
      </c>
      <c r="F3677" s="237">
        <v>33623</v>
      </c>
      <c r="G3677" s="115" t="s">
        <v>18</v>
      </c>
      <c r="H3677" s="115" t="s">
        <v>16</v>
      </c>
      <c r="I3677" t="s">
        <v>199</v>
      </c>
      <c r="U3677"/>
      <c r="V3677" t="s">
        <v>4414</v>
      </c>
    </row>
    <row r="3678" spans="1:35" hidden="1" x14ac:dyDescent="0.25">
      <c r="A3678" s="115">
        <v>328306</v>
      </c>
      <c r="B3678" s="115" t="s">
        <v>2070</v>
      </c>
      <c r="C3678" s="115" t="s">
        <v>802</v>
      </c>
      <c r="D3678" s="115" t="s">
        <v>969</v>
      </c>
      <c r="E3678" s="115" t="s">
        <v>77</v>
      </c>
      <c r="F3678" s="237">
        <v>32356</v>
      </c>
      <c r="G3678" s="115" t="s">
        <v>368</v>
      </c>
      <c r="H3678" s="115" t="s">
        <v>16</v>
      </c>
      <c r="I3678" t="s">
        <v>199</v>
      </c>
      <c r="J3678" s="115" t="s">
        <v>1263</v>
      </c>
      <c r="L3678" s="115" t="s">
        <v>18</v>
      </c>
      <c r="U3678"/>
      <c r="V3678" t="s">
        <v>4329</v>
      </c>
      <c r="AF3678" s="115" t="s">
        <v>4308</v>
      </c>
      <c r="AG3678" s="115" t="s">
        <v>4308</v>
      </c>
      <c r="AH3678" s="115" t="s">
        <v>4308</v>
      </c>
    </row>
    <row r="3679" spans="1:35" ht="18" x14ac:dyDescent="0.25">
      <c r="A3679" s="235">
        <v>328308</v>
      </c>
      <c r="B3679" s="235" t="s">
        <v>7948</v>
      </c>
      <c r="C3679" s="235" t="s">
        <v>279</v>
      </c>
      <c r="D3679" s="235" t="s">
        <v>491</v>
      </c>
      <c r="E3679"/>
      <c r="F3679" s="126"/>
      <c r="G3679" s="236"/>
      <c r="H3679"/>
      <c r="I3679" t="s">
        <v>107</v>
      </c>
      <c r="J3679" s="236"/>
      <c r="K3679"/>
      <c r="L3679"/>
      <c r="M3679"/>
      <c r="N3679"/>
      <c r="O3679"/>
      <c r="P3679"/>
      <c r="Q3679"/>
      <c r="U3679"/>
      <c r="V3679" t="s">
        <v>4334</v>
      </c>
      <c r="W3679" s="236"/>
      <c r="X3679"/>
      <c r="Y3679"/>
      <c r="Z3679"/>
      <c r="AA3679"/>
      <c r="AB3679"/>
      <c r="AC3679"/>
      <c r="AD3679"/>
      <c r="AE3679"/>
      <c r="AF3679"/>
      <c r="AG3679"/>
      <c r="AH3679" s="115" t="s">
        <v>4308</v>
      </c>
      <c r="AI3679" s="115" t="e">
        <f>VLOOKUP(A3679,'[2]دراسات قانونية'!$A$3:$E$600,1,0)</f>
        <v>#N/A</v>
      </c>
    </row>
    <row r="3680" spans="1:35" hidden="1" x14ac:dyDescent="0.25">
      <c r="A3680">
        <v>328309</v>
      </c>
      <c r="B3680" t="s">
        <v>7949</v>
      </c>
      <c r="C3680" t="s">
        <v>219</v>
      </c>
      <c r="D3680" t="s">
        <v>7950</v>
      </c>
      <c r="E3680" t="s">
        <v>76</v>
      </c>
      <c r="F3680" s="126">
        <v>34893</v>
      </c>
      <c r="G3680" t="s">
        <v>18</v>
      </c>
      <c r="H3680" t="s">
        <v>16</v>
      </c>
      <c r="I3680" t="s">
        <v>136</v>
      </c>
      <c r="J3680" t="s">
        <v>1226</v>
      </c>
      <c r="K3680"/>
      <c r="L3680" t="s">
        <v>18</v>
      </c>
      <c r="M3680"/>
      <c r="N3680"/>
      <c r="O3680"/>
      <c r="P3680"/>
      <c r="Q3680"/>
      <c r="U3680"/>
      <c r="V3680">
        <v>0</v>
      </c>
      <c r="W3680"/>
      <c r="X3680"/>
      <c r="Y3680"/>
      <c r="Z3680"/>
      <c r="AA3680"/>
      <c r="AB3680"/>
      <c r="AC3680"/>
      <c r="AD3680"/>
      <c r="AE3680"/>
      <c r="AF3680"/>
      <c r="AG3680"/>
      <c r="AH3680" s="115" t="s">
        <v>4308</v>
      </c>
    </row>
    <row r="3681" spans="1:35" hidden="1" x14ac:dyDescent="0.25">
      <c r="A3681">
        <v>328310</v>
      </c>
      <c r="B3681" t="s">
        <v>7951</v>
      </c>
      <c r="C3681" t="s">
        <v>733</v>
      </c>
      <c r="D3681" t="s">
        <v>1092</v>
      </c>
      <c r="E3681" t="s">
        <v>77</v>
      </c>
      <c r="F3681" s="126">
        <v>35559</v>
      </c>
      <c r="G3681" t="s">
        <v>18</v>
      </c>
      <c r="H3681" t="s">
        <v>16</v>
      </c>
      <c r="I3681" t="s">
        <v>129</v>
      </c>
      <c r="J3681" t="s">
        <v>1226</v>
      </c>
      <c r="K3681"/>
      <c r="L3681" t="s">
        <v>18</v>
      </c>
      <c r="M3681"/>
      <c r="N3681"/>
      <c r="O3681"/>
      <c r="P3681"/>
      <c r="Q3681"/>
      <c r="U3681"/>
      <c r="V3681" t="s">
        <v>4413</v>
      </c>
      <c r="W3681"/>
      <c r="X3681"/>
      <c r="Y3681"/>
      <c r="Z3681"/>
      <c r="AA3681"/>
      <c r="AB3681"/>
      <c r="AC3681"/>
      <c r="AD3681"/>
      <c r="AE3681" t="s">
        <v>4308</v>
      </c>
      <c r="AF3681" t="s">
        <v>4308</v>
      </c>
      <c r="AG3681" t="s">
        <v>4308</v>
      </c>
      <c r="AH3681" s="115" t="s">
        <v>4308</v>
      </c>
    </row>
    <row r="3682" spans="1:35" hidden="1" x14ac:dyDescent="0.25">
      <c r="A3682" s="115">
        <v>328312</v>
      </c>
      <c r="B3682" s="115" t="s">
        <v>2712</v>
      </c>
      <c r="C3682" s="115" t="s">
        <v>227</v>
      </c>
      <c r="D3682" s="115" t="s">
        <v>701</v>
      </c>
      <c r="E3682" s="115" t="s">
        <v>77</v>
      </c>
      <c r="F3682" s="237">
        <v>35661</v>
      </c>
      <c r="G3682" s="115" t="s">
        <v>18</v>
      </c>
      <c r="H3682" s="115" t="s">
        <v>16</v>
      </c>
      <c r="I3682" t="s">
        <v>199</v>
      </c>
      <c r="J3682" s="115" t="s">
        <v>1226</v>
      </c>
      <c r="L3682" s="115" t="s">
        <v>18</v>
      </c>
      <c r="U3682"/>
      <c r="V3682">
        <v>0</v>
      </c>
    </row>
    <row r="3683" spans="1:35" hidden="1" x14ac:dyDescent="0.25">
      <c r="A3683">
        <v>328315</v>
      </c>
      <c r="B3683" t="s">
        <v>7952</v>
      </c>
      <c r="C3683" t="s">
        <v>358</v>
      </c>
      <c r="D3683" t="s">
        <v>7953</v>
      </c>
      <c r="E3683" t="s">
        <v>76</v>
      </c>
      <c r="F3683" s="126">
        <v>32387</v>
      </c>
      <c r="G3683" t="s">
        <v>7954</v>
      </c>
      <c r="H3683" t="s">
        <v>16</v>
      </c>
      <c r="I3683" t="s">
        <v>136</v>
      </c>
      <c r="J3683"/>
      <c r="K3683"/>
      <c r="L3683"/>
      <c r="M3683"/>
      <c r="N3683"/>
      <c r="O3683"/>
      <c r="P3683"/>
      <c r="Q3683"/>
      <c r="U3683"/>
      <c r="V3683" t="s">
        <v>4334</v>
      </c>
      <c r="W3683"/>
      <c r="X3683"/>
      <c r="Y3683"/>
      <c r="Z3683"/>
      <c r="AA3683"/>
      <c r="AB3683"/>
      <c r="AC3683"/>
      <c r="AD3683" t="s">
        <v>4308</v>
      </c>
      <c r="AE3683" t="s">
        <v>4308</v>
      </c>
      <c r="AF3683" t="s">
        <v>4308</v>
      </c>
      <c r="AG3683" t="s">
        <v>4308</v>
      </c>
      <c r="AH3683" s="115" t="s">
        <v>4308</v>
      </c>
    </row>
    <row r="3684" spans="1:35" hidden="1" x14ac:dyDescent="0.25">
      <c r="A3684" s="115">
        <v>328316</v>
      </c>
      <c r="B3684" s="115" t="s">
        <v>3590</v>
      </c>
      <c r="C3684" s="115" t="s">
        <v>227</v>
      </c>
      <c r="D3684" s="115" t="s">
        <v>281</v>
      </c>
      <c r="E3684" s="115" t="s">
        <v>77</v>
      </c>
      <c r="F3684" s="237">
        <v>33332</v>
      </c>
      <c r="G3684" s="115" t="s">
        <v>18</v>
      </c>
      <c r="H3684" s="115" t="s">
        <v>16</v>
      </c>
      <c r="I3684" t="s">
        <v>199</v>
      </c>
      <c r="J3684" s="115" t="s">
        <v>15</v>
      </c>
      <c r="L3684" s="115" t="s">
        <v>18</v>
      </c>
      <c r="U3684"/>
      <c r="V3684" t="s">
        <v>16623</v>
      </c>
    </row>
    <row r="3685" spans="1:35" hidden="1" x14ac:dyDescent="0.25">
      <c r="A3685" s="115">
        <v>328317</v>
      </c>
      <c r="B3685" s="115" t="s">
        <v>3591</v>
      </c>
      <c r="C3685" s="115" t="s">
        <v>264</v>
      </c>
      <c r="D3685" s="115" t="s">
        <v>560</v>
      </c>
      <c r="E3685" s="115" t="s">
        <v>77</v>
      </c>
      <c r="F3685" s="237">
        <v>35431</v>
      </c>
      <c r="G3685" s="115" t="s">
        <v>449</v>
      </c>
      <c r="H3685" s="115" t="s">
        <v>16</v>
      </c>
      <c r="I3685" t="s">
        <v>199</v>
      </c>
      <c r="J3685" s="115" t="s">
        <v>1226</v>
      </c>
      <c r="L3685" s="115" t="s">
        <v>30</v>
      </c>
      <c r="U3685"/>
      <c r="V3685">
        <v>0</v>
      </c>
      <c r="AH3685" s="115" t="s">
        <v>4308</v>
      </c>
    </row>
    <row r="3686" spans="1:35" ht="18" x14ac:dyDescent="0.25">
      <c r="A3686" s="235">
        <v>328318</v>
      </c>
      <c r="B3686" s="235" t="s">
        <v>7955</v>
      </c>
      <c r="C3686" s="235" t="s">
        <v>219</v>
      </c>
      <c r="D3686" s="235" t="s">
        <v>270</v>
      </c>
      <c r="E3686"/>
      <c r="F3686" s="126"/>
      <c r="G3686" s="236"/>
      <c r="H3686"/>
      <c r="I3686" t="s">
        <v>107</v>
      </c>
      <c r="J3686" s="236"/>
      <c r="K3686"/>
      <c r="L3686"/>
      <c r="M3686"/>
      <c r="N3686"/>
      <c r="O3686"/>
      <c r="P3686"/>
      <c r="Q3686"/>
      <c r="U3686"/>
      <c r="V3686" t="s">
        <v>4335</v>
      </c>
      <c r="W3686" s="236"/>
      <c r="X3686"/>
      <c r="Y3686"/>
      <c r="Z3686"/>
      <c r="AA3686"/>
      <c r="AB3686"/>
      <c r="AC3686"/>
      <c r="AD3686"/>
      <c r="AE3686"/>
      <c r="AF3686"/>
      <c r="AG3686"/>
      <c r="AH3686" s="115" t="s">
        <v>4308</v>
      </c>
      <c r="AI3686" s="115" t="e">
        <f>VLOOKUP(A3686,'[2]دراسات قانونية'!$A$3:$E$600,1,0)</f>
        <v>#N/A</v>
      </c>
    </row>
    <row r="3687" spans="1:35" hidden="1" x14ac:dyDescent="0.25">
      <c r="A3687">
        <v>328319</v>
      </c>
      <c r="B3687" t="s">
        <v>7956</v>
      </c>
      <c r="C3687" t="s">
        <v>219</v>
      </c>
      <c r="D3687" t="s">
        <v>270</v>
      </c>
      <c r="E3687" t="s">
        <v>76</v>
      </c>
      <c r="F3687" s="126">
        <v>31281</v>
      </c>
      <c r="G3687" t="s">
        <v>18</v>
      </c>
      <c r="H3687" t="s">
        <v>19</v>
      </c>
      <c r="I3687" t="s">
        <v>136</v>
      </c>
      <c r="J3687" t="s">
        <v>1226</v>
      </c>
      <c r="K3687"/>
      <c r="L3687" t="s">
        <v>18</v>
      </c>
      <c r="M3687"/>
      <c r="N3687"/>
      <c r="O3687"/>
      <c r="P3687"/>
      <c r="Q3687"/>
      <c r="U3687"/>
      <c r="V3687" t="s">
        <v>4412</v>
      </c>
      <c r="W3687"/>
      <c r="X3687"/>
      <c r="Y3687"/>
      <c r="Z3687"/>
      <c r="AA3687"/>
      <c r="AB3687"/>
      <c r="AC3687"/>
      <c r="AD3687"/>
      <c r="AE3687"/>
      <c r="AF3687"/>
      <c r="AG3687"/>
      <c r="AH3687" s="115" t="s">
        <v>4308</v>
      </c>
    </row>
    <row r="3688" spans="1:35" ht="18" hidden="1" x14ac:dyDescent="0.25">
      <c r="A3688" s="235">
        <v>328320</v>
      </c>
      <c r="B3688" s="235" t="s">
        <v>7957</v>
      </c>
      <c r="C3688" s="235" t="s">
        <v>212</v>
      </c>
      <c r="D3688" s="235" t="s">
        <v>536</v>
      </c>
      <c r="E3688"/>
      <c r="F3688" s="126"/>
      <c r="G3688" s="236"/>
      <c r="H3688"/>
      <c r="I3688" t="s">
        <v>199</v>
      </c>
      <c r="J3688" s="236"/>
      <c r="K3688"/>
      <c r="L3688"/>
      <c r="M3688"/>
      <c r="N3688"/>
      <c r="O3688"/>
      <c r="P3688"/>
      <c r="Q3688"/>
      <c r="U3688"/>
      <c r="V3688" t="s">
        <v>16623</v>
      </c>
      <c r="W3688" s="236"/>
      <c r="X3688"/>
      <c r="Y3688"/>
      <c r="Z3688"/>
      <c r="AA3688"/>
      <c r="AB3688"/>
      <c r="AC3688"/>
      <c r="AD3688"/>
      <c r="AE3688"/>
      <c r="AF3688"/>
      <c r="AG3688"/>
      <c r="AH3688" s="115" t="s">
        <v>4308</v>
      </c>
    </row>
    <row r="3689" spans="1:35" hidden="1" x14ac:dyDescent="0.25">
      <c r="A3689">
        <v>328321</v>
      </c>
      <c r="B3689" t="s">
        <v>7958</v>
      </c>
      <c r="C3689" t="s">
        <v>2569</v>
      </c>
      <c r="D3689" t="s">
        <v>7959</v>
      </c>
      <c r="E3689" t="s">
        <v>76</v>
      </c>
      <c r="F3689" s="126">
        <v>35065</v>
      </c>
      <c r="G3689" t="s">
        <v>7960</v>
      </c>
      <c r="H3689" t="s">
        <v>16</v>
      </c>
      <c r="I3689" t="s">
        <v>136</v>
      </c>
      <c r="J3689"/>
      <c r="K3689"/>
      <c r="L3689"/>
      <c r="M3689"/>
      <c r="N3689"/>
      <c r="O3689"/>
      <c r="P3689"/>
      <c r="Q3689"/>
      <c r="U3689"/>
      <c r="V3689" t="s">
        <v>16623</v>
      </c>
      <c r="W3689"/>
      <c r="X3689"/>
      <c r="Y3689"/>
      <c r="Z3689"/>
      <c r="AA3689"/>
      <c r="AB3689"/>
      <c r="AC3689"/>
      <c r="AD3689" t="s">
        <v>4308</v>
      </c>
      <c r="AE3689" t="s">
        <v>4308</v>
      </c>
      <c r="AF3689" t="s">
        <v>4308</v>
      </c>
      <c r="AG3689" t="s">
        <v>4308</v>
      </c>
      <c r="AH3689" s="115" t="s">
        <v>4308</v>
      </c>
    </row>
    <row r="3690" spans="1:35" ht="18" hidden="1" x14ac:dyDescent="0.25">
      <c r="A3690" s="235">
        <v>328324</v>
      </c>
      <c r="B3690" s="235" t="s">
        <v>7961</v>
      </c>
      <c r="C3690" s="235" t="s">
        <v>7962</v>
      </c>
      <c r="D3690" s="235" t="s">
        <v>7601</v>
      </c>
      <c r="E3690"/>
      <c r="F3690" s="126"/>
      <c r="G3690" s="236"/>
      <c r="H3690"/>
      <c r="I3690" t="s">
        <v>129</v>
      </c>
      <c r="J3690" s="236"/>
      <c r="K3690"/>
      <c r="L3690"/>
      <c r="M3690"/>
      <c r="N3690"/>
      <c r="O3690"/>
      <c r="P3690"/>
      <c r="Q3690"/>
      <c r="U3690"/>
      <c r="V3690" t="s">
        <v>4335</v>
      </c>
      <c r="W3690" s="236"/>
      <c r="X3690"/>
      <c r="Y3690"/>
      <c r="Z3690"/>
      <c r="AA3690"/>
      <c r="AB3690"/>
      <c r="AC3690"/>
      <c r="AD3690"/>
      <c r="AE3690"/>
      <c r="AF3690"/>
      <c r="AG3690"/>
      <c r="AH3690" s="115" t="s">
        <v>4308</v>
      </c>
    </row>
    <row r="3691" spans="1:35" hidden="1" x14ac:dyDescent="0.25">
      <c r="A3691">
        <v>328325</v>
      </c>
      <c r="B3691" t="s">
        <v>7963</v>
      </c>
      <c r="C3691" t="s">
        <v>581</v>
      </c>
      <c r="D3691" t="s">
        <v>302</v>
      </c>
      <c r="E3691" t="s">
        <v>77</v>
      </c>
      <c r="F3691" s="126">
        <v>34425</v>
      </c>
      <c r="G3691" t="s">
        <v>18</v>
      </c>
      <c r="H3691" t="s">
        <v>16</v>
      </c>
      <c r="I3691" t="s">
        <v>136</v>
      </c>
      <c r="J3691" t="s">
        <v>1226</v>
      </c>
      <c r="K3691"/>
      <c r="L3691" t="s">
        <v>18</v>
      </c>
      <c r="M3691"/>
      <c r="N3691"/>
      <c r="O3691"/>
      <c r="P3691"/>
      <c r="Q3691"/>
      <c r="U3691"/>
      <c r="V3691" t="s">
        <v>4329</v>
      </c>
      <c r="W3691"/>
      <c r="X3691"/>
      <c r="Y3691"/>
      <c r="Z3691"/>
      <c r="AA3691"/>
      <c r="AB3691"/>
      <c r="AC3691"/>
      <c r="AD3691"/>
      <c r="AE3691"/>
      <c r="AF3691"/>
      <c r="AG3691"/>
      <c r="AH3691" s="115" t="s">
        <v>4308</v>
      </c>
    </row>
    <row r="3692" spans="1:35" ht="18" hidden="1" x14ac:dyDescent="0.25">
      <c r="A3692" s="235">
        <v>328326</v>
      </c>
      <c r="B3692" s="235" t="s">
        <v>7964</v>
      </c>
      <c r="C3692" s="235" t="s">
        <v>734</v>
      </c>
      <c r="D3692" s="235" t="s">
        <v>268</v>
      </c>
      <c r="E3692"/>
      <c r="F3692" s="126"/>
      <c r="G3692" s="236"/>
      <c r="H3692"/>
      <c r="I3692" t="s">
        <v>199</v>
      </c>
      <c r="J3692" s="236"/>
      <c r="K3692"/>
      <c r="L3692"/>
      <c r="M3692"/>
      <c r="N3692"/>
      <c r="O3692"/>
      <c r="P3692"/>
      <c r="Q3692"/>
      <c r="U3692"/>
      <c r="V3692" t="s">
        <v>16623</v>
      </c>
      <c r="W3692" s="236"/>
      <c r="X3692"/>
      <c r="Y3692"/>
      <c r="Z3692"/>
      <c r="AA3692"/>
      <c r="AB3692"/>
      <c r="AC3692"/>
      <c r="AD3692"/>
      <c r="AE3692"/>
      <c r="AF3692"/>
      <c r="AG3692"/>
      <c r="AH3692" s="115" t="s">
        <v>4308</v>
      </c>
    </row>
    <row r="3693" spans="1:35" ht="18" hidden="1" x14ac:dyDescent="0.25">
      <c r="A3693" s="235">
        <v>328327</v>
      </c>
      <c r="B3693" s="235" t="s">
        <v>7965</v>
      </c>
      <c r="C3693" s="235" t="s">
        <v>212</v>
      </c>
      <c r="D3693" s="235" t="s">
        <v>220</v>
      </c>
      <c r="E3693"/>
      <c r="F3693" s="126"/>
      <c r="G3693" s="236"/>
      <c r="H3693"/>
      <c r="I3693" t="s">
        <v>199</v>
      </c>
      <c r="J3693" s="236"/>
      <c r="K3693"/>
      <c r="L3693"/>
      <c r="M3693"/>
      <c r="N3693"/>
      <c r="O3693"/>
      <c r="P3693"/>
      <c r="Q3693"/>
      <c r="U3693"/>
      <c r="V3693">
        <v>0</v>
      </c>
      <c r="W3693" s="236"/>
      <c r="X3693"/>
      <c r="Y3693"/>
      <c r="Z3693"/>
      <c r="AA3693"/>
      <c r="AB3693"/>
      <c r="AC3693"/>
      <c r="AD3693"/>
      <c r="AE3693"/>
      <c r="AF3693"/>
      <c r="AG3693"/>
      <c r="AH3693" s="115" t="s">
        <v>4308</v>
      </c>
    </row>
    <row r="3694" spans="1:35" hidden="1" x14ac:dyDescent="0.25">
      <c r="A3694" s="115">
        <v>328328</v>
      </c>
      <c r="B3694" s="115" t="s">
        <v>2558</v>
      </c>
      <c r="C3694" s="115" t="s">
        <v>291</v>
      </c>
      <c r="D3694" s="115" t="s">
        <v>1463</v>
      </c>
      <c r="E3694" s="115" t="s">
        <v>77</v>
      </c>
      <c r="F3694" s="237">
        <v>35065</v>
      </c>
      <c r="G3694" s="115" t="s">
        <v>2559</v>
      </c>
      <c r="H3694" s="115" t="s">
        <v>16</v>
      </c>
      <c r="I3694" t="s">
        <v>199</v>
      </c>
      <c r="J3694" s="115" t="s">
        <v>15</v>
      </c>
      <c r="L3694" s="115" t="s">
        <v>70</v>
      </c>
      <c r="U3694"/>
      <c r="V3694">
        <v>0</v>
      </c>
    </row>
    <row r="3695" spans="1:35" hidden="1" x14ac:dyDescent="0.25">
      <c r="A3695" s="115">
        <v>328336</v>
      </c>
      <c r="B3695" s="115" t="s">
        <v>1350</v>
      </c>
      <c r="C3695" s="115" t="s">
        <v>212</v>
      </c>
      <c r="D3695" s="115" t="s">
        <v>330</v>
      </c>
      <c r="E3695" s="115" t="s">
        <v>77</v>
      </c>
      <c r="F3695" s="237">
        <v>34042</v>
      </c>
      <c r="G3695" s="115" t="s">
        <v>509</v>
      </c>
      <c r="H3695" s="115" t="s">
        <v>16</v>
      </c>
      <c r="I3695" t="s">
        <v>199</v>
      </c>
      <c r="J3695" s="115" t="s">
        <v>1226</v>
      </c>
      <c r="L3695" s="115" t="s">
        <v>18</v>
      </c>
      <c r="U3695"/>
      <c r="V3695" t="s">
        <v>4335</v>
      </c>
    </row>
    <row r="3696" spans="1:35" ht="18" hidden="1" x14ac:dyDescent="0.25">
      <c r="A3696" s="235">
        <v>328343</v>
      </c>
      <c r="B3696" s="235" t="s">
        <v>7966</v>
      </c>
      <c r="C3696" s="235" t="s">
        <v>332</v>
      </c>
      <c r="D3696" s="235" t="s">
        <v>365</v>
      </c>
      <c r="E3696"/>
      <c r="F3696" s="126"/>
      <c r="G3696" s="236"/>
      <c r="H3696"/>
      <c r="I3696" t="s">
        <v>129</v>
      </c>
      <c r="J3696" s="236"/>
      <c r="K3696"/>
      <c r="L3696"/>
      <c r="M3696"/>
      <c r="N3696"/>
      <c r="O3696"/>
      <c r="P3696"/>
      <c r="Q3696"/>
      <c r="U3696"/>
      <c r="V3696" t="s">
        <v>4335</v>
      </c>
      <c r="W3696" s="236"/>
      <c r="X3696"/>
      <c r="Y3696"/>
      <c r="Z3696"/>
      <c r="AA3696"/>
      <c r="AB3696"/>
      <c r="AC3696"/>
      <c r="AD3696"/>
      <c r="AE3696"/>
      <c r="AF3696"/>
      <c r="AG3696"/>
      <c r="AH3696" s="115" t="s">
        <v>4308</v>
      </c>
    </row>
    <row r="3697" spans="1:35" ht="18" x14ac:dyDescent="0.25">
      <c r="A3697" s="235">
        <v>328345</v>
      </c>
      <c r="B3697" s="235" t="s">
        <v>7967</v>
      </c>
      <c r="C3697" s="235" t="s">
        <v>5396</v>
      </c>
      <c r="D3697" s="235" t="s">
        <v>222</v>
      </c>
      <c r="E3697"/>
      <c r="F3697" s="126"/>
      <c r="G3697" s="236"/>
      <c r="H3697"/>
      <c r="I3697" t="s">
        <v>107</v>
      </c>
      <c r="J3697" s="236"/>
      <c r="K3697"/>
      <c r="L3697"/>
      <c r="M3697"/>
      <c r="N3697"/>
      <c r="O3697"/>
      <c r="P3697"/>
      <c r="Q3697"/>
      <c r="U3697"/>
      <c r="V3697" t="s">
        <v>4335</v>
      </c>
      <c r="W3697" s="236"/>
      <c r="X3697"/>
      <c r="Y3697"/>
      <c r="Z3697"/>
      <c r="AA3697"/>
      <c r="AB3697"/>
      <c r="AC3697"/>
      <c r="AD3697"/>
      <c r="AE3697"/>
      <c r="AF3697"/>
      <c r="AG3697"/>
      <c r="AH3697" s="115" t="s">
        <v>4308</v>
      </c>
      <c r="AI3697" s="115" t="e">
        <f>VLOOKUP(A3697,'[2]دراسات قانونية'!$A$3:$E$600,1,0)</f>
        <v>#N/A</v>
      </c>
    </row>
    <row r="3698" spans="1:35" hidden="1" x14ac:dyDescent="0.25">
      <c r="A3698" s="115">
        <v>328347</v>
      </c>
      <c r="B3698" s="115" t="s">
        <v>3592</v>
      </c>
      <c r="C3698" s="115" t="s">
        <v>250</v>
      </c>
      <c r="D3698" s="115" t="s">
        <v>526</v>
      </c>
      <c r="E3698" s="115" t="s">
        <v>76</v>
      </c>
      <c r="F3698" s="237">
        <v>34561</v>
      </c>
      <c r="G3698" s="115" t="s">
        <v>18</v>
      </c>
      <c r="H3698" s="115" t="s">
        <v>16</v>
      </c>
      <c r="I3698" t="s">
        <v>199</v>
      </c>
      <c r="J3698" s="115" t="s">
        <v>15</v>
      </c>
      <c r="L3698" s="115" t="s">
        <v>30</v>
      </c>
      <c r="U3698"/>
      <c r="V3698" t="s">
        <v>4414</v>
      </c>
    </row>
    <row r="3699" spans="1:35" ht="18" hidden="1" x14ac:dyDescent="0.25">
      <c r="A3699" s="235">
        <v>328349</v>
      </c>
      <c r="B3699" s="235" t="s">
        <v>7968</v>
      </c>
      <c r="C3699" s="235" t="s">
        <v>7969</v>
      </c>
      <c r="D3699" s="235" t="s">
        <v>641</v>
      </c>
      <c r="E3699"/>
      <c r="F3699" s="126"/>
      <c r="G3699" s="236"/>
      <c r="H3699"/>
      <c r="I3699" t="s">
        <v>199</v>
      </c>
      <c r="J3699" s="236"/>
      <c r="K3699"/>
      <c r="L3699"/>
      <c r="M3699"/>
      <c r="N3699"/>
      <c r="O3699"/>
      <c r="P3699"/>
      <c r="Q3699"/>
      <c r="U3699"/>
      <c r="V3699">
        <v>0</v>
      </c>
      <c r="W3699" s="236"/>
      <c r="X3699"/>
      <c r="Y3699"/>
      <c r="Z3699"/>
      <c r="AA3699"/>
      <c r="AB3699"/>
      <c r="AC3699"/>
      <c r="AD3699"/>
      <c r="AE3699"/>
      <c r="AF3699"/>
      <c r="AG3699"/>
      <c r="AH3699" s="115" t="s">
        <v>4308</v>
      </c>
    </row>
    <row r="3700" spans="1:35" hidden="1" x14ac:dyDescent="0.25">
      <c r="A3700">
        <v>328352</v>
      </c>
      <c r="B3700" t="s">
        <v>7970</v>
      </c>
      <c r="C3700" t="s">
        <v>212</v>
      </c>
      <c r="D3700" t="s">
        <v>7971</v>
      </c>
      <c r="E3700" t="s">
        <v>76</v>
      </c>
      <c r="F3700" s="126"/>
      <c r="G3700"/>
      <c r="H3700" t="s">
        <v>16</v>
      </c>
      <c r="I3700" t="s">
        <v>136</v>
      </c>
      <c r="J3700"/>
      <c r="K3700"/>
      <c r="L3700"/>
      <c r="M3700"/>
      <c r="N3700"/>
      <c r="O3700"/>
      <c r="P3700"/>
      <c r="Q3700"/>
      <c r="U3700"/>
      <c r="V3700" t="s">
        <v>4336</v>
      </c>
      <c r="W3700"/>
      <c r="X3700"/>
      <c r="Y3700"/>
      <c r="Z3700"/>
      <c r="AA3700"/>
      <c r="AB3700" t="s">
        <v>4308</v>
      </c>
      <c r="AC3700" t="s">
        <v>4308</v>
      </c>
      <c r="AD3700" t="s">
        <v>4308</v>
      </c>
      <c r="AE3700" t="s">
        <v>4308</v>
      </c>
      <c r="AF3700" t="s">
        <v>4308</v>
      </c>
      <c r="AG3700" t="s">
        <v>4308</v>
      </c>
      <c r="AH3700" s="115" t="s">
        <v>4308</v>
      </c>
    </row>
    <row r="3701" spans="1:35" hidden="1" x14ac:dyDescent="0.25">
      <c r="A3701" s="115">
        <v>328353</v>
      </c>
      <c r="B3701" s="115" t="s">
        <v>441</v>
      </c>
      <c r="C3701" s="115" t="s">
        <v>1086</v>
      </c>
      <c r="D3701" s="115" t="s">
        <v>281</v>
      </c>
      <c r="E3701" s="115" t="s">
        <v>76</v>
      </c>
      <c r="F3701" s="237">
        <v>35254</v>
      </c>
      <c r="G3701" s="115" t="s">
        <v>2440</v>
      </c>
      <c r="H3701" s="115" t="s">
        <v>16</v>
      </c>
      <c r="I3701" t="s">
        <v>199</v>
      </c>
      <c r="J3701" s="115" t="s">
        <v>1226</v>
      </c>
      <c r="L3701" s="115" t="s">
        <v>18</v>
      </c>
      <c r="U3701"/>
      <c r="V3701">
        <v>0</v>
      </c>
    </row>
    <row r="3702" spans="1:35" ht="18" hidden="1" x14ac:dyDescent="0.25">
      <c r="A3702" s="235">
        <v>328355</v>
      </c>
      <c r="B3702" s="235" t="s">
        <v>2227</v>
      </c>
      <c r="C3702" s="235" t="s">
        <v>614</v>
      </c>
      <c r="D3702" s="235" t="s">
        <v>1242</v>
      </c>
      <c r="E3702"/>
      <c r="F3702" s="126"/>
      <c r="G3702" s="236"/>
      <c r="H3702"/>
      <c r="I3702" t="s">
        <v>129</v>
      </c>
      <c r="J3702" s="236"/>
      <c r="K3702"/>
      <c r="L3702"/>
      <c r="M3702"/>
      <c r="N3702"/>
      <c r="O3702"/>
      <c r="P3702"/>
      <c r="Q3702"/>
      <c r="U3702"/>
      <c r="V3702" t="s">
        <v>4335</v>
      </c>
      <c r="W3702" s="236"/>
      <c r="X3702"/>
      <c r="Y3702"/>
      <c r="Z3702"/>
      <c r="AA3702"/>
      <c r="AB3702"/>
      <c r="AC3702"/>
      <c r="AD3702"/>
      <c r="AE3702"/>
      <c r="AF3702"/>
      <c r="AG3702"/>
      <c r="AH3702" s="115" t="s">
        <v>4308</v>
      </c>
    </row>
    <row r="3703" spans="1:35" hidden="1" x14ac:dyDescent="0.25">
      <c r="A3703">
        <v>328357</v>
      </c>
      <c r="B3703" t="s">
        <v>7972</v>
      </c>
      <c r="C3703" t="s">
        <v>324</v>
      </c>
      <c r="D3703" t="s">
        <v>445</v>
      </c>
      <c r="E3703" t="s">
        <v>76</v>
      </c>
      <c r="F3703" s="126">
        <v>35256</v>
      </c>
      <c r="G3703" t="s">
        <v>7973</v>
      </c>
      <c r="H3703" t="s">
        <v>16</v>
      </c>
      <c r="I3703" t="s">
        <v>136</v>
      </c>
      <c r="J3703"/>
      <c r="K3703"/>
      <c r="L3703"/>
      <c r="M3703"/>
      <c r="N3703"/>
      <c r="O3703"/>
      <c r="P3703"/>
      <c r="Q3703"/>
      <c r="U3703"/>
      <c r="V3703" t="s">
        <v>4412</v>
      </c>
      <c r="W3703"/>
      <c r="X3703"/>
      <c r="Y3703"/>
      <c r="Z3703"/>
      <c r="AA3703"/>
      <c r="AB3703"/>
      <c r="AC3703"/>
      <c r="AD3703" t="s">
        <v>4308</v>
      </c>
      <c r="AE3703" t="s">
        <v>4308</v>
      </c>
      <c r="AF3703" t="s">
        <v>4308</v>
      </c>
      <c r="AG3703" t="s">
        <v>4308</v>
      </c>
      <c r="AH3703" s="115" t="s">
        <v>4308</v>
      </c>
    </row>
    <row r="3704" spans="1:35" ht="18" x14ac:dyDescent="0.25">
      <c r="A3704" s="235">
        <v>328358</v>
      </c>
      <c r="B3704" s="235" t="s">
        <v>7974</v>
      </c>
      <c r="C3704" s="235" t="s">
        <v>244</v>
      </c>
      <c r="D3704" s="235" t="s">
        <v>528</v>
      </c>
      <c r="E3704"/>
      <c r="F3704" s="126"/>
      <c r="G3704" s="236"/>
      <c r="H3704"/>
      <c r="I3704" t="s">
        <v>107</v>
      </c>
      <c r="J3704" s="236"/>
      <c r="K3704"/>
      <c r="L3704"/>
      <c r="M3704"/>
      <c r="N3704"/>
      <c r="O3704"/>
      <c r="P3704"/>
      <c r="Q3704"/>
      <c r="U3704"/>
      <c r="V3704" t="s">
        <v>4335</v>
      </c>
      <c r="W3704" s="236"/>
      <c r="X3704"/>
      <c r="Y3704"/>
      <c r="Z3704"/>
      <c r="AA3704"/>
      <c r="AB3704"/>
      <c r="AC3704"/>
      <c r="AD3704"/>
      <c r="AE3704"/>
      <c r="AF3704"/>
      <c r="AG3704"/>
      <c r="AH3704" s="115" t="s">
        <v>4308</v>
      </c>
      <c r="AI3704" s="115" t="e">
        <f>VLOOKUP(A3704,'[2]دراسات قانونية'!$A$3:$E$600,1,0)</f>
        <v>#N/A</v>
      </c>
    </row>
    <row r="3705" spans="1:35" ht="18" x14ac:dyDescent="0.25">
      <c r="A3705" s="235">
        <v>328360</v>
      </c>
      <c r="B3705" s="235" t="s">
        <v>7975</v>
      </c>
      <c r="C3705" s="235" t="s">
        <v>360</v>
      </c>
      <c r="D3705" s="235" t="s">
        <v>884</v>
      </c>
      <c r="E3705"/>
      <c r="F3705" s="126"/>
      <c r="G3705" s="236"/>
      <c r="H3705"/>
      <c r="I3705" t="s">
        <v>107</v>
      </c>
      <c r="J3705" s="236"/>
      <c r="K3705"/>
      <c r="L3705"/>
      <c r="M3705"/>
      <c r="N3705"/>
      <c r="O3705"/>
      <c r="P3705"/>
      <c r="Q3705"/>
      <c r="U3705"/>
      <c r="V3705" t="s">
        <v>4334</v>
      </c>
      <c r="W3705" s="236"/>
      <c r="X3705"/>
      <c r="Y3705"/>
      <c r="Z3705"/>
      <c r="AA3705"/>
      <c r="AB3705"/>
      <c r="AC3705"/>
      <c r="AD3705"/>
      <c r="AE3705"/>
      <c r="AF3705"/>
      <c r="AG3705"/>
      <c r="AH3705" s="115" t="s">
        <v>4308</v>
      </c>
      <c r="AI3705" s="115" t="e">
        <f>VLOOKUP(A3705,'[2]دراسات قانونية'!$A$3:$E$600,1,0)</f>
        <v>#N/A</v>
      </c>
    </row>
    <row r="3706" spans="1:35" ht="18" x14ac:dyDescent="0.25">
      <c r="A3706" s="235">
        <v>328361</v>
      </c>
      <c r="B3706" s="235" t="s">
        <v>7976</v>
      </c>
      <c r="C3706" s="235" t="s">
        <v>548</v>
      </c>
      <c r="D3706" s="235" t="s">
        <v>4094</v>
      </c>
      <c r="E3706"/>
      <c r="F3706" s="126"/>
      <c r="G3706" s="236"/>
      <c r="H3706"/>
      <c r="I3706" t="s">
        <v>107</v>
      </c>
      <c r="J3706" s="236"/>
      <c r="K3706"/>
      <c r="L3706"/>
      <c r="M3706"/>
      <c r="N3706"/>
      <c r="O3706"/>
      <c r="P3706"/>
      <c r="Q3706"/>
      <c r="U3706"/>
      <c r="V3706" t="s">
        <v>4335</v>
      </c>
      <c r="W3706" s="236"/>
      <c r="X3706"/>
      <c r="Y3706"/>
      <c r="Z3706"/>
      <c r="AA3706"/>
      <c r="AB3706"/>
      <c r="AC3706"/>
      <c r="AD3706"/>
      <c r="AE3706"/>
      <c r="AF3706"/>
      <c r="AG3706"/>
      <c r="AH3706" s="115" t="s">
        <v>4308</v>
      </c>
      <c r="AI3706" s="115" t="e">
        <f>VLOOKUP(A3706,'[2]دراسات قانونية'!$A$3:$E$600,1,0)</f>
        <v>#N/A</v>
      </c>
    </row>
    <row r="3707" spans="1:35" hidden="1" x14ac:dyDescent="0.25">
      <c r="A3707" s="115">
        <v>328365</v>
      </c>
      <c r="B3707" s="115" t="s">
        <v>1722</v>
      </c>
      <c r="C3707" s="115" t="s">
        <v>271</v>
      </c>
      <c r="D3707" s="115" t="s">
        <v>265</v>
      </c>
      <c r="E3707" s="115" t="s">
        <v>77</v>
      </c>
      <c r="F3707" s="237">
        <v>35233</v>
      </c>
      <c r="G3707" s="115" t="s">
        <v>492</v>
      </c>
      <c r="H3707" s="115" t="s">
        <v>16</v>
      </c>
      <c r="I3707" t="s">
        <v>201</v>
      </c>
      <c r="J3707" s="115" t="s">
        <v>1226</v>
      </c>
      <c r="L3707" s="115" t="s">
        <v>30</v>
      </c>
      <c r="U3707"/>
      <c r="V3707" t="s">
        <v>4337</v>
      </c>
    </row>
    <row r="3708" spans="1:35" ht="18" hidden="1" x14ac:dyDescent="0.25">
      <c r="A3708" s="235">
        <v>328367</v>
      </c>
      <c r="B3708" s="235" t="s">
        <v>7977</v>
      </c>
      <c r="C3708" s="235" t="s">
        <v>227</v>
      </c>
      <c r="D3708" s="235" t="s">
        <v>437</v>
      </c>
      <c r="E3708"/>
      <c r="F3708" s="126"/>
      <c r="G3708" s="236"/>
      <c r="H3708"/>
      <c r="I3708" t="s">
        <v>129</v>
      </c>
      <c r="J3708" s="236"/>
      <c r="K3708"/>
      <c r="L3708"/>
      <c r="M3708"/>
      <c r="N3708"/>
      <c r="O3708"/>
      <c r="P3708"/>
      <c r="Q3708"/>
      <c r="U3708"/>
      <c r="V3708" t="s">
        <v>4335</v>
      </c>
      <c r="W3708" s="236"/>
      <c r="X3708"/>
      <c r="Y3708"/>
      <c r="Z3708"/>
      <c r="AA3708"/>
      <c r="AB3708"/>
      <c r="AC3708"/>
      <c r="AD3708"/>
      <c r="AE3708"/>
      <c r="AF3708"/>
      <c r="AG3708"/>
      <c r="AH3708" s="115" t="s">
        <v>4308</v>
      </c>
    </row>
    <row r="3709" spans="1:35" ht="18" hidden="1" x14ac:dyDescent="0.25">
      <c r="A3709" s="235">
        <v>328368</v>
      </c>
      <c r="B3709" s="235" t="s">
        <v>7978</v>
      </c>
      <c r="C3709" s="235" t="s">
        <v>335</v>
      </c>
      <c r="D3709" s="235" t="s">
        <v>4596</v>
      </c>
      <c r="E3709"/>
      <c r="F3709" s="126"/>
      <c r="G3709" s="236"/>
      <c r="H3709"/>
      <c r="I3709" t="s">
        <v>129</v>
      </c>
      <c r="J3709" s="236"/>
      <c r="K3709"/>
      <c r="L3709"/>
      <c r="M3709"/>
      <c r="N3709"/>
      <c r="O3709"/>
      <c r="P3709"/>
      <c r="Q3709"/>
      <c r="U3709"/>
      <c r="V3709" t="s">
        <v>4335</v>
      </c>
      <c r="W3709" s="236"/>
      <c r="X3709"/>
      <c r="Y3709"/>
      <c r="Z3709"/>
      <c r="AA3709"/>
      <c r="AB3709"/>
      <c r="AC3709"/>
      <c r="AD3709"/>
      <c r="AE3709"/>
      <c r="AF3709"/>
      <c r="AG3709"/>
      <c r="AH3709" s="115" t="s">
        <v>4308</v>
      </c>
    </row>
    <row r="3710" spans="1:35" hidden="1" x14ac:dyDescent="0.25">
      <c r="A3710" s="115">
        <v>328370</v>
      </c>
      <c r="B3710" s="115" t="s">
        <v>3066</v>
      </c>
      <c r="C3710" s="115" t="s">
        <v>212</v>
      </c>
      <c r="D3710" s="115" t="s">
        <v>230</v>
      </c>
      <c r="E3710" s="115" t="s">
        <v>76</v>
      </c>
      <c r="F3710" s="237">
        <v>34905</v>
      </c>
      <c r="G3710" s="115" t="s">
        <v>67</v>
      </c>
      <c r="H3710" s="115" t="s">
        <v>16</v>
      </c>
      <c r="I3710" t="s">
        <v>136</v>
      </c>
      <c r="J3710" s="115" t="s">
        <v>15</v>
      </c>
      <c r="L3710" s="115" t="s">
        <v>61</v>
      </c>
      <c r="U3710"/>
      <c r="V3710" t="s">
        <v>16623</v>
      </c>
      <c r="AH3710" s="115" t="s">
        <v>4308</v>
      </c>
    </row>
    <row r="3711" spans="1:35" hidden="1" x14ac:dyDescent="0.25">
      <c r="A3711" s="115">
        <v>328371</v>
      </c>
      <c r="B3711" s="115" t="s">
        <v>1797</v>
      </c>
      <c r="C3711" s="115" t="s">
        <v>1798</v>
      </c>
      <c r="D3711" s="115" t="s">
        <v>210</v>
      </c>
      <c r="E3711" s="115" t="s">
        <v>76</v>
      </c>
      <c r="F3711" s="237">
        <v>35521</v>
      </c>
      <c r="G3711" s="115" t="s">
        <v>18</v>
      </c>
      <c r="H3711" s="115" t="s">
        <v>16</v>
      </c>
      <c r="I3711" t="s">
        <v>199</v>
      </c>
      <c r="J3711" s="115" t="s">
        <v>1226</v>
      </c>
      <c r="L3711" s="115" t="s">
        <v>30</v>
      </c>
      <c r="U3711"/>
      <c r="V3711" t="s">
        <v>4336</v>
      </c>
    </row>
    <row r="3712" spans="1:35" ht="18" x14ac:dyDescent="0.25">
      <c r="A3712" s="235">
        <v>328373</v>
      </c>
      <c r="B3712" s="235" t="s">
        <v>7979</v>
      </c>
      <c r="C3712" s="235" t="s">
        <v>250</v>
      </c>
      <c r="D3712" s="235" t="s">
        <v>521</v>
      </c>
      <c r="E3712"/>
      <c r="F3712" s="126"/>
      <c r="G3712" s="236"/>
      <c r="H3712"/>
      <c r="I3712" t="s">
        <v>107</v>
      </c>
      <c r="J3712" s="236"/>
      <c r="K3712"/>
      <c r="L3712"/>
      <c r="M3712"/>
      <c r="N3712"/>
      <c r="O3712"/>
      <c r="P3712"/>
      <c r="Q3712"/>
      <c r="U3712"/>
      <c r="V3712" t="s">
        <v>4335</v>
      </c>
      <c r="W3712" s="236"/>
      <c r="X3712"/>
      <c r="Y3712"/>
      <c r="Z3712"/>
      <c r="AA3712"/>
      <c r="AB3712"/>
      <c r="AC3712"/>
      <c r="AD3712"/>
      <c r="AE3712"/>
      <c r="AF3712"/>
      <c r="AG3712"/>
      <c r="AH3712" s="115" t="s">
        <v>4308</v>
      </c>
      <c r="AI3712" s="115" t="e">
        <f>VLOOKUP(A3712,'[2]دراسات قانونية'!$A$3:$E$600,1,0)</f>
        <v>#N/A</v>
      </c>
    </row>
    <row r="3713" spans="1:35" ht="18" hidden="1" x14ac:dyDescent="0.25">
      <c r="A3713" s="235">
        <v>328376</v>
      </c>
      <c r="B3713" s="235" t="s">
        <v>7980</v>
      </c>
      <c r="C3713" s="235" t="s">
        <v>451</v>
      </c>
      <c r="D3713" s="235" t="s">
        <v>444</v>
      </c>
      <c r="E3713"/>
      <c r="F3713" s="126"/>
      <c r="G3713" s="236"/>
      <c r="H3713"/>
      <c r="I3713" t="s">
        <v>129</v>
      </c>
      <c r="J3713" s="236"/>
      <c r="K3713"/>
      <c r="L3713"/>
      <c r="M3713"/>
      <c r="N3713"/>
      <c r="O3713"/>
      <c r="P3713"/>
      <c r="Q3713"/>
      <c r="U3713"/>
      <c r="V3713" t="s">
        <v>4335</v>
      </c>
      <c r="W3713" s="236"/>
      <c r="X3713"/>
      <c r="Y3713"/>
      <c r="Z3713"/>
      <c r="AA3713"/>
      <c r="AB3713"/>
      <c r="AC3713"/>
      <c r="AD3713"/>
      <c r="AE3713"/>
      <c r="AF3713"/>
      <c r="AG3713"/>
      <c r="AH3713" s="115" t="s">
        <v>4308</v>
      </c>
    </row>
    <row r="3714" spans="1:35" hidden="1" x14ac:dyDescent="0.25">
      <c r="A3714" s="115">
        <v>328381</v>
      </c>
      <c r="B3714" s="115" t="s">
        <v>2314</v>
      </c>
      <c r="C3714" s="115" t="s">
        <v>250</v>
      </c>
      <c r="D3714" s="115" t="s">
        <v>613</v>
      </c>
      <c r="E3714" s="115" t="s">
        <v>77</v>
      </c>
      <c r="F3714" s="237">
        <v>33484</v>
      </c>
      <c r="G3714" s="115" t="s">
        <v>18</v>
      </c>
      <c r="H3714" s="115" t="s">
        <v>16</v>
      </c>
      <c r="I3714" t="s">
        <v>199</v>
      </c>
      <c r="J3714" s="115" t="s">
        <v>1226</v>
      </c>
      <c r="L3714" s="115" t="s">
        <v>18</v>
      </c>
      <c r="U3714"/>
      <c r="V3714">
        <v>0</v>
      </c>
    </row>
    <row r="3715" spans="1:35" ht="18" x14ac:dyDescent="0.25">
      <c r="A3715" s="235">
        <v>328382</v>
      </c>
      <c r="B3715" s="235" t="s">
        <v>7981</v>
      </c>
      <c r="C3715" s="235" t="s">
        <v>236</v>
      </c>
      <c r="D3715" s="235" t="s">
        <v>421</v>
      </c>
      <c r="E3715"/>
      <c r="F3715" s="126"/>
      <c r="G3715" s="236"/>
      <c r="H3715"/>
      <c r="I3715" t="s">
        <v>107</v>
      </c>
      <c r="J3715" s="236"/>
      <c r="K3715"/>
      <c r="L3715"/>
      <c r="M3715"/>
      <c r="N3715"/>
      <c r="O3715"/>
      <c r="P3715"/>
      <c r="Q3715"/>
      <c r="U3715"/>
      <c r="V3715" t="s">
        <v>4335</v>
      </c>
      <c r="W3715" s="236"/>
      <c r="X3715"/>
      <c r="Y3715"/>
      <c r="Z3715"/>
      <c r="AA3715"/>
      <c r="AB3715"/>
      <c r="AC3715"/>
      <c r="AD3715"/>
      <c r="AE3715"/>
      <c r="AF3715"/>
      <c r="AG3715"/>
      <c r="AH3715" s="115" t="s">
        <v>4308</v>
      </c>
      <c r="AI3715" s="115" t="e">
        <f>VLOOKUP(A3715,'[2]دراسات قانونية'!$A$3:$E$600,1,0)</f>
        <v>#N/A</v>
      </c>
    </row>
    <row r="3716" spans="1:35" hidden="1" x14ac:dyDescent="0.25">
      <c r="A3716" s="115">
        <v>328385</v>
      </c>
      <c r="B3716" s="115" t="s">
        <v>3594</v>
      </c>
      <c r="C3716" s="115" t="s">
        <v>1036</v>
      </c>
      <c r="D3716" s="115" t="s">
        <v>735</v>
      </c>
      <c r="E3716" s="115" t="s">
        <v>77</v>
      </c>
      <c r="F3716" s="237">
        <v>31904</v>
      </c>
      <c r="G3716" s="115" t="s">
        <v>18</v>
      </c>
      <c r="H3716" s="115" t="s">
        <v>16</v>
      </c>
      <c r="I3716" t="s">
        <v>199</v>
      </c>
      <c r="J3716" s="115" t="s">
        <v>1226</v>
      </c>
      <c r="L3716" s="115" t="s">
        <v>18</v>
      </c>
      <c r="U3716"/>
      <c r="V3716">
        <v>0</v>
      </c>
    </row>
    <row r="3717" spans="1:35" hidden="1" x14ac:dyDescent="0.25">
      <c r="A3717" s="115">
        <v>328387</v>
      </c>
      <c r="B3717" s="115" t="s">
        <v>2089</v>
      </c>
      <c r="C3717" s="115" t="s">
        <v>1063</v>
      </c>
      <c r="D3717" s="115" t="s">
        <v>450</v>
      </c>
      <c r="E3717" s="115" t="s">
        <v>77</v>
      </c>
      <c r="F3717" s="237">
        <v>34335</v>
      </c>
      <c r="G3717" s="115" t="s">
        <v>18</v>
      </c>
      <c r="H3717" s="115" t="s">
        <v>16</v>
      </c>
      <c r="I3717" t="s">
        <v>199</v>
      </c>
      <c r="J3717" s="115" t="s">
        <v>15</v>
      </c>
      <c r="L3717" s="115" t="s">
        <v>18</v>
      </c>
      <c r="U3717"/>
      <c r="V3717" t="s">
        <v>4334</v>
      </c>
      <c r="AH3717" s="115" t="s">
        <v>4308</v>
      </c>
    </row>
    <row r="3718" spans="1:35" ht="18" x14ac:dyDescent="0.25">
      <c r="A3718" s="235">
        <v>328389</v>
      </c>
      <c r="B3718" s="235" t="s">
        <v>7982</v>
      </c>
      <c r="C3718" s="235" t="s">
        <v>1267</v>
      </c>
      <c r="D3718" s="235" t="s">
        <v>214</v>
      </c>
      <c r="E3718"/>
      <c r="F3718" s="126"/>
      <c r="G3718" s="236"/>
      <c r="H3718"/>
      <c r="I3718" t="s">
        <v>107</v>
      </c>
      <c r="J3718" s="236"/>
      <c r="K3718"/>
      <c r="L3718"/>
      <c r="M3718"/>
      <c r="N3718"/>
      <c r="O3718"/>
      <c r="P3718"/>
      <c r="Q3718"/>
      <c r="U3718"/>
      <c r="V3718" t="s">
        <v>4337</v>
      </c>
      <c r="W3718" s="236"/>
      <c r="X3718"/>
      <c r="Y3718"/>
      <c r="Z3718"/>
      <c r="AA3718"/>
      <c r="AB3718"/>
      <c r="AC3718"/>
      <c r="AD3718"/>
      <c r="AE3718"/>
      <c r="AF3718"/>
      <c r="AG3718"/>
      <c r="AH3718" s="115" t="s">
        <v>4308</v>
      </c>
      <c r="AI3718" s="115" t="e">
        <f>VLOOKUP(A3718,'[2]دراسات قانونية'!$A$3:$E$600,1,0)</f>
        <v>#N/A</v>
      </c>
    </row>
    <row r="3719" spans="1:35" ht="18" hidden="1" x14ac:dyDescent="0.25">
      <c r="A3719" s="235">
        <v>328393</v>
      </c>
      <c r="B3719" s="235" t="s">
        <v>7983</v>
      </c>
      <c r="C3719" s="235" t="s">
        <v>7984</v>
      </c>
      <c r="D3719" s="235" t="s">
        <v>300</v>
      </c>
      <c r="E3719"/>
      <c r="F3719" s="126"/>
      <c r="G3719" s="236"/>
      <c r="H3719"/>
      <c r="I3719" t="s">
        <v>199</v>
      </c>
      <c r="J3719" s="236"/>
      <c r="K3719"/>
      <c r="L3719"/>
      <c r="M3719"/>
      <c r="N3719"/>
      <c r="O3719"/>
      <c r="P3719"/>
      <c r="Q3719"/>
      <c r="U3719"/>
      <c r="V3719">
        <v>0</v>
      </c>
      <c r="W3719" s="236"/>
      <c r="X3719"/>
      <c r="Y3719"/>
      <c r="Z3719"/>
      <c r="AA3719"/>
      <c r="AB3719"/>
      <c r="AC3719"/>
      <c r="AD3719"/>
      <c r="AE3719"/>
      <c r="AF3719"/>
      <c r="AG3719"/>
      <c r="AH3719" s="115" t="s">
        <v>4308</v>
      </c>
    </row>
    <row r="3720" spans="1:35" ht="18" hidden="1" x14ac:dyDescent="0.25">
      <c r="A3720" s="235">
        <v>328396</v>
      </c>
      <c r="B3720" s="235" t="s">
        <v>3820</v>
      </c>
      <c r="C3720" s="235" t="s">
        <v>250</v>
      </c>
      <c r="D3720" s="235" t="s">
        <v>1242</v>
      </c>
      <c r="E3720"/>
      <c r="F3720" s="126"/>
      <c r="G3720" s="236"/>
      <c r="H3720"/>
      <c r="I3720" t="s">
        <v>129</v>
      </c>
      <c r="J3720" s="236"/>
      <c r="K3720"/>
      <c r="L3720"/>
      <c r="M3720"/>
      <c r="N3720"/>
      <c r="O3720"/>
      <c r="P3720"/>
      <c r="Q3720"/>
      <c r="U3720"/>
      <c r="V3720" t="s">
        <v>4335</v>
      </c>
      <c r="W3720" s="236"/>
      <c r="X3720"/>
      <c r="Y3720"/>
      <c r="Z3720"/>
      <c r="AA3720"/>
      <c r="AB3720"/>
      <c r="AC3720"/>
      <c r="AD3720"/>
      <c r="AE3720"/>
      <c r="AF3720"/>
      <c r="AG3720"/>
      <c r="AH3720" s="115" t="s">
        <v>4308</v>
      </c>
    </row>
    <row r="3721" spans="1:35" hidden="1" x14ac:dyDescent="0.25">
      <c r="A3721">
        <v>328398</v>
      </c>
      <c r="B3721" t="s">
        <v>7985</v>
      </c>
      <c r="C3721" t="s">
        <v>6658</v>
      </c>
      <c r="D3721" t="s">
        <v>312</v>
      </c>
      <c r="E3721"/>
      <c r="F3721" s="126"/>
      <c r="G3721"/>
      <c r="H3721"/>
      <c r="I3721" t="s">
        <v>136</v>
      </c>
      <c r="J3721"/>
      <c r="K3721"/>
      <c r="L3721"/>
      <c r="M3721"/>
      <c r="N3721"/>
      <c r="O3721"/>
      <c r="P3721"/>
      <c r="Q3721"/>
      <c r="U3721"/>
      <c r="V3721" t="s">
        <v>4334</v>
      </c>
      <c r="W3721"/>
      <c r="X3721"/>
      <c r="Y3721"/>
      <c r="Z3721"/>
      <c r="AA3721"/>
      <c r="AB3721"/>
      <c r="AC3721"/>
      <c r="AD3721"/>
      <c r="AE3721"/>
      <c r="AF3721"/>
      <c r="AG3721"/>
    </row>
    <row r="3722" spans="1:35" hidden="1" x14ac:dyDescent="0.25">
      <c r="A3722">
        <v>328402</v>
      </c>
      <c r="B3722" t="s">
        <v>7986</v>
      </c>
      <c r="C3722" t="s">
        <v>279</v>
      </c>
      <c r="D3722" t="s">
        <v>239</v>
      </c>
      <c r="E3722" t="s">
        <v>77</v>
      </c>
      <c r="F3722" s="126">
        <v>33239</v>
      </c>
      <c r="G3722" t="s">
        <v>401</v>
      </c>
      <c r="H3722" t="s">
        <v>16</v>
      </c>
      <c r="I3722" t="s">
        <v>136</v>
      </c>
      <c r="J3722" t="s">
        <v>1226</v>
      </c>
      <c r="K3722"/>
      <c r="L3722" t="s">
        <v>30</v>
      </c>
      <c r="M3722"/>
      <c r="N3722"/>
      <c r="O3722"/>
      <c r="P3722"/>
      <c r="Q3722"/>
      <c r="R3722" s="115">
        <v>8764</v>
      </c>
      <c r="S3722" s="115">
        <v>45699</v>
      </c>
      <c r="T3722" s="115">
        <v>50000</v>
      </c>
      <c r="U3722"/>
      <c r="V3722" t="s">
        <v>4334</v>
      </c>
      <c r="W3722"/>
      <c r="X3722"/>
      <c r="Y3722"/>
      <c r="Z3722"/>
      <c r="AA3722"/>
      <c r="AB3722"/>
      <c r="AC3722"/>
      <c r="AD3722"/>
      <c r="AE3722"/>
      <c r="AF3722"/>
      <c r="AG3722"/>
    </row>
    <row r="3723" spans="1:35" ht="18" hidden="1" x14ac:dyDescent="0.25">
      <c r="A3723" s="235">
        <v>328404</v>
      </c>
      <c r="B3723" s="235" t="s">
        <v>7987</v>
      </c>
      <c r="C3723" s="235" t="s">
        <v>364</v>
      </c>
      <c r="D3723" s="235" t="s">
        <v>214</v>
      </c>
      <c r="E3723"/>
      <c r="F3723" s="126"/>
      <c r="G3723" s="236"/>
      <c r="H3723"/>
      <c r="I3723" t="s">
        <v>199</v>
      </c>
      <c r="J3723" s="236"/>
      <c r="K3723"/>
      <c r="L3723"/>
      <c r="M3723"/>
      <c r="N3723"/>
      <c r="O3723"/>
      <c r="P3723"/>
      <c r="Q3723"/>
      <c r="U3723"/>
      <c r="V3723">
        <v>0</v>
      </c>
      <c r="W3723" s="236"/>
      <c r="X3723"/>
      <c r="Y3723"/>
      <c r="Z3723"/>
      <c r="AA3723"/>
      <c r="AB3723"/>
      <c r="AC3723"/>
      <c r="AD3723"/>
      <c r="AE3723"/>
      <c r="AF3723"/>
      <c r="AG3723"/>
      <c r="AH3723" s="115" t="s">
        <v>4308</v>
      </c>
    </row>
    <row r="3724" spans="1:35" hidden="1" x14ac:dyDescent="0.25">
      <c r="A3724" s="115">
        <v>328411</v>
      </c>
      <c r="B3724" s="115" t="s">
        <v>1642</v>
      </c>
      <c r="C3724" s="115" t="s">
        <v>734</v>
      </c>
      <c r="D3724" s="115" t="s">
        <v>316</v>
      </c>
      <c r="E3724" s="115" t="s">
        <v>76</v>
      </c>
      <c r="F3724" s="237"/>
      <c r="H3724" s="115" t="s">
        <v>16</v>
      </c>
      <c r="I3724" t="s">
        <v>199</v>
      </c>
      <c r="R3724" s="115">
        <v>9490</v>
      </c>
      <c r="S3724" s="115">
        <v>45722</v>
      </c>
      <c r="T3724" s="115">
        <v>50000</v>
      </c>
      <c r="U3724"/>
      <c r="V3724" t="s">
        <v>4414</v>
      </c>
    </row>
    <row r="3725" spans="1:35" ht="18" hidden="1" x14ac:dyDescent="0.25">
      <c r="A3725" s="235">
        <v>328414</v>
      </c>
      <c r="B3725" s="235" t="s">
        <v>7988</v>
      </c>
      <c r="C3725" s="235" t="s">
        <v>542</v>
      </c>
      <c r="D3725" s="235" t="s">
        <v>1242</v>
      </c>
      <c r="E3725"/>
      <c r="F3725" s="126"/>
      <c r="G3725" s="236"/>
      <c r="H3725"/>
      <c r="I3725" t="s">
        <v>199</v>
      </c>
      <c r="J3725" s="236"/>
      <c r="K3725"/>
      <c r="L3725"/>
      <c r="M3725"/>
      <c r="N3725"/>
      <c r="O3725"/>
      <c r="P3725"/>
      <c r="Q3725"/>
      <c r="U3725"/>
      <c r="V3725" t="s">
        <v>4414</v>
      </c>
      <c r="W3725" s="236"/>
      <c r="X3725"/>
      <c r="Y3725"/>
      <c r="Z3725"/>
      <c r="AA3725"/>
      <c r="AB3725"/>
      <c r="AC3725"/>
      <c r="AD3725"/>
      <c r="AE3725"/>
      <c r="AF3725"/>
      <c r="AG3725"/>
      <c r="AH3725" s="115" t="s">
        <v>4308</v>
      </c>
    </row>
    <row r="3726" spans="1:35" hidden="1" x14ac:dyDescent="0.25">
      <c r="A3726">
        <v>328416</v>
      </c>
      <c r="B3726" t="s">
        <v>7989</v>
      </c>
      <c r="C3726" t="s">
        <v>7524</v>
      </c>
      <c r="D3726" t="s">
        <v>7990</v>
      </c>
      <c r="E3726" t="s">
        <v>76</v>
      </c>
      <c r="F3726" s="126">
        <v>26433</v>
      </c>
      <c r="G3726" t="s">
        <v>708</v>
      </c>
      <c r="H3726" t="s">
        <v>16</v>
      </c>
      <c r="I3726" t="s">
        <v>136</v>
      </c>
      <c r="J3726" t="s">
        <v>1226</v>
      </c>
      <c r="K3726"/>
      <c r="L3726" t="s">
        <v>70</v>
      </c>
      <c r="M3726"/>
      <c r="N3726"/>
      <c r="O3726"/>
      <c r="P3726"/>
      <c r="Q3726"/>
      <c r="U3726"/>
      <c r="V3726" t="s">
        <v>16623</v>
      </c>
      <c r="W3726"/>
      <c r="X3726"/>
      <c r="Y3726"/>
      <c r="Z3726"/>
      <c r="AA3726"/>
      <c r="AB3726"/>
      <c r="AC3726"/>
      <c r="AD3726"/>
      <c r="AE3726"/>
      <c r="AF3726"/>
      <c r="AG3726"/>
    </row>
    <row r="3727" spans="1:35" hidden="1" x14ac:dyDescent="0.25">
      <c r="A3727">
        <v>328418</v>
      </c>
      <c r="B3727" t="s">
        <v>7991</v>
      </c>
      <c r="C3727" t="s">
        <v>227</v>
      </c>
      <c r="D3727" t="s">
        <v>848</v>
      </c>
      <c r="E3727" t="s">
        <v>77</v>
      </c>
      <c r="F3727" s="126">
        <v>33637</v>
      </c>
      <c r="G3727" t="s">
        <v>18</v>
      </c>
      <c r="H3727" t="s">
        <v>16</v>
      </c>
      <c r="I3727" t="s">
        <v>136</v>
      </c>
      <c r="J3727" t="s">
        <v>1226</v>
      </c>
      <c r="K3727"/>
      <c r="L3727" t="s">
        <v>18</v>
      </c>
      <c r="M3727"/>
      <c r="N3727"/>
      <c r="O3727"/>
      <c r="P3727"/>
      <c r="Q3727"/>
      <c r="U3727"/>
      <c r="V3727" t="s">
        <v>16623</v>
      </c>
      <c r="W3727"/>
      <c r="X3727"/>
      <c r="Y3727"/>
      <c r="Z3727"/>
      <c r="AA3727"/>
      <c r="AB3727"/>
      <c r="AC3727"/>
      <c r="AD3727"/>
      <c r="AE3727"/>
      <c r="AF3727"/>
      <c r="AG3727" t="s">
        <v>4308</v>
      </c>
      <c r="AH3727" s="115" t="s">
        <v>4308</v>
      </c>
    </row>
    <row r="3728" spans="1:35" hidden="1" x14ac:dyDescent="0.25">
      <c r="A3728" s="115">
        <v>328419</v>
      </c>
      <c r="B3728" s="115" t="s">
        <v>3595</v>
      </c>
      <c r="C3728" s="115" t="s">
        <v>668</v>
      </c>
      <c r="D3728" s="115" t="s">
        <v>1441</v>
      </c>
      <c r="E3728" s="115" t="s">
        <v>77</v>
      </c>
      <c r="F3728" s="237">
        <v>35137</v>
      </c>
      <c r="G3728" s="115" t="s">
        <v>2016</v>
      </c>
      <c r="H3728" s="115" t="s">
        <v>16</v>
      </c>
      <c r="I3728" t="s">
        <v>199</v>
      </c>
      <c r="J3728" s="115" t="s">
        <v>1226</v>
      </c>
      <c r="L3728" s="115" t="s">
        <v>18</v>
      </c>
      <c r="U3728"/>
      <c r="V3728">
        <v>0</v>
      </c>
    </row>
    <row r="3729" spans="1:35" ht="18" x14ac:dyDescent="0.25">
      <c r="A3729" s="235">
        <v>328420</v>
      </c>
      <c r="B3729" s="235" t="s">
        <v>7992</v>
      </c>
      <c r="C3729" s="235" t="s">
        <v>1384</v>
      </c>
      <c r="D3729" s="235" t="s">
        <v>7993</v>
      </c>
      <c r="E3729"/>
      <c r="F3729" s="126"/>
      <c r="G3729" s="236"/>
      <c r="H3729"/>
      <c r="I3729" t="s">
        <v>107</v>
      </c>
      <c r="J3729" s="236"/>
      <c r="K3729"/>
      <c r="L3729"/>
      <c r="M3729"/>
      <c r="N3729"/>
      <c r="O3729"/>
      <c r="P3729"/>
      <c r="Q3729"/>
      <c r="U3729"/>
      <c r="V3729" t="s">
        <v>4335</v>
      </c>
      <c r="W3729" s="236"/>
      <c r="X3729"/>
      <c r="Y3729"/>
      <c r="Z3729"/>
      <c r="AA3729"/>
      <c r="AB3729"/>
      <c r="AC3729"/>
      <c r="AD3729"/>
      <c r="AE3729"/>
      <c r="AF3729"/>
      <c r="AG3729"/>
      <c r="AH3729" s="115" t="s">
        <v>4308</v>
      </c>
      <c r="AI3729" s="115" t="e">
        <f>VLOOKUP(A3729,'[2]دراسات قانونية'!$A$3:$E$600,1,0)</f>
        <v>#N/A</v>
      </c>
    </row>
    <row r="3730" spans="1:35" hidden="1" x14ac:dyDescent="0.25">
      <c r="A3730">
        <v>328421</v>
      </c>
      <c r="B3730" t="s">
        <v>7994</v>
      </c>
      <c r="C3730" t="s">
        <v>332</v>
      </c>
      <c r="D3730" t="s">
        <v>332</v>
      </c>
      <c r="E3730" t="s">
        <v>77</v>
      </c>
      <c r="F3730" s="126">
        <v>30193</v>
      </c>
      <c r="G3730" t="s">
        <v>18</v>
      </c>
      <c r="H3730" t="s">
        <v>16</v>
      </c>
      <c r="I3730" t="s">
        <v>136</v>
      </c>
      <c r="J3730" t="s">
        <v>1226</v>
      </c>
      <c r="K3730"/>
      <c r="L3730" t="s">
        <v>73</v>
      </c>
      <c r="M3730"/>
      <c r="N3730"/>
      <c r="O3730"/>
      <c r="P3730"/>
      <c r="Q3730"/>
      <c r="U3730"/>
      <c r="V3730" t="s">
        <v>16623</v>
      </c>
      <c r="W3730"/>
      <c r="X3730"/>
      <c r="Y3730"/>
      <c r="Z3730"/>
      <c r="AA3730"/>
      <c r="AB3730"/>
      <c r="AC3730"/>
      <c r="AD3730"/>
      <c r="AE3730"/>
      <c r="AF3730"/>
      <c r="AG3730"/>
    </row>
    <row r="3731" spans="1:35" hidden="1" x14ac:dyDescent="0.25">
      <c r="A3731" s="115">
        <v>328426</v>
      </c>
      <c r="B3731" s="115" t="s">
        <v>3596</v>
      </c>
      <c r="C3731" s="115" t="s">
        <v>212</v>
      </c>
      <c r="D3731" s="115" t="s">
        <v>405</v>
      </c>
      <c r="E3731" s="115" t="s">
        <v>76</v>
      </c>
      <c r="F3731" s="237">
        <v>35364</v>
      </c>
      <c r="G3731" s="115" t="s">
        <v>3597</v>
      </c>
      <c r="H3731" s="115" t="s">
        <v>16</v>
      </c>
      <c r="I3731" t="s">
        <v>199</v>
      </c>
      <c r="J3731" s="115" t="s">
        <v>1226</v>
      </c>
      <c r="L3731" s="115" t="s">
        <v>30</v>
      </c>
      <c r="U3731"/>
      <c r="V3731" t="s">
        <v>16623</v>
      </c>
      <c r="AE3731" s="115" t="s">
        <v>4308</v>
      </c>
      <c r="AF3731" s="115" t="s">
        <v>4308</v>
      </c>
      <c r="AG3731" s="115" t="s">
        <v>4308</v>
      </c>
      <c r="AH3731" s="115" t="s">
        <v>4308</v>
      </c>
    </row>
    <row r="3732" spans="1:35" ht="18" hidden="1" x14ac:dyDescent="0.25">
      <c r="A3732" s="235">
        <v>328428</v>
      </c>
      <c r="B3732" s="235" t="s">
        <v>7995</v>
      </c>
      <c r="C3732" s="235" t="s">
        <v>2308</v>
      </c>
      <c r="D3732" s="235" t="s">
        <v>320</v>
      </c>
      <c r="E3732"/>
      <c r="F3732" s="126"/>
      <c r="G3732" s="236"/>
      <c r="H3732"/>
      <c r="I3732" t="s">
        <v>129</v>
      </c>
      <c r="J3732" s="236"/>
      <c r="K3732"/>
      <c r="L3732"/>
      <c r="M3732"/>
      <c r="N3732"/>
      <c r="O3732"/>
      <c r="P3732"/>
      <c r="Q3732"/>
      <c r="U3732"/>
      <c r="V3732" t="s">
        <v>4334</v>
      </c>
      <c r="W3732" s="236"/>
      <c r="X3732"/>
      <c r="Y3732"/>
      <c r="Z3732"/>
      <c r="AA3732"/>
      <c r="AB3732"/>
      <c r="AC3732"/>
      <c r="AD3732"/>
      <c r="AE3732"/>
      <c r="AF3732"/>
      <c r="AG3732"/>
      <c r="AH3732" s="115" t="s">
        <v>4308</v>
      </c>
    </row>
    <row r="3733" spans="1:35" ht="18" x14ac:dyDescent="0.25">
      <c r="A3733" s="235">
        <v>328429</v>
      </c>
      <c r="B3733" s="235" t="s">
        <v>994</v>
      </c>
      <c r="C3733" s="235" t="s">
        <v>356</v>
      </c>
      <c r="D3733" s="235" t="s">
        <v>4752</v>
      </c>
      <c r="E3733"/>
      <c r="F3733" s="126"/>
      <c r="G3733" s="236"/>
      <c r="H3733"/>
      <c r="I3733" t="s">
        <v>107</v>
      </c>
      <c r="J3733" s="236"/>
      <c r="K3733"/>
      <c r="L3733"/>
      <c r="M3733"/>
      <c r="N3733"/>
      <c r="O3733"/>
      <c r="P3733"/>
      <c r="Q3733"/>
      <c r="U3733"/>
      <c r="V3733" t="s">
        <v>4335</v>
      </c>
      <c r="W3733" s="236"/>
      <c r="X3733"/>
      <c r="Y3733"/>
      <c r="Z3733"/>
      <c r="AA3733"/>
      <c r="AB3733"/>
      <c r="AC3733"/>
      <c r="AD3733"/>
      <c r="AE3733"/>
      <c r="AF3733"/>
      <c r="AG3733"/>
      <c r="AH3733" s="115" t="s">
        <v>4308</v>
      </c>
      <c r="AI3733" s="115" t="e">
        <f>VLOOKUP(A3733,'[2]دراسات قانونية'!$A$3:$E$600,1,0)</f>
        <v>#N/A</v>
      </c>
    </row>
    <row r="3734" spans="1:35" ht="18" hidden="1" x14ac:dyDescent="0.25">
      <c r="A3734" s="235">
        <v>328431</v>
      </c>
      <c r="B3734" s="235" t="s">
        <v>7996</v>
      </c>
      <c r="C3734" s="235" t="s">
        <v>227</v>
      </c>
      <c r="D3734" s="235" t="s">
        <v>6606</v>
      </c>
      <c r="E3734"/>
      <c r="F3734" s="126"/>
      <c r="G3734" s="236"/>
      <c r="H3734"/>
      <c r="I3734" t="s">
        <v>129</v>
      </c>
      <c r="J3734" s="236"/>
      <c r="K3734"/>
      <c r="L3734"/>
      <c r="M3734"/>
      <c r="N3734"/>
      <c r="O3734"/>
      <c r="P3734"/>
      <c r="Q3734"/>
      <c r="U3734"/>
      <c r="V3734" t="s">
        <v>4335</v>
      </c>
      <c r="W3734" s="236"/>
      <c r="X3734"/>
      <c r="Y3734"/>
      <c r="Z3734"/>
      <c r="AA3734"/>
      <c r="AB3734"/>
      <c r="AC3734"/>
      <c r="AD3734"/>
      <c r="AE3734"/>
      <c r="AF3734"/>
      <c r="AG3734"/>
      <c r="AH3734" s="115" t="s">
        <v>4308</v>
      </c>
    </row>
    <row r="3735" spans="1:35" ht="18" x14ac:dyDescent="0.25">
      <c r="A3735" s="235">
        <v>328434</v>
      </c>
      <c r="B3735" s="235" t="s">
        <v>7997</v>
      </c>
      <c r="C3735" s="235" t="s">
        <v>332</v>
      </c>
      <c r="D3735" s="235" t="s">
        <v>312</v>
      </c>
      <c r="E3735"/>
      <c r="F3735" s="126"/>
      <c r="G3735" s="236"/>
      <c r="H3735"/>
      <c r="I3735" t="s">
        <v>107</v>
      </c>
      <c r="J3735" s="236"/>
      <c r="K3735"/>
      <c r="L3735"/>
      <c r="M3735"/>
      <c r="N3735"/>
      <c r="O3735"/>
      <c r="P3735"/>
      <c r="Q3735"/>
      <c r="U3735"/>
      <c r="V3735" t="s">
        <v>4335</v>
      </c>
      <c r="W3735" s="236"/>
      <c r="X3735"/>
      <c r="Y3735"/>
      <c r="Z3735"/>
      <c r="AA3735"/>
      <c r="AB3735"/>
      <c r="AC3735"/>
      <c r="AD3735"/>
      <c r="AE3735"/>
      <c r="AF3735"/>
      <c r="AG3735"/>
      <c r="AH3735" s="115" t="s">
        <v>4308</v>
      </c>
      <c r="AI3735" s="115" t="e">
        <f>VLOOKUP(A3735,'[2]دراسات قانونية'!$A$3:$E$600,1,0)</f>
        <v>#N/A</v>
      </c>
    </row>
    <row r="3736" spans="1:35" hidden="1" x14ac:dyDescent="0.25">
      <c r="A3736">
        <v>328437</v>
      </c>
      <c r="B3736" t="s">
        <v>7998</v>
      </c>
      <c r="C3736" t="s">
        <v>484</v>
      </c>
      <c r="D3736" t="s">
        <v>616</v>
      </c>
      <c r="E3736"/>
      <c r="F3736" s="126"/>
      <c r="G3736"/>
      <c r="H3736"/>
      <c r="I3736" t="s">
        <v>5306</v>
      </c>
      <c r="J3736"/>
      <c r="K3736"/>
      <c r="L3736"/>
      <c r="M3736"/>
      <c r="N3736"/>
      <c r="O3736"/>
      <c r="P3736"/>
      <c r="Q3736"/>
      <c r="U3736"/>
      <c r="V3736" t="s">
        <v>4339</v>
      </c>
      <c r="W3736"/>
      <c r="X3736"/>
      <c r="Y3736"/>
      <c r="Z3736"/>
      <c r="AA3736"/>
      <c r="AB3736"/>
      <c r="AC3736"/>
      <c r="AD3736"/>
      <c r="AE3736"/>
      <c r="AF3736"/>
      <c r="AG3736"/>
    </row>
    <row r="3737" spans="1:35" hidden="1" x14ac:dyDescent="0.25">
      <c r="A3737">
        <v>328438</v>
      </c>
      <c r="B3737" t="s">
        <v>7999</v>
      </c>
      <c r="C3737" t="s">
        <v>8000</v>
      </c>
      <c r="D3737" t="s">
        <v>1601</v>
      </c>
      <c r="E3737" t="s">
        <v>76</v>
      </c>
      <c r="F3737" s="126">
        <v>34923</v>
      </c>
      <c r="G3737" t="s">
        <v>8001</v>
      </c>
      <c r="H3737" t="s">
        <v>16</v>
      </c>
      <c r="I3737" t="s">
        <v>136</v>
      </c>
      <c r="J3737" t="s">
        <v>1226</v>
      </c>
      <c r="K3737"/>
      <c r="L3737" t="s">
        <v>18</v>
      </c>
      <c r="M3737"/>
      <c r="N3737"/>
      <c r="O3737"/>
      <c r="P3737"/>
      <c r="Q3737"/>
      <c r="U3737"/>
      <c r="V3737" t="s">
        <v>4334</v>
      </c>
      <c r="W3737"/>
      <c r="X3737"/>
      <c r="Y3737"/>
      <c r="Z3737"/>
      <c r="AA3737"/>
      <c r="AB3737"/>
      <c r="AC3737"/>
      <c r="AD3737"/>
      <c r="AE3737"/>
      <c r="AF3737"/>
      <c r="AG3737"/>
    </row>
    <row r="3738" spans="1:35" hidden="1" x14ac:dyDescent="0.25">
      <c r="A3738">
        <v>328442</v>
      </c>
      <c r="B3738" t="s">
        <v>8002</v>
      </c>
      <c r="C3738" t="s">
        <v>327</v>
      </c>
      <c r="D3738" t="s">
        <v>541</v>
      </c>
      <c r="E3738" t="s">
        <v>77</v>
      </c>
      <c r="F3738" s="126">
        <v>35510</v>
      </c>
      <c r="G3738" t="s">
        <v>18</v>
      </c>
      <c r="H3738" t="s">
        <v>16</v>
      </c>
      <c r="I3738" t="s">
        <v>136</v>
      </c>
      <c r="J3738" t="s">
        <v>1226</v>
      </c>
      <c r="K3738"/>
      <c r="L3738" t="s">
        <v>18</v>
      </c>
      <c r="M3738"/>
      <c r="N3738"/>
      <c r="O3738"/>
      <c r="P3738"/>
      <c r="Q3738"/>
      <c r="R3738" s="115">
        <v>9276</v>
      </c>
      <c r="S3738" s="115">
        <v>45721</v>
      </c>
      <c r="T3738" s="115">
        <v>100000</v>
      </c>
      <c r="U3738"/>
      <c r="V3738">
        <v>0</v>
      </c>
      <c r="W3738"/>
      <c r="X3738"/>
      <c r="Y3738"/>
      <c r="Z3738"/>
      <c r="AA3738"/>
      <c r="AB3738"/>
      <c r="AC3738"/>
      <c r="AD3738"/>
      <c r="AE3738"/>
      <c r="AF3738"/>
      <c r="AG3738"/>
    </row>
    <row r="3739" spans="1:35" hidden="1" x14ac:dyDescent="0.25">
      <c r="A3739" s="115">
        <v>328446</v>
      </c>
      <c r="B3739" s="115" t="s">
        <v>3229</v>
      </c>
      <c r="C3739" s="115" t="s">
        <v>384</v>
      </c>
      <c r="D3739" s="115" t="s">
        <v>400</v>
      </c>
      <c r="E3739" s="115" t="s">
        <v>76</v>
      </c>
      <c r="F3739" s="237">
        <v>34700</v>
      </c>
      <c r="G3739" s="115" t="s">
        <v>18</v>
      </c>
      <c r="H3739" s="115" t="s">
        <v>16</v>
      </c>
      <c r="I3739" t="s">
        <v>199</v>
      </c>
      <c r="J3739" s="115" t="s">
        <v>1226</v>
      </c>
      <c r="L3739" s="115" t="s">
        <v>18</v>
      </c>
      <c r="U3739"/>
      <c r="V3739">
        <v>0</v>
      </c>
    </row>
    <row r="3740" spans="1:35" hidden="1" x14ac:dyDescent="0.25">
      <c r="A3740">
        <v>328447</v>
      </c>
      <c r="B3740" t="s">
        <v>8003</v>
      </c>
      <c r="C3740" t="s">
        <v>439</v>
      </c>
      <c r="D3740" t="s">
        <v>8004</v>
      </c>
      <c r="E3740" t="s">
        <v>76</v>
      </c>
      <c r="F3740" s="126">
        <v>34377</v>
      </c>
      <c r="G3740" t="s">
        <v>8005</v>
      </c>
      <c r="H3740" t="s">
        <v>16</v>
      </c>
      <c r="I3740" t="s">
        <v>136</v>
      </c>
      <c r="J3740"/>
      <c r="K3740"/>
      <c r="L3740"/>
      <c r="M3740"/>
      <c r="N3740"/>
      <c r="O3740"/>
      <c r="P3740"/>
      <c r="Q3740"/>
      <c r="U3740"/>
      <c r="V3740" t="s">
        <v>16623</v>
      </c>
      <c r="W3740"/>
      <c r="X3740"/>
      <c r="Y3740"/>
      <c r="Z3740"/>
      <c r="AA3740"/>
      <c r="AB3740" t="s">
        <v>4308</v>
      </c>
      <c r="AC3740" t="s">
        <v>4308</v>
      </c>
      <c r="AD3740" t="s">
        <v>4308</v>
      </c>
      <c r="AE3740" t="s">
        <v>4308</v>
      </c>
      <c r="AF3740" t="s">
        <v>4308</v>
      </c>
      <c r="AG3740" t="s">
        <v>4308</v>
      </c>
      <c r="AH3740" s="115" t="s">
        <v>4308</v>
      </c>
    </row>
    <row r="3741" spans="1:35" hidden="1" x14ac:dyDescent="0.25">
      <c r="A3741">
        <v>328448</v>
      </c>
      <c r="B3741" t="s">
        <v>8006</v>
      </c>
      <c r="C3741" t="s">
        <v>349</v>
      </c>
      <c r="D3741" t="s">
        <v>230</v>
      </c>
      <c r="E3741" t="s">
        <v>77</v>
      </c>
      <c r="F3741" s="126">
        <v>30606</v>
      </c>
      <c r="G3741" t="s">
        <v>8007</v>
      </c>
      <c r="H3741" t="s">
        <v>16</v>
      </c>
      <c r="I3741" t="s">
        <v>201</v>
      </c>
      <c r="J3741" t="s">
        <v>1226</v>
      </c>
      <c r="K3741"/>
      <c r="L3741" t="s">
        <v>30</v>
      </c>
      <c r="M3741"/>
      <c r="N3741"/>
      <c r="O3741"/>
      <c r="P3741"/>
      <c r="Q3741"/>
      <c r="U3741"/>
      <c r="V3741" t="s">
        <v>4414</v>
      </c>
      <c r="W3741"/>
      <c r="X3741"/>
      <c r="Y3741"/>
      <c r="Z3741"/>
      <c r="AA3741"/>
      <c r="AB3741"/>
      <c r="AC3741"/>
      <c r="AD3741"/>
      <c r="AE3741"/>
      <c r="AF3741"/>
      <c r="AG3741"/>
    </row>
    <row r="3742" spans="1:35" hidden="1" x14ac:dyDescent="0.25">
      <c r="A3742">
        <v>328450</v>
      </c>
      <c r="B3742" t="s">
        <v>8008</v>
      </c>
      <c r="C3742" t="s">
        <v>212</v>
      </c>
      <c r="D3742" t="s">
        <v>275</v>
      </c>
      <c r="E3742" t="s">
        <v>76</v>
      </c>
      <c r="F3742" s="126">
        <v>35825</v>
      </c>
      <c r="G3742" t="s">
        <v>18</v>
      </c>
      <c r="H3742" t="s">
        <v>16</v>
      </c>
      <c r="I3742" t="s">
        <v>136</v>
      </c>
      <c r="J3742" t="s">
        <v>1226</v>
      </c>
      <c r="K3742"/>
      <c r="L3742" t="s">
        <v>18</v>
      </c>
      <c r="M3742"/>
      <c r="N3742"/>
      <c r="O3742"/>
      <c r="P3742"/>
      <c r="Q3742"/>
      <c r="U3742"/>
      <c r="V3742" t="s">
        <v>4412</v>
      </c>
      <c r="W3742"/>
      <c r="X3742"/>
      <c r="Y3742"/>
      <c r="Z3742"/>
      <c r="AA3742"/>
      <c r="AB3742"/>
      <c r="AC3742"/>
      <c r="AD3742"/>
      <c r="AE3742" t="s">
        <v>4308</v>
      </c>
      <c r="AF3742" t="s">
        <v>4308</v>
      </c>
      <c r="AG3742" t="s">
        <v>4308</v>
      </c>
      <c r="AH3742" s="115" t="s">
        <v>4308</v>
      </c>
    </row>
    <row r="3743" spans="1:35" hidden="1" x14ac:dyDescent="0.25">
      <c r="A3743">
        <v>328452</v>
      </c>
      <c r="B3743" t="s">
        <v>8009</v>
      </c>
      <c r="C3743" t="s">
        <v>1055</v>
      </c>
      <c r="D3743" t="s">
        <v>444</v>
      </c>
      <c r="E3743" t="s">
        <v>77</v>
      </c>
      <c r="F3743" s="126">
        <v>31286</v>
      </c>
      <c r="G3743" t="s">
        <v>8010</v>
      </c>
      <c r="H3743" t="s">
        <v>16</v>
      </c>
      <c r="I3743" t="s">
        <v>129</v>
      </c>
      <c r="J3743"/>
      <c r="K3743"/>
      <c r="L3743"/>
      <c r="M3743"/>
      <c r="N3743"/>
      <c r="O3743"/>
      <c r="P3743"/>
      <c r="Q3743"/>
      <c r="U3743"/>
      <c r="V3743" t="s">
        <v>4414</v>
      </c>
      <c r="W3743"/>
      <c r="X3743"/>
      <c r="Y3743"/>
      <c r="Z3743"/>
      <c r="AA3743"/>
      <c r="AB3743"/>
      <c r="AC3743"/>
      <c r="AD3743" t="s">
        <v>4308</v>
      </c>
      <c r="AE3743" t="s">
        <v>4308</v>
      </c>
      <c r="AF3743" t="s">
        <v>4308</v>
      </c>
      <c r="AG3743" t="s">
        <v>4308</v>
      </c>
      <c r="AH3743" s="115" t="s">
        <v>4308</v>
      </c>
    </row>
    <row r="3744" spans="1:35" hidden="1" x14ac:dyDescent="0.25">
      <c r="A3744" s="115">
        <v>328456</v>
      </c>
      <c r="B3744" s="115" t="s">
        <v>2138</v>
      </c>
      <c r="C3744" s="115" t="s">
        <v>360</v>
      </c>
      <c r="D3744" s="115" t="s">
        <v>1089</v>
      </c>
      <c r="E3744" s="115" t="s">
        <v>76</v>
      </c>
      <c r="F3744" s="237">
        <v>35638</v>
      </c>
      <c r="G3744" s="115" t="s">
        <v>428</v>
      </c>
      <c r="H3744" s="115" t="s">
        <v>16</v>
      </c>
      <c r="I3744" t="s">
        <v>199</v>
      </c>
      <c r="J3744" s="115" t="s">
        <v>1226</v>
      </c>
      <c r="L3744" s="115" t="s">
        <v>30</v>
      </c>
      <c r="U3744"/>
      <c r="V3744" t="s">
        <v>4329</v>
      </c>
      <c r="AE3744" s="115" t="s">
        <v>4308</v>
      </c>
      <c r="AF3744" s="115" t="s">
        <v>4308</v>
      </c>
      <c r="AG3744" s="115" t="s">
        <v>4308</v>
      </c>
      <c r="AH3744" s="115" t="s">
        <v>4308</v>
      </c>
    </row>
    <row r="3745" spans="1:35" hidden="1" x14ac:dyDescent="0.25">
      <c r="A3745">
        <v>328458</v>
      </c>
      <c r="B3745" t="s">
        <v>8011</v>
      </c>
      <c r="C3745" t="s">
        <v>360</v>
      </c>
      <c r="D3745" t="s">
        <v>8012</v>
      </c>
      <c r="E3745" t="s">
        <v>76</v>
      </c>
      <c r="F3745" s="126">
        <v>32396</v>
      </c>
      <c r="G3745" t="s">
        <v>27</v>
      </c>
      <c r="H3745" t="s">
        <v>16</v>
      </c>
      <c r="I3745" t="s">
        <v>136</v>
      </c>
      <c r="J3745"/>
      <c r="K3745"/>
      <c r="L3745"/>
      <c r="M3745"/>
      <c r="N3745"/>
      <c r="O3745"/>
      <c r="P3745"/>
      <c r="Q3745"/>
      <c r="U3745"/>
      <c r="V3745" t="s">
        <v>4329</v>
      </c>
      <c r="W3745"/>
      <c r="X3745"/>
      <c r="Y3745"/>
      <c r="Z3745"/>
      <c r="AA3745"/>
      <c r="AB3745"/>
      <c r="AC3745"/>
      <c r="AD3745" t="s">
        <v>4308</v>
      </c>
      <c r="AE3745" t="s">
        <v>4308</v>
      </c>
      <c r="AF3745" t="s">
        <v>4308</v>
      </c>
      <c r="AG3745" t="s">
        <v>4308</v>
      </c>
      <c r="AH3745" s="115" t="s">
        <v>4308</v>
      </c>
    </row>
    <row r="3746" spans="1:35" hidden="1" x14ac:dyDescent="0.25">
      <c r="A3746" s="115">
        <v>328459</v>
      </c>
      <c r="B3746" s="115" t="s">
        <v>3598</v>
      </c>
      <c r="C3746" s="115" t="s">
        <v>227</v>
      </c>
      <c r="D3746" s="115" t="s">
        <v>3599</v>
      </c>
      <c r="E3746" s="115" t="s">
        <v>77</v>
      </c>
      <c r="F3746" s="237">
        <v>26875</v>
      </c>
      <c r="G3746" s="115" t="s">
        <v>18</v>
      </c>
      <c r="H3746" s="115" t="s">
        <v>16</v>
      </c>
      <c r="I3746" t="s">
        <v>199</v>
      </c>
      <c r="J3746" s="115" t="s">
        <v>1226</v>
      </c>
      <c r="L3746" s="115" t="s">
        <v>18</v>
      </c>
      <c r="U3746"/>
      <c r="V3746" t="s">
        <v>16623</v>
      </c>
    </row>
    <row r="3747" spans="1:35" ht="18" hidden="1" x14ac:dyDescent="0.25">
      <c r="A3747" s="235">
        <v>328460</v>
      </c>
      <c r="B3747" s="235" t="s">
        <v>8013</v>
      </c>
      <c r="C3747" s="235" t="s">
        <v>8014</v>
      </c>
      <c r="D3747" s="235" t="s">
        <v>1242</v>
      </c>
      <c r="E3747"/>
      <c r="F3747" s="126"/>
      <c r="G3747" s="236"/>
      <c r="H3747"/>
      <c r="I3747" t="s">
        <v>199</v>
      </c>
      <c r="J3747" s="236"/>
      <c r="K3747"/>
      <c r="L3747"/>
      <c r="M3747"/>
      <c r="N3747"/>
      <c r="O3747"/>
      <c r="P3747"/>
      <c r="Q3747"/>
      <c r="U3747"/>
      <c r="V3747" t="s">
        <v>16623</v>
      </c>
      <c r="W3747" s="236"/>
      <c r="X3747"/>
      <c r="Y3747"/>
      <c r="Z3747"/>
      <c r="AA3747"/>
      <c r="AB3747"/>
      <c r="AC3747"/>
      <c r="AD3747"/>
      <c r="AE3747"/>
      <c r="AF3747"/>
      <c r="AG3747"/>
      <c r="AH3747" s="115" t="s">
        <v>4308</v>
      </c>
    </row>
    <row r="3748" spans="1:35" hidden="1" x14ac:dyDescent="0.25">
      <c r="A3748">
        <v>328462</v>
      </c>
      <c r="B3748" t="s">
        <v>8015</v>
      </c>
      <c r="C3748" t="s">
        <v>244</v>
      </c>
      <c r="D3748" t="s">
        <v>1405</v>
      </c>
      <c r="E3748"/>
      <c r="F3748" s="126"/>
      <c r="G3748"/>
      <c r="H3748"/>
      <c r="I3748" t="s">
        <v>129</v>
      </c>
      <c r="J3748"/>
      <c r="K3748"/>
      <c r="L3748"/>
      <c r="M3748"/>
      <c r="N3748"/>
      <c r="O3748"/>
      <c r="P3748"/>
      <c r="Q3748"/>
      <c r="U3748"/>
      <c r="V3748" t="s">
        <v>4338</v>
      </c>
      <c r="W3748"/>
      <c r="X3748"/>
      <c r="Y3748"/>
      <c r="Z3748"/>
      <c r="AA3748"/>
      <c r="AB3748"/>
      <c r="AC3748"/>
      <c r="AD3748"/>
      <c r="AE3748"/>
      <c r="AF3748"/>
      <c r="AG3748"/>
    </row>
    <row r="3749" spans="1:35" hidden="1" x14ac:dyDescent="0.25">
      <c r="A3749" s="115">
        <v>328464</v>
      </c>
      <c r="B3749" s="115" t="s">
        <v>1621</v>
      </c>
      <c r="C3749" s="115" t="s">
        <v>624</v>
      </c>
      <c r="D3749" s="115" t="s">
        <v>235</v>
      </c>
      <c r="E3749" s="115" t="s">
        <v>76</v>
      </c>
      <c r="F3749" s="237">
        <v>34194</v>
      </c>
      <c r="G3749" s="115" t="s">
        <v>18</v>
      </c>
      <c r="H3749" s="115" t="s">
        <v>16</v>
      </c>
      <c r="I3749" t="s">
        <v>199</v>
      </c>
      <c r="J3749" s="115" t="s">
        <v>1226</v>
      </c>
      <c r="L3749" s="115" t="s">
        <v>18</v>
      </c>
      <c r="U3749"/>
      <c r="V3749" t="s">
        <v>4337</v>
      </c>
    </row>
    <row r="3750" spans="1:35" hidden="1" x14ac:dyDescent="0.25">
      <c r="A3750">
        <v>328473</v>
      </c>
      <c r="B3750" t="s">
        <v>8016</v>
      </c>
      <c r="C3750" t="s">
        <v>1132</v>
      </c>
      <c r="D3750" t="s">
        <v>524</v>
      </c>
      <c r="E3750" t="s">
        <v>77</v>
      </c>
      <c r="F3750" s="126"/>
      <c r="G3750"/>
      <c r="H3750" t="s">
        <v>16</v>
      </c>
      <c r="I3750" t="s">
        <v>5306</v>
      </c>
      <c r="J3750"/>
      <c r="K3750"/>
      <c r="L3750"/>
      <c r="M3750"/>
      <c r="N3750"/>
      <c r="O3750"/>
      <c r="P3750"/>
      <c r="Q3750"/>
      <c r="U3750"/>
      <c r="V3750" t="s">
        <v>4334</v>
      </c>
      <c r="W3750"/>
      <c r="X3750"/>
      <c r="Y3750"/>
      <c r="Z3750"/>
      <c r="AA3750"/>
      <c r="AB3750"/>
      <c r="AC3750"/>
      <c r="AD3750" t="s">
        <v>4308</v>
      </c>
      <c r="AE3750" t="s">
        <v>4308</v>
      </c>
      <c r="AF3750" t="s">
        <v>4308</v>
      </c>
      <c r="AG3750" t="s">
        <v>4308</v>
      </c>
      <c r="AH3750" s="115" t="s">
        <v>4308</v>
      </c>
    </row>
    <row r="3751" spans="1:35" ht="18" hidden="1" x14ac:dyDescent="0.25">
      <c r="A3751" s="235">
        <v>328474</v>
      </c>
      <c r="B3751" s="235" t="s">
        <v>8017</v>
      </c>
      <c r="C3751" s="235" t="s">
        <v>212</v>
      </c>
      <c r="D3751" s="235" t="s">
        <v>381</v>
      </c>
      <c r="E3751"/>
      <c r="F3751" s="126"/>
      <c r="G3751" s="236"/>
      <c r="H3751"/>
      <c r="I3751" t="s">
        <v>129</v>
      </c>
      <c r="J3751" s="236"/>
      <c r="K3751"/>
      <c r="L3751"/>
      <c r="M3751"/>
      <c r="N3751"/>
      <c r="O3751"/>
      <c r="P3751"/>
      <c r="Q3751"/>
      <c r="U3751"/>
      <c r="V3751" t="s">
        <v>4335</v>
      </c>
      <c r="W3751" s="236"/>
      <c r="X3751"/>
      <c r="Y3751"/>
      <c r="Z3751"/>
      <c r="AA3751"/>
      <c r="AB3751"/>
      <c r="AC3751"/>
      <c r="AD3751"/>
      <c r="AE3751"/>
      <c r="AF3751"/>
      <c r="AG3751"/>
      <c r="AH3751" s="115" t="s">
        <v>4308</v>
      </c>
    </row>
    <row r="3752" spans="1:35" ht="18" hidden="1" x14ac:dyDescent="0.25">
      <c r="A3752" s="235">
        <v>328475</v>
      </c>
      <c r="B3752" s="235" t="s">
        <v>8018</v>
      </c>
      <c r="C3752" s="235" t="s">
        <v>734</v>
      </c>
      <c r="D3752" s="235" t="s">
        <v>1242</v>
      </c>
      <c r="E3752"/>
      <c r="F3752" s="126"/>
      <c r="G3752" s="236"/>
      <c r="H3752"/>
      <c r="I3752" t="s">
        <v>136</v>
      </c>
      <c r="J3752" s="236"/>
      <c r="K3752"/>
      <c r="L3752"/>
      <c r="M3752"/>
      <c r="N3752"/>
      <c r="O3752"/>
      <c r="P3752"/>
      <c r="Q3752"/>
      <c r="U3752"/>
      <c r="V3752" t="s">
        <v>4337</v>
      </c>
      <c r="W3752" s="236"/>
      <c r="X3752"/>
      <c r="Y3752"/>
      <c r="Z3752"/>
      <c r="AA3752"/>
      <c r="AB3752"/>
      <c r="AC3752"/>
      <c r="AD3752"/>
      <c r="AE3752"/>
      <c r="AF3752"/>
      <c r="AG3752"/>
      <c r="AH3752" s="115" t="s">
        <v>4308</v>
      </c>
    </row>
    <row r="3753" spans="1:35" ht="18" x14ac:dyDescent="0.25">
      <c r="A3753" s="235">
        <v>328478</v>
      </c>
      <c r="B3753" s="235" t="s">
        <v>8019</v>
      </c>
      <c r="C3753" s="235" t="s">
        <v>903</v>
      </c>
      <c r="D3753" s="235" t="s">
        <v>884</v>
      </c>
      <c r="E3753"/>
      <c r="F3753" s="126"/>
      <c r="G3753" s="236"/>
      <c r="H3753"/>
      <c r="I3753" t="s">
        <v>107</v>
      </c>
      <c r="J3753" s="236"/>
      <c r="K3753"/>
      <c r="L3753"/>
      <c r="M3753"/>
      <c r="N3753"/>
      <c r="O3753"/>
      <c r="P3753"/>
      <c r="Q3753"/>
      <c r="U3753"/>
      <c r="V3753"/>
      <c r="W3753" s="236"/>
      <c r="X3753"/>
      <c r="Y3753"/>
      <c r="Z3753"/>
      <c r="AA3753"/>
      <c r="AB3753"/>
      <c r="AC3753"/>
      <c r="AD3753"/>
      <c r="AE3753"/>
      <c r="AF3753"/>
      <c r="AG3753"/>
      <c r="AI3753" s="115">
        <f>VLOOKUP(A3753,'[2]دراسات قانونية'!$A$3:$E$600,1,0)</f>
        <v>328478</v>
      </c>
    </row>
    <row r="3754" spans="1:35" hidden="1" x14ac:dyDescent="0.25">
      <c r="A3754">
        <v>328481</v>
      </c>
      <c r="B3754" t="s">
        <v>8020</v>
      </c>
      <c r="C3754" t="s">
        <v>1620</v>
      </c>
      <c r="D3754" t="s">
        <v>235</v>
      </c>
      <c r="E3754" t="s">
        <v>77</v>
      </c>
      <c r="F3754" s="126">
        <v>34438</v>
      </c>
      <c r="G3754" t="s">
        <v>18</v>
      </c>
      <c r="H3754" t="s">
        <v>16</v>
      </c>
      <c r="I3754" t="s">
        <v>129</v>
      </c>
      <c r="J3754" t="s">
        <v>1226</v>
      </c>
      <c r="K3754"/>
      <c r="L3754" t="s">
        <v>18</v>
      </c>
      <c r="M3754"/>
      <c r="N3754"/>
      <c r="O3754"/>
      <c r="P3754"/>
      <c r="Q3754"/>
      <c r="U3754"/>
      <c r="V3754" t="s">
        <v>4335</v>
      </c>
      <c r="W3754"/>
      <c r="X3754"/>
      <c r="Y3754"/>
      <c r="Z3754"/>
      <c r="AA3754"/>
      <c r="AB3754"/>
      <c r="AC3754"/>
      <c r="AD3754"/>
      <c r="AE3754"/>
      <c r="AF3754"/>
      <c r="AG3754" t="s">
        <v>4308</v>
      </c>
      <c r="AH3754" s="115" t="s">
        <v>4308</v>
      </c>
    </row>
    <row r="3755" spans="1:35" x14ac:dyDescent="0.25">
      <c r="A3755" s="115">
        <v>328488</v>
      </c>
      <c r="B3755" s="115" t="s">
        <v>8021</v>
      </c>
      <c r="C3755" s="115" t="s">
        <v>227</v>
      </c>
      <c r="D3755" s="115" t="s">
        <v>239</v>
      </c>
      <c r="E3755" s="115" t="s">
        <v>76</v>
      </c>
      <c r="F3755" s="237">
        <v>32958</v>
      </c>
      <c r="G3755" s="115" t="s">
        <v>18</v>
      </c>
      <c r="H3755" s="115" t="s">
        <v>16</v>
      </c>
      <c r="I3755" t="s">
        <v>107</v>
      </c>
      <c r="J3755" s="115" t="s">
        <v>1226</v>
      </c>
      <c r="L3755" s="115" t="s">
        <v>18</v>
      </c>
      <c r="U3755"/>
      <c r="V3755" t="s">
        <v>4414</v>
      </c>
      <c r="AE3755" s="115" t="s">
        <v>4308</v>
      </c>
      <c r="AF3755" s="115" t="s">
        <v>4308</v>
      </c>
      <c r="AG3755" s="115" t="s">
        <v>4308</v>
      </c>
      <c r="AH3755" s="115" t="s">
        <v>4308</v>
      </c>
      <c r="AI3755" s="115" t="e">
        <f>VLOOKUP(A3755,'[2]دراسات قانونية'!$A$3:$E$600,1,0)</f>
        <v>#N/A</v>
      </c>
    </row>
    <row r="3756" spans="1:35" ht="18" x14ac:dyDescent="0.25">
      <c r="A3756" s="235">
        <v>328489</v>
      </c>
      <c r="B3756" s="235" t="s">
        <v>8022</v>
      </c>
      <c r="C3756" s="235" t="s">
        <v>664</v>
      </c>
      <c r="D3756" s="235" t="s">
        <v>239</v>
      </c>
      <c r="E3756"/>
      <c r="F3756" s="126"/>
      <c r="G3756" s="236"/>
      <c r="H3756"/>
      <c r="I3756" t="s">
        <v>107</v>
      </c>
      <c r="J3756" s="236"/>
      <c r="K3756"/>
      <c r="L3756"/>
      <c r="M3756"/>
      <c r="N3756"/>
      <c r="O3756"/>
      <c r="P3756"/>
      <c r="Q3756"/>
      <c r="U3756"/>
      <c r="V3756" t="s">
        <v>4335</v>
      </c>
      <c r="W3756" s="236"/>
      <c r="X3756"/>
      <c r="Y3756"/>
      <c r="Z3756"/>
      <c r="AA3756"/>
      <c r="AB3756"/>
      <c r="AC3756"/>
      <c r="AD3756"/>
      <c r="AE3756"/>
      <c r="AF3756"/>
      <c r="AG3756"/>
      <c r="AH3756" s="115" t="s">
        <v>4308</v>
      </c>
      <c r="AI3756" s="115" t="e">
        <f>VLOOKUP(A3756,'[2]دراسات قانونية'!$A$3:$E$600,1,0)</f>
        <v>#N/A</v>
      </c>
    </row>
    <row r="3757" spans="1:35" hidden="1" x14ac:dyDescent="0.25">
      <c r="A3757">
        <v>328491</v>
      </c>
      <c r="B3757" t="s">
        <v>8023</v>
      </c>
      <c r="C3757" t="s">
        <v>793</v>
      </c>
      <c r="D3757" t="s">
        <v>405</v>
      </c>
      <c r="E3757" t="s">
        <v>76</v>
      </c>
      <c r="F3757" s="126">
        <v>35685</v>
      </c>
      <c r="G3757" t="s">
        <v>215</v>
      </c>
      <c r="H3757" t="s">
        <v>16</v>
      </c>
      <c r="I3757" t="s">
        <v>136</v>
      </c>
      <c r="J3757" t="s">
        <v>1226</v>
      </c>
      <c r="K3757"/>
      <c r="L3757" t="s">
        <v>73</v>
      </c>
      <c r="M3757"/>
      <c r="N3757"/>
      <c r="O3757"/>
      <c r="P3757"/>
      <c r="Q3757"/>
      <c r="U3757"/>
      <c r="V3757" t="s">
        <v>16623</v>
      </c>
      <c r="W3757"/>
      <c r="X3757"/>
      <c r="Y3757"/>
      <c r="Z3757"/>
      <c r="AA3757"/>
      <c r="AB3757"/>
      <c r="AC3757"/>
      <c r="AD3757"/>
      <c r="AE3757"/>
      <c r="AF3757"/>
      <c r="AG3757"/>
    </row>
    <row r="3758" spans="1:35" ht="18" hidden="1" x14ac:dyDescent="0.25">
      <c r="A3758" s="235">
        <v>328494</v>
      </c>
      <c r="B3758" s="235" t="s">
        <v>8024</v>
      </c>
      <c r="C3758" s="235" t="s">
        <v>274</v>
      </c>
      <c r="D3758" s="235" t="s">
        <v>1242</v>
      </c>
      <c r="E3758"/>
      <c r="F3758" s="126"/>
      <c r="G3758" s="236"/>
      <c r="H3758"/>
      <c r="I3758" t="s">
        <v>136</v>
      </c>
      <c r="J3758" s="236"/>
      <c r="K3758"/>
      <c r="L3758"/>
      <c r="M3758"/>
      <c r="N3758"/>
      <c r="O3758"/>
      <c r="P3758"/>
      <c r="Q3758"/>
      <c r="U3758"/>
      <c r="V3758" t="s">
        <v>4337</v>
      </c>
      <c r="W3758" s="236"/>
      <c r="X3758"/>
      <c r="Y3758"/>
      <c r="Z3758"/>
      <c r="AA3758"/>
      <c r="AB3758"/>
      <c r="AC3758"/>
      <c r="AD3758"/>
      <c r="AE3758"/>
      <c r="AF3758"/>
      <c r="AG3758"/>
      <c r="AH3758" s="115" t="s">
        <v>4308</v>
      </c>
    </row>
    <row r="3759" spans="1:35" hidden="1" x14ac:dyDescent="0.25">
      <c r="A3759">
        <v>328495</v>
      </c>
      <c r="B3759" t="s">
        <v>8025</v>
      </c>
      <c r="C3759" t="s">
        <v>984</v>
      </c>
      <c r="D3759" t="s">
        <v>536</v>
      </c>
      <c r="E3759" t="s">
        <v>76</v>
      </c>
      <c r="F3759" s="126">
        <v>33241</v>
      </c>
      <c r="G3759" t="s">
        <v>8026</v>
      </c>
      <c r="H3759" t="s">
        <v>16</v>
      </c>
      <c r="I3759" t="s">
        <v>136</v>
      </c>
      <c r="J3759" t="s">
        <v>1226</v>
      </c>
      <c r="K3759"/>
      <c r="L3759" t="s">
        <v>61</v>
      </c>
      <c r="M3759"/>
      <c r="N3759"/>
      <c r="O3759"/>
      <c r="P3759"/>
      <c r="Q3759"/>
      <c r="U3759"/>
      <c r="V3759" t="s">
        <v>16623</v>
      </c>
      <c r="W3759"/>
      <c r="X3759"/>
      <c r="Y3759"/>
      <c r="Z3759"/>
      <c r="AA3759"/>
      <c r="AB3759"/>
      <c r="AC3759"/>
      <c r="AD3759"/>
      <c r="AE3759"/>
      <c r="AF3759"/>
      <c r="AG3759"/>
      <c r="AH3759" s="115" t="s">
        <v>4308</v>
      </c>
    </row>
    <row r="3760" spans="1:35" hidden="1" x14ac:dyDescent="0.25">
      <c r="A3760" s="115">
        <v>328496</v>
      </c>
      <c r="B3760" s="115" t="s">
        <v>1580</v>
      </c>
      <c r="C3760" s="115" t="s">
        <v>329</v>
      </c>
      <c r="D3760" s="115" t="s">
        <v>237</v>
      </c>
      <c r="E3760" s="115" t="s">
        <v>76</v>
      </c>
      <c r="F3760" s="237">
        <v>34335</v>
      </c>
      <c r="G3760" s="115" t="s">
        <v>18</v>
      </c>
      <c r="H3760" s="115" t="s">
        <v>16</v>
      </c>
      <c r="I3760" t="s">
        <v>136</v>
      </c>
      <c r="J3760" s="115" t="s">
        <v>1226</v>
      </c>
      <c r="L3760" s="115" t="s">
        <v>18</v>
      </c>
      <c r="U3760"/>
      <c r="V3760" t="s">
        <v>4336</v>
      </c>
    </row>
    <row r="3761" spans="1:35" ht="18" hidden="1" x14ac:dyDescent="0.25">
      <c r="A3761" s="235">
        <v>328500</v>
      </c>
      <c r="B3761" s="235" t="s">
        <v>8027</v>
      </c>
      <c r="C3761" s="235" t="s">
        <v>332</v>
      </c>
      <c r="D3761" s="235" t="s">
        <v>1242</v>
      </c>
      <c r="E3761"/>
      <c r="F3761" s="126"/>
      <c r="G3761" s="236"/>
      <c r="H3761"/>
      <c r="I3761" t="s">
        <v>199</v>
      </c>
      <c r="J3761" s="236"/>
      <c r="K3761"/>
      <c r="L3761"/>
      <c r="M3761"/>
      <c r="N3761"/>
      <c r="O3761"/>
      <c r="P3761"/>
      <c r="Q3761"/>
      <c r="U3761"/>
      <c r="V3761">
        <v>0</v>
      </c>
      <c r="W3761" s="236"/>
      <c r="X3761"/>
      <c r="Y3761"/>
      <c r="Z3761"/>
      <c r="AA3761"/>
      <c r="AB3761"/>
      <c r="AC3761"/>
      <c r="AD3761"/>
      <c r="AE3761"/>
      <c r="AF3761"/>
      <c r="AG3761"/>
      <c r="AH3761" s="115" t="s">
        <v>4308</v>
      </c>
    </row>
    <row r="3762" spans="1:35" ht="18" hidden="1" x14ac:dyDescent="0.25">
      <c r="A3762" s="235">
        <v>328504</v>
      </c>
      <c r="B3762" s="235" t="s">
        <v>8028</v>
      </c>
      <c r="C3762" s="235" t="s">
        <v>212</v>
      </c>
      <c r="D3762" s="235" t="s">
        <v>8029</v>
      </c>
      <c r="E3762"/>
      <c r="F3762" s="126"/>
      <c r="G3762" s="236"/>
      <c r="H3762"/>
      <c r="I3762" t="s">
        <v>129</v>
      </c>
      <c r="J3762" s="236"/>
      <c r="K3762"/>
      <c r="L3762"/>
      <c r="M3762"/>
      <c r="N3762"/>
      <c r="O3762"/>
      <c r="P3762"/>
      <c r="Q3762"/>
      <c r="U3762"/>
      <c r="V3762" t="s">
        <v>4335</v>
      </c>
      <c r="W3762" s="236"/>
      <c r="X3762"/>
      <c r="Y3762"/>
      <c r="Z3762"/>
      <c r="AA3762"/>
      <c r="AB3762"/>
      <c r="AC3762"/>
      <c r="AD3762"/>
      <c r="AE3762"/>
      <c r="AF3762"/>
      <c r="AG3762"/>
      <c r="AH3762" s="115" t="s">
        <v>4308</v>
      </c>
    </row>
    <row r="3763" spans="1:35" hidden="1" x14ac:dyDescent="0.25">
      <c r="A3763">
        <v>328512</v>
      </c>
      <c r="B3763" t="s">
        <v>8030</v>
      </c>
      <c r="C3763" t="s">
        <v>244</v>
      </c>
      <c r="D3763" t="s">
        <v>556</v>
      </c>
      <c r="E3763"/>
      <c r="F3763" s="126"/>
      <c r="G3763"/>
      <c r="H3763"/>
      <c r="I3763" t="s">
        <v>129</v>
      </c>
      <c r="J3763"/>
      <c r="K3763"/>
      <c r="L3763"/>
      <c r="M3763"/>
      <c r="N3763"/>
      <c r="O3763"/>
      <c r="P3763"/>
      <c r="Q3763"/>
      <c r="U3763"/>
      <c r="V3763" t="s">
        <v>4339</v>
      </c>
      <c r="W3763"/>
      <c r="X3763"/>
      <c r="Y3763"/>
      <c r="Z3763"/>
      <c r="AA3763"/>
      <c r="AB3763"/>
      <c r="AC3763"/>
      <c r="AD3763"/>
      <c r="AE3763"/>
      <c r="AF3763"/>
      <c r="AG3763"/>
    </row>
    <row r="3764" spans="1:35" hidden="1" x14ac:dyDescent="0.25">
      <c r="A3764">
        <v>328513</v>
      </c>
      <c r="B3764" t="s">
        <v>8031</v>
      </c>
      <c r="C3764" t="s">
        <v>439</v>
      </c>
      <c r="D3764" t="s">
        <v>257</v>
      </c>
      <c r="E3764" t="s">
        <v>76</v>
      </c>
      <c r="F3764" s="126">
        <v>35464</v>
      </c>
      <c r="G3764" t="s">
        <v>8032</v>
      </c>
      <c r="H3764" t="s">
        <v>16</v>
      </c>
      <c r="I3764" t="s">
        <v>136</v>
      </c>
      <c r="J3764" t="s">
        <v>15</v>
      </c>
      <c r="K3764"/>
      <c r="L3764" t="s">
        <v>18</v>
      </c>
      <c r="M3764"/>
      <c r="N3764"/>
      <c r="O3764"/>
      <c r="P3764"/>
      <c r="Q3764"/>
      <c r="U3764"/>
      <c r="V3764" t="s">
        <v>4329</v>
      </c>
      <c r="W3764"/>
      <c r="X3764"/>
      <c r="Y3764"/>
      <c r="Z3764"/>
      <c r="AA3764"/>
      <c r="AB3764"/>
      <c r="AC3764"/>
      <c r="AD3764"/>
      <c r="AE3764"/>
      <c r="AF3764"/>
      <c r="AG3764" t="s">
        <v>4308</v>
      </c>
      <c r="AH3764" s="115" t="s">
        <v>4308</v>
      </c>
    </row>
    <row r="3765" spans="1:35" hidden="1" x14ac:dyDescent="0.25">
      <c r="A3765">
        <v>328519</v>
      </c>
      <c r="B3765" t="s">
        <v>8033</v>
      </c>
      <c r="C3765" t="s">
        <v>244</v>
      </c>
      <c r="D3765" t="s">
        <v>447</v>
      </c>
      <c r="E3765" t="s">
        <v>77</v>
      </c>
      <c r="F3765" s="126">
        <v>29532</v>
      </c>
      <c r="G3765" t="s">
        <v>37</v>
      </c>
      <c r="H3765" t="s">
        <v>16</v>
      </c>
      <c r="I3765" t="s">
        <v>136</v>
      </c>
      <c r="J3765" t="s">
        <v>15</v>
      </c>
      <c r="K3765"/>
      <c r="L3765" t="s">
        <v>18</v>
      </c>
      <c r="M3765"/>
      <c r="N3765"/>
      <c r="O3765"/>
      <c r="P3765"/>
      <c r="Q3765"/>
      <c r="U3765"/>
      <c r="V3765" t="s">
        <v>16623</v>
      </c>
      <c r="W3765"/>
      <c r="X3765"/>
      <c r="Y3765"/>
      <c r="Z3765"/>
      <c r="AA3765"/>
      <c r="AB3765"/>
      <c r="AC3765"/>
      <c r="AD3765"/>
      <c r="AE3765"/>
      <c r="AF3765"/>
      <c r="AG3765"/>
    </row>
    <row r="3766" spans="1:35" ht="18" hidden="1" x14ac:dyDescent="0.25">
      <c r="A3766" s="235">
        <v>328524</v>
      </c>
      <c r="B3766" s="235" t="s">
        <v>8034</v>
      </c>
      <c r="C3766" s="235" t="s">
        <v>523</v>
      </c>
      <c r="D3766" s="235" t="s">
        <v>8035</v>
      </c>
      <c r="E3766"/>
      <c r="F3766" s="126"/>
      <c r="G3766" s="236"/>
      <c r="H3766"/>
      <c r="I3766" t="s">
        <v>199</v>
      </c>
      <c r="J3766" s="236"/>
      <c r="K3766"/>
      <c r="L3766"/>
      <c r="M3766"/>
      <c r="N3766"/>
      <c r="O3766"/>
      <c r="P3766"/>
      <c r="Q3766"/>
      <c r="U3766"/>
      <c r="V3766">
        <v>0</v>
      </c>
      <c r="W3766" s="236"/>
      <c r="X3766"/>
      <c r="Y3766"/>
      <c r="Z3766"/>
      <c r="AA3766"/>
      <c r="AB3766"/>
      <c r="AC3766"/>
      <c r="AD3766"/>
      <c r="AE3766"/>
      <c r="AF3766"/>
      <c r="AG3766"/>
      <c r="AH3766" s="115" t="s">
        <v>4308</v>
      </c>
    </row>
    <row r="3767" spans="1:35" ht="18" hidden="1" x14ac:dyDescent="0.25">
      <c r="A3767" s="235">
        <v>328525</v>
      </c>
      <c r="B3767" s="235" t="s">
        <v>8036</v>
      </c>
      <c r="C3767" s="235" t="s">
        <v>1273</v>
      </c>
      <c r="D3767" s="235" t="s">
        <v>1242</v>
      </c>
      <c r="E3767"/>
      <c r="F3767" s="126"/>
      <c r="G3767" s="236"/>
      <c r="H3767"/>
      <c r="I3767" t="s">
        <v>199</v>
      </c>
      <c r="J3767" s="236"/>
      <c r="K3767"/>
      <c r="L3767"/>
      <c r="M3767"/>
      <c r="N3767"/>
      <c r="O3767"/>
      <c r="P3767"/>
      <c r="Q3767"/>
      <c r="U3767"/>
      <c r="V3767" t="s">
        <v>4329</v>
      </c>
      <c r="W3767" s="236"/>
      <c r="X3767"/>
      <c r="Y3767"/>
      <c r="Z3767"/>
      <c r="AA3767"/>
      <c r="AB3767"/>
      <c r="AC3767"/>
      <c r="AD3767"/>
      <c r="AE3767"/>
      <c r="AF3767"/>
      <c r="AG3767"/>
      <c r="AH3767" s="115" t="s">
        <v>4308</v>
      </c>
    </row>
    <row r="3768" spans="1:35" hidden="1" x14ac:dyDescent="0.25">
      <c r="A3768">
        <v>328527</v>
      </c>
      <c r="B3768" t="s">
        <v>8037</v>
      </c>
      <c r="C3768" t="s">
        <v>339</v>
      </c>
      <c r="D3768" t="s">
        <v>1280</v>
      </c>
      <c r="E3768" t="s">
        <v>76</v>
      </c>
      <c r="F3768" s="126">
        <v>31414</v>
      </c>
      <c r="G3768" t="s">
        <v>8038</v>
      </c>
      <c r="H3768" t="s">
        <v>16</v>
      </c>
      <c r="I3768" t="s">
        <v>129</v>
      </c>
      <c r="J3768" t="s">
        <v>1226</v>
      </c>
      <c r="K3768"/>
      <c r="L3768" t="s">
        <v>18</v>
      </c>
      <c r="M3768"/>
      <c r="N3768"/>
      <c r="O3768"/>
      <c r="P3768"/>
      <c r="Q3768"/>
      <c r="U3768"/>
      <c r="V3768" t="s">
        <v>4334</v>
      </c>
      <c r="W3768"/>
      <c r="X3768"/>
      <c r="Y3768"/>
      <c r="Z3768"/>
      <c r="AA3768"/>
      <c r="AB3768"/>
      <c r="AC3768"/>
      <c r="AD3768"/>
      <c r="AE3768"/>
      <c r="AF3768"/>
      <c r="AG3768" t="s">
        <v>4308</v>
      </c>
      <c r="AH3768" s="115" t="s">
        <v>4308</v>
      </c>
    </row>
    <row r="3769" spans="1:35" ht="18" hidden="1" x14ac:dyDescent="0.25">
      <c r="A3769" s="235">
        <v>328528</v>
      </c>
      <c r="B3769" s="235" t="s">
        <v>8039</v>
      </c>
      <c r="C3769" s="235" t="s">
        <v>384</v>
      </c>
      <c r="D3769" s="235" t="s">
        <v>321</v>
      </c>
      <c r="E3769"/>
      <c r="F3769" s="126"/>
      <c r="G3769" s="236"/>
      <c r="H3769"/>
      <c r="I3769" t="s">
        <v>129</v>
      </c>
      <c r="J3769" s="236"/>
      <c r="K3769"/>
      <c r="L3769"/>
      <c r="M3769"/>
      <c r="N3769"/>
      <c r="O3769"/>
      <c r="P3769"/>
      <c r="Q3769"/>
      <c r="U3769"/>
      <c r="V3769" t="s">
        <v>4334</v>
      </c>
      <c r="W3769" s="236"/>
      <c r="X3769"/>
      <c r="Y3769"/>
      <c r="Z3769"/>
      <c r="AA3769"/>
      <c r="AB3769"/>
      <c r="AC3769"/>
      <c r="AD3769"/>
      <c r="AE3769"/>
      <c r="AF3769"/>
      <c r="AG3769"/>
      <c r="AH3769" s="115" t="s">
        <v>4308</v>
      </c>
    </row>
    <row r="3770" spans="1:35" hidden="1" x14ac:dyDescent="0.25">
      <c r="A3770">
        <v>328531</v>
      </c>
      <c r="B3770" t="s">
        <v>8040</v>
      </c>
      <c r="C3770" t="s">
        <v>212</v>
      </c>
      <c r="D3770" t="s">
        <v>6971</v>
      </c>
      <c r="E3770" t="s">
        <v>76</v>
      </c>
      <c r="F3770" s="126">
        <v>35317</v>
      </c>
      <c r="G3770" t="s">
        <v>18</v>
      </c>
      <c r="H3770" t="s">
        <v>16</v>
      </c>
      <c r="I3770" t="s">
        <v>136</v>
      </c>
      <c r="J3770" t="s">
        <v>15</v>
      </c>
      <c r="K3770"/>
      <c r="L3770" t="s">
        <v>18</v>
      </c>
      <c r="M3770"/>
      <c r="N3770"/>
      <c r="O3770"/>
      <c r="P3770"/>
      <c r="Q3770"/>
      <c r="U3770"/>
      <c r="V3770" t="s">
        <v>4336</v>
      </c>
      <c r="W3770"/>
      <c r="X3770"/>
      <c r="Y3770"/>
      <c r="Z3770"/>
      <c r="AA3770"/>
      <c r="AB3770"/>
      <c r="AC3770"/>
      <c r="AD3770"/>
      <c r="AE3770"/>
      <c r="AF3770"/>
      <c r="AG3770" t="s">
        <v>4308</v>
      </c>
      <c r="AH3770" s="115" t="s">
        <v>4308</v>
      </c>
    </row>
    <row r="3771" spans="1:35" hidden="1" x14ac:dyDescent="0.25">
      <c r="A3771">
        <v>328533</v>
      </c>
      <c r="B3771" t="s">
        <v>8041</v>
      </c>
      <c r="C3771" t="s">
        <v>244</v>
      </c>
      <c r="D3771" t="s">
        <v>513</v>
      </c>
      <c r="E3771"/>
      <c r="F3771" s="126"/>
      <c r="G3771"/>
      <c r="H3771"/>
      <c r="I3771" t="s">
        <v>129</v>
      </c>
      <c r="J3771"/>
      <c r="K3771"/>
      <c r="L3771"/>
      <c r="M3771"/>
      <c r="N3771"/>
      <c r="O3771"/>
      <c r="P3771"/>
      <c r="Q3771"/>
      <c r="U3771"/>
      <c r="V3771" t="s">
        <v>4335</v>
      </c>
      <c r="W3771"/>
      <c r="X3771"/>
      <c r="Y3771"/>
      <c r="Z3771"/>
      <c r="AA3771"/>
      <c r="AB3771"/>
      <c r="AC3771"/>
      <c r="AD3771"/>
      <c r="AE3771"/>
      <c r="AF3771"/>
      <c r="AG3771"/>
    </row>
    <row r="3772" spans="1:35" hidden="1" x14ac:dyDescent="0.25">
      <c r="A3772">
        <v>328537</v>
      </c>
      <c r="B3772" t="s">
        <v>8042</v>
      </c>
      <c r="C3772" t="s">
        <v>8043</v>
      </c>
      <c r="D3772" t="s">
        <v>8044</v>
      </c>
      <c r="E3772" t="s">
        <v>76</v>
      </c>
      <c r="F3772" s="126">
        <v>35119</v>
      </c>
      <c r="G3772" t="s">
        <v>509</v>
      </c>
      <c r="H3772" t="s">
        <v>16</v>
      </c>
      <c r="I3772" t="s">
        <v>136</v>
      </c>
      <c r="J3772"/>
      <c r="K3772"/>
      <c r="L3772"/>
      <c r="M3772"/>
      <c r="N3772"/>
      <c r="O3772"/>
      <c r="P3772"/>
      <c r="Q3772"/>
      <c r="U3772"/>
      <c r="V3772" t="s">
        <v>4329</v>
      </c>
      <c r="W3772"/>
      <c r="X3772"/>
      <c r="Y3772"/>
      <c r="Z3772"/>
      <c r="AA3772"/>
      <c r="AB3772" t="s">
        <v>4308</v>
      </c>
      <c r="AC3772" t="s">
        <v>4308</v>
      </c>
      <c r="AD3772" t="s">
        <v>4308</v>
      </c>
      <c r="AE3772" t="s">
        <v>4308</v>
      </c>
      <c r="AF3772" t="s">
        <v>4308</v>
      </c>
      <c r="AG3772" t="s">
        <v>4308</v>
      </c>
      <c r="AH3772" s="115" t="s">
        <v>4308</v>
      </c>
    </row>
    <row r="3773" spans="1:35" ht="18" x14ac:dyDescent="0.25">
      <c r="A3773" s="235">
        <v>328538</v>
      </c>
      <c r="B3773" s="235" t="s">
        <v>8045</v>
      </c>
      <c r="C3773" s="235" t="s">
        <v>227</v>
      </c>
      <c r="D3773" s="235" t="s">
        <v>1001</v>
      </c>
      <c r="E3773"/>
      <c r="F3773" s="126"/>
      <c r="G3773" s="236"/>
      <c r="H3773"/>
      <c r="I3773" t="s">
        <v>107</v>
      </c>
      <c r="J3773" s="236"/>
      <c r="K3773"/>
      <c r="L3773"/>
      <c r="M3773"/>
      <c r="N3773"/>
      <c r="O3773"/>
      <c r="P3773"/>
      <c r="Q3773"/>
      <c r="U3773"/>
      <c r="V3773" t="s">
        <v>4335</v>
      </c>
      <c r="W3773" s="236"/>
      <c r="X3773"/>
      <c r="Y3773"/>
      <c r="Z3773"/>
      <c r="AA3773"/>
      <c r="AB3773"/>
      <c r="AC3773"/>
      <c r="AD3773"/>
      <c r="AE3773"/>
      <c r="AF3773"/>
      <c r="AG3773"/>
      <c r="AH3773" s="115" t="s">
        <v>4308</v>
      </c>
      <c r="AI3773" s="115" t="e">
        <f>VLOOKUP(A3773,'[2]دراسات قانونية'!$A$3:$E$600,1,0)</f>
        <v>#N/A</v>
      </c>
    </row>
    <row r="3774" spans="1:35" hidden="1" x14ac:dyDescent="0.25">
      <c r="A3774">
        <v>328541</v>
      </c>
      <c r="B3774" t="s">
        <v>8046</v>
      </c>
      <c r="C3774" t="s">
        <v>250</v>
      </c>
      <c r="D3774" t="s">
        <v>8047</v>
      </c>
      <c r="E3774" t="s">
        <v>77</v>
      </c>
      <c r="F3774" s="126">
        <v>35065</v>
      </c>
      <c r="G3774" t="s">
        <v>591</v>
      </c>
      <c r="H3774" t="s">
        <v>16</v>
      </c>
      <c r="I3774" t="s">
        <v>129</v>
      </c>
      <c r="J3774"/>
      <c r="K3774"/>
      <c r="L3774"/>
      <c r="M3774"/>
      <c r="N3774"/>
      <c r="O3774"/>
      <c r="P3774"/>
      <c r="Q3774"/>
      <c r="U3774"/>
      <c r="V3774" t="s">
        <v>4335</v>
      </c>
      <c r="W3774"/>
      <c r="X3774"/>
      <c r="Y3774"/>
      <c r="Z3774"/>
      <c r="AA3774"/>
      <c r="AB3774"/>
      <c r="AC3774"/>
      <c r="AD3774" t="s">
        <v>4308</v>
      </c>
      <c r="AE3774" t="s">
        <v>4308</v>
      </c>
      <c r="AF3774" t="s">
        <v>4308</v>
      </c>
      <c r="AG3774" t="s">
        <v>4308</v>
      </c>
      <c r="AH3774" s="115" t="s">
        <v>4308</v>
      </c>
    </row>
    <row r="3775" spans="1:35" ht="18" x14ac:dyDescent="0.25">
      <c r="A3775" s="235">
        <v>328543</v>
      </c>
      <c r="B3775" s="235" t="s">
        <v>8048</v>
      </c>
      <c r="C3775" s="235" t="s">
        <v>349</v>
      </c>
      <c r="D3775" s="235" t="s">
        <v>276</v>
      </c>
      <c r="E3775"/>
      <c r="F3775" s="126"/>
      <c r="G3775" s="236"/>
      <c r="H3775"/>
      <c r="I3775" t="s">
        <v>107</v>
      </c>
      <c r="J3775" s="236"/>
      <c r="K3775"/>
      <c r="L3775"/>
      <c r="M3775"/>
      <c r="N3775"/>
      <c r="O3775"/>
      <c r="P3775"/>
      <c r="Q3775"/>
      <c r="U3775"/>
      <c r="V3775" t="s">
        <v>4335</v>
      </c>
      <c r="W3775" s="236"/>
      <c r="X3775"/>
      <c r="Y3775"/>
      <c r="Z3775"/>
      <c r="AA3775"/>
      <c r="AB3775"/>
      <c r="AC3775"/>
      <c r="AD3775"/>
      <c r="AE3775"/>
      <c r="AF3775"/>
      <c r="AG3775"/>
      <c r="AH3775" s="115" t="s">
        <v>4308</v>
      </c>
      <c r="AI3775" s="115" t="e">
        <f>VLOOKUP(A3775,'[2]دراسات قانونية'!$A$3:$E$600,1,0)</f>
        <v>#N/A</v>
      </c>
    </row>
    <row r="3776" spans="1:35" ht="18" hidden="1" x14ac:dyDescent="0.25">
      <c r="A3776" s="235">
        <v>328546</v>
      </c>
      <c r="B3776" s="235" t="s">
        <v>8049</v>
      </c>
      <c r="C3776" s="235" t="s">
        <v>274</v>
      </c>
      <c r="D3776" s="235" t="s">
        <v>622</v>
      </c>
      <c r="E3776"/>
      <c r="F3776" s="126"/>
      <c r="G3776" s="236"/>
      <c r="H3776"/>
      <c r="I3776" t="s">
        <v>136</v>
      </c>
      <c r="J3776" s="236"/>
      <c r="K3776"/>
      <c r="L3776"/>
      <c r="M3776"/>
      <c r="N3776"/>
      <c r="O3776"/>
      <c r="P3776"/>
      <c r="Q3776"/>
      <c r="U3776"/>
      <c r="V3776">
        <v>0</v>
      </c>
      <c r="W3776" s="236"/>
      <c r="X3776"/>
      <c r="Y3776"/>
      <c r="Z3776"/>
      <c r="AA3776"/>
      <c r="AB3776"/>
      <c r="AC3776"/>
      <c r="AD3776"/>
      <c r="AE3776"/>
      <c r="AF3776"/>
      <c r="AG3776"/>
    </row>
    <row r="3777" spans="1:35" ht="18" x14ac:dyDescent="0.25">
      <c r="A3777" s="235">
        <v>328549</v>
      </c>
      <c r="B3777" s="235" t="s">
        <v>8050</v>
      </c>
      <c r="C3777" s="235" t="s">
        <v>7299</v>
      </c>
      <c r="D3777" s="235" t="s">
        <v>382</v>
      </c>
      <c r="E3777"/>
      <c r="F3777" s="126"/>
      <c r="G3777" s="236"/>
      <c r="H3777"/>
      <c r="I3777" t="s">
        <v>107</v>
      </c>
      <c r="J3777" s="236"/>
      <c r="K3777"/>
      <c r="L3777"/>
      <c r="M3777"/>
      <c r="N3777"/>
      <c r="O3777"/>
      <c r="P3777"/>
      <c r="Q3777"/>
      <c r="U3777"/>
      <c r="V3777" t="s">
        <v>4335</v>
      </c>
      <c r="W3777" s="236"/>
      <c r="X3777"/>
      <c r="Y3777"/>
      <c r="Z3777"/>
      <c r="AA3777"/>
      <c r="AB3777"/>
      <c r="AC3777"/>
      <c r="AD3777"/>
      <c r="AE3777"/>
      <c r="AF3777"/>
      <c r="AG3777"/>
      <c r="AH3777" s="115" t="s">
        <v>4308</v>
      </c>
      <c r="AI3777" s="115" t="e">
        <f>VLOOKUP(A3777,'[2]دراسات قانونية'!$A$3:$E$600,1,0)</f>
        <v>#N/A</v>
      </c>
    </row>
    <row r="3778" spans="1:35" hidden="1" x14ac:dyDescent="0.25">
      <c r="A3778">
        <v>328550</v>
      </c>
      <c r="B3778" t="s">
        <v>8051</v>
      </c>
      <c r="C3778" t="s">
        <v>212</v>
      </c>
      <c r="D3778" t="s">
        <v>1242</v>
      </c>
      <c r="E3778" t="s">
        <v>76</v>
      </c>
      <c r="F3778" s="126"/>
      <c r="G3778"/>
      <c r="H3778" t="s">
        <v>16</v>
      </c>
      <c r="I3778" t="s">
        <v>129</v>
      </c>
      <c r="J3778"/>
      <c r="K3778"/>
      <c r="L3778"/>
      <c r="M3778"/>
      <c r="N3778"/>
      <c r="O3778"/>
      <c r="P3778"/>
      <c r="Q3778"/>
      <c r="U3778"/>
      <c r="V3778" t="s">
        <v>4414</v>
      </c>
      <c r="W3778" t="s">
        <v>4308</v>
      </c>
      <c r="X3778"/>
      <c r="Y3778" t="s">
        <v>4308</v>
      </c>
      <c r="Z3778" t="s">
        <v>4308</v>
      </c>
      <c r="AA3778" t="s">
        <v>4308</v>
      </c>
      <c r="AB3778" t="s">
        <v>4308</v>
      </c>
      <c r="AC3778" t="s">
        <v>4308</v>
      </c>
      <c r="AD3778" t="s">
        <v>4308</v>
      </c>
      <c r="AE3778" t="s">
        <v>4308</v>
      </c>
      <c r="AF3778" t="s">
        <v>4308</v>
      </c>
      <c r="AG3778" t="s">
        <v>4308</v>
      </c>
      <c r="AH3778" s="115" t="s">
        <v>4308</v>
      </c>
    </row>
    <row r="3779" spans="1:35" hidden="1" x14ac:dyDescent="0.25">
      <c r="A3779" s="115">
        <v>328554</v>
      </c>
      <c r="B3779" s="115" t="s">
        <v>1938</v>
      </c>
      <c r="C3779" s="115" t="s">
        <v>218</v>
      </c>
      <c r="D3779" s="115" t="s">
        <v>616</v>
      </c>
      <c r="E3779" s="115" t="s">
        <v>76</v>
      </c>
      <c r="F3779" s="237">
        <v>31957</v>
      </c>
      <c r="G3779" s="115" t="s">
        <v>47</v>
      </c>
      <c r="H3779" s="115" t="s">
        <v>16</v>
      </c>
      <c r="I3779" t="s">
        <v>199</v>
      </c>
      <c r="J3779" s="115" t="s">
        <v>1226</v>
      </c>
      <c r="L3779" s="115" t="s">
        <v>18</v>
      </c>
      <c r="U3779"/>
      <c r="V3779" t="s">
        <v>4337</v>
      </c>
    </row>
    <row r="3780" spans="1:35" hidden="1" x14ac:dyDescent="0.25">
      <c r="A3780">
        <v>328559</v>
      </c>
      <c r="B3780" t="s">
        <v>1333</v>
      </c>
      <c r="C3780" t="s">
        <v>212</v>
      </c>
      <c r="D3780" t="s">
        <v>1334</v>
      </c>
      <c r="E3780" t="s">
        <v>77</v>
      </c>
      <c r="F3780" s="126"/>
      <c r="G3780"/>
      <c r="H3780" t="s">
        <v>16</v>
      </c>
      <c r="I3780" t="s">
        <v>136</v>
      </c>
      <c r="J3780"/>
      <c r="K3780"/>
      <c r="L3780"/>
      <c r="M3780"/>
      <c r="N3780"/>
      <c r="O3780"/>
      <c r="P3780"/>
      <c r="Q3780"/>
      <c r="U3780"/>
      <c r="V3780" t="s">
        <v>4329</v>
      </c>
      <c r="W3780"/>
      <c r="X3780"/>
      <c r="Y3780"/>
      <c r="Z3780"/>
      <c r="AA3780" t="s">
        <v>4308</v>
      </c>
      <c r="AB3780" t="s">
        <v>4308</v>
      </c>
      <c r="AC3780" t="s">
        <v>4308</v>
      </c>
      <c r="AD3780" t="s">
        <v>4308</v>
      </c>
      <c r="AE3780" t="s">
        <v>4308</v>
      </c>
      <c r="AF3780" t="s">
        <v>4308</v>
      </c>
      <c r="AG3780" t="s">
        <v>4308</v>
      </c>
      <c r="AH3780" s="115" t="s">
        <v>4308</v>
      </c>
    </row>
    <row r="3781" spans="1:35" hidden="1" x14ac:dyDescent="0.25">
      <c r="A3781" s="115">
        <v>328564</v>
      </c>
      <c r="B3781" s="115" t="s">
        <v>3174</v>
      </c>
      <c r="C3781" s="115" t="s">
        <v>250</v>
      </c>
      <c r="D3781" s="115" t="s">
        <v>230</v>
      </c>
      <c r="E3781" s="115" t="s">
        <v>77</v>
      </c>
      <c r="F3781" s="237">
        <v>32722</v>
      </c>
      <c r="G3781" s="115" t="s">
        <v>225</v>
      </c>
      <c r="H3781" s="115" t="s">
        <v>16</v>
      </c>
      <c r="I3781" t="s">
        <v>199</v>
      </c>
      <c r="J3781" s="115" t="s">
        <v>1226</v>
      </c>
      <c r="L3781" s="115" t="s">
        <v>30</v>
      </c>
      <c r="U3781"/>
      <c r="V3781" t="s">
        <v>16623</v>
      </c>
    </row>
    <row r="3782" spans="1:35" hidden="1" x14ac:dyDescent="0.25">
      <c r="A3782">
        <v>328565</v>
      </c>
      <c r="B3782" t="s">
        <v>8052</v>
      </c>
      <c r="C3782" t="s">
        <v>317</v>
      </c>
      <c r="D3782" t="s">
        <v>613</v>
      </c>
      <c r="E3782" t="s">
        <v>77</v>
      </c>
      <c r="F3782" s="126">
        <v>34700</v>
      </c>
      <c r="G3782" t="s">
        <v>243</v>
      </c>
      <c r="H3782" t="s">
        <v>16</v>
      </c>
      <c r="I3782" t="s">
        <v>5306</v>
      </c>
      <c r="J3782" t="s">
        <v>1226</v>
      </c>
      <c r="K3782"/>
      <c r="L3782" t="s">
        <v>27</v>
      </c>
      <c r="M3782"/>
      <c r="N3782"/>
      <c r="O3782"/>
      <c r="P3782"/>
      <c r="Q3782"/>
      <c r="U3782"/>
      <c r="V3782" t="s">
        <v>4334</v>
      </c>
      <c r="W3782"/>
      <c r="X3782"/>
      <c r="Y3782"/>
      <c r="Z3782"/>
      <c r="AA3782"/>
      <c r="AB3782"/>
      <c r="AC3782"/>
      <c r="AD3782"/>
      <c r="AE3782"/>
      <c r="AF3782"/>
      <c r="AG3782"/>
    </row>
    <row r="3783" spans="1:35" ht="18" hidden="1" x14ac:dyDescent="0.25">
      <c r="A3783" s="235">
        <v>328566</v>
      </c>
      <c r="B3783" s="235" t="s">
        <v>8053</v>
      </c>
      <c r="C3783" s="235" t="s">
        <v>678</v>
      </c>
      <c r="D3783" s="235" t="s">
        <v>967</v>
      </c>
      <c r="E3783"/>
      <c r="F3783" s="126"/>
      <c r="G3783" s="236"/>
      <c r="H3783"/>
      <c r="I3783" t="s">
        <v>129</v>
      </c>
      <c r="J3783" s="236"/>
      <c r="K3783"/>
      <c r="L3783"/>
      <c r="M3783"/>
      <c r="N3783"/>
      <c r="O3783"/>
      <c r="P3783"/>
      <c r="Q3783"/>
      <c r="U3783"/>
      <c r="V3783" t="s">
        <v>4334</v>
      </c>
      <c r="W3783" s="236"/>
      <c r="X3783"/>
      <c r="Y3783"/>
      <c r="Z3783"/>
      <c r="AA3783"/>
      <c r="AB3783"/>
      <c r="AC3783"/>
      <c r="AD3783"/>
      <c r="AE3783"/>
      <c r="AF3783"/>
      <c r="AG3783"/>
      <c r="AH3783" s="115" t="s">
        <v>4308</v>
      </c>
    </row>
    <row r="3784" spans="1:35" hidden="1" x14ac:dyDescent="0.25">
      <c r="A3784">
        <v>328568</v>
      </c>
      <c r="B3784" t="s">
        <v>8054</v>
      </c>
      <c r="C3784" t="s">
        <v>7208</v>
      </c>
      <c r="D3784" t="s">
        <v>541</v>
      </c>
      <c r="E3784" t="s">
        <v>76</v>
      </c>
      <c r="F3784" s="126">
        <v>35160</v>
      </c>
      <c r="G3784" t="s">
        <v>211</v>
      </c>
      <c r="H3784" t="s">
        <v>16</v>
      </c>
      <c r="I3784" t="s">
        <v>136</v>
      </c>
      <c r="J3784" t="s">
        <v>1226</v>
      </c>
      <c r="K3784"/>
      <c r="L3784" t="s">
        <v>18</v>
      </c>
      <c r="M3784"/>
      <c r="N3784"/>
      <c r="O3784"/>
      <c r="P3784"/>
      <c r="Q3784"/>
      <c r="U3784"/>
      <c r="V3784" t="s">
        <v>4334</v>
      </c>
      <c r="W3784"/>
      <c r="X3784"/>
      <c r="Y3784"/>
      <c r="Z3784"/>
      <c r="AA3784"/>
      <c r="AB3784"/>
      <c r="AC3784"/>
      <c r="AD3784"/>
      <c r="AE3784"/>
      <c r="AF3784"/>
      <c r="AG3784"/>
      <c r="AH3784" s="115" t="s">
        <v>4308</v>
      </c>
    </row>
    <row r="3785" spans="1:35" hidden="1" x14ac:dyDescent="0.25">
      <c r="A3785">
        <v>328569</v>
      </c>
      <c r="B3785" t="s">
        <v>8055</v>
      </c>
      <c r="C3785" t="s">
        <v>518</v>
      </c>
      <c r="D3785" t="s">
        <v>405</v>
      </c>
      <c r="E3785" t="s">
        <v>76</v>
      </c>
      <c r="F3785" s="126">
        <v>29977</v>
      </c>
      <c r="G3785" t="s">
        <v>37</v>
      </c>
      <c r="H3785" t="s">
        <v>16</v>
      </c>
      <c r="I3785" t="s">
        <v>136</v>
      </c>
      <c r="J3785" t="s">
        <v>1226</v>
      </c>
      <c r="K3785"/>
      <c r="L3785" t="s">
        <v>18</v>
      </c>
      <c r="M3785"/>
      <c r="N3785"/>
      <c r="O3785"/>
      <c r="P3785"/>
      <c r="Q3785"/>
      <c r="U3785"/>
      <c r="V3785" t="s">
        <v>4337</v>
      </c>
      <c r="W3785"/>
      <c r="X3785"/>
      <c r="Y3785"/>
      <c r="Z3785"/>
      <c r="AA3785"/>
      <c r="AB3785"/>
      <c r="AC3785"/>
      <c r="AD3785"/>
      <c r="AE3785"/>
      <c r="AF3785"/>
      <c r="AG3785"/>
      <c r="AH3785" s="115" t="s">
        <v>4308</v>
      </c>
    </row>
    <row r="3786" spans="1:35" hidden="1" x14ac:dyDescent="0.25">
      <c r="A3786">
        <v>328573</v>
      </c>
      <c r="B3786" t="s">
        <v>8056</v>
      </c>
      <c r="C3786" t="s">
        <v>279</v>
      </c>
      <c r="D3786" t="s">
        <v>839</v>
      </c>
      <c r="E3786" t="s">
        <v>77</v>
      </c>
      <c r="F3786" s="126">
        <v>34479</v>
      </c>
      <c r="G3786" t="s">
        <v>18</v>
      </c>
      <c r="H3786" t="s">
        <v>16</v>
      </c>
      <c r="I3786" t="s">
        <v>136</v>
      </c>
      <c r="J3786" t="s">
        <v>1226</v>
      </c>
      <c r="K3786"/>
      <c r="L3786" t="s">
        <v>18</v>
      </c>
      <c r="M3786"/>
      <c r="N3786"/>
      <c r="O3786"/>
      <c r="P3786"/>
      <c r="Q3786"/>
      <c r="U3786"/>
      <c r="V3786" t="s">
        <v>16623</v>
      </c>
      <c r="W3786"/>
      <c r="X3786"/>
      <c r="Y3786"/>
      <c r="Z3786"/>
      <c r="AA3786"/>
      <c r="AB3786"/>
      <c r="AC3786"/>
      <c r="AD3786"/>
      <c r="AE3786" t="s">
        <v>4308</v>
      </c>
      <c r="AF3786" t="s">
        <v>4308</v>
      </c>
      <c r="AG3786" t="s">
        <v>4308</v>
      </c>
      <c r="AH3786" s="115" t="s">
        <v>4308</v>
      </c>
    </row>
    <row r="3787" spans="1:35" hidden="1" x14ac:dyDescent="0.25">
      <c r="A3787" s="115">
        <v>328574</v>
      </c>
      <c r="B3787" s="115" t="s">
        <v>4037</v>
      </c>
      <c r="C3787" s="115" t="s">
        <v>1633</v>
      </c>
      <c r="D3787" s="115" t="s">
        <v>302</v>
      </c>
      <c r="E3787" s="115" t="s">
        <v>77</v>
      </c>
      <c r="F3787" s="237">
        <v>33808</v>
      </c>
      <c r="G3787" s="115" t="s">
        <v>18</v>
      </c>
      <c r="H3787" s="115" t="s">
        <v>16</v>
      </c>
      <c r="I3787" t="s">
        <v>136</v>
      </c>
      <c r="J3787" s="115" t="s">
        <v>1226</v>
      </c>
      <c r="L3787" s="115" t="s">
        <v>18</v>
      </c>
      <c r="U3787"/>
      <c r="V3787" t="s">
        <v>16623</v>
      </c>
    </row>
    <row r="3788" spans="1:35" hidden="1" x14ac:dyDescent="0.25">
      <c r="A3788" s="115">
        <v>328575</v>
      </c>
      <c r="B3788" s="115" t="s">
        <v>2781</v>
      </c>
      <c r="C3788" s="115" t="s">
        <v>345</v>
      </c>
      <c r="D3788" s="115" t="s">
        <v>2390</v>
      </c>
      <c r="E3788" s="115" t="s">
        <v>77</v>
      </c>
      <c r="F3788" s="237">
        <v>32647</v>
      </c>
      <c r="G3788" s="115" t="s">
        <v>2782</v>
      </c>
      <c r="H3788" s="115" t="s">
        <v>16</v>
      </c>
      <c r="I3788" t="s">
        <v>199</v>
      </c>
      <c r="J3788" s="115" t="s">
        <v>1226</v>
      </c>
      <c r="L3788" s="115" t="s">
        <v>47</v>
      </c>
      <c r="U3788"/>
      <c r="V3788">
        <v>0</v>
      </c>
    </row>
    <row r="3789" spans="1:35" hidden="1" x14ac:dyDescent="0.25">
      <c r="A3789">
        <v>328577</v>
      </c>
      <c r="B3789" t="s">
        <v>8057</v>
      </c>
      <c r="C3789" t="s">
        <v>553</v>
      </c>
      <c r="D3789" t="s">
        <v>298</v>
      </c>
      <c r="E3789" t="s">
        <v>77</v>
      </c>
      <c r="F3789" s="126">
        <v>34706</v>
      </c>
      <c r="G3789" t="s">
        <v>18</v>
      </c>
      <c r="H3789" t="s">
        <v>16</v>
      </c>
      <c r="I3789" t="s">
        <v>129</v>
      </c>
      <c r="J3789" t="s">
        <v>1226</v>
      </c>
      <c r="K3789"/>
      <c r="L3789" t="s">
        <v>18</v>
      </c>
      <c r="M3789"/>
      <c r="N3789"/>
      <c r="O3789"/>
      <c r="P3789"/>
      <c r="Q3789"/>
      <c r="U3789"/>
      <c r="V3789" t="s">
        <v>4424</v>
      </c>
      <c r="W3789"/>
      <c r="X3789"/>
      <c r="Y3789"/>
      <c r="Z3789"/>
      <c r="AA3789"/>
      <c r="AB3789"/>
      <c r="AC3789"/>
      <c r="AD3789"/>
      <c r="AE3789"/>
      <c r="AF3789"/>
      <c r="AG3789"/>
      <c r="AH3789" s="115" t="s">
        <v>4308</v>
      </c>
    </row>
    <row r="3790" spans="1:35" ht="18" hidden="1" x14ac:dyDescent="0.25">
      <c r="A3790" s="235">
        <v>328580</v>
      </c>
      <c r="B3790" s="235" t="s">
        <v>8058</v>
      </c>
      <c r="C3790" s="235" t="s">
        <v>219</v>
      </c>
      <c r="D3790" s="235" t="s">
        <v>405</v>
      </c>
      <c r="E3790"/>
      <c r="F3790" s="126"/>
      <c r="G3790" s="236"/>
      <c r="H3790"/>
      <c r="I3790" t="s">
        <v>129</v>
      </c>
      <c r="J3790" s="236"/>
      <c r="K3790"/>
      <c r="L3790"/>
      <c r="M3790"/>
      <c r="N3790"/>
      <c r="O3790"/>
      <c r="P3790"/>
      <c r="Q3790"/>
      <c r="U3790"/>
      <c r="V3790" t="s">
        <v>4335</v>
      </c>
      <c r="W3790" s="236"/>
      <c r="X3790"/>
      <c r="Y3790"/>
      <c r="Z3790"/>
      <c r="AA3790"/>
      <c r="AB3790"/>
      <c r="AC3790"/>
      <c r="AD3790"/>
      <c r="AE3790"/>
      <c r="AF3790"/>
      <c r="AG3790"/>
      <c r="AH3790" s="115" t="s">
        <v>4308</v>
      </c>
    </row>
    <row r="3791" spans="1:35" hidden="1" x14ac:dyDescent="0.25">
      <c r="A3791">
        <v>328582</v>
      </c>
      <c r="B3791" t="s">
        <v>8059</v>
      </c>
      <c r="C3791" t="s">
        <v>612</v>
      </c>
      <c r="D3791" t="s">
        <v>633</v>
      </c>
      <c r="E3791" t="s">
        <v>77</v>
      </c>
      <c r="F3791" s="126">
        <v>34585</v>
      </c>
      <c r="G3791" t="s">
        <v>18</v>
      </c>
      <c r="H3791" t="s">
        <v>16</v>
      </c>
      <c r="I3791" t="s">
        <v>129</v>
      </c>
      <c r="J3791"/>
      <c r="K3791"/>
      <c r="L3791"/>
      <c r="M3791"/>
      <c r="N3791"/>
      <c r="O3791"/>
      <c r="P3791"/>
      <c r="Q3791"/>
      <c r="U3791"/>
      <c r="V3791" t="s">
        <v>4336</v>
      </c>
      <c r="W3791"/>
      <c r="X3791"/>
      <c r="Y3791"/>
      <c r="Z3791"/>
      <c r="AA3791"/>
      <c r="AB3791" t="s">
        <v>4308</v>
      </c>
      <c r="AC3791" t="s">
        <v>4308</v>
      </c>
      <c r="AD3791" t="s">
        <v>4308</v>
      </c>
      <c r="AE3791" t="s">
        <v>4308</v>
      </c>
      <c r="AF3791" t="s">
        <v>4308</v>
      </c>
      <c r="AG3791" t="s">
        <v>4308</v>
      </c>
      <c r="AH3791" s="115" t="s">
        <v>4308</v>
      </c>
    </row>
    <row r="3792" spans="1:35" x14ac:dyDescent="0.25">
      <c r="A3792" s="115">
        <v>328587</v>
      </c>
      <c r="B3792" s="115" t="s">
        <v>8060</v>
      </c>
      <c r="C3792" s="115" t="s">
        <v>8061</v>
      </c>
      <c r="D3792" s="115" t="s">
        <v>756</v>
      </c>
      <c r="F3792" s="237"/>
      <c r="I3792" t="s">
        <v>107</v>
      </c>
      <c r="U3792"/>
      <c r="V3792" t="s">
        <v>4335</v>
      </c>
      <c r="AH3792" s="115" t="s">
        <v>4308</v>
      </c>
      <c r="AI3792" s="115" t="e">
        <f>VLOOKUP(A3792,'[2]دراسات قانونية'!$A$3:$E$600,1,0)</f>
        <v>#N/A</v>
      </c>
    </row>
    <row r="3793" spans="1:35" x14ac:dyDescent="0.25">
      <c r="A3793" s="115">
        <v>328590</v>
      </c>
      <c r="B3793" s="115" t="s">
        <v>8062</v>
      </c>
      <c r="C3793" s="115" t="s">
        <v>612</v>
      </c>
      <c r="D3793" s="115" t="s">
        <v>707</v>
      </c>
      <c r="F3793" s="237"/>
      <c r="I3793" t="s">
        <v>107</v>
      </c>
      <c r="U3793"/>
      <c r="V3793" t="s">
        <v>4338</v>
      </c>
      <c r="AG3793" s="115" t="s">
        <v>4308</v>
      </c>
      <c r="AH3793" s="115" t="s">
        <v>4308</v>
      </c>
      <c r="AI3793" s="115" t="e">
        <f>VLOOKUP(A3793,'[2]دراسات قانونية'!$A$3:$E$600,1,0)</f>
        <v>#N/A</v>
      </c>
    </row>
    <row r="3794" spans="1:35" hidden="1" x14ac:dyDescent="0.25">
      <c r="A3794" s="115">
        <v>328594</v>
      </c>
      <c r="B3794" s="115" t="s">
        <v>2605</v>
      </c>
      <c r="C3794" s="115" t="s">
        <v>360</v>
      </c>
      <c r="D3794" s="115" t="s">
        <v>365</v>
      </c>
      <c r="E3794" s="115" t="s">
        <v>77</v>
      </c>
      <c r="F3794" s="237">
        <v>33124</v>
      </c>
      <c r="G3794" s="115" t="s">
        <v>2306</v>
      </c>
      <c r="H3794" s="115" t="s">
        <v>16</v>
      </c>
      <c r="I3794" t="s">
        <v>199</v>
      </c>
      <c r="J3794" s="115" t="s">
        <v>1226</v>
      </c>
      <c r="L3794" s="115" t="s">
        <v>18</v>
      </c>
      <c r="U3794"/>
      <c r="V3794">
        <v>0</v>
      </c>
    </row>
    <row r="3795" spans="1:35" ht="18" hidden="1" x14ac:dyDescent="0.25">
      <c r="A3795" s="235">
        <v>328597</v>
      </c>
      <c r="B3795" s="235" t="s">
        <v>8063</v>
      </c>
      <c r="C3795" s="235" t="s">
        <v>288</v>
      </c>
      <c r="D3795" s="235" t="s">
        <v>290</v>
      </c>
      <c r="E3795"/>
      <c r="F3795" s="126"/>
      <c r="G3795" s="236"/>
      <c r="H3795"/>
      <c r="I3795" t="s">
        <v>129</v>
      </c>
      <c r="J3795" s="236"/>
      <c r="K3795"/>
      <c r="L3795"/>
      <c r="M3795"/>
      <c r="N3795"/>
      <c r="O3795"/>
      <c r="P3795"/>
      <c r="Q3795"/>
      <c r="U3795"/>
      <c r="V3795" t="s">
        <v>4337</v>
      </c>
      <c r="W3795" s="236"/>
      <c r="X3795"/>
      <c r="Y3795"/>
      <c r="Z3795"/>
      <c r="AA3795"/>
      <c r="AB3795"/>
      <c r="AC3795"/>
      <c r="AD3795"/>
      <c r="AE3795"/>
      <c r="AF3795"/>
      <c r="AG3795"/>
    </row>
    <row r="3796" spans="1:35" hidden="1" x14ac:dyDescent="0.25">
      <c r="A3796">
        <v>328599</v>
      </c>
      <c r="B3796" t="s">
        <v>8064</v>
      </c>
      <c r="C3796" t="s">
        <v>227</v>
      </c>
      <c r="D3796" t="s">
        <v>267</v>
      </c>
      <c r="E3796" t="s">
        <v>76</v>
      </c>
      <c r="F3796" s="126">
        <v>33239</v>
      </c>
      <c r="G3796" t="s">
        <v>597</v>
      </c>
      <c r="H3796" t="s">
        <v>16</v>
      </c>
      <c r="I3796" t="s">
        <v>136</v>
      </c>
      <c r="J3796" t="s">
        <v>15</v>
      </c>
      <c r="K3796"/>
      <c r="L3796" t="s">
        <v>18</v>
      </c>
      <c r="M3796"/>
      <c r="N3796"/>
      <c r="O3796"/>
      <c r="P3796"/>
      <c r="Q3796"/>
      <c r="U3796"/>
      <c r="V3796">
        <v>0</v>
      </c>
      <c r="W3796"/>
      <c r="X3796"/>
      <c r="Y3796"/>
      <c r="Z3796"/>
      <c r="AA3796"/>
      <c r="AB3796"/>
      <c r="AC3796"/>
      <c r="AD3796"/>
      <c r="AE3796"/>
      <c r="AF3796"/>
      <c r="AG3796"/>
    </row>
    <row r="3797" spans="1:35" hidden="1" x14ac:dyDescent="0.25">
      <c r="A3797" s="115">
        <v>328600</v>
      </c>
      <c r="B3797" s="115" t="s">
        <v>2730</v>
      </c>
      <c r="C3797" s="115" t="s">
        <v>322</v>
      </c>
      <c r="D3797" s="115" t="s">
        <v>2731</v>
      </c>
      <c r="E3797" s="115" t="s">
        <v>76</v>
      </c>
      <c r="F3797" s="237">
        <v>35371</v>
      </c>
      <c r="G3797" s="115" t="s">
        <v>18</v>
      </c>
      <c r="H3797" s="115" t="s">
        <v>16</v>
      </c>
      <c r="I3797" t="s">
        <v>199</v>
      </c>
      <c r="J3797" s="115" t="s">
        <v>1226</v>
      </c>
      <c r="L3797" s="115" t="s">
        <v>30</v>
      </c>
      <c r="U3797"/>
      <c r="V3797">
        <v>0</v>
      </c>
    </row>
    <row r="3798" spans="1:35" ht="18" hidden="1" x14ac:dyDescent="0.25">
      <c r="A3798" s="235">
        <v>328603</v>
      </c>
      <c r="B3798" s="235" t="s">
        <v>4972</v>
      </c>
      <c r="C3798" s="235" t="s">
        <v>570</v>
      </c>
      <c r="D3798" s="235" t="s">
        <v>6187</v>
      </c>
      <c r="E3798"/>
      <c r="F3798" s="126"/>
      <c r="G3798" s="236"/>
      <c r="H3798"/>
      <c r="I3798" t="s">
        <v>199</v>
      </c>
      <c r="J3798" s="236"/>
      <c r="K3798"/>
      <c r="L3798"/>
      <c r="M3798"/>
      <c r="N3798"/>
      <c r="O3798"/>
      <c r="P3798"/>
      <c r="Q3798"/>
      <c r="U3798"/>
      <c r="V3798">
        <v>0</v>
      </c>
      <c r="W3798" s="236"/>
      <c r="X3798"/>
      <c r="Y3798"/>
      <c r="Z3798"/>
      <c r="AA3798"/>
      <c r="AB3798"/>
      <c r="AC3798"/>
      <c r="AD3798"/>
      <c r="AE3798"/>
      <c r="AF3798"/>
      <c r="AG3798"/>
    </row>
    <row r="3799" spans="1:35" ht="18" hidden="1" x14ac:dyDescent="0.25">
      <c r="A3799" s="235">
        <v>328605</v>
      </c>
      <c r="B3799" s="235" t="s">
        <v>8065</v>
      </c>
      <c r="C3799" s="235" t="s">
        <v>244</v>
      </c>
      <c r="D3799" s="235" t="s">
        <v>357</v>
      </c>
      <c r="E3799"/>
      <c r="F3799" s="126"/>
      <c r="G3799" s="236"/>
      <c r="H3799"/>
      <c r="I3799" t="s">
        <v>129</v>
      </c>
      <c r="J3799" s="236"/>
      <c r="K3799"/>
      <c r="L3799"/>
      <c r="M3799"/>
      <c r="N3799"/>
      <c r="O3799"/>
      <c r="P3799"/>
      <c r="Q3799"/>
      <c r="U3799"/>
      <c r="V3799" t="s">
        <v>4335</v>
      </c>
      <c r="W3799" s="236"/>
      <c r="X3799"/>
      <c r="Y3799"/>
      <c r="Z3799"/>
      <c r="AA3799"/>
      <c r="AB3799"/>
      <c r="AC3799"/>
      <c r="AD3799"/>
      <c r="AE3799"/>
      <c r="AF3799"/>
      <c r="AG3799"/>
      <c r="AH3799" s="115" t="s">
        <v>4308</v>
      </c>
    </row>
    <row r="3800" spans="1:35" ht="18" hidden="1" x14ac:dyDescent="0.25">
      <c r="A3800" s="235">
        <v>328606</v>
      </c>
      <c r="B3800" s="235" t="s">
        <v>8066</v>
      </c>
      <c r="C3800" s="235" t="s">
        <v>5943</v>
      </c>
      <c r="D3800" s="235" t="s">
        <v>839</v>
      </c>
      <c r="E3800"/>
      <c r="F3800" s="126"/>
      <c r="G3800" s="236"/>
      <c r="H3800"/>
      <c r="I3800" t="s">
        <v>129</v>
      </c>
      <c r="J3800" s="236"/>
      <c r="K3800"/>
      <c r="L3800"/>
      <c r="M3800"/>
      <c r="N3800"/>
      <c r="O3800"/>
      <c r="P3800"/>
      <c r="Q3800"/>
      <c r="U3800"/>
      <c r="V3800" t="s">
        <v>4337</v>
      </c>
      <c r="W3800" s="236"/>
      <c r="X3800"/>
      <c r="Y3800"/>
      <c r="Z3800"/>
      <c r="AA3800"/>
      <c r="AB3800"/>
      <c r="AC3800"/>
      <c r="AD3800"/>
      <c r="AE3800"/>
      <c r="AF3800"/>
      <c r="AG3800"/>
      <c r="AH3800" s="115" t="s">
        <v>4308</v>
      </c>
    </row>
    <row r="3801" spans="1:35" hidden="1" x14ac:dyDescent="0.25">
      <c r="A3801" s="115">
        <v>328609</v>
      </c>
      <c r="B3801" s="115" t="s">
        <v>2596</v>
      </c>
      <c r="C3801" s="115" t="s">
        <v>454</v>
      </c>
      <c r="E3801" s="115" t="s">
        <v>76</v>
      </c>
      <c r="F3801" s="237"/>
      <c r="H3801" s="115" t="s">
        <v>16</v>
      </c>
      <c r="I3801" t="s">
        <v>199</v>
      </c>
      <c r="U3801"/>
      <c r="V3801" t="s">
        <v>16623</v>
      </c>
      <c r="AD3801" s="115" t="s">
        <v>4308</v>
      </c>
      <c r="AE3801" s="115" t="s">
        <v>4308</v>
      </c>
      <c r="AF3801" s="115" t="s">
        <v>4308</v>
      </c>
      <c r="AG3801" s="115" t="s">
        <v>4308</v>
      </c>
      <c r="AH3801" s="115" t="s">
        <v>4308</v>
      </c>
    </row>
    <row r="3802" spans="1:35" hidden="1" x14ac:dyDescent="0.25">
      <c r="A3802" s="115">
        <v>328612</v>
      </c>
      <c r="B3802" s="115" t="s">
        <v>1837</v>
      </c>
      <c r="C3802" s="115" t="s">
        <v>615</v>
      </c>
      <c r="D3802" s="115" t="s">
        <v>693</v>
      </c>
      <c r="E3802" s="115" t="s">
        <v>76</v>
      </c>
      <c r="F3802" s="237"/>
      <c r="H3802" s="115" t="s">
        <v>16</v>
      </c>
      <c r="I3802" t="s">
        <v>199</v>
      </c>
      <c r="U3802"/>
      <c r="V3802" t="s">
        <v>4329</v>
      </c>
      <c r="AD3802" s="115" t="s">
        <v>4308</v>
      </c>
      <c r="AE3802" s="115" t="s">
        <v>4308</v>
      </c>
      <c r="AF3802" s="115" t="s">
        <v>4308</v>
      </c>
      <c r="AG3802" s="115" t="s">
        <v>4308</v>
      </c>
      <c r="AH3802" s="115" t="s">
        <v>4308</v>
      </c>
    </row>
    <row r="3803" spans="1:35" ht="18" x14ac:dyDescent="0.25">
      <c r="A3803" s="235">
        <v>328613</v>
      </c>
      <c r="B3803" s="235" t="s">
        <v>8067</v>
      </c>
      <c r="C3803" s="235" t="s">
        <v>246</v>
      </c>
      <c r="D3803" s="235" t="s">
        <v>1066</v>
      </c>
      <c r="E3803"/>
      <c r="F3803" s="126"/>
      <c r="G3803" s="236"/>
      <c r="H3803"/>
      <c r="I3803" t="s">
        <v>107</v>
      </c>
      <c r="J3803" s="236"/>
      <c r="K3803"/>
      <c r="L3803"/>
      <c r="M3803"/>
      <c r="N3803"/>
      <c r="O3803"/>
      <c r="P3803"/>
      <c r="Q3803"/>
      <c r="U3803"/>
      <c r="V3803" t="s">
        <v>4335</v>
      </c>
      <c r="W3803" s="236"/>
      <c r="X3803"/>
      <c r="Y3803"/>
      <c r="Z3803"/>
      <c r="AA3803"/>
      <c r="AB3803"/>
      <c r="AC3803"/>
      <c r="AD3803"/>
      <c r="AE3803"/>
      <c r="AF3803"/>
      <c r="AG3803"/>
      <c r="AH3803" s="115" t="s">
        <v>4308</v>
      </c>
      <c r="AI3803" s="115" t="e">
        <f>VLOOKUP(A3803,'[2]دراسات قانونية'!$A$3:$E$600,1,0)</f>
        <v>#N/A</v>
      </c>
    </row>
    <row r="3804" spans="1:35" ht="18" hidden="1" x14ac:dyDescent="0.25">
      <c r="A3804" s="235">
        <v>328614</v>
      </c>
      <c r="B3804" s="235" t="s">
        <v>8068</v>
      </c>
      <c r="C3804" s="235" t="s">
        <v>332</v>
      </c>
      <c r="D3804" s="235" t="s">
        <v>929</v>
      </c>
      <c r="E3804"/>
      <c r="F3804" s="126"/>
      <c r="G3804" s="236"/>
      <c r="H3804"/>
      <c r="I3804" t="s">
        <v>199</v>
      </c>
      <c r="J3804" s="236"/>
      <c r="K3804"/>
      <c r="L3804"/>
      <c r="M3804"/>
      <c r="N3804"/>
      <c r="O3804"/>
      <c r="P3804"/>
      <c r="Q3804"/>
      <c r="U3804"/>
      <c r="V3804">
        <v>0</v>
      </c>
      <c r="W3804" s="236"/>
      <c r="X3804"/>
      <c r="Y3804"/>
      <c r="Z3804"/>
      <c r="AA3804"/>
      <c r="AB3804"/>
      <c r="AC3804"/>
      <c r="AD3804"/>
      <c r="AE3804"/>
      <c r="AF3804"/>
      <c r="AG3804"/>
      <c r="AH3804" s="115" t="s">
        <v>4308</v>
      </c>
    </row>
    <row r="3805" spans="1:35" hidden="1" x14ac:dyDescent="0.25">
      <c r="A3805" s="115">
        <v>328616</v>
      </c>
      <c r="B3805" s="115" t="s">
        <v>2098</v>
      </c>
      <c r="C3805" s="115" t="s">
        <v>386</v>
      </c>
      <c r="D3805" s="115" t="s">
        <v>230</v>
      </c>
      <c r="E3805" s="115" t="s">
        <v>76</v>
      </c>
      <c r="F3805" s="237">
        <v>32299</v>
      </c>
      <c r="G3805" s="115" t="s">
        <v>37</v>
      </c>
      <c r="H3805" s="115" t="s">
        <v>16</v>
      </c>
      <c r="I3805" t="s">
        <v>199</v>
      </c>
      <c r="J3805" s="115" t="s">
        <v>1226</v>
      </c>
      <c r="L3805" s="115" t="s">
        <v>37</v>
      </c>
      <c r="U3805"/>
      <c r="V3805" t="s">
        <v>4414</v>
      </c>
      <c r="AF3805" s="115" t="s">
        <v>4308</v>
      </c>
      <c r="AG3805" s="115" t="s">
        <v>4308</v>
      </c>
      <c r="AH3805" s="115" t="s">
        <v>4308</v>
      </c>
    </row>
    <row r="3806" spans="1:35" ht="18" x14ac:dyDescent="0.25">
      <c r="A3806" s="235">
        <v>328621</v>
      </c>
      <c r="B3806" s="235" t="s">
        <v>8069</v>
      </c>
      <c r="C3806" s="235" t="s">
        <v>295</v>
      </c>
      <c r="D3806" s="235" t="s">
        <v>298</v>
      </c>
      <c r="E3806"/>
      <c r="F3806" s="126"/>
      <c r="G3806" s="236"/>
      <c r="H3806"/>
      <c r="I3806" t="s">
        <v>107</v>
      </c>
      <c r="J3806" s="236"/>
      <c r="K3806"/>
      <c r="L3806"/>
      <c r="M3806"/>
      <c r="N3806"/>
      <c r="O3806"/>
      <c r="P3806"/>
      <c r="Q3806"/>
      <c r="U3806"/>
      <c r="V3806" t="s">
        <v>4335</v>
      </c>
      <c r="W3806" s="236"/>
      <c r="X3806"/>
      <c r="Y3806"/>
      <c r="Z3806"/>
      <c r="AA3806"/>
      <c r="AB3806"/>
      <c r="AC3806"/>
      <c r="AD3806"/>
      <c r="AE3806"/>
      <c r="AF3806"/>
      <c r="AG3806"/>
      <c r="AH3806" s="115" t="s">
        <v>4308</v>
      </c>
      <c r="AI3806" s="115" t="e">
        <f>VLOOKUP(A3806,'[2]دراسات قانونية'!$A$3:$E$600,1,0)</f>
        <v>#N/A</v>
      </c>
    </row>
    <row r="3807" spans="1:35" hidden="1" x14ac:dyDescent="0.25">
      <c r="A3807" s="115">
        <v>328622</v>
      </c>
      <c r="B3807" s="115" t="s">
        <v>3600</v>
      </c>
      <c r="C3807" s="115" t="s">
        <v>291</v>
      </c>
      <c r="D3807" s="115" t="s">
        <v>214</v>
      </c>
      <c r="E3807" s="115" t="s">
        <v>77</v>
      </c>
      <c r="F3807" s="237">
        <v>35067</v>
      </c>
      <c r="G3807" s="115" t="s">
        <v>30</v>
      </c>
      <c r="H3807" s="115" t="s">
        <v>16</v>
      </c>
      <c r="I3807" t="s">
        <v>199</v>
      </c>
      <c r="J3807" s="115" t="s">
        <v>1226</v>
      </c>
      <c r="L3807" s="115" t="s">
        <v>30</v>
      </c>
      <c r="R3807" s="115">
        <v>8903</v>
      </c>
      <c r="S3807" s="115">
        <v>45707</v>
      </c>
      <c r="T3807" s="115">
        <v>90000</v>
      </c>
      <c r="U3807"/>
      <c r="V3807">
        <v>0</v>
      </c>
    </row>
    <row r="3808" spans="1:35" ht="18" x14ac:dyDescent="0.25">
      <c r="A3808" s="235">
        <v>328625</v>
      </c>
      <c r="B3808" s="235" t="s">
        <v>8070</v>
      </c>
      <c r="C3808" s="235" t="s">
        <v>661</v>
      </c>
      <c r="D3808" s="235" t="s">
        <v>761</v>
      </c>
      <c r="E3808"/>
      <c r="F3808" s="126"/>
      <c r="G3808" s="236"/>
      <c r="H3808"/>
      <c r="I3808" t="s">
        <v>107</v>
      </c>
      <c r="J3808" s="236"/>
      <c r="K3808"/>
      <c r="L3808"/>
      <c r="M3808"/>
      <c r="N3808"/>
      <c r="O3808"/>
      <c r="P3808"/>
      <c r="Q3808"/>
      <c r="U3808"/>
      <c r="V3808" t="s">
        <v>4337</v>
      </c>
      <c r="W3808" s="236"/>
      <c r="X3808"/>
      <c r="Y3808"/>
      <c r="Z3808"/>
      <c r="AA3808"/>
      <c r="AB3808"/>
      <c r="AC3808"/>
      <c r="AD3808"/>
      <c r="AE3808"/>
      <c r="AF3808"/>
      <c r="AG3808"/>
      <c r="AH3808" s="115" t="s">
        <v>4308</v>
      </c>
      <c r="AI3808" s="115" t="e">
        <f>VLOOKUP(A3808,'[2]دراسات قانونية'!$A$3:$E$600,1,0)</f>
        <v>#N/A</v>
      </c>
    </row>
    <row r="3809" spans="1:35" ht="18" x14ac:dyDescent="0.25">
      <c r="A3809" s="235">
        <v>328631</v>
      </c>
      <c r="B3809" s="235" t="s">
        <v>8071</v>
      </c>
      <c r="C3809" s="235" t="s">
        <v>227</v>
      </c>
      <c r="D3809" s="235" t="s">
        <v>578</v>
      </c>
      <c r="E3809"/>
      <c r="F3809" s="126"/>
      <c r="G3809" s="236"/>
      <c r="H3809"/>
      <c r="I3809" t="s">
        <v>107</v>
      </c>
      <c r="J3809" s="236"/>
      <c r="K3809"/>
      <c r="L3809"/>
      <c r="M3809"/>
      <c r="N3809"/>
      <c r="O3809"/>
      <c r="P3809"/>
      <c r="Q3809"/>
      <c r="U3809"/>
      <c r="V3809">
        <v>0</v>
      </c>
      <c r="W3809" s="236"/>
      <c r="X3809"/>
      <c r="Y3809"/>
      <c r="Z3809"/>
      <c r="AA3809"/>
      <c r="AB3809"/>
      <c r="AC3809"/>
      <c r="AD3809"/>
      <c r="AE3809"/>
      <c r="AF3809"/>
      <c r="AG3809"/>
      <c r="AH3809" s="115" t="s">
        <v>4308</v>
      </c>
      <c r="AI3809" s="115" t="e">
        <f>VLOOKUP(A3809,'[2]دراسات قانونية'!$A$3:$E$600,1,0)</f>
        <v>#N/A</v>
      </c>
    </row>
    <row r="3810" spans="1:35" hidden="1" x14ac:dyDescent="0.25">
      <c r="A3810" s="115">
        <v>328635</v>
      </c>
      <c r="B3810" s="115" t="s">
        <v>3033</v>
      </c>
      <c r="C3810" s="115" t="s">
        <v>499</v>
      </c>
      <c r="D3810" s="115" t="s">
        <v>842</v>
      </c>
      <c r="E3810" s="115" t="s">
        <v>77</v>
      </c>
      <c r="F3810" s="237">
        <v>33506</v>
      </c>
      <c r="G3810" s="115" t="s">
        <v>333</v>
      </c>
      <c r="H3810" s="115" t="s">
        <v>16</v>
      </c>
      <c r="I3810" t="s">
        <v>199</v>
      </c>
      <c r="J3810" s="115" t="s">
        <v>15</v>
      </c>
      <c r="L3810" s="115" t="s">
        <v>30</v>
      </c>
      <c r="U3810"/>
      <c r="V3810">
        <v>0</v>
      </c>
    </row>
    <row r="3811" spans="1:35" hidden="1" x14ac:dyDescent="0.25">
      <c r="A3811">
        <v>328637</v>
      </c>
      <c r="B3811" t="s">
        <v>8072</v>
      </c>
      <c r="C3811" t="s">
        <v>227</v>
      </c>
      <c r="D3811" t="s">
        <v>622</v>
      </c>
      <c r="E3811" t="s">
        <v>77</v>
      </c>
      <c r="F3811" s="126">
        <v>34484</v>
      </c>
      <c r="G3811" t="s">
        <v>211</v>
      </c>
      <c r="H3811" t="s">
        <v>16</v>
      </c>
      <c r="I3811" t="s">
        <v>136</v>
      </c>
      <c r="J3811" t="s">
        <v>1226</v>
      </c>
      <c r="K3811"/>
      <c r="L3811" t="s">
        <v>73</v>
      </c>
      <c r="M3811"/>
      <c r="N3811"/>
      <c r="O3811"/>
      <c r="P3811"/>
      <c r="Q3811"/>
      <c r="U3811"/>
      <c r="V3811" t="s">
        <v>4412</v>
      </c>
      <c r="W3811"/>
      <c r="X3811"/>
      <c r="Y3811"/>
      <c r="Z3811"/>
      <c r="AA3811"/>
      <c r="AB3811"/>
      <c r="AC3811"/>
      <c r="AD3811"/>
      <c r="AE3811"/>
      <c r="AF3811"/>
      <c r="AG3811"/>
    </row>
    <row r="3812" spans="1:35" hidden="1" x14ac:dyDescent="0.25">
      <c r="A3812" s="115">
        <v>328640</v>
      </c>
      <c r="B3812" s="115" t="s">
        <v>4038</v>
      </c>
      <c r="C3812" s="115" t="s">
        <v>216</v>
      </c>
      <c r="D3812" s="115" t="s">
        <v>4039</v>
      </c>
      <c r="E3812" s="115" t="s">
        <v>77</v>
      </c>
      <c r="F3812" s="237">
        <v>32537</v>
      </c>
      <c r="G3812" s="115" t="s">
        <v>657</v>
      </c>
      <c r="H3812" s="115" t="s">
        <v>16</v>
      </c>
      <c r="I3812" t="s">
        <v>199</v>
      </c>
      <c r="J3812" s="115" t="s">
        <v>1226</v>
      </c>
      <c r="L3812" s="115" t="s">
        <v>30</v>
      </c>
      <c r="U3812"/>
      <c r="V3812">
        <v>0</v>
      </c>
    </row>
    <row r="3813" spans="1:35" hidden="1" x14ac:dyDescent="0.25">
      <c r="A3813">
        <v>328641</v>
      </c>
      <c r="B3813" t="s">
        <v>8073</v>
      </c>
      <c r="C3813" t="s">
        <v>787</v>
      </c>
      <c r="D3813" t="s">
        <v>228</v>
      </c>
      <c r="E3813" t="s">
        <v>76</v>
      </c>
      <c r="F3813" s="126">
        <v>33807</v>
      </c>
      <c r="G3813" t="s">
        <v>18</v>
      </c>
      <c r="H3813" t="s">
        <v>16</v>
      </c>
      <c r="I3813" t="s">
        <v>136</v>
      </c>
      <c r="J3813"/>
      <c r="K3813"/>
      <c r="L3813"/>
      <c r="M3813"/>
      <c r="N3813"/>
      <c r="O3813"/>
      <c r="P3813"/>
      <c r="Q3813"/>
      <c r="U3813"/>
      <c r="V3813" t="s">
        <v>4329</v>
      </c>
      <c r="W3813"/>
      <c r="X3813"/>
      <c r="Y3813"/>
      <c r="Z3813"/>
      <c r="AA3813"/>
      <c r="AB3813"/>
      <c r="AC3813"/>
      <c r="AD3813" t="s">
        <v>4308</v>
      </c>
      <c r="AE3813" t="s">
        <v>4308</v>
      </c>
      <c r="AF3813" t="s">
        <v>4308</v>
      </c>
      <c r="AG3813" t="s">
        <v>4308</v>
      </c>
      <c r="AH3813" s="115" t="s">
        <v>4308</v>
      </c>
    </row>
    <row r="3814" spans="1:35" hidden="1" x14ac:dyDescent="0.25">
      <c r="A3814" s="115">
        <v>328644</v>
      </c>
      <c r="B3814" s="115" t="s">
        <v>3175</v>
      </c>
      <c r="C3814" s="115" t="s">
        <v>250</v>
      </c>
      <c r="D3814" s="115" t="s">
        <v>320</v>
      </c>
      <c r="E3814" s="115" t="s">
        <v>76</v>
      </c>
      <c r="F3814" s="237">
        <v>34190</v>
      </c>
      <c r="G3814" s="115" t="s">
        <v>211</v>
      </c>
      <c r="H3814" s="115" t="s">
        <v>16</v>
      </c>
      <c r="I3814" t="s">
        <v>199</v>
      </c>
      <c r="J3814" s="115" t="s">
        <v>1226</v>
      </c>
      <c r="L3814" s="115" t="s">
        <v>18</v>
      </c>
      <c r="U3814"/>
      <c r="V3814" t="s">
        <v>16623</v>
      </c>
      <c r="AE3814" s="115" t="s">
        <v>4308</v>
      </c>
      <c r="AF3814" s="115" t="s">
        <v>4308</v>
      </c>
      <c r="AG3814" s="115" t="s">
        <v>4308</v>
      </c>
      <c r="AH3814" s="115" t="s">
        <v>4308</v>
      </c>
    </row>
    <row r="3815" spans="1:35" ht="18" x14ac:dyDescent="0.25">
      <c r="A3815" s="235">
        <v>328645</v>
      </c>
      <c r="B3815" s="235" t="s">
        <v>8074</v>
      </c>
      <c r="C3815" s="235" t="s">
        <v>614</v>
      </c>
      <c r="D3815" s="235" t="s">
        <v>6617</v>
      </c>
      <c r="E3815"/>
      <c r="F3815" s="126"/>
      <c r="G3815" s="236"/>
      <c r="H3815"/>
      <c r="I3815" t="s">
        <v>107</v>
      </c>
      <c r="J3815" s="236"/>
      <c r="K3815"/>
      <c r="L3815"/>
      <c r="M3815"/>
      <c r="N3815"/>
      <c r="O3815"/>
      <c r="P3815"/>
      <c r="Q3815"/>
      <c r="U3815"/>
      <c r="V3815">
        <v>0</v>
      </c>
      <c r="W3815" s="236"/>
      <c r="X3815"/>
      <c r="Y3815"/>
      <c r="Z3815"/>
      <c r="AA3815"/>
      <c r="AB3815"/>
      <c r="AC3815"/>
      <c r="AD3815"/>
      <c r="AE3815"/>
      <c r="AF3815"/>
      <c r="AG3815"/>
      <c r="AH3815" s="115" t="s">
        <v>4308</v>
      </c>
      <c r="AI3815" s="115" t="e">
        <f>VLOOKUP(A3815,'[2]دراسات قانونية'!$A$3:$E$600,1,0)</f>
        <v>#N/A</v>
      </c>
    </row>
    <row r="3816" spans="1:35" ht="18" x14ac:dyDescent="0.25">
      <c r="A3816" s="235">
        <v>328646</v>
      </c>
      <c r="B3816" s="235" t="s">
        <v>8075</v>
      </c>
      <c r="C3816" s="235" t="s">
        <v>227</v>
      </c>
      <c r="D3816" s="235" t="s">
        <v>1242</v>
      </c>
      <c r="E3816"/>
      <c r="F3816" s="126"/>
      <c r="G3816" s="236"/>
      <c r="H3816"/>
      <c r="I3816" t="s">
        <v>107</v>
      </c>
      <c r="J3816" s="236"/>
      <c r="K3816"/>
      <c r="L3816"/>
      <c r="M3816"/>
      <c r="N3816"/>
      <c r="O3816"/>
      <c r="P3816"/>
      <c r="Q3816"/>
      <c r="U3816"/>
      <c r="V3816" t="s">
        <v>4335</v>
      </c>
      <c r="W3816" s="236"/>
      <c r="X3816"/>
      <c r="Y3816"/>
      <c r="Z3816"/>
      <c r="AA3816"/>
      <c r="AB3816"/>
      <c r="AC3816"/>
      <c r="AD3816"/>
      <c r="AE3816"/>
      <c r="AF3816"/>
      <c r="AG3816"/>
      <c r="AH3816" s="115" t="s">
        <v>4308</v>
      </c>
      <c r="AI3816" s="115" t="e">
        <f>VLOOKUP(A3816,'[2]دراسات قانونية'!$A$3:$E$600,1,0)</f>
        <v>#N/A</v>
      </c>
    </row>
    <row r="3817" spans="1:35" ht="18" hidden="1" x14ac:dyDescent="0.25">
      <c r="A3817" s="235">
        <v>328647</v>
      </c>
      <c r="B3817" s="235" t="s">
        <v>8076</v>
      </c>
      <c r="C3817" s="235" t="s">
        <v>5766</v>
      </c>
      <c r="D3817" s="235" t="s">
        <v>1242</v>
      </c>
      <c r="E3817"/>
      <c r="F3817" s="126"/>
      <c r="G3817" s="236"/>
      <c r="H3817"/>
      <c r="I3817" t="s">
        <v>129</v>
      </c>
      <c r="J3817" s="236"/>
      <c r="K3817"/>
      <c r="L3817"/>
      <c r="M3817"/>
      <c r="N3817"/>
      <c r="O3817"/>
      <c r="P3817"/>
      <c r="Q3817"/>
      <c r="U3817"/>
      <c r="V3817" t="s">
        <v>4334</v>
      </c>
      <c r="W3817" s="236"/>
      <c r="X3817"/>
      <c r="Y3817"/>
      <c r="Z3817"/>
      <c r="AA3817"/>
      <c r="AB3817"/>
      <c r="AC3817"/>
      <c r="AD3817"/>
      <c r="AE3817"/>
      <c r="AF3817"/>
      <c r="AG3817"/>
      <c r="AH3817" s="115" t="s">
        <v>4308</v>
      </c>
    </row>
    <row r="3818" spans="1:35" hidden="1" x14ac:dyDescent="0.25">
      <c r="A3818" s="115">
        <v>328648</v>
      </c>
      <c r="B3818" s="115" t="s">
        <v>3601</v>
      </c>
      <c r="C3818" s="115" t="s">
        <v>778</v>
      </c>
      <c r="D3818" s="115" t="s">
        <v>297</v>
      </c>
      <c r="E3818" s="115" t="s">
        <v>76</v>
      </c>
      <c r="F3818" s="237">
        <v>35065</v>
      </c>
      <c r="G3818" s="115" t="s">
        <v>18</v>
      </c>
      <c r="H3818" s="115" t="s">
        <v>16</v>
      </c>
      <c r="I3818" t="s">
        <v>199</v>
      </c>
      <c r="J3818" s="115" t="s">
        <v>1226</v>
      </c>
      <c r="L3818" s="115" t="s">
        <v>18</v>
      </c>
      <c r="U3818"/>
      <c r="V3818">
        <v>0</v>
      </c>
    </row>
    <row r="3819" spans="1:35" hidden="1" x14ac:dyDescent="0.25">
      <c r="A3819">
        <v>328649</v>
      </c>
      <c r="B3819" t="s">
        <v>8077</v>
      </c>
      <c r="C3819" t="s">
        <v>2874</v>
      </c>
      <c r="D3819" t="s">
        <v>5807</v>
      </c>
      <c r="E3819"/>
      <c r="F3819" s="126"/>
      <c r="G3819"/>
      <c r="H3819"/>
      <c r="I3819" t="s">
        <v>136</v>
      </c>
      <c r="J3819"/>
      <c r="K3819"/>
      <c r="L3819"/>
      <c r="M3819"/>
      <c r="N3819"/>
      <c r="O3819"/>
      <c r="P3819"/>
      <c r="Q3819"/>
      <c r="U3819"/>
      <c r="V3819" t="s">
        <v>4335</v>
      </c>
      <c r="W3819"/>
      <c r="X3819"/>
      <c r="Y3819"/>
      <c r="Z3819"/>
      <c r="AA3819"/>
      <c r="AB3819"/>
      <c r="AC3819"/>
      <c r="AD3819"/>
      <c r="AE3819"/>
      <c r="AF3819"/>
      <c r="AG3819" t="s">
        <v>4308</v>
      </c>
      <c r="AH3819" s="115" t="s">
        <v>4308</v>
      </c>
    </row>
    <row r="3820" spans="1:35" hidden="1" x14ac:dyDescent="0.25">
      <c r="A3820" s="115">
        <v>328650</v>
      </c>
      <c r="B3820" s="115" t="s">
        <v>2010</v>
      </c>
      <c r="C3820" s="115" t="s">
        <v>2011</v>
      </c>
      <c r="D3820" s="115" t="s">
        <v>235</v>
      </c>
      <c r="E3820" s="115" t="s">
        <v>77</v>
      </c>
      <c r="F3820" s="237">
        <v>32770</v>
      </c>
      <c r="G3820" s="115" t="s">
        <v>18</v>
      </c>
      <c r="H3820" s="115" t="s">
        <v>16</v>
      </c>
      <c r="I3820" t="s">
        <v>199</v>
      </c>
      <c r="U3820"/>
      <c r="V3820" t="s">
        <v>4329</v>
      </c>
      <c r="AC3820" s="115" t="s">
        <v>4308</v>
      </c>
      <c r="AD3820" s="115" t="s">
        <v>4308</v>
      </c>
      <c r="AE3820" s="115" t="s">
        <v>4308</v>
      </c>
      <c r="AF3820" s="115" t="s">
        <v>4308</v>
      </c>
      <c r="AG3820" s="115" t="s">
        <v>4308</v>
      </c>
      <c r="AH3820" s="115" t="s">
        <v>4308</v>
      </c>
    </row>
    <row r="3821" spans="1:35" hidden="1" x14ac:dyDescent="0.25">
      <c r="A3821">
        <v>328651</v>
      </c>
      <c r="B3821" t="s">
        <v>8078</v>
      </c>
      <c r="C3821" t="s">
        <v>324</v>
      </c>
      <c r="D3821" t="s">
        <v>222</v>
      </c>
      <c r="E3821" t="s">
        <v>77</v>
      </c>
      <c r="F3821" s="126">
        <v>34060</v>
      </c>
      <c r="G3821" t="s">
        <v>18</v>
      </c>
      <c r="H3821" t="s">
        <v>16</v>
      </c>
      <c r="I3821" t="s">
        <v>136</v>
      </c>
      <c r="J3821" t="s">
        <v>1226</v>
      </c>
      <c r="K3821"/>
      <c r="L3821" t="s">
        <v>18</v>
      </c>
      <c r="M3821"/>
      <c r="N3821"/>
      <c r="O3821"/>
      <c r="P3821"/>
      <c r="Q3821"/>
      <c r="U3821"/>
      <c r="V3821" t="s">
        <v>4329</v>
      </c>
      <c r="W3821"/>
      <c r="X3821"/>
      <c r="Y3821"/>
      <c r="Z3821"/>
      <c r="AA3821"/>
      <c r="AB3821"/>
      <c r="AC3821"/>
      <c r="AD3821"/>
      <c r="AE3821"/>
      <c r="AF3821"/>
      <c r="AG3821" t="s">
        <v>4308</v>
      </c>
      <c r="AH3821" s="115" t="s">
        <v>4308</v>
      </c>
    </row>
    <row r="3822" spans="1:35" ht="18" x14ac:dyDescent="0.25">
      <c r="A3822" s="235">
        <v>328654</v>
      </c>
      <c r="B3822" s="235" t="s">
        <v>8079</v>
      </c>
      <c r="C3822" s="235" t="s">
        <v>956</v>
      </c>
      <c r="D3822" s="235" t="s">
        <v>1242</v>
      </c>
      <c r="E3822"/>
      <c r="F3822" s="126"/>
      <c r="G3822" s="236"/>
      <c r="H3822"/>
      <c r="I3822" t="s">
        <v>107</v>
      </c>
      <c r="J3822" s="236"/>
      <c r="K3822"/>
      <c r="L3822"/>
      <c r="M3822"/>
      <c r="N3822"/>
      <c r="O3822"/>
      <c r="P3822"/>
      <c r="Q3822"/>
      <c r="U3822"/>
      <c r="V3822" t="s">
        <v>4334</v>
      </c>
      <c r="W3822" s="236"/>
      <c r="X3822"/>
      <c r="Y3822"/>
      <c r="Z3822"/>
      <c r="AA3822"/>
      <c r="AB3822"/>
      <c r="AC3822"/>
      <c r="AD3822"/>
      <c r="AE3822"/>
      <c r="AF3822"/>
      <c r="AG3822"/>
      <c r="AH3822" s="115" t="s">
        <v>4308</v>
      </c>
      <c r="AI3822" s="115" t="e">
        <f>VLOOKUP(A3822,'[2]دراسات قانونية'!$A$3:$E$600,1,0)</f>
        <v>#N/A</v>
      </c>
    </row>
    <row r="3823" spans="1:35" ht="18" x14ac:dyDescent="0.25">
      <c r="A3823" s="235">
        <v>328655</v>
      </c>
      <c r="B3823" s="235" t="s">
        <v>8080</v>
      </c>
      <c r="C3823" s="235" t="s">
        <v>678</v>
      </c>
      <c r="D3823" s="235" t="s">
        <v>407</v>
      </c>
      <c r="E3823"/>
      <c r="F3823" s="126"/>
      <c r="G3823" s="236"/>
      <c r="H3823"/>
      <c r="I3823" t="s">
        <v>107</v>
      </c>
      <c r="J3823" s="236"/>
      <c r="K3823"/>
      <c r="L3823"/>
      <c r="M3823"/>
      <c r="N3823"/>
      <c r="O3823"/>
      <c r="P3823"/>
      <c r="Q3823"/>
      <c r="U3823"/>
      <c r="V3823" t="s">
        <v>4329</v>
      </c>
      <c r="W3823" s="236"/>
      <c r="X3823"/>
      <c r="Y3823"/>
      <c r="Z3823"/>
      <c r="AA3823"/>
      <c r="AB3823"/>
      <c r="AC3823"/>
      <c r="AD3823"/>
      <c r="AE3823"/>
      <c r="AF3823"/>
      <c r="AG3823"/>
      <c r="AH3823" s="115" t="s">
        <v>4308</v>
      </c>
      <c r="AI3823" s="115" t="e">
        <f>VLOOKUP(A3823,'[2]دراسات قانونية'!$A$3:$E$600,1,0)</f>
        <v>#N/A</v>
      </c>
    </row>
    <row r="3824" spans="1:35" ht="18" hidden="1" x14ac:dyDescent="0.25">
      <c r="A3824" s="235">
        <v>328659</v>
      </c>
      <c r="B3824" s="235" t="s">
        <v>8081</v>
      </c>
      <c r="C3824" s="235" t="s">
        <v>601</v>
      </c>
      <c r="D3824" s="235" t="s">
        <v>8082</v>
      </c>
      <c r="E3824"/>
      <c r="F3824" s="126"/>
      <c r="G3824" s="236"/>
      <c r="H3824"/>
      <c r="I3824" t="s">
        <v>129</v>
      </c>
      <c r="J3824" s="236"/>
      <c r="K3824"/>
      <c r="L3824"/>
      <c r="M3824"/>
      <c r="N3824"/>
      <c r="O3824"/>
      <c r="P3824"/>
      <c r="Q3824"/>
      <c r="U3824"/>
      <c r="V3824" t="s">
        <v>4335</v>
      </c>
      <c r="W3824" s="236"/>
      <c r="X3824"/>
      <c r="Y3824"/>
      <c r="Z3824"/>
      <c r="AA3824"/>
      <c r="AB3824"/>
      <c r="AC3824"/>
      <c r="AD3824"/>
      <c r="AE3824"/>
      <c r="AF3824"/>
      <c r="AG3824"/>
      <c r="AH3824" s="115" t="s">
        <v>4308</v>
      </c>
    </row>
    <row r="3825" spans="1:35" ht="18" x14ac:dyDescent="0.25">
      <c r="A3825" s="235">
        <v>328660</v>
      </c>
      <c r="B3825" s="235" t="s">
        <v>8083</v>
      </c>
      <c r="C3825" s="235" t="s">
        <v>261</v>
      </c>
      <c r="D3825" s="235" t="s">
        <v>1242</v>
      </c>
      <c r="E3825"/>
      <c r="F3825" s="126"/>
      <c r="G3825" s="236"/>
      <c r="H3825"/>
      <c r="I3825" t="s">
        <v>107</v>
      </c>
      <c r="J3825" s="236"/>
      <c r="K3825"/>
      <c r="L3825"/>
      <c r="M3825"/>
      <c r="N3825"/>
      <c r="O3825"/>
      <c r="P3825"/>
      <c r="Q3825"/>
      <c r="U3825"/>
      <c r="V3825" t="s">
        <v>4337</v>
      </c>
      <c r="W3825" s="236"/>
      <c r="X3825"/>
      <c r="Y3825"/>
      <c r="Z3825"/>
      <c r="AA3825"/>
      <c r="AB3825"/>
      <c r="AC3825"/>
      <c r="AD3825"/>
      <c r="AE3825"/>
      <c r="AF3825"/>
      <c r="AG3825"/>
      <c r="AH3825" s="115" t="s">
        <v>4308</v>
      </c>
      <c r="AI3825" s="115" t="e">
        <f>VLOOKUP(A3825,'[2]دراسات قانونية'!$A$3:$E$600,1,0)</f>
        <v>#N/A</v>
      </c>
    </row>
    <row r="3826" spans="1:35" ht="18" hidden="1" x14ac:dyDescent="0.25">
      <c r="A3826" s="235">
        <v>328665</v>
      </c>
      <c r="B3826" s="235" t="s">
        <v>8084</v>
      </c>
      <c r="C3826" s="235" t="s">
        <v>8085</v>
      </c>
      <c r="D3826" s="235" t="s">
        <v>978</v>
      </c>
      <c r="E3826"/>
      <c r="F3826" s="126"/>
      <c r="G3826" s="236"/>
      <c r="H3826"/>
      <c r="I3826" t="s">
        <v>199</v>
      </c>
      <c r="J3826" s="236"/>
      <c r="K3826"/>
      <c r="L3826"/>
      <c r="M3826"/>
      <c r="N3826"/>
      <c r="O3826"/>
      <c r="P3826"/>
      <c r="Q3826"/>
      <c r="U3826"/>
      <c r="V3826">
        <v>0</v>
      </c>
      <c r="W3826" s="236"/>
      <c r="X3826"/>
      <c r="Y3826"/>
      <c r="Z3826"/>
      <c r="AA3826"/>
      <c r="AB3826"/>
      <c r="AC3826"/>
      <c r="AD3826"/>
      <c r="AE3826"/>
      <c r="AF3826"/>
      <c r="AG3826"/>
      <c r="AH3826" s="115" t="s">
        <v>4308</v>
      </c>
    </row>
    <row r="3827" spans="1:35" hidden="1" x14ac:dyDescent="0.25">
      <c r="A3827">
        <v>328666</v>
      </c>
      <c r="B3827" t="s">
        <v>8086</v>
      </c>
      <c r="C3827" t="s">
        <v>2359</v>
      </c>
      <c r="D3827" t="s">
        <v>268</v>
      </c>
      <c r="E3827"/>
      <c r="F3827" s="126"/>
      <c r="G3827"/>
      <c r="H3827"/>
      <c r="I3827" t="s">
        <v>136</v>
      </c>
      <c r="J3827"/>
      <c r="K3827"/>
      <c r="L3827"/>
      <c r="M3827"/>
      <c r="N3827"/>
      <c r="O3827"/>
      <c r="P3827"/>
      <c r="Q3827"/>
      <c r="U3827"/>
      <c r="V3827" t="s">
        <v>4334</v>
      </c>
      <c r="W3827"/>
      <c r="X3827"/>
      <c r="Y3827"/>
      <c r="Z3827"/>
      <c r="AA3827"/>
      <c r="AB3827"/>
      <c r="AC3827"/>
      <c r="AD3827"/>
      <c r="AE3827"/>
      <c r="AF3827"/>
      <c r="AG3827"/>
      <c r="AH3827" s="115" t="s">
        <v>4308</v>
      </c>
    </row>
    <row r="3828" spans="1:35" hidden="1" x14ac:dyDescent="0.25">
      <c r="A3828" s="115">
        <v>328667</v>
      </c>
      <c r="B3828" s="115" t="s">
        <v>1866</v>
      </c>
      <c r="C3828" s="115" t="s">
        <v>546</v>
      </c>
      <c r="D3828" s="115" t="s">
        <v>832</v>
      </c>
      <c r="E3828" s="115" t="s">
        <v>77</v>
      </c>
      <c r="F3828" s="237">
        <v>33216</v>
      </c>
      <c r="G3828" s="115" t="s">
        <v>18</v>
      </c>
      <c r="H3828" s="115" t="s">
        <v>16</v>
      </c>
      <c r="I3828" t="s">
        <v>199</v>
      </c>
      <c r="U3828"/>
      <c r="V3828">
        <v>0</v>
      </c>
    </row>
    <row r="3829" spans="1:35" hidden="1" x14ac:dyDescent="0.25">
      <c r="A3829" s="115">
        <v>328672</v>
      </c>
      <c r="B3829" s="115" t="s">
        <v>1790</v>
      </c>
      <c r="C3829" s="115" t="s">
        <v>710</v>
      </c>
      <c r="D3829" s="115" t="s">
        <v>467</v>
      </c>
      <c r="E3829" s="115" t="s">
        <v>77</v>
      </c>
      <c r="F3829" s="237">
        <v>32596</v>
      </c>
      <c r="G3829" s="115" t="s">
        <v>18</v>
      </c>
      <c r="H3829" s="115" t="s">
        <v>16</v>
      </c>
      <c r="I3829" t="s">
        <v>199</v>
      </c>
      <c r="J3829" s="115" t="s">
        <v>1226</v>
      </c>
      <c r="L3829" s="115" t="s">
        <v>30</v>
      </c>
      <c r="U3829"/>
      <c r="V3829" t="s">
        <v>4336</v>
      </c>
    </row>
    <row r="3830" spans="1:35" ht="18" x14ac:dyDescent="0.25">
      <c r="A3830" s="235">
        <v>328673</v>
      </c>
      <c r="B3830" s="235" t="s">
        <v>8087</v>
      </c>
      <c r="C3830" s="235" t="s">
        <v>8088</v>
      </c>
      <c r="D3830" s="235" t="s">
        <v>7788</v>
      </c>
      <c r="E3830"/>
      <c r="F3830" s="126"/>
      <c r="G3830" s="236"/>
      <c r="H3830"/>
      <c r="I3830" t="s">
        <v>107</v>
      </c>
      <c r="J3830" s="236"/>
      <c r="K3830"/>
      <c r="L3830"/>
      <c r="M3830"/>
      <c r="N3830"/>
      <c r="O3830"/>
      <c r="P3830"/>
      <c r="Q3830"/>
      <c r="U3830"/>
      <c r="V3830">
        <v>0</v>
      </c>
      <c r="W3830" s="236"/>
      <c r="X3830"/>
      <c r="Y3830"/>
      <c r="Z3830"/>
      <c r="AA3830"/>
      <c r="AB3830"/>
      <c r="AC3830"/>
      <c r="AD3830"/>
      <c r="AE3830"/>
      <c r="AF3830"/>
      <c r="AG3830"/>
      <c r="AH3830" s="115" t="s">
        <v>4308</v>
      </c>
      <c r="AI3830" s="115" t="e">
        <f>VLOOKUP(A3830,'[2]دراسات قانونية'!$A$3:$E$600,1,0)</f>
        <v>#N/A</v>
      </c>
    </row>
    <row r="3831" spans="1:35" hidden="1" x14ac:dyDescent="0.25">
      <c r="A3831" s="115">
        <v>328674</v>
      </c>
      <c r="B3831" s="115" t="s">
        <v>1886</v>
      </c>
      <c r="C3831" s="115" t="s">
        <v>244</v>
      </c>
      <c r="D3831" s="115" t="s">
        <v>488</v>
      </c>
      <c r="E3831" s="115" t="s">
        <v>77</v>
      </c>
      <c r="F3831" s="237">
        <v>34140</v>
      </c>
      <c r="G3831" s="115" t="s">
        <v>211</v>
      </c>
      <c r="H3831" s="115" t="s">
        <v>16</v>
      </c>
      <c r="I3831" t="s">
        <v>199</v>
      </c>
      <c r="J3831" s="115" t="s">
        <v>1226</v>
      </c>
      <c r="L3831" s="115" t="s">
        <v>18</v>
      </c>
      <c r="U3831"/>
      <c r="V3831" t="s">
        <v>4337</v>
      </c>
    </row>
    <row r="3832" spans="1:35" hidden="1" x14ac:dyDescent="0.25">
      <c r="A3832" s="115">
        <v>328676</v>
      </c>
      <c r="B3832" s="115" t="s">
        <v>2348</v>
      </c>
      <c r="C3832" s="115" t="s">
        <v>244</v>
      </c>
      <c r="D3832" s="115" t="s">
        <v>232</v>
      </c>
      <c r="E3832" s="115" t="s">
        <v>77</v>
      </c>
      <c r="F3832" s="237">
        <v>33701</v>
      </c>
      <c r="G3832" s="115" t="s">
        <v>694</v>
      </c>
      <c r="H3832" s="115" t="s">
        <v>16</v>
      </c>
      <c r="I3832" t="s">
        <v>199</v>
      </c>
      <c r="U3832"/>
      <c r="V3832" t="s">
        <v>4414</v>
      </c>
      <c r="AE3832" s="115" t="s">
        <v>4308</v>
      </c>
      <c r="AF3832" s="115" t="s">
        <v>4308</v>
      </c>
      <c r="AG3832" s="115" t="s">
        <v>4308</v>
      </c>
      <c r="AH3832" s="115" t="s">
        <v>4308</v>
      </c>
    </row>
    <row r="3833" spans="1:35" hidden="1" x14ac:dyDescent="0.25">
      <c r="A3833">
        <v>328680</v>
      </c>
      <c r="B3833" t="s">
        <v>8089</v>
      </c>
      <c r="C3833" t="s">
        <v>8090</v>
      </c>
      <c r="D3833" t="s">
        <v>880</v>
      </c>
      <c r="E3833" t="s">
        <v>77</v>
      </c>
      <c r="F3833" s="126">
        <v>33786</v>
      </c>
      <c r="G3833" t="s">
        <v>18</v>
      </c>
      <c r="H3833" t="s">
        <v>16</v>
      </c>
      <c r="I3833" t="s">
        <v>136</v>
      </c>
      <c r="J3833"/>
      <c r="K3833"/>
      <c r="L3833"/>
      <c r="M3833"/>
      <c r="N3833"/>
      <c r="O3833"/>
      <c r="P3833"/>
      <c r="Q3833"/>
      <c r="U3833"/>
      <c r="V3833" t="s">
        <v>16623</v>
      </c>
      <c r="W3833"/>
      <c r="X3833"/>
      <c r="Y3833"/>
      <c r="Z3833"/>
      <c r="AA3833"/>
      <c r="AB3833"/>
      <c r="AC3833"/>
      <c r="AD3833"/>
      <c r="AE3833"/>
      <c r="AF3833"/>
      <c r="AG3833" t="s">
        <v>4308</v>
      </c>
      <c r="AH3833" s="115" t="s">
        <v>4308</v>
      </c>
    </row>
    <row r="3834" spans="1:35" hidden="1" x14ac:dyDescent="0.25">
      <c r="A3834" s="115">
        <v>328681</v>
      </c>
      <c r="B3834" s="115" t="s">
        <v>3602</v>
      </c>
      <c r="C3834" s="115" t="s">
        <v>973</v>
      </c>
      <c r="D3834" s="115" t="s">
        <v>420</v>
      </c>
      <c r="E3834" s="115" t="s">
        <v>76</v>
      </c>
      <c r="F3834" s="237">
        <v>34709</v>
      </c>
      <c r="G3834" s="115" t="s">
        <v>2198</v>
      </c>
      <c r="H3834" s="115" t="s">
        <v>16</v>
      </c>
      <c r="I3834" t="s">
        <v>199</v>
      </c>
      <c r="J3834" s="115" t="s">
        <v>1226</v>
      </c>
      <c r="L3834" s="115" t="s">
        <v>18</v>
      </c>
      <c r="U3834"/>
      <c r="V3834">
        <v>0</v>
      </c>
    </row>
    <row r="3835" spans="1:35" hidden="1" x14ac:dyDescent="0.25">
      <c r="A3835" s="115">
        <v>328682</v>
      </c>
      <c r="B3835" s="115" t="s">
        <v>2897</v>
      </c>
      <c r="C3835" s="115" t="s">
        <v>1015</v>
      </c>
      <c r="D3835" s="115" t="s">
        <v>312</v>
      </c>
      <c r="E3835" s="115" t="s">
        <v>77</v>
      </c>
      <c r="F3835" s="237">
        <v>33606</v>
      </c>
      <c r="G3835" s="115" t="s">
        <v>211</v>
      </c>
      <c r="H3835" s="115" t="s">
        <v>16</v>
      </c>
      <c r="I3835" t="s">
        <v>199</v>
      </c>
      <c r="J3835" s="115" t="s">
        <v>1226</v>
      </c>
      <c r="L3835" s="115" t="s">
        <v>18</v>
      </c>
      <c r="U3835"/>
      <c r="V3835">
        <v>0</v>
      </c>
    </row>
    <row r="3836" spans="1:35" hidden="1" x14ac:dyDescent="0.25">
      <c r="A3836">
        <v>328683</v>
      </c>
      <c r="B3836" t="s">
        <v>8091</v>
      </c>
      <c r="C3836" t="s">
        <v>332</v>
      </c>
      <c r="D3836" t="s">
        <v>265</v>
      </c>
      <c r="E3836" t="s">
        <v>76</v>
      </c>
      <c r="F3836" s="126">
        <v>32812</v>
      </c>
      <c r="G3836" t="s">
        <v>8092</v>
      </c>
      <c r="H3836" t="s">
        <v>16</v>
      </c>
      <c r="I3836" t="s">
        <v>136</v>
      </c>
      <c r="J3836" t="s">
        <v>1226</v>
      </c>
      <c r="K3836"/>
      <c r="L3836" t="s">
        <v>18</v>
      </c>
      <c r="M3836"/>
      <c r="N3836"/>
      <c r="O3836"/>
      <c r="P3836"/>
      <c r="Q3836"/>
      <c r="U3836"/>
      <c r="V3836" t="s">
        <v>4335</v>
      </c>
      <c r="W3836"/>
      <c r="X3836"/>
      <c r="Y3836"/>
      <c r="Z3836"/>
      <c r="AA3836"/>
      <c r="AB3836"/>
      <c r="AC3836"/>
      <c r="AD3836"/>
      <c r="AE3836"/>
      <c r="AF3836"/>
      <c r="AG3836" t="s">
        <v>4308</v>
      </c>
      <c r="AH3836" s="115" t="s">
        <v>4308</v>
      </c>
    </row>
    <row r="3837" spans="1:35" ht="18" x14ac:dyDescent="0.25">
      <c r="A3837" s="235">
        <v>328684</v>
      </c>
      <c r="B3837" s="235" t="s">
        <v>8093</v>
      </c>
      <c r="C3837" s="235" t="s">
        <v>802</v>
      </c>
      <c r="D3837" s="235" t="s">
        <v>470</v>
      </c>
      <c r="E3837"/>
      <c r="F3837" s="126"/>
      <c r="G3837" s="236"/>
      <c r="H3837"/>
      <c r="I3837" t="s">
        <v>107</v>
      </c>
      <c r="J3837" s="236"/>
      <c r="K3837"/>
      <c r="L3837"/>
      <c r="M3837"/>
      <c r="N3837"/>
      <c r="O3837"/>
      <c r="P3837"/>
      <c r="Q3837"/>
      <c r="U3837"/>
      <c r="V3837" t="s">
        <v>4337</v>
      </c>
      <c r="W3837" s="236"/>
      <c r="X3837"/>
      <c r="Y3837"/>
      <c r="Z3837"/>
      <c r="AA3837"/>
      <c r="AB3837"/>
      <c r="AC3837"/>
      <c r="AD3837"/>
      <c r="AE3837"/>
      <c r="AF3837"/>
      <c r="AG3837"/>
      <c r="AH3837" s="115" t="s">
        <v>4308</v>
      </c>
      <c r="AI3837" s="115" t="e">
        <f>VLOOKUP(A3837,'[2]دراسات قانونية'!$A$3:$E$600,1,0)</f>
        <v>#N/A</v>
      </c>
    </row>
    <row r="3838" spans="1:35" ht="18" x14ac:dyDescent="0.25">
      <c r="A3838" s="235">
        <v>328686</v>
      </c>
      <c r="B3838" s="235" t="s">
        <v>8094</v>
      </c>
      <c r="C3838" s="235" t="s">
        <v>244</v>
      </c>
      <c r="D3838" s="235" t="s">
        <v>1242</v>
      </c>
      <c r="E3838"/>
      <c r="F3838" s="126"/>
      <c r="G3838" s="236"/>
      <c r="H3838"/>
      <c r="I3838" t="s">
        <v>107</v>
      </c>
      <c r="J3838" s="236"/>
      <c r="K3838"/>
      <c r="L3838"/>
      <c r="M3838"/>
      <c r="N3838"/>
      <c r="O3838"/>
      <c r="P3838"/>
      <c r="Q3838"/>
      <c r="U3838"/>
      <c r="V3838" t="s">
        <v>4335</v>
      </c>
      <c r="W3838" s="236"/>
      <c r="X3838"/>
      <c r="Y3838"/>
      <c r="Z3838"/>
      <c r="AA3838"/>
      <c r="AB3838"/>
      <c r="AC3838"/>
      <c r="AD3838"/>
      <c r="AE3838"/>
      <c r="AF3838"/>
      <c r="AG3838"/>
      <c r="AH3838" s="115" t="s">
        <v>4308</v>
      </c>
      <c r="AI3838" s="115" t="e">
        <f>VLOOKUP(A3838,'[2]دراسات قانونية'!$A$3:$E$600,1,0)</f>
        <v>#N/A</v>
      </c>
    </row>
    <row r="3839" spans="1:35" ht="18" x14ac:dyDescent="0.25">
      <c r="A3839" s="235">
        <v>328687</v>
      </c>
      <c r="B3839" s="235" t="s">
        <v>8095</v>
      </c>
      <c r="C3839" s="235" t="s">
        <v>614</v>
      </c>
      <c r="D3839" s="235" t="s">
        <v>6617</v>
      </c>
      <c r="E3839"/>
      <c r="F3839" s="126"/>
      <c r="G3839" s="236"/>
      <c r="H3839"/>
      <c r="I3839" t="s">
        <v>107</v>
      </c>
      <c r="J3839" s="236"/>
      <c r="K3839"/>
      <c r="L3839"/>
      <c r="M3839"/>
      <c r="N3839"/>
      <c r="O3839"/>
      <c r="P3839"/>
      <c r="Q3839"/>
      <c r="U3839"/>
      <c r="V3839">
        <v>0</v>
      </c>
      <c r="W3839" s="236"/>
      <c r="X3839"/>
      <c r="Y3839"/>
      <c r="Z3839"/>
      <c r="AA3839"/>
      <c r="AB3839"/>
      <c r="AC3839"/>
      <c r="AD3839"/>
      <c r="AE3839"/>
      <c r="AF3839"/>
      <c r="AG3839"/>
      <c r="AH3839" s="115" t="s">
        <v>4308</v>
      </c>
      <c r="AI3839" s="115" t="e">
        <f>VLOOKUP(A3839,'[2]دراسات قانونية'!$A$3:$E$600,1,0)</f>
        <v>#N/A</v>
      </c>
    </row>
    <row r="3840" spans="1:35" ht="18" x14ac:dyDescent="0.25">
      <c r="A3840" s="235">
        <v>328688</v>
      </c>
      <c r="B3840" s="235" t="s">
        <v>8096</v>
      </c>
      <c r="C3840" s="235" t="s">
        <v>727</v>
      </c>
      <c r="D3840" s="235" t="s">
        <v>1242</v>
      </c>
      <c r="E3840"/>
      <c r="F3840" s="126"/>
      <c r="G3840" s="236"/>
      <c r="H3840"/>
      <c r="I3840" t="s">
        <v>107</v>
      </c>
      <c r="J3840" s="236"/>
      <c r="K3840"/>
      <c r="L3840"/>
      <c r="M3840"/>
      <c r="N3840"/>
      <c r="O3840"/>
      <c r="P3840"/>
      <c r="Q3840"/>
      <c r="U3840"/>
      <c r="V3840" t="s">
        <v>4334</v>
      </c>
      <c r="W3840" s="236"/>
      <c r="X3840"/>
      <c r="Y3840"/>
      <c r="Z3840"/>
      <c r="AA3840"/>
      <c r="AB3840"/>
      <c r="AC3840"/>
      <c r="AD3840"/>
      <c r="AE3840"/>
      <c r="AF3840"/>
      <c r="AG3840"/>
      <c r="AH3840" s="115" t="s">
        <v>4308</v>
      </c>
      <c r="AI3840" s="115" t="e">
        <f>VLOOKUP(A3840,'[2]دراسات قانونية'!$A$3:$E$600,1,0)</f>
        <v>#N/A</v>
      </c>
    </row>
    <row r="3841" spans="1:35" hidden="1" x14ac:dyDescent="0.25">
      <c r="A3841" s="115">
        <v>328689</v>
      </c>
      <c r="B3841" s="115" t="s">
        <v>3603</v>
      </c>
      <c r="C3841" s="115" t="s">
        <v>212</v>
      </c>
      <c r="D3841" s="115" t="s">
        <v>235</v>
      </c>
      <c r="E3841" s="115" t="s">
        <v>77</v>
      </c>
      <c r="F3841" s="237">
        <v>34790</v>
      </c>
      <c r="G3841" s="115" t="s">
        <v>440</v>
      </c>
      <c r="H3841" s="115" t="s">
        <v>19</v>
      </c>
      <c r="I3841" t="s">
        <v>199</v>
      </c>
      <c r="J3841" s="115" t="s">
        <v>1226</v>
      </c>
      <c r="L3841" s="115" t="s">
        <v>30</v>
      </c>
      <c r="U3841"/>
      <c r="V3841">
        <v>0</v>
      </c>
    </row>
    <row r="3842" spans="1:35" ht="18" x14ac:dyDescent="0.25">
      <c r="A3842" s="235">
        <v>328692</v>
      </c>
      <c r="B3842" s="235" t="s">
        <v>8097</v>
      </c>
      <c r="C3842" s="235" t="s">
        <v>250</v>
      </c>
      <c r="D3842" s="235" t="s">
        <v>357</v>
      </c>
      <c r="E3842"/>
      <c r="F3842" s="126"/>
      <c r="G3842" s="236"/>
      <c r="H3842"/>
      <c r="I3842" t="s">
        <v>107</v>
      </c>
      <c r="J3842" s="236"/>
      <c r="K3842"/>
      <c r="L3842"/>
      <c r="M3842"/>
      <c r="N3842"/>
      <c r="O3842"/>
      <c r="P3842"/>
      <c r="Q3842"/>
      <c r="U3842"/>
      <c r="V3842" t="s">
        <v>4335</v>
      </c>
      <c r="W3842" s="236"/>
      <c r="X3842"/>
      <c r="Y3842"/>
      <c r="Z3842"/>
      <c r="AA3842"/>
      <c r="AB3842"/>
      <c r="AC3842"/>
      <c r="AD3842"/>
      <c r="AE3842"/>
      <c r="AF3842"/>
      <c r="AG3842"/>
      <c r="AH3842" s="115" t="s">
        <v>4308</v>
      </c>
      <c r="AI3842" s="115" t="e">
        <f>VLOOKUP(A3842,'[2]دراسات قانونية'!$A$3:$E$600,1,0)</f>
        <v>#N/A</v>
      </c>
    </row>
    <row r="3843" spans="1:35" ht="18" x14ac:dyDescent="0.25">
      <c r="A3843" s="235">
        <v>328694</v>
      </c>
      <c r="B3843" s="235" t="s">
        <v>8098</v>
      </c>
      <c r="C3843" s="235" t="s">
        <v>253</v>
      </c>
      <c r="D3843" s="235" t="s">
        <v>1242</v>
      </c>
      <c r="E3843"/>
      <c r="F3843" s="126"/>
      <c r="G3843" s="236"/>
      <c r="H3843"/>
      <c r="I3843" t="s">
        <v>107</v>
      </c>
      <c r="J3843" s="236"/>
      <c r="K3843"/>
      <c r="L3843"/>
      <c r="M3843"/>
      <c r="N3843"/>
      <c r="O3843"/>
      <c r="P3843"/>
      <c r="Q3843"/>
      <c r="U3843"/>
      <c r="V3843" t="s">
        <v>4335</v>
      </c>
      <c r="W3843" s="236"/>
      <c r="X3843"/>
      <c r="Y3843"/>
      <c r="Z3843"/>
      <c r="AA3843"/>
      <c r="AB3843"/>
      <c r="AC3843"/>
      <c r="AD3843"/>
      <c r="AE3843"/>
      <c r="AF3843"/>
      <c r="AG3843"/>
      <c r="AH3843" s="115" t="s">
        <v>4308</v>
      </c>
      <c r="AI3843" s="115" t="e">
        <f>VLOOKUP(A3843,'[2]دراسات قانونية'!$A$3:$E$600,1,0)</f>
        <v>#N/A</v>
      </c>
    </row>
    <row r="3844" spans="1:35" hidden="1" x14ac:dyDescent="0.25">
      <c r="A3844">
        <v>328697</v>
      </c>
      <c r="B3844" t="s">
        <v>8099</v>
      </c>
      <c r="C3844" t="s">
        <v>250</v>
      </c>
      <c r="D3844" t="s">
        <v>1242</v>
      </c>
      <c r="E3844" t="s">
        <v>77</v>
      </c>
      <c r="F3844" s="126"/>
      <c r="G3844"/>
      <c r="H3844" t="s">
        <v>16</v>
      </c>
      <c r="I3844" t="s">
        <v>136</v>
      </c>
      <c r="J3844"/>
      <c r="K3844"/>
      <c r="L3844"/>
      <c r="M3844"/>
      <c r="N3844"/>
      <c r="O3844"/>
      <c r="P3844"/>
      <c r="Q3844"/>
      <c r="U3844"/>
      <c r="V3844" t="s">
        <v>4335</v>
      </c>
      <c r="W3844"/>
      <c r="X3844"/>
      <c r="Y3844"/>
      <c r="Z3844" t="s">
        <v>4308</v>
      </c>
      <c r="AA3844" t="s">
        <v>4308</v>
      </c>
      <c r="AB3844" t="s">
        <v>4308</v>
      </c>
      <c r="AC3844" t="s">
        <v>4308</v>
      </c>
      <c r="AD3844" t="s">
        <v>4308</v>
      </c>
      <c r="AE3844" t="s">
        <v>4308</v>
      </c>
      <c r="AF3844" t="s">
        <v>4308</v>
      </c>
      <c r="AG3844" t="s">
        <v>4308</v>
      </c>
      <c r="AH3844" s="115" t="s">
        <v>4308</v>
      </c>
    </row>
    <row r="3845" spans="1:35" ht="18" hidden="1" x14ac:dyDescent="0.25">
      <c r="A3845" s="235">
        <v>328698</v>
      </c>
      <c r="B3845" s="235" t="s">
        <v>8100</v>
      </c>
      <c r="C3845" s="235" t="s">
        <v>7254</v>
      </c>
      <c r="D3845" s="235" t="s">
        <v>1242</v>
      </c>
      <c r="E3845"/>
      <c r="F3845" s="126"/>
      <c r="G3845" s="236"/>
      <c r="H3845"/>
      <c r="I3845" t="s">
        <v>199</v>
      </c>
      <c r="J3845" s="236"/>
      <c r="K3845"/>
      <c r="L3845"/>
      <c r="M3845"/>
      <c r="N3845"/>
      <c r="O3845"/>
      <c r="P3845"/>
      <c r="Q3845"/>
      <c r="U3845"/>
      <c r="V3845" t="s">
        <v>16623</v>
      </c>
      <c r="W3845" s="236"/>
      <c r="X3845"/>
      <c r="Y3845"/>
      <c r="Z3845"/>
      <c r="AA3845"/>
      <c r="AB3845"/>
      <c r="AC3845"/>
      <c r="AD3845"/>
      <c r="AE3845"/>
      <c r="AF3845"/>
      <c r="AG3845"/>
      <c r="AH3845" s="115" t="s">
        <v>4308</v>
      </c>
    </row>
    <row r="3846" spans="1:35" ht="18" hidden="1" x14ac:dyDescent="0.25">
      <c r="A3846" s="235">
        <v>328701</v>
      </c>
      <c r="B3846" s="235" t="s">
        <v>8101</v>
      </c>
      <c r="C3846" s="235" t="s">
        <v>219</v>
      </c>
      <c r="D3846" s="235" t="s">
        <v>838</v>
      </c>
      <c r="E3846"/>
      <c r="F3846" s="126"/>
      <c r="G3846" s="236"/>
      <c r="H3846"/>
      <c r="I3846" t="s">
        <v>199</v>
      </c>
      <c r="J3846" s="236"/>
      <c r="K3846"/>
      <c r="L3846"/>
      <c r="M3846"/>
      <c r="N3846"/>
      <c r="O3846"/>
      <c r="P3846"/>
      <c r="Q3846"/>
      <c r="U3846"/>
      <c r="V3846" t="s">
        <v>16623</v>
      </c>
      <c r="W3846" s="236"/>
      <c r="X3846"/>
      <c r="Y3846"/>
      <c r="Z3846"/>
      <c r="AA3846"/>
      <c r="AB3846"/>
      <c r="AC3846"/>
      <c r="AD3846"/>
      <c r="AE3846"/>
      <c r="AF3846"/>
      <c r="AG3846"/>
      <c r="AH3846" s="115" t="s">
        <v>4308</v>
      </c>
    </row>
    <row r="3847" spans="1:35" hidden="1" x14ac:dyDescent="0.25">
      <c r="A3847">
        <v>328702</v>
      </c>
      <c r="B3847" t="s">
        <v>8102</v>
      </c>
      <c r="C3847" t="s">
        <v>339</v>
      </c>
      <c r="D3847" t="s">
        <v>409</v>
      </c>
      <c r="E3847" t="s">
        <v>77</v>
      </c>
      <c r="F3847" s="126">
        <v>32516</v>
      </c>
      <c r="G3847" t="s">
        <v>8103</v>
      </c>
      <c r="H3847" t="s">
        <v>16</v>
      </c>
      <c r="I3847" t="s">
        <v>136</v>
      </c>
      <c r="J3847" t="s">
        <v>1226</v>
      </c>
      <c r="K3847"/>
      <c r="L3847" t="s">
        <v>18</v>
      </c>
      <c r="M3847"/>
      <c r="N3847"/>
      <c r="O3847"/>
      <c r="P3847"/>
      <c r="Q3847"/>
      <c r="U3847"/>
      <c r="V3847" t="s">
        <v>16623</v>
      </c>
      <c r="W3847"/>
      <c r="X3847"/>
      <c r="Y3847"/>
      <c r="Z3847"/>
      <c r="AA3847"/>
      <c r="AB3847"/>
      <c r="AC3847"/>
      <c r="AD3847"/>
      <c r="AE3847"/>
      <c r="AF3847"/>
      <c r="AG3847"/>
    </row>
    <row r="3848" spans="1:35" ht="18" x14ac:dyDescent="0.25">
      <c r="A3848" s="235">
        <v>328704</v>
      </c>
      <c r="B3848" s="235" t="s">
        <v>8104</v>
      </c>
      <c r="C3848" s="235" t="s">
        <v>261</v>
      </c>
      <c r="D3848" s="235" t="s">
        <v>214</v>
      </c>
      <c r="E3848"/>
      <c r="F3848" s="126"/>
      <c r="G3848" s="236"/>
      <c r="H3848"/>
      <c r="I3848" t="s">
        <v>107</v>
      </c>
      <c r="J3848" s="236"/>
      <c r="K3848"/>
      <c r="L3848"/>
      <c r="M3848"/>
      <c r="N3848"/>
      <c r="O3848"/>
      <c r="P3848"/>
      <c r="Q3848"/>
      <c r="U3848"/>
      <c r="V3848">
        <v>0</v>
      </c>
      <c r="W3848" s="236"/>
      <c r="X3848"/>
      <c r="Y3848"/>
      <c r="Z3848"/>
      <c r="AA3848"/>
      <c r="AB3848"/>
      <c r="AC3848"/>
      <c r="AD3848"/>
      <c r="AE3848"/>
      <c r="AF3848"/>
      <c r="AG3848"/>
      <c r="AH3848" s="115" t="s">
        <v>4308</v>
      </c>
      <c r="AI3848" s="115" t="e">
        <f>VLOOKUP(A3848,'[2]دراسات قانونية'!$A$3:$E$600,1,0)</f>
        <v>#N/A</v>
      </c>
    </row>
    <row r="3849" spans="1:35" ht="18" x14ac:dyDescent="0.25">
      <c r="A3849" s="235">
        <v>328705</v>
      </c>
      <c r="B3849" s="235" t="s">
        <v>8105</v>
      </c>
      <c r="C3849" s="235" t="s">
        <v>264</v>
      </c>
      <c r="D3849" s="235" t="s">
        <v>517</v>
      </c>
      <c r="E3849"/>
      <c r="F3849" s="126"/>
      <c r="G3849" s="236"/>
      <c r="H3849"/>
      <c r="I3849" t="s">
        <v>107</v>
      </c>
      <c r="J3849" s="236"/>
      <c r="K3849"/>
      <c r="L3849"/>
      <c r="M3849"/>
      <c r="N3849"/>
      <c r="O3849"/>
      <c r="P3849"/>
      <c r="Q3849"/>
      <c r="U3849"/>
      <c r="V3849"/>
      <c r="W3849" s="236"/>
      <c r="X3849"/>
      <c r="Y3849"/>
      <c r="Z3849"/>
      <c r="AA3849"/>
      <c r="AB3849"/>
      <c r="AC3849"/>
      <c r="AD3849"/>
      <c r="AE3849"/>
      <c r="AF3849"/>
      <c r="AG3849"/>
      <c r="AI3849" s="115">
        <f>VLOOKUP(A3849,'[2]دراسات قانونية'!$A$3:$E$600,1,0)</f>
        <v>328705</v>
      </c>
    </row>
    <row r="3850" spans="1:35" ht="18" x14ac:dyDescent="0.25">
      <c r="A3850" s="235">
        <v>328708</v>
      </c>
      <c r="B3850" s="235" t="s">
        <v>8106</v>
      </c>
      <c r="C3850" s="235" t="s">
        <v>244</v>
      </c>
      <c r="D3850" s="235" t="s">
        <v>415</v>
      </c>
      <c r="E3850"/>
      <c r="F3850" s="126"/>
      <c r="G3850" s="236"/>
      <c r="H3850"/>
      <c r="I3850" t="s">
        <v>107</v>
      </c>
      <c r="J3850" s="236"/>
      <c r="K3850"/>
      <c r="L3850"/>
      <c r="M3850"/>
      <c r="N3850"/>
      <c r="O3850"/>
      <c r="P3850"/>
      <c r="Q3850"/>
      <c r="U3850"/>
      <c r="V3850" t="s">
        <v>4335</v>
      </c>
      <c r="W3850" s="236"/>
      <c r="X3850"/>
      <c r="Y3850"/>
      <c r="Z3850"/>
      <c r="AA3850"/>
      <c r="AB3850"/>
      <c r="AC3850"/>
      <c r="AD3850"/>
      <c r="AE3850"/>
      <c r="AF3850"/>
      <c r="AG3850"/>
      <c r="AH3850" s="115" t="s">
        <v>4308</v>
      </c>
      <c r="AI3850" s="115" t="e">
        <f>VLOOKUP(A3850,'[2]دراسات قانونية'!$A$3:$E$600,1,0)</f>
        <v>#N/A</v>
      </c>
    </row>
    <row r="3851" spans="1:35" ht="18" hidden="1" x14ac:dyDescent="0.25">
      <c r="A3851" s="235">
        <v>328710</v>
      </c>
      <c r="B3851" s="235" t="s">
        <v>8107</v>
      </c>
      <c r="C3851" s="235" t="s">
        <v>305</v>
      </c>
      <c r="D3851" s="235" t="s">
        <v>1242</v>
      </c>
      <c r="E3851"/>
      <c r="F3851" s="126"/>
      <c r="G3851" s="236"/>
      <c r="H3851"/>
      <c r="I3851" t="s">
        <v>199</v>
      </c>
      <c r="J3851" s="236"/>
      <c r="K3851"/>
      <c r="L3851"/>
      <c r="M3851"/>
      <c r="N3851"/>
      <c r="O3851"/>
      <c r="P3851"/>
      <c r="Q3851"/>
      <c r="U3851"/>
      <c r="V3851">
        <v>0</v>
      </c>
      <c r="W3851" s="236"/>
      <c r="X3851"/>
      <c r="Y3851"/>
      <c r="Z3851"/>
      <c r="AA3851"/>
      <c r="AB3851"/>
      <c r="AC3851"/>
      <c r="AD3851"/>
      <c r="AE3851"/>
      <c r="AF3851"/>
      <c r="AG3851"/>
      <c r="AH3851" s="115" t="s">
        <v>4308</v>
      </c>
    </row>
    <row r="3852" spans="1:35" hidden="1" x14ac:dyDescent="0.25">
      <c r="A3852">
        <v>328712</v>
      </c>
      <c r="B3852" t="s">
        <v>8108</v>
      </c>
      <c r="C3852" t="s">
        <v>252</v>
      </c>
      <c r="D3852" t="s">
        <v>613</v>
      </c>
      <c r="E3852" t="s">
        <v>76</v>
      </c>
      <c r="F3852" s="126">
        <v>33970</v>
      </c>
      <c r="G3852" t="s">
        <v>18</v>
      </c>
      <c r="H3852" t="s">
        <v>16</v>
      </c>
      <c r="I3852" t="s">
        <v>129</v>
      </c>
      <c r="J3852"/>
      <c r="K3852"/>
      <c r="L3852"/>
      <c r="M3852"/>
      <c r="N3852"/>
      <c r="O3852"/>
      <c r="P3852"/>
      <c r="Q3852"/>
      <c r="U3852"/>
      <c r="V3852" t="s">
        <v>16623</v>
      </c>
      <c r="W3852"/>
      <c r="X3852"/>
      <c r="Y3852"/>
      <c r="Z3852"/>
      <c r="AA3852"/>
      <c r="AB3852"/>
      <c r="AC3852"/>
      <c r="AD3852" t="s">
        <v>4308</v>
      </c>
      <c r="AE3852" t="s">
        <v>4308</v>
      </c>
      <c r="AF3852" t="s">
        <v>4308</v>
      </c>
      <c r="AG3852" t="s">
        <v>4308</v>
      </c>
      <c r="AH3852" s="115" t="s">
        <v>4308</v>
      </c>
    </row>
    <row r="3853" spans="1:35" hidden="1" x14ac:dyDescent="0.25">
      <c r="A3853" s="115">
        <v>328713</v>
      </c>
      <c r="B3853" s="115" t="s">
        <v>1907</v>
      </c>
      <c r="C3853" s="115" t="s">
        <v>209</v>
      </c>
      <c r="D3853" s="115" t="s">
        <v>220</v>
      </c>
      <c r="E3853" s="115" t="s">
        <v>77</v>
      </c>
      <c r="F3853" s="237">
        <v>35431</v>
      </c>
      <c r="G3853" s="115" t="s">
        <v>18</v>
      </c>
      <c r="H3853" s="115" t="s">
        <v>16</v>
      </c>
      <c r="I3853" t="s">
        <v>199</v>
      </c>
      <c r="J3853" s="115" t="s">
        <v>1226</v>
      </c>
      <c r="L3853" s="115" t="s">
        <v>18</v>
      </c>
      <c r="U3853"/>
      <c r="V3853" t="s">
        <v>4329</v>
      </c>
    </row>
    <row r="3854" spans="1:35" ht="18" x14ac:dyDescent="0.25">
      <c r="A3854" s="235">
        <v>328719</v>
      </c>
      <c r="B3854" s="235" t="s">
        <v>8109</v>
      </c>
      <c r="C3854" s="235" t="s">
        <v>581</v>
      </c>
      <c r="D3854" s="235" t="s">
        <v>232</v>
      </c>
      <c r="E3854"/>
      <c r="F3854" s="126"/>
      <c r="G3854" s="236"/>
      <c r="H3854"/>
      <c r="I3854" t="s">
        <v>107</v>
      </c>
      <c r="J3854" s="236"/>
      <c r="K3854"/>
      <c r="L3854"/>
      <c r="M3854"/>
      <c r="N3854"/>
      <c r="O3854"/>
      <c r="P3854"/>
      <c r="Q3854"/>
      <c r="U3854"/>
      <c r="V3854" t="s">
        <v>4335</v>
      </c>
      <c r="W3854" s="236"/>
      <c r="X3854"/>
      <c r="Y3854"/>
      <c r="Z3854"/>
      <c r="AA3854"/>
      <c r="AB3854"/>
      <c r="AC3854"/>
      <c r="AD3854"/>
      <c r="AE3854"/>
      <c r="AF3854"/>
      <c r="AG3854"/>
      <c r="AH3854" s="115" t="s">
        <v>4308</v>
      </c>
      <c r="AI3854" s="115" t="e">
        <f>VLOOKUP(A3854,'[2]دراسات قانونية'!$A$3:$E$600,1,0)</f>
        <v>#N/A</v>
      </c>
    </row>
    <row r="3855" spans="1:35" ht="18" x14ac:dyDescent="0.25">
      <c r="A3855" s="235">
        <v>328725</v>
      </c>
      <c r="B3855" s="235" t="s">
        <v>8110</v>
      </c>
      <c r="C3855" s="235" t="s">
        <v>1794</v>
      </c>
      <c r="D3855" s="235" t="s">
        <v>1242</v>
      </c>
      <c r="E3855"/>
      <c r="F3855" s="126"/>
      <c r="G3855" s="236"/>
      <c r="H3855"/>
      <c r="I3855" t="s">
        <v>107</v>
      </c>
      <c r="J3855" s="236"/>
      <c r="K3855"/>
      <c r="L3855"/>
      <c r="M3855"/>
      <c r="N3855"/>
      <c r="O3855"/>
      <c r="P3855"/>
      <c r="Q3855"/>
      <c r="U3855"/>
      <c r="V3855" t="s">
        <v>4334</v>
      </c>
      <c r="W3855" s="236"/>
      <c r="X3855"/>
      <c r="Y3855"/>
      <c r="Z3855"/>
      <c r="AA3855"/>
      <c r="AB3855"/>
      <c r="AC3855"/>
      <c r="AD3855"/>
      <c r="AE3855"/>
      <c r="AF3855"/>
      <c r="AG3855"/>
      <c r="AH3855" s="115" t="s">
        <v>4308</v>
      </c>
      <c r="AI3855" s="115" t="e">
        <f>VLOOKUP(A3855,'[2]دراسات قانونية'!$A$3:$E$600,1,0)</f>
        <v>#N/A</v>
      </c>
    </row>
    <row r="3856" spans="1:35" hidden="1" x14ac:dyDescent="0.25">
      <c r="A3856">
        <v>328726</v>
      </c>
      <c r="B3856" t="s">
        <v>8111</v>
      </c>
      <c r="C3856" t="s">
        <v>1406</v>
      </c>
      <c r="D3856" t="s">
        <v>675</v>
      </c>
      <c r="E3856" t="s">
        <v>76</v>
      </c>
      <c r="F3856" s="126"/>
      <c r="G3856"/>
      <c r="H3856" t="s">
        <v>16</v>
      </c>
      <c r="I3856" t="s">
        <v>136</v>
      </c>
      <c r="J3856"/>
      <c r="K3856"/>
      <c r="L3856"/>
      <c r="M3856"/>
      <c r="N3856"/>
      <c r="O3856"/>
      <c r="P3856"/>
      <c r="Q3856"/>
      <c r="U3856"/>
      <c r="V3856" t="s">
        <v>4414</v>
      </c>
      <c r="W3856"/>
      <c r="X3856"/>
      <c r="Y3856"/>
      <c r="Z3856"/>
      <c r="AA3856"/>
      <c r="AB3856"/>
      <c r="AC3856"/>
      <c r="AD3856"/>
      <c r="AE3856"/>
      <c r="AF3856"/>
      <c r="AG3856"/>
      <c r="AH3856" s="115" t="s">
        <v>4308</v>
      </c>
    </row>
    <row r="3857" spans="1:35" ht="18" x14ac:dyDescent="0.25">
      <c r="A3857" s="235">
        <v>328728</v>
      </c>
      <c r="B3857" s="235" t="s">
        <v>8112</v>
      </c>
      <c r="C3857" s="235" t="s">
        <v>227</v>
      </c>
      <c r="D3857" s="235" t="s">
        <v>420</v>
      </c>
      <c r="E3857"/>
      <c r="F3857" s="126"/>
      <c r="G3857" s="236"/>
      <c r="H3857"/>
      <c r="I3857" t="s">
        <v>107</v>
      </c>
      <c r="J3857" s="236"/>
      <c r="K3857"/>
      <c r="L3857"/>
      <c r="M3857"/>
      <c r="N3857"/>
      <c r="O3857"/>
      <c r="P3857"/>
      <c r="Q3857"/>
      <c r="U3857"/>
      <c r="V3857">
        <v>0</v>
      </c>
      <c r="W3857" s="236"/>
      <c r="X3857"/>
      <c r="Y3857"/>
      <c r="Z3857"/>
      <c r="AA3857"/>
      <c r="AB3857"/>
      <c r="AC3857"/>
      <c r="AD3857"/>
      <c r="AE3857"/>
      <c r="AF3857"/>
      <c r="AG3857"/>
      <c r="AH3857" s="115" t="s">
        <v>4308</v>
      </c>
      <c r="AI3857" s="115" t="e">
        <f>VLOOKUP(A3857,'[2]دراسات قانونية'!$A$3:$E$600,1,0)</f>
        <v>#N/A</v>
      </c>
    </row>
    <row r="3858" spans="1:35" ht="18" x14ac:dyDescent="0.25">
      <c r="A3858" s="235">
        <v>328730</v>
      </c>
      <c r="B3858" s="235" t="s">
        <v>8113</v>
      </c>
      <c r="C3858" s="235" t="s">
        <v>212</v>
      </c>
      <c r="D3858" s="235" t="s">
        <v>8114</v>
      </c>
      <c r="E3858"/>
      <c r="F3858" s="126"/>
      <c r="G3858" s="236"/>
      <c r="H3858"/>
      <c r="I3858" t="s">
        <v>107</v>
      </c>
      <c r="J3858" s="236"/>
      <c r="K3858"/>
      <c r="L3858"/>
      <c r="M3858"/>
      <c r="N3858"/>
      <c r="O3858"/>
      <c r="P3858"/>
      <c r="Q3858"/>
      <c r="U3858"/>
      <c r="V3858">
        <v>0</v>
      </c>
      <c r="W3858" s="236"/>
      <c r="X3858"/>
      <c r="Y3858"/>
      <c r="Z3858"/>
      <c r="AA3858"/>
      <c r="AB3858"/>
      <c r="AC3858"/>
      <c r="AD3858"/>
      <c r="AE3858"/>
      <c r="AF3858"/>
      <c r="AG3858"/>
      <c r="AH3858" s="115" t="s">
        <v>4308</v>
      </c>
      <c r="AI3858" s="115" t="e">
        <f>VLOOKUP(A3858,'[2]دراسات قانونية'!$A$3:$E$600,1,0)</f>
        <v>#N/A</v>
      </c>
    </row>
    <row r="3859" spans="1:35" hidden="1" x14ac:dyDescent="0.25">
      <c r="A3859" s="115">
        <v>328734</v>
      </c>
      <c r="B3859" s="115" t="s">
        <v>2884</v>
      </c>
      <c r="C3859" s="115" t="s">
        <v>350</v>
      </c>
      <c r="D3859" s="115" t="s">
        <v>276</v>
      </c>
      <c r="E3859" s="115" t="s">
        <v>77</v>
      </c>
      <c r="F3859" s="237">
        <v>35145</v>
      </c>
      <c r="G3859" s="115" t="s">
        <v>18</v>
      </c>
      <c r="H3859" s="115" t="s">
        <v>16</v>
      </c>
      <c r="I3859" t="s">
        <v>199</v>
      </c>
      <c r="J3859" s="115" t="s">
        <v>1226</v>
      </c>
      <c r="L3859" s="115" t="s">
        <v>18</v>
      </c>
      <c r="U3859"/>
      <c r="V3859" t="s">
        <v>4414</v>
      </c>
      <c r="AH3859" s="115" t="s">
        <v>4308</v>
      </c>
    </row>
    <row r="3860" spans="1:35" ht="18" x14ac:dyDescent="0.25">
      <c r="A3860" s="235">
        <v>328735</v>
      </c>
      <c r="B3860" s="235" t="s">
        <v>8115</v>
      </c>
      <c r="C3860" s="235" t="s">
        <v>317</v>
      </c>
      <c r="D3860" s="235" t="s">
        <v>1389</v>
      </c>
      <c r="E3860"/>
      <c r="F3860" s="126"/>
      <c r="G3860" s="236"/>
      <c r="H3860"/>
      <c r="I3860" t="s">
        <v>107</v>
      </c>
      <c r="J3860" s="236"/>
      <c r="K3860"/>
      <c r="L3860"/>
      <c r="M3860"/>
      <c r="N3860"/>
      <c r="O3860"/>
      <c r="P3860"/>
      <c r="Q3860"/>
      <c r="U3860"/>
      <c r="V3860" t="s">
        <v>4335</v>
      </c>
      <c r="W3860" s="236"/>
      <c r="X3860"/>
      <c r="Y3860"/>
      <c r="Z3860"/>
      <c r="AA3860"/>
      <c r="AB3860"/>
      <c r="AC3860"/>
      <c r="AD3860"/>
      <c r="AE3860"/>
      <c r="AF3860"/>
      <c r="AG3860"/>
      <c r="AH3860" s="115" t="s">
        <v>4308</v>
      </c>
      <c r="AI3860" s="115" t="e">
        <f>VLOOKUP(A3860,'[2]دراسات قانونية'!$A$3:$E$600,1,0)</f>
        <v>#N/A</v>
      </c>
    </row>
    <row r="3861" spans="1:35" hidden="1" x14ac:dyDescent="0.25">
      <c r="A3861">
        <v>328738</v>
      </c>
      <c r="B3861" t="s">
        <v>8116</v>
      </c>
      <c r="C3861" t="s">
        <v>8117</v>
      </c>
      <c r="D3861" t="s">
        <v>357</v>
      </c>
      <c r="E3861" t="s">
        <v>77</v>
      </c>
      <c r="F3861" s="126">
        <v>35400</v>
      </c>
      <c r="G3861" t="s">
        <v>18</v>
      </c>
      <c r="H3861" t="s">
        <v>16</v>
      </c>
      <c r="I3861" t="s">
        <v>136</v>
      </c>
      <c r="J3861"/>
      <c r="K3861"/>
      <c r="L3861"/>
      <c r="M3861"/>
      <c r="N3861"/>
      <c r="O3861"/>
      <c r="P3861"/>
      <c r="Q3861"/>
      <c r="U3861"/>
      <c r="V3861" t="s">
        <v>4414</v>
      </c>
      <c r="W3861"/>
      <c r="X3861"/>
      <c r="Y3861"/>
      <c r="Z3861"/>
      <c r="AA3861"/>
      <c r="AB3861" t="s">
        <v>4308</v>
      </c>
      <c r="AC3861" t="s">
        <v>4308</v>
      </c>
      <c r="AD3861" t="s">
        <v>4308</v>
      </c>
      <c r="AE3861" t="s">
        <v>4308</v>
      </c>
      <c r="AF3861" t="s">
        <v>4308</v>
      </c>
      <c r="AG3861" t="s">
        <v>4308</v>
      </c>
      <c r="AH3861" s="115" t="s">
        <v>4308</v>
      </c>
    </row>
    <row r="3862" spans="1:35" hidden="1" x14ac:dyDescent="0.25">
      <c r="A3862">
        <v>328740</v>
      </c>
      <c r="B3862" t="s">
        <v>8118</v>
      </c>
      <c r="C3862" t="s">
        <v>8119</v>
      </c>
      <c r="D3862" t="s">
        <v>8120</v>
      </c>
      <c r="E3862" t="s">
        <v>77</v>
      </c>
      <c r="F3862" s="126">
        <v>33368</v>
      </c>
      <c r="G3862" t="s">
        <v>18</v>
      </c>
      <c r="H3862" t="s">
        <v>16</v>
      </c>
      <c r="I3862" t="s">
        <v>136</v>
      </c>
      <c r="J3862"/>
      <c r="K3862"/>
      <c r="L3862"/>
      <c r="M3862"/>
      <c r="N3862"/>
      <c r="O3862"/>
      <c r="P3862"/>
      <c r="Q3862"/>
      <c r="U3862"/>
      <c r="V3862" t="s">
        <v>4336</v>
      </c>
      <c r="W3862"/>
      <c r="X3862"/>
      <c r="Y3862"/>
      <c r="Z3862"/>
      <c r="AA3862"/>
      <c r="AB3862"/>
      <c r="AC3862" t="s">
        <v>4308</v>
      </c>
      <c r="AD3862" t="s">
        <v>4308</v>
      </c>
      <c r="AE3862" t="s">
        <v>4308</v>
      </c>
      <c r="AF3862" t="s">
        <v>4308</v>
      </c>
      <c r="AG3862" t="s">
        <v>4308</v>
      </c>
      <c r="AH3862" s="115" t="s">
        <v>4308</v>
      </c>
    </row>
    <row r="3863" spans="1:35" ht="18" x14ac:dyDescent="0.25">
      <c r="A3863" s="235">
        <v>328741</v>
      </c>
      <c r="B3863" s="235" t="s">
        <v>8121</v>
      </c>
      <c r="C3863" s="235" t="s">
        <v>4124</v>
      </c>
      <c r="D3863" s="235" t="s">
        <v>381</v>
      </c>
      <c r="E3863"/>
      <c r="F3863" s="126"/>
      <c r="G3863" s="236"/>
      <c r="H3863"/>
      <c r="I3863" t="s">
        <v>107</v>
      </c>
      <c r="J3863" s="236"/>
      <c r="K3863"/>
      <c r="L3863"/>
      <c r="M3863"/>
      <c r="N3863"/>
      <c r="O3863"/>
      <c r="P3863"/>
      <c r="Q3863"/>
      <c r="U3863"/>
      <c r="V3863" t="s">
        <v>4337</v>
      </c>
      <c r="W3863" s="236"/>
      <c r="X3863"/>
      <c r="Y3863"/>
      <c r="Z3863"/>
      <c r="AA3863"/>
      <c r="AB3863"/>
      <c r="AC3863"/>
      <c r="AD3863"/>
      <c r="AE3863"/>
      <c r="AF3863"/>
      <c r="AG3863"/>
      <c r="AH3863" s="115" t="s">
        <v>4308</v>
      </c>
      <c r="AI3863" s="115" t="e">
        <f>VLOOKUP(A3863,'[2]دراسات قانونية'!$A$3:$E$600,1,0)</f>
        <v>#N/A</v>
      </c>
    </row>
    <row r="3864" spans="1:35" ht="18" x14ac:dyDescent="0.25">
      <c r="A3864" s="235">
        <v>328743</v>
      </c>
      <c r="B3864" s="235" t="s">
        <v>8122</v>
      </c>
      <c r="C3864" s="235" t="s">
        <v>495</v>
      </c>
      <c r="D3864" s="235" t="s">
        <v>967</v>
      </c>
      <c r="E3864"/>
      <c r="F3864" s="126"/>
      <c r="G3864" s="236"/>
      <c r="H3864"/>
      <c r="I3864" t="s">
        <v>107</v>
      </c>
      <c r="J3864" s="236"/>
      <c r="K3864"/>
      <c r="L3864"/>
      <c r="M3864"/>
      <c r="N3864"/>
      <c r="O3864"/>
      <c r="P3864"/>
      <c r="Q3864"/>
      <c r="U3864"/>
      <c r="V3864" t="s">
        <v>4334</v>
      </c>
      <c r="W3864" s="236"/>
      <c r="X3864"/>
      <c r="Y3864"/>
      <c r="Z3864"/>
      <c r="AA3864"/>
      <c r="AB3864"/>
      <c r="AC3864"/>
      <c r="AD3864"/>
      <c r="AE3864"/>
      <c r="AF3864"/>
      <c r="AG3864"/>
      <c r="AH3864" s="115" t="s">
        <v>4308</v>
      </c>
      <c r="AI3864" s="115" t="e">
        <f>VLOOKUP(A3864,'[2]دراسات قانونية'!$A$3:$E$600,1,0)</f>
        <v>#N/A</v>
      </c>
    </row>
    <row r="3865" spans="1:35" ht="18" x14ac:dyDescent="0.25">
      <c r="A3865" s="235">
        <v>328744</v>
      </c>
      <c r="B3865" s="235" t="s">
        <v>8123</v>
      </c>
      <c r="C3865" s="235" t="s">
        <v>7844</v>
      </c>
      <c r="D3865" s="235" t="s">
        <v>450</v>
      </c>
      <c r="E3865"/>
      <c r="F3865" s="126"/>
      <c r="G3865" s="236"/>
      <c r="H3865"/>
      <c r="I3865" t="s">
        <v>107</v>
      </c>
      <c r="J3865" s="236"/>
      <c r="K3865"/>
      <c r="L3865"/>
      <c r="M3865"/>
      <c r="N3865"/>
      <c r="O3865"/>
      <c r="P3865"/>
      <c r="Q3865"/>
      <c r="U3865"/>
      <c r="V3865" t="s">
        <v>4335</v>
      </c>
      <c r="W3865" s="236"/>
      <c r="X3865"/>
      <c r="Y3865"/>
      <c r="Z3865"/>
      <c r="AA3865"/>
      <c r="AB3865"/>
      <c r="AC3865"/>
      <c r="AD3865"/>
      <c r="AE3865"/>
      <c r="AF3865"/>
      <c r="AG3865"/>
      <c r="AH3865" s="115" t="s">
        <v>4308</v>
      </c>
      <c r="AI3865" s="115" t="e">
        <f>VLOOKUP(A3865,'[2]دراسات قانونية'!$A$3:$E$600,1,0)</f>
        <v>#N/A</v>
      </c>
    </row>
    <row r="3866" spans="1:35" x14ac:dyDescent="0.25">
      <c r="A3866" s="115">
        <v>328745</v>
      </c>
      <c r="B3866" s="115" t="s">
        <v>8124</v>
      </c>
      <c r="C3866" s="115" t="s">
        <v>227</v>
      </c>
      <c r="D3866" s="115" t="s">
        <v>8125</v>
      </c>
      <c r="F3866" s="237"/>
      <c r="I3866" t="s">
        <v>107</v>
      </c>
      <c r="U3866"/>
      <c r="V3866" t="s">
        <v>4339</v>
      </c>
      <c r="AG3866" s="115" t="s">
        <v>4308</v>
      </c>
      <c r="AH3866" s="115" t="s">
        <v>4308</v>
      </c>
      <c r="AI3866" s="115" t="e">
        <f>VLOOKUP(A3866,'[2]دراسات قانونية'!$A$3:$E$600,1,0)</f>
        <v>#N/A</v>
      </c>
    </row>
    <row r="3867" spans="1:35" ht="18" hidden="1" x14ac:dyDescent="0.25">
      <c r="A3867" s="235">
        <v>328748</v>
      </c>
      <c r="B3867" s="235" t="s">
        <v>8126</v>
      </c>
      <c r="C3867" s="235" t="s">
        <v>209</v>
      </c>
      <c r="D3867" s="235" t="s">
        <v>342</v>
      </c>
      <c r="E3867"/>
      <c r="F3867" s="126"/>
      <c r="G3867" s="236"/>
      <c r="H3867"/>
      <c r="I3867" t="s">
        <v>199</v>
      </c>
      <c r="J3867" s="236"/>
      <c r="K3867"/>
      <c r="L3867"/>
      <c r="M3867"/>
      <c r="N3867"/>
      <c r="O3867"/>
      <c r="P3867"/>
      <c r="Q3867"/>
      <c r="U3867"/>
      <c r="V3867" t="s">
        <v>16623</v>
      </c>
      <c r="W3867" s="236"/>
      <c r="X3867"/>
      <c r="Y3867"/>
      <c r="Z3867"/>
      <c r="AA3867"/>
      <c r="AB3867"/>
      <c r="AC3867"/>
      <c r="AD3867"/>
      <c r="AE3867"/>
      <c r="AF3867"/>
      <c r="AG3867"/>
      <c r="AH3867" s="115" t="s">
        <v>4308</v>
      </c>
    </row>
    <row r="3868" spans="1:35" hidden="1" x14ac:dyDescent="0.25">
      <c r="A3868">
        <v>328749</v>
      </c>
      <c r="B3868" t="s">
        <v>8127</v>
      </c>
      <c r="C3868" t="s">
        <v>1404</v>
      </c>
      <c r="D3868" t="s">
        <v>1405</v>
      </c>
      <c r="E3868" t="s">
        <v>77</v>
      </c>
      <c r="F3868" s="126"/>
      <c r="G3868"/>
      <c r="H3868" t="s">
        <v>16</v>
      </c>
      <c r="I3868" t="s">
        <v>136</v>
      </c>
      <c r="J3868"/>
      <c r="K3868"/>
      <c r="L3868"/>
      <c r="M3868"/>
      <c r="N3868"/>
      <c r="O3868"/>
      <c r="P3868"/>
      <c r="Q3868"/>
      <c r="U3868"/>
      <c r="V3868" t="s">
        <v>4414</v>
      </c>
      <c r="W3868"/>
      <c r="X3868"/>
      <c r="Y3868"/>
      <c r="Z3868"/>
      <c r="AA3868" t="s">
        <v>4308</v>
      </c>
      <c r="AB3868" t="s">
        <v>4308</v>
      </c>
      <c r="AC3868" t="s">
        <v>4308</v>
      </c>
      <c r="AD3868" t="s">
        <v>4308</v>
      </c>
      <c r="AE3868" t="s">
        <v>4308</v>
      </c>
      <c r="AF3868" t="s">
        <v>4308</v>
      </c>
      <c r="AG3868" t="s">
        <v>4308</v>
      </c>
      <c r="AH3868" s="115" t="s">
        <v>4308</v>
      </c>
    </row>
    <row r="3869" spans="1:35" ht="18" x14ac:dyDescent="0.25">
      <c r="A3869" s="235">
        <v>328750</v>
      </c>
      <c r="B3869" s="235" t="s">
        <v>8128</v>
      </c>
      <c r="C3869" s="235" t="s">
        <v>920</v>
      </c>
      <c r="D3869" s="235" t="s">
        <v>407</v>
      </c>
      <c r="E3869"/>
      <c r="F3869" s="126"/>
      <c r="G3869" s="236"/>
      <c r="H3869"/>
      <c r="I3869" t="s">
        <v>107</v>
      </c>
      <c r="J3869" s="236"/>
      <c r="K3869"/>
      <c r="L3869"/>
      <c r="M3869"/>
      <c r="N3869"/>
      <c r="O3869"/>
      <c r="P3869"/>
      <c r="Q3869"/>
      <c r="U3869"/>
      <c r="V3869">
        <v>0</v>
      </c>
      <c r="W3869" s="236"/>
      <c r="X3869"/>
      <c r="Y3869"/>
      <c r="Z3869"/>
      <c r="AA3869"/>
      <c r="AB3869"/>
      <c r="AC3869"/>
      <c r="AD3869"/>
      <c r="AE3869"/>
      <c r="AF3869"/>
      <c r="AG3869"/>
      <c r="AH3869" s="115" t="s">
        <v>4308</v>
      </c>
      <c r="AI3869" s="115" t="e">
        <f>VLOOKUP(A3869,'[2]دراسات قانونية'!$A$3:$E$600,1,0)</f>
        <v>#N/A</v>
      </c>
    </row>
    <row r="3870" spans="1:35" ht="18" x14ac:dyDescent="0.25">
      <c r="A3870" s="235">
        <v>328752</v>
      </c>
      <c r="B3870" s="235" t="s">
        <v>8129</v>
      </c>
      <c r="C3870" s="235" t="s">
        <v>250</v>
      </c>
      <c r="D3870" s="235" t="s">
        <v>654</v>
      </c>
      <c r="E3870"/>
      <c r="F3870" s="126"/>
      <c r="G3870" s="236"/>
      <c r="H3870"/>
      <c r="I3870" t="s">
        <v>107</v>
      </c>
      <c r="J3870" s="236"/>
      <c r="K3870"/>
      <c r="L3870"/>
      <c r="M3870"/>
      <c r="N3870"/>
      <c r="O3870"/>
      <c r="P3870"/>
      <c r="Q3870"/>
      <c r="U3870"/>
      <c r="V3870">
        <v>0</v>
      </c>
      <c r="W3870" s="236"/>
      <c r="X3870"/>
      <c r="Y3870"/>
      <c r="Z3870"/>
      <c r="AA3870"/>
      <c r="AB3870"/>
      <c r="AC3870"/>
      <c r="AD3870"/>
      <c r="AE3870"/>
      <c r="AF3870"/>
      <c r="AG3870"/>
      <c r="AH3870" s="115" t="s">
        <v>4308</v>
      </c>
      <c r="AI3870" s="115" t="e">
        <f>VLOOKUP(A3870,'[2]دراسات قانونية'!$A$3:$E$600,1,0)</f>
        <v>#N/A</v>
      </c>
    </row>
    <row r="3871" spans="1:35" hidden="1" x14ac:dyDescent="0.25">
      <c r="A3871">
        <v>328755</v>
      </c>
      <c r="B3871" t="s">
        <v>8130</v>
      </c>
      <c r="C3871" t="s">
        <v>4534</v>
      </c>
      <c r="D3871" t="s">
        <v>8082</v>
      </c>
      <c r="E3871" t="s">
        <v>77</v>
      </c>
      <c r="F3871" s="126">
        <v>34863</v>
      </c>
      <c r="G3871" t="s">
        <v>18</v>
      </c>
      <c r="H3871" t="s">
        <v>16</v>
      </c>
      <c r="I3871" t="s">
        <v>136</v>
      </c>
      <c r="J3871" t="s">
        <v>1226</v>
      </c>
      <c r="K3871"/>
      <c r="L3871" t="s">
        <v>18</v>
      </c>
      <c r="M3871"/>
      <c r="N3871"/>
      <c r="O3871"/>
      <c r="P3871"/>
      <c r="Q3871"/>
      <c r="U3871"/>
      <c r="V3871">
        <v>0</v>
      </c>
      <c r="W3871"/>
      <c r="X3871"/>
      <c r="Y3871"/>
      <c r="Z3871"/>
      <c r="AA3871"/>
      <c r="AB3871"/>
      <c r="AC3871"/>
      <c r="AD3871"/>
      <c r="AE3871"/>
      <c r="AF3871"/>
      <c r="AG3871"/>
    </row>
    <row r="3872" spans="1:35" ht="18" hidden="1" x14ac:dyDescent="0.25">
      <c r="A3872" s="235">
        <v>328757</v>
      </c>
      <c r="B3872" s="235" t="s">
        <v>8131</v>
      </c>
      <c r="C3872" s="235" t="s">
        <v>8132</v>
      </c>
      <c r="D3872" s="235" t="s">
        <v>270</v>
      </c>
      <c r="E3872"/>
      <c r="F3872" s="126"/>
      <c r="G3872" s="236"/>
      <c r="H3872"/>
      <c r="I3872" t="s">
        <v>129</v>
      </c>
      <c r="J3872" s="236"/>
      <c r="K3872"/>
      <c r="L3872"/>
      <c r="M3872"/>
      <c r="N3872"/>
      <c r="O3872"/>
      <c r="P3872"/>
      <c r="Q3872"/>
      <c r="U3872"/>
      <c r="V3872" t="s">
        <v>4337</v>
      </c>
      <c r="W3872" s="236"/>
      <c r="X3872"/>
      <c r="Y3872"/>
      <c r="Z3872"/>
      <c r="AA3872"/>
      <c r="AB3872"/>
      <c r="AC3872"/>
      <c r="AD3872"/>
      <c r="AE3872"/>
      <c r="AF3872"/>
      <c r="AG3872"/>
      <c r="AH3872" s="115" t="s">
        <v>4308</v>
      </c>
    </row>
    <row r="3873" spans="1:35" hidden="1" x14ac:dyDescent="0.25">
      <c r="A3873" s="115">
        <v>328758</v>
      </c>
      <c r="B3873" s="115" t="s">
        <v>3604</v>
      </c>
      <c r="C3873" s="115" t="s">
        <v>1002</v>
      </c>
      <c r="D3873" s="115" t="s">
        <v>1125</v>
      </c>
      <c r="E3873" s="115" t="s">
        <v>77</v>
      </c>
      <c r="F3873" s="237">
        <v>33265</v>
      </c>
      <c r="G3873" s="115" t="s">
        <v>18</v>
      </c>
      <c r="H3873" s="115" t="s">
        <v>16</v>
      </c>
      <c r="I3873" t="s">
        <v>199</v>
      </c>
      <c r="J3873" s="115" t="s">
        <v>1226</v>
      </c>
      <c r="L3873" s="115" t="s">
        <v>18</v>
      </c>
      <c r="U3873"/>
      <c r="V3873" t="s">
        <v>16623</v>
      </c>
    </row>
    <row r="3874" spans="1:35" ht="18" hidden="1" x14ac:dyDescent="0.25">
      <c r="A3874" s="235">
        <v>328759</v>
      </c>
      <c r="B3874" s="235" t="s">
        <v>8133</v>
      </c>
      <c r="C3874" s="235" t="s">
        <v>8134</v>
      </c>
      <c r="D3874" s="235" t="s">
        <v>1242</v>
      </c>
      <c r="E3874"/>
      <c r="F3874" s="126"/>
      <c r="G3874" s="236"/>
      <c r="H3874"/>
      <c r="I3874" t="s">
        <v>129</v>
      </c>
      <c r="J3874" s="236"/>
      <c r="K3874"/>
      <c r="L3874"/>
      <c r="M3874"/>
      <c r="N3874"/>
      <c r="O3874"/>
      <c r="P3874"/>
      <c r="Q3874"/>
      <c r="U3874"/>
      <c r="V3874" t="s">
        <v>4335</v>
      </c>
      <c r="W3874" s="236"/>
      <c r="X3874"/>
      <c r="Y3874"/>
      <c r="Z3874"/>
      <c r="AA3874"/>
      <c r="AB3874"/>
      <c r="AC3874"/>
      <c r="AD3874"/>
      <c r="AE3874"/>
      <c r="AF3874"/>
      <c r="AG3874"/>
      <c r="AH3874" s="115" t="s">
        <v>4308</v>
      </c>
    </row>
    <row r="3875" spans="1:35" ht="18" hidden="1" x14ac:dyDescent="0.25">
      <c r="A3875" s="235">
        <v>328760</v>
      </c>
      <c r="B3875" s="235" t="s">
        <v>8135</v>
      </c>
      <c r="C3875" s="235" t="s">
        <v>609</v>
      </c>
      <c r="D3875" s="235" t="s">
        <v>238</v>
      </c>
      <c r="E3875"/>
      <c r="F3875" s="126"/>
      <c r="G3875" s="236"/>
      <c r="H3875"/>
      <c r="I3875" t="s">
        <v>199</v>
      </c>
      <c r="J3875" s="236"/>
      <c r="K3875"/>
      <c r="L3875"/>
      <c r="M3875"/>
      <c r="N3875"/>
      <c r="O3875"/>
      <c r="P3875"/>
      <c r="Q3875"/>
      <c r="U3875"/>
      <c r="V3875" t="s">
        <v>4335</v>
      </c>
      <c r="W3875" s="236"/>
      <c r="X3875"/>
      <c r="Y3875"/>
      <c r="Z3875"/>
      <c r="AA3875"/>
      <c r="AB3875"/>
      <c r="AC3875"/>
      <c r="AD3875"/>
      <c r="AE3875"/>
      <c r="AF3875"/>
      <c r="AG3875"/>
      <c r="AH3875" s="115" t="s">
        <v>4308</v>
      </c>
    </row>
    <row r="3876" spans="1:35" ht="18" hidden="1" x14ac:dyDescent="0.25">
      <c r="A3876" s="235">
        <v>328761</v>
      </c>
      <c r="B3876" s="235" t="s">
        <v>8136</v>
      </c>
      <c r="C3876" s="235" t="s">
        <v>8137</v>
      </c>
      <c r="D3876" s="235" t="s">
        <v>701</v>
      </c>
      <c r="E3876"/>
      <c r="F3876" s="126"/>
      <c r="G3876" s="236"/>
      <c r="H3876"/>
      <c r="I3876" t="s">
        <v>199</v>
      </c>
      <c r="J3876" s="236"/>
      <c r="K3876"/>
      <c r="L3876"/>
      <c r="M3876"/>
      <c r="N3876"/>
      <c r="O3876"/>
      <c r="P3876"/>
      <c r="Q3876"/>
      <c r="U3876"/>
      <c r="V3876">
        <v>0</v>
      </c>
      <c r="W3876" s="236"/>
      <c r="X3876"/>
      <c r="Y3876"/>
      <c r="Z3876"/>
      <c r="AA3876"/>
      <c r="AB3876"/>
      <c r="AC3876"/>
      <c r="AD3876"/>
      <c r="AE3876"/>
      <c r="AF3876"/>
      <c r="AG3876"/>
      <c r="AH3876" s="115" t="s">
        <v>4308</v>
      </c>
    </row>
    <row r="3877" spans="1:35" hidden="1" x14ac:dyDescent="0.25">
      <c r="A3877" s="115">
        <v>328762</v>
      </c>
      <c r="B3877" s="115" t="s">
        <v>2521</v>
      </c>
      <c r="C3877" s="115" t="s">
        <v>1455</v>
      </c>
      <c r="D3877" s="115" t="s">
        <v>2522</v>
      </c>
      <c r="E3877" s="115" t="s">
        <v>77</v>
      </c>
      <c r="F3877" s="237">
        <v>33211</v>
      </c>
      <c r="G3877" s="115" t="s">
        <v>18</v>
      </c>
      <c r="H3877" s="115" t="s">
        <v>16</v>
      </c>
      <c r="I3877" t="s">
        <v>199</v>
      </c>
      <c r="J3877" s="115" t="s">
        <v>1226</v>
      </c>
      <c r="L3877" s="115" t="s">
        <v>40</v>
      </c>
      <c r="U3877"/>
      <c r="V3877">
        <v>0</v>
      </c>
    </row>
    <row r="3878" spans="1:35" hidden="1" x14ac:dyDescent="0.25">
      <c r="A3878">
        <v>328763</v>
      </c>
      <c r="B3878" t="s">
        <v>8138</v>
      </c>
      <c r="C3878" t="s">
        <v>747</v>
      </c>
      <c r="D3878" t="s">
        <v>352</v>
      </c>
      <c r="E3878" t="s">
        <v>77</v>
      </c>
      <c r="F3878" s="126">
        <v>33258</v>
      </c>
      <c r="G3878" t="s">
        <v>8139</v>
      </c>
      <c r="H3878" t="s">
        <v>16</v>
      </c>
      <c r="I3878" t="s">
        <v>136</v>
      </c>
      <c r="J3878" t="s">
        <v>15</v>
      </c>
      <c r="K3878"/>
      <c r="L3878" t="s">
        <v>70</v>
      </c>
      <c r="M3878"/>
      <c r="N3878"/>
      <c r="O3878"/>
      <c r="P3878"/>
      <c r="Q3878"/>
      <c r="U3878"/>
      <c r="V3878" t="s">
        <v>16623</v>
      </c>
      <c r="W3878"/>
      <c r="X3878"/>
      <c r="Y3878"/>
      <c r="Z3878"/>
      <c r="AA3878"/>
      <c r="AB3878"/>
      <c r="AC3878"/>
      <c r="AD3878"/>
      <c r="AE3878"/>
      <c r="AF3878"/>
      <c r="AG3878"/>
    </row>
    <row r="3879" spans="1:35" ht="18" x14ac:dyDescent="0.25">
      <c r="A3879" s="235">
        <v>328764</v>
      </c>
      <c r="B3879" s="235" t="s">
        <v>8140</v>
      </c>
      <c r="C3879" s="235" t="s">
        <v>364</v>
      </c>
      <c r="D3879" s="235" t="s">
        <v>1242</v>
      </c>
      <c r="E3879"/>
      <c r="F3879" s="126"/>
      <c r="G3879" s="236"/>
      <c r="H3879"/>
      <c r="I3879" t="s">
        <v>107</v>
      </c>
      <c r="J3879" s="236"/>
      <c r="K3879"/>
      <c r="L3879"/>
      <c r="M3879"/>
      <c r="N3879"/>
      <c r="O3879"/>
      <c r="P3879"/>
      <c r="Q3879"/>
      <c r="U3879"/>
      <c r="V3879" t="s">
        <v>4329</v>
      </c>
      <c r="W3879" s="236"/>
      <c r="X3879"/>
      <c r="Y3879"/>
      <c r="Z3879"/>
      <c r="AA3879"/>
      <c r="AB3879"/>
      <c r="AC3879"/>
      <c r="AD3879"/>
      <c r="AE3879"/>
      <c r="AF3879"/>
      <c r="AG3879"/>
      <c r="AH3879" s="115" t="s">
        <v>4308</v>
      </c>
      <c r="AI3879" s="115" t="e">
        <f>VLOOKUP(A3879,'[2]دراسات قانونية'!$A$3:$E$600,1,0)</f>
        <v>#N/A</v>
      </c>
    </row>
    <row r="3880" spans="1:35" hidden="1" x14ac:dyDescent="0.25">
      <c r="A3880">
        <v>328766</v>
      </c>
      <c r="B3880" t="s">
        <v>8141</v>
      </c>
      <c r="C3880" t="s">
        <v>252</v>
      </c>
      <c r="D3880" t="s">
        <v>298</v>
      </c>
      <c r="E3880" t="s">
        <v>77</v>
      </c>
      <c r="F3880" s="126">
        <v>32295</v>
      </c>
      <c r="G3880" t="s">
        <v>18</v>
      </c>
      <c r="H3880" t="s">
        <v>16</v>
      </c>
      <c r="I3880" t="s">
        <v>136</v>
      </c>
      <c r="J3880" t="s">
        <v>1226</v>
      </c>
      <c r="K3880"/>
      <c r="L3880" t="s">
        <v>18</v>
      </c>
      <c r="M3880"/>
      <c r="N3880"/>
      <c r="O3880"/>
      <c r="P3880"/>
      <c r="Q3880"/>
      <c r="U3880"/>
      <c r="V3880" t="s">
        <v>4335</v>
      </c>
      <c r="W3880"/>
      <c r="X3880"/>
      <c r="Y3880"/>
      <c r="Z3880"/>
      <c r="AA3880"/>
      <c r="AB3880"/>
      <c r="AC3880"/>
      <c r="AD3880"/>
      <c r="AE3880" t="s">
        <v>4308</v>
      </c>
      <c r="AF3880" t="s">
        <v>4308</v>
      </c>
      <c r="AG3880" t="s">
        <v>4308</v>
      </c>
      <c r="AH3880" s="115" t="s">
        <v>4308</v>
      </c>
    </row>
    <row r="3881" spans="1:35" hidden="1" x14ac:dyDescent="0.25">
      <c r="A3881">
        <v>328768</v>
      </c>
      <c r="B3881" t="s">
        <v>8142</v>
      </c>
      <c r="C3881" t="s">
        <v>358</v>
      </c>
      <c r="D3881" t="s">
        <v>385</v>
      </c>
      <c r="E3881" t="s">
        <v>76</v>
      </c>
      <c r="F3881" s="126">
        <v>25619</v>
      </c>
      <c r="G3881" t="s">
        <v>8143</v>
      </c>
      <c r="H3881" t="s">
        <v>16</v>
      </c>
      <c r="I3881" t="s">
        <v>136</v>
      </c>
      <c r="J3881"/>
      <c r="K3881"/>
      <c r="L3881"/>
      <c r="M3881"/>
      <c r="N3881"/>
      <c r="O3881"/>
      <c r="P3881"/>
      <c r="Q3881"/>
      <c r="U3881"/>
      <c r="V3881" t="s">
        <v>4329</v>
      </c>
      <c r="W3881"/>
      <c r="X3881"/>
      <c r="Y3881"/>
      <c r="Z3881"/>
      <c r="AA3881"/>
      <c r="AB3881"/>
      <c r="AC3881" t="s">
        <v>4308</v>
      </c>
      <c r="AD3881" t="s">
        <v>4308</v>
      </c>
      <c r="AE3881" t="s">
        <v>4308</v>
      </c>
      <c r="AF3881" t="s">
        <v>4308</v>
      </c>
      <c r="AG3881" t="s">
        <v>4308</v>
      </c>
      <c r="AH3881" s="115" t="s">
        <v>4308</v>
      </c>
    </row>
    <row r="3882" spans="1:35" ht="18" x14ac:dyDescent="0.25">
      <c r="A3882" s="235">
        <v>328771</v>
      </c>
      <c r="B3882" s="235" t="s">
        <v>8144</v>
      </c>
      <c r="C3882" s="235" t="s">
        <v>904</v>
      </c>
      <c r="D3882" s="235" t="s">
        <v>536</v>
      </c>
      <c r="E3882"/>
      <c r="F3882" s="126"/>
      <c r="G3882" s="236"/>
      <c r="H3882"/>
      <c r="I3882" t="s">
        <v>107</v>
      </c>
      <c r="J3882" s="236"/>
      <c r="K3882"/>
      <c r="L3882"/>
      <c r="M3882"/>
      <c r="N3882"/>
      <c r="O3882"/>
      <c r="P3882"/>
      <c r="Q3882"/>
      <c r="U3882"/>
      <c r="V3882" t="s">
        <v>4335</v>
      </c>
      <c r="W3882" s="236"/>
      <c r="X3882"/>
      <c r="Y3882"/>
      <c r="Z3882"/>
      <c r="AA3882"/>
      <c r="AB3882"/>
      <c r="AC3882"/>
      <c r="AD3882"/>
      <c r="AE3882"/>
      <c r="AF3882"/>
      <c r="AG3882"/>
      <c r="AH3882" s="115" t="s">
        <v>4308</v>
      </c>
      <c r="AI3882" s="115" t="e">
        <f>VLOOKUP(A3882,'[2]دراسات قانونية'!$A$3:$E$600,1,0)</f>
        <v>#N/A</v>
      </c>
    </row>
    <row r="3883" spans="1:35" hidden="1" x14ac:dyDescent="0.25">
      <c r="A3883" s="115">
        <v>328773</v>
      </c>
      <c r="B3883" s="115" t="s">
        <v>3176</v>
      </c>
      <c r="C3883" s="115" t="s">
        <v>244</v>
      </c>
      <c r="D3883" s="115" t="s">
        <v>1776</v>
      </c>
      <c r="E3883" s="115" t="s">
        <v>76</v>
      </c>
      <c r="F3883" s="237">
        <v>32250</v>
      </c>
      <c r="G3883" s="115" t="s">
        <v>2310</v>
      </c>
      <c r="H3883" s="115" t="s">
        <v>16</v>
      </c>
      <c r="I3883" t="s">
        <v>199</v>
      </c>
      <c r="J3883" s="115" t="s">
        <v>1226</v>
      </c>
      <c r="L3883" s="115" t="s">
        <v>64</v>
      </c>
      <c r="U3883"/>
      <c r="V3883" t="s">
        <v>4414</v>
      </c>
    </row>
    <row r="3884" spans="1:35" ht="18" x14ac:dyDescent="0.25">
      <c r="A3884" s="235">
        <v>328775</v>
      </c>
      <c r="B3884" s="235" t="s">
        <v>8145</v>
      </c>
      <c r="C3884" s="235" t="s">
        <v>394</v>
      </c>
      <c r="D3884" s="235" t="s">
        <v>1242</v>
      </c>
      <c r="E3884"/>
      <c r="F3884" s="126"/>
      <c r="G3884" s="236"/>
      <c r="H3884"/>
      <c r="I3884" t="s">
        <v>107</v>
      </c>
      <c r="J3884" s="236"/>
      <c r="K3884"/>
      <c r="L3884"/>
      <c r="M3884"/>
      <c r="N3884"/>
      <c r="O3884"/>
      <c r="P3884"/>
      <c r="Q3884"/>
      <c r="U3884"/>
      <c r="V3884">
        <v>0</v>
      </c>
      <c r="W3884" s="236"/>
      <c r="X3884"/>
      <c r="Y3884"/>
      <c r="Z3884"/>
      <c r="AA3884"/>
      <c r="AB3884"/>
      <c r="AC3884"/>
      <c r="AD3884"/>
      <c r="AE3884"/>
      <c r="AF3884"/>
      <c r="AG3884"/>
      <c r="AH3884" s="115" t="s">
        <v>4308</v>
      </c>
      <c r="AI3884" s="115" t="e">
        <f>VLOOKUP(A3884,'[2]دراسات قانونية'!$A$3:$E$600,1,0)</f>
        <v>#N/A</v>
      </c>
    </row>
    <row r="3885" spans="1:35" ht="18" x14ac:dyDescent="0.25">
      <c r="A3885" s="235">
        <v>328783</v>
      </c>
      <c r="B3885" s="235" t="s">
        <v>8146</v>
      </c>
      <c r="C3885" s="235" t="s">
        <v>917</v>
      </c>
      <c r="D3885" s="235" t="s">
        <v>1242</v>
      </c>
      <c r="E3885"/>
      <c r="F3885" s="126"/>
      <c r="G3885" s="236"/>
      <c r="H3885"/>
      <c r="I3885" t="s">
        <v>107</v>
      </c>
      <c r="J3885" s="236"/>
      <c r="K3885"/>
      <c r="L3885"/>
      <c r="M3885"/>
      <c r="N3885"/>
      <c r="O3885"/>
      <c r="P3885"/>
      <c r="Q3885"/>
      <c r="U3885"/>
      <c r="V3885" t="s">
        <v>4336</v>
      </c>
      <c r="W3885" s="236"/>
      <c r="X3885"/>
      <c r="Y3885"/>
      <c r="Z3885"/>
      <c r="AA3885"/>
      <c r="AB3885"/>
      <c r="AC3885"/>
      <c r="AD3885"/>
      <c r="AE3885"/>
      <c r="AF3885"/>
      <c r="AG3885"/>
      <c r="AH3885" s="115" t="s">
        <v>4308</v>
      </c>
      <c r="AI3885" s="115" t="e">
        <f>VLOOKUP(A3885,'[2]دراسات قانونية'!$A$3:$E$600,1,0)</f>
        <v>#N/A</v>
      </c>
    </row>
    <row r="3886" spans="1:35" ht="18" x14ac:dyDescent="0.25">
      <c r="A3886" s="235">
        <v>328785</v>
      </c>
      <c r="B3886" s="235" t="s">
        <v>8147</v>
      </c>
      <c r="C3886" s="235" t="s">
        <v>512</v>
      </c>
      <c r="D3886" s="235" t="s">
        <v>1242</v>
      </c>
      <c r="E3886"/>
      <c r="F3886" s="126"/>
      <c r="G3886" s="236"/>
      <c r="H3886"/>
      <c r="I3886" t="s">
        <v>107</v>
      </c>
      <c r="J3886" s="236"/>
      <c r="K3886"/>
      <c r="L3886"/>
      <c r="M3886"/>
      <c r="N3886"/>
      <c r="O3886"/>
      <c r="P3886"/>
      <c r="Q3886"/>
      <c r="U3886"/>
      <c r="V3886" t="s">
        <v>4335</v>
      </c>
      <c r="W3886" s="236"/>
      <c r="X3886"/>
      <c r="Y3886"/>
      <c r="Z3886"/>
      <c r="AA3886"/>
      <c r="AB3886"/>
      <c r="AC3886"/>
      <c r="AD3886"/>
      <c r="AE3886"/>
      <c r="AF3886"/>
      <c r="AG3886"/>
      <c r="AH3886" s="115" t="s">
        <v>4308</v>
      </c>
      <c r="AI3886" s="115" t="e">
        <f>VLOOKUP(A3886,'[2]دراسات قانونية'!$A$3:$E$600,1,0)</f>
        <v>#N/A</v>
      </c>
    </row>
    <row r="3887" spans="1:35" hidden="1" x14ac:dyDescent="0.25">
      <c r="A3887">
        <v>328790</v>
      </c>
      <c r="B3887" t="s">
        <v>8148</v>
      </c>
      <c r="C3887" t="s">
        <v>212</v>
      </c>
      <c r="D3887" t="s">
        <v>8149</v>
      </c>
      <c r="E3887" t="s">
        <v>76</v>
      </c>
      <c r="F3887" s="126">
        <v>34335</v>
      </c>
      <c r="G3887" t="s">
        <v>8150</v>
      </c>
      <c r="H3887" t="s">
        <v>16</v>
      </c>
      <c r="I3887" t="s">
        <v>136</v>
      </c>
      <c r="J3887" t="s">
        <v>1226</v>
      </c>
      <c r="K3887"/>
      <c r="L3887" t="s">
        <v>18</v>
      </c>
      <c r="M3887"/>
      <c r="N3887"/>
      <c r="O3887"/>
      <c r="P3887"/>
      <c r="Q3887"/>
      <c r="U3887"/>
      <c r="V3887" t="s">
        <v>4336</v>
      </c>
      <c r="W3887"/>
      <c r="X3887"/>
      <c r="Y3887"/>
      <c r="Z3887"/>
      <c r="AA3887"/>
      <c r="AB3887"/>
      <c r="AC3887"/>
      <c r="AD3887"/>
      <c r="AE3887" t="s">
        <v>4308</v>
      </c>
      <c r="AF3887" t="s">
        <v>4308</v>
      </c>
      <c r="AG3887" t="s">
        <v>4308</v>
      </c>
      <c r="AH3887" s="115" t="s">
        <v>4308</v>
      </c>
    </row>
    <row r="3888" spans="1:35" hidden="1" x14ac:dyDescent="0.25">
      <c r="A3888" s="115">
        <v>328794</v>
      </c>
      <c r="B3888" s="115" t="s">
        <v>3605</v>
      </c>
      <c r="C3888" s="115" t="s">
        <v>348</v>
      </c>
      <c r="D3888" s="115" t="s">
        <v>304</v>
      </c>
      <c r="E3888" s="115" t="s">
        <v>77</v>
      </c>
      <c r="F3888" s="237">
        <v>33530</v>
      </c>
      <c r="G3888" s="115" t="s">
        <v>18</v>
      </c>
      <c r="H3888" s="115" t="s">
        <v>16</v>
      </c>
      <c r="I3888" t="s">
        <v>199</v>
      </c>
      <c r="J3888" s="115" t="s">
        <v>1226</v>
      </c>
      <c r="L3888" s="115" t="s">
        <v>18</v>
      </c>
      <c r="U3888"/>
      <c r="V3888">
        <v>0</v>
      </c>
      <c r="AF3888" s="115" t="s">
        <v>4308</v>
      </c>
      <c r="AG3888" s="115" t="s">
        <v>4308</v>
      </c>
      <c r="AH3888" s="115" t="s">
        <v>4308</v>
      </c>
    </row>
    <row r="3889" spans="1:35" hidden="1" x14ac:dyDescent="0.25">
      <c r="A3889" s="115">
        <v>328795</v>
      </c>
      <c r="B3889" s="115" t="s">
        <v>1296</v>
      </c>
      <c r="C3889" s="115" t="s">
        <v>1021</v>
      </c>
      <c r="E3889" s="115" t="s">
        <v>76</v>
      </c>
      <c r="F3889" s="237">
        <v>34336</v>
      </c>
      <c r="G3889" s="115" t="s">
        <v>211</v>
      </c>
      <c r="H3889" s="115" t="s">
        <v>16</v>
      </c>
      <c r="I3889" t="s">
        <v>199</v>
      </c>
      <c r="U3889"/>
      <c r="V3889" t="s">
        <v>4329</v>
      </c>
      <c r="AC3889" s="115" t="s">
        <v>4308</v>
      </c>
      <c r="AD3889" s="115" t="s">
        <v>4308</v>
      </c>
      <c r="AE3889" s="115" t="s">
        <v>4308</v>
      </c>
      <c r="AF3889" s="115" t="s">
        <v>4308</v>
      </c>
      <c r="AG3889" s="115" t="s">
        <v>4308</v>
      </c>
      <c r="AH3889" s="115" t="s">
        <v>4308</v>
      </c>
    </row>
    <row r="3890" spans="1:35" hidden="1" x14ac:dyDescent="0.25">
      <c r="A3890">
        <v>328801</v>
      </c>
      <c r="B3890" t="s">
        <v>8151</v>
      </c>
      <c r="C3890" t="s">
        <v>348</v>
      </c>
      <c r="D3890" t="s">
        <v>267</v>
      </c>
      <c r="E3890" t="s">
        <v>76</v>
      </c>
      <c r="F3890" s="126">
        <v>33807</v>
      </c>
      <c r="G3890" t="s">
        <v>18</v>
      </c>
      <c r="H3890" t="s">
        <v>16</v>
      </c>
      <c r="I3890" t="s">
        <v>136</v>
      </c>
      <c r="J3890"/>
      <c r="K3890"/>
      <c r="L3890"/>
      <c r="M3890"/>
      <c r="N3890"/>
      <c r="O3890"/>
      <c r="P3890"/>
      <c r="Q3890"/>
      <c r="U3890"/>
      <c r="V3890" t="s">
        <v>4414</v>
      </c>
      <c r="W3890"/>
      <c r="X3890"/>
      <c r="Y3890"/>
      <c r="Z3890"/>
      <c r="AA3890"/>
      <c r="AB3890"/>
      <c r="AC3890"/>
      <c r="AD3890" t="s">
        <v>4308</v>
      </c>
      <c r="AE3890" t="s">
        <v>4308</v>
      </c>
      <c r="AF3890" t="s">
        <v>4308</v>
      </c>
      <c r="AG3890" t="s">
        <v>4308</v>
      </c>
      <c r="AH3890" s="115" t="s">
        <v>4308</v>
      </c>
    </row>
    <row r="3891" spans="1:35" hidden="1" x14ac:dyDescent="0.25">
      <c r="A3891">
        <v>328803</v>
      </c>
      <c r="B3891" t="s">
        <v>8152</v>
      </c>
      <c r="C3891" t="s">
        <v>377</v>
      </c>
      <c r="D3891" t="s">
        <v>8153</v>
      </c>
      <c r="E3891" t="s">
        <v>77</v>
      </c>
      <c r="F3891" s="126">
        <v>28492</v>
      </c>
      <c r="G3891" t="s">
        <v>1917</v>
      </c>
      <c r="H3891" t="s">
        <v>16</v>
      </c>
      <c r="I3891" t="s">
        <v>129</v>
      </c>
      <c r="J3891" t="s">
        <v>1226</v>
      </c>
      <c r="K3891"/>
      <c r="L3891" t="s">
        <v>50</v>
      </c>
      <c r="M3891"/>
      <c r="N3891"/>
      <c r="O3891"/>
      <c r="P3891"/>
      <c r="Q3891"/>
      <c r="U3891"/>
      <c r="V3891" t="s">
        <v>4335</v>
      </c>
      <c r="W3891"/>
      <c r="X3891"/>
      <c r="Y3891"/>
      <c r="Z3891"/>
      <c r="AA3891"/>
      <c r="AB3891"/>
      <c r="AC3891"/>
      <c r="AD3891"/>
      <c r="AE3891" t="s">
        <v>4308</v>
      </c>
      <c r="AF3891" t="s">
        <v>4308</v>
      </c>
      <c r="AG3891" t="s">
        <v>4308</v>
      </c>
      <c r="AH3891" s="115" t="s">
        <v>4308</v>
      </c>
    </row>
    <row r="3892" spans="1:35" ht="18" x14ac:dyDescent="0.25">
      <c r="A3892" s="235">
        <v>328805</v>
      </c>
      <c r="B3892" s="235" t="s">
        <v>8154</v>
      </c>
      <c r="C3892" s="235" t="s">
        <v>244</v>
      </c>
      <c r="D3892" s="235" t="s">
        <v>1242</v>
      </c>
      <c r="E3892"/>
      <c r="F3892" s="126"/>
      <c r="G3892" s="236"/>
      <c r="H3892"/>
      <c r="I3892" t="s">
        <v>107</v>
      </c>
      <c r="J3892" s="236"/>
      <c r="K3892"/>
      <c r="L3892"/>
      <c r="M3892"/>
      <c r="N3892"/>
      <c r="O3892"/>
      <c r="P3892"/>
      <c r="Q3892"/>
      <c r="U3892"/>
      <c r="V3892">
        <v>0</v>
      </c>
      <c r="W3892" s="236"/>
      <c r="X3892"/>
      <c r="Y3892"/>
      <c r="Z3892"/>
      <c r="AA3892"/>
      <c r="AB3892"/>
      <c r="AC3892"/>
      <c r="AD3892"/>
      <c r="AE3892"/>
      <c r="AF3892"/>
      <c r="AG3892"/>
      <c r="AH3892" s="115" t="s">
        <v>4308</v>
      </c>
      <c r="AI3892" s="115" t="e">
        <f>VLOOKUP(A3892,'[2]دراسات قانونية'!$A$3:$E$600,1,0)</f>
        <v>#N/A</v>
      </c>
    </row>
    <row r="3893" spans="1:35" ht="18" x14ac:dyDescent="0.25">
      <c r="A3893" s="235">
        <v>328807</v>
      </c>
      <c r="B3893" s="235" t="s">
        <v>8155</v>
      </c>
      <c r="C3893" s="235" t="s">
        <v>634</v>
      </c>
      <c r="D3893" s="235" t="s">
        <v>1242</v>
      </c>
      <c r="E3893"/>
      <c r="F3893" s="126"/>
      <c r="G3893" s="236"/>
      <c r="H3893"/>
      <c r="I3893" t="s">
        <v>107</v>
      </c>
      <c r="J3893" s="236"/>
      <c r="K3893"/>
      <c r="L3893"/>
      <c r="M3893"/>
      <c r="N3893"/>
      <c r="O3893"/>
      <c r="P3893"/>
      <c r="Q3893"/>
      <c r="U3893"/>
      <c r="V3893" t="s">
        <v>4334</v>
      </c>
      <c r="W3893" s="236"/>
      <c r="X3893"/>
      <c r="Y3893"/>
      <c r="Z3893"/>
      <c r="AA3893"/>
      <c r="AB3893"/>
      <c r="AC3893"/>
      <c r="AD3893"/>
      <c r="AE3893"/>
      <c r="AF3893"/>
      <c r="AG3893"/>
      <c r="AH3893" s="115" t="s">
        <v>4308</v>
      </c>
      <c r="AI3893" s="115" t="e">
        <f>VLOOKUP(A3893,'[2]دراسات قانونية'!$A$3:$E$600,1,0)</f>
        <v>#N/A</v>
      </c>
    </row>
    <row r="3894" spans="1:35" ht="18" x14ac:dyDescent="0.25">
      <c r="A3894" s="235">
        <v>328808</v>
      </c>
      <c r="B3894" s="235" t="s">
        <v>8156</v>
      </c>
      <c r="C3894" s="235" t="s">
        <v>227</v>
      </c>
      <c r="D3894" s="235" t="s">
        <v>1242</v>
      </c>
      <c r="E3894"/>
      <c r="F3894" s="126"/>
      <c r="G3894" s="236"/>
      <c r="H3894"/>
      <c r="I3894" t="s">
        <v>107</v>
      </c>
      <c r="J3894" s="236"/>
      <c r="K3894"/>
      <c r="L3894"/>
      <c r="M3894"/>
      <c r="N3894"/>
      <c r="O3894"/>
      <c r="P3894"/>
      <c r="Q3894"/>
      <c r="U3894"/>
      <c r="V3894">
        <v>0</v>
      </c>
      <c r="W3894" s="236"/>
      <c r="X3894"/>
      <c r="Y3894"/>
      <c r="Z3894"/>
      <c r="AA3894"/>
      <c r="AB3894"/>
      <c r="AC3894"/>
      <c r="AD3894"/>
      <c r="AE3894"/>
      <c r="AF3894"/>
      <c r="AG3894"/>
      <c r="AH3894" s="115" t="s">
        <v>4308</v>
      </c>
      <c r="AI3894" s="115" t="e">
        <f>VLOOKUP(A3894,'[2]دراسات قانونية'!$A$3:$E$600,1,0)</f>
        <v>#N/A</v>
      </c>
    </row>
    <row r="3895" spans="1:35" hidden="1" x14ac:dyDescent="0.25">
      <c r="A3895" s="115">
        <v>328815</v>
      </c>
      <c r="B3895" s="115" t="s">
        <v>1916</v>
      </c>
      <c r="C3895" s="115" t="s">
        <v>349</v>
      </c>
      <c r="D3895" s="115" t="s">
        <v>470</v>
      </c>
      <c r="E3895" s="115" t="s">
        <v>77</v>
      </c>
      <c r="F3895" s="237">
        <v>34617</v>
      </c>
      <c r="G3895" s="115" t="s">
        <v>18</v>
      </c>
      <c r="H3895" s="115" t="s">
        <v>16</v>
      </c>
      <c r="I3895" t="s">
        <v>199</v>
      </c>
      <c r="R3895" s="115">
        <v>9306</v>
      </c>
      <c r="S3895" s="115">
        <v>45721</v>
      </c>
      <c r="T3895" s="115">
        <v>100000</v>
      </c>
      <c r="U3895"/>
      <c r="V3895">
        <v>0</v>
      </c>
    </row>
    <row r="3896" spans="1:35" ht="18" x14ac:dyDescent="0.25">
      <c r="A3896" s="235">
        <v>328817</v>
      </c>
      <c r="B3896" s="235" t="s">
        <v>8157</v>
      </c>
      <c r="C3896" s="235" t="s">
        <v>664</v>
      </c>
      <c r="D3896" s="235" t="s">
        <v>1242</v>
      </c>
      <c r="E3896"/>
      <c r="F3896" s="126"/>
      <c r="G3896" s="236"/>
      <c r="H3896"/>
      <c r="I3896" t="s">
        <v>107</v>
      </c>
      <c r="J3896" s="236"/>
      <c r="K3896"/>
      <c r="L3896"/>
      <c r="M3896"/>
      <c r="N3896"/>
      <c r="O3896"/>
      <c r="P3896"/>
      <c r="Q3896"/>
      <c r="U3896"/>
      <c r="V3896" t="s">
        <v>4337</v>
      </c>
      <c r="W3896" s="236"/>
      <c r="X3896"/>
      <c r="Y3896"/>
      <c r="Z3896"/>
      <c r="AA3896"/>
      <c r="AB3896"/>
      <c r="AC3896"/>
      <c r="AD3896"/>
      <c r="AE3896"/>
      <c r="AF3896"/>
      <c r="AG3896"/>
      <c r="AH3896" s="115" t="s">
        <v>4308</v>
      </c>
      <c r="AI3896" s="115" t="e">
        <f>VLOOKUP(A3896,'[2]دراسات قانونية'!$A$3:$E$600,1,0)</f>
        <v>#N/A</v>
      </c>
    </row>
    <row r="3897" spans="1:35" ht="18" hidden="1" x14ac:dyDescent="0.25">
      <c r="A3897" s="235">
        <v>328822</v>
      </c>
      <c r="B3897" s="235" t="s">
        <v>8158</v>
      </c>
      <c r="C3897" s="235" t="s">
        <v>356</v>
      </c>
      <c r="D3897" s="235" t="s">
        <v>1242</v>
      </c>
      <c r="E3897"/>
      <c r="F3897" s="126"/>
      <c r="G3897" s="236"/>
      <c r="H3897"/>
      <c r="I3897" t="s">
        <v>136</v>
      </c>
      <c r="J3897" s="236"/>
      <c r="K3897"/>
      <c r="L3897"/>
      <c r="M3897"/>
      <c r="N3897"/>
      <c r="O3897"/>
      <c r="P3897"/>
      <c r="Q3897"/>
      <c r="U3897"/>
      <c r="V3897" t="s">
        <v>4337</v>
      </c>
      <c r="W3897" s="236"/>
      <c r="X3897"/>
      <c r="Y3897"/>
      <c r="Z3897"/>
      <c r="AA3897"/>
      <c r="AB3897"/>
      <c r="AC3897"/>
      <c r="AD3897"/>
      <c r="AE3897"/>
      <c r="AF3897"/>
      <c r="AG3897"/>
      <c r="AH3897" s="115" t="s">
        <v>4308</v>
      </c>
    </row>
    <row r="3898" spans="1:35" hidden="1" x14ac:dyDescent="0.25">
      <c r="A3898" s="115">
        <v>328828</v>
      </c>
      <c r="B3898" s="115" t="s">
        <v>3606</v>
      </c>
      <c r="C3898" s="115" t="s">
        <v>778</v>
      </c>
      <c r="D3898" s="115" t="s">
        <v>720</v>
      </c>
      <c r="E3898" s="115" t="s">
        <v>76</v>
      </c>
      <c r="F3898" s="237">
        <v>32577</v>
      </c>
      <c r="G3898" s="115" t="s">
        <v>3607</v>
      </c>
      <c r="H3898" s="115" t="s">
        <v>16</v>
      </c>
      <c r="I3898" t="s">
        <v>199</v>
      </c>
      <c r="J3898" s="115" t="s">
        <v>1226</v>
      </c>
      <c r="L3898" s="115" t="s">
        <v>40</v>
      </c>
      <c r="U3898"/>
      <c r="V3898" t="s">
        <v>16623</v>
      </c>
    </row>
    <row r="3899" spans="1:35" ht="18" x14ac:dyDescent="0.25">
      <c r="A3899" s="235">
        <v>328845</v>
      </c>
      <c r="B3899" s="235" t="s">
        <v>8159</v>
      </c>
      <c r="C3899" s="235" t="s">
        <v>734</v>
      </c>
      <c r="D3899" s="235" t="s">
        <v>1242</v>
      </c>
      <c r="E3899"/>
      <c r="F3899" s="126"/>
      <c r="G3899" s="236"/>
      <c r="H3899"/>
      <c r="I3899" t="s">
        <v>107</v>
      </c>
      <c r="J3899" s="236"/>
      <c r="K3899"/>
      <c r="L3899"/>
      <c r="M3899"/>
      <c r="N3899"/>
      <c r="O3899"/>
      <c r="P3899"/>
      <c r="Q3899"/>
      <c r="U3899"/>
      <c r="V3899"/>
      <c r="W3899" s="236"/>
      <c r="X3899"/>
      <c r="Y3899"/>
      <c r="Z3899"/>
      <c r="AA3899"/>
      <c r="AB3899"/>
      <c r="AC3899"/>
      <c r="AD3899"/>
      <c r="AE3899"/>
      <c r="AF3899"/>
      <c r="AG3899"/>
      <c r="AI3899" s="115">
        <f>VLOOKUP(A3899,'[2]دراسات قانونية'!$A$3:$E$600,1,0)</f>
        <v>328845</v>
      </c>
    </row>
    <row r="3900" spans="1:35" hidden="1" x14ac:dyDescent="0.25">
      <c r="A3900" s="115">
        <v>328847</v>
      </c>
      <c r="B3900" s="115" t="s">
        <v>1510</v>
      </c>
      <c r="C3900" s="115" t="s">
        <v>1070</v>
      </c>
      <c r="D3900" s="115" t="s">
        <v>850</v>
      </c>
      <c r="E3900" s="115" t="s">
        <v>76</v>
      </c>
      <c r="F3900" s="237">
        <v>31791</v>
      </c>
      <c r="G3900" s="115" t="s">
        <v>27</v>
      </c>
      <c r="H3900" s="115" t="s">
        <v>16</v>
      </c>
      <c r="I3900" t="s">
        <v>199</v>
      </c>
      <c r="J3900" s="115" t="s">
        <v>1226</v>
      </c>
      <c r="L3900" s="115" t="s">
        <v>18</v>
      </c>
      <c r="U3900"/>
      <c r="V3900" t="s">
        <v>16623</v>
      </c>
      <c r="AF3900" s="115" t="s">
        <v>4308</v>
      </c>
      <c r="AG3900" s="115" t="s">
        <v>4308</v>
      </c>
      <c r="AH3900" s="115" t="s">
        <v>4308</v>
      </c>
    </row>
    <row r="3901" spans="1:35" hidden="1" x14ac:dyDescent="0.25">
      <c r="A3901">
        <v>328849</v>
      </c>
      <c r="B3901" t="s">
        <v>8160</v>
      </c>
      <c r="C3901" t="s">
        <v>681</v>
      </c>
      <c r="D3901" t="s">
        <v>1242</v>
      </c>
      <c r="E3901" t="s">
        <v>77</v>
      </c>
      <c r="F3901" s="126"/>
      <c r="G3901"/>
      <c r="H3901" t="s">
        <v>16</v>
      </c>
      <c r="I3901" t="s">
        <v>136</v>
      </c>
      <c r="J3901"/>
      <c r="K3901"/>
      <c r="L3901"/>
      <c r="M3901"/>
      <c r="N3901"/>
      <c r="O3901"/>
      <c r="P3901"/>
      <c r="Q3901"/>
      <c r="U3901"/>
      <c r="V3901" t="s">
        <v>4329</v>
      </c>
      <c r="W3901" t="s">
        <v>4308</v>
      </c>
      <c r="X3901" t="s">
        <v>4308</v>
      </c>
      <c r="Y3901"/>
      <c r="Z3901" t="s">
        <v>4308</v>
      </c>
      <c r="AA3901" t="s">
        <v>4308</v>
      </c>
      <c r="AB3901" t="s">
        <v>4308</v>
      </c>
      <c r="AC3901" t="s">
        <v>4308</v>
      </c>
      <c r="AD3901" t="s">
        <v>4308</v>
      </c>
      <c r="AE3901" t="s">
        <v>4308</v>
      </c>
      <c r="AF3901" t="s">
        <v>4308</v>
      </c>
      <c r="AG3901" t="s">
        <v>4308</v>
      </c>
      <c r="AH3901" s="115" t="s">
        <v>4308</v>
      </c>
    </row>
    <row r="3902" spans="1:35" hidden="1" x14ac:dyDescent="0.25">
      <c r="A3902">
        <v>328850</v>
      </c>
      <c r="B3902" t="s">
        <v>8161</v>
      </c>
      <c r="C3902" t="s">
        <v>1069</v>
      </c>
      <c r="D3902" t="s">
        <v>242</v>
      </c>
      <c r="E3902" t="s">
        <v>77</v>
      </c>
      <c r="F3902" s="126">
        <v>34083</v>
      </c>
      <c r="G3902" t="s">
        <v>18</v>
      </c>
      <c r="H3902" t="s">
        <v>16</v>
      </c>
      <c r="I3902" t="s">
        <v>136</v>
      </c>
      <c r="J3902"/>
      <c r="K3902"/>
      <c r="L3902"/>
      <c r="M3902"/>
      <c r="N3902"/>
      <c r="O3902"/>
      <c r="P3902"/>
      <c r="Q3902"/>
      <c r="U3902"/>
      <c r="V3902">
        <v>0</v>
      </c>
      <c r="W3902"/>
      <c r="X3902"/>
      <c r="Y3902"/>
      <c r="Z3902"/>
      <c r="AA3902"/>
      <c r="AB3902"/>
      <c r="AC3902"/>
      <c r="AD3902"/>
      <c r="AE3902"/>
      <c r="AF3902"/>
      <c r="AG3902"/>
    </row>
    <row r="3903" spans="1:35" ht="18" x14ac:dyDescent="0.25">
      <c r="A3903" s="235">
        <v>328858</v>
      </c>
      <c r="B3903" s="235" t="s">
        <v>8162</v>
      </c>
      <c r="C3903" s="235" t="s">
        <v>822</v>
      </c>
      <c r="D3903" s="235" t="s">
        <v>1242</v>
      </c>
      <c r="E3903"/>
      <c r="F3903" s="126"/>
      <c r="G3903" s="236"/>
      <c r="H3903"/>
      <c r="I3903" t="s">
        <v>107</v>
      </c>
      <c r="J3903" s="236"/>
      <c r="K3903"/>
      <c r="L3903"/>
      <c r="M3903"/>
      <c r="N3903"/>
      <c r="O3903"/>
      <c r="P3903"/>
      <c r="Q3903"/>
      <c r="U3903"/>
      <c r="V3903">
        <v>0</v>
      </c>
      <c r="W3903" s="236"/>
      <c r="X3903"/>
      <c r="Y3903"/>
      <c r="Z3903"/>
      <c r="AA3903"/>
      <c r="AB3903"/>
      <c r="AC3903"/>
      <c r="AD3903"/>
      <c r="AE3903"/>
      <c r="AF3903"/>
      <c r="AG3903"/>
      <c r="AH3903" s="115" t="s">
        <v>4308</v>
      </c>
      <c r="AI3903" s="115" t="e">
        <f>VLOOKUP(A3903,'[2]دراسات قانونية'!$A$3:$E$600,1,0)</f>
        <v>#N/A</v>
      </c>
    </row>
    <row r="3904" spans="1:35" ht="18" x14ac:dyDescent="0.25">
      <c r="A3904" s="235">
        <v>328860</v>
      </c>
      <c r="B3904" s="235" t="s">
        <v>8163</v>
      </c>
      <c r="C3904" s="235" t="s">
        <v>322</v>
      </c>
      <c r="D3904" s="235" t="s">
        <v>1242</v>
      </c>
      <c r="E3904"/>
      <c r="F3904" s="126"/>
      <c r="G3904" s="236"/>
      <c r="H3904"/>
      <c r="I3904" t="s">
        <v>107</v>
      </c>
      <c r="J3904" s="236"/>
      <c r="K3904"/>
      <c r="L3904"/>
      <c r="M3904"/>
      <c r="N3904"/>
      <c r="O3904"/>
      <c r="P3904"/>
      <c r="Q3904"/>
      <c r="U3904"/>
      <c r="V3904">
        <v>0</v>
      </c>
      <c r="W3904" s="236"/>
      <c r="X3904"/>
      <c r="Y3904"/>
      <c r="Z3904"/>
      <c r="AA3904"/>
      <c r="AB3904"/>
      <c r="AC3904"/>
      <c r="AD3904"/>
      <c r="AE3904"/>
      <c r="AF3904"/>
      <c r="AG3904"/>
      <c r="AH3904" s="115" t="s">
        <v>4308</v>
      </c>
      <c r="AI3904" s="115" t="e">
        <f>VLOOKUP(A3904,'[2]دراسات قانونية'!$A$3:$E$600,1,0)</f>
        <v>#N/A</v>
      </c>
    </row>
    <row r="3905" spans="1:35" ht="18" x14ac:dyDescent="0.25">
      <c r="A3905" s="235">
        <v>328864</v>
      </c>
      <c r="B3905" s="235" t="s">
        <v>8164</v>
      </c>
      <c r="C3905" s="235" t="s">
        <v>261</v>
      </c>
      <c r="D3905" s="235" t="s">
        <v>1242</v>
      </c>
      <c r="E3905"/>
      <c r="F3905" s="126"/>
      <c r="G3905" s="236"/>
      <c r="H3905"/>
      <c r="I3905" t="s">
        <v>107</v>
      </c>
      <c r="J3905" s="236"/>
      <c r="K3905"/>
      <c r="L3905"/>
      <c r="M3905"/>
      <c r="N3905"/>
      <c r="O3905"/>
      <c r="P3905"/>
      <c r="Q3905"/>
      <c r="U3905"/>
      <c r="V3905">
        <v>0</v>
      </c>
      <c r="W3905" s="236"/>
      <c r="X3905"/>
      <c r="Y3905"/>
      <c r="Z3905"/>
      <c r="AA3905"/>
      <c r="AB3905"/>
      <c r="AC3905"/>
      <c r="AD3905"/>
      <c r="AE3905"/>
      <c r="AF3905"/>
      <c r="AG3905"/>
      <c r="AH3905" s="115" t="s">
        <v>4308</v>
      </c>
      <c r="AI3905" s="115" t="e">
        <f>VLOOKUP(A3905,'[2]دراسات قانونية'!$A$3:$E$600,1,0)</f>
        <v>#N/A</v>
      </c>
    </row>
    <row r="3906" spans="1:35" ht="18" x14ac:dyDescent="0.25">
      <c r="A3906" s="235">
        <v>328865</v>
      </c>
      <c r="B3906" s="235" t="s">
        <v>8165</v>
      </c>
      <c r="C3906" s="235" t="s">
        <v>665</v>
      </c>
      <c r="D3906" s="235" t="s">
        <v>1242</v>
      </c>
      <c r="E3906"/>
      <c r="F3906" s="126"/>
      <c r="G3906" s="236"/>
      <c r="H3906"/>
      <c r="I3906" t="s">
        <v>107</v>
      </c>
      <c r="J3906" s="236"/>
      <c r="K3906"/>
      <c r="L3906"/>
      <c r="M3906"/>
      <c r="N3906"/>
      <c r="O3906"/>
      <c r="P3906"/>
      <c r="Q3906"/>
      <c r="U3906"/>
      <c r="V3906">
        <v>0</v>
      </c>
      <c r="W3906" s="236"/>
      <c r="X3906"/>
      <c r="Y3906"/>
      <c r="Z3906"/>
      <c r="AA3906"/>
      <c r="AB3906"/>
      <c r="AC3906"/>
      <c r="AD3906"/>
      <c r="AE3906"/>
      <c r="AF3906"/>
      <c r="AG3906"/>
      <c r="AH3906" s="115" t="s">
        <v>4308</v>
      </c>
      <c r="AI3906" s="115" t="e">
        <f>VLOOKUP(A3906,'[2]دراسات قانونية'!$A$3:$E$600,1,0)</f>
        <v>#N/A</v>
      </c>
    </row>
    <row r="3907" spans="1:35" hidden="1" x14ac:dyDescent="0.25">
      <c r="A3907" s="115">
        <v>328866</v>
      </c>
      <c r="B3907" s="115" t="s">
        <v>1648</v>
      </c>
      <c r="C3907" s="115" t="s">
        <v>288</v>
      </c>
      <c r="D3907" s="115" t="s">
        <v>328</v>
      </c>
      <c r="E3907" s="115" t="s">
        <v>77</v>
      </c>
      <c r="F3907" s="237">
        <v>30975</v>
      </c>
      <c r="G3907" s="115" t="s">
        <v>1649</v>
      </c>
      <c r="H3907" s="115" t="s">
        <v>16</v>
      </c>
      <c r="I3907" t="s">
        <v>199</v>
      </c>
      <c r="J3907" s="115" t="s">
        <v>1226</v>
      </c>
      <c r="L3907" s="115" t="s">
        <v>40</v>
      </c>
      <c r="U3907"/>
      <c r="V3907" t="s">
        <v>4414</v>
      </c>
      <c r="AH3907" s="115" t="s">
        <v>4308</v>
      </c>
    </row>
    <row r="3908" spans="1:35" ht="18" x14ac:dyDescent="0.25">
      <c r="A3908" s="235">
        <v>328868</v>
      </c>
      <c r="B3908" s="235" t="s">
        <v>8166</v>
      </c>
      <c r="C3908" s="235" t="s">
        <v>567</v>
      </c>
      <c r="D3908" s="235" t="s">
        <v>1242</v>
      </c>
      <c r="E3908"/>
      <c r="F3908" s="126"/>
      <c r="G3908" s="236"/>
      <c r="H3908"/>
      <c r="I3908" t="s">
        <v>107</v>
      </c>
      <c r="J3908" s="236"/>
      <c r="K3908"/>
      <c r="L3908"/>
      <c r="M3908"/>
      <c r="N3908"/>
      <c r="O3908"/>
      <c r="P3908"/>
      <c r="Q3908"/>
      <c r="U3908"/>
      <c r="V3908" t="s">
        <v>4337</v>
      </c>
      <c r="W3908" s="236"/>
      <c r="X3908"/>
      <c r="Y3908"/>
      <c r="Z3908"/>
      <c r="AA3908"/>
      <c r="AB3908"/>
      <c r="AC3908"/>
      <c r="AD3908"/>
      <c r="AE3908"/>
      <c r="AF3908"/>
      <c r="AG3908"/>
      <c r="AH3908" s="115" t="s">
        <v>4308</v>
      </c>
      <c r="AI3908" s="115" t="e">
        <f>VLOOKUP(A3908,'[2]دراسات قانونية'!$A$3:$E$600,1,0)</f>
        <v>#N/A</v>
      </c>
    </row>
    <row r="3909" spans="1:35" hidden="1" x14ac:dyDescent="0.25">
      <c r="A3909" s="115">
        <v>328870</v>
      </c>
      <c r="B3909" s="115" t="s">
        <v>2120</v>
      </c>
      <c r="C3909" s="115" t="s">
        <v>212</v>
      </c>
      <c r="D3909" s="115" t="s">
        <v>1006</v>
      </c>
      <c r="E3909" s="115" t="s">
        <v>76</v>
      </c>
      <c r="F3909" s="237">
        <v>33604</v>
      </c>
      <c r="G3909" s="115" t="s">
        <v>1513</v>
      </c>
      <c r="H3909" s="115" t="s">
        <v>16</v>
      </c>
      <c r="I3909" t="s">
        <v>199</v>
      </c>
      <c r="J3909" s="115" t="s">
        <v>1226</v>
      </c>
      <c r="L3909" s="115" t="s">
        <v>40</v>
      </c>
      <c r="U3909"/>
      <c r="V3909" t="s">
        <v>4329</v>
      </c>
    </row>
    <row r="3910" spans="1:35" ht="18" x14ac:dyDescent="0.25">
      <c r="A3910" s="235">
        <v>328875</v>
      </c>
      <c r="B3910" s="235" t="s">
        <v>8167</v>
      </c>
      <c r="C3910" s="235" t="s">
        <v>408</v>
      </c>
      <c r="D3910" s="235" t="s">
        <v>1242</v>
      </c>
      <c r="E3910"/>
      <c r="F3910" s="126"/>
      <c r="G3910" s="236"/>
      <c r="H3910"/>
      <c r="I3910" t="s">
        <v>107</v>
      </c>
      <c r="J3910" s="236"/>
      <c r="K3910"/>
      <c r="L3910"/>
      <c r="M3910"/>
      <c r="N3910"/>
      <c r="O3910"/>
      <c r="P3910"/>
      <c r="Q3910"/>
      <c r="U3910"/>
      <c r="V3910" t="s">
        <v>4335</v>
      </c>
      <c r="W3910" s="236"/>
      <c r="X3910"/>
      <c r="Y3910"/>
      <c r="Z3910"/>
      <c r="AA3910"/>
      <c r="AB3910"/>
      <c r="AC3910"/>
      <c r="AD3910"/>
      <c r="AE3910"/>
      <c r="AF3910"/>
      <c r="AG3910"/>
      <c r="AH3910" s="115" t="s">
        <v>4308</v>
      </c>
      <c r="AI3910" s="115" t="e">
        <f>VLOOKUP(A3910,'[2]دراسات قانونية'!$A$3:$E$600,1,0)</f>
        <v>#N/A</v>
      </c>
    </row>
    <row r="3911" spans="1:35" hidden="1" x14ac:dyDescent="0.25">
      <c r="A3911" s="115">
        <v>328878</v>
      </c>
      <c r="B3911" s="115" t="s">
        <v>1731</v>
      </c>
      <c r="C3911" s="115" t="s">
        <v>1732</v>
      </c>
      <c r="D3911" s="115" t="s">
        <v>214</v>
      </c>
      <c r="E3911" s="115" t="s">
        <v>77</v>
      </c>
      <c r="F3911" s="237">
        <v>33208</v>
      </c>
      <c r="G3911" s="115" t="s">
        <v>1733</v>
      </c>
      <c r="H3911" s="115" t="s">
        <v>16</v>
      </c>
      <c r="I3911" t="s">
        <v>199</v>
      </c>
      <c r="J3911" s="115" t="s">
        <v>1226</v>
      </c>
      <c r="L3911" s="115" t="s">
        <v>70</v>
      </c>
      <c r="U3911"/>
      <c r="V3911" t="s">
        <v>4337</v>
      </c>
    </row>
    <row r="3912" spans="1:35" hidden="1" x14ac:dyDescent="0.25">
      <c r="A3912">
        <v>328887</v>
      </c>
      <c r="B3912" t="s">
        <v>1946</v>
      </c>
      <c r="C3912" t="s">
        <v>8168</v>
      </c>
      <c r="D3912" t="s">
        <v>724</v>
      </c>
      <c r="E3912" t="s">
        <v>76</v>
      </c>
      <c r="F3912" s="126">
        <v>27898</v>
      </c>
      <c r="G3912" t="s">
        <v>18</v>
      </c>
      <c r="H3912" t="s">
        <v>16</v>
      </c>
      <c r="I3912" t="s">
        <v>201</v>
      </c>
      <c r="J3912" t="s">
        <v>15</v>
      </c>
      <c r="K3912"/>
      <c r="L3912" t="s">
        <v>18</v>
      </c>
      <c r="M3912"/>
      <c r="N3912"/>
      <c r="O3912"/>
      <c r="P3912"/>
      <c r="Q3912"/>
      <c r="U3912"/>
      <c r="V3912" t="s">
        <v>4412</v>
      </c>
      <c r="W3912"/>
      <c r="X3912"/>
      <c r="Y3912"/>
      <c r="Z3912"/>
      <c r="AA3912"/>
      <c r="AB3912"/>
      <c r="AC3912"/>
      <c r="AD3912"/>
      <c r="AE3912"/>
      <c r="AF3912"/>
      <c r="AG3912"/>
    </row>
    <row r="3913" spans="1:35" hidden="1" x14ac:dyDescent="0.25">
      <c r="A3913" s="115">
        <v>328888</v>
      </c>
      <c r="B3913" s="115" t="s">
        <v>2597</v>
      </c>
      <c r="C3913" s="115" t="s">
        <v>1269</v>
      </c>
      <c r="D3913" s="115" t="s">
        <v>2598</v>
      </c>
      <c r="E3913" s="115" t="s">
        <v>76</v>
      </c>
      <c r="F3913" s="237">
        <v>32521</v>
      </c>
      <c r="G3913" s="115" t="s">
        <v>18</v>
      </c>
      <c r="H3913" s="115" t="s">
        <v>16</v>
      </c>
      <c r="I3913" t="s">
        <v>199</v>
      </c>
      <c r="J3913" s="115" t="s">
        <v>1226</v>
      </c>
      <c r="L3913" s="115" t="s">
        <v>73</v>
      </c>
      <c r="U3913"/>
      <c r="V3913" t="s">
        <v>16623</v>
      </c>
    </row>
    <row r="3914" spans="1:35" ht="18" x14ac:dyDescent="0.25">
      <c r="A3914" s="235">
        <v>328889</v>
      </c>
      <c r="B3914" s="235" t="s">
        <v>8169</v>
      </c>
      <c r="C3914" s="235" t="s">
        <v>351</v>
      </c>
      <c r="D3914" s="235" t="s">
        <v>1242</v>
      </c>
      <c r="E3914"/>
      <c r="F3914" s="126"/>
      <c r="G3914" s="236"/>
      <c r="H3914"/>
      <c r="I3914" t="s">
        <v>107</v>
      </c>
      <c r="J3914" s="236"/>
      <c r="K3914"/>
      <c r="L3914"/>
      <c r="M3914"/>
      <c r="N3914"/>
      <c r="O3914"/>
      <c r="P3914"/>
      <c r="Q3914"/>
      <c r="U3914"/>
      <c r="V3914">
        <v>0</v>
      </c>
      <c r="W3914" s="236"/>
      <c r="X3914"/>
      <c r="Y3914"/>
      <c r="Z3914"/>
      <c r="AA3914"/>
      <c r="AB3914"/>
      <c r="AC3914"/>
      <c r="AD3914"/>
      <c r="AE3914"/>
      <c r="AF3914"/>
      <c r="AG3914"/>
      <c r="AH3914" s="115" t="s">
        <v>4308</v>
      </c>
      <c r="AI3914" s="115" t="e">
        <f>VLOOKUP(A3914,'[2]دراسات قانونية'!$A$3:$E$600,1,0)</f>
        <v>#N/A</v>
      </c>
    </row>
    <row r="3915" spans="1:35" hidden="1" x14ac:dyDescent="0.25">
      <c r="A3915" s="115">
        <v>328890</v>
      </c>
      <c r="B3915" s="115" t="s">
        <v>3608</v>
      </c>
      <c r="C3915" s="115" t="s">
        <v>244</v>
      </c>
      <c r="D3915" s="115" t="s">
        <v>1430</v>
      </c>
      <c r="E3915" s="115" t="s">
        <v>76</v>
      </c>
      <c r="F3915" s="237">
        <v>30004</v>
      </c>
      <c r="G3915" s="115" t="s">
        <v>18</v>
      </c>
      <c r="H3915" s="115" t="s">
        <v>16</v>
      </c>
      <c r="I3915" t="s">
        <v>199</v>
      </c>
      <c r="J3915" s="115" t="s">
        <v>1226</v>
      </c>
      <c r="L3915" s="115" t="s">
        <v>18</v>
      </c>
      <c r="U3915"/>
      <c r="V3915">
        <v>0</v>
      </c>
    </row>
    <row r="3916" spans="1:35" ht="18" x14ac:dyDescent="0.25">
      <c r="A3916" s="235">
        <v>328895</v>
      </c>
      <c r="B3916" s="235" t="s">
        <v>8170</v>
      </c>
      <c r="C3916" s="235" t="s">
        <v>648</v>
      </c>
      <c r="D3916" s="235" t="s">
        <v>1242</v>
      </c>
      <c r="E3916"/>
      <c r="F3916" s="126"/>
      <c r="G3916" s="236"/>
      <c r="H3916"/>
      <c r="I3916" t="s">
        <v>107</v>
      </c>
      <c r="J3916" s="236"/>
      <c r="K3916"/>
      <c r="L3916"/>
      <c r="M3916"/>
      <c r="N3916"/>
      <c r="O3916"/>
      <c r="P3916"/>
      <c r="Q3916"/>
      <c r="U3916"/>
      <c r="V3916" t="s">
        <v>4337</v>
      </c>
      <c r="W3916" s="236"/>
      <c r="X3916"/>
      <c r="Y3916"/>
      <c r="Z3916"/>
      <c r="AA3916"/>
      <c r="AB3916"/>
      <c r="AC3916"/>
      <c r="AD3916"/>
      <c r="AE3916"/>
      <c r="AF3916"/>
      <c r="AG3916"/>
      <c r="AH3916" s="115" t="s">
        <v>4308</v>
      </c>
      <c r="AI3916" s="115" t="e">
        <f>VLOOKUP(A3916,'[2]دراسات قانونية'!$A$3:$E$600,1,0)</f>
        <v>#N/A</v>
      </c>
    </row>
    <row r="3917" spans="1:35" ht="18" x14ac:dyDescent="0.25">
      <c r="A3917" s="235">
        <v>328896</v>
      </c>
      <c r="B3917" s="235" t="s">
        <v>5521</v>
      </c>
      <c r="C3917" s="235" t="s">
        <v>339</v>
      </c>
      <c r="D3917" s="235" t="s">
        <v>1242</v>
      </c>
      <c r="E3917"/>
      <c r="F3917" s="126"/>
      <c r="G3917" s="236"/>
      <c r="H3917"/>
      <c r="I3917" t="s">
        <v>107</v>
      </c>
      <c r="J3917" s="236"/>
      <c r="K3917"/>
      <c r="L3917"/>
      <c r="M3917"/>
      <c r="N3917"/>
      <c r="O3917"/>
      <c r="P3917"/>
      <c r="Q3917"/>
      <c r="U3917"/>
      <c r="V3917">
        <v>0</v>
      </c>
      <c r="W3917" s="236"/>
      <c r="X3917"/>
      <c r="Y3917"/>
      <c r="Z3917"/>
      <c r="AA3917"/>
      <c r="AB3917"/>
      <c r="AC3917"/>
      <c r="AD3917"/>
      <c r="AE3917"/>
      <c r="AF3917"/>
      <c r="AG3917"/>
      <c r="AH3917" s="115" t="s">
        <v>4308</v>
      </c>
      <c r="AI3917" s="115" t="e">
        <f>VLOOKUP(A3917,'[2]دراسات قانونية'!$A$3:$E$600,1,0)</f>
        <v>#N/A</v>
      </c>
    </row>
    <row r="3918" spans="1:35" ht="18" x14ac:dyDescent="0.25">
      <c r="A3918" s="235">
        <v>328897</v>
      </c>
      <c r="B3918" s="235" t="s">
        <v>8171</v>
      </c>
      <c r="C3918" s="235" t="s">
        <v>329</v>
      </c>
      <c r="D3918" s="235" t="s">
        <v>1242</v>
      </c>
      <c r="E3918"/>
      <c r="F3918" s="126"/>
      <c r="G3918" s="236"/>
      <c r="H3918"/>
      <c r="I3918" t="s">
        <v>107</v>
      </c>
      <c r="J3918" s="236"/>
      <c r="K3918"/>
      <c r="L3918"/>
      <c r="M3918"/>
      <c r="N3918"/>
      <c r="O3918"/>
      <c r="P3918"/>
      <c r="Q3918"/>
      <c r="U3918"/>
      <c r="V3918" t="s">
        <v>4337</v>
      </c>
      <c r="W3918" s="236"/>
      <c r="X3918"/>
      <c r="Y3918"/>
      <c r="Z3918"/>
      <c r="AA3918"/>
      <c r="AB3918"/>
      <c r="AC3918"/>
      <c r="AD3918"/>
      <c r="AE3918"/>
      <c r="AF3918"/>
      <c r="AG3918"/>
      <c r="AH3918" s="115" t="s">
        <v>4308</v>
      </c>
      <c r="AI3918" s="115" t="e">
        <f>VLOOKUP(A3918,'[2]دراسات قانونية'!$A$3:$E$600,1,0)</f>
        <v>#N/A</v>
      </c>
    </row>
    <row r="3919" spans="1:35" ht="18" x14ac:dyDescent="0.25">
      <c r="A3919" s="235">
        <v>328898</v>
      </c>
      <c r="B3919" s="235" t="s">
        <v>8172</v>
      </c>
      <c r="C3919" s="235" t="s">
        <v>609</v>
      </c>
      <c r="D3919" s="235" t="s">
        <v>8173</v>
      </c>
      <c r="E3919"/>
      <c r="F3919" s="126"/>
      <c r="G3919" s="236"/>
      <c r="H3919"/>
      <c r="I3919" t="s">
        <v>107</v>
      </c>
      <c r="J3919" s="236"/>
      <c r="K3919"/>
      <c r="L3919"/>
      <c r="M3919"/>
      <c r="N3919"/>
      <c r="O3919"/>
      <c r="P3919"/>
      <c r="Q3919"/>
      <c r="U3919"/>
      <c r="V3919" t="s">
        <v>4335</v>
      </c>
      <c r="W3919" s="236"/>
      <c r="X3919"/>
      <c r="Y3919"/>
      <c r="Z3919"/>
      <c r="AA3919"/>
      <c r="AB3919"/>
      <c r="AC3919"/>
      <c r="AD3919"/>
      <c r="AE3919"/>
      <c r="AF3919"/>
      <c r="AG3919"/>
      <c r="AH3919" s="115" t="s">
        <v>4308</v>
      </c>
      <c r="AI3919" s="115" t="e">
        <f>VLOOKUP(A3919,'[2]دراسات قانونية'!$A$3:$E$600,1,0)</f>
        <v>#N/A</v>
      </c>
    </row>
    <row r="3920" spans="1:35" ht="18" x14ac:dyDescent="0.25">
      <c r="A3920" s="235">
        <v>328904</v>
      </c>
      <c r="B3920" s="235" t="s">
        <v>8174</v>
      </c>
      <c r="C3920" s="235" t="s">
        <v>1020</v>
      </c>
      <c r="D3920" s="235"/>
      <c r="E3920"/>
      <c r="F3920" s="126"/>
      <c r="G3920" s="236"/>
      <c r="H3920"/>
      <c r="I3920" t="s">
        <v>107</v>
      </c>
      <c r="J3920" s="236"/>
      <c r="K3920"/>
      <c r="L3920"/>
      <c r="M3920"/>
      <c r="N3920"/>
      <c r="O3920"/>
      <c r="P3920"/>
      <c r="Q3920"/>
      <c r="U3920"/>
      <c r="V3920" t="s">
        <v>4335</v>
      </c>
      <c r="W3920" s="236"/>
      <c r="X3920"/>
      <c r="Y3920"/>
      <c r="Z3920"/>
      <c r="AA3920"/>
      <c r="AB3920"/>
      <c r="AC3920"/>
      <c r="AD3920"/>
      <c r="AE3920"/>
      <c r="AF3920"/>
      <c r="AG3920"/>
      <c r="AH3920" s="115" t="s">
        <v>4308</v>
      </c>
      <c r="AI3920" s="115" t="e">
        <f>VLOOKUP(A3920,'[2]دراسات قانونية'!$A$3:$E$600,1,0)</f>
        <v>#N/A</v>
      </c>
    </row>
    <row r="3921" spans="1:35" hidden="1" x14ac:dyDescent="0.25">
      <c r="A3921" s="115">
        <v>328907</v>
      </c>
      <c r="B3921" s="115" t="s">
        <v>3609</v>
      </c>
      <c r="C3921" s="115" t="s">
        <v>1625</v>
      </c>
      <c r="D3921" s="115" t="s">
        <v>320</v>
      </c>
      <c r="E3921" s="115" t="s">
        <v>77</v>
      </c>
      <c r="F3921" s="237">
        <v>32594</v>
      </c>
      <c r="G3921" s="115" t="s">
        <v>18</v>
      </c>
      <c r="H3921" s="115" t="s">
        <v>16</v>
      </c>
      <c r="I3921" t="s">
        <v>199</v>
      </c>
      <c r="J3921" s="115" t="s">
        <v>1226</v>
      </c>
      <c r="L3921" s="115" t="s">
        <v>18</v>
      </c>
      <c r="U3921"/>
      <c r="V3921">
        <v>0</v>
      </c>
    </row>
    <row r="3922" spans="1:35" ht="18" x14ac:dyDescent="0.25">
      <c r="A3922" s="235">
        <v>328908</v>
      </c>
      <c r="B3922" s="235" t="s">
        <v>8175</v>
      </c>
      <c r="C3922" s="235" t="s">
        <v>227</v>
      </c>
      <c r="D3922" s="235" t="s">
        <v>1242</v>
      </c>
      <c r="E3922"/>
      <c r="F3922" s="126"/>
      <c r="G3922" s="236"/>
      <c r="H3922"/>
      <c r="I3922" t="s">
        <v>107</v>
      </c>
      <c r="J3922" s="236"/>
      <c r="K3922"/>
      <c r="L3922"/>
      <c r="M3922"/>
      <c r="N3922"/>
      <c r="O3922"/>
      <c r="P3922"/>
      <c r="Q3922"/>
      <c r="U3922"/>
      <c r="V3922">
        <v>0</v>
      </c>
      <c r="W3922" s="236"/>
      <c r="X3922"/>
      <c r="Y3922"/>
      <c r="Z3922"/>
      <c r="AA3922"/>
      <c r="AB3922"/>
      <c r="AC3922"/>
      <c r="AD3922"/>
      <c r="AE3922"/>
      <c r="AF3922"/>
      <c r="AG3922"/>
      <c r="AH3922" s="115" t="s">
        <v>4308</v>
      </c>
      <c r="AI3922" s="115" t="e">
        <f>VLOOKUP(A3922,'[2]دراسات قانونية'!$A$3:$E$600,1,0)</f>
        <v>#N/A</v>
      </c>
    </row>
    <row r="3923" spans="1:35" hidden="1" x14ac:dyDescent="0.25">
      <c r="A3923" s="115">
        <v>328909</v>
      </c>
      <c r="B3923" s="115" t="s">
        <v>1968</v>
      </c>
      <c r="C3923" s="115" t="s">
        <v>1969</v>
      </c>
      <c r="D3923" s="115" t="s">
        <v>320</v>
      </c>
      <c r="E3923" s="115" t="s">
        <v>76</v>
      </c>
      <c r="F3923" s="237">
        <v>33152</v>
      </c>
      <c r="G3923" s="115" t="s">
        <v>18</v>
      </c>
      <c r="H3923" s="115" t="s">
        <v>16</v>
      </c>
      <c r="I3923" t="s">
        <v>199</v>
      </c>
      <c r="J3923" s="115" t="s">
        <v>1226</v>
      </c>
      <c r="L3923" s="115" t="s">
        <v>18</v>
      </c>
      <c r="U3923"/>
      <c r="V3923" t="s">
        <v>4414</v>
      </c>
    </row>
    <row r="3924" spans="1:35" ht="18" hidden="1" x14ac:dyDescent="0.25">
      <c r="A3924" s="235">
        <v>328910</v>
      </c>
      <c r="B3924" s="235" t="s">
        <v>8176</v>
      </c>
      <c r="C3924" s="235" t="s">
        <v>1242</v>
      </c>
      <c r="D3924" s="235" t="s">
        <v>1242</v>
      </c>
      <c r="E3924"/>
      <c r="F3924" s="126"/>
      <c r="G3924" s="236"/>
      <c r="H3924"/>
      <c r="I3924" t="s">
        <v>199</v>
      </c>
      <c r="J3924" s="236"/>
      <c r="K3924"/>
      <c r="L3924"/>
      <c r="M3924"/>
      <c r="N3924"/>
      <c r="O3924"/>
      <c r="P3924"/>
      <c r="Q3924"/>
      <c r="U3924"/>
      <c r="V3924" t="s">
        <v>4336</v>
      </c>
      <c r="W3924" s="236"/>
      <c r="X3924"/>
      <c r="Y3924"/>
      <c r="Z3924"/>
      <c r="AA3924"/>
      <c r="AB3924"/>
      <c r="AC3924"/>
      <c r="AD3924"/>
      <c r="AE3924"/>
      <c r="AF3924"/>
      <c r="AG3924"/>
      <c r="AH3924" s="115" t="s">
        <v>4308</v>
      </c>
    </row>
    <row r="3925" spans="1:35" ht="18" x14ac:dyDescent="0.25">
      <c r="A3925" s="235">
        <v>328911</v>
      </c>
      <c r="B3925" s="235" t="s">
        <v>8177</v>
      </c>
      <c r="C3925" s="235" t="s">
        <v>455</v>
      </c>
      <c r="D3925" s="235" t="s">
        <v>1242</v>
      </c>
      <c r="E3925"/>
      <c r="F3925" s="126"/>
      <c r="G3925" s="236"/>
      <c r="H3925"/>
      <c r="I3925" t="s">
        <v>107</v>
      </c>
      <c r="J3925" s="236"/>
      <c r="K3925"/>
      <c r="L3925"/>
      <c r="M3925"/>
      <c r="N3925"/>
      <c r="O3925"/>
      <c r="P3925"/>
      <c r="Q3925"/>
      <c r="U3925"/>
      <c r="V3925">
        <v>0</v>
      </c>
      <c r="W3925" s="236"/>
      <c r="X3925"/>
      <c r="Y3925"/>
      <c r="Z3925"/>
      <c r="AA3925"/>
      <c r="AB3925"/>
      <c r="AC3925"/>
      <c r="AD3925"/>
      <c r="AE3925"/>
      <c r="AF3925"/>
      <c r="AG3925"/>
      <c r="AH3925" s="115" t="s">
        <v>4308</v>
      </c>
      <c r="AI3925" s="115" t="e">
        <f>VLOOKUP(A3925,'[2]دراسات قانونية'!$A$3:$E$600,1,0)</f>
        <v>#N/A</v>
      </c>
    </row>
    <row r="3926" spans="1:35" ht="18" hidden="1" x14ac:dyDescent="0.25">
      <c r="A3926" s="235">
        <v>328916</v>
      </c>
      <c r="B3926" s="235" t="s">
        <v>8178</v>
      </c>
      <c r="C3926" s="235" t="s">
        <v>451</v>
      </c>
      <c r="D3926" s="235" t="s">
        <v>1242</v>
      </c>
      <c r="E3926"/>
      <c r="F3926" s="126"/>
      <c r="G3926" s="236"/>
      <c r="H3926"/>
      <c r="I3926" t="s">
        <v>199</v>
      </c>
      <c r="J3926" s="236"/>
      <c r="K3926"/>
      <c r="L3926"/>
      <c r="M3926"/>
      <c r="N3926"/>
      <c r="O3926"/>
      <c r="P3926"/>
      <c r="Q3926"/>
      <c r="U3926"/>
      <c r="V3926">
        <v>0</v>
      </c>
      <c r="W3926" s="236"/>
      <c r="X3926"/>
      <c r="Y3926"/>
      <c r="Z3926"/>
      <c r="AA3926"/>
      <c r="AB3926"/>
      <c r="AC3926"/>
      <c r="AD3926"/>
      <c r="AE3926"/>
      <c r="AF3926"/>
      <c r="AG3926"/>
      <c r="AH3926" s="115" t="s">
        <v>4308</v>
      </c>
    </row>
    <row r="3927" spans="1:35" hidden="1" x14ac:dyDescent="0.25">
      <c r="A3927" s="115">
        <v>328917</v>
      </c>
      <c r="B3927" s="115" t="s">
        <v>1912</v>
      </c>
      <c r="C3927" s="115" t="s">
        <v>212</v>
      </c>
      <c r="D3927" s="115" t="s">
        <v>1242</v>
      </c>
      <c r="E3927" s="115" t="s">
        <v>77</v>
      </c>
      <c r="F3927" s="237"/>
      <c r="H3927" s="115" t="s">
        <v>16</v>
      </c>
      <c r="I3927" t="s">
        <v>199</v>
      </c>
      <c r="U3927"/>
      <c r="V3927" t="s">
        <v>4414</v>
      </c>
      <c r="AA3927" s="115" t="s">
        <v>4308</v>
      </c>
      <c r="AB3927" s="115" t="s">
        <v>4308</v>
      </c>
      <c r="AC3927" s="115" t="s">
        <v>4308</v>
      </c>
      <c r="AD3927" s="115" t="s">
        <v>4308</v>
      </c>
      <c r="AE3927" s="115" t="s">
        <v>4308</v>
      </c>
      <c r="AF3927" s="115" t="s">
        <v>4308</v>
      </c>
      <c r="AG3927" s="115" t="s">
        <v>4308</v>
      </c>
      <c r="AH3927" s="115" t="s">
        <v>4308</v>
      </c>
    </row>
    <row r="3928" spans="1:35" hidden="1" x14ac:dyDescent="0.25">
      <c r="A3928">
        <v>328918</v>
      </c>
      <c r="B3928" t="s">
        <v>904</v>
      </c>
      <c r="C3928" t="s">
        <v>250</v>
      </c>
      <c r="D3928" t="s">
        <v>838</v>
      </c>
      <c r="E3928" t="s">
        <v>76</v>
      </c>
      <c r="F3928" s="126">
        <v>34335</v>
      </c>
      <c r="G3928" t="s">
        <v>37</v>
      </c>
      <c r="H3928" t="s">
        <v>16</v>
      </c>
      <c r="I3928" t="s">
        <v>136</v>
      </c>
      <c r="J3928" t="s">
        <v>1226</v>
      </c>
      <c r="K3928"/>
      <c r="L3928" t="s">
        <v>37</v>
      </c>
      <c r="M3928"/>
      <c r="N3928"/>
      <c r="O3928"/>
      <c r="P3928"/>
      <c r="Q3928"/>
      <c r="U3928"/>
      <c r="V3928" t="s">
        <v>4334</v>
      </c>
      <c r="W3928"/>
      <c r="X3928"/>
      <c r="Y3928"/>
      <c r="Z3928"/>
      <c r="AA3928"/>
      <c r="AB3928"/>
      <c r="AC3928"/>
      <c r="AD3928"/>
      <c r="AE3928"/>
      <c r="AF3928"/>
      <c r="AG3928"/>
    </row>
    <row r="3929" spans="1:35" hidden="1" x14ac:dyDescent="0.25">
      <c r="A3929" s="115">
        <v>328922</v>
      </c>
      <c r="B3929" s="115" t="s">
        <v>1602</v>
      </c>
      <c r="C3929" s="115" t="s">
        <v>621</v>
      </c>
      <c r="D3929" s="115" t="s">
        <v>1119</v>
      </c>
      <c r="E3929" s="115" t="s">
        <v>77</v>
      </c>
      <c r="F3929" s="237">
        <v>33465</v>
      </c>
      <c r="G3929" s="115" t="s">
        <v>18</v>
      </c>
      <c r="H3929" s="115" t="s">
        <v>16</v>
      </c>
      <c r="I3929" t="s">
        <v>199</v>
      </c>
      <c r="J3929" s="115" t="s">
        <v>1226</v>
      </c>
      <c r="L3929" s="115" t="s">
        <v>30</v>
      </c>
      <c r="U3929"/>
      <c r="V3929" t="s">
        <v>4334</v>
      </c>
    </row>
    <row r="3930" spans="1:35" ht="18" hidden="1" x14ac:dyDescent="0.25">
      <c r="A3930" s="235">
        <v>328929</v>
      </c>
      <c r="B3930" s="235" t="s">
        <v>8179</v>
      </c>
      <c r="C3930" s="235" t="s">
        <v>335</v>
      </c>
      <c r="D3930" s="235" t="s">
        <v>1242</v>
      </c>
      <c r="E3930"/>
      <c r="F3930" s="126"/>
      <c r="G3930" s="236"/>
      <c r="H3930"/>
      <c r="I3930" t="s">
        <v>199</v>
      </c>
      <c r="J3930" s="236"/>
      <c r="K3930"/>
      <c r="L3930"/>
      <c r="M3930"/>
      <c r="N3930"/>
      <c r="O3930"/>
      <c r="P3930"/>
      <c r="Q3930"/>
      <c r="U3930"/>
      <c r="V3930" t="s">
        <v>4337</v>
      </c>
      <c r="W3930" s="236"/>
      <c r="X3930"/>
      <c r="Y3930"/>
      <c r="Z3930"/>
      <c r="AA3930"/>
      <c r="AB3930"/>
      <c r="AC3930"/>
      <c r="AD3930"/>
      <c r="AE3930"/>
      <c r="AF3930"/>
      <c r="AG3930"/>
      <c r="AH3930" s="115" t="s">
        <v>4308</v>
      </c>
    </row>
    <row r="3931" spans="1:35" hidden="1" x14ac:dyDescent="0.25">
      <c r="A3931" s="115">
        <v>328930</v>
      </c>
      <c r="B3931" s="115" t="s">
        <v>2523</v>
      </c>
      <c r="C3931" s="115" t="s">
        <v>377</v>
      </c>
      <c r="D3931" s="115" t="s">
        <v>1427</v>
      </c>
      <c r="E3931" s="115" t="s">
        <v>77</v>
      </c>
      <c r="F3931" s="237">
        <v>30153</v>
      </c>
      <c r="G3931" s="115" t="s">
        <v>282</v>
      </c>
      <c r="H3931" s="115" t="s">
        <v>16</v>
      </c>
      <c r="I3931" t="s">
        <v>199</v>
      </c>
      <c r="J3931" s="115" t="s">
        <v>15</v>
      </c>
      <c r="L3931" s="115" t="s">
        <v>30</v>
      </c>
      <c r="U3931"/>
      <c r="V3931">
        <v>0</v>
      </c>
    </row>
    <row r="3932" spans="1:35" hidden="1" x14ac:dyDescent="0.25">
      <c r="A3932">
        <v>328931</v>
      </c>
      <c r="B3932" t="s">
        <v>8180</v>
      </c>
      <c r="C3932" t="s">
        <v>212</v>
      </c>
      <c r="D3932" t="s">
        <v>444</v>
      </c>
      <c r="E3932" t="s">
        <v>76</v>
      </c>
      <c r="F3932" s="126">
        <v>34354</v>
      </c>
      <c r="G3932" t="s">
        <v>61</v>
      </c>
      <c r="H3932" t="s">
        <v>16</v>
      </c>
      <c r="I3932" t="s">
        <v>136</v>
      </c>
      <c r="J3932"/>
      <c r="K3932"/>
      <c r="L3932"/>
      <c r="M3932"/>
      <c r="N3932"/>
      <c r="O3932"/>
      <c r="P3932"/>
      <c r="Q3932"/>
      <c r="U3932"/>
      <c r="V3932">
        <v>0</v>
      </c>
      <c r="W3932"/>
      <c r="X3932"/>
      <c r="Y3932"/>
      <c r="Z3932"/>
      <c r="AA3932"/>
      <c r="AB3932"/>
      <c r="AC3932"/>
      <c r="AD3932"/>
      <c r="AE3932"/>
      <c r="AF3932"/>
      <c r="AG3932"/>
    </row>
    <row r="3933" spans="1:35" hidden="1" x14ac:dyDescent="0.25">
      <c r="A3933">
        <v>328934</v>
      </c>
      <c r="B3933" t="s">
        <v>8181</v>
      </c>
      <c r="C3933" t="s">
        <v>8182</v>
      </c>
      <c r="D3933" t="s">
        <v>1242</v>
      </c>
      <c r="E3933" t="s">
        <v>76</v>
      </c>
      <c r="F3933" s="126"/>
      <c r="G3933"/>
      <c r="H3933" t="s">
        <v>16</v>
      </c>
      <c r="I3933" t="s">
        <v>136</v>
      </c>
      <c r="J3933"/>
      <c r="K3933"/>
      <c r="L3933"/>
      <c r="M3933"/>
      <c r="N3933"/>
      <c r="O3933"/>
      <c r="P3933"/>
      <c r="Q3933"/>
      <c r="U3933"/>
      <c r="V3933" t="s">
        <v>4412</v>
      </c>
      <c r="W3933"/>
      <c r="X3933"/>
      <c r="Y3933"/>
      <c r="Z3933"/>
      <c r="AA3933" t="s">
        <v>4308</v>
      </c>
      <c r="AB3933" t="s">
        <v>4308</v>
      </c>
      <c r="AC3933" t="s">
        <v>4308</v>
      </c>
      <c r="AD3933" t="s">
        <v>4308</v>
      </c>
      <c r="AE3933" t="s">
        <v>4308</v>
      </c>
      <c r="AF3933" t="s">
        <v>4308</v>
      </c>
      <c r="AG3933" t="s">
        <v>4308</v>
      </c>
      <c r="AH3933" s="115" t="s">
        <v>4308</v>
      </c>
    </row>
    <row r="3934" spans="1:35" ht="18" x14ac:dyDescent="0.25">
      <c r="A3934" s="235">
        <v>328935</v>
      </c>
      <c r="B3934" s="235" t="s">
        <v>8183</v>
      </c>
      <c r="C3934" s="235" t="s">
        <v>4352</v>
      </c>
      <c r="D3934" s="235" t="s">
        <v>1242</v>
      </c>
      <c r="E3934"/>
      <c r="F3934" s="126"/>
      <c r="G3934" s="236"/>
      <c r="H3934"/>
      <c r="I3934" t="s">
        <v>107</v>
      </c>
      <c r="J3934" s="236"/>
      <c r="K3934"/>
      <c r="L3934"/>
      <c r="M3934"/>
      <c r="N3934"/>
      <c r="O3934"/>
      <c r="P3934"/>
      <c r="Q3934"/>
      <c r="U3934"/>
      <c r="V3934" t="s">
        <v>4334</v>
      </c>
      <c r="W3934" s="236"/>
      <c r="X3934"/>
      <c r="Y3934"/>
      <c r="Z3934"/>
      <c r="AA3934"/>
      <c r="AB3934"/>
      <c r="AC3934"/>
      <c r="AD3934"/>
      <c r="AE3934"/>
      <c r="AF3934"/>
      <c r="AG3934"/>
      <c r="AH3934" s="115" t="s">
        <v>4308</v>
      </c>
      <c r="AI3934" s="115" t="e">
        <f>VLOOKUP(A3934,'[2]دراسات قانونية'!$A$3:$E$600,1,0)</f>
        <v>#N/A</v>
      </c>
    </row>
    <row r="3935" spans="1:35" ht="18" hidden="1" x14ac:dyDescent="0.25">
      <c r="A3935" s="235">
        <v>328937</v>
      </c>
      <c r="B3935" s="235" t="s">
        <v>8184</v>
      </c>
      <c r="C3935" s="235" t="s">
        <v>263</v>
      </c>
      <c r="D3935" s="235" t="s">
        <v>390</v>
      </c>
      <c r="E3935"/>
      <c r="F3935" s="126"/>
      <c r="G3935" s="236"/>
      <c r="H3935"/>
      <c r="I3935" t="s">
        <v>199</v>
      </c>
      <c r="J3935" s="236"/>
      <c r="K3935"/>
      <c r="L3935"/>
      <c r="M3935"/>
      <c r="N3935"/>
      <c r="O3935"/>
      <c r="P3935"/>
      <c r="Q3935"/>
      <c r="U3935"/>
      <c r="V3935">
        <v>0</v>
      </c>
      <c r="W3935" s="236"/>
      <c r="X3935"/>
      <c r="Y3935"/>
      <c r="Z3935"/>
      <c r="AA3935"/>
      <c r="AB3935"/>
      <c r="AC3935"/>
      <c r="AD3935"/>
      <c r="AE3935"/>
      <c r="AF3935"/>
      <c r="AG3935"/>
      <c r="AH3935" s="115" t="s">
        <v>4308</v>
      </c>
    </row>
    <row r="3936" spans="1:35" ht="18" x14ac:dyDescent="0.25">
      <c r="A3936" s="235">
        <v>328946</v>
      </c>
      <c r="B3936" s="235" t="s">
        <v>8185</v>
      </c>
      <c r="C3936" s="235" t="s">
        <v>8186</v>
      </c>
      <c r="D3936" s="235" t="s">
        <v>445</v>
      </c>
      <c r="E3936"/>
      <c r="F3936" s="126"/>
      <c r="G3936" s="236"/>
      <c r="H3936"/>
      <c r="I3936" t="s">
        <v>107</v>
      </c>
      <c r="J3936" s="236"/>
      <c r="K3936"/>
      <c r="L3936"/>
      <c r="M3936"/>
      <c r="N3936"/>
      <c r="O3936"/>
      <c r="P3936"/>
      <c r="Q3936"/>
      <c r="U3936"/>
      <c r="V3936" t="s">
        <v>4337</v>
      </c>
      <c r="W3936" s="236"/>
      <c r="X3936"/>
      <c r="Y3936"/>
      <c r="Z3936"/>
      <c r="AA3936"/>
      <c r="AB3936"/>
      <c r="AC3936"/>
      <c r="AD3936"/>
      <c r="AE3936"/>
      <c r="AF3936"/>
      <c r="AG3936"/>
      <c r="AH3936" s="115" t="s">
        <v>4308</v>
      </c>
      <c r="AI3936" s="115" t="e">
        <f>VLOOKUP(A3936,'[2]دراسات قانونية'!$A$3:$E$600,1,0)</f>
        <v>#N/A</v>
      </c>
    </row>
    <row r="3937" spans="1:35" ht="18" x14ac:dyDescent="0.25">
      <c r="A3937" s="235">
        <v>328952</v>
      </c>
      <c r="B3937" s="235" t="s">
        <v>8187</v>
      </c>
      <c r="C3937" s="235" t="s">
        <v>821</v>
      </c>
      <c r="D3937" s="235" t="s">
        <v>521</v>
      </c>
      <c r="E3937"/>
      <c r="F3937" s="126"/>
      <c r="G3937" s="236"/>
      <c r="H3937"/>
      <c r="I3937" t="s">
        <v>107</v>
      </c>
      <c r="J3937" s="236"/>
      <c r="K3937"/>
      <c r="L3937"/>
      <c r="M3937"/>
      <c r="N3937"/>
      <c r="O3937"/>
      <c r="P3937"/>
      <c r="Q3937"/>
      <c r="U3937"/>
      <c r="V3937" t="s">
        <v>4335</v>
      </c>
      <c r="W3937" s="236"/>
      <c r="X3937"/>
      <c r="Y3937"/>
      <c r="Z3937"/>
      <c r="AA3937"/>
      <c r="AB3937"/>
      <c r="AC3937"/>
      <c r="AD3937"/>
      <c r="AE3937"/>
      <c r="AF3937"/>
      <c r="AG3937"/>
      <c r="AH3937" s="115" t="s">
        <v>4308</v>
      </c>
      <c r="AI3937" s="115" t="e">
        <f>VLOOKUP(A3937,'[2]دراسات قانونية'!$A$3:$E$600,1,0)</f>
        <v>#N/A</v>
      </c>
    </row>
    <row r="3938" spans="1:35" hidden="1" x14ac:dyDescent="0.25">
      <c r="A3938">
        <v>328958</v>
      </c>
      <c r="B3938" t="s">
        <v>8188</v>
      </c>
      <c r="C3938" t="s">
        <v>864</v>
      </c>
      <c r="D3938" t="s">
        <v>8189</v>
      </c>
      <c r="E3938"/>
      <c r="F3938" s="126"/>
      <c r="G3938"/>
      <c r="H3938"/>
      <c r="I3938" t="s">
        <v>129</v>
      </c>
      <c r="J3938"/>
      <c r="K3938"/>
      <c r="L3938"/>
      <c r="M3938"/>
      <c r="N3938"/>
      <c r="O3938"/>
      <c r="P3938"/>
      <c r="Q3938"/>
      <c r="U3938"/>
      <c r="V3938" t="s">
        <v>4335</v>
      </c>
      <c r="W3938"/>
      <c r="X3938"/>
      <c r="Y3938"/>
      <c r="Z3938"/>
      <c r="AA3938"/>
      <c r="AB3938"/>
      <c r="AC3938"/>
      <c r="AD3938"/>
      <c r="AE3938"/>
      <c r="AF3938"/>
      <c r="AG3938"/>
      <c r="AH3938" s="115" t="s">
        <v>4308</v>
      </c>
    </row>
    <row r="3939" spans="1:35" ht="18" x14ac:dyDescent="0.25">
      <c r="A3939" s="235">
        <v>328959</v>
      </c>
      <c r="B3939" s="235" t="s">
        <v>8190</v>
      </c>
      <c r="C3939" s="235" t="s">
        <v>1242</v>
      </c>
      <c r="D3939" s="235" t="s">
        <v>1242</v>
      </c>
      <c r="E3939"/>
      <c r="F3939" s="126"/>
      <c r="G3939" s="236"/>
      <c r="H3939"/>
      <c r="I3939" t="s">
        <v>107</v>
      </c>
      <c r="J3939" s="236"/>
      <c r="K3939"/>
      <c r="L3939"/>
      <c r="M3939"/>
      <c r="N3939"/>
      <c r="O3939"/>
      <c r="P3939"/>
      <c r="Q3939"/>
      <c r="U3939"/>
      <c r="V3939" t="s">
        <v>4335</v>
      </c>
      <c r="W3939" s="236"/>
      <c r="X3939"/>
      <c r="Y3939"/>
      <c r="Z3939"/>
      <c r="AA3939"/>
      <c r="AB3939"/>
      <c r="AC3939"/>
      <c r="AD3939"/>
      <c r="AE3939"/>
      <c r="AF3939"/>
      <c r="AG3939"/>
      <c r="AH3939" s="115" t="s">
        <v>4308</v>
      </c>
      <c r="AI3939" s="115" t="e">
        <f>VLOOKUP(A3939,'[2]دراسات قانونية'!$A$3:$E$600,1,0)</f>
        <v>#N/A</v>
      </c>
    </row>
    <row r="3940" spans="1:35" hidden="1" x14ac:dyDescent="0.25">
      <c r="A3940">
        <v>328960</v>
      </c>
      <c r="B3940" t="s">
        <v>8191</v>
      </c>
      <c r="C3940" t="s">
        <v>244</v>
      </c>
      <c r="D3940" t="s">
        <v>230</v>
      </c>
      <c r="E3940" t="s">
        <v>77</v>
      </c>
      <c r="F3940" s="126">
        <v>32573</v>
      </c>
      <c r="G3940" t="s">
        <v>331</v>
      </c>
      <c r="H3940" t="s">
        <v>16</v>
      </c>
      <c r="I3940" t="s">
        <v>129</v>
      </c>
      <c r="J3940" t="s">
        <v>1226</v>
      </c>
      <c r="K3940"/>
      <c r="L3940" t="s">
        <v>30</v>
      </c>
      <c r="M3940"/>
      <c r="N3940"/>
      <c r="O3940"/>
      <c r="P3940"/>
      <c r="Q3940"/>
      <c r="U3940"/>
      <c r="V3940" t="s">
        <v>4334</v>
      </c>
      <c r="W3940"/>
      <c r="X3940"/>
      <c r="Y3940"/>
      <c r="Z3940"/>
      <c r="AA3940"/>
      <c r="AB3940"/>
      <c r="AC3940"/>
      <c r="AD3940"/>
      <c r="AE3940"/>
      <c r="AF3940"/>
      <c r="AG3940"/>
      <c r="AH3940" s="115" t="s">
        <v>4308</v>
      </c>
    </row>
    <row r="3941" spans="1:35" hidden="1" x14ac:dyDescent="0.25">
      <c r="A3941" s="115">
        <v>328965</v>
      </c>
      <c r="B3941" s="115" t="s">
        <v>1674</v>
      </c>
      <c r="C3941" s="115" t="s">
        <v>1675</v>
      </c>
      <c r="D3941" s="115" t="s">
        <v>1676</v>
      </c>
      <c r="E3941" s="115" t="s">
        <v>77</v>
      </c>
      <c r="F3941" s="237">
        <v>34363</v>
      </c>
      <c r="G3941" s="115" t="s">
        <v>37</v>
      </c>
      <c r="H3941" s="115" t="s">
        <v>16</v>
      </c>
      <c r="I3941" t="s">
        <v>199</v>
      </c>
      <c r="J3941" s="115" t="s">
        <v>1226</v>
      </c>
      <c r="L3941" s="115" t="s">
        <v>18</v>
      </c>
      <c r="U3941"/>
      <c r="V3941" t="s">
        <v>4336</v>
      </c>
    </row>
    <row r="3942" spans="1:35" hidden="1" x14ac:dyDescent="0.25">
      <c r="A3942" s="115">
        <v>328969</v>
      </c>
      <c r="B3942" s="115" t="s">
        <v>3610</v>
      </c>
      <c r="C3942" s="115" t="s">
        <v>261</v>
      </c>
      <c r="D3942" s="115" t="s">
        <v>372</v>
      </c>
      <c r="E3942" s="115" t="s">
        <v>77</v>
      </c>
      <c r="F3942" s="237">
        <v>33003</v>
      </c>
      <c r="G3942" s="115" t="s">
        <v>600</v>
      </c>
      <c r="H3942" s="115" t="s">
        <v>16</v>
      </c>
      <c r="I3942" t="s">
        <v>199</v>
      </c>
      <c r="J3942" s="115" t="s">
        <v>15</v>
      </c>
      <c r="L3942" s="115" t="s">
        <v>18</v>
      </c>
      <c r="U3942"/>
      <c r="V3942" t="s">
        <v>16623</v>
      </c>
    </row>
    <row r="3943" spans="1:35" ht="18" hidden="1" x14ac:dyDescent="0.25">
      <c r="A3943" s="235">
        <v>329003</v>
      </c>
      <c r="B3943" s="235" t="s">
        <v>8192</v>
      </c>
      <c r="C3943" s="235" t="s">
        <v>327</v>
      </c>
      <c r="D3943" s="235" t="s">
        <v>474</v>
      </c>
      <c r="E3943"/>
      <c r="F3943" s="126"/>
      <c r="G3943" s="236"/>
      <c r="H3943"/>
      <c r="I3943" t="s">
        <v>199</v>
      </c>
      <c r="J3943" s="236"/>
      <c r="K3943"/>
      <c r="L3943"/>
      <c r="M3943"/>
      <c r="N3943"/>
      <c r="O3943"/>
      <c r="P3943"/>
      <c r="Q3943"/>
      <c r="U3943"/>
      <c r="V3943">
        <v>0</v>
      </c>
      <c r="W3943" s="236"/>
      <c r="X3943"/>
      <c r="Y3943"/>
      <c r="Z3943"/>
      <c r="AA3943"/>
      <c r="AB3943"/>
      <c r="AC3943"/>
      <c r="AD3943"/>
      <c r="AE3943"/>
      <c r="AF3943"/>
      <c r="AG3943"/>
      <c r="AH3943" s="115" t="s">
        <v>4308</v>
      </c>
    </row>
    <row r="3944" spans="1:35" ht="18" x14ac:dyDescent="0.25">
      <c r="A3944" s="235">
        <v>329004</v>
      </c>
      <c r="B3944" s="235" t="s">
        <v>8193</v>
      </c>
      <c r="C3944" s="235" t="s">
        <v>246</v>
      </c>
      <c r="D3944" s="235" t="s">
        <v>672</v>
      </c>
      <c r="E3944"/>
      <c r="F3944" s="126"/>
      <c r="G3944" s="236"/>
      <c r="H3944"/>
      <c r="I3944" t="s">
        <v>107</v>
      </c>
      <c r="J3944" s="236"/>
      <c r="K3944"/>
      <c r="L3944"/>
      <c r="M3944"/>
      <c r="N3944"/>
      <c r="O3944"/>
      <c r="P3944"/>
      <c r="Q3944"/>
      <c r="U3944"/>
      <c r="V3944" t="s">
        <v>4335</v>
      </c>
      <c r="W3944" s="236"/>
      <c r="X3944"/>
      <c r="Y3944"/>
      <c r="Z3944"/>
      <c r="AA3944"/>
      <c r="AB3944"/>
      <c r="AC3944"/>
      <c r="AD3944"/>
      <c r="AE3944"/>
      <c r="AF3944"/>
      <c r="AG3944"/>
      <c r="AH3944" s="115" t="s">
        <v>4308</v>
      </c>
      <c r="AI3944" s="115" t="e">
        <f>VLOOKUP(A3944,'[2]دراسات قانونية'!$A$3:$E$600,1,0)</f>
        <v>#N/A</v>
      </c>
    </row>
    <row r="3945" spans="1:35" ht="18" hidden="1" x14ac:dyDescent="0.25">
      <c r="A3945" s="235">
        <v>329007</v>
      </c>
      <c r="B3945" s="235" t="s">
        <v>8194</v>
      </c>
      <c r="C3945" s="235" t="s">
        <v>212</v>
      </c>
      <c r="D3945" s="235" t="s">
        <v>1739</v>
      </c>
      <c r="E3945"/>
      <c r="F3945" s="126"/>
      <c r="G3945" s="236"/>
      <c r="H3945"/>
      <c r="I3945" t="s">
        <v>129</v>
      </c>
      <c r="J3945" s="236"/>
      <c r="K3945"/>
      <c r="L3945"/>
      <c r="M3945"/>
      <c r="N3945"/>
      <c r="O3945"/>
      <c r="P3945"/>
      <c r="Q3945"/>
      <c r="U3945"/>
      <c r="V3945" t="s">
        <v>4334</v>
      </c>
      <c r="W3945" s="236"/>
      <c r="X3945"/>
      <c r="Y3945"/>
      <c r="Z3945"/>
      <c r="AA3945"/>
      <c r="AB3945"/>
      <c r="AC3945"/>
      <c r="AD3945"/>
      <c r="AE3945"/>
      <c r="AF3945"/>
      <c r="AG3945"/>
      <c r="AH3945" s="115" t="s">
        <v>4308</v>
      </c>
    </row>
    <row r="3946" spans="1:35" ht="18" hidden="1" x14ac:dyDescent="0.25">
      <c r="A3946" s="235">
        <v>329009</v>
      </c>
      <c r="B3946" s="235" t="s">
        <v>8195</v>
      </c>
      <c r="C3946" s="235" t="s">
        <v>497</v>
      </c>
      <c r="D3946" s="235" t="s">
        <v>444</v>
      </c>
      <c r="E3946"/>
      <c r="F3946" s="126"/>
      <c r="G3946" s="236"/>
      <c r="H3946"/>
      <c r="I3946" t="s">
        <v>199</v>
      </c>
      <c r="J3946" s="236"/>
      <c r="K3946"/>
      <c r="L3946"/>
      <c r="M3946"/>
      <c r="N3946"/>
      <c r="O3946"/>
      <c r="P3946"/>
      <c r="Q3946"/>
      <c r="U3946"/>
      <c r="V3946">
        <v>0</v>
      </c>
      <c r="W3946" s="236"/>
      <c r="X3946"/>
      <c r="Y3946"/>
      <c r="Z3946"/>
      <c r="AA3946"/>
      <c r="AB3946"/>
      <c r="AC3946"/>
      <c r="AD3946"/>
      <c r="AE3946"/>
      <c r="AF3946"/>
      <c r="AG3946"/>
      <c r="AH3946" s="115" t="s">
        <v>4308</v>
      </c>
    </row>
    <row r="3947" spans="1:35" ht="18" x14ac:dyDescent="0.25">
      <c r="A3947" s="235">
        <v>329011</v>
      </c>
      <c r="B3947" s="235" t="s">
        <v>8196</v>
      </c>
      <c r="C3947" s="235" t="s">
        <v>8197</v>
      </c>
      <c r="D3947" s="235" t="s">
        <v>381</v>
      </c>
      <c r="E3947"/>
      <c r="F3947" s="126"/>
      <c r="G3947" s="236"/>
      <c r="H3947"/>
      <c r="I3947" t="s">
        <v>107</v>
      </c>
      <c r="J3947" s="236"/>
      <c r="K3947"/>
      <c r="L3947"/>
      <c r="M3947"/>
      <c r="N3947"/>
      <c r="O3947"/>
      <c r="P3947"/>
      <c r="Q3947"/>
      <c r="U3947"/>
      <c r="V3947" t="s">
        <v>4335</v>
      </c>
      <c r="W3947" s="236"/>
      <c r="X3947"/>
      <c r="Y3947"/>
      <c r="Z3947"/>
      <c r="AA3947"/>
      <c r="AB3947"/>
      <c r="AC3947"/>
      <c r="AD3947"/>
      <c r="AE3947"/>
      <c r="AF3947"/>
      <c r="AG3947"/>
      <c r="AH3947" s="115" t="s">
        <v>4308</v>
      </c>
      <c r="AI3947" s="115" t="e">
        <f>VLOOKUP(A3947,'[2]دراسات قانونية'!$A$3:$E$600,1,0)</f>
        <v>#N/A</v>
      </c>
    </row>
    <row r="3948" spans="1:35" hidden="1" x14ac:dyDescent="0.25">
      <c r="A3948" s="115">
        <v>329016</v>
      </c>
      <c r="B3948" s="115" t="s">
        <v>2570</v>
      </c>
      <c r="C3948" s="115" t="s">
        <v>2571</v>
      </c>
      <c r="D3948" s="115" t="s">
        <v>270</v>
      </c>
      <c r="E3948" s="115" t="s">
        <v>76</v>
      </c>
      <c r="F3948" s="237">
        <v>35902</v>
      </c>
      <c r="G3948" s="115" t="s">
        <v>18</v>
      </c>
      <c r="H3948" s="115" t="s">
        <v>16</v>
      </c>
      <c r="I3948" t="s">
        <v>199</v>
      </c>
      <c r="U3948"/>
      <c r="V3948">
        <v>0</v>
      </c>
    </row>
    <row r="3949" spans="1:35" ht="18" hidden="1" x14ac:dyDescent="0.25">
      <c r="A3949" s="235">
        <v>329017</v>
      </c>
      <c r="B3949" s="235" t="s">
        <v>8198</v>
      </c>
      <c r="C3949" s="235" t="s">
        <v>349</v>
      </c>
      <c r="D3949" s="235" t="s">
        <v>321</v>
      </c>
      <c r="E3949"/>
      <c r="F3949" s="126"/>
      <c r="G3949" s="236"/>
      <c r="H3949"/>
      <c r="I3949" t="s">
        <v>129</v>
      </c>
      <c r="J3949" s="236"/>
      <c r="K3949"/>
      <c r="L3949"/>
      <c r="M3949"/>
      <c r="N3949"/>
      <c r="O3949"/>
      <c r="P3949"/>
      <c r="Q3949"/>
      <c r="U3949"/>
      <c r="V3949" t="s">
        <v>4335</v>
      </c>
      <c r="W3949" s="236"/>
      <c r="X3949"/>
      <c r="Y3949"/>
      <c r="Z3949"/>
      <c r="AA3949"/>
      <c r="AB3949"/>
      <c r="AC3949"/>
      <c r="AD3949"/>
      <c r="AE3949"/>
      <c r="AF3949"/>
      <c r="AG3949"/>
      <c r="AH3949" s="115" t="s">
        <v>4308</v>
      </c>
    </row>
    <row r="3950" spans="1:35" x14ac:dyDescent="0.25">
      <c r="A3950" s="115">
        <v>329019</v>
      </c>
      <c r="B3950" s="115" t="s">
        <v>8199</v>
      </c>
      <c r="C3950" s="115" t="s">
        <v>1559</v>
      </c>
      <c r="D3950" s="115" t="s">
        <v>1106</v>
      </c>
      <c r="E3950" s="115" t="s">
        <v>76</v>
      </c>
      <c r="F3950" s="237"/>
      <c r="H3950" s="115" t="s">
        <v>16</v>
      </c>
      <c r="I3950" t="s">
        <v>107</v>
      </c>
      <c r="U3950"/>
      <c r="V3950" t="s">
        <v>4424</v>
      </c>
      <c r="Y3950" s="115" t="s">
        <v>4308</v>
      </c>
      <c r="AA3950" s="115" t="s">
        <v>4308</v>
      </c>
      <c r="AB3950" s="115" t="s">
        <v>4308</v>
      </c>
      <c r="AC3950" s="115" t="s">
        <v>4308</v>
      </c>
      <c r="AD3950" s="115" t="s">
        <v>4308</v>
      </c>
      <c r="AE3950" s="115" t="s">
        <v>4308</v>
      </c>
      <c r="AF3950" s="115" t="s">
        <v>4308</v>
      </c>
      <c r="AG3950" s="115" t="s">
        <v>4308</v>
      </c>
      <c r="AH3950" s="115" t="s">
        <v>4308</v>
      </c>
      <c r="AI3950" s="115" t="e">
        <f>VLOOKUP(A3950,'[2]دراسات قانونية'!$A$3:$E$600,1,0)</f>
        <v>#N/A</v>
      </c>
    </row>
    <row r="3951" spans="1:35" hidden="1" x14ac:dyDescent="0.25">
      <c r="A3951">
        <v>329020</v>
      </c>
      <c r="B3951" t="s">
        <v>8200</v>
      </c>
      <c r="C3951" t="s">
        <v>1246</v>
      </c>
      <c r="D3951" t="s">
        <v>8201</v>
      </c>
      <c r="E3951" t="s">
        <v>77</v>
      </c>
      <c r="F3951" s="126">
        <v>35851</v>
      </c>
      <c r="G3951" t="s">
        <v>8202</v>
      </c>
      <c r="H3951" t="s">
        <v>16</v>
      </c>
      <c r="I3951" t="s">
        <v>136</v>
      </c>
      <c r="J3951"/>
      <c r="K3951"/>
      <c r="L3951"/>
      <c r="M3951"/>
      <c r="N3951"/>
      <c r="O3951"/>
      <c r="P3951"/>
      <c r="Q3951"/>
      <c r="U3951"/>
      <c r="V3951" t="s">
        <v>4329</v>
      </c>
      <c r="W3951"/>
      <c r="X3951"/>
      <c r="Y3951"/>
      <c r="Z3951"/>
      <c r="AA3951"/>
      <c r="AB3951"/>
      <c r="AC3951"/>
      <c r="AD3951"/>
      <c r="AE3951"/>
      <c r="AF3951" t="s">
        <v>4308</v>
      </c>
      <c r="AG3951" t="s">
        <v>4308</v>
      </c>
      <c r="AH3951" s="115" t="s">
        <v>4308</v>
      </c>
    </row>
    <row r="3952" spans="1:35" ht="18" x14ac:dyDescent="0.25">
      <c r="A3952" s="235">
        <v>329024</v>
      </c>
      <c r="B3952" s="235" t="s">
        <v>8203</v>
      </c>
      <c r="C3952" s="235" t="s">
        <v>329</v>
      </c>
      <c r="D3952" s="235" t="s">
        <v>757</v>
      </c>
      <c r="E3952"/>
      <c r="F3952" s="126"/>
      <c r="G3952" s="236"/>
      <c r="H3952"/>
      <c r="I3952" t="s">
        <v>107</v>
      </c>
      <c r="J3952" s="236"/>
      <c r="K3952"/>
      <c r="L3952"/>
      <c r="M3952"/>
      <c r="N3952"/>
      <c r="O3952"/>
      <c r="P3952"/>
      <c r="Q3952"/>
      <c r="U3952"/>
      <c r="V3952" t="s">
        <v>4335</v>
      </c>
      <c r="W3952" s="236"/>
      <c r="X3952"/>
      <c r="Y3952"/>
      <c r="Z3952"/>
      <c r="AA3952"/>
      <c r="AB3952"/>
      <c r="AC3952"/>
      <c r="AD3952"/>
      <c r="AE3952"/>
      <c r="AF3952"/>
      <c r="AG3952"/>
      <c r="AH3952" s="115" t="s">
        <v>4308</v>
      </c>
      <c r="AI3952" s="115" t="e">
        <f>VLOOKUP(A3952,'[2]دراسات قانونية'!$A$3:$E$600,1,0)</f>
        <v>#N/A</v>
      </c>
    </row>
    <row r="3953" spans="1:35" hidden="1" x14ac:dyDescent="0.25">
      <c r="A3953">
        <v>329025</v>
      </c>
      <c r="B3953" t="s">
        <v>8204</v>
      </c>
      <c r="C3953" t="s">
        <v>6280</v>
      </c>
      <c r="D3953" t="s">
        <v>4982</v>
      </c>
      <c r="E3953" t="s">
        <v>76</v>
      </c>
      <c r="F3953" s="126">
        <v>34900</v>
      </c>
      <c r="G3953" t="s">
        <v>27</v>
      </c>
      <c r="H3953" t="s">
        <v>16</v>
      </c>
      <c r="I3953" t="s">
        <v>129</v>
      </c>
      <c r="J3953" t="s">
        <v>15</v>
      </c>
      <c r="K3953"/>
      <c r="L3953" t="s">
        <v>18</v>
      </c>
      <c r="M3953"/>
      <c r="N3953"/>
      <c r="O3953"/>
      <c r="P3953"/>
      <c r="Q3953"/>
      <c r="U3953"/>
      <c r="V3953" t="s">
        <v>16623</v>
      </c>
      <c r="W3953"/>
      <c r="X3953"/>
      <c r="Y3953"/>
      <c r="Z3953"/>
      <c r="AA3953"/>
      <c r="AB3953"/>
      <c r="AC3953"/>
      <c r="AD3953"/>
      <c r="AE3953"/>
      <c r="AF3953"/>
      <c r="AG3953"/>
    </row>
    <row r="3954" spans="1:35" ht="18" hidden="1" x14ac:dyDescent="0.25">
      <c r="A3954" s="235">
        <v>329026</v>
      </c>
      <c r="B3954" s="235" t="s">
        <v>8205</v>
      </c>
      <c r="C3954" s="235" t="s">
        <v>209</v>
      </c>
      <c r="D3954" s="235" t="s">
        <v>517</v>
      </c>
      <c r="E3954"/>
      <c r="F3954" s="126"/>
      <c r="G3954" s="236"/>
      <c r="H3954"/>
      <c r="I3954" t="s">
        <v>199</v>
      </c>
      <c r="J3954" s="236"/>
      <c r="K3954"/>
      <c r="L3954"/>
      <c r="M3954"/>
      <c r="N3954"/>
      <c r="O3954"/>
      <c r="P3954"/>
      <c r="Q3954"/>
      <c r="U3954"/>
      <c r="V3954" t="s">
        <v>16623</v>
      </c>
      <c r="W3954" s="236"/>
      <c r="X3954"/>
      <c r="Y3954"/>
      <c r="Z3954"/>
      <c r="AA3954"/>
      <c r="AB3954"/>
      <c r="AC3954"/>
      <c r="AD3954"/>
      <c r="AE3954"/>
      <c r="AF3954"/>
      <c r="AG3954"/>
      <c r="AH3954" s="115" t="s">
        <v>4308</v>
      </c>
    </row>
    <row r="3955" spans="1:35" ht="18" hidden="1" x14ac:dyDescent="0.25">
      <c r="A3955" s="235">
        <v>329027</v>
      </c>
      <c r="B3955" s="235" t="s">
        <v>8206</v>
      </c>
      <c r="C3955" s="235" t="s">
        <v>216</v>
      </c>
      <c r="D3955" s="235" t="s">
        <v>336</v>
      </c>
      <c r="E3955"/>
      <c r="F3955" s="126"/>
      <c r="G3955" s="236"/>
      <c r="H3955"/>
      <c r="I3955" t="s">
        <v>199</v>
      </c>
      <c r="J3955" s="236"/>
      <c r="K3955"/>
      <c r="L3955"/>
      <c r="M3955"/>
      <c r="N3955"/>
      <c r="O3955"/>
      <c r="P3955"/>
      <c r="Q3955"/>
      <c r="U3955"/>
      <c r="V3955">
        <v>0</v>
      </c>
      <c r="W3955" s="236"/>
      <c r="X3955"/>
      <c r="Y3955"/>
      <c r="Z3955"/>
      <c r="AA3955"/>
      <c r="AB3955"/>
      <c r="AC3955"/>
      <c r="AD3955"/>
      <c r="AE3955"/>
      <c r="AF3955"/>
      <c r="AG3955"/>
      <c r="AH3955" s="115" t="s">
        <v>4308</v>
      </c>
    </row>
    <row r="3956" spans="1:35" ht="18" x14ac:dyDescent="0.25">
      <c r="A3956" s="235">
        <v>329030</v>
      </c>
      <c r="B3956" s="235" t="s">
        <v>8207</v>
      </c>
      <c r="C3956" s="235" t="s">
        <v>417</v>
      </c>
      <c r="D3956" s="235" t="s">
        <v>8208</v>
      </c>
      <c r="E3956"/>
      <c r="F3956" s="126"/>
      <c r="G3956" s="236"/>
      <c r="H3956"/>
      <c r="I3956" t="s">
        <v>107</v>
      </c>
      <c r="J3956" s="236"/>
      <c r="K3956"/>
      <c r="L3956"/>
      <c r="M3956"/>
      <c r="N3956"/>
      <c r="O3956"/>
      <c r="P3956"/>
      <c r="Q3956"/>
      <c r="U3956"/>
      <c r="V3956" t="s">
        <v>4335</v>
      </c>
      <c r="W3956" s="236"/>
      <c r="X3956"/>
      <c r="Y3956"/>
      <c r="Z3956"/>
      <c r="AA3956"/>
      <c r="AB3956"/>
      <c r="AC3956"/>
      <c r="AD3956"/>
      <c r="AE3956"/>
      <c r="AF3956"/>
      <c r="AG3956"/>
      <c r="AH3956" s="115" t="s">
        <v>4308</v>
      </c>
      <c r="AI3956" s="115" t="e">
        <f>VLOOKUP(A3956,'[2]دراسات قانونية'!$A$3:$E$600,1,0)</f>
        <v>#N/A</v>
      </c>
    </row>
    <row r="3957" spans="1:35" ht="18" hidden="1" x14ac:dyDescent="0.25">
      <c r="A3957" s="235">
        <v>329033</v>
      </c>
      <c r="B3957" s="235" t="s">
        <v>5694</v>
      </c>
      <c r="C3957" s="235" t="s">
        <v>227</v>
      </c>
      <c r="D3957" s="235" t="s">
        <v>739</v>
      </c>
      <c r="E3957"/>
      <c r="F3957" s="126"/>
      <c r="G3957" s="236"/>
      <c r="H3957"/>
      <c r="I3957" t="s">
        <v>129</v>
      </c>
      <c r="J3957" s="236"/>
      <c r="K3957"/>
      <c r="L3957"/>
      <c r="M3957"/>
      <c r="N3957"/>
      <c r="O3957"/>
      <c r="P3957"/>
      <c r="Q3957"/>
      <c r="U3957"/>
      <c r="V3957" t="s">
        <v>4334</v>
      </c>
      <c r="W3957" s="236"/>
      <c r="X3957"/>
      <c r="Y3957"/>
      <c r="Z3957"/>
      <c r="AA3957"/>
      <c r="AB3957"/>
      <c r="AC3957"/>
      <c r="AD3957"/>
      <c r="AE3957"/>
      <c r="AF3957"/>
      <c r="AG3957"/>
      <c r="AH3957" s="115" t="s">
        <v>4308</v>
      </c>
    </row>
    <row r="3958" spans="1:35" hidden="1" x14ac:dyDescent="0.25">
      <c r="A3958" s="115">
        <v>329034</v>
      </c>
      <c r="B3958" s="115" t="s">
        <v>3230</v>
      </c>
      <c r="C3958" s="115" t="s">
        <v>227</v>
      </c>
      <c r="D3958" s="115" t="s">
        <v>210</v>
      </c>
      <c r="E3958" s="115" t="s">
        <v>76</v>
      </c>
      <c r="F3958" s="237">
        <v>35783</v>
      </c>
      <c r="G3958" s="115" t="s">
        <v>18</v>
      </c>
      <c r="H3958" s="115" t="s">
        <v>19</v>
      </c>
      <c r="I3958" t="s">
        <v>199</v>
      </c>
      <c r="J3958" s="115" t="s">
        <v>1226</v>
      </c>
      <c r="L3958" s="115" t="s">
        <v>18</v>
      </c>
      <c r="U3958"/>
      <c r="V3958">
        <v>0</v>
      </c>
    </row>
    <row r="3959" spans="1:35" ht="18" hidden="1" x14ac:dyDescent="0.25">
      <c r="A3959" s="235">
        <v>329037</v>
      </c>
      <c r="B3959" s="235" t="s">
        <v>8209</v>
      </c>
      <c r="C3959" s="235" t="s">
        <v>250</v>
      </c>
      <c r="D3959" s="235" t="s">
        <v>365</v>
      </c>
      <c r="E3959"/>
      <c r="F3959" s="126"/>
      <c r="G3959" s="236"/>
      <c r="H3959"/>
      <c r="I3959" t="s">
        <v>199</v>
      </c>
      <c r="J3959" s="236"/>
      <c r="K3959"/>
      <c r="L3959"/>
      <c r="M3959"/>
      <c r="N3959"/>
      <c r="O3959"/>
      <c r="P3959"/>
      <c r="Q3959"/>
      <c r="U3959"/>
      <c r="V3959">
        <v>0</v>
      </c>
      <c r="W3959" s="236"/>
      <c r="X3959"/>
      <c r="Y3959"/>
      <c r="Z3959"/>
      <c r="AA3959"/>
      <c r="AB3959"/>
      <c r="AC3959"/>
      <c r="AD3959"/>
      <c r="AE3959"/>
      <c r="AF3959"/>
      <c r="AG3959"/>
      <c r="AH3959" s="115" t="s">
        <v>4308</v>
      </c>
    </row>
    <row r="3960" spans="1:35" hidden="1" x14ac:dyDescent="0.25">
      <c r="A3960" s="115">
        <v>329039</v>
      </c>
      <c r="B3960" s="115" t="s">
        <v>3010</v>
      </c>
      <c r="C3960" s="115" t="s">
        <v>1129</v>
      </c>
      <c r="D3960" s="115" t="s">
        <v>435</v>
      </c>
      <c r="E3960" s="115" t="s">
        <v>76</v>
      </c>
      <c r="F3960" s="237">
        <v>36074</v>
      </c>
      <c r="G3960" s="115" t="s">
        <v>18</v>
      </c>
      <c r="H3960" s="115" t="s">
        <v>16</v>
      </c>
      <c r="I3960" t="s">
        <v>199</v>
      </c>
      <c r="J3960" s="115" t="s">
        <v>1226</v>
      </c>
      <c r="L3960" s="115" t="s">
        <v>18</v>
      </c>
      <c r="U3960"/>
      <c r="V3960">
        <v>0</v>
      </c>
    </row>
    <row r="3961" spans="1:35" ht="18" hidden="1" x14ac:dyDescent="0.25">
      <c r="A3961" s="235">
        <v>329040</v>
      </c>
      <c r="B3961" s="235" t="s">
        <v>8210</v>
      </c>
      <c r="C3961" s="235" t="s">
        <v>516</v>
      </c>
      <c r="D3961" s="235" t="s">
        <v>468</v>
      </c>
      <c r="E3961"/>
      <c r="F3961" s="126"/>
      <c r="G3961" s="236"/>
      <c r="H3961"/>
      <c r="I3961" t="s">
        <v>129</v>
      </c>
      <c r="J3961" s="236"/>
      <c r="K3961"/>
      <c r="L3961"/>
      <c r="M3961"/>
      <c r="N3961"/>
      <c r="O3961"/>
      <c r="P3961"/>
      <c r="Q3961"/>
      <c r="U3961"/>
      <c r="V3961" t="s">
        <v>4335</v>
      </c>
      <c r="W3961" s="236"/>
      <c r="X3961"/>
      <c r="Y3961"/>
      <c r="Z3961"/>
      <c r="AA3961"/>
      <c r="AB3961"/>
      <c r="AC3961"/>
      <c r="AD3961"/>
      <c r="AE3961"/>
      <c r="AF3961"/>
      <c r="AG3961"/>
      <c r="AH3961" s="115" t="s">
        <v>4308</v>
      </c>
    </row>
    <row r="3962" spans="1:35" ht="18" hidden="1" x14ac:dyDescent="0.25">
      <c r="A3962" s="235">
        <v>329043</v>
      </c>
      <c r="B3962" s="235" t="s">
        <v>8211</v>
      </c>
      <c r="C3962" s="235" t="s">
        <v>227</v>
      </c>
      <c r="D3962" s="235" t="s">
        <v>372</v>
      </c>
      <c r="E3962"/>
      <c r="F3962" s="126"/>
      <c r="G3962" s="236"/>
      <c r="H3962"/>
      <c r="I3962" t="s">
        <v>129</v>
      </c>
      <c r="J3962" s="236"/>
      <c r="K3962"/>
      <c r="L3962"/>
      <c r="M3962"/>
      <c r="N3962"/>
      <c r="O3962"/>
      <c r="P3962"/>
      <c r="Q3962"/>
      <c r="U3962"/>
      <c r="V3962" t="s">
        <v>4334</v>
      </c>
      <c r="W3962" s="236"/>
      <c r="X3962"/>
      <c r="Y3962"/>
      <c r="Z3962"/>
      <c r="AA3962"/>
      <c r="AB3962"/>
      <c r="AC3962"/>
      <c r="AD3962"/>
      <c r="AE3962"/>
      <c r="AF3962"/>
      <c r="AG3962"/>
      <c r="AH3962" s="115" t="s">
        <v>4308</v>
      </c>
    </row>
    <row r="3963" spans="1:35" ht="18" hidden="1" x14ac:dyDescent="0.25">
      <c r="A3963" s="235">
        <v>329046</v>
      </c>
      <c r="B3963" s="235" t="s">
        <v>8212</v>
      </c>
      <c r="C3963" s="235" t="s">
        <v>227</v>
      </c>
      <c r="D3963" s="235" t="s">
        <v>1051</v>
      </c>
      <c r="E3963"/>
      <c r="F3963" s="126"/>
      <c r="G3963" s="236"/>
      <c r="H3963"/>
      <c r="I3963" t="s">
        <v>129</v>
      </c>
      <c r="J3963" s="236"/>
      <c r="K3963"/>
      <c r="L3963"/>
      <c r="M3963"/>
      <c r="N3963"/>
      <c r="O3963"/>
      <c r="P3963"/>
      <c r="Q3963"/>
      <c r="U3963"/>
      <c r="V3963" t="s">
        <v>4337</v>
      </c>
      <c r="W3963" s="236"/>
      <c r="X3963"/>
      <c r="Y3963"/>
      <c r="Z3963"/>
      <c r="AA3963"/>
      <c r="AB3963"/>
      <c r="AC3963"/>
      <c r="AD3963"/>
      <c r="AE3963"/>
      <c r="AF3963"/>
      <c r="AG3963"/>
      <c r="AH3963" s="115" t="s">
        <v>4308</v>
      </c>
    </row>
    <row r="3964" spans="1:35" ht="18" x14ac:dyDescent="0.25">
      <c r="A3964" s="235">
        <v>329048</v>
      </c>
      <c r="B3964" s="235" t="s">
        <v>968</v>
      </c>
      <c r="C3964" s="235" t="s">
        <v>209</v>
      </c>
      <c r="D3964" s="235" t="s">
        <v>8213</v>
      </c>
      <c r="E3964"/>
      <c r="F3964" s="126"/>
      <c r="G3964" s="236"/>
      <c r="H3964"/>
      <c r="I3964" t="s">
        <v>107</v>
      </c>
      <c r="J3964" s="236"/>
      <c r="K3964"/>
      <c r="L3964"/>
      <c r="M3964"/>
      <c r="N3964"/>
      <c r="O3964"/>
      <c r="P3964"/>
      <c r="Q3964"/>
      <c r="U3964"/>
      <c r="V3964" t="s">
        <v>4335</v>
      </c>
      <c r="W3964" s="236"/>
      <c r="X3964"/>
      <c r="Y3964"/>
      <c r="Z3964"/>
      <c r="AA3964"/>
      <c r="AB3964"/>
      <c r="AC3964"/>
      <c r="AD3964"/>
      <c r="AE3964"/>
      <c r="AF3964"/>
      <c r="AG3964"/>
      <c r="AH3964" s="115" t="s">
        <v>4308</v>
      </c>
      <c r="AI3964" s="115" t="e">
        <f>VLOOKUP(A3964,'[2]دراسات قانونية'!$A$3:$E$600,1,0)</f>
        <v>#N/A</v>
      </c>
    </row>
    <row r="3965" spans="1:35" ht="18" x14ac:dyDescent="0.25">
      <c r="A3965" s="235">
        <v>329052</v>
      </c>
      <c r="B3965" s="235" t="s">
        <v>8214</v>
      </c>
      <c r="C3965" s="235" t="s">
        <v>629</v>
      </c>
      <c r="D3965" s="235" t="s">
        <v>673</v>
      </c>
      <c r="E3965"/>
      <c r="F3965" s="126"/>
      <c r="G3965" s="236"/>
      <c r="H3965"/>
      <c r="I3965" t="s">
        <v>107</v>
      </c>
      <c r="J3965" s="236"/>
      <c r="K3965"/>
      <c r="L3965"/>
      <c r="M3965"/>
      <c r="N3965"/>
      <c r="O3965"/>
      <c r="P3965"/>
      <c r="Q3965"/>
      <c r="U3965"/>
      <c r="V3965" t="s">
        <v>4335</v>
      </c>
      <c r="W3965" s="236"/>
      <c r="X3965"/>
      <c r="Y3965"/>
      <c r="Z3965"/>
      <c r="AA3965"/>
      <c r="AB3965"/>
      <c r="AC3965"/>
      <c r="AD3965"/>
      <c r="AE3965"/>
      <c r="AF3965"/>
      <c r="AG3965"/>
      <c r="AH3965" s="115" t="s">
        <v>4308</v>
      </c>
      <c r="AI3965" s="115" t="e">
        <f>VLOOKUP(A3965,'[2]دراسات قانونية'!$A$3:$E$600,1,0)</f>
        <v>#N/A</v>
      </c>
    </row>
    <row r="3966" spans="1:35" hidden="1" x14ac:dyDescent="0.25">
      <c r="A3966">
        <v>329053</v>
      </c>
      <c r="B3966" t="s">
        <v>8215</v>
      </c>
      <c r="C3966" t="s">
        <v>439</v>
      </c>
      <c r="D3966" t="s">
        <v>675</v>
      </c>
      <c r="E3966" t="s">
        <v>76</v>
      </c>
      <c r="F3966" s="126"/>
      <c r="G3966"/>
      <c r="H3966" t="s">
        <v>16</v>
      </c>
      <c r="I3966" t="s">
        <v>136</v>
      </c>
      <c r="J3966"/>
      <c r="K3966"/>
      <c r="L3966"/>
      <c r="M3966"/>
      <c r="N3966"/>
      <c r="O3966"/>
      <c r="P3966"/>
      <c r="Q3966"/>
      <c r="U3966"/>
      <c r="V3966" t="s">
        <v>4329</v>
      </c>
      <c r="W3966"/>
      <c r="X3966"/>
      <c r="Y3966"/>
      <c r="Z3966"/>
      <c r="AA3966" t="s">
        <v>4308</v>
      </c>
      <c r="AB3966" t="s">
        <v>4308</v>
      </c>
      <c r="AC3966" t="s">
        <v>4308</v>
      </c>
      <c r="AD3966" t="s">
        <v>4308</v>
      </c>
      <c r="AE3966" t="s">
        <v>4308</v>
      </c>
      <c r="AF3966" t="s">
        <v>4308</v>
      </c>
      <c r="AG3966" t="s">
        <v>4308</v>
      </c>
      <c r="AH3966" s="115" t="s">
        <v>4308</v>
      </c>
    </row>
    <row r="3967" spans="1:35" hidden="1" x14ac:dyDescent="0.25">
      <c r="A3967">
        <v>329055</v>
      </c>
      <c r="B3967" t="s">
        <v>8216</v>
      </c>
      <c r="C3967" t="s">
        <v>548</v>
      </c>
      <c r="D3967" t="s">
        <v>485</v>
      </c>
      <c r="E3967" t="s">
        <v>76</v>
      </c>
      <c r="F3967" s="126">
        <v>35431</v>
      </c>
      <c r="G3967" t="s">
        <v>18</v>
      </c>
      <c r="H3967" t="s">
        <v>16</v>
      </c>
      <c r="I3967" t="s">
        <v>136</v>
      </c>
      <c r="J3967"/>
      <c r="K3967"/>
      <c r="L3967"/>
      <c r="M3967"/>
      <c r="N3967"/>
      <c r="O3967"/>
      <c r="P3967"/>
      <c r="Q3967"/>
      <c r="U3967"/>
      <c r="V3967" t="s">
        <v>4336</v>
      </c>
      <c r="W3967"/>
      <c r="X3967"/>
      <c r="Y3967"/>
      <c r="Z3967"/>
      <c r="AA3967"/>
      <c r="AB3967" t="s">
        <v>4308</v>
      </c>
      <c r="AC3967" t="s">
        <v>4308</v>
      </c>
      <c r="AD3967" t="s">
        <v>4308</v>
      </c>
      <c r="AE3967" t="s">
        <v>4308</v>
      </c>
      <c r="AF3967" t="s">
        <v>4308</v>
      </c>
      <c r="AG3967" t="s">
        <v>4308</v>
      </c>
      <c r="AH3967" s="115" t="s">
        <v>4308</v>
      </c>
    </row>
    <row r="3968" spans="1:35" hidden="1" x14ac:dyDescent="0.25">
      <c r="A3968">
        <v>329058</v>
      </c>
      <c r="B3968" t="s">
        <v>8217</v>
      </c>
      <c r="C3968" t="s">
        <v>227</v>
      </c>
      <c r="D3968" t="s">
        <v>1413</v>
      </c>
      <c r="E3968" t="s">
        <v>76</v>
      </c>
      <c r="F3968" s="126">
        <v>35485</v>
      </c>
      <c r="G3968" t="s">
        <v>479</v>
      </c>
      <c r="H3968" t="s">
        <v>16</v>
      </c>
      <c r="I3968" t="s">
        <v>136</v>
      </c>
      <c r="J3968" t="s">
        <v>1226</v>
      </c>
      <c r="K3968"/>
      <c r="L3968" t="s">
        <v>67</v>
      </c>
      <c r="M3968"/>
      <c r="N3968"/>
      <c r="O3968"/>
      <c r="P3968"/>
      <c r="Q3968"/>
      <c r="U3968"/>
      <c r="V3968" t="s">
        <v>4335</v>
      </c>
      <c r="W3968"/>
      <c r="X3968"/>
      <c r="Y3968"/>
      <c r="Z3968"/>
      <c r="AA3968"/>
      <c r="AB3968"/>
      <c r="AC3968"/>
      <c r="AD3968"/>
      <c r="AE3968"/>
      <c r="AF3968"/>
      <c r="AG3968"/>
    </row>
    <row r="3969" spans="1:35" hidden="1" x14ac:dyDescent="0.25">
      <c r="A3969" s="115">
        <v>329059</v>
      </c>
      <c r="B3969" s="115" t="s">
        <v>2599</v>
      </c>
      <c r="C3969" s="115" t="s">
        <v>1015</v>
      </c>
      <c r="D3969" s="115" t="s">
        <v>757</v>
      </c>
      <c r="E3969" s="115" t="s">
        <v>76</v>
      </c>
      <c r="F3969" s="237">
        <v>35796</v>
      </c>
      <c r="G3969" s="115" t="s">
        <v>18</v>
      </c>
      <c r="H3969" s="115" t="s">
        <v>16</v>
      </c>
      <c r="I3969" t="s">
        <v>199</v>
      </c>
      <c r="J3969" s="115" t="s">
        <v>1226</v>
      </c>
      <c r="L3969" s="115" t="s">
        <v>18</v>
      </c>
      <c r="U3969"/>
      <c r="V3969" t="s">
        <v>16623</v>
      </c>
    </row>
    <row r="3970" spans="1:35" ht="18" hidden="1" x14ac:dyDescent="0.25">
      <c r="A3970" s="235">
        <v>329061</v>
      </c>
      <c r="B3970" s="235" t="s">
        <v>7239</v>
      </c>
      <c r="C3970" s="235" t="s">
        <v>1563</v>
      </c>
      <c r="D3970" s="235" t="s">
        <v>310</v>
      </c>
      <c r="E3970"/>
      <c r="F3970" s="126"/>
      <c r="G3970" s="236"/>
      <c r="H3970"/>
      <c r="I3970" t="s">
        <v>199</v>
      </c>
      <c r="J3970" s="236"/>
      <c r="K3970"/>
      <c r="L3970"/>
      <c r="M3970"/>
      <c r="N3970"/>
      <c r="O3970"/>
      <c r="P3970"/>
      <c r="Q3970"/>
      <c r="U3970"/>
      <c r="V3970">
        <v>0</v>
      </c>
      <c r="W3970" s="236"/>
      <c r="X3970"/>
      <c r="Y3970"/>
      <c r="Z3970"/>
      <c r="AA3970"/>
      <c r="AB3970"/>
      <c r="AC3970"/>
      <c r="AD3970"/>
      <c r="AE3970"/>
      <c r="AF3970"/>
      <c r="AG3970"/>
      <c r="AH3970" s="115" t="s">
        <v>4308</v>
      </c>
    </row>
    <row r="3971" spans="1:35" ht="18" hidden="1" x14ac:dyDescent="0.25">
      <c r="A3971" s="235">
        <v>329063</v>
      </c>
      <c r="B3971" s="235" t="s">
        <v>8218</v>
      </c>
      <c r="C3971" s="235" t="s">
        <v>227</v>
      </c>
      <c r="D3971" s="235" t="s">
        <v>230</v>
      </c>
      <c r="E3971"/>
      <c r="F3971" s="126"/>
      <c r="G3971" s="236"/>
      <c r="H3971"/>
      <c r="I3971" t="s">
        <v>199</v>
      </c>
      <c r="J3971" s="236"/>
      <c r="K3971"/>
      <c r="L3971"/>
      <c r="M3971"/>
      <c r="N3971"/>
      <c r="O3971"/>
      <c r="P3971"/>
      <c r="Q3971"/>
      <c r="U3971"/>
      <c r="V3971">
        <v>0</v>
      </c>
      <c r="W3971" s="236"/>
      <c r="X3971"/>
      <c r="Y3971"/>
      <c r="Z3971"/>
      <c r="AA3971"/>
      <c r="AB3971"/>
      <c r="AC3971"/>
      <c r="AD3971"/>
      <c r="AE3971"/>
      <c r="AF3971"/>
      <c r="AG3971"/>
      <c r="AH3971" s="115" t="s">
        <v>4308</v>
      </c>
    </row>
    <row r="3972" spans="1:35" hidden="1" x14ac:dyDescent="0.25">
      <c r="A3972">
        <v>329067</v>
      </c>
      <c r="B3972" t="s">
        <v>8219</v>
      </c>
      <c r="C3972" t="s">
        <v>8220</v>
      </c>
      <c r="D3972" t="s">
        <v>467</v>
      </c>
      <c r="E3972" t="s">
        <v>76</v>
      </c>
      <c r="F3972" s="126">
        <v>35335</v>
      </c>
      <c r="G3972" t="s">
        <v>18</v>
      </c>
      <c r="H3972" t="s">
        <v>16</v>
      </c>
      <c r="I3972" t="s">
        <v>129</v>
      </c>
      <c r="J3972"/>
      <c r="K3972"/>
      <c r="L3972"/>
      <c r="M3972"/>
      <c r="N3972"/>
      <c r="O3972"/>
      <c r="P3972"/>
      <c r="Q3972"/>
      <c r="U3972"/>
      <c r="V3972" t="s">
        <v>4335</v>
      </c>
      <c r="W3972"/>
      <c r="X3972"/>
      <c r="Y3972"/>
      <c r="Z3972"/>
      <c r="AA3972"/>
      <c r="AB3972"/>
      <c r="AC3972"/>
      <c r="AD3972"/>
      <c r="AE3972"/>
      <c r="AF3972"/>
      <c r="AG3972" t="s">
        <v>4308</v>
      </c>
      <c r="AH3972" s="115" t="s">
        <v>4308</v>
      </c>
    </row>
    <row r="3973" spans="1:35" hidden="1" x14ac:dyDescent="0.25">
      <c r="A3973">
        <v>329070</v>
      </c>
      <c r="B3973" t="s">
        <v>8221</v>
      </c>
      <c r="C3973" t="s">
        <v>5396</v>
      </c>
      <c r="D3973" t="s">
        <v>8222</v>
      </c>
      <c r="E3973" t="s">
        <v>76</v>
      </c>
      <c r="F3973" s="126"/>
      <c r="G3973"/>
      <c r="H3973" t="s">
        <v>16</v>
      </c>
      <c r="I3973" t="s">
        <v>136</v>
      </c>
      <c r="J3973"/>
      <c r="K3973"/>
      <c r="L3973"/>
      <c r="M3973"/>
      <c r="N3973"/>
      <c r="O3973"/>
      <c r="P3973"/>
      <c r="Q3973"/>
      <c r="U3973"/>
      <c r="V3973" t="s">
        <v>4335</v>
      </c>
      <c r="W3973"/>
      <c r="X3973"/>
      <c r="Y3973"/>
      <c r="Z3973" t="s">
        <v>4308</v>
      </c>
      <c r="AA3973" t="s">
        <v>4308</v>
      </c>
      <c r="AB3973" t="s">
        <v>4308</v>
      </c>
      <c r="AC3973" t="s">
        <v>4308</v>
      </c>
      <c r="AD3973" t="s">
        <v>4308</v>
      </c>
      <c r="AE3973" t="s">
        <v>4308</v>
      </c>
      <c r="AF3973" t="s">
        <v>4308</v>
      </c>
      <c r="AG3973" t="s">
        <v>4308</v>
      </c>
      <c r="AH3973" s="115" t="s">
        <v>4308</v>
      </c>
    </row>
    <row r="3974" spans="1:35" ht="18" hidden="1" x14ac:dyDescent="0.25">
      <c r="A3974" s="235">
        <v>329071</v>
      </c>
      <c r="B3974" s="235" t="s">
        <v>8223</v>
      </c>
      <c r="C3974" s="235" t="s">
        <v>527</v>
      </c>
      <c r="D3974" s="235" t="s">
        <v>306</v>
      </c>
      <c r="E3974"/>
      <c r="F3974" s="126"/>
      <c r="G3974" s="236"/>
      <c r="H3974"/>
      <c r="I3974" t="s">
        <v>129</v>
      </c>
      <c r="J3974" s="236"/>
      <c r="K3974"/>
      <c r="L3974"/>
      <c r="M3974"/>
      <c r="N3974"/>
      <c r="O3974"/>
      <c r="P3974"/>
      <c r="Q3974"/>
      <c r="U3974"/>
      <c r="V3974" t="s">
        <v>4335</v>
      </c>
      <c r="W3974" s="236"/>
      <c r="X3974"/>
      <c r="Y3974"/>
      <c r="Z3974"/>
      <c r="AA3974"/>
      <c r="AB3974"/>
      <c r="AC3974"/>
      <c r="AD3974"/>
      <c r="AE3974"/>
      <c r="AF3974"/>
      <c r="AG3974"/>
      <c r="AH3974" s="115" t="s">
        <v>4308</v>
      </c>
    </row>
    <row r="3975" spans="1:35" ht="18" hidden="1" x14ac:dyDescent="0.25">
      <c r="A3975" s="235">
        <v>329072</v>
      </c>
      <c r="B3975" s="235" t="s">
        <v>8224</v>
      </c>
      <c r="C3975" s="235" t="s">
        <v>252</v>
      </c>
      <c r="D3975" s="235" t="s">
        <v>881</v>
      </c>
      <c r="E3975"/>
      <c r="F3975" s="126"/>
      <c r="G3975" s="236"/>
      <c r="H3975"/>
      <c r="I3975" t="s">
        <v>129</v>
      </c>
      <c r="J3975" s="236"/>
      <c r="K3975"/>
      <c r="L3975"/>
      <c r="M3975"/>
      <c r="N3975"/>
      <c r="O3975"/>
      <c r="P3975"/>
      <c r="Q3975"/>
      <c r="U3975"/>
      <c r="V3975" t="s">
        <v>4334</v>
      </c>
      <c r="W3975" s="236"/>
      <c r="X3975"/>
      <c r="Y3975"/>
      <c r="Z3975"/>
      <c r="AA3975"/>
      <c r="AB3975"/>
      <c r="AC3975"/>
      <c r="AD3975"/>
      <c r="AE3975"/>
      <c r="AF3975"/>
      <c r="AG3975"/>
      <c r="AH3975" s="115" t="s">
        <v>4308</v>
      </c>
    </row>
    <row r="3976" spans="1:35" hidden="1" x14ac:dyDescent="0.25">
      <c r="A3976">
        <v>329078</v>
      </c>
      <c r="B3976" t="s">
        <v>8225</v>
      </c>
      <c r="C3976" t="s">
        <v>209</v>
      </c>
      <c r="D3976" t="s">
        <v>8226</v>
      </c>
      <c r="E3976" t="s">
        <v>76</v>
      </c>
      <c r="F3976" s="126">
        <v>35964</v>
      </c>
      <c r="G3976" t="s">
        <v>686</v>
      </c>
      <c r="H3976" t="s">
        <v>16</v>
      </c>
      <c r="I3976" t="s">
        <v>136</v>
      </c>
      <c r="J3976"/>
      <c r="K3976"/>
      <c r="L3976"/>
      <c r="M3976"/>
      <c r="N3976"/>
      <c r="O3976"/>
      <c r="P3976"/>
      <c r="Q3976"/>
      <c r="U3976"/>
      <c r="V3976" t="s">
        <v>4334</v>
      </c>
      <c r="W3976"/>
      <c r="X3976"/>
      <c r="Y3976"/>
      <c r="Z3976"/>
      <c r="AA3976"/>
      <c r="AB3976"/>
      <c r="AC3976"/>
      <c r="AD3976" t="s">
        <v>4308</v>
      </c>
      <c r="AE3976" t="s">
        <v>4308</v>
      </c>
      <c r="AF3976" t="s">
        <v>4308</v>
      </c>
      <c r="AG3976" t="s">
        <v>4308</v>
      </c>
      <c r="AH3976" s="115" t="s">
        <v>4308</v>
      </c>
    </row>
    <row r="3977" spans="1:35" ht="18" x14ac:dyDescent="0.25">
      <c r="A3977" s="235">
        <v>329079</v>
      </c>
      <c r="B3977" s="235" t="s">
        <v>8227</v>
      </c>
      <c r="C3977" s="235" t="s">
        <v>226</v>
      </c>
      <c r="D3977" s="235" t="s">
        <v>730</v>
      </c>
      <c r="E3977"/>
      <c r="F3977" s="126"/>
      <c r="G3977" s="236"/>
      <c r="H3977"/>
      <c r="I3977" t="s">
        <v>107</v>
      </c>
      <c r="J3977" s="236"/>
      <c r="K3977"/>
      <c r="L3977"/>
      <c r="M3977"/>
      <c r="N3977"/>
      <c r="O3977"/>
      <c r="P3977"/>
      <c r="Q3977"/>
      <c r="U3977"/>
      <c r="V3977" t="s">
        <v>4335</v>
      </c>
      <c r="W3977" s="236"/>
      <c r="X3977"/>
      <c r="Y3977"/>
      <c r="Z3977"/>
      <c r="AA3977"/>
      <c r="AB3977"/>
      <c r="AC3977"/>
      <c r="AD3977"/>
      <c r="AE3977"/>
      <c r="AF3977"/>
      <c r="AG3977"/>
      <c r="AH3977" s="115" t="s">
        <v>4308</v>
      </c>
      <c r="AI3977" s="115" t="e">
        <f>VLOOKUP(A3977,'[2]دراسات قانونية'!$A$3:$E$600,1,0)</f>
        <v>#N/A</v>
      </c>
    </row>
    <row r="3978" spans="1:35" ht="18" x14ac:dyDescent="0.25">
      <c r="A3978" s="235">
        <v>329083</v>
      </c>
      <c r="B3978" s="235" t="s">
        <v>7264</v>
      </c>
      <c r="C3978" s="235" t="s">
        <v>8228</v>
      </c>
      <c r="D3978" s="235" t="s">
        <v>536</v>
      </c>
      <c r="E3978"/>
      <c r="F3978" s="126"/>
      <c r="G3978" s="236"/>
      <c r="H3978"/>
      <c r="I3978" t="s">
        <v>107</v>
      </c>
      <c r="J3978" s="236"/>
      <c r="K3978"/>
      <c r="L3978"/>
      <c r="M3978"/>
      <c r="N3978"/>
      <c r="O3978"/>
      <c r="P3978"/>
      <c r="Q3978"/>
      <c r="U3978"/>
      <c r="V3978" t="s">
        <v>4335</v>
      </c>
      <c r="W3978" s="236"/>
      <c r="X3978"/>
      <c r="Y3978"/>
      <c r="Z3978"/>
      <c r="AA3978"/>
      <c r="AB3978"/>
      <c r="AC3978"/>
      <c r="AD3978"/>
      <c r="AE3978"/>
      <c r="AF3978"/>
      <c r="AG3978"/>
      <c r="AH3978" s="115" t="s">
        <v>4308</v>
      </c>
      <c r="AI3978" s="115" t="e">
        <f>VLOOKUP(A3978,'[2]دراسات قانونية'!$A$3:$E$600,1,0)</f>
        <v>#N/A</v>
      </c>
    </row>
    <row r="3979" spans="1:35" ht="18" x14ac:dyDescent="0.25">
      <c r="A3979" s="235">
        <v>329084</v>
      </c>
      <c r="B3979" s="235" t="s">
        <v>254</v>
      </c>
      <c r="C3979" s="235" t="s">
        <v>219</v>
      </c>
      <c r="D3979" s="235" t="s">
        <v>830</v>
      </c>
      <c r="E3979"/>
      <c r="F3979" s="126"/>
      <c r="G3979" s="236"/>
      <c r="H3979"/>
      <c r="I3979" t="s">
        <v>107</v>
      </c>
      <c r="J3979" s="236"/>
      <c r="K3979"/>
      <c r="L3979"/>
      <c r="M3979"/>
      <c r="N3979"/>
      <c r="O3979"/>
      <c r="P3979"/>
      <c r="Q3979"/>
      <c r="U3979"/>
      <c r="V3979" t="s">
        <v>4334</v>
      </c>
      <c r="W3979" s="236"/>
      <c r="X3979"/>
      <c r="Y3979"/>
      <c r="Z3979"/>
      <c r="AA3979"/>
      <c r="AB3979"/>
      <c r="AC3979"/>
      <c r="AD3979"/>
      <c r="AE3979"/>
      <c r="AF3979"/>
      <c r="AG3979"/>
      <c r="AH3979" s="115" t="s">
        <v>4308</v>
      </c>
      <c r="AI3979" s="115" t="e">
        <f>VLOOKUP(A3979,'[2]دراسات قانونية'!$A$3:$E$600,1,0)</f>
        <v>#N/A</v>
      </c>
    </row>
    <row r="3980" spans="1:35" ht="18" x14ac:dyDescent="0.25">
      <c r="A3980" s="235">
        <v>329085</v>
      </c>
      <c r="B3980" s="235" t="s">
        <v>254</v>
      </c>
      <c r="C3980" s="235" t="s">
        <v>339</v>
      </c>
      <c r="D3980" s="235" t="s">
        <v>521</v>
      </c>
      <c r="E3980"/>
      <c r="F3980" s="126"/>
      <c r="G3980" s="236"/>
      <c r="H3980"/>
      <c r="I3980" t="s">
        <v>107</v>
      </c>
      <c r="J3980" s="236"/>
      <c r="K3980"/>
      <c r="L3980"/>
      <c r="M3980"/>
      <c r="N3980"/>
      <c r="O3980"/>
      <c r="P3980"/>
      <c r="Q3980"/>
      <c r="U3980"/>
      <c r="V3980" t="s">
        <v>4335</v>
      </c>
      <c r="W3980" s="236"/>
      <c r="X3980"/>
      <c r="Y3980"/>
      <c r="Z3980"/>
      <c r="AA3980"/>
      <c r="AB3980"/>
      <c r="AC3980"/>
      <c r="AD3980"/>
      <c r="AE3980"/>
      <c r="AF3980"/>
      <c r="AG3980"/>
      <c r="AH3980" s="115" t="s">
        <v>4308</v>
      </c>
      <c r="AI3980" s="115" t="e">
        <f>VLOOKUP(A3980,'[2]دراسات قانونية'!$A$3:$E$600,1,0)</f>
        <v>#N/A</v>
      </c>
    </row>
    <row r="3981" spans="1:35" hidden="1" x14ac:dyDescent="0.25">
      <c r="A3981" s="115">
        <v>329086</v>
      </c>
      <c r="B3981" s="115" t="s">
        <v>4040</v>
      </c>
      <c r="C3981" s="115" t="s">
        <v>1088</v>
      </c>
      <c r="D3981" s="115" t="s">
        <v>491</v>
      </c>
      <c r="E3981" s="115" t="s">
        <v>76</v>
      </c>
      <c r="F3981" s="237">
        <v>35717</v>
      </c>
      <c r="G3981" s="115" t="s">
        <v>325</v>
      </c>
      <c r="H3981" s="115" t="s">
        <v>16</v>
      </c>
      <c r="I3981" t="s">
        <v>199</v>
      </c>
      <c r="J3981" s="115" t="s">
        <v>1226</v>
      </c>
      <c r="L3981" s="115" t="s">
        <v>73</v>
      </c>
      <c r="U3981"/>
      <c r="V3981">
        <v>0</v>
      </c>
    </row>
    <row r="3982" spans="1:35" hidden="1" x14ac:dyDescent="0.25">
      <c r="A3982" s="115">
        <v>329088</v>
      </c>
      <c r="B3982" s="115" t="s">
        <v>3611</v>
      </c>
      <c r="C3982" s="115" t="s">
        <v>3612</v>
      </c>
      <c r="D3982" s="115" t="s">
        <v>234</v>
      </c>
      <c r="E3982" s="115" t="s">
        <v>76</v>
      </c>
      <c r="F3982" s="237">
        <v>34919</v>
      </c>
      <c r="G3982" s="115" t="s">
        <v>18</v>
      </c>
      <c r="H3982" s="115" t="s">
        <v>16</v>
      </c>
      <c r="I3982" t="s">
        <v>199</v>
      </c>
      <c r="J3982" s="115" t="s">
        <v>1226</v>
      </c>
      <c r="L3982" s="115" t="s">
        <v>18</v>
      </c>
      <c r="U3982"/>
      <c r="V3982">
        <v>0</v>
      </c>
      <c r="AG3982" s="115" t="s">
        <v>4308</v>
      </c>
      <c r="AH3982" s="115" t="s">
        <v>4308</v>
      </c>
    </row>
    <row r="3983" spans="1:35" hidden="1" x14ac:dyDescent="0.25">
      <c r="A3983">
        <v>329090</v>
      </c>
      <c r="B3983" t="s">
        <v>8229</v>
      </c>
      <c r="C3983" t="s">
        <v>868</v>
      </c>
      <c r="D3983" t="s">
        <v>906</v>
      </c>
      <c r="E3983" t="s">
        <v>76</v>
      </c>
      <c r="F3983" s="126">
        <v>35969</v>
      </c>
      <c r="G3983" t="s">
        <v>18</v>
      </c>
      <c r="H3983" t="s">
        <v>16</v>
      </c>
      <c r="I3983" t="s">
        <v>136</v>
      </c>
      <c r="J3983" t="s">
        <v>1226</v>
      </c>
      <c r="K3983"/>
      <c r="L3983" t="s">
        <v>18</v>
      </c>
      <c r="M3983"/>
      <c r="N3983"/>
      <c r="O3983"/>
      <c r="P3983"/>
      <c r="Q3983"/>
      <c r="U3983"/>
      <c r="V3983" t="s">
        <v>4336</v>
      </c>
      <c r="W3983"/>
      <c r="X3983"/>
      <c r="Y3983"/>
      <c r="Z3983"/>
      <c r="AA3983"/>
      <c r="AB3983"/>
      <c r="AC3983"/>
      <c r="AD3983"/>
      <c r="AE3983"/>
      <c r="AF3983" t="s">
        <v>4308</v>
      </c>
      <c r="AG3983" t="s">
        <v>4308</v>
      </c>
      <c r="AH3983" s="115" t="s">
        <v>4308</v>
      </c>
    </row>
    <row r="3984" spans="1:35" ht="18" hidden="1" x14ac:dyDescent="0.25">
      <c r="A3984" s="235">
        <v>329093</v>
      </c>
      <c r="B3984" s="235" t="s">
        <v>8230</v>
      </c>
      <c r="C3984" s="235" t="s">
        <v>227</v>
      </c>
      <c r="D3984" s="235" t="s">
        <v>1014</v>
      </c>
      <c r="E3984"/>
      <c r="F3984" s="126"/>
      <c r="G3984" s="236"/>
      <c r="H3984"/>
      <c r="I3984" t="s">
        <v>199</v>
      </c>
      <c r="J3984" s="236"/>
      <c r="K3984"/>
      <c r="L3984"/>
      <c r="M3984"/>
      <c r="N3984"/>
      <c r="O3984"/>
      <c r="P3984"/>
      <c r="Q3984"/>
      <c r="U3984"/>
      <c r="V3984">
        <v>0</v>
      </c>
      <c r="W3984" s="236"/>
      <c r="X3984"/>
      <c r="Y3984"/>
      <c r="Z3984"/>
      <c r="AA3984"/>
      <c r="AB3984"/>
      <c r="AC3984"/>
      <c r="AD3984"/>
      <c r="AE3984"/>
      <c r="AF3984"/>
      <c r="AG3984"/>
      <c r="AH3984" s="115" t="s">
        <v>4308</v>
      </c>
    </row>
    <row r="3985" spans="1:35" hidden="1" x14ac:dyDescent="0.25">
      <c r="A3985" s="115">
        <v>329096</v>
      </c>
      <c r="B3985" s="115" t="s">
        <v>2488</v>
      </c>
      <c r="C3985" s="115" t="s">
        <v>227</v>
      </c>
      <c r="D3985" s="115" t="s">
        <v>1066</v>
      </c>
      <c r="E3985" s="115" t="s">
        <v>76</v>
      </c>
      <c r="F3985" s="237">
        <v>35828</v>
      </c>
      <c r="G3985" s="115" t="s">
        <v>2372</v>
      </c>
      <c r="H3985" s="115" t="s">
        <v>16</v>
      </c>
      <c r="I3985" t="s">
        <v>199</v>
      </c>
      <c r="J3985" s="115" t="s">
        <v>1226</v>
      </c>
      <c r="L3985" s="115" t="s">
        <v>18</v>
      </c>
      <c r="U3985"/>
      <c r="V3985">
        <v>0</v>
      </c>
    </row>
    <row r="3986" spans="1:35" hidden="1" x14ac:dyDescent="0.25">
      <c r="A3986" s="115">
        <v>329097</v>
      </c>
      <c r="B3986" s="115" t="s">
        <v>1679</v>
      </c>
      <c r="C3986" s="115" t="s">
        <v>295</v>
      </c>
      <c r="D3986" s="115" t="s">
        <v>783</v>
      </c>
      <c r="E3986" s="115" t="s">
        <v>76</v>
      </c>
      <c r="F3986" s="237">
        <v>35431</v>
      </c>
      <c r="G3986" s="115" t="s">
        <v>18</v>
      </c>
      <c r="H3986" s="115" t="s">
        <v>16</v>
      </c>
      <c r="I3986" t="s">
        <v>199</v>
      </c>
      <c r="J3986" s="115" t="s">
        <v>1226</v>
      </c>
      <c r="L3986" s="115" t="s">
        <v>18</v>
      </c>
      <c r="P3986" s="115" t="s">
        <v>4320</v>
      </c>
      <c r="U3986"/>
      <c r="V3986" t="s">
        <v>4336</v>
      </c>
    </row>
    <row r="3987" spans="1:35" ht="18" hidden="1" x14ac:dyDescent="0.25">
      <c r="A3987" s="235">
        <v>329098</v>
      </c>
      <c r="B3987" s="235" t="s">
        <v>8231</v>
      </c>
      <c r="C3987" s="235" t="s">
        <v>865</v>
      </c>
      <c r="D3987" s="235" t="s">
        <v>318</v>
      </c>
      <c r="E3987"/>
      <c r="F3987" s="126"/>
      <c r="G3987" s="236"/>
      <c r="H3987"/>
      <c r="I3987" t="s">
        <v>199</v>
      </c>
      <c r="J3987" s="236"/>
      <c r="K3987"/>
      <c r="L3987"/>
      <c r="M3987"/>
      <c r="N3987"/>
      <c r="O3987"/>
      <c r="P3987"/>
      <c r="Q3987"/>
      <c r="U3987"/>
      <c r="V3987">
        <v>0</v>
      </c>
      <c r="W3987" s="236"/>
      <c r="X3987"/>
      <c r="Y3987"/>
      <c r="Z3987"/>
      <c r="AA3987"/>
      <c r="AB3987"/>
      <c r="AC3987"/>
      <c r="AD3987"/>
      <c r="AE3987"/>
      <c r="AF3987"/>
      <c r="AG3987"/>
      <c r="AH3987" s="115" t="s">
        <v>4308</v>
      </c>
    </row>
    <row r="3988" spans="1:35" hidden="1" x14ac:dyDescent="0.25">
      <c r="A3988">
        <v>329099</v>
      </c>
      <c r="B3988" t="s">
        <v>8232</v>
      </c>
      <c r="C3988" t="s">
        <v>4527</v>
      </c>
      <c r="D3988" t="s">
        <v>293</v>
      </c>
      <c r="E3988"/>
      <c r="F3988" s="126"/>
      <c r="G3988"/>
      <c r="H3988"/>
      <c r="I3988" t="s">
        <v>129</v>
      </c>
      <c r="J3988"/>
      <c r="K3988"/>
      <c r="L3988"/>
      <c r="M3988"/>
      <c r="N3988"/>
      <c r="O3988"/>
      <c r="P3988"/>
      <c r="Q3988"/>
      <c r="U3988"/>
      <c r="V3988" t="s">
        <v>4334</v>
      </c>
      <c r="W3988"/>
      <c r="X3988"/>
      <c r="Y3988"/>
      <c r="Z3988"/>
      <c r="AA3988"/>
      <c r="AB3988"/>
      <c r="AC3988"/>
      <c r="AD3988"/>
      <c r="AE3988"/>
      <c r="AF3988"/>
      <c r="AG3988"/>
      <c r="AH3988" s="115" t="s">
        <v>4308</v>
      </c>
    </row>
    <row r="3989" spans="1:35" hidden="1" x14ac:dyDescent="0.25">
      <c r="A3989" s="115">
        <v>329100</v>
      </c>
      <c r="B3989" s="115" t="s">
        <v>3231</v>
      </c>
      <c r="C3989" s="115" t="s">
        <v>339</v>
      </c>
      <c r="D3989" s="115" t="s">
        <v>3232</v>
      </c>
      <c r="E3989" s="115" t="s">
        <v>76</v>
      </c>
      <c r="F3989" s="237">
        <v>36180</v>
      </c>
      <c r="G3989" s="115" t="s">
        <v>426</v>
      </c>
      <c r="H3989" s="115" t="s">
        <v>16</v>
      </c>
      <c r="I3989" t="s">
        <v>199</v>
      </c>
      <c r="J3989" s="115" t="s">
        <v>1226</v>
      </c>
      <c r="L3989" s="115" t="s">
        <v>30</v>
      </c>
      <c r="U3989"/>
      <c r="V3989">
        <v>0</v>
      </c>
    </row>
    <row r="3990" spans="1:35" ht="18" hidden="1" x14ac:dyDescent="0.25">
      <c r="A3990" s="235">
        <v>329101</v>
      </c>
      <c r="B3990" s="235" t="s">
        <v>8233</v>
      </c>
      <c r="C3990" s="235" t="s">
        <v>244</v>
      </c>
      <c r="D3990" s="235" t="s">
        <v>759</v>
      </c>
      <c r="E3990"/>
      <c r="F3990" s="126"/>
      <c r="G3990" s="236"/>
      <c r="H3990"/>
      <c r="I3990" t="s">
        <v>129</v>
      </c>
      <c r="J3990" s="236"/>
      <c r="K3990"/>
      <c r="L3990"/>
      <c r="M3990"/>
      <c r="N3990"/>
      <c r="O3990"/>
      <c r="P3990"/>
      <c r="Q3990"/>
      <c r="U3990"/>
      <c r="V3990" t="s">
        <v>4337</v>
      </c>
      <c r="W3990" s="236"/>
      <c r="X3990"/>
      <c r="Y3990"/>
      <c r="Z3990"/>
      <c r="AA3990"/>
      <c r="AB3990"/>
      <c r="AC3990"/>
      <c r="AD3990"/>
      <c r="AE3990"/>
      <c r="AF3990"/>
      <c r="AG3990"/>
      <c r="AH3990" s="115" t="s">
        <v>4308</v>
      </c>
    </row>
    <row r="3991" spans="1:35" ht="18" x14ac:dyDescent="0.25">
      <c r="A3991" s="235">
        <v>329102</v>
      </c>
      <c r="B3991" s="235" t="s">
        <v>8234</v>
      </c>
      <c r="C3991" s="235" t="s">
        <v>212</v>
      </c>
      <c r="D3991" s="235" t="s">
        <v>281</v>
      </c>
      <c r="E3991"/>
      <c r="F3991" s="126"/>
      <c r="G3991" s="236"/>
      <c r="H3991"/>
      <c r="I3991" t="s">
        <v>107</v>
      </c>
      <c r="J3991" s="236"/>
      <c r="K3991"/>
      <c r="L3991"/>
      <c r="M3991"/>
      <c r="N3991"/>
      <c r="O3991"/>
      <c r="P3991"/>
      <c r="Q3991"/>
      <c r="U3991"/>
      <c r="V3991" t="s">
        <v>4335</v>
      </c>
      <c r="W3991" s="236"/>
      <c r="X3991"/>
      <c r="Y3991"/>
      <c r="Z3991"/>
      <c r="AA3991"/>
      <c r="AB3991"/>
      <c r="AC3991"/>
      <c r="AD3991"/>
      <c r="AE3991"/>
      <c r="AF3991"/>
      <c r="AG3991"/>
      <c r="AH3991" s="115" t="s">
        <v>4308</v>
      </c>
      <c r="AI3991" s="115" t="e">
        <f>VLOOKUP(A3991,'[2]دراسات قانونية'!$A$3:$E$600,1,0)</f>
        <v>#N/A</v>
      </c>
    </row>
    <row r="3992" spans="1:35" hidden="1" x14ac:dyDescent="0.25">
      <c r="A3992">
        <v>329106</v>
      </c>
      <c r="B3992" t="s">
        <v>8235</v>
      </c>
      <c r="C3992" t="s">
        <v>244</v>
      </c>
      <c r="D3992" t="s">
        <v>1319</v>
      </c>
      <c r="E3992" t="s">
        <v>76</v>
      </c>
      <c r="F3992" s="126">
        <v>33079</v>
      </c>
      <c r="G3992" t="s">
        <v>47</v>
      </c>
      <c r="H3992" t="s">
        <v>16</v>
      </c>
      <c r="I3992" t="s">
        <v>129</v>
      </c>
      <c r="J3992" t="s">
        <v>1226</v>
      </c>
      <c r="K3992"/>
      <c r="L3992" t="s">
        <v>18</v>
      </c>
      <c r="M3992"/>
      <c r="N3992"/>
      <c r="O3992"/>
      <c r="P3992"/>
      <c r="Q3992"/>
      <c r="U3992"/>
      <c r="V3992" t="s">
        <v>4336</v>
      </c>
      <c r="W3992"/>
      <c r="X3992"/>
      <c r="Y3992"/>
      <c r="Z3992"/>
      <c r="AA3992"/>
      <c r="AB3992"/>
      <c r="AC3992"/>
      <c r="AD3992"/>
      <c r="AE3992"/>
      <c r="AF3992" t="s">
        <v>4308</v>
      </c>
      <c r="AG3992" t="s">
        <v>4308</v>
      </c>
      <c r="AH3992" s="115" t="s">
        <v>4308</v>
      </c>
    </row>
    <row r="3993" spans="1:35" ht="18" x14ac:dyDescent="0.25">
      <c r="A3993" s="235">
        <v>329107</v>
      </c>
      <c r="B3993" s="235" t="s">
        <v>8236</v>
      </c>
      <c r="C3993" s="235" t="s">
        <v>1470</v>
      </c>
      <c r="D3993" s="235" t="s">
        <v>585</v>
      </c>
      <c r="E3993"/>
      <c r="F3993" s="126"/>
      <c r="G3993" s="236"/>
      <c r="H3993"/>
      <c r="I3993" t="s">
        <v>107</v>
      </c>
      <c r="J3993" s="236"/>
      <c r="K3993"/>
      <c r="L3993"/>
      <c r="M3993"/>
      <c r="N3993"/>
      <c r="O3993"/>
      <c r="P3993"/>
      <c r="Q3993"/>
      <c r="U3993"/>
      <c r="V3993" t="s">
        <v>4335</v>
      </c>
      <c r="W3993" s="236"/>
      <c r="X3993"/>
      <c r="Y3993"/>
      <c r="Z3993"/>
      <c r="AA3993"/>
      <c r="AB3993"/>
      <c r="AC3993"/>
      <c r="AD3993"/>
      <c r="AE3993"/>
      <c r="AF3993"/>
      <c r="AG3993"/>
      <c r="AH3993" s="115" t="s">
        <v>4308</v>
      </c>
      <c r="AI3993" s="115" t="e">
        <f>VLOOKUP(A3993,'[2]دراسات قانونية'!$A$3:$E$600,1,0)</f>
        <v>#N/A</v>
      </c>
    </row>
    <row r="3994" spans="1:35" hidden="1" x14ac:dyDescent="0.25">
      <c r="A3994" s="115">
        <v>329108</v>
      </c>
      <c r="B3994" s="115" t="s">
        <v>2560</v>
      </c>
      <c r="C3994" s="115" t="s">
        <v>227</v>
      </c>
      <c r="D3994" s="115" t="s">
        <v>978</v>
      </c>
      <c r="E3994" s="115" t="s">
        <v>76</v>
      </c>
      <c r="F3994" s="237">
        <v>35431</v>
      </c>
      <c r="G3994" s="115" t="s">
        <v>18</v>
      </c>
      <c r="H3994" s="115" t="s">
        <v>16</v>
      </c>
      <c r="I3994" t="s">
        <v>136</v>
      </c>
      <c r="J3994" s="115" t="s">
        <v>15</v>
      </c>
      <c r="L3994" s="115" t="s">
        <v>18</v>
      </c>
      <c r="U3994"/>
      <c r="V3994" t="s">
        <v>16623</v>
      </c>
      <c r="AE3994" s="115" t="s">
        <v>4308</v>
      </c>
      <c r="AF3994" s="115" t="s">
        <v>4308</v>
      </c>
      <c r="AG3994" s="115" t="s">
        <v>4308</v>
      </c>
      <c r="AH3994" s="115" t="s">
        <v>4308</v>
      </c>
    </row>
    <row r="3995" spans="1:35" hidden="1" x14ac:dyDescent="0.25">
      <c r="A3995">
        <v>329111</v>
      </c>
      <c r="B3995" t="s">
        <v>8237</v>
      </c>
      <c r="C3995" t="s">
        <v>244</v>
      </c>
      <c r="D3995" t="s">
        <v>585</v>
      </c>
      <c r="E3995" t="s">
        <v>76</v>
      </c>
      <c r="F3995" s="126"/>
      <c r="G3995"/>
      <c r="H3995" t="s">
        <v>16</v>
      </c>
      <c r="I3995" t="s">
        <v>129</v>
      </c>
      <c r="J3995"/>
      <c r="K3995"/>
      <c r="L3995"/>
      <c r="M3995"/>
      <c r="N3995"/>
      <c r="O3995"/>
      <c r="P3995"/>
      <c r="Q3995"/>
      <c r="U3995"/>
      <c r="V3995" t="s">
        <v>4336</v>
      </c>
      <c r="W3995"/>
      <c r="X3995"/>
      <c r="Y3995"/>
      <c r="Z3995"/>
      <c r="AA3995" t="s">
        <v>4308</v>
      </c>
      <c r="AB3995" t="s">
        <v>4308</v>
      </c>
      <c r="AC3995" t="s">
        <v>4308</v>
      </c>
      <c r="AD3995" t="s">
        <v>4308</v>
      </c>
      <c r="AE3995" t="s">
        <v>4308</v>
      </c>
      <c r="AF3995" t="s">
        <v>4308</v>
      </c>
      <c r="AG3995" t="s">
        <v>4308</v>
      </c>
      <c r="AH3995" s="115" t="s">
        <v>4308</v>
      </c>
    </row>
    <row r="3996" spans="1:35" ht="18" hidden="1" x14ac:dyDescent="0.25">
      <c r="A3996" s="235">
        <v>329113</v>
      </c>
      <c r="B3996" s="235" t="s">
        <v>8238</v>
      </c>
      <c r="C3996" s="235" t="s">
        <v>227</v>
      </c>
      <c r="D3996" s="235" t="s">
        <v>741</v>
      </c>
      <c r="E3996"/>
      <c r="F3996" s="126"/>
      <c r="G3996" s="236"/>
      <c r="H3996"/>
      <c r="I3996" t="s">
        <v>199</v>
      </c>
      <c r="J3996" s="236"/>
      <c r="K3996"/>
      <c r="L3996"/>
      <c r="M3996"/>
      <c r="N3996"/>
      <c r="O3996"/>
      <c r="P3996"/>
      <c r="Q3996"/>
      <c r="U3996"/>
      <c r="V3996">
        <v>0</v>
      </c>
      <c r="W3996" s="236"/>
      <c r="X3996"/>
      <c r="Y3996"/>
      <c r="Z3996"/>
      <c r="AA3996"/>
      <c r="AB3996"/>
      <c r="AC3996"/>
      <c r="AD3996"/>
      <c r="AE3996"/>
      <c r="AF3996"/>
      <c r="AG3996"/>
      <c r="AH3996" s="115" t="s">
        <v>4308</v>
      </c>
    </row>
    <row r="3997" spans="1:35" x14ac:dyDescent="0.25">
      <c r="A3997" s="115">
        <v>329115</v>
      </c>
      <c r="B3997" s="115" t="s">
        <v>8239</v>
      </c>
      <c r="C3997" s="115" t="s">
        <v>227</v>
      </c>
      <c r="D3997" s="115" t="s">
        <v>8240</v>
      </c>
      <c r="F3997" s="237"/>
      <c r="I3997" t="s">
        <v>107</v>
      </c>
      <c r="U3997"/>
      <c r="V3997" t="s">
        <v>4335</v>
      </c>
      <c r="AH3997" s="115" t="s">
        <v>4308</v>
      </c>
      <c r="AI3997" s="115" t="e">
        <f>VLOOKUP(A3997,'[2]دراسات قانونية'!$A$3:$E$600,1,0)</f>
        <v>#N/A</v>
      </c>
    </row>
    <row r="3998" spans="1:35" ht="18" hidden="1" x14ac:dyDescent="0.25">
      <c r="A3998" s="235">
        <v>329116</v>
      </c>
      <c r="B3998" s="235" t="s">
        <v>8241</v>
      </c>
      <c r="C3998" s="235" t="s">
        <v>5315</v>
      </c>
      <c r="D3998" s="235" t="s">
        <v>513</v>
      </c>
      <c r="E3998"/>
      <c r="F3998" s="126"/>
      <c r="G3998" s="236"/>
      <c r="H3998"/>
      <c r="I3998" t="s">
        <v>129</v>
      </c>
      <c r="J3998" s="236"/>
      <c r="K3998"/>
      <c r="L3998"/>
      <c r="M3998"/>
      <c r="N3998"/>
      <c r="O3998"/>
      <c r="P3998"/>
      <c r="Q3998"/>
      <c r="U3998"/>
      <c r="V3998" t="s">
        <v>4335</v>
      </c>
      <c r="W3998" s="236"/>
      <c r="X3998"/>
      <c r="Y3998"/>
      <c r="Z3998"/>
      <c r="AA3998"/>
      <c r="AB3998"/>
      <c r="AC3998"/>
      <c r="AD3998"/>
      <c r="AE3998"/>
      <c r="AF3998"/>
      <c r="AG3998"/>
      <c r="AH3998" s="115" t="s">
        <v>4308</v>
      </c>
    </row>
    <row r="3999" spans="1:35" hidden="1" x14ac:dyDescent="0.25">
      <c r="A3999">
        <v>329117</v>
      </c>
      <c r="B3999" t="s">
        <v>8242</v>
      </c>
      <c r="C3999" t="s">
        <v>212</v>
      </c>
      <c r="D3999" t="s">
        <v>8243</v>
      </c>
      <c r="E3999" t="s">
        <v>76</v>
      </c>
      <c r="F3999" s="126">
        <v>35431</v>
      </c>
      <c r="G3999" t="s">
        <v>18</v>
      </c>
      <c r="H3999" t="s">
        <v>16</v>
      </c>
      <c r="I3999" t="s">
        <v>136</v>
      </c>
      <c r="J3999"/>
      <c r="K3999"/>
      <c r="L3999"/>
      <c r="M3999"/>
      <c r="N3999"/>
      <c r="O3999"/>
      <c r="P3999"/>
      <c r="Q3999"/>
      <c r="U3999"/>
      <c r="V3999" t="s">
        <v>4335</v>
      </c>
      <c r="W3999"/>
      <c r="X3999"/>
      <c r="Y3999"/>
      <c r="Z3999" t="s">
        <v>4308</v>
      </c>
      <c r="AA3999" t="s">
        <v>4308</v>
      </c>
      <c r="AB3999" t="s">
        <v>4308</v>
      </c>
      <c r="AC3999" t="s">
        <v>4308</v>
      </c>
      <c r="AD3999" t="s">
        <v>4308</v>
      </c>
      <c r="AE3999" t="s">
        <v>4308</v>
      </c>
      <c r="AF3999" t="s">
        <v>4308</v>
      </c>
      <c r="AG3999" t="s">
        <v>4308</v>
      </c>
      <c r="AH3999" s="115" t="s">
        <v>4308</v>
      </c>
    </row>
    <row r="4000" spans="1:35" hidden="1" x14ac:dyDescent="0.25">
      <c r="A4000" s="115">
        <v>329118</v>
      </c>
      <c r="B4000" s="115" t="s">
        <v>2962</v>
      </c>
      <c r="C4000" s="115" t="s">
        <v>1629</v>
      </c>
      <c r="D4000" s="115" t="s">
        <v>267</v>
      </c>
      <c r="E4000" s="115" t="s">
        <v>76</v>
      </c>
      <c r="F4000" s="237">
        <v>34759</v>
      </c>
      <c r="G4000" s="115" t="s">
        <v>686</v>
      </c>
      <c r="H4000" s="115" t="s">
        <v>16</v>
      </c>
      <c r="I4000" t="s">
        <v>201</v>
      </c>
      <c r="J4000" s="115" t="s">
        <v>1226</v>
      </c>
      <c r="L4000" s="115" t="s">
        <v>30</v>
      </c>
      <c r="U4000"/>
      <c r="V4000">
        <v>0</v>
      </c>
    </row>
    <row r="4001" spans="1:35" ht="18" x14ac:dyDescent="0.25">
      <c r="A4001" s="235">
        <v>329127</v>
      </c>
      <c r="B4001" s="235" t="s">
        <v>8244</v>
      </c>
      <c r="C4001" s="235" t="s">
        <v>227</v>
      </c>
      <c r="D4001" s="235" t="s">
        <v>238</v>
      </c>
      <c r="E4001"/>
      <c r="F4001" s="126"/>
      <c r="G4001" s="236"/>
      <c r="H4001"/>
      <c r="I4001" t="s">
        <v>107</v>
      </c>
      <c r="J4001" s="236"/>
      <c r="K4001"/>
      <c r="L4001"/>
      <c r="M4001"/>
      <c r="N4001"/>
      <c r="O4001"/>
      <c r="P4001"/>
      <c r="Q4001"/>
      <c r="U4001"/>
      <c r="V4001" t="s">
        <v>4335</v>
      </c>
      <c r="W4001" s="236"/>
      <c r="X4001"/>
      <c r="Y4001"/>
      <c r="Z4001"/>
      <c r="AA4001"/>
      <c r="AB4001"/>
      <c r="AC4001"/>
      <c r="AD4001"/>
      <c r="AE4001"/>
      <c r="AF4001"/>
      <c r="AG4001"/>
      <c r="AH4001" s="115" t="s">
        <v>4308</v>
      </c>
      <c r="AI4001" s="115" t="e">
        <f>VLOOKUP(A4001,'[2]دراسات قانونية'!$A$3:$E$600,1,0)</f>
        <v>#N/A</v>
      </c>
    </row>
    <row r="4002" spans="1:35" ht="18" hidden="1" x14ac:dyDescent="0.25">
      <c r="A4002" s="235">
        <v>329128</v>
      </c>
      <c r="B4002" s="235" t="s">
        <v>8245</v>
      </c>
      <c r="C4002" s="235" t="s">
        <v>227</v>
      </c>
      <c r="D4002" s="235" t="s">
        <v>222</v>
      </c>
      <c r="E4002"/>
      <c r="F4002" s="126"/>
      <c r="G4002" s="236"/>
      <c r="H4002"/>
      <c r="I4002" t="s">
        <v>199</v>
      </c>
      <c r="J4002" s="236"/>
      <c r="K4002"/>
      <c r="L4002"/>
      <c r="M4002"/>
      <c r="N4002"/>
      <c r="O4002"/>
      <c r="P4002"/>
      <c r="Q4002"/>
      <c r="U4002"/>
      <c r="V4002">
        <v>0</v>
      </c>
      <c r="W4002" s="236"/>
      <c r="X4002"/>
      <c r="Y4002"/>
      <c r="Z4002"/>
      <c r="AA4002"/>
      <c r="AB4002"/>
      <c r="AC4002"/>
      <c r="AD4002"/>
      <c r="AE4002"/>
      <c r="AF4002"/>
      <c r="AG4002"/>
      <c r="AH4002" s="115" t="s">
        <v>4308</v>
      </c>
    </row>
    <row r="4003" spans="1:35" hidden="1" x14ac:dyDescent="0.25">
      <c r="A4003">
        <v>329129</v>
      </c>
      <c r="B4003" t="s">
        <v>8246</v>
      </c>
      <c r="C4003" t="s">
        <v>345</v>
      </c>
      <c r="D4003" t="s">
        <v>281</v>
      </c>
      <c r="E4003" t="s">
        <v>77</v>
      </c>
      <c r="F4003" s="126">
        <v>35228</v>
      </c>
      <c r="G4003" t="s">
        <v>211</v>
      </c>
      <c r="H4003" t="s">
        <v>16</v>
      </c>
      <c r="I4003" t="s">
        <v>136</v>
      </c>
      <c r="J4003" t="s">
        <v>1226</v>
      </c>
      <c r="K4003"/>
      <c r="L4003" t="s">
        <v>30</v>
      </c>
      <c r="M4003"/>
      <c r="N4003"/>
      <c r="O4003"/>
      <c r="P4003"/>
      <c r="Q4003"/>
      <c r="U4003"/>
      <c r="V4003" t="s">
        <v>4334</v>
      </c>
      <c r="W4003"/>
      <c r="X4003"/>
      <c r="Y4003"/>
      <c r="Z4003"/>
      <c r="AA4003"/>
      <c r="AB4003"/>
      <c r="AC4003"/>
      <c r="AD4003"/>
      <c r="AE4003"/>
      <c r="AF4003"/>
      <c r="AG4003"/>
      <c r="AH4003" s="115" t="s">
        <v>4308</v>
      </c>
    </row>
    <row r="4004" spans="1:35" hidden="1" x14ac:dyDescent="0.25">
      <c r="A4004">
        <v>329130</v>
      </c>
      <c r="B4004" t="s">
        <v>8247</v>
      </c>
      <c r="C4004" t="s">
        <v>227</v>
      </c>
      <c r="D4004" t="s">
        <v>268</v>
      </c>
      <c r="E4004" t="s">
        <v>77</v>
      </c>
      <c r="F4004" s="126">
        <v>32770</v>
      </c>
      <c r="G4004" t="s">
        <v>225</v>
      </c>
      <c r="H4004" t="s">
        <v>16</v>
      </c>
      <c r="I4004" t="s">
        <v>129</v>
      </c>
      <c r="J4004" t="s">
        <v>1226</v>
      </c>
      <c r="K4004"/>
      <c r="L4004" t="s">
        <v>30</v>
      </c>
      <c r="M4004"/>
      <c r="N4004"/>
      <c r="O4004"/>
      <c r="P4004"/>
      <c r="Q4004"/>
      <c r="U4004"/>
      <c r="V4004" t="s">
        <v>4336</v>
      </c>
      <c r="W4004"/>
      <c r="X4004"/>
      <c r="Y4004"/>
      <c r="Z4004"/>
      <c r="AA4004"/>
      <c r="AB4004"/>
      <c r="AC4004"/>
      <c r="AD4004"/>
      <c r="AE4004"/>
      <c r="AF4004" t="s">
        <v>4308</v>
      </c>
      <c r="AG4004" t="s">
        <v>4308</v>
      </c>
      <c r="AH4004" s="115" t="s">
        <v>4308</v>
      </c>
    </row>
    <row r="4005" spans="1:35" hidden="1" x14ac:dyDescent="0.25">
      <c r="A4005" s="115">
        <v>329131</v>
      </c>
      <c r="B4005" s="115" t="s">
        <v>2511</v>
      </c>
      <c r="C4005" s="115" t="s">
        <v>279</v>
      </c>
      <c r="D4005" s="115" t="s">
        <v>373</v>
      </c>
      <c r="E4005" s="115" t="s">
        <v>77</v>
      </c>
      <c r="F4005" s="237">
        <v>34335</v>
      </c>
      <c r="G4005" s="115" t="s">
        <v>2512</v>
      </c>
      <c r="H4005" s="115" t="s">
        <v>16</v>
      </c>
      <c r="I4005" t="s">
        <v>136</v>
      </c>
      <c r="U4005"/>
      <c r="V4005" t="s">
        <v>4413</v>
      </c>
    </row>
    <row r="4006" spans="1:35" ht="18" hidden="1" x14ac:dyDescent="0.25">
      <c r="A4006" s="235">
        <v>329133</v>
      </c>
      <c r="B4006" s="235" t="s">
        <v>8248</v>
      </c>
      <c r="C4006" s="235" t="s">
        <v>1015</v>
      </c>
      <c r="D4006" s="235" t="s">
        <v>378</v>
      </c>
      <c r="E4006"/>
      <c r="F4006" s="126"/>
      <c r="G4006" s="236"/>
      <c r="H4006"/>
      <c r="I4006" t="s">
        <v>199</v>
      </c>
      <c r="J4006" s="236"/>
      <c r="K4006"/>
      <c r="L4006"/>
      <c r="M4006"/>
      <c r="N4006"/>
      <c r="O4006"/>
      <c r="P4006"/>
      <c r="Q4006"/>
      <c r="U4006"/>
      <c r="V4006">
        <v>0</v>
      </c>
      <c r="W4006" s="236"/>
      <c r="X4006"/>
      <c r="Y4006"/>
      <c r="Z4006"/>
      <c r="AA4006"/>
      <c r="AB4006"/>
      <c r="AC4006"/>
      <c r="AD4006"/>
      <c r="AE4006"/>
      <c r="AF4006"/>
      <c r="AG4006"/>
      <c r="AH4006" s="115" t="s">
        <v>4308</v>
      </c>
    </row>
    <row r="4007" spans="1:35" hidden="1" x14ac:dyDescent="0.25">
      <c r="A4007">
        <v>329137</v>
      </c>
      <c r="B4007" t="s">
        <v>8249</v>
      </c>
      <c r="C4007" t="s">
        <v>664</v>
      </c>
      <c r="D4007" t="s">
        <v>568</v>
      </c>
      <c r="E4007" t="s">
        <v>76</v>
      </c>
      <c r="F4007" s="126"/>
      <c r="G4007"/>
      <c r="H4007" t="s">
        <v>16</v>
      </c>
      <c r="I4007" t="s">
        <v>136</v>
      </c>
      <c r="J4007"/>
      <c r="K4007"/>
      <c r="L4007"/>
      <c r="M4007"/>
      <c r="N4007"/>
      <c r="O4007"/>
      <c r="P4007"/>
      <c r="Q4007"/>
      <c r="U4007"/>
      <c r="V4007" t="s">
        <v>4412</v>
      </c>
      <c r="W4007"/>
      <c r="X4007"/>
      <c r="Y4007"/>
      <c r="Z4007"/>
      <c r="AA4007"/>
      <c r="AB4007" t="s">
        <v>4308</v>
      </c>
      <c r="AC4007" t="s">
        <v>4308</v>
      </c>
      <c r="AD4007" t="s">
        <v>4308</v>
      </c>
      <c r="AE4007" t="s">
        <v>4308</v>
      </c>
      <c r="AF4007" t="s">
        <v>4308</v>
      </c>
      <c r="AG4007" t="s">
        <v>4308</v>
      </c>
      <c r="AH4007" s="115" t="s">
        <v>4308</v>
      </c>
    </row>
    <row r="4008" spans="1:35" hidden="1" x14ac:dyDescent="0.25">
      <c r="A4008" s="115">
        <v>329140</v>
      </c>
      <c r="B4008" s="115" t="s">
        <v>3613</v>
      </c>
      <c r="C4008" s="115" t="s">
        <v>227</v>
      </c>
      <c r="D4008" s="115" t="s">
        <v>3614</v>
      </c>
      <c r="E4008" s="115" t="s">
        <v>76</v>
      </c>
      <c r="F4008" s="237">
        <v>33634</v>
      </c>
      <c r="G4008" s="115" t="s">
        <v>30</v>
      </c>
      <c r="H4008" s="115" t="s">
        <v>16</v>
      </c>
      <c r="I4008" t="s">
        <v>199</v>
      </c>
      <c r="U4008"/>
      <c r="V4008">
        <v>0</v>
      </c>
      <c r="AD4008" s="115" t="s">
        <v>4308</v>
      </c>
      <c r="AE4008" s="115" t="s">
        <v>4308</v>
      </c>
      <c r="AF4008" s="115" t="s">
        <v>4308</v>
      </c>
      <c r="AG4008" s="115" t="s">
        <v>4308</v>
      </c>
      <c r="AH4008" s="115" t="s">
        <v>4308</v>
      </c>
    </row>
    <row r="4009" spans="1:35" ht="18" hidden="1" x14ac:dyDescent="0.25">
      <c r="A4009" s="235">
        <v>329143</v>
      </c>
      <c r="B4009" s="235" t="s">
        <v>8250</v>
      </c>
      <c r="C4009" s="235" t="s">
        <v>4462</v>
      </c>
      <c r="D4009" s="235" t="s">
        <v>555</v>
      </c>
      <c r="E4009"/>
      <c r="F4009" s="126"/>
      <c r="G4009" s="236"/>
      <c r="H4009"/>
      <c r="I4009" t="s">
        <v>199</v>
      </c>
      <c r="J4009" s="236"/>
      <c r="K4009"/>
      <c r="L4009"/>
      <c r="M4009"/>
      <c r="N4009"/>
      <c r="O4009"/>
      <c r="P4009"/>
      <c r="Q4009"/>
      <c r="U4009"/>
      <c r="V4009">
        <v>0</v>
      </c>
      <c r="W4009" s="236"/>
      <c r="X4009"/>
      <c r="Y4009"/>
      <c r="Z4009"/>
      <c r="AA4009"/>
      <c r="AB4009"/>
      <c r="AC4009"/>
      <c r="AD4009"/>
      <c r="AE4009"/>
      <c r="AF4009"/>
      <c r="AG4009"/>
      <c r="AH4009" s="115" t="s">
        <v>4308</v>
      </c>
    </row>
    <row r="4010" spans="1:35" hidden="1" x14ac:dyDescent="0.25">
      <c r="A4010">
        <v>329144</v>
      </c>
      <c r="B4010" t="s">
        <v>8251</v>
      </c>
      <c r="C4010" t="s">
        <v>1117</v>
      </c>
      <c r="D4010" t="s">
        <v>8252</v>
      </c>
      <c r="E4010" t="s">
        <v>76</v>
      </c>
      <c r="F4010" s="126">
        <v>35190</v>
      </c>
      <c r="G4010" t="s">
        <v>1513</v>
      </c>
      <c r="H4010" t="s">
        <v>16</v>
      </c>
      <c r="I4010" t="s">
        <v>136</v>
      </c>
      <c r="J4010"/>
      <c r="K4010"/>
      <c r="L4010"/>
      <c r="M4010"/>
      <c r="N4010"/>
      <c r="O4010"/>
      <c r="P4010"/>
      <c r="Q4010"/>
      <c r="U4010"/>
      <c r="V4010" t="s">
        <v>16623</v>
      </c>
      <c r="W4010"/>
      <c r="X4010"/>
      <c r="Y4010"/>
      <c r="Z4010"/>
      <c r="AA4010"/>
      <c r="AB4010"/>
      <c r="AC4010"/>
      <c r="AD4010" t="s">
        <v>4308</v>
      </c>
      <c r="AE4010" t="s">
        <v>4308</v>
      </c>
      <c r="AF4010" t="s">
        <v>4308</v>
      </c>
      <c r="AG4010" t="s">
        <v>4308</v>
      </c>
      <c r="AH4010" s="115" t="s">
        <v>4308</v>
      </c>
    </row>
    <row r="4011" spans="1:35" ht="18" hidden="1" x14ac:dyDescent="0.25">
      <c r="A4011" s="235">
        <v>329146</v>
      </c>
      <c r="B4011" s="235" t="s">
        <v>8253</v>
      </c>
      <c r="C4011" s="235" t="s">
        <v>337</v>
      </c>
      <c r="D4011" s="235" t="s">
        <v>447</v>
      </c>
      <c r="E4011"/>
      <c r="F4011" s="126"/>
      <c r="G4011" s="236"/>
      <c r="H4011"/>
      <c r="I4011" t="s">
        <v>129</v>
      </c>
      <c r="J4011" s="236"/>
      <c r="K4011"/>
      <c r="L4011"/>
      <c r="M4011"/>
      <c r="N4011"/>
      <c r="O4011"/>
      <c r="P4011"/>
      <c r="Q4011"/>
      <c r="U4011"/>
      <c r="V4011" t="s">
        <v>4335</v>
      </c>
      <c r="W4011" s="236"/>
      <c r="X4011"/>
      <c r="Y4011"/>
      <c r="Z4011"/>
      <c r="AA4011"/>
      <c r="AB4011"/>
      <c r="AC4011"/>
      <c r="AD4011"/>
      <c r="AE4011"/>
      <c r="AF4011"/>
      <c r="AG4011"/>
      <c r="AH4011" s="115" t="s">
        <v>4308</v>
      </c>
    </row>
    <row r="4012" spans="1:35" hidden="1" x14ac:dyDescent="0.25">
      <c r="A4012" s="115">
        <v>329158</v>
      </c>
      <c r="B4012" s="115" t="s">
        <v>2639</v>
      </c>
      <c r="C4012" s="115" t="s">
        <v>260</v>
      </c>
      <c r="D4012" s="115" t="s">
        <v>1092</v>
      </c>
      <c r="E4012" s="115" t="s">
        <v>77</v>
      </c>
      <c r="F4012" s="237">
        <v>35372</v>
      </c>
      <c r="G4012" s="115" t="s">
        <v>18</v>
      </c>
      <c r="H4012" s="115" t="s">
        <v>16</v>
      </c>
      <c r="I4012" t="s">
        <v>199</v>
      </c>
      <c r="J4012" s="115" t="s">
        <v>1226</v>
      </c>
      <c r="L4012" s="115" t="s">
        <v>18</v>
      </c>
      <c r="R4012" s="115">
        <v>9423</v>
      </c>
      <c r="S4012" s="115">
        <v>45722</v>
      </c>
      <c r="T4012" s="115">
        <v>50000</v>
      </c>
      <c r="U4012"/>
      <c r="V4012">
        <v>0</v>
      </c>
    </row>
    <row r="4013" spans="1:35" hidden="1" x14ac:dyDescent="0.25">
      <c r="A4013" s="115">
        <v>329159</v>
      </c>
      <c r="B4013" s="115" t="s">
        <v>3615</v>
      </c>
      <c r="C4013" s="115" t="s">
        <v>277</v>
      </c>
      <c r="D4013" s="115" t="s">
        <v>275</v>
      </c>
      <c r="E4013" s="115" t="s">
        <v>77</v>
      </c>
      <c r="F4013" s="237">
        <v>36161</v>
      </c>
      <c r="G4013" s="115" t="s">
        <v>462</v>
      </c>
      <c r="H4013" s="115" t="s">
        <v>16</v>
      </c>
      <c r="I4013" t="s">
        <v>199</v>
      </c>
      <c r="J4013" s="115" t="s">
        <v>1226</v>
      </c>
      <c r="L4013" s="115" t="s">
        <v>30</v>
      </c>
      <c r="U4013"/>
      <c r="V4013">
        <v>0</v>
      </c>
    </row>
    <row r="4014" spans="1:35" hidden="1" x14ac:dyDescent="0.25">
      <c r="A4014">
        <v>329160</v>
      </c>
      <c r="B4014" t="s">
        <v>8254</v>
      </c>
      <c r="C4014" t="s">
        <v>212</v>
      </c>
      <c r="D4014" t="s">
        <v>485</v>
      </c>
      <c r="E4014" t="s">
        <v>77</v>
      </c>
      <c r="F4014" s="126">
        <v>35431</v>
      </c>
      <c r="G4014" t="s">
        <v>18</v>
      </c>
      <c r="H4014" t="s">
        <v>16</v>
      </c>
      <c r="I4014" t="s">
        <v>136</v>
      </c>
      <c r="J4014" t="s">
        <v>1226</v>
      </c>
      <c r="K4014"/>
      <c r="L4014" t="s">
        <v>18</v>
      </c>
      <c r="M4014"/>
      <c r="N4014"/>
      <c r="O4014"/>
      <c r="P4014"/>
      <c r="Q4014"/>
      <c r="U4014"/>
      <c r="V4014" t="s">
        <v>4334</v>
      </c>
      <c r="W4014"/>
      <c r="X4014"/>
      <c r="Y4014"/>
      <c r="Z4014"/>
      <c r="AA4014"/>
      <c r="AB4014"/>
      <c r="AC4014"/>
      <c r="AD4014"/>
      <c r="AE4014"/>
      <c r="AF4014" t="s">
        <v>4308</v>
      </c>
      <c r="AG4014" t="s">
        <v>4308</v>
      </c>
      <c r="AH4014" s="115" t="s">
        <v>4308</v>
      </c>
    </row>
    <row r="4015" spans="1:35" ht="18" x14ac:dyDescent="0.25">
      <c r="A4015" s="235">
        <v>329161</v>
      </c>
      <c r="B4015" s="235" t="s">
        <v>8255</v>
      </c>
      <c r="C4015" s="235" t="s">
        <v>489</v>
      </c>
      <c r="D4015" s="235" t="s">
        <v>357</v>
      </c>
      <c r="E4015"/>
      <c r="F4015" s="126"/>
      <c r="G4015" s="236"/>
      <c r="H4015"/>
      <c r="I4015" t="s">
        <v>107</v>
      </c>
      <c r="J4015" s="236"/>
      <c r="K4015"/>
      <c r="L4015"/>
      <c r="M4015"/>
      <c r="N4015"/>
      <c r="O4015"/>
      <c r="P4015"/>
      <c r="Q4015"/>
      <c r="U4015"/>
      <c r="V4015" t="s">
        <v>4335</v>
      </c>
      <c r="W4015" s="236"/>
      <c r="X4015"/>
      <c r="Y4015"/>
      <c r="Z4015"/>
      <c r="AA4015"/>
      <c r="AB4015"/>
      <c r="AC4015"/>
      <c r="AD4015"/>
      <c r="AE4015"/>
      <c r="AF4015"/>
      <c r="AG4015"/>
      <c r="AH4015" s="115" t="s">
        <v>4308</v>
      </c>
      <c r="AI4015" s="115" t="e">
        <f>VLOOKUP(A4015,'[2]دراسات قانونية'!$A$3:$E$600,1,0)</f>
        <v>#N/A</v>
      </c>
    </row>
    <row r="4016" spans="1:35" hidden="1" x14ac:dyDescent="0.25">
      <c r="A4016">
        <v>329166</v>
      </c>
      <c r="B4016" t="s">
        <v>8256</v>
      </c>
      <c r="C4016" t="s">
        <v>212</v>
      </c>
      <c r="D4016" t="s">
        <v>210</v>
      </c>
      <c r="E4016" t="s">
        <v>77</v>
      </c>
      <c r="F4016" s="126">
        <v>35820</v>
      </c>
      <c r="G4016" t="s">
        <v>226</v>
      </c>
      <c r="H4016" t="s">
        <v>16</v>
      </c>
      <c r="I4016" t="s">
        <v>136</v>
      </c>
      <c r="J4016" t="s">
        <v>1226</v>
      </c>
      <c r="K4016"/>
      <c r="L4016" t="s">
        <v>30</v>
      </c>
      <c r="M4016"/>
      <c r="N4016"/>
      <c r="O4016"/>
      <c r="P4016"/>
      <c r="Q4016"/>
      <c r="U4016"/>
      <c r="V4016" t="s">
        <v>4412</v>
      </c>
      <c r="W4016"/>
      <c r="X4016"/>
      <c r="Y4016"/>
      <c r="Z4016"/>
      <c r="AA4016"/>
      <c r="AB4016"/>
      <c r="AC4016"/>
      <c r="AD4016"/>
      <c r="AE4016"/>
      <c r="AF4016"/>
      <c r="AG4016"/>
    </row>
    <row r="4017" spans="1:35" ht="18" x14ac:dyDescent="0.25">
      <c r="A4017" s="235">
        <v>329167</v>
      </c>
      <c r="B4017" s="235" t="s">
        <v>8257</v>
      </c>
      <c r="C4017" s="235" t="s">
        <v>244</v>
      </c>
      <c r="D4017" s="235" t="s">
        <v>652</v>
      </c>
      <c r="E4017"/>
      <c r="F4017" s="126"/>
      <c r="G4017" s="236"/>
      <c r="H4017"/>
      <c r="I4017" t="s">
        <v>107</v>
      </c>
      <c r="J4017" s="236"/>
      <c r="K4017"/>
      <c r="L4017"/>
      <c r="M4017"/>
      <c r="N4017"/>
      <c r="O4017"/>
      <c r="P4017"/>
      <c r="Q4017"/>
      <c r="U4017"/>
      <c r="V4017" t="s">
        <v>4335</v>
      </c>
      <c r="W4017" s="236"/>
      <c r="X4017"/>
      <c r="Y4017"/>
      <c r="Z4017"/>
      <c r="AA4017"/>
      <c r="AB4017"/>
      <c r="AC4017"/>
      <c r="AD4017"/>
      <c r="AE4017"/>
      <c r="AF4017"/>
      <c r="AG4017"/>
      <c r="AH4017" s="115" t="s">
        <v>4308</v>
      </c>
      <c r="AI4017" s="115" t="e">
        <f>VLOOKUP(A4017,'[2]دراسات قانونية'!$A$3:$E$600,1,0)</f>
        <v>#N/A</v>
      </c>
    </row>
    <row r="4018" spans="1:35" ht="18" x14ac:dyDescent="0.25">
      <c r="A4018" s="235">
        <v>329168</v>
      </c>
      <c r="B4018" s="235" t="s">
        <v>8258</v>
      </c>
      <c r="C4018" s="235" t="s">
        <v>227</v>
      </c>
      <c r="D4018" s="235" t="s">
        <v>450</v>
      </c>
      <c r="E4018"/>
      <c r="F4018" s="126"/>
      <c r="G4018" s="236"/>
      <c r="H4018"/>
      <c r="I4018" t="s">
        <v>107</v>
      </c>
      <c r="J4018" s="236"/>
      <c r="K4018"/>
      <c r="L4018"/>
      <c r="M4018"/>
      <c r="N4018"/>
      <c r="O4018"/>
      <c r="P4018"/>
      <c r="Q4018"/>
      <c r="U4018"/>
      <c r="V4018" t="s">
        <v>4334</v>
      </c>
      <c r="W4018" s="236"/>
      <c r="X4018"/>
      <c r="Y4018"/>
      <c r="Z4018"/>
      <c r="AA4018"/>
      <c r="AB4018"/>
      <c r="AC4018"/>
      <c r="AD4018"/>
      <c r="AE4018"/>
      <c r="AF4018"/>
      <c r="AG4018"/>
      <c r="AH4018" s="115" t="s">
        <v>4308</v>
      </c>
      <c r="AI4018" s="115" t="e">
        <f>VLOOKUP(A4018,'[2]دراسات قانونية'!$A$3:$E$600,1,0)</f>
        <v>#N/A</v>
      </c>
    </row>
    <row r="4019" spans="1:35" hidden="1" x14ac:dyDescent="0.25">
      <c r="A4019" s="115">
        <v>329170</v>
      </c>
      <c r="B4019" s="115" t="s">
        <v>3067</v>
      </c>
      <c r="C4019" s="115" t="s">
        <v>351</v>
      </c>
      <c r="D4019" s="115" t="s">
        <v>814</v>
      </c>
      <c r="E4019" s="115" t="s">
        <v>77</v>
      </c>
      <c r="F4019" s="237">
        <v>35817</v>
      </c>
      <c r="G4019" s="115" t="s">
        <v>18</v>
      </c>
      <c r="H4019" s="115" t="s">
        <v>19</v>
      </c>
      <c r="I4019" t="s">
        <v>199</v>
      </c>
      <c r="J4019" s="115" t="s">
        <v>15</v>
      </c>
      <c r="L4019" s="115" t="s">
        <v>18</v>
      </c>
      <c r="U4019"/>
      <c r="V4019">
        <v>0</v>
      </c>
    </row>
    <row r="4020" spans="1:35" hidden="1" x14ac:dyDescent="0.25">
      <c r="A4020">
        <v>329171</v>
      </c>
      <c r="B4020" t="s">
        <v>8259</v>
      </c>
      <c r="C4020" t="s">
        <v>8260</v>
      </c>
      <c r="D4020" t="s">
        <v>8261</v>
      </c>
      <c r="E4020" t="s">
        <v>77</v>
      </c>
      <c r="F4020" s="126">
        <v>33534</v>
      </c>
      <c r="G4020" t="s">
        <v>211</v>
      </c>
      <c r="H4020" t="s">
        <v>16</v>
      </c>
      <c r="I4020" t="s">
        <v>136</v>
      </c>
      <c r="J4020"/>
      <c r="K4020"/>
      <c r="L4020"/>
      <c r="M4020"/>
      <c r="N4020"/>
      <c r="O4020"/>
      <c r="P4020"/>
      <c r="Q4020"/>
      <c r="U4020"/>
      <c r="V4020" t="s">
        <v>16623</v>
      </c>
      <c r="W4020"/>
      <c r="X4020"/>
      <c r="Y4020"/>
      <c r="Z4020"/>
      <c r="AA4020"/>
      <c r="AB4020"/>
      <c r="AC4020" t="s">
        <v>4308</v>
      </c>
      <c r="AD4020" t="s">
        <v>4308</v>
      </c>
      <c r="AE4020" t="s">
        <v>4308</v>
      </c>
      <c r="AF4020" t="s">
        <v>4308</v>
      </c>
      <c r="AG4020" t="s">
        <v>4308</v>
      </c>
      <c r="AH4020" s="115" t="s">
        <v>4308</v>
      </c>
    </row>
    <row r="4021" spans="1:35" ht="18" hidden="1" x14ac:dyDescent="0.25">
      <c r="A4021" s="235">
        <v>329172</v>
      </c>
      <c r="B4021" s="235" t="s">
        <v>8262</v>
      </c>
      <c r="C4021" s="235" t="s">
        <v>2000</v>
      </c>
      <c r="D4021" s="235" t="s">
        <v>6187</v>
      </c>
      <c r="E4021"/>
      <c r="F4021" s="126"/>
      <c r="G4021" s="236"/>
      <c r="H4021"/>
      <c r="I4021" t="s">
        <v>199</v>
      </c>
      <c r="J4021" s="236"/>
      <c r="K4021"/>
      <c r="L4021"/>
      <c r="M4021"/>
      <c r="N4021"/>
      <c r="O4021"/>
      <c r="P4021"/>
      <c r="Q4021"/>
      <c r="U4021"/>
      <c r="V4021">
        <v>0</v>
      </c>
      <c r="W4021" s="236"/>
      <c r="X4021"/>
      <c r="Y4021"/>
      <c r="Z4021"/>
      <c r="AA4021"/>
      <c r="AB4021"/>
      <c r="AC4021"/>
      <c r="AD4021"/>
      <c r="AE4021"/>
      <c r="AF4021"/>
      <c r="AG4021"/>
      <c r="AH4021" s="115" t="s">
        <v>4308</v>
      </c>
    </row>
    <row r="4022" spans="1:35" ht="18" hidden="1" x14ac:dyDescent="0.25">
      <c r="A4022" s="235">
        <v>329177</v>
      </c>
      <c r="B4022" s="235" t="s">
        <v>8263</v>
      </c>
      <c r="C4022" s="235" t="s">
        <v>227</v>
      </c>
      <c r="D4022" s="235" t="s">
        <v>275</v>
      </c>
      <c r="E4022"/>
      <c r="F4022" s="126"/>
      <c r="G4022" s="236"/>
      <c r="H4022"/>
      <c r="I4022" t="s">
        <v>199</v>
      </c>
      <c r="J4022" s="236"/>
      <c r="K4022"/>
      <c r="L4022"/>
      <c r="M4022"/>
      <c r="N4022"/>
      <c r="O4022"/>
      <c r="P4022"/>
      <c r="Q4022"/>
      <c r="U4022"/>
      <c r="V4022">
        <v>0</v>
      </c>
      <c r="W4022" s="236"/>
      <c r="X4022"/>
      <c r="Y4022"/>
      <c r="Z4022"/>
      <c r="AA4022"/>
      <c r="AB4022"/>
      <c r="AC4022"/>
      <c r="AD4022"/>
      <c r="AE4022"/>
      <c r="AF4022"/>
      <c r="AG4022"/>
      <c r="AH4022" s="115" t="s">
        <v>4308</v>
      </c>
    </row>
    <row r="4023" spans="1:35" ht="18" hidden="1" x14ac:dyDescent="0.25">
      <c r="A4023" s="235">
        <v>329180</v>
      </c>
      <c r="B4023" s="235" t="s">
        <v>8264</v>
      </c>
      <c r="C4023" s="235" t="s">
        <v>305</v>
      </c>
      <c r="D4023" s="235" t="s">
        <v>783</v>
      </c>
      <c r="E4023"/>
      <c r="F4023" s="126"/>
      <c r="G4023" s="236"/>
      <c r="H4023"/>
      <c r="I4023" t="s">
        <v>199</v>
      </c>
      <c r="J4023" s="236"/>
      <c r="K4023"/>
      <c r="L4023"/>
      <c r="M4023"/>
      <c r="N4023"/>
      <c r="O4023"/>
      <c r="P4023"/>
      <c r="Q4023"/>
      <c r="U4023"/>
      <c r="V4023">
        <v>0</v>
      </c>
      <c r="W4023" s="236"/>
      <c r="X4023"/>
      <c r="Y4023"/>
      <c r="Z4023"/>
      <c r="AA4023"/>
      <c r="AB4023"/>
      <c r="AC4023"/>
      <c r="AD4023"/>
      <c r="AE4023"/>
      <c r="AF4023"/>
      <c r="AG4023"/>
      <c r="AH4023" s="115" t="s">
        <v>4308</v>
      </c>
    </row>
    <row r="4024" spans="1:35" hidden="1" x14ac:dyDescent="0.25">
      <c r="A4024" s="115">
        <v>329182</v>
      </c>
      <c r="B4024" s="115" t="s">
        <v>4041</v>
      </c>
      <c r="C4024" s="115" t="s">
        <v>819</v>
      </c>
      <c r="D4024" s="115" t="s">
        <v>214</v>
      </c>
      <c r="E4024" s="115" t="s">
        <v>77</v>
      </c>
      <c r="F4024" s="237">
        <v>36166</v>
      </c>
      <c r="G4024" s="115" t="s">
        <v>18</v>
      </c>
      <c r="H4024" s="115" t="s">
        <v>16</v>
      </c>
      <c r="I4024" t="s">
        <v>199</v>
      </c>
      <c r="J4024" s="115" t="s">
        <v>1226</v>
      </c>
      <c r="L4024" s="115" t="s">
        <v>18</v>
      </c>
      <c r="U4024"/>
      <c r="V4024">
        <v>0</v>
      </c>
    </row>
    <row r="4025" spans="1:35" ht="18" x14ac:dyDescent="0.25">
      <c r="A4025" s="235">
        <v>329185</v>
      </c>
      <c r="B4025" s="235" t="s">
        <v>8265</v>
      </c>
      <c r="C4025" s="235" t="s">
        <v>227</v>
      </c>
      <c r="D4025" s="235" t="s">
        <v>5974</v>
      </c>
      <c r="E4025"/>
      <c r="F4025" s="126"/>
      <c r="G4025" s="236"/>
      <c r="H4025"/>
      <c r="I4025" t="s">
        <v>107</v>
      </c>
      <c r="J4025" s="236"/>
      <c r="K4025"/>
      <c r="L4025"/>
      <c r="M4025"/>
      <c r="N4025"/>
      <c r="O4025"/>
      <c r="P4025"/>
      <c r="Q4025"/>
      <c r="U4025"/>
      <c r="V4025" t="s">
        <v>4335</v>
      </c>
      <c r="W4025" s="236"/>
      <c r="X4025"/>
      <c r="Y4025"/>
      <c r="Z4025"/>
      <c r="AA4025"/>
      <c r="AB4025"/>
      <c r="AC4025"/>
      <c r="AD4025"/>
      <c r="AE4025"/>
      <c r="AF4025"/>
      <c r="AG4025"/>
      <c r="AH4025" s="115" t="s">
        <v>4308</v>
      </c>
      <c r="AI4025" s="115" t="e">
        <f>VLOOKUP(A4025,'[2]دراسات قانونية'!$A$3:$E$600,1,0)</f>
        <v>#N/A</v>
      </c>
    </row>
    <row r="4026" spans="1:35" hidden="1" x14ac:dyDescent="0.25">
      <c r="A4026" s="115">
        <v>329189</v>
      </c>
      <c r="B4026" s="115" t="s">
        <v>3233</v>
      </c>
      <c r="C4026" s="115" t="s">
        <v>335</v>
      </c>
      <c r="D4026" s="115" t="s">
        <v>467</v>
      </c>
      <c r="E4026" s="115" t="s">
        <v>77</v>
      </c>
      <c r="F4026" s="237">
        <v>35611</v>
      </c>
      <c r="G4026" s="115" t="s">
        <v>18</v>
      </c>
      <c r="H4026" s="115" t="s">
        <v>16</v>
      </c>
      <c r="I4026" t="s">
        <v>199</v>
      </c>
      <c r="J4026" s="115" t="s">
        <v>1226</v>
      </c>
      <c r="L4026" s="115" t="s">
        <v>18</v>
      </c>
      <c r="U4026"/>
      <c r="V4026">
        <v>0</v>
      </c>
      <c r="AF4026" s="115" t="s">
        <v>4308</v>
      </c>
      <c r="AG4026" s="115" t="s">
        <v>4308</v>
      </c>
      <c r="AH4026" s="115" t="s">
        <v>4308</v>
      </c>
    </row>
    <row r="4027" spans="1:35" hidden="1" x14ac:dyDescent="0.25">
      <c r="A4027">
        <v>329190</v>
      </c>
      <c r="B4027" t="s">
        <v>8266</v>
      </c>
      <c r="C4027" t="s">
        <v>621</v>
      </c>
      <c r="D4027" t="s">
        <v>220</v>
      </c>
      <c r="E4027" t="s">
        <v>77</v>
      </c>
      <c r="F4027" s="126">
        <v>30408</v>
      </c>
      <c r="G4027" t="s">
        <v>18</v>
      </c>
      <c r="H4027" t="s">
        <v>16</v>
      </c>
      <c r="I4027" t="s">
        <v>136</v>
      </c>
      <c r="J4027"/>
      <c r="K4027"/>
      <c r="L4027"/>
      <c r="M4027"/>
      <c r="N4027"/>
      <c r="O4027"/>
      <c r="P4027"/>
      <c r="Q4027"/>
      <c r="U4027"/>
      <c r="V4027" t="s">
        <v>16623</v>
      </c>
      <c r="W4027"/>
      <c r="X4027"/>
      <c r="Y4027"/>
      <c r="Z4027"/>
      <c r="AA4027"/>
      <c r="AB4027" t="s">
        <v>4308</v>
      </c>
      <c r="AC4027" t="s">
        <v>4308</v>
      </c>
      <c r="AD4027" t="s">
        <v>4308</v>
      </c>
      <c r="AE4027" t="s">
        <v>4308</v>
      </c>
      <c r="AF4027" t="s">
        <v>4308</v>
      </c>
      <c r="AG4027" t="s">
        <v>4308</v>
      </c>
      <c r="AH4027" s="115" t="s">
        <v>4308</v>
      </c>
    </row>
    <row r="4028" spans="1:35" ht="18" hidden="1" x14ac:dyDescent="0.25">
      <c r="A4028" s="235">
        <v>329192</v>
      </c>
      <c r="B4028" s="235" t="s">
        <v>8267</v>
      </c>
      <c r="C4028" s="235" t="s">
        <v>209</v>
      </c>
      <c r="D4028" s="235" t="s">
        <v>4574</v>
      </c>
      <c r="E4028"/>
      <c r="F4028" s="126"/>
      <c r="G4028" s="236"/>
      <c r="H4028"/>
      <c r="I4028" t="s">
        <v>129</v>
      </c>
      <c r="J4028" s="236"/>
      <c r="K4028"/>
      <c r="L4028"/>
      <c r="M4028"/>
      <c r="N4028"/>
      <c r="O4028"/>
      <c r="P4028"/>
      <c r="Q4028"/>
      <c r="U4028"/>
      <c r="V4028" t="s">
        <v>4335</v>
      </c>
      <c r="W4028" s="236"/>
      <c r="X4028"/>
      <c r="Y4028"/>
      <c r="Z4028"/>
      <c r="AA4028"/>
      <c r="AB4028"/>
      <c r="AC4028"/>
      <c r="AD4028"/>
      <c r="AE4028"/>
      <c r="AF4028"/>
      <c r="AG4028"/>
      <c r="AH4028" s="115" t="s">
        <v>4308</v>
      </c>
    </row>
    <row r="4029" spans="1:35" x14ac:dyDescent="0.25">
      <c r="A4029" s="115">
        <v>329196</v>
      </c>
      <c r="B4029" s="115" t="s">
        <v>8268</v>
      </c>
      <c r="C4029" s="115" t="s">
        <v>227</v>
      </c>
      <c r="D4029" s="115" t="s">
        <v>746</v>
      </c>
      <c r="F4029" s="237"/>
      <c r="I4029" t="s">
        <v>107</v>
      </c>
      <c r="U4029"/>
      <c r="V4029" t="s">
        <v>4335</v>
      </c>
      <c r="AH4029" s="115" t="s">
        <v>4308</v>
      </c>
      <c r="AI4029" s="115" t="e">
        <f>VLOOKUP(A4029,'[2]دراسات قانونية'!$A$3:$E$600,1,0)</f>
        <v>#N/A</v>
      </c>
    </row>
    <row r="4030" spans="1:35" hidden="1" x14ac:dyDescent="0.25">
      <c r="A4030">
        <v>329199</v>
      </c>
      <c r="B4030" t="s">
        <v>8269</v>
      </c>
      <c r="C4030" t="s">
        <v>8270</v>
      </c>
      <c r="D4030" t="s">
        <v>8271</v>
      </c>
      <c r="E4030" t="s">
        <v>76</v>
      </c>
      <c r="F4030" s="126"/>
      <c r="G4030"/>
      <c r="H4030" t="s">
        <v>16</v>
      </c>
      <c r="I4030" t="s">
        <v>136</v>
      </c>
      <c r="J4030"/>
      <c r="K4030"/>
      <c r="L4030"/>
      <c r="M4030"/>
      <c r="N4030"/>
      <c r="O4030"/>
      <c r="P4030"/>
      <c r="Q4030"/>
      <c r="U4030"/>
      <c r="V4030" t="s">
        <v>4335</v>
      </c>
      <c r="W4030"/>
      <c r="X4030"/>
      <c r="Y4030"/>
      <c r="Z4030"/>
      <c r="AA4030" t="s">
        <v>4308</v>
      </c>
      <c r="AB4030" t="s">
        <v>4308</v>
      </c>
      <c r="AC4030" t="s">
        <v>4308</v>
      </c>
      <c r="AD4030" t="s">
        <v>4308</v>
      </c>
      <c r="AE4030" t="s">
        <v>4308</v>
      </c>
      <c r="AF4030" t="s">
        <v>4308</v>
      </c>
      <c r="AG4030" t="s">
        <v>4308</v>
      </c>
      <c r="AH4030" s="115" t="s">
        <v>4308</v>
      </c>
    </row>
    <row r="4031" spans="1:35" hidden="1" x14ac:dyDescent="0.25">
      <c r="A4031" s="115">
        <v>329200</v>
      </c>
      <c r="B4031" s="115" t="s">
        <v>3616</v>
      </c>
      <c r="C4031" s="115" t="s">
        <v>335</v>
      </c>
      <c r="D4031" s="115" t="s">
        <v>450</v>
      </c>
      <c r="E4031" s="115" t="s">
        <v>76</v>
      </c>
      <c r="F4031" s="237">
        <v>35575</v>
      </c>
      <c r="G4031" s="115" t="s">
        <v>3617</v>
      </c>
      <c r="H4031" s="115" t="s">
        <v>16</v>
      </c>
      <c r="I4031" t="s">
        <v>199</v>
      </c>
      <c r="J4031" s="115" t="s">
        <v>1226</v>
      </c>
      <c r="L4031" s="115" t="s">
        <v>18</v>
      </c>
      <c r="U4031"/>
      <c r="V4031">
        <v>0</v>
      </c>
    </row>
    <row r="4032" spans="1:35" hidden="1" x14ac:dyDescent="0.25">
      <c r="A4032" s="115">
        <v>329201</v>
      </c>
      <c r="B4032" s="115" t="s">
        <v>3034</v>
      </c>
      <c r="C4032" s="115" t="s">
        <v>252</v>
      </c>
      <c r="D4032" s="115" t="s">
        <v>470</v>
      </c>
      <c r="E4032" s="115" t="s">
        <v>77</v>
      </c>
      <c r="F4032" s="237">
        <v>33467</v>
      </c>
      <c r="G4032" s="115" t="s">
        <v>70</v>
      </c>
      <c r="H4032" s="115" t="s">
        <v>16</v>
      </c>
      <c r="I4032" t="s">
        <v>199</v>
      </c>
      <c r="J4032" s="115" t="s">
        <v>1226</v>
      </c>
      <c r="L4032" s="115" t="s">
        <v>70</v>
      </c>
      <c r="U4032"/>
      <c r="V4032" t="s">
        <v>16623</v>
      </c>
      <c r="AF4032" s="115" t="s">
        <v>4308</v>
      </c>
      <c r="AG4032" s="115" t="s">
        <v>4308</v>
      </c>
      <c r="AH4032" s="115" t="s">
        <v>4308</v>
      </c>
    </row>
    <row r="4033" spans="1:35" ht="18" hidden="1" x14ac:dyDescent="0.25">
      <c r="A4033" s="235">
        <v>329208</v>
      </c>
      <c r="B4033" s="235" t="s">
        <v>8272</v>
      </c>
      <c r="C4033" s="235" t="s">
        <v>530</v>
      </c>
      <c r="D4033" s="235" t="s">
        <v>1601</v>
      </c>
      <c r="E4033"/>
      <c r="F4033" s="126"/>
      <c r="G4033" s="236"/>
      <c r="H4033"/>
      <c r="I4033" t="s">
        <v>199</v>
      </c>
      <c r="J4033" s="236"/>
      <c r="K4033"/>
      <c r="L4033"/>
      <c r="M4033"/>
      <c r="N4033"/>
      <c r="O4033"/>
      <c r="P4033"/>
      <c r="Q4033"/>
      <c r="U4033"/>
      <c r="V4033">
        <v>0</v>
      </c>
      <c r="W4033" s="236"/>
      <c r="X4033"/>
      <c r="Y4033"/>
      <c r="Z4033"/>
      <c r="AA4033"/>
      <c r="AB4033"/>
      <c r="AC4033"/>
      <c r="AD4033"/>
      <c r="AE4033"/>
      <c r="AF4033"/>
      <c r="AG4033"/>
      <c r="AH4033" s="115" t="s">
        <v>4308</v>
      </c>
    </row>
    <row r="4034" spans="1:35" hidden="1" x14ac:dyDescent="0.25">
      <c r="A4034">
        <v>329213</v>
      </c>
      <c r="B4034" t="s">
        <v>8273</v>
      </c>
      <c r="C4034" t="s">
        <v>408</v>
      </c>
      <c r="D4034" t="s">
        <v>281</v>
      </c>
      <c r="E4034" t="s">
        <v>76</v>
      </c>
      <c r="F4034" s="126"/>
      <c r="G4034"/>
      <c r="H4034" t="s">
        <v>16</v>
      </c>
      <c r="I4034" t="s">
        <v>129</v>
      </c>
      <c r="J4034"/>
      <c r="K4034"/>
      <c r="L4034"/>
      <c r="M4034"/>
      <c r="N4034"/>
      <c r="O4034"/>
      <c r="P4034"/>
      <c r="Q4034"/>
      <c r="U4034"/>
      <c r="V4034" t="s">
        <v>4424</v>
      </c>
      <c r="W4034"/>
      <c r="X4034"/>
      <c r="Y4034"/>
      <c r="Z4034"/>
      <c r="AA4034"/>
      <c r="AB4034" t="s">
        <v>4308</v>
      </c>
      <c r="AC4034" t="s">
        <v>4308</v>
      </c>
      <c r="AD4034" t="s">
        <v>4308</v>
      </c>
      <c r="AE4034" t="s">
        <v>4308</v>
      </c>
      <c r="AF4034" t="s">
        <v>4308</v>
      </c>
      <c r="AG4034" t="s">
        <v>4308</v>
      </c>
      <c r="AH4034" s="115" t="s">
        <v>4308</v>
      </c>
    </row>
    <row r="4035" spans="1:35" ht="18" x14ac:dyDescent="0.25">
      <c r="A4035" s="235">
        <v>329214</v>
      </c>
      <c r="B4035" s="235" t="s">
        <v>8273</v>
      </c>
      <c r="C4035" s="235" t="s">
        <v>358</v>
      </c>
      <c r="D4035" s="235" t="s">
        <v>280</v>
      </c>
      <c r="E4035"/>
      <c r="F4035" s="126"/>
      <c r="G4035" s="236"/>
      <c r="H4035"/>
      <c r="I4035" t="s">
        <v>107</v>
      </c>
      <c r="J4035" s="236"/>
      <c r="K4035"/>
      <c r="L4035"/>
      <c r="M4035"/>
      <c r="N4035"/>
      <c r="O4035"/>
      <c r="P4035"/>
      <c r="Q4035"/>
      <c r="U4035"/>
      <c r="V4035" t="s">
        <v>4335</v>
      </c>
      <c r="W4035" s="236"/>
      <c r="X4035"/>
      <c r="Y4035"/>
      <c r="Z4035"/>
      <c r="AA4035"/>
      <c r="AB4035"/>
      <c r="AC4035"/>
      <c r="AD4035"/>
      <c r="AE4035"/>
      <c r="AF4035"/>
      <c r="AG4035"/>
      <c r="AH4035" s="115" t="s">
        <v>4308</v>
      </c>
      <c r="AI4035" s="115" t="e">
        <f>VLOOKUP(A4035,'[2]دراسات قانونية'!$A$3:$E$600,1,0)</f>
        <v>#N/A</v>
      </c>
    </row>
    <row r="4036" spans="1:35" hidden="1" x14ac:dyDescent="0.25">
      <c r="A4036" s="115">
        <v>329215</v>
      </c>
      <c r="B4036" s="115" t="s">
        <v>3618</v>
      </c>
      <c r="C4036" s="115" t="s">
        <v>454</v>
      </c>
      <c r="D4036" s="115" t="s">
        <v>220</v>
      </c>
      <c r="E4036" s="115" t="s">
        <v>76</v>
      </c>
      <c r="F4036" s="237">
        <v>34867</v>
      </c>
      <c r="G4036" s="115" t="s">
        <v>18</v>
      </c>
      <c r="H4036" s="115" t="s">
        <v>16</v>
      </c>
      <c r="I4036" t="s">
        <v>199</v>
      </c>
      <c r="J4036" s="115" t="s">
        <v>15</v>
      </c>
      <c r="L4036" s="115" t="s">
        <v>30</v>
      </c>
      <c r="U4036"/>
      <c r="V4036">
        <v>0</v>
      </c>
    </row>
    <row r="4037" spans="1:35" ht="18" x14ac:dyDescent="0.25">
      <c r="A4037" s="235">
        <v>329216</v>
      </c>
      <c r="B4037" s="235" t="s">
        <v>8274</v>
      </c>
      <c r="C4037" s="235" t="s">
        <v>1090</v>
      </c>
      <c r="D4037" s="235" t="s">
        <v>372</v>
      </c>
      <c r="E4037"/>
      <c r="F4037" s="126"/>
      <c r="G4037" s="236"/>
      <c r="H4037"/>
      <c r="I4037" t="s">
        <v>107</v>
      </c>
      <c r="J4037" s="236"/>
      <c r="K4037"/>
      <c r="L4037"/>
      <c r="M4037"/>
      <c r="N4037"/>
      <c r="O4037"/>
      <c r="P4037"/>
      <c r="Q4037"/>
      <c r="U4037"/>
      <c r="V4037" t="s">
        <v>4334</v>
      </c>
      <c r="W4037" s="236"/>
      <c r="X4037"/>
      <c r="Y4037"/>
      <c r="Z4037"/>
      <c r="AA4037"/>
      <c r="AB4037"/>
      <c r="AC4037"/>
      <c r="AD4037"/>
      <c r="AE4037"/>
      <c r="AF4037"/>
      <c r="AG4037"/>
      <c r="AH4037" s="115" t="s">
        <v>4308</v>
      </c>
      <c r="AI4037" s="115" t="e">
        <f>VLOOKUP(A4037,'[2]دراسات قانونية'!$A$3:$E$600,1,0)</f>
        <v>#N/A</v>
      </c>
    </row>
    <row r="4038" spans="1:35" hidden="1" x14ac:dyDescent="0.25">
      <c r="A4038">
        <v>329221</v>
      </c>
      <c r="B4038" t="s">
        <v>8275</v>
      </c>
      <c r="C4038" t="s">
        <v>227</v>
      </c>
      <c r="D4038" t="s">
        <v>320</v>
      </c>
      <c r="E4038" t="s">
        <v>76</v>
      </c>
      <c r="F4038" s="126">
        <v>35520</v>
      </c>
      <c r="G4038" t="s">
        <v>8276</v>
      </c>
      <c r="H4038" t="s">
        <v>19</v>
      </c>
      <c r="I4038" t="s">
        <v>136</v>
      </c>
      <c r="J4038"/>
      <c r="K4038"/>
      <c r="L4038"/>
      <c r="M4038"/>
      <c r="N4038"/>
      <c r="O4038"/>
      <c r="P4038"/>
      <c r="Q4038"/>
      <c r="U4038"/>
      <c r="V4038" t="s">
        <v>4412</v>
      </c>
      <c r="W4038"/>
      <c r="X4038"/>
      <c r="Y4038"/>
      <c r="Z4038"/>
      <c r="AA4038"/>
      <c r="AB4038" t="s">
        <v>4308</v>
      </c>
      <c r="AC4038" t="s">
        <v>4308</v>
      </c>
      <c r="AD4038" t="s">
        <v>4308</v>
      </c>
      <c r="AE4038" t="s">
        <v>4308</v>
      </c>
      <c r="AF4038" t="s">
        <v>4308</v>
      </c>
      <c r="AG4038" t="s">
        <v>4308</v>
      </c>
      <c r="AH4038" s="115" t="s">
        <v>4308</v>
      </c>
    </row>
    <row r="4039" spans="1:35" hidden="1" x14ac:dyDescent="0.25">
      <c r="A4039" s="115">
        <v>329222</v>
      </c>
      <c r="B4039" s="115" t="s">
        <v>4042</v>
      </c>
      <c r="C4039" s="115" t="s">
        <v>219</v>
      </c>
      <c r="D4039" s="115" t="s">
        <v>832</v>
      </c>
      <c r="E4039" s="115" t="s">
        <v>77</v>
      </c>
      <c r="F4039" s="237">
        <v>28800</v>
      </c>
      <c r="G4039" s="115" t="s">
        <v>4043</v>
      </c>
      <c r="H4039" s="115" t="s">
        <v>16</v>
      </c>
      <c r="I4039" t="s">
        <v>199</v>
      </c>
      <c r="J4039" s="115" t="s">
        <v>15</v>
      </c>
      <c r="L4039" s="115" t="s">
        <v>47</v>
      </c>
      <c r="U4039"/>
      <c r="V4039">
        <v>0</v>
      </c>
    </row>
    <row r="4040" spans="1:35" ht="18" hidden="1" x14ac:dyDescent="0.25">
      <c r="A4040" s="235">
        <v>329224</v>
      </c>
      <c r="B4040" s="235" t="s">
        <v>8277</v>
      </c>
      <c r="C4040" s="235" t="s">
        <v>319</v>
      </c>
      <c r="D4040" s="235" t="s">
        <v>323</v>
      </c>
      <c r="E4040"/>
      <c r="F4040" s="126"/>
      <c r="G4040" s="236"/>
      <c r="H4040"/>
      <c r="I4040" t="s">
        <v>199</v>
      </c>
      <c r="J4040" s="236"/>
      <c r="K4040"/>
      <c r="L4040"/>
      <c r="M4040"/>
      <c r="N4040"/>
      <c r="O4040"/>
      <c r="P4040"/>
      <c r="Q4040"/>
      <c r="U4040"/>
      <c r="V4040">
        <v>0</v>
      </c>
      <c r="W4040" s="236"/>
      <c r="X4040"/>
      <c r="Y4040"/>
      <c r="Z4040"/>
      <c r="AA4040"/>
      <c r="AB4040"/>
      <c r="AC4040"/>
      <c r="AD4040"/>
      <c r="AE4040"/>
      <c r="AF4040"/>
      <c r="AG4040"/>
      <c r="AH4040" s="115" t="s">
        <v>4308</v>
      </c>
    </row>
    <row r="4041" spans="1:35" hidden="1" x14ac:dyDescent="0.25">
      <c r="A4041" s="115">
        <v>329227</v>
      </c>
      <c r="B4041" s="115" t="s">
        <v>1689</v>
      </c>
      <c r="C4041" s="115" t="s">
        <v>789</v>
      </c>
      <c r="D4041" s="115" t="s">
        <v>528</v>
      </c>
      <c r="E4041" s="115" t="s">
        <v>76</v>
      </c>
      <c r="F4041" s="237">
        <v>35121</v>
      </c>
      <c r="G4041" s="115" t="s">
        <v>18</v>
      </c>
      <c r="H4041" s="115" t="s">
        <v>16</v>
      </c>
      <c r="I4041" t="s">
        <v>199</v>
      </c>
      <c r="J4041" s="115" t="s">
        <v>1226</v>
      </c>
      <c r="L4041" s="115" t="s">
        <v>18</v>
      </c>
      <c r="U4041"/>
      <c r="V4041" t="s">
        <v>4334</v>
      </c>
    </row>
    <row r="4042" spans="1:35" hidden="1" x14ac:dyDescent="0.25">
      <c r="A4042" s="115">
        <v>329228</v>
      </c>
      <c r="B4042" s="115" t="s">
        <v>3011</v>
      </c>
      <c r="C4042" s="115" t="s">
        <v>972</v>
      </c>
      <c r="D4042" s="115" t="s">
        <v>571</v>
      </c>
      <c r="E4042" s="115" t="s">
        <v>76</v>
      </c>
      <c r="F4042" s="237">
        <v>31128</v>
      </c>
      <c r="G4042" s="115" t="s">
        <v>1962</v>
      </c>
      <c r="H4042" s="115" t="s">
        <v>16</v>
      </c>
      <c r="I4042" t="s">
        <v>199</v>
      </c>
      <c r="J4042" s="115" t="s">
        <v>1226</v>
      </c>
      <c r="L4042" s="115" t="s">
        <v>70</v>
      </c>
      <c r="U4042"/>
      <c r="V4042" t="s">
        <v>4412</v>
      </c>
      <c r="AH4042" s="115" t="s">
        <v>4308</v>
      </c>
    </row>
    <row r="4043" spans="1:35" hidden="1" x14ac:dyDescent="0.25">
      <c r="A4043" s="115">
        <v>329235</v>
      </c>
      <c r="B4043" s="115" t="s">
        <v>2995</v>
      </c>
      <c r="C4043" s="115" t="s">
        <v>269</v>
      </c>
      <c r="D4043" s="115" t="s">
        <v>276</v>
      </c>
      <c r="E4043" s="115" t="s">
        <v>77</v>
      </c>
      <c r="F4043" s="237">
        <v>30742</v>
      </c>
      <c r="G4043" s="115" t="s">
        <v>18</v>
      </c>
      <c r="H4043" s="115" t="s">
        <v>28</v>
      </c>
      <c r="I4043" t="s">
        <v>199</v>
      </c>
      <c r="J4043" s="115" t="s">
        <v>1226</v>
      </c>
      <c r="L4043" s="115" t="s">
        <v>18</v>
      </c>
      <c r="U4043"/>
      <c r="V4043">
        <v>0</v>
      </c>
    </row>
    <row r="4044" spans="1:35" ht="18" hidden="1" x14ac:dyDescent="0.25">
      <c r="A4044" s="235">
        <v>329239</v>
      </c>
      <c r="B4044" s="235" t="s">
        <v>8278</v>
      </c>
      <c r="C4044" s="235" t="s">
        <v>584</v>
      </c>
      <c r="D4044" s="235" t="s">
        <v>467</v>
      </c>
      <c r="E4044"/>
      <c r="F4044" s="126"/>
      <c r="G4044" s="236"/>
      <c r="H4044"/>
      <c r="I4044" t="s">
        <v>129</v>
      </c>
      <c r="J4044" s="236"/>
      <c r="K4044"/>
      <c r="L4044"/>
      <c r="M4044"/>
      <c r="N4044"/>
      <c r="O4044"/>
      <c r="P4044"/>
      <c r="Q4044"/>
      <c r="U4044"/>
      <c r="V4044" t="s">
        <v>4335</v>
      </c>
      <c r="W4044" s="236"/>
      <c r="X4044"/>
      <c r="Y4044"/>
      <c r="Z4044"/>
      <c r="AA4044"/>
      <c r="AB4044"/>
      <c r="AC4044"/>
      <c r="AD4044"/>
      <c r="AE4044"/>
      <c r="AF4044"/>
      <c r="AG4044"/>
      <c r="AH4044" s="115" t="s">
        <v>4308</v>
      </c>
    </row>
    <row r="4045" spans="1:35" ht="18" hidden="1" x14ac:dyDescent="0.25">
      <c r="A4045" s="235">
        <v>329242</v>
      </c>
      <c r="B4045" s="235" t="s">
        <v>8279</v>
      </c>
      <c r="C4045" s="235" t="s">
        <v>358</v>
      </c>
      <c r="D4045" s="235" t="s">
        <v>757</v>
      </c>
      <c r="E4045"/>
      <c r="F4045" s="126"/>
      <c r="G4045" s="236"/>
      <c r="H4045"/>
      <c r="I4045" t="s">
        <v>129</v>
      </c>
      <c r="J4045" s="236"/>
      <c r="K4045"/>
      <c r="L4045"/>
      <c r="M4045"/>
      <c r="N4045"/>
      <c r="O4045"/>
      <c r="P4045"/>
      <c r="Q4045"/>
      <c r="U4045"/>
      <c r="V4045">
        <v>0</v>
      </c>
      <c r="W4045" s="236"/>
      <c r="X4045"/>
      <c r="Y4045"/>
      <c r="Z4045"/>
      <c r="AA4045"/>
      <c r="AB4045"/>
      <c r="AC4045"/>
      <c r="AD4045"/>
      <c r="AE4045"/>
      <c r="AF4045"/>
      <c r="AG4045"/>
      <c r="AH4045" s="115" t="s">
        <v>4308</v>
      </c>
    </row>
    <row r="4046" spans="1:35" hidden="1" x14ac:dyDescent="0.25">
      <c r="A4046" s="115">
        <v>329243</v>
      </c>
      <c r="B4046" s="115" t="s">
        <v>3619</v>
      </c>
      <c r="C4046" s="115" t="s">
        <v>250</v>
      </c>
      <c r="D4046" s="115" t="s">
        <v>1747</v>
      </c>
      <c r="E4046" s="115" t="s">
        <v>76</v>
      </c>
      <c r="F4046" s="237">
        <v>35101</v>
      </c>
      <c r="G4046" s="115" t="s">
        <v>211</v>
      </c>
      <c r="H4046" s="115" t="s">
        <v>16</v>
      </c>
      <c r="I4046" t="s">
        <v>199</v>
      </c>
      <c r="J4046" s="115" t="s">
        <v>15</v>
      </c>
      <c r="L4046" s="115" t="s">
        <v>18</v>
      </c>
      <c r="U4046"/>
      <c r="V4046" t="s">
        <v>16623</v>
      </c>
      <c r="AF4046" s="115" t="s">
        <v>4308</v>
      </c>
      <c r="AG4046" s="115" t="s">
        <v>4308</v>
      </c>
      <c r="AH4046" s="115" t="s">
        <v>4308</v>
      </c>
    </row>
    <row r="4047" spans="1:35" hidden="1" x14ac:dyDescent="0.25">
      <c r="A4047" s="115">
        <v>329244</v>
      </c>
      <c r="B4047" s="115" t="s">
        <v>4044</v>
      </c>
      <c r="C4047" s="115" t="s">
        <v>1429</v>
      </c>
      <c r="D4047" s="115" t="s">
        <v>220</v>
      </c>
      <c r="E4047" s="115" t="s">
        <v>77</v>
      </c>
      <c r="F4047" s="237">
        <v>35972</v>
      </c>
      <c r="G4047" s="115" t="s">
        <v>18</v>
      </c>
      <c r="H4047" s="115" t="s">
        <v>16</v>
      </c>
      <c r="I4047" t="s">
        <v>199</v>
      </c>
      <c r="J4047" s="115" t="s">
        <v>1226</v>
      </c>
      <c r="L4047" s="115" t="s">
        <v>30</v>
      </c>
      <c r="U4047"/>
      <c r="V4047">
        <v>0</v>
      </c>
      <c r="AH4047" s="115" t="s">
        <v>4308</v>
      </c>
    </row>
    <row r="4048" spans="1:35" ht="18" hidden="1" x14ac:dyDescent="0.25">
      <c r="A4048" s="235">
        <v>329245</v>
      </c>
      <c r="B4048" s="235" t="s">
        <v>8280</v>
      </c>
      <c r="C4048" s="235" t="s">
        <v>8281</v>
      </c>
      <c r="D4048" s="235" t="s">
        <v>2192</v>
      </c>
      <c r="E4048"/>
      <c r="F4048" s="126"/>
      <c r="G4048" s="236"/>
      <c r="H4048"/>
      <c r="I4048" t="s">
        <v>129</v>
      </c>
      <c r="J4048" s="236"/>
      <c r="K4048"/>
      <c r="L4048"/>
      <c r="M4048"/>
      <c r="N4048"/>
      <c r="O4048"/>
      <c r="P4048"/>
      <c r="Q4048"/>
      <c r="U4048"/>
      <c r="V4048" t="s">
        <v>4335</v>
      </c>
      <c r="W4048" s="236"/>
      <c r="X4048"/>
      <c r="Y4048"/>
      <c r="Z4048"/>
      <c r="AA4048"/>
      <c r="AB4048"/>
      <c r="AC4048"/>
      <c r="AD4048"/>
      <c r="AE4048"/>
      <c r="AF4048"/>
      <c r="AG4048"/>
      <c r="AH4048" s="115" t="s">
        <v>4308</v>
      </c>
    </row>
    <row r="4049" spans="1:35" ht="18" hidden="1" x14ac:dyDescent="0.25">
      <c r="A4049" s="235">
        <v>329248</v>
      </c>
      <c r="B4049" s="235" t="s">
        <v>8282</v>
      </c>
      <c r="C4049" s="235" t="s">
        <v>5766</v>
      </c>
      <c r="D4049" s="235" t="s">
        <v>641</v>
      </c>
      <c r="E4049"/>
      <c r="F4049" s="126"/>
      <c r="G4049" s="236"/>
      <c r="H4049"/>
      <c r="I4049" t="s">
        <v>199</v>
      </c>
      <c r="J4049" s="236"/>
      <c r="K4049"/>
      <c r="L4049"/>
      <c r="M4049"/>
      <c r="N4049"/>
      <c r="O4049"/>
      <c r="P4049"/>
      <c r="Q4049"/>
      <c r="U4049"/>
      <c r="V4049" t="s">
        <v>4337</v>
      </c>
      <c r="W4049" s="236"/>
      <c r="X4049"/>
      <c r="Y4049"/>
      <c r="Z4049"/>
      <c r="AA4049"/>
      <c r="AB4049"/>
      <c r="AC4049"/>
      <c r="AD4049"/>
      <c r="AE4049"/>
      <c r="AF4049"/>
      <c r="AG4049"/>
      <c r="AH4049" s="115" t="s">
        <v>4308</v>
      </c>
    </row>
    <row r="4050" spans="1:35" ht="18" x14ac:dyDescent="0.25">
      <c r="A4050" s="235">
        <v>329249</v>
      </c>
      <c r="B4050" s="235" t="s">
        <v>8283</v>
      </c>
      <c r="C4050" s="235" t="s">
        <v>287</v>
      </c>
      <c r="D4050" s="235" t="s">
        <v>480</v>
      </c>
      <c r="E4050"/>
      <c r="F4050" s="126"/>
      <c r="G4050" s="236"/>
      <c r="H4050"/>
      <c r="I4050" t="s">
        <v>107</v>
      </c>
      <c r="J4050" s="236"/>
      <c r="K4050"/>
      <c r="L4050"/>
      <c r="M4050"/>
      <c r="N4050"/>
      <c r="O4050"/>
      <c r="P4050"/>
      <c r="Q4050"/>
      <c r="U4050"/>
      <c r="V4050" t="s">
        <v>4335</v>
      </c>
      <c r="W4050" s="236"/>
      <c r="X4050"/>
      <c r="Y4050"/>
      <c r="Z4050"/>
      <c r="AA4050"/>
      <c r="AB4050"/>
      <c r="AC4050"/>
      <c r="AD4050"/>
      <c r="AE4050"/>
      <c r="AF4050"/>
      <c r="AG4050"/>
      <c r="AH4050" s="115" t="s">
        <v>4308</v>
      </c>
      <c r="AI4050" s="115" t="e">
        <f>VLOOKUP(A4050,'[2]دراسات قانونية'!$A$3:$E$600,1,0)</f>
        <v>#N/A</v>
      </c>
    </row>
    <row r="4051" spans="1:35" hidden="1" x14ac:dyDescent="0.25">
      <c r="A4051">
        <v>329252</v>
      </c>
      <c r="B4051" t="s">
        <v>8284</v>
      </c>
      <c r="C4051" t="s">
        <v>246</v>
      </c>
      <c r="D4051" t="s">
        <v>898</v>
      </c>
      <c r="E4051" t="s">
        <v>77</v>
      </c>
      <c r="F4051" s="126"/>
      <c r="G4051"/>
      <c r="H4051" t="s">
        <v>16</v>
      </c>
      <c r="I4051" t="s">
        <v>136</v>
      </c>
      <c r="J4051"/>
      <c r="K4051"/>
      <c r="L4051"/>
      <c r="M4051"/>
      <c r="N4051"/>
      <c r="O4051"/>
      <c r="P4051"/>
      <c r="Q4051"/>
      <c r="U4051"/>
      <c r="V4051" t="s">
        <v>4414</v>
      </c>
      <c r="W4051"/>
      <c r="X4051"/>
      <c r="Y4051"/>
      <c r="Z4051"/>
      <c r="AA4051" t="s">
        <v>4308</v>
      </c>
      <c r="AB4051" t="s">
        <v>4308</v>
      </c>
      <c r="AC4051" t="s">
        <v>4308</v>
      </c>
      <c r="AD4051" t="s">
        <v>4308</v>
      </c>
      <c r="AE4051" t="s">
        <v>4308</v>
      </c>
      <c r="AF4051" t="s">
        <v>4308</v>
      </c>
      <c r="AG4051" t="s">
        <v>4308</v>
      </c>
      <c r="AH4051" s="115" t="s">
        <v>4308</v>
      </c>
    </row>
    <row r="4052" spans="1:35" hidden="1" x14ac:dyDescent="0.25">
      <c r="A4052">
        <v>329253</v>
      </c>
      <c r="B4052" t="s">
        <v>8285</v>
      </c>
      <c r="C4052" t="s">
        <v>601</v>
      </c>
      <c r="D4052" t="s">
        <v>336</v>
      </c>
      <c r="E4052" t="s">
        <v>77</v>
      </c>
      <c r="F4052" s="126">
        <v>35935</v>
      </c>
      <c r="G4052" t="s">
        <v>18</v>
      </c>
      <c r="H4052" t="s">
        <v>16</v>
      </c>
      <c r="I4052" t="s">
        <v>136</v>
      </c>
      <c r="J4052"/>
      <c r="K4052"/>
      <c r="L4052"/>
      <c r="M4052"/>
      <c r="N4052"/>
      <c r="O4052"/>
      <c r="P4052"/>
      <c r="Q4052"/>
      <c r="U4052"/>
      <c r="V4052" t="s">
        <v>4412</v>
      </c>
      <c r="W4052"/>
      <c r="X4052"/>
      <c r="Y4052"/>
      <c r="Z4052"/>
      <c r="AA4052"/>
      <c r="AB4052"/>
      <c r="AC4052"/>
      <c r="AD4052"/>
      <c r="AE4052"/>
      <c r="AF4052"/>
      <c r="AG4052"/>
    </row>
    <row r="4053" spans="1:35" ht="18" hidden="1" x14ac:dyDescent="0.25">
      <c r="A4053" s="235">
        <v>329255</v>
      </c>
      <c r="B4053" s="235" t="s">
        <v>8286</v>
      </c>
      <c r="C4053" s="235" t="s">
        <v>227</v>
      </c>
      <c r="D4053" s="235" t="s">
        <v>354</v>
      </c>
      <c r="E4053"/>
      <c r="F4053" s="126"/>
      <c r="G4053" s="236"/>
      <c r="H4053"/>
      <c r="I4053" t="s">
        <v>199</v>
      </c>
      <c r="J4053" s="236"/>
      <c r="K4053"/>
      <c r="L4053"/>
      <c r="M4053"/>
      <c r="N4053"/>
      <c r="O4053"/>
      <c r="P4053"/>
      <c r="Q4053"/>
      <c r="U4053"/>
      <c r="V4053">
        <v>0</v>
      </c>
      <c r="W4053" s="236"/>
      <c r="X4053"/>
      <c r="Y4053"/>
      <c r="Z4053"/>
      <c r="AA4053"/>
      <c r="AB4053"/>
      <c r="AC4053"/>
      <c r="AD4053"/>
      <c r="AE4053"/>
      <c r="AF4053"/>
      <c r="AG4053"/>
      <c r="AH4053" s="115" t="s">
        <v>4308</v>
      </c>
    </row>
    <row r="4054" spans="1:35" hidden="1" x14ac:dyDescent="0.25">
      <c r="A4054">
        <v>329257</v>
      </c>
      <c r="B4054" t="s">
        <v>8287</v>
      </c>
      <c r="C4054" t="s">
        <v>285</v>
      </c>
      <c r="D4054" t="s">
        <v>549</v>
      </c>
      <c r="E4054" t="s">
        <v>77</v>
      </c>
      <c r="F4054" s="126">
        <v>35139</v>
      </c>
      <c r="G4054" t="s">
        <v>18</v>
      </c>
      <c r="H4054" t="s">
        <v>16</v>
      </c>
      <c r="I4054" t="s">
        <v>136</v>
      </c>
      <c r="J4054" t="s">
        <v>1226</v>
      </c>
      <c r="K4054"/>
      <c r="L4054" t="s">
        <v>18</v>
      </c>
      <c r="M4054"/>
      <c r="N4054"/>
      <c r="O4054"/>
      <c r="P4054"/>
      <c r="Q4054"/>
      <c r="U4054"/>
      <c r="V4054">
        <v>0</v>
      </c>
      <c r="W4054"/>
      <c r="X4054"/>
      <c r="Y4054"/>
      <c r="Z4054"/>
      <c r="AA4054"/>
      <c r="AB4054"/>
      <c r="AC4054"/>
      <c r="AD4054"/>
      <c r="AE4054"/>
      <c r="AF4054"/>
      <c r="AG4054"/>
    </row>
    <row r="4055" spans="1:35" x14ac:dyDescent="0.25">
      <c r="A4055" s="115">
        <v>329258</v>
      </c>
      <c r="B4055" s="115" t="s">
        <v>8288</v>
      </c>
      <c r="C4055" s="115" t="s">
        <v>358</v>
      </c>
      <c r="D4055" s="115" t="s">
        <v>8289</v>
      </c>
      <c r="F4055" s="237"/>
      <c r="I4055" t="s">
        <v>107</v>
      </c>
      <c r="U4055"/>
      <c r="V4055" t="s">
        <v>4338</v>
      </c>
      <c r="AH4055" s="115" t="s">
        <v>4308</v>
      </c>
      <c r="AI4055" s="115" t="e">
        <f>VLOOKUP(A4055,'[2]دراسات قانونية'!$A$3:$E$600,1,0)</f>
        <v>#N/A</v>
      </c>
    </row>
    <row r="4056" spans="1:35" hidden="1" x14ac:dyDescent="0.25">
      <c r="A4056">
        <v>329259</v>
      </c>
      <c r="B4056" t="s">
        <v>8290</v>
      </c>
      <c r="C4056" t="s">
        <v>350</v>
      </c>
      <c r="D4056" t="s">
        <v>235</v>
      </c>
      <c r="E4056" t="s">
        <v>76</v>
      </c>
      <c r="F4056" s="126">
        <v>35827</v>
      </c>
      <c r="G4056" t="s">
        <v>18</v>
      </c>
      <c r="H4056" t="s">
        <v>19</v>
      </c>
      <c r="I4056" t="s">
        <v>136</v>
      </c>
      <c r="J4056"/>
      <c r="K4056"/>
      <c r="L4056"/>
      <c r="M4056"/>
      <c r="N4056"/>
      <c r="O4056"/>
      <c r="P4056"/>
      <c r="Q4056"/>
      <c r="U4056"/>
      <c r="V4056" t="s">
        <v>16623</v>
      </c>
      <c r="W4056"/>
      <c r="X4056"/>
      <c r="Y4056"/>
      <c r="Z4056"/>
      <c r="AA4056"/>
      <c r="AB4056"/>
      <c r="AC4056"/>
      <c r="AD4056"/>
      <c r="AE4056"/>
      <c r="AF4056"/>
      <c r="AG4056"/>
    </row>
    <row r="4057" spans="1:35" hidden="1" x14ac:dyDescent="0.25">
      <c r="A4057">
        <v>329261</v>
      </c>
      <c r="B4057" t="s">
        <v>8291</v>
      </c>
      <c r="C4057" t="s">
        <v>609</v>
      </c>
      <c r="D4057" t="s">
        <v>8292</v>
      </c>
      <c r="E4057" t="s">
        <v>76</v>
      </c>
      <c r="F4057" s="126">
        <v>35975</v>
      </c>
      <c r="G4057" t="s">
        <v>18</v>
      </c>
      <c r="H4057" t="s">
        <v>16</v>
      </c>
      <c r="I4057" t="s">
        <v>129</v>
      </c>
      <c r="J4057"/>
      <c r="K4057"/>
      <c r="L4057"/>
      <c r="M4057"/>
      <c r="N4057"/>
      <c r="O4057"/>
      <c r="P4057"/>
      <c r="Q4057"/>
      <c r="U4057"/>
      <c r="V4057" t="s">
        <v>4424</v>
      </c>
      <c r="W4057"/>
      <c r="X4057"/>
      <c r="Y4057"/>
      <c r="Z4057"/>
      <c r="AA4057"/>
      <c r="AB4057"/>
      <c r="AC4057" t="s">
        <v>4308</v>
      </c>
      <c r="AD4057" t="s">
        <v>4308</v>
      </c>
      <c r="AE4057" t="s">
        <v>4308</v>
      </c>
      <c r="AF4057" t="s">
        <v>4308</v>
      </c>
      <c r="AG4057" t="s">
        <v>4308</v>
      </c>
      <c r="AH4057" s="115" t="s">
        <v>4308</v>
      </c>
    </row>
    <row r="4058" spans="1:35" ht="18" x14ac:dyDescent="0.25">
      <c r="A4058" s="235">
        <v>329262</v>
      </c>
      <c r="B4058" s="235" t="s">
        <v>8293</v>
      </c>
      <c r="C4058" s="235" t="s">
        <v>271</v>
      </c>
      <c r="D4058" s="235" t="s">
        <v>354</v>
      </c>
      <c r="E4058"/>
      <c r="F4058" s="126"/>
      <c r="G4058" s="236"/>
      <c r="H4058"/>
      <c r="I4058" t="s">
        <v>107</v>
      </c>
      <c r="J4058" s="236"/>
      <c r="K4058"/>
      <c r="L4058"/>
      <c r="M4058"/>
      <c r="N4058"/>
      <c r="O4058"/>
      <c r="P4058"/>
      <c r="Q4058"/>
      <c r="U4058"/>
      <c r="V4058" t="s">
        <v>4335</v>
      </c>
      <c r="W4058" s="236"/>
      <c r="X4058"/>
      <c r="Y4058"/>
      <c r="Z4058"/>
      <c r="AA4058"/>
      <c r="AB4058"/>
      <c r="AC4058"/>
      <c r="AD4058"/>
      <c r="AE4058"/>
      <c r="AF4058"/>
      <c r="AG4058"/>
      <c r="AH4058" s="115" t="s">
        <v>4308</v>
      </c>
      <c r="AI4058" s="115" t="e">
        <f>VLOOKUP(A4058,'[2]دراسات قانونية'!$A$3:$E$600,1,0)</f>
        <v>#N/A</v>
      </c>
    </row>
    <row r="4059" spans="1:35" x14ac:dyDescent="0.25">
      <c r="A4059" s="115">
        <v>329263</v>
      </c>
      <c r="B4059" s="115" t="s">
        <v>8294</v>
      </c>
      <c r="C4059" s="115" t="s">
        <v>668</v>
      </c>
      <c r="D4059" s="115" t="s">
        <v>450</v>
      </c>
      <c r="F4059" s="237"/>
      <c r="I4059" t="s">
        <v>107</v>
      </c>
      <c r="U4059"/>
      <c r="V4059" t="s">
        <v>4338</v>
      </c>
      <c r="AG4059" s="115" t="s">
        <v>4308</v>
      </c>
      <c r="AH4059" s="115" t="s">
        <v>4308</v>
      </c>
      <c r="AI4059" s="115" t="e">
        <f>VLOOKUP(A4059,'[2]دراسات قانونية'!$A$3:$E$600,1,0)</f>
        <v>#N/A</v>
      </c>
    </row>
    <row r="4060" spans="1:35" hidden="1" x14ac:dyDescent="0.25">
      <c r="A4060">
        <v>329265</v>
      </c>
      <c r="B4060" t="s">
        <v>8295</v>
      </c>
      <c r="C4060" t="s">
        <v>1069</v>
      </c>
      <c r="D4060" t="s">
        <v>891</v>
      </c>
      <c r="E4060" t="s">
        <v>76</v>
      </c>
      <c r="F4060" s="126">
        <v>34610</v>
      </c>
      <c r="G4060" t="s">
        <v>70</v>
      </c>
      <c r="H4060" t="s">
        <v>16</v>
      </c>
      <c r="I4060" t="s">
        <v>129</v>
      </c>
      <c r="J4060" t="s">
        <v>1226</v>
      </c>
      <c r="K4060"/>
      <c r="L4060" t="s">
        <v>70</v>
      </c>
      <c r="M4060"/>
      <c r="N4060"/>
      <c r="O4060"/>
      <c r="P4060"/>
      <c r="Q4060"/>
      <c r="U4060"/>
      <c r="V4060" t="s">
        <v>4424</v>
      </c>
      <c r="W4060"/>
      <c r="X4060"/>
      <c r="Y4060"/>
      <c r="Z4060"/>
      <c r="AA4060"/>
      <c r="AB4060"/>
      <c r="AC4060"/>
      <c r="AD4060"/>
      <c r="AE4060" t="s">
        <v>4308</v>
      </c>
      <c r="AF4060" t="s">
        <v>4308</v>
      </c>
      <c r="AG4060" t="s">
        <v>4308</v>
      </c>
      <c r="AH4060" s="115" t="s">
        <v>4308</v>
      </c>
    </row>
    <row r="4061" spans="1:35" ht="18" hidden="1" x14ac:dyDescent="0.25">
      <c r="A4061" s="235">
        <v>329266</v>
      </c>
      <c r="B4061" s="235" t="s">
        <v>8296</v>
      </c>
      <c r="C4061" s="235" t="s">
        <v>253</v>
      </c>
      <c r="D4061" s="235" t="s">
        <v>675</v>
      </c>
      <c r="E4061"/>
      <c r="F4061" s="126"/>
      <c r="G4061" s="236"/>
      <c r="H4061"/>
      <c r="I4061" t="s">
        <v>199</v>
      </c>
      <c r="J4061" s="236"/>
      <c r="K4061"/>
      <c r="L4061"/>
      <c r="M4061"/>
      <c r="N4061"/>
      <c r="O4061"/>
      <c r="P4061"/>
      <c r="Q4061"/>
      <c r="U4061"/>
      <c r="V4061">
        <v>0</v>
      </c>
      <c r="W4061" s="236"/>
      <c r="X4061"/>
      <c r="Y4061"/>
      <c r="Z4061"/>
      <c r="AA4061"/>
      <c r="AB4061"/>
      <c r="AC4061"/>
      <c r="AD4061"/>
      <c r="AE4061"/>
      <c r="AF4061"/>
      <c r="AG4061"/>
      <c r="AH4061" s="115" t="s">
        <v>4308</v>
      </c>
    </row>
    <row r="4062" spans="1:35" hidden="1" x14ac:dyDescent="0.25">
      <c r="A4062">
        <v>329267</v>
      </c>
      <c r="B4062" t="s">
        <v>8297</v>
      </c>
      <c r="C4062" t="s">
        <v>542</v>
      </c>
      <c r="D4062" t="s">
        <v>372</v>
      </c>
      <c r="E4062" t="s">
        <v>77</v>
      </c>
      <c r="F4062" s="126">
        <v>33464</v>
      </c>
      <c r="G4062" t="s">
        <v>18</v>
      </c>
      <c r="H4062" t="s">
        <v>16</v>
      </c>
      <c r="I4062" t="s">
        <v>129</v>
      </c>
      <c r="J4062" t="s">
        <v>1226</v>
      </c>
      <c r="K4062"/>
      <c r="L4062" t="s">
        <v>30</v>
      </c>
      <c r="M4062"/>
      <c r="N4062"/>
      <c r="O4062"/>
      <c r="P4062"/>
      <c r="Q4062"/>
      <c r="U4062"/>
      <c r="V4062" t="s">
        <v>4424</v>
      </c>
      <c r="W4062"/>
      <c r="X4062"/>
      <c r="Y4062"/>
      <c r="Z4062"/>
      <c r="AA4062"/>
      <c r="AB4062"/>
      <c r="AC4062"/>
      <c r="AD4062"/>
      <c r="AE4062"/>
      <c r="AF4062"/>
      <c r="AG4062"/>
      <c r="AH4062" s="115" t="s">
        <v>4308</v>
      </c>
    </row>
    <row r="4063" spans="1:35" hidden="1" x14ac:dyDescent="0.25">
      <c r="A4063">
        <v>329268</v>
      </c>
      <c r="B4063" t="s">
        <v>8298</v>
      </c>
      <c r="C4063" t="s">
        <v>236</v>
      </c>
      <c r="D4063" t="s">
        <v>238</v>
      </c>
      <c r="E4063" t="s">
        <v>77</v>
      </c>
      <c r="F4063" s="126"/>
      <c r="G4063"/>
      <c r="H4063" t="s">
        <v>16</v>
      </c>
      <c r="I4063" t="s">
        <v>136</v>
      </c>
      <c r="J4063"/>
      <c r="K4063"/>
      <c r="L4063"/>
      <c r="M4063"/>
      <c r="N4063"/>
      <c r="O4063"/>
      <c r="P4063"/>
      <c r="Q4063"/>
      <c r="U4063"/>
      <c r="V4063" t="s">
        <v>4414</v>
      </c>
      <c r="W4063"/>
      <c r="X4063"/>
      <c r="Y4063"/>
      <c r="Z4063"/>
      <c r="AA4063" t="s">
        <v>4308</v>
      </c>
      <c r="AB4063" t="s">
        <v>4308</v>
      </c>
      <c r="AC4063" t="s">
        <v>4308</v>
      </c>
      <c r="AD4063" t="s">
        <v>4308</v>
      </c>
      <c r="AE4063" t="s">
        <v>4308</v>
      </c>
      <c r="AF4063" t="s">
        <v>4308</v>
      </c>
      <c r="AG4063" t="s">
        <v>4308</v>
      </c>
      <c r="AH4063" s="115" t="s">
        <v>4308</v>
      </c>
    </row>
    <row r="4064" spans="1:35" hidden="1" x14ac:dyDescent="0.25">
      <c r="A4064" s="115">
        <v>329270</v>
      </c>
      <c r="B4064" s="115" t="s">
        <v>3620</v>
      </c>
      <c r="C4064" s="115" t="s">
        <v>244</v>
      </c>
      <c r="D4064" s="115" t="s">
        <v>521</v>
      </c>
      <c r="E4064" s="115" t="s">
        <v>77</v>
      </c>
      <c r="F4064" s="237"/>
      <c r="H4064" s="115" t="s">
        <v>16</v>
      </c>
      <c r="I4064" t="s">
        <v>199</v>
      </c>
      <c r="U4064"/>
      <c r="V4064" t="s">
        <v>16623</v>
      </c>
      <c r="AB4064" s="115" t="s">
        <v>4308</v>
      </c>
      <c r="AC4064" s="115" t="s">
        <v>4308</v>
      </c>
      <c r="AD4064" s="115" t="s">
        <v>4308</v>
      </c>
      <c r="AE4064" s="115" t="s">
        <v>4308</v>
      </c>
      <c r="AF4064" s="115" t="s">
        <v>4308</v>
      </c>
      <c r="AG4064" s="115" t="s">
        <v>4308</v>
      </c>
      <c r="AH4064" s="115" t="s">
        <v>4308</v>
      </c>
    </row>
    <row r="4065" spans="1:35" hidden="1" x14ac:dyDescent="0.25">
      <c r="A4065" s="115">
        <v>329272</v>
      </c>
      <c r="B4065" s="115" t="s">
        <v>2671</v>
      </c>
      <c r="C4065" s="115" t="s">
        <v>1747</v>
      </c>
      <c r="D4065" s="115" t="s">
        <v>777</v>
      </c>
      <c r="E4065" s="115" t="s">
        <v>76</v>
      </c>
      <c r="F4065" s="237">
        <v>36003</v>
      </c>
      <c r="G4065" s="115" t="s">
        <v>70</v>
      </c>
      <c r="H4065" s="115" t="s">
        <v>16</v>
      </c>
      <c r="I4065" t="s">
        <v>199</v>
      </c>
      <c r="J4065" s="115" t="s">
        <v>15</v>
      </c>
      <c r="L4065" s="115" t="s">
        <v>70</v>
      </c>
      <c r="U4065"/>
      <c r="V4065">
        <v>0</v>
      </c>
    </row>
    <row r="4066" spans="1:35" hidden="1" x14ac:dyDescent="0.25">
      <c r="A4066" s="115">
        <v>329276</v>
      </c>
      <c r="B4066" s="115" t="s">
        <v>3177</v>
      </c>
      <c r="C4066" s="115" t="s">
        <v>227</v>
      </c>
      <c r="D4066" s="115" t="s">
        <v>437</v>
      </c>
      <c r="E4066" s="115" t="s">
        <v>76</v>
      </c>
      <c r="F4066" s="237">
        <v>35600</v>
      </c>
      <c r="G4066" s="115" t="s">
        <v>18</v>
      </c>
      <c r="H4066" s="115" t="s">
        <v>16</v>
      </c>
      <c r="I4066" t="s">
        <v>199</v>
      </c>
      <c r="U4066"/>
      <c r="V4066" t="s">
        <v>4414</v>
      </c>
      <c r="AF4066" s="115" t="s">
        <v>4308</v>
      </c>
      <c r="AG4066" s="115" t="s">
        <v>4308</v>
      </c>
      <c r="AH4066" s="115" t="s">
        <v>4308</v>
      </c>
    </row>
    <row r="4067" spans="1:35" hidden="1" x14ac:dyDescent="0.25">
      <c r="A4067" s="115">
        <v>329277</v>
      </c>
      <c r="B4067" s="115" t="s">
        <v>3210</v>
      </c>
      <c r="C4067" s="115" t="s">
        <v>358</v>
      </c>
      <c r="D4067" s="115" t="s">
        <v>2373</v>
      </c>
      <c r="E4067" s="115" t="s">
        <v>76</v>
      </c>
      <c r="F4067" s="237">
        <v>35084</v>
      </c>
      <c r="G4067" s="115" t="s">
        <v>479</v>
      </c>
      <c r="H4067" s="115" t="s">
        <v>16</v>
      </c>
      <c r="I4067" t="s">
        <v>201</v>
      </c>
      <c r="J4067" s="115" t="s">
        <v>1226</v>
      </c>
      <c r="L4067" s="115" t="s">
        <v>67</v>
      </c>
      <c r="U4067"/>
      <c r="V4067" t="s">
        <v>16610</v>
      </c>
    </row>
    <row r="4068" spans="1:35" hidden="1" x14ac:dyDescent="0.25">
      <c r="A4068">
        <v>329278</v>
      </c>
      <c r="B4068" t="s">
        <v>8299</v>
      </c>
      <c r="C4068" t="s">
        <v>793</v>
      </c>
      <c r="D4068" t="s">
        <v>524</v>
      </c>
      <c r="E4068" t="s">
        <v>77</v>
      </c>
      <c r="F4068" s="126"/>
      <c r="G4068"/>
      <c r="H4068" t="s">
        <v>16</v>
      </c>
      <c r="I4068" t="s">
        <v>136</v>
      </c>
      <c r="J4068"/>
      <c r="K4068"/>
      <c r="L4068"/>
      <c r="M4068"/>
      <c r="N4068"/>
      <c r="O4068"/>
      <c r="P4068"/>
      <c r="Q4068"/>
      <c r="U4068"/>
      <c r="V4068" t="s">
        <v>16623</v>
      </c>
      <c r="W4068"/>
      <c r="X4068"/>
      <c r="Y4068"/>
      <c r="Z4068"/>
      <c r="AA4068"/>
      <c r="AB4068" t="s">
        <v>4308</v>
      </c>
      <c r="AC4068" t="s">
        <v>4308</v>
      </c>
      <c r="AD4068" t="s">
        <v>4308</v>
      </c>
      <c r="AE4068" t="s">
        <v>4308</v>
      </c>
      <c r="AF4068" t="s">
        <v>4308</v>
      </c>
      <c r="AG4068" t="s">
        <v>4308</v>
      </c>
      <c r="AH4068" s="115" t="s">
        <v>4308</v>
      </c>
    </row>
    <row r="4069" spans="1:35" ht="18" x14ac:dyDescent="0.25">
      <c r="A4069" s="235">
        <v>329280</v>
      </c>
      <c r="B4069" s="235" t="s">
        <v>8300</v>
      </c>
      <c r="C4069" s="235" t="s">
        <v>6316</v>
      </c>
      <c r="D4069" s="235" t="s">
        <v>385</v>
      </c>
      <c r="E4069"/>
      <c r="F4069" s="126"/>
      <c r="G4069" s="236"/>
      <c r="H4069"/>
      <c r="I4069" t="s">
        <v>107</v>
      </c>
      <c r="J4069" s="236"/>
      <c r="K4069"/>
      <c r="L4069"/>
      <c r="M4069"/>
      <c r="N4069"/>
      <c r="O4069"/>
      <c r="P4069"/>
      <c r="Q4069"/>
      <c r="U4069"/>
      <c r="V4069" t="s">
        <v>4337</v>
      </c>
      <c r="W4069" s="236"/>
      <c r="X4069"/>
      <c r="Y4069"/>
      <c r="Z4069"/>
      <c r="AA4069"/>
      <c r="AB4069"/>
      <c r="AC4069"/>
      <c r="AD4069"/>
      <c r="AE4069"/>
      <c r="AF4069"/>
      <c r="AG4069"/>
      <c r="AH4069" s="115" t="s">
        <v>4308</v>
      </c>
      <c r="AI4069" s="115" t="e">
        <f>VLOOKUP(A4069,'[2]دراسات قانونية'!$A$3:$E$600,1,0)</f>
        <v>#N/A</v>
      </c>
    </row>
    <row r="4070" spans="1:35" ht="18" hidden="1" x14ac:dyDescent="0.25">
      <c r="A4070" s="235">
        <v>329281</v>
      </c>
      <c r="B4070" s="235" t="s">
        <v>8301</v>
      </c>
      <c r="C4070" s="235" t="s">
        <v>244</v>
      </c>
      <c r="D4070" s="235" t="s">
        <v>5072</v>
      </c>
      <c r="E4070"/>
      <c r="F4070" s="126"/>
      <c r="G4070" s="236"/>
      <c r="H4070"/>
      <c r="I4070" t="s">
        <v>199</v>
      </c>
      <c r="J4070" s="236"/>
      <c r="K4070"/>
      <c r="L4070"/>
      <c r="M4070"/>
      <c r="N4070"/>
      <c r="O4070"/>
      <c r="P4070"/>
      <c r="Q4070"/>
      <c r="U4070"/>
      <c r="V4070">
        <v>0</v>
      </c>
      <c r="W4070" s="236"/>
      <c r="X4070"/>
      <c r="Y4070"/>
      <c r="Z4070"/>
      <c r="AA4070"/>
      <c r="AB4070"/>
      <c r="AC4070"/>
      <c r="AD4070"/>
      <c r="AE4070"/>
      <c r="AF4070"/>
      <c r="AG4070"/>
      <c r="AH4070" s="115" t="s">
        <v>4308</v>
      </c>
    </row>
    <row r="4071" spans="1:35" hidden="1" x14ac:dyDescent="0.25">
      <c r="A4071" s="115">
        <v>329282</v>
      </c>
      <c r="B4071" s="115" t="s">
        <v>771</v>
      </c>
      <c r="C4071" s="115" t="s">
        <v>212</v>
      </c>
      <c r="D4071" s="115" t="s">
        <v>1391</v>
      </c>
      <c r="E4071" s="115" t="s">
        <v>76</v>
      </c>
      <c r="F4071" s="237">
        <v>29501</v>
      </c>
      <c r="G4071" s="115" t="s">
        <v>37</v>
      </c>
      <c r="H4071" s="115" t="s">
        <v>16</v>
      </c>
      <c r="I4071" t="s">
        <v>199</v>
      </c>
      <c r="U4071"/>
      <c r="V4071" t="s">
        <v>4329</v>
      </c>
      <c r="AB4071" s="115" t="s">
        <v>4308</v>
      </c>
      <c r="AC4071" s="115" t="s">
        <v>4308</v>
      </c>
      <c r="AD4071" s="115" t="s">
        <v>4308</v>
      </c>
      <c r="AE4071" s="115" t="s">
        <v>4308</v>
      </c>
      <c r="AF4071" s="115" t="s">
        <v>4308</v>
      </c>
      <c r="AG4071" s="115" t="s">
        <v>4308</v>
      </c>
      <c r="AH4071" s="115" t="s">
        <v>4308</v>
      </c>
    </row>
    <row r="4072" spans="1:35" ht="18" hidden="1" x14ac:dyDescent="0.25">
      <c r="A4072" s="235">
        <v>329283</v>
      </c>
      <c r="B4072" s="235" t="s">
        <v>8302</v>
      </c>
      <c r="C4072" s="235" t="s">
        <v>1384</v>
      </c>
      <c r="D4072" s="235" t="s">
        <v>8303</v>
      </c>
      <c r="E4072"/>
      <c r="F4072" s="126"/>
      <c r="G4072" s="236"/>
      <c r="H4072"/>
      <c r="I4072" t="s">
        <v>129</v>
      </c>
      <c r="J4072" s="236"/>
      <c r="K4072"/>
      <c r="L4072"/>
      <c r="M4072"/>
      <c r="N4072"/>
      <c r="O4072"/>
      <c r="P4072"/>
      <c r="Q4072"/>
      <c r="U4072"/>
      <c r="V4072" t="s">
        <v>4335</v>
      </c>
      <c r="W4072" s="236"/>
      <c r="X4072"/>
      <c r="Y4072"/>
      <c r="Z4072"/>
      <c r="AA4072"/>
      <c r="AB4072"/>
      <c r="AC4072"/>
      <c r="AD4072"/>
      <c r="AE4072"/>
      <c r="AF4072"/>
      <c r="AG4072"/>
      <c r="AH4072" s="115" t="s">
        <v>4308</v>
      </c>
    </row>
    <row r="4073" spans="1:35" ht="18" hidden="1" x14ac:dyDescent="0.25">
      <c r="A4073" s="235">
        <v>329289</v>
      </c>
      <c r="B4073" s="235" t="s">
        <v>8304</v>
      </c>
      <c r="C4073" s="235" t="s">
        <v>403</v>
      </c>
      <c r="D4073" s="235" t="s">
        <v>467</v>
      </c>
      <c r="E4073"/>
      <c r="F4073" s="126"/>
      <c r="G4073" s="236"/>
      <c r="H4073"/>
      <c r="I4073" t="s">
        <v>129</v>
      </c>
      <c r="J4073" s="236"/>
      <c r="K4073"/>
      <c r="L4073"/>
      <c r="M4073"/>
      <c r="N4073"/>
      <c r="O4073"/>
      <c r="P4073"/>
      <c r="Q4073"/>
      <c r="U4073"/>
      <c r="V4073" t="s">
        <v>4335</v>
      </c>
      <c r="W4073" s="236"/>
      <c r="X4073"/>
      <c r="Y4073"/>
      <c r="Z4073"/>
      <c r="AA4073"/>
      <c r="AB4073"/>
      <c r="AC4073"/>
      <c r="AD4073"/>
      <c r="AE4073"/>
      <c r="AF4073"/>
      <c r="AG4073"/>
      <c r="AH4073" s="115" t="s">
        <v>4308</v>
      </c>
    </row>
    <row r="4074" spans="1:35" hidden="1" x14ac:dyDescent="0.25">
      <c r="A4074" s="115">
        <v>329290</v>
      </c>
      <c r="B4074" s="115" t="s">
        <v>3234</v>
      </c>
      <c r="C4074" s="115" t="s">
        <v>920</v>
      </c>
      <c r="D4074" s="115" t="s">
        <v>1116</v>
      </c>
      <c r="E4074" s="115" t="s">
        <v>77</v>
      </c>
      <c r="F4074" s="237">
        <v>35431</v>
      </c>
      <c r="G4074" s="115" t="s">
        <v>211</v>
      </c>
      <c r="H4074" s="115" t="s">
        <v>16</v>
      </c>
      <c r="I4074" t="s">
        <v>136</v>
      </c>
      <c r="J4074" s="115" t="s">
        <v>1226</v>
      </c>
      <c r="L4074" s="115" t="s">
        <v>30</v>
      </c>
      <c r="U4074"/>
      <c r="V4074" t="s">
        <v>16623</v>
      </c>
    </row>
    <row r="4075" spans="1:35" hidden="1" x14ac:dyDescent="0.25">
      <c r="A4075">
        <v>329292</v>
      </c>
      <c r="B4075" t="s">
        <v>8305</v>
      </c>
      <c r="C4075" t="s">
        <v>8306</v>
      </c>
      <c r="D4075" t="s">
        <v>409</v>
      </c>
      <c r="E4075" t="s">
        <v>76</v>
      </c>
      <c r="F4075" s="126">
        <v>35094</v>
      </c>
      <c r="G4075" t="s">
        <v>8307</v>
      </c>
      <c r="H4075" t="s">
        <v>16</v>
      </c>
      <c r="I4075" t="s">
        <v>136</v>
      </c>
      <c r="J4075"/>
      <c r="K4075"/>
      <c r="L4075"/>
      <c r="M4075"/>
      <c r="N4075"/>
      <c r="O4075"/>
      <c r="P4075"/>
      <c r="Q4075"/>
      <c r="U4075"/>
      <c r="V4075">
        <v>0</v>
      </c>
      <c r="W4075"/>
      <c r="X4075"/>
      <c r="Y4075"/>
      <c r="Z4075"/>
      <c r="AA4075"/>
      <c r="AB4075"/>
      <c r="AC4075"/>
      <c r="AD4075" t="s">
        <v>4308</v>
      </c>
      <c r="AE4075" t="s">
        <v>4308</v>
      </c>
      <c r="AF4075" t="s">
        <v>4308</v>
      </c>
      <c r="AG4075" t="s">
        <v>4308</v>
      </c>
      <c r="AH4075" s="115" t="s">
        <v>4308</v>
      </c>
    </row>
    <row r="4076" spans="1:35" hidden="1" x14ac:dyDescent="0.25">
      <c r="A4076">
        <v>329293</v>
      </c>
      <c r="B4076" t="s">
        <v>8308</v>
      </c>
      <c r="C4076" t="s">
        <v>227</v>
      </c>
      <c r="D4076" t="s">
        <v>276</v>
      </c>
      <c r="E4076" t="s">
        <v>76</v>
      </c>
      <c r="F4076" s="126">
        <v>35862</v>
      </c>
      <c r="G4076" t="s">
        <v>18</v>
      </c>
      <c r="H4076" t="s">
        <v>16</v>
      </c>
      <c r="I4076" t="s">
        <v>136</v>
      </c>
      <c r="J4076" t="s">
        <v>1226</v>
      </c>
      <c r="K4076"/>
      <c r="L4076" t="s">
        <v>18</v>
      </c>
      <c r="M4076"/>
      <c r="N4076"/>
      <c r="O4076"/>
      <c r="P4076"/>
      <c r="Q4076"/>
      <c r="U4076"/>
      <c r="V4076" t="s">
        <v>4412</v>
      </c>
      <c r="W4076"/>
      <c r="X4076"/>
      <c r="Y4076"/>
      <c r="Z4076"/>
      <c r="AA4076"/>
      <c r="AB4076"/>
      <c r="AC4076"/>
      <c r="AD4076"/>
      <c r="AE4076"/>
      <c r="AF4076"/>
      <c r="AG4076" t="s">
        <v>4308</v>
      </c>
      <c r="AH4076" s="115" t="s">
        <v>4308</v>
      </c>
    </row>
    <row r="4077" spans="1:35" hidden="1" x14ac:dyDescent="0.25">
      <c r="A4077">
        <v>329294</v>
      </c>
      <c r="B4077" t="s">
        <v>8309</v>
      </c>
      <c r="C4077" t="s">
        <v>454</v>
      </c>
      <c r="D4077" t="s">
        <v>328</v>
      </c>
      <c r="E4077" t="s">
        <v>77</v>
      </c>
      <c r="F4077" s="126"/>
      <c r="G4077"/>
      <c r="H4077" t="s">
        <v>16</v>
      </c>
      <c r="I4077" t="s">
        <v>129</v>
      </c>
      <c r="J4077"/>
      <c r="K4077"/>
      <c r="L4077"/>
      <c r="M4077"/>
      <c r="N4077"/>
      <c r="O4077"/>
      <c r="P4077"/>
      <c r="Q4077"/>
      <c r="U4077"/>
      <c r="V4077" t="s">
        <v>4414</v>
      </c>
      <c r="W4077"/>
      <c r="X4077"/>
      <c r="Y4077" t="s">
        <v>4308</v>
      </c>
      <c r="Z4077"/>
      <c r="AA4077" t="s">
        <v>4308</v>
      </c>
      <c r="AB4077" t="s">
        <v>4308</v>
      </c>
      <c r="AC4077" t="s">
        <v>4308</v>
      </c>
      <c r="AD4077" t="s">
        <v>4308</v>
      </c>
      <c r="AE4077" t="s">
        <v>4308</v>
      </c>
      <c r="AF4077" t="s">
        <v>4308</v>
      </c>
      <c r="AG4077" t="s">
        <v>4308</v>
      </c>
      <c r="AH4077" s="115" t="s">
        <v>4308</v>
      </c>
    </row>
    <row r="4078" spans="1:35" ht="18" x14ac:dyDescent="0.25">
      <c r="A4078" s="235">
        <v>329296</v>
      </c>
      <c r="B4078" s="235" t="s">
        <v>8310</v>
      </c>
      <c r="C4078" s="235" t="s">
        <v>335</v>
      </c>
      <c r="D4078" s="235" t="s">
        <v>528</v>
      </c>
      <c r="E4078"/>
      <c r="F4078" s="126"/>
      <c r="G4078" s="236"/>
      <c r="H4078"/>
      <c r="I4078" t="s">
        <v>107</v>
      </c>
      <c r="J4078" s="236"/>
      <c r="K4078"/>
      <c r="L4078"/>
      <c r="M4078"/>
      <c r="N4078"/>
      <c r="O4078"/>
      <c r="P4078"/>
      <c r="Q4078"/>
      <c r="U4078"/>
      <c r="V4078" t="s">
        <v>4335</v>
      </c>
      <c r="W4078" s="236"/>
      <c r="X4078"/>
      <c r="Y4078"/>
      <c r="Z4078"/>
      <c r="AA4078"/>
      <c r="AB4078"/>
      <c r="AC4078"/>
      <c r="AD4078"/>
      <c r="AE4078"/>
      <c r="AF4078"/>
      <c r="AG4078"/>
      <c r="AH4078" s="115" t="s">
        <v>4308</v>
      </c>
      <c r="AI4078" s="115" t="e">
        <f>VLOOKUP(A4078,'[2]دراسات قانونية'!$A$3:$E$600,1,0)</f>
        <v>#N/A</v>
      </c>
    </row>
    <row r="4079" spans="1:35" hidden="1" x14ac:dyDescent="0.25">
      <c r="A4079">
        <v>329298</v>
      </c>
      <c r="B4079" t="s">
        <v>8311</v>
      </c>
      <c r="C4079" t="s">
        <v>8312</v>
      </c>
      <c r="D4079" t="s">
        <v>222</v>
      </c>
      <c r="E4079" t="s">
        <v>77</v>
      </c>
      <c r="F4079" s="126"/>
      <c r="G4079"/>
      <c r="H4079" t="s">
        <v>16</v>
      </c>
      <c r="I4079" t="s">
        <v>136</v>
      </c>
      <c r="J4079"/>
      <c r="K4079"/>
      <c r="L4079"/>
      <c r="M4079"/>
      <c r="N4079"/>
      <c r="O4079"/>
      <c r="P4079"/>
      <c r="Q4079"/>
      <c r="U4079"/>
      <c r="V4079" t="s">
        <v>4414</v>
      </c>
      <c r="W4079"/>
      <c r="X4079"/>
      <c r="Y4079"/>
      <c r="Z4079"/>
      <c r="AA4079" t="s">
        <v>4308</v>
      </c>
      <c r="AB4079" t="s">
        <v>4308</v>
      </c>
      <c r="AC4079" t="s">
        <v>4308</v>
      </c>
      <c r="AD4079" t="s">
        <v>4308</v>
      </c>
      <c r="AE4079" t="s">
        <v>4308</v>
      </c>
      <c r="AF4079" t="s">
        <v>4308</v>
      </c>
      <c r="AG4079" t="s">
        <v>4308</v>
      </c>
      <c r="AH4079" s="115" t="s">
        <v>4308</v>
      </c>
    </row>
    <row r="4080" spans="1:35" hidden="1" x14ac:dyDescent="0.25">
      <c r="A4080">
        <v>329301</v>
      </c>
      <c r="B4080" t="s">
        <v>8313</v>
      </c>
      <c r="C4080" t="s">
        <v>593</v>
      </c>
      <c r="D4080" t="s">
        <v>444</v>
      </c>
      <c r="E4080" t="s">
        <v>77</v>
      </c>
      <c r="F4080" s="126">
        <v>35892</v>
      </c>
      <c r="G4080" t="s">
        <v>18</v>
      </c>
      <c r="H4080" t="s">
        <v>16</v>
      </c>
      <c r="I4080" t="s">
        <v>129</v>
      </c>
      <c r="J4080"/>
      <c r="K4080"/>
      <c r="L4080"/>
      <c r="M4080"/>
      <c r="N4080"/>
      <c r="O4080"/>
      <c r="P4080"/>
      <c r="Q4080"/>
      <c r="U4080"/>
      <c r="V4080" t="s">
        <v>16623</v>
      </c>
      <c r="W4080"/>
      <c r="X4080"/>
      <c r="Y4080"/>
      <c r="Z4080"/>
      <c r="AA4080"/>
      <c r="AB4080"/>
      <c r="AC4080"/>
      <c r="AD4080"/>
      <c r="AE4080"/>
      <c r="AF4080" t="s">
        <v>4308</v>
      </c>
      <c r="AG4080" t="s">
        <v>4308</v>
      </c>
      <c r="AH4080" s="115" t="s">
        <v>4308</v>
      </c>
    </row>
    <row r="4081" spans="1:35" hidden="1" x14ac:dyDescent="0.25">
      <c r="A4081">
        <v>329302</v>
      </c>
      <c r="B4081" t="s">
        <v>8314</v>
      </c>
      <c r="C4081" t="s">
        <v>241</v>
      </c>
      <c r="D4081" t="s">
        <v>315</v>
      </c>
      <c r="E4081" t="s">
        <v>77</v>
      </c>
      <c r="F4081" s="126">
        <v>35065</v>
      </c>
      <c r="G4081" t="s">
        <v>1271</v>
      </c>
      <c r="H4081" t="s">
        <v>16</v>
      </c>
      <c r="I4081" t="s">
        <v>136</v>
      </c>
      <c r="J4081" t="s">
        <v>1226</v>
      </c>
      <c r="K4081"/>
      <c r="L4081" t="s">
        <v>30</v>
      </c>
      <c r="M4081"/>
      <c r="N4081"/>
      <c r="O4081"/>
      <c r="P4081"/>
      <c r="Q4081"/>
      <c r="U4081"/>
      <c r="V4081" t="s">
        <v>4335</v>
      </c>
      <c r="W4081"/>
      <c r="X4081"/>
      <c r="Y4081"/>
      <c r="Z4081"/>
      <c r="AA4081"/>
      <c r="AB4081"/>
      <c r="AC4081"/>
      <c r="AD4081"/>
      <c r="AE4081" t="s">
        <v>4308</v>
      </c>
      <c r="AF4081" t="s">
        <v>4308</v>
      </c>
      <c r="AG4081" t="s">
        <v>4308</v>
      </c>
      <c r="AH4081" s="115" t="s">
        <v>4308</v>
      </c>
    </row>
    <row r="4082" spans="1:35" hidden="1" x14ac:dyDescent="0.25">
      <c r="A4082" s="115">
        <v>329305</v>
      </c>
      <c r="B4082" s="115" t="s">
        <v>3012</v>
      </c>
      <c r="C4082" s="115" t="s">
        <v>3013</v>
      </c>
      <c r="D4082" s="115" t="s">
        <v>905</v>
      </c>
      <c r="E4082" s="115" t="s">
        <v>76</v>
      </c>
      <c r="F4082" s="237">
        <v>35920</v>
      </c>
      <c r="G4082" s="115" t="s">
        <v>67</v>
      </c>
      <c r="H4082" s="115" t="s">
        <v>16</v>
      </c>
      <c r="I4082" t="s">
        <v>199</v>
      </c>
      <c r="J4082" s="115" t="s">
        <v>1226</v>
      </c>
      <c r="L4082" s="115" t="s">
        <v>67</v>
      </c>
      <c r="U4082"/>
      <c r="V4082" t="s">
        <v>4412</v>
      </c>
    </row>
    <row r="4083" spans="1:35" hidden="1" x14ac:dyDescent="0.25">
      <c r="A4083" s="115">
        <v>329308</v>
      </c>
      <c r="B4083" s="115" t="s">
        <v>3621</v>
      </c>
      <c r="C4083" s="115" t="s">
        <v>227</v>
      </c>
      <c r="D4083" s="115" t="s">
        <v>230</v>
      </c>
      <c r="E4083" s="115" t="s">
        <v>76</v>
      </c>
      <c r="F4083" s="237">
        <v>35556</v>
      </c>
      <c r="G4083" s="115" t="s">
        <v>1113</v>
      </c>
      <c r="H4083" s="115" t="s">
        <v>16</v>
      </c>
      <c r="I4083" t="s">
        <v>199</v>
      </c>
      <c r="J4083" s="115" t="s">
        <v>15</v>
      </c>
      <c r="L4083" s="115" t="s">
        <v>30</v>
      </c>
      <c r="U4083"/>
      <c r="V4083" t="s">
        <v>16623</v>
      </c>
    </row>
    <row r="4084" spans="1:35" ht="18" hidden="1" x14ac:dyDescent="0.25">
      <c r="A4084" s="235">
        <v>329309</v>
      </c>
      <c r="B4084" s="235" t="s">
        <v>8315</v>
      </c>
      <c r="C4084" s="235" t="s">
        <v>227</v>
      </c>
      <c r="D4084" s="235" t="s">
        <v>281</v>
      </c>
      <c r="E4084"/>
      <c r="F4084" s="126"/>
      <c r="G4084" s="236"/>
      <c r="H4084"/>
      <c r="I4084" t="s">
        <v>129</v>
      </c>
      <c r="J4084" s="236"/>
      <c r="K4084"/>
      <c r="L4084"/>
      <c r="M4084"/>
      <c r="N4084"/>
      <c r="O4084"/>
      <c r="P4084"/>
      <c r="Q4084"/>
      <c r="U4084"/>
      <c r="V4084" t="s">
        <v>4335</v>
      </c>
      <c r="W4084" s="236"/>
      <c r="X4084"/>
      <c r="Y4084"/>
      <c r="Z4084"/>
      <c r="AA4084"/>
      <c r="AB4084"/>
      <c r="AC4084"/>
      <c r="AD4084"/>
      <c r="AE4084"/>
      <c r="AF4084"/>
      <c r="AG4084"/>
      <c r="AH4084" s="115" t="s">
        <v>4308</v>
      </c>
    </row>
    <row r="4085" spans="1:35" ht="18" hidden="1" x14ac:dyDescent="0.25">
      <c r="A4085" s="235">
        <v>329310</v>
      </c>
      <c r="B4085" s="235" t="s">
        <v>8316</v>
      </c>
      <c r="C4085" s="235" t="s">
        <v>664</v>
      </c>
      <c r="D4085" s="235" t="s">
        <v>238</v>
      </c>
      <c r="E4085"/>
      <c r="F4085" s="126"/>
      <c r="G4085" s="236"/>
      <c r="H4085"/>
      <c r="I4085" t="s">
        <v>129</v>
      </c>
      <c r="J4085" s="236"/>
      <c r="K4085"/>
      <c r="L4085"/>
      <c r="M4085"/>
      <c r="N4085"/>
      <c r="O4085"/>
      <c r="P4085"/>
      <c r="Q4085"/>
      <c r="U4085"/>
      <c r="V4085" t="s">
        <v>4335</v>
      </c>
      <c r="W4085" s="236"/>
      <c r="X4085"/>
      <c r="Y4085"/>
      <c r="Z4085"/>
      <c r="AA4085"/>
      <c r="AB4085"/>
      <c r="AC4085"/>
      <c r="AD4085"/>
      <c r="AE4085"/>
      <c r="AF4085"/>
      <c r="AG4085"/>
      <c r="AH4085" s="115" t="s">
        <v>4308</v>
      </c>
    </row>
    <row r="4086" spans="1:35" hidden="1" x14ac:dyDescent="0.25">
      <c r="A4086" s="115">
        <v>329316</v>
      </c>
      <c r="B4086" s="115" t="s">
        <v>2633</v>
      </c>
      <c r="C4086" s="115" t="s">
        <v>793</v>
      </c>
      <c r="D4086" s="115" t="s">
        <v>524</v>
      </c>
      <c r="E4086" s="115" t="s">
        <v>77</v>
      </c>
      <c r="F4086" s="237"/>
      <c r="H4086" s="115" t="s">
        <v>16</v>
      </c>
      <c r="I4086" t="s">
        <v>199</v>
      </c>
      <c r="U4086"/>
      <c r="V4086" t="s">
        <v>16623</v>
      </c>
      <c r="AB4086" s="115" t="s">
        <v>4308</v>
      </c>
      <c r="AC4086" s="115" t="s">
        <v>4308</v>
      </c>
      <c r="AD4086" s="115" t="s">
        <v>4308</v>
      </c>
      <c r="AE4086" s="115" t="s">
        <v>4308</v>
      </c>
      <c r="AF4086" s="115" t="s">
        <v>4308</v>
      </c>
      <c r="AG4086" s="115" t="s">
        <v>4308</v>
      </c>
      <c r="AH4086" s="115" t="s">
        <v>4308</v>
      </c>
    </row>
    <row r="4087" spans="1:35" ht="18" hidden="1" x14ac:dyDescent="0.25">
      <c r="A4087" s="235">
        <v>329317</v>
      </c>
      <c r="B4087" s="235" t="s">
        <v>8317</v>
      </c>
      <c r="C4087" s="235" t="s">
        <v>212</v>
      </c>
      <c r="D4087" s="235" t="s">
        <v>230</v>
      </c>
      <c r="E4087"/>
      <c r="F4087" s="126"/>
      <c r="G4087" s="236"/>
      <c r="H4087"/>
      <c r="I4087" t="s">
        <v>199</v>
      </c>
      <c r="J4087" s="236"/>
      <c r="K4087"/>
      <c r="L4087"/>
      <c r="M4087"/>
      <c r="N4087"/>
      <c r="O4087"/>
      <c r="P4087"/>
      <c r="Q4087"/>
      <c r="U4087"/>
      <c r="V4087" t="s">
        <v>16623</v>
      </c>
      <c r="W4087" s="236"/>
      <c r="X4087"/>
      <c r="Y4087"/>
      <c r="Z4087"/>
      <c r="AA4087"/>
      <c r="AB4087"/>
      <c r="AC4087"/>
      <c r="AD4087"/>
      <c r="AE4087"/>
      <c r="AF4087"/>
      <c r="AG4087"/>
      <c r="AH4087" s="115" t="s">
        <v>4308</v>
      </c>
    </row>
    <row r="4088" spans="1:35" hidden="1" x14ac:dyDescent="0.25">
      <c r="A4088">
        <v>329321</v>
      </c>
      <c r="B4088" t="s">
        <v>8318</v>
      </c>
      <c r="C4088" t="s">
        <v>8319</v>
      </c>
      <c r="D4088" t="s">
        <v>323</v>
      </c>
      <c r="E4088" t="s">
        <v>76</v>
      </c>
      <c r="F4088" s="126">
        <v>35815</v>
      </c>
      <c r="G4088" t="s">
        <v>18</v>
      </c>
      <c r="H4088" t="s">
        <v>16</v>
      </c>
      <c r="I4088" t="s">
        <v>136</v>
      </c>
      <c r="J4088"/>
      <c r="K4088"/>
      <c r="L4088"/>
      <c r="M4088"/>
      <c r="N4088"/>
      <c r="O4088"/>
      <c r="P4088"/>
      <c r="Q4088"/>
      <c r="U4088"/>
      <c r="V4088" t="s">
        <v>4329</v>
      </c>
      <c r="W4088"/>
      <c r="X4088"/>
      <c r="Y4088"/>
      <c r="Z4088"/>
      <c r="AA4088"/>
      <c r="AB4088"/>
      <c r="AC4088"/>
      <c r="AD4088" t="s">
        <v>4308</v>
      </c>
      <c r="AE4088" t="s">
        <v>4308</v>
      </c>
      <c r="AF4088" t="s">
        <v>4308</v>
      </c>
      <c r="AG4088" t="s">
        <v>4308</v>
      </c>
      <c r="AH4088" s="115" t="s">
        <v>4308</v>
      </c>
    </row>
    <row r="4089" spans="1:35" ht="18" x14ac:dyDescent="0.25">
      <c r="A4089" s="235">
        <v>329322</v>
      </c>
      <c r="B4089" s="235" t="s">
        <v>8320</v>
      </c>
      <c r="C4089" s="235" t="s">
        <v>361</v>
      </c>
      <c r="D4089" s="235" t="s">
        <v>652</v>
      </c>
      <c r="E4089"/>
      <c r="F4089" s="126"/>
      <c r="G4089" s="236"/>
      <c r="H4089"/>
      <c r="I4089" t="s">
        <v>107</v>
      </c>
      <c r="J4089" s="236"/>
      <c r="K4089"/>
      <c r="L4089"/>
      <c r="M4089"/>
      <c r="N4089"/>
      <c r="O4089"/>
      <c r="P4089"/>
      <c r="Q4089"/>
      <c r="U4089"/>
      <c r="V4089" t="s">
        <v>4335</v>
      </c>
      <c r="W4089" s="236"/>
      <c r="X4089"/>
      <c r="Y4089"/>
      <c r="Z4089"/>
      <c r="AA4089"/>
      <c r="AB4089"/>
      <c r="AC4089"/>
      <c r="AD4089"/>
      <c r="AE4089"/>
      <c r="AF4089"/>
      <c r="AG4089"/>
      <c r="AH4089" s="115" t="s">
        <v>4308</v>
      </c>
      <c r="AI4089" s="115" t="e">
        <f>VLOOKUP(A4089,'[2]دراسات قانونية'!$A$3:$E$600,1,0)</f>
        <v>#N/A</v>
      </c>
    </row>
    <row r="4090" spans="1:35" ht="18" hidden="1" x14ac:dyDescent="0.25">
      <c r="A4090" s="235">
        <v>329325</v>
      </c>
      <c r="B4090" s="235" t="s">
        <v>8321</v>
      </c>
      <c r="C4090" s="235" t="s">
        <v>8322</v>
      </c>
      <c r="D4090" s="235" t="s">
        <v>268</v>
      </c>
      <c r="E4090"/>
      <c r="F4090" s="126"/>
      <c r="G4090" s="236"/>
      <c r="H4090"/>
      <c r="I4090" t="s">
        <v>129</v>
      </c>
      <c r="J4090" s="236"/>
      <c r="K4090"/>
      <c r="L4090"/>
      <c r="M4090"/>
      <c r="N4090"/>
      <c r="O4090"/>
      <c r="P4090"/>
      <c r="Q4090"/>
      <c r="U4090"/>
      <c r="V4090" t="s">
        <v>4335</v>
      </c>
      <c r="W4090" s="236"/>
      <c r="X4090"/>
      <c r="Y4090"/>
      <c r="Z4090"/>
      <c r="AA4090"/>
      <c r="AB4090"/>
      <c r="AC4090"/>
      <c r="AD4090"/>
      <c r="AE4090"/>
      <c r="AF4090"/>
      <c r="AG4090"/>
      <c r="AH4090" s="115" t="s">
        <v>4308</v>
      </c>
    </row>
    <row r="4091" spans="1:35" ht="18" x14ac:dyDescent="0.25">
      <c r="A4091" s="235">
        <v>329326</v>
      </c>
      <c r="B4091" s="235" t="s">
        <v>8323</v>
      </c>
      <c r="C4091" s="235" t="s">
        <v>227</v>
      </c>
      <c r="D4091" s="235" t="s">
        <v>245</v>
      </c>
      <c r="E4091"/>
      <c r="F4091" s="126"/>
      <c r="G4091" s="236"/>
      <c r="H4091"/>
      <c r="I4091" t="s">
        <v>107</v>
      </c>
      <c r="J4091" s="236"/>
      <c r="K4091"/>
      <c r="L4091"/>
      <c r="M4091"/>
      <c r="N4091"/>
      <c r="O4091"/>
      <c r="P4091"/>
      <c r="Q4091"/>
      <c r="U4091"/>
      <c r="V4091" t="s">
        <v>4335</v>
      </c>
      <c r="W4091" s="236"/>
      <c r="X4091"/>
      <c r="Y4091"/>
      <c r="Z4091"/>
      <c r="AA4091"/>
      <c r="AB4091"/>
      <c r="AC4091"/>
      <c r="AD4091"/>
      <c r="AE4091"/>
      <c r="AF4091"/>
      <c r="AG4091"/>
      <c r="AH4091" s="115" t="s">
        <v>4308</v>
      </c>
      <c r="AI4091" s="115" t="e">
        <f>VLOOKUP(A4091,'[2]دراسات قانونية'!$A$3:$E$600,1,0)</f>
        <v>#N/A</v>
      </c>
    </row>
    <row r="4092" spans="1:35" hidden="1" x14ac:dyDescent="0.25">
      <c r="A4092">
        <v>329327</v>
      </c>
      <c r="B4092" t="s">
        <v>8324</v>
      </c>
      <c r="C4092" t="s">
        <v>279</v>
      </c>
      <c r="D4092" t="s">
        <v>1413</v>
      </c>
      <c r="E4092" t="s">
        <v>77</v>
      </c>
      <c r="F4092" s="126">
        <v>34790</v>
      </c>
      <c r="G4092" t="s">
        <v>8325</v>
      </c>
      <c r="H4092" t="s">
        <v>16</v>
      </c>
      <c r="I4092" t="s">
        <v>129</v>
      </c>
      <c r="J4092" t="s">
        <v>1226</v>
      </c>
      <c r="K4092"/>
      <c r="L4092" t="s">
        <v>18</v>
      </c>
      <c r="M4092"/>
      <c r="N4092"/>
      <c r="O4092"/>
      <c r="P4092"/>
      <c r="Q4092"/>
      <c r="U4092"/>
      <c r="V4092" t="s">
        <v>4336</v>
      </c>
      <c r="W4092"/>
      <c r="X4092"/>
      <c r="Y4092"/>
      <c r="Z4092"/>
      <c r="AA4092"/>
      <c r="AB4092"/>
      <c r="AC4092"/>
      <c r="AD4092"/>
      <c r="AE4092"/>
      <c r="AF4092"/>
      <c r="AG4092"/>
      <c r="AH4092" s="115" t="s">
        <v>4308</v>
      </c>
    </row>
    <row r="4093" spans="1:35" hidden="1" x14ac:dyDescent="0.25">
      <c r="A4093">
        <v>329328</v>
      </c>
      <c r="B4093" t="s">
        <v>8326</v>
      </c>
      <c r="C4093" t="s">
        <v>548</v>
      </c>
      <c r="D4093" t="s">
        <v>8327</v>
      </c>
      <c r="E4093" t="s">
        <v>76</v>
      </c>
      <c r="F4093" s="126">
        <v>36166</v>
      </c>
      <c r="G4093" t="s">
        <v>18</v>
      </c>
      <c r="H4093" t="s">
        <v>16</v>
      </c>
      <c r="I4093" t="s">
        <v>136</v>
      </c>
      <c r="J4093"/>
      <c r="K4093"/>
      <c r="L4093"/>
      <c r="M4093"/>
      <c r="N4093"/>
      <c r="O4093"/>
      <c r="P4093"/>
      <c r="Q4093"/>
      <c r="U4093"/>
      <c r="V4093" t="s">
        <v>4329</v>
      </c>
      <c r="W4093"/>
      <c r="X4093"/>
      <c r="Y4093"/>
      <c r="Z4093"/>
      <c r="AA4093"/>
      <c r="AB4093" t="s">
        <v>4308</v>
      </c>
      <c r="AC4093" t="s">
        <v>4308</v>
      </c>
      <c r="AD4093" t="s">
        <v>4308</v>
      </c>
      <c r="AE4093" t="s">
        <v>4308</v>
      </c>
      <c r="AF4093" t="s">
        <v>4308</v>
      </c>
      <c r="AG4093" t="s">
        <v>4308</v>
      </c>
      <c r="AH4093" s="115" t="s">
        <v>4308</v>
      </c>
    </row>
    <row r="4094" spans="1:35" hidden="1" x14ac:dyDescent="0.25">
      <c r="A4094">
        <v>329330</v>
      </c>
      <c r="B4094" t="s">
        <v>8328</v>
      </c>
      <c r="C4094" t="s">
        <v>335</v>
      </c>
      <c r="D4094" t="s">
        <v>8329</v>
      </c>
      <c r="E4094" t="s">
        <v>76</v>
      </c>
      <c r="F4094" s="126">
        <v>35963</v>
      </c>
      <c r="G4094" t="s">
        <v>18</v>
      </c>
      <c r="H4094" t="s">
        <v>16</v>
      </c>
      <c r="I4094" t="s">
        <v>129</v>
      </c>
      <c r="J4094" t="s">
        <v>15</v>
      </c>
      <c r="K4094"/>
      <c r="L4094" t="s">
        <v>18</v>
      </c>
      <c r="M4094"/>
      <c r="N4094"/>
      <c r="O4094"/>
      <c r="P4094"/>
      <c r="Q4094"/>
      <c r="U4094"/>
      <c r="V4094" t="s">
        <v>4337</v>
      </c>
      <c r="W4094"/>
      <c r="X4094"/>
      <c r="Y4094"/>
      <c r="Z4094"/>
      <c r="AA4094"/>
      <c r="AB4094"/>
      <c r="AC4094"/>
      <c r="AD4094"/>
      <c r="AE4094"/>
      <c r="AF4094"/>
      <c r="AG4094"/>
    </row>
    <row r="4095" spans="1:35" ht="18" hidden="1" x14ac:dyDescent="0.25">
      <c r="A4095" s="235">
        <v>329333</v>
      </c>
      <c r="B4095" s="235" t="s">
        <v>8330</v>
      </c>
      <c r="C4095" s="235" t="s">
        <v>250</v>
      </c>
      <c r="D4095" s="235" t="s">
        <v>8331</v>
      </c>
      <c r="E4095"/>
      <c r="F4095" s="126"/>
      <c r="G4095" s="236"/>
      <c r="H4095"/>
      <c r="I4095" t="s">
        <v>199</v>
      </c>
      <c r="J4095" s="236"/>
      <c r="K4095"/>
      <c r="L4095"/>
      <c r="M4095"/>
      <c r="N4095"/>
      <c r="O4095"/>
      <c r="P4095"/>
      <c r="Q4095"/>
      <c r="U4095"/>
      <c r="V4095">
        <v>0</v>
      </c>
      <c r="W4095" s="236"/>
      <c r="X4095"/>
      <c r="Y4095"/>
      <c r="Z4095"/>
      <c r="AA4095"/>
      <c r="AB4095"/>
      <c r="AC4095"/>
      <c r="AD4095"/>
      <c r="AE4095"/>
      <c r="AF4095"/>
      <c r="AG4095"/>
      <c r="AH4095" s="115" t="s">
        <v>4308</v>
      </c>
    </row>
    <row r="4096" spans="1:35" hidden="1" x14ac:dyDescent="0.25">
      <c r="A4096" s="115">
        <v>329334</v>
      </c>
      <c r="B4096" s="115" t="s">
        <v>3110</v>
      </c>
      <c r="C4096" s="115" t="s">
        <v>727</v>
      </c>
      <c r="D4096" s="115" t="s">
        <v>276</v>
      </c>
      <c r="E4096" s="115" t="s">
        <v>77</v>
      </c>
      <c r="F4096" s="237">
        <v>35796</v>
      </c>
      <c r="G4096" s="115" t="s">
        <v>18</v>
      </c>
      <c r="H4096" s="115" t="s">
        <v>16</v>
      </c>
      <c r="I4096" t="s">
        <v>199</v>
      </c>
      <c r="J4096" s="115" t="s">
        <v>1226</v>
      </c>
      <c r="L4096" s="115" t="s">
        <v>18</v>
      </c>
      <c r="U4096"/>
      <c r="V4096">
        <v>0</v>
      </c>
    </row>
    <row r="4097" spans="1:35" ht="18" hidden="1" x14ac:dyDescent="0.25">
      <c r="A4097" s="235">
        <v>329335</v>
      </c>
      <c r="B4097" s="235" t="s">
        <v>8332</v>
      </c>
      <c r="C4097" s="235" t="s">
        <v>295</v>
      </c>
      <c r="D4097" s="235" t="s">
        <v>239</v>
      </c>
      <c r="E4097"/>
      <c r="F4097" s="126"/>
      <c r="G4097" s="236"/>
      <c r="H4097"/>
      <c r="I4097" t="s">
        <v>199</v>
      </c>
      <c r="J4097" s="236"/>
      <c r="K4097"/>
      <c r="L4097"/>
      <c r="M4097"/>
      <c r="N4097"/>
      <c r="O4097"/>
      <c r="P4097"/>
      <c r="Q4097"/>
      <c r="U4097"/>
      <c r="V4097" t="s">
        <v>16623</v>
      </c>
      <c r="W4097" s="236"/>
      <c r="X4097"/>
      <c r="Y4097"/>
      <c r="Z4097"/>
      <c r="AA4097"/>
      <c r="AB4097"/>
      <c r="AC4097"/>
      <c r="AD4097"/>
      <c r="AE4097"/>
      <c r="AF4097"/>
      <c r="AG4097"/>
      <c r="AH4097" s="115" t="s">
        <v>4308</v>
      </c>
    </row>
    <row r="4098" spans="1:35" hidden="1" x14ac:dyDescent="0.25">
      <c r="A4098">
        <v>329336</v>
      </c>
      <c r="B4098" t="s">
        <v>8333</v>
      </c>
      <c r="C4098" t="s">
        <v>8334</v>
      </c>
      <c r="D4098" t="s">
        <v>220</v>
      </c>
      <c r="E4098" t="s">
        <v>77</v>
      </c>
      <c r="F4098" s="126"/>
      <c r="G4098"/>
      <c r="H4098" t="s">
        <v>16</v>
      </c>
      <c r="I4098" t="s">
        <v>129</v>
      </c>
      <c r="J4098"/>
      <c r="K4098"/>
      <c r="L4098"/>
      <c r="M4098"/>
      <c r="N4098"/>
      <c r="O4098"/>
      <c r="P4098"/>
      <c r="Q4098"/>
      <c r="U4098"/>
      <c r="V4098" t="s">
        <v>4424</v>
      </c>
      <c r="W4098"/>
      <c r="X4098"/>
      <c r="Y4098"/>
      <c r="Z4098"/>
      <c r="AA4098" t="s">
        <v>4308</v>
      </c>
      <c r="AB4098" t="s">
        <v>4308</v>
      </c>
      <c r="AC4098" t="s">
        <v>4308</v>
      </c>
      <c r="AD4098" t="s">
        <v>4308</v>
      </c>
      <c r="AE4098" t="s">
        <v>4308</v>
      </c>
      <c r="AF4098" t="s">
        <v>4308</v>
      </c>
      <c r="AG4098" t="s">
        <v>4308</v>
      </c>
      <c r="AH4098" s="115" t="s">
        <v>4308</v>
      </c>
    </row>
    <row r="4099" spans="1:35" hidden="1" x14ac:dyDescent="0.25">
      <c r="A4099">
        <v>329337</v>
      </c>
      <c r="B4099" t="s">
        <v>8335</v>
      </c>
      <c r="C4099" t="s">
        <v>227</v>
      </c>
      <c r="D4099" t="s">
        <v>220</v>
      </c>
      <c r="E4099" t="s">
        <v>77</v>
      </c>
      <c r="F4099" s="126">
        <v>35431</v>
      </c>
      <c r="G4099" t="s">
        <v>18</v>
      </c>
      <c r="H4099" t="s">
        <v>16</v>
      </c>
      <c r="I4099" t="s">
        <v>201</v>
      </c>
      <c r="J4099"/>
      <c r="K4099"/>
      <c r="L4099"/>
      <c r="M4099"/>
      <c r="N4099"/>
      <c r="O4099"/>
      <c r="P4099"/>
      <c r="Q4099"/>
      <c r="U4099"/>
      <c r="V4099">
        <v>0</v>
      </c>
      <c r="W4099"/>
      <c r="X4099"/>
      <c r="Y4099"/>
      <c r="Z4099"/>
      <c r="AA4099"/>
      <c r="AB4099"/>
      <c r="AC4099"/>
      <c r="AD4099"/>
      <c r="AE4099"/>
      <c r="AF4099"/>
      <c r="AG4099"/>
    </row>
    <row r="4100" spans="1:35" hidden="1" x14ac:dyDescent="0.25">
      <c r="A4100">
        <v>329338</v>
      </c>
      <c r="B4100" t="s">
        <v>8336</v>
      </c>
      <c r="C4100" t="s">
        <v>8337</v>
      </c>
      <c r="D4100" t="s">
        <v>8338</v>
      </c>
      <c r="E4100" t="s">
        <v>76</v>
      </c>
      <c r="F4100" s="126">
        <v>35647</v>
      </c>
      <c r="G4100" t="s">
        <v>37</v>
      </c>
      <c r="H4100" t="s">
        <v>16</v>
      </c>
      <c r="I4100" t="s">
        <v>136</v>
      </c>
      <c r="J4100" t="s">
        <v>1226</v>
      </c>
      <c r="K4100"/>
      <c r="L4100" t="s">
        <v>18</v>
      </c>
      <c r="M4100"/>
      <c r="N4100"/>
      <c r="O4100"/>
      <c r="P4100"/>
      <c r="Q4100"/>
      <c r="U4100"/>
      <c r="V4100" t="s">
        <v>4412</v>
      </c>
      <c r="W4100"/>
      <c r="X4100"/>
      <c r="Y4100"/>
      <c r="Z4100"/>
      <c r="AA4100"/>
      <c r="AB4100"/>
      <c r="AC4100"/>
      <c r="AD4100"/>
      <c r="AE4100"/>
      <c r="AF4100"/>
      <c r="AG4100" t="s">
        <v>4308</v>
      </c>
      <c r="AH4100" s="115" t="s">
        <v>4308</v>
      </c>
    </row>
    <row r="4101" spans="1:35" hidden="1" x14ac:dyDescent="0.25">
      <c r="A4101" s="115">
        <v>329339</v>
      </c>
      <c r="B4101" s="115" t="s">
        <v>3178</v>
      </c>
      <c r="C4101" s="115" t="s">
        <v>952</v>
      </c>
      <c r="D4101" s="115" t="s">
        <v>265</v>
      </c>
      <c r="E4101" s="115" t="s">
        <v>76</v>
      </c>
      <c r="F4101" s="237">
        <v>35796</v>
      </c>
      <c r="G4101" s="115" t="s">
        <v>368</v>
      </c>
      <c r="H4101" s="115" t="s">
        <v>16</v>
      </c>
      <c r="I4101" t="s">
        <v>199</v>
      </c>
      <c r="J4101" s="115" t="s">
        <v>1226</v>
      </c>
      <c r="L4101" s="115" t="s">
        <v>18</v>
      </c>
      <c r="U4101"/>
      <c r="V4101">
        <v>0</v>
      </c>
    </row>
    <row r="4102" spans="1:35" ht="18" x14ac:dyDescent="0.25">
      <c r="A4102" s="235">
        <v>329340</v>
      </c>
      <c r="B4102" s="235" t="s">
        <v>8339</v>
      </c>
      <c r="C4102" s="235" t="s">
        <v>646</v>
      </c>
      <c r="D4102" s="235" t="s">
        <v>214</v>
      </c>
      <c r="E4102"/>
      <c r="F4102" s="126"/>
      <c r="G4102" s="236"/>
      <c r="H4102"/>
      <c r="I4102" t="s">
        <v>107</v>
      </c>
      <c r="J4102" s="236"/>
      <c r="K4102"/>
      <c r="L4102"/>
      <c r="M4102"/>
      <c r="N4102"/>
      <c r="O4102"/>
      <c r="P4102"/>
      <c r="Q4102"/>
      <c r="U4102"/>
      <c r="V4102" t="s">
        <v>4334</v>
      </c>
      <c r="W4102" s="236"/>
      <c r="X4102"/>
      <c r="Y4102"/>
      <c r="Z4102"/>
      <c r="AA4102"/>
      <c r="AB4102"/>
      <c r="AC4102"/>
      <c r="AD4102"/>
      <c r="AE4102"/>
      <c r="AF4102"/>
      <c r="AG4102"/>
      <c r="AH4102" s="115" t="s">
        <v>4308</v>
      </c>
      <c r="AI4102" s="115" t="e">
        <f>VLOOKUP(A4102,'[2]دراسات قانونية'!$A$3:$E$600,1,0)</f>
        <v>#N/A</v>
      </c>
    </row>
    <row r="4103" spans="1:35" ht="18" x14ac:dyDescent="0.25">
      <c r="A4103" s="235">
        <v>329341</v>
      </c>
      <c r="B4103" s="235" t="s">
        <v>8340</v>
      </c>
      <c r="C4103" s="235" t="s">
        <v>8341</v>
      </c>
      <c r="D4103" s="235" t="s">
        <v>6421</v>
      </c>
      <c r="E4103"/>
      <c r="F4103" s="126"/>
      <c r="G4103" s="236"/>
      <c r="H4103"/>
      <c r="I4103" t="s">
        <v>107</v>
      </c>
      <c r="J4103" s="236"/>
      <c r="K4103"/>
      <c r="L4103"/>
      <c r="M4103"/>
      <c r="N4103"/>
      <c r="O4103"/>
      <c r="P4103"/>
      <c r="Q4103"/>
      <c r="U4103"/>
      <c r="V4103" t="s">
        <v>4334</v>
      </c>
      <c r="W4103" s="236"/>
      <c r="X4103"/>
      <c r="Y4103"/>
      <c r="Z4103"/>
      <c r="AA4103"/>
      <c r="AB4103"/>
      <c r="AC4103"/>
      <c r="AD4103"/>
      <c r="AE4103"/>
      <c r="AF4103"/>
      <c r="AG4103"/>
      <c r="AH4103" s="115" t="s">
        <v>4308</v>
      </c>
      <c r="AI4103" s="115" t="e">
        <f>VLOOKUP(A4103,'[2]دراسات قانونية'!$A$3:$E$600,1,0)</f>
        <v>#N/A</v>
      </c>
    </row>
    <row r="4104" spans="1:35" ht="18" x14ac:dyDescent="0.25">
      <c r="A4104" s="235">
        <v>329343</v>
      </c>
      <c r="B4104" s="235" t="s">
        <v>8342</v>
      </c>
      <c r="C4104" s="235" t="s">
        <v>227</v>
      </c>
      <c r="D4104" s="235" t="s">
        <v>568</v>
      </c>
      <c r="E4104"/>
      <c r="F4104" s="126"/>
      <c r="G4104" s="236"/>
      <c r="H4104"/>
      <c r="I4104" t="s">
        <v>107</v>
      </c>
      <c r="J4104" s="236"/>
      <c r="K4104"/>
      <c r="L4104"/>
      <c r="M4104"/>
      <c r="N4104"/>
      <c r="O4104"/>
      <c r="P4104"/>
      <c r="Q4104"/>
      <c r="U4104"/>
      <c r="V4104" t="s">
        <v>4334</v>
      </c>
      <c r="W4104" s="236"/>
      <c r="X4104"/>
      <c r="Y4104"/>
      <c r="Z4104"/>
      <c r="AA4104"/>
      <c r="AB4104"/>
      <c r="AC4104"/>
      <c r="AD4104"/>
      <c r="AE4104"/>
      <c r="AF4104"/>
      <c r="AG4104"/>
      <c r="AH4104" s="115" t="s">
        <v>4308</v>
      </c>
      <c r="AI4104" s="115" t="e">
        <f>VLOOKUP(A4104,'[2]دراسات قانونية'!$A$3:$E$600,1,0)</f>
        <v>#N/A</v>
      </c>
    </row>
    <row r="4105" spans="1:35" ht="18" x14ac:dyDescent="0.25">
      <c r="A4105" s="235">
        <v>329344</v>
      </c>
      <c r="B4105" s="235" t="s">
        <v>8343</v>
      </c>
      <c r="C4105" s="235" t="s">
        <v>579</v>
      </c>
      <c r="D4105" s="235" t="s">
        <v>7349</v>
      </c>
      <c r="E4105"/>
      <c r="F4105" s="126"/>
      <c r="G4105" s="236"/>
      <c r="H4105"/>
      <c r="I4105" t="s">
        <v>107</v>
      </c>
      <c r="J4105" s="236"/>
      <c r="K4105"/>
      <c r="L4105"/>
      <c r="M4105"/>
      <c r="N4105"/>
      <c r="O4105"/>
      <c r="P4105"/>
      <c r="Q4105"/>
      <c r="U4105"/>
      <c r="V4105" t="s">
        <v>4335</v>
      </c>
      <c r="W4105" s="236"/>
      <c r="X4105"/>
      <c r="Y4105"/>
      <c r="Z4105"/>
      <c r="AA4105"/>
      <c r="AB4105"/>
      <c r="AC4105"/>
      <c r="AD4105"/>
      <c r="AE4105"/>
      <c r="AF4105"/>
      <c r="AG4105"/>
      <c r="AH4105" s="115" t="s">
        <v>4308</v>
      </c>
      <c r="AI4105" s="115" t="e">
        <f>VLOOKUP(A4105,'[2]دراسات قانونية'!$A$3:$E$600,1,0)</f>
        <v>#N/A</v>
      </c>
    </row>
    <row r="4106" spans="1:35" x14ac:dyDescent="0.25">
      <c r="A4106" s="115">
        <v>329345</v>
      </c>
      <c r="B4106" s="115" t="s">
        <v>8344</v>
      </c>
      <c r="C4106" s="115" t="s">
        <v>350</v>
      </c>
      <c r="D4106" s="115" t="s">
        <v>763</v>
      </c>
      <c r="E4106" s="115" t="s">
        <v>77</v>
      </c>
      <c r="F4106" s="237">
        <v>35862</v>
      </c>
      <c r="G4106" s="115" t="s">
        <v>18</v>
      </c>
      <c r="H4106" s="115" t="s">
        <v>16</v>
      </c>
      <c r="I4106" t="s">
        <v>107</v>
      </c>
      <c r="J4106" s="115" t="s">
        <v>1226</v>
      </c>
      <c r="L4106" s="115" t="s">
        <v>18</v>
      </c>
      <c r="U4106"/>
      <c r="V4106" t="s">
        <v>4331</v>
      </c>
      <c r="AH4106" s="115" t="s">
        <v>4308</v>
      </c>
      <c r="AI4106" s="115" t="e">
        <f>VLOOKUP(A4106,'[2]دراسات قانونية'!$A$3:$E$600,1,0)</f>
        <v>#N/A</v>
      </c>
    </row>
    <row r="4107" spans="1:35" ht="18" hidden="1" x14ac:dyDescent="0.25">
      <c r="A4107" s="235">
        <v>329346</v>
      </c>
      <c r="B4107" s="235" t="s">
        <v>8345</v>
      </c>
      <c r="C4107" s="235" t="s">
        <v>625</v>
      </c>
      <c r="D4107" s="235" t="s">
        <v>1066</v>
      </c>
      <c r="E4107"/>
      <c r="F4107" s="126"/>
      <c r="G4107" s="236"/>
      <c r="H4107"/>
      <c r="I4107" t="s">
        <v>199</v>
      </c>
      <c r="J4107" s="236"/>
      <c r="K4107"/>
      <c r="L4107"/>
      <c r="M4107"/>
      <c r="N4107"/>
      <c r="O4107"/>
      <c r="P4107"/>
      <c r="Q4107"/>
      <c r="U4107"/>
      <c r="V4107">
        <v>0</v>
      </c>
      <c r="W4107" s="236"/>
      <c r="X4107"/>
      <c r="Y4107"/>
      <c r="Z4107"/>
      <c r="AA4107"/>
      <c r="AB4107"/>
      <c r="AC4107"/>
      <c r="AD4107"/>
      <c r="AE4107"/>
      <c r="AF4107"/>
      <c r="AG4107"/>
      <c r="AH4107" s="115" t="s">
        <v>4308</v>
      </c>
    </row>
    <row r="4108" spans="1:35" ht="18" hidden="1" x14ac:dyDescent="0.25">
      <c r="A4108" s="235">
        <v>329348</v>
      </c>
      <c r="B4108" s="235" t="s">
        <v>8346</v>
      </c>
      <c r="C4108" s="235" t="s">
        <v>212</v>
      </c>
      <c r="D4108" s="235" t="s">
        <v>555</v>
      </c>
      <c r="E4108"/>
      <c r="F4108" s="126"/>
      <c r="G4108" s="236"/>
      <c r="H4108"/>
      <c r="I4108" t="s">
        <v>136</v>
      </c>
      <c r="J4108" s="236"/>
      <c r="K4108"/>
      <c r="L4108"/>
      <c r="M4108"/>
      <c r="N4108"/>
      <c r="O4108"/>
      <c r="P4108"/>
      <c r="Q4108"/>
      <c r="U4108"/>
      <c r="V4108">
        <v>0</v>
      </c>
      <c r="W4108" s="236"/>
      <c r="X4108"/>
      <c r="Y4108"/>
      <c r="Z4108"/>
      <c r="AA4108"/>
      <c r="AB4108"/>
      <c r="AC4108"/>
      <c r="AD4108"/>
      <c r="AE4108"/>
      <c r="AF4108"/>
      <c r="AG4108"/>
      <c r="AH4108" s="115" t="s">
        <v>4308</v>
      </c>
    </row>
    <row r="4109" spans="1:35" ht="18" hidden="1" x14ac:dyDescent="0.25">
      <c r="A4109" s="235">
        <v>329349</v>
      </c>
      <c r="B4109" s="235" t="s">
        <v>8347</v>
      </c>
      <c r="C4109" s="235" t="s">
        <v>674</v>
      </c>
      <c r="D4109" s="235" t="s">
        <v>951</v>
      </c>
      <c r="E4109"/>
      <c r="F4109" s="126"/>
      <c r="G4109" s="236"/>
      <c r="H4109"/>
      <c r="I4109" t="s">
        <v>129</v>
      </c>
      <c r="J4109" s="236"/>
      <c r="K4109"/>
      <c r="L4109"/>
      <c r="M4109"/>
      <c r="N4109"/>
      <c r="O4109"/>
      <c r="P4109"/>
      <c r="Q4109"/>
      <c r="U4109"/>
      <c r="V4109" t="s">
        <v>4337</v>
      </c>
      <c r="W4109" s="236"/>
      <c r="X4109"/>
      <c r="Y4109"/>
      <c r="Z4109"/>
      <c r="AA4109"/>
      <c r="AB4109"/>
      <c r="AC4109"/>
      <c r="AD4109"/>
      <c r="AE4109"/>
      <c r="AF4109"/>
      <c r="AG4109"/>
      <c r="AH4109" s="115" t="s">
        <v>4308</v>
      </c>
    </row>
    <row r="4110" spans="1:35" ht="18" x14ac:dyDescent="0.25">
      <c r="A4110" s="235">
        <v>329351</v>
      </c>
      <c r="B4110" s="235" t="s">
        <v>8348</v>
      </c>
      <c r="C4110" s="235" t="s">
        <v>244</v>
      </c>
      <c r="D4110" s="235" t="s">
        <v>8349</v>
      </c>
      <c r="E4110"/>
      <c r="F4110" s="126"/>
      <c r="G4110" s="236"/>
      <c r="H4110"/>
      <c r="I4110" t="s">
        <v>107</v>
      </c>
      <c r="J4110" s="236"/>
      <c r="K4110"/>
      <c r="L4110"/>
      <c r="M4110"/>
      <c r="N4110"/>
      <c r="O4110"/>
      <c r="P4110"/>
      <c r="Q4110"/>
      <c r="U4110"/>
      <c r="V4110" t="s">
        <v>4335</v>
      </c>
      <c r="W4110" s="236"/>
      <c r="X4110"/>
      <c r="Y4110"/>
      <c r="Z4110"/>
      <c r="AA4110"/>
      <c r="AB4110"/>
      <c r="AC4110"/>
      <c r="AD4110"/>
      <c r="AE4110"/>
      <c r="AF4110"/>
      <c r="AG4110"/>
      <c r="AH4110" s="115" t="s">
        <v>4308</v>
      </c>
      <c r="AI4110" s="115" t="e">
        <f>VLOOKUP(A4110,'[2]دراسات قانونية'!$A$3:$E$600,1,0)</f>
        <v>#N/A</v>
      </c>
    </row>
    <row r="4111" spans="1:35" hidden="1" x14ac:dyDescent="0.25">
      <c r="A4111" s="115">
        <v>329357</v>
      </c>
      <c r="B4111" s="115" t="s">
        <v>3622</v>
      </c>
      <c r="C4111" s="115" t="s">
        <v>252</v>
      </c>
      <c r="D4111" s="115" t="s">
        <v>795</v>
      </c>
      <c r="E4111" s="115" t="s">
        <v>77</v>
      </c>
      <c r="F4111" s="237">
        <v>36492</v>
      </c>
      <c r="G4111" s="115" t="s">
        <v>18</v>
      </c>
      <c r="H4111" s="115" t="s">
        <v>16</v>
      </c>
      <c r="I4111" t="s">
        <v>199</v>
      </c>
      <c r="J4111" s="115" t="s">
        <v>1226</v>
      </c>
      <c r="L4111" s="115" t="s">
        <v>18</v>
      </c>
      <c r="U4111"/>
      <c r="V4111">
        <v>0</v>
      </c>
      <c r="AH4111" s="115" t="s">
        <v>4308</v>
      </c>
    </row>
    <row r="4112" spans="1:35" hidden="1" x14ac:dyDescent="0.25">
      <c r="A4112">
        <v>329358</v>
      </c>
      <c r="B4112" t="s">
        <v>8350</v>
      </c>
      <c r="C4112" t="s">
        <v>332</v>
      </c>
      <c r="D4112" t="s">
        <v>330</v>
      </c>
      <c r="E4112" t="s">
        <v>76</v>
      </c>
      <c r="F4112" s="126"/>
      <c r="G4112"/>
      <c r="H4112" t="s">
        <v>16</v>
      </c>
      <c r="I4112" t="s">
        <v>136</v>
      </c>
      <c r="J4112"/>
      <c r="K4112"/>
      <c r="L4112"/>
      <c r="M4112"/>
      <c r="N4112"/>
      <c r="O4112"/>
      <c r="P4112"/>
      <c r="Q4112"/>
      <c r="U4112"/>
      <c r="V4112" t="s">
        <v>16623</v>
      </c>
      <c r="W4112"/>
      <c r="X4112"/>
      <c r="Y4112"/>
      <c r="Z4112"/>
      <c r="AA4112"/>
      <c r="AB4112"/>
      <c r="AC4112"/>
      <c r="AD4112" t="s">
        <v>4308</v>
      </c>
      <c r="AE4112" t="s">
        <v>4308</v>
      </c>
      <c r="AF4112" t="s">
        <v>4308</v>
      </c>
      <c r="AG4112" t="s">
        <v>4308</v>
      </c>
      <c r="AH4112" s="115" t="s">
        <v>4308</v>
      </c>
    </row>
    <row r="4113" spans="1:35" hidden="1" x14ac:dyDescent="0.25">
      <c r="A4113" s="115">
        <v>329359</v>
      </c>
      <c r="B4113" s="115" t="s">
        <v>1715</v>
      </c>
      <c r="C4113" s="115" t="s">
        <v>212</v>
      </c>
      <c r="D4113" s="115" t="s">
        <v>276</v>
      </c>
      <c r="E4113" s="115" t="s">
        <v>77</v>
      </c>
      <c r="F4113" s="237">
        <v>32380</v>
      </c>
      <c r="G4113" s="115" t="s">
        <v>1716</v>
      </c>
      <c r="H4113" s="115" t="s">
        <v>16</v>
      </c>
      <c r="I4113" t="s">
        <v>199</v>
      </c>
      <c r="J4113" s="115" t="s">
        <v>1226</v>
      </c>
      <c r="L4113" s="115" t="s">
        <v>40</v>
      </c>
      <c r="U4113"/>
      <c r="V4113" t="s">
        <v>4334</v>
      </c>
      <c r="AH4113" s="115" t="s">
        <v>4308</v>
      </c>
    </row>
    <row r="4114" spans="1:35" hidden="1" x14ac:dyDescent="0.25">
      <c r="A4114">
        <v>329362</v>
      </c>
      <c r="B4114" t="s">
        <v>8351</v>
      </c>
      <c r="C4114" t="s">
        <v>1384</v>
      </c>
      <c r="D4114" t="s">
        <v>210</v>
      </c>
      <c r="E4114" t="s">
        <v>76</v>
      </c>
      <c r="F4114" s="126">
        <v>35824</v>
      </c>
      <c r="G4114" t="s">
        <v>18</v>
      </c>
      <c r="H4114" t="s">
        <v>16</v>
      </c>
      <c r="I4114" t="s">
        <v>129</v>
      </c>
      <c r="J4114" t="s">
        <v>15</v>
      </c>
      <c r="K4114"/>
      <c r="L4114" t="s">
        <v>18</v>
      </c>
      <c r="M4114"/>
      <c r="N4114"/>
      <c r="O4114"/>
      <c r="P4114"/>
      <c r="Q4114"/>
      <c r="U4114"/>
      <c r="V4114" t="s">
        <v>4337</v>
      </c>
      <c r="W4114"/>
      <c r="X4114"/>
      <c r="Y4114"/>
      <c r="Z4114"/>
      <c r="AA4114"/>
      <c r="AB4114"/>
      <c r="AC4114"/>
      <c r="AD4114"/>
      <c r="AE4114" t="s">
        <v>4308</v>
      </c>
      <c r="AF4114" t="s">
        <v>4308</v>
      </c>
      <c r="AG4114" t="s">
        <v>4308</v>
      </c>
      <c r="AH4114" s="115" t="s">
        <v>4308</v>
      </c>
    </row>
    <row r="4115" spans="1:35" hidden="1" x14ac:dyDescent="0.25">
      <c r="A4115" s="115">
        <v>329363</v>
      </c>
      <c r="B4115" s="115" t="s">
        <v>2219</v>
      </c>
      <c r="C4115" s="115" t="s">
        <v>307</v>
      </c>
      <c r="D4115" s="115" t="s">
        <v>491</v>
      </c>
      <c r="E4115" s="115" t="s">
        <v>76</v>
      </c>
      <c r="F4115" s="237">
        <v>35618</v>
      </c>
      <c r="G4115" s="115" t="s">
        <v>18</v>
      </c>
      <c r="H4115" s="115" t="s">
        <v>16</v>
      </c>
      <c r="I4115" t="s">
        <v>199</v>
      </c>
      <c r="J4115" s="115" t="s">
        <v>15</v>
      </c>
      <c r="L4115" s="115" t="s">
        <v>30</v>
      </c>
      <c r="U4115"/>
      <c r="V4115">
        <v>0</v>
      </c>
      <c r="AH4115" s="115" t="s">
        <v>4308</v>
      </c>
    </row>
    <row r="4116" spans="1:35" x14ac:dyDescent="0.25">
      <c r="A4116" s="115">
        <v>329366</v>
      </c>
      <c r="B4116" s="115" t="s">
        <v>8352</v>
      </c>
      <c r="C4116" s="115" t="s">
        <v>227</v>
      </c>
      <c r="D4116" s="115" t="s">
        <v>280</v>
      </c>
      <c r="E4116" s="115" t="s">
        <v>76</v>
      </c>
      <c r="F4116" s="237">
        <v>35289</v>
      </c>
      <c r="G4116" s="115" t="s">
        <v>18</v>
      </c>
      <c r="H4116" s="115" t="s">
        <v>16</v>
      </c>
      <c r="I4116" t="s">
        <v>107</v>
      </c>
      <c r="J4116" s="115" t="s">
        <v>1226</v>
      </c>
      <c r="L4116" s="115" t="s">
        <v>18</v>
      </c>
      <c r="U4116"/>
      <c r="V4116" t="s">
        <v>4428</v>
      </c>
      <c r="AE4116" s="115" t="s">
        <v>4308</v>
      </c>
      <c r="AF4116" s="115" t="s">
        <v>4308</v>
      </c>
      <c r="AG4116" s="115" t="s">
        <v>4308</v>
      </c>
      <c r="AH4116" s="115" t="s">
        <v>4308</v>
      </c>
      <c r="AI4116" s="115" t="e">
        <f>VLOOKUP(A4116,'[2]دراسات قانونية'!$A$3:$E$600,1,0)</f>
        <v>#N/A</v>
      </c>
    </row>
    <row r="4117" spans="1:35" hidden="1" x14ac:dyDescent="0.25">
      <c r="A4117" s="115">
        <v>329368</v>
      </c>
      <c r="B4117" s="115" t="s">
        <v>2004</v>
      </c>
      <c r="C4117" s="115" t="s">
        <v>1631</v>
      </c>
      <c r="D4117" s="115" t="s">
        <v>796</v>
      </c>
      <c r="E4117" s="115" t="s">
        <v>76</v>
      </c>
      <c r="F4117" s="237">
        <v>35445</v>
      </c>
      <c r="G4117" s="115" t="s">
        <v>406</v>
      </c>
      <c r="H4117" s="115" t="s">
        <v>16</v>
      </c>
      <c r="I4117" t="s">
        <v>199</v>
      </c>
      <c r="J4117" s="115" t="s">
        <v>1226</v>
      </c>
      <c r="L4117" s="115" t="s">
        <v>30</v>
      </c>
      <c r="U4117"/>
      <c r="V4117" t="s">
        <v>4329</v>
      </c>
    </row>
    <row r="4118" spans="1:35" hidden="1" x14ac:dyDescent="0.25">
      <c r="A4118" s="115">
        <v>329369</v>
      </c>
      <c r="B4118" s="115" t="s">
        <v>4045</v>
      </c>
      <c r="C4118" s="115" t="s">
        <v>2669</v>
      </c>
      <c r="D4118" s="115" t="s">
        <v>928</v>
      </c>
      <c r="E4118" s="115" t="s">
        <v>76</v>
      </c>
      <c r="F4118" s="237">
        <v>32874</v>
      </c>
      <c r="G4118" s="115" t="s">
        <v>540</v>
      </c>
      <c r="H4118" s="115" t="s">
        <v>16</v>
      </c>
      <c r="I4118" t="s">
        <v>199</v>
      </c>
      <c r="J4118" s="115" t="s">
        <v>1226</v>
      </c>
      <c r="L4118" s="115" t="s">
        <v>40</v>
      </c>
      <c r="U4118"/>
      <c r="V4118">
        <v>0</v>
      </c>
      <c r="AH4118" s="115" t="s">
        <v>4308</v>
      </c>
    </row>
    <row r="4119" spans="1:35" hidden="1" x14ac:dyDescent="0.25">
      <c r="A4119">
        <v>329370</v>
      </c>
      <c r="B4119" t="s">
        <v>8353</v>
      </c>
      <c r="C4119" t="s">
        <v>386</v>
      </c>
      <c r="D4119" t="s">
        <v>1849</v>
      </c>
      <c r="E4119" t="s">
        <v>77</v>
      </c>
      <c r="F4119" s="126"/>
      <c r="G4119"/>
      <c r="H4119" t="s">
        <v>16</v>
      </c>
      <c r="I4119" t="s">
        <v>136</v>
      </c>
      <c r="J4119"/>
      <c r="K4119"/>
      <c r="L4119"/>
      <c r="M4119"/>
      <c r="N4119"/>
      <c r="O4119"/>
      <c r="P4119"/>
      <c r="Q4119"/>
      <c r="U4119"/>
      <c r="V4119" t="s">
        <v>4335</v>
      </c>
      <c r="W4119"/>
      <c r="X4119"/>
      <c r="Y4119"/>
      <c r="Z4119"/>
      <c r="AA4119" t="s">
        <v>4308</v>
      </c>
      <c r="AB4119" t="s">
        <v>4308</v>
      </c>
      <c r="AC4119" t="s">
        <v>4308</v>
      </c>
      <c r="AD4119" t="s">
        <v>4308</v>
      </c>
      <c r="AE4119" t="s">
        <v>4308</v>
      </c>
      <c r="AF4119" t="s">
        <v>4308</v>
      </c>
      <c r="AG4119" t="s">
        <v>4308</v>
      </c>
      <c r="AH4119" s="115" t="s">
        <v>4308</v>
      </c>
    </row>
    <row r="4120" spans="1:35" hidden="1" x14ac:dyDescent="0.25">
      <c r="A4120">
        <v>329372</v>
      </c>
      <c r="B4120" t="s">
        <v>8354</v>
      </c>
      <c r="C4120" t="s">
        <v>212</v>
      </c>
      <c r="D4120" t="s">
        <v>1001</v>
      </c>
      <c r="E4120" t="s">
        <v>76</v>
      </c>
      <c r="F4120" s="126">
        <v>34486</v>
      </c>
      <c r="G4120" t="s">
        <v>8355</v>
      </c>
      <c r="H4120" t="s">
        <v>16</v>
      </c>
      <c r="I4120" t="s">
        <v>129</v>
      </c>
      <c r="J4120" t="s">
        <v>1226</v>
      </c>
      <c r="K4120"/>
      <c r="L4120" t="s">
        <v>30</v>
      </c>
      <c r="M4120"/>
      <c r="N4120"/>
      <c r="O4120"/>
      <c r="P4120"/>
      <c r="Q4120"/>
      <c r="U4120"/>
      <c r="V4120" t="s">
        <v>16603</v>
      </c>
      <c r="W4120"/>
      <c r="X4120"/>
      <c r="Y4120"/>
      <c r="Z4120"/>
      <c r="AA4120"/>
      <c r="AB4120"/>
      <c r="AC4120"/>
      <c r="AD4120"/>
      <c r="AE4120"/>
      <c r="AF4120"/>
      <c r="AG4120" t="s">
        <v>4308</v>
      </c>
      <c r="AH4120" s="115" t="s">
        <v>4308</v>
      </c>
    </row>
    <row r="4121" spans="1:35" ht="18" hidden="1" x14ac:dyDescent="0.25">
      <c r="A4121" s="235">
        <v>329377</v>
      </c>
      <c r="B4121" s="235" t="s">
        <v>8356</v>
      </c>
      <c r="C4121" s="235" t="s">
        <v>1099</v>
      </c>
      <c r="D4121" s="235" t="s">
        <v>1601</v>
      </c>
      <c r="E4121"/>
      <c r="F4121" s="126"/>
      <c r="G4121" s="236"/>
      <c r="H4121"/>
      <c r="I4121" t="s">
        <v>199</v>
      </c>
      <c r="J4121" s="236"/>
      <c r="K4121"/>
      <c r="L4121"/>
      <c r="M4121"/>
      <c r="N4121"/>
      <c r="O4121"/>
      <c r="P4121"/>
      <c r="Q4121"/>
      <c r="U4121"/>
      <c r="V4121">
        <v>0</v>
      </c>
      <c r="W4121" s="236"/>
      <c r="X4121"/>
      <c r="Y4121"/>
      <c r="Z4121"/>
      <c r="AA4121"/>
      <c r="AB4121"/>
      <c r="AC4121"/>
      <c r="AD4121"/>
      <c r="AE4121"/>
      <c r="AF4121"/>
      <c r="AG4121"/>
      <c r="AH4121" s="115" t="s">
        <v>4308</v>
      </c>
    </row>
    <row r="4122" spans="1:35" ht="18" x14ac:dyDescent="0.25">
      <c r="A4122" s="235">
        <v>329378</v>
      </c>
      <c r="B4122" s="235" t="s">
        <v>8357</v>
      </c>
      <c r="C4122" s="235" t="s">
        <v>227</v>
      </c>
      <c r="D4122" s="235" t="s">
        <v>8358</v>
      </c>
      <c r="E4122"/>
      <c r="F4122" s="126"/>
      <c r="G4122" s="236"/>
      <c r="H4122"/>
      <c r="I4122" t="s">
        <v>107</v>
      </c>
      <c r="J4122" s="236"/>
      <c r="K4122"/>
      <c r="L4122"/>
      <c r="M4122"/>
      <c r="N4122"/>
      <c r="O4122"/>
      <c r="P4122"/>
      <c r="Q4122"/>
      <c r="U4122"/>
      <c r="V4122" t="s">
        <v>4335</v>
      </c>
      <c r="W4122" s="236"/>
      <c r="X4122"/>
      <c r="Y4122"/>
      <c r="Z4122"/>
      <c r="AA4122"/>
      <c r="AB4122"/>
      <c r="AC4122"/>
      <c r="AD4122"/>
      <c r="AE4122"/>
      <c r="AF4122"/>
      <c r="AG4122"/>
      <c r="AH4122" s="115" t="s">
        <v>4308</v>
      </c>
      <c r="AI4122" s="115" t="e">
        <f>VLOOKUP(A4122,'[2]دراسات قانونية'!$A$3:$E$600,1,0)</f>
        <v>#N/A</v>
      </c>
    </row>
    <row r="4123" spans="1:35" hidden="1" x14ac:dyDescent="0.25">
      <c r="A4123">
        <v>329380</v>
      </c>
      <c r="B4123" t="s">
        <v>8359</v>
      </c>
      <c r="C4123" t="s">
        <v>836</v>
      </c>
      <c r="D4123" t="s">
        <v>370</v>
      </c>
      <c r="E4123" t="s">
        <v>76</v>
      </c>
      <c r="F4123" s="126">
        <v>35636</v>
      </c>
      <c r="G4123" t="s">
        <v>18</v>
      </c>
      <c r="H4123" t="s">
        <v>16</v>
      </c>
      <c r="I4123" t="s">
        <v>136</v>
      </c>
      <c r="J4123" t="s">
        <v>1226</v>
      </c>
      <c r="K4123"/>
      <c r="L4123" t="s">
        <v>18</v>
      </c>
      <c r="M4123"/>
      <c r="N4123"/>
      <c r="O4123"/>
      <c r="P4123"/>
      <c r="Q4123"/>
      <c r="U4123"/>
      <c r="V4123" t="s">
        <v>16623</v>
      </c>
      <c r="W4123"/>
      <c r="X4123"/>
      <c r="Y4123"/>
      <c r="Z4123"/>
      <c r="AA4123"/>
      <c r="AB4123"/>
      <c r="AC4123"/>
      <c r="AD4123"/>
      <c r="AE4123"/>
      <c r="AF4123"/>
      <c r="AG4123"/>
      <c r="AH4123" s="115" t="s">
        <v>4308</v>
      </c>
    </row>
    <row r="4124" spans="1:35" ht="18" hidden="1" x14ac:dyDescent="0.25">
      <c r="A4124" s="235">
        <v>329381</v>
      </c>
      <c r="B4124" s="235" t="s">
        <v>8360</v>
      </c>
      <c r="C4124" s="235" t="s">
        <v>227</v>
      </c>
      <c r="D4124" s="235" t="s">
        <v>607</v>
      </c>
      <c r="E4124"/>
      <c r="F4124" s="126"/>
      <c r="G4124" s="236"/>
      <c r="H4124"/>
      <c r="I4124" t="s">
        <v>199</v>
      </c>
      <c r="J4124" s="236"/>
      <c r="K4124"/>
      <c r="L4124"/>
      <c r="M4124"/>
      <c r="N4124"/>
      <c r="O4124"/>
      <c r="P4124"/>
      <c r="Q4124"/>
      <c r="U4124"/>
      <c r="V4124">
        <v>0</v>
      </c>
      <c r="W4124" s="236"/>
      <c r="X4124"/>
      <c r="Y4124"/>
      <c r="Z4124"/>
      <c r="AA4124"/>
      <c r="AB4124"/>
      <c r="AC4124"/>
      <c r="AD4124"/>
      <c r="AE4124"/>
      <c r="AF4124"/>
      <c r="AG4124"/>
      <c r="AH4124" s="115" t="s">
        <v>4308</v>
      </c>
    </row>
    <row r="4125" spans="1:35" ht="18" hidden="1" x14ac:dyDescent="0.25">
      <c r="A4125" s="235">
        <v>329382</v>
      </c>
      <c r="B4125" s="235" t="s">
        <v>8361</v>
      </c>
      <c r="C4125" s="235" t="s">
        <v>231</v>
      </c>
      <c r="D4125" s="235" t="s">
        <v>354</v>
      </c>
      <c r="E4125"/>
      <c r="F4125" s="126"/>
      <c r="G4125" s="236"/>
      <c r="H4125"/>
      <c r="I4125" t="s">
        <v>199</v>
      </c>
      <c r="J4125" s="236"/>
      <c r="K4125"/>
      <c r="L4125"/>
      <c r="M4125"/>
      <c r="N4125"/>
      <c r="O4125"/>
      <c r="P4125"/>
      <c r="Q4125"/>
      <c r="U4125"/>
      <c r="V4125" t="s">
        <v>16623</v>
      </c>
      <c r="W4125" s="236"/>
      <c r="X4125"/>
      <c r="Y4125"/>
      <c r="Z4125"/>
      <c r="AA4125"/>
      <c r="AB4125"/>
      <c r="AC4125"/>
      <c r="AD4125"/>
      <c r="AE4125"/>
      <c r="AF4125"/>
      <c r="AG4125"/>
      <c r="AH4125" s="115" t="s">
        <v>4308</v>
      </c>
    </row>
    <row r="4126" spans="1:35" hidden="1" x14ac:dyDescent="0.25">
      <c r="A4126">
        <v>329383</v>
      </c>
      <c r="B4126" t="s">
        <v>8362</v>
      </c>
      <c r="C4126" t="s">
        <v>439</v>
      </c>
      <c r="D4126" t="s">
        <v>613</v>
      </c>
      <c r="E4126" t="s">
        <v>76</v>
      </c>
      <c r="F4126" s="126">
        <v>36161</v>
      </c>
      <c r="G4126" t="s">
        <v>1688</v>
      </c>
      <c r="H4126" t="s">
        <v>16</v>
      </c>
      <c r="I4126" t="s">
        <v>136</v>
      </c>
      <c r="J4126" t="s">
        <v>15</v>
      </c>
      <c r="K4126"/>
      <c r="L4126" t="s">
        <v>30</v>
      </c>
      <c r="M4126"/>
      <c r="N4126"/>
      <c r="O4126"/>
      <c r="P4126"/>
      <c r="Q4126"/>
      <c r="U4126"/>
      <c r="V4126" t="s">
        <v>4412</v>
      </c>
      <c r="W4126"/>
      <c r="X4126"/>
      <c r="Y4126"/>
      <c r="Z4126"/>
      <c r="AA4126"/>
      <c r="AB4126"/>
      <c r="AC4126"/>
      <c r="AD4126"/>
      <c r="AE4126"/>
      <c r="AF4126" t="s">
        <v>4308</v>
      </c>
      <c r="AG4126" t="s">
        <v>4308</v>
      </c>
      <c r="AH4126" s="115" t="s">
        <v>4308</v>
      </c>
    </row>
    <row r="4127" spans="1:35" ht="18" hidden="1" x14ac:dyDescent="0.25">
      <c r="A4127" s="235">
        <v>329388</v>
      </c>
      <c r="B4127" s="235" t="s">
        <v>8363</v>
      </c>
      <c r="C4127" s="235" t="s">
        <v>227</v>
      </c>
      <c r="D4127" s="235" t="s">
        <v>276</v>
      </c>
      <c r="E4127"/>
      <c r="F4127" s="126"/>
      <c r="G4127" s="236"/>
      <c r="H4127"/>
      <c r="I4127" t="s">
        <v>199</v>
      </c>
      <c r="J4127" s="236"/>
      <c r="K4127"/>
      <c r="L4127"/>
      <c r="M4127"/>
      <c r="N4127"/>
      <c r="O4127"/>
      <c r="P4127"/>
      <c r="Q4127"/>
      <c r="U4127"/>
      <c r="V4127">
        <v>0</v>
      </c>
      <c r="W4127" s="236"/>
      <c r="X4127"/>
      <c r="Y4127"/>
      <c r="Z4127"/>
      <c r="AA4127"/>
      <c r="AB4127"/>
      <c r="AC4127"/>
      <c r="AD4127"/>
      <c r="AE4127"/>
      <c r="AF4127"/>
      <c r="AG4127"/>
      <c r="AH4127" s="115" t="s">
        <v>4308</v>
      </c>
    </row>
    <row r="4128" spans="1:35" ht="18" hidden="1" x14ac:dyDescent="0.25">
      <c r="A4128" s="235">
        <v>329391</v>
      </c>
      <c r="B4128" s="235" t="s">
        <v>8364</v>
      </c>
      <c r="C4128" s="235" t="s">
        <v>417</v>
      </c>
      <c r="D4128" s="235" t="s">
        <v>372</v>
      </c>
      <c r="E4128"/>
      <c r="F4128" s="126"/>
      <c r="G4128" s="236"/>
      <c r="H4128"/>
      <c r="I4128" t="s">
        <v>129</v>
      </c>
      <c r="J4128" s="236"/>
      <c r="K4128"/>
      <c r="L4128"/>
      <c r="M4128"/>
      <c r="N4128"/>
      <c r="O4128"/>
      <c r="P4128"/>
      <c r="Q4128"/>
      <c r="U4128"/>
      <c r="V4128" t="s">
        <v>4337</v>
      </c>
      <c r="W4128" s="236"/>
      <c r="X4128"/>
      <c r="Y4128"/>
      <c r="Z4128"/>
      <c r="AA4128"/>
      <c r="AB4128"/>
      <c r="AC4128"/>
      <c r="AD4128"/>
      <c r="AE4128"/>
      <c r="AF4128"/>
      <c r="AG4128"/>
      <c r="AH4128" s="115" t="s">
        <v>4308</v>
      </c>
    </row>
    <row r="4129" spans="1:35" hidden="1" x14ac:dyDescent="0.25">
      <c r="A4129" s="115">
        <v>329393</v>
      </c>
      <c r="B4129" s="115" t="s">
        <v>4046</v>
      </c>
      <c r="C4129" s="115" t="s">
        <v>244</v>
      </c>
      <c r="D4129" s="115" t="s">
        <v>228</v>
      </c>
      <c r="E4129" s="115" t="s">
        <v>76</v>
      </c>
      <c r="F4129" s="237">
        <v>34520</v>
      </c>
      <c r="G4129" s="115" t="s">
        <v>61</v>
      </c>
      <c r="H4129" s="115" t="s">
        <v>16</v>
      </c>
      <c r="I4129" t="s">
        <v>199</v>
      </c>
      <c r="J4129" s="115" t="s">
        <v>1226</v>
      </c>
      <c r="L4129" s="115" t="s">
        <v>61</v>
      </c>
      <c r="U4129"/>
      <c r="V4129">
        <v>0</v>
      </c>
      <c r="AH4129" s="115" t="s">
        <v>4308</v>
      </c>
    </row>
    <row r="4130" spans="1:35" ht="18" hidden="1" x14ac:dyDescent="0.25">
      <c r="A4130" s="235">
        <v>329395</v>
      </c>
      <c r="B4130" s="235" t="s">
        <v>8365</v>
      </c>
      <c r="C4130" s="235" t="s">
        <v>377</v>
      </c>
      <c r="D4130" s="235" t="s">
        <v>4252</v>
      </c>
      <c r="E4130"/>
      <c r="F4130" s="126"/>
      <c r="G4130" s="236"/>
      <c r="H4130"/>
      <c r="I4130" t="s">
        <v>129</v>
      </c>
      <c r="J4130" s="236"/>
      <c r="K4130"/>
      <c r="L4130"/>
      <c r="M4130"/>
      <c r="N4130"/>
      <c r="O4130"/>
      <c r="P4130"/>
      <c r="Q4130"/>
      <c r="U4130"/>
      <c r="V4130" t="s">
        <v>4337</v>
      </c>
      <c r="W4130" s="236"/>
      <c r="X4130"/>
      <c r="Y4130"/>
      <c r="Z4130"/>
      <c r="AA4130"/>
      <c r="AB4130"/>
      <c r="AC4130"/>
      <c r="AD4130"/>
      <c r="AE4130"/>
      <c r="AF4130"/>
      <c r="AG4130"/>
      <c r="AH4130" s="115" t="s">
        <v>4308</v>
      </c>
    </row>
    <row r="4131" spans="1:35" hidden="1" x14ac:dyDescent="0.25">
      <c r="A4131" s="115">
        <v>329396</v>
      </c>
      <c r="B4131" s="115" t="s">
        <v>3624</v>
      </c>
      <c r="C4131" s="115" t="s">
        <v>1004</v>
      </c>
      <c r="D4131" s="115" t="s">
        <v>699</v>
      </c>
      <c r="E4131" s="115" t="s">
        <v>76</v>
      </c>
      <c r="F4131" s="237">
        <v>35748</v>
      </c>
      <c r="G4131" s="115" t="s">
        <v>211</v>
      </c>
      <c r="H4131" s="115" t="s">
        <v>16</v>
      </c>
      <c r="I4131" t="s">
        <v>199</v>
      </c>
      <c r="J4131" s="115" t="s">
        <v>1226</v>
      </c>
      <c r="L4131" s="115" t="s">
        <v>73</v>
      </c>
      <c r="U4131"/>
      <c r="V4131">
        <v>0</v>
      </c>
    </row>
    <row r="4132" spans="1:35" hidden="1" x14ac:dyDescent="0.25">
      <c r="A4132" s="115">
        <v>329404</v>
      </c>
      <c r="B4132" s="115" t="s">
        <v>3625</v>
      </c>
      <c r="C4132" s="115" t="s">
        <v>244</v>
      </c>
      <c r="D4132" s="115" t="s">
        <v>2179</v>
      </c>
      <c r="E4132" s="115" t="s">
        <v>76</v>
      </c>
      <c r="F4132" s="237">
        <v>33877</v>
      </c>
      <c r="G4132" s="115" t="s">
        <v>18</v>
      </c>
      <c r="H4132" s="115" t="s">
        <v>16</v>
      </c>
      <c r="I4132" t="s">
        <v>199</v>
      </c>
      <c r="J4132" s="115" t="s">
        <v>1226</v>
      </c>
      <c r="L4132" s="115" t="s">
        <v>40</v>
      </c>
      <c r="U4132"/>
      <c r="V4132">
        <v>0</v>
      </c>
      <c r="AH4132" s="115" t="s">
        <v>4308</v>
      </c>
    </row>
    <row r="4133" spans="1:35" ht="18" x14ac:dyDescent="0.25">
      <c r="A4133" s="235">
        <v>329405</v>
      </c>
      <c r="B4133" s="235" t="s">
        <v>8366</v>
      </c>
      <c r="C4133" s="235" t="s">
        <v>295</v>
      </c>
      <c r="D4133" s="235" t="s">
        <v>230</v>
      </c>
      <c r="E4133"/>
      <c r="F4133" s="126"/>
      <c r="G4133" s="236"/>
      <c r="H4133"/>
      <c r="I4133" t="s">
        <v>107</v>
      </c>
      <c r="J4133" s="236"/>
      <c r="K4133"/>
      <c r="L4133"/>
      <c r="M4133"/>
      <c r="N4133"/>
      <c r="O4133"/>
      <c r="P4133"/>
      <c r="Q4133"/>
      <c r="U4133"/>
      <c r="V4133" t="s">
        <v>4335</v>
      </c>
      <c r="W4133" s="236"/>
      <c r="X4133"/>
      <c r="Y4133"/>
      <c r="Z4133"/>
      <c r="AA4133"/>
      <c r="AB4133"/>
      <c r="AC4133"/>
      <c r="AD4133"/>
      <c r="AE4133"/>
      <c r="AF4133"/>
      <c r="AG4133"/>
      <c r="AH4133" s="115" t="s">
        <v>4308</v>
      </c>
      <c r="AI4133" s="115" t="e">
        <f>VLOOKUP(A4133,'[2]دراسات قانونية'!$A$3:$E$600,1,0)</f>
        <v>#N/A</v>
      </c>
    </row>
    <row r="4134" spans="1:35" ht="18" hidden="1" x14ac:dyDescent="0.25">
      <c r="A4134" s="235">
        <v>329406</v>
      </c>
      <c r="B4134" s="235" t="s">
        <v>8367</v>
      </c>
      <c r="C4134" s="235" t="s">
        <v>535</v>
      </c>
      <c r="D4134" s="235" t="s">
        <v>320</v>
      </c>
      <c r="E4134"/>
      <c r="F4134" s="126"/>
      <c r="G4134" s="236"/>
      <c r="H4134"/>
      <c r="I4134" t="s">
        <v>199</v>
      </c>
      <c r="J4134" s="236"/>
      <c r="K4134"/>
      <c r="L4134"/>
      <c r="M4134"/>
      <c r="N4134"/>
      <c r="O4134"/>
      <c r="P4134"/>
      <c r="Q4134"/>
      <c r="U4134"/>
      <c r="V4134">
        <v>0</v>
      </c>
      <c r="W4134" s="236"/>
      <c r="X4134"/>
      <c r="Y4134"/>
      <c r="Z4134"/>
      <c r="AA4134"/>
      <c r="AB4134"/>
      <c r="AC4134"/>
      <c r="AD4134"/>
      <c r="AE4134"/>
      <c r="AF4134"/>
      <c r="AG4134"/>
      <c r="AH4134" s="115" t="s">
        <v>4308</v>
      </c>
    </row>
    <row r="4135" spans="1:35" ht="18" hidden="1" x14ac:dyDescent="0.25">
      <c r="A4135" s="235">
        <v>329408</v>
      </c>
      <c r="B4135" s="235" t="s">
        <v>8368</v>
      </c>
      <c r="C4135" s="235" t="s">
        <v>665</v>
      </c>
      <c r="D4135" s="235" t="s">
        <v>448</v>
      </c>
      <c r="E4135"/>
      <c r="F4135" s="126"/>
      <c r="G4135" s="236"/>
      <c r="H4135"/>
      <c r="I4135" t="s">
        <v>199</v>
      </c>
      <c r="J4135" s="236"/>
      <c r="K4135"/>
      <c r="L4135"/>
      <c r="M4135"/>
      <c r="N4135"/>
      <c r="O4135"/>
      <c r="P4135"/>
      <c r="Q4135"/>
      <c r="U4135"/>
      <c r="V4135">
        <v>0</v>
      </c>
      <c r="W4135" s="236"/>
      <c r="X4135"/>
      <c r="Y4135"/>
      <c r="Z4135"/>
      <c r="AA4135"/>
      <c r="AB4135"/>
      <c r="AC4135"/>
      <c r="AD4135"/>
      <c r="AE4135"/>
      <c r="AF4135"/>
      <c r="AG4135"/>
    </row>
    <row r="4136" spans="1:35" hidden="1" x14ac:dyDescent="0.25">
      <c r="A4136" s="115">
        <v>329409</v>
      </c>
      <c r="B4136" s="115" t="s">
        <v>2591</v>
      </c>
      <c r="C4136" s="115" t="s">
        <v>246</v>
      </c>
      <c r="D4136" s="115" t="s">
        <v>444</v>
      </c>
      <c r="E4136" s="115" t="s">
        <v>76</v>
      </c>
      <c r="F4136" s="237">
        <v>36105</v>
      </c>
      <c r="G4136" s="115" t="s">
        <v>18</v>
      </c>
      <c r="H4136" s="115" t="s">
        <v>16</v>
      </c>
      <c r="I4136" t="s">
        <v>199</v>
      </c>
      <c r="J4136" s="115" t="s">
        <v>1226</v>
      </c>
      <c r="L4136" s="115" t="s">
        <v>73</v>
      </c>
      <c r="U4136"/>
      <c r="V4136">
        <v>0</v>
      </c>
    </row>
    <row r="4137" spans="1:35" ht="18" hidden="1" x14ac:dyDescent="0.25">
      <c r="A4137" s="235">
        <v>329412</v>
      </c>
      <c r="B4137" s="235" t="s">
        <v>8369</v>
      </c>
      <c r="C4137" s="235" t="s">
        <v>227</v>
      </c>
      <c r="D4137" s="235" t="s">
        <v>232</v>
      </c>
      <c r="E4137"/>
      <c r="F4137" s="126"/>
      <c r="G4137" s="236"/>
      <c r="H4137"/>
      <c r="I4137" t="s">
        <v>129</v>
      </c>
      <c r="J4137" s="236"/>
      <c r="K4137"/>
      <c r="L4137"/>
      <c r="M4137"/>
      <c r="N4137"/>
      <c r="O4137"/>
      <c r="P4137"/>
      <c r="Q4137"/>
      <c r="U4137"/>
      <c r="V4137" t="s">
        <v>4335</v>
      </c>
      <c r="W4137" s="236"/>
      <c r="X4137"/>
      <c r="Y4137"/>
      <c r="Z4137"/>
      <c r="AA4137"/>
      <c r="AB4137"/>
      <c r="AC4137"/>
      <c r="AD4137"/>
      <c r="AE4137"/>
      <c r="AF4137"/>
      <c r="AG4137"/>
      <c r="AH4137" s="115" t="s">
        <v>4308</v>
      </c>
    </row>
    <row r="4138" spans="1:35" hidden="1" x14ac:dyDescent="0.25">
      <c r="A4138">
        <v>329413</v>
      </c>
      <c r="B4138" t="s">
        <v>8370</v>
      </c>
      <c r="C4138" t="s">
        <v>823</v>
      </c>
      <c r="D4138" t="s">
        <v>230</v>
      </c>
      <c r="E4138" t="s">
        <v>76</v>
      </c>
      <c r="F4138" s="126">
        <v>35796</v>
      </c>
      <c r="G4138" t="s">
        <v>2657</v>
      </c>
      <c r="H4138" t="s">
        <v>16</v>
      </c>
      <c r="I4138" t="s">
        <v>136</v>
      </c>
      <c r="J4138" t="s">
        <v>15</v>
      </c>
      <c r="K4138"/>
      <c r="L4138" t="s">
        <v>30</v>
      </c>
      <c r="M4138"/>
      <c r="N4138"/>
      <c r="O4138"/>
      <c r="P4138"/>
      <c r="Q4138"/>
      <c r="U4138"/>
      <c r="V4138" t="s">
        <v>4412</v>
      </c>
      <c r="W4138"/>
      <c r="X4138"/>
      <c r="Y4138"/>
      <c r="Z4138"/>
      <c r="AA4138"/>
      <c r="AB4138"/>
      <c r="AC4138"/>
      <c r="AD4138"/>
      <c r="AE4138"/>
      <c r="AF4138" t="s">
        <v>4308</v>
      </c>
      <c r="AG4138" t="s">
        <v>4308</v>
      </c>
      <c r="AH4138" s="115" t="s">
        <v>4308</v>
      </c>
    </row>
    <row r="4139" spans="1:35" hidden="1" x14ac:dyDescent="0.25">
      <c r="A4139">
        <v>329416</v>
      </c>
      <c r="B4139" t="s">
        <v>8371</v>
      </c>
      <c r="C4139" t="s">
        <v>539</v>
      </c>
      <c r="D4139" t="s">
        <v>701</v>
      </c>
      <c r="E4139" t="s">
        <v>76</v>
      </c>
      <c r="F4139" s="126">
        <v>35805</v>
      </c>
      <c r="G4139" t="s">
        <v>8372</v>
      </c>
      <c r="H4139" t="s">
        <v>16</v>
      </c>
      <c r="I4139" t="s">
        <v>129</v>
      </c>
      <c r="J4139"/>
      <c r="K4139"/>
      <c r="L4139"/>
      <c r="M4139"/>
      <c r="N4139"/>
      <c r="O4139"/>
      <c r="P4139"/>
      <c r="Q4139"/>
      <c r="U4139"/>
      <c r="V4139" t="s">
        <v>4424</v>
      </c>
      <c r="W4139"/>
      <c r="X4139"/>
      <c r="Y4139"/>
      <c r="Z4139"/>
      <c r="AA4139"/>
      <c r="AB4139"/>
      <c r="AC4139"/>
      <c r="AD4139"/>
      <c r="AE4139"/>
      <c r="AF4139"/>
      <c r="AG4139"/>
      <c r="AH4139" s="115" t="s">
        <v>4308</v>
      </c>
    </row>
    <row r="4140" spans="1:35" hidden="1" x14ac:dyDescent="0.25">
      <c r="A4140">
        <v>329418</v>
      </c>
      <c r="B4140" t="s">
        <v>8373</v>
      </c>
      <c r="C4140" t="s">
        <v>358</v>
      </c>
      <c r="D4140" t="s">
        <v>230</v>
      </c>
      <c r="E4140" t="s">
        <v>76</v>
      </c>
      <c r="F4140" s="126">
        <v>35674</v>
      </c>
      <c r="G4140" t="s">
        <v>8374</v>
      </c>
      <c r="H4140" t="s">
        <v>16</v>
      </c>
      <c r="I4140" t="s">
        <v>136</v>
      </c>
      <c r="J4140" t="s">
        <v>1226</v>
      </c>
      <c r="K4140"/>
      <c r="L4140" t="s">
        <v>73</v>
      </c>
      <c r="M4140"/>
      <c r="N4140"/>
      <c r="O4140"/>
      <c r="P4140"/>
      <c r="Q4140"/>
      <c r="U4140"/>
      <c r="V4140" t="s">
        <v>4335</v>
      </c>
      <c r="W4140"/>
      <c r="X4140"/>
      <c r="Y4140"/>
      <c r="Z4140"/>
      <c r="AA4140"/>
      <c r="AB4140"/>
      <c r="AC4140"/>
      <c r="AD4140"/>
      <c r="AE4140"/>
      <c r="AF4140"/>
      <c r="AG4140" t="s">
        <v>4308</v>
      </c>
      <c r="AH4140" s="115" t="s">
        <v>4308</v>
      </c>
    </row>
    <row r="4141" spans="1:35" hidden="1" x14ac:dyDescent="0.25">
      <c r="A4141">
        <v>329419</v>
      </c>
      <c r="B4141" t="s">
        <v>8375</v>
      </c>
      <c r="C4141" t="s">
        <v>252</v>
      </c>
      <c r="D4141" t="s">
        <v>485</v>
      </c>
      <c r="E4141" t="s">
        <v>76</v>
      </c>
      <c r="F4141" s="126"/>
      <c r="G4141"/>
      <c r="H4141" t="s">
        <v>16</v>
      </c>
      <c r="I4141" t="s">
        <v>136</v>
      </c>
      <c r="J4141"/>
      <c r="K4141"/>
      <c r="L4141"/>
      <c r="M4141"/>
      <c r="N4141"/>
      <c r="O4141"/>
      <c r="P4141"/>
      <c r="Q4141"/>
      <c r="U4141"/>
      <c r="V4141" t="s">
        <v>4329</v>
      </c>
      <c r="W4141"/>
      <c r="X4141"/>
      <c r="Y4141"/>
      <c r="Z4141"/>
      <c r="AA4141" t="s">
        <v>4308</v>
      </c>
      <c r="AB4141" t="s">
        <v>4308</v>
      </c>
      <c r="AC4141" t="s">
        <v>4308</v>
      </c>
      <c r="AD4141" t="s">
        <v>4308</v>
      </c>
      <c r="AE4141" t="s">
        <v>4308</v>
      </c>
      <c r="AF4141" t="s">
        <v>4308</v>
      </c>
      <c r="AG4141" t="s">
        <v>4308</v>
      </c>
      <c r="AH4141" s="115" t="s">
        <v>4308</v>
      </c>
    </row>
    <row r="4142" spans="1:35" hidden="1" x14ac:dyDescent="0.25">
      <c r="A4142">
        <v>329422</v>
      </c>
      <c r="B4142" t="s">
        <v>8376</v>
      </c>
      <c r="C4142" t="s">
        <v>209</v>
      </c>
      <c r="D4142" t="s">
        <v>1468</v>
      </c>
      <c r="E4142" t="s">
        <v>76</v>
      </c>
      <c r="F4142" s="126"/>
      <c r="G4142"/>
      <c r="H4142" t="s">
        <v>16</v>
      </c>
      <c r="I4142" t="s">
        <v>136</v>
      </c>
      <c r="J4142"/>
      <c r="K4142"/>
      <c r="L4142"/>
      <c r="M4142"/>
      <c r="N4142"/>
      <c r="O4142"/>
      <c r="P4142"/>
      <c r="Q4142"/>
      <c r="U4142"/>
      <c r="V4142" t="s">
        <v>4412</v>
      </c>
      <c r="W4142"/>
      <c r="X4142"/>
      <c r="Y4142"/>
      <c r="Z4142"/>
      <c r="AA4142"/>
      <c r="AB4142"/>
      <c r="AC4142"/>
      <c r="AD4142" t="s">
        <v>4308</v>
      </c>
      <c r="AE4142" t="s">
        <v>4308</v>
      </c>
      <c r="AF4142" t="s">
        <v>4308</v>
      </c>
      <c r="AG4142" t="s">
        <v>4308</v>
      </c>
      <c r="AH4142" s="115" t="s">
        <v>4308</v>
      </c>
    </row>
    <row r="4143" spans="1:35" hidden="1" x14ac:dyDescent="0.25">
      <c r="A4143">
        <v>329423</v>
      </c>
      <c r="B4143" t="s">
        <v>8377</v>
      </c>
      <c r="C4143" t="s">
        <v>609</v>
      </c>
      <c r="D4143" t="s">
        <v>613</v>
      </c>
      <c r="E4143" t="s">
        <v>76</v>
      </c>
      <c r="F4143" s="126"/>
      <c r="G4143"/>
      <c r="H4143" t="s">
        <v>16</v>
      </c>
      <c r="I4143" t="s">
        <v>129</v>
      </c>
      <c r="J4143"/>
      <c r="K4143"/>
      <c r="L4143"/>
      <c r="M4143"/>
      <c r="N4143"/>
      <c r="O4143"/>
      <c r="P4143"/>
      <c r="Q4143"/>
      <c r="U4143"/>
      <c r="V4143" t="s">
        <v>4334</v>
      </c>
      <c r="W4143"/>
      <c r="X4143"/>
      <c r="Y4143"/>
      <c r="Z4143"/>
      <c r="AA4143"/>
      <c r="AB4143"/>
      <c r="AC4143"/>
      <c r="AD4143" t="s">
        <v>4308</v>
      </c>
      <c r="AE4143" t="s">
        <v>4308</v>
      </c>
      <c r="AF4143" t="s">
        <v>4308</v>
      </c>
      <c r="AG4143" t="s">
        <v>4308</v>
      </c>
      <c r="AH4143" s="115" t="s">
        <v>4308</v>
      </c>
    </row>
    <row r="4144" spans="1:35" ht="18" hidden="1" x14ac:dyDescent="0.25">
      <c r="A4144" s="235">
        <v>329426</v>
      </c>
      <c r="B4144" s="235" t="s">
        <v>8378</v>
      </c>
      <c r="C4144" s="235" t="s">
        <v>244</v>
      </c>
      <c r="D4144" s="235" t="s">
        <v>1496</v>
      </c>
      <c r="E4144"/>
      <c r="F4144" s="126"/>
      <c r="G4144" s="236"/>
      <c r="H4144"/>
      <c r="I4144" t="s">
        <v>199</v>
      </c>
      <c r="J4144" s="236"/>
      <c r="K4144"/>
      <c r="L4144"/>
      <c r="M4144"/>
      <c r="N4144"/>
      <c r="O4144"/>
      <c r="P4144"/>
      <c r="Q4144"/>
      <c r="U4144"/>
      <c r="V4144">
        <v>0</v>
      </c>
      <c r="W4144" s="236"/>
      <c r="X4144"/>
      <c r="Y4144"/>
      <c r="Z4144"/>
      <c r="AA4144"/>
      <c r="AB4144"/>
      <c r="AC4144"/>
      <c r="AD4144"/>
      <c r="AE4144"/>
      <c r="AF4144"/>
      <c r="AG4144"/>
      <c r="AH4144" s="115" t="s">
        <v>4308</v>
      </c>
    </row>
    <row r="4145" spans="1:35" hidden="1" x14ac:dyDescent="0.25">
      <c r="A4145" s="115">
        <v>329427</v>
      </c>
      <c r="B4145" s="115" t="s">
        <v>3626</v>
      </c>
      <c r="C4145" s="115" t="s">
        <v>227</v>
      </c>
      <c r="D4145" s="115" t="s">
        <v>1451</v>
      </c>
      <c r="E4145" s="115" t="s">
        <v>76</v>
      </c>
      <c r="F4145" s="237">
        <v>32407</v>
      </c>
      <c r="G4145" s="115" t="s">
        <v>211</v>
      </c>
      <c r="H4145" s="115" t="s">
        <v>16</v>
      </c>
      <c r="I4145" t="s">
        <v>199</v>
      </c>
      <c r="J4145" s="115" t="s">
        <v>15</v>
      </c>
      <c r="L4145" s="115" t="s">
        <v>18</v>
      </c>
      <c r="U4145"/>
      <c r="V4145">
        <v>0</v>
      </c>
    </row>
    <row r="4146" spans="1:35" hidden="1" x14ac:dyDescent="0.25">
      <c r="A4146">
        <v>329429</v>
      </c>
      <c r="B4146" t="s">
        <v>8379</v>
      </c>
      <c r="C4146" t="s">
        <v>227</v>
      </c>
      <c r="D4146" t="s">
        <v>856</v>
      </c>
      <c r="E4146" t="s">
        <v>76</v>
      </c>
      <c r="F4146" s="126">
        <v>35796</v>
      </c>
      <c r="G4146" t="s">
        <v>6927</v>
      </c>
      <c r="H4146" t="s">
        <v>16</v>
      </c>
      <c r="I4146" t="s">
        <v>129</v>
      </c>
      <c r="J4146" t="s">
        <v>1226</v>
      </c>
      <c r="K4146"/>
      <c r="L4146" t="s">
        <v>18</v>
      </c>
      <c r="M4146"/>
      <c r="N4146"/>
      <c r="O4146"/>
      <c r="P4146"/>
      <c r="Q4146"/>
      <c r="U4146"/>
      <c r="V4146" t="s">
        <v>4424</v>
      </c>
      <c r="W4146"/>
      <c r="X4146"/>
      <c r="Y4146"/>
      <c r="Z4146"/>
      <c r="AA4146"/>
      <c r="AB4146"/>
      <c r="AC4146"/>
      <c r="AD4146"/>
      <c r="AE4146"/>
      <c r="AF4146"/>
      <c r="AG4146"/>
      <c r="AH4146" s="115" t="s">
        <v>4308</v>
      </c>
    </row>
    <row r="4147" spans="1:35" hidden="1" x14ac:dyDescent="0.25">
      <c r="A4147" s="115">
        <v>329431</v>
      </c>
      <c r="B4147" s="115" t="s">
        <v>2659</v>
      </c>
      <c r="C4147" s="115" t="s">
        <v>244</v>
      </c>
      <c r="D4147" s="115" t="s">
        <v>407</v>
      </c>
      <c r="E4147" s="115" t="s">
        <v>76</v>
      </c>
      <c r="F4147" s="237">
        <v>35154</v>
      </c>
      <c r="G4147" s="115" t="s">
        <v>18</v>
      </c>
      <c r="H4147" s="115" t="s">
        <v>16</v>
      </c>
      <c r="I4147" t="s">
        <v>199</v>
      </c>
      <c r="J4147" s="115" t="s">
        <v>1226</v>
      </c>
      <c r="L4147" s="115" t="s">
        <v>40</v>
      </c>
      <c r="U4147"/>
      <c r="V4147">
        <v>0</v>
      </c>
    </row>
    <row r="4148" spans="1:35" hidden="1" x14ac:dyDescent="0.25">
      <c r="A4148" s="115">
        <v>329432</v>
      </c>
      <c r="B4148" s="115" t="s">
        <v>3007</v>
      </c>
      <c r="C4148" s="115" t="s">
        <v>212</v>
      </c>
      <c r="D4148" s="115" t="s">
        <v>306</v>
      </c>
      <c r="E4148" s="115" t="s">
        <v>76</v>
      </c>
      <c r="F4148" s="237">
        <v>34354</v>
      </c>
      <c r="G4148" s="115" t="s">
        <v>18</v>
      </c>
      <c r="H4148" s="115" t="s">
        <v>16</v>
      </c>
      <c r="I4148" t="s">
        <v>199</v>
      </c>
      <c r="J4148" s="115" t="s">
        <v>1226</v>
      </c>
      <c r="L4148" s="115" t="s">
        <v>30</v>
      </c>
      <c r="U4148"/>
      <c r="V4148" t="s">
        <v>16610</v>
      </c>
    </row>
    <row r="4149" spans="1:35" ht="18" hidden="1" x14ac:dyDescent="0.25">
      <c r="A4149" s="235">
        <v>329434</v>
      </c>
      <c r="B4149" s="235" t="s">
        <v>8380</v>
      </c>
      <c r="C4149" s="235" t="s">
        <v>8381</v>
      </c>
      <c r="D4149" s="235" t="s">
        <v>549</v>
      </c>
      <c r="E4149"/>
      <c r="F4149" s="126"/>
      <c r="G4149" s="236"/>
      <c r="H4149"/>
      <c r="I4149" t="s">
        <v>199</v>
      </c>
      <c r="J4149" s="236"/>
      <c r="K4149"/>
      <c r="L4149"/>
      <c r="M4149"/>
      <c r="N4149"/>
      <c r="O4149"/>
      <c r="P4149"/>
      <c r="Q4149"/>
      <c r="U4149"/>
      <c r="V4149" t="s">
        <v>4329</v>
      </c>
      <c r="W4149" s="236"/>
      <c r="X4149"/>
      <c r="Y4149"/>
      <c r="Z4149"/>
      <c r="AA4149"/>
      <c r="AB4149"/>
      <c r="AC4149"/>
      <c r="AD4149"/>
      <c r="AE4149"/>
      <c r="AF4149"/>
      <c r="AG4149"/>
      <c r="AH4149" s="115" t="s">
        <v>4308</v>
      </c>
    </row>
    <row r="4150" spans="1:35" ht="18" hidden="1" x14ac:dyDescent="0.25">
      <c r="A4150" s="235">
        <v>329435</v>
      </c>
      <c r="B4150" s="235" t="s">
        <v>4667</v>
      </c>
      <c r="C4150" s="235" t="s">
        <v>264</v>
      </c>
      <c r="D4150" s="235" t="s">
        <v>420</v>
      </c>
      <c r="E4150"/>
      <c r="F4150" s="126"/>
      <c r="G4150" s="236"/>
      <c r="H4150"/>
      <c r="I4150" t="s">
        <v>129</v>
      </c>
      <c r="J4150" s="236"/>
      <c r="K4150"/>
      <c r="L4150"/>
      <c r="M4150"/>
      <c r="N4150"/>
      <c r="O4150"/>
      <c r="P4150"/>
      <c r="Q4150"/>
      <c r="U4150"/>
      <c r="V4150" t="s">
        <v>4337</v>
      </c>
      <c r="W4150" s="236"/>
      <c r="X4150"/>
      <c r="Y4150"/>
      <c r="Z4150"/>
      <c r="AA4150"/>
      <c r="AB4150"/>
      <c r="AC4150"/>
      <c r="AD4150"/>
      <c r="AE4150"/>
      <c r="AF4150"/>
      <c r="AG4150"/>
      <c r="AH4150" s="115" t="s">
        <v>4308</v>
      </c>
    </row>
    <row r="4151" spans="1:35" ht="18" hidden="1" x14ac:dyDescent="0.25">
      <c r="A4151" s="235">
        <v>329441</v>
      </c>
      <c r="B4151" s="235" t="s">
        <v>8382</v>
      </c>
      <c r="C4151" s="235" t="s">
        <v>8383</v>
      </c>
      <c r="D4151" s="235" t="s">
        <v>6103</v>
      </c>
      <c r="E4151"/>
      <c r="F4151" s="126"/>
      <c r="G4151" s="236"/>
      <c r="H4151"/>
      <c r="I4151" t="s">
        <v>199</v>
      </c>
      <c r="J4151" s="236"/>
      <c r="K4151"/>
      <c r="L4151"/>
      <c r="M4151"/>
      <c r="N4151"/>
      <c r="O4151"/>
      <c r="P4151"/>
      <c r="Q4151"/>
      <c r="U4151"/>
      <c r="V4151">
        <v>0</v>
      </c>
      <c r="W4151" s="236"/>
      <c r="X4151"/>
      <c r="Y4151"/>
      <c r="Z4151"/>
      <c r="AA4151"/>
      <c r="AB4151"/>
      <c r="AC4151"/>
      <c r="AD4151"/>
      <c r="AE4151"/>
      <c r="AF4151"/>
      <c r="AG4151"/>
      <c r="AH4151" s="115" t="s">
        <v>4308</v>
      </c>
    </row>
    <row r="4152" spans="1:35" hidden="1" x14ac:dyDescent="0.25">
      <c r="A4152" s="115">
        <v>329442</v>
      </c>
      <c r="B4152" s="115" t="s">
        <v>2461</v>
      </c>
      <c r="C4152" s="115" t="s">
        <v>212</v>
      </c>
      <c r="D4152" s="115" t="s">
        <v>675</v>
      </c>
      <c r="E4152" s="115" t="s">
        <v>76</v>
      </c>
      <c r="F4152" s="237">
        <v>29646</v>
      </c>
      <c r="G4152" s="115" t="s">
        <v>1514</v>
      </c>
      <c r="H4152" s="115" t="s">
        <v>16</v>
      </c>
      <c r="I4152" t="s">
        <v>199</v>
      </c>
      <c r="J4152" s="115" t="s">
        <v>1226</v>
      </c>
      <c r="L4152" s="115" t="s">
        <v>30</v>
      </c>
      <c r="U4152"/>
      <c r="V4152">
        <v>0</v>
      </c>
    </row>
    <row r="4153" spans="1:35" ht="18" x14ac:dyDescent="0.25">
      <c r="A4153" s="235">
        <v>329445</v>
      </c>
      <c r="B4153" s="235" t="s">
        <v>8384</v>
      </c>
      <c r="C4153" s="235" t="s">
        <v>579</v>
      </c>
      <c r="D4153" s="235" t="s">
        <v>228</v>
      </c>
      <c r="E4153"/>
      <c r="F4153" s="126"/>
      <c r="G4153" s="236"/>
      <c r="H4153"/>
      <c r="I4153" t="s">
        <v>107</v>
      </c>
      <c r="J4153" s="236"/>
      <c r="K4153"/>
      <c r="L4153"/>
      <c r="M4153"/>
      <c r="N4153"/>
      <c r="O4153"/>
      <c r="P4153"/>
      <c r="Q4153"/>
      <c r="U4153"/>
      <c r="V4153" t="s">
        <v>4335</v>
      </c>
      <c r="W4153" s="236"/>
      <c r="X4153"/>
      <c r="Y4153"/>
      <c r="Z4153"/>
      <c r="AA4153"/>
      <c r="AB4153"/>
      <c r="AC4153"/>
      <c r="AD4153"/>
      <c r="AE4153"/>
      <c r="AF4153"/>
      <c r="AG4153"/>
      <c r="AH4153" s="115" t="s">
        <v>4308</v>
      </c>
      <c r="AI4153" s="115" t="e">
        <f>VLOOKUP(A4153,'[2]دراسات قانونية'!$A$3:$E$600,1,0)</f>
        <v>#N/A</v>
      </c>
    </row>
    <row r="4154" spans="1:35" hidden="1" x14ac:dyDescent="0.25">
      <c r="A4154">
        <v>329446</v>
      </c>
      <c r="B4154" t="s">
        <v>8385</v>
      </c>
      <c r="C4154" t="s">
        <v>356</v>
      </c>
      <c r="D4154" t="s">
        <v>8386</v>
      </c>
      <c r="E4154" t="s">
        <v>76</v>
      </c>
      <c r="F4154" s="126">
        <v>36096</v>
      </c>
      <c r="G4154" t="s">
        <v>18</v>
      </c>
      <c r="H4154" t="s">
        <v>16</v>
      </c>
      <c r="I4154" t="s">
        <v>136</v>
      </c>
      <c r="J4154"/>
      <c r="K4154"/>
      <c r="L4154"/>
      <c r="M4154"/>
      <c r="N4154"/>
      <c r="O4154"/>
      <c r="P4154"/>
      <c r="Q4154"/>
      <c r="U4154"/>
      <c r="V4154" t="s">
        <v>4329</v>
      </c>
      <c r="W4154"/>
      <c r="X4154"/>
      <c r="Y4154"/>
      <c r="Z4154"/>
      <c r="AA4154"/>
      <c r="AB4154"/>
      <c r="AC4154"/>
      <c r="AD4154" t="s">
        <v>4308</v>
      </c>
      <c r="AE4154" t="s">
        <v>4308</v>
      </c>
      <c r="AF4154" t="s">
        <v>4308</v>
      </c>
      <c r="AG4154" t="s">
        <v>4308</v>
      </c>
      <c r="AH4154" s="115" t="s">
        <v>4308</v>
      </c>
    </row>
    <row r="4155" spans="1:35" hidden="1" x14ac:dyDescent="0.25">
      <c r="A4155">
        <v>329448</v>
      </c>
      <c r="B4155" t="s">
        <v>8387</v>
      </c>
      <c r="C4155" t="s">
        <v>670</v>
      </c>
      <c r="D4155" t="s">
        <v>230</v>
      </c>
      <c r="E4155" t="s">
        <v>77</v>
      </c>
      <c r="F4155" s="126">
        <v>34387</v>
      </c>
      <c r="G4155" t="s">
        <v>18</v>
      </c>
      <c r="H4155" t="s">
        <v>16</v>
      </c>
      <c r="I4155" t="s">
        <v>136</v>
      </c>
      <c r="J4155" t="s">
        <v>1226</v>
      </c>
      <c r="K4155"/>
      <c r="L4155" t="s">
        <v>18</v>
      </c>
      <c r="M4155"/>
      <c r="N4155"/>
      <c r="O4155"/>
      <c r="P4155"/>
      <c r="Q4155"/>
      <c r="U4155"/>
      <c r="V4155">
        <v>0</v>
      </c>
      <c r="W4155"/>
      <c r="X4155"/>
      <c r="Y4155"/>
      <c r="Z4155"/>
      <c r="AA4155"/>
      <c r="AB4155"/>
      <c r="AC4155"/>
      <c r="AD4155"/>
      <c r="AE4155"/>
      <c r="AF4155"/>
      <c r="AG4155"/>
    </row>
    <row r="4156" spans="1:35" hidden="1" x14ac:dyDescent="0.25">
      <c r="A4156">
        <v>329451</v>
      </c>
      <c r="B4156" t="s">
        <v>8388</v>
      </c>
      <c r="C4156" t="s">
        <v>408</v>
      </c>
      <c r="D4156" t="s">
        <v>373</v>
      </c>
      <c r="E4156" t="s">
        <v>77</v>
      </c>
      <c r="F4156" s="126">
        <v>35693</v>
      </c>
      <c r="G4156" t="s">
        <v>8389</v>
      </c>
      <c r="H4156" t="s">
        <v>16</v>
      </c>
      <c r="I4156" t="s">
        <v>129</v>
      </c>
      <c r="J4156"/>
      <c r="K4156"/>
      <c r="L4156"/>
      <c r="M4156"/>
      <c r="N4156"/>
      <c r="O4156"/>
      <c r="P4156"/>
      <c r="Q4156"/>
      <c r="U4156"/>
      <c r="V4156" t="s">
        <v>4414</v>
      </c>
      <c r="W4156"/>
      <c r="X4156"/>
      <c r="Y4156"/>
      <c r="Z4156"/>
      <c r="AA4156"/>
      <c r="AB4156"/>
      <c r="AC4156" t="s">
        <v>4308</v>
      </c>
      <c r="AD4156" t="s">
        <v>4308</v>
      </c>
      <c r="AE4156" t="s">
        <v>4308</v>
      </c>
      <c r="AF4156" t="s">
        <v>4308</v>
      </c>
      <c r="AG4156" t="s">
        <v>4308</v>
      </c>
      <c r="AH4156" s="115" t="s">
        <v>4308</v>
      </c>
    </row>
    <row r="4157" spans="1:35" hidden="1" x14ac:dyDescent="0.25">
      <c r="A4157" s="115">
        <v>329456</v>
      </c>
      <c r="B4157" s="115" t="s">
        <v>2270</v>
      </c>
      <c r="C4157" s="115" t="s">
        <v>561</v>
      </c>
      <c r="D4157" s="115" t="s">
        <v>576</v>
      </c>
      <c r="E4157" s="115" t="s">
        <v>77</v>
      </c>
      <c r="F4157" s="237">
        <v>25754</v>
      </c>
      <c r="G4157" s="115" t="s">
        <v>325</v>
      </c>
      <c r="H4157" s="115" t="s">
        <v>16</v>
      </c>
      <c r="I4157" t="s">
        <v>199</v>
      </c>
      <c r="J4157" s="115" t="s">
        <v>1226</v>
      </c>
      <c r="L4157" s="115" t="s">
        <v>30</v>
      </c>
      <c r="U4157"/>
      <c r="V4157">
        <v>0</v>
      </c>
    </row>
    <row r="4158" spans="1:35" ht="18" hidden="1" x14ac:dyDescent="0.25">
      <c r="A4158" s="235">
        <v>329457</v>
      </c>
      <c r="B4158" s="235" t="s">
        <v>8390</v>
      </c>
      <c r="C4158" s="235" t="s">
        <v>274</v>
      </c>
      <c r="D4158" s="235" t="s">
        <v>619</v>
      </c>
      <c r="E4158"/>
      <c r="F4158" s="126"/>
      <c r="G4158" s="236"/>
      <c r="H4158"/>
      <c r="I4158" t="s">
        <v>129</v>
      </c>
      <c r="J4158" s="236"/>
      <c r="K4158"/>
      <c r="L4158"/>
      <c r="M4158"/>
      <c r="N4158"/>
      <c r="O4158"/>
      <c r="P4158"/>
      <c r="Q4158"/>
      <c r="U4158"/>
      <c r="V4158" t="s">
        <v>4335</v>
      </c>
      <c r="W4158" s="236"/>
      <c r="X4158"/>
      <c r="Y4158"/>
      <c r="Z4158"/>
      <c r="AA4158"/>
      <c r="AB4158"/>
      <c r="AC4158"/>
      <c r="AD4158"/>
      <c r="AE4158"/>
      <c r="AF4158"/>
      <c r="AG4158"/>
      <c r="AH4158" s="115" t="s">
        <v>4308</v>
      </c>
    </row>
    <row r="4159" spans="1:35" hidden="1" x14ac:dyDescent="0.25">
      <c r="A4159">
        <v>329459</v>
      </c>
      <c r="B4159" t="s">
        <v>8391</v>
      </c>
      <c r="C4159" t="s">
        <v>244</v>
      </c>
      <c r="D4159" t="s">
        <v>4643</v>
      </c>
      <c r="E4159" t="s">
        <v>77</v>
      </c>
      <c r="F4159" s="126">
        <v>32147</v>
      </c>
      <c r="G4159" t="s">
        <v>8392</v>
      </c>
      <c r="H4159" t="s">
        <v>16</v>
      </c>
      <c r="I4159" t="s">
        <v>136</v>
      </c>
      <c r="J4159" t="s">
        <v>1226</v>
      </c>
      <c r="K4159"/>
      <c r="L4159" t="s">
        <v>18</v>
      </c>
      <c r="M4159"/>
      <c r="N4159"/>
      <c r="O4159"/>
      <c r="P4159"/>
      <c r="Q4159"/>
      <c r="U4159"/>
      <c r="V4159">
        <v>0</v>
      </c>
      <c r="W4159"/>
      <c r="X4159"/>
      <c r="Y4159"/>
      <c r="Z4159"/>
      <c r="AA4159"/>
      <c r="AB4159"/>
      <c r="AC4159"/>
      <c r="AD4159"/>
      <c r="AE4159"/>
      <c r="AF4159"/>
      <c r="AG4159"/>
    </row>
    <row r="4160" spans="1:35" hidden="1" x14ac:dyDescent="0.25">
      <c r="A4160">
        <v>329460</v>
      </c>
      <c r="B4160" t="s">
        <v>8393</v>
      </c>
      <c r="C4160" t="s">
        <v>518</v>
      </c>
      <c r="D4160" t="s">
        <v>8394</v>
      </c>
      <c r="E4160" t="s">
        <v>76</v>
      </c>
      <c r="F4160" s="126">
        <v>35130</v>
      </c>
      <c r="G4160" t="s">
        <v>18</v>
      </c>
      <c r="H4160" t="s">
        <v>16</v>
      </c>
      <c r="I4160" t="s">
        <v>199</v>
      </c>
      <c r="J4160" t="s">
        <v>1226</v>
      </c>
      <c r="K4160"/>
      <c r="L4160" t="s">
        <v>18</v>
      </c>
      <c r="M4160"/>
      <c r="N4160"/>
      <c r="O4160"/>
      <c r="P4160"/>
      <c r="Q4160"/>
      <c r="U4160"/>
      <c r="V4160">
        <v>0</v>
      </c>
      <c r="W4160"/>
      <c r="X4160"/>
      <c r="Y4160"/>
      <c r="Z4160"/>
      <c r="AA4160"/>
      <c r="AB4160"/>
      <c r="AC4160"/>
      <c r="AD4160"/>
      <c r="AE4160"/>
      <c r="AF4160"/>
      <c r="AG4160"/>
    </row>
    <row r="4161" spans="1:35" ht="18" hidden="1" x14ac:dyDescent="0.25">
      <c r="A4161" s="235">
        <v>329462</v>
      </c>
      <c r="B4161" s="235" t="s">
        <v>8395</v>
      </c>
      <c r="C4161" s="235" t="s">
        <v>244</v>
      </c>
      <c r="D4161" s="235" t="s">
        <v>6503</v>
      </c>
      <c r="E4161"/>
      <c r="F4161" s="126"/>
      <c r="G4161" s="236"/>
      <c r="H4161"/>
      <c r="I4161" t="s">
        <v>199</v>
      </c>
      <c r="J4161" s="236"/>
      <c r="K4161"/>
      <c r="L4161"/>
      <c r="M4161"/>
      <c r="N4161"/>
      <c r="O4161"/>
      <c r="P4161"/>
      <c r="Q4161"/>
      <c r="U4161"/>
      <c r="V4161">
        <v>0</v>
      </c>
      <c r="W4161" s="236"/>
      <c r="X4161"/>
      <c r="Y4161"/>
      <c r="Z4161"/>
      <c r="AA4161"/>
      <c r="AB4161"/>
      <c r="AC4161"/>
      <c r="AD4161"/>
      <c r="AE4161"/>
      <c r="AF4161"/>
      <c r="AG4161"/>
      <c r="AH4161" s="115" t="s">
        <v>4308</v>
      </c>
    </row>
    <row r="4162" spans="1:35" hidden="1" x14ac:dyDescent="0.25">
      <c r="A4162">
        <v>329463</v>
      </c>
      <c r="B4162" t="s">
        <v>8396</v>
      </c>
      <c r="C4162" t="s">
        <v>507</v>
      </c>
      <c r="D4162" t="s">
        <v>8397</v>
      </c>
      <c r="E4162" t="s">
        <v>76</v>
      </c>
      <c r="F4162" s="126">
        <v>35713</v>
      </c>
      <c r="G4162" t="s">
        <v>70</v>
      </c>
      <c r="H4162" t="s">
        <v>16</v>
      </c>
      <c r="I4162" t="s">
        <v>129</v>
      </c>
      <c r="J4162"/>
      <c r="K4162"/>
      <c r="L4162"/>
      <c r="M4162"/>
      <c r="N4162"/>
      <c r="O4162"/>
      <c r="P4162"/>
      <c r="Q4162"/>
      <c r="U4162"/>
      <c r="V4162" t="s">
        <v>4336</v>
      </c>
      <c r="W4162"/>
      <c r="X4162"/>
      <c r="Y4162"/>
      <c r="Z4162"/>
      <c r="AA4162"/>
      <c r="AB4162" t="s">
        <v>4308</v>
      </c>
      <c r="AC4162" t="s">
        <v>4308</v>
      </c>
      <c r="AD4162" t="s">
        <v>4308</v>
      </c>
      <c r="AE4162" t="s">
        <v>4308</v>
      </c>
      <c r="AF4162" t="s">
        <v>4308</v>
      </c>
      <c r="AG4162" t="s">
        <v>4308</v>
      </c>
      <c r="AH4162" s="115" t="s">
        <v>4308</v>
      </c>
    </row>
    <row r="4163" spans="1:35" ht="18" hidden="1" x14ac:dyDescent="0.25">
      <c r="A4163" s="235">
        <v>329464</v>
      </c>
      <c r="B4163" s="235" t="s">
        <v>8398</v>
      </c>
      <c r="C4163" s="235" t="s">
        <v>212</v>
      </c>
      <c r="D4163" s="235" t="s">
        <v>8399</v>
      </c>
      <c r="E4163"/>
      <c r="F4163" s="126"/>
      <c r="G4163" s="236"/>
      <c r="H4163"/>
      <c r="I4163" t="s">
        <v>129</v>
      </c>
      <c r="J4163" s="236"/>
      <c r="K4163"/>
      <c r="L4163"/>
      <c r="M4163"/>
      <c r="N4163"/>
      <c r="O4163"/>
      <c r="P4163"/>
      <c r="Q4163"/>
      <c r="U4163"/>
      <c r="V4163" t="s">
        <v>4335</v>
      </c>
      <c r="W4163" s="236"/>
      <c r="X4163"/>
      <c r="Y4163"/>
      <c r="Z4163"/>
      <c r="AA4163"/>
      <c r="AB4163"/>
      <c r="AC4163"/>
      <c r="AD4163"/>
      <c r="AE4163"/>
      <c r="AF4163"/>
      <c r="AG4163"/>
      <c r="AH4163" s="115" t="s">
        <v>4308</v>
      </c>
    </row>
    <row r="4164" spans="1:35" ht="18" x14ac:dyDescent="0.25">
      <c r="A4164" s="235">
        <v>329465</v>
      </c>
      <c r="B4164" s="235" t="s">
        <v>8400</v>
      </c>
      <c r="C4164" s="235" t="s">
        <v>285</v>
      </c>
      <c r="D4164" s="235" t="s">
        <v>410</v>
      </c>
      <c r="E4164"/>
      <c r="F4164" s="126"/>
      <c r="G4164" s="236"/>
      <c r="H4164"/>
      <c r="I4164" t="s">
        <v>107</v>
      </c>
      <c r="J4164" s="236"/>
      <c r="K4164"/>
      <c r="L4164"/>
      <c r="M4164"/>
      <c r="N4164"/>
      <c r="O4164"/>
      <c r="P4164"/>
      <c r="Q4164"/>
      <c r="U4164"/>
      <c r="V4164" t="s">
        <v>4335</v>
      </c>
      <c r="W4164" s="236"/>
      <c r="X4164"/>
      <c r="Y4164"/>
      <c r="Z4164"/>
      <c r="AA4164"/>
      <c r="AB4164"/>
      <c r="AC4164"/>
      <c r="AD4164"/>
      <c r="AE4164"/>
      <c r="AF4164"/>
      <c r="AG4164"/>
      <c r="AH4164" s="115" t="s">
        <v>4308</v>
      </c>
      <c r="AI4164" s="115" t="e">
        <f>VLOOKUP(A4164,'[2]دراسات قانونية'!$A$3:$E$600,1,0)</f>
        <v>#N/A</v>
      </c>
    </row>
    <row r="4165" spans="1:35" ht="18" hidden="1" x14ac:dyDescent="0.25">
      <c r="A4165" s="235">
        <v>329466</v>
      </c>
      <c r="B4165" s="235" t="s">
        <v>8401</v>
      </c>
      <c r="C4165" s="235" t="s">
        <v>438</v>
      </c>
      <c r="D4165" s="235" t="s">
        <v>270</v>
      </c>
      <c r="E4165"/>
      <c r="F4165" s="126"/>
      <c r="G4165" s="236"/>
      <c r="H4165"/>
      <c r="I4165" t="s">
        <v>199</v>
      </c>
      <c r="J4165" s="236"/>
      <c r="K4165"/>
      <c r="L4165"/>
      <c r="M4165"/>
      <c r="N4165"/>
      <c r="O4165"/>
      <c r="P4165"/>
      <c r="Q4165"/>
      <c r="U4165"/>
      <c r="V4165">
        <v>0</v>
      </c>
      <c r="W4165" s="236"/>
      <c r="X4165"/>
      <c r="Y4165"/>
      <c r="Z4165"/>
      <c r="AA4165"/>
      <c r="AB4165"/>
      <c r="AC4165"/>
      <c r="AD4165"/>
      <c r="AE4165"/>
      <c r="AF4165"/>
      <c r="AG4165"/>
      <c r="AH4165" s="115" t="s">
        <v>4308</v>
      </c>
    </row>
    <row r="4166" spans="1:35" ht="18" hidden="1" x14ac:dyDescent="0.25">
      <c r="A4166" s="235">
        <v>329468</v>
      </c>
      <c r="B4166" s="235" t="s">
        <v>8402</v>
      </c>
      <c r="C4166" s="235" t="s">
        <v>250</v>
      </c>
      <c r="D4166" s="235" t="s">
        <v>1451</v>
      </c>
      <c r="E4166"/>
      <c r="F4166" s="126"/>
      <c r="G4166" s="236"/>
      <c r="H4166"/>
      <c r="I4166" t="s">
        <v>199</v>
      </c>
      <c r="J4166" s="236"/>
      <c r="K4166"/>
      <c r="L4166"/>
      <c r="M4166"/>
      <c r="N4166"/>
      <c r="O4166"/>
      <c r="P4166"/>
      <c r="Q4166"/>
      <c r="U4166"/>
      <c r="V4166">
        <v>0</v>
      </c>
      <c r="W4166" s="236"/>
      <c r="X4166"/>
      <c r="Y4166"/>
      <c r="Z4166"/>
      <c r="AA4166"/>
      <c r="AB4166"/>
      <c r="AC4166"/>
      <c r="AD4166"/>
      <c r="AE4166"/>
      <c r="AF4166"/>
      <c r="AG4166"/>
      <c r="AH4166" s="115" t="s">
        <v>4308</v>
      </c>
    </row>
    <row r="4167" spans="1:35" hidden="1" x14ac:dyDescent="0.25">
      <c r="A4167">
        <v>329469</v>
      </c>
      <c r="B4167" t="s">
        <v>8403</v>
      </c>
      <c r="C4167" t="s">
        <v>1393</v>
      </c>
      <c r="D4167" t="s">
        <v>4964</v>
      </c>
      <c r="E4167" t="s">
        <v>77</v>
      </c>
      <c r="F4167" s="126">
        <v>35797</v>
      </c>
      <c r="G4167" t="s">
        <v>18</v>
      </c>
      <c r="H4167" t="s">
        <v>16</v>
      </c>
      <c r="I4167" t="s">
        <v>136</v>
      </c>
      <c r="J4167" t="s">
        <v>15</v>
      </c>
      <c r="K4167"/>
      <c r="L4167" t="s">
        <v>18</v>
      </c>
      <c r="M4167"/>
      <c r="N4167"/>
      <c r="O4167"/>
      <c r="P4167"/>
      <c r="Q4167"/>
      <c r="U4167"/>
      <c r="V4167">
        <v>0</v>
      </c>
      <c r="W4167"/>
      <c r="X4167"/>
      <c r="Y4167"/>
      <c r="Z4167"/>
      <c r="AA4167"/>
      <c r="AB4167"/>
      <c r="AC4167"/>
      <c r="AD4167"/>
      <c r="AE4167"/>
      <c r="AF4167"/>
      <c r="AG4167"/>
    </row>
    <row r="4168" spans="1:35" ht="18" hidden="1" x14ac:dyDescent="0.25">
      <c r="A4168" s="235">
        <v>329473</v>
      </c>
      <c r="B4168" s="235" t="s">
        <v>1327</v>
      </c>
      <c r="C4168" s="235" t="s">
        <v>552</v>
      </c>
      <c r="D4168" s="235" t="s">
        <v>1311</v>
      </c>
      <c r="E4168"/>
      <c r="F4168" s="126"/>
      <c r="G4168" s="236"/>
      <c r="H4168"/>
      <c r="I4168" t="s">
        <v>199</v>
      </c>
      <c r="J4168" s="236"/>
      <c r="K4168"/>
      <c r="L4168"/>
      <c r="M4168"/>
      <c r="N4168"/>
      <c r="O4168"/>
      <c r="P4168"/>
      <c r="Q4168"/>
      <c r="U4168"/>
      <c r="V4168">
        <v>0</v>
      </c>
      <c r="W4168" s="236"/>
      <c r="X4168"/>
      <c r="Y4168"/>
      <c r="Z4168"/>
      <c r="AA4168"/>
      <c r="AB4168"/>
      <c r="AC4168"/>
      <c r="AD4168"/>
      <c r="AE4168"/>
      <c r="AF4168"/>
      <c r="AG4168"/>
      <c r="AH4168" s="115" t="s">
        <v>4308</v>
      </c>
    </row>
    <row r="4169" spans="1:35" ht="18" x14ac:dyDescent="0.25">
      <c r="A4169" s="235">
        <v>329474</v>
      </c>
      <c r="B4169" s="235" t="s">
        <v>8404</v>
      </c>
      <c r="C4169" s="235" t="s">
        <v>5112</v>
      </c>
      <c r="D4169" s="235" t="s">
        <v>759</v>
      </c>
      <c r="E4169"/>
      <c r="F4169" s="126"/>
      <c r="G4169" s="236"/>
      <c r="H4169"/>
      <c r="I4169" t="s">
        <v>107</v>
      </c>
      <c r="J4169" s="236"/>
      <c r="K4169"/>
      <c r="L4169"/>
      <c r="M4169"/>
      <c r="N4169"/>
      <c r="O4169"/>
      <c r="P4169"/>
      <c r="Q4169"/>
      <c r="U4169"/>
      <c r="V4169" t="s">
        <v>4337</v>
      </c>
      <c r="W4169" s="236"/>
      <c r="X4169"/>
      <c r="Y4169"/>
      <c r="Z4169"/>
      <c r="AA4169"/>
      <c r="AB4169"/>
      <c r="AC4169"/>
      <c r="AD4169"/>
      <c r="AE4169"/>
      <c r="AF4169"/>
      <c r="AG4169"/>
      <c r="AH4169" s="115" t="s">
        <v>4308</v>
      </c>
      <c r="AI4169" s="115" t="e">
        <f>VLOOKUP(A4169,'[2]دراسات قانونية'!$A$3:$E$600,1,0)</f>
        <v>#N/A</v>
      </c>
    </row>
    <row r="4170" spans="1:35" ht="18" hidden="1" x14ac:dyDescent="0.25">
      <c r="A4170" s="235">
        <v>329475</v>
      </c>
      <c r="B4170" s="235" t="s">
        <v>8404</v>
      </c>
      <c r="C4170" s="235" t="s">
        <v>227</v>
      </c>
      <c r="D4170" s="235" t="s">
        <v>210</v>
      </c>
      <c r="E4170"/>
      <c r="F4170" s="126"/>
      <c r="G4170" s="236"/>
      <c r="H4170"/>
      <c r="I4170" t="s">
        <v>199</v>
      </c>
      <c r="J4170" s="236"/>
      <c r="K4170"/>
      <c r="L4170"/>
      <c r="M4170"/>
      <c r="N4170"/>
      <c r="O4170"/>
      <c r="P4170"/>
      <c r="Q4170"/>
      <c r="U4170"/>
      <c r="V4170">
        <v>0</v>
      </c>
      <c r="W4170" s="236"/>
      <c r="X4170"/>
      <c r="Y4170"/>
      <c r="Z4170"/>
      <c r="AA4170"/>
      <c r="AB4170"/>
      <c r="AC4170"/>
      <c r="AD4170"/>
      <c r="AE4170"/>
      <c r="AF4170"/>
      <c r="AG4170"/>
      <c r="AH4170" s="115" t="s">
        <v>4308</v>
      </c>
    </row>
    <row r="4171" spans="1:35" ht="18" hidden="1" x14ac:dyDescent="0.25">
      <c r="A4171" s="235">
        <v>329477</v>
      </c>
      <c r="B4171" s="235" t="s">
        <v>8405</v>
      </c>
      <c r="C4171" s="235" t="s">
        <v>343</v>
      </c>
      <c r="D4171" s="235" t="s">
        <v>270</v>
      </c>
      <c r="E4171"/>
      <c r="F4171" s="126"/>
      <c r="G4171" s="236"/>
      <c r="H4171"/>
      <c r="I4171" t="s">
        <v>199</v>
      </c>
      <c r="J4171" s="236"/>
      <c r="K4171"/>
      <c r="L4171"/>
      <c r="M4171"/>
      <c r="N4171"/>
      <c r="O4171"/>
      <c r="P4171"/>
      <c r="Q4171"/>
      <c r="U4171"/>
      <c r="V4171">
        <v>0</v>
      </c>
      <c r="W4171" s="236"/>
      <c r="X4171"/>
      <c r="Y4171"/>
      <c r="Z4171"/>
      <c r="AA4171"/>
      <c r="AB4171"/>
      <c r="AC4171"/>
      <c r="AD4171"/>
      <c r="AE4171"/>
      <c r="AF4171"/>
      <c r="AG4171"/>
      <c r="AH4171" s="115" t="s">
        <v>4308</v>
      </c>
    </row>
    <row r="4172" spans="1:35" ht="18" hidden="1" x14ac:dyDescent="0.25">
      <c r="A4172" s="235">
        <v>329481</v>
      </c>
      <c r="B4172" s="235" t="s">
        <v>8406</v>
      </c>
      <c r="C4172" s="235" t="s">
        <v>227</v>
      </c>
      <c r="D4172" s="235" t="s">
        <v>476</v>
      </c>
      <c r="E4172"/>
      <c r="F4172" s="126"/>
      <c r="G4172" s="236"/>
      <c r="H4172"/>
      <c r="I4172" t="s">
        <v>129</v>
      </c>
      <c r="J4172" s="236"/>
      <c r="K4172"/>
      <c r="L4172"/>
      <c r="M4172"/>
      <c r="N4172"/>
      <c r="O4172"/>
      <c r="P4172"/>
      <c r="Q4172"/>
      <c r="U4172"/>
      <c r="V4172" t="s">
        <v>4335</v>
      </c>
      <c r="W4172" s="236"/>
      <c r="X4172"/>
      <c r="Y4172"/>
      <c r="Z4172"/>
      <c r="AA4172"/>
      <c r="AB4172"/>
      <c r="AC4172"/>
      <c r="AD4172"/>
      <c r="AE4172"/>
      <c r="AF4172"/>
      <c r="AG4172"/>
      <c r="AH4172" s="115" t="s">
        <v>4308</v>
      </c>
    </row>
    <row r="4173" spans="1:35" ht="18" hidden="1" x14ac:dyDescent="0.25">
      <c r="A4173" s="235">
        <v>329483</v>
      </c>
      <c r="B4173" s="235" t="s">
        <v>8407</v>
      </c>
      <c r="C4173" s="235" t="s">
        <v>227</v>
      </c>
      <c r="D4173" s="235" t="s">
        <v>270</v>
      </c>
      <c r="E4173"/>
      <c r="F4173" s="126"/>
      <c r="G4173" s="236"/>
      <c r="H4173"/>
      <c r="I4173" t="s">
        <v>129</v>
      </c>
      <c r="J4173" s="236"/>
      <c r="K4173"/>
      <c r="L4173"/>
      <c r="M4173"/>
      <c r="N4173"/>
      <c r="O4173"/>
      <c r="P4173"/>
      <c r="Q4173"/>
      <c r="U4173"/>
      <c r="V4173" t="s">
        <v>4334</v>
      </c>
      <c r="W4173" s="236"/>
      <c r="X4173"/>
      <c r="Y4173"/>
      <c r="Z4173"/>
      <c r="AA4173"/>
      <c r="AB4173"/>
      <c r="AC4173"/>
      <c r="AD4173"/>
      <c r="AE4173"/>
      <c r="AF4173"/>
      <c r="AG4173"/>
      <c r="AH4173" s="115" t="s">
        <v>4308</v>
      </c>
    </row>
    <row r="4174" spans="1:35" hidden="1" x14ac:dyDescent="0.25">
      <c r="A4174">
        <v>329485</v>
      </c>
      <c r="B4174" t="s">
        <v>8408</v>
      </c>
      <c r="C4174" t="s">
        <v>274</v>
      </c>
      <c r="D4174" t="s">
        <v>8409</v>
      </c>
      <c r="E4174" t="s">
        <v>76</v>
      </c>
      <c r="F4174" s="126">
        <v>29468</v>
      </c>
      <c r="G4174" t="s">
        <v>70</v>
      </c>
      <c r="H4174" t="s">
        <v>16</v>
      </c>
      <c r="I4174" t="s">
        <v>136</v>
      </c>
      <c r="J4174" t="s">
        <v>1226</v>
      </c>
      <c r="K4174"/>
      <c r="L4174" t="s">
        <v>18</v>
      </c>
      <c r="M4174"/>
      <c r="N4174"/>
      <c r="O4174"/>
      <c r="P4174"/>
      <c r="Q4174"/>
      <c r="U4174"/>
      <c r="V4174" t="s">
        <v>4337</v>
      </c>
      <c r="W4174"/>
      <c r="X4174"/>
      <c r="Y4174"/>
      <c r="Z4174"/>
      <c r="AA4174"/>
      <c r="AB4174"/>
      <c r="AC4174"/>
      <c r="AD4174"/>
      <c r="AE4174"/>
      <c r="AF4174"/>
      <c r="AG4174"/>
      <c r="AH4174" s="115" t="s">
        <v>4308</v>
      </c>
    </row>
    <row r="4175" spans="1:35" ht="18" hidden="1" x14ac:dyDescent="0.25">
      <c r="A4175" s="235">
        <v>329492</v>
      </c>
      <c r="B4175" s="235" t="s">
        <v>8410</v>
      </c>
      <c r="C4175" s="235" t="s">
        <v>250</v>
      </c>
      <c r="D4175" s="235" t="s">
        <v>1496</v>
      </c>
      <c r="E4175"/>
      <c r="F4175" s="126"/>
      <c r="G4175" s="236"/>
      <c r="H4175"/>
      <c r="I4175" t="s">
        <v>199</v>
      </c>
      <c r="J4175" s="236"/>
      <c r="K4175"/>
      <c r="L4175"/>
      <c r="M4175"/>
      <c r="N4175"/>
      <c r="O4175"/>
      <c r="P4175"/>
      <c r="Q4175"/>
      <c r="U4175"/>
      <c r="V4175">
        <v>0</v>
      </c>
      <c r="W4175" s="236"/>
      <c r="X4175"/>
      <c r="Y4175"/>
      <c r="Z4175"/>
      <c r="AA4175"/>
      <c r="AB4175"/>
      <c r="AC4175"/>
      <c r="AD4175"/>
      <c r="AE4175"/>
      <c r="AF4175"/>
      <c r="AG4175"/>
      <c r="AH4175" s="115" t="s">
        <v>4308</v>
      </c>
    </row>
    <row r="4176" spans="1:35" ht="18" x14ac:dyDescent="0.25">
      <c r="A4176" s="235">
        <v>329493</v>
      </c>
      <c r="B4176" s="235" t="s">
        <v>8411</v>
      </c>
      <c r="C4176" s="235" t="s">
        <v>8412</v>
      </c>
      <c r="D4176" s="235" t="s">
        <v>8413</v>
      </c>
      <c r="E4176"/>
      <c r="F4176" s="126"/>
      <c r="G4176" s="236"/>
      <c r="H4176"/>
      <c r="I4176" t="s">
        <v>107</v>
      </c>
      <c r="J4176" s="236"/>
      <c r="K4176"/>
      <c r="L4176"/>
      <c r="M4176"/>
      <c r="N4176"/>
      <c r="O4176"/>
      <c r="P4176"/>
      <c r="Q4176"/>
      <c r="U4176"/>
      <c r="V4176" t="s">
        <v>4335</v>
      </c>
      <c r="W4176" s="236"/>
      <c r="X4176"/>
      <c r="Y4176"/>
      <c r="Z4176"/>
      <c r="AA4176"/>
      <c r="AB4176"/>
      <c r="AC4176"/>
      <c r="AD4176"/>
      <c r="AE4176"/>
      <c r="AF4176"/>
      <c r="AG4176"/>
      <c r="AH4176" s="115" t="s">
        <v>4308</v>
      </c>
      <c r="AI4176" s="115" t="e">
        <f>VLOOKUP(A4176,'[2]دراسات قانونية'!$A$3:$E$600,1,0)</f>
        <v>#N/A</v>
      </c>
    </row>
    <row r="4177" spans="1:35" ht="18" x14ac:dyDescent="0.25">
      <c r="A4177" s="235">
        <v>329494</v>
      </c>
      <c r="B4177" s="235" t="s">
        <v>8414</v>
      </c>
      <c r="C4177" s="235" t="s">
        <v>227</v>
      </c>
      <c r="D4177" s="235" t="s">
        <v>675</v>
      </c>
      <c r="E4177"/>
      <c r="F4177" s="126"/>
      <c r="G4177" s="236"/>
      <c r="H4177"/>
      <c r="I4177" t="s">
        <v>107</v>
      </c>
      <c r="J4177" s="236"/>
      <c r="K4177"/>
      <c r="L4177"/>
      <c r="M4177"/>
      <c r="N4177"/>
      <c r="O4177"/>
      <c r="P4177"/>
      <c r="Q4177"/>
      <c r="U4177"/>
      <c r="V4177"/>
      <c r="W4177" s="236"/>
      <c r="X4177"/>
      <c r="Y4177"/>
      <c r="Z4177"/>
      <c r="AA4177"/>
      <c r="AB4177"/>
      <c r="AC4177"/>
      <c r="AD4177"/>
      <c r="AE4177"/>
      <c r="AF4177"/>
      <c r="AG4177"/>
      <c r="AI4177" s="115">
        <f>VLOOKUP(A4177,'[2]دراسات قانونية'!$A$3:$E$600,1,0)</f>
        <v>329494</v>
      </c>
    </row>
    <row r="4178" spans="1:35" hidden="1" x14ac:dyDescent="0.25">
      <c r="A4178" s="115">
        <v>329503</v>
      </c>
      <c r="B4178" s="115" t="s">
        <v>3627</v>
      </c>
      <c r="C4178" s="115" t="s">
        <v>279</v>
      </c>
      <c r="D4178" s="115" t="s">
        <v>989</v>
      </c>
      <c r="E4178" s="115" t="s">
        <v>77</v>
      </c>
      <c r="F4178" s="237">
        <v>33825</v>
      </c>
      <c r="G4178" s="115" t="s">
        <v>1022</v>
      </c>
      <c r="H4178" s="115" t="s">
        <v>16</v>
      </c>
      <c r="I4178" t="s">
        <v>199</v>
      </c>
      <c r="J4178" s="115" t="s">
        <v>1226</v>
      </c>
      <c r="L4178" s="115" t="s">
        <v>30</v>
      </c>
      <c r="U4178"/>
      <c r="V4178" t="s">
        <v>16623</v>
      </c>
    </row>
    <row r="4179" spans="1:35" ht="18" hidden="1" x14ac:dyDescent="0.25">
      <c r="A4179" s="235">
        <v>329505</v>
      </c>
      <c r="B4179" s="235" t="s">
        <v>8415</v>
      </c>
      <c r="C4179" s="235" t="s">
        <v>518</v>
      </c>
      <c r="D4179" s="235" t="s">
        <v>612</v>
      </c>
      <c r="E4179"/>
      <c r="F4179" s="126"/>
      <c r="G4179" s="236"/>
      <c r="H4179"/>
      <c r="I4179" t="s">
        <v>199</v>
      </c>
      <c r="J4179" s="236"/>
      <c r="K4179"/>
      <c r="L4179"/>
      <c r="M4179"/>
      <c r="N4179"/>
      <c r="O4179"/>
      <c r="P4179"/>
      <c r="Q4179"/>
      <c r="U4179"/>
      <c r="V4179">
        <v>0</v>
      </c>
      <c r="W4179" s="236"/>
      <c r="X4179"/>
      <c r="Y4179"/>
      <c r="Z4179"/>
      <c r="AA4179"/>
      <c r="AB4179"/>
      <c r="AC4179"/>
      <c r="AD4179"/>
      <c r="AE4179"/>
      <c r="AF4179"/>
      <c r="AG4179"/>
      <c r="AH4179" s="115" t="s">
        <v>4308</v>
      </c>
    </row>
    <row r="4180" spans="1:35" hidden="1" x14ac:dyDescent="0.25">
      <c r="A4180" s="115">
        <v>329506</v>
      </c>
      <c r="B4180" s="115" t="s">
        <v>2449</v>
      </c>
      <c r="C4180" s="115" t="s">
        <v>339</v>
      </c>
      <c r="D4180" s="115" t="s">
        <v>214</v>
      </c>
      <c r="E4180" s="115" t="s">
        <v>77</v>
      </c>
      <c r="F4180" s="237">
        <v>35943</v>
      </c>
      <c r="G4180" s="115" t="s">
        <v>428</v>
      </c>
      <c r="H4180" s="115" t="s">
        <v>16</v>
      </c>
      <c r="I4180" t="s">
        <v>199</v>
      </c>
      <c r="J4180" s="115" t="s">
        <v>1226</v>
      </c>
      <c r="L4180" s="115" t="s">
        <v>30</v>
      </c>
      <c r="U4180"/>
      <c r="V4180">
        <v>0</v>
      </c>
    </row>
    <row r="4181" spans="1:35" ht="18" hidden="1" x14ac:dyDescent="0.25">
      <c r="A4181" s="235">
        <v>329507</v>
      </c>
      <c r="B4181" s="235" t="s">
        <v>8416</v>
      </c>
      <c r="C4181" s="235" t="s">
        <v>515</v>
      </c>
      <c r="D4181" s="235" t="s">
        <v>493</v>
      </c>
      <c r="E4181"/>
      <c r="F4181" s="126"/>
      <c r="G4181" s="236"/>
      <c r="H4181"/>
      <c r="I4181" t="s">
        <v>199</v>
      </c>
      <c r="J4181" s="236"/>
      <c r="K4181"/>
      <c r="L4181"/>
      <c r="M4181"/>
      <c r="N4181"/>
      <c r="O4181"/>
      <c r="P4181"/>
      <c r="Q4181"/>
      <c r="U4181"/>
      <c r="V4181">
        <v>0</v>
      </c>
      <c r="W4181" s="236"/>
      <c r="X4181"/>
      <c r="Y4181"/>
      <c r="Z4181"/>
      <c r="AA4181"/>
      <c r="AB4181"/>
      <c r="AC4181"/>
      <c r="AD4181"/>
      <c r="AE4181"/>
      <c r="AF4181"/>
      <c r="AG4181"/>
      <c r="AH4181" s="115" t="s">
        <v>4308</v>
      </c>
    </row>
    <row r="4182" spans="1:35" ht="18" hidden="1" x14ac:dyDescent="0.25">
      <c r="A4182" s="235">
        <v>329509</v>
      </c>
      <c r="B4182" s="235" t="s">
        <v>8417</v>
      </c>
      <c r="C4182" s="235" t="s">
        <v>516</v>
      </c>
      <c r="D4182" s="235" t="s">
        <v>365</v>
      </c>
      <c r="E4182"/>
      <c r="F4182" s="126"/>
      <c r="G4182" s="236"/>
      <c r="H4182"/>
      <c r="I4182" t="s">
        <v>199</v>
      </c>
      <c r="J4182" s="236"/>
      <c r="K4182"/>
      <c r="L4182"/>
      <c r="M4182"/>
      <c r="N4182"/>
      <c r="O4182"/>
      <c r="P4182"/>
      <c r="Q4182"/>
      <c r="U4182"/>
      <c r="V4182">
        <v>0</v>
      </c>
      <c r="W4182" s="236"/>
      <c r="X4182"/>
      <c r="Y4182"/>
      <c r="Z4182"/>
      <c r="AA4182"/>
      <c r="AB4182"/>
      <c r="AC4182"/>
      <c r="AD4182"/>
      <c r="AE4182"/>
      <c r="AF4182"/>
      <c r="AG4182"/>
      <c r="AH4182" s="115" t="s">
        <v>4308</v>
      </c>
    </row>
    <row r="4183" spans="1:35" ht="18" hidden="1" x14ac:dyDescent="0.25">
      <c r="A4183" s="235">
        <v>329512</v>
      </c>
      <c r="B4183" s="235" t="s">
        <v>8418</v>
      </c>
      <c r="C4183" s="235" t="s">
        <v>821</v>
      </c>
      <c r="D4183" s="235" t="s">
        <v>1014</v>
      </c>
      <c r="E4183"/>
      <c r="F4183" s="126"/>
      <c r="G4183" s="236"/>
      <c r="H4183"/>
      <c r="I4183" t="s">
        <v>129</v>
      </c>
      <c r="J4183" s="236"/>
      <c r="K4183"/>
      <c r="L4183"/>
      <c r="M4183"/>
      <c r="N4183"/>
      <c r="O4183"/>
      <c r="P4183"/>
      <c r="Q4183"/>
      <c r="U4183"/>
      <c r="V4183" t="s">
        <v>4335</v>
      </c>
      <c r="W4183" s="236"/>
      <c r="X4183"/>
      <c r="Y4183"/>
      <c r="Z4183"/>
      <c r="AA4183"/>
      <c r="AB4183"/>
      <c r="AC4183"/>
      <c r="AD4183"/>
      <c r="AE4183"/>
      <c r="AF4183"/>
      <c r="AG4183"/>
      <c r="AH4183" s="115" t="s">
        <v>4308</v>
      </c>
    </row>
    <row r="4184" spans="1:35" ht="18" hidden="1" x14ac:dyDescent="0.25">
      <c r="A4184" s="235">
        <v>329514</v>
      </c>
      <c r="B4184" s="235" t="s">
        <v>8419</v>
      </c>
      <c r="C4184" s="235" t="s">
        <v>271</v>
      </c>
      <c r="D4184" s="235" t="s">
        <v>270</v>
      </c>
      <c r="E4184"/>
      <c r="F4184" s="126"/>
      <c r="G4184" s="236"/>
      <c r="H4184"/>
      <c r="I4184" t="s">
        <v>129</v>
      </c>
      <c r="J4184" s="236"/>
      <c r="K4184"/>
      <c r="L4184"/>
      <c r="M4184"/>
      <c r="N4184"/>
      <c r="O4184"/>
      <c r="P4184"/>
      <c r="Q4184"/>
      <c r="U4184"/>
      <c r="V4184" t="s">
        <v>4334</v>
      </c>
      <c r="W4184" s="236"/>
      <c r="X4184"/>
      <c r="Y4184"/>
      <c r="Z4184"/>
      <c r="AA4184"/>
      <c r="AB4184"/>
      <c r="AC4184"/>
      <c r="AD4184"/>
      <c r="AE4184"/>
      <c r="AF4184"/>
      <c r="AG4184"/>
      <c r="AH4184" s="115" t="s">
        <v>4308</v>
      </c>
    </row>
    <row r="4185" spans="1:35" ht="18" hidden="1" x14ac:dyDescent="0.25">
      <c r="A4185" s="235">
        <v>329517</v>
      </c>
      <c r="B4185" s="235" t="s">
        <v>8420</v>
      </c>
      <c r="C4185" s="235" t="s">
        <v>664</v>
      </c>
      <c r="D4185" s="235" t="s">
        <v>336</v>
      </c>
      <c r="E4185"/>
      <c r="F4185" s="126"/>
      <c r="G4185" s="236"/>
      <c r="H4185"/>
      <c r="I4185" t="s">
        <v>199</v>
      </c>
      <c r="J4185" s="236"/>
      <c r="K4185"/>
      <c r="L4185"/>
      <c r="M4185"/>
      <c r="N4185"/>
      <c r="O4185"/>
      <c r="P4185"/>
      <c r="Q4185"/>
      <c r="U4185"/>
      <c r="V4185">
        <v>0</v>
      </c>
      <c r="W4185" s="236"/>
      <c r="X4185"/>
      <c r="Y4185"/>
      <c r="Z4185"/>
      <c r="AA4185"/>
      <c r="AB4185"/>
      <c r="AC4185"/>
      <c r="AD4185"/>
      <c r="AE4185"/>
      <c r="AF4185"/>
      <c r="AG4185"/>
      <c r="AH4185" s="115" t="s">
        <v>4308</v>
      </c>
    </row>
    <row r="4186" spans="1:35" ht="18" hidden="1" x14ac:dyDescent="0.25">
      <c r="A4186" s="235">
        <v>329522</v>
      </c>
      <c r="B4186" s="235" t="s">
        <v>8421</v>
      </c>
      <c r="C4186" s="235" t="s">
        <v>241</v>
      </c>
      <c r="D4186" s="235" t="s">
        <v>8422</v>
      </c>
      <c r="E4186"/>
      <c r="F4186" s="126"/>
      <c r="G4186" s="236"/>
      <c r="H4186"/>
      <c r="I4186" t="s">
        <v>129</v>
      </c>
      <c r="J4186" s="236"/>
      <c r="K4186"/>
      <c r="L4186"/>
      <c r="M4186"/>
      <c r="N4186"/>
      <c r="O4186"/>
      <c r="P4186"/>
      <c r="Q4186"/>
      <c r="U4186"/>
      <c r="V4186" t="s">
        <v>4335</v>
      </c>
      <c r="W4186" s="236"/>
      <c r="X4186"/>
      <c r="Y4186"/>
      <c r="Z4186"/>
      <c r="AA4186"/>
      <c r="AB4186"/>
      <c r="AC4186"/>
      <c r="AD4186"/>
      <c r="AE4186"/>
      <c r="AF4186"/>
      <c r="AG4186"/>
      <c r="AH4186" s="115" t="s">
        <v>4308</v>
      </c>
    </row>
    <row r="4187" spans="1:35" hidden="1" x14ac:dyDescent="0.25">
      <c r="A4187">
        <v>329524</v>
      </c>
      <c r="B4187" t="s">
        <v>8423</v>
      </c>
      <c r="C4187" t="s">
        <v>1366</v>
      </c>
      <c r="D4187" t="s">
        <v>8424</v>
      </c>
      <c r="E4187" t="s">
        <v>77</v>
      </c>
      <c r="F4187" s="126">
        <v>35796</v>
      </c>
      <c r="G4187" t="s">
        <v>620</v>
      </c>
      <c r="H4187" t="s">
        <v>16</v>
      </c>
      <c r="I4187" t="s">
        <v>136</v>
      </c>
      <c r="J4187" t="s">
        <v>15</v>
      </c>
      <c r="K4187"/>
      <c r="L4187" t="s">
        <v>70</v>
      </c>
      <c r="M4187"/>
      <c r="N4187"/>
      <c r="O4187"/>
      <c r="P4187"/>
      <c r="Q4187"/>
      <c r="U4187"/>
      <c r="V4187" t="s">
        <v>16623</v>
      </c>
      <c r="W4187"/>
      <c r="X4187"/>
      <c r="Y4187"/>
      <c r="Z4187"/>
      <c r="AA4187"/>
      <c r="AB4187"/>
      <c r="AC4187"/>
      <c r="AD4187"/>
      <c r="AE4187"/>
      <c r="AF4187"/>
      <c r="AG4187"/>
    </row>
    <row r="4188" spans="1:35" hidden="1" x14ac:dyDescent="0.25">
      <c r="A4188" s="115">
        <v>329525</v>
      </c>
      <c r="B4188" s="115" t="s">
        <v>2276</v>
      </c>
      <c r="C4188" s="115" t="s">
        <v>864</v>
      </c>
      <c r="D4188" s="115" t="s">
        <v>1280</v>
      </c>
      <c r="E4188" s="115" t="s">
        <v>77</v>
      </c>
      <c r="F4188" s="237">
        <v>34033</v>
      </c>
      <c r="G4188" s="115" t="s">
        <v>876</v>
      </c>
      <c r="H4188" s="115" t="s">
        <v>16</v>
      </c>
      <c r="I4188" t="s">
        <v>199</v>
      </c>
      <c r="J4188" s="115" t="s">
        <v>1226</v>
      </c>
      <c r="L4188" s="115" t="s">
        <v>61</v>
      </c>
      <c r="U4188"/>
      <c r="V4188">
        <v>0</v>
      </c>
      <c r="AH4188" s="115" t="s">
        <v>4308</v>
      </c>
    </row>
    <row r="4189" spans="1:35" hidden="1" x14ac:dyDescent="0.25">
      <c r="A4189">
        <v>329526</v>
      </c>
      <c r="B4189" t="s">
        <v>8425</v>
      </c>
      <c r="C4189" t="s">
        <v>227</v>
      </c>
      <c r="D4189" t="s">
        <v>238</v>
      </c>
      <c r="E4189" t="s">
        <v>77</v>
      </c>
      <c r="F4189" s="126">
        <v>32896</v>
      </c>
      <c r="G4189" t="s">
        <v>18</v>
      </c>
      <c r="H4189" t="s">
        <v>16</v>
      </c>
      <c r="I4189" t="s">
        <v>136</v>
      </c>
      <c r="J4189" t="s">
        <v>1226</v>
      </c>
      <c r="K4189"/>
      <c r="L4189" t="s">
        <v>18</v>
      </c>
      <c r="M4189"/>
      <c r="N4189"/>
      <c r="O4189"/>
      <c r="P4189"/>
      <c r="Q4189"/>
      <c r="U4189"/>
      <c r="V4189">
        <v>0</v>
      </c>
      <c r="W4189"/>
      <c r="X4189"/>
      <c r="Y4189"/>
      <c r="Z4189"/>
      <c r="AA4189"/>
      <c r="AB4189"/>
      <c r="AC4189"/>
      <c r="AD4189"/>
      <c r="AE4189"/>
      <c r="AF4189"/>
      <c r="AG4189" t="s">
        <v>4308</v>
      </c>
      <c r="AH4189" s="115" t="s">
        <v>4308</v>
      </c>
    </row>
    <row r="4190" spans="1:35" hidden="1" x14ac:dyDescent="0.25">
      <c r="A4190">
        <v>329527</v>
      </c>
      <c r="B4190" t="s">
        <v>8426</v>
      </c>
      <c r="C4190" t="s">
        <v>489</v>
      </c>
      <c r="D4190" t="s">
        <v>599</v>
      </c>
      <c r="E4190" t="s">
        <v>77</v>
      </c>
      <c r="F4190" s="126">
        <v>31793</v>
      </c>
      <c r="G4190" t="s">
        <v>1486</v>
      </c>
      <c r="H4190" t="s">
        <v>16</v>
      </c>
      <c r="I4190" t="s">
        <v>201</v>
      </c>
      <c r="J4190" t="s">
        <v>1226</v>
      </c>
      <c r="K4190"/>
      <c r="L4190" t="s">
        <v>30</v>
      </c>
      <c r="M4190"/>
      <c r="N4190"/>
      <c r="O4190"/>
      <c r="P4190"/>
      <c r="Q4190"/>
      <c r="U4190"/>
      <c r="V4190">
        <v>0</v>
      </c>
      <c r="W4190"/>
      <c r="X4190"/>
      <c r="Y4190"/>
      <c r="Z4190"/>
      <c r="AA4190"/>
      <c r="AB4190"/>
      <c r="AC4190"/>
      <c r="AD4190"/>
      <c r="AE4190"/>
      <c r="AF4190"/>
      <c r="AG4190"/>
    </row>
    <row r="4191" spans="1:35" ht="18" x14ac:dyDescent="0.25">
      <c r="A4191" s="235">
        <v>329529</v>
      </c>
      <c r="B4191" s="235" t="s">
        <v>8427</v>
      </c>
      <c r="C4191" s="235" t="s">
        <v>615</v>
      </c>
      <c r="D4191" s="235" t="s">
        <v>8428</v>
      </c>
      <c r="E4191"/>
      <c r="F4191" s="126"/>
      <c r="G4191" s="236"/>
      <c r="H4191"/>
      <c r="I4191" t="s">
        <v>107</v>
      </c>
      <c r="J4191" s="236"/>
      <c r="K4191"/>
      <c r="L4191"/>
      <c r="M4191"/>
      <c r="N4191"/>
      <c r="O4191"/>
      <c r="P4191"/>
      <c r="Q4191"/>
      <c r="U4191"/>
      <c r="V4191" t="s">
        <v>4335</v>
      </c>
      <c r="W4191" s="236"/>
      <c r="X4191"/>
      <c r="Y4191"/>
      <c r="Z4191"/>
      <c r="AA4191"/>
      <c r="AB4191"/>
      <c r="AC4191"/>
      <c r="AD4191"/>
      <c r="AE4191"/>
      <c r="AF4191"/>
      <c r="AG4191"/>
      <c r="AH4191" s="115" t="s">
        <v>4308</v>
      </c>
      <c r="AI4191" s="115" t="e">
        <f>VLOOKUP(A4191,'[2]دراسات قانونية'!$A$3:$E$600,1,0)</f>
        <v>#N/A</v>
      </c>
    </row>
    <row r="4192" spans="1:35" hidden="1" x14ac:dyDescent="0.25">
      <c r="A4192">
        <v>329530</v>
      </c>
      <c r="B4192" t="s">
        <v>8429</v>
      </c>
      <c r="C4192" t="s">
        <v>8430</v>
      </c>
      <c r="D4192" t="s">
        <v>1027</v>
      </c>
      <c r="E4192" t="s">
        <v>76</v>
      </c>
      <c r="F4192" s="126">
        <v>35385</v>
      </c>
      <c r="G4192" t="s">
        <v>8431</v>
      </c>
      <c r="H4192" t="s">
        <v>16</v>
      </c>
      <c r="I4192" t="s">
        <v>136</v>
      </c>
      <c r="J4192"/>
      <c r="K4192"/>
      <c r="L4192"/>
      <c r="M4192"/>
      <c r="N4192"/>
      <c r="O4192"/>
      <c r="P4192"/>
      <c r="Q4192"/>
      <c r="U4192"/>
      <c r="V4192" t="s">
        <v>4335</v>
      </c>
      <c r="W4192"/>
      <c r="X4192"/>
      <c r="Y4192"/>
      <c r="Z4192"/>
      <c r="AA4192"/>
      <c r="AB4192"/>
      <c r="AC4192"/>
      <c r="AD4192"/>
      <c r="AE4192"/>
      <c r="AF4192"/>
      <c r="AG4192"/>
      <c r="AH4192" s="115" t="s">
        <v>4308</v>
      </c>
    </row>
    <row r="4193" spans="1:35" x14ac:dyDescent="0.25">
      <c r="A4193" s="115">
        <v>329531</v>
      </c>
      <c r="B4193" s="115" t="s">
        <v>8432</v>
      </c>
      <c r="C4193" s="115" t="s">
        <v>980</v>
      </c>
      <c r="D4193" s="115" t="s">
        <v>971</v>
      </c>
      <c r="F4193" s="237"/>
      <c r="I4193" t="s">
        <v>107</v>
      </c>
      <c r="U4193"/>
      <c r="V4193" t="s">
        <v>4429</v>
      </c>
      <c r="AH4193" s="115" t="s">
        <v>4308</v>
      </c>
      <c r="AI4193" s="115" t="e">
        <f>VLOOKUP(A4193,'[2]دراسات قانونية'!$A$3:$E$600,1,0)</f>
        <v>#N/A</v>
      </c>
    </row>
    <row r="4194" spans="1:35" ht="18" x14ac:dyDescent="0.25">
      <c r="A4194" s="235">
        <v>329532</v>
      </c>
      <c r="B4194" s="235" t="s">
        <v>8433</v>
      </c>
      <c r="C4194" s="235" t="s">
        <v>518</v>
      </c>
      <c r="D4194" s="235" t="s">
        <v>352</v>
      </c>
      <c r="E4194"/>
      <c r="F4194" s="126"/>
      <c r="G4194" s="236"/>
      <c r="H4194"/>
      <c r="I4194" t="s">
        <v>107</v>
      </c>
      <c r="J4194" s="236"/>
      <c r="K4194"/>
      <c r="L4194"/>
      <c r="M4194"/>
      <c r="N4194"/>
      <c r="O4194"/>
      <c r="P4194"/>
      <c r="Q4194"/>
      <c r="U4194"/>
      <c r="V4194" t="s">
        <v>4334</v>
      </c>
      <c r="W4194" s="236"/>
      <c r="X4194"/>
      <c r="Y4194"/>
      <c r="Z4194"/>
      <c r="AA4194"/>
      <c r="AB4194"/>
      <c r="AC4194"/>
      <c r="AD4194"/>
      <c r="AE4194"/>
      <c r="AF4194"/>
      <c r="AG4194"/>
      <c r="AH4194" s="115" t="s">
        <v>4308</v>
      </c>
      <c r="AI4194" s="115" t="e">
        <f>VLOOKUP(A4194,'[2]دراسات قانونية'!$A$3:$E$600,1,0)</f>
        <v>#N/A</v>
      </c>
    </row>
    <row r="4195" spans="1:35" ht="18" hidden="1" x14ac:dyDescent="0.25">
      <c r="A4195" s="235">
        <v>329533</v>
      </c>
      <c r="B4195" s="235" t="s">
        <v>8434</v>
      </c>
      <c r="C4195" s="235" t="s">
        <v>991</v>
      </c>
      <c r="D4195" s="235" t="s">
        <v>1708</v>
      </c>
      <c r="E4195"/>
      <c r="F4195" s="126"/>
      <c r="G4195" s="236"/>
      <c r="H4195"/>
      <c r="I4195" t="s">
        <v>199</v>
      </c>
      <c r="J4195" s="236"/>
      <c r="K4195"/>
      <c r="L4195"/>
      <c r="M4195"/>
      <c r="N4195"/>
      <c r="O4195"/>
      <c r="P4195"/>
      <c r="Q4195"/>
      <c r="U4195"/>
      <c r="V4195">
        <v>0</v>
      </c>
      <c r="W4195" s="236"/>
      <c r="X4195"/>
      <c r="Y4195"/>
      <c r="Z4195"/>
      <c r="AA4195"/>
      <c r="AB4195"/>
      <c r="AC4195"/>
      <c r="AD4195"/>
      <c r="AE4195"/>
      <c r="AF4195"/>
      <c r="AG4195"/>
      <c r="AH4195" s="115" t="s">
        <v>4308</v>
      </c>
    </row>
    <row r="4196" spans="1:35" hidden="1" x14ac:dyDescent="0.25">
      <c r="A4196">
        <v>329534</v>
      </c>
      <c r="B4196" t="s">
        <v>8435</v>
      </c>
      <c r="C4196" t="s">
        <v>8436</v>
      </c>
      <c r="D4196" t="s">
        <v>848</v>
      </c>
      <c r="E4196" t="s">
        <v>77</v>
      </c>
      <c r="F4196" s="126">
        <v>35964</v>
      </c>
      <c r="G4196" t="s">
        <v>211</v>
      </c>
      <c r="H4196" t="s">
        <v>16</v>
      </c>
      <c r="I4196" t="s">
        <v>129</v>
      </c>
      <c r="J4196" t="s">
        <v>1226</v>
      </c>
      <c r="K4196"/>
      <c r="L4196" t="s">
        <v>18</v>
      </c>
      <c r="M4196"/>
      <c r="N4196"/>
      <c r="O4196"/>
      <c r="P4196"/>
      <c r="Q4196"/>
      <c r="U4196"/>
      <c r="V4196" t="s">
        <v>4334</v>
      </c>
      <c r="W4196"/>
      <c r="X4196"/>
      <c r="Y4196"/>
      <c r="Z4196"/>
      <c r="AA4196"/>
      <c r="AB4196"/>
      <c r="AC4196"/>
      <c r="AD4196"/>
      <c r="AE4196"/>
      <c r="AF4196"/>
      <c r="AG4196"/>
    </row>
    <row r="4197" spans="1:35" hidden="1" x14ac:dyDescent="0.25">
      <c r="A4197" s="115">
        <v>329535</v>
      </c>
      <c r="B4197" s="115" t="s">
        <v>2150</v>
      </c>
      <c r="C4197" s="115" t="s">
        <v>332</v>
      </c>
      <c r="D4197" s="115" t="s">
        <v>1653</v>
      </c>
      <c r="E4197" s="115" t="s">
        <v>77</v>
      </c>
      <c r="F4197" s="237">
        <v>33655</v>
      </c>
      <c r="G4197" s="115" t="s">
        <v>18</v>
      </c>
      <c r="H4197" s="115" t="s">
        <v>16</v>
      </c>
      <c r="I4197" t="s">
        <v>199</v>
      </c>
      <c r="U4197"/>
      <c r="V4197" t="s">
        <v>4329</v>
      </c>
      <c r="AB4197" s="115" t="s">
        <v>4308</v>
      </c>
      <c r="AC4197" s="115" t="s">
        <v>4308</v>
      </c>
      <c r="AD4197" s="115" t="s">
        <v>4308</v>
      </c>
      <c r="AE4197" s="115" t="s">
        <v>4308</v>
      </c>
      <c r="AF4197" s="115" t="s">
        <v>4308</v>
      </c>
      <c r="AG4197" s="115" t="s">
        <v>4308</v>
      </c>
      <c r="AH4197" s="115" t="s">
        <v>4308</v>
      </c>
    </row>
    <row r="4198" spans="1:35" ht="18" x14ac:dyDescent="0.25">
      <c r="A4198" s="235">
        <v>329540</v>
      </c>
      <c r="B4198" s="235" t="s">
        <v>8437</v>
      </c>
      <c r="C4198" s="235" t="s">
        <v>251</v>
      </c>
      <c r="D4198" s="235" t="s">
        <v>447</v>
      </c>
      <c r="E4198"/>
      <c r="F4198" s="126"/>
      <c r="G4198" s="236"/>
      <c r="H4198"/>
      <c r="I4198" t="s">
        <v>107</v>
      </c>
      <c r="J4198" s="236"/>
      <c r="K4198"/>
      <c r="L4198"/>
      <c r="M4198"/>
      <c r="N4198"/>
      <c r="O4198"/>
      <c r="P4198"/>
      <c r="Q4198"/>
      <c r="U4198"/>
      <c r="V4198" t="s">
        <v>4335</v>
      </c>
      <c r="W4198" s="236"/>
      <c r="X4198"/>
      <c r="Y4198"/>
      <c r="Z4198"/>
      <c r="AA4198"/>
      <c r="AB4198"/>
      <c r="AC4198"/>
      <c r="AD4198"/>
      <c r="AE4198"/>
      <c r="AF4198"/>
      <c r="AG4198"/>
      <c r="AH4198" s="115" t="s">
        <v>4308</v>
      </c>
      <c r="AI4198" s="115" t="e">
        <f>VLOOKUP(A4198,'[2]دراسات قانونية'!$A$3:$E$600,1,0)</f>
        <v>#N/A</v>
      </c>
    </row>
    <row r="4199" spans="1:35" x14ac:dyDescent="0.25">
      <c r="A4199" s="115">
        <v>329542</v>
      </c>
      <c r="B4199" s="115" t="s">
        <v>8438</v>
      </c>
      <c r="C4199" s="115" t="s">
        <v>680</v>
      </c>
      <c r="D4199" s="115" t="s">
        <v>2062</v>
      </c>
      <c r="F4199" s="237"/>
      <c r="I4199" t="s">
        <v>107</v>
      </c>
      <c r="U4199"/>
      <c r="V4199" t="s">
        <v>4338</v>
      </c>
      <c r="AG4199" s="115" t="s">
        <v>4308</v>
      </c>
      <c r="AH4199" s="115" t="s">
        <v>4308</v>
      </c>
      <c r="AI4199" s="115" t="e">
        <f>VLOOKUP(A4199,'[2]دراسات قانونية'!$A$3:$E$600,1,0)</f>
        <v>#N/A</v>
      </c>
    </row>
    <row r="4200" spans="1:35" ht="18" hidden="1" x14ac:dyDescent="0.25">
      <c r="A4200" s="235">
        <v>329543</v>
      </c>
      <c r="B4200" s="235" t="s">
        <v>8439</v>
      </c>
      <c r="C4200" s="235" t="s">
        <v>360</v>
      </c>
      <c r="D4200" s="235" t="s">
        <v>8440</v>
      </c>
      <c r="E4200"/>
      <c r="F4200" s="126"/>
      <c r="G4200" s="236"/>
      <c r="H4200"/>
      <c r="I4200" t="s">
        <v>129</v>
      </c>
      <c r="J4200" s="236"/>
      <c r="K4200"/>
      <c r="L4200"/>
      <c r="M4200"/>
      <c r="N4200"/>
      <c r="O4200"/>
      <c r="P4200"/>
      <c r="Q4200"/>
      <c r="U4200"/>
      <c r="V4200" t="s">
        <v>4334</v>
      </c>
      <c r="W4200" s="236"/>
      <c r="X4200"/>
      <c r="Y4200"/>
      <c r="Z4200"/>
      <c r="AA4200"/>
      <c r="AB4200"/>
      <c r="AC4200"/>
      <c r="AD4200"/>
      <c r="AE4200"/>
      <c r="AF4200"/>
      <c r="AG4200"/>
      <c r="AH4200" s="115" t="s">
        <v>4308</v>
      </c>
    </row>
    <row r="4201" spans="1:35" hidden="1" x14ac:dyDescent="0.25">
      <c r="A4201" s="115">
        <v>329546</v>
      </c>
      <c r="B4201" s="115" t="s">
        <v>2019</v>
      </c>
      <c r="C4201" s="115" t="s">
        <v>2020</v>
      </c>
      <c r="D4201" s="115" t="s">
        <v>2021</v>
      </c>
      <c r="E4201" s="115" t="s">
        <v>77</v>
      </c>
      <c r="F4201" s="237">
        <v>29322</v>
      </c>
      <c r="G4201" s="115" t="s">
        <v>211</v>
      </c>
      <c r="H4201" s="115" t="s">
        <v>16</v>
      </c>
      <c r="I4201" t="s">
        <v>199</v>
      </c>
      <c r="U4201"/>
      <c r="V4201" t="s">
        <v>4335</v>
      </c>
    </row>
    <row r="4202" spans="1:35" ht="18" hidden="1" x14ac:dyDescent="0.25">
      <c r="A4202" s="235">
        <v>329547</v>
      </c>
      <c r="B4202" s="235" t="s">
        <v>8441</v>
      </c>
      <c r="C4202" s="235" t="s">
        <v>778</v>
      </c>
      <c r="D4202" s="235" t="s">
        <v>532</v>
      </c>
      <c r="E4202"/>
      <c r="F4202" s="126"/>
      <c r="G4202" s="236"/>
      <c r="H4202"/>
      <c r="I4202" t="s">
        <v>199</v>
      </c>
      <c r="J4202" s="236"/>
      <c r="K4202"/>
      <c r="L4202"/>
      <c r="M4202"/>
      <c r="N4202"/>
      <c r="O4202"/>
      <c r="P4202"/>
      <c r="Q4202"/>
      <c r="U4202"/>
      <c r="V4202">
        <v>0</v>
      </c>
      <c r="W4202" s="236"/>
      <c r="X4202"/>
      <c r="Y4202"/>
      <c r="Z4202"/>
      <c r="AA4202"/>
      <c r="AB4202"/>
      <c r="AC4202"/>
      <c r="AD4202"/>
      <c r="AE4202"/>
      <c r="AF4202"/>
      <c r="AG4202"/>
      <c r="AH4202" s="115" t="s">
        <v>4308</v>
      </c>
    </row>
    <row r="4203" spans="1:35" hidden="1" x14ac:dyDescent="0.25">
      <c r="A4203">
        <v>329549</v>
      </c>
      <c r="B4203" t="s">
        <v>8442</v>
      </c>
      <c r="C4203" t="s">
        <v>8443</v>
      </c>
      <c r="D4203" t="s">
        <v>7959</v>
      </c>
      <c r="E4203" t="s">
        <v>77</v>
      </c>
      <c r="F4203" s="126">
        <v>35067</v>
      </c>
      <c r="G4203" t="s">
        <v>211</v>
      </c>
      <c r="H4203" t="s">
        <v>16</v>
      </c>
      <c r="I4203" t="s">
        <v>129</v>
      </c>
      <c r="J4203"/>
      <c r="K4203"/>
      <c r="L4203"/>
      <c r="M4203"/>
      <c r="N4203"/>
      <c r="O4203"/>
      <c r="P4203"/>
      <c r="Q4203"/>
      <c r="U4203"/>
      <c r="V4203" t="s">
        <v>4424</v>
      </c>
      <c r="W4203"/>
      <c r="X4203"/>
      <c r="Y4203"/>
      <c r="Z4203"/>
      <c r="AA4203"/>
      <c r="AB4203"/>
      <c r="AC4203" t="s">
        <v>4308</v>
      </c>
      <c r="AD4203" t="s">
        <v>4308</v>
      </c>
      <c r="AE4203" t="s">
        <v>4308</v>
      </c>
      <c r="AF4203" t="s">
        <v>4308</v>
      </c>
      <c r="AG4203" t="s">
        <v>4308</v>
      </c>
      <c r="AH4203" s="115" t="s">
        <v>4308</v>
      </c>
    </row>
    <row r="4204" spans="1:35" ht="18" hidden="1" x14ac:dyDescent="0.25">
      <c r="A4204" s="235">
        <v>329551</v>
      </c>
      <c r="B4204" s="235" t="s">
        <v>8444</v>
      </c>
      <c r="C4204" s="235" t="s">
        <v>8445</v>
      </c>
      <c r="D4204" s="235" t="s">
        <v>257</v>
      </c>
      <c r="E4204"/>
      <c r="F4204" s="126"/>
      <c r="G4204" s="236"/>
      <c r="H4204"/>
      <c r="I4204" t="s">
        <v>199</v>
      </c>
      <c r="J4204" s="236"/>
      <c r="K4204"/>
      <c r="L4204"/>
      <c r="M4204"/>
      <c r="N4204"/>
      <c r="O4204"/>
      <c r="P4204"/>
      <c r="Q4204"/>
      <c r="U4204"/>
      <c r="V4204">
        <v>0</v>
      </c>
      <c r="W4204" s="236"/>
      <c r="X4204"/>
      <c r="Y4204"/>
      <c r="Z4204"/>
      <c r="AA4204"/>
      <c r="AB4204"/>
      <c r="AC4204"/>
      <c r="AD4204"/>
      <c r="AE4204"/>
      <c r="AF4204"/>
      <c r="AG4204"/>
      <c r="AH4204" s="115" t="s">
        <v>4308</v>
      </c>
    </row>
    <row r="4205" spans="1:35" ht="18" x14ac:dyDescent="0.25">
      <c r="A4205" s="235">
        <v>329553</v>
      </c>
      <c r="B4205" s="235" t="s">
        <v>8446</v>
      </c>
      <c r="C4205" s="235" t="s">
        <v>1436</v>
      </c>
      <c r="D4205" s="235" t="s">
        <v>838</v>
      </c>
      <c r="E4205"/>
      <c r="F4205" s="126"/>
      <c r="G4205" s="236"/>
      <c r="H4205"/>
      <c r="I4205" t="s">
        <v>107</v>
      </c>
      <c r="J4205" s="236"/>
      <c r="K4205"/>
      <c r="L4205"/>
      <c r="M4205"/>
      <c r="N4205"/>
      <c r="O4205"/>
      <c r="P4205"/>
      <c r="Q4205"/>
      <c r="U4205"/>
      <c r="V4205" t="s">
        <v>4335</v>
      </c>
      <c r="W4205" s="236"/>
      <c r="X4205"/>
      <c r="Y4205"/>
      <c r="Z4205"/>
      <c r="AA4205"/>
      <c r="AB4205"/>
      <c r="AC4205"/>
      <c r="AD4205"/>
      <c r="AE4205"/>
      <c r="AF4205"/>
      <c r="AG4205"/>
      <c r="AH4205" s="115" t="s">
        <v>4308</v>
      </c>
      <c r="AI4205" s="115" t="e">
        <f>VLOOKUP(A4205,'[2]دراسات قانونية'!$A$3:$E$600,1,0)</f>
        <v>#N/A</v>
      </c>
    </row>
    <row r="4206" spans="1:35" hidden="1" x14ac:dyDescent="0.25">
      <c r="A4206">
        <v>329554</v>
      </c>
      <c r="B4206" t="s">
        <v>8447</v>
      </c>
      <c r="C4206" t="s">
        <v>495</v>
      </c>
      <c r="D4206" t="s">
        <v>1451</v>
      </c>
      <c r="E4206" t="s">
        <v>77</v>
      </c>
      <c r="F4206" s="126">
        <v>30598</v>
      </c>
      <c r="G4206" t="s">
        <v>266</v>
      </c>
      <c r="H4206" t="s">
        <v>16</v>
      </c>
      <c r="I4206" t="s">
        <v>136</v>
      </c>
      <c r="J4206" t="s">
        <v>1226</v>
      </c>
      <c r="K4206"/>
      <c r="L4206" t="s">
        <v>30</v>
      </c>
      <c r="M4206"/>
      <c r="N4206"/>
      <c r="O4206"/>
      <c r="P4206"/>
      <c r="Q4206"/>
      <c r="U4206"/>
      <c r="V4206" t="s">
        <v>16623</v>
      </c>
      <c r="W4206"/>
      <c r="X4206"/>
      <c r="Y4206"/>
      <c r="Z4206"/>
      <c r="AA4206"/>
      <c r="AB4206"/>
      <c r="AC4206"/>
      <c r="AD4206"/>
      <c r="AE4206"/>
      <c r="AF4206" t="s">
        <v>4308</v>
      </c>
      <c r="AG4206" t="s">
        <v>4308</v>
      </c>
      <c r="AH4206" s="115" t="s">
        <v>4308</v>
      </c>
    </row>
    <row r="4207" spans="1:35" hidden="1" x14ac:dyDescent="0.25">
      <c r="A4207">
        <v>329555</v>
      </c>
      <c r="B4207" t="s">
        <v>8448</v>
      </c>
      <c r="C4207" t="s">
        <v>227</v>
      </c>
      <c r="D4207" t="s">
        <v>501</v>
      </c>
      <c r="E4207" t="s">
        <v>77</v>
      </c>
      <c r="F4207" s="126"/>
      <c r="G4207"/>
      <c r="H4207" t="s">
        <v>16</v>
      </c>
      <c r="I4207" t="s">
        <v>136</v>
      </c>
      <c r="J4207"/>
      <c r="K4207"/>
      <c r="L4207"/>
      <c r="M4207"/>
      <c r="N4207"/>
      <c r="O4207"/>
      <c r="P4207"/>
      <c r="Q4207"/>
      <c r="U4207"/>
      <c r="V4207" t="s">
        <v>4414</v>
      </c>
      <c r="W4207"/>
      <c r="X4207"/>
      <c r="Y4207"/>
      <c r="Z4207"/>
      <c r="AA4207"/>
      <c r="AB4207"/>
      <c r="AC4207"/>
      <c r="AD4207"/>
      <c r="AE4207"/>
      <c r="AF4207"/>
      <c r="AG4207"/>
      <c r="AH4207" s="115" t="s">
        <v>4308</v>
      </c>
    </row>
    <row r="4208" spans="1:35" ht="18" x14ac:dyDescent="0.25">
      <c r="A4208" s="235">
        <v>329556</v>
      </c>
      <c r="B4208" s="235" t="s">
        <v>8449</v>
      </c>
      <c r="C4208" s="235" t="s">
        <v>244</v>
      </c>
      <c r="D4208" s="235" t="s">
        <v>8450</v>
      </c>
      <c r="E4208"/>
      <c r="F4208" s="126"/>
      <c r="G4208" s="236"/>
      <c r="H4208"/>
      <c r="I4208" t="s">
        <v>107</v>
      </c>
      <c r="J4208" s="236"/>
      <c r="K4208"/>
      <c r="L4208"/>
      <c r="M4208"/>
      <c r="N4208"/>
      <c r="O4208"/>
      <c r="P4208"/>
      <c r="Q4208"/>
      <c r="U4208"/>
      <c r="V4208" t="s">
        <v>4335</v>
      </c>
      <c r="W4208" s="236"/>
      <c r="X4208"/>
      <c r="Y4208"/>
      <c r="Z4208"/>
      <c r="AA4208"/>
      <c r="AB4208"/>
      <c r="AC4208"/>
      <c r="AD4208"/>
      <c r="AE4208"/>
      <c r="AF4208"/>
      <c r="AG4208"/>
      <c r="AH4208" s="115" t="s">
        <v>4308</v>
      </c>
      <c r="AI4208" s="115" t="e">
        <f>VLOOKUP(A4208,'[2]دراسات قانونية'!$A$3:$E$600,1,0)</f>
        <v>#N/A</v>
      </c>
    </row>
    <row r="4209" spans="1:35" ht="18" x14ac:dyDescent="0.25">
      <c r="A4209" s="235">
        <v>329564</v>
      </c>
      <c r="B4209" s="235" t="s">
        <v>8451</v>
      </c>
      <c r="C4209" s="235" t="s">
        <v>530</v>
      </c>
      <c r="D4209" s="235" t="s">
        <v>5205</v>
      </c>
      <c r="E4209"/>
      <c r="F4209" s="126"/>
      <c r="G4209" s="236"/>
      <c r="H4209"/>
      <c r="I4209" t="s">
        <v>107</v>
      </c>
      <c r="J4209" s="236"/>
      <c r="K4209"/>
      <c r="L4209"/>
      <c r="M4209"/>
      <c r="N4209"/>
      <c r="O4209"/>
      <c r="P4209"/>
      <c r="Q4209"/>
      <c r="U4209"/>
      <c r="V4209" t="s">
        <v>4335</v>
      </c>
      <c r="W4209" s="236"/>
      <c r="X4209"/>
      <c r="Y4209"/>
      <c r="Z4209"/>
      <c r="AA4209"/>
      <c r="AB4209"/>
      <c r="AC4209"/>
      <c r="AD4209"/>
      <c r="AE4209"/>
      <c r="AF4209"/>
      <c r="AG4209"/>
      <c r="AH4209" s="115" t="s">
        <v>4308</v>
      </c>
      <c r="AI4209" s="115" t="e">
        <f>VLOOKUP(A4209,'[2]دراسات قانونية'!$A$3:$E$600,1,0)</f>
        <v>#N/A</v>
      </c>
    </row>
    <row r="4210" spans="1:35" hidden="1" x14ac:dyDescent="0.25">
      <c r="A4210">
        <v>329565</v>
      </c>
      <c r="B4210" t="s">
        <v>8452</v>
      </c>
      <c r="C4210" t="s">
        <v>212</v>
      </c>
      <c r="D4210" t="s">
        <v>407</v>
      </c>
      <c r="E4210" t="s">
        <v>77</v>
      </c>
      <c r="F4210" s="126">
        <v>33131</v>
      </c>
      <c r="G4210" t="s">
        <v>8453</v>
      </c>
      <c r="H4210" t="s">
        <v>16</v>
      </c>
      <c r="I4210" t="s">
        <v>136</v>
      </c>
      <c r="J4210" t="s">
        <v>1226</v>
      </c>
      <c r="K4210"/>
      <c r="L4210" t="s">
        <v>30</v>
      </c>
      <c r="M4210"/>
      <c r="N4210"/>
      <c r="O4210"/>
      <c r="P4210"/>
      <c r="Q4210"/>
      <c r="U4210"/>
      <c r="V4210" t="s">
        <v>16623</v>
      </c>
      <c r="W4210"/>
      <c r="X4210"/>
      <c r="Y4210"/>
      <c r="Z4210"/>
      <c r="AA4210"/>
      <c r="AB4210"/>
      <c r="AC4210"/>
      <c r="AD4210"/>
      <c r="AE4210"/>
      <c r="AF4210"/>
      <c r="AG4210"/>
    </row>
    <row r="4211" spans="1:35" hidden="1" x14ac:dyDescent="0.25">
      <c r="A4211" s="115">
        <v>329567</v>
      </c>
      <c r="B4211" s="115" t="s">
        <v>3628</v>
      </c>
      <c r="C4211" s="115" t="s">
        <v>3629</v>
      </c>
      <c r="D4211" s="115" t="s">
        <v>210</v>
      </c>
      <c r="E4211" s="115" t="s">
        <v>77</v>
      </c>
      <c r="F4211" s="237">
        <v>30157</v>
      </c>
      <c r="G4211" s="115" t="s">
        <v>18</v>
      </c>
      <c r="H4211" s="115" t="s">
        <v>16</v>
      </c>
      <c r="I4211" t="s">
        <v>199</v>
      </c>
      <c r="U4211"/>
      <c r="V4211">
        <v>0</v>
      </c>
      <c r="AG4211" s="115" t="s">
        <v>4308</v>
      </c>
      <c r="AH4211" s="115" t="s">
        <v>4308</v>
      </c>
    </row>
    <row r="4212" spans="1:35" ht="18" x14ac:dyDescent="0.25">
      <c r="A4212" s="235">
        <v>329568</v>
      </c>
      <c r="B4212" s="235" t="s">
        <v>8454</v>
      </c>
      <c r="C4212" s="235" t="s">
        <v>246</v>
      </c>
      <c r="D4212" s="235" t="s">
        <v>695</v>
      </c>
      <c r="E4212"/>
      <c r="F4212" s="126"/>
      <c r="G4212" s="236"/>
      <c r="H4212"/>
      <c r="I4212" t="s">
        <v>107</v>
      </c>
      <c r="J4212" s="236"/>
      <c r="K4212"/>
      <c r="L4212"/>
      <c r="M4212"/>
      <c r="N4212"/>
      <c r="O4212"/>
      <c r="P4212"/>
      <c r="Q4212"/>
      <c r="U4212"/>
      <c r="V4212" t="s">
        <v>4335</v>
      </c>
      <c r="W4212" s="236"/>
      <c r="X4212"/>
      <c r="Y4212"/>
      <c r="Z4212"/>
      <c r="AA4212"/>
      <c r="AB4212"/>
      <c r="AC4212"/>
      <c r="AD4212"/>
      <c r="AE4212"/>
      <c r="AF4212"/>
      <c r="AG4212"/>
      <c r="AH4212" s="115" t="s">
        <v>4308</v>
      </c>
      <c r="AI4212" s="115" t="e">
        <f>VLOOKUP(A4212,'[2]دراسات قانونية'!$A$3:$E$600,1,0)</f>
        <v>#N/A</v>
      </c>
    </row>
    <row r="4213" spans="1:35" hidden="1" x14ac:dyDescent="0.25">
      <c r="A4213" s="115">
        <v>329569</v>
      </c>
      <c r="B4213" s="115" t="s">
        <v>2287</v>
      </c>
      <c r="C4213" s="115" t="s">
        <v>379</v>
      </c>
      <c r="D4213" s="115" t="s">
        <v>521</v>
      </c>
      <c r="E4213" s="115" t="s">
        <v>77</v>
      </c>
      <c r="F4213" s="237">
        <v>35440</v>
      </c>
      <c r="G4213" s="115" t="s">
        <v>2288</v>
      </c>
      <c r="H4213" s="115" t="s">
        <v>16</v>
      </c>
      <c r="I4213" t="s">
        <v>199</v>
      </c>
      <c r="J4213" s="115" t="s">
        <v>1226</v>
      </c>
      <c r="L4213" s="115" t="s">
        <v>30</v>
      </c>
      <c r="U4213"/>
      <c r="V4213">
        <v>0</v>
      </c>
    </row>
    <row r="4214" spans="1:35" ht="18" hidden="1" x14ac:dyDescent="0.25">
      <c r="A4214" s="235">
        <v>329572</v>
      </c>
      <c r="B4214" s="235" t="s">
        <v>8455</v>
      </c>
      <c r="C4214" s="235" t="s">
        <v>250</v>
      </c>
      <c r="D4214" s="235" t="s">
        <v>1601</v>
      </c>
      <c r="E4214"/>
      <c r="F4214" s="126"/>
      <c r="G4214" s="236"/>
      <c r="H4214"/>
      <c r="I4214" t="s">
        <v>199</v>
      </c>
      <c r="J4214" s="236"/>
      <c r="K4214"/>
      <c r="L4214"/>
      <c r="M4214"/>
      <c r="N4214"/>
      <c r="O4214"/>
      <c r="P4214"/>
      <c r="Q4214"/>
      <c r="U4214"/>
      <c r="V4214">
        <v>0</v>
      </c>
      <c r="W4214" s="236"/>
      <c r="X4214"/>
      <c r="Y4214"/>
      <c r="Z4214"/>
      <c r="AA4214"/>
      <c r="AB4214"/>
      <c r="AC4214"/>
      <c r="AD4214"/>
      <c r="AE4214"/>
      <c r="AF4214"/>
      <c r="AG4214"/>
      <c r="AH4214" s="115" t="s">
        <v>4308</v>
      </c>
    </row>
    <row r="4215" spans="1:35" ht="18" hidden="1" x14ac:dyDescent="0.25">
      <c r="A4215" s="235">
        <v>329573</v>
      </c>
      <c r="B4215" s="235" t="s">
        <v>8456</v>
      </c>
      <c r="C4215" s="235" t="s">
        <v>689</v>
      </c>
      <c r="D4215" s="235" t="s">
        <v>8457</v>
      </c>
      <c r="E4215"/>
      <c r="F4215" s="126"/>
      <c r="G4215" s="236"/>
      <c r="H4215"/>
      <c r="I4215" t="s">
        <v>129</v>
      </c>
      <c r="J4215" s="236"/>
      <c r="K4215"/>
      <c r="L4215"/>
      <c r="M4215"/>
      <c r="N4215"/>
      <c r="O4215"/>
      <c r="P4215"/>
      <c r="Q4215"/>
      <c r="U4215"/>
      <c r="V4215" t="s">
        <v>4335</v>
      </c>
      <c r="W4215" s="236"/>
      <c r="X4215"/>
      <c r="Y4215"/>
      <c r="Z4215"/>
      <c r="AA4215"/>
      <c r="AB4215"/>
      <c r="AC4215"/>
      <c r="AD4215"/>
      <c r="AE4215"/>
      <c r="AF4215"/>
      <c r="AG4215"/>
      <c r="AH4215" s="115" t="s">
        <v>4308</v>
      </c>
    </row>
    <row r="4216" spans="1:35" ht="18" hidden="1" x14ac:dyDescent="0.25">
      <c r="A4216" s="235">
        <v>329574</v>
      </c>
      <c r="B4216" s="235" t="s">
        <v>8458</v>
      </c>
      <c r="C4216" s="235" t="s">
        <v>351</v>
      </c>
      <c r="D4216" s="235" t="s">
        <v>8459</v>
      </c>
      <c r="E4216"/>
      <c r="F4216" s="126"/>
      <c r="G4216" s="236"/>
      <c r="H4216"/>
      <c r="I4216" t="s">
        <v>199</v>
      </c>
      <c r="J4216" s="236"/>
      <c r="K4216"/>
      <c r="L4216"/>
      <c r="M4216"/>
      <c r="N4216"/>
      <c r="O4216"/>
      <c r="P4216"/>
      <c r="Q4216"/>
      <c r="U4216"/>
      <c r="V4216">
        <v>0</v>
      </c>
      <c r="W4216" s="236"/>
      <c r="X4216"/>
      <c r="Y4216"/>
      <c r="Z4216"/>
      <c r="AA4216"/>
      <c r="AB4216"/>
      <c r="AC4216"/>
      <c r="AD4216"/>
      <c r="AE4216"/>
      <c r="AF4216"/>
      <c r="AG4216"/>
      <c r="AH4216" s="115" t="s">
        <v>4308</v>
      </c>
    </row>
    <row r="4217" spans="1:35" hidden="1" x14ac:dyDescent="0.25">
      <c r="A4217">
        <v>329575</v>
      </c>
      <c r="B4217" t="s">
        <v>8460</v>
      </c>
      <c r="C4217" t="s">
        <v>516</v>
      </c>
      <c r="D4217" t="s">
        <v>402</v>
      </c>
      <c r="E4217" t="s">
        <v>77</v>
      </c>
      <c r="F4217" s="126"/>
      <c r="G4217"/>
      <c r="H4217" t="s">
        <v>16</v>
      </c>
      <c r="I4217" t="s">
        <v>129</v>
      </c>
      <c r="J4217"/>
      <c r="K4217"/>
      <c r="L4217"/>
      <c r="M4217"/>
      <c r="N4217"/>
      <c r="O4217"/>
      <c r="P4217"/>
      <c r="Q4217"/>
      <c r="U4217"/>
      <c r="V4217" t="s">
        <v>4414</v>
      </c>
      <c r="W4217"/>
      <c r="X4217"/>
      <c r="Y4217"/>
      <c r="Z4217"/>
      <c r="AA4217" t="s">
        <v>4308</v>
      </c>
      <c r="AB4217" t="s">
        <v>4308</v>
      </c>
      <c r="AC4217" t="s">
        <v>4308</v>
      </c>
      <c r="AD4217" t="s">
        <v>4308</v>
      </c>
      <c r="AE4217" t="s">
        <v>4308</v>
      </c>
      <c r="AF4217" t="s">
        <v>4308</v>
      </c>
      <c r="AG4217" t="s">
        <v>4308</v>
      </c>
      <c r="AH4217" s="115" t="s">
        <v>4308</v>
      </c>
    </row>
    <row r="4218" spans="1:35" hidden="1" x14ac:dyDescent="0.25">
      <c r="A4218">
        <v>329576</v>
      </c>
      <c r="B4218" t="s">
        <v>8461</v>
      </c>
      <c r="C4218" t="s">
        <v>1105</v>
      </c>
      <c r="D4218" t="s">
        <v>275</v>
      </c>
      <c r="E4218" t="s">
        <v>77</v>
      </c>
      <c r="F4218" s="126">
        <v>35527</v>
      </c>
      <c r="G4218" t="s">
        <v>8462</v>
      </c>
      <c r="H4218" t="s">
        <v>16</v>
      </c>
      <c r="I4218" t="s">
        <v>136</v>
      </c>
      <c r="J4218" t="s">
        <v>15</v>
      </c>
      <c r="K4218"/>
      <c r="L4218" t="s">
        <v>47</v>
      </c>
      <c r="M4218"/>
      <c r="N4218"/>
      <c r="O4218"/>
      <c r="P4218"/>
      <c r="Q4218"/>
      <c r="U4218"/>
      <c r="V4218" t="s">
        <v>4329</v>
      </c>
      <c r="W4218"/>
      <c r="X4218"/>
      <c r="Y4218"/>
      <c r="Z4218"/>
      <c r="AA4218"/>
      <c r="AB4218"/>
      <c r="AC4218"/>
      <c r="AD4218"/>
      <c r="AE4218"/>
      <c r="AF4218"/>
      <c r="AG4218"/>
      <c r="AH4218" s="115" t="s">
        <v>4308</v>
      </c>
    </row>
    <row r="4219" spans="1:35" ht="18" hidden="1" x14ac:dyDescent="0.25">
      <c r="A4219" s="235">
        <v>329578</v>
      </c>
      <c r="B4219" s="235" t="s">
        <v>8463</v>
      </c>
      <c r="C4219" s="235" t="s">
        <v>212</v>
      </c>
      <c r="D4219" s="235" t="s">
        <v>2373</v>
      </c>
      <c r="E4219"/>
      <c r="F4219" s="126"/>
      <c r="G4219" s="236"/>
      <c r="H4219"/>
      <c r="I4219" t="s">
        <v>199</v>
      </c>
      <c r="J4219" s="236"/>
      <c r="K4219"/>
      <c r="L4219"/>
      <c r="M4219"/>
      <c r="N4219"/>
      <c r="O4219"/>
      <c r="P4219"/>
      <c r="Q4219"/>
      <c r="U4219"/>
      <c r="V4219">
        <v>0</v>
      </c>
      <c r="W4219" s="236"/>
      <c r="X4219"/>
      <c r="Y4219"/>
      <c r="Z4219"/>
      <c r="AA4219"/>
      <c r="AB4219"/>
      <c r="AC4219"/>
      <c r="AD4219"/>
      <c r="AE4219"/>
      <c r="AF4219"/>
      <c r="AG4219"/>
      <c r="AH4219" s="115" t="s">
        <v>4308</v>
      </c>
    </row>
    <row r="4220" spans="1:35" hidden="1" x14ac:dyDescent="0.25">
      <c r="A4220">
        <v>329579</v>
      </c>
      <c r="B4220" t="s">
        <v>8464</v>
      </c>
      <c r="C4220" t="s">
        <v>279</v>
      </c>
      <c r="D4220" t="s">
        <v>562</v>
      </c>
      <c r="E4220" t="s">
        <v>76</v>
      </c>
      <c r="F4220" s="126">
        <v>34059</v>
      </c>
      <c r="G4220" t="s">
        <v>18</v>
      </c>
      <c r="H4220" t="s">
        <v>16</v>
      </c>
      <c r="I4220" t="s">
        <v>136</v>
      </c>
      <c r="J4220" t="s">
        <v>15</v>
      </c>
      <c r="K4220"/>
      <c r="L4220" t="s">
        <v>18</v>
      </c>
      <c r="M4220"/>
      <c r="N4220"/>
      <c r="O4220"/>
      <c r="P4220"/>
      <c r="Q4220"/>
      <c r="U4220"/>
      <c r="V4220" t="s">
        <v>4414</v>
      </c>
      <c r="W4220"/>
      <c r="X4220"/>
      <c r="Y4220"/>
      <c r="Z4220"/>
      <c r="AA4220"/>
      <c r="AB4220"/>
      <c r="AC4220"/>
      <c r="AD4220"/>
      <c r="AE4220"/>
      <c r="AF4220"/>
      <c r="AG4220"/>
    </row>
    <row r="4221" spans="1:35" hidden="1" x14ac:dyDescent="0.25">
      <c r="A4221">
        <v>329581</v>
      </c>
      <c r="B4221" t="s">
        <v>8465</v>
      </c>
      <c r="C4221" t="s">
        <v>512</v>
      </c>
      <c r="D4221" t="s">
        <v>8466</v>
      </c>
      <c r="E4221" t="s">
        <v>77</v>
      </c>
      <c r="F4221" s="126">
        <v>35909</v>
      </c>
      <c r="G4221" t="s">
        <v>18</v>
      </c>
      <c r="H4221" t="s">
        <v>16</v>
      </c>
      <c r="I4221" t="s">
        <v>129</v>
      </c>
      <c r="J4221"/>
      <c r="K4221"/>
      <c r="L4221"/>
      <c r="M4221"/>
      <c r="N4221"/>
      <c r="O4221"/>
      <c r="P4221"/>
      <c r="Q4221"/>
      <c r="U4221"/>
      <c r="V4221" t="s">
        <v>4336</v>
      </c>
      <c r="W4221"/>
      <c r="X4221"/>
      <c r="Y4221"/>
      <c r="Z4221"/>
      <c r="AA4221"/>
      <c r="AB4221" t="s">
        <v>4308</v>
      </c>
      <c r="AC4221" t="s">
        <v>4308</v>
      </c>
      <c r="AD4221" t="s">
        <v>4308</v>
      </c>
      <c r="AE4221" t="s">
        <v>4308</v>
      </c>
      <c r="AF4221" t="s">
        <v>4308</v>
      </c>
      <c r="AG4221" t="s">
        <v>4308</v>
      </c>
      <c r="AH4221" s="115" t="s">
        <v>4308</v>
      </c>
    </row>
    <row r="4222" spans="1:35" ht="18" x14ac:dyDescent="0.25">
      <c r="A4222" s="235">
        <v>329582</v>
      </c>
      <c r="B4222" s="235" t="s">
        <v>8467</v>
      </c>
      <c r="C4222" s="235" t="s">
        <v>661</v>
      </c>
      <c r="D4222" s="235" t="s">
        <v>524</v>
      </c>
      <c r="E4222"/>
      <c r="F4222" s="126"/>
      <c r="G4222" s="236"/>
      <c r="H4222"/>
      <c r="I4222" t="s">
        <v>107</v>
      </c>
      <c r="J4222" s="236"/>
      <c r="K4222"/>
      <c r="L4222"/>
      <c r="M4222"/>
      <c r="N4222"/>
      <c r="O4222"/>
      <c r="P4222"/>
      <c r="Q4222"/>
      <c r="U4222"/>
      <c r="V4222" t="s">
        <v>4335</v>
      </c>
      <c r="W4222" s="236"/>
      <c r="X4222"/>
      <c r="Y4222"/>
      <c r="Z4222"/>
      <c r="AA4222"/>
      <c r="AB4222"/>
      <c r="AC4222"/>
      <c r="AD4222"/>
      <c r="AE4222"/>
      <c r="AF4222"/>
      <c r="AG4222"/>
      <c r="AH4222" s="115" t="s">
        <v>4308</v>
      </c>
      <c r="AI4222" s="115" t="e">
        <f>VLOOKUP(A4222,'[2]دراسات قانونية'!$A$3:$E$600,1,0)</f>
        <v>#N/A</v>
      </c>
    </row>
    <row r="4223" spans="1:35" hidden="1" x14ac:dyDescent="0.25">
      <c r="A4223" s="115">
        <v>329583</v>
      </c>
      <c r="B4223" s="115" t="s">
        <v>2675</v>
      </c>
      <c r="C4223" s="115" t="s">
        <v>1910</v>
      </c>
      <c r="D4223" s="115" t="s">
        <v>298</v>
      </c>
      <c r="E4223" s="115" t="s">
        <v>77</v>
      </c>
      <c r="F4223" s="237">
        <v>35510</v>
      </c>
      <c r="G4223" s="115" t="s">
        <v>243</v>
      </c>
      <c r="H4223" s="115" t="s">
        <v>16</v>
      </c>
      <c r="I4223" t="s">
        <v>199</v>
      </c>
      <c r="J4223" s="115" t="s">
        <v>1226</v>
      </c>
      <c r="L4223" s="115" t="s">
        <v>30</v>
      </c>
      <c r="U4223"/>
      <c r="V4223">
        <v>0</v>
      </c>
    </row>
    <row r="4224" spans="1:35" hidden="1" x14ac:dyDescent="0.25">
      <c r="A4224">
        <v>329587</v>
      </c>
      <c r="B4224" t="s">
        <v>8468</v>
      </c>
      <c r="C4224" t="s">
        <v>8469</v>
      </c>
      <c r="D4224" t="s">
        <v>8470</v>
      </c>
      <c r="E4224" t="s">
        <v>77</v>
      </c>
      <c r="F4224" s="126"/>
      <c r="G4224"/>
      <c r="H4224" t="s">
        <v>16</v>
      </c>
      <c r="I4224" t="s">
        <v>129</v>
      </c>
      <c r="J4224"/>
      <c r="K4224"/>
      <c r="L4224"/>
      <c r="M4224"/>
      <c r="N4224"/>
      <c r="O4224"/>
      <c r="P4224"/>
      <c r="Q4224"/>
      <c r="U4224"/>
      <c r="V4224" t="s">
        <v>4336</v>
      </c>
      <c r="W4224"/>
      <c r="X4224"/>
      <c r="Y4224"/>
      <c r="Z4224"/>
      <c r="AA4224"/>
      <c r="AB4224"/>
      <c r="AC4224"/>
      <c r="AD4224" t="s">
        <v>4308</v>
      </c>
      <c r="AE4224" t="s">
        <v>4308</v>
      </c>
      <c r="AF4224" t="s">
        <v>4308</v>
      </c>
      <c r="AG4224" t="s">
        <v>4308</v>
      </c>
      <c r="AH4224" s="115" t="s">
        <v>4308</v>
      </c>
    </row>
    <row r="4225" spans="1:35" ht="18" hidden="1" x14ac:dyDescent="0.25">
      <c r="A4225" s="235">
        <v>329588</v>
      </c>
      <c r="B4225" s="235" t="s">
        <v>8471</v>
      </c>
      <c r="C4225" s="235" t="s">
        <v>345</v>
      </c>
      <c r="D4225" s="235" t="s">
        <v>549</v>
      </c>
      <c r="E4225"/>
      <c r="F4225" s="126"/>
      <c r="G4225" s="236"/>
      <c r="H4225"/>
      <c r="I4225" t="s">
        <v>129</v>
      </c>
      <c r="J4225" s="236"/>
      <c r="K4225"/>
      <c r="L4225"/>
      <c r="M4225"/>
      <c r="N4225"/>
      <c r="O4225"/>
      <c r="P4225"/>
      <c r="Q4225"/>
      <c r="U4225"/>
      <c r="V4225" t="s">
        <v>4337</v>
      </c>
      <c r="W4225" s="236"/>
      <c r="X4225"/>
      <c r="Y4225"/>
      <c r="Z4225"/>
      <c r="AA4225"/>
      <c r="AB4225"/>
      <c r="AC4225"/>
      <c r="AD4225"/>
      <c r="AE4225"/>
      <c r="AF4225"/>
      <c r="AG4225"/>
      <c r="AH4225" s="115" t="s">
        <v>4308</v>
      </c>
    </row>
    <row r="4226" spans="1:35" hidden="1" x14ac:dyDescent="0.25">
      <c r="A4226">
        <v>329589</v>
      </c>
      <c r="B4226" t="s">
        <v>8472</v>
      </c>
      <c r="C4226" t="s">
        <v>250</v>
      </c>
      <c r="D4226" t="s">
        <v>746</v>
      </c>
      <c r="E4226"/>
      <c r="F4226" s="126"/>
      <c r="G4226"/>
      <c r="H4226"/>
      <c r="I4226" t="s">
        <v>129</v>
      </c>
      <c r="J4226"/>
      <c r="K4226"/>
      <c r="L4226"/>
      <c r="M4226"/>
      <c r="N4226"/>
      <c r="O4226"/>
      <c r="P4226"/>
      <c r="Q4226"/>
      <c r="U4226"/>
      <c r="V4226" t="s">
        <v>4334</v>
      </c>
      <c r="W4226"/>
      <c r="X4226"/>
      <c r="Y4226"/>
      <c r="Z4226"/>
      <c r="AA4226"/>
      <c r="AB4226"/>
      <c r="AC4226"/>
      <c r="AD4226"/>
      <c r="AE4226"/>
      <c r="AF4226"/>
      <c r="AG4226" t="s">
        <v>4308</v>
      </c>
      <c r="AH4226" s="115" t="s">
        <v>4308</v>
      </c>
    </row>
    <row r="4227" spans="1:35" hidden="1" x14ac:dyDescent="0.25">
      <c r="A4227">
        <v>329591</v>
      </c>
      <c r="B4227" t="s">
        <v>8473</v>
      </c>
      <c r="C4227" t="s">
        <v>227</v>
      </c>
      <c r="D4227" t="s">
        <v>409</v>
      </c>
      <c r="E4227"/>
      <c r="F4227" s="126"/>
      <c r="G4227"/>
      <c r="H4227"/>
      <c r="I4227" t="s">
        <v>129</v>
      </c>
      <c r="J4227"/>
      <c r="K4227"/>
      <c r="L4227"/>
      <c r="M4227"/>
      <c r="N4227"/>
      <c r="O4227"/>
      <c r="P4227"/>
      <c r="Q4227"/>
      <c r="U4227"/>
      <c r="V4227" t="s">
        <v>4335</v>
      </c>
      <c r="W4227"/>
      <c r="X4227"/>
      <c r="Y4227"/>
      <c r="Z4227"/>
      <c r="AA4227"/>
      <c r="AB4227"/>
      <c r="AC4227"/>
      <c r="AD4227"/>
      <c r="AE4227"/>
      <c r="AF4227"/>
      <c r="AG4227"/>
      <c r="AH4227" s="115" t="s">
        <v>4308</v>
      </c>
    </row>
    <row r="4228" spans="1:35" hidden="1" x14ac:dyDescent="0.25">
      <c r="A4228" s="115">
        <v>329593</v>
      </c>
      <c r="B4228" s="115" t="s">
        <v>4047</v>
      </c>
      <c r="C4228" s="115" t="s">
        <v>1344</v>
      </c>
      <c r="D4228" s="115" t="s">
        <v>312</v>
      </c>
      <c r="E4228" s="115" t="s">
        <v>77</v>
      </c>
      <c r="F4228" s="237">
        <v>28866</v>
      </c>
      <c r="G4228" s="115" t="s">
        <v>211</v>
      </c>
      <c r="H4228" s="115" t="s">
        <v>16</v>
      </c>
      <c r="I4228" t="s">
        <v>199</v>
      </c>
      <c r="J4228" s="115" t="s">
        <v>1226</v>
      </c>
      <c r="L4228" s="115" t="s">
        <v>30</v>
      </c>
      <c r="U4228"/>
      <c r="V4228">
        <v>0</v>
      </c>
    </row>
    <row r="4229" spans="1:35" hidden="1" x14ac:dyDescent="0.25">
      <c r="A4229">
        <v>329594</v>
      </c>
      <c r="B4229" t="s">
        <v>8474</v>
      </c>
      <c r="C4229" t="s">
        <v>975</v>
      </c>
      <c r="D4229" t="s">
        <v>409</v>
      </c>
      <c r="E4229" t="s">
        <v>77</v>
      </c>
      <c r="F4229" s="126"/>
      <c r="G4229"/>
      <c r="H4229" t="s">
        <v>16</v>
      </c>
      <c r="I4229" t="s">
        <v>129</v>
      </c>
      <c r="J4229"/>
      <c r="K4229"/>
      <c r="L4229"/>
      <c r="M4229"/>
      <c r="N4229"/>
      <c r="O4229"/>
      <c r="P4229"/>
      <c r="Q4229"/>
      <c r="U4229"/>
      <c r="V4229" t="s">
        <v>4424</v>
      </c>
      <c r="W4229"/>
      <c r="X4229"/>
      <c r="Y4229"/>
      <c r="Z4229"/>
      <c r="AA4229"/>
      <c r="AB4229" t="s">
        <v>4308</v>
      </c>
      <c r="AC4229" t="s">
        <v>4308</v>
      </c>
      <c r="AD4229" t="s">
        <v>4308</v>
      </c>
      <c r="AE4229" t="s">
        <v>4308</v>
      </c>
      <c r="AF4229" t="s">
        <v>4308</v>
      </c>
      <c r="AG4229" t="s">
        <v>4308</v>
      </c>
      <c r="AH4229" s="115" t="s">
        <v>4308</v>
      </c>
    </row>
    <row r="4230" spans="1:35" hidden="1" x14ac:dyDescent="0.25">
      <c r="A4230" s="115">
        <v>329595</v>
      </c>
      <c r="B4230" s="115" t="s">
        <v>3630</v>
      </c>
      <c r="C4230" s="115" t="s">
        <v>806</v>
      </c>
      <c r="D4230" s="115" t="s">
        <v>487</v>
      </c>
      <c r="E4230" s="115" t="s">
        <v>77</v>
      </c>
      <c r="F4230" s="237">
        <v>31898</v>
      </c>
      <c r="G4230" s="115" t="s">
        <v>3631</v>
      </c>
      <c r="H4230" s="115" t="s">
        <v>16</v>
      </c>
      <c r="I4230" t="s">
        <v>199</v>
      </c>
      <c r="R4230" s="115">
        <v>9463</v>
      </c>
      <c r="S4230" s="115">
        <v>45722</v>
      </c>
      <c r="T4230" s="115">
        <v>100000</v>
      </c>
      <c r="U4230"/>
      <c r="V4230">
        <v>0</v>
      </c>
    </row>
    <row r="4231" spans="1:35" hidden="1" x14ac:dyDescent="0.25">
      <c r="A4231">
        <v>329596</v>
      </c>
      <c r="B4231" t="s">
        <v>8475</v>
      </c>
      <c r="C4231" t="s">
        <v>984</v>
      </c>
      <c r="D4231" t="s">
        <v>245</v>
      </c>
      <c r="E4231" t="s">
        <v>77</v>
      </c>
      <c r="F4231" s="126">
        <v>32754</v>
      </c>
      <c r="G4231" t="s">
        <v>61</v>
      </c>
      <c r="H4231" t="s">
        <v>16</v>
      </c>
      <c r="I4231" t="s">
        <v>136</v>
      </c>
      <c r="J4231" t="s">
        <v>1226</v>
      </c>
      <c r="K4231"/>
      <c r="L4231" t="s">
        <v>61</v>
      </c>
      <c r="M4231"/>
      <c r="N4231"/>
      <c r="O4231"/>
      <c r="P4231"/>
      <c r="Q4231"/>
      <c r="U4231"/>
      <c r="V4231" t="s">
        <v>4334</v>
      </c>
      <c r="W4231"/>
      <c r="X4231"/>
      <c r="Y4231"/>
      <c r="Z4231"/>
      <c r="AA4231"/>
      <c r="AB4231"/>
      <c r="AC4231"/>
      <c r="AD4231"/>
      <c r="AE4231"/>
      <c r="AF4231"/>
      <c r="AG4231"/>
    </row>
    <row r="4232" spans="1:35" hidden="1" x14ac:dyDescent="0.25">
      <c r="A4232" s="115">
        <v>329597</v>
      </c>
      <c r="B4232" s="115" t="s">
        <v>3632</v>
      </c>
      <c r="C4232" s="115" t="s">
        <v>244</v>
      </c>
      <c r="D4232" s="115" t="s">
        <v>537</v>
      </c>
      <c r="E4232" s="115" t="s">
        <v>77</v>
      </c>
      <c r="F4232" s="237">
        <v>31489</v>
      </c>
      <c r="G4232" s="115" t="s">
        <v>18</v>
      </c>
      <c r="H4232" s="115" t="s">
        <v>16</v>
      </c>
      <c r="I4232" t="s">
        <v>199</v>
      </c>
      <c r="J4232" s="115" t="s">
        <v>1226</v>
      </c>
      <c r="L4232" s="115" t="s">
        <v>18</v>
      </c>
      <c r="U4232"/>
      <c r="V4232">
        <v>0</v>
      </c>
      <c r="AH4232" s="115" t="s">
        <v>4308</v>
      </c>
    </row>
    <row r="4233" spans="1:35" ht="18" x14ac:dyDescent="0.25">
      <c r="A4233" s="235">
        <v>329600</v>
      </c>
      <c r="B4233" s="235" t="s">
        <v>8476</v>
      </c>
      <c r="C4233" s="235" t="s">
        <v>520</v>
      </c>
      <c r="D4233" s="235" t="s">
        <v>357</v>
      </c>
      <c r="E4233"/>
      <c r="F4233" s="126"/>
      <c r="G4233" s="236"/>
      <c r="H4233"/>
      <c r="I4233" t="s">
        <v>107</v>
      </c>
      <c r="J4233" s="236"/>
      <c r="K4233"/>
      <c r="L4233"/>
      <c r="M4233"/>
      <c r="N4233"/>
      <c r="O4233"/>
      <c r="P4233"/>
      <c r="Q4233"/>
      <c r="U4233"/>
      <c r="V4233" t="s">
        <v>4337</v>
      </c>
      <c r="W4233" s="236"/>
      <c r="X4233"/>
      <c r="Y4233"/>
      <c r="Z4233"/>
      <c r="AA4233"/>
      <c r="AB4233"/>
      <c r="AC4233"/>
      <c r="AD4233"/>
      <c r="AE4233"/>
      <c r="AF4233"/>
      <c r="AG4233"/>
      <c r="AH4233" s="115" t="s">
        <v>4308</v>
      </c>
      <c r="AI4233" s="115" t="e">
        <f>VLOOKUP(A4233,'[2]دراسات قانونية'!$A$3:$E$600,1,0)</f>
        <v>#N/A</v>
      </c>
    </row>
    <row r="4234" spans="1:35" ht="18" hidden="1" x14ac:dyDescent="0.25">
      <c r="A4234" s="235">
        <v>329602</v>
      </c>
      <c r="B4234" s="235" t="s">
        <v>8477</v>
      </c>
      <c r="C4234" s="235" t="s">
        <v>229</v>
      </c>
      <c r="D4234" s="235" t="s">
        <v>590</v>
      </c>
      <c r="E4234"/>
      <c r="F4234" s="126"/>
      <c r="G4234" s="236"/>
      <c r="H4234"/>
      <c r="I4234" t="s">
        <v>199</v>
      </c>
      <c r="J4234" s="236"/>
      <c r="K4234"/>
      <c r="L4234"/>
      <c r="M4234"/>
      <c r="N4234"/>
      <c r="O4234"/>
      <c r="P4234"/>
      <c r="Q4234"/>
      <c r="U4234"/>
      <c r="V4234" t="s">
        <v>16623</v>
      </c>
      <c r="W4234" s="236"/>
      <c r="X4234"/>
      <c r="Y4234"/>
      <c r="Z4234"/>
      <c r="AA4234"/>
      <c r="AB4234"/>
      <c r="AC4234"/>
      <c r="AD4234"/>
      <c r="AE4234"/>
      <c r="AF4234"/>
      <c r="AG4234"/>
      <c r="AH4234" s="115" t="s">
        <v>4308</v>
      </c>
    </row>
    <row r="4235" spans="1:35" hidden="1" x14ac:dyDescent="0.25">
      <c r="A4235" s="115">
        <v>329603</v>
      </c>
      <c r="B4235" s="115" t="s">
        <v>4048</v>
      </c>
      <c r="C4235" s="115" t="s">
        <v>233</v>
      </c>
      <c r="D4235" s="115" t="s">
        <v>336</v>
      </c>
      <c r="E4235" s="115" t="s">
        <v>77</v>
      </c>
      <c r="F4235" s="237">
        <v>35988</v>
      </c>
      <c r="G4235" s="115" t="s">
        <v>18</v>
      </c>
      <c r="H4235" s="115" t="s">
        <v>16</v>
      </c>
      <c r="I4235" t="s">
        <v>199</v>
      </c>
      <c r="J4235" s="115" t="s">
        <v>1226</v>
      </c>
      <c r="L4235" s="115" t="s">
        <v>18</v>
      </c>
      <c r="U4235"/>
      <c r="V4235">
        <v>0</v>
      </c>
      <c r="AH4235" s="115" t="s">
        <v>4308</v>
      </c>
    </row>
    <row r="4236" spans="1:35" hidden="1" x14ac:dyDescent="0.25">
      <c r="A4236">
        <v>329604</v>
      </c>
      <c r="B4236" t="s">
        <v>8478</v>
      </c>
      <c r="C4236" t="s">
        <v>360</v>
      </c>
      <c r="D4236" t="s">
        <v>220</v>
      </c>
      <c r="E4236" t="s">
        <v>77</v>
      </c>
      <c r="F4236" s="126"/>
      <c r="G4236"/>
      <c r="H4236" t="s">
        <v>16</v>
      </c>
      <c r="I4236" t="s">
        <v>136</v>
      </c>
      <c r="J4236"/>
      <c r="K4236"/>
      <c r="L4236"/>
      <c r="M4236"/>
      <c r="N4236"/>
      <c r="O4236"/>
      <c r="P4236"/>
      <c r="Q4236"/>
      <c r="U4236"/>
      <c r="V4236" t="s">
        <v>4414</v>
      </c>
      <c r="W4236"/>
      <c r="X4236"/>
      <c r="Y4236"/>
      <c r="Z4236"/>
      <c r="AA4236" t="s">
        <v>4308</v>
      </c>
      <c r="AB4236" t="s">
        <v>4308</v>
      </c>
      <c r="AC4236" t="s">
        <v>4308</v>
      </c>
      <c r="AD4236" t="s">
        <v>4308</v>
      </c>
      <c r="AE4236" t="s">
        <v>4308</v>
      </c>
      <c r="AF4236" t="s">
        <v>4308</v>
      </c>
      <c r="AG4236" t="s">
        <v>4308</v>
      </c>
      <c r="AH4236" s="115" t="s">
        <v>4308</v>
      </c>
    </row>
    <row r="4237" spans="1:35" ht="18" hidden="1" x14ac:dyDescent="0.25">
      <c r="A4237" s="235">
        <v>329609</v>
      </c>
      <c r="B4237" s="235" t="s">
        <v>8479</v>
      </c>
      <c r="C4237" s="235" t="s">
        <v>664</v>
      </c>
      <c r="D4237" s="235" t="s">
        <v>372</v>
      </c>
      <c r="E4237"/>
      <c r="F4237" s="126"/>
      <c r="G4237" s="236"/>
      <c r="H4237"/>
      <c r="I4237" t="s">
        <v>129</v>
      </c>
      <c r="J4237" s="236"/>
      <c r="K4237"/>
      <c r="L4237"/>
      <c r="M4237"/>
      <c r="N4237"/>
      <c r="O4237"/>
      <c r="P4237"/>
      <c r="Q4237"/>
      <c r="U4237"/>
      <c r="V4237" t="s">
        <v>4335</v>
      </c>
      <c r="W4237" s="236"/>
      <c r="X4237"/>
      <c r="Y4237"/>
      <c r="Z4237"/>
      <c r="AA4237"/>
      <c r="AB4237"/>
      <c r="AC4237"/>
      <c r="AD4237"/>
      <c r="AE4237"/>
      <c r="AF4237"/>
      <c r="AG4237"/>
      <c r="AH4237" s="115" t="s">
        <v>4308</v>
      </c>
    </row>
    <row r="4238" spans="1:35" hidden="1" x14ac:dyDescent="0.25">
      <c r="A4238">
        <v>329610</v>
      </c>
      <c r="B4238" t="s">
        <v>8480</v>
      </c>
      <c r="C4238" t="s">
        <v>250</v>
      </c>
      <c r="D4238" t="s">
        <v>947</v>
      </c>
      <c r="E4238" t="s">
        <v>77</v>
      </c>
      <c r="F4238" s="126">
        <v>35879</v>
      </c>
      <c r="G4238" t="s">
        <v>18</v>
      </c>
      <c r="H4238" t="s">
        <v>16</v>
      </c>
      <c r="I4238" t="s">
        <v>136</v>
      </c>
      <c r="J4238" t="s">
        <v>1226</v>
      </c>
      <c r="K4238"/>
      <c r="L4238" t="s">
        <v>18</v>
      </c>
      <c r="M4238"/>
      <c r="N4238"/>
      <c r="O4238"/>
      <c r="P4238"/>
      <c r="Q4238"/>
      <c r="U4238"/>
      <c r="V4238">
        <v>0</v>
      </c>
      <c r="W4238"/>
      <c r="X4238"/>
      <c r="Y4238"/>
      <c r="Z4238"/>
      <c r="AA4238"/>
      <c r="AB4238"/>
      <c r="AC4238"/>
      <c r="AD4238"/>
      <c r="AE4238"/>
      <c r="AF4238"/>
      <c r="AG4238"/>
      <c r="AH4238" s="115" t="s">
        <v>4308</v>
      </c>
    </row>
    <row r="4239" spans="1:35" hidden="1" x14ac:dyDescent="0.25">
      <c r="A4239" s="115">
        <v>329611</v>
      </c>
      <c r="B4239" s="115" t="s">
        <v>3633</v>
      </c>
      <c r="C4239" s="115" t="s">
        <v>260</v>
      </c>
      <c r="D4239" s="115" t="s">
        <v>856</v>
      </c>
      <c r="E4239" s="115" t="s">
        <v>77</v>
      </c>
      <c r="F4239" s="237">
        <v>36051</v>
      </c>
      <c r="G4239" s="115" t="s">
        <v>18</v>
      </c>
      <c r="H4239" s="115" t="s">
        <v>16</v>
      </c>
      <c r="I4239" t="s">
        <v>199</v>
      </c>
      <c r="J4239" s="115" t="s">
        <v>1226</v>
      </c>
      <c r="L4239" s="115" t="s">
        <v>18</v>
      </c>
      <c r="U4239"/>
      <c r="V4239">
        <v>0</v>
      </c>
    </row>
    <row r="4240" spans="1:35" ht="18" hidden="1" x14ac:dyDescent="0.25">
      <c r="A4240" s="235">
        <v>329612</v>
      </c>
      <c r="B4240" s="235" t="s">
        <v>8481</v>
      </c>
      <c r="C4240" s="235" t="s">
        <v>2466</v>
      </c>
      <c r="D4240" s="235" t="s">
        <v>222</v>
      </c>
      <c r="E4240"/>
      <c r="F4240" s="126"/>
      <c r="G4240" s="236"/>
      <c r="H4240"/>
      <c r="I4240" t="s">
        <v>199</v>
      </c>
      <c r="J4240" s="236"/>
      <c r="K4240"/>
      <c r="L4240"/>
      <c r="M4240"/>
      <c r="N4240"/>
      <c r="O4240"/>
      <c r="P4240"/>
      <c r="Q4240"/>
      <c r="U4240"/>
      <c r="V4240">
        <v>0</v>
      </c>
      <c r="W4240" s="236"/>
      <c r="X4240"/>
      <c r="Y4240"/>
      <c r="Z4240"/>
      <c r="AA4240"/>
      <c r="AB4240"/>
      <c r="AC4240"/>
      <c r="AD4240"/>
      <c r="AE4240"/>
      <c r="AF4240"/>
      <c r="AG4240"/>
      <c r="AH4240" s="115" t="s">
        <v>4308</v>
      </c>
    </row>
    <row r="4241" spans="1:35" hidden="1" x14ac:dyDescent="0.25">
      <c r="A4241">
        <v>329619</v>
      </c>
      <c r="B4241" t="s">
        <v>8482</v>
      </c>
      <c r="C4241" t="s">
        <v>1144</v>
      </c>
      <c r="D4241" t="s">
        <v>1426</v>
      </c>
      <c r="E4241" t="s">
        <v>77</v>
      </c>
      <c r="F4241" s="126"/>
      <c r="G4241"/>
      <c r="H4241" t="s">
        <v>16</v>
      </c>
      <c r="I4241" t="s">
        <v>129</v>
      </c>
      <c r="J4241"/>
      <c r="K4241"/>
      <c r="L4241"/>
      <c r="M4241"/>
      <c r="N4241"/>
      <c r="O4241"/>
      <c r="P4241"/>
      <c r="Q4241"/>
      <c r="U4241"/>
      <c r="V4241" t="s">
        <v>4414</v>
      </c>
      <c r="W4241"/>
      <c r="X4241"/>
      <c r="Y4241"/>
      <c r="Z4241"/>
      <c r="AA4241"/>
      <c r="AB4241" t="s">
        <v>4308</v>
      </c>
      <c r="AC4241" t="s">
        <v>4308</v>
      </c>
      <c r="AD4241" t="s">
        <v>4308</v>
      </c>
      <c r="AE4241" t="s">
        <v>4308</v>
      </c>
      <c r="AF4241" t="s">
        <v>4308</v>
      </c>
      <c r="AG4241" t="s">
        <v>4308</v>
      </c>
      <c r="AH4241" s="115" t="s">
        <v>4308</v>
      </c>
    </row>
    <row r="4242" spans="1:35" hidden="1" x14ac:dyDescent="0.25">
      <c r="A4242">
        <v>329620</v>
      </c>
      <c r="B4242" t="s">
        <v>8483</v>
      </c>
      <c r="C4242" t="s">
        <v>358</v>
      </c>
      <c r="D4242" t="s">
        <v>8484</v>
      </c>
      <c r="E4242" t="s">
        <v>77</v>
      </c>
      <c r="F4242" s="126">
        <v>27234</v>
      </c>
      <c r="G4242" t="s">
        <v>666</v>
      </c>
      <c r="H4242" t="s">
        <v>16</v>
      </c>
      <c r="I4242" t="s">
        <v>136</v>
      </c>
      <c r="J4242" t="s">
        <v>1226</v>
      </c>
      <c r="K4242"/>
      <c r="L4242" t="s">
        <v>18</v>
      </c>
      <c r="M4242"/>
      <c r="N4242"/>
      <c r="O4242"/>
      <c r="P4242"/>
      <c r="Q4242"/>
      <c r="R4242" s="115">
        <v>9167</v>
      </c>
      <c r="S4242" s="115">
        <v>45718</v>
      </c>
      <c r="T4242" s="115">
        <v>100000</v>
      </c>
      <c r="U4242"/>
      <c r="V4242" t="s">
        <v>4334</v>
      </c>
      <c r="W4242"/>
      <c r="X4242"/>
      <c r="Y4242"/>
      <c r="Z4242"/>
      <c r="AA4242"/>
      <c r="AB4242"/>
      <c r="AC4242"/>
      <c r="AD4242"/>
      <c r="AE4242"/>
      <c r="AF4242"/>
      <c r="AG4242"/>
    </row>
    <row r="4243" spans="1:35" ht="18" hidden="1" x14ac:dyDescent="0.25">
      <c r="A4243" s="235">
        <v>329621</v>
      </c>
      <c r="B4243" s="235" t="s">
        <v>8485</v>
      </c>
      <c r="C4243" s="235" t="s">
        <v>6129</v>
      </c>
      <c r="D4243" s="235" t="s">
        <v>894</v>
      </c>
      <c r="E4243"/>
      <c r="F4243" s="126"/>
      <c r="G4243" s="236"/>
      <c r="H4243"/>
      <c r="I4243" t="s">
        <v>129</v>
      </c>
      <c r="J4243" s="236"/>
      <c r="K4243"/>
      <c r="L4243"/>
      <c r="M4243"/>
      <c r="N4243"/>
      <c r="O4243"/>
      <c r="P4243"/>
      <c r="Q4243"/>
      <c r="U4243"/>
      <c r="V4243" t="s">
        <v>4335</v>
      </c>
      <c r="W4243" s="236"/>
      <c r="X4243"/>
      <c r="Y4243"/>
      <c r="Z4243"/>
      <c r="AA4243"/>
      <c r="AB4243"/>
      <c r="AC4243"/>
      <c r="AD4243"/>
      <c r="AE4243"/>
      <c r="AF4243"/>
      <c r="AG4243"/>
      <c r="AH4243" s="115" t="s">
        <v>4308</v>
      </c>
    </row>
    <row r="4244" spans="1:35" ht="18" x14ac:dyDescent="0.25">
      <c r="A4244" s="235">
        <v>329623</v>
      </c>
      <c r="B4244" s="235" t="s">
        <v>8486</v>
      </c>
      <c r="C4244" s="235" t="s">
        <v>212</v>
      </c>
      <c r="D4244" s="235" t="s">
        <v>537</v>
      </c>
      <c r="E4244"/>
      <c r="F4244" s="126"/>
      <c r="G4244" s="236"/>
      <c r="H4244"/>
      <c r="I4244" t="s">
        <v>107</v>
      </c>
      <c r="J4244" s="236"/>
      <c r="K4244"/>
      <c r="L4244"/>
      <c r="M4244"/>
      <c r="N4244"/>
      <c r="O4244"/>
      <c r="P4244"/>
      <c r="Q4244"/>
      <c r="U4244"/>
      <c r="V4244" t="s">
        <v>4335</v>
      </c>
      <c r="W4244" s="236"/>
      <c r="X4244"/>
      <c r="Y4244"/>
      <c r="Z4244"/>
      <c r="AA4244"/>
      <c r="AB4244"/>
      <c r="AC4244"/>
      <c r="AD4244"/>
      <c r="AE4244"/>
      <c r="AF4244"/>
      <c r="AG4244"/>
      <c r="AH4244" s="115" t="s">
        <v>4308</v>
      </c>
      <c r="AI4244" s="115" t="e">
        <f>VLOOKUP(A4244,'[2]دراسات قانونية'!$A$3:$E$600,1,0)</f>
        <v>#N/A</v>
      </c>
    </row>
    <row r="4245" spans="1:35" ht="18" hidden="1" x14ac:dyDescent="0.25">
      <c r="A4245" s="235">
        <v>329624</v>
      </c>
      <c r="B4245" s="235" t="s">
        <v>8487</v>
      </c>
      <c r="C4245" s="235" t="s">
        <v>219</v>
      </c>
      <c r="D4245" s="235" t="s">
        <v>354</v>
      </c>
      <c r="E4245"/>
      <c r="F4245" s="126"/>
      <c r="G4245" s="236"/>
      <c r="H4245"/>
      <c r="I4245" t="s">
        <v>136</v>
      </c>
      <c r="J4245" s="236"/>
      <c r="K4245"/>
      <c r="L4245"/>
      <c r="M4245"/>
      <c r="N4245"/>
      <c r="O4245"/>
      <c r="P4245"/>
      <c r="Q4245"/>
      <c r="U4245"/>
      <c r="V4245" t="s">
        <v>4334</v>
      </c>
      <c r="W4245" s="236"/>
      <c r="X4245"/>
      <c r="Y4245"/>
      <c r="Z4245"/>
      <c r="AA4245"/>
      <c r="AB4245"/>
      <c r="AC4245"/>
      <c r="AD4245"/>
      <c r="AE4245"/>
      <c r="AF4245"/>
      <c r="AG4245"/>
      <c r="AH4245" s="115" t="s">
        <v>4308</v>
      </c>
    </row>
    <row r="4246" spans="1:35" hidden="1" x14ac:dyDescent="0.25">
      <c r="A4246">
        <v>329625</v>
      </c>
      <c r="B4246" t="s">
        <v>8488</v>
      </c>
      <c r="C4246" t="s">
        <v>329</v>
      </c>
      <c r="D4246" t="s">
        <v>390</v>
      </c>
      <c r="E4246" t="s">
        <v>77</v>
      </c>
      <c r="F4246" s="126"/>
      <c r="G4246"/>
      <c r="H4246" t="s">
        <v>16</v>
      </c>
      <c r="I4246" t="s">
        <v>129</v>
      </c>
      <c r="J4246"/>
      <c r="K4246"/>
      <c r="L4246"/>
      <c r="M4246"/>
      <c r="N4246"/>
      <c r="O4246"/>
      <c r="P4246"/>
      <c r="Q4246"/>
      <c r="U4246"/>
      <c r="V4246" t="s">
        <v>4424</v>
      </c>
      <c r="W4246" t="s">
        <v>4308</v>
      </c>
      <c r="X4246"/>
      <c r="Y4246"/>
      <c r="Z4246" t="s">
        <v>4308</v>
      </c>
      <c r="AA4246" t="s">
        <v>4308</v>
      </c>
      <c r="AB4246" t="s">
        <v>4308</v>
      </c>
      <c r="AC4246" t="s">
        <v>4308</v>
      </c>
      <c r="AD4246" t="s">
        <v>4308</v>
      </c>
      <c r="AE4246" t="s">
        <v>4308</v>
      </c>
      <c r="AF4246" t="s">
        <v>4308</v>
      </c>
      <c r="AG4246" t="s">
        <v>4308</v>
      </c>
      <c r="AH4246" s="115" t="s">
        <v>4308</v>
      </c>
    </row>
    <row r="4247" spans="1:35" hidden="1" x14ac:dyDescent="0.25">
      <c r="A4247">
        <v>329626</v>
      </c>
      <c r="B4247" t="s">
        <v>8489</v>
      </c>
      <c r="C4247" t="s">
        <v>339</v>
      </c>
      <c r="D4247" t="s">
        <v>619</v>
      </c>
      <c r="E4247" t="s">
        <v>77</v>
      </c>
      <c r="F4247" s="126"/>
      <c r="G4247"/>
      <c r="H4247" t="s">
        <v>16</v>
      </c>
      <c r="I4247" t="s">
        <v>136</v>
      </c>
      <c r="J4247"/>
      <c r="K4247"/>
      <c r="L4247"/>
      <c r="M4247"/>
      <c r="N4247"/>
      <c r="O4247"/>
      <c r="P4247"/>
      <c r="Q4247"/>
      <c r="U4247"/>
      <c r="V4247" t="s">
        <v>4412</v>
      </c>
      <c r="W4247"/>
      <c r="X4247"/>
      <c r="Y4247"/>
      <c r="Z4247"/>
      <c r="AA4247"/>
      <c r="AB4247" t="s">
        <v>4308</v>
      </c>
      <c r="AC4247" t="s">
        <v>4308</v>
      </c>
      <c r="AD4247" t="s">
        <v>4308</v>
      </c>
      <c r="AE4247" t="s">
        <v>4308</v>
      </c>
      <c r="AF4247" t="s">
        <v>4308</v>
      </c>
      <c r="AG4247" t="s">
        <v>4308</v>
      </c>
      <c r="AH4247" s="115" t="s">
        <v>4308</v>
      </c>
    </row>
    <row r="4248" spans="1:35" ht="18" hidden="1" x14ac:dyDescent="0.25">
      <c r="A4248" s="235">
        <v>329629</v>
      </c>
      <c r="B4248" s="235" t="s">
        <v>8490</v>
      </c>
      <c r="C4248" s="235" t="s">
        <v>614</v>
      </c>
      <c r="D4248" s="235" t="s">
        <v>275</v>
      </c>
      <c r="E4248"/>
      <c r="F4248" s="126"/>
      <c r="G4248" s="236"/>
      <c r="H4248"/>
      <c r="I4248" t="s">
        <v>199</v>
      </c>
      <c r="J4248" s="236"/>
      <c r="K4248"/>
      <c r="L4248"/>
      <c r="M4248"/>
      <c r="N4248"/>
      <c r="O4248"/>
      <c r="P4248"/>
      <c r="Q4248"/>
      <c r="U4248"/>
      <c r="V4248" t="s">
        <v>16623</v>
      </c>
      <c r="W4248" s="236"/>
      <c r="X4248"/>
      <c r="Y4248"/>
      <c r="Z4248"/>
      <c r="AA4248"/>
      <c r="AB4248"/>
      <c r="AC4248"/>
      <c r="AD4248"/>
      <c r="AE4248"/>
      <c r="AF4248"/>
      <c r="AG4248"/>
      <c r="AH4248" s="115" t="s">
        <v>4308</v>
      </c>
    </row>
    <row r="4249" spans="1:35" ht="18" x14ac:dyDescent="0.25">
      <c r="A4249" s="235">
        <v>329630</v>
      </c>
      <c r="B4249" s="235" t="s">
        <v>8491</v>
      </c>
      <c r="C4249" s="235" t="s">
        <v>250</v>
      </c>
      <c r="D4249" s="235" t="s">
        <v>275</v>
      </c>
      <c r="E4249"/>
      <c r="F4249" s="126"/>
      <c r="G4249" s="236"/>
      <c r="H4249"/>
      <c r="I4249" t="s">
        <v>107</v>
      </c>
      <c r="J4249" s="236"/>
      <c r="K4249"/>
      <c r="L4249"/>
      <c r="M4249"/>
      <c r="N4249"/>
      <c r="O4249"/>
      <c r="P4249"/>
      <c r="Q4249"/>
      <c r="U4249"/>
      <c r="V4249" t="s">
        <v>4335</v>
      </c>
      <c r="W4249" s="236"/>
      <c r="X4249"/>
      <c r="Y4249"/>
      <c r="Z4249"/>
      <c r="AA4249"/>
      <c r="AB4249"/>
      <c r="AC4249"/>
      <c r="AD4249"/>
      <c r="AE4249"/>
      <c r="AF4249"/>
      <c r="AG4249"/>
      <c r="AH4249" s="115" t="s">
        <v>4308</v>
      </c>
      <c r="AI4249" s="115" t="e">
        <f>VLOOKUP(A4249,'[2]دراسات قانونية'!$A$3:$E$600,1,0)</f>
        <v>#N/A</v>
      </c>
    </row>
    <row r="4250" spans="1:35" hidden="1" x14ac:dyDescent="0.25">
      <c r="A4250" s="115">
        <v>329632</v>
      </c>
      <c r="B4250" s="115" t="s">
        <v>4049</v>
      </c>
      <c r="C4250" s="115" t="s">
        <v>828</v>
      </c>
      <c r="D4250" s="115" t="s">
        <v>217</v>
      </c>
      <c r="E4250" s="115" t="s">
        <v>76</v>
      </c>
      <c r="F4250" s="237">
        <v>33816</v>
      </c>
      <c r="G4250" s="115" t="s">
        <v>18</v>
      </c>
      <c r="H4250" s="115" t="s">
        <v>16</v>
      </c>
      <c r="I4250" t="s">
        <v>199</v>
      </c>
      <c r="J4250" s="115" t="s">
        <v>15</v>
      </c>
      <c r="L4250" s="115" t="s">
        <v>18</v>
      </c>
      <c r="U4250"/>
      <c r="V4250">
        <v>0</v>
      </c>
    </row>
    <row r="4251" spans="1:35" hidden="1" x14ac:dyDescent="0.25">
      <c r="A4251">
        <v>329635</v>
      </c>
      <c r="B4251" t="s">
        <v>8492</v>
      </c>
      <c r="C4251" t="s">
        <v>8493</v>
      </c>
      <c r="D4251" t="s">
        <v>556</v>
      </c>
      <c r="E4251" t="s">
        <v>77</v>
      </c>
      <c r="F4251" s="126">
        <v>34472</v>
      </c>
      <c r="G4251" t="s">
        <v>8494</v>
      </c>
      <c r="H4251" t="s">
        <v>16</v>
      </c>
      <c r="I4251" t="s">
        <v>136</v>
      </c>
      <c r="J4251" t="s">
        <v>1226</v>
      </c>
      <c r="K4251"/>
      <c r="L4251" t="s">
        <v>18</v>
      </c>
      <c r="M4251"/>
      <c r="N4251"/>
      <c r="O4251"/>
      <c r="P4251"/>
      <c r="Q4251"/>
      <c r="U4251"/>
      <c r="V4251">
        <v>0</v>
      </c>
      <c r="W4251"/>
      <c r="X4251"/>
      <c r="Y4251"/>
      <c r="Z4251"/>
      <c r="AA4251"/>
      <c r="AB4251"/>
      <c r="AC4251"/>
      <c r="AD4251"/>
      <c r="AE4251"/>
      <c r="AF4251"/>
      <c r="AG4251"/>
    </row>
    <row r="4252" spans="1:35" hidden="1" x14ac:dyDescent="0.25">
      <c r="A4252" s="115">
        <v>329636</v>
      </c>
      <c r="B4252" s="115" t="s">
        <v>3634</v>
      </c>
      <c r="C4252" s="115" t="s">
        <v>533</v>
      </c>
      <c r="D4252" s="115" t="s">
        <v>230</v>
      </c>
      <c r="E4252" s="115" t="s">
        <v>77</v>
      </c>
      <c r="F4252" s="237">
        <v>34700</v>
      </c>
      <c r="G4252" s="115" t="s">
        <v>879</v>
      </c>
      <c r="H4252" s="115" t="s">
        <v>16</v>
      </c>
      <c r="I4252" t="s">
        <v>199</v>
      </c>
      <c r="J4252" s="115" t="s">
        <v>15</v>
      </c>
      <c r="L4252" s="115" t="s">
        <v>18</v>
      </c>
      <c r="U4252"/>
      <c r="V4252">
        <v>0</v>
      </c>
      <c r="AH4252" s="115" t="s">
        <v>4308</v>
      </c>
    </row>
    <row r="4253" spans="1:35" ht="18" hidden="1" x14ac:dyDescent="0.25">
      <c r="A4253" s="235">
        <v>329637</v>
      </c>
      <c r="B4253" s="235" t="s">
        <v>8495</v>
      </c>
      <c r="C4253" s="235" t="s">
        <v>8496</v>
      </c>
      <c r="D4253" s="235" t="s">
        <v>232</v>
      </c>
      <c r="E4253"/>
      <c r="F4253" s="126"/>
      <c r="G4253" s="236"/>
      <c r="H4253"/>
      <c r="I4253" t="s">
        <v>199</v>
      </c>
      <c r="J4253" s="236"/>
      <c r="K4253"/>
      <c r="L4253"/>
      <c r="M4253"/>
      <c r="N4253"/>
      <c r="O4253"/>
      <c r="P4253"/>
      <c r="Q4253"/>
      <c r="U4253"/>
      <c r="V4253">
        <v>0</v>
      </c>
      <c r="W4253" s="236"/>
      <c r="X4253"/>
      <c r="Y4253"/>
      <c r="Z4253"/>
      <c r="AA4253"/>
      <c r="AB4253"/>
      <c r="AC4253"/>
      <c r="AD4253"/>
      <c r="AE4253"/>
      <c r="AF4253"/>
      <c r="AG4253"/>
      <c r="AH4253" s="115" t="s">
        <v>4308</v>
      </c>
    </row>
    <row r="4254" spans="1:35" ht="18" hidden="1" x14ac:dyDescent="0.25">
      <c r="A4254" s="235">
        <v>329638</v>
      </c>
      <c r="B4254" s="235" t="s">
        <v>8497</v>
      </c>
      <c r="C4254" s="235" t="s">
        <v>7032</v>
      </c>
      <c r="D4254" s="235" t="s">
        <v>390</v>
      </c>
      <c r="E4254"/>
      <c r="F4254" s="126"/>
      <c r="G4254" s="236"/>
      <c r="H4254"/>
      <c r="I4254" t="s">
        <v>129</v>
      </c>
      <c r="J4254" s="236"/>
      <c r="K4254"/>
      <c r="L4254"/>
      <c r="M4254"/>
      <c r="N4254"/>
      <c r="O4254"/>
      <c r="P4254"/>
      <c r="Q4254"/>
      <c r="U4254"/>
      <c r="V4254" t="s">
        <v>4335</v>
      </c>
      <c r="W4254" s="236"/>
      <c r="X4254"/>
      <c r="Y4254"/>
      <c r="Z4254"/>
      <c r="AA4254"/>
      <c r="AB4254"/>
      <c r="AC4254"/>
      <c r="AD4254"/>
      <c r="AE4254"/>
      <c r="AF4254"/>
      <c r="AG4254"/>
      <c r="AH4254" s="115" t="s">
        <v>4308</v>
      </c>
    </row>
    <row r="4255" spans="1:35" ht="18" hidden="1" x14ac:dyDescent="0.25">
      <c r="A4255" s="235">
        <v>329640</v>
      </c>
      <c r="B4255" s="235" t="s">
        <v>8498</v>
      </c>
      <c r="C4255" s="235" t="s">
        <v>1048</v>
      </c>
      <c r="D4255" s="235" t="s">
        <v>562</v>
      </c>
      <c r="E4255"/>
      <c r="F4255" s="126"/>
      <c r="G4255" s="236"/>
      <c r="H4255"/>
      <c r="I4255" t="s">
        <v>199</v>
      </c>
      <c r="J4255" s="236"/>
      <c r="K4255"/>
      <c r="L4255"/>
      <c r="M4255"/>
      <c r="N4255"/>
      <c r="O4255"/>
      <c r="P4255"/>
      <c r="Q4255"/>
      <c r="U4255"/>
      <c r="V4255">
        <v>0</v>
      </c>
      <c r="W4255" s="236"/>
      <c r="X4255"/>
      <c r="Y4255"/>
      <c r="Z4255"/>
      <c r="AA4255"/>
      <c r="AB4255"/>
      <c r="AC4255"/>
      <c r="AD4255"/>
      <c r="AE4255"/>
      <c r="AF4255"/>
      <c r="AG4255"/>
      <c r="AH4255" s="115" t="s">
        <v>4308</v>
      </c>
    </row>
    <row r="4256" spans="1:35" ht="18" hidden="1" x14ac:dyDescent="0.25">
      <c r="A4256" s="235">
        <v>329641</v>
      </c>
      <c r="B4256" s="235" t="s">
        <v>8499</v>
      </c>
      <c r="C4256" s="235" t="s">
        <v>8500</v>
      </c>
      <c r="D4256" s="235" t="s">
        <v>415</v>
      </c>
      <c r="E4256"/>
      <c r="F4256" s="126"/>
      <c r="G4256" s="236"/>
      <c r="H4256"/>
      <c r="I4256" t="s">
        <v>199</v>
      </c>
      <c r="J4256" s="236"/>
      <c r="K4256"/>
      <c r="L4256"/>
      <c r="M4256"/>
      <c r="N4256"/>
      <c r="O4256"/>
      <c r="P4256"/>
      <c r="Q4256"/>
      <c r="U4256"/>
      <c r="V4256">
        <v>0</v>
      </c>
      <c r="W4256" s="236"/>
      <c r="X4256"/>
      <c r="Y4256"/>
      <c r="Z4256"/>
      <c r="AA4256"/>
      <c r="AB4256"/>
      <c r="AC4256"/>
      <c r="AD4256"/>
      <c r="AE4256"/>
      <c r="AF4256"/>
      <c r="AG4256"/>
      <c r="AH4256" s="115" t="s">
        <v>4308</v>
      </c>
    </row>
    <row r="4257" spans="1:35" hidden="1" x14ac:dyDescent="0.25">
      <c r="A4257" s="115">
        <v>329642</v>
      </c>
      <c r="B4257" s="115" t="s">
        <v>2524</v>
      </c>
      <c r="C4257" s="115" t="s">
        <v>2525</v>
      </c>
      <c r="D4257" s="115" t="s">
        <v>2526</v>
      </c>
      <c r="E4257" s="115" t="s">
        <v>77</v>
      </c>
      <c r="F4257" s="237">
        <v>29039</v>
      </c>
      <c r="G4257" s="115" t="s">
        <v>2527</v>
      </c>
      <c r="H4257" s="115" t="s">
        <v>16</v>
      </c>
      <c r="I4257" t="s">
        <v>199</v>
      </c>
      <c r="U4257"/>
      <c r="V4257" t="s">
        <v>16623</v>
      </c>
    </row>
    <row r="4258" spans="1:35" hidden="1" x14ac:dyDescent="0.25">
      <c r="A4258" s="115">
        <v>329643</v>
      </c>
      <c r="B4258" s="115" t="s">
        <v>1684</v>
      </c>
      <c r="C4258" s="115" t="s">
        <v>274</v>
      </c>
      <c r="D4258" s="115" t="s">
        <v>641</v>
      </c>
      <c r="E4258" s="115" t="s">
        <v>77</v>
      </c>
      <c r="F4258" s="237">
        <v>35931</v>
      </c>
      <c r="G4258" s="115" t="s">
        <v>18</v>
      </c>
      <c r="H4258" s="115" t="s">
        <v>16</v>
      </c>
      <c r="I4258" t="s">
        <v>136</v>
      </c>
      <c r="J4258" s="115" t="s">
        <v>1226</v>
      </c>
      <c r="L4258" s="115" t="s">
        <v>18</v>
      </c>
      <c r="U4258"/>
      <c r="V4258" t="s">
        <v>4336</v>
      </c>
      <c r="AE4258" s="115" t="s">
        <v>4308</v>
      </c>
      <c r="AF4258" s="115" t="s">
        <v>4308</v>
      </c>
      <c r="AG4258" s="115" t="s">
        <v>4308</v>
      </c>
      <c r="AH4258" s="115" t="s">
        <v>4308</v>
      </c>
    </row>
    <row r="4259" spans="1:35" ht="18" hidden="1" x14ac:dyDescent="0.25">
      <c r="A4259" s="235">
        <v>329649</v>
      </c>
      <c r="B4259" s="235" t="s">
        <v>8501</v>
      </c>
      <c r="C4259" s="235" t="s">
        <v>253</v>
      </c>
      <c r="D4259" s="235" t="s">
        <v>437</v>
      </c>
      <c r="E4259"/>
      <c r="F4259" s="126"/>
      <c r="G4259" s="236"/>
      <c r="H4259"/>
      <c r="I4259" t="s">
        <v>129</v>
      </c>
      <c r="J4259" s="236"/>
      <c r="K4259"/>
      <c r="L4259"/>
      <c r="M4259"/>
      <c r="N4259"/>
      <c r="O4259"/>
      <c r="P4259"/>
      <c r="Q4259"/>
      <c r="U4259"/>
      <c r="V4259" t="s">
        <v>4337</v>
      </c>
      <c r="W4259" s="236"/>
      <c r="X4259"/>
      <c r="Y4259"/>
      <c r="Z4259"/>
      <c r="AA4259"/>
      <c r="AB4259"/>
      <c r="AC4259"/>
      <c r="AD4259"/>
      <c r="AE4259"/>
      <c r="AF4259"/>
      <c r="AG4259"/>
      <c r="AH4259" s="115" t="s">
        <v>4308</v>
      </c>
    </row>
    <row r="4260" spans="1:35" ht="18" hidden="1" x14ac:dyDescent="0.25">
      <c r="A4260" s="235">
        <v>329652</v>
      </c>
      <c r="B4260" s="235" t="s">
        <v>8502</v>
      </c>
      <c r="C4260" s="235" t="s">
        <v>250</v>
      </c>
      <c r="D4260" s="235" t="s">
        <v>268</v>
      </c>
      <c r="E4260"/>
      <c r="F4260" s="126"/>
      <c r="G4260" s="236"/>
      <c r="H4260"/>
      <c r="I4260" t="s">
        <v>199</v>
      </c>
      <c r="J4260" s="236"/>
      <c r="K4260"/>
      <c r="L4260"/>
      <c r="M4260"/>
      <c r="N4260"/>
      <c r="O4260"/>
      <c r="P4260"/>
      <c r="Q4260"/>
      <c r="U4260"/>
      <c r="V4260">
        <v>0</v>
      </c>
      <c r="W4260" s="236"/>
      <c r="X4260"/>
      <c r="Y4260"/>
      <c r="Z4260"/>
      <c r="AA4260"/>
      <c r="AB4260"/>
      <c r="AC4260"/>
      <c r="AD4260"/>
      <c r="AE4260"/>
      <c r="AF4260"/>
      <c r="AG4260"/>
      <c r="AH4260" s="115" t="s">
        <v>4308</v>
      </c>
    </row>
    <row r="4261" spans="1:35" ht="18" hidden="1" x14ac:dyDescent="0.25">
      <c r="A4261" s="235">
        <v>329653</v>
      </c>
      <c r="B4261" s="235" t="s">
        <v>8503</v>
      </c>
      <c r="C4261" s="235" t="s">
        <v>8504</v>
      </c>
      <c r="D4261" s="235" t="s">
        <v>5849</v>
      </c>
      <c r="E4261"/>
      <c r="F4261" s="126"/>
      <c r="G4261" s="236"/>
      <c r="H4261"/>
      <c r="I4261" t="s">
        <v>129</v>
      </c>
      <c r="J4261" s="236"/>
      <c r="K4261"/>
      <c r="L4261"/>
      <c r="M4261"/>
      <c r="N4261"/>
      <c r="O4261"/>
      <c r="P4261"/>
      <c r="Q4261"/>
      <c r="U4261"/>
      <c r="V4261" t="s">
        <v>4335</v>
      </c>
      <c r="W4261" s="236"/>
      <c r="X4261"/>
      <c r="Y4261"/>
      <c r="Z4261"/>
      <c r="AA4261"/>
      <c r="AB4261"/>
      <c r="AC4261"/>
      <c r="AD4261"/>
      <c r="AE4261"/>
      <c r="AF4261"/>
      <c r="AG4261"/>
      <c r="AH4261" s="115" t="s">
        <v>4308</v>
      </c>
    </row>
    <row r="4262" spans="1:35" ht="18" hidden="1" x14ac:dyDescent="0.25">
      <c r="A4262" s="235">
        <v>329656</v>
      </c>
      <c r="B4262" s="235" t="s">
        <v>8505</v>
      </c>
      <c r="C4262" s="235" t="s">
        <v>250</v>
      </c>
      <c r="D4262" s="235" t="s">
        <v>894</v>
      </c>
      <c r="E4262"/>
      <c r="F4262" s="126"/>
      <c r="G4262" s="236"/>
      <c r="H4262"/>
      <c r="I4262" t="s">
        <v>199</v>
      </c>
      <c r="J4262" s="236"/>
      <c r="K4262"/>
      <c r="L4262"/>
      <c r="M4262"/>
      <c r="N4262"/>
      <c r="O4262"/>
      <c r="P4262"/>
      <c r="Q4262"/>
      <c r="U4262"/>
      <c r="V4262" t="s">
        <v>16623</v>
      </c>
      <c r="W4262" s="236"/>
      <c r="X4262"/>
      <c r="Y4262"/>
      <c r="Z4262"/>
      <c r="AA4262"/>
      <c r="AB4262"/>
      <c r="AC4262"/>
      <c r="AD4262"/>
      <c r="AE4262"/>
      <c r="AF4262"/>
      <c r="AG4262"/>
      <c r="AH4262" s="115" t="s">
        <v>4308</v>
      </c>
    </row>
    <row r="4263" spans="1:35" hidden="1" x14ac:dyDescent="0.25">
      <c r="A4263" s="115">
        <v>329661</v>
      </c>
      <c r="B4263" s="115" t="s">
        <v>3635</v>
      </c>
      <c r="C4263" s="115" t="s">
        <v>289</v>
      </c>
      <c r="D4263" s="115" t="s">
        <v>3326</v>
      </c>
      <c r="E4263" s="115" t="s">
        <v>77</v>
      </c>
      <c r="F4263" s="237">
        <v>28854</v>
      </c>
      <c r="G4263" s="115" t="s">
        <v>418</v>
      </c>
      <c r="H4263" s="115" t="s">
        <v>16</v>
      </c>
      <c r="I4263" t="s">
        <v>199</v>
      </c>
      <c r="J4263" s="115" t="s">
        <v>1226</v>
      </c>
      <c r="L4263" s="115" t="s">
        <v>30</v>
      </c>
      <c r="U4263"/>
      <c r="V4263">
        <v>0</v>
      </c>
      <c r="AG4263" s="115" t="s">
        <v>4308</v>
      </c>
      <c r="AH4263" s="115" t="s">
        <v>4308</v>
      </c>
    </row>
    <row r="4264" spans="1:35" ht="18" x14ac:dyDescent="0.25">
      <c r="A4264" s="235">
        <v>329662</v>
      </c>
      <c r="B4264" s="235" t="s">
        <v>8506</v>
      </c>
      <c r="C4264" s="235" t="s">
        <v>8507</v>
      </c>
      <c r="D4264" s="235" t="s">
        <v>320</v>
      </c>
      <c r="E4264"/>
      <c r="F4264" s="126"/>
      <c r="G4264" s="236"/>
      <c r="H4264"/>
      <c r="I4264" t="s">
        <v>107</v>
      </c>
      <c r="J4264" s="236"/>
      <c r="K4264"/>
      <c r="L4264"/>
      <c r="M4264"/>
      <c r="N4264"/>
      <c r="O4264"/>
      <c r="P4264"/>
      <c r="Q4264"/>
      <c r="U4264"/>
      <c r="V4264" t="s">
        <v>4335</v>
      </c>
      <c r="W4264" s="236"/>
      <c r="X4264"/>
      <c r="Y4264"/>
      <c r="Z4264"/>
      <c r="AA4264"/>
      <c r="AB4264"/>
      <c r="AC4264"/>
      <c r="AD4264"/>
      <c r="AE4264"/>
      <c r="AF4264"/>
      <c r="AG4264"/>
      <c r="AH4264" s="115" t="s">
        <v>4308</v>
      </c>
      <c r="AI4264" s="115" t="e">
        <f>VLOOKUP(A4264,'[2]دراسات قانونية'!$A$3:$E$600,1,0)</f>
        <v>#N/A</v>
      </c>
    </row>
    <row r="4265" spans="1:35" hidden="1" x14ac:dyDescent="0.25">
      <c r="A4265">
        <v>329664</v>
      </c>
      <c r="B4265" t="s">
        <v>8508</v>
      </c>
      <c r="C4265" t="s">
        <v>227</v>
      </c>
      <c r="D4265" t="s">
        <v>8509</v>
      </c>
      <c r="E4265" t="s">
        <v>77</v>
      </c>
      <c r="F4265" s="126">
        <v>35309</v>
      </c>
      <c r="G4265" t="s">
        <v>401</v>
      </c>
      <c r="H4265" t="s">
        <v>16</v>
      </c>
      <c r="I4265" t="s">
        <v>136</v>
      </c>
      <c r="J4265" t="s">
        <v>1226</v>
      </c>
      <c r="K4265"/>
      <c r="L4265" t="s">
        <v>18</v>
      </c>
      <c r="M4265"/>
      <c r="N4265"/>
      <c r="O4265"/>
      <c r="P4265"/>
      <c r="Q4265"/>
      <c r="U4265"/>
      <c r="V4265" t="s">
        <v>16623</v>
      </c>
      <c r="W4265"/>
      <c r="X4265"/>
      <c r="Y4265"/>
      <c r="Z4265"/>
      <c r="AA4265"/>
      <c r="AB4265"/>
      <c r="AC4265"/>
      <c r="AD4265"/>
      <c r="AE4265"/>
      <c r="AF4265"/>
      <c r="AG4265"/>
    </row>
    <row r="4266" spans="1:35" hidden="1" x14ac:dyDescent="0.25">
      <c r="A4266" s="115">
        <v>329668</v>
      </c>
      <c r="B4266" s="115" t="s">
        <v>3235</v>
      </c>
      <c r="C4266" s="115" t="s">
        <v>250</v>
      </c>
      <c r="D4266" s="115" t="s">
        <v>633</v>
      </c>
      <c r="E4266" s="115" t="s">
        <v>77</v>
      </c>
      <c r="F4266" s="237">
        <v>35902</v>
      </c>
      <c r="G4266" s="115" t="s">
        <v>282</v>
      </c>
      <c r="H4266" s="115" t="s">
        <v>16</v>
      </c>
      <c r="I4266" t="s">
        <v>199</v>
      </c>
      <c r="J4266" s="115" t="s">
        <v>1226</v>
      </c>
      <c r="L4266" s="115" t="s">
        <v>30</v>
      </c>
      <c r="U4266"/>
      <c r="V4266">
        <v>0</v>
      </c>
    </row>
    <row r="4267" spans="1:35" ht="18" hidden="1" x14ac:dyDescent="0.25">
      <c r="A4267" s="235">
        <v>329669</v>
      </c>
      <c r="B4267" s="235" t="s">
        <v>8510</v>
      </c>
      <c r="C4267" s="235" t="s">
        <v>661</v>
      </c>
      <c r="D4267" s="235" t="s">
        <v>8509</v>
      </c>
      <c r="E4267"/>
      <c r="F4267" s="126"/>
      <c r="G4267" s="236"/>
      <c r="H4267"/>
      <c r="I4267" t="s">
        <v>129</v>
      </c>
      <c r="J4267" s="236"/>
      <c r="K4267"/>
      <c r="L4267"/>
      <c r="M4267"/>
      <c r="N4267"/>
      <c r="O4267"/>
      <c r="P4267"/>
      <c r="Q4267"/>
      <c r="U4267"/>
      <c r="V4267" t="s">
        <v>4335</v>
      </c>
      <c r="W4267" s="236"/>
      <c r="X4267"/>
      <c r="Y4267"/>
      <c r="Z4267"/>
      <c r="AA4267"/>
      <c r="AB4267"/>
      <c r="AC4267"/>
      <c r="AD4267"/>
      <c r="AE4267"/>
      <c r="AF4267"/>
      <c r="AG4267"/>
      <c r="AH4267" s="115" t="s">
        <v>4308</v>
      </c>
    </row>
    <row r="4268" spans="1:35" hidden="1" x14ac:dyDescent="0.25">
      <c r="A4268" s="115">
        <v>329672</v>
      </c>
      <c r="B4268" s="115" t="s">
        <v>1516</v>
      </c>
      <c r="C4268" s="115" t="s">
        <v>259</v>
      </c>
      <c r="D4268" s="115" t="s">
        <v>1517</v>
      </c>
      <c r="E4268" s="115" t="s">
        <v>77</v>
      </c>
      <c r="F4268" s="237">
        <v>32406</v>
      </c>
      <c r="G4268" s="115" t="s">
        <v>70</v>
      </c>
      <c r="H4268" s="115" t="s">
        <v>16</v>
      </c>
      <c r="I4268" t="s">
        <v>199</v>
      </c>
      <c r="U4268"/>
      <c r="V4268" t="s">
        <v>4329</v>
      </c>
      <c r="AB4268" s="115" t="s">
        <v>4308</v>
      </c>
      <c r="AC4268" s="115" t="s">
        <v>4308</v>
      </c>
      <c r="AD4268" s="115" t="s">
        <v>4308</v>
      </c>
      <c r="AE4268" s="115" t="s">
        <v>4308</v>
      </c>
      <c r="AF4268" s="115" t="s">
        <v>4308</v>
      </c>
      <c r="AG4268" s="115" t="s">
        <v>4308</v>
      </c>
      <c r="AH4268" s="115" t="s">
        <v>4308</v>
      </c>
    </row>
    <row r="4269" spans="1:35" ht="18" hidden="1" x14ac:dyDescent="0.25">
      <c r="A4269" s="235">
        <v>329675</v>
      </c>
      <c r="B4269" s="235" t="s">
        <v>8511</v>
      </c>
      <c r="C4269" s="235" t="s">
        <v>395</v>
      </c>
      <c r="D4269" s="235" t="s">
        <v>354</v>
      </c>
      <c r="E4269"/>
      <c r="F4269" s="126"/>
      <c r="G4269" s="236"/>
      <c r="H4269"/>
      <c r="I4269" t="s">
        <v>199</v>
      </c>
      <c r="J4269" s="236"/>
      <c r="K4269"/>
      <c r="L4269"/>
      <c r="M4269"/>
      <c r="N4269"/>
      <c r="O4269"/>
      <c r="P4269"/>
      <c r="Q4269"/>
      <c r="U4269"/>
      <c r="V4269">
        <v>0</v>
      </c>
      <c r="W4269" s="236"/>
      <c r="X4269"/>
      <c r="Y4269"/>
      <c r="Z4269"/>
      <c r="AA4269"/>
      <c r="AB4269"/>
      <c r="AC4269"/>
      <c r="AD4269"/>
      <c r="AE4269"/>
      <c r="AF4269"/>
      <c r="AG4269"/>
      <c r="AH4269" s="115" t="s">
        <v>4308</v>
      </c>
    </row>
    <row r="4270" spans="1:35" hidden="1" x14ac:dyDescent="0.25">
      <c r="A4270" s="115">
        <v>329677</v>
      </c>
      <c r="B4270" s="115" t="s">
        <v>1891</v>
      </c>
      <c r="C4270" s="115" t="s">
        <v>339</v>
      </c>
      <c r="D4270" s="115" t="s">
        <v>776</v>
      </c>
      <c r="E4270" s="115" t="s">
        <v>76</v>
      </c>
      <c r="F4270" s="237">
        <v>36896</v>
      </c>
      <c r="G4270" s="115" t="s">
        <v>37</v>
      </c>
      <c r="H4270" s="115" t="s">
        <v>16</v>
      </c>
      <c r="I4270" t="s">
        <v>199</v>
      </c>
      <c r="J4270" s="115" t="s">
        <v>1226</v>
      </c>
      <c r="L4270" s="115" t="s">
        <v>58</v>
      </c>
      <c r="U4270"/>
      <c r="V4270" t="s">
        <v>4329</v>
      </c>
    </row>
    <row r="4271" spans="1:35" hidden="1" x14ac:dyDescent="0.25">
      <c r="A4271">
        <v>329678</v>
      </c>
      <c r="B4271" t="s">
        <v>8512</v>
      </c>
      <c r="C4271" t="s">
        <v>360</v>
      </c>
      <c r="D4271" t="s">
        <v>741</v>
      </c>
      <c r="E4271" t="s">
        <v>77</v>
      </c>
      <c r="F4271" s="126"/>
      <c r="G4271"/>
      <c r="H4271" t="s">
        <v>16</v>
      </c>
      <c r="I4271" t="s">
        <v>136</v>
      </c>
      <c r="J4271"/>
      <c r="K4271"/>
      <c r="L4271"/>
      <c r="M4271"/>
      <c r="N4271"/>
      <c r="O4271"/>
      <c r="P4271"/>
      <c r="Q4271"/>
      <c r="U4271"/>
      <c r="V4271" t="s">
        <v>4329</v>
      </c>
      <c r="W4271"/>
      <c r="X4271"/>
      <c r="Y4271"/>
      <c r="Z4271"/>
      <c r="AA4271" t="s">
        <v>4308</v>
      </c>
      <c r="AB4271" t="s">
        <v>4308</v>
      </c>
      <c r="AC4271" t="s">
        <v>4308</v>
      </c>
      <c r="AD4271" t="s">
        <v>4308</v>
      </c>
      <c r="AE4271" t="s">
        <v>4308</v>
      </c>
      <c r="AF4271" t="s">
        <v>4308</v>
      </c>
      <c r="AG4271" t="s">
        <v>4308</v>
      </c>
      <c r="AH4271" s="115" t="s">
        <v>4308</v>
      </c>
    </row>
    <row r="4272" spans="1:35" ht="18" x14ac:dyDescent="0.25">
      <c r="A4272" s="235">
        <v>329679</v>
      </c>
      <c r="B4272" s="235" t="s">
        <v>8009</v>
      </c>
      <c r="C4272" s="235" t="s">
        <v>244</v>
      </c>
      <c r="D4272" s="235" t="s">
        <v>217</v>
      </c>
      <c r="E4272"/>
      <c r="F4272" s="126"/>
      <c r="G4272" s="236"/>
      <c r="H4272"/>
      <c r="I4272" t="s">
        <v>107</v>
      </c>
      <c r="J4272" s="236"/>
      <c r="K4272"/>
      <c r="L4272"/>
      <c r="M4272"/>
      <c r="N4272"/>
      <c r="O4272"/>
      <c r="P4272"/>
      <c r="Q4272"/>
      <c r="U4272"/>
      <c r="V4272" t="s">
        <v>4335</v>
      </c>
      <c r="W4272" s="236"/>
      <c r="X4272"/>
      <c r="Y4272"/>
      <c r="Z4272"/>
      <c r="AA4272"/>
      <c r="AB4272"/>
      <c r="AC4272"/>
      <c r="AD4272"/>
      <c r="AE4272"/>
      <c r="AF4272"/>
      <c r="AG4272"/>
      <c r="AH4272" s="115" t="s">
        <v>4308</v>
      </c>
      <c r="AI4272" s="115" t="e">
        <f>VLOOKUP(A4272,'[2]دراسات قانونية'!$A$3:$E$600,1,0)</f>
        <v>#N/A</v>
      </c>
    </row>
    <row r="4273" spans="1:35" ht="18" hidden="1" x14ac:dyDescent="0.25">
      <c r="A4273" s="235">
        <v>329681</v>
      </c>
      <c r="B4273" s="235" t="s">
        <v>8513</v>
      </c>
      <c r="C4273" s="235" t="s">
        <v>227</v>
      </c>
      <c r="D4273" s="235" t="s">
        <v>468</v>
      </c>
      <c r="E4273"/>
      <c r="F4273" s="126"/>
      <c r="G4273" s="236"/>
      <c r="H4273"/>
      <c r="I4273" t="s">
        <v>129</v>
      </c>
      <c r="J4273" s="236"/>
      <c r="K4273"/>
      <c r="L4273"/>
      <c r="M4273"/>
      <c r="N4273"/>
      <c r="O4273"/>
      <c r="P4273"/>
      <c r="Q4273"/>
      <c r="U4273"/>
      <c r="V4273" t="s">
        <v>4335</v>
      </c>
      <c r="W4273" s="236"/>
      <c r="X4273"/>
      <c r="Y4273"/>
      <c r="Z4273"/>
      <c r="AA4273"/>
      <c r="AB4273"/>
      <c r="AC4273"/>
      <c r="AD4273"/>
      <c r="AE4273"/>
      <c r="AF4273"/>
      <c r="AG4273"/>
      <c r="AH4273" s="115" t="s">
        <v>4308</v>
      </c>
    </row>
    <row r="4274" spans="1:35" ht="18" hidden="1" x14ac:dyDescent="0.25">
      <c r="A4274" s="235">
        <v>329682</v>
      </c>
      <c r="B4274" s="235" t="s">
        <v>8514</v>
      </c>
      <c r="C4274" s="235" t="s">
        <v>250</v>
      </c>
      <c r="D4274" s="235" t="s">
        <v>966</v>
      </c>
      <c r="E4274"/>
      <c r="F4274" s="126"/>
      <c r="G4274" s="236"/>
      <c r="H4274"/>
      <c r="I4274" t="s">
        <v>199</v>
      </c>
      <c r="J4274" s="236"/>
      <c r="K4274"/>
      <c r="L4274"/>
      <c r="M4274"/>
      <c r="N4274"/>
      <c r="O4274"/>
      <c r="P4274"/>
      <c r="Q4274"/>
      <c r="U4274"/>
      <c r="V4274">
        <v>0</v>
      </c>
      <c r="W4274" s="236"/>
      <c r="X4274"/>
      <c r="Y4274"/>
      <c r="Z4274"/>
      <c r="AA4274"/>
      <c r="AB4274"/>
      <c r="AC4274"/>
      <c r="AD4274"/>
      <c r="AE4274"/>
      <c r="AF4274"/>
      <c r="AG4274"/>
      <c r="AH4274" s="115" t="s">
        <v>4308</v>
      </c>
    </row>
    <row r="4275" spans="1:35" ht="18" x14ac:dyDescent="0.25">
      <c r="A4275" s="235">
        <v>329683</v>
      </c>
      <c r="B4275" s="235" t="s">
        <v>8515</v>
      </c>
      <c r="C4275" s="235" t="s">
        <v>250</v>
      </c>
      <c r="D4275" s="235" t="s">
        <v>309</v>
      </c>
      <c r="E4275"/>
      <c r="F4275" s="126"/>
      <c r="G4275" s="236"/>
      <c r="H4275"/>
      <c r="I4275" t="s">
        <v>107</v>
      </c>
      <c r="J4275" s="236"/>
      <c r="K4275"/>
      <c r="L4275"/>
      <c r="M4275"/>
      <c r="N4275"/>
      <c r="O4275"/>
      <c r="P4275"/>
      <c r="Q4275"/>
      <c r="U4275"/>
      <c r="V4275" t="s">
        <v>4335</v>
      </c>
      <c r="W4275" s="236"/>
      <c r="X4275"/>
      <c r="Y4275"/>
      <c r="Z4275"/>
      <c r="AA4275"/>
      <c r="AB4275"/>
      <c r="AC4275"/>
      <c r="AD4275"/>
      <c r="AE4275"/>
      <c r="AF4275"/>
      <c r="AG4275"/>
      <c r="AH4275" s="115" t="s">
        <v>4308</v>
      </c>
      <c r="AI4275" s="115" t="e">
        <f>VLOOKUP(A4275,'[2]دراسات قانونية'!$A$3:$E$600,1,0)</f>
        <v>#N/A</v>
      </c>
    </row>
    <row r="4276" spans="1:35" ht="18" x14ac:dyDescent="0.25">
      <c r="A4276" s="235">
        <v>329685</v>
      </c>
      <c r="B4276" s="235" t="s">
        <v>8516</v>
      </c>
      <c r="C4276" s="235" t="s">
        <v>1497</v>
      </c>
      <c r="D4276" s="235" t="s">
        <v>220</v>
      </c>
      <c r="E4276"/>
      <c r="F4276" s="126"/>
      <c r="G4276" s="236"/>
      <c r="H4276"/>
      <c r="I4276" t="s">
        <v>107</v>
      </c>
      <c r="J4276" s="236"/>
      <c r="K4276"/>
      <c r="L4276"/>
      <c r="M4276"/>
      <c r="N4276"/>
      <c r="O4276"/>
      <c r="P4276"/>
      <c r="Q4276"/>
      <c r="U4276"/>
      <c r="V4276" t="s">
        <v>4335</v>
      </c>
      <c r="W4276" s="236"/>
      <c r="X4276"/>
      <c r="Y4276"/>
      <c r="Z4276"/>
      <c r="AA4276"/>
      <c r="AB4276"/>
      <c r="AC4276"/>
      <c r="AD4276"/>
      <c r="AE4276"/>
      <c r="AF4276"/>
      <c r="AG4276"/>
      <c r="AH4276" s="115" t="s">
        <v>4308</v>
      </c>
      <c r="AI4276" s="115" t="e">
        <f>VLOOKUP(A4276,'[2]دراسات قانونية'!$A$3:$E$600,1,0)</f>
        <v>#N/A</v>
      </c>
    </row>
    <row r="4277" spans="1:35" ht="18" hidden="1" x14ac:dyDescent="0.25">
      <c r="A4277" s="235">
        <v>329686</v>
      </c>
      <c r="B4277" s="235" t="s">
        <v>8517</v>
      </c>
      <c r="C4277" s="235" t="s">
        <v>8341</v>
      </c>
      <c r="D4277" s="235" t="s">
        <v>220</v>
      </c>
      <c r="E4277"/>
      <c r="F4277" s="126"/>
      <c r="G4277" s="236"/>
      <c r="H4277"/>
      <c r="I4277" t="s">
        <v>129</v>
      </c>
      <c r="J4277" s="236"/>
      <c r="K4277"/>
      <c r="L4277"/>
      <c r="M4277"/>
      <c r="N4277"/>
      <c r="O4277"/>
      <c r="P4277"/>
      <c r="Q4277"/>
      <c r="U4277"/>
      <c r="V4277" t="s">
        <v>4334</v>
      </c>
      <c r="W4277" s="236"/>
      <c r="X4277"/>
      <c r="Y4277"/>
      <c r="Z4277"/>
      <c r="AA4277"/>
      <c r="AB4277"/>
      <c r="AC4277"/>
      <c r="AD4277"/>
      <c r="AE4277"/>
      <c r="AF4277"/>
      <c r="AG4277"/>
      <c r="AH4277" s="115" t="s">
        <v>4308</v>
      </c>
    </row>
    <row r="4278" spans="1:35" ht="18" x14ac:dyDescent="0.25">
      <c r="A4278" s="235">
        <v>329692</v>
      </c>
      <c r="B4278" s="235" t="s">
        <v>8518</v>
      </c>
      <c r="C4278" s="235" t="s">
        <v>244</v>
      </c>
      <c r="D4278" s="235" t="s">
        <v>8519</v>
      </c>
      <c r="E4278"/>
      <c r="F4278" s="126"/>
      <c r="G4278" s="236"/>
      <c r="H4278"/>
      <c r="I4278" t="s">
        <v>107</v>
      </c>
      <c r="J4278" s="236"/>
      <c r="K4278"/>
      <c r="L4278"/>
      <c r="M4278"/>
      <c r="N4278"/>
      <c r="O4278"/>
      <c r="P4278"/>
      <c r="Q4278"/>
      <c r="U4278"/>
      <c r="V4278" t="s">
        <v>4335</v>
      </c>
      <c r="W4278" s="236"/>
      <c r="X4278"/>
      <c r="Y4278"/>
      <c r="Z4278"/>
      <c r="AA4278"/>
      <c r="AB4278"/>
      <c r="AC4278"/>
      <c r="AD4278"/>
      <c r="AE4278"/>
      <c r="AF4278"/>
      <c r="AG4278"/>
      <c r="AH4278" s="115" t="s">
        <v>4308</v>
      </c>
      <c r="AI4278" s="115" t="e">
        <f>VLOOKUP(A4278,'[2]دراسات قانونية'!$A$3:$E$600,1,0)</f>
        <v>#N/A</v>
      </c>
    </row>
    <row r="4279" spans="1:35" hidden="1" x14ac:dyDescent="0.25">
      <c r="A4279" s="115">
        <v>329693</v>
      </c>
      <c r="B4279" s="115" t="s">
        <v>1799</v>
      </c>
      <c r="C4279" s="115" t="s">
        <v>332</v>
      </c>
      <c r="D4279" s="115" t="s">
        <v>352</v>
      </c>
      <c r="E4279" s="115" t="s">
        <v>76</v>
      </c>
      <c r="F4279" s="237">
        <v>35335</v>
      </c>
      <c r="G4279" s="115" t="s">
        <v>37</v>
      </c>
      <c r="H4279" s="115" t="s">
        <v>16</v>
      </c>
      <c r="I4279" t="s">
        <v>199</v>
      </c>
      <c r="J4279" s="115" t="s">
        <v>15</v>
      </c>
      <c r="L4279" s="115" t="s">
        <v>30</v>
      </c>
      <c r="R4279" s="115">
        <v>9406</v>
      </c>
      <c r="S4279" s="115">
        <v>45722</v>
      </c>
      <c r="T4279" s="115">
        <v>100000</v>
      </c>
      <c r="U4279"/>
      <c r="V4279" t="s">
        <v>4336</v>
      </c>
    </row>
    <row r="4280" spans="1:35" hidden="1" x14ac:dyDescent="0.25">
      <c r="A4280">
        <v>329694</v>
      </c>
      <c r="B4280" t="s">
        <v>8520</v>
      </c>
      <c r="C4280" t="s">
        <v>755</v>
      </c>
      <c r="D4280" t="s">
        <v>405</v>
      </c>
      <c r="E4280" t="s">
        <v>76</v>
      </c>
      <c r="F4280" s="126">
        <v>36161</v>
      </c>
      <c r="G4280" t="s">
        <v>18</v>
      </c>
      <c r="H4280" t="s">
        <v>16</v>
      </c>
      <c r="I4280" t="s">
        <v>136</v>
      </c>
      <c r="J4280" t="s">
        <v>15</v>
      </c>
      <c r="K4280"/>
      <c r="L4280" t="s">
        <v>30</v>
      </c>
      <c r="M4280"/>
      <c r="N4280"/>
      <c r="O4280"/>
      <c r="P4280"/>
      <c r="Q4280"/>
      <c r="U4280"/>
      <c r="V4280" t="s">
        <v>4329</v>
      </c>
      <c r="W4280"/>
      <c r="X4280"/>
      <c r="Y4280"/>
      <c r="Z4280"/>
      <c r="AA4280"/>
      <c r="AB4280"/>
      <c r="AC4280"/>
      <c r="AD4280"/>
      <c r="AE4280"/>
      <c r="AF4280"/>
      <c r="AG4280"/>
      <c r="AH4280" s="115" t="s">
        <v>4308</v>
      </c>
    </row>
    <row r="4281" spans="1:35" hidden="1" x14ac:dyDescent="0.25">
      <c r="A4281">
        <v>329695</v>
      </c>
      <c r="B4281" t="s">
        <v>8521</v>
      </c>
      <c r="C4281" t="s">
        <v>212</v>
      </c>
      <c r="D4281" t="s">
        <v>8522</v>
      </c>
      <c r="E4281" t="s">
        <v>77</v>
      </c>
      <c r="F4281" s="126"/>
      <c r="G4281"/>
      <c r="H4281" t="s">
        <v>16</v>
      </c>
      <c r="I4281" t="s">
        <v>129</v>
      </c>
      <c r="J4281"/>
      <c r="K4281"/>
      <c r="L4281"/>
      <c r="M4281"/>
      <c r="N4281"/>
      <c r="O4281"/>
      <c r="P4281"/>
      <c r="Q4281"/>
      <c r="U4281"/>
      <c r="V4281" t="s">
        <v>4336</v>
      </c>
      <c r="W4281"/>
      <c r="X4281"/>
      <c r="Y4281"/>
      <c r="Z4281"/>
      <c r="AA4281" t="s">
        <v>4308</v>
      </c>
      <c r="AB4281" t="s">
        <v>4308</v>
      </c>
      <c r="AC4281" t="s">
        <v>4308</v>
      </c>
      <c r="AD4281" t="s">
        <v>4308</v>
      </c>
      <c r="AE4281" t="s">
        <v>4308</v>
      </c>
      <c r="AF4281" t="s">
        <v>4308</v>
      </c>
      <c r="AG4281" t="s">
        <v>4308</v>
      </c>
      <c r="AH4281" s="115" t="s">
        <v>4308</v>
      </c>
    </row>
    <row r="4282" spans="1:35" hidden="1" x14ac:dyDescent="0.25">
      <c r="A4282">
        <v>329697</v>
      </c>
      <c r="B4282" t="s">
        <v>8523</v>
      </c>
      <c r="C4282" t="s">
        <v>1015</v>
      </c>
      <c r="D4282" t="s">
        <v>437</v>
      </c>
      <c r="E4282" t="s">
        <v>77</v>
      </c>
      <c r="F4282" s="126">
        <v>29221</v>
      </c>
      <c r="G4282" t="s">
        <v>393</v>
      </c>
      <c r="H4282" t="s">
        <v>16</v>
      </c>
      <c r="I4282" t="s">
        <v>129</v>
      </c>
      <c r="J4282" t="s">
        <v>15</v>
      </c>
      <c r="K4282"/>
      <c r="L4282" t="s">
        <v>30</v>
      </c>
      <c r="M4282"/>
      <c r="N4282"/>
      <c r="O4282"/>
      <c r="P4282"/>
      <c r="Q4282"/>
      <c r="U4282"/>
      <c r="V4282" t="s">
        <v>4334</v>
      </c>
      <c r="W4282"/>
      <c r="X4282"/>
      <c r="Y4282"/>
      <c r="Z4282"/>
      <c r="AA4282"/>
      <c r="AB4282"/>
      <c r="AC4282"/>
      <c r="AD4282"/>
      <c r="AE4282" t="s">
        <v>4308</v>
      </c>
      <c r="AF4282" t="s">
        <v>4308</v>
      </c>
      <c r="AG4282" t="s">
        <v>4308</v>
      </c>
      <c r="AH4282" s="115" t="s">
        <v>4308</v>
      </c>
    </row>
    <row r="4283" spans="1:35" hidden="1" x14ac:dyDescent="0.25">
      <c r="A4283">
        <v>329698</v>
      </c>
      <c r="B4283" t="s">
        <v>8524</v>
      </c>
      <c r="C4283" t="s">
        <v>295</v>
      </c>
      <c r="D4283" t="s">
        <v>318</v>
      </c>
      <c r="E4283" t="s">
        <v>77</v>
      </c>
      <c r="F4283" s="126">
        <v>33429</v>
      </c>
      <c r="G4283" t="s">
        <v>1271</v>
      </c>
      <c r="H4283" t="s">
        <v>19</v>
      </c>
      <c r="I4283" t="s">
        <v>136</v>
      </c>
      <c r="J4283" t="s">
        <v>1226</v>
      </c>
      <c r="K4283"/>
      <c r="L4283" t="s">
        <v>73</v>
      </c>
      <c r="M4283"/>
      <c r="N4283"/>
      <c r="O4283"/>
      <c r="P4283"/>
      <c r="Q4283"/>
      <c r="U4283"/>
      <c r="V4283" t="s">
        <v>4412</v>
      </c>
      <c r="W4283"/>
      <c r="X4283"/>
      <c r="Y4283"/>
      <c r="Z4283"/>
      <c r="AA4283"/>
      <c r="AB4283"/>
      <c r="AC4283"/>
      <c r="AD4283"/>
      <c r="AE4283"/>
      <c r="AF4283"/>
      <c r="AG4283"/>
    </row>
    <row r="4284" spans="1:35" hidden="1" x14ac:dyDescent="0.25">
      <c r="A4284" s="115">
        <v>329700</v>
      </c>
      <c r="B4284" s="115" t="s">
        <v>3636</v>
      </c>
      <c r="C4284" s="115" t="s">
        <v>377</v>
      </c>
      <c r="D4284" s="115" t="s">
        <v>839</v>
      </c>
      <c r="E4284" s="115" t="s">
        <v>77</v>
      </c>
      <c r="F4284" s="237">
        <v>35509</v>
      </c>
      <c r="G4284" s="115" t="s">
        <v>18</v>
      </c>
      <c r="H4284" s="115" t="s">
        <v>16</v>
      </c>
      <c r="I4284" t="s">
        <v>199</v>
      </c>
      <c r="J4284" s="115" t="s">
        <v>15</v>
      </c>
      <c r="L4284" s="115" t="s">
        <v>18</v>
      </c>
      <c r="U4284"/>
      <c r="V4284">
        <v>0</v>
      </c>
    </row>
    <row r="4285" spans="1:35" hidden="1" x14ac:dyDescent="0.25">
      <c r="A4285" s="115">
        <v>329701</v>
      </c>
      <c r="B4285" s="115" t="s">
        <v>2915</v>
      </c>
      <c r="C4285" s="115" t="s">
        <v>339</v>
      </c>
      <c r="D4285" s="115" t="s">
        <v>220</v>
      </c>
      <c r="E4285" s="115" t="s">
        <v>77</v>
      </c>
      <c r="F4285" s="237">
        <v>36161</v>
      </c>
      <c r="G4285" s="115" t="s">
        <v>18</v>
      </c>
      <c r="H4285" s="115" t="s">
        <v>16</v>
      </c>
      <c r="I4285" t="s">
        <v>199</v>
      </c>
      <c r="J4285" s="115" t="s">
        <v>1226</v>
      </c>
      <c r="L4285" s="115" t="s">
        <v>61</v>
      </c>
      <c r="U4285"/>
      <c r="V4285">
        <v>0</v>
      </c>
    </row>
    <row r="4286" spans="1:35" hidden="1" x14ac:dyDescent="0.25">
      <c r="A4286" s="115">
        <v>329705</v>
      </c>
      <c r="B4286" s="115" t="s">
        <v>1985</v>
      </c>
      <c r="C4286" s="115" t="s">
        <v>984</v>
      </c>
      <c r="D4286" s="115" t="s">
        <v>293</v>
      </c>
      <c r="E4286" s="115" t="s">
        <v>77</v>
      </c>
      <c r="F4286" s="237">
        <v>35460</v>
      </c>
      <c r="G4286" s="115" t="s">
        <v>1986</v>
      </c>
      <c r="H4286" s="115" t="s">
        <v>16</v>
      </c>
      <c r="I4286" t="s">
        <v>199</v>
      </c>
      <c r="J4286" s="115" t="s">
        <v>1226</v>
      </c>
      <c r="L4286" s="115" t="s">
        <v>18</v>
      </c>
      <c r="U4286"/>
      <c r="V4286" t="s">
        <v>4336</v>
      </c>
    </row>
    <row r="4287" spans="1:35" x14ac:dyDescent="0.25">
      <c r="A4287" s="115">
        <v>329710</v>
      </c>
      <c r="B4287" s="115" t="s">
        <v>8525</v>
      </c>
      <c r="C4287" s="115" t="s">
        <v>227</v>
      </c>
      <c r="D4287" s="115" t="s">
        <v>230</v>
      </c>
      <c r="F4287" s="237"/>
      <c r="I4287" t="s">
        <v>107</v>
      </c>
      <c r="U4287"/>
      <c r="V4287" t="s">
        <v>4338</v>
      </c>
      <c r="AG4287" s="115" t="s">
        <v>4308</v>
      </c>
      <c r="AH4287" s="115" t="s">
        <v>4308</v>
      </c>
      <c r="AI4287" s="115" t="e">
        <f>VLOOKUP(A4287,'[2]دراسات قانونية'!$A$3:$E$600,1,0)</f>
        <v>#N/A</v>
      </c>
    </row>
    <row r="4288" spans="1:35" ht="18" hidden="1" x14ac:dyDescent="0.25">
      <c r="A4288" s="235">
        <v>329712</v>
      </c>
      <c r="B4288" s="235" t="s">
        <v>8526</v>
      </c>
      <c r="C4288" s="235" t="s">
        <v>212</v>
      </c>
      <c r="D4288" s="235" t="s">
        <v>289</v>
      </c>
      <c r="E4288"/>
      <c r="F4288" s="126"/>
      <c r="G4288" s="236"/>
      <c r="H4288"/>
      <c r="I4288" t="s">
        <v>129</v>
      </c>
      <c r="J4288" s="236"/>
      <c r="K4288"/>
      <c r="L4288"/>
      <c r="M4288"/>
      <c r="N4288"/>
      <c r="O4288"/>
      <c r="P4288"/>
      <c r="Q4288"/>
      <c r="U4288"/>
      <c r="V4288" t="s">
        <v>4335</v>
      </c>
      <c r="W4288" s="236"/>
      <c r="X4288"/>
      <c r="Y4288"/>
      <c r="Z4288"/>
      <c r="AA4288"/>
      <c r="AB4288"/>
      <c r="AC4288"/>
      <c r="AD4288"/>
      <c r="AE4288"/>
      <c r="AF4288"/>
      <c r="AG4288"/>
      <c r="AH4288" s="115" t="s">
        <v>4308</v>
      </c>
    </row>
    <row r="4289" spans="1:35" hidden="1" x14ac:dyDescent="0.25">
      <c r="A4289" s="115">
        <v>329714</v>
      </c>
      <c r="B4289" s="115" t="s">
        <v>3111</v>
      </c>
      <c r="C4289" s="115" t="s">
        <v>453</v>
      </c>
      <c r="D4289" s="115" t="s">
        <v>709</v>
      </c>
      <c r="E4289" s="115" t="s">
        <v>77</v>
      </c>
      <c r="F4289" s="237">
        <v>35654</v>
      </c>
      <c r="G4289" s="115" t="s">
        <v>18</v>
      </c>
      <c r="H4289" s="115" t="s">
        <v>16</v>
      </c>
      <c r="I4289" t="s">
        <v>199</v>
      </c>
      <c r="J4289" s="115" t="s">
        <v>1226</v>
      </c>
      <c r="L4289" s="115" t="s">
        <v>30</v>
      </c>
      <c r="U4289"/>
      <c r="V4289">
        <v>0</v>
      </c>
    </row>
    <row r="4290" spans="1:35" hidden="1" x14ac:dyDescent="0.25">
      <c r="A4290" s="115">
        <v>329715</v>
      </c>
      <c r="B4290" s="115" t="s">
        <v>3035</v>
      </c>
      <c r="C4290" s="115" t="s">
        <v>570</v>
      </c>
      <c r="D4290" s="115" t="s">
        <v>3036</v>
      </c>
      <c r="E4290" s="115" t="s">
        <v>76</v>
      </c>
      <c r="F4290" s="237">
        <v>35440</v>
      </c>
      <c r="G4290" s="115" t="s">
        <v>3037</v>
      </c>
      <c r="H4290" s="115" t="s">
        <v>16</v>
      </c>
      <c r="I4290" t="s">
        <v>199</v>
      </c>
      <c r="J4290" s="115" t="s">
        <v>1226</v>
      </c>
      <c r="L4290" s="115" t="s">
        <v>70</v>
      </c>
      <c r="U4290"/>
      <c r="V4290">
        <v>0</v>
      </c>
    </row>
    <row r="4291" spans="1:35" hidden="1" x14ac:dyDescent="0.25">
      <c r="A4291" s="115">
        <v>329716</v>
      </c>
      <c r="B4291" s="115" t="s">
        <v>2271</v>
      </c>
      <c r="C4291" s="115" t="s">
        <v>339</v>
      </c>
      <c r="D4291" s="115" t="s">
        <v>701</v>
      </c>
      <c r="E4291" s="115" t="s">
        <v>76</v>
      </c>
      <c r="F4291" s="237">
        <v>26347</v>
      </c>
      <c r="G4291" s="115" t="s">
        <v>798</v>
      </c>
      <c r="H4291" s="115" t="s">
        <v>16</v>
      </c>
      <c r="I4291" t="s">
        <v>199</v>
      </c>
      <c r="J4291" s="115" t="s">
        <v>1226</v>
      </c>
      <c r="L4291" s="115" t="s">
        <v>30</v>
      </c>
      <c r="U4291"/>
      <c r="V4291">
        <v>0</v>
      </c>
    </row>
    <row r="4292" spans="1:35" hidden="1" x14ac:dyDescent="0.25">
      <c r="A4292">
        <v>329717</v>
      </c>
      <c r="B4292" t="s">
        <v>8527</v>
      </c>
      <c r="C4292" t="s">
        <v>227</v>
      </c>
      <c r="D4292" t="s">
        <v>430</v>
      </c>
      <c r="E4292" t="s">
        <v>77</v>
      </c>
      <c r="F4292" s="126"/>
      <c r="G4292"/>
      <c r="H4292" t="s">
        <v>16</v>
      </c>
      <c r="I4292" t="s">
        <v>129</v>
      </c>
      <c r="J4292"/>
      <c r="K4292"/>
      <c r="L4292"/>
      <c r="M4292"/>
      <c r="N4292"/>
      <c r="O4292"/>
      <c r="P4292"/>
      <c r="Q4292"/>
      <c r="U4292"/>
      <c r="V4292" t="s">
        <v>4334</v>
      </c>
      <c r="W4292"/>
      <c r="X4292"/>
      <c r="Y4292"/>
      <c r="Z4292"/>
      <c r="AA4292"/>
      <c r="AB4292"/>
      <c r="AC4292"/>
      <c r="AD4292"/>
      <c r="AE4292"/>
      <c r="AF4292"/>
      <c r="AG4292"/>
      <c r="AH4292" s="115" t="s">
        <v>4308</v>
      </c>
    </row>
    <row r="4293" spans="1:35" ht="18" x14ac:dyDescent="0.25">
      <c r="A4293" s="235">
        <v>329719</v>
      </c>
      <c r="B4293" s="235" t="s">
        <v>8528</v>
      </c>
      <c r="C4293" s="235" t="s">
        <v>377</v>
      </c>
      <c r="D4293" s="235" t="s">
        <v>8529</v>
      </c>
      <c r="E4293"/>
      <c r="F4293" s="126"/>
      <c r="G4293" s="236"/>
      <c r="H4293"/>
      <c r="I4293" t="s">
        <v>107</v>
      </c>
      <c r="J4293" s="236"/>
      <c r="K4293"/>
      <c r="L4293"/>
      <c r="M4293"/>
      <c r="N4293"/>
      <c r="O4293"/>
      <c r="P4293"/>
      <c r="Q4293"/>
      <c r="U4293"/>
      <c r="V4293" t="s">
        <v>4337</v>
      </c>
      <c r="W4293" s="236"/>
      <c r="X4293"/>
      <c r="Y4293"/>
      <c r="Z4293"/>
      <c r="AA4293"/>
      <c r="AB4293"/>
      <c r="AC4293"/>
      <c r="AD4293"/>
      <c r="AE4293"/>
      <c r="AF4293"/>
      <c r="AG4293"/>
      <c r="AH4293" s="115" t="s">
        <v>4308</v>
      </c>
      <c r="AI4293" s="115" t="e">
        <f>VLOOKUP(A4293,'[2]دراسات قانونية'!$A$3:$E$600,1,0)</f>
        <v>#N/A</v>
      </c>
    </row>
    <row r="4294" spans="1:35" ht="18" hidden="1" x14ac:dyDescent="0.25">
      <c r="A4294" s="235">
        <v>329728</v>
      </c>
      <c r="B4294" s="235" t="s">
        <v>8530</v>
      </c>
      <c r="C4294" s="235" t="s">
        <v>4776</v>
      </c>
      <c r="D4294" s="235" t="s">
        <v>210</v>
      </c>
      <c r="E4294"/>
      <c r="F4294" s="126"/>
      <c r="G4294" s="236"/>
      <c r="H4294"/>
      <c r="I4294" t="s">
        <v>136</v>
      </c>
      <c r="J4294" s="236"/>
      <c r="K4294"/>
      <c r="L4294"/>
      <c r="M4294"/>
      <c r="N4294"/>
      <c r="O4294"/>
      <c r="P4294"/>
      <c r="Q4294"/>
      <c r="U4294"/>
      <c r="V4294" t="s">
        <v>4337</v>
      </c>
      <c r="W4294" s="236"/>
      <c r="X4294"/>
      <c r="Y4294"/>
      <c r="Z4294"/>
      <c r="AA4294"/>
      <c r="AB4294"/>
      <c r="AC4294"/>
      <c r="AD4294"/>
      <c r="AE4294"/>
      <c r="AF4294"/>
      <c r="AG4294"/>
      <c r="AH4294" s="115" t="s">
        <v>4308</v>
      </c>
    </row>
    <row r="4295" spans="1:35" ht="18" hidden="1" x14ac:dyDescent="0.25">
      <c r="A4295" s="235">
        <v>329730</v>
      </c>
      <c r="B4295" s="235" t="s">
        <v>8531</v>
      </c>
      <c r="C4295" s="235" t="s">
        <v>212</v>
      </c>
      <c r="D4295" s="235" t="s">
        <v>232</v>
      </c>
      <c r="E4295"/>
      <c r="F4295" s="126"/>
      <c r="G4295" s="236"/>
      <c r="H4295"/>
      <c r="I4295" t="s">
        <v>199</v>
      </c>
      <c r="J4295" s="236"/>
      <c r="K4295"/>
      <c r="L4295"/>
      <c r="M4295"/>
      <c r="N4295"/>
      <c r="O4295"/>
      <c r="P4295"/>
      <c r="Q4295"/>
      <c r="U4295"/>
      <c r="V4295">
        <v>0</v>
      </c>
      <c r="W4295" s="236"/>
      <c r="X4295"/>
      <c r="Y4295"/>
      <c r="Z4295"/>
      <c r="AA4295"/>
      <c r="AB4295"/>
      <c r="AC4295"/>
      <c r="AD4295"/>
      <c r="AE4295"/>
      <c r="AF4295"/>
      <c r="AG4295"/>
      <c r="AH4295" s="115" t="s">
        <v>4308</v>
      </c>
    </row>
    <row r="4296" spans="1:35" hidden="1" x14ac:dyDescent="0.25">
      <c r="A4296" s="115">
        <v>329732</v>
      </c>
      <c r="B4296" s="115" t="s">
        <v>3179</v>
      </c>
      <c r="C4296" s="115" t="s">
        <v>250</v>
      </c>
      <c r="D4296" s="115" t="s">
        <v>607</v>
      </c>
      <c r="E4296" s="115" t="s">
        <v>77</v>
      </c>
      <c r="F4296" s="237">
        <v>33984</v>
      </c>
      <c r="G4296" s="115" t="s">
        <v>18</v>
      </c>
      <c r="H4296" s="115" t="s">
        <v>16</v>
      </c>
      <c r="I4296" t="s">
        <v>199</v>
      </c>
      <c r="J4296" s="115" t="s">
        <v>1226</v>
      </c>
      <c r="L4296" s="115" t="s">
        <v>18</v>
      </c>
      <c r="U4296"/>
      <c r="V4296">
        <v>0</v>
      </c>
    </row>
    <row r="4297" spans="1:35" hidden="1" x14ac:dyDescent="0.25">
      <c r="A4297" s="115">
        <v>329735</v>
      </c>
      <c r="B4297" s="115" t="s">
        <v>3180</v>
      </c>
      <c r="C4297" s="115" t="s">
        <v>778</v>
      </c>
      <c r="D4297" s="115" t="s">
        <v>2361</v>
      </c>
      <c r="E4297" s="115" t="s">
        <v>76</v>
      </c>
      <c r="F4297" s="237">
        <v>31524</v>
      </c>
      <c r="G4297" s="115" t="s">
        <v>225</v>
      </c>
      <c r="H4297" s="115" t="s">
        <v>16</v>
      </c>
      <c r="I4297" t="s">
        <v>199</v>
      </c>
      <c r="J4297" s="115" t="s">
        <v>1226</v>
      </c>
      <c r="L4297" s="115" t="s">
        <v>30</v>
      </c>
      <c r="U4297"/>
      <c r="V4297" t="s">
        <v>16623</v>
      </c>
    </row>
    <row r="4298" spans="1:35" hidden="1" x14ac:dyDescent="0.25">
      <c r="A4298" s="115">
        <v>329736</v>
      </c>
      <c r="B4298" s="115" t="s">
        <v>3637</v>
      </c>
      <c r="C4298" s="115" t="s">
        <v>1890</v>
      </c>
      <c r="D4298" s="115" t="s">
        <v>706</v>
      </c>
      <c r="E4298" s="115" t="s">
        <v>76</v>
      </c>
      <c r="F4298" s="237">
        <v>30926</v>
      </c>
      <c r="G4298" s="115" t="s">
        <v>58</v>
      </c>
      <c r="H4298" s="115" t="s">
        <v>16</v>
      </c>
      <c r="I4298" t="s">
        <v>199</v>
      </c>
      <c r="J4298" s="115" t="s">
        <v>1226</v>
      </c>
      <c r="L4298" s="115" t="s">
        <v>58</v>
      </c>
      <c r="U4298"/>
      <c r="V4298">
        <v>0</v>
      </c>
    </row>
    <row r="4299" spans="1:35" hidden="1" x14ac:dyDescent="0.25">
      <c r="A4299">
        <v>329737</v>
      </c>
      <c r="B4299" t="s">
        <v>8532</v>
      </c>
      <c r="C4299" t="s">
        <v>227</v>
      </c>
      <c r="D4299" t="s">
        <v>5911</v>
      </c>
      <c r="E4299" t="s">
        <v>77</v>
      </c>
      <c r="F4299" s="126">
        <v>35712</v>
      </c>
      <c r="G4299" t="s">
        <v>666</v>
      </c>
      <c r="H4299" t="s">
        <v>16</v>
      </c>
      <c r="I4299" t="s">
        <v>129</v>
      </c>
      <c r="J4299" t="s">
        <v>15</v>
      </c>
      <c r="K4299"/>
      <c r="L4299" t="s">
        <v>40</v>
      </c>
      <c r="M4299"/>
      <c r="N4299"/>
      <c r="O4299"/>
      <c r="P4299"/>
      <c r="Q4299"/>
      <c r="U4299"/>
      <c r="V4299" t="s">
        <v>4334</v>
      </c>
      <c r="W4299"/>
      <c r="X4299"/>
      <c r="Y4299"/>
      <c r="Z4299"/>
      <c r="AA4299"/>
      <c r="AB4299"/>
      <c r="AC4299"/>
      <c r="AD4299"/>
      <c r="AE4299" t="s">
        <v>4308</v>
      </c>
      <c r="AF4299" t="s">
        <v>4308</v>
      </c>
      <c r="AG4299" t="s">
        <v>4308</v>
      </c>
      <c r="AH4299" s="115" t="s">
        <v>4308</v>
      </c>
    </row>
    <row r="4300" spans="1:35" hidden="1" x14ac:dyDescent="0.25">
      <c r="A4300">
        <v>329738</v>
      </c>
      <c r="B4300" t="s">
        <v>8533</v>
      </c>
      <c r="C4300" t="s">
        <v>1256</v>
      </c>
      <c r="D4300" t="s">
        <v>496</v>
      </c>
      <c r="E4300" t="s">
        <v>77</v>
      </c>
      <c r="F4300" s="126">
        <v>29653</v>
      </c>
      <c r="G4300" t="s">
        <v>8534</v>
      </c>
      <c r="H4300" t="s">
        <v>16</v>
      </c>
      <c r="I4300" t="s">
        <v>201</v>
      </c>
      <c r="J4300" t="s">
        <v>1226</v>
      </c>
      <c r="K4300"/>
      <c r="L4300" t="s">
        <v>70</v>
      </c>
      <c r="M4300"/>
      <c r="N4300"/>
      <c r="O4300"/>
      <c r="P4300"/>
      <c r="Q4300"/>
      <c r="U4300"/>
      <c r="V4300">
        <v>0</v>
      </c>
      <c r="W4300"/>
      <c r="X4300"/>
      <c r="Y4300"/>
      <c r="Z4300"/>
      <c r="AA4300"/>
      <c r="AB4300"/>
      <c r="AC4300"/>
      <c r="AD4300"/>
      <c r="AE4300"/>
      <c r="AF4300"/>
      <c r="AG4300"/>
    </row>
    <row r="4301" spans="1:35" hidden="1" x14ac:dyDescent="0.25">
      <c r="A4301" s="115">
        <v>329741</v>
      </c>
      <c r="B4301" s="115" t="s">
        <v>3137</v>
      </c>
      <c r="C4301" s="115" t="s">
        <v>542</v>
      </c>
      <c r="D4301" s="115" t="s">
        <v>2199</v>
      </c>
      <c r="E4301" s="115" t="s">
        <v>76</v>
      </c>
      <c r="F4301" s="237">
        <v>35799</v>
      </c>
      <c r="G4301" s="115" t="s">
        <v>211</v>
      </c>
      <c r="H4301" s="115" t="s">
        <v>16</v>
      </c>
      <c r="I4301" t="s">
        <v>199</v>
      </c>
      <c r="J4301" s="115" t="s">
        <v>1226</v>
      </c>
      <c r="L4301" s="115" t="s">
        <v>18</v>
      </c>
      <c r="U4301"/>
      <c r="V4301">
        <v>0</v>
      </c>
    </row>
    <row r="4302" spans="1:35" ht="18" hidden="1" x14ac:dyDescent="0.25">
      <c r="A4302" s="235">
        <v>329742</v>
      </c>
      <c r="B4302" s="235" t="s">
        <v>8535</v>
      </c>
      <c r="C4302" s="235" t="s">
        <v>244</v>
      </c>
      <c r="D4302" s="235" t="s">
        <v>8536</v>
      </c>
      <c r="E4302"/>
      <c r="F4302" s="126"/>
      <c r="G4302" s="236"/>
      <c r="H4302"/>
      <c r="I4302" t="s">
        <v>199</v>
      </c>
      <c r="J4302" s="236"/>
      <c r="K4302"/>
      <c r="L4302"/>
      <c r="M4302"/>
      <c r="N4302"/>
      <c r="O4302"/>
      <c r="P4302"/>
      <c r="Q4302"/>
      <c r="U4302"/>
      <c r="V4302">
        <v>0</v>
      </c>
      <c r="W4302" s="236"/>
      <c r="X4302"/>
      <c r="Y4302"/>
      <c r="Z4302"/>
      <c r="AA4302"/>
      <c r="AB4302"/>
      <c r="AC4302"/>
      <c r="AD4302"/>
      <c r="AE4302"/>
      <c r="AF4302"/>
      <c r="AG4302"/>
      <c r="AH4302" s="115" t="s">
        <v>4308</v>
      </c>
    </row>
    <row r="4303" spans="1:35" hidden="1" x14ac:dyDescent="0.25">
      <c r="A4303" s="115">
        <v>329743</v>
      </c>
      <c r="B4303" s="115" t="s">
        <v>2963</v>
      </c>
      <c r="C4303" s="115" t="s">
        <v>345</v>
      </c>
      <c r="D4303" s="115" t="s">
        <v>210</v>
      </c>
      <c r="E4303" s="115" t="s">
        <v>77</v>
      </c>
      <c r="F4303" s="237">
        <v>33291</v>
      </c>
      <c r="G4303" s="115" t="s">
        <v>18</v>
      </c>
      <c r="H4303" s="115" t="s">
        <v>16</v>
      </c>
      <c r="I4303" t="s">
        <v>199</v>
      </c>
      <c r="J4303" s="115" t="s">
        <v>1226</v>
      </c>
      <c r="L4303" s="115" t="s">
        <v>18</v>
      </c>
      <c r="U4303"/>
      <c r="V4303">
        <v>0</v>
      </c>
    </row>
    <row r="4304" spans="1:35" ht="18" x14ac:dyDescent="0.25">
      <c r="A4304" s="235">
        <v>329744</v>
      </c>
      <c r="B4304" s="235" t="s">
        <v>8537</v>
      </c>
      <c r="C4304" s="235" t="s">
        <v>244</v>
      </c>
      <c r="D4304" s="235" t="s">
        <v>230</v>
      </c>
      <c r="E4304"/>
      <c r="F4304" s="126"/>
      <c r="G4304" s="236"/>
      <c r="H4304"/>
      <c r="I4304" t="s">
        <v>107</v>
      </c>
      <c r="J4304" s="236"/>
      <c r="K4304"/>
      <c r="L4304"/>
      <c r="M4304"/>
      <c r="N4304"/>
      <c r="O4304"/>
      <c r="P4304"/>
      <c r="Q4304"/>
      <c r="U4304"/>
      <c r="V4304" t="s">
        <v>4335</v>
      </c>
      <c r="W4304" s="236"/>
      <c r="X4304"/>
      <c r="Y4304"/>
      <c r="Z4304"/>
      <c r="AA4304"/>
      <c r="AB4304"/>
      <c r="AC4304"/>
      <c r="AD4304"/>
      <c r="AE4304"/>
      <c r="AF4304"/>
      <c r="AG4304"/>
      <c r="AH4304" s="115" t="s">
        <v>4308</v>
      </c>
      <c r="AI4304" s="115" t="e">
        <f>VLOOKUP(A4304,'[2]دراسات قانونية'!$A$3:$E$600,1,0)</f>
        <v>#N/A</v>
      </c>
    </row>
    <row r="4305" spans="1:35" ht="18" x14ac:dyDescent="0.25">
      <c r="A4305" s="235">
        <v>329746</v>
      </c>
      <c r="B4305" s="235" t="s">
        <v>8538</v>
      </c>
      <c r="C4305" s="235" t="s">
        <v>512</v>
      </c>
      <c r="D4305" s="235" t="s">
        <v>430</v>
      </c>
      <c r="E4305"/>
      <c r="F4305" s="126"/>
      <c r="G4305" s="236"/>
      <c r="H4305"/>
      <c r="I4305" t="s">
        <v>107</v>
      </c>
      <c r="J4305" s="236"/>
      <c r="K4305"/>
      <c r="L4305"/>
      <c r="M4305"/>
      <c r="N4305"/>
      <c r="O4305"/>
      <c r="P4305"/>
      <c r="Q4305"/>
      <c r="U4305"/>
      <c r="V4305" t="s">
        <v>4334</v>
      </c>
      <c r="W4305" s="236"/>
      <c r="X4305"/>
      <c r="Y4305"/>
      <c r="Z4305"/>
      <c r="AA4305"/>
      <c r="AB4305"/>
      <c r="AC4305"/>
      <c r="AD4305"/>
      <c r="AE4305"/>
      <c r="AF4305"/>
      <c r="AG4305"/>
      <c r="AH4305" s="115" t="s">
        <v>4308</v>
      </c>
      <c r="AI4305" s="115" t="e">
        <f>VLOOKUP(A4305,'[2]دراسات قانونية'!$A$3:$E$600,1,0)</f>
        <v>#N/A</v>
      </c>
    </row>
    <row r="4306" spans="1:35" hidden="1" x14ac:dyDescent="0.25">
      <c r="A4306" s="115">
        <v>329748</v>
      </c>
      <c r="B4306" s="115" t="s">
        <v>3038</v>
      </c>
      <c r="C4306" s="115" t="s">
        <v>339</v>
      </c>
      <c r="D4306" s="115" t="s">
        <v>763</v>
      </c>
      <c r="E4306" s="115" t="s">
        <v>76</v>
      </c>
      <c r="F4306" s="237">
        <v>34202</v>
      </c>
      <c r="G4306" s="115" t="s">
        <v>18</v>
      </c>
      <c r="H4306" s="115" t="s">
        <v>16</v>
      </c>
      <c r="I4306" t="s">
        <v>199</v>
      </c>
      <c r="J4306" s="115" t="s">
        <v>15</v>
      </c>
      <c r="L4306" s="115" t="s">
        <v>61</v>
      </c>
      <c r="U4306"/>
      <c r="V4306" t="s">
        <v>16623</v>
      </c>
      <c r="AH4306" s="115" t="s">
        <v>4308</v>
      </c>
    </row>
    <row r="4307" spans="1:35" hidden="1" x14ac:dyDescent="0.25">
      <c r="A4307">
        <v>329749</v>
      </c>
      <c r="B4307" t="s">
        <v>8539</v>
      </c>
      <c r="C4307" t="s">
        <v>581</v>
      </c>
      <c r="D4307" t="s">
        <v>302</v>
      </c>
      <c r="E4307" t="s">
        <v>76</v>
      </c>
      <c r="F4307" s="126">
        <v>35328</v>
      </c>
      <c r="G4307" t="s">
        <v>18</v>
      </c>
      <c r="H4307" t="s">
        <v>16</v>
      </c>
      <c r="I4307" t="s">
        <v>136</v>
      </c>
      <c r="J4307" t="s">
        <v>15</v>
      </c>
      <c r="K4307"/>
      <c r="L4307" t="s">
        <v>18</v>
      </c>
      <c r="M4307"/>
      <c r="N4307"/>
      <c r="O4307"/>
      <c r="P4307"/>
      <c r="Q4307"/>
      <c r="U4307"/>
      <c r="V4307" t="s">
        <v>16623</v>
      </c>
      <c r="W4307"/>
      <c r="X4307"/>
      <c r="Y4307"/>
      <c r="Z4307"/>
      <c r="AA4307"/>
      <c r="AB4307"/>
      <c r="AC4307"/>
      <c r="AD4307"/>
      <c r="AE4307"/>
      <c r="AF4307"/>
      <c r="AG4307"/>
      <c r="AH4307" s="115" t="s">
        <v>4308</v>
      </c>
    </row>
    <row r="4308" spans="1:35" hidden="1" x14ac:dyDescent="0.25">
      <c r="A4308">
        <v>329750</v>
      </c>
      <c r="B4308" t="s">
        <v>8540</v>
      </c>
      <c r="C4308" t="s">
        <v>252</v>
      </c>
      <c r="D4308" t="s">
        <v>415</v>
      </c>
      <c r="E4308" t="s">
        <v>76</v>
      </c>
      <c r="F4308" s="126">
        <v>36161</v>
      </c>
      <c r="G4308" t="s">
        <v>18</v>
      </c>
      <c r="H4308" t="s">
        <v>16</v>
      </c>
      <c r="I4308" t="s">
        <v>136</v>
      </c>
      <c r="J4308" t="s">
        <v>1226</v>
      </c>
      <c r="K4308"/>
      <c r="L4308" t="s">
        <v>18</v>
      </c>
      <c r="M4308"/>
      <c r="N4308"/>
      <c r="O4308"/>
      <c r="P4308"/>
      <c r="Q4308"/>
      <c r="R4308" s="115">
        <v>8938</v>
      </c>
      <c r="S4308" s="115">
        <v>45708</v>
      </c>
      <c r="T4308" s="115">
        <v>100000</v>
      </c>
      <c r="U4308"/>
      <c r="V4308">
        <v>0</v>
      </c>
      <c r="W4308"/>
      <c r="X4308"/>
      <c r="Y4308"/>
      <c r="Z4308"/>
      <c r="AA4308"/>
      <c r="AB4308"/>
      <c r="AC4308"/>
      <c r="AD4308"/>
      <c r="AE4308"/>
      <c r="AF4308"/>
      <c r="AG4308"/>
    </row>
    <row r="4309" spans="1:35" ht="18" hidden="1" x14ac:dyDescent="0.25">
      <c r="A4309" s="235">
        <v>329751</v>
      </c>
      <c r="B4309" s="235" t="s">
        <v>8541</v>
      </c>
      <c r="C4309" s="235" t="s">
        <v>335</v>
      </c>
      <c r="D4309" s="235" t="s">
        <v>276</v>
      </c>
      <c r="E4309"/>
      <c r="F4309" s="126"/>
      <c r="G4309" s="236"/>
      <c r="H4309"/>
      <c r="I4309" t="s">
        <v>136</v>
      </c>
      <c r="J4309" s="236"/>
      <c r="K4309"/>
      <c r="L4309"/>
      <c r="M4309"/>
      <c r="N4309"/>
      <c r="O4309"/>
      <c r="P4309"/>
      <c r="Q4309"/>
      <c r="U4309"/>
      <c r="V4309" t="s">
        <v>4337</v>
      </c>
      <c r="W4309" s="236"/>
      <c r="X4309"/>
      <c r="Y4309"/>
      <c r="Z4309"/>
      <c r="AA4309"/>
      <c r="AB4309"/>
      <c r="AC4309"/>
      <c r="AD4309"/>
      <c r="AE4309"/>
      <c r="AF4309"/>
      <c r="AG4309"/>
      <c r="AH4309" s="115" t="s">
        <v>4308</v>
      </c>
    </row>
    <row r="4310" spans="1:35" hidden="1" x14ac:dyDescent="0.25">
      <c r="A4310" s="115">
        <v>329752</v>
      </c>
      <c r="B4310" s="115" t="s">
        <v>1662</v>
      </c>
      <c r="C4310" s="115" t="s">
        <v>227</v>
      </c>
      <c r="D4310" s="115" t="s">
        <v>275</v>
      </c>
      <c r="E4310" s="115" t="s">
        <v>76</v>
      </c>
      <c r="F4310" s="237">
        <v>35949</v>
      </c>
      <c r="G4310" s="115" t="s">
        <v>18</v>
      </c>
      <c r="H4310" s="115" t="s">
        <v>16</v>
      </c>
      <c r="I4310" t="s">
        <v>201</v>
      </c>
      <c r="J4310" s="115" t="s">
        <v>15</v>
      </c>
      <c r="L4310" s="115" t="s">
        <v>18</v>
      </c>
      <c r="U4310"/>
      <c r="V4310" t="s">
        <v>4336</v>
      </c>
    </row>
    <row r="4311" spans="1:35" ht="18" hidden="1" x14ac:dyDescent="0.25">
      <c r="A4311" s="235">
        <v>329753</v>
      </c>
      <c r="B4311" s="235" t="s">
        <v>8542</v>
      </c>
      <c r="C4311" s="235" t="s">
        <v>7524</v>
      </c>
      <c r="D4311" s="235" t="s">
        <v>467</v>
      </c>
      <c r="E4311"/>
      <c r="F4311" s="126"/>
      <c r="G4311" s="236"/>
      <c r="H4311"/>
      <c r="I4311" t="s">
        <v>199</v>
      </c>
      <c r="J4311" s="236"/>
      <c r="K4311"/>
      <c r="L4311"/>
      <c r="M4311"/>
      <c r="N4311"/>
      <c r="O4311"/>
      <c r="P4311"/>
      <c r="Q4311"/>
      <c r="U4311"/>
      <c r="V4311">
        <v>0</v>
      </c>
      <c r="W4311" s="236"/>
      <c r="X4311"/>
      <c r="Y4311"/>
      <c r="Z4311"/>
      <c r="AA4311"/>
      <c r="AB4311"/>
      <c r="AC4311"/>
      <c r="AD4311"/>
      <c r="AE4311"/>
      <c r="AF4311"/>
      <c r="AG4311"/>
      <c r="AH4311" s="115" t="s">
        <v>4308</v>
      </c>
    </row>
    <row r="4312" spans="1:35" hidden="1" x14ac:dyDescent="0.25">
      <c r="A4312" s="115">
        <v>329755</v>
      </c>
      <c r="B4312" s="115" t="s">
        <v>4050</v>
      </c>
      <c r="C4312" s="115" t="s">
        <v>332</v>
      </c>
      <c r="D4312" s="115" t="s">
        <v>448</v>
      </c>
      <c r="E4312" s="115" t="s">
        <v>77</v>
      </c>
      <c r="F4312" s="237">
        <v>34370</v>
      </c>
      <c r="G4312" s="115" t="s">
        <v>4051</v>
      </c>
      <c r="H4312" s="115" t="s">
        <v>19</v>
      </c>
      <c r="I4312" t="s">
        <v>199</v>
      </c>
      <c r="J4312" s="115" t="s">
        <v>1226</v>
      </c>
      <c r="L4312" s="115" t="s">
        <v>30</v>
      </c>
      <c r="U4312"/>
      <c r="V4312">
        <v>0</v>
      </c>
      <c r="AH4312" s="115" t="s">
        <v>4308</v>
      </c>
    </row>
    <row r="4313" spans="1:35" hidden="1" x14ac:dyDescent="0.25">
      <c r="A4313">
        <v>329756</v>
      </c>
      <c r="B4313" t="s">
        <v>8543</v>
      </c>
      <c r="C4313" t="s">
        <v>8544</v>
      </c>
      <c r="D4313" t="s">
        <v>8545</v>
      </c>
      <c r="E4313" t="s">
        <v>77</v>
      </c>
      <c r="F4313" s="126">
        <v>36030</v>
      </c>
      <c r="G4313" t="s">
        <v>211</v>
      </c>
      <c r="H4313" t="s">
        <v>16</v>
      </c>
      <c r="I4313" t="s">
        <v>129</v>
      </c>
      <c r="J4313"/>
      <c r="K4313"/>
      <c r="L4313"/>
      <c r="M4313"/>
      <c r="N4313"/>
      <c r="O4313"/>
      <c r="P4313"/>
      <c r="Q4313"/>
      <c r="U4313"/>
      <c r="V4313" t="s">
        <v>4424</v>
      </c>
      <c r="W4313"/>
      <c r="X4313"/>
      <c r="Y4313"/>
      <c r="Z4313"/>
      <c r="AA4313"/>
      <c r="AB4313"/>
      <c r="AC4313"/>
      <c r="AD4313"/>
      <c r="AE4313"/>
      <c r="AF4313"/>
      <c r="AG4313" t="s">
        <v>4308</v>
      </c>
      <c r="AH4313" s="115" t="s">
        <v>4308</v>
      </c>
    </row>
    <row r="4314" spans="1:35" hidden="1" x14ac:dyDescent="0.25">
      <c r="A4314">
        <v>329757</v>
      </c>
      <c r="B4314" t="s">
        <v>8546</v>
      </c>
      <c r="C4314" t="s">
        <v>261</v>
      </c>
      <c r="D4314" t="s">
        <v>746</v>
      </c>
      <c r="E4314" t="s">
        <v>77</v>
      </c>
      <c r="F4314" s="126">
        <v>34612</v>
      </c>
      <c r="G4314" t="s">
        <v>18</v>
      </c>
      <c r="H4314" t="s">
        <v>16</v>
      </c>
      <c r="I4314" t="s">
        <v>136</v>
      </c>
      <c r="J4314" t="s">
        <v>15</v>
      </c>
      <c r="K4314"/>
      <c r="L4314" t="s">
        <v>18</v>
      </c>
      <c r="M4314"/>
      <c r="N4314"/>
      <c r="O4314"/>
      <c r="P4314"/>
      <c r="Q4314"/>
      <c r="U4314"/>
      <c r="V4314" t="s">
        <v>4412</v>
      </c>
      <c r="W4314"/>
      <c r="X4314"/>
      <c r="Y4314"/>
      <c r="Z4314"/>
      <c r="AA4314"/>
      <c r="AB4314"/>
      <c r="AC4314"/>
      <c r="AD4314"/>
      <c r="AE4314"/>
      <c r="AF4314"/>
      <c r="AG4314"/>
    </row>
    <row r="4315" spans="1:35" ht="18" hidden="1" x14ac:dyDescent="0.25">
      <c r="A4315" s="235">
        <v>329758</v>
      </c>
      <c r="B4315" s="235" t="s">
        <v>8547</v>
      </c>
      <c r="C4315" s="235" t="s">
        <v>279</v>
      </c>
      <c r="D4315" s="235" t="s">
        <v>320</v>
      </c>
      <c r="E4315"/>
      <c r="F4315" s="126"/>
      <c r="G4315" s="236"/>
      <c r="H4315"/>
      <c r="I4315" t="s">
        <v>129</v>
      </c>
      <c r="J4315" s="236"/>
      <c r="K4315"/>
      <c r="L4315"/>
      <c r="M4315"/>
      <c r="N4315"/>
      <c r="O4315"/>
      <c r="P4315"/>
      <c r="Q4315"/>
      <c r="U4315"/>
      <c r="V4315" t="s">
        <v>4337</v>
      </c>
      <c r="W4315" s="236"/>
      <c r="X4315"/>
      <c r="Y4315"/>
      <c r="Z4315"/>
      <c r="AA4315"/>
      <c r="AB4315"/>
      <c r="AC4315"/>
      <c r="AD4315"/>
      <c r="AE4315"/>
      <c r="AF4315"/>
      <c r="AG4315"/>
      <c r="AH4315" s="115" t="s">
        <v>4308</v>
      </c>
    </row>
    <row r="4316" spans="1:35" ht="18" x14ac:dyDescent="0.25">
      <c r="A4316" s="235">
        <v>329766</v>
      </c>
      <c r="B4316" s="235" t="s">
        <v>8548</v>
      </c>
      <c r="C4316" s="235" t="s">
        <v>419</v>
      </c>
      <c r="D4316" s="235" t="s">
        <v>490</v>
      </c>
      <c r="E4316"/>
      <c r="F4316" s="126"/>
      <c r="G4316" s="236"/>
      <c r="H4316"/>
      <c r="I4316" t="s">
        <v>107</v>
      </c>
      <c r="J4316" s="236"/>
      <c r="K4316"/>
      <c r="L4316"/>
      <c r="M4316"/>
      <c r="N4316"/>
      <c r="O4316"/>
      <c r="P4316"/>
      <c r="Q4316"/>
      <c r="U4316"/>
      <c r="V4316" t="s">
        <v>4335</v>
      </c>
      <c r="W4316" s="236"/>
      <c r="X4316"/>
      <c r="Y4316"/>
      <c r="Z4316"/>
      <c r="AA4316"/>
      <c r="AB4316"/>
      <c r="AC4316"/>
      <c r="AD4316"/>
      <c r="AE4316"/>
      <c r="AF4316"/>
      <c r="AG4316"/>
      <c r="AH4316" s="115" t="s">
        <v>4308</v>
      </c>
      <c r="AI4316" s="115" t="e">
        <f>VLOOKUP(A4316,'[2]دراسات قانونية'!$A$3:$E$600,1,0)</f>
        <v>#N/A</v>
      </c>
    </row>
    <row r="4317" spans="1:35" hidden="1" x14ac:dyDescent="0.25">
      <c r="A4317" s="115">
        <v>329768</v>
      </c>
      <c r="B4317" s="115" t="s">
        <v>3638</v>
      </c>
      <c r="C4317" s="115" t="s">
        <v>219</v>
      </c>
      <c r="D4317" s="115" t="s">
        <v>1362</v>
      </c>
      <c r="E4317" s="115" t="s">
        <v>77</v>
      </c>
      <c r="F4317" s="237">
        <v>28163</v>
      </c>
      <c r="G4317" s="115" t="s">
        <v>3639</v>
      </c>
      <c r="H4317" s="115" t="s">
        <v>16</v>
      </c>
      <c r="I4317" t="s">
        <v>199</v>
      </c>
      <c r="J4317" s="115" t="s">
        <v>1226</v>
      </c>
      <c r="L4317" s="115" t="s">
        <v>70</v>
      </c>
      <c r="U4317"/>
      <c r="V4317" t="s">
        <v>16623</v>
      </c>
    </row>
    <row r="4318" spans="1:35" ht="18" x14ac:dyDescent="0.25">
      <c r="A4318" s="235">
        <v>329772</v>
      </c>
      <c r="B4318" s="235" t="s">
        <v>8549</v>
      </c>
      <c r="C4318" s="235" t="s">
        <v>261</v>
      </c>
      <c r="D4318" s="235" t="s">
        <v>450</v>
      </c>
      <c r="E4318"/>
      <c r="F4318" s="126"/>
      <c r="G4318" s="236"/>
      <c r="H4318"/>
      <c r="I4318" t="s">
        <v>107</v>
      </c>
      <c r="J4318" s="236"/>
      <c r="K4318"/>
      <c r="L4318"/>
      <c r="M4318"/>
      <c r="N4318"/>
      <c r="O4318"/>
      <c r="P4318"/>
      <c r="Q4318"/>
      <c r="U4318"/>
      <c r="V4318" t="s">
        <v>4335</v>
      </c>
      <c r="W4318" s="236"/>
      <c r="X4318"/>
      <c r="Y4318"/>
      <c r="Z4318"/>
      <c r="AA4318"/>
      <c r="AB4318"/>
      <c r="AC4318"/>
      <c r="AD4318"/>
      <c r="AE4318"/>
      <c r="AF4318"/>
      <c r="AG4318"/>
      <c r="AH4318" s="115" t="s">
        <v>4308</v>
      </c>
      <c r="AI4318" s="115" t="e">
        <f>VLOOKUP(A4318,'[2]دراسات قانونية'!$A$3:$E$600,1,0)</f>
        <v>#N/A</v>
      </c>
    </row>
    <row r="4319" spans="1:35" hidden="1" x14ac:dyDescent="0.25">
      <c r="A4319" s="115">
        <v>329773</v>
      </c>
      <c r="B4319" s="115" t="s">
        <v>2783</v>
      </c>
      <c r="C4319" s="115" t="s">
        <v>1133</v>
      </c>
      <c r="D4319" s="115" t="s">
        <v>415</v>
      </c>
      <c r="E4319" s="115" t="s">
        <v>77</v>
      </c>
      <c r="F4319" s="237">
        <v>35852</v>
      </c>
      <c r="G4319" s="115" t="s">
        <v>18</v>
      </c>
      <c r="H4319" s="115" t="s">
        <v>16</v>
      </c>
      <c r="I4319" t="s">
        <v>199</v>
      </c>
      <c r="J4319" s="115" t="s">
        <v>15</v>
      </c>
      <c r="L4319" s="115" t="s">
        <v>30</v>
      </c>
      <c r="U4319"/>
      <c r="V4319">
        <v>0</v>
      </c>
    </row>
    <row r="4320" spans="1:35" hidden="1" x14ac:dyDescent="0.25">
      <c r="A4320">
        <v>329774</v>
      </c>
      <c r="B4320" t="s">
        <v>8550</v>
      </c>
      <c r="C4320" t="s">
        <v>683</v>
      </c>
      <c r="D4320" t="s">
        <v>633</v>
      </c>
      <c r="E4320" t="s">
        <v>77</v>
      </c>
      <c r="F4320" s="126">
        <v>35472</v>
      </c>
      <c r="G4320" t="s">
        <v>18</v>
      </c>
      <c r="H4320" t="s">
        <v>16</v>
      </c>
      <c r="I4320" t="s">
        <v>136</v>
      </c>
      <c r="J4320"/>
      <c r="K4320"/>
      <c r="L4320"/>
      <c r="M4320"/>
      <c r="N4320"/>
      <c r="O4320"/>
      <c r="P4320"/>
      <c r="Q4320"/>
      <c r="U4320"/>
      <c r="V4320" t="s">
        <v>4414</v>
      </c>
      <c r="W4320"/>
      <c r="X4320"/>
      <c r="Y4320"/>
      <c r="Z4320"/>
      <c r="AA4320"/>
      <c r="AB4320"/>
      <c r="AC4320" t="s">
        <v>4308</v>
      </c>
      <c r="AD4320" t="s">
        <v>4308</v>
      </c>
      <c r="AE4320" t="s">
        <v>4308</v>
      </c>
      <c r="AF4320" t="s">
        <v>4308</v>
      </c>
      <c r="AG4320" t="s">
        <v>4308</v>
      </c>
      <c r="AH4320" s="115" t="s">
        <v>4308</v>
      </c>
    </row>
    <row r="4321" spans="1:35" hidden="1" x14ac:dyDescent="0.25">
      <c r="A4321" s="115">
        <v>329777</v>
      </c>
      <c r="B4321" s="115" t="s">
        <v>4052</v>
      </c>
      <c r="C4321" s="115" t="s">
        <v>589</v>
      </c>
      <c r="D4321" s="115" t="s">
        <v>4053</v>
      </c>
      <c r="E4321" s="115" t="s">
        <v>77</v>
      </c>
      <c r="F4321" s="237">
        <v>28338</v>
      </c>
      <c r="G4321" s="115" t="s">
        <v>18</v>
      </c>
      <c r="H4321" s="115" t="s">
        <v>16</v>
      </c>
      <c r="I4321" t="s">
        <v>199</v>
      </c>
      <c r="J4321" s="115" t="s">
        <v>1226</v>
      </c>
      <c r="L4321" s="115" t="s">
        <v>30</v>
      </c>
      <c r="U4321"/>
      <c r="V4321">
        <v>0</v>
      </c>
    </row>
    <row r="4322" spans="1:35" hidden="1" x14ac:dyDescent="0.25">
      <c r="A4322">
        <v>329778</v>
      </c>
      <c r="B4322" t="s">
        <v>8551</v>
      </c>
      <c r="C4322" t="s">
        <v>844</v>
      </c>
      <c r="D4322" t="s">
        <v>1448</v>
      </c>
      <c r="E4322" t="s">
        <v>77</v>
      </c>
      <c r="F4322" s="126">
        <v>28505</v>
      </c>
      <c r="G4322" t="s">
        <v>397</v>
      </c>
      <c r="H4322" t="s">
        <v>19</v>
      </c>
      <c r="I4322" t="s">
        <v>129</v>
      </c>
      <c r="J4322" t="s">
        <v>1226</v>
      </c>
      <c r="K4322"/>
      <c r="L4322" t="s">
        <v>18</v>
      </c>
      <c r="M4322"/>
      <c r="N4322"/>
      <c r="O4322"/>
      <c r="P4322"/>
      <c r="Q4322"/>
      <c r="U4322"/>
      <c r="V4322" t="s">
        <v>4334</v>
      </c>
      <c r="W4322"/>
      <c r="X4322"/>
      <c r="Y4322"/>
      <c r="Z4322"/>
      <c r="AA4322"/>
      <c r="AB4322"/>
      <c r="AC4322"/>
      <c r="AD4322"/>
      <c r="AE4322"/>
      <c r="AF4322"/>
      <c r="AG4322" t="s">
        <v>4308</v>
      </c>
      <c r="AH4322" s="115" t="s">
        <v>4308</v>
      </c>
    </row>
    <row r="4323" spans="1:35" hidden="1" x14ac:dyDescent="0.25">
      <c r="A4323" s="115">
        <v>329781</v>
      </c>
      <c r="B4323" s="115" t="s">
        <v>1537</v>
      </c>
      <c r="C4323" s="115" t="s">
        <v>661</v>
      </c>
      <c r="D4323" s="115" t="s">
        <v>267</v>
      </c>
      <c r="E4323" s="115" t="s">
        <v>77</v>
      </c>
      <c r="F4323" s="237">
        <v>29610</v>
      </c>
      <c r="G4323" s="115" t="s">
        <v>18</v>
      </c>
      <c r="H4323" s="115" t="s">
        <v>16</v>
      </c>
      <c r="I4323" t="s">
        <v>199</v>
      </c>
      <c r="J4323" s="115" t="s">
        <v>1226</v>
      </c>
      <c r="L4323" s="115" t="s">
        <v>73</v>
      </c>
      <c r="U4323"/>
      <c r="V4323" t="s">
        <v>4335</v>
      </c>
    </row>
    <row r="4324" spans="1:35" ht="18" x14ac:dyDescent="0.25">
      <c r="A4324" s="235">
        <v>329782</v>
      </c>
      <c r="B4324" s="235" t="s">
        <v>8552</v>
      </c>
      <c r="C4324" s="235" t="s">
        <v>1384</v>
      </c>
      <c r="D4324" s="235" t="s">
        <v>480</v>
      </c>
      <c r="E4324"/>
      <c r="F4324" s="126"/>
      <c r="G4324" s="236"/>
      <c r="H4324"/>
      <c r="I4324" t="s">
        <v>107</v>
      </c>
      <c r="J4324" s="236"/>
      <c r="K4324"/>
      <c r="L4324"/>
      <c r="M4324"/>
      <c r="N4324"/>
      <c r="O4324"/>
      <c r="P4324"/>
      <c r="Q4324"/>
      <c r="U4324"/>
      <c r="V4324" t="s">
        <v>4334</v>
      </c>
      <c r="W4324" s="236"/>
      <c r="X4324"/>
      <c r="Y4324"/>
      <c r="Z4324"/>
      <c r="AA4324"/>
      <c r="AB4324"/>
      <c r="AC4324"/>
      <c r="AD4324"/>
      <c r="AE4324"/>
      <c r="AF4324"/>
      <c r="AG4324"/>
      <c r="AH4324" s="115" t="s">
        <v>4308</v>
      </c>
      <c r="AI4324" s="115" t="e">
        <f>VLOOKUP(A4324,'[2]دراسات قانونية'!$A$3:$E$600,1,0)</f>
        <v>#N/A</v>
      </c>
    </row>
    <row r="4325" spans="1:35" ht="18" hidden="1" x14ac:dyDescent="0.25">
      <c r="A4325" s="235">
        <v>329783</v>
      </c>
      <c r="B4325" s="235" t="s">
        <v>8553</v>
      </c>
      <c r="C4325" s="235" t="s">
        <v>329</v>
      </c>
      <c r="D4325" s="235" t="s">
        <v>346</v>
      </c>
      <c r="E4325"/>
      <c r="F4325" s="126"/>
      <c r="G4325" s="236"/>
      <c r="H4325"/>
      <c r="I4325" t="s">
        <v>129</v>
      </c>
      <c r="J4325" s="236"/>
      <c r="K4325"/>
      <c r="L4325"/>
      <c r="M4325"/>
      <c r="N4325"/>
      <c r="O4325"/>
      <c r="P4325"/>
      <c r="Q4325"/>
      <c r="U4325"/>
      <c r="V4325" t="s">
        <v>4335</v>
      </c>
      <c r="W4325" s="236"/>
      <c r="X4325"/>
      <c r="Y4325"/>
      <c r="Z4325"/>
      <c r="AA4325"/>
      <c r="AB4325"/>
      <c r="AC4325"/>
      <c r="AD4325"/>
      <c r="AE4325"/>
      <c r="AF4325"/>
      <c r="AG4325"/>
      <c r="AH4325" s="115" t="s">
        <v>4308</v>
      </c>
    </row>
    <row r="4326" spans="1:35" hidden="1" x14ac:dyDescent="0.25">
      <c r="A4326" s="115">
        <v>329785</v>
      </c>
      <c r="B4326" s="115" t="s">
        <v>3640</v>
      </c>
      <c r="C4326" s="115" t="s">
        <v>227</v>
      </c>
      <c r="D4326" s="115" t="s">
        <v>270</v>
      </c>
      <c r="E4326" s="115" t="s">
        <v>77</v>
      </c>
      <c r="F4326" s="237">
        <v>35672</v>
      </c>
      <c r="G4326" s="115" t="s">
        <v>18</v>
      </c>
      <c r="H4326" s="115" t="s">
        <v>16</v>
      </c>
      <c r="I4326" t="s">
        <v>199</v>
      </c>
      <c r="J4326" s="115" t="s">
        <v>15</v>
      </c>
      <c r="L4326" s="115" t="s">
        <v>30</v>
      </c>
      <c r="U4326"/>
      <c r="V4326">
        <v>0</v>
      </c>
    </row>
    <row r="4327" spans="1:35" hidden="1" x14ac:dyDescent="0.25">
      <c r="A4327">
        <v>329788</v>
      </c>
      <c r="B4327" t="s">
        <v>8554</v>
      </c>
      <c r="C4327" t="s">
        <v>634</v>
      </c>
      <c r="D4327" t="s">
        <v>230</v>
      </c>
      <c r="E4327" t="s">
        <v>77</v>
      </c>
      <c r="F4327" s="126">
        <v>33604</v>
      </c>
      <c r="G4327" t="s">
        <v>30</v>
      </c>
      <c r="H4327" t="s">
        <v>16</v>
      </c>
      <c r="I4327" t="s">
        <v>136</v>
      </c>
      <c r="J4327" t="s">
        <v>1226</v>
      </c>
      <c r="K4327"/>
      <c r="L4327" t="s">
        <v>18</v>
      </c>
      <c r="M4327"/>
      <c r="N4327"/>
      <c r="O4327"/>
      <c r="P4327"/>
      <c r="Q4327"/>
      <c r="U4327"/>
      <c r="V4327" t="s">
        <v>4412</v>
      </c>
      <c r="W4327"/>
      <c r="X4327"/>
      <c r="Y4327"/>
      <c r="Z4327"/>
      <c r="AA4327"/>
      <c r="AB4327"/>
      <c r="AC4327"/>
      <c r="AD4327"/>
      <c r="AE4327"/>
      <c r="AF4327"/>
      <c r="AG4327"/>
    </row>
    <row r="4328" spans="1:35" hidden="1" x14ac:dyDescent="0.25">
      <c r="A4328" s="115">
        <v>329789</v>
      </c>
      <c r="B4328" s="115" t="s">
        <v>3641</v>
      </c>
      <c r="C4328" s="115" t="s">
        <v>386</v>
      </c>
      <c r="D4328" s="115" t="s">
        <v>284</v>
      </c>
      <c r="E4328" s="115" t="s">
        <v>77</v>
      </c>
      <c r="F4328" s="237">
        <v>34013</v>
      </c>
      <c r="G4328" s="115" t="s">
        <v>18</v>
      </c>
      <c r="H4328" s="115" t="s">
        <v>16</v>
      </c>
      <c r="I4328" t="s">
        <v>199</v>
      </c>
      <c r="J4328" s="115" t="s">
        <v>1226</v>
      </c>
      <c r="L4328" s="115" t="s">
        <v>30</v>
      </c>
      <c r="U4328"/>
      <c r="V4328" t="s">
        <v>4414</v>
      </c>
    </row>
    <row r="4329" spans="1:35" hidden="1" x14ac:dyDescent="0.25">
      <c r="A4329">
        <v>329794</v>
      </c>
      <c r="B4329" t="s">
        <v>8555</v>
      </c>
      <c r="C4329" t="s">
        <v>6711</v>
      </c>
      <c r="D4329" t="s">
        <v>702</v>
      </c>
      <c r="E4329" t="s">
        <v>76</v>
      </c>
      <c r="F4329" s="126"/>
      <c r="G4329"/>
      <c r="H4329" t="s">
        <v>16</v>
      </c>
      <c r="I4329" t="s">
        <v>129</v>
      </c>
      <c r="J4329"/>
      <c r="K4329"/>
      <c r="L4329"/>
      <c r="M4329"/>
      <c r="N4329"/>
      <c r="O4329"/>
      <c r="P4329"/>
      <c r="Q4329"/>
      <c r="U4329"/>
      <c r="V4329" t="s">
        <v>16603</v>
      </c>
      <c r="W4329"/>
      <c r="X4329"/>
      <c r="Y4329"/>
      <c r="Z4329"/>
      <c r="AA4329"/>
      <c r="AB4329"/>
      <c r="AC4329"/>
      <c r="AD4329" t="s">
        <v>4308</v>
      </c>
      <c r="AE4329" t="s">
        <v>4308</v>
      </c>
      <c r="AF4329" t="s">
        <v>4308</v>
      </c>
      <c r="AG4329" t="s">
        <v>4308</v>
      </c>
      <c r="AH4329" s="115" t="s">
        <v>4308</v>
      </c>
    </row>
    <row r="4330" spans="1:35" x14ac:dyDescent="0.25">
      <c r="A4330" s="115">
        <v>329798</v>
      </c>
      <c r="B4330" s="115" t="s">
        <v>8556</v>
      </c>
      <c r="C4330" s="115" t="s">
        <v>495</v>
      </c>
      <c r="D4330" s="115" t="s">
        <v>555</v>
      </c>
      <c r="E4330" s="115" t="s">
        <v>76</v>
      </c>
      <c r="F4330" s="237"/>
      <c r="H4330" s="115" t="s">
        <v>16</v>
      </c>
      <c r="I4330" t="s">
        <v>107</v>
      </c>
      <c r="U4330"/>
      <c r="V4330" t="s">
        <v>4334</v>
      </c>
      <c r="AD4330" s="115" t="s">
        <v>4308</v>
      </c>
      <c r="AE4330" s="115" t="s">
        <v>4308</v>
      </c>
      <c r="AF4330" s="115" t="s">
        <v>4308</v>
      </c>
      <c r="AG4330" s="115" t="s">
        <v>4308</v>
      </c>
      <c r="AH4330" s="115" t="s">
        <v>4308</v>
      </c>
      <c r="AI4330" s="115" t="e">
        <f>VLOOKUP(A4330,'[2]دراسات قانونية'!$A$3:$E$600,1,0)</f>
        <v>#N/A</v>
      </c>
    </row>
    <row r="4331" spans="1:35" x14ac:dyDescent="0.25">
      <c r="A4331" s="115">
        <v>329799</v>
      </c>
      <c r="B4331" s="115" t="s">
        <v>8557</v>
      </c>
      <c r="C4331" s="115" t="s">
        <v>987</v>
      </c>
      <c r="D4331" s="115" t="s">
        <v>357</v>
      </c>
      <c r="F4331" s="237"/>
      <c r="I4331" t="s">
        <v>107</v>
      </c>
      <c r="U4331"/>
      <c r="V4331" t="s">
        <v>4334</v>
      </c>
      <c r="AG4331" s="115" t="s">
        <v>4308</v>
      </c>
      <c r="AH4331" s="115" t="s">
        <v>4308</v>
      </c>
      <c r="AI4331" s="115" t="e">
        <f>VLOOKUP(A4331,'[2]دراسات قانونية'!$A$3:$E$600,1,0)</f>
        <v>#N/A</v>
      </c>
    </row>
    <row r="4332" spans="1:35" ht="18" hidden="1" x14ac:dyDescent="0.25">
      <c r="A4332" s="235">
        <v>329800</v>
      </c>
      <c r="B4332" s="235" t="s">
        <v>8558</v>
      </c>
      <c r="C4332" s="235" t="s">
        <v>453</v>
      </c>
      <c r="D4332" s="235" t="s">
        <v>8559</v>
      </c>
      <c r="E4332"/>
      <c r="F4332" s="126"/>
      <c r="G4332" s="236"/>
      <c r="H4332"/>
      <c r="I4332" t="s">
        <v>199</v>
      </c>
      <c r="J4332" s="236"/>
      <c r="K4332"/>
      <c r="L4332"/>
      <c r="M4332"/>
      <c r="N4332"/>
      <c r="O4332"/>
      <c r="P4332"/>
      <c r="Q4332"/>
      <c r="U4332"/>
      <c r="V4332">
        <v>0</v>
      </c>
      <c r="W4332" s="236"/>
      <c r="X4332"/>
      <c r="Y4332"/>
      <c r="Z4332"/>
      <c r="AA4332"/>
      <c r="AB4332"/>
      <c r="AC4332"/>
      <c r="AD4332"/>
      <c r="AE4332"/>
      <c r="AF4332"/>
      <c r="AG4332"/>
      <c r="AH4332" s="115" t="s">
        <v>4308</v>
      </c>
    </row>
    <row r="4333" spans="1:35" hidden="1" x14ac:dyDescent="0.25">
      <c r="A4333">
        <v>329801</v>
      </c>
      <c r="B4333" t="s">
        <v>8560</v>
      </c>
      <c r="C4333" t="s">
        <v>2784</v>
      </c>
      <c r="D4333" t="s">
        <v>532</v>
      </c>
      <c r="E4333" t="s">
        <v>76</v>
      </c>
      <c r="F4333" s="126">
        <v>29778</v>
      </c>
      <c r="G4333" t="s">
        <v>18</v>
      </c>
      <c r="H4333" t="s">
        <v>16</v>
      </c>
      <c r="I4333" t="s">
        <v>136</v>
      </c>
      <c r="J4333"/>
      <c r="K4333"/>
      <c r="L4333"/>
      <c r="M4333"/>
      <c r="N4333"/>
      <c r="O4333"/>
      <c r="P4333"/>
      <c r="Q4333"/>
      <c r="U4333"/>
      <c r="V4333" t="s">
        <v>4412</v>
      </c>
      <c r="W4333"/>
      <c r="X4333"/>
      <c r="Y4333"/>
      <c r="Z4333"/>
      <c r="AA4333"/>
      <c r="AB4333"/>
      <c r="AC4333" t="s">
        <v>4308</v>
      </c>
      <c r="AD4333" t="s">
        <v>4308</v>
      </c>
      <c r="AE4333" t="s">
        <v>4308</v>
      </c>
      <c r="AF4333" t="s">
        <v>4308</v>
      </c>
      <c r="AG4333" t="s">
        <v>4308</v>
      </c>
      <c r="AH4333" s="115" t="s">
        <v>4308</v>
      </c>
    </row>
    <row r="4334" spans="1:35" hidden="1" x14ac:dyDescent="0.25">
      <c r="A4334" s="115">
        <v>329802</v>
      </c>
      <c r="B4334" s="115" t="s">
        <v>3642</v>
      </c>
      <c r="C4334" s="115" t="s">
        <v>533</v>
      </c>
      <c r="D4334" s="115" t="s">
        <v>504</v>
      </c>
      <c r="E4334" s="115" t="s">
        <v>76</v>
      </c>
      <c r="F4334" s="237">
        <v>31792</v>
      </c>
      <c r="G4334" s="115" t="s">
        <v>18</v>
      </c>
      <c r="H4334" s="115" t="s">
        <v>16</v>
      </c>
      <c r="I4334" t="s">
        <v>199</v>
      </c>
      <c r="J4334" s="115" t="s">
        <v>1263</v>
      </c>
      <c r="L4334" s="115" t="s">
        <v>18</v>
      </c>
      <c r="U4334"/>
      <c r="V4334">
        <v>0</v>
      </c>
    </row>
    <row r="4335" spans="1:35" ht="18" x14ac:dyDescent="0.25">
      <c r="A4335" s="235">
        <v>329804</v>
      </c>
      <c r="B4335" s="235" t="s">
        <v>8561</v>
      </c>
      <c r="C4335" s="235" t="s">
        <v>636</v>
      </c>
      <c r="D4335" s="235" t="s">
        <v>232</v>
      </c>
      <c r="E4335"/>
      <c r="F4335" s="126"/>
      <c r="G4335" s="236"/>
      <c r="H4335"/>
      <c r="I4335" t="s">
        <v>107</v>
      </c>
      <c r="J4335" s="236"/>
      <c r="K4335"/>
      <c r="L4335"/>
      <c r="M4335"/>
      <c r="N4335"/>
      <c r="O4335"/>
      <c r="P4335"/>
      <c r="Q4335"/>
      <c r="U4335"/>
      <c r="V4335" t="s">
        <v>4335</v>
      </c>
      <c r="W4335" s="236"/>
      <c r="X4335"/>
      <c r="Y4335"/>
      <c r="Z4335"/>
      <c r="AA4335"/>
      <c r="AB4335"/>
      <c r="AC4335"/>
      <c r="AD4335"/>
      <c r="AE4335"/>
      <c r="AF4335"/>
      <c r="AG4335"/>
      <c r="AH4335" s="115" t="s">
        <v>4308</v>
      </c>
      <c r="AI4335" s="115" t="e">
        <f>VLOOKUP(A4335,'[2]دراسات قانونية'!$A$3:$E$600,1,0)</f>
        <v>#N/A</v>
      </c>
    </row>
    <row r="4336" spans="1:35" hidden="1" x14ac:dyDescent="0.25">
      <c r="A4336" s="115">
        <v>329805</v>
      </c>
      <c r="B4336" s="115" t="s">
        <v>3236</v>
      </c>
      <c r="C4336" s="115" t="s">
        <v>680</v>
      </c>
      <c r="D4336" s="115" t="s">
        <v>238</v>
      </c>
      <c r="E4336" s="115" t="s">
        <v>76</v>
      </c>
      <c r="F4336" s="237">
        <v>35798</v>
      </c>
      <c r="G4336" s="115" t="s">
        <v>18</v>
      </c>
      <c r="H4336" s="115" t="s">
        <v>16</v>
      </c>
      <c r="I4336" t="s">
        <v>199</v>
      </c>
      <c r="J4336" s="115" t="s">
        <v>15</v>
      </c>
      <c r="L4336" s="115" t="s">
        <v>18</v>
      </c>
      <c r="U4336"/>
      <c r="V4336">
        <v>0</v>
      </c>
    </row>
    <row r="4337" spans="1:35" ht="18" hidden="1" x14ac:dyDescent="0.25">
      <c r="A4337" s="235">
        <v>329806</v>
      </c>
      <c r="B4337" s="235" t="s">
        <v>5680</v>
      </c>
      <c r="C4337" s="235" t="s">
        <v>227</v>
      </c>
      <c r="D4337" s="235" t="s">
        <v>275</v>
      </c>
      <c r="E4337"/>
      <c r="F4337" s="126"/>
      <c r="G4337" s="236"/>
      <c r="H4337"/>
      <c r="I4337" t="s">
        <v>199</v>
      </c>
      <c r="J4337" s="236"/>
      <c r="K4337"/>
      <c r="L4337"/>
      <c r="M4337"/>
      <c r="N4337"/>
      <c r="O4337"/>
      <c r="P4337"/>
      <c r="Q4337"/>
      <c r="U4337"/>
      <c r="V4337">
        <v>0</v>
      </c>
      <c r="W4337" s="236"/>
      <c r="X4337"/>
      <c r="Y4337"/>
      <c r="Z4337"/>
      <c r="AA4337"/>
      <c r="AB4337"/>
      <c r="AC4337"/>
      <c r="AD4337"/>
      <c r="AE4337"/>
      <c r="AF4337"/>
      <c r="AG4337"/>
      <c r="AH4337" s="115" t="s">
        <v>4308</v>
      </c>
    </row>
    <row r="4338" spans="1:35" x14ac:dyDescent="0.25">
      <c r="A4338" s="115">
        <v>329811</v>
      </c>
      <c r="B4338" s="115" t="s">
        <v>8562</v>
      </c>
      <c r="C4338" s="115" t="s">
        <v>244</v>
      </c>
      <c r="D4338" s="115" t="s">
        <v>435</v>
      </c>
      <c r="E4338" s="115" t="s">
        <v>77</v>
      </c>
      <c r="F4338" s="237">
        <v>35896</v>
      </c>
      <c r="G4338" s="115" t="s">
        <v>243</v>
      </c>
      <c r="H4338" s="115" t="s">
        <v>16</v>
      </c>
      <c r="I4338" t="s">
        <v>107</v>
      </c>
      <c r="J4338" s="115" t="s">
        <v>1226</v>
      </c>
      <c r="L4338" s="115" t="s">
        <v>30</v>
      </c>
      <c r="U4338"/>
      <c r="V4338" t="s">
        <v>4334</v>
      </c>
      <c r="AE4338" s="115" t="s">
        <v>4308</v>
      </c>
      <c r="AF4338" s="115" t="s">
        <v>4308</v>
      </c>
      <c r="AG4338" s="115" t="s">
        <v>4308</v>
      </c>
      <c r="AH4338" s="115" t="s">
        <v>4308</v>
      </c>
      <c r="AI4338" s="115" t="e">
        <f>VLOOKUP(A4338,'[2]دراسات قانونية'!$A$3:$E$600,1,0)</f>
        <v>#N/A</v>
      </c>
    </row>
    <row r="4339" spans="1:35" ht="18" x14ac:dyDescent="0.25">
      <c r="A4339" s="235">
        <v>329812</v>
      </c>
      <c r="B4339" s="235" t="s">
        <v>8563</v>
      </c>
      <c r="C4339" s="235" t="s">
        <v>322</v>
      </c>
      <c r="D4339" s="235" t="s">
        <v>210</v>
      </c>
      <c r="E4339"/>
      <c r="F4339" s="126"/>
      <c r="G4339" s="236"/>
      <c r="H4339"/>
      <c r="I4339" t="s">
        <v>107</v>
      </c>
      <c r="J4339" s="236"/>
      <c r="K4339"/>
      <c r="L4339"/>
      <c r="M4339"/>
      <c r="N4339"/>
      <c r="O4339"/>
      <c r="P4339"/>
      <c r="Q4339"/>
      <c r="U4339"/>
      <c r="V4339" t="s">
        <v>4335</v>
      </c>
      <c r="W4339" s="236"/>
      <c r="X4339"/>
      <c r="Y4339"/>
      <c r="Z4339"/>
      <c r="AA4339"/>
      <c r="AB4339"/>
      <c r="AC4339"/>
      <c r="AD4339"/>
      <c r="AE4339"/>
      <c r="AF4339"/>
      <c r="AG4339"/>
      <c r="AH4339" s="115" t="s">
        <v>4308</v>
      </c>
      <c r="AI4339" s="115" t="e">
        <f>VLOOKUP(A4339,'[2]دراسات قانونية'!$A$3:$E$600,1,0)</f>
        <v>#N/A</v>
      </c>
    </row>
    <row r="4340" spans="1:35" hidden="1" x14ac:dyDescent="0.25">
      <c r="A4340" s="115">
        <v>329815</v>
      </c>
      <c r="B4340" s="115" t="s">
        <v>2866</v>
      </c>
      <c r="C4340" s="115" t="s">
        <v>227</v>
      </c>
      <c r="D4340" s="115" t="s">
        <v>763</v>
      </c>
      <c r="E4340" s="115" t="s">
        <v>77</v>
      </c>
      <c r="F4340" s="237">
        <v>34809</v>
      </c>
      <c r="H4340" s="115" t="s">
        <v>16</v>
      </c>
      <c r="I4340" t="s">
        <v>199</v>
      </c>
      <c r="U4340"/>
      <c r="V4340" t="s">
        <v>16623</v>
      </c>
      <c r="AB4340" s="115" t="s">
        <v>4308</v>
      </c>
      <c r="AC4340" s="115" t="s">
        <v>4308</v>
      </c>
      <c r="AD4340" s="115" t="s">
        <v>4308</v>
      </c>
      <c r="AE4340" s="115" t="s">
        <v>4308</v>
      </c>
      <c r="AF4340" s="115" t="s">
        <v>4308</v>
      </c>
      <c r="AG4340" s="115" t="s">
        <v>4308</v>
      </c>
      <c r="AH4340" s="115" t="s">
        <v>4308</v>
      </c>
    </row>
    <row r="4341" spans="1:35" hidden="1" x14ac:dyDescent="0.25">
      <c r="A4341" s="115">
        <v>329819</v>
      </c>
      <c r="B4341" s="115" t="s">
        <v>1587</v>
      </c>
      <c r="C4341" s="115" t="s">
        <v>227</v>
      </c>
      <c r="D4341" s="115" t="s">
        <v>390</v>
      </c>
      <c r="E4341" s="115" t="s">
        <v>77</v>
      </c>
      <c r="F4341" s="237">
        <v>28704</v>
      </c>
      <c r="G4341" s="115" t="s">
        <v>211</v>
      </c>
      <c r="H4341" s="115" t="s">
        <v>16</v>
      </c>
      <c r="I4341" t="s">
        <v>199</v>
      </c>
      <c r="J4341" s="115" t="s">
        <v>1226</v>
      </c>
      <c r="L4341" s="115" t="s">
        <v>18</v>
      </c>
      <c r="U4341"/>
      <c r="V4341" t="s">
        <v>4334</v>
      </c>
    </row>
    <row r="4342" spans="1:35" ht="18" hidden="1" x14ac:dyDescent="0.25">
      <c r="A4342" s="235">
        <v>329824</v>
      </c>
      <c r="B4342" s="235" t="s">
        <v>8564</v>
      </c>
      <c r="C4342" s="235" t="s">
        <v>343</v>
      </c>
      <c r="D4342" s="235" t="s">
        <v>613</v>
      </c>
      <c r="E4342"/>
      <c r="F4342" s="126"/>
      <c r="G4342" s="236"/>
      <c r="H4342"/>
      <c r="I4342" t="s">
        <v>129</v>
      </c>
      <c r="J4342" s="236"/>
      <c r="K4342"/>
      <c r="L4342"/>
      <c r="M4342"/>
      <c r="N4342"/>
      <c r="O4342"/>
      <c r="P4342"/>
      <c r="Q4342"/>
      <c r="U4342"/>
      <c r="V4342" t="s">
        <v>4335</v>
      </c>
      <c r="W4342" s="236"/>
      <c r="X4342"/>
      <c r="Y4342"/>
      <c r="Z4342"/>
      <c r="AA4342"/>
      <c r="AB4342"/>
      <c r="AC4342"/>
      <c r="AD4342"/>
      <c r="AE4342"/>
      <c r="AF4342"/>
      <c r="AG4342"/>
      <c r="AH4342" s="115" t="s">
        <v>4308</v>
      </c>
    </row>
    <row r="4343" spans="1:35" ht="18" x14ac:dyDescent="0.25">
      <c r="A4343" s="235">
        <v>329827</v>
      </c>
      <c r="B4343" s="235" t="s">
        <v>8565</v>
      </c>
      <c r="C4343" s="235" t="s">
        <v>489</v>
      </c>
      <c r="D4343" s="235" t="s">
        <v>1627</v>
      </c>
      <c r="E4343"/>
      <c r="F4343" s="126"/>
      <c r="G4343" s="236"/>
      <c r="H4343"/>
      <c r="I4343" t="s">
        <v>107</v>
      </c>
      <c r="J4343" s="236"/>
      <c r="K4343"/>
      <c r="L4343"/>
      <c r="M4343"/>
      <c r="N4343"/>
      <c r="O4343"/>
      <c r="P4343"/>
      <c r="Q4343"/>
      <c r="U4343"/>
      <c r="V4343" t="s">
        <v>4335</v>
      </c>
      <c r="W4343" s="236"/>
      <c r="X4343"/>
      <c r="Y4343"/>
      <c r="Z4343"/>
      <c r="AA4343"/>
      <c r="AB4343"/>
      <c r="AC4343"/>
      <c r="AD4343"/>
      <c r="AE4343"/>
      <c r="AF4343"/>
      <c r="AG4343"/>
      <c r="AH4343" s="115" t="s">
        <v>4308</v>
      </c>
      <c r="AI4343" s="115" t="e">
        <f>VLOOKUP(A4343,'[2]دراسات قانونية'!$A$3:$E$600,1,0)</f>
        <v>#N/A</v>
      </c>
    </row>
    <row r="4344" spans="1:35" hidden="1" x14ac:dyDescent="0.25">
      <c r="A4344" s="115">
        <v>329829</v>
      </c>
      <c r="B4344" s="115" t="s">
        <v>2634</v>
      </c>
      <c r="C4344" s="115" t="s">
        <v>380</v>
      </c>
      <c r="D4344" s="115" t="s">
        <v>275</v>
      </c>
      <c r="E4344" s="115" t="s">
        <v>76</v>
      </c>
      <c r="F4344" s="237">
        <v>36142</v>
      </c>
      <c r="G4344" s="115" t="s">
        <v>805</v>
      </c>
      <c r="H4344" s="115" t="s">
        <v>16</v>
      </c>
      <c r="I4344" t="s">
        <v>199</v>
      </c>
      <c r="J4344" s="115" t="s">
        <v>15</v>
      </c>
      <c r="L4344" s="115" t="s">
        <v>30</v>
      </c>
      <c r="U4344"/>
      <c r="V4344" t="s">
        <v>4414</v>
      </c>
      <c r="AH4344" s="115" t="s">
        <v>4308</v>
      </c>
    </row>
    <row r="4345" spans="1:35" x14ac:dyDescent="0.25">
      <c r="A4345" s="115">
        <v>329831</v>
      </c>
      <c r="B4345" s="115" t="s">
        <v>8566</v>
      </c>
      <c r="C4345" s="115" t="s">
        <v>1384</v>
      </c>
      <c r="D4345" s="115" t="s">
        <v>290</v>
      </c>
      <c r="F4345" s="237"/>
      <c r="I4345" t="s">
        <v>107</v>
      </c>
      <c r="U4345"/>
      <c r="V4345" t="s">
        <v>4338</v>
      </c>
      <c r="AG4345" s="115" t="s">
        <v>4308</v>
      </c>
      <c r="AH4345" s="115" t="s">
        <v>4308</v>
      </c>
      <c r="AI4345" s="115" t="e">
        <f>VLOOKUP(A4345,'[2]دراسات قانونية'!$A$3:$E$600,1,0)</f>
        <v>#N/A</v>
      </c>
    </row>
    <row r="4346" spans="1:35" hidden="1" x14ac:dyDescent="0.25">
      <c r="A4346">
        <v>329832</v>
      </c>
      <c r="B4346" t="s">
        <v>8567</v>
      </c>
      <c r="C4346" t="s">
        <v>386</v>
      </c>
      <c r="D4346" t="s">
        <v>405</v>
      </c>
      <c r="E4346" t="s">
        <v>77</v>
      </c>
      <c r="F4346" s="126">
        <v>27760</v>
      </c>
      <c r="G4346" t="s">
        <v>47</v>
      </c>
      <c r="H4346" t="s">
        <v>16</v>
      </c>
      <c r="I4346" t="s">
        <v>136</v>
      </c>
      <c r="J4346" t="s">
        <v>1226</v>
      </c>
      <c r="K4346"/>
      <c r="L4346" t="s">
        <v>47</v>
      </c>
      <c r="M4346"/>
      <c r="N4346"/>
      <c r="O4346"/>
      <c r="P4346"/>
      <c r="Q4346"/>
      <c r="U4346"/>
      <c r="V4346" t="s">
        <v>4336</v>
      </c>
      <c r="W4346"/>
      <c r="X4346"/>
      <c r="Y4346"/>
      <c r="Z4346"/>
      <c r="AA4346"/>
      <c r="AB4346"/>
      <c r="AC4346"/>
      <c r="AD4346"/>
      <c r="AE4346"/>
      <c r="AF4346"/>
      <c r="AG4346"/>
      <c r="AH4346" s="115" t="s">
        <v>4308</v>
      </c>
    </row>
    <row r="4347" spans="1:35" hidden="1" x14ac:dyDescent="0.25">
      <c r="A4347" s="115">
        <v>329833</v>
      </c>
      <c r="B4347" s="115" t="s">
        <v>3643</v>
      </c>
      <c r="C4347" s="115" t="s">
        <v>3644</v>
      </c>
      <c r="D4347" s="115" t="s">
        <v>409</v>
      </c>
      <c r="E4347" s="115" t="s">
        <v>77</v>
      </c>
      <c r="F4347" s="237">
        <v>31850</v>
      </c>
      <c r="G4347" s="115" t="s">
        <v>18</v>
      </c>
      <c r="H4347" s="115" t="s">
        <v>16</v>
      </c>
      <c r="I4347" t="s">
        <v>199</v>
      </c>
      <c r="J4347" s="115" t="s">
        <v>1226</v>
      </c>
      <c r="L4347" s="115" t="s">
        <v>18</v>
      </c>
      <c r="U4347"/>
      <c r="V4347">
        <v>0</v>
      </c>
    </row>
    <row r="4348" spans="1:35" ht="18" x14ac:dyDescent="0.25">
      <c r="A4348" s="235">
        <v>329834</v>
      </c>
      <c r="B4348" s="235" t="s">
        <v>8568</v>
      </c>
      <c r="C4348" s="235" t="s">
        <v>533</v>
      </c>
      <c r="D4348" s="235" t="s">
        <v>237</v>
      </c>
      <c r="E4348"/>
      <c r="F4348" s="126"/>
      <c r="G4348" s="236"/>
      <c r="H4348"/>
      <c r="I4348" t="s">
        <v>107</v>
      </c>
      <c r="J4348" s="236"/>
      <c r="K4348"/>
      <c r="L4348"/>
      <c r="M4348"/>
      <c r="N4348"/>
      <c r="O4348"/>
      <c r="P4348"/>
      <c r="Q4348"/>
      <c r="U4348"/>
      <c r="V4348" t="s">
        <v>4334</v>
      </c>
      <c r="W4348" s="236"/>
      <c r="X4348"/>
      <c r="Y4348"/>
      <c r="Z4348"/>
      <c r="AA4348"/>
      <c r="AB4348"/>
      <c r="AC4348"/>
      <c r="AD4348"/>
      <c r="AE4348"/>
      <c r="AF4348"/>
      <c r="AG4348"/>
      <c r="AH4348" s="115" t="s">
        <v>4308</v>
      </c>
      <c r="AI4348" s="115" t="e">
        <f>VLOOKUP(A4348,'[2]دراسات قانونية'!$A$3:$E$600,1,0)</f>
        <v>#N/A</v>
      </c>
    </row>
    <row r="4349" spans="1:35" hidden="1" x14ac:dyDescent="0.25">
      <c r="A4349">
        <v>329839</v>
      </c>
      <c r="B4349" t="s">
        <v>8569</v>
      </c>
      <c r="C4349" t="s">
        <v>601</v>
      </c>
      <c r="D4349" t="s">
        <v>8570</v>
      </c>
      <c r="E4349" t="s">
        <v>76</v>
      </c>
      <c r="F4349" s="126">
        <v>36157</v>
      </c>
      <c r="G4349" t="s">
        <v>70</v>
      </c>
      <c r="H4349" t="s">
        <v>16</v>
      </c>
      <c r="I4349" t="s">
        <v>136</v>
      </c>
      <c r="J4349" t="s">
        <v>1226</v>
      </c>
      <c r="K4349"/>
      <c r="L4349" t="s">
        <v>70</v>
      </c>
      <c r="M4349"/>
      <c r="N4349"/>
      <c r="O4349"/>
      <c r="P4349"/>
      <c r="Q4349"/>
      <c r="U4349"/>
      <c r="V4349" t="s">
        <v>16623</v>
      </c>
      <c r="W4349"/>
      <c r="X4349"/>
      <c r="Y4349"/>
      <c r="Z4349"/>
      <c r="AA4349"/>
      <c r="AB4349"/>
      <c r="AC4349"/>
      <c r="AD4349"/>
      <c r="AE4349"/>
      <c r="AF4349"/>
      <c r="AG4349"/>
    </row>
    <row r="4350" spans="1:35" ht="18" hidden="1" x14ac:dyDescent="0.25">
      <c r="A4350" s="235">
        <v>329848</v>
      </c>
      <c r="B4350" s="235" t="s">
        <v>8571</v>
      </c>
      <c r="C4350" s="235" t="s">
        <v>377</v>
      </c>
      <c r="D4350" s="235" t="s">
        <v>409</v>
      </c>
      <c r="E4350"/>
      <c r="F4350" s="126"/>
      <c r="G4350" s="236"/>
      <c r="H4350"/>
      <c r="I4350" t="s">
        <v>199</v>
      </c>
      <c r="J4350" s="236"/>
      <c r="K4350"/>
      <c r="L4350"/>
      <c r="M4350"/>
      <c r="N4350"/>
      <c r="O4350"/>
      <c r="P4350"/>
      <c r="Q4350"/>
      <c r="U4350"/>
      <c r="V4350">
        <v>0</v>
      </c>
      <c r="W4350" s="236"/>
      <c r="X4350"/>
      <c r="Y4350"/>
      <c r="Z4350"/>
      <c r="AA4350"/>
      <c r="AB4350"/>
      <c r="AC4350"/>
      <c r="AD4350"/>
      <c r="AE4350"/>
      <c r="AF4350"/>
      <c r="AG4350"/>
      <c r="AH4350" s="115" t="s">
        <v>4308</v>
      </c>
    </row>
    <row r="4351" spans="1:35" ht="18" x14ac:dyDescent="0.25">
      <c r="A4351" s="235">
        <v>329852</v>
      </c>
      <c r="B4351" s="235" t="s">
        <v>6886</v>
      </c>
      <c r="C4351" s="235" t="s">
        <v>227</v>
      </c>
      <c r="D4351" s="235" t="s">
        <v>537</v>
      </c>
      <c r="E4351"/>
      <c r="F4351" s="126"/>
      <c r="G4351" s="236"/>
      <c r="H4351"/>
      <c r="I4351" t="s">
        <v>107</v>
      </c>
      <c r="J4351" s="236"/>
      <c r="K4351"/>
      <c r="L4351"/>
      <c r="M4351"/>
      <c r="N4351"/>
      <c r="O4351"/>
      <c r="P4351"/>
      <c r="Q4351"/>
      <c r="U4351"/>
      <c r="V4351" t="s">
        <v>4334</v>
      </c>
      <c r="W4351" s="236"/>
      <c r="X4351"/>
      <c r="Y4351"/>
      <c r="Z4351"/>
      <c r="AA4351"/>
      <c r="AB4351"/>
      <c r="AC4351"/>
      <c r="AD4351"/>
      <c r="AE4351"/>
      <c r="AF4351"/>
      <c r="AG4351"/>
      <c r="AH4351" s="115" t="s">
        <v>4308</v>
      </c>
      <c r="AI4351" s="115" t="e">
        <f>VLOOKUP(A4351,'[2]دراسات قانونية'!$A$3:$E$600,1,0)</f>
        <v>#N/A</v>
      </c>
    </row>
    <row r="4352" spans="1:35" ht="18" x14ac:dyDescent="0.25">
      <c r="A4352" s="235">
        <v>329853</v>
      </c>
      <c r="B4352" s="235" t="s">
        <v>8572</v>
      </c>
      <c r="C4352" s="235" t="s">
        <v>212</v>
      </c>
      <c r="D4352" s="235" t="s">
        <v>293</v>
      </c>
      <c r="E4352"/>
      <c r="F4352" s="126"/>
      <c r="G4352" s="236"/>
      <c r="H4352"/>
      <c r="I4352" t="s">
        <v>107</v>
      </c>
      <c r="J4352" s="236"/>
      <c r="K4352"/>
      <c r="L4352"/>
      <c r="M4352"/>
      <c r="N4352"/>
      <c r="O4352"/>
      <c r="P4352"/>
      <c r="Q4352"/>
      <c r="U4352"/>
      <c r="V4352" t="s">
        <v>4335</v>
      </c>
      <c r="W4352" s="236"/>
      <c r="X4352"/>
      <c r="Y4352"/>
      <c r="Z4352"/>
      <c r="AA4352"/>
      <c r="AB4352"/>
      <c r="AC4352"/>
      <c r="AD4352"/>
      <c r="AE4352"/>
      <c r="AF4352"/>
      <c r="AG4352"/>
      <c r="AH4352" s="115" t="s">
        <v>4308</v>
      </c>
      <c r="AI4352" s="115" t="e">
        <f>VLOOKUP(A4352,'[2]دراسات قانونية'!$A$3:$E$600,1,0)</f>
        <v>#N/A</v>
      </c>
    </row>
    <row r="4353" spans="1:35" ht="18" x14ac:dyDescent="0.25">
      <c r="A4353" s="235">
        <v>329854</v>
      </c>
      <c r="B4353" s="235" t="s">
        <v>8573</v>
      </c>
      <c r="C4353" s="235" t="s">
        <v>499</v>
      </c>
      <c r="D4353" s="235" t="s">
        <v>336</v>
      </c>
      <c r="E4353"/>
      <c r="F4353" s="126"/>
      <c r="G4353" s="236"/>
      <c r="H4353"/>
      <c r="I4353" t="s">
        <v>107</v>
      </c>
      <c r="J4353" s="236"/>
      <c r="K4353"/>
      <c r="L4353"/>
      <c r="M4353"/>
      <c r="N4353"/>
      <c r="O4353"/>
      <c r="P4353"/>
      <c r="Q4353"/>
      <c r="U4353"/>
      <c r="V4353" t="s">
        <v>4335</v>
      </c>
      <c r="W4353" s="236"/>
      <c r="X4353"/>
      <c r="Y4353"/>
      <c r="Z4353"/>
      <c r="AA4353"/>
      <c r="AB4353"/>
      <c r="AC4353"/>
      <c r="AD4353"/>
      <c r="AE4353"/>
      <c r="AF4353"/>
      <c r="AG4353"/>
      <c r="AH4353" s="115" t="s">
        <v>4308</v>
      </c>
      <c r="AI4353" s="115" t="e">
        <f>VLOOKUP(A4353,'[2]دراسات قانونية'!$A$3:$E$600,1,0)</f>
        <v>#N/A</v>
      </c>
    </row>
    <row r="4354" spans="1:35" hidden="1" x14ac:dyDescent="0.25">
      <c r="A4354">
        <v>329857</v>
      </c>
      <c r="B4354" t="s">
        <v>8574</v>
      </c>
      <c r="C4354" t="s">
        <v>1515</v>
      </c>
      <c r="D4354" t="s">
        <v>365</v>
      </c>
      <c r="E4354" t="s">
        <v>76</v>
      </c>
      <c r="F4354" s="126">
        <v>34340</v>
      </c>
      <c r="G4354" t="s">
        <v>47</v>
      </c>
      <c r="H4354" t="s">
        <v>16</v>
      </c>
      <c r="I4354" t="s">
        <v>136</v>
      </c>
      <c r="J4354" t="s">
        <v>1226</v>
      </c>
      <c r="K4354"/>
      <c r="L4354" t="s">
        <v>18</v>
      </c>
      <c r="M4354"/>
      <c r="N4354"/>
      <c r="O4354"/>
      <c r="P4354"/>
      <c r="Q4354"/>
      <c r="U4354"/>
      <c r="V4354" t="s">
        <v>4414</v>
      </c>
      <c r="W4354"/>
      <c r="X4354"/>
      <c r="Y4354"/>
      <c r="Z4354"/>
      <c r="AA4354"/>
      <c r="AB4354"/>
      <c r="AC4354"/>
      <c r="AD4354"/>
      <c r="AE4354"/>
      <c r="AF4354"/>
      <c r="AG4354"/>
      <c r="AH4354" s="115" t="s">
        <v>4308</v>
      </c>
    </row>
    <row r="4355" spans="1:35" hidden="1" x14ac:dyDescent="0.25">
      <c r="A4355">
        <v>329858</v>
      </c>
      <c r="B4355" t="s">
        <v>8575</v>
      </c>
      <c r="C4355" t="s">
        <v>279</v>
      </c>
      <c r="D4355" t="s">
        <v>884</v>
      </c>
      <c r="E4355" t="s">
        <v>77</v>
      </c>
      <c r="F4355" s="126"/>
      <c r="G4355"/>
      <c r="H4355" t="s">
        <v>16</v>
      </c>
      <c r="I4355" t="s">
        <v>129</v>
      </c>
      <c r="J4355"/>
      <c r="K4355"/>
      <c r="L4355"/>
      <c r="M4355"/>
      <c r="N4355"/>
      <c r="O4355"/>
      <c r="P4355"/>
      <c r="Q4355"/>
      <c r="U4355"/>
      <c r="V4355" t="s">
        <v>4414</v>
      </c>
      <c r="W4355"/>
      <c r="X4355"/>
      <c r="Y4355"/>
      <c r="Z4355"/>
      <c r="AA4355" t="s">
        <v>4308</v>
      </c>
      <c r="AB4355" t="s">
        <v>4308</v>
      </c>
      <c r="AC4355" t="s">
        <v>4308</v>
      </c>
      <c r="AD4355" t="s">
        <v>4308</v>
      </c>
      <c r="AE4355" t="s">
        <v>4308</v>
      </c>
      <c r="AF4355" t="s">
        <v>4308</v>
      </c>
      <c r="AG4355" t="s">
        <v>4308</v>
      </c>
      <c r="AH4355" s="115" t="s">
        <v>4308</v>
      </c>
    </row>
    <row r="4356" spans="1:35" hidden="1" x14ac:dyDescent="0.25">
      <c r="A4356">
        <v>329859</v>
      </c>
      <c r="B4356" t="s">
        <v>8576</v>
      </c>
      <c r="C4356" t="s">
        <v>274</v>
      </c>
      <c r="D4356" t="s">
        <v>437</v>
      </c>
      <c r="E4356" t="s">
        <v>76</v>
      </c>
      <c r="F4356" s="126">
        <v>35562</v>
      </c>
      <c r="G4356" t="s">
        <v>215</v>
      </c>
      <c r="H4356" t="s">
        <v>19</v>
      </c>
      <c r="I4356" t="s">
        <v>136</v>
      </c>
      <c r="J4356" t="s">
        <v>1226</v>
      </c>
      <c r="K4356"/>
      <c r="L4356" t="s">
        <v>18</v>
      </c>
      <c r="M4356"/>
      <c r="N4356"/>
      <c r="O4356"/>
      <c r="P4356"/>
      <c r="Q4356"/>
      <c r="U4356"/>
      <c r="V4356" t="s">
        <v>4329</v>
      </c>
      <c r="W4356"/>
      <c r="X4356"/>
      <c r="Y4356"/>
      <c r="Z4356"/>
      <c r="AA4356"/>
      <c r="AB4356"/>
      <c r="AC4356"/>
      <c r="AD4356"/>
      <c r="AE4356"/>
      <c r="AF4356"/>
      <c r="AG4356"/>
      <c r="AH4356" s="115" t="s">
        <v>4308</v>
      </c>
    </row>
    <row r="4357" spans="1:35" ht="18" hidden="1" x14ac:dyDescent="0.25">
      <c r="A4357" s="235">
        <v>329861</v>
      </c>
      <c r="B4357" s="235" t="s">
        <v>8577</v>
      </c>
      <c r="C4357" s="235" t="s">
        <v>244</v>
      </c>
      <c r="D4357" s="235" t="s">
        <v>5681</v>
      </c>
      <c r="E4357"/>
      <c r="F4357" s="126"/>
      <c r="G4357" s="236"/>
      <c r="H4357"/>
      <c r="I4357" t="s">
        <v>129</v>
      </c>
      <c r="J4357" s="236"/>
      <c r="K4357"/>
      <c r="L4357"/>
      <c r="M4357"/>
      <c r="N4357"/>
      <c r="O4357"/>
      <c r="P4357"/>
      <c r="Q4357"/>
      <c r="U4357"/>
      <c r="V4357" t="s">
        <v>4335</v>
      </c>
      <c r="W4357" s="236"/>
      <c r="X4357"/>
      <c r="Y4357"/>
      <c r="Z4357"/>
      <c r="AA4357"/>
      <c r="AB4357"/>
      <c r="AC4357"/>
      <c r="AD4357"/>
      <c r="AE4357"/>
      <c r="AF4357"/>
      <c r="AG4357"/>
      <c r="AH4357" s="115" t="s">
        <v>4308</v>
      </c>
    </row>
    <row r="4358" spans="1:35" hidden="1" x14ac:dyDescent="0.25">
      <c r="A4358" s="115">
        <v>329862</v>
      </c>
      <c r="B4358" s="115" t="s">
        <v>1769</v>
      </c>
      <c r="C4358" s="115" t="s">
        <v>227</v>
      </c>
      <c r="D4358" s="115" t="s">
        <v>437</v>
      </c>
      <c r="E4358" s="115" t="s">
        <v>76</v>
      </c>
      <c r="F4358" s="237">
        <v>32738</v>
      </c>
      <c r="G4358" s="115" t="s">
        <v>1770</v>
      </c>
      <c r="H4358" s="115" t="s">
        <v>16</v>
      </c>
      <c r="I4358" t="s">
        <v>199</v>
      </c>
      <c r="J4358" s="115" t="s">
        <v>15</v>
      </c>
      <c r="L4358" s="115" t="s">
        <v>50</v>
      </c>
      <c r="U4358"/>
      <c r="V4358" t="s">
        <v>4414</v>
      </c>
    </row>
    <row r="4359" spans="1:35" ht="18" hidden="1" x14ac:dyDescent="0.25">
      <c r="A4359" s="235">
        <v>329864</v>
      </c>
      <c r="B4359" s="235" t="s">
        <v>8578</v>
      </c>
      <c r="C4359" s="235" t="s">
        <v>250</v>
      </c>
      <c r="D4359" s="235" t="s">
        <v>513</v>
      </c>
      <c r="E4359"/>
      <c r="F4359" s="126"/>
      <c r="G4359" s="236"/>
      <c r="H4359"/>
      <c r="I4359" t="s">
        <v>129</v>
      </c>
      <c r="J4359" s="236"/>
      <c r="K4359"/>
      <c r="L4359"/>
      <c r="M4359"/>
      <c r="N4359"/>
      <c r="O4359"/>
      <c r="P4359"/>
      <c r="Q4359"/>
      <c r="U4359"/>
      <c r="V4359" t="s">
        <v>4337</v>
      </c>
      <c r="W4359" s="236"/>
      <c r="X4359"/>
      <c r="Y4359"/>
      <c r="Z4359"/>
      <c r="AA4359"/>
      <c r="AB4359"/>
      <c r="AC4359"/>
      <c r="AD4359"/>
      <c r="AE4359"/>
      <c r="AF4359"/>
      <c r="AG4359"/>
      <c r="AH4359" s="115" t="s">
        <v>4308</v>
      </c>
    </row>
    <row r="4360" spans="1:35" ht="18" hidden="1" x14ac:dyDescent="0.25">
      <c r="A4360" s="235">
        <v>329865</v>
      </c>
      <c r="B4360" s="235" t="s">
        <v>8579</v>
      </c>
      <c r="C4360" s="235" t="s">
        <v>212</v>
      </c>
      <c r="D4360" s="235" t="s">
        <v>8580</v>
      </c>
      <c r="E4360"/>
      <c r="F4360" s="126"/>
      <c r="G4360" s="236"/>
      <c r="H4360"/>
      <c r="I4360" t="s">
        <v>129</v>
      </c>
      <c r="J4360" s="236"/>
      <c r="K4360"/>
      <c r="L4360"/>
      <c r="M4360"/>
      <c r="N4360"/>
      <c r="O4360"/>
      <c r="P4360"/>
      <c r="Q4360"/>
      <c r="U4360"/>
      <c r="V4360" t="s">
        <v>4335</v>
      </c>
      <c r="W4360" s="236"/>
      <c r="X4360"/>
      <c r="Y4360"/>
      <c r="Z4360"/>
      <c r="AA4360"/>
      <c r="AB4360"/>
      <c r="AC4360"/>
      <c r="AD4360"/>
      <c r="AE4360"/>
      <c r="AF4360"/>
      <c r="AG4360"/>
      <c r="AH4360" s="115" t="s">
        <v>4308</v>
      </c>
    </row>
    <row r="4361" spans="1:35" ht="18" hidden="1" x14ac:dyDescent="0.25">
      <c r="A4361" s="235">
        <v>329867</v>
      </c>
      <c r="B4361" s="235" t="s">
        <v>8581</v>
      </c>
      <c r="C4361" s="235" t="s">
        <v>546</v>
      </c>
      <c r="D4361" s="235" t="s">
        <v>220</v>
      </c>
      <c r="E4361"/>
      <c r="F4361" s="126"/>
      <c r="G4361" s="236"/>
      <c r="H4361"/>
      <c r="I4361" t="s">
        <v>136</v>
      </c>
      <c r="J4361" s="236"/>
      <c r="K4361"/>
      <c r="L4361"/>
      <c r="M4361"/>
      <c r="N4361"/>
      <c r="O4361"/>
      <c r="P4361"/>
      <c r="Q4361"/>
      <c r="U4361"/>
      <c r="V4361" t="s">
        <v>4337</v>
      </c>
      <c r="W4361" s="236"/>
      <c r="X4361"/>
      <c r="Y4361"/>
      <c r="Z4361"/>
      <c r="AA4361"/>
      <c r="AB4361"/>
      <c r="AC4361"/>
      <c r="AD4361"/>
      <c r="AE4361"/>
      <c r="AF4361"/>
      <c r="AG4361"/>
      <c r="AH4361" s="115" t="s">
        <v>4308</v>
      </c>
    </row>
    <row r="4362" spans="1:35" ht="18" x14ac:dyDescent="0.25">
      <c r="A4362" s="235">
        <v>329870</v>
      </c>
      <c r="B4362" s="235" t="s">
        <v>8582</v>
      </c>
      <c r="C4362" s="235" t="s">
        <v>8583</v>
      </c>
      <c r="D4362" s="235" t="s">
        <v>8584</v>
      </c>
      <c r="E4362"/>
      <c r="F4362" s="126"/>
      <c r="G4362" s="236"/>
      <c r="H4362"/>
      <c r="I4362" t="s">
        <v>107</v>
      </c>
      <c r="J4362" s="236"/>
      <c r="K4362"/>
      <c r="L4362"/>
      <c r="M4362"/>
      <c r="N4362"/>
      <c r="O4362"/>
      <c r="P4362"/>
      <c r="Q4362"/>
      <c r="U4362"/>
      <c r="V4362" t="s">
        <v>4335</v>
      </c>
      <c r="W4362" s="236"/>
      <c r="X4362"/>
      <c r="Y4362"/>
      <c r="Z4362"/>
      <c r="AA4362"/>
      <c r="AB4362"/>
      <c r="AC4362"/>
      <c r="AD4362"/>
      <c r="AE4362"/>
      <c r="AF4362"/>
      <c r="AG4362"/>
      <c r="AH4362" s="115" t="s">
        <v>4308</v>
      </c>
      <c r="AI4362" s="115" t="e">
        <f>VLOOKUP(A4362,'[2]دراسات قانونية'!$A$3:$E$600,1,0)</f>
        <v>#N/A</v>
      </c>
    </row>
    <row r="4363" spans="1:35" ht="18" x14ac:dyDescent="0.25">
      <c r="A4363" s="235">
        <v>329873</v>
      </c>
      <c r="B4363" s="235" t="s">
        <v>8585</v>
      </c>
      <c r="C4363" s="235" t="s">
        <v>678</v>
      </c>
      <c r="D4363" s="235" t="s">
        <v>249</v>
      </c>
      <c r="E4363"/>
      <c r="F4363" s="126"/>
      <c r="G4363" s="236"/>
      <c r="H4363"/>
      <c r="I4363" t="s">
        <v>107</v>
      </c>
      <c r="J4363" s="236"/>
      <c r="K4363"/>
      <c r="L4363"/>
      <c r="M4363"/>
      <c r="N4363"/>
      <c r="O4363"/>
      <c r="P4363"/>
      <c r="Q4363"/>
      <c r="U4363"/>
      <c r="V4363" t="s">
        <v>4335</v>
      </c>
      <c r="W4363" s="236"/>
      <c r="X4363"/>
      <c r="Y4363"/>
      <c r="Z4363"/>
      <c r="AA4363"/>
      <c r="AB4363"/>
      <c r="AC4363"/>
      <c r="AD4363"/>
      <c r="AE4363"/>
      <c r="AF4363"/>
      <c r="AG4363"/>
      <c r="AH4363" s="115" t="s">
        <v>4308</v>
      </c>
      <c r="AI4363" s="115" t="e">
        <f>VLOOKUP(A4363,'[2]دراسات قانونية'!$A$3:$E$600,1,0)</f>
        <v>#N/A</v>
      </c>
    </row>
    <row r="4364" spans="1:35" ht="18" x14ac:dyDescent="0.25">
      <c r="A4364" s="235">
        <v>329878</v>
      </c>
      <c r="B4364" s="235" t="s">
        <v>8586</v>
      </c>
      <c r="C4364" s="235" t="s">
        <v>489</v>
      </c>
      <c r="D4364" s="235" t="s">
        <v>1014</v>
      </c>
      <c r="E4364"/>
      <c r="F4364" s="126"/>
      <c r="G4364" s="236"/>
      <c r="H4364"/>
      <c r="I4364" t="s">
        <v>107</v>
      </c>
      <c r="J4364" s="236"/>
      <c r="K4364"/>
      <c r="L4364"/>
      <c r="M4364"/>
      <c r="N4364"/>
      <c r="O4364"/>
      <c r="P4364"/>
      <c r="Q4364"/>
      <c r="U4364"/>
      <c r="V4364" t="s">
        <v>4335</v>
      </c>
      <c r="W4364" s="236"/>
      <c r="X4364"/>
      <c r="Y4364"/>
      <c r="Z4364"/>
      <c r="AA4364"/>
      <c r="AB4364"/>
      <c r="AC4364"/>
      <c r="AD4364"/>
      <c r="AE4364"/>
      <c r="AF4364"/>
      <c r="AG4364"/>
      <c r="AH4364" s="115" t="s">
        <v>4308</v>
      </c>
      <c r="AI4364" s="115" t="e">
        <f>VLOOKUP(A4364,'[2]دراسات قانونية'!$A$3:$E$600,1,0)</f>
        <v>#N/A</v>
      </c>
    </row>
    <row r="4365" spans="1:35" hidden="1" x14ac:dyDescent="0.25">
      <c r="A4365" s="115">
        <v>329891</v>
      </c>
      <c r="B4365" s="115" t="s">
        <v>1567</v>
      </c>
      <c r="C4365" s="115" t="s">
        <v>227</v>
      </c>
      <c r="D4365" s="115" t="s">
        <v>328</v>
      </c>
      <c r="E4365" s="115" t="s">
        <v>76</v>
      </c>
      <c r="F4365" s="237">
        <v>35765</v>
      </c>
      <c r="G4365" s="115" t="s">
        <v>1568</v>
      </c>
      <c r="H4365" s="115" t="s">
        <v>16</v>
      </c>
      <c r="I4365" t="s">
        <v>199</v>
      </c>
      <c r="J4365" s="115" t="s">
        <v>1226</v>
      </c>
      <c r="L4365" s="115" t="s">
        <v>18</v>
      </c>
      <c r="U4365"/>
      <c r="V4365" t="s">
        <v>4336</v>
      </c>
    </row>
    <row r="4366" spans="1:35" ht="18" x14ac:dyDescent="0.25">
      <c r="A4366" s="235">
        <v>329892</v>
      </c>
      <c r="B4366" s="235" t="s">
        <v>8587</v>
      </c>
      <c r="C4366" s="235" t="s">
        <v>438</v>
      </c>
      <c r="D4366" s="235" t="s">
        <v>693</v>
      </c>
      <c r="E4366"/>
      <c r="F4366" s="126"/>
      <c r="G4366" s="236"/>
      <c r="H4366"/>
      <c r="I4366" t="s">
        <v>107</v>
      </c>
      <c r="J4366" s="236"/>
      <c r="K4366"/>
      <c r="L4366"/>
      <c r="M4366"/>
      <c r="N4366"/>
      <c r="O4366"/>
      <c r="P4366"/>
      <c r="Q4366"/>
      <c r="U4366"/>
      <c r="V4366" t="s">
        <v>4335</v>
      </c>
      <c r="W4366" s="236"/>
      <c r="X4366"/>
      <c r="Y4366"/>
      <c r="Z4366"/>
      <c r="AA4366"/>
      <c r="AB4366"/>
      <c r="AC4366"/>
      <c r="AD4366"/>
      <c r="AE4366"/>
      <c r="AF4366"/>
      <c r="AG4366"/>
      <c r="AH4366" s="115" t="s">
        <v>4308</v>
      </c>
      <c r="AI4366" s="115" t="e">
        <f>VLOOKUP(A4366,'[2]دراسات قانونية'!$A$3:$E$600,1,0)</f>
        <v>#N/A</v>
      </c>
    </row>
    <row r="4367" spans="1:35" hidden="1" x14ac:dyDescent="0.25">
      <c r="A4367" s="115">
        <v>329893</v>
      </c>
      <c r="B4367" s="115" t="s">
        <v>3645</v>
      </c>
      <c r="C4367" s="115" t="s">
        <v>227</v>
      </c>
      <c r="D4367" s="115" t="s">
        <v>2231</v>
      </c>
      <c r="E4367" s="115" t="s">
        <v>76</v>
      </c>
      <c r="F4367" s="237">
        <v>35810</v>
      </c>
      <c r="G4367" s="115" t="s">
        <v>67</v>
      </c>
      <c r="H4367" s="115" t="s">
        <v>16</v>
      </c>
      <c r="I4367" t="s">
        <v>199</v>
      </c>
      <c r="J4367" s="115" t="s">
        <v>1226</v>
      </c>
      <c r="L4367" s="115" t="s">
        <v>30</v>
      </c>
      <c r="U4367"/>
      <c r="V4367">
        <v>0</v>
      </c>
      <c r="AF4367" s="115" t="s">
        <v>4308</v>
      </c>
      <c r="AG4367" s="115" t="s">
        <v>4308</v>
      </c>
      <c r="AH4367" s="115" t="s">
        <v>4308</v>
      </c>
    </row>
    <row r="4368" spans="1:35" ht="18" x14ac:dyDescent="0.25">
      <c r="A4368" s="235">
        <v>329894</v>
      </c>
      <c r="B4368" s="235" t="s">
        <v>8588</v>
      </c>
      <c r="C4368" s="235" t="s">
        <v>530</v>
      </c>
      <c r="D4368" s="235" t="s">
        <v>951</v>
      </c>
      <c r="E4368"/>
      <c r="F4368" s="126"/>
      <c r="G4368" s="236"/>
      <c r="H4368"/>
      <c r="I4368" t="s">
        <v>107</v>
      </c>
      <c r="J4368" s="236"/>
      <c r="K4368"/>
      <c r="L4368"/>
      <c r="M4368"/>
      <c r="N4368"/>
      <c r="O4368"/>
      <c r="P4368"/>
      <c r="Q4368"/>
      <c r="U4368"/>
      <c r="V4368" t="s">
        <v>4335</v>
      </c>
      <c r="W4368" s="236"/>
      <c r="X4368"/>
      <c r="Y4368"/>
      <c r="Z4368"/>
      <c r="AA4368"/>
      <c r="AB4368"/>
      <c r="AC4368"/>
      <c r="AD4368"/>
      <c r="AE4368"/>
      <c r="AF4368"/>
      <c r="AG4368"/>
      <c r="AH4368" s="115" t="s">
        <v>4308</v>
      </c>
      <c r="AI4368" s="115" t="e">
        <f>VLOOKUP(A4368,'[2]دراسات قانونية'!$A$3:$E$600,1,0)</f>
        <v>#N/A</v>
      </c>
    </row>
    <row r="4369" spans="1:35" ht="18" hidden="1" x14ac:dyDescent="0.25">
      <c r="A4369" s="235">
        <v>329895</v>
      </c>
      <c r="B4369" s="235" t="s">
        <v>8589</v>
      </c>
      <c r="C4369" s="235" t="s">
        <v>227</v>
      </c>
      <c r="D4369" s="235" t="s">
        <v>420</v>
      </c>
      <c r="E4369"/>
      <c r="F4369" s="126"/>
      <c r="G4369" s="236"/>
      <c r="H4369"/>
      <c r="I4369" t="s">
        <v>199</v>
      </c>
      <c r="J4369" s="236"/>
      <c r="K4369"/>
      <c r="L4369"/>
      <c r="M4369"/>
      <c r="N4369"/>
      <c r="O4369"/>
      <c r="P4369"/>
      <c r="Q4369"/>
      <c r="U4369"/>
      <c r="V4369">
        <v>0</v>
      </c>
      <c r="W4369" s="236"/>
      <c r="X4369"/>
      <c r="Y4369"/>
      <c r="Z4369"/>
      <c r="AA4369"/>
      <c r="AB4369"/>
      <c r="AC4369"/>
      <c r="AD4369"/>
      <c r="AE4369"/>
      <c r="AF4369"/>
      <c r="AG4369"/>
      <c r="AH4369" s="115" t="s">
        <v>4308</v>
      </c>
    </row>
    <row r="4370" spans="1:35" hidden="1" x14ac:dyDescent="0.25">
      <c r="A4370">
        <v>329898</v>
      </c>
      <c r="B4370" t="s">
        <v>8590</v>
      </c>
      <c r="C4370" t="s">
        <v>582</v>
      </c>
      <c r="D4370" t="s">
        <v>286</v>
      </c>
      <c r="E4370" t="s">
        <v>76</v>
      </c>
      <c r="F4370" s="126">
        <v>35250</v>
      </c>
      <c r="G4370" t="s">
        <v>18</v>
      </c>
      <c r="H4370" t="s">
        <v>16</v>
      </c>
      <c r="I4370" t="s">
        <v>136</v>
      </c>
      <c r="J4370" t="s">
        <v>1226</v>
      </c>
      <c r="K4370"/>
      <c r="L4370" t="s">
        <v>18</v>
      </c>
      <c r="M4370"/>
      <c r="N4370"/>
      <c r="O4370"/>
      <c r="P4370"/>
      <c r="Q4370"/>
      <c r="U4370"/>
      <c r="V4370" t="s">
        <v>4414</v>
      </c>
      <c r="W4370"/>
      <c r="X4370"/>
      <c r="Y4370"/>
      <c r="Z4370"/>
      <c r="AA4370"/>
      <c r="AB4370"/>
      <c r="AC4370"/>
      <c r="AD4370"/>
      <c r="AE4370"/>
      <c r="AF4370"/>
      <c r="AG4370"/>
    </row>
    <row r="4371" spans="1:35" ht="18" x14ac:dyDescent="0.25">
      <c r="A4371" s="235">
        <v>329899</v>
      </c>
      <c r="B4371" s="235" t="s">
        <v>8591</v>
      </c>
      <c r="C4371" s="235" t="s">
        <v>261</v>
      </c>
      <c r="D4371" s="235" t="s">
        <v>300</v>
      </c>
      <c r="E4371"/>
      <c r="F4371" s="126"/>
      <c r="G4371" s="236"/>
      <c r="H4371"/>
      <c r="I4371" t="s">
        <v>107</v>
      </c>
      <c r="J4371" s="236"/>
      <c r="K4371"/>
      <c r="L4371"/>
      <c r="M4371"/>
      <c r="N4371"/>
      <c r="O4371"/>
      <c r="P4371"/>
      <c r="Q4371"/>
      <c r="U4371"/>
      <c r="V4371" t="s">
        <v>4335</v>
      </c>
      <c r="W4371" s="236"/>
      <c r="X4371"/>
      <c r="Y4371"/>
      <c r="Z4371"/>
      <c r="AA4371"/>
      <c r="AB4371"/>
      <c r="AC4371"/>
      <c r="AD4371"/>
      <c r="AE4371"/>
      <c r="AF4371"/>
      <c r="AG4371"/>
      <c r="AH4371" s="115" t="s">
        <v>4308</v>
      </c>
      <c r="AI4371" s="115" t="e">
        <f>VLOOKUP(A4371,'[2]دراسات قانونية'!$A$3:$E$600,1,0)</f>
        <v>#N/A</v>
      </c>
    </row>
    <row r="4372" spans="1:35" hidden="1" x14ac:dyDescent="0.25">
      <c r="A4372" s="115">
        <v>329900</v>
      </c>
      <c r="B4372" s="115" t="s">
        <v>2732</v>
      </c>
      <c r="C4372" s="115" t="s">
        <v>261</v>
      </c>
      <c r="D4372" s="115" t="s">
        <v>320</v>
      </c>
      <c r="E4372" s="115" t="s">
        <v>77</v>
      </c>
      <c r="F4372" s="237">
        <v>35431</v>
      </c>
      <c r="G4372" s="115" t="s">
        <v>18</v>
      </c>
      <c r="H4372" s="115" t="s">
        <v>16</v>
      </c>
      <c r="I4372" t="s">
        <v>199</v>
      </c>
      <c r="J4372" s="115" t="s">
        <v>1226</v>
      </c>
      <c r="L4372" s="115" t="s">
        <v>18</v>
      </c>
      <c r="P4372" s="115" t="s">
        <v>4314</v>
      </c>
      <c r="U4372"/>
      <c r="V4372">
        <v>0</v>
      </c>
    </row>
    <row r="4373" spans="1:35" ht="18" x14ac:dyDescent="0.25">
      <c r="A4373" s="235">
        <v>329901</v>
      </c>
      <c r="B4373" s="235" t="s">
        <v>8592</v>
      </c>
      <c r="C4373" s="235" t="s">
        <v>212</v>
      </c>
      <c r="D4373" s="235" t="s">
        <v>437</v>
      </c>
      <c r="E4373"/>
      <c r="F4373" s="126"/>
      <c r="G4373" s="236"/>
      <c r="H4373"/>
      <c r="I4373" t="s">
        <v>107</v>
      </c>
      <c r="J4373" s="236"/>
      <c r="K4373"/>
      <c r="L4373"/>
      <c r="M4373"/>
      <c r="N4373"/>
      <c r="O4373"/>
      <c r="P4373"/>
      <c r="Q4373"/>
      <c r="U4373"/>
      <c r="V4373" t="s">
        <v>4335</v>
      </c>
      <c r="W4373" s="236"/>
      <c r="X4373"/>
      <c r="Y4373"/>
      <c r="Z4373"/>
      <c r="AA4373"/>
      <c r="AB4373"/>
      <c r="AC4373"/>
      <c r="AD4373"/>
      <c r="AE4373"/>
      <c r="AF4373"/>
      <c r="AG4373"/>
      <c r="AH4373" s="115" t="s">
        <v>4308</v>
      </c>
      <c r="AI4373" s="115" t="e">
        <f>VLOOKUP(A4373,'[2]دراسات قانونية'!$A$3:$E$600,1,0)</f>
        <v>#N/A</v>
      </c>
    </row>
    <row r="4374" spans="1:35" ht="18" hidden="1" x14ac:dyDescent="0.25">
      <c r="A4374" s="235">
        <v>329903</v>
      </c>
      <c r="B4374" s="235" t="s">
        <v>8593</v>
      </c>
      <c r="C4374" s="235" t="s">
        <v>209</v>
      </c>
      <c r="D4374" s="235" t="s">
        <v>230</v>
      </c>
      <c r="E4374"/>
      <c r="F4374" s="126"/>
      <c r="G4374" s="236"/>
      <c r="H4374"/>
      <c r="I4374" t="s">
        <v>129</v>
      </c>
      <c r="J4374" s="236"/>
      <c r="K4374"/>
      <c r="L4374"/>
      <c r="M4374"/>
      <c r="N4374"/>
      <c r="O4374"/>
      <c r="P4374"/>
      <c r="Q4374"/>
      <c r="U4374"/>
      <c r="V4374" t="s">
        <v>4335</v>
      </c>
      <c r="W4374" s="236"/>
      <c r="X4374"/>
      <c r="Y4374"/>
      <c r="Z4374"/>
      <c r="AA4374"/>
      <c r="AB4374"/>
      <c r="AC4374"/>
      <c r="AD4374"/>
      <c r="AE4374"/>
      <c r="AF4374"/>
      <c r="AG4374"/>
      <c r="AH4374" s="115" t="s">
        <v>4308</v>
      </c>
    </row>
    <row r="4375" spans="1:35" ht="18" x14ac:dyDescent="0.25">
      <c r="A4375" s="235">
        <v>329905</v>
      </c>
      <c r="B4375" s="235" t="s">
        <v>8594</v>
      </c>
      <c r="C4375" s="235" t="s">
        <v>653</v>
      </c>
      <c r="D4375" s="235" t="s">
        <v>599</v>
      </c>
      <c r="E4375"/>
      <c r="F4375" s="126"/>
      <c r="G4375" s="236"/>
      <c r="H4375"/>
      <c r="I4375" t="s">
        <v>107</v>
      </c>
      <c r="J4375" s="236"/>
      <c r="K4375"/>
      <c r="L4375"/>
      <c r="M4375"/>
      <c r="N4375"/>
      <c r="O4375"/>
      <c r="P4375"/>
      <c r="Q4375"/>
      <c r="U4375"/>
      <c r="V4375" t="s">
        <v>4334</v>
      </c>
      <c r="W4375" s="236"/>
      <c r="X4375"/>
      <c r="Y4375"/>
      <c r="Z4375"/>
      <c r="AA4375"/>
      <c r="AB4375"/>
      <c r="AC4375"/>
      <c r="AD4375"/>
      <c r="AE4375"/>
      <c r="AF4375"/>
      <c r="AG4375"/>
      <c r="AH4375" s="115" t="s">
        <v>4308</v>
      </c>
      <c r="AI4375" s="115" t="e">
        <f>VLOOKUP(A4375,'[2]دراسات قانونية'!$A$3:$E$600,1,0)</f>
        <v>#N/A</v>
      </c>
    </row>
    <row r="4376" spans="1:35" hidden="1" x14ac:dyDescent="0.25">
      <c r="A4376">
        <v>329908</v>
      </c>
      <c r="B4376" t="s">
        <v>8595</v>
      </c>
      <c r="C4376" t="s">
        <v>1717</v>
      </c>
      <c r="D4376" t="s">
        <v>281</v>
      </c>
      <c r="E4376" t="s">
        <v>76</v>
      </c>
      <c r="F4376" s="126">
        <v>36187</v>
      </c>
      <c r="G4376" t="s">
        <v>27</v>
      </c>
      <c r="H4376" t="s">
        <v>16</v>
      </c>
      <c r="I4376" t="s">
        <v>129</v>
      </c>
      <c r="J4376" t="s">
        <v>15</v>
      </c>
      <c r="K4376"/>
      <c r="L4376" t="s">
        <v>18</v>
      </c>
      <c r="M4376"/>
      <c r="N4376"/>
      <c r="O4376"/>
      <c r="P4376"/>
      <c r="Q4376"/>
      <c r="U4376"/>
      <c r="V4376" t="s">
        <v>4337</v>
      </c>
      <c r="W4376"/>
      <c r="X4376"/>
      <c r="Y4376"/>
      <c r="Z4376"/>
      <c r="AA4376"/>
      <c r="AB4376"/>
      <c r="AC4376"/>
      <c r="AD4376"/>
      <c r="AE4376" t="s">
        <v>4308</v>
      </c>
      <c r="AF4376" t="s">
        <v>4308</v>
      </c>
      <c r="AG4376" t="s">
        <v>4308</v>
      </c>
      <c r="AH4376" s="115" t="s">
        <v>4308</v>
      </c>
    </row>
    <row r="4377" spans="1:35" ht="18" x14ac:dyDescent="0.25">
      <c r="A4377" s="235">
        <v>329909</v>
      </c>
      <c r="B4377" s="235" t="s">
        <v>8596</v>
      </c>
      <c r="C4377" s="235" t="s">
        <v>593</v>
      </c>
      <c r="D4377" s="235" t="s">
        <v>4200</v>
      </c>
      <c r="E4377"/>
      <c r="F4377" s="126"/>
      <c r="G4377" s="236"/>
      <c r="H4377"/>
      <c r="I4377" t="s">
        <v>107</v>
      </c>
      <c r="J4377" s="236"/>
      <c r="K4377"/>
      <c r="L4377"/>
      <c r="M4377"/>
      <c r="N4377"/>
      <c r="O4377"/>
      <c r="P4377"/>
      <c r="Q4377"/>
      <c r="U4377"/>
      <c r="V4377"/>
      <c r="W4377" s="236"/>
      <c r="X4377"/>
      <c r="Y4377"/>
      <c r="Z4377"/>
      <c r="AA4377"/>
      <c r="AB4377"/>
      <c r="AC4377"/>
      <c r="AD4377"/>
      <c r="AE4377"/>
      <c r="AF4377"/>
      <c r="AG4377"/>
      <c r="AI4377" s="115">
        <f>VLOOKUP(A4377,'[2]دراسات قانونية'!$A$3:$E$600,1,0)</f>
        <v>329909</v>
      </c>
    </row>
    <row r="4378" spans="1:35" x14ac:dyDescent="0.25">
      <c r="A4378" s="115">
        <v>329910</v>
      </c>
      <c r="B4378" s="115" t="s">
        <v>8597</v>
      </c>
      <c r="C4378" s="115" t="s">
        <v>339</v>
      </c>
      <c r="D4378" s="115" t="s">
        <v>467</v>
      </c>
      <c r="F4378" s="237"/>
      <c r="I4378" t="s">
        <v>107</v>
      </c>
      <c r="U4378"/>
      <c r="V4378" t="s">
        <v>4335</v>
      </c>
      <c r="AG4378" s="115" t="s">
        <v>4308</v>
      </c>
      <c r="AH4378" s="115" t="s">
        <v>4308</v>
      </c>
      <c r="AI4378" s="115" t="e">
        <f>VLOOKUP(A4378,'[2]دراسات قانونية'!$A$3:$E$600,1,0)</f>
        <v>#N/A</v>
      </c>
    </row>
    <row r="4379" spans="1:35" ht="18" hidden="1" x14ac:dyDescent="0.25">
      <c r="A4379" s="235">
        <v>329911</v>
      </c>
      <c r="B4379" s="235" t="s">
        <v>8598</v>
      </c>
      <c r="C4379" s="235" t="s">
        <v>332</v>
      </c>
      <c r="D4379" s="235" t="s">
        <v>1441</v>
      </c>
      <c r="E4379"/>
      <c r="F4379" s="126"/>
      <c r="G4379" s="236"/>
      <c r="H4379"/>
      <c r="I4379" t="s">
        <v>129</v>
      </c>
      <c r="J4379" s="236"/>
      <c r="K4379"/>
      <c r="L4379"/>
      <c r="M4379"/>
      <c r="N4379"/>
      <c r="O4379"/>
      <c r="P4379"/>
      <c r="Q4379"/>
      <c r="U4379"/>
      <c r="V4379" t="s">
        <v>4335</v>
      </c>
      <c r="W4379" s="236"/>
      <c r="X4379"/>
      <c r="Y4379"/>
      <c r="Z4379"/>
      <c r="AA4379"/>
      <c r="AB4379"/>
      <c r="AC4379"/>
      <c r="AD4379"/>
      <c r="AE4379"/>
      <c r="AF4379"/>
      <c r="AG4379"/>
      <c r="AH4379" s="115" t="s">
        <v>4308</v>
      </c>
    </row>
    <row r="4380" spans="1:35" ht="18" x14ac:dyDescent="0.25">
      <c r="A4380" s="235">
        <v>329913</v>
      </c>
      <c r="B4380" s="235" t="s">
        <v>8599</v>
      </c>
      <c r="C4380" s="235" t="s">
        <v>279</v>
      </c>
      <c r="D4380" s="235" t="s">
        <v>739</v>
      </c>
      <c r="E4380"/>
      <c r="F4380" s="126"/>
      <c r="G4380" s="236"/>
      <c r="H4380"/>
      <c r="I4380" t="s">
        <v>107</v>
      </c>
      <c r="J4380" s="236"/>
      <c r="K4380"/>
      <c r="L4380"/>
      <c r="M4380"/>
      <c r="N4380"/>
      <c r="O4380"/>
      <c r="P4380"/>
      <c r="Q4380"/>
      <c r="U4380"/>
      <c r="V4380" t="s">
        <v>4335</v>
      </c>
      <c r="W4380" s="236"/>
      <c r="X4380"/>
      <c r="Y4380"/>
      <c r="Z4380"/>
      <c r="AA4380"/>
      <c r="AB4380"/>
      <c r="AC4380"/>
      <c r="AD4380"/>
      <c r="AE4380"/>
      <c r="AF4380"/>
      <c r="AG4380"/>
      <c r="AH4380" s="115" t="s">
        <v>4308</v>
      </c>
      <c r="AI4380" s="115" t="e">
        <f>VLOOKUP(A4380,'[2]دراسات قانونية'!$A$3:$E$600,1,0)</f>
        <v>#N/A</v>
      </c>
    </row>
    <row r="4381" spans="1:35" ht="18" hidden="1" x14ac:dyDescent="0.25">
      <c r="A4381" s="235">
        <v>329914</v>
      </c>
      <c r="B4381" s="235" t="s">
        <v>8600</v>
      </c>
      <c r="C4381" s="235" t="s">
        <v>1633</v>
      </c>
      <c r="D4381" s="235" t="s">
        <v>409</v>
      </c>
      <c r="E4381"/>
      <c r="F4381" s="126"/>
      <c r="G4381" s="236"/>
      <c r="H4381"/>
      <c r="I4381" t="s">
        <v>129</v>
      </c>
      <c r="J4381" s="236"/>
      <c r="K4381"/>
      <c r="L4381"/>
      <c r="M4381"/>
      <c r="N4381"/>
      <c r="O4381"/>
      <c r="P4381"/>
      <c r="Q4381"/>
      <c r="U4381"/>
      <c r="V4381" t="s">
        <v>4335</v>
      </c>
      <c r="W4381" s="236"/>
      <c r="X4381"/>
      <c r="Y4381"/>
      <c r="Z4381"/>
      <c r="AA4381"/>
      <c r="AB4381"/>
      <c r="AC4381"/>
      <c r="AD4381"/>
      <c r="AE4381"/>
      <c r="AF4381"/>
      <c r="AG4381"/>
      <c r="AH4381" s="115" t="s">
        <v>4308</v>
      </c>
    </row>
    <row r="4382" spans="1:35" hidden="1" x14ac:dyDescent="0.25">
      <c r="A4382" s="115">
        <v>329916</v>
      </c>
      <c r="B4382" s="115" t="s">
        <v>3237</v>
      </c>
      <c r="C4382" s="115" t="s">
        <v>650</v>
      </c>
      <c r="D4382" s="115" t="s">
        <v>759</v>
      </c>
      <c r="E4382" s="115" t="s">
        <v>76</v>
      </c>
      <c r="F4382" s="237">
        <v>35832</v>
      </c>
      <c r="G4382" s="115" t="s">
        <v>781</v>
      </c>
      <c r="H4382" s="115" t="s">
        <v>16</v>
      </c>
      <c r="I4382" t="s">
        <v>199</v>
      </c>
      <c r="J4382" s="115" t="s">
        <v>15</v>
      </c>
      <c r="L4382" s="115" t="s">
        <v>18</v>
      </c>
      <c r="U4382"/>
      <c r="V4382">
        <v>0</v>
      </c>
      <c r="AH4382" s="115" t="s">
        <v>4308</v>
      </c>
    </row>
    <row r="4383" spans="1:35" ht="18" hidden="1" x14ac:dyDescent="0.25">
      <c r="A4383" s="235">
        <v>329921</v>
      </c>
      <c r="B4383" s="235" t="s">
        <v>8601</v>
      </c>
      <c r="C4383" s="235" t="s">
        <v>212</v>
      </c>
      <c r="D4383" s="235" t="s">
        <v>275</v>
      </c>
      <c r="E4383"/>
      <c r="F4383" s="126"/>
      <c r="G4383" s="236"/>
      <c r="H4383"/>
      <c r="I4383" t="s">
        <v>199</v>
      </c>
      <c r="J4383" s="236"/>
      <c r="K4383"/>
      <c r="L4383"/>
      <c r="M4383"/>
      <c r="N4383"/>
      <c r="O4383"/>
      <c r="P4383"/>
      <c r="Q4383"/>
      <c r="U4383"/>
      <c r="V4383" t="s">
        <v>16623</v>
      </c>
      <c r="W4383" s="236"/>
      <c r="X4383"/>
      <c r="Y4383"/>
      <c r="Z4383"/>
      <c r="AA4383"/>
      <c r="AB4383"/>
      <c r="AC4383"/>
      <c r="AD4383"/>
      <c r="AE4383"/>
      <c r="AF4383"/>
      <c r="AG4383"/>
      <c r="AH4383" s="115" t="s">
        <v>4308</v>
      </c>
    </row>
    <row r="4384" spans="1:35" hidden="1" x14ac:dyDescent="0.25">
      <c r="A4384">
        <v>329923</v>
      </c>
      <c r="B4384" t="s">
        <v>8602</v>
      </c>
      <c r="C4384" t="s">
        <v>587</v>
      </c>
      <c r="D4384" t="s">
        <v>7590</v>
      </c>
      <c r="E4384" t="s">
        <v>76</v>
      </c>
      <c r="F4384" s="126">
        <v>32874</v>
      </c>
      <c r="G4384" t="s">
        <v>18</v>
      </c>
      <c r="H4384" t="s">
        <v>16</v>
      </c>
      <c r="I4384" t="s">
        <v>5306</v>
      </c>
      <c r="J4384" t="s">
        <v>1226</v>
      </c>
      <c r="K4384"/>
      <c r="L4384" t="s">
        <v>18</v>
      </c>
      <c r="M4384"/>
      <c r="N4384"/>
      <c r="O4384"/>
      <c r="P4384"/>
      <c r="Q4384"/>
      <c r="U4384"/>
      <c r="V4384" t="s">
        <v>4334</v>
      </c>
      <c r="W4384"/>
      <c r="X4384"/>
      <c r="Y4384"/>
      <c r="Z4384"/>
      <c r="AA4384"/>
      <c r="AB4384"/>
      <c r="AC4384"/>
      <c r="AD4384"/>
      <c r="AE4384"/>
      <c r="AF4384"/>
      <c r="AG4384"/>
    </row>
    <row r="4385" spans="1:35" ht="18" hidden="1" x14ac:dyDescent="0.25">
      <c r="A4385" s="235">
        <v>329925</v>
      </c>
      <c r="B4385" s="235" t="s">
        <v>8603</v>
      </c>
      <c r="C4385" s="235" t="s">
        <v>246</v>
      </c>
      <c r="D4385" s="235" t="s">
        <v>405</v>
      </c>
      <c r="E4385"/>
      <c r="F4385" s="126"/>
      <c r="G4385" s="236"/>
      <c r="H4385"/>
      <c r="I4385" t="s">
        <v>129</v>
      </c>
      <c r="J4385" s="236"/>
      <c r="K4385"/>
      <c r="L4385"/>
      <c r="M4385"/>
      <c r="N4385"/>
      <c r="O4385"/>
      <c r="P4385"/>
      <c r="Q4385"/>
      <c r="U4385"/>
      <c r="V4385" t="s">
        <v>4334</v>
      </c>
      <c r="W4385" s="236"/>
      <c r="X4385"/>
      <c r="Y4385"/>
      <c r="Z4385"/>
      <c r="AA4385"/>
      <c r="AB4385"/>
      <c r="AC4385"/>
      <c r="AD4385"/>
      <c r="AE4385"/>
      <c r="AF4385"/>
      <c r="AG4385"/>
      <c r="AH4385" s="115" t="s">
        <v>4308</v>
      </c>
    </row>
    <row r="4386" spans="1:35" hidden="1" x14ac:dyDescent="0.25">
      <c r="A4386" s="115">
        <v>329928</v>
      </c>
      <c r="B4386" s="115" t="s">
        <v>3646</v>
      </c>
      <c r="C4386" s="115" t="s">
        <v>250</v>
      </c>
      <c r="D4386" s="115" t="s">
        <v>756</v>
      </c>
      <c r="E4386" s="115" t="s">
        <v>76</v>
      </c>
      <c r="F4386" s="237">
        <v>35065</v>
      </c>
      <c r="G4386" s="115" t="s">
        <v>2788</v>
      </c>
      <c r="H4386" s="115" t="s">
        <v>16</v>
      </c>
      <c r="I4386" t="s">
        <v>199</v>
      </c>
      <c r="J4386" s="115" t="s">
        <v>15</v>
      </c>
      <c r="L4386" s="115" t="s">
        <v>30</v>
      </c>
      <c r="U4386"/>
      <c r="V4386" t="s">
        <v>16623</v>
      </c>
      <c r="AE4386" s="115" t="s">
        <v>4308</v>
      </c>
      <c r="AF4386" s="115" t="s">
        <v>4308</v>
      </c>
      <c r="AG4386" s="115" t="s">
        <v>4308</v>
      </c>
      <c r="AH4386" s="115" t="s">
        <v>4308</v>
      </c>
    </row>
    <row r="4387" spans="1:35" ht="18" hidden="1" x14ac:dyDescent="0.25">
      <c r="A4387" s="235">
        <v>329929</v>
      </c>
      <c r="B4387" s="235" t="s">
        <v>8604</v>
      </c>
      <c r="C4387" s="235" t="s">
        <v>4766</v>
      </c>
      <c r="D4387" s="235" t="s">
        <v>210</v>
      </c>
      <c r="E4387"/>
      <c r="F4387" s="126"/>
      <c r="G4387" s="236"/>
      <c r="H4387"/>
      <c r="I4387" t="s">
        <v>136</v>
      </c>
      <c r="J4387" s="236"/>
      <c r="K4387"/>
      <c r="L4387"/>
      <c r="M4387"/>
      <c r="N4387"/>
      <c r="O4387"/>
      <c r="P4387"/>
      <c r="Q4387"/>
      <c r="U4387"/>
      <c r="V4387" t="s">
        <v>4337</v>
      </c>
      <c r="W4387" s="236"/>
      <c r="X4387"/>
      <c r="Y4387"/>
      <c r="Z4387"/>
      <c r="AA4387"/>
      <c r="AB4387"/>
      <c r="AC4387"/>
      <c r="AD4387"/>
      <c r="AE4387"/>
      <c r="AF4387"/>
      <c r="AG4387"/>
      <c r="AH4387" s="115" t="s">
        <v>4308</v>
      </c>
    </row>
    <row r="4388" spans="1:35" hidden="1" x14ac:dyDescent="0.25">
      <c r="A4388" s="115">
        <v>329930</v>
      </c>
      <c r="B4388" s="115" t="s">
        <v>3647</v>
      </c>
      <c r="C4388" s="115" t="s">
        <v>809</v>
      </c>
      <c r="D4388" s="115" t="s">
        <v>762</v>
      </c>
      <c r="E4388" s="115" t="s">
        <v>76</v>
      </c>
      <c r="F4388" s="237">
        <v>35558</v>
      </c>
      <c r="G4388" s="115" t="s">
        <v>18</v>
      </c>
      <c r="H4388" s="115" t="s">
        <v>16</v>
      </c>
      <c r="I4388" t="s">
        <v>199</v>
      </c>
      <c r="J4388" s="115" t="s">
        <v>15</v>
      </c>
      <c r="L4388" s="115" t="s">
        <v>18</v>
      </c>
      <c r="U4388"/>
      <c r="V4388">
        <v>0</v>
      </c>
    </row>
    <row r="4389" spans="1:35" hidden="1" x14ac:dyDescent="0.25">
      <c r="A4389">
        <v>329932</v>
      </c>
      <c r="B4389" t="s">
        <v>8605</v>
      </c>
      <c r="C4389" t="s">
        <v>422</v>
      </c>
      <c r="D4389" t="s">
        <v>281</v>
      </c>
      <c r="E4389" t="s">
        <v>76</v>
      </c>
      <c r="F4389" s="126">
        <v>35104</v>
      </c>
      <c r="G4389" t="s">
        <v>18</v>
      </c>
      <c r="H4389" t="s">
        <v>16</v>
      </c>
      <c r="I4389" t="s">
        <v>129</v>
      </c>
      <c r="J4389"/>
      <c r="K4389"/>
      <c r="L4389"/>
      <c r="M4389"/>
      <c r="N4389"/>
      <c r="O4389"/>
      <c r="P4389"/>
      <c r="Q4389"/>
      <c r="U4389"/>
      <c r="V4389" t="s">
        <v>4414</v>
      </c>
      <c r="W4389"/>
      <c r="X4389"/>
      <c r="Y4389"/>
      <c r="Z4389"/>
      <c r="AA4389"/>
      <c r="AB4389"/>
      <c r="AC4389" t="s">
        <v>4308</v>
      </c>
      <c r="AD4389" t="s">
        <v>4308</v>
      </c>
      <c r="AE4389" t="s">
        <v>4308</v>
      </c>
      <c r="AF4389" t="s">
        <v>4308</v>
      </c>
      <c r="AG4389" t="s">
        <v>4308</v>
      </c>
      <c r="AH4389" s="115" t="s">
        <v>4308</v>
      </c>
    </row>
    <row r="4390" spans="1:35" ht="18" x14ac:dyDescent="0.25">
      <c r="A4390" s="235">
        <v>329933</v>
      </c>
      <c r="B4390" s="235" t="s">
        <v>8606</v>
      </c>
      <c r="C4390" s="235" t="s">
        <v>1343</v>
      </c>
      <c r="D4390" s="235" t="s">
        <v>420</v>
      </c>
      <c r="E4390"/>
      <c r="F4390" s="126"/>
      <c r="G4390" s="236"/>
      <c r="H4390"/>
      <c r="I4390" t="s">
        <v>107</v>
      </c>
      <c r="J4390" s="236"/>
      <c r="K4390"/>
      <c r="L4390"/>
      <c r="M4390"/>
      <c r="N4390"/>
      <c r="O4390"/>
      <c r="P4390"/>
      <c r="Q4390"/>
      <c r="U4390"/>
      <c r="V4390" t="s">
        <v>4335</v>
      </c>
      <c r="W4390" s="236"/>
      <c r="X4390"/>
      <c r="Y4390"/>
      <c r="Z4390"/>
      <c r="AA4390"/>
      <c r="AB4390"/>
      <c r="AC4390"/>
      <c r="AD4390"/>
      <c r="AE4390"/>
      <c r="AF4390"/>
      <c r="AG4390"/>
      <c r="AH4390" s="115" t="s">
        <v>4308</v>
      </c>
      <c r="AI4390" s="115" t="e">
        <f>VLOOKUP(A4390,'[2]دراسات قانونية'!$A$3:$E$600,1,0)</f>
        <v>#N/A</v>
      </c>
    </row>
    <row r="4391" spans="1:35" hidden="1" x14ac:dyDescent="0.25">
      <c r="A4391">
        <v>329941</v>
      </c>
      <c r="B4391" t="s">
        <v>8607</v>
      </c>
      <c r="C4391" t="s">
        <v>252</v>
      </c>
      <c r="D4391" t="s">
        <v>613</v>
      </c>
      <c r="E4391" t="s">
        <v>77</v>
      </c>
      <c r="F4391" s="126">
        <v>31056</v>
      </c>
      <c r="G4391" t="s">
        <v>5654</v>
      </c>
      <c r="H4391" t="s">
        <v>16</v>
      </c>
      <c r="I4391" t="s">
        <v>136</v>
      </c>
      <c r="J4391"/>
      <c r="K4391"/>
      <c r="L4391"/>
      <c r="M4391"/>
      <c r="N4391"/>
      <c r="O4391"/>
      <c r="P4391"/>
      <c r="Q4391"/>
      <c r="U4391"/>
      <c r="V4391" t="s">
        <v>4335</v>
      </c>
      <c r="W4391"/>
      <c r="X4391"/>
      <c r="Y4391"/>
      <c r="Z4391"/>
      <c r="AA4391"/>
      <c r="AB4391" t="s">
        <v>4308</v>
      </c>
      <c r="AC4391" t="s">
        <v>4308</v>
      </c>
      <c r="AD4391" t="s">
        <v>4308</v>
      </c>
      <c r="AE4391" t="s">
        <v>4308</v>
      </c>
      <c r="AF4391" t="s">
        <v>4308</v>
      </c>
      <c r="AG4391" t="s">
        <v>4308</v>
      </c>
      <c r="AH4391" s="115" t="s">
        <v>4308</v>
      </c>
    </row>
    <row r="4392" spans="1:35" ht="18" hidden="1" x14ac:dyDescent="0.25">
      <c r="A4392" s="235">
        <v>329944</v>
      </c>
      <c r="B4392" s="235" t="s">
        <v>8608</v>
      </c>
      <c r="C4392" s="235" t="s">
        <v>790</v>
      </c>
      <c r="D4392" s="235" t="s">
        <v>730</v>
      </c>
      <c r="E4392"/>
      <c r="F4392" s="126"/>
      <c r="G4392" s="236"/>
      <c r="H4392"/>
      <c r="I4392" t="s">
        <v>199</v>
      </c>
      <c r="J4392" s="236"/>
      <c r="K4392"/>
      <c r="L4392"/>
      <c r="M4392"/>
      <c r="N4392"/>
      <c r="O4392"/>
      <c r="P4392"/>
      <c r="Q4392"/>
      <c r="U4392"/>
      <c r="V4392">
        <v>0</v>
      </c>
      <c r="W4392" s="236"/>
      <c r="X4392"/>
      <c r="Y4392"/>
      <c r="Z4392"/>
      <c r="AA4392"/>
      <c r="AB4392"/>
      <c r="AC4392"/>
      <c r="AD4392"/>
      <c r="AE4392"/>
      <c r="AF4392"/>
      <c r="AG4392"/>
      <c r="AH4392" s="115" t="s">
        <v>4308</v>
      </c>
    </row>
    <row r="4393" spans="1:35" hidden="1" x14ac:dyDescent="0.25">
      <c r="A4393">
        <v>329945</v>
      </c>
      <c r="B4393" t="s">
        <v>8609</v>
      </c>
      <c r="C4393" t="s">
        <v>279</v>
      </c>
      <c r="D4393" t="s">
        <v>238</v>
      </c>
      <c r="E4393" t="s">
        <v>77</v>
      </c>
      <c r="F4393" s="126"/>
      <c r="G4393"/>
      <c r="H4393" t="s">
        <v>16</v>
      </c>
      <c r="I4393" t="s">
        <v>129</v>
      </c>
      <c r="J4393"/>
      <c r="K4393"/>
      <c r="L4393"/>
      <c r="M4393"/>
      <c r="N4393"/>
      <c r="O4393"/>
      <c r="P4393"/>
      <c r="Q4393"/>
      <c r="U4393"/>
      <c r="V4393" t="s">
        <v>4414</v>
      </c>
      <c r="W4393"/>
      <c r="X4393" t="s">
        <v>4308</v>
      </c>
      <c r="Y4393"/>
      <c r="Z4393"/>
      <c r="AA4393" t="s">
        <v>4308</v>
      </c>
      <c r="AB4393" t="s">
        <v>4308</v>
      </c>
      <c r="AC4393" t="s">
        <v>4308</v>
      </c>
      <c r="AD4393" t="s">
        <v>4308</v>
      </c>
      <c r="AE4393" t="s">
        <v>4308</v>
      </c>
      <c r="AF4393" t="s">
        <v>4308</v>
      </c>
      <c r="AG4393" t="s">
        <v>4308</v>
      </c>
      <c r="AH4393" s="115" t="s">
        <v>4308</v>
      </c>
    </row>
    <row r="4394" spans="1:35" hidden="1" x14ac:dyDescent="0.25">
      <c r="A4394" s="115">
        <v>329947</v>
      </c>
      <c r="B4394" s="115" t="s">
        <v>2151</v>
      </c>
      <c r="C4394" s="115" t="s">
        <v>227</v>
      </c>
      <c r="D4394" s="115" t="s">
        <v>354</v>
      </c>
      <c r="E4394" s="115" t="s">
        <v>77</v>
      </c>
      <c r="F4394" s="237">
        <v>32509</v>
      </c>
      <c r="G4394" s="115" t="s">
        <v>1025</v>
      </c>
      <c r="H4394" s="115" t="s">
        <v>16</v>
      </c>
      <c r="I4394" t="s">
        <v>199</v>
      </c>
      <c r="J4394" s="115" t="s">
        <v>15</v>
      </c>
      <c r="L4394" s="115" t="s">
        <v>18</v>
      </c>
      <c r="U4394"/>
      <c r="V4394" t="s">
        <v>4329</v>
      </c>
    </row>
    <row r="4395" spans="1:35" hidden="1" x14ac:dyDescent="0.25">
      <c r="A4395" s="115">
        <v>329948</v>
      </c>
      <c r="B4395" s="115" t="s">
        <v>3648</v>
      </c>
      <c r="C4395" s="115" t="s">
        <v>2525</v>
      </c>
      <c r="D4395" s="115" t="s">
        <v>2938</v>
      </c>
      <c r="E4395" s="115" t="s">
        <v>77</v>
      </c>
      <c r="F4395" s="237">
        <v>27580</v>
      </c>
      <c r="G4395" s="115" t="s">
        <v>211</v>
      </c>
      <c r="H4395" s="115" t="s">
        <v>16</v>
      </c>
      <c r="I4395" t="s">
        <v>199</v>
      </c>
      <c r="U4395"/>
      <c r="V4395" t="s">
        <v>4414</v>
      </c>
      <c r="AH4395" s="115" t="s">
        <v>4308</v>
      </c>
    </row>
    <row r="4396" spans="1:35" hidden="1" x14ac:dyDescent="0.25">
      <c r="A4396">
        <v>329949</v>
      </c>
      <c r="B4396" t="s">
        <v>8610</v>
      </c>
      <c r="C4396" t="s">
        <v>678</v>
      </c>
      <c r="D4396" t="s">
        <v>560</v>
      </c>
      <c r="E4396" t="s">
        <v>76</v>
      </c>
      <c r="F4396" s="126">
        <v>34897</v>
      </c>
      <c r="G4396" t="s">
        <v>8611</v>
      </c>
      <c r="H4396" t="s">
        <v>16</v>
      </c>
      <c r="I4396" t="s">
        <v>136</v>
      </c>
      <c r="J4396" t="s">
        <v>1226</v>
      </c>
      <c r="K4396"/>
      <c r="L4396" t="s">
        <v>18</v>
      </c>
      <c r="M4396"/>
      <c r="N4396"/>
      <c r="O4396"/>
      <c r="P4396"/>
      <c r="Q4396"/>
      <c r="U4396"/>
      <c r="V4396">
        <v>0</v>
      </c>
      <c r="W4396"/>
      <c r="X4396"/>
      <c r="Y4396"/>
      <c r="Z4396"/>
      <c r="AA4396"/>
      <c r="AB4396"/>
      <c r="AC4396"/>
      <c r="AD4396"/>
      <c r="AE4396"/>
      <c r="AF4396"/>
      <c r="AG4396"/>
      <c r="AH4396" s="115" t="s">
        <v>4308</v>
      </c>
    </row>
    <row r="4397" spans="1:35" ht="18" hidden="1" x14ac:dyDescent="0.25">
      <c r="A4397" s="235">
        <v>329951</v>
      </c>
      <c r="B4397" s="235" t="s">
        <v>8612</v>
      </c>
      <c r="C4397" s="235" t="s">
        <v>279</v>
      </c>
      <c r="D4397" s="235" t="s">
        <v>346</v>
      </c>
      <c r="E4397"/>
      <c r="F4397" s="126"/>
      <c r="G4397" s="236"/>
      <c r="H4397"/>
      <c r="I4397" t="s">
        <v>199</v>
      </c>
      <c r="J4397" s="236"/>
      <c r="K4397"/>
      <c r="L4397"/>
      <c r="M4397"/>
      <c r="N4397"/>
      <c r="O4397"/>
      <c r="P4397"/>
      <c r="Q4397"/>
      <c r="U4397"/>
      <c r="V4397">
        <v>0</v>
      </c>
      <c r="W4397" s="236"/>
      <c r="X4397"/>
      <c r="Y4397"/>
      <c r="Z4397"/>
      <c r="AA4397"/>
      <c r="AB4397"/>
      <c r="AC4397"/>
      <c r="AD4397"/>
      <c r="AE4397"/>
      <c r="AF4397"/>
      <c r="AG4397"/>
      <c r="AH4397" s="115" t="s">
        <v>4308</v>
      </c>
    </row>
    <row r="4398" spans="1:35" ht="18" hidden="1" x14ac:dyDescent="0.25">
      <c r="A4398" s="235">
        <v>329954</v>
      </c>
      <c r="B4398" s="235" t="s">
        <v>8613</v>
      </c>
      <c r="C4398" s="235" t="s">
        <v>8614</v>
      </c>
      <c r="D4398" s="235" t="s">
        <v>480</v>
      </c>
      <c r="E4398"/>
      <c r="F4398" s="126"/>
      <c r="G4398" s="236"/>
      <c r="H4398"/>
      <c r="I4398" t="s">
        <v>129</v>
      </c>
      <c r="J4398" s="236"/>
      <c r="K4398"/>
      <c r="L4398"/>
      <c r="M4398"/>
      <c r="N4398"/>
      <c r="O4398"/>
      <c r="P4398"/>
      <c r="Q4398"/>
      <c r="U4398"/>
      <c r="V4398" t="s">
        <v>4335</v>
      </c>
      <c r="W4398" s="236"/>
      <c r="X4398"/>
      <c r="Y4398"/>
      <c r="Z4398"/>
      <c r="AA4398"/>
      <c r="AB4398"/>
      <c r="AC4398"/>
      <c r="AD4398"/>
      <c r="AE4398"/>
      <c r="AF4398"/>
      <c r="AG4398"/>
      <c r="AH4398" s="115" t="s">
        <v>4308</v>
      </c>
    </row>
    <row r="4399" spans="1:35" ht="18" hidden="1" x14ac:dyDescent="0.25">
      <c r="A4399" s="235">
        <v>329955</v>
      </c>
      <c r="B4399" s="235" t="s">
        <v>8615</v>
      </c>
      <c r="C4399" s="235" t="s">
        <v>643</v>
      </c>
      <c r="D4399" s="235" t="s">
        <v>8616</v>
      </c>
      <c r="E4399"/>
      <c r="F4399" s="126"/>
      <c r="G4399" s="236"/>
      <c r="H4399"/>
      <c r="I4399" t="s">
        <v>129</v>
      </c>
      <c r="J4399" s="236"/>
      <c r="K4399"/>
      <c r="L4399"/>
      <c r="M4399"/>
      <c r="N4399"/>
      <c r="O4399"/>
      <c r="P4399"/>
      <c r="Q4399"/>
      <c r="U4399"/>
      <c r="V4399" t="s">
        <v>4335</v>
      </c>
      <c r="W4399" s="236"/>
      <c r="X4399"/>
      <c r="Y4399"/>
      <c r="Z4399"/>
      <c r="AA4399"/>
      <c r="AB4399"/>
      <c r="AC4399"/>
      <c r="AD4399"/>
      <c r="AE4399"/>
      <c r="AF4399"/>
      <c r="AG4399"/>
      <c r="AH4399" s="115" t="s">
        <v>4308</v>
      </c>
    </row>
    <row r="4400" spans="1:35" ht="18" x14ac:dyDescent="0.25">
      <c r="A4400" s="235">
        <v>329960</v>
      </c>
      <c r="B4400" s="235" t="s">
        <v>8617</v>
      </c>
      <c r="C4400" s="235" t="s">
        <v>244</v>
      </c>
      <c r="D4400" s="235" t="s">
        <v>783</v>
      </c>
      <c r="E4400"/>
      <c r="F4400" s="126"/>
      <c r="G4400" s="236"/>
      <c r="H4400"/>
      <c r="I4400" t="s">
        <v>107</v>
      </c>
      <c r="J4400" s="236"/>
      <c r="K4400"/>
      <c r="L4400"/>
      <c r="M4400"/>
      <c r="N4400"/>
      <c r="O4400"/>
      <c r="P4400"/>
      <c r="Q4400"/>
      <c r="U4400"/>
      <c r="V4400" t="s">
        <v>4335</v>
      </c>
      <c r="W4400" s="236"/>
      <c r="X4400"/>
      <c r="Y4400"/>
      <c r="Z4400"/>
      <c r="AA4400"/>
      <c r="AB4400"/>
      <c r="AC4400"/>
      <c r="AD4400"/>
      <c r="AE4400"/>
      <c r="AF4400"/>
      <c r="AG4400"/>
      <c r="AH4400" s="115" t="s">
        <v>4308</v>
      </c>
      <c r="AI4400" s="115" t="e">
        <f>VLOOKUP(A4400,'[2]دراسات قانونية'!$A$3:$E$600,1,0)</f>
        <v>#N/A</v>
      </c>
    </row>
    <row r="4401" spans="1:35" hidden="1" x14ac:dyDescent="0.25">
      <c r="A4401" s="115">
        <v>329963</v>
      </c>
      <c r="B4401" s="115" t="s">
        <v>4054</v>
      </c>
      <c r="C4401" s="115" t="s">
        <v>295</v>
      </c>
      <c r="D4401" s="115" t="s">
        <v>214</v>
      </c>
      <c r="E4401" s="115" t="s">
        <v>76</v>
      </c>
      <c r="F4401" s="237">
        <v>36178</v>
      </c>
      <c r="G4401" s="115" t="s">
        <v>215</v>
      </c>
      <c r="H4401" s="115" t="s">
        <v>16</v>
      </c>
      <c r="I4401" t="s">
        <v>199</v>
      </c>
      <c r="J4401" s="115" t="s">
        <v>1226</v>
      </c>
      <c r="L4401" s="115" t="s">
        <v>18</v>
      </c>
      <c r="U4401"/>
      <c r="V4401">
        <v>0</v>
      </c>
    </row>
    <row r="4402" spans="1:35" ht="18" hidden="1" x14ac:dyDescent="0.25">
      <c r="A4402" s="235">
        <v>329964</v>
      </c>
      <c r="B4402" s="235" t="s">
        <v>8618</v>
      </c>
      <c r="C4402" s="235" t="s">
        <v>227</v>
      </c>
      <c r="D4402" s="235" t="s">
        <v>701</v>
      </c>
      <c r="E4402"/>
      <c r="F4402" s="126"/>
      <c r="G4402" s="236"/>
      <c r="H4402"/>
      <c r="I4402" t="s">
        <v>199</v>
      </c>
      <c r="J4402" s="236"/>
      <c r="K4402"/>
      <c r="L4402"/>
      <c r="M4402"/>
      <c r="N4402"/>
      <c r="O4402"/>
      <c r="P4402"/>
      <c r="Q4402"/>
      <c r="U4402"/>
      <c r="V4402" t="s">
        <v>16623</v>
      </c>
      <c r="W4402" s="236"/>
      <c r="X4402"/>
      <c r="Y4402"/>
      <c r="Z4402"/>
      <c r="AA4402"/>
      <c r="AB4402"/>
      <c r="AC4402"/>
      <c r="AD4402"/>
      <c r="AE4402"/>
      <c r="AF4402"/>
      <c r="AG4402"/>
      <c r="AH4402" s="115" t="s">
        <v>4308</v>
      </c>
    </row>
    <row r="4403" spans="1:35" hidden="1" x14ac:dyDescent="0.25">
      <c r="A4403" s="115">
        <v>329970</v>
      </c>
      <c r="B4403" s="115" t="s">
        <v>2676</v>
      </c>
      <c r="C4403" s="115" t="s">
        <v>2677</v>
      </c>
      <c r="D4403" s="115" t="s">
        <v>404</v>
      </c>
      <c r="E4403" s="115" t="s">
        <v>76</v>
      </c>
      <c r="F4403" s="237">
        <v>36161</v>
      </c>
      <c r="G4403" s="115" t="s">
        <v>18</v>
      </c>
      <c r="H4403" s="115" t="s">
        <v>16</v>
      </c>
      <c r="I4403" t="s">
        <v>199</v>
      </c>
      <c r="J4403" s="115" t="s">
        <v>1226</v>
      </c>
      <c r="L4403" s="115" t="s">
        <v>73</v>
      </c>
      <c r="U4403"/>
      <c r="V4403">
        <v>0</v>
      </c>
    </row>
    <row r="4404" spans="1:35" hidden="1" x14ac:dyDescent="0.25">
      <c r="A4404">
        <v>329972</v>
      </c>
      <c r="B4404" t="s">
        <v>8619</v>
      </c>
      <c r="C4404" t="s">
        <v>8620</v>
      </c>
      <c r="D4404" t="s">
        <v>373</v>
      </c>
      <c r="E4404" t="s">
        <v>77</v>
      </c>
      <c r="F4404" s="126">
        <v>35206</v>
      </c>
      <c r="G4404" t="s">
        <v>540</v>
      </c>
      <c r="H4404" t="s">
        <v>16</v>
      </c>
      <c r="I4404" t="s">
        <v>129</v>
      </c>
      <c r="J4404" t="s">
        <v>1226</v>
      </c>
      <c r="K4404"/>
      <c r="L4404" t="s">
        <v>40</v>
      </c>
      <c r="M4404"/>
      <c r="N4404"/>
      <c r="O4404"/>
      <c r="P4404"/>
      <c r="Q4404"/>
      <c r="U4404"/>
      <c r="V4404" t="s">
        <v>16623</v>
      </c>
      <c r="W4404"/>
      <c r="X4404"/>
      <c r="Y4404"/>
      <c r="Z4404"/>
      <c r="AA4404"/>
      <c r="AB4404"/>
      <c r="AC4404"/>
      <c r="AD4404"/>
      <c r="AE4404"/>
      <c r="AF4404"/>
      <c r="AG4404"/>
      <c r="AH4404" s="115" t="s">
        <v>4308</v>
      </c>
    </row>
    <row r="4405" spans="1:35" hidden="1" x14ac:dyDescent="0.25">
      <c r="A4405">
        <v>329973</v>
      </c>
      <c r="B4405" t="s">
        <v>8621</v>
      </c>
      <c r="C4405" t="s">
        <v>4776</v>
      </c>
      <c r="D4405" t="s">
        <v>265</v>
      </c>
      <c r="E4405" t="s">
        <v>77</v>
      </c>
      <c r="F4405" s="126"/>
      <c r="G4405"/>
      <c r="H4405" t="s">
        <v>16</v>
      </c>
      <c r="I4405" t="s">
        <v>129</v>
      </c>
      <c r="J4405"/>
      <c r="K4405"/>
      <c r="L4405"/>
      <c r="M4405"/>
      <c r="N4405"/>
      <c r="O4405"/>
      <c r="P4405"/>
      <c r="Q4405"/>
      <c r="U4405"/>
      <c r="V4405" t="s">
        <v>4424</v>
      </c>
      <c r="W4405"/>
      <c r="X4405"/>
      <c r="Y4405" t="s">
        <v>4308</v>
      </c>
      <c r="Z4405"/>
      <c r="AA4405" t="s">
        <v>4308</v>
      </c>
      <c r="AB4405" t="s">
        <v>4308</v>
      </c>
      <c r="AC4405" t="s">
        <v>4308</v>
      </c>
      <c r="AD4405" t="s">
        <v>4308</v>
      </c>
      <c r="AE4405" t="s">
        <v>4308</v>
      </c>
      <c r="AF4405" t="s">
        <v>4308</v>
      </c>
      <c r="AG4405" t="s">
        <v>4308</v>
      </c>
      <c r="AH4405" s="115" t="s">
        <v>4308</v>
      </c>
    </row>
    <row r="4406" spans="1:35" ht="18" hidden="1" x14ac:dyDescent="0.25">
      <c r="A4406" s="235">
        <v>329974</v>
      </c>
      <c r="B4406" s="235" t="s">
        <v>8622</v>
      </c>
      <c r="C4406" s="235" t="s">
        <v>252</v>
      </c>
      <c r="D4406" s="235" t="s">
        <v>217</v>
      </c>
      <c r="E4406"/>
      <c r="F4406" s="126"/>
      <c r="G4406" s="236"/>
      <c r="H4406"/>
      <c r="I4406" t="s">
        <v>199</v>
      </c>
      <c r="J4406" s="236"/>
      <c r="K4406"/>
      <c r="L4406"/>
      <c r="M4406"/>
      <c r="N4406"/>
      <c r="O4406"/>
      <c r="P4406"/>
      <c r="Q4406"/>
      <c r="U4406"/>
      <c r="V4406" t="s">
        <v>16623</v>
      </c>
      <c r="W4406" s="236"/>
      <c r="X4406"/>
      <c r="Y4406"/>
      <c r="Z4406"/>
      <c r="AA4406"/>
      <c r="AB4406"/>
      <c r="AC4406"/>
      <c r="AD4406"/>
      <c r="AE4406"/>
      <c r="AF4406"/>
      <c r="AG4406"/>
      <c r="AH4406" s="115" t="s">
        <v>4308</v>
      </c>
    </row>
    <row r="4407" spans="1:35" hidden="1" x14ac:dyDescent="0.25">
      <c r="A4407" s="115">
        <v>329976</v>
      </c>
      <c r="B4407" s="115" t="s">
        <v>2694</v>
      </c>
      <c r="C4407" s="115" t="s">
        <v>621</v>
      </c>
      <c r="D4407" s="115" t="s">
        <v>404</v>
      </c>
      <c r="E4407" s="115" t="s">
        <v>77</v>
      </c>
      <c r="F4407" s="237">
        <v>36162</v>
      </c>
      <c r="G4407" s="115" t="s">
        <v>215</v>
      </c>
      <c r="H4407" s="115" t="s">
        <v>19</v>
      </c>
      <c r="I4407" t="s">
        <v>199</v>
      </c>
      <c r="J4407" s="115" t="s">
        <v>15</v>
      </c>
      <c r="L4407" s="115" t="s">
        <v>18</v>
      </c>
      <c r="U4407"/>
      <c r="V4407">
        <v>0</v>
      </c>
    </row>
    <row r="4408" spans="1:35" hidden="1" x14ac:dyDescent="0.25">
      <c r="A4408">
        <v>329981</v>
      </c>
      <c r="B4408" t="s">
        <v>8623</v>
      </c>
      <c r="C4408" t="s">
        <v>703</v>
      </c>
      <c r="D4408" t="s">
        <v>280</v>
      </c>
      <c r="E4408" t="s">
        <v>77</v>
      </c>
      <c r="F4408" s="126">
        <v>35910</v>
      </c>
      <c r="G4408" t="s">
        <v>8624</v>
      </c>
      <c r="H4408" t="s">
        <v>16</v>
      </c>
      <c r="I4408" t="s">
        <v>129</v>
      </c>
      <c r="J4408" t="s">
        <v>1226</v>
      </c>
      <c r="K4408"/>
      <c r="L4408" t="s">
        <v>18</v>
      </c>
      <c r="M4408"/>
      <c r="N4408"/>
      <c r="O4408"/>
      <c r="P4408"/>
      <c r="Q4408"/>
      <c r="U4408"/>
      <c r="V4408" t="s">
        <v>16603</v>
      </c>
      <c r="W4408"/>
      <c r="X4408"/>
      <c r="Y4408"/>
      <c r="Z4408"/>
      <c r="AA4408"/>
      <c r="AB4408"/>
      <c r="AC4408"/>
      <c r="AD4408"/>
      <c r="AE4408"/>
      <c r="AF4408"/>
      <c r="AG4408" t="s">
        <v>4308</v>
      </c>
      <c r="AH4408" s="115" t="s">
        <v>4308</v>
      </c>
    </row>
    <row r="4409" spans="1:35" ht="18" hidden="1" x14ac:dyDescent="0.25">
      <c r="A4409" s="235">
        <v>329985</v>
      </c>
      <c r="B4409" s="235" t="s">
        <v>8625</v>
      </c>
      <c r="C4409" s="235" t="s">
        <v>227</v>
      </c>
      <c r="D4409" s="235" t="s">
        <v>267</v>
      </c>
      <c r="E4409"/>
      <c r="F4409" s="126"/>
      <c r="G4409" s="236"/>
      <c r="H4409"/>
      <c r="I4409" t="s">
        <v>129</v>
      </c>
      <c r="J4409" s="236"/>
      <c r="K4409"/>
      <c r="L4409"/>
      <c r="M4409"/>
      <c r="N4409"/>
      <c r="O4409"/>
      <c r="P4409"/>
      <c r="Q4409"/>
      <c r="U4409"/>
      <c r="V4409" t="s">
        <v>4335</v>
      </c>
      <c r="W4409" s="236"/>
      <c r="X4409"/>
      <c r="Y4409"/>
      <c r="Z4409"/>
      <c r="AA4409"/>
      <c r="AB4409"/>
      <c r="AC4409"/>
      <c r="AD4409"/>
      <c r="AE4409"/>
      <c r="AF4409"/>
      <c r="AG4409"/>
      <c r="AH4409" s="115" t="s">
        <v>4308</v>
      </c>
    </row>
    <row r="4410" spans="1:35" ht="18" x14ac:dyDescent="0.25">
      <c r="A4410" s="235">
        <v>329986</v>
      </c>
      <c r="B4410" s="235" t="s">
        <v>8626</v>
      </c>
      <c r="C4410" s="235" t="s">
        <v>212</v>
      </c>
      <c r="D4410" s="235" t="s">
        <v>6913</v>
      </c>
      <c r="E4410"/>
      <c r="F4410" s="126"/>
      <c r="G4410" s="236"/>
      <c r="H4410"/>
      <c r="I4410" t="s">
        <v>107</v>
      </c>
      <c r="J4410" s="236"/>
      <c r="K4410"/>
      <c r="L4410"/>
      <c r="M4410"/>
      <c r="N4410"/>
      <c r="O4410"/>
      <c r="P4410"/>
      <c r="Q4410"/>
      <c r="U4410"/>
      <c r="V4410" t="s">
        <v>4335</v>
      </c>
      <c r="W4410" s="236"/>
      <c r="X4410"/>
      <c r="Y4410"/>
      <c r="Z4410"/>
      <c r="AA4410"/>
      <c r="AB4410"/>
      <c r="AC4410"/>
      <c r="AD4410"/>
      <c r="AE4410"/>
      <c r="AF4410"/>
      <c r="AG4410"/>
      <c r="AH4410" s="115" t="s">
        <v>4308</v>
      </c>
      <c r="AI4410" s="115" t="e">
        <f>VLOOKUP(A4410,'[2]دراسات قانونية'!$A$3:$E$600,1,0)</f>
        <v>#N/A</v>
      </c>
    </row>
    <row r="4411" spans="1:35" hidden="1" x14ac:dyDescent="0.25">
      <c r="A4411">
        <v>329987</v>
      </c>
      <c r="B4411" t="s">
        <v>4910</v>
      </c>
      <c r="C4411" t="s">
        <v>593</v>
      </c>
      <c r="D4411" t="s">
        <v>1042</v>
      </c>
      <c r="E4411" t="s">
        <v>76</v>
      </c>
      <c r="F4411" s="126">
        <v>35442</v>
      </c>
      <c r="G4411" t="s">
        <v>58</v>
      </c>
      <c r="H4411" t="s">
        <v>16</v>
      </c>
      <c r="I4411" t="s">
        <v>136</v>
      </c>
      <c r="J4411" t="s">
        <v>15</v>
      </c>
      <c r="K4411"/>
      <c r="L4411" t="s">
        <v>18</v>
      </c>
      <c r="M4411"/>
      <c r="N4411"/>
      <c r="O4411"/>
      <c r="P4411"/>
      <c r="Q4411"/>
      <c r="U4411"/>
      <c r="V4411" t="s">
        <v>4335</v>
      </c>
      <c r="W4411"/>
      <c r="X4411"/>
      <c r="Y4411"/>
      <c r="Z4411"/>
      <c r="AA4411"/>
      <c r="AB4411"/>
      <c r="AC4411"/>
      <c r="AD4411"/>
      <c r="AE4411" t="s">
        <v>4308</v>
      </c>
      <c r="AF4411" t="s">
        <v>4308</v>
      </c>
      <c r="AG4411" t="s">
        <v>4308</v>
      </c>
      <c r="AH4411" s="115" t="s">
        <v>4308</v>
      </c>
    </row>
    <row r="4412" spans="1:35" hidden="1" x14ac:dyDescent="0.25">
      <c r="A4412" s="115">
        <v>329988</v>
      </c>
      <c r="B4412" s="115" t="s">
        <v>3649</v>
      </c>
      <c r="C4412" s="115" t="s">
        <v>987</v>
      </c>
      <c r="D4412" s="115" t="s">
        <v>605</v>
      </c>
      <c r="E4412" s="115" t="s">
        <v>76</v>
      </c>
      <c r="F4412" s="237">
        <v>35957</v>
      </c>
      <c r="G4412" s="115" t="s">
        <v>18</v>
      </c>
      <c r="H4412" s="115" t="s">
        <v>19</v>
      </c>
      <c r="I4412" t="s">
        <v>199</v>
      </c>
      <c r="J4412" s="115" t="s">
        <v>1226</v>
      </c>
      <c r="L4412" s="115" t="s">
        <v>18</v>
      </c>
      <c r="U4412"/>
      <c r="V4412">
        <v>0</v>
      </c>
    </row>
    <row r="4413" spans="1:35" ht="18" x14ac:dyDescent="0.25">
      <c r="A4413" s="235">
        <v>329989</v>
      </c>
      <c r="B4413" s="235" t="s">
        <v>3764</v>
      </c>
      <c r="C4413" s="235" t="s">
        <v>438</v>
      </c>
      <c r="D4413" s="235" t="s">
        <v>230</v>
      </c>
      <c r="E4413"/>
      <c r="F4413" s="126"/>
      <c r="G4413" s="236"/>
      <c r="H4413"/>
      <c r="I4413" t="s">
        <v>107</v>
      </c>
      <c r="J4413" s="236"/>
      <c r="K4413"/>
      <c r="L4413"/>
      <c r="M4413"/>
      <c r="N4413"/>
      <c r="O4413"/>
      <c r="P4413"/>
      <c r="Q4413"/>
      <c r="U4413"/>
      <c r="V4413" t="s">
        <v>4335</v>
      </c>
      <c r="W4413" s="236"/>
      <c r="X4413"/>
      <c r="Y4413"/>
      <c r="Z4413"/>
      <c r="AA4413"/>
      <c r="AB4413"/>
      <c r="AC4413"/>
      <c r="AD4413"/>
      <c r="AE4413"/>
      <c r="AF4413"/>
      <c r="AG4413"/>
      <c r="AH4413" s="115" t="s">
        <v>4308</v>
      </c>
      <c r="AI4413" s="115" t="e">
        <f>VLOOKUP(A4413,'[2]دراسات قانونية'!$A$3:$E$600,1,0)</f>
        <v>#N/A</v>
      </c>
    </row>
    <row r="4414" spans="1:35" hidden="1" x14ac:dyDescent="0.25">
      <c r="A4414" s="115">
        <v>329991</v>
      </c>
      <c r="B4414" s="115" t="s">
        <v>2462</v>
      </c>
      <c r="C4414" s="115" t="s">
        <v>322</v>
      </c>
      <c r="D4414" s="115" t="s">
        <v>485</v>
      </c>
      <c r="E4414" s="115" t="s">
        <v>76</v>
      </c>
      <c r="F4414" s="237">
        <v>30683</v>
      </c>
      <c r="G4414" s="115" t="s">
        <v>2463</v>
      </c>
      <c r="H4414" s="115" t="s">
        <v>16</v>
      </c>
      <c r="I4414" t="s">
        <v>199</v>
      </c>
      <c r="J4414" s="115" t="s">
        <v>1226</v>
      </c>
      <c r="L4414" s="115" t="s">
        <v>70</v>
      </c>
      <c r="U4414"/>
      <c r="V4414">
        <v>0</v>
      </c>
      <c r="AG4414" s="115" t="s">
        <v>4308</v>
      </c>
      <c r="AH4414" s="115" t="s">
        <v>4308</v>
      </c>
    </row>
    <row r="4415" spans="1:35" ht="18" hidden="1" x14ac:dyDescent="0.25">
      <c r="A4415" s="235">
        <v>329998</v>
      </c>
      <c r="B4415" s="235" t="s">
        <v>8627</v>
      </c>
      <c r="C4415" s="235" t="s">
        <v>212</v>
      </c>
      <c r="D4415" s="235" t="s">
        <v>320</v>
      </c>
      <c r="E4415"/>
      <c r="F4415" s="126"/>
      <c r="G4415" s="236"/>
      <c r="H4415"/>
      <c r="I4415" t="s">
        <v>136</v>
      </c>
      <c r="J4415" s="236"/>
      <c r="K4415"/>
      <c r="L4415"/>
      <c r="M4415"/>
      <c r="N4415"/>
      <c r="O4415"/>
      <c r="P4415"/>
      <c r="Q4415"/>
      <c r="U4415"/>
      <c r="V4415" t="s">
        <v>4337</v>
      </c>
      <c r="W4415" s="236"/>
      <c r="X4415"/>
      <c r="Y4415"/>
      <c r="Z4415"/>
      <c r="AA4415"/>
      <c r="AB4415"/>
      <c r="AC4415"/>
      <c r="AD4415"/>
      <c r="AE4415"/>
      <c r="AF4415"/>
      <c r="AG4415"/>
      <c r="AH4415" s="115" t="s">
        <v>4308</v>
      </c>
    </row>
    <row r="4416" spans="1:35" ht="18" hidden="1" x14ac:dyDescent="0.25">
      <c r="A4416" s="235">
        <v>330003</v>
      </c>
      <c r="B4416" s="235" t="s">
        <v>4922</v>
      </c>
      <c r="C4416" s="235" t="s">
        <v>388</v>
      </c>
      <c r="D4416" s="235" t="s">
        <v>220</v>
      </c>
      <c r="E4416"/>
      <c r="F4416" s="126"/>
      <c r="G4416" s="236"/>
      <c r="H4416"/>
      <c r="I4416" t="s">
        <v>199</v>
      </c>
      <c r="J4416" s="236"/>
      <c r="K4416"/>
      <c r="L4416"/>
      <c r="M4416"/>
      <c r="N4416"/>
      <c r="O4416"/>
      <c r="P4416"/>
      <c r="Q4416"/>
      <c r="U4416"/>
      <c r="V4416">
        <v>0</v>
      </c>
      <c r="W4416" s="236"/>
      <c r="X4416"/>
      <c r="Y4416"/>
      <c r="Z4416"/>
      <c r="AA4416"/>
      <c r="AB4416"/>
      <c r="AC4416"/>
      <c r="AD4416"/>
      <c r="AE4416"/>
      <c r="AF4416"/>
      <c r="AG4416"/>
      <c r="AH4416" s="115" t="s">
        <v>4308</v>
      </c>
    </row>
    <row r="4417" spans="1:35" ht="18" x14ac:dyDescent="0.25">
      <c r="A4417" s="235">
        <v>330005</v>
      </c>
      <c r="B4417" s="235" t="s">
        <v>4922</v>
      </c>
      <c r="C4417" s="235" t="s">
        <v>305</v>
      </c>
      <c r="D4417" s="235" t="s">
        <v>238</v>
      </c>
      <c r="E4417"/>
      <c r="F4417" s="126"/>
      <c r="G4417" s="236"/>
      <c r="H4417"/>
      <c r="I4417" t="s">
        <v>107</v>
      </c>
      <c r="J4417" s="236"/>
      <c r="K4417"/>
      <c r="L4417"/>
      <c r="M4417"/>
      <c r="N4417"/>
      <c r="O4417"/>
      <c r="P4417"/>
      <c r="Q4417"/>
      <c r="U4417"/>
      <c r="V4417" t="s">
        <v>4335</v>
      </c>
      <c r="W4417" s="236"/>
      <c r="X4417"/>
      <c r="Y4417"/>
      <c r="Z4417"/>
      <c r="AA4417"/>
      <c r="AB4417"/>
      <c r="AC4417"/>
      <c r="AD4417"/>
      <c r="AE4417"/>
      <c r="AF4417"/>
      <c r="AG4417"/>
      <c r="AH4417" s="115" t="s">
        <v>4308</v>
      </c>
      <c r="AI4417" s="115" t="e">
        <f>VLOOKUP(A4417,'[2]دراسات قانونية'!$A$3:$E$600,1,0)</f>
        <v>#N/A</v>
      </c>
    </row>
    <row r="4418" spans="1:35" hidden="1" x14ac:dyDescent="0.25">
      <c r="A4418">
        <v>330007</v>
      </c>
      <c r="B4418" t="s">
        <v>8628</v>
      </c>
      <c r="C4418" t="s">
        <v>1144</v>
      </c>
      <c r="D4418" t="s">
        <v>921</v>
      </c>
      <c r="E4418" t="s">
        <v>76</v>
      </c>
      <c r="F4418" s="126">
        <v>36069</v>
      </c>
      <c r="G4418" t="s">
        <v>18</v>
      </c>
      <c r="H4418" t="s">
        <v>16</v>
      </c>
      <c r="I4418" t="s">
        <v>129</v>
      </c>
      <c r="J4418" t="s">
        <v>1226</v>
      </c>
      <c r="K4418"/>
      <c r="L4418" t="s">
        <v>73</v>
      </c>
      <c r="M4418"/>
      <c r="N4418"/>
      <c r="O4418"/>
      <c r="P4418"/>
      <c r="Q4418"/>
      <c r="U4418"/>
      <c r="V4418" t="s">
        <v>4424</v>
      </c>
      <c r="W4418"/>
      <c r="X4418"/>
      <c r="Y4418"/>
      <c r="Z4418"/>
      <c r="AA4418"/>
      <c r="AB4418"/>
      <c r="AC4418"/>
      <c r="AD4418"/>
      <c r="AE4418"/>
      <c r="AF4418"/>
      <c r="AG4418"/>
      <c r="AH4418" s="115" t="s">
        <v>4308</v>
      </c>
    </row>
    <row r="4419" spans="1:35" ht="18" hidden="1" x14ac:dyDescent="0.25">
      <c r="A4419" s="235">
        <v>330013</v>
      </c>
      <c r="B4419" s="235" t="s">
        <v>606</v>
      </c>
      <c r="C4419" s="235" t="s">
        <v>512</v>
      </c>
      <c r="D4419" s="235" t="s">
        <v>275</v>
      </c>
      <c r="E4419"/>
      <c r="F4419" s="126"/>
      <c r="G4419" s="236"/>
      <c r="H4419"/>
      <c r="I4419" t="s">
        <v>129</v>
      </c>
      <c r="J4419" s="236"/>
      <c r="K4419"/>
      <c r="L4419"/>
      <c r="M4419"/>
      <c r="N4419"/>
      <c r="O4419"/>
      <c r="P4419"/>
      <c r="Q4419"/>
      <c r="U4419"/>
      <c r="V4419" t="s">
        <v>4335</v>
      </c>
      <c r="W4419" s="236"/>
      <c r="X4419"/>
      <c r="Y4419"/>
      <c r="Z4419"/>
      <c r="AA4419"/>
      <c r="AB4419"/>
      <c r="AC4419"/>
      <c r="AD4419"/>
      <c r="AE4419"/>
      <c r="AF4419"/>
      <c r="AG4419"/>
      <c r="AH4419" s="115" t="s">
        <v>4308</v>
      </c>
    </row>
    <row r="4420" spans="1:35" ht="18" hidden="1" x14ac:dyDescent="0.25">
      <c r="A4420" s="235">
        <v>330015</v>
      </c>
      <c r="B4420" s="235" t="s">
        <v>8629</v>
      </c>
      <c r="C4420" s="235" t="s">
        <v>227</v>
      </c>
      <c r="D4420" s="235" t="s">
        <v>562</v>
      </c>
      <c r="E4420"/>
      <c r="F4420" s="126"/>
      <c r="G4420" s="236"/>
      <c r="H4420"/>
      <c r="I4420" t="s">
        <v>129</v>
      </c>
      <c r="J4420" s="236"/>
      <c r="K4420"/>
      <c r="L4420"/>
      <c r="M4420"/>
      <c r="N4420"/>
      <c r="O4420"/>
      <c r="P4420"/>
      <c r="Q4420"/>
      <c r="U4420"/>
      <c r="V4420" t="s">
        <v>4337</v>
      </c>
      <c r="W4420" s="236"/>
      <c r="X4420"/>
      <c r="Y4420"/>
      <c r="Z4420"/>
      <c r="AA4420"/>
      <c r="AB4420"/>
      <c r="AC4420"/>
      <c r="AD4420"/>
      <c r="AE4420"/>
      <c r="AF4420"/>
      <c r="AG4420"/>
      <c r="AH4420" s="115" t="s">
        <v>4308</v>
      </c>
    </row>
    <row r="4421" spans="1:35" hidden="1" x14ac:dyDescent="0.25">
      <c r="A4421">
        <v>330016</v>
      </c>
      <c r="B4421" t="s">
        <v>8630</v>
      </c>
      <c r="C4421" t="s">
        <v>4748</v>
      </c>
      <c r="D4421" t="s">
        <v>447</v>
      </c>
      <c r="E4421" t="s">
        <v>76</v>
      </c>
      <c r="F4421" s="126"/>
      <c r="G4421"/>
      <c r="H4421" t="s">
        <v>16</v>
      </c>
      <c r="I4421" t="s">
        <v>129</v>
      </c>
      <c r="J4421"/>
      <c r="K4421"/>
      <c r="L4421"/>
      <c r="M4421"/>
      <c r="N4421"/>
      <c r="O4421"/>
      <c r="P4421"/>
      <c r="Q4421"/>
      <c r="U4421"/>
      <c r="V4421" t="s">
        <v>4424</v>
      </c>
      <c r="W4421" t="s">
        <v>4308</v>
      </c>
      <c r="X4421" t="s">
        <v>4308</v>
      </c>
      <c r="Y4421"/>
      <c r="Z4421" t="s">
        <v>4308</v>
      </c>
      <c r="AA4421" t="s">
        <v>4308</v>
      </c>
      <c r="AB4421" t="s">
        <v>4308</v>
      </c>
      <c r="AC4421" t="s">
        <v>4308</v>
      </c>
      <c r="AD4421" t="s">
        <v>4308</v>
      </c>
      <c r="AE4421" t="s">
        <v>4308</v>
      </c>
      <c r="AF4421" t="s">
        <v>4308</v>
      </c>
      <c r="AG4421" t="s">
        <v>4308</v>
      </c>
      <c r="AH4421" s="115" t="s">
        <v>4308</v>
      </c>
    </row>
    <row r="4422" spans="1:35" ht="18" x14ac:dyDescent="0.25">
      <c r="A4422" s="235">
        <v>330017</v>
      </c>
      <c r="B4422" s="235" t="s">
        <v>8631</v>
      </c>
      <c r="C4422" s="235" t="s">
        <v>539</v>
      </c>
      <c r="D4422" s="235" t="s">
        <v>722</v>
      </c>
      <c r="E4422"/>
      <c r="F4422" s="126"/>
      <c r="G4422" s="236"/>
      <c r="H4422"/>
      <c r="I4422" t="s">
        <v>107</v>
      </c>
      <c r="J4422" s="236"/>
      <c r="K4422"/>
      <c r="L4422"/>
      <c r="M4422"/>
      <c r="N4422"/>
      <c r="O4422"/>
      <c r="P4422"/>
      <c r="Q4422"/>
      <c r="U4422"/>
      <c r="V4422" t="s">
        <v>4335</v>
      </c>
      <c r="W4422" s="236"/>
      <c r="X4422"/>
      <c r="Y4422"/>
      <c r="Z4422"/>
      <c r="AA4422"/>
      <c r="AB4422"/>
      <c r="AC4422"/>
      <c r="AD4422"/>
      <c r="AE4422"/>
      <c r="AF4422"/>
      <c r="AG4422"/>
      <c r="AH4422" s="115" t="s">
        <v>4308</v>
      </c>
      <c r="AI4422" s="115" t="e">
        <f>VLOOKUP(A4422,'[2]دراسات قانونية'!$A$3:$E$600,1,0)</f>
        <v>#N/A</v>
      </c>
    </row>
    <row r="4423" spans="1:35" hidden="1" x14ac:dyDescent="0.25">
      <c r="A4423" s="115">
        <v>330018</v>
      </c>
      <c r="B4423" s="115" t="s">
        <v>3650</v>
      </c>
      <c r="C4423" s="115" t="s">
        <v>227</v>
      </c>
      <c r="D4423" s="115" t="s">
        <v>1397</v>
      </c>
      <c r="E4423" s="115" t="s">
        <v>76</v>
      </c>
      <c r="F4423" s="237">
        <v>35944</v>
      </c>
      <c r="G4423" s="115" t="s">
        <v>2149</v>
      </c>
      <c r="H4423" s="115" t="s">
        <v>16</v>
      </c>
      <c r="I4423" t="s">
        <v>199</v>
      </c>
      <c r="J4423" s="115" t="s">
        <v>1226</v>
      </c>
      <c r="L4423" s="115" t="s">
        <v>18</v>
      </c>
      <c r="U4423"/>
      <c r="V4423">
        <v>0</v>
      </c>
    </row>
    <row r="4424" spans="1:35" hidden="1" x14ac:dyDescent="0.25">
      <c r="A4424">
        <v>330019</v>
      </c>
      <c r="B4424" t="s">
        <v>8632</v>
      </c>
      <c r="C4424" t="s">
        <v>289</v>
      </c>
      <c r="D4424" t="s">
        <v>320</v>
      </c>
      <c r="E4424"/>
      <c r="F4424" s="126"/>
      <c r="G4424"/>
      <c r="H4424"/>
      <c r="I4424" t="s">
        <v>129</v>
      </c>
      <c r="J4424"/>
      <c r="K4424"/>
      <c r="L4424"/>
      <c r="M4424"/>
      <c r="N4424"/>
      <c r="O4424"/>
      <c r="P4424"/>
      <c r="Q4424"/>
      <c r="U4424"/>
      <c r="V4424" t="s">
        <v>4337</v>
      </c>
      <c r="W4424"/>
      <c r="X4424"/>
      <c r="Y4424"/>
      <c r="Z4424"/>
      <c r="AA4424"/>
      <c r="AB4424"/>
      <c r="AC4424"/>
      <c r="AD4424"/>
      <c r="AE4424"/>
      <c r="AF4424"/>
      <c r="AG4424"/>
      <c r="AH4424" s="115" t="s">
        <v>4308</v>
      </c>
    </row>
    <row r="4425" spans="1:35" hidden="1" x14ac:dyDescent="0.25">
      <c r="A4425" s="115">
        <v>330020</v>
      </c>
      <c r="B4425" s="115" t="s">
        <v>1663</v>
      </c>
      <c r="C4425" s="115" t="s">
        <v>438</v>
      </c>
      <c r="D4425" s="115" t="s">
        <v>373</v>
      </c>
      <c r="E4425" s="115" t="s">
        <v>76</v>
      </c>
      <c r="F4425" s="237">
        <v>34567</v>
      </c>
      <c r="G4425" s="115" t="s">
        <v>18</v>
      </c>
      <c r="H4425" s="115" t="s">
        <v>16</v>
      </c>
      <c r="I4425" t="s">
        <v>199</v>
      </c>
      <c r="J4425" s="115" t="s">
        <v>1226</v>
      </c>
      <c r="L4425" s="115" t="s">
        <v>30</v>
      </c>
      <c r="U4425"/>
      <c r="V4425" t="s">
        <v>4336</v>
      </c>
    </row>
    <row r="4426" spans="1:35" ht="18" x14ac:dyDescent="0.25">
      <c r="A4426" s="235">
        <v>330023</v>
      </c>
      <c r="B4426" s="235" t="s">
        <v>8633</v>
      </c>
      <c r="C4426" s="235"/>
      <c r="D4426" s="235"/>
      <c r="E4426"/>
      <c r="F4426" s="126"/>
      <c r="G4426" s="236"/>
      <c r="H4426"/>
      <c r="I4426" t="s">
        <v>107</v>
      </c>
      <c r="J4426" s="236"/>
      <c r="K4426"/>
      <c r="L4426"/>
      <c r="M4426"/>
      <c r="N4426"/>
      <c r="O4426"/>
      <c r="P4426"/>
      <c r="Q4426"/>
      <c r="U4426"/>
      <c r="V4426" t="s">
        <v>4335</v>
      </c>
      <c r="W4426" s="236"/>
      <c r="X4426"/>
      <c r="Y4426"/>
      <c r="Z4426"/>
      <c r="AA4426"/>
      <c r="AB4426"/>
      <c r="AC4426"/>
      <c r="AD4426"/>
      <c r="AE4426"/>
      <c r="AF4426"/>
      <c r="AG4426"/>
      <c r="AH4426" s="115" t="s">
        <v>4308</v>
      </c>
      <c r="AI4426" s="115" t="e">
        <f>VLOOKUP(A4426,'[2]دراسات قانونية'!$A$3:$E$600,1,0)</f>
        <v>#N/A</v>
      </c>
    </row>
    <row r="4427" spans="1:35" ht="18" x14ac:dyDescent="0.25">
      <c r="A4427" s="235">
        <v>330024</v>
      </c>
      <c r="B4427" s="235" t="s">
        <v>726</v>
      </c>
      <c r="C4427" s="235" t="s">
        <v>219</v>
      </c>
      <c r="D4427" s="235" t="s">
        <v>709</v>
      </c>
      <c r="E4427"/>
      <c r="F4427" s="126"/>
      <c r="G4427" s="236"/>
      <c r="H4427"/>
      <c r="I4427" t="s">
        <v>107</v>
      </c>
      <c r="J4427" s="236"/>
      <c r="K4427"/>
      <c r="L4427"/>
      <c r="M4427"/>
      <c r="N4427"/>
      <c r="O4427"/>
      <c r="P4427"/>
      <c r="Q4427"/>
      <c r="U4427"/>
      <c r="V4427" t="s">
        <v>4334</v>
      </c>
      <c r="W4427" s="236"/>
      <c r="X4427"/>
      <c r="Y4427"/>
      <c r="Z4427"/>
      <c r="AA4427"/>
      <c r="AB4427"/>
      <c r="AC4427"/>
      <c r="AD4427"/>
      <c r="AE4427"/>
      <c r="AF4427"/>
      <c r="AG4427"/>
      <c r="AH4427" s="115" t="s">
        <v>4308</v>
      </c>
      <c r="AI4427" s="115" t="e">
        <f>VLOOKUP(A4427,'[2]دراسات قانونية'!$A$3:$E$600,1,0)</f>
        <v>#N/A</v>
      </c>
    </row>
    <row r="4428" spans="1:35" hidden="1" x14ac:dyDescent="0.25">
      <c r="A4428" s="115">
        <v>330026</v>
      </c>
      <c r="B4428" s="115" t="s">
        <v>3238</v>
      </c>
      <c r="C4428" s="115" t="s">
        <v>324</v>
      </c>
      <c r="D4428" s="115" t="s">
        <v>3239</v>
      </c>
      <c r="E4428" s="115" t="s">
        <v>76</v>
      </c>
      <c r="F4428" s="237">
        <v>35799</v>
      </c>
      <c r="G4428" s="115" t="s">
        <v>18</v>
      </c>
      <c r="H4428" s="115" t="s">
        <v>16</v>
      </c>
      <c r="I4428" t="s">
        <v>199</v>
      </c>
      <c r="J4428" s="115" t="s">
        <v>15</v>
      </c>
      <c r="L4428" s="115" t="s">
        <v>18</v>
      </c>
      <c r="U4428"/>
      <c r="V4428">
        <v>0</v>
      </c>
    </row>
    <row r="4429" spans="1:35" hidden="1" x14ac:dyDescent="0.25">
      <c r="A4429">
        <v>330027</v>
      </c>
      <c r="B4429" t="s">
        <v>8634</v>
      </c>
      <c r="C4429" t="s">
        <v>227</v>
      </c>
      <c r="D4429" t="s">
        <v>8635</v>
      </c>
      <c r="E4429" t="s">
        <v>76</v>
      </c>
      <c r="F4429" s="126">
        <v>35455</v>
      </c>
      <c r="G4429" t="s">
        <v>18</v>
      </c>
      <c r="H4429" t="s">
        <v>16</v>
      </c>
      <c r="I4429" t="s">
        <v>129</v>
      </c>
      <c r="J4429"/>
      <c r="K4429"/>
      <c r="L4429"/>
      <c r="M4429"/>
      <c r="N4429"/>
      <c r="O4429"/>
      <c r="P4429"/>
      <c r="Q4429"/>
      <c r="U4429"/>
      <c r="V4429" t="s">
        <v>4424</v>
      </c>
      <c r="W4429"/>
      <c r="X4429"/>
      <c r="Y4429"/>
      <c r="Z4429"/>
      <c r="AA4429"/>
      <c r="AB4429"/>
      <c r="AC4429" t="s">
        <v>4308</v>
      </c>
      <c r="AD4429" t="s">
        <v>4308</v>
      </c>
      <c r="AE4429" t="s">
        <v>4308</v>
      </c>
      <c r="AF4429" t="s">
        <v>4308</v>
      </c>
      <c r="AG4429" t="s">
        <v>4308</v>
      </c>
      <c r="AH4429" s="115" t="s">
        <v>4308</v>
      </c>
    </row>
    <row r="4430" spans="1:35" ht="18" hidden="1" x14ac:dyDescent="0.25">
      <c r="A4430" s="235">
        <v>330029</v>
      </c>
      <c r="B4430" s="235" t="s">
        <v>8636</v>
      </c>
      <c r="C4430" s="235" t="s">
        <v>227</v>
      </c>
      <c r="D4430" s="235" t="s">
        <v>590</v>
      </c>
      <c r="E4430"/>
      <c r="F4430" s="126"/>
      <c r="G4430" s="236"/>
      <c r="H4430"/>
      <c r="I4430" t="s">
        <v>129</v>
      </c>
      <c r="J4430" s="236"/>
      <c r="K4430"/>
      <c r="L4430"/>
      <c r="M4430"/>
      <c r="N4430"/>
      <c r="O4430"/>
      <c r="P4430"/>
      <c r="Q4430"/>
      <c r="U4430"/>
      <c r="V4430" t="s">
        <v>4337</v>
      </c>
      <c r="W4430" s="236"/>
      <c r="X4430"/>
      <c r="Y4430"/>
      <c r="Z4430"/>
      <c r="AA4430"/>
      <c r="AB4430"/>
      <c r="AC4430"/>
      <c r="AD4430"/>
      <c r="AE4430"/>
      <c r="AF4430"/>
      <c r="AG4430"/>
      <c r="AH4430" s="115" t="s">
        <v>4308</v>
      </c>
    </row>
    <row r="4431" spans="1:35" ht="18" hidden="1" x14ac:dyDescent="0.25">
      <c r="A4431" s="235">
        <v>330030</v>
      </c>
      <c r="B4431" s="235" t="s">
        <v>6920</v>
      </c>
      <c r="C4431" s="235" t="s">
        <v>335</v>
      </c>
      <c r="D4431" s="235" t="s">
        <v>562</v>
      </c>
      <c r="E4431"/>
      <c r="F4431" s="126"/>
      <c r="G4431" s="236"/>
      <c r="H4431"/>
      <c r="I4431" t="s">
        <v>136</v>
      </c>
      <c r="J4431" s="236"/>
      <c r="K4431"/>
      <c r="L4431"/>
      <c r="M4431"/>
      <c r="N4431"/>
      <c r="O4431"/>
      <c r="P4431"/>
      <c r="Q4431"/>
      <c r="U4431"/>
      <c r="V4431" t="s">
        <v>4337</v>
      </c>
      <c r="W4431" s="236"/>
      <c r="X4431"/>
      <c r="Y4431"/>
      <c r="Z4431"/>
      <c r="AA4431"/>
      <c r="AB4431"/>
      <c r="AC4431"/>
      <c r="AD4431"/>
      <c r="AE4431"/>
      <c r="AF4431"/>
      <c r="AG4431"/>
      <c r="AH4431" s="115" t="s">
        <v>4308</v>
      </c>
    </row>
    <row r="4432" spans="1:35" x14ac:dyDescent="0.25">
      <c r="A4432" s="115">
        <v>330031</v>
      </c>
      <c r="B4432" s="115" t="s">
        <v>8637</v>
      </c>
      <c r="C4432" s="115" t="s">
        <v>227</v>
      </c>
      <c r="D4432" s="115" t="s">
        <v>880</v>
      </c>
      <c r="F4432" s="237"/>
      <c r="I4432" t="s">
        <v>107</v>
      </c>
      <c r="U4432"/>
      <c r="V4432" t="s">
        <v>4338</v>
      </c>
      <c r="AG4432" s="115" t="s">
        <v>4308</v>
      </c>
      <c r="AH4432" s="115" t="s">
        <v>4308</v>
      </c>
      <c r="AI4432" s="115" t="e">
        <f>VLOOKUP(A4432,'[2]دراسات قانونية'!$A$3:$E$600,1,0)</f>
        <v>#N/A</v>
      </c>
    </row>
    <row r="4433" spans="1:35" hidden="1" x14ac:dyDescent="0.25">
      <c r="A4433">
        <v>330032</v>
      </c>
      <c r="B4433" t="s">
        <v>8638</v>
      </c>
      <c r="C4433" t="s">
        <v>495</v>
      </c>
      <c r="D4433" t="s">
        <v>372</v>
      </c>
      <c r="E4433" t="s">
        <v>76</v>
      </c>
      <c r="F4433" s="126">
        <v>31367</v>
      </c>
      <c r="G4433" t="s">
        <v>61</v>
      </c>
      <c r="H4433" t="s">
        <v>16</v>
      </c>
      <c r="I4433" t="s">
        <v>136</v>
      </c>
      <c r="J4433"/>
      <c r="K4433"/>
      <c r="L4433"/>
      <c r="M4433"/>
      <c r="N4433"/>
      <c r="O4433"/>
      <c r="P4433"/>
      <c r="Q4433"/>
      <c r="U4433"/>
      <c r="V4433" t="s">
        <v>4414</v>
      </c>
      <c r="W4433"/>
      <c r="X4433"/>
      <c r="Y4433"/>
      <c r="Z4433"/>
      <c r="AA4433"/>
      <c r="AB4433"/>
      <c r="AC4433" t="s">
        <v>4308</v>
      </c>
      <c r="AD4433" t="s">
        <v>4308</v>
      </c>
      <c r="AE4433" t="s">
        <v>4308</v>
      </c>
      <c r="AF4433" t="s">
        <v>4308</v>
      </c>
      <c r="AG4433" t="s">
        <v>4308</v>
      </c>
      <c r="AH4433" s="115" t="s">
        <v>4308</v>
      </c>
    </row>
    <row r="4434" spans="1:35" ht="18" x14ac:dyDescent="0.25">
      <c r="A4434" s="235">
        <v>330033</v>
      </c>
      <c r="B4434" s="235" t="s">
        <v>8639</v>
      </c>
      <c r="C4434" s="235" t="s">
        <v>227</v>
      </c>
      <c r="D4434" s="235" t="s">
        <v>8640</v>
      </c>
      <c r="E4434"/>
      <c r="F4434" s="126"/>
      <c r="G4434" s="236"/>
      <c r="H4434"/>
      <c r="I4434" t="s">
        <v>107</v>
      </c>
      <c r="J4434" s="236"/>
      <c r="K4434"/>
      <c r="L4434"/>
      <c r="M4434"/>
      <c r="N4434"/>
      <c r="O4434"/>
      <c r="P4434"/>
      <c r="Q4434"/>
      <c r="U4434"/>
      <c r="V4434" t="s">
        <v>4335</v>
      </c>
      <c r="W4434" s="236"/>
      <c r="X4434"/>
      <c r="Y4434"/>
      <c r="Z4434"/>
      <c r="AA4434"/>
      <c r="AB4434"/>
      <c r="AC4434"/>
      <c r="AD4434"/>
      <c r="AE4434"/>
      <c r="AF4434"/>
      <c r="AG4434"/>
      <c r="AH4434" s="115" t="s">
        <v>4308</v>
      </c>
      <c r="AI4434" s="115" t="e">
        <f>VLOOKUP(A4434,'[2]دراسات قانونية'!$A$3:$E$600,1,0)</f>
        <v>#N/A</v>
      </c>
    </row>
    <row r="4435" spans="1:35" ht="18" x14ac:dyDescent="0.25">
      <c r="A4435" s="235">
        <v>330039</v>
      </c>
      <c r="B4435" s="235" t="s">
        <v>8641</v>
      </c>
      <c r="C4435" s="235" t="s">
        <v>4565</v>
      </c>
      <c r="D4435" s="235" t="s">
        <v>8642</v>
      </c>
      <c r="E4435"/>
      <c r="F4435" s="126"/>
      <c r="G4435" s="236"/>
      <c r="H4435"/>
      <c r="I4435" t="s">
        <v>107</v>
      </c>
      <c r="J4435" s="236"/>
      <c r="K4435"/>
      <c r="L4435"/>
      <c r="M4435"/>
      <c r="N4435"/>
      <c r="O4435"/>
      <c r="P4435"/>
      <c r="Q4435"/>
      <c r="U4435"/>
      <c r="V4435" t="s">
        <v>4335</v>
      </c>
      <c r="W4435" s="236"/>
      <c r="X4435"/>
      <c r="Y4435"/>
      <c r="Z4435"/>
      <c r="AA4435"/>
      <c r="AB4435"/>
      <c r="AC4435"/>
      <c r="AD4435"/>
      <c r="AE4435"/>
      <c r="AF4435"/>
      <c r="AG4435"/>
      <c r="AH4435" s="115" t="s">
        <v>4308</v>
      </c>
      <c r="AI4435" s="115" t="e">
        <f>VLOOKUP(A4435,'[2]دراسات قانونية'!$A$3:$E$600,1,0)</f>
        <v>#N/A</v>
      </c>
    </row>
    <row r="4436" spans="1:35" hidden="1" x14ac:dyDescent="0.25">
      <c r="A4436">
        <v>330040</v>
      </c>
      <c r="B4436" t="s">
        <v>8643</v>
      </c>
      <c r="C4436" t="s">
        <v>1343</v>
      </c>
      <c r="D4436" t="s">
        <v>420</v>
      </c>
      <c r="E4436" t="s">
        <v>76</v>
      </c>
      <c r="F4436" s="126"/>
      <c r="G4436"/>
      <c r="H4436" t="s">
        <v>16</v>
      </c>
      <c r="I4436" t="s">
        <v>129</v>
      </c>
      <c r="J4436"/>
      <c r="K4436"/>
      <c r="L4436"/>
      <c r="M4436"/>
      <c r="N4436"/>
      <c r="O4436"/>
      <c r="P4436"/>
      <c r="Q4436"/>
      <c r="U4436"/>
      <c r="V4436" t="s">
        <v>16603</v>
      </c>
      <c r="W4436"/>
      <c r="X4436"/>
      <c r="Y4436"/>
      <c r="Z4436"/>
      <c r="AA4436"/>
      <c r="AB4436"/>
      <c r="AC4436"/>
      <c r="AD4436"/>
      <c r="AE4436"/>
      <c r="AF4436"/>
      <c r="AG4436" t="s">
        <v>4308</v>
      </c>
      <c r="AH4436" s="115" t="s">
        <v>4308</v>
      </c>
    </row>
    <row r="4437" spans="1:35" ht="18" x14ac:dyDescent="0.25">
      <c r="A4437" s="235">
        <v>330041</v>
      </c>
      <c r="B4437" s="235" t="s">
        <v>8644</v>
      </c>
      <c r="C4437" s="235" t="s">
        <v>209</v>
      </c>
      <c r="D4437" s="235" t="s">
        <v>697</v>
      </c>
      <c r="E4437"/>
      <c r="F4437" s="126"/>
      <c r="G4437" s="236"/>
      <c r="H4437"/>
      <c r="I4437" t="s">
        <v>107</v>
      </c>
      <c r="J4437" s="236"/>
      <c r="K4437"/>
      <c r="L4437"/>
      <c r="M4437"/>
      <c r="N4437"/>
      <c r="O4437"/>
      <c r="P4437"/>
      <c r="Q4437"/>
      <c r="U4437"/>
      <c r="V4437" t="s">
        <v>4335</v>
      </c>
      <c r="W4437" s="236"/>
      <c r="X4437"/>
      <c r="Y4437"/>
      <c r="Z4437"/>
      <c r="AA4437"/>
      <c r="AB4437"/>
      <c r="AC4437"/>
      <c r="AD4437"/>
      <c r="AE4437"/>
      <c r="AF4437"/>
      <c r="AG4437"/>
      <c r="AH4437" s="115" t="s">
        <v>4308</v>
      </c>
      <c r="AI4437" s="115" t="e">
        <f>VLOOKUP(A4437,'[2]دراسات قانونية'!$A$3:$E$600,1,0)</f>
        <v>#N/A</v>
      </c>
    </row>
    <row r="4438" spans="1:35" hidden="1" x14ac:dyDescent="0.25">
      <c r="A4438">
        <v>330044</v>
      </c>
      <c r="B4438" t="s">
        <v>6021</v>
      </c>
      <c r="C4438" t="s">
        <v>349</v>
      </c>
      <c r="D4438" t="s">
        <v>633</v>
      </c>
      <c r="E4438" t="s">
        <v>76</v>
      </c>
      <c r="F4438" s="126">
        <v>32875</v>
      </c>
      <c r="G4438" t="s">
        <v>18</v>
      </c>
      <c r="H4438" t="s">
        <v>16</v>
      </c>
      <c r="I4438" t="s">
        <v>201</v>
      </c>
      <c r="J4438"/>
      <c r="K4438"/>
      <c r="L4438"/>
      <c r="M4438"/>
      <c r="N4438"/>
      <c r="O4438"/>
      <c r="P4438"/>
      <c r="Q4438"/>
      <c r="U4438"/>
      <c r="V4438" t="s">
        <v>4414</v>
      </c>
      <c r="W4438"/>
      <c r="X4438"/>
      <c r="Y4438"/>
      <c r="Z4438"/>
      <c r="AA4438"/>
      <c r="AB4438"/>
      <c r="AC4438"/>
      <c r="AD4438"/>
      <c r="AE4438"/>
      <c r="AF4438"/>
      <c r="AG4438"/>
    </row>
    <row r="4439" spans="1:35" ht="18" x14ac:dyDescent="0.25">
      <c r="A4439" s="235">
        <v>330046</v>
      </c>
      <c r="B4439" s="235" t="s">
        <v>8645</v>
      </c>
      <c r="C4439" s="235" t="s">
        <v>8168</v>
      </c>
      <c r="D4439" s="235" t="s">
        <v>265</v>
      </c>
      <c r="E4439"/>
      <c r="F4439" s="126"/>
      <c r="G4439" s="236"/>
      <c r="H4439"/>
      <c r="I4439" t="s">
        <v>107</v>
      </c>
      <c r="J4439" s="236"/>
      <c r="K4439"/>
      <c r="L4439"/>
      <c r="M4439"/>
      <c r="N4439"/>
      <c r="O4439"/>
      <c r="P4439"/>
      <c r="Q4439"/>
      <c r="U4439"/>
      <c r="V4439" t="s">
        <v>4335</v>
      </c>
      <c r="W4439" s="236"/>
      <c r="X4439"/>
      <c r="Y4439"/>
      <c r="Z4439"/>
      <c r="AA4439"/>
      <c r="AB4439"/>
      <c r="AC4439"/>
      <c r="AD4439"/>
      <c r="AE4439"/>
      <c r="AF4439"/>
      <c r="AG4439"/>
      <c r="AH4439" s="115" t="s">
        <v>4308</v>
      </c>
      <c r="AI4439" s="115" t="e">
        <f>VLOOKUP(A4439,'[2]دراسات قانونية'!$A$3:$E$600,1,0)</f>
        <v>#N/A</v>
      </c>
    </row>
    <row r="4440" spans="1:35" hidden="1" x14ac:dyDescent="0.25">
      <c r="A4440">
        <v>330048</v>
      </c>
      <c r="B4440" t="s">
        <v>8646</v>
      </c>
      <c r="C4440" t="s">
        <v>438</v>
      </c>
      <c r="D4440" t="s">
        <v>6187</v>
      </c>
      <c r="E4440" t="s">
        <v>76</v>
      </c>
      <c r="F4440" s="126">
        <v>35806</v>
      </c>
      <c r="G4440" t="s">
        <v>211</v>
      </c>
      <c r="H4440" t="s">
        <v>16</v>
      </c>
      <c r="I4440" t="s">
        <v>201</v>
      </c>
      <c r="J4440" t="s">
        <v>1226</v>
      </c>
      <c r="K4440"/>
      <c r="L4440" t="s">
        <v>30</v>
      </c>
      <c r="M4440"/>
      <c r="N4440"/>
      <c r="O4440"/>
      <c r="P4440"/>
      <c r="Q4440"/>
      <c r="U4440"/>
      <c r="V4440" t="s">
        <v>4412</v>
      </c>
      <c r="W4440"/>
      <c r="X4440"/>
      <c r="Y4440"/>
      <c r="Z4440"/>
      <c r="AA4440"/>
      <c r="AB4440"/>
      <c r="AC4440"/>
      <c r="AD4440"/>
      <c r="AE4440"/>
      <c r="AF4440"/>
      <c r="AG4440"/>
    </row>
    <row r="4441" spans="1:35" hidden="1" x14ac:dyDescent="0.25">
      <c r="A4441">
        <v>330049</v>
      </c>
      <c r="B4441" t="s">
        <v>8647</v>
      </c>
      <c r="C4441" t="s">
        <v>332</v>
      </c>
      <c r="D4441" t="s">
        <v>1627</v>
      </c>
      <c r="E4441"/>
      <c r="F4441" s="126"/>
      <c r="G4441"/>
      <c r="H4441"/>
      <c r="I4441" t="s">
        <v>129</v>
      </c>
      <c r="J4441"/>
      <c r="K4441"/>
      <c r="L4441"/>
      <c r="M4441"/>
      <c r="N4441"/>
      <c r="O4441"/>
      <c r="P4441"/>
      <c r="Q4441"/>
      <c r="U4441"/>
      <c r="V4441" t="s">
        <v>4338</v>
      </c>
      <c r="W4441"/>
      <c r="X4441"/>
      <c r="Y4441"/>
      <c r="Z4441"/>
      <c r="AA4441"/>
      <c r="AB4441"/>
      <c r="AC4441"/>
      <c r="AD4441"/>
      <c r="AE4441"/>
      <c r="AF4441"/>
      <c r="AG4441"/>
      <c r="AH4441" s="115" t="s">
        <v>4308</v>
      </c>
    </row>
    <row r="4442" spans="1:35" ht="18" hidden="1" x14ac:dyDescent="0.25">
      <c r="A4442" s="235">
        <v>330055</v>
      </c>
      <c r="B4442" s="235" t="s">
        <v>1449</v>
      </c>
      <c r="C4442" s="235" t="s">
        <v>269</v>
      </c>
      <c r="D4442" s="235" t="s">
        <v>230</v>
      </c>
      <c r="E4442"/>
      <c r="F4442" s="126"/>
      <c r="G4442" s="236"/>
      <c r="H4442"/>
      <c r="I4442" t="s">
        <v>129</v>
      </c>
      <c r="J4442" s="236"/>
      <c r="K4442"/>
      <c r="L4442"/>
      <c r="M4442"/>
      <c r="N4442"/>
      <c r="O4442"/>
      <c r="P4442"/>
      <c r="Q4442"/>
      <c r="U4442"/>
      <c r="V4442" t="s">
        <v>4335</v>
      </c>
      <c r="W4442" s="236"/>
      <c r="X4442"/>
      <c r="Y4442"/>
      <c r="Z4442"/>
      <c r="AA4442"/>
      <c r="AB4442"/>
      <c r="AC4442"/>
      <c r="AD4442"/>
      <c r="AE4442"/>
      <c r="AF4442"/>
      <c r="AG4442"/>
      <c r="AH4442" s="115" t="s">
        <v>4308</v>
      </c>
    </row>
    <row r="4443" spans="1:35" hidden="1" x14ac:dyDescent="0.25">
      <c r="A4443">
        <v>330056</v>
      </c>
      <c r="B4443" t="s">
        <v>1449</v>
      </c>
      <c r="C4443" t="s">
        <v>241</v>
      </c>
      <c r="D4443" t="s">
        <v>265</v>
      </c>
      <c r="E4443" t="s">
        <v>76</v>
      </c>
      <c r="F4443" s="126">
        <v>35615</v>
      </c>
      <c r="G4443" t="s">
        <v>8648</v>
      </c>
      <c r="H4443" t="s">
        <v>16</v>
      </c>
      <c r="I4443" t="s">
        <v>129</v>
      </c>
      <c r="J4443" t="s">
        <v>1226</v>
      </c>
      <c r="K4443"/>
      <c r="L4443" t="s">
        <v>18</v>
      </c>
      <c r="M4443"/>
      <c r="N4443"/>
      <c r="O4443"/>
      <c r="P4443"/>
      <c r="Q4443"/>
      <c r="U4443"/>
      <c r="V4443" t="s">
        <v>16623</v>
      </c>
      <c r="W4443"/>
      <c r="X4443"/>
      <c r="Y4443"/>
      <c r="Z4443"/>
      <c r="AA4443"/>
      <c r="AB4443"/>
      <c r="AC4443"/>
      <c r="AD4443"/>
      <c r="AE4443"/>
      <c r="AF4443"/>
      <c r="AG4443"/>
      <c r="AH4443" s="115" t="s">
        <v>4308</v>
      </c>
    </row>
    <row r="4444" spans="1:35" ht="18" hidden="1" x14ac:dyDescent="0.25">
      <c r="A4444" s="235">
        <v>330057</v>
      </c>
      <c r="B4444" s="235" t="s">
        <v>8649</v>
      </c>
      <c r="C4444" s="235" t="s">
        <v>227</v>
      </c>
      <c r="D4444" s="235" t="s">
        <v>284</v>
      </c>
      <c r="E4444"/>
      <c r="F4444" s="126"/>
      <c r="G4444" s="236"/>
      <c r="H4444"/>
      <c r="I4444" t="s">
        <v>199</v>
      </c>
      <c r="J4444" s="236"/>
      <c r="K4444"/>
      <c r="L4444"/>
      <c r="M4444"/>
      <c r="N4444"/>
      <c r="O4444"/>
      <c r="P4444"/>
      <c r="Q4444"/>
      <c r="U4444"/>
      <c r="V4444">
        <v>0</v>
      </c>
      <c r="W4444" s="236"/>
      <c r="X4444"/>
      <c r="Y4444"/>
      <c r="Z4444"/>
      <c r="AA4444"/>
      <c r="AB4444"/>
      <c r="AC4444"/>
      <c r="AD4444"/>
      <c r="AE4444"/>
      <c r="AF4444"/>
      <c r="AG4444"/>
      <c r="AH4444" s="115" t="s">
        <v>4308</v>
      </c>
    </row>
    <row r="4445" spans="1:35" hidden="1" x14ac:dyDescent="0.25">
      <c r="A4445" s="115">
        <v>330059</v>
      </c>
      <c r="B4445" s="115" t="s">
        <v>2303</v>
      </c>
      <c r="C4445" s="115" t="s">
        <v>340</v>
      </c>
      <c r="D4445" s="115" t="s">
        <v>848</v>
      </c>
      <c r="E4445" s="115" t="s">
        <v>76</v>
      </c>
      <c r="F4445" s="237">
        <v>36173</v>
      </c>
      <c r="G4445" s="115" t="s">
        <v>30</v>
      </c>
      <c r="H4445" s="115" t="s">
        <v>16</v>
      </c>
      <c r="I4445" t="s">
        <v>199</v>
      </c>
      <c r="J4445" s="115" t="s">
        <v>1226</v>
      </c>
      <c r="L4445" s="115" t="s">
        <v>18</v>
      </c>
      <c r="U4445"/>
      <c r="V4445">
        <v>0</v>
      </c>
      <c r="AH4445" s="115" t="s">
        <v>4308</v>
      </c>
    </row>
    <row r="4446" spans="1:35" hidden="1" x14ac:dyDescent="0.25">
      <c r="A4446" s="115">
        <v>330060</v>
      </c>
      <c r="B4446" s="115" t="s">
        <v>2307</v>
      </c>
      <c r="C4446" s="115" t="s">
        <v>2308</v>
      </c>
      <c r="D4446" s="115" t="s">
        <v>354</v>
      </c>
      <c r="E4446" s="115" t="s">
        <v>76</v>
      </c>
      <c r="F4446" s="237">
        <v>35582</v>
      </c>
      <c r="G4446" s="115" t="s">
        <v>211</v>
      </c>
      <c r="H4446" s="115" t="s">
        <v>16</v>
      </c>
      <c r="I4446" t="s">
        <v>199</v>
      </c>
      <c r="J4446" s="115" t="s">
        <v>15</v>
      </c>
      <c r="L4446" s="115" t="s">
        <v>18</v>
      </c>
      <c r="U4446"/>
      <c r="V4446">
        <v>0</v>
      </c>
    </row>
    <row r="4447" spans="1:35" ht="18" hidden="1" x14ac:dyDescent="0.25">
      <c r="A4447" s="235">
        <v>330061</v>
      </c>
      <c r="B4447" s="235" t="s">
        <v>8650</v>
      </c>
      <c r="C4447" s="235" t="s">
        <v>8651</v>
      </c>
      <c r="D4447" s="235" t="s">
        <v>702</v>
      </c>
      <c r="E4447"/>
      <c r="F4447" s="126"/>
      <c r="G4447" s="236"/>
      <c r="H4447"/>
      <c r="I4447" t="s">
        <v>199</v>
      </c>
      <c r="J4447" s="236"/>
      <c r="K4447"/>
      <c r="L4447"/>
      <c r="M4447"/>
      <c r="N4447"/>
      <c r="O4447"/>
      <c r="P4447"/>
      <c r="Q4447"/>
      <c r="U4447"/>
      <c r="V4447">
        <v>0</v>
      </c>
      <c r="W4447" s="236"/>
      <c r="X4447"/>
      <c r="Y4447"/>
      <c r="Z4447"/>
      <c r="AA4447"/>
      <c r="AB4447"/>
      <c r="AC4447"/>
      <c r="AD4447"/>
      <c r="AE4447"/>
      <c r="AF4447"/>
      <c r="AG4447"/>
      <c r="AH4447" s="115" t="s">
        <v>4308</v>
      </c>
    </row>
    <row r="4448" spans="1:35" ht="18" x14ac:dyDescent="0.25">
      <c r="A4448" s="235">
        <v>330063</v>
      </c>
      <c r="B4448" s="235" t="s">
        <v>8652</v>
      </c>
      <c r="C4448" s="235" t="s">
        <v>324</v>
      </c>
      <c r="D4448" s="235" t="s">
        <v>7613</v>
      </c>
      <c r="E4448"/>
      <c r="F4448" s="126"/>
      <c r="G4448" s="236"/>
      <c r="H4448"/>
      <c r="I4448" t="s">
        <v>107</v>
      </c>
      <c r="J4448" s="236"/>
      <c r="K4448"/>
      <c r="L4448"/>
      <c r="M4448"/>
      <c r="N4448"/>
      <c r="O4448"/>
      <c r="P4448"/>
      <c r="Q4448"/>
      <c r="U4448"/>
      <c r="V4448" t="s">
        <v>4335</v>
      </c>
      <c r="W4448" s="236"/>
      <c r="X4448"/>
      <c r="Y4448"/>
      <c r="Z4448"/>
      <c r="AA4448"/>
      <c r="AB4448"/>
      <c r="AC4448"/>
      <c r="AD4448"/>
      <c r="AE4448"/>
      <c r="AF4448"/>
      <c r="AG4448"/>
      <c r="AH4448" s="115" t="s">
        <v>4308</v>
      </c>
      <c r="AI4448" s="115" t="e">
        <f>VLOOKUP(A4448,'[2]دراسات قانونية'!$A$3:$E$600,1,0)</f>
        <v>#N/A</v>
      </c>
    </row>
    <row r="4449" spans="1:35" ht="18" hidden="1" x14ac:dyDescent="0.25">
      <c r="A4449" s="235">
        <v>330064</v>
      </c>
      <c r="B4449" s="235" t="s">
        <v>8653</v>
      </c>
      <c r="C4449" s="235" t="s">
        <v>486</v>
      </c>
      <c r="D4449" s="235" t="s">
        <v>846</v>
      </c>
      <c r="E4449"/>
      <c r="F4449" s="126"/>
      <c r="G4449" s="236"/>
      <c r="H4449"/>
      <c r="I4449" t="s">
        <v>199</v>
      </c>
      <c r="J4449" s="236"/>
      <c r="K4449"/>
      <c r="L4449"/>
      <c r="M4449"/>
      <c r="N4449"/>
      <c r="O4449"/>
      <c r="P4449"/>
      <c r="Q4449"/>
      <c r="U4449"/>
      <c r="V4449" t="s">
        <v>16623</v>
      </c>
      <c r="W4449" s="236"/>
      <c r="X4449"/>
      <c r="Y4449"/>
      <c r="Z4449"/>
      <c r="AA4449"/>
      <c r="AB4449"/>
      <c r="AC4449"/>
      <c r="AD4449"/>
      <c r="AE4449"/>
      <c r="AF4449"/>
      <c r="AG4449"/>
      <c r="AH4449" s="115" t="s">
        <v>4308</v>
      </c>
    </row>
    <row r="4450" spans="1:35" ht="18" hidden="1" x14ac:dyDescent="0.25">
      <c r="A4450" s="235">
        <v>330073</v>
      </c>
      <c r="B4450" s="235" t="s">
        <v>8654</v>
      </c>
      <c r="C4450" s="235" t="s">
        <v>475</v>
      </c>
      <c r="D4450" s="235" t="s">
        <v>409</v>
      </c>
      <c r="E4450"/>
      <c r="F4450" s="126"/>
      <c r="G4450" s="236"/>
      <c r="H4450"/>
      <c r="I4450" t="s">
        <v>199</v>
      </c>
      <c r="J4450" s="236"/>
      <c r="K4450"/>
      <c r="L4450"/>
      <c r="M4450"/>
      <c r="N4450"/>
      <c r="O4450"/>
      <c r="P4450"/>
      <c r="Q4450"/>
      <c r="U4450"/>
      <c r="V4450">
        <v>0</v>
      </c>
      <c r="W4450" s="236"/>
      <c r="X4450"/>
      <c r="Y4450"/>
      <c r="Z4450"/>
      <c r="AA4450"/>
      <c r="AB4450"/>
      <c r="AC4450"/>
      <c r="AD4450"/>
      <c r="AE4450"/>
      <c r="AF4450"/>
      <c r="AG4450"/>
      <c r="AH4450" s="115" t="s">
        <v>4308</v>
      </c>
    </row>
    <row r="4451" spans="1:35" ht="18" hidden="1" x14ac:dyDescent="0.25">
      <c r="A4451" s="235">
        <v>330075</v>
      </c>
      <c r="B4451" s="235" t="s">
        <v>8655</v>
      </c>
      <c r="C4451" s="235" t="s">
        <v>244</v>
      </c>
      <c r="D4451" s="235" t="s">
        <v>220</v>
      </c>
      <c r="E4451"/>
      <c r="F4451" s="126"/>
      <c r="G4451" s="236"/>
      <c r="H4451"/>
      <c r="I4451" t="s">
        <v>129</v>
      </c>
      <c r="J4451" s="236"/>
      <c r="K4451"/>
      <c r="L4451"/>
      <c r="M4451"/>
      <c r="N4451"/>
      <c r="O4451"/>
      <c r="P4451"/>
      <c r="Q4451"/>
      <c r="U4451"/>
      <c r="V4451" t="s">
        <v>4337</v>
      </c>
      <c r="W4451" s="236"/>
      <c r="X4451"/>
      <c r="Y4451"/>
      <c r="Z4451"/>
      <c r="AA4451"/>
      <c r="AB4451"/>
      <c r="AC4451"/>
      <c r="AD4451"/>
      <c r="AE4451"/>
      <c r="AF4451"/>
      <c r="AG4451"/>
      <c r="AH4451" s="115" t="s">
        <v>4308</v>
      </c>
    </row>
    <row r="4452" spans="1:35" hidden="1" x14ac:dyDescent="0.25">
      <c r="A4452">
        <v>330076</v>
      </c>
      <c r="B4452" t="s">
        <v>8656</v>
      </c>
      <c r="C4452" t="s">
        <v>522</v>
      </c>
      <c r="D4452" t="s">
        <v>238</v>
      </c>
      <c r="E4452" t="s">
        <v>76</v>
      </c>
      <c r="F4452" s="126">
        <v>35454</v>
      </c>
      <c r="G4452" t="s">
        <v>580</v>
      </c>
      <c r="H4452" t="s">
        <v>16</v>
      </c>
      <c r="I4452" t="s">
        <v>136</v>
      </c>
      <c r="J4452" t="s">
        <v>1226</v>
      </c>
      <c r="K4452"/>
      <c r="L4452" t="s">
        <v>18</v>
      </c>
      <c r="M4452"/>
      <c r="N4452"/>
      <c r="O4452"/>
      <c r="P4452"/>
      <c r="Q4452"/>
      <c r="U4452"/>
      <c r="V4452" t="s">
        <v>4337</v>
      </c>
      <c r="W4452"/>
      <c r="X4452"/>
      <c r="Y4452"/>
      <c r="Z4452"/>
      <c r="AA4452"/>
      <c r="AB4452"/>
      <c r="AC4452"/>
      <c r="AD4452"/>
      <c r="AE4452"/>
      <c r="AF4452" t="s">
        <v>4308</v>
      </c>
      <c r="AG4452" t="s">
        <v>4308</v>
      </c>
      <c r="AH4452" s="115" t="s">
        <v>4308</v>
      </c>
    </row>
    <row r="4453" spans="1:35" hidden="1" x14ac:dyDescent="0.25">
      <c r="A4453" s="115">
        <v>330077</v>
      </c>
      <c r="B4453" s="115" t="s">
        <v>3240</v>
      </c>
      <c r="C4453" s="115" t="s">
        <v>244</v>
      </c>
      <c r="D4453" s="115" t="s">
        <v>1908</v>
      </c>
      <c r="E4453" s="115" t="s">
        <v>76</v>
      </c>
      <c r="F4453" s="237">
        <v>35845</v>
      </c>
      <c r="G4453" s="115" t="s">
        <v>18</v>
      </c>
      <c r="H4453" s="115" t="s">
        <v>16</v>
      </c>
      <c r="I4453" t="s">
        <v>199</v>
      </c>
      <c r="J4453" s="115" t="s">
        <v>15</v>
      </c>
      <c r="L4453" s="115" t="s">
        <v>18</v>
      </c>
      <c r="U4453"/>
      <c r="V4453">
        <v>0</v>
      </c>
    </row>
    <row r="4454" spans="1:35" ht="18" hidden="1" x14ac:dyDescent="0.25">
      <c r="A4454" s="235">
        <v>330079</v>
      </c>
      <c r="B4454" s="235" t="s">
        <v>8657</v>
      </c>
      <c r="C4454" s="235" t="s">
        <v>438</v>
      </c>
      <c r="D4454" s="235" t="s">
        <v>935</v>
      </c>
      <c r="E4454"/>
      <c r="F4454" s="126"/>
      <c r="G4454" s="236"/>
      <c r="H4454"/>
      <c r="I4454" t="s">
        <v>199</v>
      </c>
      <c r="J4454" s="236"/>
      <c r="K4454"/>
      <c r="L4454"/>
      <c r="M4454"/>
      <c r="N4454"/>
      <c r="O4454"/>
      <c r="P4454"/>
      <c r="Q4454"/>
      <c r="U4454"/>
      <c r="V4454" t="s">
        <v>16623</v>
      </c>
      <c r="W4454" s="236"/>
      <c r="X4454"/>
      <c r="Y4454"/>
      <c r="Z4454"/>
      <c r="AA4454"/>
      <c r="AB4454"/>
      <c r="AC4454"/>
      <c r="AD4454"/>
      <c r="AE4454"/>
      <c r="AF4454"/>
      <c r="AG4454"/>
      <c r="AH4454" s="115" t="s">
        <v>4308</v>
      </c>
    </row>
    <row r="4455" spans="1:35" ht="18" x14ac:dyDescent="0.25">
      <c r="A4455" s="235">
        <v>330082</v>
      </c>
      <c r="B4455" s="235" t="s">
        <v>8658</v>
      </c>
      <c r="C4455" s="235" t="s">
        <v>250</v>
      </c>
      <c r="D4455" s="235" t="s">
        <v>312</v>
      </c>
      <c r="E4455"/>
      <c r="F4455" s="126"/>
      <c r="G4455" s="236"/>
      <c r="H4455"/>
      <c r="I4455" t="s">
        <v>107</v>
      </c>
      <c r="J4455" s="236"/>
      <c r="K4455"/>
      <c r="L4455"/>
      <c r="M4455"/>
      <c r="N4455"/>
      <c r="O4455"/>
      <c r="P4455"/>
      <c r="Q4455"/>
      <c r="U4455"/>
      <c r="V4455" t="s">
        <v>4335</v>
      </c>
      <c r="W4455" s="236"/>
      <c r="X4455"/>
      <c r="Y4455"/>
      <c r="Z4455"/>
      <c r="AA4455"/>
      <c r="AB4455"/>
      <c r="AC4455"/>
      <c r="AD4455"/>
      <c r="AE4455"/>
      <c r="AF4455"/>
      <c r="AG4455"/>
      <c r="AH4455" s="115" t="s">
        <v>4308</v>
      </c>
      <c r="AI4455" s="115" t="e">
        <f>VLOOKUP(A4455,'[2]دراسات قانونية'!$A$3:$E$600,1,0)</f>
        <v>#N/A</v>
      </c>
    </row>
    <row r="4456" spans="1:35" hidden="1" x14ac:dyDescent="0.25">
      <c r="A4456">
        <v>330084</v>
      </c>
      <c r="B4456" t="s">
        <v>8659</v>
      </c>
      <c r="C4456" t="s">
        <v>453</v>
      </c>
      <c r="D4456" t="s">
        <v>556</v>
      </c>
      <c r="E4456" t="s">
        <v>76</v>
      </c>
      <c r="F4456" s="126">
        <v>35330</v>
      </c>
      <c r="G4456" t="s">
        <v>18</v>
      </c>
      <c r="H4456" t="s">
        <v>16</v>
      </c>
      <c r="I4456" t="s">
        <v>136</v>
      </c>
      <c r="J4456"/>
      <c r="K4456"/>
      <c r="L4456"/>
      <c r="M4456"/>
      <c r="N4456"/>
      <c r="O4456"/>
      <c r="P4456"/>
      <c r="Q4456"/>
      <c r="U4456"/>
      <c r="V4456" t="s">
        <v>4329</v>
      </c>
      <c r="W4456"/>
      <c r="X4456"/>
      <c r="Y4456"/>
      <c r="Z4456"/>
      <c r="AA4456"/>
      <c r="AB4456"/>
      <c r="AC4456"/>
      <c r="AD4456" t="s">
        <v>4308</v>
      </c>
      <c r="AE4456" t="s">
        <v>4308</v>
      </c>
      <c r="AF4456" t="s">
        <v>4308</v>
      </c>
      <c r="AG4456" t="s">
        <v>4308</v>
      </c>
      <c r="AH4456" s="115" t="s">
        <v>4308</v>
      </c>
    </row>
    <row r="4457" spans="1:35" hidden="1" x14ac:dyDescent="0.25">
      <c r="A4457" s="115">
        <v>330088</v>
      </c>
      <c r="B4457" s="115" t="s">
        <v>2464</v>
      </c>
      <c r="C4457" s="115" t="s">
        <v>895</v>
      </c>
      <c r="D4457" s="115" t="s">
        <v>230</v>
      </c>
      <c r="E4457" s="115" t="s">
        <v>76</v>
      </c>
      <c r="F4457" s="237">
        <v>29143</v>
      </c>
      <c r="G4457" s="115" t="s">
        <v>18</v>
      </c>
      <c r="H4457" s="115" t="s">
        <v>16</v>
      </c>
      <c r="I4457" t="s">
        <v>199</v>
      </c>
      <c r="J4457" s="115" t="s">
        <v>15</v>
      </c>
      <c r="L4457" s="115" t="s">
        <v>18</v>
      </c>
      <c r="U4457"/>
      <c r="V4457" t="s">
        <v>16623</v>
      </c>
    </row>
    <row r="4458" spans="1:35" ht="18" x14ac:dyDescent="0.25">
      <c r="A4458" s="235">
        <v>330089</v>
      </c>
      <c r="B4458" s="235" t="s">
        <v>8660</v>
      </c>
      <c r="C4458" s="235" t="s">
        <v>589</v>
      </c>
      <c r="D4458" s="235" t="s">
        <v>276</v>
      </c>
      <c r="E4458"/>
      <c r="F4458" s="126"/>
      <c r="G4458" s="236"/>
      <c r="H4458"/>
      <c r="I4458" t="s">
        <v>107</v>
      </c>
      <c r="J4458" s="236"/>
      <c r="K4458"/>
      <c r="L4458"/>
      <c r="M4458"/>
      <c r="N4458"/>
      <c r="O4458"/>
      <c r="P4458"/>
      <c r="Q4458"/>
      <c r="U4458"/>
      <c r="V4458" t="s">
        <v>4337</v>
      </c>
      <c r="W4458" s="236"/>
      <c r="X4458"/>
      <c r="Y4458"/>
      <c r="Z4458"/>
      <c r="AA4458"/>
      <c r="AB4458"/>
      <c r="AC4458"/>
      <c r="AD4458"/>
      <c r="AE4458"/>
      <c r="AF4458"/>
      <c r="AG4458"/>
      <c r="AH4458" s="115" t="s">
        <v>4308</v>
      </c>
      <c r="AI4458" s="115" t="e">
        <f>VLOOKUP(A4458,'[2]دراسات قانونية'!$A$3:$E$600,1,0)</f>
        <v>#N/A</v>
      </c>
    </row>
    <row r="4459" spans="1:35" hidden="1" x14ac:dyDescent="0.25">
      <c r="A4459">
        <v>330090</v>
      </c>
      <c r="B4459" t="s">
        <v>8660</v>
      </c>
      <c r="C4459" t="s">
        <v>8661</v>
      </c>
      <c r="D4459" t="s">
        <v>267</v>
      </c>
      <c r="E4459" t="s">
        <v>76</v>
      </c>
      <c r="F4459" s="126">
        <v>34963</v>
      </c>
      <c r="G4459" t="s">
        <v>666</v>
      </c>
      <c r="H4459" t="s">
        <v>16</v>
      </c>
      <c r="I4459" t="s">
        <v>136</v>
      </c>
      <c r="J4459" t="s">
        <v>15</v>
      </c>
      <c r="K4459"/>
      <c r="L4459" t="s">
        <v>37</v>
      </c>
      <c r="M4459"/>
      <c r="N4459"/>
      <c r="O4459"/>
      <c r="P4459"/>
      <c r="Q4459"/>
      <c r="U4459"/>
      <c r="V4459">
        <v>0</v>
      </c>
      <c r="W4459"/>
      <c r="X4459"/>
      <c r="Y4459"/>
      <c r="Z4459"/>
      <c r="AA4459"/>
      <c r="AB4459"/>
      <c r="AC4459"/>
      <c r="AD4459"/>
      <c r="AE4459"/>
      <c r="AF4459"/>
      <c r="AG4459"/>
    </row>
    <row r="4460" spans="1:35" hidden="1" x14ac:dyDescent="0.25">
      <c r="A4460">
        <v>330095</v>
      </c>
      <c r="B4460" t="s">
        <v>8662</v>
      </c>
      <c r="C4460" t="s">
        <v>227</v>
      </c>
      <c r="D4460" t="s">
        <v>537</v>
      </c>
      <c r="E4460" t="s">
        <v>76</v>
      </c>
      <c r="F4460" s="126">
        <v>35974</v>
      </c>
      <c r="G4460" t="s">
        <v>18</v>
      </c>
      <c r="H4460" t="s">
        <v>16</v>
      </c>
      <c r="I4460" t="s">
        <v>136</v>
      </c>
      <c r="J4460" t="s">
        <v>1226</v>
      </c>
      <c r="K4460"/>
      <c r="L4460" t="s">
        <v>18</v>
      </c>
      <c r="M4460"/>
      <c r="N4460"/>
      <c r="O4460"/>
      <c r="P4460"/>
      <c r="Q4460"/>
      <c r="U4460"/>
      <c r="V4460" t="s">
        <v>4412</v>
      </c>
      <c r="W4460"/>
      <c r="X4460"/>
      <c r="Y4460"/>
      <c r="Z4460"/>
      <c r="AA4460"/>
      <c r="AB4460"/>
      <c r="AC4460"/>
      <c r="AD4460"/>
      <c r="AE4460"/>
      <c r="AF4460"/>
      <c r="AG4460" t="s">
        <v>4308</v>
      </c>
      <c r="AH4460" s="115" t="s">
        <v>4308</v>
      </c>
    </row>
    <row r="4461" spans="1:35" ht="18" hidden="1" x14ac:dyDescent="0.25">
      <c r="A4461" s="235">
        <v>330097</v>
      </c>
      <c r="B4461" s="235" t="s">
        <v>8663</v>
      </c>
      <c r="C4461" s="235" t="s">
        <v>920</v>
      </c>
      <c r="D4461" s="235" t="s">
        <v>487</v>
      </c>
      <c r="E4461"/>
      <c r="F4461" s="126"/>
      <c r="G4461" s="236"/>
      <c r="H4461"/>
      <c r="I4461" t="s">
        <v>129</v>
      </c>
      <c r="J4461" s="236"/>
      <c r="K4461"/>
      <c r="L4461"/>
      <c r="M4461"/>
      <c r="N4461"/>
      <c r="O4461"/>
      <c r="P4461"/>
      <c r="Q4461"/>
      <c r="U4461"/>
      <c r="V4461" t="s">
        <v>4334</v>
      </c>
      <c r="W4461" s="236"/>
      <c r="X4461"/>
      <c r="Y4461"/>
      <c r="Z4461"/>
      <c r="AA4461"/>
      <c r="AB4461"/>
      <c r="AC4461"/>
      <c r="AD4461"/>
      <c r="AE4461"/>
      <c r="AF4461"/>
      <c r="AG4461"/>
      <c r="AH4461" s="115" t="s">
        <v>4308</v>
      </c>
    </row>
    <row r="4462" spans="1:35" hidden="1" x14ac:dyDescent="0.25">
      <c r="A4462">
        <v>330098</v>
      </c>
      <c r="B4462" t="s">
        <v>8664</v>
      </c>
      <c r="C4462" t="s">
        <v>8665</v>
      </c>
      <c r="D4462" t="s">
        <v>8666</v>
      </c>
      <c r="E4462" t="s">
        <v>76</v>
      </c>
      <c r="F4462" s="126">
        <v>33095</v>
      </c>
      <c r="G4462" t="s">
        <v>8667</v>
      </c>
      <c r="H4462" t="s">
        <v>16</v>
      </c>
      <c r="I4462" t="s">
        <v>136</v>
      </c>
      <c r="J4462"/>
      <c r="K4462"/>
      <c r="L4462"/>
      <c r="M4462"/>
      <c r="N4462"/>
      <c r="O4462"/>
      <c r="P4462"/>
      <c r="Q4462"/>
      <c r="U4462"/>
      <c r="V4462" t="s">
        <v>4412</v>
      </c>
      <c r="W4462"/>
      <c r="X4462"/>
      <c r="Y4462"/>
      <c r="Z4462"/>
      <c r="AA4462"/>
      <c r="AB4462"/>
      <c r="AC4462" t="s">
        <v>4308</v>
      </c>
      <c r="AD4462" t="s">
        <v>4308</v>
      </c>
      <c r="AE4462" t="s">
        <v>4308</v>
      </c>
      <c r="AF4462" t="s">
        <v>4308</v>
      </c>
      <c r="AG4462" t="s">
        <v>4308</v>
      </c>
      <c r="AH4462" s="115" t="s">
        <v>4308</v>
      </c>
    </row>
    <row r="4463" spans="1:35" ht="18" x14ac:dyDescent="0.25">
      <c r="A4463" s="235">
        <v>330101</v>
      </c>
      <c r="B4463" s="235" t="s">
        <v>8668</v>
      </c>
      <c r="C4463" s="235" t="s">
        <v>339</v>
      </c>
      <c r="D4463" s="235" t="s">
        <v>500</v>
      </c>
      <c r="E4463"/>
      <c r="F4463" s="126"/>
      <c r="G4463" s="236"/>
      <c r="H4463"/>
      <c r="I4463" t="s">
        <v>107</v>
      </c>
      <c r="J4463" s="236"/>
      <c r="K4463"/>
      <c r="L4463"/>
      <c r="M4463"/>
      <c r="N4463"/>
      <c r="O4463"/>
      <c r="P4463"/>
      <c r="Q4463"/>
      <c r="U4463"/>
      <c r="V4463" t="s">
        <v>4335</v>
      </c>
      <c r="W4463" s="236"/>
      <c r="X4463"/>
      <c r="Y4463"/>
      <c r="Z4463"/>
      <c r="AA4463"/>
      <c r="AB4463"/>
      <c r="AC4463"/>
      <c r="AD4463"/>
      <c r="AE4463"/>
      <c r="AF4463"/>
      <c r="AG4463"/>
      <c r="AH4463" s="115" t="s">
        <v>4308</v>
      </c>
      <c r="AI4463" s="115" t="e">
        <f>VLOOKUP(A4463,'[2]دراسات قانونية'!$A$3:$E$600,1,0)</f>
        <v>#N/A</v>
      </c>
    </row>
    <row r="4464" spans="1:35" hidden="1" x14ac:dyDescent="0.25">
      <c r="A4464">
        <v>330102</v>
      </c>
      <c r="B4464" t="s">
        <v>8669</v>
      </c>
      <c r="C4464" t="s">
        <v>1038</v>
      </c>
      <c r="D4464" t="s">
        <v>214</v>
      </c>
      <c r="E4464" t="s">
        <v>76</v>
      </c>
      <c r="F4464" s="126"/>
      <c r="G4464"/>
      <c r="H4464" t="s">
        <v>16</v>
      </c>
      <c r="I4464" t="s">
        <v>136</v>
      </c>
      <c r="J4464"/>
      <c r="K4464"/>
      <c r="L4464"/>
      <c r="M4464"/>
      <c r="N4464"/>
      <c r="O4464"/>
      <c r="P4464"/>
      <c r="Q4464"/>
      <c r="U4464"/>
      <c r="V4464" t="s">
        <v>4329</v>
      </c>
      <c r="W4464"/>
      <c r="X4464"/>
      <c r="Y4464"/>
      <c r="Z4464"/>
      <c r="AA4464" t="s">
        <v>4308</v>
      </c>
      <c r="AB4464" t="s">
        <v>4308</v>
      </c>
      <c r="AC4464" t="s">
        <v>4308</v>
      </c>
      <c r="AD4464" t="s">
        <v>4308</v>
      </c>
      <c r="AE4464" t="s">
        <v>4308</v>
      </c>
      <c r="AF4464" t="s">
        <v>4308</v>
      </c>
      <c r="AG4464" t="s">
        <v>4308</v>
      </c>
      <c r="AH4464" s="115" t="s">
        <v>4308</v>
      </c>
    </row>
    <row r="4465" spans="1:35" hidden="1" x14ac:dyDescent="0.25">
      <c r="A4465" s="115">
        <v>330104</v>
      </c>
      <c r="B4465" s="115" t="s">
        <v>4055</v>
      </c>
      <c r="C4465" s="115" t="s">
        <v>212</v>
      </c>
      <c r="D4465" s="115" t="s">
        <v>433</v>
      </c>
      <c r="E4465" s="115" t="s">
        <v>76</v>
      </c>
      <c r="F4465" s="237">
        <v>34796</v>
      </c>
      <c r="G4465" s="115" t="s">
        <v>211</v>
      </c>
      <c r="H4465" s="115" t="s">
        <v>16</v>
      </c>
      <c r="I4465" t="s">
        <v>199</v>
      </c>
      <c r="J4465" s="115" t="s">
        <v>15</v>
      </c>
      <c r="L4465" s="115" t="s">
        <v>18</v>
      </c>
      <c r="U4465"/>
      <c r="V4465">
        <v>0</v>
      </c>
      <c r="AG4465" s="115" t="s">
        <v>4308</v>
      </c>
      <c r="AH4465" s="115" t="s">
        <v>4308</v>
      </c>
    </row>
    <row r="4466" spans="1:35" hidden="1" x14ac:dyDescent="0.25">
      <c r="A4466">
        <v>330106</v>
      </c>
      <c r="B4466" t="s">
        <v>8670</v>
      </c>
      <c r="C4466" t="s">
        <v>7416</v>
      </c>
      <c r="D4466" t="s">
        <v>407</v>
      </c>
      <c r="E4466" t="s">
        <v>76</v>
      </c>
      <c r="F4466" s="126">
        <v>36161</v>
      </c>
      <c r="G4466" t="s">
        <v>211</v>
      </c>
      <c r="H4466" t="s">
        <v>16</v>
      </c>
      <c r="I4466" t="s">
        <v>199</v>
      </c>
      <c r="J4466" t="s">
        <v>1226</v>
      </c>
      <c r="K4466"/>
      <c r="L4466" t="s">
        <v>18</v>
      </c>
      <c r="M4466"/>
      <c r="N4466"/>
      <c r="O4466"/>
      <c r="P4466"/>
      <c r="Q4466"/>
      <c r="U4466"/>
      <c r="V4466">
        <v>0</v>
      </c>
      <c r="W4466"/>
      <c r="X4466"/>
      <c r="Y4466"/>
      <c r="Z4466"/>
      <c r="AA4466"/>
      <c r="AB4466"/>
      <c r="AC4466"/>
      <c r="AD4466"/>
      <c r="AE4466"/>
      <c r="AF4466"/>
      <c r="AG4466"/>
    </row>
    <row r="4467" spans="1:35" hidden="1" x14ac:dyDescent="0.25">
      <c r="A4467">
        <v>330108</v>
      </c>
      <c r="B4467" t="s">
        <v>8671</v>
      </c>
      <c r="C4467" t="s">
        <v>680</v>
      </c>
      <c r="D4467" t="s">
        <v>6572</v>
      </c>
      <c r="E4467" t="s">
        <v>76</v>
      </c>
      <c r="F4467" s="126">
        <v>35658</v>
      </c>
      <c r="G4467" t="s">
        <v>18</v>
      </c>
      <c r="H4467" t="s">
        <v>16</v>
      </c>
      <c r="I4467" t="s">
        <v>136</v>
      </c>
      <c r="J4467" t="s">
        <v>1226</v>
      </c>
      <c r="K4467"/>
      <c r="L4467" t="s">
        <v>18</v>
      </c>
      <c r="M4467"/>
      <c r="N4467"/>
      <c r="O4467"/>
      <c r="P4467"/>
      <c r="Q4467"/>
      <c r="R4467" s="115">
        <v>8534</v>
      </c>
      <c r="S4467" s="115">
        <v>45692</v>
      </c>
      <c r="T4467" s="115">
        <v>100000</v>
      </c>
      <c r="U4467"/>
      <c r="V4467">
        <v>0</v>
      </c>
      <c r="W4467"/>
      <c r="X4467"/>
      <c r="Y4467"/>
      <c r="Z4467"/>
      <c r="AA4467"/>
      <c r="AB4467"/>
      <c r="AC4467"/>
      <c r="AD4467"/>
      <c r="AE4467"/>
      <c r="AF4467"/>
      <c r="AG4467"/>
    </row>
    <row r="4468" spans="1:35" hidden="1" x14ac:dyDescent="0.25">
      <c r="A4468">
        <v>330109</v>
      </c>
      <c r="B4468" t="s">
        <v>8672</v>
      </c>
      <c r="C4468" t="s">
        <v>703</v>
      </c>
      <c r="D4468" t="s">
        <v>8673</v>
      </c>
      <c r="E4468" t="s">
        <v>76</v>
      </c>
      <c r="F4468" s="126">
        <v>36161</v>
      </c>
      <c r="G4468" t="s">
        <v>1008</v>
      </c>
      <c r="H4468" t="s">
        <v>16</v>
      </c>
      <c r="I4468" t="s">
        <v>129</v>
      </c>
      <c r="J4468"/>
      <c r="K4468"/>
      <c r="L4468"/>
      <c r="M4468"/>
      <c r="N4468"/>
      <c r="O4468"/>
      <c r="P4468"/>
      <c r="Q4468"/>
      <c r="U4468"/>
      <c r="V4468" t="s">
        <v>4334</v>
      </c>
      <c r="W4468"/>
      <c r="X4468"/>
      <c r="Y4468"/>
      <c r="Z4468"/>
      <c r="AA4468"/>
      <c r="AB4468"/>
      <c r="AC4468"/>
      <c r="AD4468"/>
      <c r="AE4468"/>
      <c r="AF4468"/>
      <c r="AG4468"/>
      <c r="AH4468" s="115" t="s">
        <v>4308</v>
      </c>
    </row>
    <row r="4469" spans="1:35" ht="18" hidden="1" x14ac:dyDescent="0.25">
      <c r="A4469" s="235">
        <v>330110</v>
      </c>
      <c r="B4469" s="235" t="s">
        <v>8674</v>
      </c>
      <c r="C4469" s="235" t="s">
        <v>881</v>
      </c>
      <c r="D4469" s="235" t="s">
        <v>8675</v>
      </c>
      <c r="E4469"/>
      <c r="F4469" s="126"/>
      <c r="G4469" s="236"/>
      <c r="H4469"/>
      <c r="I4469" t="s">
        <v>129</v>
      </c>
      <c r="J4469" s="236"/>
      <c r="K4469"/>
      <c r="L4469"/>
      <c r="M4469"/>
      <c r="N4469"/>
      <c r="O4469"/>
      <c r="P4469"/>
      <c r="Q4469"/>
      <c r="U4469"/>
      <c r="V4469" t="s">
        <v>4337</v>
      </c>
      <c r="W4469" s="236"/>
      <c r="X4469"/>
      <c r="Y4469"/>
      <c r="Z4469"/>
      <c r="AA4469"/>
      <c r="AB4469"/>
      <c r="AC4469"/>
      <c r="AD4469"/>
      <c r="AE4469"/>
      <c r="AF4469"/>
      <c r="AG4469"/>
      <c r="AH4469" s="115" t="s">
        <v>4308</v>
      </c>
    </row>
    <row r="4470" spans="1:35" ht="18" hidden="1" x14ac:dyDescent="0.25">
      <c r="A4470" s="235">
        <v>330112</v>
      </c>
      <c r="B4470" s="235" t="s">
        <v>8676</v>
      </c>
      <c r="C4470" s="235" t="s">
        <v>661</v>
      </c>
      <c r="D4470" s="235" t="s">
        <v>1087</v>
      </c>
      <c r="E4470"/>
      <c r="F4470" s="126"/>
      <c r="G4470" s="236"/>
      <c r="H4470"/>
      <c r="I4470" t="s">
        <v>199</v>
      </c>
      <c r="J4470" s="236"/>
      <c r="K4470"/>
      <c r="L4470"/>
      <c r="M4470"/>
      <c r="N4470"/>
      <c r="O4470"/>
      <c r="P4470"/>
      <c r="Q4470"/>
      <c r="U4470"/>
      <c r="V4470">
        <v>0</v>
      </c>
      <c r="W4470" s="236"/>
      <c r="X4470"/>
      <c r="Y4470"/>
      <c r="Z4470"/>
      <c r="AA4470"/>
      <c r="AB4470"/>
      <c r="AC4470"/>
      <c r="AD4470"/>
      <c r="AE4470"/>
      <c r="AF4470"/>
      <c r="AG4470"/>
      <c r="AH4470" s="115" t="s">
        <v>4308</v>
      </c>
    </row>
    <row r="4471" spans="1:35" hidden="1" x14ac:dyDescent="0.25">
      <c r="A4471" s="115">
        <v>330114</v>
      </c>
      <c r="B4471" s="115" t="s">
        <v>1724</v>
      </c>
      <c r="C4471" s="115" t="s">
        <v>1725</v>
      </c>
      <c r="D4471" s="115" t="s">
        <v>815</v>
      </c>
      <c r="E4471" s="115" t="s">
        <v>77</v>
      </c>
      <c r="F4471" s="237">
        <v>35431</v>
      </c>
      <c r="G4471" s="115" t="s">
        <v>18</v>
      </c>
      <c r="H4471" s="115" t="s">
        <v>16</v>
      </c>
      <c r="I4471" t="s">
        <v>199</v>
      </c>
      <c r="J4471" s="115" t="s">
        <v>1226</v>
      </c>
      <c r="L4471" s="115" t="s">
        <v>1726</v>
      </c>
      <c r="U4471"/>
      <c r="V4471" t="s">
        <v>4337</v>
      </c>
    </row>
    <row r="4472" spans="1:35" hidden="1" x14ac:dyDescent="0.25">
      <c r="A4472">
        <v>330115</v>
      </c>
      <c r="B4472" t="s">
        <v>8677</v>
      </c>
      <c r="C4472" t="s">
        <v>295</v>
      </c>
      <c r="D4472" t="s">
        <v>679</v>
      </c>
      <c r="E4472" t="s">
        <v>77</v>
      </c>
      <c r="F4472" s="126">
        <v>33041</v>
      </c>
      <c r="G4472" t="s">
        <v>211</v>
      </c>
      <c r="H4472" t="s">
        <v>16</v>
      </c>
      <c r="I4472" t="s">
        <v>129</v>
      </c>
      <c r="J4472" t="s">
        <v>15</v>
      </c>
      <c r="K4472"/>
      <c r="L4472" t="s">
        <v>18</v>
      </c>
      <c r="M4472"/>
      <c r="N4472"/>
      <c r="O4472"/>
      <c r="P4472"/>
      <c r="Q4472"/>
      <c r="U4472"/>
      <c r="V4472" t="s">
        <v>4335</v>
      </c>
      <c r="W4472"/>
      <c r="X4472"/>
      <c r="Y4472"/>
      <c r="Z4472"/>
      <c r="AA4472"/>
      <c r="AB4472"/>
      <c r="AC4472"/>
      <c r="AD4472"/>
      <c r="AE4472" t="s">
        <v>4308</v>
      </c>
      <c r="AF4472" t="s">
        <v>4308</v>
      </c>
      <c r="AG4472" t="s">
        <v>4308</v>
      </c>
      <c r="AH4472" s="115" t="s">
        <v>4308</v>
      </c>
    </row>
    <row r="4473" spans="1:35" hidden="1" x14ac:dyDescent="0.25">
      <c r="A4473">
        <v>330117</v>
      </c>
      <c r="B4473" t="s">
        <v>8678</v>
      </c>
      <c r="C4473" t="s">
        <v>219</v>
      </c>
      <c r="D4473" t="s">
        <v>8679</v>
      </c>
      <c r="E4473" t="s">
        <v>76</v>
      </c>
      <c r="F4473" s="126">
        <v>36167</v>
      </c>
      <c r="G4473" t="s">
        <v>37</v>
      </c>
      <c r="H4473" t="s">
        <v>16</v>
      </c>
      <c r="I4473" t="s">
        <v>201</v>
      </c>
      <c r="J4473" t="s">
        <v>1226</v>
      </c>
      <c r="K4473"/>
      <c r="L4473" t="s">
        <v>30</v>
      </c>
      <c r="M4473"/>
      <c r="N4473"/>
      <c r="O4473"/>
      <c r="P4473"/>
      <c r="Q4473"/>
      <c r="U4473"/>
      <c r="V4473">
        <v>0</v>
      </c>
      <c r="W4473"/>
      <c r="X4473"/>
      <c r="Y4473"/>
      <c r="Z4473"/>
      <c r="AA4473"/>
      <c r="AB4473"/>
      <c r="AC4473"/>
      <c r="AD4473"/>
      <c r="AE4473"/>
      <c r="AF4473"/>
      <c r="AG4473"/>
    </row>
    <row r="4474" spans="1:35" hidden="1" x14ac:dyDescent="0.25">
      <c r="A4474" s="115">
        <v>330120</v>
      </c>
      <c r="B4474" s="115" t="s">
        <v>2663</v>
      </c>
      <c r="C4474" s="115" t="s">
        <v>1015</v>
      </c>
      <c r="D4474" s="115" t="s">
        <v>404</v>
      </c>
      <c r="E4474" s="115" t="s">
        <v>76</v>
      </c>
      <c r="F4474" s="237">
        <v>30682</v>
      </c>
      <c r="G4474" s="115" t="s">
        <v>2664</v>
      </c>
      <c r="H4474" s="115" t="s">
        <v>16</v>
      </c>
      <c r="I4474" t="s">
        <v>199</v>
      </c>
      <c r="J4474" s="115" t="s">
        <v>15</v>
      </c>
      <c r="L4474" s="115" t="s">
        <v>40</v>
      </c>
      <c r="U4474"/>
      <c r="V4474">
        <v>0</v>
      </c>
    </row>
    <row r="4475" spans="1:35" hidden="1" x14ac:dyDescent="0.25">
      <c r="A4475" s="115">
        <v>330127</v>
      </c>
      <c r="B4475" s="115" t="s">
        <v>4056</v>
      </c>
      <c r="C4475" s="115" t="s">
        <v>212</v>
      </c>
      <c r="D4475" s="115" t="s">
        <v>447</v>
      </c>
      <c r="E4475" s="115" t="s">
        <v>77</v>
      </c>
      <c r="F4475" s="237">
        <v>35067</v>
      </c>
      <c r="G4475" s="115" t="s">
        <v>211</v>
      </c>
      <c r="H4475" s="115" t="s">
        <v>16</v>
      </c>
      <c r="I4475" t="s">
        <v>199</v>
      </c>
      <c r="J4475" s="115" t="s">
        <v>1226</v>
      </c>
      <c r="L4475" s="115" t="s">
        <v>30</v>
      </c>
      <c r="U4475"/>
      <c r="V4475">
        <v>0</v>
      </c>
    </row>
    <row r="4476" spans="1:35" ht="18" hidden="1" x14ac:dyDescent="0.25">
      <c r="A4476" s="235">
        <v>330128</v>
      </c>
      <c r="B4476" s="235" t="s">
        <v>8680</v>
      </c>
      <c r="C4476" s="235" t="s">
        <v>570</v>
      </c>
      <c r="D4476" s="235" t="s">
        <v>612</v>
      </c>
      <c r="E4476"/>
      <c r="F4476" s="126"/>
      <c r="G4476" s="236"/>
      <c r="H4476"/>
      <c r="I4476" t="s">
        <v>199</v>
      </c>
      <c r="J4476" s="236"/>
      <c r="K4476"/>
      <c r="L4476"/>
      <c r="M4476"/>
      <c r="N4476"/>
      <c r="O4476"/>
      <c r="P4476"/>
      <c r="Q4476"/>
      <c r="U4476"/>
      <c r="V4476">
        <v>0</v>
      </c>
      <c r="W4476" s="236"/>
      <c r="X4476"/>
      <c r="Y4476"/>
      <c r="Z4476"/>
      <c r="AA4476"/>
      <c r="AB4476"/>
      <c r="AC4476"/>
      <c r="AD4476"/>
      <c r="AE4476"/>
      <c r="AF4476"/>
      <c r="AG4476"/>
      <c r="AH4476" s="115" t="s">
        <v>4308</v>
      </c>
    </row>
    <row r="4477" spans="1:35" ht="18" hidden="1" x14ac:dyDescent="0.25">
      <c r="A4477" s="235">
        <v>330130</v>
      </c>
      <c r="B4477" s="235" t="s">
        <v>8681</v>
      </c>
      <c r="C4477" s="235" t="s">
        <v>355</v>
      </c>
      <c r="D4477" s="235" t="s">
        <v>220</v>
      </c>
      <c r="E4477"/>
      <c r="F4477" s="126"/>
      <c r="G4477" s="236"/>
      <c r="H4477"/>
      <c r="I4477" t="s">
        <v>199</v>
      </c>
      <c r="J4477" s="236"/>
      <c r="K4477"/>
      <c r="L4477"/>
      <c r="M4477"/>
      <c r="N4477"/>
      <c r="O4477"/>
      <c r="P4477"/>
      <c r="Q4477"/>
      <c r="U4477"/>
      <c r="V4477">
        <v>0</v>
      </c>
      <c r="W4477" s="236"/>
      <c r="X4477"/>
      <c r="Y4477"/>
      <c r="Z4477"/>
      <c r="AA4477"/>
      <c r="AB4477"/>
      <c r="AC4477"/>
      <c r="AD4477"/>
      <c r="AE4477"/>
      <c r="AF4477"/>
      <c r="AG4477"/>
      <c r="AH4477" s="115" t="s">
        <v>4308</v>
      </c>
    </row>
    <row r="4478" spans="1:35" ht="18" x14ac:dyDescent="0.25">
      <c r="A4478" s="235">
        <v>330131</v>
      </c>
      <c r="B4478" s="235" t="s">
        <v>8682</v>
      </c>
      <c r="C4478" s="235" t="s">
        <v>793</v>
      </c>
      <c r="D4478" s="235" t="s">
        <v>856</v>
      </c>
      <c r="E4478"/>
      <c r="F4478" s="126"/>
      <c r="G4478" s="236"/>
      <c r="H4478"/>
      <c r="I4478" t="s">
        <v>107</v>
      </c>
      <c r="J4478" s="236"/>
      <c r="K4478"/>
      <c r="L4478"/>
      <c r="M4478"/>
      <c r="N4478"/>
      <c r="O4478"/>
      <c r="P4478"/>
      <c r="Q4478"/>
      <c r="U4478"/>
      <c r="V4478" t="s">
        <v>4335</v>
      </c>
      <c r="W4478" s="236"/>
      <c r="X4478"/>
      <c r="Y4478"/>
      <c r="Z4478"/>
      <c r="AA4478"/>
      <c r="AB4478"/>
      <c r="AC4478"/>
      <c r="AD4478"/>
      <c r="AE4478"/>
      <c r="AF4478"/>
      <c r="AG4478"/>
      <c r="AH4478" s="115" t="s">
        <v>4308</v>
      </c>
      <c r="AI4478" s="115" t="e">
        <f>VLOOKUP(A4478,'[2]دراسات قانونية'!$A$3:$E$600,1,0)</f>
        <v>#N/A</v>
      </c>
    </row>
    <row r="4479" spans="1:35" ht="18" hidden="1" x14ac:dyDescent="0.25">
      <c r="A4479" s="235">
        <v>330134</v>
      </c>
      <c r="B4479" s="235" t="s">
        <v>8683</v>
      </c>
      <c r="C4479" s="235" t="s">
        <v>664</v>
      </c>
      <c r="D4479" s="235" t="s">
        <v>8684</v>
      </c>
      <c r="E4479"/>
      <c r="F4479" s="126"/>
      <c r="G4479" s="236"/>
      <c r="H4479"/>
      <c r="I4479" t="s">
        <v>199</v>
      </c>
      <c r="J4479" s="236"/>
      <c r="K4479"/>
      <c r="L4479"/>
      <c r="M4479"/>
      <c r="N4479"/>
      <c r="O4479"/>
      <c r="P4479"/>
      <c r="Q4479"/>
      <c r="U4479"/>
      <c r="V4479">
        <v>0</v>
      </c>
      <c r="W4479" s="236"/>
      <c r="X4479"/>
      <c r="Y4479"/>
      <c r="Z4479"/>
      <c r="AA4479"/>
      <c r="AB4479"/>
      <c r="AC4479"/>
      <c r="AD4479"/>
      <c r="AE4479"/>
      <c r="AF4479"/>
      <c r="AG4479"/>
      <c r="AH4479" s="115" t="s">
        <v>4308</v>
      </c>
    </row>
    <row r="4480" spans="1:35" hidden="1" x14ac:dyDescent="0.25">
      <c r="A4480" s="115">
        <v>330135</v>
      </c>
      <c r="B4480" s="115" t="s">
        <v>2489</v>
      </c>
      <c r="C4480" s="115" t="s">
        <v>403</v>
      </c>
      <c r="D4480" s="115" t="s">
        <v>275</v>
      </c>
      <c r="E4480" s="115" t="s">
        <v>77</v>
      </c>
      <c r="F4480" s="237">
        <v>34486</v>
      </c>
      <c r="G4480" s="115" t="s">
        <v>18</v>
      </c>
      <c r="H4480" s="115" t="s">
        <v>16</v>
      </c>
      <c r="I4480" t="s">
        <v>199</v>
      </c>
      <c r="J4480" s="115" t="s">
        <v>15</v>
      </c>
      <c r="L4480" s="115" t="s">
        <v>18</v>
      </c>
      <c r="U4480"/>
      <c r="V4480">
        <v>0</v>
      </c>
    </row>
    <row r="4481" spans="1:35" hidden="1" x14ac:dyDescent="0.25">
      <c r="A4481">
        <v>330136</v>
      </c>
      <c r="B4481" t="s">
        <v>8685</v>
      </c>
      <c r="C4481" t="s">
        <v>680</v>
      </c>
      <c r="D4481" t="s">
        <v>372</v>
      </c>
      <c r="E4481" t="s">
        <v>77</v>
      </c>
      <c r="F4481" s="126">
        <v>34425</v>
      </c>
      <c r="G4481" t="s">
        <v>2310</v>
      </c>
      <c r="H4481" t="s">
        <v>16</v>
      </c>
      <c r="I4481" t="s">
        <v>136</v>
      </c>
      <c r="J4481" t="s">
        <v>1226</v>
      </c>
      <c r="K4481"/>
      <c r="L4481" t="s">
        <v>55</v>
      </c>
      <c r="M4481"/>
      <c r="N4481"/>
      <c r="O4481"/>
      <c r="P4481"/>
      <c r="Q4481"/>
      <c r="U4481"/>
      <c r="V4481" t="s">
        <v>4412</v>
      </c>
      <c r="W4481"/>
      <c r="X4481"/>
      <c r="Y4481"/>
      <c r="Z4481"/>
      <c r="AA4481"/>
      <c r="AB4481"/>
      <c r="AC4481"/>
      <c r="AD4481"/>
      <c r="AE4481"/>
      <c r="AF4481"/>
      <c r="AG4481"/>
    </row>
    <row r="4482" spans="1:35" ht="18" hidden="1" x14ac:dyDescent="0.25">
      <c r="A4482" s="235">
        <v>330137</v>
      </c>
      <c r="B4482" s="235" t="s">
        <v>8686</v>
      </c>
      <c r="C4482" s="235" t="s">
        <v>332</v>
      </c>
      <c r="D4482" s="235" t="s">
        <v>739</v>
      </c>
      <c r="E4482"/>
      <c r="F4482" s="126"/>
      <c r="G4482" s="236"/>
      <c r="H4482"/>
      <c r="I4482" t="s">
        <v>199</v>
      </c>
      <c r="J4482" s="236"/>
      <c r="K4482"/>
      <c r="L4482"/>
      <c r="M4482"/>
      <c r="N4482"/>
      <c r="O4482"/>
      <c r="P4482"/>
      <c r="Q4482"/>
      <c r="U4482"/>
      <c r="V4482">
        <v>0</v>
      </c>
      <c r="W4482" s="236"/>
      <c r="X4482"/>
      <c r="Y4482"/>
      <c r="Z4482"/>
      <c r="AA4482"/>
      <c r="AB4482"/>
      <c r="AC4482"/>
      <c r="AD4482"/>
      <c r="AE4482"/>
      <c r="AF4482"/>
      <c r="AG4482"/>
      <c r="AH4482" s="115" t="s">
        <v>4308</v>
      </c>
    </row>
    <row r="4483" spans="1:35" ht="18" x14ac:dyDescent="0.25">
      <c r="A4483" s="235">
        <v>330138</v>
      </c>
      <c r="B4483" s="235" t="s">
        <v>8687</v>
      </c>
      <c r="C4483" s="235" t="s">
        <v>212</v>
      </c>
      <c r="D4483" s="235" t="s">
        <v>669</v>
      </c>
      <c r="E4483"/>
      <c r="F4483" s="126"/>
      <c r="G4483" s="236"/>
      <c r="H4483"/>
      <c r="I4483" t="s">
        <v>107</v>
      </c>
      <c r="J4483" s="236"/>
      <c r="K4483"/>
      <c r="L4483"/>
      <c r="M4483"/>
      <c r="N4483"/>
      <c r="O4483"/>
      <c r="P4483"/>
      <c r="Q4483"/>
      <c r="U4483"/>
      <c r="V4483" t="s">
        <v>4335</v>
      </c>
      <c r="W4483" s="236"/>
      <c r="X4483"/>
      <c r="Y4483"/>
      <c r="Z4483"/>
      <c r="AA4483"/>
      <c r="AB4483"/>
      <c r="AC4483"/>
      <c r="AD4483"/>
      <c r="AE4483"/>
      <c r="AF4483"/>
      <c r="AG4483"/>
      <c r="AH4483" s="115" t="s">
        <v>4308</v>
      </c>
      <c r="AI4483" s="115" t="e">
        <f>VLOOKUP(A4483,'[2]دراسات قانونية'!$A$3:$E$600,1,0)</f>
        <v>#N/A</v>
      </c>
    </row>
    <row r="4484" spans="1:35" ht="18" hidden="1" x14ac:dyDescent="0.25">
      <c r="A4484" s="235">
        <v>330141</v>
      </c>
      <c r="B4484" s="235" t="s">
        <v>8688</v>
      </c>
      <c r="C4484" s="235" t="s">
        <v>1133</v>
      </c>
      <c r="D4484" s="235" t="s">
        <v>354</v>
      </c>
      <c r="E4484"/>
      <c r="F4484" s="126"/>
      <c r="G4484" s="236"/>
      <c r="H4484"/>
      <c r="I4484" t="s">
        <v>129</v>
      </c>
      <c r="J4484" s="236"/>
      <c r="K4484"/>
      <c r="L4484"/>
      <c r="M4484"/>
      <c r="N4484"/>
      <c r="O4484"/>
      <c r="P4484"/>
      <c r="Q4484"/>
      <c r="U4484"/>
      <c r="V4484" t="s">
        <v>4335</v>
      </c>
      <c r="W4484" s="236"/>
      <c r="X4484"/>
      <c r="Y4484"/>
      <c r="Z4484"/>
      <c r="AA4484"/>
      <c r="AB4484"/>
      <c r="AC4484"/>
      <c r="AD4484"/>
      <c r="AE4484"/>
      <c r="AF4484"/>
      <c r="AG4484"/>
      <c r="AH4484" s="115" t="s">
        <v>4308</v>
      </c>
    </row>
    <row r="4485" spans="1:35" ht="18" x14ac:dyDescent="0.25">
      <c r="A4485" s="235">
        <v>330142</v>
      </c>
      <c r="B4485" s="235" t="s">
        <v>8689</v>
      </c>
      <c r="C4485" s="235" t="s">
        <v>212</v>
      </c>
      <c r="D4485" s="235" t="s">
        <v>409</v>
      </c>
      <c r="E4485"/>
      <c r="F4485" s="126"/>
      <c r="G4485" s="236"/>
      <c r="H4485"/>
      <c r="I4485" t="s">
        <v>107</v>
      </c>
      <c r="J4485" s="236"/>
      <c r="K4485"/>
      <c r="L4485"/>
      <c r="M4485"/>
      <c r="N4485"/>
      <c r="O4485"/>
      <c r="P4485"/>
      <c r="Q4485"/>
      <c r="U4485"/>
      <c r="V4485" t="s">
        <v>4335</v>
      </c>
      <c r="W4485" s="236"/>
      <c r="X4485"/>
      <c r="Y4485"/>
      <c r="Z4485"/>
      <c r="AA4485"/>
      <c r="AB4485"/>
      <c r="AC4485"/>
      <c r="AD4485"/>
      <c r="AE4485"/>
      <c r="AF4485"/>
      <c r="AG4485"/>
      <c r="AH4485" s="115" t="s">
        <v>4308</v>
      </c>
      <c r="AI4485" s="115" t="e">
        <f>VLOOKUP(A4485,'[2]دراسات قانونية'!$A$3:$E$600,1,0)</f>
        <v>#N/A</v>
      </c>
    </row>
    <row r="4486" spans="1:35" hidden="1" x14ac:dyDescent="0.25">
      <c r="A4486" s="115">
        <v>330145</v>
      </c>
      <c r="B4486" s="115" t="s">
        <v>3068</v>
      </c>
      <c r="C4486" s="115" t="s">
        <v>1406</v>
      </c>
      <c r="D4486" s="115" t="s">
        <v>372</v>
      </c>
      <c r="E4486" s="115" t="s">
        <v>76</v>
      </c>
      <c r="F4486" s="237">
        <v>35902</v>
      </c>
      <c r="G4486" s="115" t="s">
        <v>418</v>
      </c>
      <c r="H4486" s="115" t="s">
        <v>16</v>
      </c>
      <c r="I4486" t="s">
        <v>199</v>
      </c>
      <c r="J4486" s="115" t="s">
        <v>1226</v>
      </c>
      <c r="L4486" s="115" t="s">
        <v>18</v>
      </c>
      <c r="U4486"/>
      <c r="V4486">
        <v>0</v>
      </c>
    </row>
    <row r="4487" spans="1:35" ht="18" x14ac:dyDescent="0.25">
      <c r="A4487" s="235">
        <v>330146</v>
      </c>
      <c r="B4487" s="235" t="s">
        <v>8690</v>
      </c>
      <c r="C4487" s="235" t="s">
        <v>8691</v>
      </c>
      <c r="D4487" s="235" t="s">
        <v>894</v>
      </c>
      <c r="E4487"/>
      <c r="F4487" s="126"/>
      <c r="G4487" s="236"/>
      <c r="H4487"/>
      <c r="I4487" t="s">
        <v>107</v>
      </c>
      <c r="J4487" s="236"/>
      <c r="K4487"/>
      <c r="L4487"/>
      <c r="M4487"/>
      <c r="N4487"/>
      <c r="O4487"/>
      <c r="P4487"/>
      <c r="Q4487"/>
      <c r="U4487"/>
      <c r="V4487" t="s">
        <v>4337</v>
      </c>
      <c r="W4487" s="236"/>
      <c r="X4487"/>
      <c r="Y4487"/>
      <c r="Z4487"/>
      <c r="AA4487"/>
      <c r="AB4487"/>
      <c r="AC4487"/>
      <c r="AD4487"/>
      <c r="AE4487"/>
      <c r="AF4487"/>
      <c r="AG4487"/>
      <c r="AH4487" s="115" t="s">
        <v>4308</v>
      </c>
      <c r="AI4487" s="115" t="e">
        <f>VLOOKUP(A4487,'[2]دراسات قانونية'!$A$3:$E$600,1,0)</f>
        <v>#N/A</v>
      </c>
    </row>
    <row r="4488" spans="1:35" hidden="1" x14ac:dyDescent="0.25">
      <c r="A4488" s="115">
        <v>330150</v>
      </c>
      <c r="B4488" s="115" t="s">
        <v>2465</v>
      </c>
      <c r="C4488" s="115" t="s">
        <v>2466</v>
      </c>
      <c r="D4488" s="115" t="s">
        <v>306</v>
      </c>
      <c r="E4488" s="115" t="s">
        <v>76</v>
      </c>
      <c r="F4488" s="237">
        <v>34216</v>
      </c>
      <c r="G4488" s="115" t="s">
        <v>18</v>
      </c>
      <c r="H4488" s="115" t="s">
        <v>16</v>
      </c>
      <c r="I4488" t="s">
        <v>199</v>
      </c>
      <c r="J4488" s="115" t="s">
        <v>1226</v>
      </c>
      <c r="L4488" s="115" t="s">
        <v>18</v>
      </c>
      <c r="U4488"/>
      <c r="V4488" t="s">
        <v>16623</v>
      </c>
      <c r="AH4488" s="115" t="s">
        <v>4308</v>
      </c>
    </row>
    <row r="4489" spans="1:35" ht="18" x14ac:dyDescent="0.25">
      <c r="A4489" s="235">
        <v>330156</v>
      </c>
      <c r="B4489" s="235" t="s">
        <v>8692</v>
      </c>
      <c r="C4489" s="235" t="s">
        <v>227</v>
      </c>
      <c r="D4489" s="235" t="s">
        <v>1235</v>
      </c>
      <c r="E4489"/>
      <c r="F4489" s="126"/>
      <c r="G4489" s="236"/>
      <c r="H4489"/>
      <c r="I4489" t="s">
        <v>107</v>
      </c>
      <c r="J4489" s="236"/>
      <c r="K4489"/>
      <c r="L4489"/>
      <c r="M4489"/>
      <c r="N4489"/>
      <c r="O4489"/>
      <c r="P4489"/>
      <c r="Q4489"/>
      <c r="U4489"/>
      <c r="V4489" t="s">
        <v>4335</v>
      </c>
      <c r="W4489" s="236"/>
      <c r="X4489"/>
      <c r="Y4489"/>
      <c r="Z4489"/>
      <c r="AA4489"/>
      <c r="AB4489"/>
      <c r="AC4489"/>
      <c r="AD4489"/>
      <c r="AE4489"/>
      <c r="AF4489"/>
      <c r="AG4489"/>
      <c r="AH4489" s="115" t="s">
        <v>4308</v>
      </c>
      <c r="AI4489" s="115" t="e">
        <f>VLOOKUP(A4489,'[2]دراسات قانونية'!$A$3:$E$600,1,0)</f>
        <v>#N/A</v>
      </c>
    </row>
    <row r="4490" spans="1:35" hidden="1" x14ac:dyDescent="0.25">
      <c r="A4490" s="115">
        <v>330157</v>
      </c>
      <c r="B4490" s="115" t="s">
        <v>3651</v>
      </c>
      <c r="C4490" s="115" t="s">
        <v>609</v>
      </c>
      <c r="D4490" s="115" t="s">
        <v>275</v>
      </c>
      <c r="E4490" s="115" t="s">
        <v>76</v>
      </c>
      <c r="F4490" s="237">
        <v>36154</v>
      </c>
      <c r="G4490" s="115" t="s">
        <v>347</v>
      </c>
      <c r="H4490" s="115" t="s">
        <v>16</v>
      </c>
      <c r="I4490" t="s">
        <v>199</v>
      </c>
      <c r="J4490" s="115" t="s">
        <v>1226</v>
      </c>
      <c r="L4490" s="115" t="s">
        <v>18</v>
      </c>
      <c r="R4490" s="115">
        <v>9024</v>
      </c>
      <c r="S4490" s="115">
        <v>45713</v>
      </c>
      <c r="T4490" s="115">
        <v>70000</v>
      </c>
      <c r="U4490"/>
      <c r="V4490">
        <v>0</v>
      </c>
    </row>
    <row r="4491" spans="1:35" ht="18" hidden="1" x14ac:dyDescent="0.25">
      <c r="A4491" s="235">
        <v>330159</v>
      </c>
      <c r="B4491" s="235" t="s">
        <v>8693</v>
      </c>
      <c r="C4491" s="235" t="s">
        <v>227</v>
      </c>
      <c r="D4491" s="235" t="s">
        <v>966</v>
      </c>
      <c r="E4491"/>
      <c r="F4491" s="126"/>
      <c r="G4491" s="236"/>
      <c r="H4491"/>
      <c r="I4491" t="s">
        <v>199</v>
      </c>
      <c r="J4491" s="236"/>
      <c r="K4491"/>
      <c r="L4491"/>
      <c r="M4491"/>
      <c r="N4491"/>
      <c r="O4491"/>
      <c r="P4491"/>
      <c r="Q4491"/>
      <c r="U4491"/>
      <c r="V4491" t="s">
        <v>16623</v>
      </c>
      <c r="W4491" s="236"/>
      <c r="X4491"/>
      <c r="Y4491"/>
      <c r="Z4491"/>
      <c r="AA4491"/>
      <c r="AB4491"/>
      <c r="AC4491"/>
      <c r="AD4491"/>
      <c r="AE4491"/>
      <c r="AF4491"/>
      <c r="AG4491"/>
      <c r="AH4491" s="115" t="s">
        <v>4308</v>
      </c>
    </row>
    <row r="4492" spans="1:35" hidden="1" x14ac:dyDescent="0.25">
      <c r="A4492" s="115">
        <v>330160</v>
      </c>
      <c r="B4492" s="115" t="s">
        <v>4057</v>
      </c>
      <c r="C4492" s="115" t="s">
        <v>664</v>
      </c>
      <c r="D4492" s="115" t="s">
        <v>905</v>
      </c>
      <c r="E4492" s="115" t="s">
        <v>76</v>
      </c>
      <c r="F4492" s="237">
        <v>36031</v>
      </c>
      <c r="G4492" s="115" t="s">
        <v>211</v>
      </c>
      <c r="H4492" s="115" t="s">
        <v>16</v>
      </c>
      <c r="I4492" t="s">
        <v>201</v>
      </c>
      <c r="J4492" s="115" t="s">
        <v>1226</v>
      </c>
      <c r="L4492" s="115" t="s">
        <v>73</v>
      </c>
      <c r="U4492"/>
      <c r="V4492">
        <v>0</v>
      </c>
    </row>
    <row r="4493" spans="1:35" ht="18" x14ac:dyDescent="0.25">
      <c r="A4493" s="235">
        <v>330162</v>
      </c>
      <c r="B4493" s="235" t="s">
        <v>8694</v>
      </c>
      <c r="C4493" s="235" t="s">
        <v>279</v>
      </c>
      <c r="D4493" s="235" t="s">
        <v>409</v>
      </c>
      <c r="E4493"/>
      <c r="F4493" s="126"/>
      <c r="G4493" s="236"/>
      <c r="H4493"/>
      <c r="I4493" t="s">
        <v>107</v>
      </c>
      <c r="J4493" s="236"/>
      <c r="K4493"/>
      <c r="L4493"/>
      <c r="M4493"/>
      <c r="N4493"/>
      <c r="O4493"/>
      <c r="P4493"/>
      <c r="Q4493"/>
      <c r="U4493"/>
      <c r="V4493" t="s">
        <v>4335</v>
      </c>
      <c r="W4493" s="236"/>
      <c r="X4493"/>
      <c r="Y4493"/>
      <c r="Z4493"/>
      <c r="AA4493"/>
      <c r="AB4493"/>
      <c r="AC4493"/>
      <c r="AD4493"/>
      <c r="AE4493"/>
      <c r="AF4493"/>
      <c r="AG4493"/>
      <c r="AH4493" s="115" t="s">
        <v>4308</v>
      </c>
      <c r="AI4493" s="115" t="e">
        <f>VLOOKUP(A4493,'[2]دراسات قانونية'!$A$3:$E$600,1,0)</f>
        <v>#N/A</v>
      </c>
    </row>
    <row r="4494" spans="1:35" hidden="1" x14ac:dyDescent="0.25">
      <c r="A4494" s="115">
        <v>330168</v>
      </c>
      <c r="B4494" s="115" t="s">
        <v>3652</v>
      </c>
      <c r="C4494" s="115" t="s">
        <v>227</v>
      </c>
      <c r="D4494" s="115" t="s">
        <v>330</v>
      </c>
      <c r="E4494" s="115" t="s">
        <v>76</v>
      </c>
      <c r="F4494" s="237">
        <v>28075</v>
      </c>
      <c r="G4494" s="115" t="s">
        <v>18</v>
      </c>
      <c r="H4494" s="115" t="s">
        <v>16</v>
      </c>
      <c r="I4494" t="s">
        <v>199</v>
      </c>
      <c r="J4494" s="115" t="s">
        <v>1226</v>
      </c>
      <c r="L4494" s="115" t="s">
        <v>18</v>
      </c>
      <c r="U4494"/>
      <c r="V4494">
        <v>0</v>
      </c>
    </row>
    <row r="4495" spans="1:35" ht="18" hidden="1" x14ac:dyDescent="0.25">
      <c r="A4495" s="235">
        <v>330169</v>
      </c>
      <c r="B4495" s="235" t="s">
        <v>8695</v>
      </c>
      <c r="C4495" s="235" t="s">
        <v>377</v>
      </c>
      <c r="D4495" s="235" t="s">
        <v>270</v>
      </c>
      <c r="E4495"/>
      <c r="F4495" s="126"/>
      <c r="G4495" s="236"/>
      <c r="H4495"/>
      <c r="I4495" t="s">
        <v>199</v>
      </c>
      <c r="J4495" s="236"/>
      <c r="K4495"/>
      <c r="L4495"/>
      <c r="M4495"/>
      <c r="N4495"/>
      <c r="O4495"/>
      <c r="P4495"/>
      <c r="Q4495"/>
      <c r="U4495"/>
      <c r="V4495">
        <v>0</v>
      </c>
      <c r="W4495" s="236"/>
      <c r="X4495"/>
      <c r="Y4495"/>
      <c r="Z4495"/>
      <c r="AA4495"/>
      <c r="AB4495"/>
      <c r="AC4495"/>
      <c r="AD4495"/>
      <c r="AE4495"/>
      <c r="AF4495"/>
      <c r="AG4495"/>
      <c r="AH4495" s="115" t="s">
        <v>4308</v>
      </c>
    </row>
    <row r="4496" spans="1:35" x14ac:dyDescent="0.25">
      <c r="A4496" s="115">
        <v>330171</v>
      </c>
      <c r="B4496" s="115" t="s">
        <v>8696</v>
      </c>
      <c r="C4496" s="115" t="s">
        <v>8697</v>
      </c>
      <c r="D4496" s="115" t="s">
        <v>232</v>
      </c>
      <c r="E4496" s="115" t="s">
        <v>76</v>
      </c>
      <c r="F4496" s="237"/>
      <c r="H4496" s="115" t="s">
        <v>16</v>
      </c>
      <c r="I4496" t="s">
        <v>107</v>
      </c>
      <c r="U4496"/>
      <c r="V4496" t="s">
        <v>4414</v>
      </c>
      <c r="Y4496" s="115" t="s">
        <v>4308</v>
      </c>
      <c r="AA4496" s="115" t="s">
        <v>4308</v>
      </c>
      <c r="AB4496" s="115" t="s">
        <v>4308</v>
      </c>
      <c r="AC4496" s="115" t="s">
        <v>4308</v>
      </c>
      <c r="AD4496" s="115" t="s">
        <v>4308</v>
      </c>
      <c r="AE4496" s="115" t="s">
        <v>4308</v>
      </c>
      <c r="AF4496" s="115" t="s">
        <v>4308</v>
      </c>
      <c r="AG4496" s="115" t="s">
        <v>4308</v>
      </c>
      <c r="AH4496" s="115" t="s">
        <v>4308</v>
      </c>
      <c r="AI4496" s="115" t="e">
        <f>VLOOKUP(A4496,'[2]دراسات قانونية'!$A$3:$E$600,1,0)</f>
        <v>#N/A</v>
      </c>
    </row>
    <row r="4497" spans="1:35" hidden="1" x14ac:dyDescent="0.25">
      <c r="A4497">
        <v>330172</v>
      </c>
      <c r="B4497" t="s">
        <v>8698</v>
      </c>
      <c r="C4497" t="s">
        <v>408</v>
      </c>
      <c r="D4497" t="s">
        <v>404</v>
      </c>
      <c r="E4497" t="s">
        <v>77</v>
      </c>
      <c r="F4497" s="126">
        <v>35800</v>
      </c>
      <c r="G4497" t="s">
        <v>8699</v>
      </c>
      <c r="H4497" t="s">
        <v>16</v>
      </c>
      <c r="I4497" t="s">
        <v>136</v>
      </c>
      <c r="J4497" t="s">
        <v>1226</v>
      </c>
      <c r="K4497"/>
      <c r="L4497" t="s">
        <v>30</v>
      </c>
      <c r="M4497"/>
      <c r="N4497"/>
      <c r="O4497"/>
      <c r="P4497"/>
      <c r="Q4497"/>
      <c r="U4497"/>
      <c r="V4497" t="s">
        <v>4336</v>
      </c>
      <c r="W4497"/>
      <c r="X4497"/>
      <c r="Y4497"/>
      <c r="Z4497"/>
      <c r="AA4497"/>
      <c r="AB4497"/>
      <c r="AC4497"/>
      <c r="AD4497"/>
      <c r="AE4497"/>
      <c r="AF4497"/>
      <c r="AG4497" t="s">
        <v>4308</v>
      </c>
      <c r="AH4497" s="115" t="s">
        <v>4308</v>
      </c>
    </row>
    <row r="4498" spans="1:35" ht="18" x14ac:dyDescent="0.25">
      <c r="A4498" s="235">
        <v>330174</v>
      </c>
      <c r="B4498" s="235" t="s">
        <v>8700</v>
      </c>
      <c r="C4498" s="235" t="s">
        <v>212</v>
      </c>
      <c r="D4498" s="235" t="s">
        <v>407</v>
      </c>
      <c r="E4498"/>
      <c r="F4498" s="126"/>
      <c r="G4498" s="236"/>
      <c r="H4498"/>
      <c r="I4498" t="s">
        <v>107</v>
      </c>
      <c r="J4498" s="236"/>
      <c r="K4498"/>
      <c r="L4498"/>
      <c r="M4498"/>
      <c r="N4498"/>
      <c r="O4498"/>
      <c r="P4498"/>
      <c r="Q4498"/>
      <c r="U4498"/>
      <c r="V4498" t="s">
        <v>4335</v>
      </c>
      <c r="W4498" s="236"/>
      <c r="X4498"/>
      <c r="Y4498"/>
      <c r="Z4498"/>
      <c r="AA4498"/>
      <c r="AB4498"/>
      <c r="AC4498"/>
      <c r="AD4498"/>
      <c r="AE4498"/>
      <c r="AF4498"/>
      <c r="AG4498"/>
      <c r="AH4498" s="115" t="s">
        <v>4308</v>
      </c>
      <c r="AI4498" s="115" t="e">
        <f>VLOOKUP(A4498,'[2]دراسات قانونية'!$A$3:$E$600,1,0)</f>
        <v>#N/A</v>
      </c>
    </row>
    <row r="4499" spans="1:35" hidden="1" x14ac:dyDescent="0.25">
      <c r="A4499">
        <v>330175</v>
      </c>
      <c r="B4499" t="s">
        <v>8701</v>
      </c>
      <c r="C4499" t="s">
        <v>4776</v>
      </c>
      <c r="D4499" t="s">
        <v>478</v>
      </c>
      <c r="E4499" t="s">
        <v>77</v>
      </c>
      <c r="F4499" s="126">
        <v>35125</v>
      </c>
      <c r="G4499" t="s">
        <v>18</v>
      </c>
      <c r="H4499" t="s">
        <v>16</v>
      </c>
      <c r="I4499" t="s">
        <v>129</v>
      </c>
      <c r="J4499" t="s">
        <v>1226</v>
      </c>
      <c r="K4499"/>
      <c r="L4499" t="s">
        <v>73</v>
      </c>
      <c r="M4499"/>
      <c r="N4499"/>
      <c r="O4499"/>
      <c r="P4499"/>
      <c r="Q4499"/>
      <c r="U4499"/>
      <c r="V4499" t="s">
        <v>4414</v>
      </c>
      <c r="W4499"/>
      <c r="X4499"/>
      <c r="Y4499"/>
      <c r="Z4499"/>
      <c r="AA4499"/>
      <c r="AB4499"/>
      <c r="AC4499"/>
      <c r="AD4499"/>
      <c r="AE4499"/>
      <c r="AF4499"/>
      <c r="AG4499"/>
      <c r="AH4499" s="115" t="s">
        <v>4308</v>
      </c>
    </row>
    <row r="4500" spans="1:35" hidden="1" x14ac:dyDescent="0.25">
      <c r="A4500">
        <v>330177</v>
      </c>
      <c r="B4500" t="s">
        <v>8702</v>
      </c>
      <c r="C4500" t="s">
        <v>227</v>
      </c>
      <c r="D4500" t="s">
        <v>7367</v>
      </c>
      <c r="E4500" t="s">
        <v>77</v>
      </c>
      <c r="F4500" s="126">
        <v>33604</v>
      </c>
      <c r="G4500" t="s">
        <v>440</v>
      </c>
      <c r="H4500" t="s">
        <v>19</v>
      </c>
      <c r="I4500" t="s">
        <v>129</v>
      </c>
      <c r="J4500" t="s">
        <v>15</v>
      </c>
      <c r="K4500"/>
      <c r="L4500" t="s">
        <v>30</v>
      </c>
      <c r="M4500"/>
      <c r="N4500"/>
      <c r="O4500"/>
      <c r="P4500"/>
      <c r="Q4500"/>
      <c r="U4500"/>
      <c r="V4500" t="s">
        <v>16623</v>
      </c>
      <c r="W4500"/>
      <c r="X4500"/>
      <c r="Y4500"/>
      <c r="Z4500"/>
      <c r="AA4500"/>
      <c r="AB4500"/>
      <c r="AC4500"/>
      <c r="AD4500"/>
      <c r="AE4500"/>
      <c r="AF4500" t="s">
        <v>4308</v>
      </c>
      <c r="AG4500" t="s">
        <v>4308</v>
      </c>
      <c r="AH4500" s="115" t="s">
        <v>4308</v>
      </c>
    </row>
    <row r="4501" spans="1:35" hidden="1" x14ac:dyDescent="0.25">
      <c r="A4501" s="115">
        <v>330178</v>
      </c>
      <c r="B4501" s="115" t="s">
        <v>3653</v>
      </c>
      <c r="C4501" s="115" t="s">
        <v>548</v>
      </c>
      <c r="D4501" s="115" t="s">
        <v>669</v>
      </c>
      <c r="E4501" s="115" t="s">
        <v>77</v>
      </c>
      <c r="F4501" s="237">
        <v>33409</v>
      </c>
      <c r="G4501" s="115" t="s">
        <v>18</v>
      </c>
      <c r="H4501" s="115" t="s">
        <v>16</v>
      </c>
      <c r="I4501" t="s">
        <v>199</v>
      </c>
      <c r="J4501" s="115" t="s">
        <v>15</v>
      </c>
      <c r="L4501" s="115" t="s">
        <v>30</v>
      </c>
      <c r="U4501"/>
      <c r="V4501" t="s">
        <v>4414</v>
      </c>
    </row>
    <row r="4502" spans="1:35" ht="18" hidden="1" x14ac:dyDescent="0.25">
      <c r="A4502" s="235">
        <v>330179</v>
      </c>
      <c r="B4502" s="235" t="s">
        <v>8703</v>
      </c>
      <c r="C4502" s="235" t="s">
        <v>332</v>
      </c>
      <c r="D4502" s="235" t="s">
        <v>444</v>
      </c>
      <c r="E4502"/>
      <c r="F4502" s="126"/>
      <c r="G4502" s="236"/>
      <c r="H4502"/>
      <c r="I4502" t="s">
        <v>129</v>
      </c>
      <c r="J4502" s="236"/>
      <c r="K4502"/>
      <c r="L4502"/>
      <c r="M4502"/>
      <c r="N4502"/>
      <c r="O4502"/>
      <c r="P4502"/>
      <c r="Q4502"/>
      <c r="U4502"/>
      <c r="V4502" t="s">
        <v>4335</v>
      </c>
      <c r="W4502" s="236"/>
      <c r="X4502"/>
      <c r="Y4502"/>
      <c r="Z4502"/>
      <c r="AA4502"/>
      <c r="AB4502"/>
      <c r="AC4502"/>
      <c r="AD4502"/>
      <c r="AE4502"/>
      <c r="AF4502"/>
      <c r="AG4502"/>
      <c r="AH4502" s="115" t="s">
        <v>4308</v>
      </c>
    </row>
    <row r="4503" spans="1:35" hidden="1" x14ac:dyDescent="0.25">
      <c r="A4503">
        <v>330180</v>
      </c>
      <c r="B4503" t="s">
        <v>8704</v>
      </c>
      <c r="C4503" t="s">
        <v>377</v>
      </c>
      <c r="D4503" t="s">
        <v>735</v>
      </c>
      <c r="E4503" t="s">
        <v>77</v>
      </c>
      <c r="F4503" s="126">
        <v>32575</v>
      </c>
      <c r="G4503" t="s">
        <v>282</v>
      </c>
      <c r="H4503" t="s">
        <v>16</v>
      </c>
      <c r="I4503" t="s">
        <v>129</v>
      </c>
      <c r="J4503" t="s">
        <v>1226</v>
      </c>
      <c r="K4503"/>
      <c r="L4503" t="s">
        <v>30</v>
      </c>
      <c r="M4503"/>
      <c r="N4503"/>
      <c r="O4503"/>
      <c r="P4503"/>
      <c r="Q4503"/>
      <c r="U4503"/>
      <c r="V4503" t="s">
        <v>16603</v>
      </c>
      <c r="W4503"/>
      <c r="X4503"/>
      <c r="Y4503"/>
      <c r="Z4503"/>
      <c r="AA4503"/>
      <c r="AB4503"/>
      <c r="AC4503"/>
      <c r="AD4503"/>
      <c r="AE4503"/>
      <c r="AF4503"/>
      <c r="AG4503"/>
    </row>
    <row r="4504" spans="1:35" hidden="1" x14ac:dyDescent="0.25">
      <c r="A4504">
        <v>330181</v>
      </c>
      <c r="B4504" t="s">
        <v>8705</v>
      </c>
      <c r="C4504" t="s">
        <v>329</v>
      </c>
      <c r="D4504" t="s">
        <v>1331</v>
      </c>
      <c r="E4504" t="s">
        <v>76</v>
      </c>
      <c r="F4504" s="126"/>
      <c r="G4504"/>
      <c r="H4504" t="s">
        <v>16</v>
      </c>
      <c r="I4504" t="s">
        <v>129</v>
      </c>
      <c r="J4504"/>
      <c r="K4504"/>
      <c r="L4504"/>
      <c r="M4504"/>
      <c r="N4504"/>
      <c r="O4504"/>
      <c r="P4504"/>
      <c r="Q4504"/>
      <c r="U4504"/>
      <c r="V4504" t="s">
        <v>4424</v>
      </c>
      <c r="W4504"/>
      <c r="X4504"/>
      <c r="Y4504"/>
      <c r="Z4504"/>
      <c r="AA4504" t="s">
        <v>4308</v>
      </c>
      <c r="AB4504" t="s">
        <v>4308</v>
      </c>
      <c r="AC4504" t="s">
        <v>4308</v>
      </c>
      <c r="AD4504" t="s">
        <v>4308</v>
      </c>
      <c r="AE4504" t="s">
        <v>4308</v>
      </c>
      <c r="AF4504" t="s">
        <v>4308</v>
      </c>
      <c r="AG4504" t="s">
        <v>4308</v>
      </c>
      <c r="AH4504" s="115" t="s">
        <v>4308</v>
      </c>
    </row>
    <row r="4505" spans="1:35" hidden="1" x14ac:dyDescent="0.25">
      <c r="A4505">
        <v>330189</v>
      </c>
      <c r="B4505" t="s">
        <v>8706</v>
      </c>
      <c r="C4505" t="s">
        <v>377</v>
      </c>
      <c r="D4505" t="s">
        <v>491</v>
      </c>
      <c r="E4505" t="s">
        <v>76</v>
      </c>
      <c r="F4505" s="126">
        <v>32091</v>
      </c>
      <c r="G4505" t="s">
        <v>18</v>
      </c>
      <c r="H4505" t="s">
        <v>16</v>
      </c>
      <c r="I4505" t="s">
        <v>129</v>
      </c>
      <c r="J4505" t="s">
        <v>1226</v>
      </c>
      <c r="K4505"/>
      <c r="L4505" t="s">
        <v>67</v>
      </c>
      <c r="M4505"/>
      <c r="N4505"/>
      <c r="O4505"/>
      <c r="P4505"/>
      <c r="Q4505"/>
      <c r="U4505"/>
      <c r="V4505" t="s">
        <v>4335</v>
      </c>
      <c r="W4505"/>
      <c r="X4505"/>
      <c r="Y4505"/>
      <c r="Z4505"/>
      <c r="AA4505"/>
      <c r="AB4505"/>
      <c r="AC4505"/>
      <c r="AD4505"/>
      <c r="AE4505"/>
      <c r="AF4505" t="s">
        <v>4308</v>
      </c>
      <c r="AG4505" t="s">
        <v>4308</v>
      </c>
      <c r="AH4505" s="115" t="s">
        <v>4308</v>
      </c>
    </row>
    <row r="4506" spans="1:35" hidden="1" x14ac:dyDescent="0.25">
      <c r="A4506" s="115">
        <v>330193</v>
      </c>
      <c r="B4506" s="115" t="s">
        <v>1946</v>
      </c>
      <c r="C4506" s="115" t="s">
        <v>212</v>
      </c>
      <c r="D4506" s="115" t="s">
        <v>1947</v>
      </c>
      <c r="E4506" s="115" t="s">
        <v>76</v>
      </c>
      <c r="F4506" s="237">
        <v>35902</v>
      </c>
      <c r="G4506" s="115" t="s">
        <v>18</v>
      </c>
      <c r="H4506" s="115" t="s">
        <v>16</v>
      </c>
      <c r="I4506" t="s">
        <v>199</v>
      </c>
      <c r="U4506"/>
      <c r="V4506" t="s">
        <v>4329</v>
      </c>
      <c r="AC4506" s="115" t="s">
        <v>4308</v>
      </c>
      <c r="AD4506" s="115" t="s">
        <v>4308</v>
      </c>
      <c r="AE4506" s="115" t="s">
        <v>4308</v>
      </c>
      <c r="AF4506" s="115" t="s">
        <v>4308</v>
      </c>
      <c r="AG4506" s="115" t="s">
        <v>4308</v>
      </c>
      <c r="AH4506" s="115" t="s">
        <v>4308</v>
      </c>
    </row>
    <row r="4507" spans="1:35" hidden="1" x14ac:dyDescent="0.25">
      <c r="A4507">
        <v>330195</v>
      </c>
      <c r="B4507" t="s">
        <v>8707</v>
      </c>
      <c r="C4507" t="s">
        <v>5766</v>
      </c>
      <c r="D4507" t="s">
        <v>528</v>
      </c>
      <c r="E4507" t="s">
        <v>76</v>
      </c>
      <c r="F4507" s="126">
        <v>36034</v>
      </c>
      <c r="G4507" t="s">
        <v>18</v>
      </c>
      <c r="H4507" t="s">
        <v>16</v>
      </c>
      <c r="I4507" t="s">
        <v>136</v>
      </c>
      <c r="J4507" t="s">
        <v>1226</v>
      </c>
      <c r="K4507"/>
      <c r="L4507" t="s">
        <v>30</v>
      </c>
      <c r="M4507"/>
      <c r="N4507"/>
      <c r="O4507"/>
      <c r="P4507"/>
      <c r="Q4507"/>
      <c r="U4507"/>
      <c r="V4507" t="s">
        <v>4337</v>
      </c>
      <c r="W4507"/>
      <c r="X4507"/>
      <c r="Y4507"/>
      <c r="Z4507"/>
      <c r="AA4507"/>
      <c r="AB4507"/>
      <c r="AC4507"/>
      <c r="AD4507"/>
      <c r="AE4507"/>
      <c r="AF4507"/>
      <c r="AG4507" t="s">
        <v>4308</v>
      </c>
      <c r="AH4507" s="115" t="s">
        <v>4308</v>
      </c>
    </row>
    <row r="4508" spans="1:35" ht="18" x14ac:dyDescent="0.25">
      <c r="A4508" s="235">
        <v>330196</v>
      </c>
      <c r="B4508" s="235" t="s">
        <v>8708</v>
      </c>
      <c r="C4508" s="235" t="s">
        <v>8709</v>
      </c>
      <c r="D4508" s="235" t="s">
        <v>310</v>
      </c>
      <c r="E4508"/>
      <c r="F4508" s="126"/>
      <c r="G4508" s="236"/>
      <c r="H4508"/>
      <c r="I4508" t="s">
        <v>107</v>
      </c>
      <c r="J4508" s="236"/>
      <c r="K4508"/>
      <c r="L4508"/>
      <c r="M4508"/>
      <c r="N4508"/>
      <c r="O4508"/>
      <c r="P4508"/>
      <c r="Q4508"/>
      <c r="U4508"/>
      <c r="V4508" t="s">
        <v>4335</v>
      </c>
      <c r="W4508" s="236"/>
      <c r="X4508"/>
      <c r="Y4508"/>
      <c r="Z4508"/>
      <c r="AA4508"/>
      <c r="AB4508"/>
      <c r="AC4508"/>
      <c r="AD4508"/>
      <c r="AE4508"/>
      <c r="AF4508"/>
      <c r="AG4508"/>
      <c r="AH4508" s="115" t="s">
        <v>4308</v>
      </c>
      <c r="AI4508" s="115" t="e">
        <f>VLOOKUP(A4508,'[2]دراسات قانونية'!$A$3:$E$600,1,0)</f>
        <v>#N/A</v>
      </c>
    </row>
    <row r="4509" spans="1:35" hidden="1" x14ac:dyDescent="0.25">
      <c r="A4509">
        <v>330197</v>
      </c>
      <c r="B4509" t="s">
        <v>8710</v>
      </c>
      <c r="C4509" t="s">
        <v>8711</v>
      </c>
      <c r="D4509" t="s">
        <v>474</v>
      </c>
      <c r="E4509" t="s">
        <v>77</v>
      </c>
      <c r="F4509" s="126">
        <v>35449</v>
      </c>
      <c r="G4509" t="s">
        <v>506</v>
      </c>
      <c r="H4509" t="s">
        <v>16</v>
      </c>
      <c r="I4509" t="s">
        <v>136</v>
      </c>
      <c r="J4509" t="s">
        <v>1226</v>
      </c>
      <c r="K4509"/>
      <c r="L4509" t="s">
        <v>73</v>
      </c>
      <c r="M4509"/>
      <c r="N4509"/>
      <c r="O4509"/>
      <c r="P4509"/>
      <c r="Q4509"/>
      <c r="U4509"/>
      <c r="V4509" t="s">
        <v>4412</v>
      </c>
      <c r="W4509"/>
      <c r="X4509"/>
      <c r="Y4509"/>
      <c r="Z4509"/>
      <c r="AA4509"/>
      <c r="AB4509"/>
      <c r="AC4509"/>
      <c r="AD4509"/>
      <c r="AE4509"/>
      <c r="AF4509"/>
      <c r="AG4509"/>
    </row>
    <row r="4510" spans="1:35" ht="18" hidden="1" x14ac:dyDescent="0.25">
      <c r="A4510" s="235">
        <v>330198</v>
      </c>
      <c r="B4510" s="235" t="s">
        <v>8712</v>
      </c>
      <c r="C4510" s="235" t="s">
        <v>1019</v>
      </c>
      <c r="D4510" s="235" t="s">
        <v>1046</v>
      </c>
      <c r="E4510"/>
      <c r="F4510" s="126"/>
      <c r="G4510" s="236"/>
      <c r="H4510"/>
      <c r="I4510" t="s">
        <v>199</v>
      </c>
      <c r="J4510" s="236"/>
      <c r="K4510"/>
      <c r="L4510"/>
      <c r="M4510"/>
      <c r="N4510"/>
      <c r="O4510"/>
      <c r="P4510"/>
      <c r="Q4510"/>
      <c r="U4510"/>
      <c r="V4510">
        <v>0</v>
      </c>
      <c r="W4510" s="236"/>
      <c r="X4510"/>
      <c r="Y4510"/>
      <c r="Z4510"/>
      <c r="AA4510"/>
      <c r="AB4510"/>
      <c r="AC4510"/>
      <c r="AD4510"/>
      <c r="AE4510"/>
      <c r="AF4510"/>
      <c r="AG4510"/>
      <c r="AH4510" s="115" t="s">
        <v>4308</v>
      </c>
    </row>
    <row r="4511" spans="1:35" hidden="1" x14ac:dyDescent="0.25">
      <c r="A4511">
        <v>330199</v>
      </c>
      <c r="B4511" t="s">
        <v>8713</v>
      </c>
      <c r="C4511" t="s">
        <v>322</v>
      </c>
      <c r="D4511" t="s">
        <v>8714</v>
      </c>
      <c r="E4511" t="s">
        <v>77</v>
      </c>
      <c r="F4511" s="126">
        <v>35065</v>
      </c>
      <c r="G4511" t="s">
        <v>211</v>
      </c>
      <c r="H4511" t="s">
        <v>19</v>
      </c>
      <c r="I4511" t="s">
        <v>136</v>
      </c>
      <c r="J4511" t="s">
        <v>1226</v>
      </c>
      <c r="K4511"/>
      <c r="L4511" t="s">
        <v>18</v>
      </c>
      <c r="M4511"/>
      <c r="N4511"/>
      <c r="O4511"/>
      <c r="P4511"/>
      <c r="Q4511"/>
      <c r="U4511"/>
      <c r="V4511" t="s">
        <v>4329</v>
      </c>
      <c r="W4511"/>
      <c r="X4511"/>
      <c r="Y4511"/>
      <c r="Z4511"/>
      <c r="AA4511"/>
      <c r="AB4511"/>
      <c r="AC4511"/>
      <c r="AD4511"/>
      <c r="AE4511"/>
      <c r="AF4511"/>
      <c r="AG4511"/>
      <c r="AH4511" s="115" t="s">
        <v>4308</v>
      </c>
    </row>
    <row r="4512" spans="1:35" ht="18" x14ac:dyDescent="0.25">
      <c r="A4512" s="235">
        <v>330200</v>
      </c>
      <c r="B4512" s="235" t="s">
        <v>8715</v>
      </c>
      <c r="C4512" s="235" t="s">
        <v>453</v>
      </c>
      <c r="D4512" s="235" t="s">
        <v>268</v>
      </c>
      <c r="E4512"/>
      <c r="F4512" s="126"/>
      <c r="G4512" s="236"/>
      <c r="H4512"/>
      <c r="I4512" t="s">
        <v>107</v>
      </c>
      <c r="J4512" s="236"/>
      <c r="K4512"/>
      <c r="L4512"/>
      <c r="M4512"/>
      <c r="N4512"/>
      <c r="O4512"/>
      <c r="P4512"/>
      <c r="Q4512"/>
      <c r="U4512"/>
      <c r="V4512" t="s">
        <v>4335</v>
      </c>
      <c r="W4512" s="236"/>
      <c r="X4512"/>
      <c r="Y4512"/>
      <c r="Z4512"/>
      <c r="AA4512"/>
      <c r="AB4512"/>
      <c r="AC4512"/>
      <c r="AD4512"/>
      <c r="AE4512"/>
      <c r="AF4512"/>
      <c r="AG4512"/>
      <c r="AH4512" s="115" t="s">
        <v>4308</v>
      </c>
      <c r="AI4512" s="115" t="e">
        <f>VLOOKUP(A4512,'[2]دراسات قانونية'!$A$3:$E$600,1,0)</f>
        <v>#N/A</v>
      </c>
    </row>
    <row r="4513" spans="1:35" hidden="1" x14ac:dyDescent="0.25">
      <c r="A4513">
        <v>330204</v>
      </c>
      <c r="B4513" t="s">
        <v>8716</v>
      </c>
      <c r="C4513" t="s">
        <v>339</v>
      </c>
      <c r="D4513" t="s">
        <v>281</v>
      </c>
      <c r="E4513" t="s">
        <v>76</v>
      </c>
      <c r="F4513" s="126"/>
      <c r="G4513"/>
      <c r="H4513" t="s">
        <v>16</v>
      </c>
      <c r="I4513" t="s">
        <v>136</v>
      </c>
      <c r="J4513"/>
      <c r="K4513"/>
      <c r="L4513"/>
      <c r="M4513"/>
      <c r="N4513"/>
      <c r="O4513"/>
      <c r="P4513"/>
      <c r="Q4513"/>
      <c r="U4513"/>
      <c r="V4513" t="s">
        <v>4334</v>
      </c>
      <c r="W4513"/>
      <c r="X4513"/>
      <c r="Y4513"/>
      <c r="Z4513"/>
      <c r="AA4513"/>
      <c r="AB4513"/>
      <c r="AC4513"/>
      <c r="AD4513"/>
      <c r="AE4513"/>
      <c r="AF4513"/>
      <c r="AG4513"/>
    </row>
    <row r="4514" spans="1:35" ht="18" x14ac:dyDescent="0.25">
      <c r="A4514" s="235">
        <v>330205</v>
      </c>
      <c r="B4514" s="235" t="s">
        <v>8717</v>
      </c>
      <c r="C4514" s="235" t="s">
        <v>219</v>
      </c>
      <c r="D4514" s="235" t="s">
        <v>830</v>
      </c>
      <c r="E4514"/>
      <c r="F4514" s="126"/>
      <c r="G4514" s="236"/>
      <c r="H4514"/>
      <c r="I4514" t="s">
        <v>107</v>
      </c>
      <c r="J4514" s="236"/>
      <c r="K4514"/>
      <c r="L4514"/>
      <c r="M4514"/>
      <c r="N4514"/>
      <c r="O4514"/>
      <c r="P4514"/>
      <c r="Q4514"/>
      <c r="U4514"/>
      <c r="V4514" t="s">
        <v>4335</v>
      </c>
      <c r="W4514" s="236"/>
      <c r="X4514"/>
      <c r="Y4514"/>
      <c r="Z4514"/>
      <c r="AA4514"/>
      <c r="AB4514"/>
      <c r="AC4514"/>
      <c r="AD4514"/>
      <c r="AE4514"/>
      <c r="AF4514"/>
      <c r="AG4514"/>
      <c r="AH4514" s="115" t="s">
        <v>4308</v>
      </c>
      <c r="AI4514" s="115" t="e">
        <f>VLOOKUP(A4514,'[2]دراسات قانونية'!$A$3:$E$600,1,0)</f>
        <v>#N/A</v>
      </c>
    </row>
    <row r="4515" spans="1:35" hidden="1" x14ac:dyDescent="0.25">
      <c r="A4515">
        <v>330206</v>
      </c>
      <c r="B4515" t="s">
        <v>8718</v>
      </c>
      <c r="C4515" t="s">
        <v>734</v>
      </c>
      <c r="D4515" t="s">
        <v>210</v>
      </c>
      <c r="E4515" t="s">
        <v>77</v>
      </c>
      <c r="F4515" s="126">
        <v>33239</v>
      </c>
      <c r="G4515" t="s">
        <v>18</v>
      </c>
      <c r="H4515" t="s">
        <v>16</v>
      </c>
      <c r="I4515" t="s">
        <v>136</v>
      </c>
      <c r="J4515"/>
      <c r="K4515"/>
      <c r="L4515"/>
      <c r="M4515"/>
      <c r="N4515"/>
      <c r="O4515"/>
      <c r="P4515"/>
      <c r="Q4515"/>
      <c r="U4515"/>
      <c r="V4515" t="s">
        <v>4336</v>
      </c>
      <c r="W4515"/>
      <c r="X4515"/>
      <c r="Y4515"/>
      <c r="Z4515"/>
      <c r="AA4515"/>
      <c r="AB4515"/>
      <c r="AC4515" t="s">
        <v>4308</v>
      </c>
      <c r="AD4515" t="s">
        <v>4308</v>
      </c>
      <c r="AE4515" t="s">
        <v>4308</v>
      </c>
      <c r="AF4515" t="s">
        <v>4308</v>
      </c>
      <c r="AG4515" t="s">
        <v>4308</v>
      </c>
      <c r="AH4515" s="115" t="s">
        <v>4308</v>
      </c>
    </row>
    <row r="4516" spans="1:35" hidden="1" x14ac:dyDescent="0.25">
      <c r="A4516">
        <v>330213</v>
      </c>
      <c r="B4516" t="s">
        <v>8719</v>
      </c>
      <c r="C4516" t="s">
        <v>227</v>
      </c>
      <c r="D4516" t="s">
        <v>6421</v>
      </c>
      <c r="E4516" t="s">
        <v>76</v>
      </c>
      <c r="F4516" s="126">
        <v>34336</v>
      </c>
      <c r="G4516" t="s">
        <v>18</v>
      </c>
      <c r="H4516" t="s">
        <v>16</v>
      </c>
      <c r="I4516" t="s">
        <v>201</v>
      </c>
      <c r="J4516"/>
      <c r="K4516"/>
      <c r="L4516"/>
      <c r="M4516"/>
      <c r="N4516"/>
      <c r="O4516"/>
      <c r="P4516"/>
      <c r="Q4516"/>
      <c r="U4516"/>
      <c r="V4516">
        <v>0</v>
      </c>
      <c r="W4516"/>
      <c r="X4516"/>
      <c r="Y4516"/>
      <c r="Z4516"/>
      <c r="AA4516"/>
      <c r="AB4516"/>
      <c r="AC4516"/>
      <c r="AD4516"/>
      <c r="AE4516"/>
      <c r="AF4516"/>
      <c r="AG4516"/>
    </row>
    <row r="4517" spans="1:35" hidden="1" x14ac:dyDescent="0.25">
      <c r="A4517" s="115">
        <v>330214</v>
      </c>
      <c r="B4517" s="115" t="s">
        <v>3654</v>
      </c>
      <c r="C4517" s="115" t="s">
        <v>227</v>
      </c>
      <c r="D4517" s="115" t="s">
        <v>2817</v>
      </c>
      <c r="E4517" s="115" t="s">
        <v>76</v>
      </c>
      <c r="F4517" s="237">
        <v>35603</v>
      </c>
      <c r="G4517" s="115" t="s">
        <v>3655</v>
      </c>
      <c r="H4517" s="115" t="s">
        <v>16</v>
      </c>
      <c r="I4517" t="s">
        <v>199</v>
      </c>
      <c r="J4517" s="115" t="s">
        <v>1226</v>
      </c>
      <c r="L4517" s="115" t="s">
        <v>18</v>
      </c>
      <c r="U4517"/>
      <c r="V4517">
        <v>0</v>
      </c>
    </row>
    <row r="4518" spans="1:35" hidden="1" x14ac:dyDescent="0.25">
      <c r="A4518">
        <v>330215</v>
      </c>
      <c r="B4518" t="s">
        <v>8720</v>
      </c>
      <c r="C4518" t="s">
        <v>332</v>
      </c>
      <c r="D4518" t="s">
        <v>405</v>
      </c>
      <c r="E4518" t="s">
        <v>76</v>
      </c>
      <c r="F4518" s="126">
        <v>34475</v>
      </c>
      <c r="G4518" t="s">
        <v>18</v>
      </c>
      <c r="H4518" t="s">
        <v>16</v>
      </c>
      <c r="I4518" t="s">
        <v>136</v>
      </c>
      <c r="J4518" t="s">
        <v>15</v>
      </c>
      <c r="K4518"/>
      <c r="L4518" t="s">
        <v>30</v>
      </c>
      <c r="M4518"/>
      <c r="N4518"/>
      <c r="O4518"/>
      <c r="P4518"/>
      <c r="Q4518"/>
      <c r="U4518"/>
      <c r="V4518" t="s">
        <v>4412</v>
      </c>
      <c r="W4518"/>
      <c r="X4518"/>
      <c r="Y4518"/>
      <c r="Z4518"/>
      <c r="AA4518"/>
      <c r="AB4518"/>
      <c r="AC4518"/>
      <c r="AD4518"/>
      <c r="AE4518"/>
      <c r="AF4518"/>
      <c r="AG4518"/>
    </row>
    <row r="4519" spans="1:35" ht="18" x14ac:dyDescent="0.25">
      <c r="A4519" s="235">
        <v>330216</v>
      </c>
      <c r="B4519" s="235" t="s">
        <v>8721</v>
      </c>
      <c r="C4519" s="235" t="s">
        <v>339</v>
      </c>
      <c r="D4519" s="235" t="s">
        <v>222</v>
      </c>
      <c r="E4519"/>
      <c r="F4519" s="126"/>
      <c r="G4519" s="236"/>
      <c r="H4519"/>
      <c r="I4519" t="s">
        <v>107</v>
      </c>
      <c r="J4519" s="236"/>
      <c r="K4519"/>
      <c r="L4519"/>
      <c r="M4519"/>
      <c r="N4519"/>
      <c r="O4519"/>
      <c r="P4519"/>
      <c r="Q4519"/>
      <c r="U4519"/>
      <c r="V4519" t="s">
        <v>4334</v>
      </c>
      <c r="W4519" s="236"/>
      <c r="X4519"/>
      <c r="Y4519"/>
      <c r="Z4519"/>
      <c r="AA4519"/>
      <c r="AB4519"/>
      <c r="AC4519"/>
      <c r="AD4519"/>
      <c r="AE4519"/>
      <c r="AF4519"/>
      <c r="AG4519"/>
      <c r="AH4519" s="115" t="s">
        <v>4308</v>
      </c>
      <c r="AI4519" s="115" t="e">
        <f>VLOOKUP(A4519,'[2]دراسات قانونية'!$A$3:$E$600,1,0)</f>
        <v>#N/A</v>
      </c>
    </row>
    <row r="4520" spans="1:35" ht="18" x14ac:dyDescent="0.25">
      <c r="A4520" s="235">
        <v>330218</v>
      </c>
      <c r="B4520" s="235" t="s">
        <v>8722</v>
      </c>
      <c r="C4520" s="235" t="s">
        <v>451</v>
      </c>
      <c r="D4520" s="235" t="s">
        <v>559</v>
      </c>
      <c r="E4520"/>
      <c r="F4520" s="126"/>
      <c r="G4520" s="236"/>
      <c r="H4520"/>
      <c r="I4520" t="s">
        <v>107</v>
      </c>
      <c r="J4520" s="236"/>
      <c r="K4520"/>
      <c r="L4520"/>
      <c r="M4520"/>
      <c r="N4520"/>
      <c r="O4520"/>
      <c r="P4520"/>
      <c r="Q4520"/>
      <c r="U4520"/>
      <c r="V4520" t="s">
        <v>4335</v>
      </c>
      <c r="W4520" s="236"/>
      <c r="X4520"/>
      <c r="Y4520"/>
      <c r="Z4520"/>
      <c r="AA4520"/>
      <c r="AB4520"/>
      <c r="AC4520"/>
      <c r="AD4520"/>
      <c r="AE4520"/>
      <c r="AF4520"/>
      <c r="AG4520"/>
      <c r="AH4520" s="115" t="s">
        <v>4308</v>
      </c>
      <c r="AI4520" s="115" t="e">
        <f>VLOOKUP(A4520,'[2]دراسات قانونية'!$A$3:$E$600,1,0)</f>
        <v>#N/A</v>
      </c>
    </row>
    <row r="4521" spans="1:35" ht="18" hidden="1" x14ac:dyDescent="0.25">
      <c r="A4521" s="235">
        <v>330219</v>
      </c>
      <c r="B4521" s="235" t="s">
        <v>8723</v>
      </c>
      <c r="C4521" s="235" t="s">
        <v>219</v>
      </c>
      <c r="D4521" s="235" t="s">
        <v>1434</v>
      </c>
      <c r="E4521"/>
      <c r="F4521" s="126"/>
      <c r="G4521" s="236"/>
      <c r="H4521"/>
      <c r="I4521" t="s">
        <v>199</v>
      </c>
      <c r="J4521" s="236"/>
      <c r="K4521"/>
      <c r="L4521"/>
      <c r="M4521"/>
      <c r="N4521"/>
      <c r="O4521"/>
      <c r="P4521"/>
      <c r="Q4521"/>
      <c r="U4521"/>
      <c r="V4521">
        <v>0</v>
      </c>
      <c r="W4521" s="236"/>
      <c r="X4521"/>
      <c r="Y4521"/>
      <c r="Z4521"/>
      <c r="AA4521"/>
      <c r="AB4521"/>
      <c r="AC4521"/>
      <c r="AD4521"/>
      <c r="AE4521"/>
      <c r="AF4521"/>
      <c r="AG4521"/>
      <c r="AH4521" s="115" t="s">
        <v>4308</v>
      </c>
    </row>
    <row r="4522" spans="1:35" ht="18" hidden="1" x14ac:dyDescent="0.25">
      <c r="A4522" s="235">
        <v>330220</v>
      </c>
      <c r="B4522" s="235" t="s">
        <v>8724</v>
      </c>
      <c r="C4522" s="235" t="s">
        <v>438</v>
      </c>
      <c r="D4522" s="235" t="s">
        <v>306</v>
      </c>
      <c r="E4522"/>
      <c r="F4522" s="126"/>
      <c r="G4522" s="236"/>
      <c r="H4522"/>
      <c r="I4522" t="s">
        <v>199</v>
      </c>
      <c r="J4522" s="236"/>
      <c r="K4522"/>
      <c r="L4522"/>
      <c r="M4522"/>
      <c r="N4522"/>
      <c r="O4522"/>
      <c r="P4522"/>
      <c r="Q4522"/>
      <c r="U4522"/>
      <c r="V4522">
        <v>0</v>
      </c>
      <c r="W4522" s="236"/>
      <c r="X4522"/>
      <c r="Y4522"/>
      <c r="Z4522"/>
      <c r="AA4522"/>
      <c r="AB4522"/>
      <c r="AC4522"/>
      <c r="AD4522"/>
      <c r="AE4522"/>
      <c r="AF4522"/>
      <c r="AG4522"/>
      <c r="AH4522" s="115" t="s">
        <v>4308</v>
      </c>
    </row>
    <row r="4523" spans="1:35" hidden="1" x14ac:dyDescent="0.25">
      <c r="A4523">
        <v>330221</v>
      </c>
      <c r="B4523" t="s">
        <v>8725</v>
      </c>
      <c r="C4523" t="s">
        <v>503</v>
      </c>
      <c r="D4523" t="s">
        <v>480</v>
      </c>
      <c r="E4523" t="s">
        <v>76</v>
      </c>
      <c r="F4523" s="126">
        <v>30425</v>
      </c>
      <c r="G4523" t="s">
        <v>8726</v>
      </c>
      <c r="H4523" t="s">
        <v>16</v>
      </c>
      <c r="I4523" t="s">
        <v>129</v>
      </c>
      <c r="J4523" t="s">
        <v>1226</v>
      </c>
      <c r="K4523"/>
      <c r="L4523" t="s">
        <v>18</v>
      </c>
      <c r="M4523"/>
      <c r="N4523"/>
      <c r="O4523"/>
      <c r="P4523"/>
      <c r="Q4523"/>
      <c r="U4523"/>
      <c r="V4523" t="s">
        <v>4334</v>
      </c>
      <c r="W4523"/>
      <c r="X4523"/>
      <c r="Y4523"/>
      <c r="Z4523"/>
      <c r="AA4523"/>
      <c r="AB4523"/>
      <c r="AC4523"/>
      <c r="AD4523"/>
      <c r="AE4523"/>
      <c r="AF4523"/>
      <c r="AG4523"/>
    </row>
    <row r="4524" spans="1:35" ht="18" hidden="1" x14ac:dyDescent="0.25">
      <c r="A4524" s="235">
        <v>330222</v>
      </c>
      <c r="B4524" s="235" t="s">
        <v>8727</v>
      </c>
      <c r="C4524" s="235" t="s">
        <v>219</v>
      </c>
      <c r="D4524" s="235" t="s">
        <v>504</v>
      </c>
      <c r="E4524"/>
      <c r="F4524" s="126"/>
      <c r="G4524" s="236"/>
      <c r="H4524"/>
      <c r="I4524" t="s">
        <v>199</v>
      </c>
      <c r="J4524" s="236"/>
      <c r="K4524"/>
      <c r="L4524"/>
      <c r="M4524"/>
      <c r="N4524"/>
      <c r="O4524"/>
      <c r="P4524"/>
      <c r="Q4524"/>
      <c r="U4524"/>
      <c r="V4524" t="s">
        <v>16623</v>
      </c>
      <c r="W4524" s="236"/>
      <c r="X4524"/>
      <c r="Y4524"/>
      <c r="Z4524"/>
      <c r="AA4524"/>
      <c r="AB4524"/>
      <c r="AC4524"/>
      <c r="AD4524"/>
      <c r="AE4524"/>
      <c r="AF4524"/>
      <c r="AG4524"/>
      <c r="AH4524" s="115" t="s">
        <v>4308</v>
      </c>
    </row>
    <row r="4525" spans="1:35" ht="18" hidden="1" x14ac:dyDescent="0.25">
      <c r="A4525" s="235">
        <v>330225</v>
      </c>
      <c r="B4525" s="235" t="s">
        <v>8728</v>
      </c>
      <c r="C4525" s="235" t="s">
        <v>218</v>
      </c>
      <c r="D4525" s="235" t="s">
        <v>969</v>
      </c>
      <c r="E4525"/>
      <c r="F4525" s="126"/>
      <c r="G4525" s="236"/>
      <c r="H4525"/>
      <c r="I4525" t="s">
        <v>199</v>
      </c>
      <c r="J4525" s="236"/>
      <c r="K4525"/>
      <c r="L4525"/>
      <c r="M4525"/>
      <c r="N4525"/>
      <c r="O4525"/>
      <c r="P4525"/>
      <c r="Q4525"/>
      <c r="U4525"/>
      <c r="V4525">
        <v>0</v>
      </c>
      <c r="W4525" s="236"/>
      <c r="X4525"/>
      <c r="Y4525"/>
      <c r="Z4525"/>
      <c r="AA4525"/>
      <c r="AB4525"/>
      <c r="AC4525"/>
      <c r="AD4525"/>
      <c r="AE4525"/>
      <c r="AF4525"/>
      <c r="AG4525"/>
      <c r="AH4525" s="115" t="s">
        <v>4308</v>
      </c>
    </row>
    <row r="4526" spans="1:35" ht="18" x14ac:dyDescent="0.25">
      <c r="A4526" s="235">
        <v>330227</v>
      </c>
      <c r="B4526" s="235" t="s">
        <v>8729</v>
      </c>
      <c r="C4526" s="235" t="s">
        <v>629</v>
      </c>
      <c r="D4526" s="235" t="s">
        <v>214</v>
      </c>
      <c r="E4526"/>
      <c r="F4526" s="126"/>
      <c r="G4526" s="236"/>
      <c r="H4526"/>
      <c r="I4526" t="s">
        <v>107</v>
      </c>
      <c r="J4526" s="236"/>
      <c r="K4526"/>
      <c r="L4526"/>
      <c r="M4526"/>
      <c r="N4526"/>
      <c r="O4526"/>
      <c r="P4526"/>
      <c r="Q4526"/>
      <c r="U4526"/>
      <c r="V4526" t="s">
        <v>4334</v>
      </c>
      <c r="W4526" s="236"/>
      <c r="X4526"/>
      <c r="Y4526"/>
      <c r="Z4526"/>
      <c r="AA4526"/>
      <c r="AB4526"/>
      <c r="AC4526"/>
      <c r="AD4526"/>
      <c r="AE4526"/>
      <c r="AF4526"/>
      <c r="AG4526"/>
      <c r="AH4526" s="115" t="s">
        <v>4308</v>
      </c>
      <c r="AI4526" s="115" t="e">
        <f>VLOOKUP(A4526,'[2]دراسات قانونية'!$A$3:$E$600,1,0)</f>
        <v>#N/A</v>
      </c>
    </row>
    <row r="4527" spans="1:35" hidden="1" x14ac:dyDescent="0.25">
      <c r="A4527" s="115">
        <v>330230</v>
      </c>
      <c r="B4527" s="115" t="s">
        <v>3314</v>
      </c>
      <c r="C4527" s="115" t="s">
        <v>236</v>
      </c>
      <c r="D4527" s="115" t="s">
        <v>699</v>
      </c>
      <c r="E4527" s="115" t="s">
        <v>76</v>
      </c>
      <c r="F4527" s="237">
        <v>35930</v>
      </c>
      <c r="G4527" s="115" t="s">
        <v>401</v>
      </c>
      <c r="H4527" s="115" t="s">
        <v>16</v>
      </c>
      <c r="I4527" t="s">
        <v>199</v>
      </c>
      <c r="J4527" s="115" t="s">
        <v>1226</v>
      </c>
      <c r="L4527" s="115" t="s">
        <v>18</v>
      </c>
      <c r="U4527"/>
      <c r="V4527">
        <v>0</v>
      </c>
    </row>
    <row r="4528" spans="1:35" ht="18" x14ac:dyDescent="0.25">
      <c r="A4528" s="235">
        <v>330232</v>
      </c>
      <c r="B4528" s="235" t="s">
        <v>8730</v>
      </c>
      <c r="C4528" s="235" t="s">
        <v>5924</v>
      </c>
      <c r="D4528" s="235" t="s">
        <v>555</v>
      </c>
      <c r="E4528"/>
      <c r="F4528" s="126"/>
      <c r="G4528" s="236"/>
      <c r="H4528"/>
      <c r="I4528" t="s">
        <v>107</v>
      </c>
      <c r="J4528" s="236"/>
      <c r="K4528"/>
      <c r="L4528"/>
      <c r="M4528"/>
      <c r="N4528"/>
      <c r="O4528"/>
      <c r="P4528"/>
      <c r="Q4528"/>
      <c r="U4528"/>
      <c r="V4528" t="s">
        <v>4335</v>
      </c>
      <c r="W4528" s="236"/>
      <c r="X4528"/>
      <c r="Y4528"/>
      <c r="Z4528"/>
      <c r="AA4528"/>
      <c r="AB4528"/>
      <c r="AC4528"/>
      <c r="AD4528"/>
      <c r="AE4528"/>
      <c r="AF4528"/>
      <c r="AG4528"/>
      <c r="AH4528" s="115" t="s">
        <v>4308</v>
      </c>
      <c r="AI4528" s="115" t="e">
        <f>VLOOKUP(A4528,'[2]دراسات قانونية'!$A$3:$E$600,1,0)</f>
        <v>#N/A</v>
      </c>
    </row>
    <row r="4529" spans="1:35" ht="18" hidden="1" x14ac:dyDescent="0.25">
      <c r="A4529" s="235">
        <v>330235</v>
      </c>
      <c r="B4529" s="235" t="s">
        <v>8731</v>
      </c>
      <c r="C4529" s="235" t="s">
        <v>351</v>
      </c>
      <c r="D4529" s="235" t="s">
        <v>880</v>
      </c>
      <c r="E4529"/>
      <c r="F4529" s="126"/>
      <c r="G4529" s="236"/>
      <c r="H4529"/>
      <c r="I4529" t="s">
        <v>129</v>
      </c>
      <c r="J4529" s="236"/>
      <c r="K4529"/>
      <c r="L4529"/>
      <c r="M4529"/>
      <c r="N4529"/>
      <c r="O4529"/>
      <c r="P4529"/>
      <c r="Q4529"/>
      <c r="U4529"/>
      <c r="V4529" t="s">
        <v>4335</v>
      </c>
      <c r="W4529" s="236"/>
      <c r="X4529"/>
      <c r="Y4529"/>
      <c r="Z4529"/>
      <c r="AA4529"/>
      <c r="AB4529"/>
      <c r="AC4529"/>
      <c r="AD4529"/>
      <c r="AE4529"/>
      <c r="AF4529"/>
      <c r="AG4529"/>
      <c r="AH4529" s="115" t="s">
        <v>4308</v>
      </c>
    </row>
    <row r="4530" spans="1:35" hidden="1" x14ac:dyDescent="0.25">
      <c r="A4530">
        <v>330236</v>
      </c>
      <c r="B4530" t="s">
        <v>8732</v>
      </c>
      <c r="C4530" t="s">
        <v>8733</v>
      </c>
      <c r="D4530" t="s">
        <v>217</v>
      </c>
      <c r="E4530" t="s">
        <v>77</v>
      </c>
      <c r="F4530" s="126">
        <v>35796</v>
      </c>
      <c r="G4530" t="s">
        <v>18</v>
      </c>
      <c r="H4530" t="s">
        <v>16</v>
      </c>
      <c r="I4530" t="s">
        <v>136</v>
      </c>
      <c r="J4530"/>
      <c r="K4530"/>
      <c r="L4530"/>
      <c r="M4530"/>
      <c r="N4530"/>
      <c r="O4530"/>
      <c r="P4530"/>
      <c r="Q4530"/>
      <c r="U4530"/>
      <c r="V4530" t="s">
        <v>4335</v>
      </c>
      <c r="W4530"/>
      <c r="X4530"/>
      <c r="Y4530"/>
      <c r="Z4530"/>
      <c r="AA4530"/>
      <c r="AB4530"/>
      <c r="AC4530"/>
      <c r="AD4530" t="s">
        <v>4308</v>
      </c>
      <c r="AE4530" t="s">
        <v>4308</v>
      </c>
      <c r="AF4530" t="s">
        <v>4308</v>
      </c>
      <c r="AG4530" t="s">
        <v>4308</v>
      </c>
      <c r="AH4530" s="115" t="s">
        <v>4308</v>
      </c>
    </row>
    <row r="4531" spans="1:35" ht="18" x14ac:dyDescent="0.25">
      <c r="A4531" s="235">
        <v>330237</v>
      </c>
      <c r="B4531" s="235" t="s">
        <v>8734</v>
      </c>
      <c r="C4531" s="235" t="s">
        <v>747</v>
      </c>
      <c r="D4531" s="235" t="s">
        <v>8735</v>
      </c>
      <c r="E4531"/>
      <c r="F4531" s="126"/>
      <c r="G4531" s="236"/>
      <c r="H4531"/>
      <c r="I4531" t="s">
        <v>107</v>
      </c>
      <c r="J4531" s="236"/>
      <c r="K4531"/>
      <c r="L4531"/>
      <c r="M4531"/>
      <c r="N4531"/>
      <c r="O4531"/>
      <c r="P4531"/>
      <c r="Q4531"/>
      <c r="U4531"/>
      <c r="V4531" t="s">
        <v>4335</v>
      </c>
      <c r="W4531" s="236"/>
      <c r="X4531"/>
      <c r="Y4531"/>
      <c r="Z4531"/>
      <c r="AA4531"/>
      <c r="AB4531"/>
      <c r="AC4531"/>
      <c r="AD4531"/>
      <c r="AE4531"/>
      <c r="AF4531"/>
      <c r="AG4531"/>
      <c r="AH4531" s="115" t="s">
        <v>4308</v>
      </c>
      <c r="AI4531" s="115" t="e">
        <f>VLOOKUP(A4531,'[2]دراسات قانونية'!$A$3:$E$600,1,0)</f>
        <v>#N/A</v>
      </c>
    </row>
    <row r="4532" spans="1:35" ht="18" x14ac:dyDescent="0.25">
      <c r="A4532" s="235">
        <v>330238</v>
      </c>
      <c r="B4532" s="235" t="s">
        <v>8736</v>
      </c>
      <c r="C4532" s="235" t="s">
        <v>386</v>
      </c>
      <c r="D4532" s="235" t="s">
        <v>8737</v>
      </c>
      <c r="E4532"/>
      <c r="F4532" s="126"/>
      <c r="G4532" s="236"/>
      <c r="H4532"/>
      <c r="I4532" t="s">
        <v>107</v>
      </c>
      <c r="J4532" s="236"/>
      <c r="K4532"/>
      <c r="L4532"/>
      <c r="M4532"/>
      <c r="N4532"/>
      <c r="O4532"/>
      <c r="P4532"/>
      <c r="Q4532"/>
      <c r="U4532"/>
      <c r="V4532" t="s">
        <v>4335</v>
      </c>
      <c r="W4532" s="236"/>
      <c r="X4532"/>
      <c r="Y4532"/>
      <c r="Z4532"/>
      <c r="AA4532"/>
      <c r="AB4532"/>
      <c r="AC4532"/>
      <c r="AD4532"/>
      <c r="AE4532"/>
      <c r="AF4532"/>
      <c r="AG4532"/>
      <c r="AH4532" s="115" t="s">
        <v>4308</v>
      </c>
      <c r="AI4532" s="115" t="e">
        <f>VLOOKUP(A4532,'[2]دراسات قانونية'!$A$3:$E$600,1,0)</f>
        <v>#N/A</v>
      </c>
    </row>
    <row r="4533" spans="1:35" hidden="1" x14ac:dyDescent="0.25">
      <c r="A4533" s="115">
        <v>330239</v>
      </c>
      <c r="B4533" s="115" t="s">
        <v>2467</v>
      </c>
      <c r="C4533" s="115" t="s">
        <v>1877</v>
      </c>
      <c r="D4533" s="115" t="s">
        <v>2468</v>
      </c>
      <c r="E4533" s="115" t="s">
        <v>76</v>
      </c>
      <c r="F4533" s="237">
        <v>25637</v>
      </c>
      <c r="G4533" s="115" t="s">
        <v>18</v>
      </c>
      <c r="H4533" s="115" t="s">
        <v>16</v>
      </c>
      <c r="I4533" t="s">
        <v>199</v>
      </c>
      <c r="J4533" s="115" t="s">
        <v>1226</v>
      </c>
      <c r="L4533" s="115" t="s">
        <v>18</v>
      </c>
      <c r="U4533"/>
      <c r="V4533" t="s">
        <v>16623</v>
      </c>
    </row>
    <row r="4534" spans="1:35" ht="18" hidden="1" x14ac:dyDescent="0.25">
      <c r="A4534" s="235">
        <v>330242</v>
      </c>
      <c r="B4534" s="235" t="s">
        <v>8738</v>
      </c>
      <c r="C4534" s="235" t="s">
        <v>522</v>
      </c>
      <c r="D4534" s="235" t="s">
        <v>8739</v>
      </c>
      <c r="E4534"/>
      <c r="F4534" s="126"/>
      <c r="G4534" s="236"/>
      <c r="H4534"/>
      <c r="I4534" t="s">
        <v>129</v>
      </c>
      <c r="J4534" s="236"/>
      <c r="K4534"/>
      <c r="L4534"/>
      <c r="M4534"/>
      <c r="N4534"/>
      <c r="O4534"/>
      <c r="P4534"/>
      <c r="Q4534"/>
      <c r="U4534"/>
      <c r="V4534" t="s">
        <v>4335</v>
      </c>
      <c r="W4534" s="236"/>
      <c r="X4534"/>
      <c r="Y4534"/>
      <c r="Z4534"/>
      <c r="AA4534"/>
      <c r="AB4534"/>
      <c r="AC4534"/>
      <c r="AD4534"/>
      <c r="AE4534"/>
      <c r="AF4534"/>
      <c r="AG4534"/>
      <c r="AH4534" s="115" t="s">
        <v>4308</v>
      </c>
    </row>
    <row r="4535" spans="1:35" hidden="1" x14ac:dyDescent="0.25">
      <c r="A4535">
        <v>330247</v>
      </c>
      <c r="B4535" t="s">
        <v>8740</v>
      </c>
      <c r="C4535" t="s">
        <v>1620</v>
      </c>
      <c r="D4535" t="s">
        <v>528</v>
      </c>
      <c r="E4535" t="s">
        <v>76</v>
      </c>
      <c r="F4535" s="126">
        <v>36043</v>
      </c>
      <c r="G4535" t="s">
        <v>215</v>
      </c>
      <c r="H4535" t="s">
        <v>16</v>
      </c>
      <c r="I4535" t="s">
        <v>136</v>
      </c>
      <c r="J4535" t="s">
        <v>1226</v>
      </c>
      <c r="K4535"/>
      <c r="L4535" t="s">
        <v>18</v>
      </c>
      <c r="M4535"/>
      <c r="N4535"/>
      <c r="O4535"/>
      <c r="P4535"/>
      <c r="Q4535"/>
      <c r="U4535"/>
      <c r="V4535" t="s">
        <v>16623</v>
      </c>
      <c r="W4535"/>
      <c r="X4535"/>
      <c r="Y4535"/>
      <c r="Z4535"/>
      <c r="AA4535"/>
      <c r="AB4535"/>
      <c r="AC4535"/>
      <c r="AD4535"/>
      <c r="AE4535"/>
      <c r="AF4535"/>
      <c r="AG4535" t="s">
        <v>4308</v>
      </c>
      <c r="AH4535" s="115" t="s">
        <v>4308</v>
      </c>
    </row>
    <row r="4536" spans="1:35" hidden="1" x14ac:dyDescent="0.25">
      <c r="A4536">
        <v>330250</v>
      </c>
      <c r="B4536" t="s">
        <v>8741</v>
      </c>
      <c r="C4536" t="s">
        <v>727</v>
      </c>
      <c r="D4536" t="s">
        <v>5594</v>
      </c>
      <c r="E4536" t="s">
        <v>77</v>
      </c>
      <c r="F4536" s="126">
        <v>34602</v>
      </c>
      <c r="G4536" t="s">
        <v>8742</v>
      </c>
      <c r="H4536" t="s">
        <v>16</v>
      </c>
      <c r="I4536" t="s">
        <v>136</v>
      </c>
      <c r="J4536" t="s">
        <v>1226</v>
      </c>
      <c r="K4536"/>
      <c r="L4536" t="s">
        <v>30</v>
      </c>
      <c r="M4536"/>
      <c r="N4536"/>
      <c r="O4536"/>
      <c r="P4536"/>
      <c r="Q4536"/>
      <c r="R4536" s="115">
        <v>9314</v>
      </c>
      <c r="S4536" s="115">
        <v>45721</v>
      </c>
      <c r="T4536" s="115">
        <v>90000</v>
      </c>
      <c r="U4536"/>
      <c r="V4536">
        <v>0</v>
      </c>
      <c r="W4536"/>
      <c r="X4536"/>
      <c r="Y4536"/>
      <c r="Z4536"/>
      <c r="AA4536"/>
      <c r="AB4536"/>
      <c r="AC4536"/>
      <c r="AD4536"/>
      <c r="AE4536"/>
      <c r="AF4536"/>
      <c r="AG4536"/>
    </row>
    <row r="4537" spans="1:35" ht="18" hidden="1" x14ac:dyDescent="0.25">
      <c r="A4537" s="235">
        <v>330251</v>
      </c>
      <c r="B4537" s="235" t="s">
        <v>8743</v>
      </c>
      <c r="C4537" s="235" t="s">
        <v>369</v>
      </c>
      <c r="D4537" s="235" t="s">
        <v>409</v>
      </c>
      <c r="E4537"/>
      <c r="F4537" s="126"/>
      <c r="G4537" s="236"/>
      <c r="H4537"/>
      <c r="I4537" t="s">
        <v>199</v>
      </c>
      <c r="J4537" s="236"/>
      <c r="K4537"/>
      <c r="L4537"/>
      <c r="M4537"/>
      <c r="N4537"/>
      <c r="O4537"/>
      <c r="P4537"/>
      <c r="Q4537"/>
      <c r="U4537"/>
      <c r="V4537">
        <v>0</v>
      </c>
      <c r="W4537" s="236"/>
      <c r="X4537"/>
      <c r="Y4537"/>
      <c r="Z4537"/>
      <c r="AA4537"/>
      <c r="AB4537"/>
      <c r="AC4537"/>
      <c r="AD4537"/>
      <c r="AE4537"/>
      <c r="AF4537"/>
      <c r="AG4537"/>
      <c r="AH4537" s="115" t="s">
        <v>4308</v>
      </c>
    </row>
    <row r="4538" spans="1:35" hidden="1" x14ac:dyDescent="0.25">
      <c r="A4538">
        <v>330252</v>
      </c>
      <c r="B4538" t="s">
        <v>8744</v>
      </c>
      <c r="C4538" t="s">
        <v>747</v>
      </c>
      <c r="D4538" t="s">
        <v>300</v>
      </c>
      <c r="E4538" t="s">
        <v>77</v>
      </c>
      <c r="F4538" s="126">
        <v>30104</v>
      </c>
      <c r="G4538" t="s">
        <v>8745</v>
      </c>
      <c r="H4538" t="s">
        <v>16</v>
      </c>
      <c r="I4538" t="s">
        <v>136</v>
      </c>
      <c r="J4538" t="s">
        <v>1226</v>
      </c>
      <c r="K4538"/>
      <c r="L4538" t="s">
        <v>70</v>
      </c>
      <c r="M4538"/>
      <c r="N4538"/>
      <c r="O4538"/>
      <c r="P4538"/>
      <c r="Q4538"/>
      <c r="U4538"/>
      <c r="V4538" t="s">
        <v>4329</v>
      </c>
      <c r="W4538"/>
      <c r="X4538"/>
      <c r="Y4538"/>
      <c r="Z4538"/>
      <c r="AA4538"/>
      <c r="AB4538"/>
      <c r="AC4538"/>
      <c r="AD4538"/>
      <c r="AE4538"/>
      <c r="AF4538"/>
      <c r="AG4538"/>
      <c r="AH4538" s="115" t="s">
        <v>4308</v>
      </c>
    </row>
    <row r="4539" spans="1:35" hidden="1" x14ac:dyDescent="0.25">
      <c r="A4539">
        <v>330253</v>
      </c>
      <c r="B4539" t="s">
        <v>8746</v>
      </c>
      <c r="C4539" t="s">
        <v>329</v>
      </c>
      <c r="D4539" t="s">
        <v>8747</v>
      </c>
      <c r="E4539" t="s">
        <v>77</v>
      </c>
      <c r="F4539" s="126">
        <v>31427</v>
      </c>
      <c r="G4539" t="s">
        <v>18</v>
      </c>
      <c r="H4539" t="s">
        <v>16</v>
      </c>
      <c r="I4539" t="s">
        <v>129</v>
      </c>
      <c r="J4539" t="s">
        <v>1226</v>
      </c>
      <c r="K4539"/>
      <c r="L4539" t="s">
        <v>18</v>
      </c>
      <c r="M4539"/>
      <c r="N4539"/>
      <c r="O4539"/>
      <c r="P4539"/>
      <c r="Q4539"/>
      <c r="U4539"/>
      <c r="V4539" t="s">
        <v>4335</v>
      </c>
      <c r="W4539"/>
      <c r="X4539"/>
      <c r="Y4539"/>
      <c r="Z4539"/>
      <c r="AA4539"/>
      <c r="AB4539"/>
      <c r="AC4539"/>
      <c r="AD4539"/>
      <c r="AE4539"/>
      <c r="AF4539"/>
      <c r="AG4539"/>
      <c r="AH4539" s="115" t="s">
        <v>4308</v>
      </c>
    </row>
    <row r="4540" spans="1:35" ht="18" hidden="1" x14ac:dyDescent="0.25">
      <c r="A4540" s="235">
        <v>330254</v>
      </c>
      <c r="B4540" s="235" t="s">
        <v>8748</v>
      </c>
      <c r="C4540" s="235" t="s">
        <v>819</v>
      </c>
      <c r="D4540" s="235" t="s">
        <v>517</v>
      </c>
      <c r="E4540"/>
      <c r="F4540" s="126"/>
      <c r="G4540" s="236"/>
      <c r="H4540"/>
      <c r="I4540" t="s">
        <v>129</v>
      </c>
      <c r="J4540" s="236"/>
      <c r="K4540"/>
      <c r="L4540"/>
      <c r="M4540"/>
      <c r="N4540"/>
      <c r="O4540"/>
      <c r="P4540"/>
      <c r="Q4540"/>
      <c r="U4540"/>
      <c r="V4540" t="s">
        <v>4337</v>
      </c>
      <c r="W4540" s="236"/>
      <c r="X4540"/>
      <c r="Y4540"/>
      <c r="Z4540"/>
      <c r="AA4540"/>
      <c r="AB4540"/>
      <c r="AC4540"/>
      <c r="AD4540"/>
      <c r="AE4540"/>
      <c r="AF4540"/>
      <c r="AG4540"/>
      <c r="AH4540" s="115" t="s">
        <v>4308</v>
      </c>
    </row>
    <row r="4541" spans="1:35" ht="18" hidden="1" x14ac:dyDescent="0.25">
      <c r="A4541" s="235">
        <v>330259</v>
      </c>
      <c r="B4541" s="235" t="s">
        <v>8749</v>
      </c>
      <c r="C4541" s="235" t="s">
        <v>412</v>
      </c>
      <c r="D4541" s="235" t="s">
        <v>213</v>
      </c>
      <c r="E4541"/>
      <c r="F4541" s="126"/>
      <c r="G4541" s="236"/>
      <c r="H4541"/>
      <c r="I4541" t="s">
        <v>199</v>
      </c>
      <c r="J4541" s="236"/>
      <c r="K4541"/>
      <c r="L4541"/>
      <c r="M4541"/>
      <c r="N4541"/>
      <c r="O4541"/>
      <c r="P4541"/>
      <c r="Q4541"/>
      <c r="U4541"/>
      <c r="V4541">
        <v>0</v>
      </c>
      <c r="W4541" s="236"/>
      <c r="X4541"/>
      <c r="Y4541"/>
      <c r="Z4541"/>
      <c r="AA4541"/>
      <c r="AB4541"/>
      <c r="AC4541"/>
      <c r="AD4541"/>
      <c r="AE4541"/>
      <c r="AF4541"/>
      <c r="AG4541"/>
      <c r="AH4541" s="115" t="s">
        <v>4308</v>
      </c>
    </row>
    <row r="4542" spans="1:35" x14ac:dyDescent="0.25">
      <c r="A4542" s="115">
        <v>330261</v>
      </c>
      <c r="B4542" s="115" t="s">
        <v>8750</v>
      </c>
      <c r="C4542" s="115" t="s">
        <v>1563</v>
      </c>
      <c r="D4542" s="115" t="s">
        <v>420</v>
      </c>
      <c r="E4542" s="115" t="s">
        <v>76</v>
      </c>
      <c r="F4542" s="237"/>
      <c r="H4542" s="115" t="s">
        <v>59</v>
      </c>
      <c r="I4542" t="s">
        <v>107</v>
      </c>
      <c r="U4542"/>
      <c r="V4542" t="s">
        <v>4334</v>
      </c>
      <c r="AD4542" s="115" t="s">
        <v>4308</v>
      </c>
      <c r="AE4542" s="115" t="s">
        <v>4308</v>
      </c>
      <c r="AF4542" s="115" t="s">
        <v>4308</v>
      </c>
      <c r="AG4542" s="115" t="s">
        <v>4308</v>
      </c>
      <c r="AH4542" s="115" t="s">
        <v>4308</v>
      </c>
      <c r="AI4542" s="115" t="e">
        <f>VLOOKUP(A4542,'[2]دراسات قانونية'!$A$3:$E$600,1,0)</f>
        <v>#N/A</v>
      </c>
    </row>
    <row r="4543" spans="1:35" hidden="1" x14ac:dyDescent="0.25">
      <c r="A4543">
        <v>330264</v>
      </c>
      <c r="B4543" t="s">
        <v>8751</v>
      </c>
      <c r="C4543" t="s">
        <v>250</v>
      </c>
      <c r="D4543" t="s">
        <v>1027</v>
      </c>
      <c r="E4543" t="s">
        <v>77</v>
      </c>
      <c r="F4543" s="126">
        <v>31756</v>
      </c>
      <c r="G4543" t="s">
        <v>211</v>
      </c>
      <c r="H4543" t="s">
        <v>16</v>
      </c>
      <c r="I4543" t="s">
        <v>129</v>
      </c>
      <c r="J4543" t="s">
        <v>1226</v>
      </c>
      <c r="K4543"/>
      <c r="L4543" t="s">
        <v>40</v>
      </c>
      <c r="M4543"/>
      <c r="N4543"/>
      <c r="O4543"/>
      <c r="P4543"/>
      <c r="Q4543"/>
      <c r="U4543"/>
      <c r="V4543" t="s">
        <v>4335</v>
      </c>
      <c r="W4543"/>
      <c r="X4543"/>
      <c r="Y4543"/>
      <c r="Z4543"/>
      <c r="AA4543"/>
      <c r="AB4543"/>
      <c r="AC4543"/>
      <c r="AD4543"/>
      <c r="AE4543" t="s">
        <v>4308</v>
      </c>
      <c r="AF4543" t="s">
        <v>4308</v>
      </c>
      <c r="AG4543" t="s">
        <v>4308</v>
      </c>
      <c r="AH4543" s="115" t="s">
        <v>4308</v>
      </c>
    </row>
    <row r="4544" spans="1:35" hidden="1" x14ac:dyDescent="0.25">
      <c r="A4544">
        <v>330265</v>
      </c>
      <c r="B4544" t="s">
        <v>8752</v>
      </c>
      <c r="C4544" t="s">
        <v>881</v>
      </c>
      <c r="D4544" t="s">
        <v>8753</v>
      </c>
      <c r="E4544" t="s">
        <v>76</v>
      </c>
      <c r="F4544" s="126">
        <v>35925</v>
      </c>
      <c r="G4544" t="s">
        <v>18</v>
      </c>
      <c r="H4544" t="s">
        <v>16</v>
      </c>
      <c r="I4544" t="s">
        <v>136</v>
      </c>
      <c r="J4544"/>
      <c r="K4544"/>
      <c r="L4544"/>
      <c r="M4544"/>
      <c r="N4544"/>
      <c r="O4544"/>
      <c r="P4544"/>
      <c r="Q4544"/>
      <c r="U4544"/>
      <c r="V4544" t="s">
        <v>4336</v>
      </c>
      <c r="W4544"/>
      <c r="X4544"/>
      <c r="Y4544"/>
      <c r="Z4544"/>
      <c r="AA4544"/>
      <c r="AB4544" t="s">
        <v>4308</v>
      </c>
      <c r="AC4544" t="s">
        <v>4308</v>
      </c>
      <c r="AD4544" t="s">
        <v>4308</v>
      </c>
      <c r="AE4544" t="s">
        <v>4308</v>
      </c>
      <c r="AF4544" t="s">
        <v>4308</v>
      </c>
      <c r="AG4544" t="s">
        <v>4308</v>
      </c>
      <c r="AH4544" s="115" t="s">
        <v>4308</v>
      </c>
    </row>
    <row r="4545" spans="1:35" hidden="1" x14ac:dyDescent="0.25">
      <c r="A4545">
        <v>330268</v>
      </c>
      <c r="B4545" t="s">
        <v>8754</v>
      </c>
      <c r="C4545" t="s">
        <v>582</v>
      </c>
      <c r="D4545" t="s">
        <v>8755</v>
      </c>
      <c r="E4545" t="s">
        <v>76</v>
      </c>
      <c r="F4545" s="126"/>
      <c r="G4545"/>
      <c r="H4545" t="s">
        <v>16</v>
      </c>
      <c r="I4545" t="s">
        <v>136</v>
      </c>
      <c r="J4545"/>
      <c r="K4545"/>
      <c r="L4545"/>
      <c r="M4545"/>
      <c r="N4545"/>
      <c r="O4545"/>
      <c r="P4545"/>
      <c r="Q4545"/>
      <c r="U4545"/>
      <c r="V4545" t="s">
        <v>4336</v>
      </c>
      <c r="W4545"/>
      <c r="X4545"/>
      <c r="Y4545"/>
      <c r="Z4545"/>
      <c r="AA4545" t="s">
        <v>4308</v>
      </c>
      <c r="AB4545" t="s">
        <v>4308</v>
      </c>
      <c r="AC4545" t="s">
        <v>4308</v>
      </c>
      <c r="AD4545" t="s">
        <v>4308</v>
      </c>
      <c r="AE4545" t="s">
        <v>4308</v>
      </c>
      <c r="AF4545" t="s">
        <v>4308</v>
      </c>
      <c r="AG4545" t="s">
        <v>4308</v>
      </c>
      <c r="AH4545" s="115" t="s">
        <v>4308</v>
      </c>
    </row>
    <row r="4546" spans="1:35" ht="18" hidden="1" x14ac:dyDescent="0.25">
      <c r="A4546" s="235">
        <v>330269</v>
      </c>
      <c r="B4546" s="235" t="s">
        <v>8756</v>
      </c>
      <c r="C4546" s="235" t="s">
        <v>1050</v>
      </c>
      <c r="D4546" s="235" t="s">
        <v>739</v>
      </c>
      <c r="E4546"/>
      <c r="F4546" s="126"/>
      <c r="G4546" s="236"/>
      <c r="H4546"/>
      <c r="I4546" t="s">
        <v>129</v>
      </c>
      <c r="J4546" s="236"/>
      <c r="K4546"/>
      <c r="L4546"/>
      <c r="M4546"/>
      <c r="N4546"/>
      <c r="O4546"/>
      <c r="P4546"/>
      <c r="Q4546"/>
      <c r="U4546"/>
      <c r="V4546" t="s">
        <v>4337</v>
      </c>
      <c r="W4546" s="236"/>
      <c r="X4546"/>
      <c r="Y4546"/>
      <c r="Z4546"/>
      <c r="AA4546"/>
      <c r="AB4546"/>
      <c r="AC4546"/>
      <c r="AD4546"/>
      <c r="AE4546"/>
      <c r="AF4546"/>
      <c r="AG4546"/>
      <c r="AH4546" s="115" t="s">
        <v>4308</v>
      </c>
    </row>
    <row r="4547" spans="1:35" ht="18" hidden="1" x14ac:dyDescent="0.25">
      <c r="A4547" s="235">
        <v>330274</v>
      </c>
      <c r="B4547" s="235" t="s">
        <v>8757</v>
      </c>
      <c r="C4547" s="235" t="s">
        <v>733</v>
      </c>
      <c r="D4547" s="235" t="s">
        <v>214</v>
      </c>
      <c r="E4547"/>
      <c r="F4547" s="126"/>
      <c r="G4547" s="236"/>
      <c r="H4547"/>
      <c r="I4547" t="s">
        <v>129</v>
      </c>
      <c r="J4547" s="236"/>
      <c r="K4547"/>
      <c r="L4547"/>
      <c r="M4547"/>
      <c r="N4547"/>
      <c r="O4547"/>
      <c r="P4547"/>
      <c r="Q4547"/>
      <c r="U4547"/>
      <c r="V4547" t="s">
        <v>4335</v>
      </c>
      <c r="W4547" s="236"/>
      <c r="X4547"/>
      <c r="Y4547"/>
      <c r="Z4547"/>
      <c r="AA4547"/>
      <c r="AB4547"/>
      <c r="AC4547"/>
      <c r="AD4547"/>
      <c r="AE4547"/>
      <c r="AF4547"/>
      <c r="AG4547"/>
      <c r="AH4547" s="115" t="s">
        <v>4308</v>
      </c>
    </row>
    <row r="4548" spans="1:35" hidden="1" x14ac:dyDescent="0.25">
      <c r="A4548">
        <v>330278</v>
      </c>
      <c r="B4548" t="s">
        <v>8758</v>
      </c>
      <c r="C4548" t="s">
        <v>8759</v>
      </c>
      <c r="D4548" t="s">
        <v>217</v>
      </c>
      <c r="E4548" t="s">
        <v>76</v>
      </c>
      <c r="F4548" s="126">
        <v>35570</v>
      </c>
      <c r="G4548" t="s">
        <v>18</v>
      </c>
      <c r="H4548" t="s">
        <v>16</v>
      </c>
      <c r="I4548" t="s">
        <v>129</v>
      </c>
      <c r="J4548"/>
      <c r="K4548"/>
      <c r="L4548"/>
      <c r="M4548"/>
      <c r="N4548"/>
      <c r="O4548"/>
      <c r="P4548"/>
      <c r="Q4548"/>
      <c r="U4548"/>
      <c r="V4548" t="s">
        <v>4424</v>
      </c>
      <c r="W4548"/>
      <c r="X4548"/>
      <c r="Y4548"/>
      <c r="Z4548"/>
      <c r="AA4548"/>
      <c r="AB4548"/>
      <c r="AC4548"/>
      <c r="AD4548" t="s">
        <v>4308</v>
      </c>
      <c r="AE4548" t="s">
        <v>4308</v>
      </c>
      <c r="AF4548" t="s">
        <v>4308</v>
      </c>
      <c r="AG4548" t="s">
        <v>4308</v>
      </c>
      <c r="AH4548" s="115" t="s">
        <v>4308</v>
      </c>
    </row>
    <row r="4549" spans="1:35" hidden="1" x14ac:dyDescent="0.25">
      <c r="A4549">
        <v>330280</v>
      </c>
      <c r="B4549" t="s">
        <v>8760</v>
      </c>
      <c r="C4549" t="s">
        <v>227</v>
      </c>
      <c r="D4549" t="s">
        <v>450</v>
      </c>
      <c r="E4549" t="s">
        <v>77</v>
      </c>
      <c r="F4549" s="126">
        <v>35964</v>
      </c>
      <c r="G4549" t="s">
        <v>18</v>
      </c>
      <c r="H4549" t="s">
        <v>16</v>
      </c>
      <c r="I4549" t="s">
        <v>136</v>
      </c>
      <c r="J4549" t="s">
        <v>15</v>
      </c>
      <c r="K4549"/>
      <c r="L4549" t="s">
        <v>30</v>
      </c>
      <c r="M4549"/>
      <c r="N4549"/>
      <c r="O4549"/>
      <c r="P4549"/>
      <c r="Q4549"/>
      <c r="U4549"/>
      <c r="V4549" t="s">
        <v>4334</v>
      </c>
      <c r="W4549"/>
      <c r="X4549"/>
      <c r="Y4549"/>
      <c r="Z4549"/>
      <c r="AA4549"/>
      <c r="AB4549"/>
      <c r="AC4549"/>
      <c r="AD4549"/>
      <c r="AE4549"/>
      <c r="AF4549"/>
      <c r="AG4549"/>
    </row>
    <row r="4550" spans="1:35" hidden="1" x14ac:dyDescent="0.25">
      <c r="A4550" s="115">
        <v>330284</v>
      </c>
      <c r="B4550" s="115" t="s">
        <v>3656</v>
      </c>
      <c r="C4550" s="115" t="s">
        <v>786</v>
      </c>
      <c r="D4550" s="115" t="s">
        <v>336</v>
      </c>
      <c r="E4550" s="115" t="s">
        <v>77</v>
      </c>
      <c r="F4550" s="237">
        <v>35948</v>
      </c>
      <c r="G4550" s="115" t="s">
        <v>18</v>
      </c>
      <c r="H4550" s="115" t="s">
        <v>16</v>
      </c>
      <c r="I4550" t="s">
        <v>199</v>
      </c>
      <c r="J4550" s="115" t="s">
        <v>15</v>
      </c>
      <c r="L4550" s="115" t="s">
        <v>18</v>
      </c>
      <c r="R4550" s="115">
        <v>9356</v>
      </c>
      <c r="S4550" s="115">
        <v>45721</v>
      </c>
      <c r="T4550" s="115">
        <v>50000</v>
      </c>
      <c r="U4550"/>
      <c r="V4550">
        <v>0</v>
      </c>
    </row>
    <row r="4551" spans="1:35" ht="18" hidden="1" x14ac:dyDescent="0.25">
      <c r="A4551" s="235">
        <v>330285</v>
      </c>
      <c r="B4551" s="235" t="s">
        <v>6976</v>
      </c>
      <c r="C4551" s="235" t="s">
        <v>8761</v>
      </c>
      <c r="D4551" s="235" t="s">
        <v>265</v>
      </c>
      <c r="E4551"/>
      <c r="F4551" s="126"/>
      <c r="G4551" s="236"/>
      <c r="H4551"/>
      <c r="I4551" t="s">
        <v>199</v>
      </c>
      <c r="J4551" s="236"/>
      <c r="K4551"/>
      <c r="L4551"/>
      <c r="M4551"/>
      <c r="N4551"/>
      <c r="O4551"/>
      <c r="P4551"/>
      <c r="Q4551"/>
      <c r="U4551"/>
      <c r="V4551" t="s">
        <v>16623</v>
      </c>
      <c r="W4551" s="236"/>
      <c r="X4551"/>
      <c r="Y4551"/>
      <c r="Z4551"/>
      <c r="AA4551"/>
      <c r="AB4551"/>
      <c r="AC4551"/>
      <c r="AD4551"/>
      <c r="AE4551"/>
      <c r="AF4551"/>
      <c r="AG4551"/>
      <c r="AH4551" s="115" t="s">
        <v>4308</v>
      </c>
    </row>
    <row r="4552" spans="1:35" ht="18" hidden="1" x14ac:dyDescent="0.25">
      <c r="A4552" s="235">
        <v>330286</v>
      </c>
      <c r="B4552" s="235" t="s">
        <v>8762</v>
      </c>
      <c r="C4552" s="235" t="s">
        <v>379</v>
      </c>
      <c r="D4552" s="235" t="s">
        <v>316</v>
      </c>
      <c r="E4552"/>
      <c r="F4552" s="126"/>
      <c r="G4552" s="236"/>
      <c r="H4552"/>
      <c r="I4552" t="s">
        <v>199</v>
      </c>
      <c r="J4552" s="236"/>
      <c r="K4552"/>
      <c r="L4552"/>
      <c r="M4552"/>
      <c r="N4552"/>
      <c r="O4552"/>
      <c r="P4552"/>
      <c r="Q4552"/>
      <c r="U4552"/>
      <c r="V4552">
        <v>0</v>
      </c>
      <c r="W4552" s="236"/>
      <c r="X4552"/>
      <c r="Y4552"/>
      <c r="Z4552"/>
      <c r="AA4552"/>
      <c r="AB4552"/>
      <c r="AC4552"/>
      <c r="AD4552"/>
      <c r="AE4552"/>
      <c r="AF4552"/>
      <c r="AG4552"/>
      <c r="AH4552" s="115" t="s">
        <v>4308</v>
      </c>
    </row>
    <row r="4553" spans="1:35" hidden="1" x14ac:dyDescent="0.25">
      <c r="A4553" s="115">
        <v>330287</v>
      </c>
      <c r="B4553" s="115" t="s">
        <v>1581</v>
      </c>
      <c r="C4553" s="115" t="s">
        <v>895</v>
      </c>
      <c r="D4553" s="115" t="s">
        <v>238</v>
      </c>
      <c r="E4553" s="115" t="s">
        <v>77</v>
      </c>
      <c r="F4553" s="237">
        <v>35289</v>
      </c>
      <c r="G4553" s="115" t="s">
        <v>18</v>
      </c>
      <c r="H4553" s="115" t="s">
        <v>16</v>
      </c>
      <c r="I4553" t="s">
        <v>136</v>
      </c>
      <c r="J4553" s="115" t="s">
        <v>15</v>
      </c>
      <c r="L4553" s="115" t="s">
        <v>18</v>
      </c>
      <c r="U4553"/>
      <c r="V4553" t="s">
        <v>4336</v>
      </c>
      <c r="AF4553" s="115" t="s">
        <v>4308</v>
      </c>
      <c r="AG4553" s="115" t="s">
        <v>4308</v>
      </c>
      <c r="AH4553" s="115" t="s">
        <v>4308</v>
      </c>
    </row>
    <row r="4554" spans="1:35" hidden="1" x14ac:dyDescent="0.25">
      <c r="A4554" s="115">
        <v>330288</v>
      </c>
      <c r="B4554" s="115" t="s">
        <v>4058</v>
      </c>
      <c r="C4554" s="115" t="s">
        <v>539</v>
      </c>
      <c r="D4554" s="115" t="s">
        <v>795</v>
      </c>
      <c r="E4554" s="115" t="s">
        <v>77</v>
      </c>
      <c r="F4554" s="237">
        <v>36188</v>
      </c>
      <c r="G4554" s="115" t="s">
        <v>18</v>
      </c>
      <c r="H4554" s="115" t="s">
        <v>16</v>
      </c>
      <c r="I4554" t="s">
        <v>199</v>
      </c>
      <c r="J4554" s="115" t="s">
        <v>15</v>
      </c>
      <c r="L4554" s="115" t="s">
        <v>30</v>
      </c>
      <c r="U4554"/>
      <c r="V4554">
        <v>0</v>
      </c>
    </row>
    <row r="4555" spans="1:35" ht="18" x14ac:dyDescent="0.25">
      <c r="A4555" s="235">
        <v>330289</v>
      </c>
      <c r="B4555" s="235" t="s">
        <v>8763</v>
      </c>
      <c r="C4555" s="235" t="s">
        <v>332</v>
      </c>
      <c r="D4555" s="235" t="s">
        <v>735</v>
      </c>
      <c r="E4555"/>
      <c r="F4555" s="126"/>
      <c r="G4555" s="236"/>
      <c r="H4555"/>
      <c r="I4555" t="s">
        <v>107</v>
      </c>
      <c r="J4555" s="236"/>
      <c r="K4555"/>
      <c r="L4555"/>
      <c r="M4555"/>
      <c r="N4555"/>
      <c r="O4555"/>
      <c r="P4555"/>
      <c r="Q4555"/>
      <c r="U4555"/>
      <c r="V4555" t="s">
        <v>4335</v>
      </c>
      <c r="W4555" s="236"/>
      <c r="X4555"/>
      <c r="Y4555"/>
      <c r="Z4555"/>
      <c r="AA4555"/>
      <c r="AB4555"/>
      <c r="AC4555"/>
      <c r="AD4555"/>
      <c r="AE4555"/>
      <c r="AF4555"/>
      <c r="AG4555"/>
      <c r="AH4555" s="115" t="s">
        <v>4308</v>
      </c>
      <c r="AI4555" s="115" t="e">
        <f>VLOOKUP(A4555,'[2]دراسات قانونية'!$A$3:$E$600,1,0)</f>
        <v>#N/A</v>
      </c>
    </row>
    <row r="4556" spans="1:35" x14ac:dyDescent="0.25">
      <c r="A4556" s="115">
        <v>330290</v>
      </c>
      <c r="B4556" s="115" t="s">
        <v>8764</v>
      </c>
      <c r="C4556" s="115" t="s">
        <v>8765</v>
      </c>
      <c r="D4556" s="115" t="s">
        <v>855</v>
      </c>
      <c r="F4556" s="237"/>
      <c r="I4556" t="s">
        <v>107</v>
      </c>
      <c r="U4556"/>
      <c r="V4556" t="s">
        <v>4334</v>
      </c>
      <c r="AG4556" s="115" t="s">
        <v>4308</v>
      </c>
      <c r="AH4556" s="115" t="s">
        <v>4308</v>
      </c>
      <c r="AI4556" s="115" t="e">
        <f>VLOOKUP(A4556,'[2]دراسات قانونية'!$A$3:$E$600,1,0)</f>
        <v>#N/A</v>
      </c>
    </row>
    <row r="4557" spans="1:35" x14ac:dyDescent="0.25">
      <c r="A4557" s="115">
        <v>330292</v>
      </c>
      <c r="B4557" s="115" t="s">
        <v>8766</v>
      </c>
      <c r="C4557" s="115" t="s">
        <v>227</v>
      </c>
      <c r="D4557" s="115" t="s">
        <v>699</v>
      </c>
      <c r="F4557" s="237"/>
      <c r="I4557" t="s">
        <v>107</v>
      </c>
      <c r="U4557"/>
      <c r="V4557" t="s">
        <v>4335</v>
      </c>
      <c r="AH4557" s="115" t="s">
        <v>4308</v>
      </c>
      <c r="AI4557" s="115" t="e">
        <f>VLOOKUP(A4557,'[2]دراسات قانونية'!$A$3:$E$600,1,0)</f>
        <v>#N/A</v>
      </c>
    </row>
    <row r="4558" spans="1:35" hidden="1" x14ac:dyDescent="0.25">
      <c r="A4558">
        <v>330299</v>
      </c>
      <c r="B4558" t="s">
        <v>8767</v>
      </c>
      <c r="C4558" t="s">
        <v>219</v>
      </c>
      <c r="D4558" t="s">
        <v>276</v>
      </c>
      <c r="E4558" t="s">
        <v>76</v>
      </c>
      <c r="F4558" s="126">
        <v>35066</v>
      </c>
      <c r="G4558" t="s">
        <v>18</v>
      </c>
      <c r="H4558" t="s">
        <v>16</v>
      </c>
      <c r="I4558" t="s">
        <v>136</v>
      </c>
      <c r="J4558" t="s">
        <v>15</v>
      </c>
      <c r="K4558"/>
      <c r="L4558" t="s">
        <v>18</v>
      </c>
      <c r="M4558"/>
      <c r="N4558"/>
      <c r="O4558"/>
      <c r="P4558"/>
      <c r="Q4558"/>
      <c r="U4558"/>
      <c r="V4558" t="s">
        <v>4336</v>
      </c>
      <c r="W4558"/>
      <c r="X4558"/>
      <c r="Y4558"/>
      <c r="Z4558"/>
      <c r="AA4558"/>
      <c r="AB4558"/>
      <c r="AC4558"/>
      <c r="AD4558"/>
      <c r="AE4558"/>
      <c r="AF4558"/>
      <c r="AG4558"/>
      <c r="AH4558" s="115" t="s">
        <v>4308</v>
      </c>
    </row>
    <row r="4559" spans="1:35" ht="18" x14ac:dyDescent="0.25">
      <c r="A4559" s="235">
        <v>330300</v>
      </c>
      <c r="B4559" s="235" t="s">
        <v>8768</v>
      </c>
      <c r="C4559" s="235" t="s">
        <v>1015</v>
      </c>
      <c r="D4559" s="235" t="s">
        <v>390</v>
      </c>
      <c r="E4559"/>
      <c r="F4559" s="126"/>
      <c r="G4559" s="236"/>
      <c r="H4559"/>
      <c r="I4559" t="s">
        <v>107</v>
      </c>
      <c r="J4559" s="236"/>
      <c r="K4559"/>
      <c r="L4559"/>
      <c r="M4559"/>
      <c r="N4559"/>
      <c r="O4559"/>
      <c r="P4559"/>
      <c r="Q4559"/>
      <c r="U4559"/>
      <c r="V4559" t="s">
        <v>4334</v>
      </c>
      <c r="W4559" s="236"/>
      <c r="X4559"/>
      <c r="Y4559"/>
      <c r="Z4559"/>
      <c r="AA4559"/>
      <c r="AB4559"/>
      <c r="AC4559"/>
      <c r="AD4559"/>
      <c r="AE4559"/>
      <c r="AF4559"/>
      <c r="AG4559"/>
      <c r="AH4559" s="115" t="s">
        <v>4308</v>
      </c>
      <c r="AI4559" s="115" t="e">
        <f>VLOOKUP(A4559,'[2]دراسات قانونية'!$A$3:$E$600,1,0)</f>
        <v>#N/A</v>
      </c>
    </row>
    <row r="4560" spans="1:35" hidden="1" x14ac:dyDescent="0.25">
      <c r="A4560" s="115">
        <v>330303</v>
      </c>
      <c r="B4560" s="115" t="s">
        <v>1862</v>
      </c>
      <c r="C4560" s="115" t="s">
        <v>486</v>
      </c>
      <c r="D4560" s="115" t="s">
        <v>1471</v>
      </c>
      <c r="E4560" s="115" t="s">
        <v>76</v>
      </c>
      <c r="F4560" s="237">
        <v>35809</v>
      </c>
      <c r="G4560" s="115" t="s">
        <v>428</v>
      </c>
      <c r="H4560" s="115" t="s">
        <v>16</v>
      </c>
      <c r="I4560" t="s">
        <v>199</v>
      </c>
      <c r="J4560" s="115" t="s">
        <v>1226</v>
      </c>
      <c r="L4560" s="115" t="s">
        <v>18</v>
      </c>
      <c r="U4560"/>
      <c r="V4560" t="s">
        <v>4336</v>
      </c>
    </row>
    <row r="4561" spans="1:35" hidden="1" x14ac:dyDescent="0.25">
      <c r="A4561" s="115">
        <v>330304</v>
      </c>
      <c r="B4561" s="115" t="s">
        <v>3657</v>
      </c>
      <c r="C4561" s="115" t="s">
        <v>1133</v>
      </c>
      <c r="D4561" s="115" t="s">
        <v>613</v>
      </c>
      <c r="E4561" s="115" t="s">
        <v>76</v>
      </c>
      <c r="F4561" s="237">
        <v>35452</v>
      </c>
      <c r="G4561" s="115" t="s">
        <v>18</v>
      </c>
      <c r="H4561" s="115" t="s">
        <v>16</v>
      </c>
      <c r="I4561" t="s">
        <v>199</v>
      </c>
      <c r="J4561" s="115" t="s">
        <v>1226</v>
      </c>
      <c r="L4561" s="115" t="s">
        <v>18</v>
      </c>
      <c r="U4561"/>
      <c r="V4561" t="s">
        <v>16623</v>
      </c>
      <c r="AE4561" s="115" t="s">
        <v>4308</v>
      </c>
      <c r="AF4561" s="115" t="s">
        <v>4308</v>
      </c>
      <c r="AG4561" s="115" t="s">
        <v>4308</v>
      </c>
      <c r="AH4561" s="115" t="s">
        <v>4308</v>
      </c>
    </row>
    <row r="4562" spans="1:35" ht="18" hidden="1" x14ac:dyDescent="0.25">
      <c r="A4562" s="235">
        <v>330305</v>
      </c>
      <c r="B4562" s="235" t="s">
        <v>8769</v>
      </c>
      <c r="C4562" s="235" t="s">
        <v>227</v>
      </c>
      <c r="D4562" s="235" t="s">
        <v>220</v>
      </c>
      <c r="E4562"/>
      <c r="F4562" s="126"/>
      <c r="G4562" s="236"/>
      <c r="H4562"/>
      <c r="I4562" t="s">
        <v>129</v>
      </c>
      <c r="J4562" s="236"/>
      <c r="K4562"/>
      <c r="L4562"/>
      <c r="M4562"/>
      <c r="N4562"/>
      <c r="O4562"/>
      <c r="P4562"/>
      <c r="Q4562"/>
      <c r="U4562"/>
      <c r="V4562" t="s">
        <v>4334</v>
      </c>
      <c r="W4562" s="236"/>
      <c r="X4562"/>
      <c r="Y4562"/>
      <c r="Z4562"/>
      <c r="AA4562"/>
      <c r="AB4562"/>
      <c r="AC4562"/>
      <c r="AD4562"/>
      <c r="AE4562"/>
      <c r="AF4562"/>
      <c r="AG4562"/>
      <c r="AH4562" s="115" t="s">
        <v>4308</v>
      </c>
    </row>
    <row r="4563" spans="1:35" ht="18" hidden="1" x14ac:dyDescent="0.25">
      <c r="A4563" s="235">
        <v>330306</v>
      </c>
      <c r="B4563" s="235" t="s">
        <v>8770</v>
      </c>
      <c r="C4563" s="235" t="s">
        <v>332</v>
      </c>
      <c r="D4563" s="235" t="s">
        <v>8771</v>
      </c>
      <c r="E4563"/>
      <c r="F4563" s="126"/>
      <c r="G4563" s="236"/>
      <c r="H4563"/>
      <c r="I4563" t="s">
        <v>199</v>
      </c>
      <c r="J4563" s="236"/>
      <c r="K4563"/>
      <c r="L4563"/>
      <c r="M4563"/>
      <c r="N4563"/>
      <c r="O4563"/>
      <c r="P4563"/>
      <c r="Q4563"/>
      <c r="U4563"/>
      <c r="V4563">
        <v>0</v>
      </c>
      <c r="W4563" s="236"/>
      <c r="X4563"/>
      <c r="Y4563"/>
      <c r="Z4563"/>
      <c r="AA4563"/>
      <c r="AB4563"/>
      <c r="AC4563"/>
      <c r="AD4563"/>
      <c r="AE4563"/>
      <c r="AF4563"/>
      <c r="AG4563"/>
      <c r="AH4563" s="115" t="s">
        <v>4308</v>
      </c>
    </row>
    <row r="4564" spans="1:35" ht="18" hidden="1" x14ac:dyDescent="0.25">
      <c r="A4564" s="235">
        <v>330307</v>
      </c>
      <c r="B4564" s="235" t="s">
        <v>8772</v>
      </c>
      <c r="C4564" s="235" t="s">
        <v>209</v>
      </c>
      <c r="D4564" s="235" t="s">
        <v>330</v>
      </c>
      <c r="E4564"/>
      <c r="F4564" s="126"/>
      <c r="G4564" s="236"/>
      <c r="H4564"/>
      <c r="I4564" t="s">
        <v>129</v>
      </c>
      <c r="J4564" s="236"/>
      <c r="K4564"/>
      <c r="L4564"/>
      <c r="M4564"/>
      <c r="N4564"/>
      <c r="O4564"/>
      <c r="P4564"/>
      <c r="Q4564"/>
      <c r="U4564"/>
      <c r="V4564" t="s">
        <v>4335</v>
      </c>
      <c r="W4564" s="236"/>
      <c r="X4564"/>
      <c r="Y4564"/>
      <c r="Z4564"/>
      <c r="AA4564"/>
      <c r="AB4564"/>
      <c r="AC4564"/>
      <c r="AD4564"/>
      <c r="AE4564"/>
      <c r="AF4564"/>
      <c r="AG4564"/>
      <c r="AH4564" s="115" t="s">
        <v>4308</v>
      </c>
    </row>
    <row r="4565" spans="1:35" hidden="1" x14ac:dyDescent="0.25">
      <c r="A4565">
        <v>330310</v>
      </c>
      <c r="B4565" t="s">
        <v>8773</v>
      </c>
      <c r="C4565" t="s">
        <v>227</v>
      </c>
      <c r="D4565" t="s">
        <v>435</v>
      </c>
      <c r="E4565" t="s">
        <v>77</v>
      </c>
      <c r="F4565" s="126">
        <v>35799</v>
      </c>
      <c r="G4565" t="s">
        <v>331</v>
      </c>
      <c r="H4565" t="s">
        <v>16</v>
      </c>
      <c r="I4565" t="s">
        <v>129</v>
      </c>
      <c r="J4565" t="s">
        <v>15</v>
      </c>
      <c r="K4565"/>
      <c r="L4565" t="s">
        <v>30</v>
      </c>
      <c r="M4565"/>
      <c r="N4565"/>
      <c r="O4565"/>
      <c r="P4565"/>
      <c r="Q4565"/>
      <c r="U4565"/>
      <c r="V4565" t="s">
        <v>16623</v>
      </c>
      <c r="W4565"/>
      <c r="X4565"/>
      <c r="Y4565"/>
      <c r="Z4565"/>
      <c r="AA4565"/>
      <c r="AB4565"/>
      <c r="AC4565"/>
      <c r="AD4565"/>
      <c r="AE4565"/>
      <c r="AF4565"/>
      <c r="AG4565"/>
    </row>
    <row r="4566" spans="1:35" hidden="1" x14ac:dyDescent="0.25">
      <c r="A4566">
        <v>330311</v>
      </c>
      <c r="B4566" t="s">
        <v>8774</v>
      </c>
      <c r="C4566" t="s">
        <v>1133</v>
      </c>
      <c r="D4566" t="s">
        <v>444</v>
      </c>
      <c r="E4566" t="s">
        <v>76</v>
      </c>
      <c r="F4566" s="126">
        <v>34715</v>
      </c>
      <c r="G4566" t="s">
        <v>2124</v>
      </c>
      <c r="H4566" t="s">
        <v>16</v>
      </c>
      <c r="I4566" t="s">
        <v>136</v>
      </c>
      <c r="J4566" t="s">
        <v>1226</v>
      </c>
      <c r="K4566"/>
      <c r="L4566" t="s">
        <v>70</v>
      </c>
      <c r="M4566"/>
      <c r="N4566"/>
      <c r="O4566"/>
      <c r="P4566"/>
      <c r="Q4566"/>
      <c r="U4566"/>
      <c r="V4566" t="s">
        <v>16623</v>
      </c>
      <c r="W4566"/>
      <c r="X4566"/>
      <c r="Y4566"/>
      <c r="Z4566"/>
      <c r="AA4566"/>
      <c r="AB4566"/>
      <c r="AC4566"/>
      <c r="AD4566"/>
      <c r="AE4566" t="s">
        <v>4308</v>
      </c>
      <c r="AF4566" t="s">
        <v>4308</v>
      </c>
      <c r="AG4566" t="s">
        <v>4308</v>
      </c>
      <c r="AH4566" s="115" t="s">
        <v>4308</v>
      </c>
    </row>
    <row r="4567" spans="1:35" hidden="1" x14ac:dyDescent="0.25">
      <c r="A4567">
        <v>330317</v>
      </c>
      <c r="B4567" t="s">
        <v>8775</v>
      </c>
      <c r="C4567" t="s">
        <v>212</v>
      </c>
      <c r="D4567" t="s">
        <v>5914</v>
      </c>
      <c r="E4567" t="s">
        <v>76</v>
      </c>
      <c r="F4567" s="126">
        <v>35443</v>
      </c>
      <c r="G4567" t="s">
        <v>211</v>
      </c>
      <c r="H4567" t="s">
        <v>16</v>
      </c>
      <c r="I4567" t="s">
        <v>136</v>
      </c>
      <c r="J4567" t="s">
        <v>15</v>
      </c>
      <c r="K4567"/>
      <c r="L4567" t="s">
        <v>18</v>
      </c>
      <c r="M4567"/>
      <c r="N4567"/>
      <c r="O4567"/>
      <c r="P4567"/>
      <c r="Q4567"/>
      <c r="U4567"/>
      <c r="V4567" t="s">
        <v>4329</v>
      </c>
      <c r="W4567"/>
      <c r="X4567"/>
      <c r="Y4567"/>
      <c r="Z4567"/>
      <c r="AA4567"/>
      <c r="AB4567"/>
      <c r="AC4567"/>
      <c r="AD4567"/>
      <c r="AE4567"/>
      <c r="AF4567"/>
      <c r="AG4567"/>
      <c r="AH4567" s="115" t="s">
        <v>4308</v>
      </c>
    </row>
    <row r="4568" spans="1:35" ht="18" x14ac:dyDescent="0.25">
      <c r="A4568" s="235">
        <v>330318</v>
      </c>
      <c r="B4568" s="235" t="s">
        <v>8776</v>
      </c>
      <c r="C4568" s="235" t="s">
        <v>821</v>
      </c>
      <c r="D4568" s="235" t="s">
        <v>6158</v>
      </c>
      <c r="E4568"/>
      <c r="F4568" s="126"/>
      <c r="G4568" s="236"/>
      <c r="H4568"/>
      <c r="I4568" t="s">
        <v>107</v>
      </c>
      <c r="J4568" s="236"/>
      <c r="K4568"/>
      <c r="L4568"/>
      <c r="M4568"/>
      <c r="N4568"/>
      <c r="O4568"/>
      <c r="P4568"/>
      <c r="Q4568"/>
      <c r="U4568"/>
      <c r="V4568" t="s">
        <v>4335</v>
      </c>
      <c r="W4568" s="236"/>
      <c r="X4568"/>
      <c r="Y4568"/>
      <c r="Z4568"/>
      <c r="AA4568"/>
      <c r="AB4568"/>
      <c r="AC4568"/>
      <c r="AD4568"/>
      <c r="AE4568"/>
      <c r="AF4568"/>
      <c r="AG4568"/>
      <c r="AH4568" s="115" t="s">
        <v>4308</v>
      </c>
      <c r="AI4568" s="115" t="e">
        <f>VLOOKUP(A4568,'[2]دراسات قانونية'!$A$3:$E$600,1,0)</f>
        <v>#N/A</v>
      </c>
    </row>
    <row r="4569" spans="1:35" ht="18" x14ac:dyDescent="0.25">
      <c r="A4569" s="235">
        <v>330323</v>
      </c>
      <c r="B4569" s="235" t="s">
        <v>8777</v>
      </c>
      <c r="C4569" s="235" t="s">
        <v>481</v>
      </c>
      <c r="D4569" s="235" t="s">
        <v>239</v>
      </c>
      <c r="E4569"/>
      <c r="F4569" s="126"/>
      <c r="G4569" s="236"/>
      <c r="H4569"/>
      <c r="I4569" t="s">
        <v>107</v>
      </c>
      <c r="J4569" s="236"/>
      <c r="K4569"/>
      <c r="L4569"/>
      <c r="M4569"/>
      <c r="N4569"/>
      <c r="O4569"/>
      <c r="P4569"/>
      <c r="Q4569"/>
      <c r="U4569"/>
      <c r="V4569" t="s">
        <v>4335</v>
      </c>
      <c r="W4569" s="236"/>
      <c r="X4569"/>
      <c r="Y4569"/>
      <c r="Z4569"/>
      <c r="AA4569"/>
      <c r="AB4569"/>
      <c r="AC4569"/>
      <c r="AD4569"/>
      <c r="AE4569"/>
      <c r="AF4569"/>
      <c r="AG4569"/>
      <c r="AH4569" s="115" t="s">
        <v>4308</v>
      </c>
      <c r="AI4569" s="115" t="e">
        <f>VLOOKUP(A4569,'[2]دراسات قانونية'!$A$3:$E$600,1,0)</f>
        <v>#N/A</v>
      </c>
    </row>
    <row r="4570" spans="1:35" hidden="1" x14ac:dyDescent="0.25">
      <c r="A4570" s="115">
        <v>330326</v>
      </c>
      <c r="B4570" s="115" t="s">
        <v>3658</v>
      </c>
      <c r="C4570" s="115" t="s">
        <v>212</v>
      </c>
      <c r="D4570" s="115" t="s">
        <v>1997</v>
      </c>
      <c r="E4570" s="115" t="s">
        <v>76</v>
      </c>
      <c r="F4570" s="237">
        <v>35559</v>
      </c>
      <c r="G4570" s="115" t="s">
        <v>211</v>
      </c>
      <c r="H4570" s="115" t="s">
        <v>16</v>
      </c>
      <c r="I4570" t="s">
        <v>199</v>
      </c>
      <c r="J4570" s="115" t="s">
        <v>15</v>
      </c>
      <c r="L4570" s="115" t="s">
        <v>40</v>
      </c>
      <c r="U4570"/>
      <c r="V4570">
        <v>0</v>
      </c>
    </row>
    <row r="4571" spans="1:35" ht="18" hidden="1" x14ac:dyDescent="0.25">
      <c r="A4571" s="235">
        <v>330327</v>
      </c>
      <c r="B4571" s="235" t="s">
        <v>8778</v>
      </c>
      <c r="C4571" s="235" t="s">
        <v>227</v>
      </c>
      <c r="D4571" s="235" t="s">
        <v>843</v>
      </c>
      <c r="E4571"/>
      <c r="F4571" s="126"/>
      <c r="G4571" s="236"/>
      <c r="H4571"/>
      <c r="I4571" t="s">
        <v>199</v>
      </c>
      <c r="J4571" s="236"/>
      <c r="K4571"/>
      <c r="L4571"/>
      <c r="M4571"/>
      <c r="N4571"/>
      <c r="O4571"/>
      <c r="P4571"/>
      <c r="Q4571"/>
      <c r="U4571"/>
      <c r="V4571">
        <v>0</v>
      </c>
      <c r="W4571" s="236"/>
      <c r="X4571"/>
      <c r="Y4571"/>
      <c r="Z4571"/>
      <c r="AA4571"/>
      <c r="AB4571"/>
      <c r="AC4571"/>
      <c r="AD4571"/>
      <c r="AE4571"/>
      <c r="AF4571"/>
      <c r="AG4571"/>
      <c r="AH4571" s="115" t="s">
        <v>4308</v>
      </c>
    </row>
    <row r="4572" spans="1:35" ht="18" hidden="1" x14ac:dyDescent="0.25">
      <c r="A4572" s="235">
        <v>330329</v>
      </c>
      <c r="B4572" s="235" t="s">
        <v>8779</v>
      </c>
      <c r="C4572" s="235" t="s">
        <v>821</v>
      </c>
      <c r="D4572" s="235" t="s">
        <v>531</v>
      </c>
      <c r="E4572"/>
      <c r="F4572" s="126"/>
      <c r="G4572" s="236"/>
      <c r="H4572"/>
      <c r="I4572" t="s">
        <v>199</v>
      </c>
      <c r="J4572" s="236"/>
      <c r="K4572"/>
      <c r="L4572"/>
      <c r="M4572"/>
      <c r="N4572"/>
      <c r="O4572"/>
      <c r="P4572"/>
      <c r="Q4572"/>
      <c r="U4572"/>
      <c r="V4572" t="s">
        <v>16623</v>
      </c>
      <c r="W4572" s="236"/>
      <c r="X4572"/>
      <c r="Y4572"/>
      <c r="Z4572"/>
      <c r="AA4572"/>
      <c r="AB4572"/>
      <c r="AC4572"/>
      <c r="AD4572"/>
      <c r="AE4572"/>
      <c r="AF4572"/>
      <c r="AG4572"/>
      <c r="AH4572" s="115" t="s">
        <v>4308</v>
      </c>
    </row>
    <row r="4573" spans="1:35" hidden="1" x14ac:dyDescent="0.25">
      <c r="A4573">
        <v>330331</v>
      </c>
      <c r="B4573" t="s">
        <v>1268</v>
      </c>
      <c r="C4573" t="s">
        <v>339</v>
      </c>
      <c r="D4573" t="s">
        <v>230</v>
      </c>
      <c r="E4573" t="s">
        <v>76</v>
      </c>
      <c r="F4573" s="126">
        <v>36094</v>
      </c>
      <c r="G4573" t="s">
        <v>8780</v>
      </c>
      <c r="H4573" t="s">
        <v>16</v>
      </c>
      <c r="I4573" t="s">
        <v>136</v>
      </c>
      <c r="J4573" t="s">
        <v>15</v>
      </c>
      <c r="K4573"/>
      <c r="L4573" t="s">
        <v>18</v>
      </c>
      <c r="M4573"/>
      <c r="N4573"/>
      <c r="O4573"/>
      <c r="P4573"/>
      <c r="Q4573"/>
      <c r="R4573" s="115">
        <v>9350</v>
      </c>
      <c r="S4573" s="115">
        <v>45721</v>
      </c>
      <c r="T4573" s="115">
        <v>100000</v>
      </c>
      <c r="U4573"/>
      <c r="V4573" t="s">
        <v>4412</v>
      </c>
      <c r="W4573"/>
      <c r="X4573"/>
      <c r="Y4573"/>
      <c r="Z4573"/>
      <c r="AA4573"/>
      <c r="AB4573"/>
      <c r="AC4573"/>
      <c r="AD4573"/>
      <c r="AE4573"/>
      <c r="AF4573"/>
      <c r="AG4573"/>
    </row>
    <row r="4574" spans="1:35" hidden="1" x14ac:dyDescent="0.25">
      <c r="A4574">
        <v>330336</v>
      </c>
      <c r="B4574" t="s">
        <v>1272</v>
      </c>
      <c r="C4574" t="s">
        <v>295</v>
      </c>
      <c r="D4574" t="s">
        <v>286</v>
      </c>
      <c r="E4574" t="s">
        <v>76</v>
      </c>
      <c r="F4574" s="126">
        <v>36084</v>
      </c>
      <c r="G4574" t="s">
        <v>18</v>
      </c>
      <c r="H4574" t="s">
        <v>19</v>
      </c>
      <c r="I4574" t="s">
        <v>136</v>
      </c>
      <c r="J4574" t="s">
        <v>1226</v>
      </c>
      <c r="K4574"/>
      <c r="L4574" t="s">
        <v>18</v>
      </c>
      <c r="M4574"/>
      <c r="N4574"/>
      <c r="O4574"/>
      <c r="P4574"/>
      <c r="Q4574"/>
      <c r="U4574"/>
      <c r="V4574" t="s">
        <v>4335</v>
      </c>
      <c r="W4574"/>
      <c r="X4574"/>
      <c r="Y4574"/>
      <c r="Z4574"/>
      <c r="AA4574"/>
      <c r="AB4574"/>
      <c r="AC4574"/>
      <c r="AD4574"/>
      <c r="AE4574" t="s">
        <v>4308</v>
      </c>
      <c r="AF4574" t="s">
        <v>4308</v>
      </c>
      <c r="AG4574" t="s">
        <v>4308</v>
      </c>
      <c r="AH4574" s="115" t="s">
        <v>4308</v>
      </c>
    </row>
    <row r="4575" spans="1:35" hidden="1" x14ac:dyDescent="0.25">
      <c r="A4575">
        <v>330337</v>
      </c>
      <c r="B4575" t="s">
        <v>8781</v>
      </c>
      <c r="C4575" t="s">
        <v>244</v>
      </c>
      <c r="D4575" t="s">
        <v>612</v>
      </c>
      <c r="E4575" t="s">
        <v>76</v>
      </c>
      <c r="F4575" s="126">
        <v>35607</v>
      </c>
      <c r="G4575" t="s">
        <v>774</v>
      </c>
      <c r="H4575" t="s">
        <v>16</v>
      </c>
      <c r="I4575" t="s">
        <v>201</v>
      </c>
      <c r="J4575" t="s">
        <v>1226</v>
      </c>
      <c r="K4575"/>
      <c r="L4575" t="s">
        <v>67</v>
      </c>
      <c r="M4575"/>
      <c r="N4575"/>
      <c r="O4575"/>
      <c r="P4575"/>
      <c r="Q4575"/>
      <c r="U4575"/>
      <c r="V4575">
        <v>0</v>
      </c>
      <c r="W4575"/>
      <c r="X4575"/>
      <c r="Y4575"/>
      <c r="Z4575"/>
      <c r="AA4575"/>
      <c r="AB4575"/>
      <c r="AC4575"/>
      <c r="AD4575"/>
      <c r="AE4575"/>
      <c r="AF4575"/>
      <c r="AG4575"/>
    </row>
    <row r="4576" spans="1:35" hidden="1" x14ac:dyDescent="0.25">
      <c r="A4576" s="115">
        <v>330338</v>
      </c>
      <c r="B4576" s="115" t="s">
        <v>2001</v>
      </c>
      <c r="C4576" s="115" t="s">
        <v>227</v>
      </c>
      <c r="D4576" s="115" t="s">
        <v>222</v>
      </c>
      <c r="E4576" s="115" t="s">
        <v>76</v>
      </c>
      <c r="F4576" s="237">
        <v>35817</v>
      </c>
      <c r="G4576" s="115" t="s">
        <v>18</v>
      </c>
      <c r="H4576" s="115" t="s">
        <v>16</v>
      </c>
      <c r="I4576" t="s">
        <v>199</v>
      </c>
      <c r="J4576" s="115" t="s">
        <v>15</v>
      </c>
      <c r="L4576" s="115" t="s">
        <v>18</v>
      </c>
      <c r="U4576"/>
      <c r="V4576" t="s">
        <v>4329</v>
      </c>
    </row>
    <row r="4577" spans="1:35" ht="18" x14ac:dyDescent="0.25">
      <c r="A4577" s="235">
        <v>330339</v>
      </c>
      <c r="B4577" s="235" t="s">
        <v>8782</v>
      </c>
      <c r="C4577" s="235" t="s">
        <v>930</v>
      </c>
      <c r="D4577" s="235" t="s">
        <v>242</v>
      </c>
      <c r="E4577"/>
      <c r="F4577" s="126"/>
      <c r="G4577" s="236"/>
      <c r="H4577"/>
      <c r="I4577" t="s">
        <v>107</v>
      </c>
      <c r="J4577" s="236"/>
      <c r="K4577"/>
      <c r="L4577"/>
      <c r="M4577"/>
      <c r="N4577"/>
      <c r="O4577"/>
      <c r="P4577"/>
      <c r="Q4577"/>
      <c r="U4577"/>
      <c r="V4577"/>
      <c r="W4577" s="236"/>
      <c r="X4577"/>
      <c r="Y4577"/>
      <c r="Z4577"/>
      <c r="AA4577"/>
      <c r="AB4577"/>
      <c r="AC4577"/>
      <c r="AD4577"/>
      <c r="AE4577"/>
      <c r="AF4577"/>
      <c r="AG4577"/>
      <c r="AI4577" s="115">
        <f>VLOOKUP(A4577,'[2]دراسات قانونية'!$A$3:$E$600,1,0)</f>
        <v>330339</v>
      </c>
    </row>
    <row r="4578" spans="1:35" ht="18" x14ac:dyDescent="0.25">
      <c r="A4578" s="235">
        <v>330341</v>
      </c>
      <c r="B4578" s="235" t="s">
        <v>5075</v>
      </c>
      <c r="C4578" s="235" t="s">
        <v>589</v>
      </c>
      <c r="D4578" s="235" t="s">
        <v>783</v>
      </c>
      <c r="E4578"/>
      <c r="F4578" s="126"/>
      <c r="G4578" s="236"/>
      <c r="H4578"/>
      <c r="I4578" t="s">
        <v>107</v>
      </c>
      <c r="J4578" s="236"/>
      <c r="K4578"/>
      <c r="L4578"/>
      <c r="M4578"/>
      <c r="N4578"/>
      <c r="O4578"/>
      <c r="P4578"/>
      <c r="Q4578"/>
      <c r="U4578"/>
      <c r="V4578" t="s">
        <v>4335</v>
      </c>
      <c r="W4578" s="236"/>
      <c r="X4578"/>
      <c r="Y4578"/>
      <c r="Z4578"/>
      <c r="AA4578"/>
      <c r="AB4578"/>
      <c r="AC4578"/>
      <c r="AD4578"/>
      <c r="AE4578"/>
      <c r="AF4578"/>
      <c r="AG4578"/>
      <c r="AH4578" s="115" t="s">
        <v>4308</v>
      </c>
      <c r="AI4578" s="115" t="e">
        <f>VLOOKUP(A4578,'[2]دراسات قانونية'!$A$3:$E$600,1,0)</f>
        <v>#N/A</v>
      </c>
    </row>
    <row r="4579" spans="1:35" ht="18" x14ac:dyDescent="0.25">
      <c r="A4579" s="235">
        <v>330342</v>
      </c>
      <c r="B4579" s="235" t="s">
        <v>8783</v>
      </c>
      <c r="C4579" s="235" t="s">
        <v>661</v>
      </c>
      <c r="D4579" s="235" t="s">
        <v>210</v>
      </c>
      <c r="E4579"/>
      <c r="F4579" s="126"/>
      <c r="G4579" s="236"/>
      <c r="H4579"/>
      <c r="I4579" t="s">
        <v>107</v>
      </c>
      <c r="J4579" s="236"/>
      <c r="K4579"/>
      <c r="L4579"/>
      <c r="M4579"/>
      <c r="N4579"/>
      <c r="O4579"/>
      <c r="P4579"/>
      <c r="Q4579"/>
      <c r="U4579"/>
      <c r="V4579" t="s">
        <v>4335</v>
      </c>
      <c r="W4579" s="236"/>
      <c r="X4579"/>
      <c r="Y4579"/>
      <c r="Z4579"/>
      <c r="AA4579"/>
      <c r="AB4579"/>
      <c r="AC4579"/>
      <c r="AD4579"/>
      <c r="AE4579"/>
      <c r="AF4579"/>
      <c r="AG4579"/>
      <c r="AH4579" s="115" t="s">
        <v>4308</v>
      </c>
      <c r="AI4579" s="115" t="e">
        <f>VLOOKUP(A4579,'[2]دراسات قانونية'!$A$3:$E$600,1,0)</f>
        <v>#N/A</v>
      </c>
    </row>
    <row r="4580" spans="1:35" ht="18" hidden="1" x14ac:dyDescent="0.25">
      <c r="A4580" s="235">
        <v>330344</v>
      </c>
      <c r="B4580" s="235" t="s">
        <v>8784</v>
      </c>
      <c r="C4580" s="235" t="s">
        <v>755</v>
      </c>
      <c r="D4580" s="235" t="s">
        <v>656</v>
      </c>
      <c r="E4580"/>
      <c r="F4580" s="126"/>
      <c r="G4580" s="236"/>
      <c r="H4580"/>
      <c r="I4580" t="s">
        <v>129</v>
      </c>
      <c r="J4580" s="236"/>
      <c r="K4580"/>
      <c r="L4580"/>
      <c r="M4580"/>
      <c r="N4580"/>
      <c r="O4580"/>
      <c r="P4580"/>
      <c r="Q4580"/>
      <c r="U4580"/>
      <c r="V4580" t="s">
        <v>4335</v>
      </c>
      <c r="W4580" s="236"/>
      <c r="X4580"/>
      <c r="Y4580"/>
      <c r="Z4580"/>
      <c r="AA4580"/>
      <c r="AB4580"/>
      <c r="AC4580"/>
      <c r="AD4580"/>
      <c r="AE4580"/>
      <c r="AF4580"/>
      <c r="AG4580"/>
      <c r="AH4580" s="115" t="s">
        <v>4308</v>
      </c>
    </row>
    <row r="4581" spans="1:35" hidden="1" x14ac:dyDescent="0.25">
      <c r="A4581">
        <v>330345</v>
      </c>
      <c r="B4581" t="s">
        <v>8785</v>
      </c>
      <c r="C4581" t="s">
        <v>570</v>
      </c>
      <c r="D4581" t="s">
        <v>776</v>
      </c>
      <c r="E4581" t="s">
        <v>76</v>
      </c>
      <c r="F4581" s="126">
        <v>35587</v>
      </c>
      <c r="G4581" t="s">
        <v>211</v>
      </c>
      <c r="H4581" t="s">
        <v>16</v>
      </c>
      <c r="I4581" t="s">
        <v>136</v>
      </c>
      <c r="J4581" t="s">
        <v>1226</v>
      </c>
      <c r="K4581"/>
      <c r="L4581" t="s">
        <v>18</v>
      </c>
      <c r="M4581"/>
      <c r="N4581"/>
      <c r="O4581"/>
      <c r="P4581"/>
      <c r="Q4581"/>
      <c r="U4581"/>
      <c r="V4581" t="s">
        <v>4337</v>
      </c>
      <c r="W4581"/>
      <c r="X4581"/>
      <c r="Y4581"/>
      <c r="Z4581"/>
      <c r="AA4581"/>
      <c r="AB4581"/>
      <c r="AC4581"/>
      <c r="AD4581"/>
      <c r="AE4581"/>
      <c r="AF4581"/>
      <c r="AG4581"/>
    </row>
    <row r="4582" spans="1:35" ht="18" x14ac:dyDescent="0.25">
      <c r="A4582" s="235">
        <v>330346</v>
      </c>
      <c r="B4582" s="235" t="s">
        <v>6401</v>
      </c>
      <c r="C4582" s="235" t="s">
        <v>295</v>
      </c>
      <c r="D4582" s="235" t="s">
        <v>210</v>
      </c>
      <c r="E4582"/>
      <c r="F4582" s="126"/>
      <c r="G4582" s="236"/>
      <c r="H4582"/>
      <c r="I4582" t="s">
        <v>107</v>
      </c>
      <c r="J4582" s="236"/>
      <c r="K4582"/>
      <c r="L4582"/>
      <c r="M4582"/>
      <c r="N4582"/>
      <c r="O4582"/>
      <c r="P4582"/>
      <c r="Q4582"/>
      <c r="U4582"/>
      <c r="V4582" t="s">
        <v>4335</v>
      </c>
      <c r="W4582" s="236"/>
      <c r="X4582"/>
      <c r="Y4582"/>
      <c r="Z4582"/>
      <c r="AA4582"/>
      <c r="AB4582"/>
      <c r="AC4582"/>
      <c r="AD4582"/>
      <c r="AE4582"/>
      <c r="AF4582"/>
      <c r="AG4582"/>
      <c r="AH4582" s="115" t="s">
        <v>4308</v>
      </c>
      <c r="AI4582" s="115" t="e">
        <f>VLOOKUP(A4582,'[2]دراسات قانونية'!$A$3:$E$600,1,0)</f>
        <v>#N/A</v>
      </c>
    </row>
    <row r="4583" spans="1:35" hidden="1" x14ac:dyDescent="0.25">
      <c r="A4583" s="115">
        <v>330348</v>
      </c>
      <c r="B4583" s="115" t="s">
        <v>2277</v>
      </c>
      <c r="C4583" s="115" t="s">
        <v>377</v>
      </c>
      <c r="D4583" s="115" t="s">
        <v>1987</v>
      </c>
      <c r="E4583" s="115" t="s">
        <v>76</v>
      </c>
      <c r="F4583" s="237">
        <v>32510</v>
      </c>
      <c r="G4583" s="115" t="s">
        <v>18</v>
      </c>
      <c r="H4583" s="115" t="s">
        <v>16</v>
      </c>
      <c r="I4583" t="s">
        <v>199</v>
      </c>
      <c r="J4583" s="115" t="s">
        <v>1226</v>
      </c>
      <c r="L4583" s="115" t="s">
        <v>73</v>
      </c>
      <c r="U4583"/>
      <c r="V4583">
        <v>0</v>
      </c>
    </row>
    <row r="4584" spans="1:35" hidden="1" x14ac:dyDescent="0.25">
      <c r="A4584">
        <v>330351</v>
      </c>
      <c r="B4584" t="s">
        <v>5084</v>
      </c>
      <c r="C4584" t="s">
        <v>530</v>
      </c>
      <c r="D4584" t="s">
        <v>230</v>
      </c>
      <c r="E4584" t="s">
        <v>76</v>
      </c>
      <c r="F4584" s="126">
        <v>35438</v>
      </c>
      <c r="G4584" t="s">
        <v>918</v>
      </c>
      <c r="H4584" t="s">
        <v>16</v>
      </c>
      <c r="I4584" t="s">
        <v>136</v>
      </c>
      <c r="J4584" t="s">
        <v>15</v>
      </c>
      <c r="K4584"/>
      <c r="L4584" t="s">
        <v>18</v>
      </c>
      <c r="M4584"/>
      <c r="N4584"/>
      <c r="O4584"/>
      <c r="P4584"/>
      <c r="Q4584"/>
      <c r="U4584"/>
      <c r="V4584" t="s">
        <v>4334</v>
      </c>
      <c r="W4584"/>
      <c r="X4584"/>
      <c r="Y4584"/>
      <c r="Z4584"/>
      <c r="AA4584"/>
      <c r="AB4584"/>
      <c r="AC4584"/>
      <c r="AD4584"/>
      <c r="AE4584"/>
      <c r="AF4584" t="s">
        <v>4308</v>
      </c>
      <c r="AG4584" t="s">
        <v>4308</v>
      </c>
      <c r="AH4584" s="115" t="s">
        <v>4308</v>
      </c>
    </row>
    <row r="4585" spans="1:35" ht="18" x14ac:dyDescent="0.25">
      <c r="A4585" s="235">
        <v>330355</v>
      </c>
      <c r="B4585" s="235" t="s">
        <v>8786</v>
      </c>
      <c r="C4585" s="235" t="s">
        <v>515</v>
      </c>
      <c r="D4585" s="235" t="s">
        <v>323</v>
      </c>
      <c r="E4585"/>
      <c r="F4585" s="126"/>
      <c r="G4585" s="236"/>
      <c r="H4585"/>
      <c r="I4585" t="s">
        <v>107</v>
      </c>
      <c r="J4585" s="236"/>
      <c r="K4585"/>
      <c r="L4585"/>
      <c r="M4585"/>
      <c r="N4585"/>
      <c r="O4585"/>
      <c r="P4585"/>
      <c r="Q4585"/>
      <c r="U4585"/>
      <c r="V4585" t="s">
        <v>4334</v>
      </c>
      <c r="W4585" s="236"/>
      <c r="X4585"/>
      <c r="Y4585"/>
      <c r="Z4585"/>
      <c r="AA4585"/>
      <c r="AB4585"/>
      <c r="AC4585"/>
      <c r="AD4585"/>
      <c r="AE4585"/>
      <c r="AF4585"/>
      <c r="AG4585"/>
      <c r="AH4585" s="115" t="s">
        <v>4308</v>
      </c>
      <c r="AI4585" s="115" t="e">
        <f>VLOOKUP(A4585,'[2]دراسات قانونية'!$A$3:$E$600,1,0)</f>
        <v>#N/A</v>
      </c>
    </row>
    <row r="4586" spans="1:35" hidden="1" x14ac:dyDescent="0.25">
      <c r="A4586" s="115">
        <v>330357</v>
      </c>
      <c r="B4586" s="115" t="s">
        <v>3659</v>
      </c>
      <c r="C4586" s="115" t="s">
        <v>307</v>
      </c>
      <c r="D4586" s="115" t="s">
        <v>1027</v>
      </c>
      <c r="E4586" s="115" t="s">
        <v>76</v>
      </c>
      <c r="F4586" s="237">
        <v>35065</v>
      </c>
      <c r="G4586" s="115" t="s">
        <v>3660</v>
      </c>
      <c r="H4586" s="115" t="s">
        <v>16</v>
      </c>
      <c r="I4586" t="s">
        <v>199</v>
      </c>
      <c r="J4586" s="115" t="s">
        <v>15</v>
      </c>
      <c r="L4586" s="115" t="s">
        <v>37</v>
      </c>
      <c r="U4586"/>
      <c r="V4586">
        <v>0</v>
      </c>
    </row>
    <row r="4587" spans="1:35" hidden="1" x14ac:dyDescent="0.25">
      <c r="A4587" s="115">
        <v>330358</v>
      </c>
      <c r="B4587" s="115" t="s">
        <v>3241</v>
      </c>
      <c r="C4587" s="115" t="s">
        <v>269</v>
      </c>
      <c r="D4587" s="115" t="s">
        <v>450</v>
      </c>
      <c r="E4587" s="115" t="s">
        <v>76</v>
      </c>
      <c r="F4587" s="237">
        <v>35584</v>
      </c>
      <c r="G4587" s="115" t="s">
        <v>215</v>
      </c>
      <c r="H4587" s="115" t="s">
        <v>19</v>
      </c>
      <c r="I4587" t="s">
        <v>199</v>
      </c>
      <c r="J4587" s="115" t="s">
        <v>15</v>
      </c>
      <c r="L4587" s="115" t="s">
        <v>18</v>
      </c>
      <c r="U4587"/>
      <c r="V4587">
        <v>0</v>
      </c>
    </row>
    <row r="4588" spans="1:35" hidden="1" x14ac:dyDescent="0.25">
      <c r="A4588">
        <v>330362</v>
      </c>
      <c r="B4588" t="s">
        <v>8787</v>
      </c>
      <c r="C4588" t="s">
        <v>250</v>
      </c>
      <c r="D4588" t="s">
        <v>280</v>
      </c>
      <c r="E4588" t="s">
        <v>76</v>
      </c>
      <c r="F4588" s="126">
        <v>36176</v>
      </c>
      <c r="G4588" t="s">
        <v>18</v>
      </c>
      <c r="H4588" t="s">
        <v>16</v>
      </c>
      <c r="I4588" t="s">
        <v>136</v>
      </c>
      <c r="J4588"/>
      <c r="K4588"/>
      <c r="L4588"/>
      <c r="M4588"/>
      <c r="N4588"/>
      <c r="O4588"/>
      <c r="P4588"/>
      <c r="Q4588"/>
      <c r="U4588"/>
      <c r="V4588" t="s">
        <v>16623</v>
      </c>
      <c r="W4588"/>
      <c r="X4588"/>
      <c r="Y4588"/>
      <c r="Z4588"/>
      <c r="AA4588"/>
      <c r="AB4588"/>
      <c r="AC4588" t="s">
        <v>4308</v>
      </c>
      <c r="AD4588" t="s">
        <v>4308</v>
      </c>
      <c r="AE4588" t="s">
        <v>4308</v>
      </c>
      <c r="AF4588" t="s">
        <v>4308</v>
      </c>
      <c r="AG4588" t="s">
        <v>4308</v>
      </c>
      <c r="AH4588" s="115" t="s">
        <v>4308</v>
      </c>
    </row>
    <row r="4589" spans="1:35" hidden="1" x14ac:dyDescent="0.25">
      <c r="A4589">
        <v>330363</v>
      </c>
      <c r="B4589" t="s">
        <v>8788</v>
      </c>
      <c r="C4589" t="s">
        <v>481</v>
      </c>
      <c r="D4589" t="s">
        <v>881</v>
      </c>
      <c r="E4589"/>
      <c r="F4589" s="126"/>
      <c r="G4589"/>
      <c r="H4589"/>
      <c r="I4589" t="s">
        <v>136</v>
      </c>
      <c r="J4589"/>
      <c r="K4589"/>
      <c r="L4589"/>
      <c r="M4589"/>
      <c r="N4589"/>
      <c r="O4589"/>
      <c r="P4589"/>
      <c r="Q4589"/>
      <c r="U4589"/>
      <c r="V4589" t="s">
        <v>4334</v>
      </c>
      <c r="W4589"/>
      <c r="X4589"/>
      <c r="Y4589"/>
      <c r="Z4589"/>
      <c r="AA4589"/>
      <c r="AB4589"/>
      <c r="AC4589"/>
      <c r="AD4589"/>
      <c r="AE4589"/>
      <c r="AF4589"/>
      <c r="AG4589"/>
      <c r="AH4589" s="115" t="s">
        <v>4308</v>
      </c>
    </row>
    <row r="4590" spans="1:35" ht="18" x14ac:dyDescent="0.25">
      <c r="A4590" s="235">
        <v>330365</v>
      </c>
      <c r="B4590" s="235" t="s">
        <v>8789</v>
      </c>
      <c r="C4590" s="235" t="s">
        <v>244</v>
      </c>
      <c r="D4590" s="235" t="s">
        <v>1136</v>
      </c>
      <c r="E4590"/>
      <c r="F4590" s="126"/>
      <c r="G4590" s="236"/>
      <c r="H4590"/>
      <c r="I4590" t="s">
        <v>107</v>
      </c>
      <c r="J4590" s="236"/>
      <c r="K4590"/>
      <c r="L4590"/>
      <c r="M4590"/>
      <c r="N4590"/>
      <c r="O4590"/>
      <c r="P4590"/>
      <c r="Q4590"/>
      <c r="U4590"/>
      <c r="V4590" t="s">
        <v>4335</v>
      </c>
      <c r="W4590" s="236"/>
      <c r="X4590"/>
      <c r="Y4590"/>
      <c r="Z4590"/>
      <c r="AA4590"/>
      <c r="AB4590"/>
      <c r="AC4590"/>
      <c r="AD4590"/>
      <c r="AE4590"/>
      <c r="AF4590"/>
      <c r="AG4590"/>
      <c r="AH4590" s="115" t="s">
        <v>4308</v>
      </c>
      <c r="AI4590" s="115" t="e">
        <f>VLOOKUP(A4590,'[2]دراسات قانونية'!$A$3:$E$600,1,0)</f>
        <v>#N/A</v>
      </c>
    </row>
    <row r="4591" spans="1:35" ht="18" x14ac:dyDescent="0.25">
      <c r="A4591" s="235">
        <v>330366</v>
      </c>
      <c r="B4591" s="235" t="s">
        <v>8790</v>
      </c>
      <c r="C4591" s="235" t="s">
        <v>733</v>
      </c>
      <c r="D4591" s="235" t="s">
        <v>330</v>
      </c>
      <c r="E4591"/>
      <c r="F4591" s="126"/>
      <c r="G4591" s="236"/>
      <c r="H4591"/>
      <c r="I4591" t="s">
        <v>107</v>
      </c>
      <c r="J4591" s="236"/>
      <c r="K4591"/>
      <c r="L4591"/>
      <c r="M4591"/>
      <c r="N4591"/>
      <c r="O4591"/>
      <c r="P4591"/>
      <c r="Q4591"/>
      <c r="U4591"/>
      <c r="V4591" t="s">
        <v>4335</v>
      </c>
      <c r="W4591" s="236"/>
      <c r="X4591"/>
      <c r="Y4591"/>
      <c r="Z4591"/>
      <c r="AA4591"/>
      <c r="AB4591"/>
      <c r="AC4591"/>
      <c r="AD4591"/>
      <c r="AE4591"/>
      <c r="AF4591"/>
      <c r="AG4591"/>
      <c r="AH4591" s="115" t="s">
        <v>4308</v>
      </c>
      <c r="AI4591" s="115" t="e">
        <f>VLOOKUP(A4591,'[2]دراسات قانونية'!$A$3:$E$600,1,0)</f>
        <v>#N/A</v>
      </c>
    </row>
    <row r="4592" spans="1:35" ht="18" x14ac:dyDescent="0.25">
      <c r="A4592" s="235">
        <v>330367</v>
      </c>
      <c r="B4592" s="235" t="s">
        <v>6108</v>
      </c>
      <c r="C4592" s="235" t="s">
        <v>650</v>
      </c>
      <c r="D4592" s="235" t="s">
        <v>568</v>
      </c>
      <c r="E4592"/>
      <c r="F4592" s="126"/>
      <c r="G4592" s="236"/>
      <c r="H4592"/>
      <c r="I4592" t="s">
        <v>107</v>
      </c>
      <c r="J4592" s="236"/>
      <c r="K4592"/>
      <c r="L4592"/>
      <c r="M4592"/>
      <c r="N4592"/>
      <c r="O4592"/>
      <c r="P4592"/>
      <c r="Q4592"/>
      <c r="U4592"/>
      <c r="V4592" t="s">
        <v>4334</v>
      </c>
      <c r="W4592" s="236"/>
      <c r="X4592"/>
      <c r="Y4592"/>
      <c r="Z4592"/>
      <c r="AA4592"/>
      <c r="AB4592"/>
      <c r="AC4592"/>
      <c r="AD4592"/>
      <c r="AE4592"/>
      <c r="AF4592"/>
      <c r="AG4592"/>
      <c r="AH4592" s="115" t="s">
        <v>4308</v>
      </c>
      <c r="AI4592" s="115" t="e">
        <f>VLOOKUP(A4592,'[2]دراسات قانونية'!$A$3:$E$600,1,0)</f>
        <v>#N/A</v>
      </c>
    </row>
    <row r="4593" spans="1:35" hidden="1" x14ac:dyDescent="0.25">
      <c r="A4593">
        <v>330369</v>
      </c>
      <c r="B4593" t="s">
        <v>8791</v>
      </c>
      <c r="C4593" t="s">
        <v>339</v>
      </c>
      <c r="D4593" t="s">
        <v>8792</v>
      </c>
      <c r="E4593" t="s">
        <v>76</v>
      </c>
      <c r="F4593" s="126">
        <v>35186</v>
      </c>
      <c r="G4593" t="s">
        <v>8793</v>
      </c>
      <c r="H4593" t="s">
        <v>16</v>
      </c>
      <c r="I4593" t="s">
        <v>136</v>
      </c>
      <c r="J4593"/>
      <c r="K4593"/>
      <c r="L4593"/>
      <c r="M4593"/>
      <c r="N4593"/>
      <c r="O4593"/>
      <c r="P4593"/>
      <c r="Q4593"/>
      <c r="U4593"/>
      <c r="V4593" t="s">
        <v>4329</v>
      </c>
      <c r="W4593"/>
      <c r="X4593"/>
      <c r="Y4593"/>
      <c r="Z4593"/>
      <c r="AA4593"/>
      <c r="AB4593" t="s">
        <v>4308</v>
      </c>
      <c r="AC4593" t="s">
        <v>4308</v>
      </c>
      <c r="AD4593" t="s">
        <v>4308</v>
      </c>
      <c r="AE4593" t="s">
        <v>4308</v>
      </c>
      <c r="AF4593" t="s">
        <v>4308</v>
      </c>
      <c r="AG4593" t="s">
        <v>4308</v>
      </c>
      <c r="AH4593" s="115" t="s">
        <v>4308</v>
      </c>
    </row>
    <row r="4594" spans="1:35" hidden="1" x14ac:dyDescent="0.25">
      <c r="A4594" s="115">
        <v>330370</v>
      </c>
      <c r="B4594" s="115" t="s">
        <v>649</v>
      </c>
      <c r="C4594" s="115" t="s">
        <v>981</v>
      </c>
      <c r="D4594" s="115" t="s">
        <v>415</v>
      </c>
      <c r="E4594" s="115" t="s">
        <v>76</v>
      </c>
      <c r="F4594" s="237">
        <v>36161</v>
      </c>
      <c r="G4594" s="115" t="s">
        <v>462</v>
      </c>
      <c r="H4594" s="115" t="s">
        <v>16</v>
      </c>
      <c r="I4594" t="s">
        <v>199</v>
      </c>
      <c r="J4594" s="115" t="s">
        <v>1226</v>
      </c>
      <c r="L4594" s="115" t="s">
        <v>30</v>
      </c>
      <c r="U4594"/>
      <c r="V4594" t="s">
        <v>4329</v>
      </c>
    </row>
    <row r="4595" spans="1:35" ht="18" hidden="1" x14ac:dyDescent="0.25">
      <c r="A4595" s="235">
        <v>330371</v>
      </c>
      <c r="B4595" s="235" t="s">
        <v>649</v>
      </c>
      <c r="C4595" s="235" t="s">
        <v>1406</v>
      </c>
      <c r="D4595" s="235" t="s">
        <v>1496</v>
      </c>
      <c r="E4595"/>
      <c r="F4595" s="126"/>
      <c r="G4595" s="236"/>
      <c r="H4595"/>
      <c r="I4595" t="s">
        <v>199</v>
      </c>
      <c r="J4595" s="236"/>
      <c r="K4595"/>
      <c r="L4595"/>
      <c r="M4595"/>
      <c r="N4595"/>
      <c r="O4595"/>
      <c r="P4595"/>
      <c r="Q4595"/>
      <c r="U4595"/>
      <c r="V4595">
        <v>0</v>
      </c>
      <c r="W4595" s="236"/>
      <c r="X4595"/>
      <c r="Y4595"/>
      <c r="Z4595"/>
      <c r="AA4595"/>
      <c r="AB4595"/>
      <c r="AC4595"/>
      <c r="AD4595"/>
      <c r="AE4595"/>
      <c r="AF4595"/>
      <c r="AG4595"/>
      <c r="AH4595" s="115" t="s">
        <v>4308</v>
      </c>
    </row>
    <row r="4596" spans="1:35" ht="18" x14ac:dyDescent="0.25">
      <c r="A4596" s="235">
        <v>330374</v>
      </c>
      <c r="B4596" s="235" t="s">
        <v>8794</v>
      </c>
      <c r="C4596" s="235" t="s">
        <v>244</v>
      </c>
      <c r="D4596" s="235" t="s">
        <v>409</v>
      </c>
      <c r="E4596"/>
      <c r="F4596" s="126"/>
      <c r="G4596" s="236"/>
      <c r="H4596"/>
      <c r="I4596" t="s">
        <v>107</v>
      </c>
      <c r="J4596" s="236"/>
      <c r="K4596"/>
      <c r="L4596"/>
      <c r="M4596"/>
      <c r="N4596"/>
      <c r="O4596"/>
      <c r="P4596"/>
      <c r="Q4596"/>
      <c r="U4596"/>
      <c r="V4596" t="s">
        <v>4334</v>
      </c>
      <c r="W4596" s="236"/>
      <c r="X4596"/>
      <c r="Y4596"/>
      <c r="Z4596"/>
      <c r="AA4596"/>
      <c r="AB4596"/>
      <c r="AC4596"/>
      <c r="AD4596"/>
      <c r="AE4596"/>
      <c r="AF4596"/>
      <c r="AG4596"/>
      <c r="AH4596" s="115" t="s">
        <v>4308</v>
      </c>
      <c r="AI4596" s="115" t="e">
        <f>VLOOKUP(A4596,'[2]دراسات قانونية'!$A$3:$E$600,1,0)</f>
        <v>#N/A</v>
      </c>
    </row>
    <row r="4597" spans="1:35" ht="18" x14ac:dyDescent="0.25">
      <c r="A4597" s="235">
        <v>330375</v>
      </c>
      <c r="B4597" s="235" t="s">
        <v>8795</v>
      </c>
      <c r="C4597" s="235" t="s">
        <v>244</v>
      </c>
      <c r="D4597" s="235" t="s">
        <v>230</v>
      </c>
      <c r="E4597"/>
      <c r="F4597" s="126"/>
      <c r="G4597" s="236"/>
      <c r="H4597"/>
      <c r="I4597" t="s">
        <v>107</v>
      </c>
      <c r="J4597" s="236"/>
      <c r="K4597"/>
      <c r="L4597"/>
      <c r="M4597"/>
      <c r="N4597"/>
      <c r="O4597"/>
      <c r="P4597"/>
      <c r="Q4597"/>
      <c r="U4597"/>
      <c r="V4597" t="s">
        <v>4334</v>
      </c>
      <c r="W4597" s="236"/>
      <c r="X4597"/>
      <c r="Y4597"/>
      <c r="Z4597"/>
      <c r="AA4597"/>
      <c r="AB4597"/>
      <c r="AC4597"/>
      <c r="AD4597"/>
      <c r="AE4597"/>
      <c r="AF4597"/>
      <c r="AG4597"/>
      <c r="AH4597" s="115" t="s">
        <v>4308</v>
      </c>
      <c r="AI4597" s="115" t="e">
        <f>VLOOKUP(A4597,'[2]دراسات قانونية'!$A$3:$E$600,1,0)</f>
        <v>#N/A</v>
      </c>
    </row>
    <row r="4598" spans="1:35" ht="18" hidden="1" x14ac:dyDescent="0.25">
      <c r="A4598" s="235">
        <v>330376</v>
      </c>
      <c r="B4598" s="235" t="s">
        <v>8796</v>
      </c>
      <c r="C4598" s="235" t="s">
        <v>212</v>
      </c>
      <c r="D4598" s="235" t="s">
        <v>656</v>
      </c>
      <c r="E4598"/>
      <c r="F4598" s="126"/>
      <c r="G4598" s="236"/>
      <c r="H4598"/>
      <c r="I4598" t="s">
        <v>129</v>
      </c>
      <c r="J4598" s="236"/>
      <c r="K4598"/>
      <c r="L4598"/>
      <c r="M4598"/>
      <c r="N4598"/>
      <c r="O4598"/>
      <c r="P4598"/>
      <c r="Q4598"/>
      <c r="U4598"/>
      <c r="V4598" t="s">
        <v>4335</v>
      </c>
      <c r="W4598" s="236"/>
      <c r="X4598"/>
      <c r="Y4598"/>
      <c r="Z4598"/>
      <c r="AA4598"/>
      <c r="AB4598"/>
      <c r="AC4598"/>
      <c r="AD4598"/>
      <c r="AE4598"/>
      <c r="AF4598"/>
      <c r="AG4598"/>
      <c r="AH4598" s="115" t="s">
        <v>4308</v>
      </c>
    </row>
    <row r="4599" spans="1:35" ht="18" hidden="1" x14ac:dyDescent="0.25">
      <c r="A4599" s="235">
        <v>330379</v>
      </c>
      <c r="B4599" s="235" t="s">
        <v>8797</v>
      </c>
      <c r="C4599" s="235" t="s">
        <v>212</v>
      </c>
      <c r="D4599" s="235" t="s">
        <v>424</v>
      </c>
      <c r="E4599"/>
      <c r="F4599" s="126"/>
      <c r="G4599" s="236"/>
      <c r="H4599"/>
      <c r="I4599" t="s">
        <v>199</v>
      </c>
      <c r="J4599" s="236"/>
      <c r="K4599"/>
      <c r="L4599"/>
      <c r="M4599"/>
      <c r="N4599"/>
      <c r="O4599"/>
      <c r="P4599"/>
      <c r="Q4599"/>
      <c r="U4599"/>
      <c r="V4599">
        <v>0</v>
      </c>
      <c r="W4599" s="236"/>
      <c r="X4599"/>
      <c r="Y4599"/>
      <c r="Z4599"/>
      <c r="AA4599"/>
      <c r="AB4599"/>
      <c r="AC4599"/>
      <c r="AD4599"/>
      <c r="AE4599"/>
      <c r="AF4599"/>
      <c r="AG4599"/>
      <c r="AH4599" s="115" t="s">
        <v>4308</v>
      </c>
    </row>
    <row r="4600" spans="1:35" ht="18" x14ac:dyDescent="0.25">
      <c r="A4600" s="235">
        <v>330381</v>
      </c>
      <c r="B4600" s="235" t="s">
        <v>8798</v>
      </c>
      <c r="C4600" s="235" t="s">
        <v>335</v>
      </c>
      <c r="D4600" s="235" t="s">
        <v>275</v>
      </c>
      <c r="E4600"/>
      <c r="F4600" s="126"/>
      <c r="G4600" s="236"/>
      <c r="H4600"/>
      <c r="I4600" t="s">
        <v>107</v>
      </c>
      <c r="J4600" s="236"/>
      <c r="K4600"/>
      <c r="L4600"/>
      <c r="M4600"/>
      <c r="N4600"/>
      <c r="O4600"/>
      <c r="P4600"/>
      <c r="Q4600"/>
      <c r="U4600"/>
      <c r="V4600" t="s">
        <v>4335</v>
      </c>
      <c r="W4600" s="236"/>
      <c r="X4600"/>
      <c r="Y4600"/>
      <c r="Z4600"/>
      <c r="AA4600"/>
      <c r="AB4600"/>
      <c r="AC4600"/>
      <c r="AD4600"/>
      <c r="AE4600"/>
      <c r="AF4600"/>
      <c r="AG4600"/>
      <c r="AH4600" s="115" t="s">
        <v>4308</v>
      </c>
      <c r="AI4600" s="115" t="e">
        <f>VLOOKUP(A4600,'[2]دراسات قانونية'!$A$3:$E$600,1,0)</f>
        <v>#N/A</v>
      </c>
    </row>
    <row r="4601" spans="1:35" hidden="1" x14ac:dyDescent="0.25">
      <c r="A4601">
        <v>330382</v>
      </c>
      <c r="B4601" t="s">
        <v>8799</v>
      </c>
      <c r="C4601" t="s">
        <v>1015</v>
      </c>
      <c r="D4601" t="s">
        <v>851</v>
      </c>
      <c r="E4601" t="s">
        <v>76</v>
      </c>
      <c r="F4601" s="126">
        <v>33304</v>
      </c>
      <c r="G4601" t="s">
        <v>18</v>
      </c>
      <c r="H4601" t="s">
        <v>16</v>
      </c>
      <c r="I4601" t="s">
        <v>129</v>
      </c>
      <c r="J4601"/>
      <c r="K4601"/>
      <c r="L4601"/>
      <c r="M4601"/>
      <c r="N4601"/>
      <c r="O4601"/>
      <c r="P4601"/>
      <c r="Q4601"/>
      <c r="U4601"/>
      <c r="V4601" t="s">
        <v>4424</v>
      </c>
      <c r="W4601"/>
      <c r="X4601"/>
      <c r="Y4601"/>
      <c r="Z4601"/>
      <c r="AA4601"/>
      <c r="AB4601"/>
      <c r="AC4601"/>
      <c r="AD4601" t="s">
        <v>4308</v>
      </c>
      <c r="AE4601" t="s">
        <v>4308</v>
      </c>
      <c r="AF4601" t="s">
        <v>4308</v>
      </c>
      <c r="AG4601" t="s">
        <v>4308</v>
      </c>
      <c r="AH4601" s="115" t="s">
        <v>4308</v>
      </c>
    </row>
    <row r="4602" spans="1:35" ht="18" hidden="1" x14ac:dyDescent="0.25">
      <c r="A4602" s="235">
        <v>330383</v>
      </c>
      <c r="B4602" s="235" t="s">
        <v>8800</v>
      </c>
      <c r="C4602" s="235" t="s">
        <v>8801</v>
      </c>
      <c r="D4602" s="235" t="s">
        <v>8802</v>
      </c>
      <c r="E4602"/>
      <c r="F4602" s="126"/>
      <c r="G4602" s="236"/>
      <c r="H4602"/>
      <c r="I4602" t="s">
        <v>129</v>
      </c>
      <c r="J4602" s="236"/>
      <c r="K4602"/>
      <c r="L4602"/>
      <c r="M4602"/>
      <c r="N4602"/>
      <c r="O4602"/>
      <c r="P4602"/>
      <c r="Q4602"/>
      <c r="U4602"/>
      <c r="V4602" t="s">
        <v>4334</v>
      </c>
      <c r="W4602" s="236"/>
      <c r="X4602"/>
      <c r="Y4602"/>
      <c r="Z4602"/>
      <c r="AA4602"/>
      <c r="AB4602"/>
      <c r="AC4602"/>
      <c r="AD4602"/>
      <c r="AE4602"/>
      <c r="AF4602"/>
      <c r="AG4602"/>
      <c r="AH4602" s="115" t="s">
        <v>4308</v>
      </c>
    </row>
    <row r="4603" spans="1:35" hidden="1" x14ac:dyDescent="0.25">
      <c r="A4603" s="115">
        <v>330384</v>
      </c>
      <c r="B4603" s="115" t="s">
        <v>3661</v>
      </c>
      <c r="C4603" s="115" t="s">
        <v>664</v>
      </c>
      <c r="D4603" s="115" t="s">
        <v>238</v>
      </c>
      <c r="E4603" s="115" t="s">
        <v>76</v>
      </c>
      <c r="F4603" s="237">
        <v>36181</v>
      </c>
      <c r="G4603" s="115" t="s">
        <v>401</v>
      </c>
      <c r="H4603" s="115" t="s">
        <v>16</v>
      </c>
      <c r="I4603" t="s">
        <v>199</v>
      </c>
      <c r="J4603" s="115" t="s">
        <v>1226</v>
      </c>
      <c r="L4603" s="115" t="s">
        <v>30</v>
      </c>
      <c r="U4603"/>
      <c r="V4603">
        <v>0</v>
      </c>
      <c r="AG4603" s="115" t="s">
        <v>4308</v>
      </c>
      <c r="AH4603" s="115" t="s">
        <v>4308</v>
      </c>
    </row>
    <row r="4604" spans="1:35" ht="18" hidden="1" x14ac:dyDescent="0.25">
      <c r="A4604" s="235">
        <v>330385</v>
      </c>
      <c r="B4604" s="235" t="s">
        <v>8803</v>
      </c>
      <c r="C4604" s="235" t="s">
        <v>250</v>
      </c>
      <c r="D4604" s="235" t="s">
        <v>695</v>
      </c>
      <c r="E4604"/>
      <c r="F4604" s="126"/>
      <c r="G4604" s="236"/>
      <c r="H4604"/>
      <c r="I4604" t="s">
        <v>129</v>
      </c>
      <c r="J4604" s="236"/>
      <c r="K4604"/>
      <c r="L4604"/>
      <c r="M4604"/>
      <c r="N4604"/>
      <c r="O4604"/>
      <c r="P4604"/>
      <c r="Q4604"/>
      <c r="U4604"/>
      <c r="V4604" t="s">
        <v>4335</v>
      </c>
      <c r="W4604" s="236"/>
      <c r="X4604"/>
      <c r="Y4604"/>
      <c r="Z4604"/>
      <c r="AA4604"/>
      <c r="AB4604"/>
      <c r="AC4604"/>
      <c r="AD4604"/>
      <c r="AE4604"/>
      <c r="AF4604"/>
      <c r="AG4604"/>
      <c r="AH4604" s="115" t="s">
        <v>4308</v>
      </c>
    </row>
    <row r="4605" spans="1:35" hidden="1" x14ac:dyDescent="0.25">
      <c r="A4605">
        <v>330388</v>
      </c>
      <c r="B4605" t="s">
        <v>8804</v>
      </c>
      <c r="C4605" t="s">
        <v>332</v>
      </c>
      <c r="D4605" t="s">
        <v>293</v>
      </c>
      <c r="E4605" t="s">
        <v>76</v>
      </c>
      <c r="F4605" s="126">
        <v>35065</v>
      </c>
      <c r="G4605" t="s">
        <v>18</v>
      </c>
      <c r="H4605" t="s">
        <v>16</v>
      </c>
      <c r="I4605" t="s">
        <v>136</v>
      </c>
      <c r="J4605"/>
      <c r="K4605"/>
      <c r="L4605"/>
      <c r="M4605"/>
      <c r="N4605"/>
      <c r="O4605"/>
      <c r="P4605"/>
      <c r="Q4605"/>
      <c r="U4605"/>
      <c r="V4605">
        <v>0</v>
      </c>
      <c r="W4605"/>
      <c r="X4605"/>
      <c r="Y4605"/>
      <c r="Z4605"/>
      <c r="AA4605"/>
      <c r="AB4605"/>
      <c r="AC4605"/>
      <c r="AD4605" t="s">
        <v>4308</v>
      </c>
      <c r="AE4605" t="s">
        <v>4308</v>
      </c>
      <c r="AF4605" t="s">
        <v>4308</v>
      </c>
      <c r="AG4605" t="s">
        <v>4308</v>
      </c>
      <c r="AH4605" s="115" t="s">
        <v>4308</v>
      </c>
    </row>
    <row r="4606" spans="1:35" hidden="1" x14ac:dyDescent="0.25">
      <c r="A4606">
        <v>330389</v>
      </c>
      <c r="B4606" t="s">
        <v>1102</v>
      </c>
      <c r="C4606" t="s">
        <v>212</v>
      </c>
      <c r="D4606" t="s">
        <v>230</v>
      </c>
      <c r="E4606" t="s">
        <v>76</v>
      </c>
      <c r="F4606" s="126">
        <v>35704</v>
      </c>
      <c r="G4606" t="s">
        <v>8805</v>
      </c>
      <c r="H4606" t="s">
        <v>16</v>
      </c>
      <c r="I4606" t="s">
        <v>136</v>
      </c>
      <c r="J4606" t="s">
        <v>1226</v>
      </c>
      <c r="K4606"/>
      <c r="L4606" t="s">
        <v>67</v>
      </c>
      <c r="M4606"/>
      <c r="N4606"/>
      <c r="O4606"/>
      <c r="P4606"/>
      <c r="Q4606"/>
      <c r="U4606"/>
      <c r="V4606" t="s">
        <v>4336</v>
      </c>
      <c r="W4606"/>
      <c r="X4606"/>
      <c r="Y4606"/>
      <c r="Z4606"/>
      <c r="AA4606"/>
      <c r="AB4606"/>
      <c r="AC4606"/>
      <c r="AD4606"/>
      <c r="AE4606"/>
      <c r="AF4606"/>
      <c r="AG4606" t="s">
        <v>4308</v>
      </c>
      <c r="AH4606" s="115" t="s">
        <v>4308</v>
      </c>
    </row>
    <row r="4607" spans="1:35" hidden="1" x14ac:dyDescent="0.25">
      <c r="A4607">
        <v>330390</v>
      </c>
      <c r="B4607" t="s">
        <v>8806</v>
      </c>
      <c r="C4607" t="s">
        <v>529</v>
      </c>
      <c r="D4607" t="s">
        <v>838</v>
      </c>
      <c r="E4607" t="s">
        <v>76</v>
      </c>
      <c r="F4607" s="126">
        <v>34559</v>
      </c>
      <c r="G4607" t="s">
        <v>462</v>
      </c>
      <c r="H4607" t="s">
        <v>16</v>
      </c>
      <c r="I4607" t="s">
        <v>136</v>
      </c>
      <c r="J4607"/>
      <c r="K4607"/>
      <c r="L4607"/>
      <c r="M4607"/>
      <c r="N4607"/>
      <c r="O4607"/>
      <c r="P4607"/>
      <c r="Q4607"/>
      <c r="U4607"/>
      <c r="V4607" t="s">
        <v>4414</v>
      </c>
      <c r="W4607"/>
      <c r="X4607"/>
      <c r="Y4607"/>
      <c r="Z4607"/>
      <c r="AA4607"/>
      <c r="AB4607"/>
      <c r="AC4607" t="s">
        <v>4308</v>
      </c>
      <c r="AD4607" t="s">
        <v>4308</v>
      </c>
      <c r="AE4607" t="s">
        <v>4308</v>
      </c>
      <c r="AF4607" t="s">
        <v>4308</v>
      </c>
      <c r="AG4607" t="s">
        <v>4308</v>
      </c>
      <c r="AH4607" s="115" t="s">
        <v>4308</v>
      </c>
    </row>
    <row r="4608" spans="1:35" ht="18" x14ac:dyDescent="0.25">
      <c r="A4608" s="235">
        <v>330392</v>
      </c>
      <c r="B4608" s="235" t="s">
        <v>8807</v>
      </c>
      <c r="C4608" s="235" t="s">
        <v>8808</v>
      </c>
      <c r="D4608" s="235" t="s">
        <v>357</v>
      </c>
      <c r="E4608"/>
      <c r="F4608" s="126"/>
      <c r="G4608" s="236"/>
      <c r="H4608"/>
      <c r="I4608" t="s">
        <v>107</v>
      </c>
      <c r="J4608" s="236"/>
      <c r="K4608"/>
      <c r="L4608"/>
      <c r="M4608"/>
      <c r="N4608"/>
      <c r="O4608"/>
      <c r="P4608"/>
      <c r="Q4608"/>
      <c r="U4608"/>
      <c r="V4608" t="s">
        <v>4335</v>
      </c>
      <c r="W4608" s="236"/>
      <c r="X4608"/>
      <c r="Y4608"/>
      <c r="Z4608"/>
      <c r="AA4608"/>
      <c r="AB4608"/>
      <c r="AC4608"/>
      <c r="AD4608"/>
      <c r="AE4608"/>
      <c r="AF4608"/>
      <c r="AG4608"/>
      <c r="AH4608" s="115" t="s">
        <v>4308</v>
      </c>
      <c r="AI4608" s="115" t="e">
        <f>VLOOKUP(A4608,'[2]دراسات قانونية'!$A$3:$E$600,1,0)</f>
        <v>#N/A</v>
      </c>
    </row>
    <row r="4609" spans="1:35" x14ac:dyDescent="0.25">
      <c r="A4609" s="115">
        <v>330395</v>
      </c>
      <c r="B4609" s="115" t="s">
        <v>8809</v>
      </c>
      <c r="C4609" s="115" t="s">
        <v>8810</v>
      </c>
      <c r="D4609" s="115" t="s">
        <v>8811</v>
      </c>
      <c r="F4609" s="237"/>
      <c r="I4609" t="s">
        <v>107</v>
      </c>
      <c r="U4609"/>
      <c r="V4609" t="s">
        <v>4334</v>
      </c>
      <c r="AG4609" s="115" t="s">
        <v>4308</v>
      </c>
      <c r="AH4609" s="115" t="s">
        <v>4308</v>
      </c>
      <c r="AI4609" s="115" t="e">
        <f>VLOOKUP(A4609,'[2]دراسات قانونية'!$A$3:$E$600,1,0)</f>
        <v>#N/A</v>
      </c>
    </row>
    <row r="4610" spans="1:35" hidden="1" x14ac:dyDescent="0.25">
      <c r="A4610">
        <v>330396</v>
      </c>
      <c r="B4610" t="s">
        <v>8812</v>
      </c>
      <c r="C4610" t="s">
        <v>332</v>
      </c>
      <c r="D4610" t="s">
        <v>491</v>
      </c>
      <c r="E4610" t="s">
        <v>76</v>
      </c>
      <c r="F4610" s="126"/>
      <c r="G4610"/>
      <c r="H4610" t="s">
        <v>16</v>
      </c>
      <c r="I4610" t="s">
        <v>136</v>
      </c>
      <c r="J4610"/>
      <c r="K4610"/>
      <c r="L4610"/>
      <c r="M4610"/>
      <c r="N4610"/>
      <c r="O4610"/>
      <c r="P4610"/>
      <c r="Q4610"/>
      <c r="U4610"/>
      <c r="V4610" t="s">
        <v>4412</v>
      </c>
      <c r="W4610"/>
      <c r="X4610"/>
      <c r="Y4610"/>
      <c r="Z4610"/>
      <c r="AA4610"/>
      <c r="AB4610"/>
      <c r="AC4610" t="s">
        <v>4308</v>
      </c>
      <c r="AD4610" t="s">
        <v>4308</v>
      </c>
      <c r="AE4610" t="s">
        <v>4308</v>
      </c>
      <c r="AF4610" t="s">
        <v>4308</v>
      </c>
      <c r="AG4610" t="s">
        <v>4308</v>
      </c>
      <c r="AH4610" s="115" t="s">
        <v>4308</v>
      </c>
    </row>
    <row r="4611" spans="1:35" ht="18" x14ac:dyDescent="0.25">
      <c r="A4611" s="235">
        <v>330399</v>
      </c>
      <c r="B4611" s="235" t="s">
        <v>8813</v>
      </c>
      <c r="C4611" s="235" t="s">
        <v>868</v>
      </c>
      <c r="D4611" s="235" t="s">
        <v>390</v>
      </c>
      <c r="E4611"/>
      <c r="F4611" s="126"/>
      <c r="G4611" s="236"/>
      <c r="H4611"/>
      <c r="I4611" t="s">
        <v>107</v>
      </c>
      <c r="J4611" s="236"/>
      <c r="K4611"/>
      <c r="L4611"/>
      <c r="M4611"/>
      <c r="N4611"/>
      <c r="O4611"/>
      <c r="P4611"/>
      <c r="Q4611"/>
      <c r="U4611"/>
      <c r="V4611" t="s">
        <v>4335</v>
      </c>
      <c r="W4611" s="236"/>
      <c r="X4611"/>
      <c r="Y4611"/>
      <c r="Z4611"/>
      <c r="AA4611"/>
      <c r="AB4611"/>
      <c r="AC4611"/>
      <c r="AD4611"/>
      <c r="AE4611"/>
      <c r="AF4611"/>
      <c r="AG4611"/>
      <c r="AH4611" s="115" t="s">
        <v>4308</v>
      </c>
      <c r="AI4611" s="115" t="e">
        <f>VLOOKUP(A4611,'[2]دراسات قانونية'!$A$3:$E$600,1,0)</f>
        <v>#N/A</v>
      </c>
    </row>
    <row r="4612" spans="1:35" hidden="1" x14ac:dyDescent="0.25">
      <c r="A4612" s="115">
        <v>330401</v>
      </c>
      <c r="B4612" s="115" t="s">
        <v>3315</v>
      </c>
      <c r="C4612" s="115" t="s">
        <v>335</v>
      </c>
      <c r="D4612" s="115" t="s">
        <v>237</v>
      </c>
      <c r="E4612" s="115" t="s">
        <v>76</v>
      </c>
      <c r="F4612" s="237">
        <v>32810</v>
      </c>
      <c r="G4612" s="115" t="s">
        <v>18</v>
      </c>
      <c r="H4612" s="115" t="s">
        <v>16</v>
      </c>
      <c r="I4612" t="s">
        <v>199</v>
      </c>
      <c r="J4612" s="115" t="s">
        <v>1226</v>
      </c>
      <c r="L4612" s="115" t="s">
        <v>18</v>
      </c>
      <c r="U4612"/>
      <c r="V4612">
        <v>0</v>
      </c>
    </row>
    <row r="4613" spans="1:35" hidden="1" x14ac:dyDescent="0.25">
      <c r="A4613">
        <v>330402</v>
      </c>
      <c r="B4613" t="s">
        <v>8814</v>
      </c>
      <c r="C4613" t="s">
        <v>227</v>
      </c>
      <c r="D4613" t="s">
        <v>214</v>
      </c>
      <c r="E4613" t="s">
        <v>76</v>
      </c>
      <c r="F4613" s="126">
        <v>34522</v>
      </c>
      <c r="G4613" t="s">
        <v>18</v>
      </c>
      <c r="H4613" t="s">
        <v>16</v>
      </c>
      <c r="I4613" t="s">
        <v>136</v>
      </c>
      <c r="J4613" t="s">
        <v>1226</v>
      </c>
      <c r="K4613"/>
      <c r="L4613" t="s">
        <v>18</v>
      </c>
      <c r="M4613"/>
      <c r="N4613"/>
      <c r="O4613"/>
      <c r="P4613"/>
      <c r="Q4613"/>
      <c r="U4613"/>
      <c r="V4613" t="s">
        <v>4334</v>
      </c>
      <c r="W4613"/>
      <c r="X4613"/>
      <c r="Y4613"/>
      <c r="Z4613"/>
      <c r="AA4613"/>
      <c r="AB4613"/>
      <c r="AC4613"/>
      <c r="AD4613"/>
      <c r="AE4613"/>
      <c r="AF4613"/>
      <c r="AG4613"/>
      <c r="AH4613" s="115" t="s">
        <v>4308</v>
      </c>
    </row>
    <row r="4614" spans="1:35" ht="18" hidden="1" x14ac:dyDescent="0.25">
      <c r="A4614" s="235">
        <v>330404</v>
      </c>
      <c r="B4614" s="235" t="s">
        <v>8815</v>
      </c>
      <c r="C4614" s="235" t="s">
        <v>244</v>
      </c>
      <c r="D4614" s="235" t="s">
        <v>521</v>
      </c>
      <c r="E4614"/>
      <c r="F4614" s="126"/>
      <c r="G4614" s="236"/>
      <c r="H4614"/>
      <c r="I4614" t="s">
        <v>199</v>
      </c>
      <c r="J4614" s="236"/>
      <c r="K4614"/>
      <c r="L4614"/>
      <c r="M4614"/>
      <c r="N4614"/>
      <c r="O4614"/>
      <c r="P4614"/>
      <c r="Q4614"/>
      <c r="U4614"/>
      <c r="V4614">
        <v>0</v>
      </c>
      <c r="W4614" s="236"/>
      <c r="X4614"/>
      <c r="Y4614"/>
      <c r="Z4614"/>
      <c r="AA4614"/>
      <c r="AB4614"/>
      <c r="AC4614"/>
      <c r="AD4614"/>
      <c r="AE4614"/>
      <c r="AF4614"/>
      <c r="AG4614"/>
      <c r="AH4614" s="115" t="s">
        <v>4308</v>
      </c>
    </row>
    <row r="4615" spans="1:35" ht="18" hidden="1" x14ac:dyDescent="0.25">
      <c r="A4615" s="235">
        <v>330406</v>
      </c>
      <c r="B4615" s="235" t="s">
        <v>8816</v>
      </c>
      <c r="C4615" s="235" t="s">
        <v>908</v>
      </c>
      <c r="D4615" s="235" t="s">
        <v>217</v>
      </c>
      <c r="E4615"/>
      <c r="F4615" s="126"/>
      <c r="G4615" s="236"/>
      <c r="H4615"/>
      <c r="I4615" t="s">
        <v>199</v>
      </c>
      <c r="J4615" s="236"/>
      <c r="K4615"/>
      <c r="L4615"/>
      <c r="M4615"/>
      <c r="N4615"/>
      <c r="O4615"/>
      <c r="P4615"/>
      <c r="Q4615"/>
      <c r="U4615"/>
      <c r="V4615">
        <v>0</v>
      </c>
      <c r="W4615" s="236"/>
      <c r="X4615"/>
      <c r="Y4615"/>
      <c r="Z4615"/>
      <c r="AA4615"/>
      <c r="AB4615"/>
      <c r="AC4615"/>
      <c r="AD4615"/>
      <c r="AE4615"/>
      <c r="AF4615"/>
      <c r="AG4615"/>
      <c r="AH4615" s="115" t="s">
        <v>4308</v>
      </c>
    </row>
    <row r="4616" spans="1:35" hidden="1" x14ac:dyDescent="0.25">
      <c r="A4616" s="115">
        <v>330407</v>
      </c>
      <c r="B4616" s="115" t="s">
        <v>2305</v>
      </c>
      <c r="C4616" s="115" t="s">
        <v>731</v>
      </c>
      <c r="D4616" s="115" t="s">
        <v>306</v>
      </c>
      <c r="E4616" s="115" t="s">
        <v>76</v>
      </c>
      <c r="F4616" s="237">
        <v>29064</v>
      </c>
      <c r="G4616" s="115" t="s">
        <v>18</v>
      </c>
      <c r="H4616" s="115" t="s">
        <v>16</v>
      </c>
      <c r="I4616" t="s">
        <v>199</v>
      </c>
      <c r="J4616" s="115" t="s">
        <v>15</v>
      </c>
      <c r="L4616" s="115" t="s">
        <v>18</v>
      </c>
      <c r="U4616"/>
      <c r="V4616">
        <v>0</v>
      </c>
    </row>
    <row r="4617" spans="1:35" ht="18" hidden="1" x14ac:dyDescent="0.25">
      <c r="A4617" s="235">
        <v>330408</v>
      </c>
      <c r="B4617" s="235" t="s">
        <v>8817</v>
      </c>
      <c r="C4617" s="235" t="s">
        <v>279</v>
      </c>
      <c r="D4617" s="235" t="s">
        <v>268</v>
      </c>
      <c r="E4617"/>
      <c r="F4617" s="126"/>
      <c r="G4617" s="236"/>
      <c r="H4617"/>
      <c r="I4617" t="s">
        <v>129</v>
      </c>
      <c r="J4617" s="236"/>
      <c r="K4617"/>
      <c r="L4617"/>
      <c r="M4617"/>
      <c r="N4617"/>
      <c r="O4617"/>
      <c r="P4617"/>
      <c r="Q4617"/>
      <c r="U4617"/>
      <c r="V4617" t="s">
        <v>4334</v>
      </c>
      <c r="W4617" s="236"/>
      <c r="X4617"/>
      <c r="Y4617"/>
      <c r="Z4617"/>
      <c r="AA4617"/>
      <c r="AB4617"/>
      <c r="AC4617"/>
      <c r="AD4617"/>
      <c r="AE4617"/>
      <c r="AF4617"/>
      <c r="AG4617"/>
      <c r="AH4617" s="115" t="s">
        <v>4308</v>
      </c>
    </row>
    <row r="4618" spans="1:35" hidden="1" x14ac:dyDescent="0.25">
      <c r="A4618" s="115">
        <v>330411</v>
      </c>
      <c r="B4618" s="115" t="s">
        <v>2218</v>
      </c>
      <c r="C4618" s="115" t="s">
        <v>518</v>
      </c>
      <c r="D4618" s="115" t="s">
        <v>230</v>
      </c>
      <c r="E4618" s="115" t="s">
        <v>76</v>
      </c>
      <c r="F4618" s="237">
        <v>35796</v>
      </c>
      <c r="G4618" s="115" t="s">
        <v>1875</v>
      </c>
      <c r="H4618" s="115" t="s">
        <v>16</v>
      </c>
      <c r="I4618" t="s">
        <v>199</v>
      </c>
      <c r="J4618" s="115" t="s">
        <v>1226</v>
      </c>
      <c r="L4618" s="115" t="s">
        <v>18</v>
      </c>
      <c r="U4618"/>
      <c r="V4618">
        <v>0</v>
      </c>
    </row>
    <row r="4619" spans="1:35" hidden="1" x14ac:dyDescent="0.25">
      <c r="A4619">
        <v>330413</v>
      </c>
      <c r="B4619" t="s">
        <v>8818</v>
      </c>
      <c r="C4619" t="s">
        <v>227</v>
      </c>
      <c r="D4619" t="s">
        <v>8810</v>
      </c>
      <c r="E4619"/>
      <c r="F4619" s="126"/>
      <c r="G4619"/>
      <c r="H4619"/>
      <c r="I4619" t="s">
        <v>129</v>
      </c>
      <c r="J4619"/>
      <c r="K4619"/>
      <c r="L4619"/>
      <c r="M4619"/>
      <c r="N4619"/>
      <c r="O4619"/>
      <c r="P4619"/>
      <c r="Q4619"/>
      <c r="U4619"/>
      <c r="V4619" t="s">
        <v>4335</v>
      </c>
      <c r="W4619"/>
      <c r="X4619"/>
      <c r="Y4619"/>
      <c r="Z4619"/>
      <c r="AA4619"/>
      <c r="AB4619"/>
      <c r="AC4619"/>
      <c r="AD4619"/>
      <c r="AE4619"/>
      <c r="AF4619"/>
      <c r="AG4619"/>
    </row>
    <row r="4620" spans="1:35" hidden="1" x14ac:dyDescent="0.25">
      <c r="A4620" s="115">
        <v>330415</v>
      </c>
      <c r="B4620" s="115" t="s">
        <v>3662</v>
      </c>
      <c r="C4620" s="115" t="s">
        <v>250</v>
      </c>
      <c r="D4620" s="115" t="s">
        <v>595</v>
      </c>
      <c r="E4620" s="115" t="s">
        <v>76</v>
      </c>
      <c r="F4620" s="237">
        <v>35796</v>
      </c>
      <c r="G4620" s="115" t="s">
        <v>18</v>
      </c>
      <c r="H4620" s="115" t="s">
        <v>16</v>
      </c>
      <c r="I4620" t="s">
        <v>199</v>
      </c>
      <c r="J4620" s="115" t="s">
        <v>15</v>
      </c>
      <c r="L4620" s="115" t="s">
        <v>30</v>
      </c>
      <c r="P4620" s="115" t="s">
        <v>4322</v>
      </c>
      <c r="U4620"/>
      <c r="V4620" t="s">
        <v>16623</v>
      </c>
    </row>
    <row r="4621" spans="1:35" ht="18" x14ac:dyDescent="0.25">
      <c r="A4621" s="235">
        <v>330419</v>
      </c>
      <c r="B4621" s="235" t="s">
        <v>8819</v>
      </c>
      <c r="C4621" s="235" t="s">
        <v>643</v>
      </c>
      <c r="D4621" s="235" t="s">
        <v>1035</v>
      </c>
      <c r="E4621"/>
      <c r="F4621" s="126"/>
      <c r="G4621" s="236"/>
      <c r="H4621"/>
      <c r="I4621" t="s">
        <v>107</v>
      </c>
      <c r="J4621" s="236"/>
      <c r="K4621"/>
      <c r="L4621"/>
      <c r="M4621"/>
      <c r="N4621"/>
      <c r="O4621"/>
      <c r="P4621"/>
      <c r="Q4621"/>
      <c r="U4621"/>
      <c r="V4621"/>
      <c r="W4621" s="236"/>
      <c r="X4621"/>
      <c r="Y4621"/>
      <c r="Z4621"/>
      <c r="AA4621"/>
      <c r="AB4621"/>
      <c r="AC4621"/>
      <c r="AD4621"/>
      <c r="AE4621"/>
      <c r="AF4621"/>
      <c r="AG4621"/>
      <c r="AI4621" s="115">
        <f>VLOOKUP(A4621,'[2]دراسات قانونية'!$A$3:$E$600,1,0)</f>
        <v>330419</v>
      </c>
    </row>
    <row r="4622" spans="1:35" hidden="1" x14ac:dyDescent="0.25">
      <c r="A4622">
        <v>330420</v>
      </c>
      <c r="B4622" t="s">
        <v>8820</v>
      </c>
      <c r="C4622" t="s">
        <v>379</v>
      </c>
      <c r="D4622" t="s">
        <v>435</v>
      </c>
      <c r="E4622" t="s">
        <v>76</v>
      </c>
      <c r="F4622" s="126">
        <v>36019</v>
      </c>
      <c r="G4622" t="s">
        <v>918</v>
      </c>
      <c r="H4622" t="s">
        <v>16</v>
      </c>
      <c r="I4622" t="s">
        <v>136</v>
      </c>
      <c r="J4622" t="s">
        <v>15</v>
      </c>
      <c r="K4622"/>
      <c r="L4622" t="s">
        <v>50</v>
      </c>
      <c r="M4622"/>
      <c r="N4622"/>
      <c r="O4622"/>
      <c r="P4622"/>
      <c r="Q4622"/>
      <c r="U4622"/>
      <c r="V4622" t="s">
        <v>4329</v>
      </c>
      <c r="W4622"/>
      <c r="X4622"/>
      <c r="Y4622"/>
      <c r="Z4622"/>
      <c r="AA4622"/>
      <c r="AB4622"/>
      <c r="AC4622"/>
      <c r="AD4622"/>
      <c r="AE4622"/>
      <c r="AF4622"/>
      <c r="AG4622" t="s">
        <v>4308</v>
      </c>
      <c r="AH4622" s="115" t="s">
        <v>4308</v>
      </c>
    </row>
    <row r="4623" spans="1:35" ht="18" hidden="1" x14ac:dyDescent="0.25">
      <c r="A4623" s="235">
        <v>330422</v>
      </c>
      <c r="B4623" s="235" t="s">
        <v>8821</v>
      </c>
      <c r="C4623" s="235" t="s">
        <v>335</v>
      </c>
      <c r="D4623" s="235" t="s">
        <v>848</v>
      </c>
      <c r="E4623"/>
      <c r="F4623" s="126"/>
      <c r="G4623" s="236"/>
      <c r="H4623"/>
      <c r="I4623" t="s">
        <v>136</v>
      </c>
      <c r="J4623" s="236"/>
      <c r="K4623"/>
      <c r="L4623"/>
      <c r="M4623"/>
      <c r="N4623"/>
      <c r="O4623"/>
      <c r="P4623"/>
      <c r="Q4623"/>
      <c r="U4623"/>
      <c r="V4623" t="s">
        <v>4337</v>
      </c>
      <c r="W4623" s="236"/>
      <c r="X4623"/>
      <c r="Y4623"/>
      <c r="Z4623"/>
      <c r="AA4623"/>
      <c r="AB4623"/>
      <c r="AC4623"/>
      <c r="AD4623"/>
      <c r="AE4623"/>
      <c r="AF4623"/>
      <c r="AG4623"/>
      <c r="AH4623" s="115" t="s">
        <v>4308</v>
      </c>
    </row>
    <row r="4624" spans="1:35" ht="18" x14ac:dyDescent="0.25">
      <c r="A4624" s="235">
        <v>330423</v>
      </c>
      <c r="B4624" s="235" t="s">
        <v>8822</v>
      </c>
      <c r="C4624" s="235" t="s">
        <v>345</v>
      </c>
      <c r="D4624" s="235" t="s">
        <v>320</v>
      </c>
      <c r="E4624"/>
      <c r="F4624" s="126"/>
      <c r="G4624" s="236"/>
      <c r="H4624"/>
      <c r="I4624" t="s">
        <v>107</v>
      </c>
      <c r="J4624" s="236"/>
      <c r="K4624"/>
      <c r="L4624"/>
      <c r="M4624"/>
      <c r="N4624"/>
      <c r="O4624"/>
      <c r="P4624"/>
      <c r="Q4624"/>
      <c r="U4624"/>
      <c r="V4624" t="s">
        <v>4334</v>
      </c>
      <c r="W4624" s="236"/>
      <c r="X4624"/>
      <c r="Y4624"/>
      <c r="Z4624"/>
      <c r="AA4624"/>
      <c r="AB4624"/>
      <c r="AC4624"/>
      <c r="AD4624"/>
      <c r="AE4624"/>
      <c r="AF4624"/>
      <c r="AG4624"/>
      <c r="AH4624" s="115" t="s">
        <v>4308</v>
      </c>
      <c r="AI4624" s="115" t="e">
        <f>VLOOKUP(A4624,'[2]دراسات قانونية'!$A$3:$E$600,1,0)</f>
        <v>#N/A</v>
      </c>
    </row>
    <row r="4625" spans="1:35" hidden="1" x14ac:dyDescent="0.25">
      <c r="A4625" s="115">
        <v>330426</v>
      </c>
      <c r="B4625" s="115" t="s">
        <v>863</v>
      </c>
      <c r="C4625" s="115" t="s">
        <v>3663</v>
      </c>
      <c r="D4625" s="115" t="s">
        <v>656</v>
      </c>
      <c r="E4625" s="115" t="s">
        <v>76</v>
      </c>
      <c r="F4625" s="237">
        <v>35609</v>
      </c>
      <c r="G4625" s="115" t="s">
        <v>215</v>
      </c>
      <c r="H4625" s="115" t="s">
        <v>16</v>
      </c>
      <c r="I4625" t="s">
        <v>199</v>
      </c>
      <c r="J4625" s="115" t="s">
        <v>15</v>
      </c>
      <c r="L4625" s="115" t="s">
        <v>30</v>
      </c>
      <c r="P4625" s="115" t="s">
        <v>4318</v>
      </c>
      <c r="U4625"/>
      <c r="V4625" t="s">
        <v>16623</v>
      </c>
      <c r="AH4625" s="115" t="s">
        <v>4308</v>
      </c>
    </row>
    <row r="4626" spans="1:35" ht="18" x14ac:dyDescent="0.25">
      <c r="A4626" s="235">
        <v>330427</v>
      </c>
      <c r="B4626" s="235" t="s">
        <v>8823</v>
      </c>
      <c r="C4626" s="235" t="s">
        <v>434</v>
      </c>
      <c r="D4626" s="235" t="s">
        <v>213</v>
      </c>
      <c r="E4626"/>
      <c r="F4626" s="126"/>
      <c r="G4626" s="236"/>
      <c r="H4626"/>
      <c r="I4626" t="s">
        <v>107</v>
      </c>
      <c r="J4626" s="236"/>
      <c r="K4626"/>
      <c r="L4626"/>
      <c r="M4626"/>
      <c r="N4626"/>
      <c r="O4626"/>
      <c r="P4626"/>
      <c r="Q4626"/>
      <c r="U4626"/>
      <c r="V4626" t="s">
        <v>4335</v>
      </c>
      <c r="W4626" s="236"/>
      <c r="X4626"/>
      <c r="Y4626"/>
      <c r="Z4626"/>
      <c r="AA4626"/>
      <c r="AB4626"/>
      <c r="AC4626"/>
      <c r="AD4626"/>
      <c r="AE4626"/>
      <c r="AF4626"/>
      <c r="AG4626"/>
      <c r="AH4626" s="115" t="s">
        <v>4308</v>
      </c>
      <c r="AI4626" s="115" t="e">
        <f>VLOOKUP(A4626,'[2]دراسات قانونية'!$A$3:$E$600,1,0)</f>
        <v>#N/A</v>
      </c>
    </row>
    <row r="4627" spans="1:35" ht="18" hidden="1" x14ac:dyDescent="0.25">
      <c r="A4627" s="235">
        <v>330428</v>
      </c>
      <c r="B4627" s="235" t="s">
        <v>1458</v>
      </c>
      <c r="C4627" s="235" t="s">
        <v>778</v>
      </c>
      <c r="D4627" s="235" t="s">
        <v>905</v>
      </c>
      <c r="E4627"/>
      <c r="F4627" s="126"/>
      <c r="G4627" s="236"/>
      <c r="H4627"/>
      <c r="I4627" t="s">
        <v>199</v>
      </c>
      <c r="J4627" s="236"/>
      <c r="K4627"/>
      <c r="L4627"/>
      <c r="M4627"/>
      <c r="N4627"/>
      <c r="O4627"/>
      <c r="P4627"/>
      <c r="Q4627"/>
      <c r="U4627"/>
      <c r="V4627">
        <v>0</v>
      </c>
      <c r="W4627" s="236"/>
      <c r="X4627"/>
      <c r="Y4627"/>
      <c r="Z4627"/>
      <c r="AA4627"/>
      <c r="AB4627"/>
      <c r="AC4627"/>
      <c r="AD4627"/>
      <c r="AE4627"/>
      <c r="AF4627"/>
      <c r="AG4627"/>
      <c r="AH4627" s="115" t="s">
        <v>4308</v>
      </c>
    </row>
    <row r="4628" spans="1:35" ht="18" hidden="1" x14ac:dyDescent="0.25">
      <c r="A4628" s="235">
        <v>330429</v>
      </c>
      <c r="B4628" s="235" t="s">
        <v>8824</v>
      </c>
      <c r="C4628" s="235" t="s">
        <v>388</v>
      </c>
      <c r="D4628" s="235" t="s">
        <v>1130</v>
      </c>
      <c r="E4628"/>
      <c r="F4628" s="126"/>
      <c r="G4628" s="236"/>
      <c r="H4628"/>
      <c r="I4628" t="s">
        <v>136</v>
      </c>
      <c r="J4628" s="236"/>
      <c r="K4628"/>
      <c r="L4628"/>
      <c r="M4628"/>
      <c r="N4628"/>
      <c r="O4628"/>
      <c r="P4628"/>
      <c r="Q4628"/>
      <c r="U4628"/>
      <c r="V4628" t="s">
        <v>4337</v>
      </c>
      <c r="W4628" s="236"/>
      <c r="X4628"/>
      <c r="Y4628"/>
      <c r="Z4628"/>
      <c r="AA4628"/>
      <c r="AB4628"/>
      <c r="AC4628"/>
      <c r="AD4628"/>
      <c r="AE4628"/>
      <c r="AF4628"/>
      <c r="AG4628"/>
      <c r="AH4628" s="115" t="s">
        <v>4308</v>
      </c>
    </row>
    <row r="4629" spans="1:35" hidden="1" x14ac:dyDescent="0.25">
      <c r="A4629">
        <v>330432</v>
      </c>
      <c r="B4629" t="s">
        <v>8825</v>
      </c>
      <c r="C4629" t="s">
        <v>625</v>
      </c>
      <c r="D4629" t="s">
        <v>330</v>
      </c>
      <c r="E4629" t="s">
        <v>76</v>
      </c>
      <c r="F4629" s="126">
        <v>36161</v>
      </c>
      <c r="G4629" t="s">
        <v>18</v>
      </c>
      <c r="H4629" t="s">
        <v>16</v>
      </c>
      <c r="I4629" t="s">
        <v>129</v>
      </c>
      <c r="J4629"/>
      <c r="K4629"/>
      <c r="L4629"/>
      <c r="M4629"/>
      <c r="N4629"/>
      <c r="O4629"/>
      <c r="P4629"/>
      <c r="Q4629"/>
      <c r="U4629"/>
      <c r="V4629" t="s">
        <v>16623</v>
      </c>
      <c r="W4629"/>
      <c r="X4629"/>
      <c r="Y4629"/>
      <c r="Z4629"/>
      <c r="AA4629"/>
      <c r="AB4629"/>
      <c r="AC4629" t="s">
        <v>4308</v>
      </c>
      <c r="AD4629" t="s">
        <v>4308</v>
      </c>
      <c r="AE4629" t="s">
        <v>4308</v>
      </c>
      <c r="AF4629" t="s">
        <v>4308</v>
      </c>
      <c r="AG4629" t="s">
        <v>4308</v>
      </c>
      <c r="AH4629" s="115" t="s">
        <v>4308</v>
      </c>
    </row>
    <row r="4630" spans="1:35" ht="18" hidden="1" x14ac:dyDescent="0.25">
      <c r="A4630" s="235">
        <v>330434</v>
      </c>
      <c r="B4630" s="235" t="s">
        <v>8826</v>
      </c>
      <c r="C4630" s="235" t="s">
        <v>8827</v>
      </c>
      <c r="D4630" s="235" t="s">
        <v>281</v>
      </c>
      <c r="E4630"/>
      <c r="F4630" s="126"/>
      <c r="G4630" s="236"/>
      <c r="H4630"/>
      <c r="I4630" t="s">
        <v>199</v>
      </c>
      <c r="J4630" s="236"/>
      <c r="K4630"/>
      <c r="L4630"/>
      <c r="M4630"/>
      <c r="N4630"/>
      <c r="O4630"/>
      <c r="P4630"/>
      <c r="Q4630"/>
      <c r="U4630"/>
      <c r="V4630" t="s">
        <v>16623</v>
      </c>
      <c r="W4630" s="236"/>
      <c r="X4630"/>
      <c r="Y4630"/>
      <c r="Z4630"/>
      <c r="AA4630"/>
      <c r="AB4630"/>
      <c r="AC4630"/>
      <c r="AD4630"/>
      <c r="AE4630"/>
      <c r="AF4630"/>
      <c r="AG4630"/>
      <c r="AH4630" s="115" t="s">
        <v>4308</v>
      </c>
    </row>
    <row r="4631" spans="1:35" ht="18" hidden="1" x14ac:dyDescent="0.25">
      <c r="A4631" s="235">
        <v>330435</v>
      </c>
      <c r="B4631" s="235" t="s">
        <v>8828</v>
      </c>
      <c r="C4631" s="235" t="s">
        <v>520</v>
      </c>
      <c r="D4631" s="235" t="s">
        <v>528</v>
      </c>
      <c r="E4631"/>
      <c r="F4631" s="126"/>
      <c r="G4631" s="236"/>
      <c r="H4631"/>
      <c r="I4631" t="s">
        <v>199</v>
      </c>
      <c r="J4631" s="236"/>
      <c r="K4631"/>
      <c r="L4631"/>
      <c r="M4631"/>
      <c r="N4631"/>
      <c r="O4631"/>
      <c r="P4631"/>
      <c r="Q4631"/>
      <c r="U4631"/>
      <c r="V4631">
        <v>0</v>
      </c>
      <c r="W4631" s="236"/>
      <c r="X4631"/>
      <c r="Y4631"/>
      <c r="Z4631"/>
      <c r="AA4631"/>
      <c r="AB4631"/>
      <c r="AC4631"/>
      <c r="AD4631"/>
      <c r="AE4631"/>
      <c r="AF4631"/>
      <c r="AG4631"/>
      <c r="AH4631" s="115" t="s">
        <v>4308</v>
      </c>
    </row>
    <row r="4632" spans="1:35" hidden="1" x14ac:dyDescent="0.25">
      <c r="A4632">
        <v>330439</v>
      </c>
      <c r="B4632" t="s">
        <v>6832</v>
      </c>
      <c r="C4632" t="s">
        <v>438</v>
      </c>
      <c r="D4632" t="s">
        <v>365</v>
      </c>
      <c r="E4632" t="s">
        <v>76</v>
      </c>
      <c r="F4632" s="126">
        <v>36161</v>
      </c>
      <c r="G4632" t="s">
        <v>18</v>
      </c>
      <c r="H4632" t="s">
        <v>16</v>
      </c>
      <c r="I4632" t="s">
        <v>136</v>
      </c>
      <c r="J4632" t="s">
        <v>15</v>
      </c>
      <c r="K4632"/>
      <c r="L4632" t="s">
        <v>18</v>
      </c>
      <c r="M4632"/>
      <c r="N4632"/>
      <c r="O4632"/>
      <c r="P4632"/>
      <c r="Q4632"/>
      <c r="U4632"/>
      <c r="V4632" t="s">
        <v>4329</v>
      </c>
      <c r="W4632"/>
      <c r="X4632"/>
      <c r="Y4632"/>
      <c r="Z4632"/>
      <c r="AA4632"/>
      <c r="AB4632"/>
      <c r="AC4632"/>
      <c r="AD4632"/>
      <c r="AE4632" t="s">
        <v>4308</v>
      </c>
      <c r="AF4632" t="s">
        <v>4308</v>
      </c>
      <c r="AG4632" t="s">
        <v>4308</v>
      </c>
      <c r="AH4632" s="115" t="s">
        <v>4308</v>
      </c>
    </row>
    <row r="4633" spans="1:35" ht="18" x14ac:dyDescent="0.25">
      <c r="A4633" s="235">
        <v>330443</v>
      </c>
      <c r="B4633" s="235" t="s">
        <v>7514</v>
      </c>
      <c r="C4633" s="235" t="s">
        <v>1625</v>
      </c>
      <c r="D4633" s="235" t="s">
        <v>239</v>
      </c>
      <c r="E4633"/>
      <c r="F4633" s="126"/>
      <c r="G4633" s="236"/>
      <c r="H4633"/>
      <c r="I4633" t="s">
        <v>107</v>
      </c>
      <c r="J4633" s="236"/>
      <c r="K4633"/>
      <c r="L4633"/>
      <c r="M4633"/>
      <c r="N4633"/>
      <c r="O4633"/>
      <c r="P4633"/>
      <c r="Q4633"/>
      <c r="U4633"/>
      <c r="V4633" t="s">
        <v>4335</v>
      </c>
      <c r="W4633" s="236"/>
      <c r="X4633"/>
      <c r="Y4633"/>
      <c r="Z4633"/>
      <c r="AA4633"/>
      <c r="AB4633"/>
      <c r="AC4633"/>
      <c r="AD4633"/>
      <c r="AE4633"/>
      <c r="AF4633"/>
      <c r="AG4633"/>
      <c r="AH4633" s="115" t="s">
        <v>4308</v>
      </c>
      <c r="AI4633" s="115" t="e">
        <f>VLOOKUP(A4633,'[2]دراسات قانونية'!$A$3:$E$600,1,0)</f>
        <v>#N/A</v>
      </c>
    </row>
    <row r="4634" spans="1:35" ht="18" hidden="1" x14ac:dyDescent="0.25">
      <c r="A4634" s="235">
        <v>330444</v>
      </c>
      <c r="B4634" s="235" t="s">
        <v>8829</v>
      </c>
      <c r="C4634" s="235" t="s">
        <v>327</v>
      </c>
      <c r="D4634" s="235" t="s">
        <v>214</v>
      </c>
      <c r="E4634"/>
      <c r="F4634" s="126"/>
      <c r="G4634" s="236"/>
      <c r="H4634"/>
      <c r="I4634" t="s">
        <v>199</v>
      </c>
      <c r="J4634" s="236"/>
      <c r="K4634"/>
      <c r="L4634"/>
      <c r="M4634"/>
      <c r="N4634"/>
      <c r="O4634"/>
      <c r="P4634"/>
      <c r="Q4634"/>
      <c r="U4634"/>
      <c r="V4634">
        <v>0</v>
      </c>
      <c r="W4634" s="236"/>
      <c r="X4634"/>
      <c r="Y4634"/>
      <c r="Z4634"/>
      <c r="AA4634"/>
      <c r="AB4634"/>
      <c r="AC4634"/>
      <c r="AD4634"/>
      <c r="AE4634"/>
      <c r="AF4634"/>
      <c r="AG4634"/>
      <c r="AH4634" s="115" t="s">
        <v>4308</v>
      </c>
    </row>
    <row r="4635" spans="1:35" ht="18" hidden="1" x14ac:dyDescent="0.25">
      <c r="A4635" s="235">
        <v>330447</v>
      </c>
      <c r="B4635" s="235" t="s">
        <v>8830</v>
      </c>
      <c r="C4635" s="235" t="s">
        <v>952</v>
      </c>
      <c r="D4635" s="235" t="s">
        <v>315</v>
      </c>
      <c r="E4635"/>
      <c r="F4635" s="126"/>
      <c r="G4635" s="236"/>
      <c r="H4635"/>
      <c r="I4635" t="s">
        <v>129</v>
      </c>
      <c r="J4635" s="236"/>
      <c r="K4635"/>
      <c r="L4635"/>
      <c r="M4635"/>
      <c r="N4635"/>
      <c r="O4635"/>
      <c r="P4635"/>
      <c r="Q4635"/>
      <c r="U4635"/>
      <c r="V4635" t="s">
        <v>4334</v>
      </c>
      <c r="W4635" s="236"/>
      <c r="X4635"/>
      <c r="Y4635"/>
      <c r="Z4635"/>
      <c r="AA4635"/>
      <c r="AB4635"/>
      <c r="AC4635"/>
      <c r="AD4635"/>
      <c r="AE4635"/>
      <c r="AF4635"/>
      <c r="AG4635"/>
      <c r="AH4635" s="115" t="s">
        <v>4308</v>
      </c>
    </row>
    <row r="4636" spans="1:35" ht="18" hidden="1" x14ac:dyDescent="0.25">
      <c r="A4636" s="235">
        <v>330450</v>
      </c>
      <c r="B4636" s="235" t="s">
        <v>8765</v>
      </c>
      <c r="C4636" s="235" t="s">
        <v>295</v>
      </c>
      <c r="D4636" s="235" t="s">
        <v>444</v>
      </c>
      <c r="E4636"/>
      <c r="F4636" s="126"/>
      <c r="G4636" s="236"/>
      <c r="H4636"/>
      <c r="I4636" t="s">
        <v>129</v>
      </c>
      <c r="J4636" s="236"/>
      <c r="K4636"/>
      <c r="L4636"/>
      <c r="M4636"/>
      <c r="N4636"/>
      <c r="O4636"/>
      <c r="P4636"/>
      <c r="Q4636"/>
      <c r="U4636"/>
      <c r="V4636" t="s">
        <v>4335</v>
      </c>
      <c r="W4636" s="236"/>
      <c r="X4636"/>
      <c r="Y4636"/>
      <c r="Z4636"/>
      <c r="AA4636"/>
      <c r="AB4636"/>
      <c r="AC4636"/>
      <c r="AD4636"/>
      <c r="AE4636"/>
      <c r="AF4636"/>
      <c r="AG4636"/>
      <c r="AH4636" s="115" t="s">
        <v>4308</v>
      </c>
    </row>
    <row r="4637" spans="1:35" ht="18" x14ac:dyDescent="0.25">
      <c r="A4637" s="235">
        <v>330451</v>
      </c>
      <c r="B4637" s="235" t="s">
        <v>8831</v>
      </c>
      <c r="C4637" s="235" t="s">
        <v>451</v>
      </c>
      <c r="D4637" s="235" t="s">
        <v>735</v>
      </c>
      <c r="E4637"/>
      <c r="F4637" s="126"/>
      <c r="G4637" s="236"/>
      <c r="H4637"/>
      <c r="I4637" t="s">
        <v>107</v>
      </c>
      <c r="J4637" s="236"/>
      <c r="K4637"/>
      <c r="L4637"/>
      <c r="M4637"/>
      <c r="N4637"/>
      <c r="O4637"/>
      <c r="P4637"/>
      <c r="Q4637"/>
      <c r="U4637"/>
      <c r="V4637" t="s">
        <v>4335</v>
      </c>
      <c r="W4637" s="236"/>
      <c r="X4637"/>
      <c r="Y4637"/>
      <c r="Z4637"/>
      <c r="AA4637"/>
      <c r="AB4637"/>
      <c r="AC4637"/>
      <c r="AD4637"/>
      <c r="AE4637"/>
      <c r="AF4637"/>
      <c r="AG4637"/>
      <c r="AH4637" s="115" t="s">
        <v>4308</v>
      </c>
      <c r="AI4637" s="115" t="e">
        <f>VLOOKUP(A4637,'[2]دراسات قانونية'!$A$3:$E$600,1,0)</f>
        <v>#N/A</v>
      </c>
    </row>
    <row r="4638" spans="1:35" hidden="1" x14ac:dyDescent="0.25">
      <c r="A4638">
        <v>330452</v>
      </c>
      <c r="B4638" t="s">
        <v>8832</v>
      </c>
      <c r="C4638" t="s">
        <v>377</v>
      </c>
      <c r="D4638" t="s">
        <v>323</v>
      </c>
      <c r="E4638" t="s">
        <v>76</v>
      </c>
      <c r="F4638" s="126"/>
      <c r="G4638"/>
      <c r="H4638" t="s">
        <v>16</v>
      </c>
      <c r="I4638" t="s">
        <v>136</v>
      </c>
      <c r="J4638"/>
      <c r="K4638"/>
      <c r="L4638"/>
      <c r="M4638"/>
      <c r="N4638"/>
      <c r="O4638"/>
      <c r="P4638"/>
      <c r="Q4638"/>
      <c r="U4638"/>
      <c r="V4638" t="s">
        <v>4414</v>
      </c>
      <c r="W4638"/>
      <c r="X4638"/>
      <c r="Y4638"/>
      <c r="Z4638"/>
      <c r="AA4638" t="s">
        <v>4308</v>
      </c>
      <c r="AB4638" t="s">
        <v>4308</v>
      </c>
      <c r="AC4638" t="s">
        <v>4308</v>
      </c>
      <c r="AD4638" t="s">
        <v>4308</v>
      </c>
      <c r="AE4638" t="s">
        <v>4308</v>
      </c>
      <c r="AF4638" t="s">
        <v>4308</v>
      </c>
      <c r="AG4638" t="s">
        <v>4308</v>
      </c>
      <c r="AH4638" s="115" t="s">
        <v>4308</v>
      </c>
    </row>
    <row r="4639" spans="1:35" hidden="1" x14ac:dyDescent="0.25">
      <c r="A4639">
        <v>330454</v>
      </c>
      <c r="B4639" t="s">
        <v>8833</v>
      </c>
      <c r="C4639" t="s">
        <v>307</v>
      </c>
      <c r="D4639" t="s">
        <v>210</v>
      </c>
      <c r="E4639" t="s">
        <v>76</v>
      </c>
      <c r="F4639" s="126">
        <v>35439</v>
      </c>
      <c r="G4639" t="s">
        <v>18</v>
      </c>
      <c r="H4639" t="s">
        <v>16</v>
      </c>
      <c r="I4639" t="s">
        <v>136</v>
      </c>
      <c r="J4639"/>
      <c r="K4639"/>
      <c r="L4639"/>
      <c r="M4639"/>
      <c r="N4639"/>
      <c r="O4639"/>
      <c r="P4639"/>
      <c r="Q4639"/>
      <c r="U4639"/>
      <c r="V4639" t="s">
        <v>4414</v>
      </c>
      <c r="W4639"/>
      <c r="X4639"/>
      <c r="Y4639"/>
      <c r="Z4639"/>
      <c r="AA4639"/>
      <c r="AB4639"/>
      <c r="AC4639" t="s">
        <v>4308</v>
      </c>
      <c r="AD4639" t="s">
        <v>4308</v>
      </c>
      <c r="AE4639" t="s">
        <v>4308</v>
      </c>
      <c r="AF4639" t="s">
        <v>4308</v>
      </c>
      <c r="AG4639" t="s">
        <v>4308</v>
      </c>
      <c r="AH4639" s="115" t="s">
        <v>4308</v>
      </c>
    </row>
    <row r="4640" spans="1:35" ht="18" hidden="1" x14ac:dyDescent="0.25">
      <c r="A4640" s="235">
        <v>330458</v>
      </c>
      <c r="B4640" s="235" t="s">
        <v>8834</v>
      </c>
      <c r="C4640" s="235" t="s">
        <v>980</v>
      </c>
      <c r="D4640" s="235" t="s">
        <v>1721</v>
      </c>
      <c r="E4640"/>
      <c r="F4640" s="126"/>
      <c r="G4640" s="236"/>
      <c r="H4640"/>
      <c r="I4640" t="s">
        <v>129</v>
      </c>
      <c r="J4640" s="236"/>
      <c r="K4640"/>
      <c r="L4640"/>
      <c r="M4640"/>
      <c r="N4640"/>
      <c r="O4640"/>
      <c r="P4640"/>
      <c r="Q4640"/>
      <c r="U4640"/>
      <c r="V4640" t="s">
        <v>4335</v>
      </c>
      <c r="W4640" s="236"/>
      <c r="X4640"/>
      <c r="Y4640"/>
      <c r="Z4640"/>
      <c r="AA4640"/>
      <c r="AB4640"/>
      <c r="AC4640"/>
      <c r="AD4640"/>
      <c r="AE4640"/>
      <c r="AF4640"/>
      <c r="AG4640"/>
      <c r="AH4640" s="115" t="s">
        <v>4308</v>
      </c>
    </row>
    <row r="4641" spans="1:35" ht="18" hidden="1" x14ac:dyDescent="0.25">
      <c r="A4641" s="235">
        <v>330460</v>
      </c>
      <c r="B4641" s="235" t="s">
        <v>8835</v>
      </c>
      <c r="C4641" s="235" t="s">
        <v>680</v>
      </c>
      <c r="D4641" s="235" t="s">
        <v>239</v>
      </c>
      <c r="E4641"/>
      <c r="F4641" s="126"/>
      <c r="G4641" s="236"/>
      <c r="H4641"/>
      <c r="I4641" t="s">
        <v>199</v>
      </c>
      <c r="J4641" s="236"/>
      <c r="K4641"/>
      <c r="L4641"/>
      <c r="M4641"/>
      <c r="N4641"/>
      <c r="O4641"/>
      <c r="P4641"/>
      <c r="Q4641"/>
      <c r="U4641"/>
      <c r="V4641" t="s">
        <v>4329</v>
      </c>
      <c r="W4641" s="236"/>
      <c r="X4641"/>
      <c r="Y4641"/>
      <c r="Z4641"/>
      <c r="AA4641"/>
      <c r="AB4641"/>
      <c r="AC4641"/>
      <c r="AD4641"/>
      <c r="AE4641"/>
      <c r="AF4641"/>
      <c r="AG4641"/>
      <c r="AH4641" s="115" t="s">
        <v>4308</v>
      </c>
    </row>
    <row r="4642" spans="1:35" ht="18" hidden="1" x14ac:dyDescent="0.25">
      <c r="A4642" s="235">
        <v>330463</v>
      </c>
      <c r="B4642" s="235" t="s">
        <v>8836</v>
      </c>
      <c r="C4642" s="235" t="s">
        <v>403</v>
      </c>
      <c r="D4642" s="235" t="s">
        <v>357</v>
      </c>
      <c r="E4642"/>
      <c r="F4642" s="126"/>
      <c r="G4642" s="236"/>
      <c r="H4642"/>
      <c r="I4642" t="s">
        <v>129</v>
      </c>
      <c r="J4642" s="236"/>
      <c r="K4642"/>
      <c r="L4642"/>
      <c r="M4642"/>
      <c r="N4642"/>
      <c r="O4642"/>
      <c r="P4642"/>
      <c r="Q4642"/>
      <c r="U4642"/>
      <c r="V4642" t="s">
        <v>4335</v>
      </c>
      <c r="W4642" s="236"/>
      <c r="X4642"/>
      <c r="Y4642"/>
      <c r="Z4642"/>
      <c r="AA4642"/>
      <c r="AB4642"/>
      <c r="AC4642"/>
      <c r="AD4642"/>
      <c r="AE4642"/>
      <c r="AF4642"/>
      <c r="AG4642"/>
      <c r="AH4642" s="115" t="s">
        <v>4308</v>
      </c>
    </row>
    <row r="4643" spans="1:35" ht="18" hidden="1" x14ac:dyDescent="0.25">
      <c r="A4643" s="235">
        <v>330464</v>
      </c>
      <c r="B4643" s="235" t="s">
        <v>8837</v>
      </c>
      <c r="C4643" s="235" t="s">
        <v>552</v>
      </c>
      <c r="D4643" s="235" t="s">
        <v>435</v>
      </c>
      <c r="E4643"/>
      <c r="F4643" s="126"/>
      <c r="G4643" s="236"/>
      <c r="H4643"/>
      <c r="I4643" t="s">
        <v>136</v>
      </c>
      <c r="J4643" s="236"/>
      <c r="K4643"/>
      <c r="L4643"/>
      <c r="M4643"/>
      <c r="N4643"/>
      <c r="O4643"/>
      <c r="P4643"/>
      <c r="Q4643"/>
      <c r="U4643"/>
      <c r="V4643" t="s">
        <v>4337</v>
      </c>
      <c r="W4643" s="236"/>
      <c r="X4643"/>
      <c r="Y4643"/>
      <c r="Z4643"/>
      <c r="AA4643"/>
      <c r="AB4643"/>
      <c r="AC4643"/>
      <c r="AD4643"/>
      <c r="AE4643"/>
      <c r="AF4643"/>
      <c r="AG4643"/>
      <c r="AH4643" s="115" t="s">
        <v>4308</v>
      </c>
    </row>
    <row r="4644" spans="1:35" ht="18" hidden="1" x14ac:dyDescent="0.25">
      <c r="A4644" s="235">
        <v>330465</v>
      </c>
      <c r="B4644" s="235" t="s">
        <v>8838</v>
      </c>
      <c r="C4644" s="235" t="s">
        <v>412</v>
      </c>
      <c r="D4644" s="235" t="s">
        <v>276</v>
      </c>
      <c r="E4644"/>
      <c r="F4644" s="126"/>
      <c r="G4644" s="236"/>
      <c r="H4644"/>
      <c r="I4644" t="s">
        <v>199</v>
      </c>
      <c r="J4644" s="236"/>
      <c r="K4644"/>
      <c r="L4644"/>
      <c r="M4644"/>
      <c r="N4644"/>
      <c r="O4644"/>
      <c r="P4644"/>
      <c r="Q4644"/>
      <c r="U4644"/>
      <c r="V4644">
        <v>0</v>
      </c>
      <c r="W4644" s="236"/>
      <c r="X4644"/>
      <c r="Y4644"/>
      <c r="Z4644"/>
      <c r="AA4644"/>
      <c r="AB4644"/>
      <c r="AC4644"/>
      <c r="AD4644"/>
      <c r="AE4644"/>
      <c r="AF4644"/>
      <c r="AG4644"/>
      <c r="AH4644" s="115" t="s">
        <v>4308</v>
      </c>
    </row>
    <row r="4645" spans="1:35" hidden="1" x14ac:dyDescent="0.25">
      <c r="A4645">
        <v>330471</v>
      </c>
      <c r="B4645" t="s">
        <v>8839</v>
      </c>
      <c r="C4645" t="s">
        <v>250</v>
      </c>
      <c r="D4645" t="s">
        <v>5914</v>
      </c>
      <c r="E4645" t="s">
        <v>76</v>
      </c>
      <c r="F4645" s="126">
        <v>31556</v>
      </c>
      <c r="G4645" t="s">
        <v>8840</v>
      </c>
      <c r="H4645" t="s">
        <v>16</v>
      </c>
      <c r="I4645" t="s">
        <v>136</v>
      </c>
      <c r="J4645" t="s">
        <v>1226</v>
      </c>
      <c r="K4645"/>
      <c r="L4645" t="s">
        <v>18</v>
      </c>
      <c r="M4645"/>
      <c r="N4645"/>
      <c r="O4645"/>
      <c r="P4645"/>
      <c r="Q4645"/>
      <c r="U4645"/>
      <c r="V4645" t="s">
        <v>4329</v>
      </c>
      <c r="W4645"/>
      <c r="X4645"/>
      <c r="Y4645"/>
      <c r="Z4645"/>
      <c r="AA4645"/>
      <c r="AB4645"/>
      <c r="AC4645"/>
      <c r="AD4645"/>
      <c r="AE4645"/>
      <c r="AF4645"/>
      <c r="AG4645"/>
    </row>
    <row r="4646" spans="1:35" ht="18" hidden="1" x14ac:dyDescent="0.25">
      <c r="A4646" s="235">
        <v>330474</v>
      </c>
      <c r="B4646" s="235" t="s">
        <v>8841</v>
      </c>
      <c r="C4646" s="235" t="s">
        <v>364</v>
      </c>
      <c r="D4646" s="235" t="s">
        <v>405</v>
      </c>
      <c r="E4646"/>
      <c r="F4646" s="126"/>
      <c r="G4646" s="236"/>
      <c r="H4646"/>
      <c r="I4646" t="s">
        <v>199</v>
      </c>
      <c r="J4646" s="236"/>
      <c r="K4646"/>
      <c r="L4646"/>
      <c r="M4646"/>
      <c r="N4646"/>
      <c r="O4646"/>
      <c r="P4646"/>
      <c r="Q4646"/>
      <c r="U4646"/>
      <c r="V4646" t="s">
        <v>16623</v>
      </c>
      <c r="W4646" s="236"/>
      <c r="X4646"/>
      <c r="Y4646"/>
      <c r="Z4646"/>
      <c r="AA4646"/>
      <c r="AB4646"/>
      <c r="AC4646"/>
      <c r="AD4646"/>
      <c r="AE4646"/>
      <c r="AF4646"/>
      <c r="AG4646"/>
      <c r="AH4646" s="115" t="s">
        <v>4308</v>
      </c>
    </row>
    <row r="4647" spans="1:35" ht="18" hidden="1" x14ac:dyDescent="0.25">
      <c r="A4647" s="235">
        <v>330475</v>
      </c>
      <c r="B4647" s="235" t="s">
        <v>8842</v>
      </c>
      <c r="C4647" s="235" t="s">
        <v>250</v>
      </c>
      <c r="D4647" s="235" t="s">
        <v>235</v>
      </c>
      <c r="E4647"/>
      <c r="F4647" s="126"/>
      <c r="G4647" s="236"/>
      <c r="H4647"/>
      <c r="I4647" t="s">
        <v>129</v>
      </c>
      <c r="J4647" s="236"/>
      <c r="K4647"/>
      <c r="L4647"/>
      <c r="M4647"/>
      <c r="N4647"/>
      <c r="O4647"/>
      <c r="P4647"/>
      <c r="Q4647"/>
      <c r="U4647"/>
      <c r="V4647" t="s">
        <v>4335</v>
      </c>
      <c r="W4647" s="236"/>
      <c r="X4647"/>
      <c r="Y4647"/>
      <c r="Z4647"/>
      <c r="AA4647"/>
      <c r="AB4647"/>
      <c r="AC4647"/>
      <c r="AD4647"/>
      <c r="AE4647"/>
      <c r="AF4647"/>
      <c r="AG4647"/>
      <c r="AH4647" s="115" t="s">
        <v>4308</v>
      </c>
    </row>
    <row r="4648" spans="1:35" hidden="1" x14ac:dyDescent="0.25">
      <c r="A4648" s="115">
        <v>330476</v>
      </c>
      <c r="B4648" s="115" t="s">
        <v>3664</v>
      </c>
      <c r="C4648" s="115" t="s">
        <v>339</v>
      </c>
      <c r="D4648" s="115" t="s">
        <v>935</v>
      </c>
      <c r="E4648" s="115" t="s">
        <v>76</v>
      </c>
      <c r="F4648" s="237">
        <v>34140</v>
      </c>
      <c r="G4648" s="115" t="s">
        <v>918</v>
      </c>
      <c r="H4648" s="115" t="s">
        <v>16</v>
      </c>
      <c r="I4648" t="s">
        <v>199</v>
      </c>
      <c r="J4648" s="115" t="s">
        <v>15</v>
      </c>
      <c r="L4648" s="115" t="s">
        <v>50</v>
      </c>
      <c r="U4648"/>
      <c r="V4648">
        <v>0</v>
      </c>
    </row>
    <row r="4649" spans="1:35" hidden="1" x14ac:dyDescent="0.25">
      <c r="A4649">
        <v>330479</v>
      </c>
      <c r="B4649" t="s">
        <v>8843</v>
      </c>
      <c r="C4649" t="s">
        <v>1416</v>
      </c>
      <c r="D4649" t="s">
        <v>365</v>
      </c>
      <c r="E4649" t="s">
        <v>76</v>
      </c>
      <c r="F4649" s="126">
        <v>35451</v>
      </c>
      <c r="G4649" t="s">
        <v>18</v>
      </c>
      <c r="H4649" t="s">
        <v>16</v>
      </c>
      <c r="I4649" t="s">
        <v>136</v>
      </c>
      <c r="J4649" t="s">
        <v>1226</v>
      </c>
      <c r="K4649"/>
      <c r="L4649" t="s">
        <v>18</v>
      </c>
      <c r="M4649"/>
      <c r="N4649"/>
      <c r="O4649"/>
      <c r="P4649"/>
      <c r="Q4649"/>
      <c r="U4649"/>
      <c r="V4649" t="s">
        <v>16623</v>
      </c>
      <c r="W4649"/>
      <c r="X4649"/>
      <c r="Y4649"/>
      <c r="Z4649"/>
      <c r="AA4649"/>
      <c r="AB4649"/>
      <c r="AC4649"/>
      <c r="AD4649"/>
      <c r="AE4649"/>
      <c r="AF4649"/>
      <c r="AG4649"/>
      <c r="AH4649" s="115" t="s">
        <v>4308</v>
      </c>
    </row>
    <row r="4650" spans="1:35" ht="18" x14ac:dyDescent="0.25">
      <c r="A4650" s="235">
        <v>330480</v>
      </c>
      <c r="B4650" s="235" t="s">
        <v>8844</v>
      </c>
      <c r="C4650" s="235" t="s">
        <v>219</v>
      </c>
      <c r="D4650" s="235" t="s">
        <v>508</v>
      </c>
      <c r="E4650"/>
      <c r="F4650" s="126"/>
      <c r="G4650" s="236"/>
      <c r="H4650"/>
      <c r="I4650" t="s">
        <v>107</v>
      </c>
      <c r="J4650" s="236"/>
      <c r="K4650"/>
      <c r="L4650"/>
      <c r="M4650"/>
      <c r="N4650"/>
      <c r="O4650"/>
      <c r="P4650"/>
      <c r="Q4650"/>
      <c r="U4650"/>
      <c r="V4650" t="s">
        <v>4337</v>
      </c>
      <c r="W4650" s="236"/>
      <c r="X4650"/>
      <c r="Y4650"/>
      <c r="Z4650"/>
      <c r="AA4650"/>
      <c r="AB4650"/>
      <c r="AC4650"/>
      <c r="AD4650"/>
      <c r="AE4650"/>
      <c r="AF4650"/>
      <c r="AG4650"/>
      <c r="AH4650" s="115" t="s">
        <v>4308</v>
      </c>
      <c r="AI4650" s="115" t="e">
        <f>VLOOKUP(A4650,'[2]دراسات قانونية'!$A$3:$E$600,1,0)</f>
        <v>#N/A</v>
      </c>
    </row>
    <row r="4651" spans="1:35" ht="18" x14ac:dyDescent="0.25">
      <c r="A4651" s="235">
        <v>330482</v>
      </c>
      <c r="B4651" s="235" t="s">
        <v>7879</v>
      </c>
      <c r="C4651" s="235" t="s">
        <v>244</v>
      </c>
      <c r="D4651" s="235" t="s">
        <v>381</v>
      </c>
      <c r="E4651"/>
      <c r="F4651" s="126"/>
      <c r="G4651" s="236"/>
      <c r="H4651"/>
      <c r="I4651" t="s">
        <v>107</v>
      </c>
      <c r="J4651" s="236"/>
      <c r="K4651"/>
      <c r="L4651"/>
      <c r="M4651"/>
      <c r="N4651"/>
      <c r="O4651"/>
      <c r="P4651"/>
      <c r="Q4651"/>
      <c r="U4651"/>
      <c r="V4651" t="s">
        <v>4335</v>
      </c>
      <c r="W4651" s="236"/>
      <c r="X4651"/>
      <c r="Y4651"/>
      <c r="Z4651"/>
      <c r="AA4651"/>
      <c r="AB4651"/>
      <c r="AC4651"/>
      <c r="AD4651"/>
      <c r="AE4651"/>
      <c r="AF4651"/>
      <c r="AG4651"/>
      <c r="AH4651" s="115" t="s">
        <v>4308</v>
      </c>
      <c r="AI4651" s="115" t="e">
        <f>VLOOKUP(A4651,'[2]دراسات قانونية'!$A$3:$E$600,1,0)</f>
        <v>#N/A</v>
      </c>
    </row>
    <row r="4652" spans="1:35" hidden="1" x14ac:dyDescent="0.25">
      <c r="A4652">
        <v>330483</v>
      </c>
      <c r="B4652" t="s">
        <v>8845</v>
      </c>
      <c r="C4652" t="s">
        <v>7005</v>
      </c>
      <c r="D4652" t="s">
        <v>577</v>
      </c>
      <c r="E4652" t="s">
        <v>76</v>
      </c>
      <c r="F4652" s="126">
        <v>35900</v>
      </c>
      <c r="G4652" t="s">
        <v>18</v>
      </c>
      <c r="H4652" t="s">
        <v>16</v>
      </c>
      <c r="I4652" t="s">
        <v>136</v>
      </c>
      <c r="J4652" t="s">
        <v>1226</v>
      </c>
      <c r="K4652"/>
      <c r="L4652" t="s">
        <v>18</v>
      </c>
      <c r="M4652"/>
      <c r="N4652"/>
      <c r="O4652"/>
      <c r="P4652"/>
      <c r="Q4652"/>
      <c r="U4652"/>
      <c r="V4652" t="s">
        <v>4335</v>
      </c>
      <c r="W4652"/>
      <c r="X4652"/>
      <c r="Y4652"/>
      <c r="Z4652"/>
      <c r="AA4652"/>
      <c r="AB4652"/>
      <c r="AC4652"/>
      <c r="AD4652"/>
      <c r="AE4652"/>
      <c r="AF4652"/>
      <c r="AG4652" t="s">
        <v>4308</v>
      </c>
      <c r="AH4652" s="115" t="s">
        <v>4308</v>
      </c>
    </row>
    <row r="4653" spans="1:35" x14ac:dyDescent="0.25">
      <c r="A4653" s="115">
        <v>330487</v>
      </c>
      <c r="B4653" s="115" t="s">
        <v>8846</v>
      </c>
      <c r="C4653" s="115" t="s">
        <v>987</v>
      </c>
      <c r="D4653" s="115" t="s">
        <v>1056</v>
      </c>
      <c r="F4653" s="237"/>
      <c r="I4653" t="s">
        <v>107</v>
      </c>
      <c r="U4653"/>
      <c r="V4653" t="s">
        <v>4335</v>
      </c>
      <c r="AG4653" s="115" t="s">
        <v>4308</v>
      </c>
      <c r="AH4653" s="115" t="s">
        <v>4308</v>
      </c>
      <c r="AI4653" s="115" t="e">
        <f>VLOOKUP(A4653,'[2]دراسات قانونية'!$A$3:$E$600,1,0)</f>
        <v>#N/A</v>
      </c>
    </row>
    <row r="4654" spans="1:35" ht="18" hidden="1" x14ac:dyDescent="0.25">
      <c r="A4654" s="235">
        <v>330488</v>
      </c>
      <c r="B4654" s="235" t="s">
        <v>8847</v>
      </c>
      <c r="C4654" s="235" t="s">
        <v>337</v>
      </c>
      <c r="D4654" s="235" t="s">
        <v>2635</v>
      </c>
      <c r="E4654"/>
      <c r="F4654" s="126"/>
      <c r="G4654" s="236"/>
      <c r="H4654"/>
      <c r="I4654" t="s">
        <v>199</v>
      </c>
      <c r="J4654" s="236"/>
      <c r="K4654"/>
      <c r="L4654"/>
      <c r="M4654"/>
      <c r="N4654"/>
      <c r="O4654"/>
      <c r="P4654"/>
      <c r="Q4654"/>
      <c r="U4654"/>
      <c r="V4654">
        <v>0</v>
      </c>
      <c r="W4654" s="236"/>
      <c r="X4654"/>
      <c r="Y4654"/>
      <c r="Z4654"/>
      <c r="AA4654"/>
      <c r="AB4654"/>
      <c r="AC4654"/>
      <c r="AD4654"/>
      <c r="AE4654"/>
      <c r="AF4654"/>
      <c r="AG4654"/>
      <c r="AH4654" s="115" t="s">
        <v>4308</v>
      </c>
    </row>
    <row r="4655" spans="1:35" hidden="1" x14ac:dyDescent="0.25">
      <c r="A4655">
        <v>330490</v>
      </c>
      <c r="B4655" t="s">
        <v>8848</v>
      </c>
      <c r="C4655" t="s">
        <v>1844</v>
      </c>
      <c r="D4655" t="s">
        <v>536</v>
      </c>
      <c r="E4655" t="s">
        <v>76</v>
      </c>
      <c r="F4655" s="126">
        <v>36270</v>
      </c>
      <c r="G4655" t="s">
        <v>8849</v>
      </c>
      <c r="H4655" t="s">
        <v>16</v>
      </c>
      <c r="I4655" t="s">
        <v>129</v>
      </c>
      <c r="J4655"/>
      <c r="K4655"/>
      <c r="L4655"/>
      <c r="M4655"/>
      <c r="N4655"/>
      <c r="O4655"/>
      <c r="P4655"/>
      <c r="Q4655"/>
      <c r="U4655"/>
      <c r="V4655" t="s">
        <v>16603</v>
      </c>
      <c r="W4655"/>
      <c r="X4655"/>
      <c r="Y4655"/>
      <c r="Z4655"/>
      <c r="AA4655"/>
      <c r="AB4655"/>
      <c r="AC4655"/>
      <c r="AD4655" t="s">
        <v>4308</v>
      </c>
      <c r="AE4655" t="s">
        <v>4308</v>
      </c>
      <c r="AF4655" t="s">
        <v>4308</v>
      </c>
      <c r="AG4655" t="s">
        <v>4308</v>
      </c>
      <c r="AH4655" s="115" t="s">
        <v>4308</v>
      </c>
    </row>
    <row r="4656" spans="1:35" hidden="1" x14ac:dyDescent="0.25">
      <c r="A4656" s="115">
        <v>330492</v>
      </c>
      <c r="B4656" s="115" t="s">
        <v>3665</v>
      </c>
      <c r="C4656" s="115" t="s">
        <v>394</v>
      </c>
      <c r="D4656" s="115" t="s">
        <v>894</v>
      </c>
      <c r="E4656" s="115" t="s">
        <v>76</v>
      </c>
      <c r="F4656" s="237">
        <v>35497</v>
      </c>
      <c r="G4656" s="115" t="s">
        <v>211</v>
      </c>
      <c r="H4656" s="115" t="s">
        <v>16</v>
      </c>
      <c r="I4656" t="s">
        <v>199</v>
      </c>
      <c r="J4656" s="115" t="s">
        <v>1226</v>
      </c>
      <c r="L4656" s="115" t="s">
        <v>18</v>
      </c>
      <c r="U4656"/>
      <c r="V4656">
        <v>0</v>
      </c>
    </row>
    <row r="4657" spans="1:35" ht="18" hidden="1" x14ac:dyDescent="0.25">
      <c r="A4657" s="235">
        <v>330493</v>
      </c>
      <c r="B4657" s="235" t="s">
        <v>8850</v>
      </c>
      <c r="C4657" s="235" t="s">
        <v>219</v>
      </c>
      <c r="D4657" s="235" t="s">
        <v>556</v>
      </c>
      <c r="E4657"/>
      <c r="F4657" s="126"/>
      <c r="G4657" s="236"/>
      <c r="H4657"/>
      <c r="I4657" t="s">
        <v>199</v>
      </c>
      <c r="J4657" s="236"/>
      <c r="K4657"/>
      <c r="L4657"/>
      <c r="M4657"/>
      <c r="N4657"/>
      <c r="O4657"/>
      <c r="P4657"/>
      <c r="Q4657"/>
      <c r="U4657"/>
      <c r="V4657">
        <v>0</v>
      </c>
      <c r="W4657" s="236"/>
      <c r="X4657"/>
      <c r="Y4657"/>
      <c r="Z4657"/>
      <c r="AA4657"/>
      <c r="AB4657"/>
      <c r="AC4657"/>
      <c r="AD4657"/>
      <c r="AE4657"/>
      <c r="AF4657"/>
      <c r="AG4657"/>
      <c r="AH4657" s="115" t="s">
        <v>4308</v>
      </c>
    </row>
    <row r="4658" spans="1:35" ht="18" x14ac:dyDescent="0.25">
      <c r="A4658" s="235">
        <v>330494</v>
      </c>
      <c r="B4658" s="235" t="s">
        <v>8851</v>
      </c>
      <c r="C4658" s="235" t="s">
        <v>4177</v>
      </c>
      <c r="D4658" s="235" t="s">
        <v>275</v>
      </c>
      <c r="E4658"/>
      <c r="F4658" s="126"/>
      <c r="G4658" s="236"/>
      <c r="H4658"/>
      <c r="I4658" t="s">
        <v>107</v>
      </c>
      <c r="J4658" s="236"/>
      <c r="K4658"/>
      <c r="L4658"/>
      <c r="M4658"/>
      <c r="N4658"/>
      <c r="O4658"/>
      <c r="P4658"/>
      <c r="Q4658"/>
      <c r="U4658"/>
      <c r="V4658" t="s">
        <v>4337</v>
      </c>
      <c r="W4658" s="236"/>
      <c r="X4658"/>
      <c r="Y4658"/>
      <c r="Z4658"/>
      <c r="AA4658"/>
      <c r="AB4658"/>
      <c r="AC4658"/>
      <c r="AD4658"/>
      <c r="AE4658"/>
      <c r="AF4658"/>
      <c r="AG4658"/>
      <c r="AH4658" s="115" t="s">
        <v>4308</v>
      </c>
      <c r="AI4658" s="115" t="e">
        <f>VLOOKUP(A4658,'[2]دراسات قانونية'!$A$3:$E$600,1,0)</f>
        <v>#N/A</v>
      </c>
    </row>
    <row r="4659" spans="1:35" ht="18" hidden="1" x14ac:dyDescent="0.25">
      <c r="A4659" s="235">
        <v>330495</v>
      </c>
      <c r="B4659" s="235" t="s">
        <v>8852</v>
      </c>
      <c r="C4659" s="235" t="s">
        <v>7601</v>
      </c>
      <c r="D4659" s="235" t="s">
        <v>450</v>
      </c>
      <c r="E4659"/>
      <c r="F4659" s="126"/>
      <c r="G4659" s="236"/>
      <c r="H4659"/>
      <c r="I4659" t="s">
        <v>129</v>
      </c>
      <c r="J4659" s="236"/>
      <c r="K4659"/>
      <c r="L4659"/>
      <c r="M4659"/>
      <c r="N4659"/>
      <c r="O4659"/>
      <c r="P4659"/>
      <c r="Q4659"/>
      <c r="U4659"/>
      <c r="V4659" t="s">
        <v>4334</v>
      </c>
      <c r="W4659" s="236"/>
      <c r="X4659"/>
      <c r="Y4659"/>
      <c r="Z4659"/>
      <c r="AA4659"/>
      <c r="AB4659"/>
      <c r="AC4659"/>
      <c r="AD4659"/>
      <c r="AE4659"/>
      <c r="AF4659"/>
      <c r="AG4659"/>
      <c r="AH4659" s="115" t="s">
        <v>4308</v>
      </c>
    </row>
    <row r="4660" spans="1:35" hidden="1" x14ac:dyDescent="0.25">
      <c r="A4660">
        <v>330496</v>
      </c>
      <c r="B4660" t="s">
        <v>8853</v>
      </c>
      <c r="C4660" t="s">
        <v>584</v>
      </c>
      <c r="D4660" t="s">
        <v>268</v>
      </c>
      <c r="E4660" t="s">
        <v>76</v>
      </c>
      <c r="F4660" s="126">
        <v>35749</v>
      </c>
      <c r="G4660" t="s">
        <v>18</v>
      </c>
      <c r="H4660" t="s">
        <v>16</v>
      </c>
      <c r="I4660" t="s">
        <v>136</v>
      </c>
      <c r="J4660" t="s">
        <v>1226</v>
      </c>
      <c r="K4660"/>
      <c r="L4660" t="s">
        <v>18</v>
      </c>
      <c r="M4660"/>
      <c r="N4660"/>
      <c r="O4660"/>
      <c r="P4660"/>
      <c r="Q4660"/>
      <c r="U4660"/>
      <c r="V4660">
        <v>0</v>
      </c>
      <c r="W4660"/>
      <c r="X4660"/>
      <c r="Y4660"/>
      <c r="Z4660"/>
      <c r="AA4660"/>
      <c r="AB4660"/>
      <c r="AC4660"/>
      <c r="AD4660"/>
      <c r="AE4660"/>
      <c r="AF4660"/>
      <c r="AG4660"/>
    </row>
    <row r="4661" spans="1:35" ht="18" hidden="1" x14ac:dyDescent="0.25">
      <c r="A4661" s="235">
        <v>330498</v>
      </c>
      <c r="B4661" s="235" t="s">
        <v>8854</v>
      </c>
      <c r="C4661" s="235" t="s">
        <v>609</v>
      </c>
      <c r="D4661" s="235" t="s">
        <v>421</v>
      </c>
      <c r="E4661"/>
      <c r="F4661" s="126"/>
      <c r="G4661" s="236"/>
      <c r="H4661"/>
      <c r="I4661" t="s">
        <v>129</v>
      </c>
      <c r="J4661" s="236"/>
      <c r="K4661"/>
      <c r="L4661"/>
      <c r="M4661"/>
      <c r="N4661"/>
      <c r="O4661"/>
      <c r="P4661"/>
      <c r="Q4661"/>
      <c r="U4661"/>
      <c r="V4661" t="s">
        <v>4334</v>
      </c>
      <c r="W4661" s="236"/>
      <c r="X4661"/>
      <c r="Y4661"/>
      <c r="Z4661"/>
      <c r="AA4661"/>
      <c r="AB4661"/>
      <c r="AC4661"/>
      <c r="AD4661"/>
      <c r="AE4661"/>
      <c r="AF4661"/>
      <c r="AG4661"/>
      <c r="AH4661" s="115" t="s">
        <v>4308</v>
      </c>
    </row>
    <row r="4662" spans="1:35" hidden="1" x14ac:dyDescent="0.25">
      <c r="A4662">
        <v>330499</v>
      </c>
      <c r="B4662" t="s">
        <v>8855</v>
      </c>
      <c r="C4662" t="s">
        <v>324</v>
      </c>
      <c r="D4662" t="s">
        <v>8856</v>
      </c>
      <c r="E4662" t="s">
        <v>76</v>
      </c>
      <c r="F4662" s="126">
        <v>31199</v>
      </c>
      <c r="G4662" t="s">
        <v>18</v>
      </c>
      <c r="H4662" t="s">
        <v>16</v>
      </c>
      <c r="I4662" t="s">
        <v>129</v>
      </c>
      <c r="J4662" t="s">
        <v>1226</v>
      </c>
      <c r="K4662"/>
      <c r="L4662" t="s">
        <v>18</v>
      </c>
      <c r="M4662"/>
      <c r="N4662"/>
      <c r="O4662"/>
      <c r="P4662"/>
      <c r="Q4662"/>
      <c r="U4662"/>
      <c r="V4662" t="s">
        <v>4337</v>
      </c>
      <c r="W4662"/>
      <c r="X4662"/>
      <c r="Y4662"/>
      <c r="Z4662"/>
      <c r="AA4662"/>
      <c r="AB4662"/>
      <c r="AC4662"/>
      <c r="AD4662"/>
      <c r="AE4662"/>
      <c r="AF4662"/>
      <c r="AG4662"/>
    </row>
    <row r="4663" spans="1:35" hidden="1" x14ac:dyDescent="0.25">
      <c r="A4663" s="115">
        <v>330500</v>
      </c>
      <c r="B4663" s="115" t="s">
        <v>3666</v>
      </c>
      <c r="C4663" s="115" t="s">
        <v>1458</v>
      </c>
      <c r="D4663" s="115" t="s">
        <v>815</v>
      </c>
      <c r="E4663" s="115" t="s">
        <v>76</v>
      </c>
      <c r="F4663" s="237">
        <v>35643</v>
      </c>
      <c r="G4663" s="115" t="s">
        <v>211</v>
      </c>
      <c r="H4663" s="115" t="s">
        <v>16</v>
      </c>
      <c r="I4663" t="s">
        <v>199</v>
      </c>
      <c r="J4663" s="115" t="s">
        <v>15</v>
      </c>
      <c r="L4663" s="115" t="s">
        <v>18</v>
      </c>
      <c r="U4663"/>
      <c r="V4663" t="s">
        <v>16623</v>
      </c>
    </row>
    <row r="4664" spans="1:35" hidden="1" x14ac:dyDescent="0.25">
      <c r="A4664">
        <v>330502</v>
      </c>
      <c r="B4664" t="s">
        <v>8857</v>
      </c>
      <c r="C4664" t="s">
        <v>209</v>
      </c>
      <c r="D4664" t="s">
        <v>595</v>
      </c>
      <c r="E4664" t="s">
        <v>76</v>
      </c>
      <c r="F4664" s="126">
        <v>35497</v>
      </c>
      <c r="G4664" t="s">
        <v>18</v>
      </c>
      <c r="H4664" t="s">
        <v>16</v>
      </c>
      <c r="I4664" t="s">
        <v>129</v>
      </c>
      <c r="J4664"/>
      <c r="K4664"/>
      <c r="L4664"/>
      <c r="M4664"/>
      <c r="N4664"/>
      <c r="O4664"/>
      <c r="P4664"/>
      <c r="Q4664"/>
      <c r="U4664"/>
      <c r="V4664" t="s">
        <v>4414</v>
      </c>
      <c r="W4664"/>
      <c r="X4664"/>
      <c r="Y4664"/>
      <c r="Z4664"/>
      <c r="AA4664"/>
      <c r="AB4664"/>
      <c r="AC4664" t="s">
        <v>4308</v>
      </c>
      <c r="AD4664" t="s">
        <v>4308</v>
      </c>
      <c r="AE4664" t="s">
        <v>4308</v>
      </c>
      <c r="AF4664" t="s">
        <v>4308</v>
      </c>
      <c r="AG4664" t="s">
        <v>4308</v>
      </c>
      <c r="AH4664" s="115" t="s">
        <v>4308</v>
      </c>
    </row>
    <row r="4665" spans="1:35" hidden="1" x14ac:dyDescent="0.25">
      <c r="A4665">
        <v>330504</v>
      </c>
      <c r="B4665" t="s">
        <v>8858</v>
      </c>
      <c r="C4665" t="s">
        <v>324</v>
      </c>
      <c r="D4665" t="s">
        <v>249</v>
      </c>
      <c r="E4665" t="s">
        <v>76</v>
      </c>
      <c r="F4665" s="126">
        <v>35852</v>
      </c>
      <c r="G4665" t="s">
        <v>18</v>
      </c>
      <c r="H4665" t="s">
        <v>16</v>
      </c>
      <c r="I4665" t="s">
        <v>136</v>
      </c>
      <c r="J4665" t="s">
        <v>1226</v>
      </c>
      <c r="K4665"/>
      <c r="L4665" t="s">
        <v>18</v>
      </c>
      <c r="M4665"/>
      <c r="N4665"/>
      <c r="O4665"/>
      <c r="P4665"/>
      <c r="Q4665"/>
      <c r="U4665"/>
      <c r="V4665">
        <v>0</v>
      </c>
      <c r="W4665"/>
      <c r="X4665"/>
      <c r="Y4665"/>
      <c r="Z4665"/>
      <c r="AA4665"/>
      <c r="AB4665"/>
      <c r="AC4665"/>
      <c r="AD4665"/>
      <c r="AE4665"/>
      <c r="AF4665" t="s">
        <v>4308</v>
      </c>
      <c r="AG4665" t="s">
        <v>4308</v>
      </c>
      <c r="AH4665" s="115" t="s">
        <v>4308</v>
      </c>
    </row>
    <row r="4666" spans="1:35" hidden="1" x14ac:dyDescent="0.25">
      <c r="A4666" s="115">
        <v>330505</v>
      </c>
      <c r="B4666" s="115" t="s">
        <v>1253</v>
      </c>
      <c r="C4666" s="115" t="s">
        <v>438</v>
      </c>
      <c r="D4666" s="115" t="s">
        <v>365</v>
      </c>
      <c r="E4666" s="115" t="s">
        <v>76</v>
      </c>
      <c r="F4666" s="237">
        <v>34364</v>
      </c>
      <c r="G4666" s="115" t="s">
        <v>18</v>
      </c>
      <c r="H4666" s="115" t="s">
        <v>16</v>
      </c>
      <c r="I4666" t="s">
        <v>199</v>
      </c>
      <c r="J4666" s="115" t="s">
        <v>15</v>
      </c>
      <c r="L4666" s="115" t="s">
        <v>18</v>
      </c>
      <c r="U4666"/>
      <c r="V4666" t="s">
        <v>4335</v>
      </c>
    </row>
    <row r="4667" spans="1:35" hidden="1" x14ac:dyDescent="0.25">
      <c r="A4667">
        <v>330506</v>
      </c>
      <c r="B4667" t="s">
        <v>957</v>
      </c>
      <c r="C4667" t="s">
        <v>386</v>
      </c>
      <c r="D4667" t="s">
        <v>210</v>
      </c>
      <c r="E4667" t="s">
        <v>76</v>
      </c>
      <c r="F4667" s="126">
        <v>34883</v>
      </c>
      <c r="G4667" t="s">
        <v>492</v>
      </c>
      <c r="H4667" t="s">
        <v>16</v>
      </c>
      <c r="I4667" t="s">
        <v>136</v>
      </c>
      <c r="J4667" t="s">
        <v>1226</v>
      </c>
      <c r="K4667"/>
      <c r="L4667" t="s">
        <v>18</v>
      </c>
      <c r="M4667"/>
      <c r="N4667"/>
      <c r="O4667"/>
      <c r="P4667"/>
      <c r="Q4667"/>
      <c r="U4667"/>
      <c r="V4667" t="s">
        <v>4414</v>
      </c>
      <c r="W4667"/>
      <c r="X4667"/>
      <c r="Y4667"/>
      <c r="Z4667"/>
      <c r="AA4667"/>
      <c r="AB4667"/>
      <c r="AC4667"/>
      <c r="AD4667"/>
      <c r="AE4667"/>
      <c r="AF4667"/>
      <c r="AG4667" t="s">
        <v>4308</v>
      </c>
      <c r="AH4667" s="115" t="s">
        <v>4308</v>
      </c>
    </row>
    <row r="4668" spans="1:35" hidden="1" x14ac:dyDescent="0.25">
      <c r="A4668">
        <v>330507</v>
      </c>
      <c r="B4668" t="s">
        <v>8859</v>
      </c>
      <c r="C4668" t="s">
        <v>248</v>
      </c>
      <c r="D4668" t="s">
        <v>8860</v>
      </c>
      <c r="E4668" t="s">
        <v>76</v>
      </c>
      <c r="F4668" s="126">
        <v>31219</v>
      </c>
      <c r="G4668" t="s">
        <v>8861</v>
      </c>
      <c r="H4668" t="s">
        <v>16</v>
      </c>
      <c r="I4668" t="s">
        <v>201</v>
      </c>
      <c r="J4668" t="s">
        <v>1226</v>
      </c>
      <c r="K4668"/>
      <c r="L4668" t="s">
        <v>18</v>
      </c>
      <c r="M4668"/>
      <c r="N4668"/>
      <c r="O4668"/>
      <c r="P4668"/>
      <c r="Q4668"/>
      <c r="U4668"/>
      <c r="V4668">
        <v>0</v>
      </c>
      <c r="W4668"/>
      <c r="X4668"/>
      <c r="Y4668"/>
      <c r="Z4668"/>
      <c r="AA4668"/>
      <c r="AB4668"/>
      <c r="AC4668"/>
      <c r="AD4668"/>
      <c r="AE4668"/>
      <c r="AF4668"/>
      <c r="AG4668"/>
    </row>
    <row r="4669" spans="1:35" ht="18" hidden="1" x14ac:dyDescent="0.25">
      <c r="A4669" s="235">
        <v>330508</v>
      </c>
      <c r="B4669" s="235" t="s">
        <v>8862</v>
      </c>
      <c r="C4669" s="235" t="s">
        <v>252</v>
      </c>
      <c r="D4669" s="235" t="s">
        <v>18</v>
      </c>
      <c r="E4669"/>
      <c r="F4669" s="126"/>
      <c r="G4669" s="236"/>
      <c r="H4669"/>
      <c r="I4669" t="s">
        <v>129</v>
      </c>
      <c r="J4669" s="236"/>
      <c r="K4669"/>
      <c r="L4669"/>
      <c r="M4669"/>
      <c r="N4669"/>
      <c r="O4669"/>
      <c r="P4669"/>
      <c r="Q4669"/>
      <c r="U4669"/>
      <c r="V4669" t="s">
        <v>4337</v>
      </c>
      <c r="W4669" s="236"/>
      <c r="X4669"/>
      <c r="Y4669"/>
      <c r="Z4669"/>
      <c r="AA4669"/>
      <c r="AB4669"/>
      <c r="AC4669"/>
      <c r="AD4669"/>
      <c r="AE4669"/>
      <c r="AF4669"/>
      <c r="AG4669"/>
      <c r="AH4669" s="115" t="s">
        <v>4308</v>
      </c>
    </row>
    <row r="4670" spans="1:35" hidden="1" x14ac:dyDescent="0.25">
      <c r="A4670" s="115">
        <v>330509</v>
      </c>
      <c r="B4670" s="115" t="s">
        <v>2889</v>
      </c>
      <c r="C4670" s="115" t="s">
        <v>903</v>
      </c>
      <c r="D4670" s="115" t="s">
        <v>3069</v>
      </c>
      <c r="E4670" s="115" t="s">
        <v>76</v>
      </c>
      <c r="F4670" s="237">
        <v>31163</v>
      </c>
      <c r="G4670" s="115" t="s">
        <v>3070</v>
      </c>
      <c r="H4670" s="115" t="s">
        <v>16</v>
      </c>
      <c r="I4670" t="s">
        <v>201</v>
      </c>
      <c r="U4670"/>
      <c r="V4670">
        <v>0</v>
      </c>
    </row>
    <row r="4671" spans="1:35" hidden="1" x14ac:dyDescent="0.25">
      <c r="A4671">
        <v>330510</v>
      </c>
      <c r="B4671" t="s">
        <v>8863</v>
      </c>
      <c r="C4671" t="s">
        <v>6280</v>
      </c>
      <c r="D4671" t="s">
        <v>306</v>
      </c>
      <c r="E4671" t="s">
        <v>76</v>
      </c>
      <c r="F4671" s="126"/>
      <c r="G4671"/>
      <c r="H4671" t="s">
        <v>16</v>
      </c>
      <c r="I4671" t="s">
        <v>136</v>
      </c>
      <c r="J4671"/>
      <c r="K4671"/>
      <c r="L4671"/>
      <c r="M4671"/>
      <c r="N4671"/>
      <c r="O4671"/>
      <c r="P4671"/>
      <c r="Q4671"/>
      <c r="U4671"/>
      <c r="V4671" t="s">
        <v>4335</v>
      </c>
      <c r="W4671"/>
      <c r="X4671"/>
      <c r="Y4671"/>
      <c r="Z4671" t="s">
        <v>4308</v>
      </c>
      <c r="AA4671" t="s">
        <v>4308</v>
      </c>
      <c r="AB4671" t="s">
        <v>4308</v>
      </c>
      <c r="AC4671" t="s">
        <v>4308</v>
      </c>
      <c r="AD4671" t="s">
        <v>4308</v>
      </c>
      <c r="AE4671" t="s">
        <v>4308</v>
      </c>
      <c r="AF4671" t="s">
        <v>4308</v>
      </c>
      <c r="AG4671" t="s">
        <v>4308</v>
      </c>
      <c r="AH4671" s="115" t="s">
        <v>4308</v>
      </c>
    </row>
    <row r="4672" spans="1:35" hidden="1" x14ac:dyDescent="0.25">
      <c r="A4672">
        <v>330512</v>
      </c>
      <c r="B4672" t="s">
        <v>8864</v>
      </c>
      <c r="C4672" t="s">
        <v>223</v>
      </c>
      <c r="D4672" t="s">
        <v>526</v>
      </c>
      <c r="E4672" t="s">
        <v>76</v>
      </c>
      <c r="F4672" s="126">
        <v>35511</v>
      </c>
      <c r="G4672" t="s">
        <v>368</v>
      </c>
      <c r="H4672" t="s">
        <v>16</v>
      </c>
      <c r="I4672" t="s">
        <v>129</v>
      </c>
      <c r="J4672" t="s">
        <v>1226</v>
      </c>
      <c r="K4672"/>
      <c r="L4672" t="s">
        <v>30</v>
      </c>
      <c r="M4672"/>
      <c r="N4672"/>
      <c r="O4672"/>
      <c r="P4672"/>
      <c r="Q4672"/>
      <c r="U4672"/>
      <c r="V4672" t="s">
        <v>4335</v>
      </c>
      <c r="W4672"/>
      <c r="X4672"/>
      <c r="Y4672"/>
      <c r="Z4672"/>
      <c r="AA4672"/>
      <c r="AB4672"/>
      <c r="AC4672"/>
      <c r="AD4672"/>
      <c r="AE4672"/>
      <c r="AF4672"/>
      <c r="AG4672" t="s">
        <v>4308</v>
      </c>
      <c r="AH4672" s="115" t="s">
        <v>4308</v>
      </c>
    </row>
    <row r="4673" spans="1:35" ht="18" x14ac:dyDescent="0.25">
      <c r="A4673" s="235">
        <v>330517</v>
      </c>
      <c r="B4673" s="235" t="s">
        <v>8865</v>
      </c>
      <c r="C4673" s="235" t="s">
        <v>412</v>
      </c>
      <c r="D4673" s="235" t="s">
        <v>839</v>
      </c>
      <c r="E4673"/>
      <c r="F4673" s="126"/>
      <c r="G4673" s="236"/>
      <c r="H4673"/>
      <c r="I4673" t="s">
        <v>107</v>
      </c>
      <c r="J4673" s="236"/>
      <c r="K4673"/>
      <c r="L4673"/>
      <c r="M4673"/>
      <c r="N4673"/>
      <c r="O4673"/>
      <c r="P4673"/>
      <c r="Q4673"/>
      <c r="U4673"/>
      <c r="V4673" t="s">
        <v>4335</v>
      </c>
      <c r="W4673" s="236"/>
      <c r="X4673"/>
      <c r="Y4673"/>
      <c r="Z4673"/>
      <c r="AA4673"/>
      <c r="AB4673"/>
      <c r="AC4673"/>
      <c r="AD4673"/>
      <c r="AE4673"/>
      <c r="AF4673"/>
      <c r="AG4673"/>
      <c r="AH4673" s="115" t="s">
        <v>4308</v>
      </c>
      <c r="AI4673" s="115" t="e">
        <f>VLOOKUP(A4673,'[2]دراسات قانونية'!$A$3:$E$600,1,0)</f>
        <v>#N/A</v>
      </c>
    </row>
    <row r="4674" spans="1:35" ht="18" hidden="1" x14ac:dyDescent="0.25">
      <c r="A4674" s="235">
        <v>330518</v>
      </c>
      <c r="B4674" s="235" t="s">
        <v>8866</v>
      </c>
      <c r="C4674" s="235" t="s">
        <v>250</v>
      </c>
      <c r="D4674" s="235" t="s">
        <v>851</v>
      </c>
      <c r="E4674"/>
      <c r="F4674" s="126"/>
      <c r="G4674" s="236"/>
      <c r="H4674"/>
      <c r="I4674" t="s">
        <v>199</v>
      </c>
      <c r="J4674" s="236"/>
      <c r="K4674"/>
      <c r="L4674"/>
      <c r="M4674"/>
      <c r="N4674"/>
      <c r="O4674"/>
      <c r="P4674"/>
      <c r="Q4674"/>
      <c r="U4674"/>
      <c r="V4674" t="s">
        <v>4336</v>
      </c>
      <c r="W4674" s="236"/>
      <c r="X4674"/>
      <c r="Y4674"/>
      <c r="Z4674"/>
      <c r="AA4674"/>
      <c r="AB4674"/>
      <c r="AC4674"/>
      <c r="AD4674"/>
      <c r="AE4674"/>
      <c r="AF4674"/>
      <c r="AG4674"/>
      <c r="AH4674" s="115" t="s">
        <v>4308</v>
      </c>
    </row>
    <row r="4675" spans="1:35" ht="18" x14ac:dyDescent="0.25">
      <c r="A4675" s="235">
        <v>330520</v>
      </c>
      <c r="B4675" s="235" t="s">
        <v>8867</v>
      </c>
      <c r="C4675" s="235" t="s">
        <v>442</v>
      </c>
      <c r="D4675" s="235" t="s">
        <v>270</v>
      </c>
      <c r="E4675"/>
      <c r="F4675" s="126"/>
      <c r="G4675" s="236"/>
      <c r="H4675"/>
      <c r="I4675" t="s">
        <v>107</v>
      </c>
      <c r="J4675" s="236"/>
      <c r="K4675"/>
      <c r="L4675"/>
      <c r="M4675"/>
      <c r="N4675"/>
      <c r="O4675"/>
      <c r="P4675"/>
      <c r="Q4675"/>
      <c r="U4675"/>
      <c r="V4675" t="s">
        <v>4334</v>
      </c>
      <c r="W4675" s="236"/>
      <c r="X4675"/>
      <c r="Y4675"/>
      <c r="Z4675"/>
      <c r="AA4675"/>
      <c r="AB4675"/>
      <c r="AC4675"/>
      <c r="AD4675"/>
      <c r="AE4675"/>
      <c r="AF4675"/>
      <c r="AG4675"/>
      <c r="AH4675" s="115" t="s">
        <v>4308</v>
      </c>
      <c r="AI4675" s="115" t="e">
        <f>VLOOKUP(A4675,'[2]دراسات قانونية'!$A$3:$E$600,1,0)</f>
        <v>#N/A</v>
      </c>
    </row>
    <row r="4676" spans="1:35" hidden="1" x14ac:dyDescent="0.25">
      <c r="A4676" s="115">
        <v>330521</v>
      </c>
      <c r="B4676" s="115" t="s">
        <v>4059</v>
      </c>
      <c r="C4676" s="115" t="s">
        <v>609</v>
      </c>
      <c r="D4676" s="115" t="s">
        <v>892</v>
      </c>
      <c r="E4676" s="115" t="s">
        <v>76</v>
      </c>
      <c r="F4676" s="237">
        <v>35127</v>
      </c>
      <c r="G4676" s="115" t="s">
        <v>215</v>
      </c>
      <c r="H4676" s="115" t="s">
        <v>16</v>
      </c>
      <c r="I4676" t="s">
        <v>199</v>
      </c>
      <c r="J4676" s="115" t="s">
        <v>1226</v>
      </c>
      <c r="L4676" s="115" t="s">
        <v>18</v>
      </c>
      <c r="U4676"/>
      <c r="V4676">
        <v>0</v>
      </c>
    </row>
    <row r="4677" spans="1:35" hidden="1" x14ac:dyDescent="0.25">
      <c r="A4677" s="115">
        <v>330522</v>
      </c>
      <c r="B4677" s="115" t="s">
        <v>4060</v>
      </c>
      <c r="C4677" s="115" t="s">
        <v>209</v>
      </c>
      <c r="D4677" s="115" t="s">
        <v>746</v>
      </c>
      <c r="E4677" s="115" t="s">
        <v>76</v>
      </c>
      <c r="F4677" s="237">
        <v>34060</v>
      </c>
      <c r="G4677" s="115" t="s">
        <v>18</v>
      </c>
      <c r="H4677" s="115" t="s">
        <v>16</v>
      </c>
      <c r="I4677" t="s">
        <v>199</v>
      </c>
      <c r="J4677" s="115" t="s">
        <v>15</v>
      </c>
      <c r="L4677" s="115" t="s">
        <v>18</v>
      </c>
      <c r="U4677"/>
      <c r="V4677">
        <v>0</v>
      </c>
    </row>
    <row r="4678" spans="1:35" hidden="1" x14ac:dyDescent="0.25">
      <c r="A4678">
        <v>330524</v>
      </c>
      <c r="B4678" t="s">
        <v>8868</v>
      </c>
      <c r="C4678" t="s">
        <v>260</v>
      </c>
      <c r="D4678" t="s">
        <v>275</v>
      </c>
      <c r="E4678" t="s">
        <v>76</v>
      </c>
      <c r="F4678" s="126">
        <v>35910</v>
      </c>
      <c r="G4678" t="s">
        <v>18</v>
      </c>
      <c r="H4678" t="s">
        <v>16</v>
      </c>
      <c r="I4678" t="s">
        <v>201</v>
      </c>
      <c r="J4678" t="s">
        <v>1226</v>
      </c>
      <c r="K4678"/>
      <c r="L4678" t="s">
        <v>18</v>
      </c>
      <c r="M4678"/>
      <c r="N4678"/>
      <c r="O4678"/>
      <c r="P4678"/>
      <c r="Q4678"/>
      <c r="U4678"/>
      <c r="V4678" t="s">
        <v>4329</v>
      </c>
      <c r="W4678"/>
      <c r="X4678"/>
      <c r="Y4678"/>
      <c r="Z4678"/>
      <c r="AA4678"/>
      <c r="AB4678"/>
      <c r="AC4678"/>
      <c r="AD4678"/>
      <c r="AE4678"/>
      <c r="AF4678"/>
      <c r="AG4678"/>
    </row>
    <row r="4679" spans="1:35" hidden="1" x14ac:dyDescent="0.25">
      <c r="A4679">
        <v>330525</v>
      </c>
      <c r="B4679" t="s">
        <v>8869</v>
      </c>
      <c r="C4679" t="s">
        <v>377</v>
      </c>
      <c r="D4679" t="s">
        <v>4654</v>
      </c>
      <c r="E4679" t="s">
        <v>76</v>
      </c>
      <c r="F4679" s="126"/>
      <c r="G4679"/>
      <c r="H4679" t="s">
        <v>16</v>
      </c>
      <c r="I4679" t="s">
        <v>129</v>
      </c>
      <c r="J4679"/>
      <c r="K4679"/>
      <c r="L4679"/>
      <c r="M4679"/>
      <c r="N4679"/>
      <c r="O4679"/>
      <c r="P4679"/>
      <c r="Q4679"/>
      <c r="U4679"/>
      <c r="V4679" t="s">
        <v>4414</v>
      </c>
      <c r="W4679"/>
      <c r="X4679"/>
      <c r="Y4679"/>
      <c r="Z4679"/>
      <c r="AA4679" t="s">
        <v>4308</v>
      </c>
      <c r="AB4679" t="s">
        <v>4308</v>
      </c>
      <c r="AC4679" t="s">
        <v>4308</v>
      </c>
      <c r="AD4679" t="s">
        <v>4308</v>
      </c>
      <c r="AE4679" t="s">
        <v>4308</v>
      </c>
      <c r="AF4679" t="s">
        <v>4308</v>
      </c>
      <c r="AG4679" t="s">
        <v>4308</v>
      </c>
      <c r="AH4679" s="115" t="s">
        <v>4308</v>
      </c>
    </row>
    <row r="4680" spans="1:35" ht="18" x14ac:dyDescent="0.25">
      <c r="A4680" s="235">
        <v>330526</v>
      </c>
      <c r="B4680" s="235" t="s">
        <v>5320</v>
      </c>
      <c r="C4680" s="235" t="s">
        <v>379</v>
      </c>
      <c r="D4680" s="235" t="s">
        <v>8870</v>
      </c>
      <c r="E4680"/>
      <c r="F4680" s="126"/>
      <c r="G4680" s="236"/>
      <c r="H4680"/>
      <c r="I4680" t="s">
        <v>107</v>
      </c>
      <c r="J4680" s="236"/>
      <c r="K4680"/>
      <c r="L4680"/>
      <c r="M4680"/>
      <c r="N4680"/>
      <c r="O4680"/>
      <c r="P4680"/>
      <c r="Q4680"/>
      <c r="U4680"/>
      <c r="V4680" t="s">
        <v>4335</v>
      </c>
      <c r="W4680" s="236"/>
      <c r="X4680"/>
      <c r="Y4680"/>
      <c r="Z4680"/>
      <c r="AA4680"/>
      <c r="AB4680"/>
      <c r="AC4680"/>
      <c r="AD4680"/>
      <c r="AE4680"/>
      <c r="AF4680"/>
      <c r="AG4680"/>
      <c r="AH4680" s="115" t="s">
        <v>4308</v>
      </c>
      <c r="AI4680" s="115" t="e">
        <f>VLOOKUP(A4680,'[2]دراسات قانونية'!$A$3:$E$600,1,0)</f>
        <v>#N/A</v>
      </c>
    </row>
    <row r="4681" spans="1:35" ht="18" hidden="1" x14ac:dyDescent="0.25">
      <c r="A4681" s="235">
        <v>330527</v>
      </c>
      <c r="B4681" s="235" t="s">
        <v>8871</v>
      </c>
      <c r="C4681" s="235" t="s">
        <v>481</v>
      </c>
      <c r="D4681" s="235" t="s">
        <v>435</v>
      </c>
      <c r="E4681"/>
      <c r="F4681" s="126"/>
      <c r="G4681" s="236"/>
      <c r="H4681"/>
      <c r="I4681" t="s">
        <v>199</v>
      </c>
      <c r="J4681" s="236"/>
      <c r="K4681"/>
      <c r="L4681"/>
      <c r="M4681"/>
      <c r="N4681"/>
      <c r="O4681"/>
      <c r="P4681"/>
      <c r="Q4681"/>
      <c r="U4681"/>
      <c r="V4681">
        <v>0</v>
      </c>
      <c r="W4681" s="236"/>
      <c r="X4681"/>
      <c r="Y4681"/>
      <c r="Z4681"/>
      <c r="AA4681"/>
      <c r="AB4681"/>
      <c r="AC4681"/>
      <c r="AD4681"/>
      <c r="AE4681"/>
      <c r="AF4681"/>
      <c r="AG4681"/>
      <c r="AH4681" s="115" t="s">
        <v>4308</v>
      </c>
    </row>
    <row r="4682" spans="1:35" ht="18" hidden="1" x14ac:dyDescent="0.25">
      <c r="A4682" s="235">
        <v>330528</v>
      </c>
      <c r="B4682" s="235" t="s">
        <v>8872</v>
      </c>
      <c r="C4682" s="235" t="s">
        <v>223</v>
      </c>
      <c r="D4682" s="235" t="s">
        <v>270</v>
      </c>
      <c r="E4682"/>
      <c r="F4682" s="126"/>
      <c r="G4682" s="236"/>
      <c r="H4682"/>
      <c r="I4682" t="s">
        <v>199</v>
      </c>
      <c r="J4682" s="236"/>
      <c r="K4682"/>
      <c r="L4682"/>
      <c r="M4682"/>
      <c r="N4682"/>
      <c r="O4682"/>
      <c r="P4682"/>
      <c r="Q4682"/>
      <c r="U4682"/>
      <c r="V4682">
        <v>0</v>
      </c>
      <c r="W4682" s="236"/>
      <c r="X4682"/>
      <c r="Y4682"/>
      <c r="Z4682"/>
      <c r="AA4682"/>
      <c r="AB4682"/>
      <c r="AC4682"/>
      <c r="AD4682"/>
      <c r="AE4682"/>
      <c r="AF4682"/>
      <c r="AG4682"/>
      <c r="AH4682" s="115" t="s">
        <v>4308</v>
      </c>
    </row>
    <row r="4683" spans="1:35" ht="18" hidden="1" x14ac:dyDescent="0.25">
      <c r="A4683" s="235">
        <v>330529</v>
      </c>
      <c r="B4683" s="235" t="s">
        <v>8873</v>
      </c>
      <c r="C4683" s="235" t="s">
        <v>639</v>
      </c>
      <c r="D4683" s="235" t="s">
        <v>616</v>
      </c>
      <c r="E4683"/>
      <c r="F4683" s="126"/>
      <c r="G4683" s="236"/>
      <c r="H4683"/>
      <c r="I4683" t="s">
        <v>129</v>
      </c>
      <c r="J4683" s="236"/>
      <c r="K4683"/>
      <c r="L4683"/>
      <c r="M4683"/>
      <c r="N4683"/>
      <c r="O4683"/>
      <c r="P4683"/>
      <c r="Q4683"/>
      <c r="U4683"/>
      <c r="V4683" t="s">
        <v>4334</v>
      </c>
      <c r="W4683" s="236"/>
      <c r="X4683"/>
      <c r="Y4683"/>
      <c r="Z4683"/>
      <c r="AA4683"/>
      <c r="AB4683"/>
      <c r="AC4683"/>
      <c r="AD4683"/>
      <c r="AE4683"/>
      <c r="AF4683"/>
      <c r="AG4683"/>
      <c r="AH4683" s="115" t="s">
        <v>4308</v>
      </c>
    </row>
    <row r="4684" spans="1:35" hidden="1" x14ac:dyDescent="0.25">
      <c r="A4684" s="115">
        <v>330530</v>
      </c>
      <c r="B4684" s="115" t="s">
        <v>2300</v>
      </c>
      <c r="C4684" s="115" t="s">
        <v>1020</v>
      </c>
      <c r="D4684" s="115" t="s">
        <v>926</v>
      </c>
      <c r="E4684" s="115" t="s">
        <v>76</v>
      </c>
      <c r="F4684" s="237">
        <v>36177</v>
      </c>
      <c r="G4684" s="115" t="s">
        <v>18</v>
      </c>
      <c r="H4684" s="115" t="s">
        <v>16</v>
      </c>
      <c r="I4684" t="s">
        <v>199</v>
      </c>
      <c r="U4684"/>
      <c r="V4684" t="s">
        <v>16623</v>
      </c>
      <c r="AC4684" s="115" t="s">
        <v>4308</v>
      </c>
      <c r="AD4684" s="115" t="s">
        <v>4308</v>
      </c>
      <c r="AE4684" s="115" t="s">
        <v>4308</v>
      </c>
      <c r="AF4684" s="115" t="s">
        <v>4308</v>
      </c>
      <c r="AG4684" s="115" t="s">
        <v>4308</v>
      </c>
      <c r="AH4684" s="115" t="s">
        <v>4308</v>
      </c>
    </row>
    <row r="4685" spans="1:35" hidden="1" x14ac:dyDescent="0.25">
      <c r="A4685" s="115">
        <v>330531</v>
      </c>
      <c r="B4685" s="115" t="s">
        <v>2606</v>
      </c>
      <c r="C4685" s="115" t="s">
        <v>464</v>
      </c>
      <c r="D4685" s="115" t="s">
        <v>336</v>
      </c>
      <c r="E4685" s="115" t="s">
        <v>76</v>
      </c>
      <c r="F4685" s="237">
        <v>35999</v>
      </c>
      <c r="G4685" s="115" t="s">
        <v>18</v>
      </c>
      <c r="H4685" s="115" t="s">
        <v>16</v>
      </c>
      <c r="I4685" t="s">
        <v>199</v>
      </c>
      <c r="J4685" s="115" t="s">
        <v>1226</v>
      </c>
      <c r="L4685" s="115" t="s">
        <v>18</v>
      </c>
      <c r="U4685"/>
      <c r="V4685">
        <v>0</v>
      </c>
    </row>
    <row r="4686" spans="1:35" hidden="1" x14ac:dyDescent="0.25">
      <c r="A4686">
        <v>330533</v>
      </c>
      <c r="B4686" t="s">
        <v>6411</v>
      </c>
      <c r="C4686" t="s">
        <v>326</v>
      </c>
      <c r="D4686" t="s">
        <v>239</v>
      </c>
      <c r="E4686" t="s">
        <v>76</v>
      </c>
      <c r="F4686" s="126">
        <v>36161</v>
      </c>
      <c r="G4686" t="s">
        <v>8874</v>
      </c>
      <c r="H4686" t="s">
        <v>16</v>
      </c>
      <c r="I4686" t="s">
        <v>136</v>
      </c>
      <c r="J4686" t="s">
        <v>1226</v>
      </c>
      <c r="K4686"/>
      <c r="L4686" t="s">
        <v>67</v>
      </c>
      <c r="M4686"/>
      <c r="N4686"/>
      <c r="O4686"/>
      <c r="P4686"/>
      <c r="Q4686"/>
      <c r="U4686"/>
      <c r="V4686">
        <v>0</v>
      </c>
      <c r="W4686"/>
      <c r="X4686"/>
      <c r="Y4686"/>
      <c r="Z4686"/>
      <c r="AA4686"/>
      <c r="AB4686"/>
      <c r="AC4686"/>
      <c r="AD4686"/>
      <c r="AE4686"/>
      <c r="AF4686" t="s">
        <v>4308</v>
      </c>
      <c r="AG4686" t="s">
        <v>4308</v>
      </c>
      <c r="AH4686" s="115" t="s">
        <v>4308</v>
      </c>
    </row>
    <row r="4687" spans="1:35" hidden="1" x14ac:dyDescent="0.25">
      <c r="A4687">
        <v>330535</v>
      </c>
      <c r="B4687" t="s">
        <v>8875</v>
      </c>
      <c r="C4687" t="s">
        <v>8876</v>
      </c>
      <c r="D4687" t="s">
        <v>704</v>
      </c>
      <c r="E4687" t="s">
        <v>76</v>
      </c>
      <c r="F4687" s="126">
        <v>35431</v>
      </c>
      <c r="G4687" t="s">
        <v>600</v>
      </c>
      <c r="H4687" t="s">
        <v>16</v>
      </c>
      <c r="I4687" t="s">
        <v>136</v>
      </c>
      <c r="J4687" t="s">
        <v>15</v>
      </c>
      <c r="K4687"/>
      <c r="L4687" t="s">
        <v>73</v>
      </c>
      <c r="M4687"/>
      <c r="N4687"/>
      <c r="O4687"/>
      <c r="P4687"/>
      <c r="Q4687"/>
      <c r="U4687"/>
      <c r="V4687" t="s">
        <v>4337</v>
      </c>
      <c r="W4687"/>
      <c r="X4687"/>
      <c r="Y4687"/>
      <c r="Z4687"/>
      <c r="AA4687"/>
      <c r="AB4687"/>
      <c r="AC4687"/>
      <c r="AD4687"/>
      <c r="AE4687"/>
      <c r="AF4687"/>
      <c r="AG4687"/>
    </row>
    <row r="4688" spans="1:35" hidden="1" x14ac:dyDescent="0.25">
      <c r="A4688" s="115">
        <v>330537</v>
      </c>
      <c r="B4688" s="115" t="s">
        <v>1748</v>
      </c>
      <c r="C4688" s="115" t="s">
        <v>250</v>
      </c>
      <c r="D4688" s="115" t="s">
        <v>217</v>
      </c>
      <c r="E4688" s="115" t="s">
        <v>76</v>
      </c>
      <c r="F4688" s="237">
        <v>35709</v>
      </c>
      <c r="G4688" s="115" t="s">
        <v>506</v>
      </c>
      <c r="H4688" s="115" t="s">
        <v>19</v>
      </c>
      <c r="I4688" t="s">
        <v>199</v>
      </c>
      <c r="J4688" s="115" t="s">
        <v>1226</v>
      </c>
      <c r="L4688" s="115" t="s">
        <v>18</v>
      </c>
      <c r="U4688"/>
      <c r="V4688">
        <v>0</v>
      </c>
    </row>
    <row r="4689" spans="1:35" x14ac:dyDescent="0.25">
      <c r="A4689" s="115">
        <v>330539</v>
      </c>
      <c r="B4689" s="115" t="s">
        <v>8877</v>
      </c>
      <c r="C4689" s="115" t="s">
        <v>661</v>
      </c>
      <c r="D4689" s="115" t="s">
        <v>214</v>
      </c>
      <c r="E4689" s="115" t="s">
        <v>76</v>
      </c>
      <c r="F4689" s="237">
        <v>35519</v>
      </c>
      <c r="G4689" s="115" t="s">
        <v>18</v>
      </c>
      <c r="H4689" s="115" t="s">
        <v>16</v>
      </c>
      <c r="I4689" t="s">
        <v>107</v>
      </c>
      <c r="U4689"/>
      <c r="V4689" t="s">
        <v>4335</v>
      </c>
      <c r="AD4689" s="115" t="s">
        <v>4308</v>
      </c>
      <c r="AE4689" s="115" t="s">
        <v>4308</v>
      </c>
      <c r="AF4689" s="115" t="s">
        <v>4308</v>
      </c>
      <c r="AG4689" s="115" t="s">
        <v>4308</v>
      </c>
      <c r="AH4689" s="115" t="s">
        <v>4308</v>
      </c>
      <c r="AI4689" s="115" t="e">
        <f>VLOOKUP(A4689,'[2]دراسات قانونية'!$A$3:$E$600,1,0)</f>
        <v>#N/A</v>
      </c>
    </row>
    <row r="4690" spans="1:35" ht="18" hidden="1" x14ac:dyDescent="0.25">
      <c r="A4690" s="235">
        <v>330541</v>
      </c>
      <c r="B4690" s="235" t="s">
        <v>8878</v>
      </c>
      <c r="C4690" s="235" t="s">
        <v>646</v>
      </c>
      <c r="D4690" s="235" t="s">
        <v>521</v>
      </c>
      <c r="E4690"/>
      <c r="F4690" s="126"/>
      <c r="G4690" s="236"/>
      <c r="H4690"/>
      <c r="I4690" t="s">
        <v>199</v>
      </c>
      <c r="J4690" s="236"/>
      <c r="K4690"/>
      <c r="L4690"/>
      <c r="M4690"/>
      <c r="N4690"/>
      <c r="O4690"/>
      <c r="P4690"/>
      <c r="Q4690"/>
      <c r="U4690"/>
      <c r="V4690" t="s">
        <v>16623</v>
      </c>
      <c r="W4690" s="236"/>
      <c r="X4690"/>
      <c r="Y4690"/>
      <c r="Z4690"/>
      <c r="AA4690"/>
      <c r="AB4690"/>
      <c r="AC4690"/>
      <c r="AD4690"/>
      <c r="AE4690"/>
      <c r="AF4690"/>
      <c r="AG4690"/>
      <c r="AH4690" s="115" t="s">
        <v>4308</v>
      </c>
    </row>
    <row r="4691" spans="1:35" ht="18" x14ac:dyDescent="0.25">
      <c r="A4691" s="235">
        <v>330542</v>
      </c>
      <c r="B4691" s="235" t="s">
        <v>8879</v>
      </c>
      <c r="C4691" s="235" t="s">
        <v>209</v>
      </c>
      <c r="D4691" s="235" t="s">
        <v>605</v>
      </c>
      <c r="E4691"/>
      <c r="F4691" s="126"/>
      <c r="G4691" s="236"/>
      <c r="H4691"/>
      <c r="I4691" t="s">
        <v>107</v>
      </c>
      <c r="J4691" s="236"/>
      <c r="K4691"/>
      <c r="L4691"/>
      <c r="M4691"/>
      <c r="N4691"/>
      <c r="O4691"/>
      <c r="P4691"/>
      <c r="Q4691"/>
      <c r="U4691"/>
      <c r="V4691" t="s">
        <v>4335</v>
      </c>
      <c r="W4691" s="236"/>
      <c r="X4691"/>
      <c r="Y4691"/>
      <c r="Z4691"/>
      <c r="AA4691"/>
      <c r="AB4691"/>
      <c r="AC4691"/>
      <c r="AD4691"/>
      <c r="AE4691"/>
      <c r="AF4691"/>
      <c r="AG4691"/>
      <c r="AH4691" s="115" t="s">
        <v>4308</v>
      </c>
      <c r="AI4691" s="115" t="e">
        <f>VLOOKUP(A4691,'[2]دراسات قانونية'!$A$3:$E$600,1,0)</f>
        <v>#N/A</v>
      </c>
    </row>
    <row r="4692" spans="1:35" ht="18" x14ac:dyDescent="0.25">
      <c r="A4692" s="235">
        <v>330543</v>
      </c>
      <c r="B4692" s="235" t="s">
        <v>8880</v>
      </c>
      <c r="C4692" s="235" t="s">
        <v>552</v>
      </c>
      <c r="D4692" s="235" t="s">
        <v>8881</v>
      </c>
      <c r="E4692"/>
      <c r="F4692" s="126"/>
      <c r="G4692" s="236"/>
      <c r="H4692"/>
      <c r="I4692" t="s">
        <v>107</v>
      </c>
      <c r="J4692" s="236"/>
      <c r="K4692"/>
      <c r="L4692"/>
      <c r="M4692"/>
      <c r="N4692"/>
      <c r="O4692"/>
      <c r="P4692"/>
      <c r="Q4692"/>
      <c r="U4692"/>
      <c r="V4692" t="s">
        <v>4337</v>
      </c>
      <c r="W4692" s="236"/>
      <c r="X4692"/>
      <c r="Y4692"/>
      <c r="Z4692"/>
      <c r="AA4692"/>
      <c r="AB4692"/>
      <c r="AC4692"/>
      <c r="AD4692"/>
      <c r="AE4692"/>
      <c r="AF4692"/>
      <c r="AG4692"/>
      <c r="AH4692" s="115" t="s">
        <v>4308</v>
      </c>
      <c r="AI4692" s="115" t="e">
        <f>VLOOKUP(A4692,'[2]دراسات قانونية'!$A$3:$E$600,1,0)</f>
        <v>#N/A</v>
      </c>
    </row>
    <row r="4693" spans="1:35" ht="18" hidden="1" x14ac:dyDescent="0.25">
      <c r="A4693" s="235">
        <v>330544</v>
      </c>
      <c r="B4693" s="235" t="s">
        <v>8882</v>
      </c>
      <c r="C4693" s="235" t="s">
        <v>671</v>
      </c>
      <c r="D4693" s="235" t="s">
        <v>210</v>
      </c>
      <c r="E4693"/>
      <c r="F4693" s="126"/>
      <c r="G4693" s="236"/>
      <c r="H4693"/>
      <c r="I4693" t="s">
        <v>129</v>
      </c>
      <c r="J4693" s="236"/>
      <c r="K4693"/>
      <c r="L4693"/>
      <c r="M4693"/>
      <c r="N4693"/>
      <c r="O4693"/>
      <c r="P4693"/>
      <c r="Q4693"/>
      <c r="U4693"/>
      <c r="V4693" t="s">
        <v>4335</v>
      </c>
      <c r="W4693" s="236"/>
      <c r="X4693"/>
      <c r="Y4693"/>
      <c r="Z4693"/>
      <c r="AA4693"/>
      <c r="AB4693"/>
      <c r="AC4693"/>
      <c r="AD4693"/>
      <c r="AE4693"/>
      <c r="AF4693"/>
      <c r="AG4693"/>
      <c r="AH4693" s="115" t="s">
        <v>4308</v>
      </c>
    </row>
    <row r="4694" spans="1:35" hidden="1" x14ac:dyDescent="0.25">
      <c r="A4694" s="115">
        <v>330545</v>
      </c>
      <c r="B4694" s="115" t="s">
        <v>2109</v>
      </c>
      <c r="C4694" s="115" t="s">
        <v>727</v>
      </c>
      <c r="D4694" s="115" t="s">
        <v>607</v>
      </c>
      <c r="E4694" s="115" t="s">
        <v>76</v>
      </c>
      <c r="F4694" s="237">
        <v>35459</v>
      </c>
      <c r="G4694" s="115" t="s">
        <v>18</v>
      </c>
      <c r="H4694" s="115" t="s">
        <v>16</v>
      </c>
      <c r="I4694" t="s">
        <v>199</v>
      </c>
      <c r="J4694" s="115" t="s">
        <v>15</v>
      </c>
      <c r="L4694" s="115" t="s">
        <v>18</v>
      </c>
      <c r="U4694"/>
      <c r="V4694" t="s">
        <v>4336</v>
      </c>
      <c r="AF4694" s="115" t="s">
        <v>4308</v>
      </c>
      <c r="AG4694" s="115" t="s">
        <v>4308</v>
      </c>
      <c r="AH4694" s="115" t="s">
        <v>4308</v>
      </c>
    </row>
    <row r="4695" spans="1:35" ht="18" x14ac:dyDescent="0.25">
      <c r="A4695" s="235">
        <v>330548</v>
      </c>
      <c r="B4695" s="235" t="s">
        <v>8883</v>
      </c>
      <c r="C4695" s="235" t="s">
        <v>7030</v>
      </c>
      <c r="D4695" s="235" t="s">
        <v>8884</v>
      </c>
      <c r="E4695"/>
      <c r="F4695" s="126"/>
      <c r="G4695" s="236"/>
      <c r="H4695"/>
      <c r="I4695" t="s">
        <v>107</v>
      </c>
      <c r="J4695" s="236"/>
      <c r="K4695"/>
      <c r="L4695"/>
      <c r="M4695"/>
      <c r="N4695"/>
      <c r="O4695"/>
      <c r="P4695"/>
      <c r="Q4695"/>
      <c r="U4695"/>
      <c r="V4695" t="s">
        <v>4335</v>
      </c>
      <c r="W4695" s="236"/>
      <c r="X4695"/>
      <c r="Y4695"/>
      <c r="Z4695"/>
      <c r="AA4695"/>
      <c r="AB4695"/>
      <c r="AC4695"/>
      <c r="AD4695"/>
      <c r="AE4695"/>
      <c r="AF4695"/>
      <c r="AG4695"/>
      <c r="AH4695" s="115" t="s">
        <v>4308</v>
      </c>
      <c r="AI4695" s="115" t="e">
        <f>VLOOKUP(A4695,'[2]دراسات قانونية'!$A$3:$E$600,1,0)</f>
        <v>#N/A</v>
      </c>
    </row>
    <row r="4696" spans="1:35" hidden="1" x14ac:dyDescent="0.25">
      <c r="A4696">
        <v>330552</v>
      </c>
      <c r="B4696" t="s">
        <v>8885</v>
      </c>
      <c r="C4696" t="s">
        <v>412</v>
      </c>
      <c r="D4696" t="s">
        <v>8509</v>
      </c>
      <c r="E4696" t="s">
        <v>76</v>
      </c>
      <c r="F4696" s="126">
        <v>36074</v>
      </c>
      <c r="G4696" t="s">
        <v>580</v>
      </c>
      <c r="H4696" t="s">
        <v>16</v>
      </c>
      <c r="I4696" t="s">
        <v>136</v>
      </c>
      <c r="J4696" t="s">
        <v>1226</v>
      </c>
      <c r="K4696"/>
      <c r="L4696" t="s">
        <v>30</v>
      </c>
      <c r="M4696"/>
      <c r="N4696"/>
      <c r="O4696"/>
      <c r="P4696"/>
      <c r="Q4696"/>
      <c r="U4696"/>
      <c r="V4696">
        <v>0</v>
      </c>
      <c r="W4696"/>
      <c r="X4696"/>
      <c r="Y4696"/>
      <c r="Z4696"/>
      <c r="AA4696"/>
      <c r="AB4696"/>
      <c r="AC4696"/>
      <c r="AD4696"/>
      <c r="AE4696"/>
      <c r="AF4696"/>
      <c r="AG4696"/>
    </row>
    <row r="4697" spans="1:35" hidden="1" x14ac:dyDescent="0.25">
      <c r="A4697" s="115">
        <v>330553</v>
      </c>
      <c r="B4697" s="115" t="s">
        <v>1555</v>
      </c>
      <c r="C4697" s="115" t="s">
        <v>356</v>
      </c>
      <c r="D4697" s="115" t="s">
        <v>447</v>
      </c>
      <c r="E4697" s="115" t="s">
        <v>76</v>
      </c>
      <c r="F4697" s="237">
        <v>35299</v>
      </c>
      <c r="G4697" s="115" t="s">
        <v>506</v>
      </c>
      <c r="H4697" s="115" t="s">
        <v>16</v>
      </c>
      <c r="I4697" t="s">
        <v>136</v>
      </c>
      <c r="J4697" s="115" t="s">
        <v>1226</v>
      </c>
      <c r="L4697" s="115" t="s">
        <v>18</v>
      </c>
      <c r="U4697"/>
      <c r="V4697" t="s">
        <v>4336</v>
      </c>
      <c r="AE4697" s="115" t="s">
        <v>4308</v>
      </c>
      <c r="AF4697" s="115" t="s">
        <v>4308</v>
      </c>
      <c r="AG4697" s="115" t="s">
        <v>4308</v>
      </c>
      <c r="AH4697" s="115" t="s">
        <v>4308</v>
      </c>
    </row>
    <row r="4698" spans="1:35" hidden="1" x14ac:dyDescent="0.25">
      <c r="A4698" s="115">
        <v>330555</v>
      </c>
      <c r="B4698" s="115" t="s">
        <v>3667</v>
      </c>
      <c r="C4698" s="115" t="s">
        <v>212</v>
      </c>
      <c r="D4698" s="115" t="s">
        <v>3668</v>
      </c>
      <c r="E4698" s="115" t="s">
        <v>76</v>
      </c>
      <c r="F4698" s="237">
        <v>35431</v>
      </c>
      <c r="G4698" s="115" t="s">
        <v>18</v>
      </c>
      <c r="H4698" s="115" t="s">
        <v>16</v>
      </c>
      <c r="I4698" t="s">
        <v>199</v>
      </c>
      <c r="J4698" s="115" t="s">
        <v>1226</v>
      </c>
      <c r="L4698" s="115" t="s">
        <v>18</v>
      </c>
      <c r="U4698"/>
      <c r="V4698">
        <v>0</v>
      </c>
    </row>
    <row r="4699" spans="1:35" ht="18" x14ac:dyDescent="0.25">
      <c r="A4699" s="235">
        <v>330556</v>
      </c>
      <c r="B4699" s="235" t="s">
        <v>8886</v>
      </c>
      <c r="C4699" s="235" t="s">
        <v>670</v>
      </c>
      <c r="D4699" s="235" t="s">
        <v>270</v>
      </c>
      <c r="E4699"/>
      <c r="F4699" s="126"/>
      <c r="G4699" s="236"/>
      <c r="H4699"/>
      <c r="I4699" t="s">
        <v>107</v>
      </c>
      <c r="J4699" s="236"/>
      <c r="K4699"/>
      <c r="L4699"/>
      <c r="M4699"/>
      <c r="N4699"/>
      <c r="O4699"/>
      <c r="P4699"/>
      <c r="Q4699"/>
      <c r="U4699"/>
      <c r="V4699" t="s">
        <v>4335</v>
      </c>
      <c r="W4699" s="236"/>
      <c r="X4699"/>
      <c r="Y4699"/>
      <c r="Z4699"/>
      <c r="AA4699"/>
      <c r="AB4699"/>
      <c r="AC4699"/>
      <c r="AD4699"/>
      <c r="AE4699"/>
      <c r="AF4699"/>
      <c r="AG4699"/>
      <c r="AH4699" s="115" t="s">
        <v>4308</v>
      </c>
      <c r="AI4699" s="115" t="e">
        <f>VLOOKUP(A4699,'[2]دراسات قانونية'!$A$3:$E$600,1,0)</f>
        <v>#N/A</v>
      </c>
    </row>
    <row r="4700" spans="1:35" hidden="1" x14ac:dyDescent="0.25">
      <c r="A4700" s="115">
        <v>330559</v>
      </c>
      <c r="B4700" s="115" t="s">
        <v>3181</v>
      </c>
      <c r="C4700" s="115" t="s">
        <v>683</v>
      </c>
      <c r="D4700" s="115" t="s">
        <v>669</v>
      </c>
      <c r="E4700" s="115" t="s">
        <v>76</v>
      </c>
      <c r="F4700" s="237">
        <v>35516</v>
      </c>
      <c r="G4700" s="115" t="s">
        <v>18</v>
      </c>
      <c r="H4700" s="115" t="s">
        <v>16</v>
      </c>
      <c r="I4700" t="s">
        <v>199</v>
      </c>
      <c r="J4700" s="115" t="s">
        <v>1226</v>
      </c>
      <c r="L4700" s="115" t="s">
        <v>18</v>
      </c>
      <c r="U4700"/>
      <c r="V4700" t="s">
        <v>16623</v>
      </c>
    </row>
    <row r="4701" spans="1:35" hidden="1" x14ac:dyDescent="0.25">
      <c r="A4701">
        <v>330562</v>
      </c>
      <c r="B4701" t="s">
        <v>8887</v>
      </c>
      <c r="C4701" t="s">
        <v>1129</v>
      </c>
      <c r="D4701" t="s">
        <v>235</v>
      </c>
      <c r="E4701" t="s">
        <v>76</v>
      </c>
      <c r="F4701" s="126">
        <v>36191</v>
      </c>
      <c r="G4701" t="s">
        <v>18</v>
      </c>
      <c r="H4701" t="s">
        <v>16</v>
      </c>
      <c r="I4701" t="s">
        <v>129</v>
      </c>
      <c r="J4701"/>
      <c r="K4701"/>
      <c r="L4701"/>
      <c r="M4701"/>
      <c r="N4701"/>
      <c r="O4701"/>
      <c r="P4701"/>
      <c r="Q4701"/>
      <c r="U4701"/>
      <c r="V4701" t="s">
        <v>4335</v>
      </c>
      <c r="W4701"/>
      <c r="X4701"/>
      <c r="Y4701"/>
      <c r="Z4701"/>
      <c r="AA4701"/>
      <c r="AB4701"/>
      <c r="AC4701"/>
      <c r="AD4701" t="s">
        <v>4308</v>
      </c>
      <c r="AE4701" t="s">
        <v>4308</v>
      </c>
      <c r="AF4701" t="s">
        <v>4308</v>
      </c>
      <c r="AG4701" t="s">
        <v>4308</v>
      </c>
      <c r="AH4701" s="115" t="s">
        <v>4308</v>
      </c>
    </row>
    <row r="4702" spans="1:35" ht="18" x14ac:dyDescent="0.25">
      <c r="A4702" s="235">
        <v>330563</v>
      </c>
      <c r="B4702" s="235" t="s">
        <v>8888</v>
      </c>
      <c r="C4702" s="235" t="s">
        <v>212</v>
      </c>
      <c r="D4702" s="235" t="s">
        <v>323</v>
      </c>
      <c r="E4702"/>
      <c r="F4702" s="126"/>
      <c r="G4702" s="236"/>
      <c r="H4702"/>
      <c r="I4702" t="s">
        <v>107</v>
      </c>
      <c r="J4702" s="236"/>
      <c r="K4702"/>
      <c r="L4702"/>
      <c r="M4702"/>
      <c r="N4702"/>
      <c r="O4702"/>
      <c r="P4702"/>
      <c r="Q4702"/>
      <c r="U4702"/>
      <c r="V4702" t="s">
        <v>4335</v>
      </c>
      <c r="W4702" s="236"/>
      <c r="X4702"/>
      <c r="Y4702"/>
      <c r="Z4702"/>
      <c r="AA4702"/>
      <c r="AB4702"/>
      <c r="AC4702"/>
      <c r="AD4702"/>
      <c r="AE4702"/>
      <c r="AF4702"/>
      <c r="AG4702"/>
      <c r="AH4702" s="115" t="s">
        <v>4308</v>
      </c>
      <c r="AI4702" s="115" t="e">
        <f>VLOOKUP(A4702,'[2]دراسات قانونية'!$A$3:$E$600,1,0)</f>
        <v>#N/A</v>
      </c>
    </row>
    <row r="4703" spans="1:35" hidden="1" x14ac:dyDescent="0.25">
      <c r="A4703">
        <v>330564</v>
      </c>
      <c r="B4703" t="s">
        <v>8889</v>
      </c>
      <c r="C4703" t="s">
        <v>530</v>
      </c>
      <c r="D4703" t="s">
        <v>448</v>
      </c>
      <c r="E4703" t="s">
        <v>76</v>
      </c>
      <c r="F4703" s="126"/>
      <c r="G4703"/>
      <c r="H4703" t="s">
        <v>16</v>
      </c>
      <c r="I4703" t="s">
        <v>129</v>
      </c>
      <c r="J4703"/>
      <c r="K4703"/>
      <c r="L4703"/>
      <c r="M4703"/>
      <c r="N4703"/>
      <c r="O4703"/>
      <c r="P4703"/>
      <c r="Q4703"/>
      <c r="U4703"/>
      <c r="V4703" t="s">
        <v>4414</v>
      </c>
      <c r="W4703"/>
      <c r="X4703"/>
      <c r="Y4703"/>
      <c r="Z4703"/>
      <c r="AA4703" t="s">
        <v>4308</v>
      </c>
      <c r="AB4703" t="s">
        <v>4308</v>
      </c>
      <c r="AC4703" t="s">
        <v>4308</v>
      </c>
      <c r="AD4703" t="s">
        <v>4308</v>
      </c>
      <c r="AE4703" t="s">
        <v>4308</v>
      </c>
      <c r="AF4703" t="s">
        <v>4308</v>
      </c>
      <c r="AG4703" t="s">
        <v>4308</v>
      </c>
      <c r="AH4703" s="115" t="s">
        <v>4308</v>
      </c>
    </row>
    <row r="4704" spans="1:35" hidden="1" x14ac:dyDescent="0.25">
      <c r="A4704" s="115">
        <v>330568</v>
      </c>
      <c r="B4704" s="115" t="s">
        <v>688</v>
      </c>
      <c r="C4704" s="115" t="s">
        <v>271</v>
      </c>
      <c r="D4704" s="115" t="s">
        <v>318</v>
      </c>
      <c r="E4704" s="115" t="s">
        <v>76</v>
      </c>
      <c r="F4704" s="237">
        <v>35923</v>
      </c>
      <c r="G4704" s="115" t="s">
        <v>18</v>
      </c>
      <c r="H4704" s="115" t="s">
        <v>16</v>
      </c>
      <c r="I4704" t="s">
        <v>199</v>
      </c>
      <c r="J4704" s="115" t="s">
        <v>1226</v>
      </c>
      <c r="L4704" s="115" t="s">
        <v>73</v>
      </c>
      <c r="U4704"/>
      <c r="V4704">
        <v>0</v>
      </c>
    </row>
    <row r="4705" spans="1:35" ht="18" hidden="1" x14ac:dyDescent="0.25">
      <c r="A4705" s="235">
        <v>330570</v>
      </c>
      <c r="B4705" s="235" t="s">
        <v>8890</v>
      </c>
      <c r="C4705" s="235" t="s">
        <v>4462</v>
      </c>
      <c r="D4705" s="235" t="s">
        <v>474</v>
      </c>
      <c r="E4705"/>
      <c r="F4705" s="126"/>
      <c r="G4705" s="236"/>
      <c r="H4705"/>
      <c r="I4705" t="s">
        <v>129</v>
      </c>
      <c r="J4705" s="236"/>
      <c r="K4705"/>
      <c r="L4705"/>
      <c r="M4705"/>
      <c r="N4705"/>
      <c r="O4705"/>
      <c r="P4705"/>
      <c r="Q4705"/>
      <c r="U4705"/>
      <c r="V4705" t="s">
        <v>4335</v>
      </c>
      <c r="W4705" s="236"/>
      <c r="X4705"/>
      <c r="Y4705"/>
      <c r="Z4705"/>
      <c r="AA4705"/>
      <c r="AB4705"/>
      <c r="AC4705"/>
      <c r="AD4705"/>
      <c r="AE4705"/>
      <c r="AF4705"/>
      <c r="AG4705"/>
      <c r="AH4705" s="115" t="s">
        <v>4308</v>
      </c>
    </row>
    <row r="4706" spans="1:35" hidden="1" x14ac:dyDescent="0.25">
      <c r="A4706" s="115">
        <v>330571</v>
      </c>
      <c r="B4706" s="115" t="s">
        <v>3014</v>
      </c>
      <c r="C4706" s="115" t="s">
        <v>212</v>
      </c>
      <c r="D4706" s="115" t="s">
        <v>276</v>
      </c>
      <c r="E4706" s="115" t="s">
        <v>76</v>
      </c>
      <c r="F4706" s="237">
        <v>35639</v>
      </c>
      <c r="G4706" s="115" t="s">
        <v>18</v>
      </c>
      <c r="H4706" s="115" t="s">
        <v>16</v>
      </c>
      <c r="I4706" t="s">
        <v>199</v>
      </c>
      <c r="J4706" s="115" t="s">
        <v>15</v>
      </c>
      <c r="L4706" s="115" t="s">
        <v>18</v>
      </c>
      <c r="U4706"/>
      <c r="V4706">
        <v>0</v>
      </c>
    </row>
    <row r="4707" spans="1:35" hidden="1" x14ac:dyDescent="0.25">
      <c r="A4707">
        <v>330572</v>
      </c>
      <c r="B4707" t="s">
        <v>8891</v>
      </c>
      <c r="C4707" t="s">
        <v>212</v>
      </c>
      <c r="D4707" t="s">
        <v>556</v>
      </c>
      <c r="E4707" t="s">
        <v>76</v>
      </c>
      <c r="F4707" s="126">
        <v>29219</v>
      </c>
      <c r="G4707" t="s">
        <v>47</v>
      </c>
      <c r="H4707" t="s">
        <v>16</v>
      </c>
      <c r="I4707" t="s">
        <v>136</v>
      </c>
      <c r="J4707" t="s">
        <v>1226</v>
      </c>
      <c r="K4707"/>
      <c r="L4707" t="s">
        <v>47</v>
      </c>
      <c r="M4707"/>
      <c r="N4707"/>
      <c r="O4707"/>
      <c r="P4707"/>
      <c r="Q4707"/>
      <c r="U4707"/>
      <c r="V4707" t="s">
        <v>4337</v>
      </c>
      <c r="W4707"/>
      <c r="X4707"/>
      <c r="Y4707"/>
      <c r="Z4707"/>
      <c r="AA4707"/>
      <c r="AB4707"/>
      <c r="AC4707"/>
      <c r="AD4707"/>
      <c r="AE4707"/>
      <c r="AF4707"/>
      <c r="AG4707"/>
      <c r="AH4707" s="115" t="s">
        <v>4308</v>
      </c>
    </row>
    <row r="4708" spans="1:35" hidden="1" x14ac:dyDescent="0.25">
      <c r="A4708" s="115">
        <v>330575</v>
      </c>
      <c r="B4708" s="115" t="s">
        <v>3112</v>
      </c>
      <c r="C4708" s="115" t="s">
        <v>680</v>
      </c>
      <c r="D4708" s="115" t="s">
        <v>2480</v>
      </c>
      <c r="E4708" s="115" t="s">
        <v>76</v>
      </c>
      <c r="F4708" s="237">
        <v>33604</v>
      </c>
      <c r="G4708" s="115" t="s">
        <v>27</v>
      </c>
      <c r="H4708" s="115" t="s">
        <v>16</v>
      </c>
      <c r="I4708" t="s">
        <v>199</v>
      </c>
      <c r="J4708" s="115" t="s">
        <v>1226</v>
      </c>
      <c r="L4708" s="115" t="s">
        <v>27</v>
      </c>
      <c r="U4708"/>
      <c r="V4708">
        <v>0</v>
      </c>
    </row>
    <row r="4709" spans="1:35" hidden="1" x14ac:dyDescent="0.25">
      <c r="A4709">
        <v>330576</v>
      </c>
      <c r="B4709" t="s">
        <v>7034</v>
      </c>
      <c r="C4709" t="s">
        <v>227</v>
      </c>
      <c r="D4709" t="s">
        <v>1389</v>
      </c>
      <c r="E4709" t="s">
        <v>76</v>
      </c>
      <c r="F4709" s="126">
        <v>35092</v>
      </c>
      <c r="G4709" t="s">
        <v>8726</v>
      </c>
      <c r="H4709" t="s">
        <v>16</v>
      </c>
      <c r="I4709" t="s">
        <v>136</v>
      </c>
      <c r="J4709" t="s">
        <v>15</v>
      </c>
      <c r="K4709"/>
      <c r="L4709" t="s">
        <v>30</v>
      </c>
      <c r="M4709"/>
      <c r="N4709"/>
      <c r="O4709"/>
      <c r="P4709"/>
      <c r="Q4709"/>
      <c r="U4709"/>
      <c r="V4709" t="s">
        <v>4334</v>
      </c>
      <c r="W4709"/>
      <c r="X4709"/>
      <c r="Y4709"/>
      <c r="Z4709"/>
      <c r="AA4709"/>
      <c r="AB4709"/>
      <c r="AC4709"/>
      <c r="AD4709"/>
      <c r="AE4709"/>
      <c r="AF4709"/>
      <c r="AG4709"/>
    </row>
    <row r="4710" spans="1:35" hidden="1" x14ac:dyDescent="0.25">
      <c r="A4710">
        <v>330579</v>
      </c>
      <c r="B4710" t="s">
        <v>8892</v>
      </c>
      <c r="C4710" t="s">
        <v>710</v>
      </c>
      <c r="D4710" t="s">
        <v>669</v>
      </c>
      <c r="E4710" t="s">
        <v>76</v>
      </c>
      <c r="F4710" s="126">
        <v>27440</v>
      </c>
      <c r="G4710" t="s">
        <v>8893</v>
      </c>
      <c r="H4710" t="s">
        <v>16</v>
      </c>
      <c r="I4710" t="s">
        <v>136</v>
      </c>
      <c r="J4710" t="s">
        <v>1226</v>
      </c>
      <c r="K4710"/>
      <c r="L4710" t="s">
        <v>18</v>
      </c>
      <c r="M4710"/>
      <c r="N4710"/>
      <c r="O4710"/>
      <c r="P4710"/>
      <c r="Q4710"/>
      <c r="U4710"/>
      <c r="V4710" t="s">
        <v>4336</v>
      </c>
      <c r="W4710"/>
      <c r="X4710"/>
      <c r="Y4710"/>
      <c r="Z4710"/>
      <c r="AA4710"/>
      <c r="AB4710"/>
      <c r="AC4710"/>
      <c r="AD4710"/>
      <c r="AE4710"/>
      <c r="AF4710"/>
      <c r="AG4710"/>
    </row>
    <row r="4711" spans="1:35" hidden="1" x14ac:dyDescent="0.25">
      <c r="A4711">
        <v>330580</v>
      </c>
      <c r="B4711" t="s">
        <v>8894</v>
      </c>
      <c r="C4711" t="s">
        <v>1117</v>
      </c>
      <c r="D4711" t="s">
        <v>8895</v>
      </c>
      <c r="E4711" t="s">
        <v>76</v>
      </c>
      <c r="F4711" s="126">
        <v>36161</v>
      </c>
      <c r="G4711" t="s">
        <v>666</v>
      </c>
      <c r="H4711" t="s">
        <v>16</v>
      </c>
      <c r="I4711" t="s">
        <v>136</v>
      </c>
      <c r="J4711"/>
      <c r="K4711"/>
      <c r="L4711"/>
      <c r="M4711"/>
      <c r="N4711"/>
      <c r="O4711"/>
      <c r="P4711"/>
      <c r="Q4711"/>
      <c r="U4711"/>
      <c r="V4711" t="s">
        <v>4335</v>
      </c>
      <c r="W4711"/>
      <c r="X4711"/>
      <c r="Y4711"/>
      <c r="Z4711"/>
      <c r="AA4711"/>
      <c r="AB4711" t="s">
        <v>4308</v>
      </c>
      <c r="AC4711" t="s">
        <v>4308</v>
      </c>
      <c r="AD4711" t="s">
        <v>4308</v>
      </c>
      <c r="AE4711" t="s">
        <v>4308</v>
      </c>
      <c r="AF4711" t="s">
        <v>4308</v>
      </c>
      <c r="AG4711" t="s">
        <v>4308</v>
      </c>
      <c r="AH4711" s="115" t="s">
        <v>4308</v>
      </c>
    </row>
    <row r="4712" spans="1:35" hidden="1" x14ac:dyDescent="0.25">
      <c r="A4712">
        <v>330581</v>
      </c>
      <c r="B4712" t="s">
        <v>8896</v>
      </c>
      <c r="C4712" t="s">
        <v>327</v>
      </c>
      <c r="D4712" t="s">
        <v>230</v>
      </c>
      <c r="E4712" t="s">
        <v>76</v>
      </c>
      <c r="F4712" s="126">
        <v>35817</v>
      </c>
      <c r="G4712" t="s">
        <v>18</v>
      </c>
      <c r="H4712" t="s">
        <v>16</v>
      </c>
      <c r="I4712" t="s">
        <v>136</v>
      </c>
      <c r="J4712"/>
      <c r="K4712"/>
      <c r="L4712"/>
      <c r="M4712"/>
      <c r="N4712"/>
      <c r="O4712"/>
      <c r="P4712"/>
      <c r="Q4712"/>
      <c r="U4712"/>
      <c r="V4712">
        <v>0</v>
      </c>
      <c r="W4712"/>
      <c r="X4712"/>
      <c r="Y4712"/>
      <c r="Z4712"/>
      <c r="AA4712"/>
      <c r="AB4712"/>
      <c r="AC4712"/>
      <c r="AD4712" t="s">
        <v>4308</v>
      </c>
      <c r="AE4712" t="s">
        <v>4308</v>
      </c>
      <c r="AF4712" t="s">
        <v>4308</v>
      </c>
      <c r="AG4712" t="s">
        <v>4308</v>
      </c>
      <c r="AH4712" s="115" t="s">
        <v>4308</v>
      </c>
    </row>
    <row r="4713" spans="1:35" hidden="1" x14ac:dyDescent="0.25">
      <c r="A4713" s="115">
        <v>330586</v>
      </c>
      <c r="B4713" s="115" t="s">
        <v>3669</v>
      </c>
      <c r="C4713" s="115" t="s">
        <v>683</v>
      </c>
      <c r="D4713" s="115" t="s">
        <v>914</v>
      </c>
      <c r="E4713" s="115" t="s">
        <v>76</v>
      </c>
      <c r="F4713" s="237">
        <v>35431</v>
      </c>
      <c r="G4713" s="115" t="s">
        <v>3670</v>
      </c>
      <c r="H4713" s="115" t="s">
        <v>16</v>
      </c>
      <c r="I4713" t="s">
        <v>199</v>
      </c>
      <c r="J4713" s="115" t="s">
        <v>1226</v>
      </c>
      <c r="L4713" s="115" t="s">
        <v>61</v>
      </c>
      <c r="U4713"/>
      <c r="V4713" t="s">
        <v>16623</v>
      </c>
      <c r="AE4713" s="115" t="s">
        <v>4308</v>
      </c>
      <c r="AF4713" s="115" t="s">
        <v>4308</v>
      </c>
      <c r="AG4713" s="115" t="s">
        <v>4308</v>
      </c>
      <c r="AH4713" s="115" t="s">
        <v>4308</v>
      </c>
    </row>
    <row r="4714" spans="1:35" ht="18" hidden="1" x14ac:dyDescent="0.25">
      <c r="A4714" s="235">
        <v>330588</v>
      </c>
      <c r="B4714" s="235" t="s">
        <v>8897</v>
      </c>
      <c r="C4714" s="235" t="s">
        <v>417</v>
      </c>
      <c r="D4714" s="235" t="s">
        <v>230</v>
      </c>
      <c r="E4714"/>
      <c r="F4714" s="126"/>
      <c r="G4714" s="236"/>
      <c r="H4714"/>
      <c r="I4714" t="s">
        <v>199</v>
      </c>
      <c r="J4714" s="236"/>
      <c r="K4714"/>
      <c r="L4714"/>
      <c r="M4714"/>
      <c r="N4714"/>
      <c r="O4714"/>
      <c r="P4714"/>
      <c r="Q4714"/>
      <c r="U4714"/>
      <c r="V4714" t="s">
        <v>16623</v>
      </c>
      <c r="W4714" s="236"/>
      <c r="X4714"/>
      <c r="Y4714"/>
      <c r="Z4714"/>
      <c r="AA4714"/>
      <c r="AB4714"/>
      <c r="AC4714"/>
      <c r="AD4714"/>
      <c r="AE4714"/>
      <c r="AF4714"/>
      <c r="AG4714"/>
      <c r="AH4714" s="115" t="s">
        <v>4308</v>
      </c>
    </row>
    <row r="4715" spans="1:35" hidden="1" x14ac:dyDescent="0.25">
      <c r="A4715">
        <v>330589</v>
      </c>
      <c r="B4715" t="s">
        <v>8898</v>
      </c>
      <c r="C4715" t="s">
        <v>339</v>
      </c>
      <c r="D4715" t="s">
        <v>430</v>
      </c>
      <c r="E4715" t="s">
        <v>76</v>
      </c>
      <c r="F4715" s="126"/>
      <c r="G4715"/>
      <c r="H4715" t="s">
        <v>16</v>
      </c>
      <c r="I4715" t="s">
        <v>136</v>
      </c>
      <c r="J4715"/>
      <c r="K4715"/>
      <c r="L4715"/>
      <c r="M4715"/>
      <c r="N4715"/>
      <c r="O4715"/>
      <c r="P4715"/>
      <c r="Q4715"/>
      <c r="U4715"/>
      <c r="V4715" t="s">
        <v>4329</v>
      </c>
      <c r="W4715"/>
      <c r="X4715"/>
      <c r="Y4715"/>
      <c r="Z4715"/>
      <c r="AA4715" t="s">
        <v>4308</v>
      </c>
      <c r="AB4715" t="s">
        <v>4308</v>
      </c>
      <c r="AC4715" t="s">
        <v>4308</v>
      </c>
      <c r="AD4715" t="s">
        <v>4308</v>
      </c>
      <c r="AE4715" t="s">
        <v>4308</v>
      </c>
      <c r="AF4715" t="s">
        <v>4308</v>
      </c>
      <c r="AG4715" t="s">
        <v>4308</v>
      </c>
      <c r="AH4715" s="115" t="s">
        <v>4308</v>
      </c>
    </row>
    <row r="4716" spans="1:35" ht="18" hidden="1" x14ac:dyDescent="0.25">
      <c r="A4716" s="235">
        <v>330593</v>
      </c>
      <c r="B4716" s="235" t="s">
        <v>8899</v>
      </c>
      <c r="C4716" s="235" t="s">
        <v>475</v>
      </c>
      <c r="D4716" s="235" t="s">
        <v>1708</v>
      </c>
      <c r="E4716"/>
      <c r="F4716" s="126"/>
      <c r="G4716" s="236"/>
      <c r="H4716"/>
      <c r="I4716" t="s">
        <v>129</v>
      </c>
      <c r="J4716" s="236"/>
      <c r="K4716"/>
      <c r="L4716"/>
      <c r="M4716"/>
      <c r="N4716"/>
      <c r="O4716"/>
      <c r="P4716"/>
      <c r="Q4716"/>
      <c r="U4716"/>
      <c r="V4716" t="s">
        <v>4335</v>
      </c>
      <c r="W4716" s="236"/>
      <c r="X4716"/>
      <c r="Y4716"/>
      <c r="Z4716"/>
      <c r="AA4716"/>
      <c r="AB4716"/>
      <c r="AC4716"/>
      <c r="AD4716"/>
      <c r="AE4716"/>
      <c r="AF4716"/>
      <c r="AG4716"/>
      <c r="AH4716" s="115" t="s">
        <v>4308</v>
      </c>
    </row>
    <row r="4717" spans="1:35" x14ac:dyDescent="0.25">
      <c r="A4717" s="115">
        <v>330594</v>
      </c>
      <c r="B4717" s="115" t="s">
        <v>8900</v>
      </c>
      <c r="C4717" s="115" t="s">
        <v>8901</v>
      </c>
      <c r="D4717" s="115" t="s">
        <v>264</v>
      </c>
      <c r="E4717" s="115" t="s">
        <v>76</v>
      </c>
      <c r="F4717" s="237">
        <v>35360</v>
      </c>
      <c r="G4717" s="115" t="s">
        <v>37</v>
      </c>
      <c r="H4717" s="115" t="s">
        <v>16</v>
      </c>
      <c r="I4717" t="s">
        <v>107</v>
      </c>
      <c r="J4717" s="115" t="s">
        <v>15</v>
      </c>
      <c r="L4717" s="115" t="s">
        <v>37</v>
      </c>
      <c r="U4717"/>
      <c r="V4717" t="s">
        <v>4335</v>
      </c>
      <c r="AE4717" s="115" t="s">
        <v>4308</v>
      </c>
      <c r="AF4717" s="115" t="s">
        <v>4308</v>
      </c>
      <c r="AG4717" s="115" t="s">
        <v>4308</v>
      </c>
      <c r="AH4717" s="115" t="s">
        <v>4308</v>
      </c>
      <c r="AI4717" s="115" t="e">
        <f>VLOOKUP(A4717,'[2]دراسات قانونية'!$A$3:$E$600,1,0)</f>
        <v>#N/A</v>
      </c>
    </row>
    <row r="4718" spans="1:35" ht="18" hidden="1" x14ac:dyDescent="0.25">
      <c r="A4718" s="235">
        <v>330597</v>
      </c>
      <c r="B4718" s="235" t="s">
        <v>1276</v>
      </c>
      <c r="C4718" s="235" t="s">
        <v>5873</v>
      </c>
      <c r="D4718" s="235" t="s">
        <v>238</v>
      </c>
      <c r="E4718"/>
      <c r="F4718" s="126"/>
      <c r="G4718" s="236"/>
      <c r="H4718"/>
      <c r="I4718" t="s">
        <v>136</v>
      </c>
      <c r="J4718" s="236"/>
      <c r="K4718"/>
      <c r="L4718"/>
      <c r="M4718"/>
      <c r="N4718"/>
      <c r="O4718"/>
      <c r="P4718"/>
      <c r="Q4718"/>
      <c r="U4718"/>
      <c r="V4718" t="s">
        <v>4337</v>
      </c>
      <c r="W4718" s="236"/>
      <c r="X4718"/>
      <c r="Y4718"/>
      <c r="Z4718"/>
      <c r="AA4718"/>
      <c r="AB4718"/>
      <c r="AC4718"/>
      <c r="AD4718"/>
      <c r="AE4718"/>
      <c r="AF4718"/>
      <c r="AG4718"/>
      <c r="AH4718" s="115" t="s">
        <v>4308</v>
      </c>
    </row>
    <row r="4719" spans="1:35" hidden="1" x14ac:dyDescent="0.25">
      <c r="A4719">
        <v>330603</v>
      </c>
      <c r="B4719" t="s">
        <v>8902</v>
      </c>
      <c r="C4719" t="s">
        <v>250</v>
      </c>
      <c r="D4719" t="s">
        <v>257</v>
      </c>
      <c r="E4719" t="s">
        <v>76</v>
      </c>
      <c r="F4719" s="126">
        <v>35945</v>
      </c>
      <c r="G4719" t="s">
        <v>18</v>
      </c>
      <c r="H4719" t="s">
        <v>16</v>
      </c>
      <c r="I4719" t="s">
        <v>136</v>
      </c>
      <c r="J4719" t="s">
        <v>1263</v>
      </c>
      <c r="K4719"/>
      <c r="L4719" t="s">
        <v>30</v>
      </c>
      <c r="M4719"/>
      <c r="N4719"/>
      <c r="O4719"/>
      <c r="P4719"/>
      <c r="Q4719"/>
      <c r="U4719"/>
      <c r="V4719" t="s">
        <v>16623</v>
      </c>
      <c r="W4719"/>
      <c r="X4719"/>
      <c r="Y4719"/>
      <c r="Z4719"/>
      <c r="AA4719"/>
      <c r="AB4719"/>
      <c r="AC4719"/>
      <c r="AD4719"/>
      <c r="AE4719"/>
      <c r="AF4719"/>
      <c r="AG4719"/>
      <c r="AH4719" s="115" t="s">
        <v>4308</v>
      </c>
    </row>
    <row r="4720" spans="1:35" ht="18" hidden="1" x14ac:dyDescent="0.25">
      <c r="A4720" s="235">
        <v>330606</v>
      </c>
      <c r="B4720" s="235" t="s">
        <v>8903</v>
      </c>
      <c r="C4720" s="235" t="s">
        <v>332</v>
      </c>
      <c r="D4720" s="235" t="s">
        <v>265</v>
      </c>
      <c r="E4720"/>
      <c r="F4720" s="126"/>
      <c r="G4720" s="236"/>
      <c r="H4720"/>
      <c r="I4720" t="s">
        <v>129</v>
      </c>
      <c r="J4720" s="236"/>
      <c r="K4720"/>
      <c r="L4720"/>
      <c r="M4720"/>
      <c r="N4720"/>
      <c r="O4720"/>
      <c r="P4720"/>
      <c r="Q4720"/>
      <c r="U4720"/>
      <c r="V4720" t="s">
        <v>4337</v>
      </c>
      <c r="W4720" s="236"/>
      <c r="X4720"/>
      <c r="Y4720"/>
      <c r="Z4720"/>
      <c r="AA4720"/>
      <c r="AB4720"/>
      <c r="AC4720"/>
      <c r="AD4720"/>
      <c r="AE4720"/>
      <c r="AF4720"/>
      <c r="AG4720"/>
      <c r="AH4720" s="115" t="s">
        <v>4308</v>
      </c>
    </row>
    <row r="4721" spans="1:35" hidden="1" x14ac:dyDescent="0.25">
      <c r="A4721">
        <v>330609</v>
      </c>
      <c r="B4721" t="s">
        <v>8904</v>
      </c>
      <c r="C4721" t="s">
        <v>324</v>
      </c>
      <c r="D4721" t="s">
        <v>257</v>
      </c>
      <c r="E4721" t="s">
        <v>76</v>
      </c>
      <c r="F4721" s="126"/>
      <c r="G4721"/>
      <c r="H4721" t="s">
        <v>16</v>
      </c>
      <c r="I4721" t="s">
        <v>136</v>
      </c>
      <c r="J4721"/>
      <c r="K4721"/>
      <c r="L4721"/>
      <c r="M4721"/>
      <c r="N4721"/>
      <c r="O4721"/>
      <c r="P4721"/>
      <c r="Q4721"/>
      <c r="U4721"/>
      <c r="V4721" t="s">
        <v>4414</v>
      </c>
      <c r="W4721"/>
      <c r="X4721"/>
      <c r="Y4721"/>
      <c r="Z4721"/>
      <c r="AA4721" t="s">
        <v>4308</v>
      </c>
      <c r="AB4721" t="s">
        <v>4308</v>
      </c>
      <c r="AC4721" t="s">
        <v>4308</v>
      </c>
      <c r="AD4721" t="s">
        <v>4308</v>
      </c>
      <c r="AE4721" t="s">
        <v>4308</v>
      </c>
      <c r="AF4721" t="s">
        <v>4308</v>
      </c>
      <c r="AG4721" t="s">
        <v>4308</v>
      </c>
      <c r="AH4721" s="115" t="s">
        <v>4308</v>
      </c>
    </row>
    <row r="4722" spans="1:35" ht="18" hidden="1" x14ac:dyDescent="0.25">
      <c r="A4722" s="235">
        <v>330610</v>
      </c>
      <c r="B4722" s="235" t="s">
        <v>8905</v>
      </c>
      <c r="C4722" s="235" t="s">
        <v>335</v>
      </c>
      <c r="D4722" s="235" t="s">
        <v>526</v>
      </c>
      <c r="E4722"/>
      <c r="F4722" s="126"/>
      <c r="G4722" s="236"/>
      <c r="H4722"/>
      <c r="I4722" t="s">
        <v>199</v>
      </c>
      <c r="J4722" s="236"/>
      <c r="K4722"/>
      <c r="L4722"/>
      <c r="M4722"/>
      <c r="N4722"/>
      <c r="O4722"/>
      <c r="P4722"/>
      <c r="Q4722"/>
      <c r="U4722"/>
      <c r="V4722">
        <v>0</v>
      </c>
      <c r="W4722" s="236"/>
      <c r="X4722"/>
      <c r="Y4722"/>
      <c r="Z4722"/>
      <c r="AA4722"/>
      <c r="AB4722"/>
      <c r="AC4722"/>
      <c r="AD4722"/>
      <c r="AE4722"/>
      <c r="AF4722"/>
      <c r="AG4722"/>
      <c r="AH4722" s="115" t="s">
        <v>4308</v>
      </c>
    </row>
    <row r="4723" spans="1:35" ht="18" x14ac:dyDescent="0.25">
      <c r="A4723" s="235">
        <v>330613</v>
      </c>
      <c r="B4723" s="235" t="s">
        <v>8906</v>
      </c>
      <c r="C4723" s="235" t="s">
        <v>364</v>
      </c>
      <c r="D4723" s="235" t="s">
        <v>8907</v>
      </c>
      <c r="E4723"/>
      <c r="F4723" s="126"/>
      <c r="G4723" s="236"/>
      <c r="H4723"/>
      <c r="I4723" t="s">
        <v>107</v>
      </c>
      <c r="J4723" s="236"/>
      <c r="K4723"/>
      <c r="L4723"/>
      <c r="M4723"/>
      <c r="N4723"/>
      <c r="O4723"/>
      <c r="P4723"/>
      <c r="Q4723"/>
      <c r="U4723"/>
      <c r="V4723" t="s">
        <v>4335</v>
      </c>
      <c r="W4723" s="236"/>
      <c r="X4723"/>
      <c r="Y4723"/>
      <c r="Z4723"/>
      <c r="AA4723"/>
      <c r="AB4723"/>
      <c r="AC4723"/>
      <c r="AD4723"/>
      <c r="AE4723"/>
      <c r="AF4723"/>
      <c r="AG4723"/>
      <c r="AH4723" s="115" t="s">
        <v>4308</v>
      </c>
      <c r="AI4723" s="115" t="e">
        <f>VLOOKUP(A4723,'[2]دراسات قانونية'!$A$3:$E$600,1,0)</f>
        <v>#N/A</v>
      </c>
    </row>
    <row r="4724" spans="1:35" hidden="1" x14ac:dyDescent="0.25">
      <c r="A4724" s="115">
        <v>330614</v>
      </c>
      <c r="B4724" s="115" t="s">
        <v>2733</v>
      </c>
      <c r="C4724" s="115" t="s">
        <v>1019</v>
      </c>
      <c r="D4724" s="115" t="s">
        <v>276</v>
      </c>
      <c r="E4724" s="115" t="s">
        <v>77</v>
      </c>
      <c r="F4724" s="237">
        <v>34335</v>
      </c>
      <c r="G4724" s="115" t="s">
        <v>18</v>
      </c>
      <c r="H4724" s="115" t="s">
        <v>16</v>
      </c>
      <c r="I4724" t="s">
        <v>199</v>
      </c>
      <c r="J4724" s="115" t="s">
        <v>1226</v>
      </c>
      <c r="L4724" s="115" t="s">
        <v>18</v>
      </c>
      <c r="U4724"/>
      <c r="V4724">
        <v>0</v>
      </c>
    </row>
    <row r="4725" spans="1:35" hidden="1" x14ac:dyDescent="0.25">
      <c r="A4725" s="115">
        <v>330615</v>
      </c>
      <c r="B4725" s="115" t="s">
        <v>4061</v>
      </c>
      <c r="C4725" s="115" t="s">
        <v>4062</v>
      </c>
      <c r="D4725" s="115" t="s">
        <v>850</v>
      </c>
      <c r="E4725" s="115" t="s">
        <v>77</v>
      </c>
      <c r="F4725" s="237">
        <v>34713</v>
      </c>
      <c r="G4725" s="115" t="s">
        <v>18</v>
      </c>
      <c r="H4725" s="115" t="s">
        <v>19</v>
      </c>
      <c r="I4725" t="s">
        <v>199</v>
      </c>
      <c r="J4725" s="115" t="s">
        <v>15</v>
      </c>
      <c r="L4725" s="115" t="s">
        <v>18</v>
      </c>
      <c r="U4725"/>
      <c r="V4725">
        <v>0</v>
      </c>
      <c r="AH4725" s="115" t="s">
        <v>4308</v>
      </c>
    </row>
    <row r="4726" spans="1:35" hidden="1" x14ac:dyDescent="0.25">
      <c r="A4726" s="115">
        <v>330616</v>
      </c>
      <c r="B4726" s="115" t="s">
        <v>3671</v>
      </c>
      <c r="C4726" s="115" t="s">
        <v>860</v>
      </c>
      <c r="D4726" s="115" t="s">
        <v>1014</v>
      </c>
      <c r="E4726" s="115" t="s">
        <v>77</v>
      </c>
      <c r="F4726" s="237">
        <v>35603</v>
      </c>
      <c r="G4726" s="115" t="s">
        <v>243</v>
      </c>
      <c r="H4726" s="115" t="s">
        <v>16</v>
      </c>
      <c r="I4726" t="s">
        <v>199</v>
      </c>
      <c r="J4726" s="115" t="s">
        <v>1226</v>
      </c>
      <c r="L4726" s="115" t="s">
        <v>30</v>
      </c>
      <c r="U4726"/>
      <c r="V4726">
        <v>0</v>
      </c>
    </row>
    <row r="4727" spans="1:35" hidden="1" x14ac:dyDescent="0.25">
      <c r="A4727" s="115">
        <v>330617</v>
      </c>
      <c r="B4727" s="115" t="s">
        <v>2469</v>
      </c>
      <c r="C4727" s="115" t="s">
        <v>218</v>
      </c>
      <c r="D4727" s="115" t="s">
        <v>2470</v>
      </c>
      <c r="E4727" s="115" t="s">
        <v>77</v>
      </c>
      <c r="F4727" s="237">
        <v>34123</v>
      </c>
      <c r="G4727" s="115" t="s">
        <v>211</v>
      </c>
      <c r="H4727" s="115" t="s">
        <v>16</v>
      </c>
      <c r="I4727" t="s">
        <v>199</v>
      </c>
      <c r="J4727" s="115" t="s">
        <v>15</v>
      </c>
      <c r="L4727" s="115" t="s">
        <v>61</v>
      </c>
      <c r="U4727"/>
      <c r="V4727" t="s">
        <v>16623</v>
      </c>
      <c r="AG4727" s="115" t="s">
        <v>4308</v>
      </c>
      <c r="AH4727" s="115" t="s">
        <v>4308</v>
      </c>
    </row>
    <row r="4728" spans="1:35" ht="18" x14ac:dyDescent="0.25">
      <c r="A4728" s="235">
        <v>330618</v>
      </c>
      <c r="B4728" s="235" t="s">
        <v>8908</v>
      </c>
      <c r="C4728" s="235" t="s">
        <v>662</v>
      </c>
      <c r="D4728" s="235" t="s">
        <v>3095</v>
      </c>
      <c r="E4728"/>
      <c r="F4728" s="126"/>
      <c r="G4728" s="236"/>
      <c r="H4728"/>
      <c r="I4728" t="s">
        <v>107</v>
      </c>
      <c r="J4728" s="236"/>
      <c r="K4728"/>
      <c r="L4728"/>
      <c r="M4728"/>
      <c r="N4728"/>
      <c r="O4728"/>
      <c r="P4728"/>
      <c r="Q4728"/>
      <c r="U4728"/>
      <c r="V4728" t="s">
        <v>4335</v>
      </c>
      <c r="W4728" s="236"/>
      <c r="X4728"/>
      <c r="Y4728"/>
      <c r="Z4728"/>
      <c r="AA4728"/>
      <c r="AB4728"/>
      <c r="AC4728"/>
      <c r="AD4728"/>
      <c r="AE4728"/>
      <c r="AF4728"/>
      <c r="AG4728"/>
      <c r="AH4728" s="115" t="s">
        <v>4308</v>
      </c>
      <c r="AI4728" s="115" t="e">
        <f>VLOOKUP(A4728,'[2]دراسات قانونية'!$A$3:$E$600,1,0)</f>
        <v>#N/A</v>
      </c>
    </row>
    <row r="4729" spans="1:35" ht="18" hidden="1" x14ac:dyDescent="0.25">
      <c r="A4729" s="235">
        <v>330624</v>
      </c>
      <c r="B4729" s="235" t="s">
        <v>8909</v>
      </c>
      <c r="C4729" s="235" t="s">
        <v>279</v>
      </c>
      <c r="D4729" s="235" t="s">
        <v>312</v>
      </c>
      <c r="E4729"/>
      <c r="F4729" s="126"/>
      <c r="G4729" s="236"/>
      <c r="H4729"/>
      <c r="I4729" t="s">
        <v>199</v>
      </c>
      <c r="J4729" s="236"/>
      <c r="K4729"/>
      <c r="L4729"/>
      <c r="M4729"/>
      <c r="N4729"/>
      <c r="O4729"/>
      <c r="P4729"/>
      <c r="Q4729"/>
      <c r="U4729"/>
      <c r="V4729">
        <v>0</v>
      </c>
      <c r="W4729" s="236"/>
      <c r="X4729"/>
      <c r="Y4729"/>
      <c r="Z4729"/>
      <c r="AA4729"/>
      <c r="AB4729"/>
      <c r="AC4729"/>
      <c r="AD4729"/>
      <c r="AE4729"/>
      <c r="AF4729"/>
      <c r="AG4729"/>
      <c r="AH4729" s="115" t="s">
        <v>4308</v>
      </c>
    </row>
    <row r="4730" spans="1:35" ht="18" hidden="1" x14ac:dyDescent="0.25">
      <c r="A4730" s="235">
        <v>330626</v>
      </c>
      <c r="B4730" s="235" t="s">
        <v>8910</v>
      </c>
      <c r="C4730" s="235" t="s">
        <v>227</v>
      </c>
      <c r="D4730" s="235" t="s">
        <v>280</v>
      </c>
      <c r="E4730"/>
      <c r="F4730" s="126"/>
      <c r="G4730" s="236"/>
      <c r="H4730"/>
      <c r="I4730" t="s">
        <v>129</v>
      </c>
      <c r="J4730" s="236"/>
      <c r="K4730"/>
      <c r="L4730"/>
      <c r="M4730"/>
      <c r="N4730"/>
      <c r="O4730"/>
      <c r="P4730"/>
      <c r="Q4730"/>
      <c r="U4730"/>
      <c r="V4730" t="s">
        <v>4337</v>
      </c>
      <c r="W4730" s="236"/>
      <c r="X4730"/>
      <c r="Y4730"/>
      <c r="Z4730"/>
      <c r="AA4730"/>
      <c r="AB4730"/>
      <c r="AC4730"/>
      <c r="AD4730"/>
      <c r="AE4730"/>
      <c r="AF4730"/>
      <c r="AG4730"/>
      <c r="AH4730" s="115" t="s">
        <v>4308</v>
      </c>
    </row>
    <row r="4731" spans="1:35" hidden="1" x14ac:dyDescent="0.25">
      <c r="A4731">
        <v>330627</v>
      </c>
      <c r="B4731" t="s">
        <v>8911</v>
      </c>
      <c r="C4731" t="s">
        <v>523</v>
      </c>
      <c r="D4731" t="s">
        <v>616</v>
      </c>
      <c r="E4731" t="s">
        <v>77</v>
      </c>
      <c r="F4731" s="126">
        <v>36161</v>
      </c>
      <c r="G4731" t="s">
        <v>18</v>
      </c>
      <c r="H4731" t="s">
        <v>16</v>
      </c>
      <c r="I4731" t="s">
        <v>136</v>
      </c>
      <c r="J4731" t="s">
        <v>1226</v>
      </c>
      <c r="K4731"/>
      <c r="L4731" t="s">
        <v>18</v>
      </c>
      <c r="M4731"/>
      <c r="N4731"/>
      <c r="O4731"/>
      <c r="P4731"/>
      <c r="Q4731"/>
      <c r="U4731"/>
      <c r="V4731" t="s">
        <v>4337</v>
      </c>
      <c r="W4731"/>
      <c r="X4731"/>
      <c r="Y4731"/>
      <c r="Z4731"/>
      <c r="AA4731"/>
      <c r="AB4731"/>
      <c r="AC4731"/>
      <c r="AD4731"/>
      <c r="AE4731"/>
      <c r="AF4731"/>
      <c r="AG4731"/>
    </row>
    <row r="4732" spans="1:35" ht="18" hidden="1" x14ac:dyDescent="0.25">
      <c r="A4732" s="235">
        <v>330628</v>
      </c>
      <c r="B4732" s="235" t="s">
        <v>8912</v>
      </c>
      <c r="C4732" s="235" t="s">
        <v>615</v>
      </c>
      <c r="D4732" s="235" t="s">
        <v>323</v>
      </c>
      <c r="E4732"/>
      <c r="F4732" s="126"/>
      <c r="G4732" s="236"/>
      <c r="H4732"/>
      <c r="I4732" t="s">
        <v>129</v>
      </c>
      <c r="J4732" s="236"/>
      <c r="K4732"/>
      <c r="L4732"/>
      <c r="M4732"/>
      <c r="N4732"/>
      <c r="O4732"/>
      <c r="P4732"/>
      <c r="Q4732"/>
      <c r="U4732"/>
      <c r="V4732" t="s">
        <v>4337</v>
      </c>
      <c r="W4732" s="236"/>
      <c r="X4732"/>
      <c r="Y4732"/>
      <c r="Z4732"/>
      <c r="AA4732"/>
      <c r="AB4732"/>
      <c r="AC4732"/>
      <c r="AD4732"/>
      <c r="AE4732"/>
      <c r="AF4732"/>
      <c r="AG4732"/>
      <c r="AH4732" s="115" t="s">
        <v>4308</v>
      </c>
    </row>
    <row r="4733" spans="1:35" ht="18" hidden="1" x14ac:dyDescent="0.25">
      <c r="A4733" s="235">
        <v>330631</v>
      </c>
      <c r="B4733" s="235" t="s">
        <v>8913</v>
      </c>
      <c r="C4733" s="235" t="s">
        <v>520</v>
      </c>
      <c r="D4733" s="235" t="s">
        <v>796</v>
      </c>
      <c r="E4733"/>
      <c r="F4733" s="126"/>
      <c r="G4733" s="236"/>
      <c r="H4733"/>
      <c r="I4733" t="s">
        <v>199</v>
      </c>
      <c r="J4733" s="236"/>
      <c r="K4733"/>
      <c r="L4733"/>
      <c r="M4733"/>
      <c r="N4733"/>
      <c r="O4733"/>
      <c r="P4733"/>
      <c r="Q4733"/>
      <c r="U4733"/>
      <c r="V4733">
        <v>0</v>
      </c>
      <c r="W4733" s="236"/>
      <c r="X4733"/>
      <c r="Y4733"/>
      <c r="Z4733"/>
      <c r="AA4733"/>
      <c r="AB4733"/>
      <c r="AC4733"/>
      <c r="AD4733"/>
      <c r="AE4733"/>
      <c r="AF4733"/>
      <c r="AG4733"/>
      <c r="AH4733" s="115" t="s">
        <v>4308</v>
      </c>
    </row>
    <row r="4734" spans="1:35" ht="18" hidden="1" x14ac:dyDescent="0.25">
      <c r="A4734" s="235">
        <v>330632</v>
      </c>
      <c r="B4734" s="235" t="s">
        <v>8914</v>
      </c>
      <c r="C4734" s="235" t="s">
        <v>218</v>
      </c>
      <c r="D4734" s="235" t="s">
        <v>430</v>
      </c>
      <c r="E4734"/>
      <c r="F4734" s="126"/>
      <c r="G4734" s="236"/>
      <c r="H4734"/>
      <c r="I4734" t="s">
        <v>199</v>
      </c>
      <c r="J4734" s="236"/>
      <c r="K4734"/>
      <c r="L4734"/>
      <c r="M4734"/>
      <c r="N4734"/>
      <c r="O4734"/>
      <c r="P4734"/>
      <c r="Q4734"/>
      <c r="U4734"/>
      <c r="V4734" t="s">
        <v>4329</v>
      </c>
      <c r="W4734" s="236"/>
      <c r="X4734"/>
      <c r="Y4734"/>
      <c r="Z4734"/>
      <c r="AA4734"/>
      <c r="AB4734"/>
      <c r="AC4734"/>
      <c r="AD4734"/>
      <c r="AE4734"/>
      <c r="AF4734"/>
      <c r="AG4734"/>
      <c r="AH4734" s="115" t="s">
        <v>4308</v>
      </c>
    </row>
    <row r="4735" spans="1:35" hidden="1" x14ac:dyDescent="0.25">
      <c r="A4735">
        <v>330633</v>
      </c>
      <c r="B4735" t="s">
        <v>8915</v>
      </c>
      <c r="C4735" t="s">
        <v>570</v>
      </c>
      <c r="D4735" t="s">
        <v>4643</v>
      </c>
      <c r="E4735" t="s">
        <v>77</v>
      </c>
      <c r="F4735" s="126">
        <v>32196</v>
      </c>
      <c r="G4735" t="s">
        <v>729</v>
      </c>
      <c r="H4735" t="s">
        <v>16</v>
      </c>
      <c r="I4735" t="s">
        <v>136</v>
      </c>
      <c r="J4735" t="s">
        <v>15</v>
      </c>
      <c r="K4735"/>
      <c r="L4735" t="s">
        <v>18</v>
      </c>
      <c r="M4735"/>
      <c r="N4735"/>
      <c r="O4735"/>
      <c r="P4735"/>
      <c r="Q4735"/>
      <c r="U4735"/>
      <c r="V4735" t="s">
        <v>4335</v>
      </c>
      <c r="W4735"/>
      <c r="X4735"/>
      <c r="Y4735"/>
      <c r="Z4735"/>
      <c r="AA4735"/>
      <c r="AB4735"/>
      <c r="AC4735"/>
      <c r="AD4735"/>
      <c r="AE4735"/>
      <c r="AF4735" t="s">
        <v>4308</v>
      </c>
      <c r="AG4735" t="s">
        <v>4308</v>
      </c>
      <c r="AH4735" s="115" t="s">
        <v>4308</v>
      </c>
    </row>
    <row r="4736" spans="1:35" hidden="1" x14ac:dyDescent="0.25">
      <c r="A4736">
        <v>330634</v>
      </c>
      <c r="B4736" t="s">
        <v>8916</v>
      </c>
      <c r="C4736" t="s">
        <v>640</v>
      </c>
      <c r="D4736" t="s">
        <v>330</v>
      </c>
      <c r="E4736" t="s">
        <v>76</v>
      </c>
      <c r="F4736" s="126"/>
      <c r="G4736"/>
      <c r="H4736" t="s">
        <v>16</v>
      </c>
      <c r="I4736" t="s">
        <v>136</v>
      </c>
      <c r="J4736"/>
      <c r="K4736"/>
      <c r="L4736"/>
      <c r="M4736"/>
      <c r="N4736"/>
      <c r="O4736"/>
      <c r="P4736"/>
      <c r="Q4736"/>
      <c r="U4736"/>
      <c r="V4736" t="s">
        <v>4412</v>
      </c>
      <c r="W4736"/>
      <c r="X4736"/>
      <c r="Y4736"/>
      <c r="Z4736"/>
      <c r="AA4736"/>
      <c r="AB4736" t="s">
        <v>4308</v>
      </c>
      <c r="AC4736" t="s">
        <v>4308</v>
      </c>
      <c r="AD4736" t="s">
        <v>4308</v>
      </c>
      <c r="AE4736" t="s">
        <v>4308</v>
      </c>
      <c r="AF4736" t="s">
        <v>4308</v>
      </c>
      <c r="AG4736" t="s">
        <v>4308</v>
      </c>
      <c r="AH4736" s="115" t="s">
        <v>4308</v>
      </c>
    </row>
    <row r="4737" spans="1:35" ht="18" x14ac:dyDescent="0.25">
      <c r="A4737" s="235">
        <v>330637</v>
      </c>
      <c r="B4737" s="235" t="s">
        <v>8917</v>
      </c>
      <c r="C4737" s="235" t="s">
        <v>361</v>
      </c>
      <c r="D4737" s="235" t="s">
        <v>346</v>
      </c>
      <c r="E4737"/>
      <c r="F4737" s="126"/>
      <c r="G4737" s="236"/>
      <c r="H4737"/>
      <c r="I4737" t="s">
        <v>107</v>
      </c>
      <c r="J4737" s="236"/>
      <c r="K4737"/>
      <c r="L4737"/>
      <c r="M4737"/>
      <c r="N4737"/>
      <c r="O4737"/>
      <c r="P4737"/>
      <c r="Q4737"/>
      <c r="U4737"/>
      <c r="V4737" t="s">
        <v>4335</v>
      </c>
      <c r="W4737" s="236"/>
      <c r="X4737"/>
      <c r="Y4737"/>
      <c r="Z4737"/>
      <c r="AA4737"/>
      <c r="AB4737"/>
      <c r="AC4737"/>
      <c r="AD4737"/>
      <c r="AE4737"/>
      <c r="AF4737"/>
      <c r="AG4737"/>
      <c r="AH4737" s="115" t="s">
        <v>4308</v>
      </c>
      <c r="AI4737" s="115" t="e">
        <f>VLOOKUP(A4737,'[2]دراسات قانونية'!$A$3:$E$600,1,0)</f>
        <v>#N/A</v>
      </c>
    </row>
    <row r="4738" spans="1:35" ht="18" x14ac:dyDescent="0.25">
      <c r="A4738" s="235">
        <v>330640</v>
      </c>
      <c r="B4738" s="235" t="s">
        <v>8918</v>
      </c>
      <c r="C4738" s="235" t="s">
        <v>227</v>
      </c>
      <c r="D4738" s="235" t="s">
        <v>5105</v>
      </c>
      <c r="E4738"/>
      <c r="F4738" s="126"/>
      <c r="G4738" s="236"/>
      <c r="H4738"/>
      <c r="I4738" t="s">
        <v>107</v>
      </c>
      <c r="J4738" s="236"/>
      <c r="K4738"/>
      <c r="L4738"/>
      <c r="M4738"/>
      <c r="N4738"/>
      <c r="O4738"/>
      <c r="P4738"/>
      <c r="Q4738"/>
      <c r="U4738"/>
      <c r="V4738" t="s">
        <v>4335</v>
      </c>
      <c r="W4738" s="236"/>
      <c r="X4738"/>
      <c r="Y4738"/>
      <c r="Z4738"/>
      <c r="AA4738"/>
      <c r="AB4738"/>
      <c r="AC4738"/>
      <c r="AD4738"/>
      <c r="AE4738"/>
      <c r="AF4738"/>
      <c r="AG4738"/>
      <c r="AH4738" s="115" t="s">
        <v>4308</v>
      </c>
      <c r="AI4738" s="115" t="e">
        <f>VLOOKUP(A4738,'[2]دراسات قانونية'!$A$3:$E$600,1,0)</f>
        <v>#N/A</v>
      </c>
    </row>
    <row r="4739" spans="1:35" ht="18" x14ac:dyDescent="0.25">
      <c r="A4739" s="235">
        <v>330644</v>
      </c>
      <c r="B4739" s="235" t="s">
        <v>8919</v>
      </c>
      <c r="C4739" s="235" t="s">
        <v>869</v>
      </c>
      <c r="D4739" s="235" t="s">
        <v>1001</v>
      </c>
      <c r="E4739"/>
      <c r="F4739" s="126"/>
      <c r="G4739" s="236"/>
      <c r="H4739"/>
      <c r="I4739" t="s">
        <v>107</v>
      </c>
      <c r="J4739" s="236"/>
      <c r="K4739"/>
      <c r="L4739"/>
      <c r="M4739"/>
      <c r="N4739"/>
      <c r="O4739"/>
      <c r="P4739"/>
      <c r="Q4739"/>
      <c r="U4739"/>
      <c r="V4739" t="s">
        <v>4335</v>
      </c>
      <c r="W4739" s="236"/>
      <c r="X4739"/>
      <c r="Y4739"/>
      <c r="Z4739"/>
      <c r="AA4739"/>
      <c r="AB4739"/>
      <c r="AC4739"/>
      <c r="AD4739"/>
      <c r="AE4739"/>
      <c r="AF4739"/>
      <c r="AG4739"/>
      <c r="AH4739" s="115" t="s">
        <v>4308</v>
      </c>
      <c r="AI4739" s="115" t="e">
        <f>VLOOKUP(A4739,'[2]دراسات قانونية'!$A$3:$E$600,1,0)</f>
        <v>#N/A</v>
      </c>
    </row>
    <row r="4740" spans="1:35" hidden="1" x14ac:dyDescent="0.25">
      <c r="A4740" s="115">
        <v>330646</v>
      </c>
      <c r="B4740" s="115" t="s">
        <v>4063</v>
      </c>
      <c r="C4740" s="115" t="s">
        <v>212</v>
      </c>
      <c r="D4740" s="115" t="s">
        <v>746</v>
      </c>
      <c r="E4740" s="115" t="s">
        <v>76</v>
      </c>
      <c r="F4740" s="237">
        <v>34952</v>
      </c>
      <c r="G4740" s="115" t="s">
        <v>781</v>
      </c>
      <c r="H4740" s="115" t="s">
        <v>16</v>
      </c>
      <c r="I4740" t="s">
        <v>199</v>
      </c>
      <c r="J4740" s="115" t="s">
        <v>15</v>
      </c>
      <c r="L4740" s="115" t="s">
        <v>18</v>
      </c>
      <c r="U4740"/>
      <c r="V4740">
        <v>0</v>
      </c>
    </row>
    <row r="4741" spans="1:35" ht="18" hidden="1" x14ac:dyDescent="0.25">
      <c r="A4741" s="235">
        <v>330649</v>
      </c>
      <c r="B4741" s="235" t="s">
        <v>8920</v>
      </c>
      <c r="C4741" s="235" t="s">
        <v>343</v>
      </c>
      <c r="D4741" s="235" t="s">
        <v>8921</v>
      </c>
      <c r="E4741"/>
      <c r="F4741" s="126"/>
      <c r="G4741" s="236"/>
      <c r="H4741"/>
      <c r="I4741" t="s">
        <v>129</v>
      </c>
      <c r="J4741" s="236"/>
      <c r="K4741"/>
      <c r="L4741"/>
      <c r="M4741"/>
      <c r="N4741"/>
      <c r="O4741"/>
      <c r="P4741"/>
      <c r="Q4741"/>
      <c r="U4741"/>
      <c r="V4741" t="s">
        <v>4337</v>
      </c>
      <c r="W4741" s="236"/>
      <c r="X4741"/>
      <c r="Y4741"/>
      <c r="Z4741"/>
      <c r="AA4741"/>
      <c r="AB4741"/>
      <c r="AC4741"/>
      <c r="AD4741"/>
      <c r="AE4741"/>
      <c r="AF4741"/>
      <c r="AG4741"/>
      <c r="AH4741" s="115" t="s">
        <v>4308</v>
      </c>
    </row>
    <row r="4742" spans="1:35" hidden="1" x14ac:dyDescent="0.25">
      <c r="A4742">
        <v>330657</v>
      </c>
      <c r="B4742" t="s">
        <v>8922</v>
      </c>
      <c r="C4742" t="s">
        <v>6757</v>
      </c>
      <c r="D4742" t="s">
        <v>365</v>
      </c>
      <c r="E4742" t="s">
        <v>76</v>
      </c>
      <c r="F4742" s="126"/>
      <c r="G4742"/>
      <c r="H4742" t="s">
        <v>16</v>
      </c>
      <c r="I4742" t="s">
        <v>129</v>
      </c>
      <c r="J4742"/>
      <c r="K4742"/>
      <c r="L4742"/>
      <c r="M4742"/>
      <c r="N4742"/>
      <c r="O4742"/>
      <c r="P4742"/>
      <c r="Q4742"/>
      <c r="U4742"/>
      <c r="V4742" t="s">
        <v>4424</v>
      </c>
      <c r="W4742"/>
      <c r="X4742"/>
      <c r="Y4742"/>
      <c r="Z4742"/>
      <c r="AA4742"/>
      <c r="AB4742"/>
      <c r="AC4742"/>
      <c r="AD4742"/>
      <c r="AE4742"/>
      <c r="AF4742"/>
      <c r="AG4742"/>
      <c r="AH4742" s="115" t="s">
        <v>4308</v>
      </c>
    </row>
    <row r="4743" spans="1:35" hidden="1" x14ac:dyDescent="0.25">
      <c r="A4743">
        <v>330658</v>
      </c>
      <c r="B4743" t="s">
        <v>8923</v>
      </c>
      <c r="C4743" t="s">
        <v>8496</v>
      </c>
      <c r="D4743" t="s">
        <v>8924</v>
      </c>
      <c r="E4743" t="s">
        <v>76</v>
      </c>
      <c r="F4743" s="126">
        <v>35641</v>
      </c>
      <c r="G4743" t="s">
        <v>565</v>
      </c>
      <c r="H4743" t="s">
        <v>16</v>
      </c>
      <c r="I4743" t="s">
        <v>136</v>
      </c>
      <c r="J4743" t="s">
        <v>1226</v>
      </c>
      <c r="K4743"/>
      <c r="L4743" t="s">
        <v>18</v>
      </c>
      <c r="M4743"/>
      <c r="N4743"/>
      <c r="O4743"/>
      <c r="P4743"/>
      <c r="Q4743"/>
      <c r="U4743"/>
      <c r="V4743" t="s">
        <v>16623</v>
      </c>
      <c r="W4743"/>
      <c r="X4743"/>
      <c r="Y4743"/>
      <c r="Z4743"/>
      <c r="AA4743"/>
      <c r="AB4743"/>
      <c r="AC4743"/>
      <c r="AD4743"/>
      <c r="AE4743" t="s">
        <v>4308</v>
      </c>
      <c r="AF4743" t="s">
        <v>4308</v>
      </c>
      <c r="AG4743" t="s">
        <v>4308</v>
      </c>
      <c r="AH4743" s="115" t="s">
        <v>4308</v>
      </c>
    </row>
    <row r="4744" spans="1:35" hidden="1" x14ac:dyDescent="0.25">
      <c r="A4744" s="115">
        <v>330660</v>
      </c>
      <c r="B4744" s="115" t="s">
        <v>1360</v>
      </c>
      <c r="C4744" s="115" t="s">
        <v>503</v>
      </c>
      <c r="D4744" s="115" t="s">
        <v>257</v>
      </c>
      <c r="E4744" s="115" t="s">
        <v>77</v>
      </c>
      <c r="F4744" s="237">
        <v>30960</v>
      </c>
      <c r="G4744" s="115" t="s">
        <v>416</v>
      </c>
      <c r="H4744" s="115" t="s">
        <v>16</v>
      </c>
      <c r="I4744" t="s">
        <v>199</v>
      </c>
      <c r="J4744" s="115" t="s">
        <v>1226</v>
      </c>
      <c r="L4744" s="115" t="s">
        <v>30</v>
      </c>
      <c r="U4744"/>
      <c r="V4744" t="s">
        <v>4335</v>
      </c>
    </row>
    <row r="4745" spans="1:35" hidden="1" x14ac:dyDescent="0.25">
      <c r="A4745">
        <v>330662</v>
      </c>
      <c r="B4745" t="s">
        <v>8925</v>
      </c>
      <c r="C4745" t="s">
        <v>7030</v>
      </c>
      <c r="D4745" t="s">
        <v>275</v>
      </c>
      <c r="E4745" t="s">
        <v>76</v>
      </c>
      <c r="F4745" s="126">
        <v>36251</v>
      </c>
      <c r="G4745" t="s">
        <v>18</v>
      </c>
      <c r="H4745" t="s">
        <v>16</v>
      </c>
      <c r="I4745" t="s">
        <v>129</v>
      </c>
      <c r="J4745" t="s">
        <v>1226</v>
      </c>
      <c r="K4745"/>
      <c r="L4745" t="s">
        <v>18</v>
      </c>
      <c r="M4745"/>
      <c r="N4745"/>
      <c r="O4745"/>
      <c r="P4745"/>
      <c r="Q4745"/>
      <c r="U4745"/>
      <c r="V4745" t="s">
        <v>4336</v>
      </c>
      <c r="W4745"/>
      <c r="X4745"/>
      <c r="Y4745"/>
      <c r="Z4745"/>
      <c r="AA4745"/>
      <c r="AB4745"/>
      <c r="AC4745"/>
      <c r="AD4745"/>
      <c r="AE4745"/>
      <c r="AF4745" t="s">
        <v>4308</v>
      </c>
      <c r="AG4745" t="s">
        <v>4308</v>
      </c>
      <c r="AH4745" s="115" t="s">
        <v>4308</v>
      </c>
    </row>
    <row r="4746" spans="1:35" hidden="1" x14ac:dyDescent="0.25">
      <c r="A4746" s="115">
        <v>330664</v>
      </c>
      <c r="B4746" s="115" t="s">
        <v>2593</v>
      </c>
      <c r="C4746" s="115" t="s">
        <v>973</v>
      </c>
      <c r="D4746" s="115" t="s">
        <v>672</v>
      </c>
      <c r="E4746" s="115" t="s">
        <v>77</v>
      </c>
      <c r="F4746" s="237">
        <v>32560</v>
      </c>
      <c r="G4746" s="115" t="s">
        <v>18</v>
      </c>
      <c r="H4746" s="115" t="s">
        <v>16</v>
      </c>
      <c r="I4746" t="s">
        <v>199</v>
      </c>
      <c r="J4746" s="115" t="s">
        <v>1226</v>
      </c>
      <c r="L4746" s="115" t="s">
        <v>18</v>
      </c>
      <c r="U4746"/>
      <c r="V4746">
        <v>0</v>
      </c>
    </row>
    <row r="4747" spans="1:35" ht="18" hidden="1" x14ac:dyDescent="0.25">
      <c r="A4747" s="235">
        <v>330665</v>
      </c>
      <c r="B4747" s="235" t="s">
        <v>8926</v>
      </c>
      <c r="C4747" s="235" t="s">
        <v>747</v>
      </c>
      <c r="D4747" s="235" t="s">
        <v>300</v>
      </c>
      <c r="E4747"/>
      <c r="F4747" s="126"/>
      <c r="G4747" s="236"/>
      <c r="H4747"/>
      <c r="I4747" t="s">
        <v>199</v>
      </c>
      <c r="J4747" s="236"/>
      <c r="K4747"/>
      <c r="L4747"/>
      <c r="M4747"/>
      <c r="N4747"/>
      <c r="O4747"/>
      <c r="P4747"/>
      <c r="Q4747"/>
      <c r="U4747"/>
      <c r="V4747">
        <v>0</v>
      </c>
      <c r="W4747" s="236"/>
      <c r="X4747"/>
      <c r="Y4747"/>
      <c r="Z4747"/>
      <c r="AA4747"/>
      <c r="AB4747"/>
      <c r="AC4747"/>
      <c r="AD4747"/>
      <c r="AE4747"/>
      <c r="AF4747"/>
      <c r="AG4747"/>
      <c r="AH4747" s="115" t="s">
        <v>4308</v>
      </c>
    </row>
    <row r="4748" spans="1:35" x14ac:dyDescent="0.25">
      <c r="A4748" s="115">
        <v>330666</v>
      </c>
      <c r="B4748" s="115" t="s">
        <v>8927</v>
      </c>
      <c r="C4748" s="115" t="s">
        <v>5600</v>
      </c>
      <c r="D4748" s="115" t="s">
        <v>6503</v>
      </c>
      <c r="F4748" s="237"/>
      <c r="I4748" t="s">
        <v>107</v>
      </c>
      <c r="U4748"/>
      <c r="V4748" t="s">
        <v>4335</v>
      </c>
      <c r="AH4748" s="115" t="s">
        <v>4308</v>
      </c>
      <c r="AI4748" s="115" t="e">
        <f>VLOOKUP(A4748,'[2]دراسات قانونية'!$A$3:$E$600,1,0)</f>
        <v>#N/A</v>
      </c>
    </row>
    <row r="4749" spans="1:35" ht="18" x14ac:dyDescent="0.25">
      <c r="A4749" s="235">
        <v>330667</v>
      </c>
      <c r="B4749" s="235" t="s">
        <v>8928</v>
      </c>
      <c r="C4749" s="235" t="s">
        <v>621</v>
      </c>
      <c r="D4749" s="235" t="s">
        <v>217</v>
      </c>
      <c r="E4749"/>
      <c r="F4749" s="126"/>
      <c r="G4749" s="236"/>
      <c r="H4749"/>
      <c r="I4749" t="s">
        <v>107</v>
      </c>
      <c r="J4749" s="236"/>
      <c r="K4749"/>
      <c r="L4749"/>
      <c r="M4749"/>
      <c r="N4749"/>
      <c r="O4749"/>
      <c r="P4749"/>
      <c r="Q4749"/>
      <c r="U4749"/>
      <c r="V4749" t="s">
        <v>4335</v>
      </c>
      <c r="W4749" s="236"/>
      <c r="X4749"/>
      <c r="Y4749"/>
      <c r="Z4749"/>
      <c r="AA4749"/>
      <c r="AB4749"/>
      <c r="AC4749"/>
      <c r="AD4749"/>
      <c r="AE4749"/>
      <c r="AF4749"/>
      <c r="AG4749"/>
      <c r="AH4749" s="115" t="s">
        <v>4308</v>
      </c>
      <c r="AI4749" s="115" t="e">
        <f>VLOOKUP(A4749,'[2]دراسات قانونية'!$A$3:$E$600,1,0)</f>
        <v>#N/A</v>
      </c>
    </row>
    <row r="4750" spans="1:35" ht="18" hidden="1" x14ac:dyDescent="0.25">
      <c r="A4750" s="235">
        <v>330670</v>
      </c>
      <c r="B4750" s="235" t="s">
        <v>8929</v>
      </c>
      <c r="C4750" s="235" t="s">
        <v>252</v>
      </c>
      <c r="D4750" s="235" t="s">
        <v>8930</v>
      </c>
      <c r="E4750"/>
      <c r="F4750" s="126"/>
      <c r="G4750" s="236"/>
      <c r="H4750"/>
      <c r="I4750" t="s">
        <v>136</v>
      </c>
      <c r="J4750" s="236"/>
      <c r="K4750"/>
      <c r="L4750"/>
      <c r="M4750"/>
      <c r="N4750"/>
      <c r="O4750"/>
      <c r="P4750"/>
      <c r="Q4750"/>
      <c r="U4750"/>
      <c r="V4750" t="s">
        <v>4337</v>
      </c>
      <c r="W4750" s="236"/>
      <c r="X4750"/>
      <c r="Y4750"/>
      <c r="Z4750"/>
      <c r="AA4750"/>
      <c r="AB4750"/>
      <c r="AC4750"/>
      <c r="AD4750"/>
      <c r="AE4750"/>
      <c r="AF4750"/>
      <c r="AG4750"/>
      <c r="AH4750" s="115" t="s">
        <v>4308</v>
      </c>
    </row>
    <row r="4751" spans="1:35" hidden="1" x14ac:dyDescent="0.25">
      <c r="A4751">
        <v>330675</v>
      </c>
      <c r="B4751" t="s">
        <v>8931</v>
      </c>
      <c r="C4751" t="s">
        <v>231</v>
      </c>
      <c r="D4751" t="s">
        <v>500</v>
      </c>
      <c r="E4751" t="s">
        <v>77</v>
      </c>
      <c r="F4751" s="126">
        <v>28193</v>
      </c>
      <c r="G4751" t="s">
        <v>18</v>
      </c>
      <c r="H4751" t="s">
        <v>16</v>
      </c>
      <c r="I4751" t="s">
        <v>201</v>
      </c>
      <c r="J4751" t="s">
        <v>1226</v>
      </c>
      <c r="K4751"/>
      <c r="L4751" t="s">
        <v>18</v>
      </c>
      <c r="M4751"/>
      <c r="N4751"/>
      <c r="O4751"/>
      <c r="P4751"/>
      <c r="Q4751"/>
      <c r="U4751"/>
      <c r="V4751" t="s">
        <v>4334</v>
      </c>
      <c r="W4751"/>
      <c r="X4751"/>
      <c r="Y4751"/>
      <c r="Z4751"/>
      <c r="AA4751"/>
      <c r="AB4751"/>
      <c r="AC4751"/>
      <c r="AD4751"/>
      <c r="AE4751"/>
      <c r="AF4751"/>
      <c r="AG4751"/>
    </row>
    <row r="4752" spans="1:35" hidden="1" x14ac:dyDescent="0.25">
      <c r="A4752">
        <v>330676</v>
      </c>
      <c r="B4752" t="s">
        <v>8932</v>
      </c>
      <c r="C4752" t="s">
        <v>339</v>
      </c>
      <c r="D4752" t="s">
        <v>230</v>
      </c>
      <c r="E4752" t="s">
        <v>77</v>
      </c>
      <c r="F4752" s="126">
        <v>26238</v>
      </c>
      <c r="G4752" t="s">
        <v>67</v>
      </c>
      <c r="H4752" t="s">
        <v>16</v>
      </c>
      <c r="I4752" t="s">
        <v>136</v>
      </c>
      <c r="J4752" t="s">
        <v>15</v>
      </c>
      <c r="K4752"/>
      <c r="L4752" t="s">
        <v>67</v>
      </c>
      <c r="M4752"/>
      <c r="N4752"/>
      <c r="O4752"/>
      <c r="P4752"/>
      <c r="Q4752"/>
      <c r="U4752"/>
      <c r="V4752" t="s">
        <v>16623</v>
      </c>
      <c r="W4752"/>
      <c r="X4752"/>
      <c r="Y4752"/>
      <c r="Z4752"/>
      <c r="AA4752"/>
      <c r="AB4752"/>
      <c r="AC4752"/>
      <c r="AD4752"/>
      <c r="AE4752"/>
      <c r="AF4752"/>
      <c r="AG4752"/>
    </row>
    <row r="4753" spans="1:35" x14ac:dyDescent="0.25">
      <c r="A4753" s="115">
        <v>330677</v>
      </c>
      <c r="B4753" s="115" t="s">
        <v>8933</v>
      </c>
      <c r="C4753" s="115" t="s">
        <v>731</v>
      </c>
      <c r="D4753" s="115" t="s">
        <v>265</v>
      </c>
      <c r="E4753" s="115" t="s">
        <v>76</v>
      </c>
      <c r="F4753" s="237"/>
      <c r="H4753" s="115" t="s">
        <v>16</v>
      </c>
      <c r="I4753" t="s">
        <v>107</v>
      </c>
      <c r="U4753"/>
      <c r="V4753" t="s">
        <v>4414</v>
      </c>
      <c r="X4753" s="115" t="s">
        <v>4308</v>
      </c>
      <c r="Y4753" s="115" t="s">
        <v>4308</v>
      </c>
      <c r="AA4753" s="115" t="s">
        <v>4308</v>
      </c>
      <c r="AB4753" s="115" t="s">
        <v>4308</v>
      </c>
      <c r="AC4753" s="115" t="s">
        <v>4308</v>
      </c>
      <c r="AD4753" s="115" t="s">
        <v>4308</v>
      </c>
      <c r="AE4753" s="115" t="s">
        <v>4308</v>
      </c>
      <c r="AF4753" s="115" t="s">
        <v>4308</v>
      </c>
      <c r="AG4753" s="115" t="s">
        <v>4308</v>
      </c>
      <c r="AH4753" s="115" t="s">
        <v>4308</v>
      </c>
      <c r="AI4753" s="115" t="e">
        <f>VLOOKUP(A4753,'[2]دراسات قانونية'!$A$3:$E$600,1,0)</f>
        <v>#N/A</v>
      </c>
    </row>
    <row r="4754" spans="1:35" hidden="1" x14ac:dyDescent="0.25">
      <c r="A4754" s="115">
        <v>330681</v>
      </c>
      <c r="B4754" s="115" t="s">
        <v>3672</v>
      </c>
      <c r="C4754" s="115" t="s">
        <v>227</v>
      </c>
      <c r="D4754" s="115" t="s">
        <v>3251</v>
      </c>
      <c r="E4754" s="115" t="s">
        <v>76</v>
      </c>
      <c r="F4754" s="237">
        <v>33092</v>
      </c>
      <c r="G4754" s="115" t="s">
        <v>37</v>
      </c>
      <c r="H4754" s="115" t="s">
        <v>16</v>
      </c>
      <c r="I4754" t="s">
        <v>199</v>
      </c>
      <c r="J4754" s="115" t="s">
        <v>1226</v>
      </c>
      <c r="L4754" s="115" t="s">
        <v>67</v>
      </c>
      <c r="U4754"/>
      <c r="V4754" t="s">
        <v>16623</v>
      </c>
    </row>
    <row r="4755" spans="1:35" ht="18" x14ac:dyDescent="0.25">
      <c r="A4755" s="235">
        <v>330690</v>
      </c>
      <c r="B4755" s="235" t="s">
        <v>8934</v>
      </c>
      <c r="C4755" s="235" t="s">
        <v>244</v>
      </c>
      <c r="D4755" s="235" t="s">
        <v>286</v>
      </c>
      <c r="E4755"/>
      <c r="F4755" s="126"/>
      <c r="G4755" s="236"/>
      <c r="H4755"/>
      <c r="I4755" t="s">
        <v>107</v>
      </c>
      <c r="J4755" s="236"/>
      <c r="K4755"/>
      <c r="L4755"/>
      <c r="M4755"/>
      <c r="N4755"/>
      <c r="O4755"/>
      <c r="P4755"/>
      <c r="Q4755"/>
      <c r="U4755"/>
      <c r="V4755" t="s">
        <v>4335</v>
      </c>
      <c r="W4755" s="236"/>
      <c r="X4755"/>
      <c r="Y4755"/>
      <c r="Z4755"/>
      <c r="AA4755"/>
      <c r="AB4755"/>
      <c r="AC4755"/>
      <c r="AD4755"/>
      <c r="AE4755"/>
      <c r="AF4755"/>
      <c r="AG4755"/>
      <c r="AH4755" s="115" t="s">
        <v>4308</v>
      </c>
      <c r="AI4755" s="115" t="e">
        <f>VLOOKUP(A4755,'[2]دراسات قانونية'!$A$3:$E$600,1,0)</f>
        <v>#N/A</v>
      </c>
    </row>
    <row r="4756" spans="1:35" ht="18" hidden="1" x14ac:dyDescent="0.25">
      <c r="A4756" s="235">
        <v>330693</v>
      </c>
      <c r="B4756" s="235" t="s">
        <v>8935</v>
      </c>
      <c r="C4756" s="235" t="s">
        <v>394</v>
      </c>
      <c r="D4756" s="235" t="s">
        <v>485</v>
      </c>
      <c r="E4756"/>
      <c r="F4756" s="126"/>
      <c r="G4756" s="236"/>
      <c r="H4756"/>
      <c r="I4756" t="s">
        <v>136</v>
      </c>
      <c r="J4756" s="236"/>
      <c r="K4756"/>
      <c r="L4756"/>
      <c r="M4756"/>
      <c r="N4756"/>
      <c r="O4756"/>
      <c r="P4756"/>
      <c r="Q4756"/>
      <c r="U4756"/>
      <c r="V4756" t="s">
        <v>4337</v>
      </c>
      <c r="W4756" s="236"/>
      <c r="X4756"/>
      <c r="Y4756"/>
      <c r="Z4756"/>
      <c r="AA4756"/>
      <c r="AB4756"/>
      <c r="AC4756"/>
      <c r="AD4756"/>
      <c r="AE4756"/>
      <c r="AF4756"/>
      <c r="AG4756"/>
      <c r="AH4756" s="115" t="s">
        <v>4308</v>
      </c>
    </row>
    <row r="4757" spans="1:35" ht="18" hidden="1" x14ac:dyDescent="0.25">
      <c r="A4757" s="235">
        <v>330695</v>
      </c>
      <c r="B4757" s="235" t="s">
        <v>8936</v>
      </c>
      <c r="C4757" s="235" t="s">
        <v>227</v>
      </c>
      <c r="D4757" s="235" t="s">
        <v>724</v>
      </c>
      <c r="E4757"/>
      <c r="F4757" s="126"/>
      <c r="G4757" s="236"/>
      <c r="H4757"/>
      <c r="I4757" t="s">
        <v>129</v>
      </c>
      <c r="J4757" s="236"/>
      <c r="K4757"/>
      <c r="L4757"/>
      <c r="M4757"/>
      <c r="N4757"/>
      <c r="O4757"/>
      <c r="P4757"/>
      <c r="Q4757"/>
      <c r="U4757"/>
      <c r="V4757" t="s">
        <v>4335</v>
      </c>
      <c r="W4757" s="236"/>
      <c r="X4757"/>
      <c r="Y4757"/>
      <c r="Z4757"/>
      <c r="AA4757"/>
      <c r="AB4757"/>
      <c r="AC4757"/>
      <c r="AD4757"/>
      <c r="AE4757"/>
      <c r="AF4757"/>
      <c r="AG4757"/>
      <c r="AH4757" s="115" t="s">
        <v>4308</v>
      </c>
    </row>
    <row r="4758" spans="1:35" hidden="1" x14ac:dyDescent="0.25">
      <c r="A4758">
        <v>330696</v>
      </c>
      <c r="B4758" t="s">
        <v>8937</v>
      </c>
      <c r="C4758" t="s">
        <v>212</v>
      </c>
      <c r="D4758" t="s">
        <v>390</v>
      </c>
      <c r="E4758" t="s">
        <v>76</v>
      </c>
      <c r="F4758" s="126">
        <v>35510</v>
      </c>
      <c r="G4758" t="s">
        <v>368</v>
      </c>
      <c r="H4758" t="s">
        <v>16</v>
      </c>
      <c r="I4758" t="s">
        <v>136</v>
      </c>
      <c r="J4758" t="s">
        <v>1226</v>
      </c>
      <c r="K4758"/>
      <c r="L4758" t="s">
        <v>18</v>
      </c>
      <c r="M4758"/>
      <c r="N4758"/>
      <c r="O4758"/>
      <c r="P4758"/>
      <c r="Q4758"/>
      <c r="U4758"/>
      <c r="V4758" t="s">
        <v>4424</v>
      </c>
      <c r="W4758"/>
      <c r="X4758"/>
      <c r="Y4758"/>
      <c r="Z4758"/>
      <c r="AA4758"/>
      <c r="AB4758"/>
      <c r="AC4758"/>
      <c r="AD4758"/>
      <c r="AE4758"/>
      <c r="AF4758"/>
      <c r="AG4758"/>
    </row>
    <row r="4759" spans="1:35" ht="18" hidden="1" x14ac:dyDescent="0.25">
      <c r="A4759" s="235">
        <v>330698</v>
      </c>
      <c r="B4759" s="235" t="s">
        <v>8938</v>
      </c>
      <c r="C4759" s="235" t="s">
        <v>295</v>
      </c>
      <c r="D4759" s="235" t="s">
        <v>316</v>
      </c>
      <c r="E4759"/>
      <c r="F4759" s="126"/>
      <c r="G4759" s="236"/>
      <c r="H4759"/>
      <c r="I4759" t="s">
        <v>199</v>
      </c>
      <c r="J4759" s="236"/>
      <c r="K4759"/>
      <c r="L4759"/>
      <c r="M4759"/>
      <c r="N4759"/>
      <c r="O4759"/>
      <c r="P4759"/>
      <c r="Q4759"/>
      <c r="U4759"/>
      <c r="V4759">
        <v>0</v>
      </c>
      <c r="W4759" s="236"/>
      <c r="X4759"/>
      <c r="Y4759"/>
      <c r="Z4759"/>
      <c r="AA4759"/>
      <c r="AB4759"/>
      <c r="AC4759"/>
      <c r="AD4759"/>
      <c r="AE4759"/>
      <c r="AF4759"/>
      <c r="AG4759"/>
      <c r="AH4759" s="115" t="s">
        <v>4308</v>
      </c>
    </row>
    <row r="4760" spans="1:35" hidden="1" x14ac:dyDescent="0.25">
      <c r="A4760">
        <v>330699</v>
      </c>
      <c r="B4760" t="s">
        <v>8939</v>
      </c>
      <c r="C4760" t="s">
        <v>227</v>
      </c>
      <c r="D4760" t="s">
        <v>320</v>
      </c>
      <c r="E4760" t="s">
        <v>76</v>
      </c>
      <c r="F4760" s="126">
        <v>35801</v>
      </c>
      <c r="G4760" t="s">
        <v>211</v>
      </c>
      <c r="H4760" t="s">
        <v>16</v>
      </c>
      <c r="I4760" t="s">
        <v>136</v>
      </c>
      <c r="J4760" t="s">
        <v>15</v>
      </c>
      <c r="K4760"/>
      <c r="L4760" t="s">
        <v>18</v>
      </c>
      <c r="M4760"/>
      <c r="N4760"/>
      <c r="O4760"/>
      <c r="P4760"/>
      <c r="Q4760"/>
      <c r="R4760" s="115">
        <v>8688</v>
      </c>
      <c r="S4760" s="115">
        <v>45694</v>
      </c>
      <c r="T4760" s="115">
        <v>35000</v>
      </c>
      <c r="U4760"/>
      <c r="V4760">
        <v>0</v>
      </c>
      <c r="W4760"/>
      <c r="X4760"/>
      <c r="Y4760"/>
      <c r="Z4760"/>
      <c r="AA4760"/>
      <c r="AB4760"/>
      <c r="AC4760"/>
      <c r="AD4760"/>
      <c r="AE4760"/>
      <c r="AF4760"/>
      <c r="AG4760"/>
    </row>
    <row r="4761" spans="1:35" hidden="1" x14ac:dyDescent="0.25">
      <c r="A4761">
        <v>330700</v>
      </c>
      <c r="B4761" t="s">
        <v>8940</v>
      </c>
      <c r="C4761" t="s">
        <v>512</v>
      </c>
      <c r="D4761" t="s">
        <v>232</v>
      </c>
      <c r="E4761" t="s">
        <v>76</v>
      </c>
      <c r="F4761" s="126">
        <v>35857</v>
      </c>
      <c r="G4761" t="s">
        <v>18</v>
      </c>
      <c r="H4761" t="s">
        <v>16</v>
      </c>
      <c r="I4761" t="s">
        <v>136</v>
      </c>
      <c r="J4761" t="s">
        <v>1226</v>
      </c>
      <c r="K4761"/>
      <c r="L4761" t="s">
        <v>18</v>
      </c>
      <c r="M4761"/>
      <c r="N4761"/>
      <c r="O4761"/>
      <c r="P4761"/>
      <c r="Q4761"/>
      <c r="U4761"/>
      <c r="V4761">
        <v>0</v>
      </c>
      <c r="W4761"/>
      <c r="X4761"/>
      <c r="Y4761"/>
      <c r="Z4761"/>
      <c r="AA4761"/>
      <c r="AB4761"/>
      <c r="AC4761"/>
      <c r="AD4761"/>
      <c r="AE4761"/>
      <c r="AF4761"/>
      <c r="AG4761"/>
    </row>
    <row r="4762" spans="1:35" ht="18" x14ac:dyDescent="0.25">
      <c r="A4762" s="235">
        <v>330701</v>
      </c>
      <c r="B4762" s="235" t="s">
        <v>8941</v>
      </c>
      <c r="C4762" s="235" t="s">
        <v>650</v>
      </c>
      <c r="D4762" s="235" t="s">
        <v>421</v>
      </c>
      <c r="E4762"/>
      <c r="F4762" s="126"/>
      <c r="G4762" s="236"/>
      <c r="H4762"/>
      <c r="I4762" t="s">
        <v>107</v>
      </c>
      <c r="J4762" s="236"/>
      <c r="K4762"/>
      <c r="L4762"/>
      <c r="M4762"/>
      <c r="N4762"/>
      <c r="O4762"/>
      <c r="P4762"/>
      <c r="Q4762"/>
      <c r="U4762"/>
      <c r="V4762" t="s">
        <v>4335</v>
      </c>
      <c r="W4762" s="236"/>
      <c r="X4762"/>
      <c r="Y4762"/>
      <c r="Z4762"/>
      <c r="AA4762"/>
      <c r="AB4762"/>
      <c r="AC4762"/>
      <c r="AD4762"/>
      <c r="AE4762"/>
      <c r="AF4762"/>
      <c r="AG4762"/>
      <c r="AH4762" s="115" t="s">
        <v>4308</v>
      </c>
      <c r="AI4762" s="115" t="e">
        <f>VLOOKUP(A4762,'[2]دراسات قانونية'!$A$3:$E$600,1,0)</f>
        <v>#N/A</v>
      </c>
    </row>
    <row r="4763" spans="1:35" ht="18" hidden="1" x14ac:dyDescent="0.25">
      <c r="A4763" s="235">
        <v>330702</v>
      </c>
      <c r="B4763" s="235" t="s">
        <v>8942</v>
      </c>
      <c r="C4763" s="235" t="s">
        <v>489</v>
      </c>
      <c r="D4763" s="235" t="s">
        <v>230</v>
      </c>
      <c r="E4763"/>
      <c r="F4763" s="126"/>
      <c r="G4763" s="236"/>
      <c r="H4763"/>
      <c r="I4763" t="s">
        <v>199</v>
      </c>
      <c r="J4763" s="236"/>
      <c r="K4763"/>
      <c r="L4763"/>
      <c r="M4763"/>
      <c r="N4763"/>
      <c r="O4763"/>
      <c r="P4763"/>
      <c r="Q4763"/>
      <c r="U4763"/>
      <c r="V4763">
        <v>0</v>
      </c>
      <c r="W4763" s="236"/>
      <c r="X4763"/>
      <c r="Y4763"/>
      <c r="Z4763"/>
      <c r="AA4763"/>
      <c r="AB4763"/>
      <c r="AC4763"/>
      <c r="AD4763"/>
      <c r="AE4763"/>
      <c r="AF4763"/>
      <c r="AG4763"/>
      <c r="AH4763" s="115" t="s">
        <v>4308</v>
      </c>
    </row>
    <row r="4764" spans="1:35" hidden="1" x14ac:dyDescent="0.25">
      <c r="A4764" s="115">
        <v>330707</v>
      </c>
      <c r="B4764" s="115" t="s">
        <v>3071</v>
      </c>
      <c r="C4764" s="115" t="s">
        <v>543</v>
      </c>
      <c r="D4764" s="115" t="s">
        <v>230</v>
      </c>
      <c r="E4764" s="115" t="s">
        <v>77</v>
      </c>
      <c r="F4764" s="237">
        <v>35930</v>
      </c>
      <c r="G4764" s="115" t="s">
        <v>666</v>
      </c>
      <c r="H4764" s="115" t="s">
        <v>16</v>
      </c>
      <c r="I4764" t="s">
        <v>199</v>
      </c>
      <c r="J4764" s="115" t="s">
        <v>1226</v>
      </c>
      <c r="L4764" s="115" t="s">
        <v>40</v>
      </c>
      <c r="U4764"/>
      <c r="V4764">
        <v>0</v>
      </c>
    </row>
    <row r="4765" spans="1:35" ht="18" x14ac:dyDescent="0.25">
      <c r="A4765" s="235">
        <v>330708</v>
      </c>
      <c r="B4765" s="235" t="s">
        <v>8943</v>
      </c>
      <c r="C4765" s="235" t="s">
        <v>339</v>
      </c>
      <c r="D4765" s="235" t="s">
        <v>302</v>
      </c>
      <c r="E4765"/>
      <c r="F4765" s="126"/>
      <c r="G4765" s="236"/>
      <c r="H4765"/>
      <c r="I4765" t="s">
        <v>107</v>
      </c>
      <c r="J4765" s="236"/>
      <c r="K4765"/>
      <c r="L4765"/>
      <c r="M4765"/>
      <c r="N4765"/>
      <c r="O4765"/>
      <c r="P4765"/>
      <c r="Q4765"/>
      <c r="U4765"/>
      <c r="V4765" t="s">
        <v>4335</v>
      </c>
      <c r="W4765" s="236"/>
      <c r="X4765"/>
      <c r="Y4765"/>
      <c r="Z4765"/>
      <c r="AA4765"/>
      <c r="AB4765"/>
      <c r="AC4765"/>
      <c r="AD4765"/>
      <c r="AE4765"/>
      <c r="AF4765"/>
      <c r="AG4765"/>
      <c r="AH4765" s="115" t="s">
        <v>4308</v>
      </c>
      <c r="AI4765" s="115" t="e">
        <f>VLOOKUP(A4765,'[2]دراسات قانونية'!$A$3:$E$600,1,0)</f>
        <v>#N/A</v>
      </c>
    </row>
    <row r="4766" spans="1:35" ht="18" hidden="1" x14ac:dyDescent="0.25">
      <c r="A4766" s="235">
        <v>330709</v>
      </c>
      <c r="B4766" s="235" t="s">
        <v>8944</v>
      </c>
      <c r="C4766" s="235" t="s">
        <v>623</v>
      </c>
      <c r="D4766" s="235" t="s">
        <v>709</v>
      </c>
      <c r="E4766"/>
      <c r="F4766" s="126"/>
      <c r="G4766" s="236"/>
      <c r="H4766"/>
      <c r="I4766" t="s">
        <v>199</v>
      </c>
      <c r="J4766" s="236"/>
      <c r="K4766"/>
      <c r="L4766"/>
      <c r="M4766"/>
      <c r="N4766"/>
      <c r="O4766"/>
      <c r="P4766"/>
      <c r="Q4766"/>
      <c r="U4766"/>
      <c r="V4766">
        <v>0</v>
      </c>
      <c r="W4766" s="236"/>
      <c r="X4766"/>
      <c r="Y4766"/>
      <c r="Z4766"/>
      <c r="AA4766"/>
      <c r="AB4766"/>
      <c r="AC4766"/>
      <c r="AD4766"/>
      <c r="AE4766"/>
      <c r="AF4766"/>
      <c r="AG4766"/>
      <c r="AH4766" s="115" t="s">
        <v>4308</v>
      </c>
    </row>
    <row r="4767" spans="1:35" hidden="1" x14ac:dyDescent="0.25">
      <c r="A4767" s="115">
        <v>330714</v>
      </c>
      <c r="B4767" s="115" t="s">
        <v>2187</v>
      </c>
      <c r="C4767" s="115" t="s">
        <v>520</v>
      </c>
      <c r="D4767" s="115" t="s">
        <v>556</v>
      </c>
      <c r="E4767" s="115" t="s">
        <v>77</v>
      </c>
      <c r="F4767" s="237">
        <v>32299</v>
      </c>
      <c r="G4767" s="115" t="s">
        <v>18</v>
      </c>
      <c r="H4767" s="115" t="s">
        <v>16</v>
      </c>
      <c r="I4767" t="s">
        <v>199</v>
      </c>
      <c r="J4767" s="115" t="s">
        <v>1226</v>
      </c>
      <c r="L4767" s="115" t="s">
        <v>18</v>
      </c>
      <c r="U4767"/>
      <c r="V4767">
        <v>0</v>
      </c>
    </row>
    <row r="4768" spans="1:35" ht="18" x14ac:dyDescent="0.25">
      <c r="A4768" s="235">
        <v>330715</v>
      </c>
      <c r="B4768" s="235" t="s">
        <v>8945</v>
      </c>
      <c r="C4768" s="235" t="s">
        <v>369</v>
      </c>
      <c r="D4768" s="235" t="s">
        <v>410</v>
      </c>
      <c r="E4768"/>
      <c r="F4768" s="126"/>
      <c r="G4768" s="236"/>
      <c r="H4768"/>
      <c r="I4768" t="s">
        <v>107</v>
      </c>
      <c r="J4768" s="236"/>
      <c r="K4768"/>
      <c r="L4768"/>
      <c r="M4768"/>
      <c r="N4768"/>
      <c r="O4768"/>
      <c r="P4768"/>
      <c r="Q4768"/>
      <c r="U4768"/>
      <c r="V4768" t="s">
        <v>4335</v>
      </c>
      <c r="W4768" s="236"/>
      <c r="X4768"/>
      <c r="Y4768"/>
      <c r="Z4768"/>
      <c r="AA4768"/>
      <c r="AB4768"/>
      <c r="AC4768"/>
      <c r="AD4768"/>
      <c r="AE4768"/>
      <c r="AF4768"/>
      <c r="AG4768"/>
      <c r="AH4768" s="115" t="s">
        <v>4308</v>
      </c>
      <c r="AI4768" s="115" t="e">
        <f>VLOOKUP(A4768,'[2]دراسات قانونية'!$A$3:$E$600,1,0)</f>
        <v>#N/A</v>
      </c>
    </row>
    <row r="4769" spans="1:35" hidden="1" x14ac:dyDescent="0.25">
      <c r="A4769" s="115">
        <v>330716</v>
      </c>
      <c r="B4769" s="115" t="s">
        <v>2234</v>
      </c>
      <c r="C4769" s="115" t="s">
        <v>244</v>
      </c>
      <c r="D4769" s="115" t="s">
        <v>556</v>
      </c>
      <c r="E4769" s="115" t="s">
        <v>77</v>
      </c>
      <c r="F4769" s="237">
        <v>33980</v>
      </c>
      <c r="G4769" s="115" t="s">
        <v>73</v>
      </c>
      <c r="H4769" s="115" t="s">
        <v>16</v>
      </c>
      <c r="I4769" t="s">
        <v>199</v>
      </c>
      <c r="J4769" s="115" t="s">
        <v>1226</v>
      </c>
      <c r="L4769" s="115" t="s">
        <v>73</v>
      </c>
      <c r="U4769"/>
      <c r="V4769" t="s">
        <v>16623</v>
      </c>
      <c r="AH4769" s="115" t="s">
        <v>4308</v>
      </c>
    </row>
    <row r="4770" spans="1:35" hidden="1" x14ac:dyDescent="0.25">
      <c r="A4770">
        <v>330720</v>
      </c>
      <c r="B4770" t="s">
        <v>8946</v>
      </c>
      <c r="C4770" t="s">
        <v>386</v>
      </c>
      <c r="D4770" t="s">
        <v>949</v>
      </c>
      <c r="E4770" t="s">
        <v>76</v>
      </c>
      <c r="F4770" s="126"/>
      <c r="G4770"/>
      <c r="H4770" t="s">
        <v>16</v>
      </c>
      <c r="I4770" t="s">
        <v>129</v>
      </c>
      <c r="J4770"/>
      <c r="K4770"/>
      <c r="L4770"/>
      <c r="M4770"/>
      <c r="N4770"/>
      <c r="O4770"/>
      <c r="P4770"/>
      <c r="Q4770"/>
      <c r="U4770"/>
      <c r="V4770" t="s">
        <v>4334</v>
      </c>
      <c r="W4770"/>
      <c r="X4770"/>
      <c r="Y4770"/>
      <c r="Z4770"/>
      <c r="AA4770"/>
      <c r="AB4770"/>
      <c r="AC4770"/>
      <c r="AD4770"/>
      <c r="AE4770"/>
      <c r="AF4770"/>
      <c r="AG4770"/>
      <c r="AH4770" s="115" t="s">
        <v>4308</v>
      </c>
    </row>
    <row r="4771" spans="1:35" hidden="1" x14ac:dyDescent="0.25">
      <c r="A4771">
        <v>330722</v>
      </c>
      <c r="B4771" t="s">
        <v>8947</v>
      </c>
      <c r="C4771" t="s">
        <v>453</v>
      </c>
      <c r="D4771" t="s">
        <v>235</v>
      </c>
      <c r="E4771" t="s">
        <v>76</v>
      </c>
      <c r="F4771" s="126">
        <v>34229</v>
      </c>
      <c r="G4771" t="s">
        <v>18</v>
      </c>
      <c r="H4771" t="s">
        <v>16</v>
      </c>
      <c r="I4771" t="s">
        <v>136</v>
      </c>
      <c r="J4771"/>
      <c r="K4771"/>
      <c r="L4771"/>
      <c r="M4771"/>
      <c r="N4771"/>
      <c r="O4771"/>
      <c r="P4771"/>
      <c r="Q4771"/>
      <c r="U4771"/>
      <c r="V4771" t="s">
        <v>16623</v>
      </c>
      <c r="W4771"/>
      <c r="X4771"/>
      <c r="Y4771"/>
      <c r="Z4771"/>
      <c r="AA4771"/>
      <c r="AB4771"/>
      <c r="AC4771"/>
      <c r="AD4771" t="s">
        <v>4308</v>
      </c>
      <c r="AE4771" t="s">
        <v>4308</v>
      </c>
      <c r="AF4771" t="s">
        <v>4308</v>
      </c>
      <c r="AG4771" t="s">
        <v>4308</v>
      </c>
      <c r="AH4771" s="115" t="s">
        <v>4308</v>
      </c>
    </row>
    <row r="4772" spans="1:35" hidden="1" x14ac:dyDescent="0.25">
      <c r="A4772">
        <v>330724</v>
      </c>
      <c r="B4772" t="s">
        <v>8948</v>
      </c>
      <c r="C4772" t="s">
        <v>227</v>
      </c>
      <c r="D4772" t="s">
        <v>1006</v>
      </c>
      <c r="E4772" t="s">
        <v>76</v>
      </c>
      <c r="F4772" s="126">
        <v>32509</v>
      </c>
      <c r="G4772"/>
      <c r="H4772" t="s">
        <v>16</v>
      </c>
      <c r="I4772" t="s">
        <v>129</v>
      </c>
      <c r="J4772"/>
      <c r="K4772"/>
      <c r="L4772"/>
      <c r="M4772"/>
      <c r="N4772"/>
      <c r="O4772"/>
      <c r="P4772"/>
      <c r="Q4772"/>
      <c r="U4772"/>
      <c r="V4772" t="s">
        <v>4424</v>
      </c>
      <c r="W4772"/>
      <c r="X4772"/>
      <c r="Y4772"/>
      <c r="Z4772"/>
      <c r="AA4772"/>
      <c r="AB4772" t="s">
        <v>4308</v>
      </c>
      <c r="AC4772" t="s">
        <v>4308</v>
      </c>
      <c r="AD4772" t="s">
        <v>4308</v>
      </c>
      <c r="AE4772" t="s">
        <v>4308</v>
      </c>
      <c r="AF4772" t="s">
        <v>4308</v>
      </c>
      <c r="AG4772" t="s">
        <v>4308</v>
      </c>
      <c r="AH4772" s="115" t="s">
        <v>4308</v>
      </c>
    </row>
    <row r="4773" spans="1:35" ht="18" x14ac:dyDescent="0.25">
      <c r="A4773" s="235">
        <v>330726</v>
      </c>
      <c r="B4773" s="235" t="s">
        <v>8949</v>
      </c>
      <c r="C4773" s="235" t="s">
        <v>229</v>
      </c>
      <c r="D4773" s="235" t="s">
        <v>1051</v>
      </c>
      <c r="E4773"/>
      <c r="F4773" s="126"/>
      <c r="G4773" s="236"/>
      <c r="H4773"/>
      <c r="I4773" t="s">
        <v>107</v>
      </c>
      <c r="J4773" s="236"/>
      <c r="K4773"/>
      <c r="L4773"/>
      <c r="M4773"/>
      <c r="N4773"/>
      <c r="O4773"/>
      <c r="P4773"/>
      <c r="Q4773"/>
      <c r="U4773"/>
      <c r="V4773" t="s">
        <v>4335</v>
      </c>
      <c r="W4773" s="236"/>
      <c r="X4773"/>
      <c r="Y4773"/>
      <c r="Z4773"/>
      <c r="AA4773"/>
      <c r="AB4773"/>
      <c r="AC4773"/>
      <c r="AD4773"/>
      <c r="AE4773"/>
      <c r="AF4773"/>
      <c r="AG4773"/>
      <c r="AH4773" s="115" t="s">
        <v>4308</v>
      </c>
      <c r="AI4773" s="115" t="e">
        <f>VLOOKUP(A4773,'[2]دراسات قانونية'!$A$3:$E$600,1,0)</f>
        <v>#N/A</v>
      </c>
    </row>
    <row r="4774" spans="1:35" hidden="1" x14ac:dyDescent="0.25">
      <c r="A4774" s="115">
        <v>330727</v>
      </c>
      <c r="B4774" s="115" t="s">
        <v>4064</v>
      </c>
      <c r="C4774" s="115" t="s">
        <v>244</v>
      </c>
      <c r="D4774" s="115" t="s">
        <v>2375</v>
      </c>
      <c r="E4774" s="115" t="s">
        <v>76</v>
      </c>
      <c r="F4774" s="237">
        <v>25781</v>
      </c>
      <c r="G4774" s="115" t="s">
        <v>262</v>
      </c>
      <c r="H4774" s="115" t="s">
        <v>16</v>
      </c>
      <c r="I4774" t="s">
        <v>199</v>
      </c>
      <c r="J4774" s="115" t="s">
        <v>1226</v>
      </c>
      <c r="L4774" s="115" t="s">
        <v>30</v>
      </c>
      <c r="U4774"/>
      <c r="V4774">
        <v>0</v>
      </c>
    </row>
    <row r="4775" spans="1:35" hidden="1" x14ac:dyDescent="0.25">
      <c r="A4775">
        <v>330729</v>
      </c>
      <c r="B4775" t="s">
        <v>8950</v>
      </c>
      <c r="C4775" t="s">
        <v>250</v>
      </c>
      <c r="D4775" t="s">
        <v>1324</v>
      </c>
      <c r="E4775" t="s">
        <v>77</v>
      </c>
      <c r="F4775" s="126">
        <v>33592</v>
      </c>
      <c r="G4775" t="s">
        <v>18</v>
      </c>
      <c r="H4775" t="s">
        <v>16</v>
      </c>
      <c r="I4775" t="s">
        <v>136</v>
      </c>
      <c r="J4775"/>
      <c r="K4775"/>
      <c r="L4775"/>
      <c r="M4775"/>
      <c r="N4775"/>
      <c r="O4775"/>
      <c r="P4775"/>
      <c r="Q4775"/>
      <c r="R4775" s="115">
        <v>9159</v>
      </c>
      <c r="S4775" s="115">
        <v>45718</v>
      </c>
      <c r="T4775" s="115">
        <v>100000</v>
      </c>
      <c r="U4775"/>
      <c r="V4775" t="s">
        <v>4335</v>
      </c>
      <c r="W4775"/>
      <c r="X4775"/>
      <c r="Y4775"/>
      <c r="Z4775"/>
      <c r="AA4775"/>
      <c r="AB4775"/>
      <c r="AC4775"/>
      <c r="AD4775"/>
      <c r="AE4775"/>
      <c r="AF4775"/>
      <c r="AG4775"/>
    </row>
    <row r="4776" spans="1:35" x14ac:dyDescent="0.25">
      <c r="A4776" s="115">
        <v>330730</v>
      </c>
      <c r="B4776" s="115" t="s">
        <v>8951</v>
      </c>
      <c r="C4776" s="115" t="s">
        <v>252</v>
      </c>
      <c r="D4776" s="115" t="s">
        <v>851</v>
      </c>
      <c r="E4776" s="115" t="s">
        <v>76</v>
      </c>
      <c r="F4776" s="237"/>
      <c r="H4776" s="115" t="s">
        <v>16</v>
      </c>
      <c r="I4776" t="s">
        <v>107</v>
      </c>
      <c r="U4776"/>
      <c r="V4776" t="s">
        <v>4334</v>
      </c>
      <c r="AD4776" s="115" t="s">
        <v>4308</v>
      </c>
      <c r="AE4776" s="115" t="s">
        <v>4308</v>
      </c>
      <c r="AF4776" s="115" t="s">
        <v>4308</v>
      </c>
      <c r="AG4776" s="115" t="s">
        <v>4308</v>
      </c>
      <c r="AH4776" s="115" t="s">
        <v>4308</v>
      </c>
      <c r="AI4776" s="115" t="e">
        <f>VLOOKUP(A4776,'[2]دراسات قانونية'!$A$3:$E$600,1,0)</f>
        <v>#N/A</v>
      </c>
    </row>
    <row r="4777" spans="1:35" hidden="1" x14ac:dyDescent="0.25">
      <c r="A4777">
        <v>330732</v>
      </c>
      <c r="B4777" t="s">
        <v>8952</v>
      </c>
      <c r="C4777" t="s">
        <v>219</v>
      </c>
      <c r="D4777" t="s">
        <v>1427</v>
      </c>
      <c r="E4777" t="s">
        <v>76</v>
      </c>
      <c r="F4777" s="126">
        <v>26322</v>
      </c>
      <c r="G4777" t="s">
        <v>18</v>
      </c>
      <c r="H4777" t="s">
        <v>16</v>
      </c>
      <c r="I4777" t="s">
        <v>129</v>
      </c>
      <c r="J4777" t="s">
        <v>1226</v>
      </c>
      <c r="K4777"/>
      <c r="L4777" t="s">
        <v>18</v>
      </c>
      <c r="M4777"/>
      <c r="N4777"/>
      <c r="O4777"/>
      <c r="P4777"/>
      <c r="Q4777"/>
      <c r="U4777"/>
      <c r="V4777" t="s">
        <v>4336</v>
      </c>
      <c r="W4777"/>
      <c r="X4777"/>
      <c r="Y4777"/>
      <c r="Z4777"/>
      <c r="AA4777"/>
      <c r="AB4777"/>
      <c r="AC4777"/>
      <c r="AD4777"/>
      <c r="AE4777"/>
      <c r="AF4777"/>
      <c r="AG4777"/>
      <c r="AH4777" s="115" t="s">
        <v>4308</v>
      </c>
    </row>
    <row r="4778" spans="1:35" hidden="1" x14ac:dyDescent="0.25">
      <c r="A4778">
        <v>330735</v>
      </c>
      <c r="B4778" t="s">
        <v>8953</v>
      </c>
      <c r="C4778" t="s">
        <v>972</v>
      </c>
      <c r="D4778" t="s">
        <v>7601</v>
      </c>
      <c r="E4778" t="s">
        <v>76</v>
      </c>
      <c r="F4778" s="126">
        <v>36178</v>
      </c>
      <c r="G4778" t="s">
        <v>18</v>
      </c>
      <c r="H4778" t="s">
        <v>16</v>
      </c>
      <c r="I4778" t="s">
        <v>129</v>
      </c>
      <c r="J4778"/>
      <c r="K4778"/>
      <c r="L4778"/>
      <c r="M4778"/>
      <c r="N4778"/>
      <c r="O4778"/>
      <c r="P4778"/>
      <c r="Q4778"/>
      <c r="U4778"/>
      <c r="V4778" t="s">
        <v>4414</v>
      </c>
      <c r="W4778"/>
      <c r="X4778"/>
      <c r="Y4778"/>
      <c r="Z4778"/>
      <c r="AA4778"/>
      <c r="AB4778"/>
      <c r="AC4778" t="s">
        <v>4308</v>
      </c>
      <c r="AD4778" t="s">
        <v>4308</v>
      </c>
      <c r="AE4778" t="s">
        <v>4308</v>
      </c>
      <c r="AF4778" t="s">
        <v>4308</v>
      </c>
      <c r="AG4778" t="s">
        <v>4308</v>
      </c>
      <c r="AH4778" s="115" t="s">
        <v>4308</v>
      </c>
    </row>
    <row r="4779" spans="1:35" hidden="1" x14ac:dyDescent="0.25">
      <c r="A4779">
        <v>330736</v>
      </c>
      <c r="B4779" t="s">
        <v>8954</v>
      </c>
      <c r="C4779" t="s">
        <v>361</v>
      </c>
      <c r="D4779" t="s">
        <v>8955</v>
      </c>
      <c r="E4779" t="s">
        <v>76</v>
      </c>
      <c r="F4779" s="126">
        <v>35862</v>
      </c>
      <c r="G4779" t="s">
        <v>18</v>
      </c>
      <c r="H4779" t="s">
        <v>16</v>
      </c>
      <c r="I4779" t="s">
        <v>136</v>
      </c>
      <c r="J4779" t="s">
        <v>15</v>
      </c>
      <c r="K4779"/>
      <c r="L4779" t="s">
        <v>18</v>
      </c>
      <c r="M4779"/>
      <c r="N4779"/>
      <c r="O4779"/>
      <c r="P4779"/>
      <c r="Q4779"/>
      <c r="U4779"/>
      <c r="V4779" t="s">
        <v>4329</v>
      </c>
      <c r="W4779"/>
      <c r="X4779"/>
      <c r="Y4779"/>
      <c r="Z4779"/>
      <c r="AA4779"/>
      <c r="AB4779"/>
      <c r="AC4779"/>
      <c r="AD4779"/>
      <c r="AE4779" t="s">
        <v>4308</v>
      </c>
      <c r="AF4779" t="s">
        <v>4308</v>
      </c>
      <c r="AG4779" t="s">
        <v>4308</v>
      </c>
      <c r="AH4779" s="115" t="s">
        <v>4308</v>
      </c>
    </row>
    <row r="4780" spans="1:35" ht="18" hidden="1" x14ac:dyDescent="0.25">
      <c r="A4780" s="235">
        <v>330741</v>
      </c>
      <c r="B4780" s="235" t="s">
        <v>8956</v>
      </c>
      <c r="C4780" s="235" t="s">
        <v>227</v>
      </c>
      <c r="D4780" s="235" t="s">
        <v>1136</v>
      </c>
      <c r="E4780"/>
      <c r="F4780" s="126"/>
      <c r="G4780" s="236"/>
      <c r="H4780"/>
      <c r="I4780" t="s">
        <v>129</v>
      </c>
      <c r="J4780" s="236"/>
      <c r="K4780"/>
      <c r="L4780"/>
      <c r="M4780"/>
      <c r="N4780"/>
      <c r="O4780"/>
      <c r="P4780"/>
      <c r="Q4780"/>
      <c r="U4780"/>
      <c r="V4780" t="s">
        <v>4335</v>
      </c>
      <c r="W4780" s="236"/>
      <c r="X4780"/>
      <c r="Y4780"/>
      <c r="Z4780"/>
      <c r="AA4780"/>
      <c r="AB4780"/>
      <c r="AC4780"/>
      <c r="AD4780"/>
      <c r="AE4780"/>
      <c r="AF4780"/>
      <c r="AG4780"/>
      <c r="AH4780" s="115" t="s">
        <v>4308</v>
      </c>
    </row>
    <row r="4781" spans="1:35" hidden="1" x14ac:dyDescent="0.25">
      <c r="A4781">
        <v>330742</v>
      </c>
      <c r="B4781" t="s">
        <v>8957</v>
      </c>
      <c r="C4781" t="s">
        <v>227</v>
      </c>
      <c r="D4781" t="s">
        <v>685</v>
      </c>
      <c r="E4781" t="s">
        <v>77</v>
      </c>
      <c r="F4781" s="126">
        <v>32724</v>
      </c>
      <c r="G4781" t="s">
        <v>18</v>
      </c>
      <c r="H4781" t="s">
        <v>16</v>
      </c>
      <c r="I4781" t="s">
        <v>129</v>
      </c>
      <c r="J4781" t="s">
        <v>1226</v>
      </c>
      <c r="K4781"/>
      <c r="L4781" t="s">
        <v>18</v>
      </c>
      <c r="M4781"/>
      <c r="N4781"/>
      <c r="O4781"/>
      <c r="P4781"/>
      <c r="Q4781"/>
      <c r="U4781"/>
      <c r="V4781" t="s">
        <v>4337</v>
      </c>
      <c r="W4781"/>
      <c r="X4781"/>
      <c r="Y4781"/>
      <c r="Z4781"/>
      <c r="AA4781"/>
      <c r="AB4781"/>
      <c r="AC4781"/>
      <c r="AD4781"/>
      <c r="AE4781" t="s">
        <v>4308</v>
      </c>
      <c r="AF4781" t="s">
        <v>4308</v>
      </c>
      <c r="AG4781" t="s">
        <v>4308</v>
      </c>
      <c r="AH4781" s="115" t="s">
        <v>4308</v>
      </c>
    </row>
    <row r="4782" spans="1:35" ht="18" hidden="1" x14ac:dyDescent="0.25">
      <c r="A4782" s="235">
        <v>330744</v>
      </c>
      <c r="B4782" s="235" t="s">
        <v>8958</v>
      </c>
      <c r="C4782" s="235" t="s">
        <v>380</v>
      </c>
      <c r="D4782" s="235" t="s">
        <v>8959</v>
      </c>
      <c r="E4782"/>
      <c r="F4782" s="126"/>
      <c r="G4782" s="236"/>
      <c r="H4782"/>
      <c r="I4782" t="s">
        <v>129</v>
      </c>
      <c r="J4782" s="236"/>
      <c r="K4782"/>
      <c r="L4782"/>
      <c r="M4782"/>
      <c r="N4782"/>
      <c r="O4782"/>
      <c r="P4782"/>
      <c r="Q4782"/>
      <c r="U4782"/>
      <c r="V4782" t="s">
        <v>4337</v>
      </c>
      <c r="W4782" s="236"/>
      <c r="X4782"/>
      <c r="Y4782"/>
      <c r="Z4782"/>
      <c r="AA4782"/>
      <c r="AB4782"/>
      <c r="AC4782"/>
      <c r="AD4782"/>
      <c r="AE4782"/>
      <c r="AF4782"/>
      <c r="AG4782"/>
      <c r="AH4782" s="115" t="s">
        <v>4308</v>
      </c>
    </row>
    <row r="4783" spans="1:35" ht="18" hidden="1" x14ac:dyDescent="0.25">
      <c r="A4783" s="235">
        <v>330745</v>
      </c>
      <c r="B4783" s="235" t="s">
        <v>8960</v>
      </c>
      <c r="C4783" s="235" t="s">
        <v>860</v>
      </c>
      <c r="D4783" s="235" t="s">
        <v>230</v>
      </c>
      <c r="E4783"/>
      <c r="F4783" s="126"/>
      <c r="G4783" s="236"/>
      <c r="H4783"/>
      <c r="I4783" t="s">
        <v>136</v>
      </c>
      <c r="J4783" s="236"/>
      <c r="K4783"/>
      <c r="L4783"/>
      <c r="M4783"/>
      <c r="N4783"/>
      <c r="O4783"/>
      <c r="P4783"/>
      <c r="Q4783"/>
      <c r="U4783"/>
      <c r="V4783" t="s">
        <v>4337</v>
      </c>
      <c r="W4783" s="236"/>
      <c r="X4783"/>
      <c r="Y4783"/>
      <c r="Z4783"/>
      <c r="AA4783"/>
      <c r="AB4783"/>
      <c r="AC4783"/>
      <c r="AD4783"/>
      <c r="AE4783"/>
      <c r="AF4783"/>
      <c r="AG4783"/>
      <c r="AH4783" s="115" t="s">
        <v>4308</v>
      </c>
    </row>
    <row r="4784" spans="1:35" hidden="1" x14ac:dyDescent="0.25">
      <c r="A4784">
        <v>330748</v>
      </c>
      <c r="B4784" t="s">
        <v>8961</v>
      </c>
      <c r="C4784" t="s">
        <v>5544</v>
      </c>
      <c r="D4784" t="s">
        <v>407</v>
      </c>
      <c r="E4784" t="s">
        <v>77</v>
      </c>
      <c r="F4784" s="126">
        <v>34556</v>
      </c>
      <c r="G4784" t="s">
        <v>18</v>
      </c>
      <c r="H4784" t="s">
        <v>16</v>
      </c>
      <c r="I4784" t="s">
        <v>136</v>
      </c>
      <c r="J4784" t="s">
        <v>15</v>
      </c>
      <c r="K4784"/>
      <c r="L4784" t="s">
        <v>18</v>
      </c>
      <c r="M4784"/>
      <c r="N4784"/>
      <c r="O4784"/>
      <c r="P4784"/>
      <c r="Q4784"/>
      <c r="U4784"/>
      <c r="V4784" t="s">
        <v>4412</v>
      </c>
      <c r="W4784"/>
      <c r="X4784"/>
      <c r="Y4784"/>
      <c r="Z4784"/>
      <c r="AA4784"/>
      <c r="AB4784"/>
      <c r="AC4784"/>
      <c r="AD4784"/>
      <c r="AE4784"/>
      <c r="AF4784"/>
      <c r="AG4784"/>
    </row>
    <row r="4785" spans="1:35" hidden="1" x14ac:dyDescent="0.25">
      <c r="A4785">
        <v>330749</v>
      </c>
      <c r="B4785" t="s">
        <v>8962</v>
      </c>
      <c r="C4785" t="s">
        <v>212</v>
      </c>
      <c r="D4785" t="s">
        <v>923</v>
      </c>
      <c r="E4785" t="s">
        <v>77</v>
      </c>
      <c r="F4785" s="126">
        <v>35095</v>
      </c>
      <c r="G4785" t="s">
        <v>18</v>
      </c>
      <c r="H4785" t="s">
        <v>16</v>
      </c>
      <c r="I4785" t="s">
        <v>136</v>
      </c>
      <c r="J4785"/>
      <c r="K4785"/>
      <c r="L4785"/>
      <c r="M4785"/>
      <c r="N4785"/>
      <c r="O4785"/>
      <c r="P4785"/>
      <c r="Q4785"/>
      <c r="U4785"/>
      <c r="V4785" t="s">
        <v>4412</v>
      </c>
      <c r="W4785"/>
      <c r="X4785"/>
      <c r="Y4785"/>
      <c r="Z4785"/>
      <c r="AA4785"/>
      <c r="AB4785"/>
      <c r="AC4785"/>
      <c r="AD4785"/>
      <c r="AE4785"/>
      <c r="AF4785"/>
      <c r="AG4785"/>
    </row>
    <row r="4786" spans="1:35" hidden="1" x14ac:dyDescent="0.25">
      <c r="A4786" s="115">
        <v>330750</v>
      </c>
      <c r="B4786" s="115" t="s">
        <v>2656</v>
      </c>
      <c r="C4786" s="115" t="s">
        <v>364</v>
      </c>
      <c r="D4786" s="115" t="s">
        <v>235</v>
      </c>
      <c r="E4786" s="115" t="s">
        <v>76</v>
      </c>
      <c r="F4786" s="237">
        <v>35269</v>
      </c>
      <c r="G4786" s="115" t="s">
        <v>18</v>
      </c>
      <c r="H4786" s="115" t="s">
        <v>16</v>
      </c>
      <c r="I4786" t="s">
        <v>199</v>
      </c>
      <c r="J4786" s="115" t="s">
        <v>1226</v>
      </c>
      <c r="L4786" s="115" t="s">
        <v>67</v>
      </c>
      <c r="U4786"/>
      <c r="V4786">
        <v>0</v>
      </c>
    </row>
    <row r="4787" spans="1:35" hidden="1" x14ac:dyDescent="0.25">
      <c r="A4787" s="115">
        <v>330751</v>
      </c>
      <c r="B4787" s="115" t="s">
        <v>2869</v>
      </c>
      <c r="C4787" s="115" t="s">
        <v>223</v>
      </c>
      <c r="D4787" s="115" t="s">
        <v>485</v>
      </c>
      <c r="E4787" s="115" t="s">
        <v>76</v>
      </c>
      <c r="F4787" s="237">
        <v>30762</v>
      </c>
      <c r="G4787" s="115" t="s">
        <v>660</v>
      </c>
      <c r="H4787" s="115" t="s">
        <v>16</v>
      </c>
      <c r="I4787" t="s">
        <v>199</v>
      </c>
      <c r="J4787" s="115" t="s">
        <v>1226</v>
      </c>
      <c r="L4787" s="115" t="s">
        <v>18</v>
      </c>
      <c r="U4787"/>
      <c r="V4787">
        <v>0</v>
      </c>
    </row>
    <row r="4788" spans="1:35" ht="18" hidden="1" x14ac:dyDescent="0.25">
      <c r="A4788" s="235">
        <v>330752</v>
      </c>
      <c r="B4788" s="235" t="s">
        <v>8963</v>
      </c>
      <c r="C4788" s="235" t="s">
        <v>209</v>
      </c>
      <c r="D4788" s="235" t="s">
        <v>312</v>
      </c>
      <c r="E4788"/>
      <c r="F4788" s="126"/>
      <c r="G4788" s="236"/>
      <c r="H4788"/>
      <c r="I4788" t="s">
        <v>199</v>
      </c>
      <c r="J4788" s="236"/>
      <c r="K4788"/>
      <c r="L4788"/>
      <c r="M4788"/>
      <c r="N4788"/>
      <c r="O4788"/>
      <c r="P4788"/>
      <c r="Q4788"/>
      <c r="U4788"/>
      <c r="V4788">
        <v>0</v>
      </c>
      <c r="W4788" s="236"/>
      <c r="X4788"/>
      <c r="Y4788"/>
      <c r="Z4788"/>
      <c r="AA4788"/>
      <c r="AB4788"/>
      <c r="AC4788"/>
      <c r="AD4788"/>
      <c r="AE4788"/>
      <c r="AF4788"/>
      <c r="AG4788"/>
      <c r="AH4788" s="115" t="s">
        <v>4308</v>
      </c>
    </row>
    <row r="4789" spans="1:35" ht="18" x14ac:dyDescent="0.25">
      <c r="A4789" s="235">
        <v>330753</v>
      </c>
      <c r="B4789" s="235" t="s">
        <v>8964</v>
      </c>
      <c r="C4789" s="235" t="s">
        <v>394</v>
      </c>
      <c r="D4789" s="235" t="s">
        <v>763</v>
      </c>
      <c r="E4789"/>
      <c r="F4789" s="126"/>
      <c r="G4789" s="236"/>
      <c r="H4789"/>
      <c r="I4789" t="s">
        <v>107</v>
      </c>
      <c r="J4789" s="236"/>
      <c r="K4789"/>
      <c r="L4789"/>
      <c r="M4789"/>
      <c r="N4789"/>
      <c r="O4789"/>
      <c r="P4789"/>
      <c r="Q4789"/>
      <c r="U4789"/>
      <c r="V4789" t="s">
        <v>4337</v>
      </c>
      <c r="W4789" s="236"/>
      <c r="X4789"/>
      <c r="Y4789"/>
      <c r="Z4789"/>
      <c r="AA4789"/>
      <c r="AB4789"/>
      <c r="AC4789"/>
      <c r="AD4789"/>
      <c r="AE4789"/>
      <c r="AF4789"/>
      <c r="AG4789"/>
      <c r="AH4789" s="115" t="s">
        <v>4308</v>
      </c>
      <c r="AI4789" s="115" t="e">
        <f>VLOOKUP(A4789,'[2]دراسات قانونية'!$A$3:$E$600,1,0)</f>
        <v>#N/A</v>
      </c>
    </row>
    <row r="4790" spans="1:35" hidden="1" x14ac:dyDescent="0.25">
      <c r="A4790">
        <v>330755</v>
      </c>
      <c r="B4790" t="s">
        <v>8965</v>
      </c>
      <c r="C4790" t="s">
        <v>227</v>
      </c>
      <c r="D4790" t="s">
        <v>232</v>
      </c>
      <c r="E4790" t="s">
        <v>77</v>
      </c>
      <c r="F4790" s="126">
        <v>35128</v>
      </c>
      <c r="G4790" t="s">
        <v>8966</v>
      </c>
      <c r="H4790" t="s">
        <v>16</v>
      </c>
      <c r="I4790" t="s">
        <v>5306</v>
      </c>
      <c r="J4790"/>
      <c r="K4790"/>
      <c r="L4790"/>
      <c r="M4790"/>
      <c r="N4790"/>
      <c r="O4790"/>
      <c r="P4790"/>
      <c r="Q4790"/>
      <c r="U4790"/>
      <c r="V4790">
        <v>0</v>
      </c>
      <c r="W4790"/>
      <c r="X4790"/>
      <c r="Y4790"/>
      <c r="Z4790"/>
      <c r="AA4790"/>
      <c r="AB4790"/>
      <c r="AC4790"/>
      <c r="AD4790"/>
      <c r="AE4790"/>
      <c r="AF4790"/>
      <c r="AG4790"/>
    </row>
    <row r="4791" spans="1:35" hidden="1" x14ac:dyDescent="0.25">
      <c r="A4791" s="115">
        <v>330757</v>
      </c>
      <c r="B4791" s="115" t="s">
        <v>3673</v>
      </c>
      <c r="C4791" s="115" t="s">
        <v>227</v>
      </c>
      <c r="D4791" s="115" t="s">
        <v>969</v>
      </c>
      <c r="E4791" s="115" t="s">
        <v>77</v>
      </c>
      <c r="F4791" s="237">
        <v>29791</v>
      </c>
      <c r="G4791" s="115" t="s">
        <v>37</v>
      </c>
      <c r="H4791" s="115" t="s">
        <v>16</v>
      </c>
      <c r="I4791" t="s">
        <v>199</v>
      </c>
      <c r="J4791" s="115" t="s">
        <v>1226</v>
      </c>
      <c r="L4791" s="115" t="s">
        <v>18</v>
      </c>
      <c r="U4791"/>
      <c r="V4791">
        <v>0</v>
      </c>
    </row>
    <row r="4792" spans="1:35" ht="18" hidden="1" x14ac:dyDescent="0.25">
      <c r="A4792" s="235">
        <v>330760</v>
      </c>
      <c r="B4792" s="235" t="s">
        <v>8967</v>
      </c>
      <c r="C4792" s="235" t="s">
        <v>570</v>
      </c>
      <c r="D4792" s="235" t="s">
        <v>5654</v>
      </c>
      <c r="E4792"/>
      <c r="F4792" s="126"/>
      <c r="G4792" s="236"/>
      <c r="H4792"/>
      <c r="I4792" t="s">
        <v>199</v>
      </c>
      <c r="J4792" s="236"/>
      <c r="K4792"/>
      <c r="L4792"/>
      <c r="M4792"/>
      <c r="N4792"/>
      <c r="O4792"/>
      <c r="P4792"/>
      <c r="Q4792"/>
      <c r="U4792"/>
      <c r="V4792">
        <v>0</v>
      </c>
      <c r="W4792" s="236"/>
      <c r="X4792"/>
      <c r="Y4792"/>
      <c r="Z4792"/>
      <c r="AA4792"/>
      <c r="AB4792"/>
      <c r="AC4792"/>
      <c r="AD4792"/>
      <c r="AE4792"/>
      <c r="AF4792"/>
      <c r="AG4792"/>
      <c r="AH4792" s="115" t="s">
        <v>4308</v>
      </c>
    </row>
    <row r="4793" spans="1:35" hidden="1" x14ac:dyDescent="0.25">
      <c r="A4793" s="115">
        <v>330764</v>
      </c>
      <c r="B4793" s="115" t="s">
        <v>3674</v>
      </c>
      <c r="C4793" s="115" t="s">
        <v>2499</v>
      </c>
      <c r="D4793" s="115" t="s">
        <v>363</v>
      </c>
      <c r="E4793" s="115" t="s">
        <v>77</v>
      </c>
      <c r="F4793" s="237">
        <v>33358</v>
      </c>
      <c r="G4793" s="115" t="s">
        <v>18</v>
      </c>
      <c r="H4793" s="115" t="s">
        <v>16</v>
      </c>
      <c r="I4793" t="s">
        <v>199</v>
      </c>
      <c r="J4793" s="115" t="s">
        <v>1226</v>
      </c>
      <c r="L4793" s="115" t="s">
        <v>18</v>
      </c>
      <c r="U4793"/>
      <c r="V4793">
        <v>0</v>
      </c>
    </row>
    <row r="4794" spans="1:35" ht="18" x14ac:dyDescent="0.25">
      <c r="A4794" s="235">
        <v>330770</v>
      </c>
      <c r="B4794" s="235" t="s">
        <v>8968</v>
      </c>
      <c r="C4794" s="235" t="s">
        <v>295</v>
      </c>
      <c r="D4794" s="235" t="s">
        <v>217</v>
      </c>
      <c r="E4794"/>
      <c r="F4794" s="126"/>
      <c r="G4794" s="236"/>
      <c r="H4794"/>
      <c r="I4794" t="s">
        <v>107</v>
      </c>
      <c r="J4794" s="236"/>
      <c r="K4794"/>
      <c r="L4794"/>
      <c r="M4794"/>
      <c r="N4794"/>
      <c r="O4794"/>
      <c r="P4794"/>
      <c r="Q4794"/>
      <c r="U4794"/>
      <c r="V4794" t="s">
        <v>4335</v>
      </c>
      <c r="W4794" s="236"/>
      <c r="X4794"/>
      <c r="Y4794"/>
      <c r="Z4794"/>
      <c r="AA4794"/>
      <c r="AB4794"/>
      <c r="AC4794"/>
      <c r="AD4794"/>
      <c r="AE4794"/>
      <c r="AF4794"/>
      <c r="AG4794"/>
      <c r="AH4794" s="115" t="s">
        <v>4308</v>
      </c>
      <c r="AI4794" s="115" t="e">
        <f>VLOOKUP(A4794,'[2]دراسات قانونية'!$A$3:$E$600,1,0)</f>
        <v>#N/A</v>
      </c>
    </row>
    <row r="4795" spans="1:35" ht="18" hidden="1" x14ac:dyDescent="0.25">
      <c r="A4795" s="235">
        <v>330771</v>
      </c>
      <c r="B4795" s="235" t="s">
        <v>8969</v>
      </c>
      <c r="C4795" s="235" t="s">
        <v>252</v>
      </c>
      <c r="D4795" s="235" t="s">
        <v>435</v>
      </c>
      <c r="E4795"/>
      <c r="F4795" s="126"/>
      <c r="G4795" s="236"/>
      <c r="H4795"/>
      <c r="I4795" t="s">
        <v>129</v>
      </c>
      <c r="J4795" s="236"/>
      <c r="K4795"/>
      <c r="L4795"/>
      <c r="M4795"/>
      <c r="N4795"/>
      <c r="O4795"/>
      <c r="P4795"/>
      <c r="Q4795"/>
      <c r="U4795"/>
      <c r="V4795" t="s">
        <v>4334</v>
      </c>
      <c r="W4795" s="236"/>
      <c r="X4795"/>
      <c r="Y4795"/>
      <c r="Z4795"/>
      <c r="AA4795"/>
      <c r="AB4795"/>
      <c r="AC4795"/>
      <c r="AD4795"/>
      <c r="AE4795"/>
      <c r="AF4795"/>
      <c r="AG4795"/>
      <c r="AH4795" s="115" t="s">
        <v>4308</v>
      </c>
    </row>
    <row r="4796" spans="1:35" hidden="1" x14ac:dyDescent="0.25">
      <c r="A4796">
        <v>330775</v>
      </c>
      <c r="B4796" t="s">
        <v>8970</v>
      </c>
      <c r="C4796" t="s">
        <v>394</v>
      </c>
      <c r="D4796" t="s">
        <v>281</v>
      </c>
      <c r="E4796"/>
      <c r="F4796" s="126"/>
      <c r="G4796"/>
      <c r="H4796"/>
      <c r="I4796" t="s">
        <v>136</v>
      </c>
      <c r="J4796"/>
      <c r="K4796"/>
      <c r="L4796"/>
      <c r="M4796"/>
      <c r="N4796"/>
      <c r="O4796"/>
      <c r="P4796"/>
      <c r="Q4796"/>
      <c r="U4796"/>
      <c r="V4796" t="s">
        <v>4337</v>
      </c>
      <c r="W4796"/>
      <c r="X4796"/>
      <c r="Y4796"/>
      <c r="Z4796"/>
      <c r="AA4796"/>
      <c r="AB4796"/>
      <c r="AC4796"/>
      <c r="AD4796"/>
      <c r="AE4796"/>
      <c r="AF4796"/>
      <c r="AG4796" t="s">
        <v>4308</v>
      </c>
      <c r="AH4796" s="115" t="s">
        <v>4308</v>
      </c>
    </row>
    <row r="4797" spans="1:35" hidden="1" x14ac:dyDescent="0.25">
      <c r="A4797" s="115">
        <v>330777</v>
      </c>
      <c r="B4797" s="115" t="s">
        <v>3039</v>
      </c>
      <c r="C4797" s="115" t="s">
        <v>529</v>
      </c>
      <c r="D4797" s="115" t="s">
        <v>1392</v>
      </c>
      <c r="E4797" s="115" t="s">
        <v>77</v>
      </c>
      <c r="F4797" s="237">
        <v>29468</v>
      </c>
      <c r="G4797" s="115" t="s">
        <v>3040</v>
      </c>
      <c r="H4797" s="115" t="s">
        <v>16</v>
      </c>
      <c r="I4797" t="s">
        <v>199</v>
      </c>
      <c r="J4797" s="115" t="s">
        <v>1226</v>
      </c>
      <c r="L4797" s="115" t="s">
        <v>47</v>
      </c>
      <c r="U4797"/>
      <c r="V4797">
        <v>0</v>
      </c>
    </row>
    <row r="4798" spans="1:35" ht="18" x14ac:dyDescent="0.25">
      <c r="A4798" s="235">
        <v>330778</v>
      </c>
      <c r="B4798" s="235" t="s">
        <v>8971</v>
      </c>
      <c r="C4798" s="235" t="s">
        <v>822</v>
      </c>
      <c r="D4798" s="235" t="s">
        <v>316</v>
      </c>
      <c r="E4798"/>
      <c r="F4798" s="126"/>
      <c r="G4798" s="236"/>
      <c r="H4798"/>
      <c r="I4798" t="s">
        <v>107</v>
      </c>
      <c r="J4798" s="236"/>
      <c r="K4798"/>
      <c r="L4798"/>
      <c r="M4798"/>
      <c r="N4798"/>
      <c r="O4798"/>
      <c r="P4798"/>
      <c r="Q4798"/>
      <c r="U4798"/>
      <c r="V4798" t="s">
        <v>4335</v>
      </c>
      <c r="W4798" s="236"/>
      <c r="X4798"/>
      <c r="Y4798"/>
      <c r="Z4798"/>
      <c r="AA4798"/>
      <c r="AB4798"/>
      <c r="AC4798"/>
      <c r="AD4798"/>
      <c r="AE4798"/>
      <c r="AF4798"/>
      <c r="AG4798"/>
      <c r="AH4798" s="115" t="s">
        <v>4308</v>
      </c>
      <c r="AI4798" s="115" t="e">
        <f>VLOOKUP(A4798,'[2]دراسات قانونية'!$A$3:$E$600,1,0)</f>
        <v>#N/A</v>
      </c>
    </row>
    <row r="4799" spans="1:35" ht="18" hidden="1" x14ac:dyDescent="0.25">
      <c r="A4799" s="235">
        <v>330779</v>
      </c>
      <c r="B4799" s="235" t="s">
        <v>8972</v>
      </c>
      <c r="C4799" s="235" t="s">
        <v>271</v>
      </c>
      <c r="D4799" s="235" t="s">
        <v>8973</v>
      </c>
      <c r="E4799"/>
      <c r="F4799" s="126"/>
      <c r="G4799" s="236"/>
      <c r="H4799"/>
      <c r="I4799" t="s">
        <v>129</v>
      </c>
      <c r="J4799" s="236"/>
      <c r="K4799"/>
      <c r="L4799"/>
      <c r="M4799"/>
      <c r="N4799"/>
      <c r="O4799"/>
      <c r="P4799"/>
      <c r="Q4799"/>
      <c r="U4799"/>
      <c r="V4799" t="s">
        <v>4334</v>
      </c>
      <c r="W4799" s="236"/>
      <c r="X4799"/>
      <c r="Y4799"/>
      <c r="Z4799"/>
      <c r="AA4799"/>
      <c r="AB4799"/>
      <c r="AC4799"/>
      <c r="AD4799"/>
      <c r="AE4799"/>
      <c r="AF4799"/>
      <c r="AG4799"/>
      <c r="AH4799" s="115" t="s">
        <v>4308</v>
      </c>
    </row>
    <row r="4800" spans="1:35" hidden="1" x14ac:dyDescent="0.25">
      <c r="A4800">
        <v>330780</v>
      </c>
      <c r="B4800" t="s">
        <v>8974</v>
      </c>
      <c r="C4800" t="s">
        <v>219</v>
      </c>
      <c r="D4800" t="s">
        <v>839</v>
      </c>
      <c r="E4800" t="s">
        <v>77</v>
      </c>
      <c r="F4800" s="126">
        <v>28876</v>
      </c>
      <c r="G4800" t="s">
        <v>428</v>
      </c>
      <c r="H4800" t="s">
        <v>19</v>
      </c>
      <c r="I4800" t="s">
        <v>136</v>
      </c>
      <c r="J4800" t="s">
        <v>15</v>
      </c>
      <c r="K4800"/>
      <c r="L4800" t="s">
        <v>18</v>
      </c>
      <c r="M4800"/>
      <c r="N4800"/>
      <c r="O4800"/>
      <c r="P4800"/>
      <c r="Q4800"/>
      <c r="U4800"/>
      <c r="V4800" t="s">
        <v>4329</v>
      </c>
      <c r="W4800"/>
      <c r="X4800"/>
      <c r="Y4800"/>
      <c r="Z4800"/>
      <c r="AA4800"/>
      <c r="AB4800"/>
      <c r="AC4800"/>
      <c r="AD4800"/>
      <c r="AE4800"/>
      <c r="AF4800"/>
      <c r="AG4800"/>
      <c r="AH4800" s="115" t="s">
        <v>4308</v>
      </c>
    </row>
    <row r="4801" spans="1:35" hidden="1" x14ac:dyDescent="0.25">
      <c r="A4801">
        <v>330782</v>
      </c>
      <c r="B4801" t="s">
        <v>8975</v>
      </c>
      <c r="C4801" t="s">
        <v>219</v>
      </c>
      <c r="D4801" t="s">
        <v>210</v>
      </c>
      <c r="E4801" t="s">
        <v>77</v>
      </c>
      <c r="F4801" s="126">
        <v>35962</v>
      </c>
      <c r="G4801" t="s">
        <v>540</v>
      </c>
      <c r="H4801" t="s">
        <v>16</v>
      </c>
      <c r="I4801" t="s">
        <v>136</v>
      </c>
      <c r="J4801" t="s">
        <v>1226</v>
      </c>
      <c r="K4801"/>
      <c r="L4801" t="s">
        <v>40</v>
      </c>
      <c r="M4801"/>
      <c r="N4801"/>
      <c r="O4801"/>
      <c r="P4801"/>
      <c r="Q4801"/>
      <c r="U4801"/>
      <c r="V4801" t="s">
        <v>4336</v>
      </c>
      <c r="W4801"/>
      <c r="X4801"/>
      <c r="Y4801"/>
      <c r="Z4801"/>
      <c r="AA4801"/>
      <c r="AB4801"/>
      <c r="AC4801"/>
      <c r="AD4801"/>
      <c r="AE4801"/>
      <c r="AF4801"/>
      <c r="AG4801"/>
      <c r="AH4801" s="115" t="s">
        <v>4308</v>
      </c>
    </row>
    <row r="4802" spans="1:35" hidden="1" x14ac:dyDescent="0.25">
      <c r="A4802" s="115">
        <v>330783</v>
      </c>
      <c r="B4802" s="115" t="s">
        <v>3675</v>
      </c>
      <c r="C4802" s="115" t="s">
        <v>539</v>
      </c>
      <c r="D4802" s="115" t="s">
        <v>365</v>
      </c>
      <c r="E4802" s="115" t="s">
        <v>77</v>
      </c>
      <c r="F4802" s="237">
        <v>36162</v>
      </c>
      <c r="G4802" s="115" t="s">
        <v>18</v>
      </c>
      <c r="H4802" s="115" t="s">
        <v>16</v>
      </c>
      <c r="I4802" t="s">
        <v>199</v>
      </c>
      <c r="J4802" s="115" t="s">
        <v>15</v>
      </c>
      <c r="L4802" s="115" t="s">
        <v>18</v>
      </c>
      <c r="U4802"/>
      <c r="V4802">
        <v>0</v>
      </c>
    </row>
    <row r="4803" spans="1:35" ht="18" hidden="1" x14ac:dyDescent="0.25">
      <c r="A4803" s="235">
        <v>330789</v>
      </c>
      <c r="B4803" s="235" t="s">
        <v>8976</v>
      </c>
      <c r="C4803" s="235" t="s">
        <v>8977</v>
      </c>
      <c r="D4803" s="235" t="s">
        <v>763</v>
      </c>
      <c r="E4803"/>
      <c r="F4803" s="126"/>
      <c r="G4803" s="236"/>
      <c r="H4803"/>
      <c r="I4803" t="s">
        <v>129</v>
      </c>
      <c r="J4803" s="236"/>
      <c r="K4803"/>
      <c r="L4803"/>
      <c r="M4803"/>
      <c r="N4803"/>
      <c r="O4803"/>
      <c r="P4803"/>
      <c r="Q4803"/>
      <c r="U4803"/>
      <c r="V4803" t="s">
        <v>4335</v>
      </c>
      <c r="W4803" s="236"/>
      <c r="X4803"/>
      <c r="Y4803"/>
      <c r="Z4803"/>
      <c r="AA4803"/>
      <c r="AB4803"/>
      <c r="AC4803"/>
      <c r="AD4803"/>
      <c r="AE4803"/>
      <c r="AF4803"/>
      <c r="AG4803"/>
      <c r="AH4803" s="115" t="s">
        <v>4308</v>
      </c>
    </row>
    <row r="4804" spans="1:35" ht="18" x14ac:dyDescent="0.25">
      <c r="A4804" s="235">
        <v>330790</v>
      </c>
      <c r="B4804" s="235" t="s">
        <v>8978</v>
      </c>
      <c r="C4804" s="235" t="s">
        <v>629</v>
      </c>
      <c r="D4804" s="235" t="s">
        <v>617</v>
      </c>
      <c r="E4804"/>
      <c r="F4804" s="126"/>
      <c r="G4804" s="236"/>
      <c r="H4804"/>
      <c r="I4804" t="s">
        <v>107</v>
      </c>
      <c r="J4804" s="236"/>
      <c r="K4804"/>
      <c r="L4804"/>
      <c r="M4804"/>
      <c r="N4804"/>
      <c r="O4804"/>
      <c r="P4804"/>
      <c r="Q4804"/>
      <c r="U4804"/>
      <c r="V4804" t="s">
        <v>4335</v>
      </c>
      <c r="W4804" s="236"/>
      <c r="X4804"/>
      <c r="Y4804"/>
      <c r="Z4804"/>
      <c r="AA4804"/>
      <c r="AB4804"/>
      <c r="AC4804"/>
      <c r="AD4804"/>
      <c r="AE4804"/>
      <c r="AF4804"/>
      <c r="AG4804"/>
      <c r="AH4804" s="115" t="s">
        <v>4308</v>
      </c>
      <c r="AI4804" s="115" t="e">
        <f>VLOOKUP(A4804,'[2]دراسات قانونية'!$A$3:$E$600,1,0)</f>
        <v>#N/A</v>
      </c>
    </row>
    <row r="4805" spans="1:35" hidden="1" x14ac:dyDescent="0.25">
      <c r="A4805">
        <v>330791</v>
      </c>
      <c r="B4805" t="s">
        <v>8979</v>
      </c>
      <c r="C4805" t="s">
        <v>212</v>
      </c>
      <c r="D4805" t="s">
        <v>220</v>
      </c>
      <c r="E4805" t="s">
        <v>77</v>
      </c>
      <c r="F4805" s="126"/>
      <c r="G4805"/>
      <c r="H4805" t="s">
        <v>16</v>
      </c>
      <c r="I4805" t="s">
        <v>129</v>
      </c>
      <c r="J4805"/>
      <c r="K4805"/>
      <c r="L4805"/>
      <c r="M4805"/>
      <c r="N4805"/>
      <c r="O4805"/>
      <c r="P4805"/>
      <c r="Q4805"/>
      <c r="U4805"/>
      <c r="V4805" t="s">
        <v>4424</v>
      </c>
      <c r="W4805" t="s">
        <v>4308</v>
      </c>
      <c r="X4805" t="s">
        <v>4308</v>
      </c>
      <c r="Y4805"/>
      <c r="Z4805" t="s">
        <v>4308</v>
      </c>
      <c r="AA4805" t="s">
        <v>4308</v>
      </c>
      <c r="AB4805" t="s">
        <v>4308</v>
      </c>
      <c r="AC4805" t="s">
        <v>4308</v>
      </c>
      <c r="AD4805" t="s">
        <v>4308</v>
      </c>
      <c r="AE4805" t="s">
        <v>4308</v>
      </c>
      <c r="AF4805" t="s">
        <v>4308</v>
      </c>
      <c r="AG4805" t="s">
        <v>4308</v>
      </c>
      <c r="AH4805" s="115" t="s">
        <v>4308</v>
      </c>
    </row>
    <row r="4806" spans="1:35" hidden="1" x14ac:dyDescent="0.25">
      <c r="A4806">
        <v>330792</v>
      </c>
      <c r="B4806" t="s">
        <v>8980</v>
      </c>
      <c r="C4806" t="s">
        <v>1393</v>
      </c>
      <c r="D4806" t="s">
        <v>238</v>
      </c>
      <c r="E4806" t="s">
        <v>77</v>
      </c>
      <c r="F4806" s="126"/>
      <c r="G4806"/>
      <c r="H4806" t="s">
        <v>16</v>
      </c>
      <c r="I4806" t="s">
        <v>136</v>
      </c>
      <c r="J4806"/>
      <c r="K4806"/>
      <c r="L4806"/>
      <c r="M4806"/>
      <c r="N4806"/>
      <c r="O4806"/>
      <c r="P4806"/>
      <c r="Q4806"/>
      <c r="U4806"/>
      <c r="V4806" t="s">
        <v>4329</v>
      </c>
      <c r="W4806"/>
      <c r="X4806"/>
      <c r="Y4806"/>
      <c r="Z4806"/>
      <c r="AA4806" t="s">
        <v>4308</v>
      </c>
      <c r="AB4806" t="s">
        <v>4308</v>
      </c>
      <c r="AC4806" t="s">
        <v>4308</v>
      </c>
      <c r="AD4806" t="s">
        <v>4308</v>
      </c>
      <c r="AE4806" t="s">
        <v>4308</v>
      </c>
      <c r="AF4806" t="s">
        <v>4308</v>
      </c>
      <c r="AG4806" t="s">
        <v>4308</v>
      </c>
      <c r="AH4806" s="115" t="s">
        <v>4308</v>
      </c>
    </row>
    <row r="4807" spans="1:35" ht="18" hidden="1" x14ac:dyDescent="0.25">
      <c r="A4807" s="235">
        <v>330793</v>
      </c>
      <c r="B4807" s="235" t="s">
        <v>8981</v>
      </c>
      <c r="C4807" s="235" t="s">
        <v>360</v>
      </c>
      <c r="D4807" s="235" t="s">
        <v>210</v>
      </c>
      <c r="E4807"/>
      <c r="F4807" s="126"/>
      <c r="G4807" s="236"/>
      <c r="H4807"/>
      <c r="I4807" t="s">
        <v>129</v>
      </c>
      <c r="J4807" s="236"/>
      <c r="K4807"/>
      <c r="L4807"/>
      <c r="M4807"/>
      <c r="N4807"/>
      <c r="O4807"/>
      <c r="P4807"/>
      <c r="Q4807"/>
      <c r="U4807"/>
      <c r="V4807" t="s">
        <v>4335</v>
      </c>
      <c r="W4807" s="236"/>
      <c r="X4807"/>
      <c r="Y4807"/>
      <c r="Z4807"/>
      <c r="AA4807"/>
      <c r="AB4807"/>
      <c r="AC4807"/>
      <c r="AD4807"/>
      <c r="AE4807"/>
      <c r="AF4807"/>
      <c r="AG4807"/>
      <c r="AH4807" s="115" t="s">
        <v>4308</v>
      </c>
    </row>
    <row r="4808" spans="1:35" ht="18" hidden="1" x14ac:dyDescent="0.25">
      <c r="A4808" s="235">
        <v>330795</v>
      </c>
      <c r="B4808" s="235" t="s">
        <v>8982</v>
      </c>
      <c r="C4808" s="235" t="s">
        <v>802</v>
      </c>
      <c r="D4808" s="235" t="s">
        <v>309</v>
      </c>
      <c r="E4808"/>
      <c r="F4808" s="126"/>
      <c r="G4808" s="236"/>
      <c r="H4808"/>
      <c r="I4808" t="s">
        <v>199</v>
      </c>
      <c r="J4808" s="236"/>
      <c r="K4808"/>
      <c r="L4808"/>
      <c r="M4808"/>
      <c r="N4808"/>
      <c r="O4808"/>
      <c r="P4808"/>
      <c r="Q4808"/>
      <c r="U4808"/>
      <c r="V4808">
        <v>0</v>
      </c>
      <c r="W4808" s="236"/>
      <c r="X4808"/>
      <c r="Y4808"/>
      <c r="Z4808"/>
      <c r="AA4808"/>
      <c r="AB4808"/>
      <c r="AC4808"/>
      <c r="AD4808"/>
      <c r="AE4808"/>
      <c r="AF4808"/>
      <c r="AG4808"/>
      <c r="AH4808" s="115" t="s">
        <v>4308</v>
      </c>
    </row>
    <row r="4809" spans="1:35" hidden="1" x14ac:dyDescent="0.25">
      <c r="A4809" s="115">
        <v>330796</v>
      </c>
      <c r="B4809" s="115" t="s">
        <v>3099</v>
      </c>
      <c r="C4809" s="115" t="s">
        <v>244</v>
      </c>
      <c r="D4809" s="115" t="s">
        <v>222</v>
      </c>
      <c r="E4809" s="115" t="s">
        <v>77</v>
      </c>
      <c r="F4809" s="237">
        <v>35143</v>
      </c>
      <c r="G4809" s="115" t="s">
        <v>18</v>
      </c>
      <c r="H4809" s="115" t="s">
        <v>16</v>
      </c>
      <c r="I4809" t="s">
        <v>199</v>
      </c>
      <c r="J4809" s="115" t="s">
        <v>1226</v>
      </c>
      <c r="L4809" s="115" t="s">
        <v>73</v>
      </c>
      <c r="U4809"/>
      <c r="V4809">
        <v>0</v>
      </c>
    </row>
    <row r="4810" spans="1:35" hidden="1" x14ac:dyDescent="0.25">
      <c r="A4810" s="115">
        <v>330799</v>
      </c>
      <c r="B4810" s="115" t="s">
        <v>4065</v>
      </c>
      <c r="C4810" s="115" t="s">
        <v>227</v>
      </c>
      <c r="D4810" s="115" t="s">
        <v>367</v>
      </c>
      <c r="E4810" s="115" t="s">
        <v>77</v>
      </c>
      <c r="F4810" s="237">
        <v>34514</v>
      </c>
      <c r="G4810" s="115" t="s">
        <v>547</v>
      </c>
      <c r="H4810" s="115" t="s">
        <v>28</v>
      </c>
      <c r="I4810" t="s">
        <v>199</v>
      </c>
      <c r="J4810" s="115" t="s">
        <v>1226</v>
      </c>
      <c r="L4810" s="115" t="s">
        <v>18</v>
      </c>
      <c r="U4810"/>
      <c r="V4810">
        <v>0</v>
      </c>
    </row>
    <row r="4811" spans="1:35" hidden="1" x14ac:dyDescent="0.25">
      <c r="A4811">
        <v>330805</v>
      </c>
      <c r="B4811" t="s">
        <v>8983</v>
      </c>
      <c r="C4811" t="s">
        <v>209</v>
      </c>
      <c r="D4811" t="s">
        <v>284</v>
      </c>
      <c r="E4811" t="s">
        <v>77</v>
      </c>
      <c r="F4811" s="126">
        <v>35930</v>
      </c>
      <c r="G4811" t="s">
        <v>428</v>
      </c>
      <c r="H4811" t="s">
        <v>16</v>
      </c>
      <c r="I4811" t="s">
        <v>136</v>
      </c>
      <c r="J4811" t="s">
        <v>1226</v>
      </c>
      <c r="K4811"/>
      <c r="L4811" t="s">
        <v>18</v>
      </c>
      <c r="M4811"/>
      <c r="N4811"/>
      <c r="O4811"/>
      <c r="P4811"/>
      <c r="Q4811"/>
      <c r="U4811"/>
      <c r="V4811" t="s">
        <v>4337</v>
      </c>
      <c r="W4811"/>
      <c r="X4811"/>
      <c r="Y4811"/>
      <c r="Z4811"/>
      <c r="AA4811"/>
      <c r="AB4811"/>
      <c r="AC4811"/>
      <c r="AD4811"/>
      <c r="AE4811"/>
      <c r="AF4811"/>
      <c r="AG4811"/>
    </row>
    <row r="4812" spans="1:35" hidden="1" x14ac:dyDescent="0.25">
      <c r="A4812" s="115">
        <v>330807</v>
      </c>
      <c r="B4812" s="115" t="s">
        <v>4066</v>
      </c>
      <c r="C4812" s="115" t="s">
        <v>291</v>
      </c>
      <c r="D4812" s="115" t="s">
        <v>555</v>
      </c>
      <c r="E4812" s="115" t="s">
        <v>77</v>
      </c>
      <c r="F4812" s="237">
        <v>35956</v>
      </c>
      <c r="G4812" s="115" t="s">
        <v>2629</v>
      </c>
      <c r="H4812" s="115" t="s">
        <v>16</v>
      </c>
      <c r="I4812" t="s">
        <v>199</v>
      </c>
      <c r="J4812" s="115" t="s">
        <v>1226</v>
      </c>
      <c r="L4812" s="115" t="s">
        <v>70</v>
      </c>
      <c r="U4812"/>
      <c r="V4812">
        <v>0</v>
      </c>
    </row>
    <row r="4813" spans="1:35" ht="18" hidden="1" x14ac:dyDescent="0.25">
      <c r="A4813" s="235">
        <v>330813</v>
      </c>
      <c r="B4813" s="235" t="s">
        <v>8984</v>
      </c>
      <c r="C4813" s="235" t="s">
        <v>1133</v>
      </c>
      <c r="D4813" s="235" t="s">
        <v>381</v>
      </c>
      <c r="E4813"/>
      <c r="F4813" s="126"/>
      <c r="G4813" s="236"/>
      <c r="H4813"/>
      <c r="I4813" t="s">
        <v>129</v>
      </c>
      <c r="J4813" s="236"/>
      <c r="K4813"/>
      <c r="L4813"/>
      <c r="M4813"/>
      <c r="N4813"/>
      <c r="O4813"/>
      <c r="P4813"/>
      <c r="Q4813"/>
      <c r="U4813"/>
      <c r="V4813" t="s">
        <v>4334</v>
      </c>
      <c r="W4813" s="236"/>
      <c r="X4813"/>
      <c r="Y4813"/>
      <c r="Z4813"/>
      <c r="AA4813"/>
      <c r="AB4813"/>
      <c r="AC4813"/>
      <c r="AD4813"/>
      <c r="AE4813"/>
      <c r="AF4813"/>
      <c r="AG4813"/>
      <c r="AH4813" s="115" t="s">
        <v>4308</v>
      </c>
    </row>
    <row r="4814" spans="1:35" ht="18" x14ac:dyDescent="0.25">
      <c r="A4814" s="235">
        <v>330814</v>
      </c>
      <c r="B4814" s="235" t="s">
        <v>8985</v>
      </c>
      <c r="C4814" s="235" t="s">
        <v>454</v>
      </c>
      <c r="D4814" s="235" t="s">
        <v>238</v>
      </c>
      <c r="E4814"/>
      <c r="F4814" s="126"/>
      <c r="G4814" s="236"/>
      <c r="H4814"/>
      <c r="I4814" t="s">
        <v>107</v>
      </c>
      <c r="J4814" s="236"/>
      <c r="K4814"/>
      <c r="L4814"/>
      <c r="M4814"/>
      <c r="N4814"/>
      <c r="O4814"/>
      <c r="P4814"/>
      <c r="Q4814"/>
      <c r="U4814"/>
      <c r="V4814" t="s">
        <v>4335</v>
      </c>
      <c r="W4814" s="236"/>
      <c r="X4814"/>
      <c r="Y4814"/>
      <c r="Z4814"/>
      <c r="AA4814"/>
      <c r="AB4814"/>
      <c r="AC4814"/>
      <c r="AD4814"/>
      <c r="AE4814"/>
      <c r="AF4814"/>
      <c r="AG4814"/>
      <c r="AH4814" s="115" t="s">
        <v>4308</v>
      </c>
      <c r="AI4814" s="115" t="e">
        <f>VLOOKUP(A4814,'[2]دراسات قانونية'!$A$3:$E$600,1,0)</f>
        <v>#N/A</v>
      </c>
    </row>
    <row r="4815" spans="1:35" ht="18" hidden="1" x14ac:dyDescent="0.25">
      <c r="A4815" s="235">
        <v>330818</v>
      </c>
      <c r="B4815" s="235" t="s">
        <v>8986</v>
      </c>
      <c r="C4815" s="235" t="s">
        <v>227</v>
      </c>
      <c r="D4815" s="235" t="s">
        <v>332</v>
      </c>
      <c r="E4815"/>
      <c r="F4815" s="126"/>
      <c r="G4815" s="236"/>
      <c r="H4815"/>
      <c r="I4815" t="s">
        <v>129</v>
      </c>
      <c r="J4815" s="236"/>
      <c r="K4815"/>
      <c r="L4815"/>
      <c r="M4815"/>
      <c r="N4815"/>
      <c r="O4815"/>
      <c r="P4815"/>
      <c r="Q4815"/>
      <c r="U4815"/>
      <c r="V4815" t="s">
        <v>4337</v>
      </c>
      <c r="W4815" s="236"/>
      <c r="X4815"/>
      <c r="Y4815"/>
      <c r="Z4815"/>
      <c r="AA4815"/>
      <c r="AB4815"/>
      <c r="AC4815"/>
      <c r="AD4815"/>
      <c r="AE4815"/>
      <c r="AF4815"/>
      <c r="AG4815"/>
      <c r="AH4815" s="115" t="s">
        <v>4308</v>
      </c>
    </row>
    <row r="4816" spans="1:35" hidden="1" x14ac:dyDescent="0.25">
      <c r="A4816">
        <v>330826</v>
      </c>
      <c r="B4816" t="s">
        <v>8987</v>
      </c>
      <c r="C4816" t="s">
        <v>250</v>
      </c>
      <c r="D4816" t="s">
        <v>1349</v>
      </c>
      <c r="E4816" t="s">
        <v>77</v>
      </c>
      <c r="F4816" s="126"/>
      <c r="G4816"/>
      <c r="H4816" t="s">
        <v>16</v>
      </c>
      <c r="I4816" t="s">
        <v>136</v>
      </c>
      <c r="J4816"/>
      <c r="K4816"/>
      <c r="L4816"/>
      <c r="M4816"/>
      <c r="N4816"/>
      <c r="O4816"/>
      <c r="P4816"/>
      <c r="Q4816"/>
      <c r="U4816"/>
      <c r="V4816" t="s">
        <v>4335</v>
      </c>
      <c r="W4816"/>
      <c r="X4816"/>
      <c r="Y4816"/>
      <c r="Z4816" t="s">
        <v>4308</v>
      </c>
      <c r="AA4816" t="s">
        <v>4308</v>
      </c>
      <c r="AB4816" t="s">
        <v>4308</v>
      </c>
      <c r="AC4816" t="s">
        <v>4308</v>
      </c>
      <c r="AD4816" t="s">
        <v>4308</v>
      </c>
      <c r="AE4816" t="s">
        <v>4308</v>
      </c>
      <c r="AF4816" t="s">
        <v>4308</v>
      </c>
      <c r="AG4816" t="s">
        <v>4308</v>
      </c>
      <c r="AH4816" s="115" t="s">
        <v>4308</v>
      </c>
    </row>
    <row r="4817" spans="1:35" x14ac:dyDescent="0.25">
      <c r="A4817" s="115">
        <v>330828</v>
      </c>
      <c r="B4817" s="115" t="s">
        <v>8988</v>
      </c>
      <c r="C4817" s="115" t="s">
        <v>1890</v>
      </c>
      <c r="D4817" s="115" t="s">
        <v>4982</v>
      </c>
      <c r="F4817" s="237"/>
      <c r="I4817" t="s">
        <v>107</v>
      </c>
      <c r="U4817"/>
      <c r="V4817" t="s">
        <v>4334</v>
      </c>
      <c r="AH4817" s="115" t="s">
        <v>4308</v>
      </c>
      <c r="AI4817" s="115" t="e">
        <f>VLOOKUP(A4817,'[2]دراسات قانونية'!$A$3:$E$600,1,0)</f>
        <v>#N/A</v>
      </c>
    </row>
    <row r="4818" spans="1:35" ht="18" hidden="1" x14ac:dyDescent="0.25">
      <c r="A4818" s="235">
        <v>330829</v>
      </c>
      <c r="B4818" s="235" t="s">
        <v>8989</v>
      </c>
      <c r="C4818" s="235" t="s">
        <v>324</v>
      </c>
      <c r="D4818" s="235" t="s">
        <v>242</v>
      </c>
      <c r="E4818"/>
      <c r="F4818" s="126"/>
      <c r="G4818" s="236"/>
      <c r="H4818"/>
      <c r="I4818" t="s">
        <v>129</v>
      </c>
      <c r="J4818" s="236"/>
      <c r="K4818"/>
      <c r="L4818"/>
      <c r="M4818"/>
      <c r="N4818"/>
      <c r="O4818"/>
      <c r="P4818"/>
      <c r="Q4818"/>
      <c r="U4818"/>
      <c r="V4818" t="s">
        <v>4335</v>
      </c>
      <c r="W4818" s="236"/>
      <c r="X4818"/>
      <c r="Y4818"/>
      <c r="Z4818"/>
      <c r="AA4818"/>
      <c r="AB4818"/>
      <c r="AC4818"/>
      <c r="AD4818"/>
      <c r="AE4818"/>
      <c r="AF4818"/>
      <c r="AG4818"/>
      <c r="AH4818" s="115" t="s">
        <v>4308</v>
      </c>
    </row>
    <row r="4819" spans="1:35" hidden="1" x14ac:dyDescent="0.25">
      <c r="A4819" s="115">
        <v>330830</v>
      </c>
      <c r="B4819" s="115" t="s">
        <v>3242</v>
      </c>
      <c r="C4819" s="115" t="s">
        <v>212</v>
      </c>
      <c r="D4819" s="115" t="s">
        <v>944</v>
      </c>
      <c r="E4819" s="115" t="s">
        <v>76</v>
      </c>
      <c r="F4819" s="237">
        <v>35563</v>
      </c>
      <c r="G4819" s="115" t="s">
        <v>18</v>
      </c>
      <c r="H4819" s="115" t="s">
        <v>16</v>
      </c>
      <c r="I4819" t="s">
        <v>199</v>
      </c>
      <c r="J4819" s="115" t="s">
        <v>1226</v>
      </c>
      <c r="L4819" s="115" t="s">
        <v>18</v>
      </c>
      <c r="U4819"/>
      <c r="V4819">
        <v>0</v>
      </c>
      <c r="AH4819" s="115" t="s">
        <v>4308</v>
      </c>
    </row>
    <row r="4820" spans="1:35" hidden="1" x14ac:dyDescent="0.25">
      <c r="A4820" s="115">
        <v>330832</v>
      </c>
      <c r="B4820" s="115" t="s">
        <v>2643</v>
      </c>
      <c r="C4820" s="115" t="s">
        <v>264</v>
      </c>
      <c r="D4820" s="115" t="s">
        <v>919</v>
      </c>
      <c r="E4820" s="115" t="s">
        <v>77</v>
      </c>
      <c r="F4820" s="237">
        <v>36009</v>
      </c>
      <c r="G4820" s="115" t="s">
        <v>18</v>
      </c>
      <c r="H4820" s="115" t="s">
        <v>16</v>
      </c>
      <c r="I4820" t="s">
        <v>199</v>
      </c>
      <c r="J4820" s="115" t="s">
        <v>15</v>
      </c>
      <c r="L4820" s="115" t="s">
        <v>30</v>
      </c>
      <c r="U4820"/>
      <c r="V4820">
        <v>0</v>
      </c>
    </row>
    <row r="4821" spans="1:35" hidden="1" x14ac:dyDescent="0.25">
      <c r="A4821">
        <v>330835</v>
      </c>
      <c r="B4821" t="s">
        <v>8990</v>
      </c>
      <c r="C4821" t="s">
        <v>570</v>
      </c>
      <c r="D4821" t="s">
        <v>578</v>
      </c>
      <c r="E4821" t="s">
        <v>76</v>
      </c>
      <c r="F4821" s="126">
        <v>35902</v>
      </c>
      <c r="G4821" t="s">
        <v>8991</v>
      </c>
      <c r="H4821" t="s">
        <v>16</v>
      </c>
      <c r="I4821" t="s">
        <v>201</v>
      </c>
      <c r="J4821" t="s">
        <v>1226</v>
      </c>
      <c r="K4821"/>
      <c r="L4821" t="s">
        <v>73</v>
      </c>
      <c r="M4821"/>
      <c r="N4821"/>
      <c r="O4821"/>
      <c r="P4821"/>
      <c r="Q4821"/>
      <c r="U4821"/>
      <c r="V4821" t="s">
        <v>4412</v>
      </c>
      <c r="W4821"/>
      <c r="X4821"/>
      <c r="Y4821"/>
      <c r="Z4821"/>
      <c r="AA4821"/>
      <c r="AB4821"/>
      <c r="AC4821"/>
      <c r="AD4821"/>
      <c r="AE4821"/>
      <c r="AF4821"/>
      <c r="AG4821"/>
    </row>
    <row r="4822" spans="1:35" hidden="1" x14ac:dyDescent="0.25">
      <c r="A4822">
        <v>330836</v>
      </c>
      <c r="B4822" t="s">
        <v>8992</v>
      </c>
      <c r="C4822" t="s">
        <v>332</v>
      </c>
      <c r="D4822" t="s">
        <v>8993</v>
      </c>
      <c r="E4822" t="s">
        <v>76</v>
      </c>
      <c r="F4822" s="126">
        <v>33348</v>
      </c>
      <c r="G4822" t="s">
        <v>8994</v>
      </c>
      <c r="H4822" t="s">
        <v>16</v>
      </c>
      <c r="I4822" t="s">
        <v>136</v>
      </c>
      <c r="J4822" t="s">
        <v>1226</v>
      </c>
      <c r="K4822"/>
      <c r="L4822" t="s">
        <v>18</v>
      </c>
      <c r="M4822"/>
      <c r="N4822"/>
      <c r="O4822"/>
      <c r="P4822"/>
      <c r="Q4822"/>
      <c r="R4822" s="115">
        <v>9310</v>
      </c>
      <c r="S4822" s="115">
        <v>45721</v>
      </c>
      <c r="T4822" s="115">
        <v>70000</v>
      </c>
      <c r="U4822"/>
      <c r="V4822">
        <v>0</v>
      </c>
      <c r="W4822"/>
      <c r="X4822"/>
      <c r="Y4822"/>
      <c r="Z4822"/>
      <c r="AA4822"/>
      <c r="AB4822"/>
      <c r="AC4822"/>
      <c r="AD4822"/>
      <c r="AE4822"/>
      <c r="AF4822"/>
      <c r="AG4822"/>
    </row>
    <row r="4823" spans="1:35" ht="18" hidden="1" x14ac:dyDescent="0.25">
      <c r="A4823" s="235">
        <v>330837</v>
      </c>
      <c r="B4823" s="235" t="s">
        <v>8995</v>
      </c>
      <c r="C4823" s="235" t="s">
        <v>324</v>
      </c>
      <c r="D4823" s="235" t="s">
        <v>859</v>
      </c>
      <c r="E4823"/>
      <c r="F4823" s="126"/>
      <c r="G4823" s="236"/>
      <c r="H4823"/>
      <c r="I4823" t="s">
        <v>129</v>
      </c>
      <c r="J4823" s="236"/>
      <c r="K4823"/>
      <c r="L4823"/>
      <c r="M4823"/>
      <c r="N4823"/>
      <c r="O4823"/>
      <c r="P4823"/>
      <c r="Q4823"/>
      <c r="U4823"/>
      <c r="V4823" t="s">
        <v>4337</v>
      </c>
      <c r="W4823" s="236"/>
      <c r="X4823"/>
      <c r="Y4823"/>
      <c r="Z4823"/>
      <c r="AA4823"/>
      <c r="AB4823"/>
      <c r="AC4823"/>
      <c r="AD4823"/>
      <c r="AE4823"/>
      <c r="AF4823"/>
      <c r="AG4823"/>
      <c r="AH4823" s="115" t="s">
        <v>4308</v>
      </c>
    </row>
    <row r="4824" spans="1:35" hidden="1" x14ac:dyDescent="0.25">
      <c r="A4824">
        <v>330838</v>
      </c>
      <c r="B4824" t="s">
        <v>8996</v>
      </c>
      <c r="C4824" t="s">
        <v>250</v>
      </c>
      <c r="D4824" t="s">
        <v>298</v>
      </c>
      <c r="E4824" t="s">
        <v>77</v>
      </c>
      <c r="F4824" s="126">
        <v>31248</v>
      </c>
      <c r="G4824" t="s">
        <v>18</v>
      </c>
      <c r="H4824" t="s">
        <v>16</v>
      </c>
      <c r="I4824" t="s">
        <v>129</v>
      </c>
      <c r="J4824"/>
      <c r="K4824"/>
      <c r="L4824"/>
      <c r="M4824"/>
      <c r="N4824"/>
      <c r="O4824"/>
      <c r="P4824"/>
      <c r="Q4824"/>
      <c r="U4824"/>
      <c r="V4824" t="s">
        <v>4424</v>
      </c>
      <c r="W4824"/>
      <c r="X4824"/>
      <c r="Y4824"/>
      <c r="Z4824"/>
      <c r="AA4824"/>
      <c r="AB4824"/>
      <c r="AC4824"/>
      <c r="AD4824" t="s">
        <v>4308</v>
      </c>
      <c r="AE4824" t="s">
        <v>4308</v>
      </c>
      <c r="AF4824" t="s">
        <v>4308</v>
      </c>
      <c r="AG4824" t="s">
        <v>4308</v>
      </c>
      <c r="AH4824" s="115" t="s">
        <v>4308</v>
      </c>
    </row>
    <row r="4825" spans="1:35" hidden="1" x14ac:dyDescent="0.25">
      <c r="A4825" s="115">
        <v>330839</v>
      </c>
      <c r="B4825" s="115" t="s">
        <v>8997</v>
      </c>
      <c r="C4825" s="115" t="s">
        <v>680</v>
      </c>
      <c r="D4825" s="115" t="s">
        <v>420</v>
      </c>
      <c r="F4825" s="237"/>
      <c r="I4825" t="s">
        <v>7128</v>
      </c>
      <c r="U4825"/>
      <c r="V4825" t="s">
        <v>4339</v>
      </c>
    </row>
    <row r="4826" spans="1:35" hidden="1" x14ac:dyDescent="0.25">
      <c r="A4826">
        <v>330841</v>
      </c>
      <c r="B4826" t="s">
        <v>8998</v>
      </c>
      <c r="C4826" t="s">
        <v>451</v>
      </c>
      <c r="D4826" t="s">
        <v>310</v>
      </c>
      <c r="E4826" t="s">
        <v>77</v>
      </c>
      <c r="F4826" s="126">
        <v>33849</v>
      </c>
      <c r="G4826" t="s">
        <v>18</v>
      </c>
      <c r="H4826" t="s">
        <v>16</v>
      </c>
      <c r="I4826" t="s">
        <v>136</v>
      </c>
      <c r="J4826" t="s">
        <v>1226</v>
      </c>
      <c r="K4826"/>
      <c r="L4826" t="s">
        <v>73</v>
      </c>
      <c r="M4826"/>
      <c r="N4826"/>
      <c r="O4826"/>
      <c r="P4826"/>
      <c r="Q4826"/>
      <c r="U4826"/>
      <c r="V4826" t="s">
        <v>4337</v>
      </c>
      <c r="W4826"/>
      <c r="X4826"/>
      <c r="Y4826"/>
      <c r="Z4826"/>
      <c r="AA4826"/>
      <c r="AB4826"/>
      <c r="AC4826"/>
      <c r="AD4826"/>
      <c r="AE4826"/>
      <c r="AF4826"/>
      <c r="AG4826"/>
    </row>
    <row r="4827" spans="1:35" hidden="1" x14ac:dyDescent="0.25">
      <c r="A4827">
        <v>330843</v>
      </c>
      <c r="B4827" t="s">
        <v>8999</v>
      </c>
      <c r="C4827" t="s">
        <v>2684</v>
      </c>
      <c r="D4827" t="s">
        <v>210</v>
      </c>
      <c r="E4827" t="s">
        <v>77</v>
      </c>
      <c r="F4827" s="126">
        <v>32664</v>
      </c>
      <c r="G4827" t="s">
        <v>1016</v>
      </c>
      <c r="H4827" t="s">
        <v>16</v>
      </c>
      <c r="I4827" t="s">
        <v>136</v>
      </c>
      <c r="J4827" t="s">
        <v>1226</v>
      </c>
      <c r="K4827"/>
      <c r="L4827" t="s">
        <v>30</v>
      </c>
      <c r="M4827"/>
      <c r="N4827"/>
      <c r="O4827"/>
      <c r="P4827"/>
      <c r="Q4827"/>
      <c r="U4827"/>
      <c r="V4827" t="s">
        <v>4412</v>
      </c>
      <c r="W4827"/>
      <c r="X4827"/>
      <c r="Y4827"/>
      <c r="Z4827"/>
      <c r="AA4827"/>
      <c r="AB4827"/>
      <c r="AC4827"/>
      <c r="AD4827"/>
      <c r="AE4827"/>
      <c r="AF4827" t="s">
        <v>4308</v>
      </c>
      <c r="AG4827" t="s">
        <v>4308</v>
      </c>
      <c r="AH4827" s="115" t="s">
        <v>4308</v>
      </c>
    </row>
    <row r="4828" spans="1:35" hidden="1" x14ac:dyDescent="0.25">
      <c r="A4828" s="115">
        <v>330845</v>
      </c>
      <c r="B4828" s="115" t="s">
        <v>4067</v>
      </c>
      <c r="C4828" s="115" t="s">
        <v>417</v>
      </c>
      <c r="D4828" s="115" t="s">
        <v>330</v>
      </c>
      <c r="E4828" s="115" t="s">
        <v>77</v>
      </c>
      <c r="F4828" s="237">
        <v>35431</v>
      </c>
      <c r="G4828" s="115" t="s">
        <v>18</v>
      </c>
      <c r="H4828" s="115" t="s">
        <v>16</v>
      </c>
      <c r="I4828" t="s">
        <v>136</v>
      </c>
      <c r="J4828" s="115" t="s">
        <v>1226</v>
      </c>
      <c r="L4828" s="115" t="s">
        <v>30</v>
      </c>
      <c r="R4828" s="115">
        <v>9036</v>
      </c>
      <c r="S4828" s="115">
        <v>45713</v>
      </c>
      <c r="T4828" s="115">
        <v>50000</v>
      </c>
      <c r="U4828"/>
      <c r="V4828">
        <v>0</v>
      </c>
    </row>
    <row r="4829" spans="1:35" hidden="1" x14ac:dyDescent="0.25">
      <c r="A4829" s="115">
        <v>330846</v>
      </c>
      <c r="B4829" s="115" t="s">
        <v>1889</v>
      </c>
      <c r="C4829" s="115" t="s">
        <v>227</v>
      </c>
      <c r="D4829" s="115" t="s">
        <v>267</v>
      </c>
      <c r="E4829" s="115" t="s">
        <v>77</v>
      </c>
      <c r="F4829" s="237">
        <v>35709</v>
      </c>
      <c r="G4829" s="115" t="s">
        <v>393</v>
      </c>
      <c r="H4829" s="115" t="s">
        <v>16</v>
      </c>
      <c r="I4829" t="s">
        <v>199</v>
      </c>
      <c r="J4829" s="115" t="s">
        <v>15</v>
      </c>
      <c r="L4829" s="115" t="s">
        <v>30</v>
      </c>
      <c r="U4829"/>
      <c r="V4829" t="s">
        <v>4337</v>
      </c>
      <c r="AH4829" s="115" t="s">
        <v>4308</v>
      </c>
    </row>
    <row r="4830" spans="1:35" ht="18" x14ac:dyDescent="0.25">
      <c r="A4830" s="235">
        <v>330850</v>
      </c>
      <c r="B4830" s="235" t="s">
        <v>9000</v>
      </c>
      <c r="C4830" s="235" t="s">
        <v>4462</v>
      </c>
      <c r="D4830" s="235" t="s">
        <v>365</v>
      </c>
      <c r="E4830"/>
      <c r="F4830" s="126"/>
      <c r="G4830" s="236"/>
      <c r="H4830"/>
      <c r="I4830" t="s">
        <v>107</v>
      </c>
      <c r="J4830" s="236"/>
      <c r="K4830"/>
      <c r="L4830"/>
      <c r="M4830"/>
      <c r="N4830"/>
      <c r="O4830"/>
      <c r="P4830"/>
      <c r="Q4830"/>
      <c r="U4830"/>
      <c r="V4830" t="s">
        <v>4335</v>
      </c>
      <c r="W4830" s="236"/>
      <c r="X4830"/>
      <c r="Y4830"/>
      <c r="Z4830"/>
      <c r="AA4830"/>
      <c r="AB4830"/>
      <c r="AC4830"/>
      <c r="AD4830"/>
      <c r="AE4830"/>
      <c r="AF4830"/>
      <c r="AG4830"/>
      <c r="AH4830" s="115" t="s">
        <v>4308</v>
      </c>
      <c r="AI4830" s="115" t="e">
        <f>VLOOKUP(A4830,'[2]دراسات قانونية'!$A$3:$E$600,1,0)</f>
        <v>#N/A</v>
      </c>
    </row>
    <row r="4831" spans="1:35" hidden="1" x14ac:dyDescent="0.25">
      <c r="A4831">
        <v>330852</v>
      </c>
      <c r="B4831" t="s">
        <v>9001</v>
      </c>
      <c r="C4831" t="s">
        <v>377</v>
      </c>
      <c r="D4831" t="s">
        <v>281</v>
      </c>
      <c r="E4831" t="s">
        <v>77</v>
      </c>
      <c r="F4831" s="126"/>
      <c r="G4831"/>
      <c r="H4831" t="s">
        <v>16</v>
      </c>
      <c r="I4831" t="s">
        <v>136</v>
      </c>
      <c r="J4831"/>
      <c r="K4831"/>
      <c r="L4831"/>
      <c r="M4831"/>
      <c r="N4831"/>
      <c r="O4831"/>
      <c r="P4831"/>
      <c r="Q4831"/>
      <c r="U4831"/>
      <c r="V4831" t="s">
        <v>4335</v>
      </c>
      <c r="W4831"/>
      <c r="X4831"/>
      <c r="Y4831"/>
      <c r="Z4831"/>
      <c r="AA4831"/>
      <c r="AB4831"/>
      <c r="AC4831"/>
      <c r="AD4831"/>
      <c r="AE4831"/>
      <c r="AF4831"/>
      <c r="AG4831"/>
      <c r="AH4831" s="115" t="s">
        <v>4308</v>
      </c>
    </row>
    <row r="4832" spans="1:35" hidden="1" x14ac:dyDescent="0.25">
      <c r="A4832">
        <v>330853</v>
      </c>
      <c r="B4832" t="s">
        <v>9002</v>
      </c>
      <c r="C4832" t="s">
        <v>4932</v>
      </c>
      <c r="D4832" t="s">
        <v>1693</v>
      </c>
      <c r="E4832" t="s">
        <v>77</v>
      </c>
      <c r="F4832" s="126">
        <v>33439</v>
      </c>
      <c r="G4832" t="s">
        <v>70</v>
      </c>
      <c r="H4832" t="s">
        <v>16</v>
      </c>
      <c r="I4832" t="s">
        <v>136</v>
      </c>
      <c r="J4832" t="s">
        <v>1226</v>
      </c>
      <c r="K4832"/>
      <c r="L4832" t="s">
        <v>70</v>
      </c>
      <c r="M4832"/>
      <c r="N4832"/>
      <c r="O4832"/>
      <c r="P4832"/>
      <c r="Q4832"/>
      <c r="R4832" s="115">
        <v>9277</v>
      </c>
      <c r="S4832" s="115">
        <v>45721</v>
      </c>
      <c r="T4832" s="115">
        <v>100000</v>
      </c>
      <c r="U4832"/>
      <c r="V4832" t="s">
        <v>4334</v>
      </c>
      <c r="W4832"/>
      <c r="X4832"/>
      <c r="Y4832"/>
      <c r="Z4832"/>
      <c r="AA4832"/>
      <c r="AB4832"/>
      <c r="AC4832"/>
      <c r="AD4832"/>
      <c r="AE4832"/>
      <c r="AF4832"/>
      <c r="AG4832"/>
    </row>
    <row r="4833" spans="1:35" ht="18" hidden="1" x14ac:dyDescent="0.25">
      <c r="A4833" s="235">
        <v>330854</v>
      </c>
      <c r="B4833" s="235" t="s">
        <v>9003</v>
      </c>
      <c r="C4833" s="235" t="s">
        <v>489</v>
      </c>
      <c r="D4833" s="235" t="s">
        <v>746</v>
      </c>
      <c r="E4833"/>
      <c r="F4833" s="126"/>
      <c r="G4833" s="236"/>
      <c r="H4833"/>
      <c r="I4833" t="s">
        <v>199</v>
      </c>
      <c r="J4833" s="236"/>
      <c r="K4833"/>
      <c r="L4833"/>
      <c r="M4833"/>
      <c r="N4833"/>
      <c r="O4833"/>
      <c r="P4833"/>
      <c r="Q4833"/>
      <c r="U4833"/>
      <c r="V4833">
        <v>0</v>
      </c>
      <c r="W4833" s="236"/>
      <c r="X4833"/>
      <c r="Y4833"/>
      <c r="Z4833"/>
      <c r="AA4833"/>
      <c r="AB4833"/>
      <c r="AC4833"/>
      <c r="AD4833"/>
      <c r="AE4833"/>
      <c r="AF4833"/>
      <c r="AG4833"/>
      <c r="AH4833" s="115" t="s">
        <v>4308</v>
      </c>
    </row>
    <row r="4834" spans="1:35" x14ac:dyDescent="0.25">
      <c r="A4834" s="115">
        <v>330857</v>
      </c>
      <c r="B4834" s="115" t="s">
        <v>9004</v>
      </c>
      <c r="C4834" s="115" t="s">
        <v>821</v>
      </c>
      <c r="D4834" s="115" t="s">
        <v>230</v>
      </c>
      <c r="E4834" s="115" t="s">
        <v>77</v>
      </c>
      <c r="F4834" s="237">
        <v>36161</v>
      </c>
      <c r="G4834" s="115" t="s">
        <v>9005</v>
      </c>
      <c r="H4834" s="115" t="s">
        <v>16</v>
      </c>
      <c r="I4834" t="s">
        <v>107</v>
      </c>
      <c r="J4834" s="115" t="s">
        <v>1226</v>
      </c>
      <c r="L4834" s="115" t="s">
        <v>30</v>
      </c>
      <c r="U4834"/>
      <c r="V4834" t="s">
        <v>4334</v>
      </c>
      <c r="AG4834" s="115" t="s">
        <v>4308</v>
      </c>
      <c r="AH4834" s="115" t="s">
        <v>4308</v>
      </c>
      <c r="AI4834" s="115" t="e">
        <f>VLOOKUP(A4834,'[2]دراسات قانونية'!$A$3:$E$600,1,0)</f>
        <v>#N/A</v>
      </c>
    </row>
    <row r="4835" spans="1:35" ht="18" hidden="1" x14ac:dyDescent="0.25">
      <c r="A4835" s="235">
        <v>330859</v>
      </c>
      <c r="B4835" s="235" t="s">
        <v>9006</v>
      </c>
      <c r="C4835" s="235" t="s">
        <v>389</v>
      </c>
      <c r="D4835" s="235" t="s">
        <v>541</v>
      </c>
      <c r="E4835"/>
      <c r="F4835" s="126"/>
      <c r="G4835" s="236"/>
      <c r="H4835"/>
      <c r="I4835" t="s">
        <v>199</v>
      </c>
      <c r="J4835" s="236"/>
      <c r="K4835"/>
      <c r="L4835"/>
      <c r="M4835"/>
      <c r="N4835"/>
      <c r="O4835"/>
      <c r="P4835"/>
      <c r="Q4835"/>
      <c r="U4835"/>
      <c r="V4835">
        <v>0</v>
      </c>
      <c r="W4835" s="236"/>
      <c r="X4835"/>
      <c r="Y4835"/>
      <c r="Z4835"/>
      <c r="AA4835"/>
      <c r="AB4835"/>
      <c r="AC4835"/>
      <c r="AD4835"/>
      <c r="AE4835"/>
      <c r="AF4835"/>
      <c r="AG4835"/>
      <c r="AH4835" s="115" t="s">
        <v>4308</v>
      </c>
    </row>
    <row r="4836" spans="1:35" hidden="1" x14ac:dyDescent="0.25">
      <c r="A4836" s="115">
        <v>330861</v>
      </c>
      <c r="B4836" s="115" t="s">
        <v>3676</v>
      </c>
      <c r="C4836" s="115" t="s">
        <v>324</v>
      </c>
      <c r="D4836" s="115" t="s">
        <v>869</v>
      </c>
      <c r="E4836" s="115" t="s">
        <v>77</v>
      </c>
      <c r="F4836" s="237">
        <v>32874</v>
      </c>
      <c r="G4836" s="115" t="s">
        <v>211</v>
      </c>
      <c r="H4836" s="115" t="s">
        <v>16</v>
      </c>
      <c r="I4836" t="s">
        <v>199</v>
      </c>
      <c r="J4836" s="115" t="s">
        <v>1226</v>
      </c>
      <c r="L4836" s="115" t="s">
        <v>73</v>
      </c>
      <c r="U4836"/>
      <c r="V4836">
        <v>0</v>
      </c>
    </row>
    <row r="4837" spans="1:35" ht="18" hidden="1" x14ac:dyDescent="0.25">
      <c r="A4837" s="235">
        <v>330862</v>
      </c>
      <c r="B4837" s="235" t="s">
        <v>9007</v>
      </c>
      <c r="C4837" s="235" t="s">
        <v>263</v>
      </c>
      <c r="D4837" s="235" t="s">
        <v>320</v>
      </c>
      <c r="E4837"/>
      <c r="F4837" s="126"/>
      <c r="G4837" s="236"/>
      <c r="H4837"/>
      <c r="I4837" t="s">
        <v>129</v>
      </c>
      <c r="J4837" s="236"/>
      <c r="K4837"/>
      <c r="L4837"/>
      <c r="M4837"/>
      <c r="N4837"/>
      <c r="O4837"/>
      <c r="P4837"/>
      <c r="Q4837"/>
      <c r="U4837"/>
      <c r="V4837" t="s">
        <v>4337</v>
      </c>
      <c r="W4837" s="236"/>
      <c r="X4837"/>
      <c r="Y4837"/>
      <c r="Z4837"/>
      <c r="AA4837"/>
      <c r="AB4837"/>
      <c r="AC4837"/>
      <c r="AD4837"/>
      <c r="AE4837"/>
      <c r="AF4837"/>
      <c r="AG4837"/>
      <c r="AH4837" s="115" t="s">
        <v>4308</v>
      </c>
    </row>
    <row r="4838" spans="1:35" hidden="1" x14ac:dyDescent="0.25">
      <c r="A4838">
        <v>330865</v>
      </c>
      <c r="B4838" t="s">
        <v>9008</v>
      </c>
      <c r="C4838" t="s">
        <v>212</v>
      </c>
      <c r="D4838" t="s">
        <v>415</v>
      </c>
      <c r="E4838" t="s">
        <v>76</v>
      </c>
      <c r="F4838" s="126">
        <v>35057</v>
      </c>
      <c r="G4838" t="s">
        <v>18</v>
      </c>
      <c r="H4838" t="s">
        <v>16</v>
      </c>
      <c r="I4838" t="s">
        <v>136</v>
      </c>
      <c r="J4838"/>
      <c r="K4838"/>
      <c r="L4838"/>
      <c r="M4838"/>
      <c r="N4838"/>
      <c r="O4838"/>
      <c r="P4838"/>
      <c r="Q4838"/>
      <c r="U4838"/>
      <c r="V4838" t="s">
        <v>4335</v>
      </c>
      <c r="W4838"/>
      <c r="X4838"/>
      <c r="Y4838"/>
      <c r="Z4838"/>
      <c r="AA4838"/>
      <c r="AB4838"/>
      <c r="AC4838"/>
      <c r="AD4838"/>
      <c r="AE4838"/>
      <c r="AF4838"/>
      <c r="AG4838"/>
    </row>
    <row r="4839" spans="1:35" ht="18" x14ac:dyDescent="0.25">
      <c r="A4839" s="235">
        <v>330870</v>
      </c>
      <c r="B4839" s="235" t="s">
        <v>9009</v>
      </c>
      <c r="C4839" s="235" t="s">
        <v>1144</v>
      </c>
      <c r="D4839" s="235" t="s">
        <v>9010</v>
      </c>
      <c r="E4839"/>
      <c r="F4839" s="126"/>
      <c r="G4839" s="236"/>
      <c r="H4839"/>
      <c r="I4839" t="s">
        <v>107</v>
      </c>
      <c r="J4839" s="236"/>
      <c r="K4839"/>
      <c r="L4839"/>
      <c r="M4839"/>
      <c r="N4839"/>
      <c r="O4839"/>
      <c r="P4839"/>
      <c r="Q4839"/>
      <c r="U4839"/>
      <c r="V4839" t="s">
        <v>4335</v>
      </c>
      <c r="W4839" s="236"/>
      <c r="X4839"/>
      <c r="Y4839"/>
      <c r="Z4839"/>
      <c r="AA4839"/>
      <c r="AB4839"/>
      <c r="AC4839"/>
      <c r="AD4839"/>
      <c r="AE4839"/>
      <c r="AF4839"/>
      <c r="AG4839"/>
      <c r="AH4839" s="115" t="s">
        <v>4308</v>
      </c>
      <c r="AI4839" s="115" t="e">
        <f>VLOOKUP(A4839,'[2]دراسات قانونية'!$A$3:$E$600,1,0)</f>
        <v>#N/A</v>
      </c>
    </row>
    <row r="4840" spans="1:35" ht="18" x14ac:dyDescent="0.25">
      <c r="A4840" s="235">
        <v>330872</v>
      </c>
      <c r="B4840" s="235" t="s">
        <v>9011</v>
      </c>
      <c r="C4840" s="235" t="s">
        <v>8134</v>
      </c>
      <c r="D4840" s="235" t="s">
        <v>357</v>
      </c>
      <c r="E4840"/>
      <c r="F4840" s="126"/>
      <c r="G4840" s="236"/>
      <c r="H4840"/>
      <c r="I4840" t="s">
        <v>107</v>
      </c>
      <c r="J4840" s="236"/>
      <c r="K4840"/>
      <c r="L4840"/>
      <c r="M4840"/>
      <c r="N4840"/>
      <c r="O4840"/>
      <c r="P4840"/>
      <c r="Q4840"/>
      <c r="U4840"/>
      <c r="V4840" t="s">
        <v>4335</v>
      </c>
      <c r="W4840" s="236"/>
      <c r="X4840"/>
      <c r="Y4840"/>
      <c r="Z4840"/>
      <c r="AA4840"/>
      <c r="AB4840"/>
      <c r="AC4840"/>
      <c r="AD4840"/>
      <c r="AE4840"/>
      <c r="AF4840"/>
      <c r="AG4840"/>
      <c r="AH4840" s="115" t="s">
        <v>4308</v>
      </c>
      <c r="AI4840" s="115" t="e">
        <f>VLOOKUP(A4840,'[2]دراسات قانونية'!$A$3:$E$600,1,0)</f>
        <v>#N/A</v>
      </c>
    </row>
    <row r="4841" spans="1:35" hidden="1" x14ac:dyDescent="0.25">
      <c r="A4841" s="115">
        <v>330876</v>
      </c>
      <c r="B4841" s="115" t="s">
        <v>2471</v>
      </c>
      <c r="C4841" s="115" t="s">
        <v>339</v>
      </c>
      <c r="D4841" s="115" t="s">
        <v>230</v>
      </c>
      <c r="E4841" s="115" t="s">
        <v>77</v>
      </c>
      <c r="F4841" s="237">
        <v>29328</v>
      </c>
      <c r="G4841" s="115" t="s">
        <v>18</v>
      </c>
      <c r="H4841" s="115" t="s">
        <v>16</v>
      </c>
      <c r="I4841" t="s">
        <v>199</v>
      </c>
      <c r="J4841" s="115" t="s">
        <v>1226</v>
      </c>
      <c r="L4841" s="115" t="s">
        <v>30</v>
      </c>
      <c r="U4841"/>
      <c r="V4841" t="s">
        <v>16623</v>
      </c>
    </row>
    <row r="4842" spans="1:35" hidden="1" x14ac:dyDescent="0.25">
      <c r="A4842">
        <v>330878</v>
      </c>
      <c r="B4842" t="s">
        <v>9012</v>
      </c>
      <c r="C4842" t="s">
        <v>1069</v>
      </c>
      <c r="D4842" t="s">
        <v>1482</v>
      </c>
      <c r="E4842" t="s">
        <v>77</v>
      </c>
      <c r="F4842" s="126">
        <v>33685</v>
      </c>
      <c r="G4842" t="s">
        <v>18</v>
      </c>
      <c r="H4842" t="s">
        <v>16</v>
      </c>
      <c r="I4842" t="s">
        <v>136</v>
      </c>
      <c r="J4842" t="s">
        <v>1226</v>
      </c>
      <c r="K4842"/>
      <c r="L4842" t="s">
        <v>30</v>
      </c>
      <c r="M4842"/>
      <c r="N4842"/>
      <c r="O4842"/>
      <c r="P4842"/>
      <c r="Q4842"/>
      <c r="U4842"/>
      <c r="V4842" t="s">
        <v>4334</v>
      </c>
      <c r="W4842"/>
      <c r="X4842"/>
      <c r="Y4842"/>
      <c r="Z4842"/>
      <c r="AA4842"/>
      <c r="AB4842"/>
      <c r="AC4842"/>
      <c r="AD4842"/>
      <c r="AE4842"/>
      <c r="AF4842"/>
      <c r="AG4842" t="s">
        <v>4308</v>
      </c>
      <c r="AH4842" s="115" t="s">
        <v>4308</v>
      </c>
    </row>
    <row r="4843" spans="1:35" hidden="1" x14ac:dyDescent="0.25">
      <c r="A4843">
        <v>330879</v>
      </c>
      <c r="B4843" t="s">
        <v>9013</v>
      </c>
      <c r="C4843" t="s">
        <v>9014</v>
      </c>
      <c r="D4843" t="s">
        <v>232</v>
      </c>
      <c r="E4843" t="s">
        <v>77</v>
      </c>
      <c r="F4843" s="126">
        <v>36161</v>
      </c>
      <c r="G4843" t="s">
        <v>18</v>
      </c>
      <c r="H4843" t="s">
        <v>16</v>
      </c>
      <c r="I4843" t="s">
        <v>129</v>
      </c>
      <c r="J4843" t="s">
        <v>1226</v>
      </c>
      <c r="K4843"/>
      <c r="L4843" t="s">
        <v>18</v>
      </c>
      <c r="M4843"/>
      <c r="N4843"/>
      <c r="O4843"/>
      <c r="P4843"/>
      <c r="Q4843"/>
      <c r="U4843"/>
      <c r="V4843" t="s">
        <v>4335</v>
      </c>
      <c r="W4843"/>
      <c r="X4843"/>
      <c r="Y4843"/>
      <c r="Z4843"/>
      <c r="AA4843"/>
      <c r="AB4843"/>
      <c r="AC4843"/>
      <c r="AD4843"/>
      <c r="AE4843"/>
      <c r="AF4843"/>
      <c r="AG4843"/>
    </row>
    <row r="4844" spans="1:35" hidden="1" x14ac:dyDescent="0.25">
      <c r="A4844">
        <v>330880</v>
      </c>
      <c r="B4844" t="s">
        <v>9015</v>
      </c>
      <c r="C4844" t="s">
        <v>9016</v>
      </c>
      <c r="D4844" t="s">
        <v>318</v>
      </c>
      <c r="E4844" t="s">
        <v>77</v>
      </c>
      <c r="F4844" s="126"/>
      <c r="G4844"/>
      <c r="H4844" t="s">
        <v>16</v>
      </c>
      <c r="I4844" t="s">
        <v>129</v>
      </c>
      <c r="J4844"/>
      <c r="K4844"/>
      <c r="L4844"/>
      <c r="M4844"/>
      <c r="N4844"/>
      <c r="O4844"/>
      <c r="P4844"/>
      <c r="Q4844"/>
      <c r="U4844"/>
      <c r="V4844" t="s">
        <v>16623</v>
      </c>
      <c r="W4844"/>
      <c r="X4844"/>
      <c r="Y4844"/>
      <c r="Z4844"/>
      <c r="AA4844"/>
      <c r="AB4844" t="s">
        <v>4308</v>
      </c>
      <c r="AC4844" t="s">
        <v>4308</v>
      </c>
      <c r="AD4844" t="s">
        <v>4308</v>
      </c>
      <c r="AE4844" t="s">
        <v>4308</v>
      </c>
      <c r="AF4844" t="s">
        <v>4308</v>
      </c>
      <c r="AG4844" t="s">
        <v>4308</v>
      </c>
      <c r="AH4844" s="115" t="s">
        <v>4308</v>
      </c>
    </row>
    <row r="4845" spans="1:35" ht="18" hidden="1" x14ac:dyDescent="0.25">
      <c r="A4845" s="235">
        <v>330887</v>
      </c>
      <c r="B4845" s="235" t="s">
        <v>9017</v>
      </c>
      <c r="C4845" s="235" t="s">
        <v>5563</v>
      </c>
      <c r="D4845" s="235" t="s">
        <v>9018</v>
      </c>
      <c r="E4845"/>
      <c r="F4845" s="126"/>
      <c r="G4845" s="236"/>
      <c r="H4845"/>
      <c r="I4845" t="s">
        <v>129</v>
      </c>
      <c r="J4845" s="236"/>
      <c r="K4845"/>
      <c r="L4845"/>
      <c r="M4845"/>
      <c r="N4845"/>
      <c r="O4845"/>
      <c r="P4845"/>
      <c r="Q4845"/>
      <c r="U4845"/>
      <c r="V4845" t="s">
        <v>4335</v>
      </c>
      <c r="W4845" s="236"/>
      <c r="X4845"/>
      <c r="Y4845"/>
      <c r="Z4845"/>
      <c r="AA4845"/>
      <c r="AB4845"/>
      <c r="AC4845"/>
      <c r="AD4845"/>
      <c r="AE4845"/>
      <c r="AF4845"/>
      <c r="AG4845"/>
      <c r="AH4845" s="115" t="s">
        <v>4308</v>
      </c>
    </row>
    <row r="4846" spans="1:35" hidden="1" x14ac:dyDescent="0.25">
      <c r="A4846" s="115">
        <v>330891</v>
      </c>
      <c r="B4846" s="115" t="s">
        <v>2585</v>
      </c>
      <c r="C4846" s="115" t="s">
        <v>246</v>
      </c>
      <c r="D4846" s="115" t="s">
        <v>365</v>
      </c>
      <c r="E4846" s="115" t="s">
        <v>76</v>
      </c>
      <c r="F4846" s="237">
        <v>35634</v>
      </c>
      <c r="G4846" s="115" t="s">
        <v>18</v>
      </c>
      <c r="H4846" s="115" t="s">
        <v>16</v>
      </c>
      <c r="I4846" t="s">
        <v>199</v>
      </c>
      <c r="J4846" s="115" t="s">
        <v>1226</v>
      </c>
      <c r="L4846" s="115" t="s">
        <v>18</v>
      </c>
      <c r="U4846"/>
      <c r="V4846">
        <v>0</v>
      </c>
      <c r="AF4846" s="115" t="s">
        <v>4308</v>
      </c>
      <c r="AG4846" s="115" t="s">
        <v>4308</v>
      </c>
      <c r="AH4846" s="115" t="s">
        <v>4308</v>
      </c>
    </row>
    <row r="4847" spans="1:35" hidden="1" x14ac:dyDescent="0.25">
      <c r="A4847">
        <v>330892</v>
      </c>
      <c r="B4847" t="s">
        <v>9019</v>
      </c>
      <c r="C4847" t="s">
        <v>9020</v>
      </c>
      <c r="D4847" t="s">
        <v>381</v>
      </c>
      <c r="E4847" t="s">
        <v>76</v>
      </c>
      <c r="F4847" s="126">
        <v>35598</v>
      </c>
      <c r="G4847" t="s">
        <v>37</v>
      </c>
      <c r="H4847" t="s">
        <v>16</v>
      </c>
      <c r="I4847" t="s">
        <v>136</v>
      </c>
      <c r="J4847" t="s">
        <v>1226</v>
      </c>
      <c r="K4847"/>
      <c r="L4847" t="s">
        <v>18</v>
      </c>
      <c r="M4847"/>
      <c r="N4847"/>
      <c r="O4847"/>
      <c r="P4847"/>
      <c r="Q4847"/>
      <c r="U4847"/>
      <c r="V4847" t="s">
        <v>4336</v>
      </c>
      <c r="W4847"/>
      <c r="X4847"/>
      <c r="Y4847"/>
      <c r="Z4847"/>
      <c r="AA4847"/>
      <c r="AB4847"/>
      <c r="AC4847"/>
      <c r="AD4847"/>
      <c r="AE4847" t="s">
        <v>4308</v>
      </c>
      <c r="AF4847" t="s">
        <v>4308</v>
      </c>
      <c r="AG4847" t="s">
        <v>4308</v>
      </c>
      <c r="AH4847" s="115" t="s">
        <v>4308</v>
      </c>
    </row>
    <row r="4848" spans="1:35" hidden="1" x14ac:dyDescent="0.25">
      <c r="A4848" s="115">
        <v>330896</v>
      </c>
      <c r="B4848" s="115" t="s">
        <v>3677</v>
      </c>
      <c r="C4848" s="115" t="s">
        <v>255</v>
      </c>
      <c r="D4848" s="115" t="s">
        <v>612</v>
      </c>
      <c r="E4848" s="115" t="s">
        <v>76</v>
      </c>
      <c r="F4848" s="237">
        <v>35989</v>
      </c>
      <c r="G4848" s="115" t="s">
        <v>492</v>
      </c>
      <c r="H4848" s="115" t="s">
        <v>16</v>
      </c>
      <c r="I4848" t="s">
        <v>199</v>
      </c>
      <c r="J4848" s="115" t="s">
        <v>1226</v>
      </c>
      <c r="L4848" s="115" t="s">
        <v>30</v>
      </c>
      <c r="U4848"/>
      <c r="V4848" t="s">
        <v>4414</v>
      </c>
    </row>
    <row r="4849" spans="1:35" hidden="1" x14ac:dyDescent="0.25">
      <c r="A4849">
        <v>330897</v>
      </c>
      <c r="B4849" t="s">
        <v>9021</v>
      </c>
      <c r="C4849" t="s">
        <v>766</v>
      </c>
      <c r="D4849" t="s">
        <v>9022</v>
      </c>
      <c r="E4849" t="s">
        <v>76</v>
      </c>
      <c r="F4849" s="126">
        <v>35796</v>
      </c>
      <c r="G4849" t="s">
        <v>18</v>
      </c>
      <c r="H4849" t="s">
        <v>16</v>
      </c>
      <c r="I4849" t="s">
        <v>136</v>
      </c>
      <c r="J4849" t="s">
        <v>15</v>
      </c>
      <c r="K4849"/>
      <c r="L4849" t="s">
        <v>30</v>
      </c>
      <c r="M4849"/>
      <c r="N4849"/>
      <c r="O4849"/>
      <c r="P4849"/>
      <c r="Q4849"/>
      <c r="U4849"/>
      <c r="V4849" t="s">
        <v>16623</v>
      </c>
      <c r="W4849"/>
      <c r="X4849"/>
      <c r="Y4849"/>
      <c r="Z4849"/>
      <c r="AA4849"/>
      <c r="AB4849"/>
      <c r="AC4849"/>
      <c r="AD4849"/>
      <c r="AE4849"/>
      <c r="AF4849"/>
      <c r="AG4849"/>
      <c r="AH4849" s="115" t="s">
        <v>4308</v>
      </c>
    </row>
    <row r="4850" spans="1:35" hidden="1" x14ac:dyDescent="0.25">
      <c r="A4850">
        <v>330898</v>
      </c>
      <c r="B4850" t="s">
        <v>9023</v>
      </c>
      <c r="C4850" t="s">
        <v>5621</v>
      </c>
      <c r="D4850" t="s">
        <v>485</v>
      </c>
      <c r="E4850" t="s">
        <v>77</v>
      </c>
      <c r="F4850" s="126">
        <v>34149</v>
      </c>
      <c r="G4850" t="s">
        <v>18</v>
      </c>
      <c r="H4850" t="s">
        <v>16</v>
      </c>
      <c r="I4850" t="s">
        <v>136</v>
      </c>
      <c r="J4850" t="s">
        <v>1226</v>
      </c>
      <c r="K4850"/>
      <c r="L4850" t="s">
        <v>18</v>
      </c>
      <c r="M4850"/>
      <c r="N4850"/>
      <c r="O4850"/>
      <c r="P4850"/>
      <c r="Q4850"/>
      <c r="U4850"/>
      <c r="V4850" t="s">
        <v>4334</v>
      </c>
      <c r="W4850"/>
      <c r="X4850"/>
      <c r="Y4850"/>
      <c r="Z4850"/>
      <c r="AA4850"/>
      <c r="AB4850"/>
      <c r="AC4850"/>
      <c r="AD4850"/>
      <c r="AE4850"/>
      <c r="AF4850"/>
      <c r="AG4850"/>
    </row>
    <row r="4851" spans="1:35" ht="18" x14ac:dyDescent="0.25">
      <c r="A4851" s="235">
        <v>330899</v>
      </c>
      <c r="B4851" s="235" t="s">
        <v>9024</v>
      </c>
      <c r="C4851" s="235" t="s">
        <v>384</v>
      </c>
      <c r="D4851" s="235" t="s">
        <v>1646</v>
      </c>
      <c r="E4851"/>
      <c r="F4851" s="126"/>
      <c r="G4851" s="236"/>
      <c r="H4851"/>
      <c r="I4851" t="s">
        <v>107</v>
      </c>
      <c r="J4851" s="236"/>
      <c r="K4851"/>
      <c r="L4851"/>
      <c r="M4851"/>
      <c r="N4851"/>
      <c r="O4851"/>
      <c r="P4851"/>
      <c r="Q4851"/>
      <c r="U4851"/>
      <c r="V4851" t="s">
        <v>4335</v>
      </c>
      <c r="W4851" s="236"/>
      <c r="X4851"/>
      <c r="Y4851"/>
      <c r="Z4851"/>
      <c r="AA4851"/>
      <c r="AB4851"/>
      <c r="AC4851"/>
      <c r="AD4851"/>
      <c r="AE4851"/>
      <c r="AF4851"/>
      <c r="AG4851"/>
      <c r="AH4851" s="115" t="s">
        <v>4308</v>
      </c>
      <c r="AI4851" s="115" t="e">
        <f>VLOOKUP(A4851,'[2]دراسات قانونية'!$A$3:$E$600,1,0)</f>
        <v>#N/A</v>
      </c>
    </row>
    <row r="4852" spans="1:35" ht="18" x14ac:dyDescent="0.25">
      <c r="A4852" s="235">
        <v>330900</v>
      </c>
      <c r="B4852" s="235" t="s">
        <v>9025</v>
      </c>
      <c r="C4852" s="235" t="s">
        <v>227</v>
      </c>
      <c r="D4852" s="235" t="s">
        <v>420</v>
      </c>
      <c r="E4852"/>
      <c r="F4852" s="126"/>
      <c r="G4852" s="236"/>
      <c r="H4852"/>
      <c r="I4852" t="s">
        <v>107</v>
      </c>
      <c r="J4852" s="236"/>
      <c r="K4852"/>
      <c r="L4852"/>
      <c r="M4852"/>
      <c r="N4852"/>
      <c r="O4852"/>
      <c r="P4852"/>
      <c r="Q4852"/>
      <c r="U4852"/>
      <c r="V4852" t="s">
        <v>4335</v>
      </c>
      <c r="W4852" s="236"/>
      <c r="X4852"/>
      <c r="Y4852"/>
      <c r="Z4852"/>
      <c r="AA4852"/>
      <c r="AB4852"/>
      <c r="AC4852"/>
      <c r="AD4852"/>
      <c r="AE4852"/>
      <c r="AF4852"/>
      <c r="AG4852"/>
      <c r="AH4852" s="115" t="s">
        <v>4308</v>
      </c>
      <c r="AI4852" s="115" t="e">
        <f>VLOOKUP(A4852,'[2]دراسات قانونية'!$A$3:$E$600,1,0)</f>
        <v>#N/A</v>
      </c>
    </row>
    <row r="4853" spans="1:35" hidden="1" x14ac:dyDescent="0.25">
      <c r="A4853" s="115">
        <v>330901</v>
      </c>
      <c r="B4853" s="115" t="s">
        <v>2031</v>
      </c>
      <c r="C4853" s="115" t="s">
        <v>589</v>
      </c>
      <c r="D4853" s="115" t="s">
        <v>2032</v>
      </c>
      <c r="E4853" s="115" t="s">
        <v>76</v>
      </c>
      <c r="F4853" s="237">
        <v>32509</v>
      </c>
      <c r="G4853" s="115" t="s">
        <v>666</v>
      </c>
      <c r="H4853" s="115" t="s">
        <v>16</v>
      </c>
      <c r="I4853" t="s">
        <v>199</v>
      </c>
      <c r="J4853" s="115" t="s">
        <v>1226</v>
      </c>
      <c r="L4853" s="115" t="s">
        <v>37</v>
      </c>
      <c r="U4853"/>
      <c r="V4853" t="s">
        <v>4329</v>
      </c>
      <c r="AG4853" s="115" t="s">
        <v>4308</v>
      </c>
      <c r="AH4853" s="115" t="s">
        <v>4308</v>
      </c>
    </row>
    <row r="4854" spans="1:35" hidden="1" x14ac:dyDescent="0.25">
      <c r="A4854" s="115">
        <v>330903</v>
      </c>
      <c r="B4854" s="115" t="s">
        <v>3678</v>
      </c>
      <c r="C4854" s="115" t="s">
        <v>2347</v>
      </c>
      <c r="D4854" s="115" t="s">
        <v>474</v>
      </c>
      <c r="E4854" s="115" t="s">
        <v>76</v>
      </c>
      <c r="F4854" s="237">
        <v>35895</v>
      </c>
      <c r="G4854" s="115" t="s">
        <v>492</v>
      </c>
      <c r="H4854" s="115" t="s">
        <v>16</v>
      </c>
      <c r="I4854" t="s">
        <v>199</v>
      </c>
      <c r="J4854" s="115" t="s">
        <v>1226</v>
      </c>
      <c r="L4854" s="115" t="s">
        <v>30</v>
      </c>
      <c r="U4854"/>
      <c r="V4854" t="s">
        <v>16623</v>
      </c>
    </row>
    <row r="4855" spans="1:35" ht="18" hidden="1" x14ac:dyDescent="0.25">
      <c r="A4855" s="235">
        <v>330905</v>
      </c>
      <c r="B4855" s="235" t="s">
        <v>9026</v>
      </c>
      <c r="C4855" s="235" t="s">
        <v>279</v>
      </c>
      <c r="D4855" s="235" t="s">
        <v>4823</v>
      </c>
      <c r="E4855"/>
      <c r="F4855" s="126"/>
      <c r="G4855" s="236"/>
      <c r="H4855"/>
      <c r="I4855" t="s">
        <v>199</v>
      </c>
      <c r="J4855" s="236"/>
      <c r="K4855"/>
      <c r="L4855"/>
      <c r="M4855"/>
      <c r="N4855"/>
      <c r="O4855"/>
      <c r="P4855"/>
      <c r="Q4855"/>
      <c r="U4855"/>
      <c r="V4855">
        <v>0</v>
      </c>
      <c r="W4855" s="236"/>
      <c r="X4855"/>
      <c r="Y4855"/>
      <c r="Z4855"/>
      <c r="AA4855"/>
      <c r="AB4855"/>
      <c r="AC4855"/>
      <c r="AD4855"/>
      <c r="AE4855"/>
      <c r="AF4855"/>
      <c r="AG4855"/>
      <c r="AH4855" s="115" t="s">
        <v>4308</v>
      </c>
    </row>
    <row r="4856" spans="1:35" hidden="1" x14ac:dyDescent="0.25">
      <c r="A4856" s="115">
        <v>330910</v>
      </c>
      <c r="B4856" s="115" t="s">
        <v>1385</v>
      </c>
      <c r="C4856" s="115" t="s">
        <v>542</v>
      </c>
      <c r="D4856" s="115" t="s">
        <v>312</v>
      </c>
      <c r="E4856" s="115" t="s">
        <v>76</v>
      </c>
      <c r="F4856" s="237">
        <v>33381</v>
      </c>
      <c r="G4856" s="115" t="s">
        <v>1386</v>
      </c>
      <c r="H4856" s="115" t="s">
        <v>16</v>
      </c>
      <c r="I4856" t="s">
        <v>199</v>
      </c>
      <c r="J4856" s="115" t="s">
        <v>15</v>
      </c>
      <c r="L4856" s="115" t="s">
        <v>40</v>
      </c>
      <c r="U4856"/>
      <c r="V4856" t="s">
        <v>4337</v>
      </c>
      <c r="AH4856" s="115" t="s">
        <v>4308</v>
      </c>
    </row>
    <row r="4857" spans="1:35" hidden="1" x14ac:dyDescent="0.25">
      <c r="A4857" s="115">
        <v>330911</v>
      </c>
      <c r="B4857" s="115" t="s">
        <v>2472</v>
      </c>
      <c r="C4857" s="115" t="s">
        <v>361</v>
      </c>
      <c r="D4857" s="115" t="s">
        <v>450</v>
      </c>
      <c r="E4857" s="115" t="s">
        <v>76</v>
      </c>
      <c r="F4857" s="237">
        <v>35796</v>
      </c>
      <c r="G4857" s="115" t="s">
        <v>406</v>
      </c>
      <c r="H4857" s="115" t="s">
        <v>16</v>
      </c>
      <c r="I4857" t="s">
        <v>199</v>
      </c>
      <c r="J4857" s="115" t="s">
        <v>1226</v>
      </c>
      <c r="L4857" s="115" t="s">
        <v>18</v>
      </c>
      <c r="U4857"/>
      <c r="V4857">
        <v>0</v>
      </c>
    </row>
    <row r="4858" spans="1:35" ht="18" hidden="1" x14ac:dyDescent="0.25">
      <c r="A4858" s="235">
        <v>330913</v>
      </c>
      <c r="B4858" s="235" t="s">
        <v>9027</v>
      </c>
      <c r="C4858" s="235" t="s">
        <v>572</v>
      </c>
      <c r="D4858" s="235" t="s">
        <v>6971</v>
      </c>
      <c r="E4858"/>
      <c r="F4858" s="126"/>
      <c r="G4858" s="236"/>
      <c r="H4858"/>
      <c r="I4858" t="s">
        <v>199</v>
      </c>
      <c r="J4858" s="236"/>
      <c r="K4858"/>
      <c r="L4858"/>
      <c r="M4858"/>
      <c r="N4858"/>
      <c r="O4858"/>
      <c r="P4858"/>
      <c r="Q4858"/>
      <c r="U4858"/>
      <c r="V4858">
        <v>0</v>
      </c>
      <c r="W4858" s="236"/>
      <c r="X4858"/>
      <c r="Y4858"/>
      <c r="Z4858"/>
      <c r="AA4858"/>
      <c r="AB4858"/>
      <c r="AC4858"/>
      <c r="AD4858"/>
      <c r="AE4858"/>
      <c r="AF4858"/>
      <c r="AG4858"/>
      <c r="AH4858" s="115" t="s">
        <v>4308</v>
      </c>
    </row>
    <row r="4859" spans="1:35" hidden="1" x14ac:dyDescent="0.25">
      <c r="A4859">
        <v>330919</v>
      </c>
      <c r="B4859" t="s">
        <v>9028</v>
      </c>
      <c r="C4859" t="s">
        <v>269</v>
      </c>
      <c r="D4859" t="s">
        <v>1693</v>
      </c>
      <c r="E4859" t="s">
        <v>77</v>
      </c>
      <c r="F4859" s="126">
        <v>33531</v>
      </c>
      <c r="G4859" t="s">
        <v>67</v>
      </c>
      <c r="H4859" t="s">
        <v>16</v>
      </c>
      <c r="I4859" t="s">
        <v>129</v>
      </c>
      <c r="J4859" t="s">
        <v>1226</v>
      </c>
      <c r="K4859"/>
      <c r="L4859" t="s">
        <v>67</v>
      </c>
      <c r="M4859"/>
      <c r="N4859"/>
      <c r="O4859"/>
      <c r="P4859"/>
      <c r="Q4859"/>
      <c r="U4859"/>
      <c r="V4859" t="s">
        <v>4424</v>
      </c>
      <c r="W4859"/>
      <c r="X4859"/>
      <c r="Y4859"/>
      <c r="Z4859"/>
      <c r="AA4859"/>
      <c r="AB4859"/>
      <c r="AC4859"/>
      <c r="AD4859"/>
      <c r="AE4859"/>
      <c r="AF4859"/>
      <c r="AG4859"/>
      <c r="AH4859" s="115" t="s">
        <v>4308</v>
      </c>
    </row>
    <row r="4860" spans="1:35" ht="18" hidden="1" x14ac:dyDescent="0.25">
      <c r="A4860" s="235">
        <v>330921</v>
      </c>
      <c r="B4860" s="235" t="s">
        <v>9029</v>
      </c>
      <c r="C4860" s="235" t="s">
        <v>252</v>
      </c>
      <c r="D4860" s="235" t="s">
        <v>493</v>
      </c>
      <c r="E4860"/>
      <c r="F4860" s="126"/>
      <c r="G4860" s="236"/>
      <c r="H4860"/>
      <c r="I4860" t="s">
        <v>199</v>
      </c>
      <c r="J4860" s="236"/>
      <c r="K4860"/>
      <c r="L4860"/>
      <c r="M4860"/>
      <c r="N4860"/>
      <c r="O4860"/>
      <c r="P4860"/>
      <c r="Q4860"/>
      <c r="U4860"/>
      <c r="V4860">
        <v>0</v>
      </c>
      <c r="W4860" s="236"/>
      <c r="X4860"/>
      <c r="Y4860"/>
      <c r="Z4860"/>
      <c r="AA4860"/>
      <c r="AB4860"/>
      <c r="AC4860"/>
      <c r="AD4860"/>
      <c r="AE4860"/>
      <c r="AF4860"/>
      <c r="AG4860"/>
      <c r="AH4860" s="115" t="s">
        <v>4308</v>
      </c>
    </row>
    <row r="4861" spans="1:35" hidden="1" x14ac:dyDescent="0.25">
      <c r="A4861" s="115">
        <v>330923</v>
      </c>
      <c r="B4861" s="115" t="s">
        <v>2396</v>
      </c>
      <c r="C4861" s="115" t="s">
        <v>252</v>
      </c>
      <c r="D4861" s="115" t="s">
        <v>881</v>
      </c>
      <c r="E4861" s="115" t="s">
        <v>77</v>
      </c>
      <c r="F4861" s="237">
        <v>34335</v>
      </c>
      <c r="G4861" s="115" t="s">
        <v>2473</v>
      </c>
      <c r="H4861" s="115" t="s">
        <v>16</v>
      </c>
      <c r="I4861" t="s">
        <v>199</v>
      </c>
      <c r="J4861" s="115" t="s">
        <v>15</v>
      </c>
      <c r="L4861" s="115" t="s">
        <v>18</v>
      </c>
      <c r="U4861"/>
      <c r="V4861" t="s">
        <v>16623</v>
      </c>
    </row>
    <row r="4862" spans="1:35" hidden="1" x14ac:dyDescent="0.25">
      <c r="A4862" s="115">
        <v>330925</v>
      </c>
      <c r="B4862" s="115" t="s">
        <v>2528</v>
      </c>
      <c r="C4862" s="115" t="s">
        <v>261</v>
      </c>
      <c r="D4862" s="115" t="s">
        <v>217</v>
      </c>
      <c r="E4862" s="115" t="s">
        <v>77</v>
      </c>
      <c r="F4862" s="237">
        <v>35080</v>
      </c>
      <c r="G4862" s="115" t="s">
        <v>2529</v>
      </c>
      <c r="H4862" s="115" t="s">
        <v>16</v>
      </c>
      <c r="I4862" t="s">
        <v>199</v>
      </c>
      <c r="J4862" s="115" t="s">
        <v>15</v>
      </c>
      <c r="L4862" s="115" t="s">
        <v>18</v>
      </c>
      <c r="R4862" s="115">
        <v>8882</v>
      </c>
      <c r="S4862" s="115">
        <v>45706</v>
      </c>
      <c r="T4862" s="115">
        <v>100000</v>
      </c>
      <c r="U4862"/>
      <c r="V4862">
        <v>0</v>
      </c>
    </row>
    <row r="4863" spans="1:35" hidden="1" x14ac:dyDescent="0.25">
      <c r="A4863">
        <v>330926</v>
      </c>
      <c r="B4863" t="s">
        <v>9030</v>
      </c>
      <c r="C4863" t="s">
        <v>244</v>
      </c>
      <c r="D4863" t="s">
        <v>210</v>
      </c>
      <c r="E4863" t="s">
        <v>77</v>
      </c>
      <c r="F4863" s="126">
        <v>33243</v>
      </c>
      <c r="G4863" t="s">
        <v>18</v>
      </c>
      <c r="H4863" t="s">
        <v>16</v>
      </c>
      <c r="I4863" t="s">
        <v>136</v>
      </c>
      <c r="J4863" t="s">
        <v>15</v>
      </c>
      <c r="K4863"/>
      <c r="L4863" t="s">
        <v>18</v>
      </c>
      <c r="M4863"/>
      <c r="N4863"/>
      <c r="O4863"/>
      <c r="P4863"/>
      <c r="Q4863"/>
      <c r="U4863"/>
      <c r="V4863" t="s">
        <v>4412</v>
      </c>
      <c r="W4863"/>
      <c r="X4863"/>
      <c r="Y4863"/>
      <c r="Z4863"/>
      <c r="AA4863"/>
      <c r="AB4863"/>
      <c r="AC4863"/>
      <c r="AD4863"/>
      <c r="AE4863"/>
      <c r="AF4863"/>
      <c r="AG4863"/>
    </row>
    <row r="4864" spans="1:35" hidden="1" x14ac:dyDescent="0.25">
      <c r="A4864">
        <v>330927</v>
      </c>
      <c r="B4864" t="s">
        <v>9031</v>
      </c>
      <c r="C4864" t="s">
        <v>209</v>
      </c>
      <c r="D4864" t="s">
        <v>989</v>
      </c>
      <c r="E4864" t="s">
        <v>77</v>
      </c>
      <c r="F4864" s="126">
        <v>34759</v>
      </c>
      <c r="G4864" t="s">
        <v>18</v>
      </c>
      <c r="H4864" t="s">
        <v>16</v>
      </c>
      <c r="I4864" t="s">
        <v>129</v>
      </c>
      <c r="J4864" t="s">
        <v>15</v>
      </c>
      <c r="K4864">
        <v>2014</v>
      </c>
      <c r="L4864" t="s">
        <v>73</v>
      </c>
      <c r="M4864"/>
      <c r="N4864"/>
      <c r="O4864"/>
      <c r="P4864"/>
      <c r="Q4864"/>
      <c r="U4864"/>
      <c r="V4864" t="s">
        <v>4336</v>
      </c>
      <c r="W4864"/>
      <c r="X4864"/>
      <c r="Y4864"/>
      <c r="Z4864"/>
      <c r="AA4864"/>
      <c r="AB4864"/>
      <c r="AC4864"/>
      <c r="AD4864"/>
      <c r="AE4864"/>
      <c r="AF4864"/>
      <c r="AG4864"/>
      <c r="AH4864" s="115" t="s">
        <v>4308</v>
      </c>
    </row>
    <row r="4865" spans="1:35" hidden="1" x14ac:dyDescent="0.25">
      <c r="A4865">
        <v>330928</v>
      </c>
      <c r="B4865" t="s">
        <v>9032</v>
      </c>
      <c r="C4865" t="s">
        <v>609</v>
      </c>
      <c r="D4865" t="s">
        <v>320</v>
      </c>
      <c r="E4865" t="s">
        <v>77</v>
      </c>
      <c r="F4865" s="126">
        <v>36227</v>
      </c>
      <c r="G4865" t="s">
        <v>9033</v>
      </c>
      <c r="H4865" t="s">
        <v>16</v>
      </c>
      <c r="I4865" t="s">
        <v>129</v>
      </c>
      <c r="J4865" t="s">
        <v>15</v>
      </c>
      <c r="K4865"/>
      <c r="L4865" t="s">
        <v>61</v>
      </c>
      <c r="M4865"/>
      <c r="N4865"/>
      <c r="O4865"/>
      <c r="P4865"/>
      <c r="Q4865"/>
      <c r="U4865"/>
      <c r="V4865" t="s">
        <v>4334</v>
      </c>
      <c r="W4865"/>
      <c r="X4865"/>
      <c r="Y4865"/>
      <c r="Z4865"/>
      <c r="AA4865"/>
      <c r="AB4865"/>
      <c r="AC4865"/>
      <c r="AD4865"/>
      <c r="AE4865"/>
      <c r="AF4865"/>
      <c r="AG4865" t="s">
        <v>4308</v>
      </c>
      <c r="AH4865" s="115" t="s">
        <v>4308</v>
      </c>
    </row>
    <row r="4866" spans="1:35" ht="18" hidden="1" x14ac:dyDescent="0.25">
      <c r="A4866" s="235">
        <v>330929</v>
      </c>
      <c r="B4866" s="235" t="s">
        <v>9034</v>
      </c>
      <c r="C4866" s="235" t="s">
        <v>1129</v>
      </c>
      <c r="D4866" s="235" t="s">
        <v>693</v>
      </c>
      <c r="E4866"/>
      <c r="F4866" s="126"/>
      <c r="G4866" s="236"/>
      <c r="H4866"/>
      <c r="I4866" t="s">
        <v>129</v>
      </c>
      <c r="J4866" s="236"/>
      <c r="K4866"/>
      <c r="L4866"/>
      <c r="M4866"/>
      <c r="N4866"/>
      <c r="O4866"/>
      <c r="P4866"/>
      <c r="Q4866"/>
      <c r="U4866"/>
      <c r="V4866" t="s">
        <v>4335</v>
      </c>
      <c r="W4866" s="236"/>
      <c r="X4866"/>
      <c r="Y4866"/>
      <c r="Z4866"/>
      <c r="AA4866"/>
      <c r="AB4866"/>
      <c r="AC4866"/>
      <c r="AD4866"/>
      <c r="AE4866"/>
      <c r="AF4866"/>
      <c r="AG4866"/>
      <c r="AH4866" s="115" t="s">
        <v>4308</v>
      </c>
    </row>
    <row r="4867" spans="1:35" hidden="1" x14ac:dyDescent="0.25">
      <c r="A4867">
        <v>330935</v>
      </c>
      <c r="B4867" t="s">
        <v>9035</v>
      </c>
      <c r="C4867" t="s">
        <v>244</v>
      </c>
      <c r="D4867" t="s">
        <v>210</v>
      </c>
      <c r="E4867" t="s">
        <v>77</v>
      </c>
      <c r="F4867" s="126">
        <v>35921</v>
      </c>
      <c r="G4867" t="s">
        <v>18</v>
      </c>
      <c r="H4867" t="s">
        <v>16</v>
      </c>
      <c r="I4867" t="s">
        <v>136</v>
      </c>
      <c r="J4867" t="s">
        <v>15</v>
      </c>
      <c r="K4867"/>
      <c r="L4867" t="s">
        <v>18</v>
      </c>
      <c r="M4867"/>
      <c r="N4867"/>
      <c r="O4867"/>
      <c r="P4867"/>
      <c r="Q4867"/>
      <c r="R4867" s="115">
        <v>9290</v>
      </c>
      <c r="S4867" s="115">
        <v>45721</v>
      </c>
      <c r="T4867" s="115">
        <v>100000</v>
      </c>
      <c r="U4867"/>
      <c r="V4867" t="s">
        <v>4334</v>
      </c>
      <c r="W4867"/>
      <c r="X4867"/>
      <c r="Y4867"/>
      <c r="Z4867"/>
      <c r="AA4867"/>
      <c r="AB4867"/>
      <c r="AC4867"/>
      <c r="AD4867"/>
      <c r="AE4867"/>
      <c r="AF4867"/>
      <c r="AG4867"/>
    </row>
    <row r="4868" spans="1:35" ht="18" x14ac:dyDescent="0.25">
      <c r="A4868" s="235">
        <v>330936</v>
      </c>
      <c r="B4868" s="235" t="s">
        <v>9036</v>
      </c>
      <c r="C4868" s="235" t="s">
        <v>252</v>
      </c>
      <c r="D4868" s="235" t="s">
        <v>450</v>
      </c>
      <c r="E4868"/>
      <c r="F4868" s="126"/>
      <c r="G4868" s="236"/>
      <c r="H4868"/>
      <c r="I4868" t="s">
        <v>107</v>
      </c>
      <c r="J4868" s="236"/>
      <c r="K4868"/>
      <c r="L4868"/>
      <c r="M4868"/>
      <c r="N4868"/>
      <c r="O4868"/>
      <c r="P4868"/>
      <c r="Q4868"/>
      <c r="U4868"/>
      <c r="V4868" t="s">
        <v>4335</v>
      </c>
      <c r="W4868" s="236"/>
      <c r="X4868"/>
      <c r="Y4868"/>
      <c r="Z4868"/>
      <c r="AA4868"/>
      <c r="AB4868"/>
      <c r="AC4868"/>
      <c r="AD4868"/>
      <c r="AE4868"/>
      <c r="AF4868"/>
      <c r="AG4868"/>
      <c r="AH4868" s="115" t="s">
        <v>4308</v>
      </c>
      <c r="AI4868" s="115" t="e">
        <f>VLOOKUP(A4868,'[2]دراسات قانونية'!$A$3:$E$600,1,0)</f>
        <v>#N/A</v>
      </c>
    </row>
    <row r="4869" spans="1:35" ht="18" hidden="1" x14ac:dyDescent="0.25">
      <c r="A4869" s="235">
        <v>330937</v>
      </c>
      <c r="B4869" s="235" t="s">
        <v>9037</v>
      </c>
      <c r="C4869" s="235" t="s">
        <v>546</v>
      </c>
      <c r="D4869" s="235" t="s">
        <v>590</v>
      </c>
      <c r="E4869"/>
      <c r="F4869" s="126"/>
      <c r="G4869" s="236"/>
      <c r="H4869"/>
      <c r="I4869" t="s">
        <v>199</v>
      </c>
      <c r="J4869" s="236"/>
      <c r="K4869"/>
      <c r="L4869"/>
      <c r="M4869"/>
      <c r="N4869"/>
      <c r="O4869"/>
      <c r="P4869"/>
      <c r="Q4869"/>
      <c r="U4869"/>
      <c r="V4869" t="s">
        <v>16623</v>
      </c>
      <c r="W4869" s="236"/>
      <c r="X4869"/>
      <c r="Y4869"/>
      <c r="Z4869"/>
      <c r="AA4869"/>
      <c r="AB4869"/>
      <c r="AC4869"/>
      <c r="AD4869"/>
      <c r="AE4869"/>
      <c r="AF4869"/>
      <c r="AG4869"/>
      <c r="AH4869" s="115" t="s">
        <v>4308</v>
      </c>
    </row>
    <row r="4870" spans="1:35" hidden="1" x14ac:dyDescent="0.25">
      <c r="A4870" s="115">
        <v>330938</v>
      </c>
      <c r="B4870" s="115" t="s">
        <v>3182</v>
      </c>
      <c r="C4870" s="115" t="s">
        <v>952</v>
      </c>
      <c r="D4870" s="115" t="s">
        <v>748</v>
      </c>
      <c r="E4870" s="115" t="s">
        <v>77</v>
      </c>
      <c r="F4870" s="237">
        <v>35974</v>
      </c>
      <c r="G4870" s="115" t="s">
        <v>211</v>
      </c>
      <c r="H4870" s="115" t="s">
        <v>16</v>
      </c>
      <c r="I4870" t="s">
        <v>199</v>
      </c>
      <c r="J4870" s="115" t="s">
        <v>1226</v>
      </c>
      <c r="L4870" s="115" t="s">
        <v>18</v>
      </c>
      <c r="U4870"/>
      <c r="V4870" t="s">
        <v>16623</v>
      </c>
    </row>
    <row r="4871" spans="1:35" hidden="1" x14ac:dyDescent="0.25">
      <c r="A4871">
        <v>330940</v>
      </c>
      <c r="B4871" t="s">
        <v>9038</v>
      </c>
      <c r="C4871" t="s">
        <v>285</v>
      </c>
      <c r="D4871" t="s">
        <v>298</v>
      </c>
      <c r="E4871" t="s">
        <v>76</v>
      </c>
      <c r="F4871" s="126">
        <v>35796</v>
      </c>
      <c r="G4871" t="s">
        <v>740</v>
      </c>
      <c r="H4871" t="s">
        <v>16</v>
      </c>
      <c r="I4871" t="s">
        <v>136</v>
      </c>
      <c r="J4871" t="s">
        <v>1226</v>
      </c>
      <c r="K4871"/>
      <c r="L4871" t="s">
        <v>18</v>
      </c>
      <c r="M4871"/>
      <c r="N4871"/>
      <c r="O4871"/>
      <c r="P4871"/>
      <c r="Q4871"/>
      <c r="U4871"/>
      <c r="V4871" t="s">
        <v>4412</v>
      </c>
      <c r="W4871"/>
      <c r="X4871"/>
      <c r="Y4871"/>
      <c r="Z4871"/>
      <c r="AA4871"/>
      <c r="AB4871"/>
      <c r="AC4871"/>
      <c r="AD4871"/>
      <c r="AE4871"/>
      <c r="AF4871" t="s">
        <v>4308</v>
      </c>
      <c r="AG4871" t="s">
        <v>4308</v>
      </c>
      <c r="AH4871" s="115" t="s">
        <v>4308</v>
      </c>
    </row>
    <row r="4872" spans="1:35" ht="18" x14ac:dyDescent="0.25">
      <c r="A4872" s="235">
        <v>330941</v>
      </c>
      <c r="B4872" s="235" t="s">
        <v>9039</v>
      </c>
      <c r="C4872" s="235" t="s">
        <v>475</v>
      </c>
      <c r="D4872" s="235" t="s">
        <v>405</v>
      </c>
      <c r="E4872"/>
      <c r="F4872" s="126"/>
      <c r="G4872" s="236"/>
      <c r="H4872"/>
      <c r="I4872" t="s">
        <v>107</v>
      </c>
      <c r="J4872" s="236"/>
      <c r="K4872"/>
      <c r="L4872"/>
      <c r="M4872"/>
      <c r="N4872"/>
      <c r="O4872"/>
      <c r="P4872"/>
      <c r="Q4872"/>
      <c r="U4872"/>
      <c r="V4872" t="s">
        <v>4335</v>
      </c>
      <c r="W4872" s="236"/>
      <c r="X4872"/>
      <c r="Y4872"/>
      <c r="Z4872"/>
      <c r="AA4872"/>
      <c r="AB4872"/>
      <c r="AC4872"/>
      <c r="AD4872"/>
      <c r="AE4872"/>
      <c r="AF4872"/>
      <c r="AG4872"/>
      <c r="AH4872" s="115" t="s">
        <v>4308</v>
      </c>
      <c r="AI4872" s="115" t="e">
        <f>VLOOKUP(A4872,'[2]دراسات قانونية'!$A$3:$E$600,1,0)</f>
        <v>#N/A</v>
      </c>
    </row>
    <row r="4873" spans="1:35" ht="18" x14ac:dyDescent="0.25">
      <c r="A4873" s="235">
        <v>330943</v>
      </c>
      <c r="B4873" s="235" t="s">
        <v>9040</v>
      </c>
      <c r="C4873" s="235" t="s">
        <v>227</v>
      </c>
      <c r="D4873" s="235" t="s">
        <v>310</v>
      </c>
      <c r="E4873"/>
      <c r="F4873" s="126"/>
      <c r="G4873" s="236"/>
      <c r="H4873"/>
      <c r="I4873" t="s">
        <v>107</v>
      </c>
      <c r="J4873" s="236"/>
      <c r="K4873"/>
      <c r="L4873"/>
      <c r="M4873"/>
      <c r="N4873"/>
      <c r="O4873"/>
      <c r="P4873"/>
      <c r="Q4873"/>
      <c r="U4873"/>
      <c r="V4873" t="s">
        <v>4334</v>
      </c>
      <c r="W4873" s="236"/>
      <c r="X4873"/>
      <c r="Y4873"/>
      <c r="Z4873"/>
      <c r="AA4873"/>
      <c r="AB4873"/>
      <c r="AC4873"/>
      <c r="AD4873"/>
      <c r="AE4873"/>
      <c r="AF4873"/>
      <c r="AG4873"/>
      <c r="AH4873" s="115" t="s">
        <v>4308</v>
      </c>
      <c r="AI4873" s="115" t="e">
        <f>VLOOKUP(A4873,'[2]دراسات قانونية'!$A$3:$E$600,1,0)</f>
        <v>#N/A</v>
      </c>
    </row>
    <row r="4874" spans="1:35" ht="18" hidden="1" x14ac:dyDescent="0.25">
      <c r="A4874" s="235">
        <v>330947</v>
      </c>
      <c r="B4874" s="235" t="s">
        <v>9041</v>
      </c>
      <c r="C4874" s="235" t="s">
        <v>377</v>
      </c>
      <c r="D4874" s="235" t="s">
        <v>9042</v>
      </c>
      <c r="E4874"/>
      <c r="F4874" s="126"/>
      <c r="G4874" s="236"/>
      <c r="H4874"/>
      <c r="I4874" t="s">
        <v>129</v>
      </c>
      <c r="J4874" s="236"/>
      <c r="K4874"/>
      <c r="L4874"/>
      <c r="M4874"/>
      <c r="N4874"/>
      <c r="O4874"/>
      <c r="P4874"/>
      <c r="Q4874"/>
      <c r="U4874"/>
      <c r="V4874" t="s">
        <v>4337</v>
      </c>
      <c r="W4874" s="236"/>
      <c r="X4874"/>
      <c r="Y4874"/>
      <c r="Z4874"/>
      <c r="AA4874"/>
      <c r="AB4874"/>
      <c r="AC4874"/>
      <c r="AD4874"/>
      <c r="AE4874"/>
      <c r="AF4874"/>
      <c r="AG4874"/>
      <c r="AH4874" s="115" t="s">
        <v>4308</v>
      </c>
    </row>
    <row r="4875" spans="1:35" hidden="1" x14ac:dyDescent="0.25">
      <c r="A4875" s="115">
        <v>330950</v>
      </c>
      <c r="B4875" s="115" t="s">
        <v>3679</v>
      </c>
      <c r="C4875" s="115" t="s">
        <v>1502</v>
      </c>
      <c r="D4875" s="115" t="s">
        <v>281</v>
      </c>
      <c r="E4875" s="115" t="s">
        <v>77</v>
      </c>
      <c r="F4875" s="237">
        <v>33457</v>
      </c>
      <c r="G4875" s="115" t="s">
        <v>3680</v>
      </c>
      <c r="H4875" s="115" t="s">
        <v>16</v>
      </c>
      <c r="I4875" t="s">
        <v>199</v>
      </c>
      <c r="J4875" s="115" t="s">
        <v>15</v>
      </c>
      <c r="L4875" s="115" t="s">
        <v>55</v>
      </c>
      <c r="U4875"/>
      <c r="V4875" t="s">
        <v>16623</v>
      </c>
      <c r="AH4875" s="115" t="s">
        <v>4308</v>
      </c>
    </row>
    <row r="4876" spans="1:35" ht="18" hidden="1" x14ac:dyDescent="0.25">
      <c r="A4876" s="235">
        <v>330951</v>
      </c>
      <c r="B4876" s="235" t="s">
        <v>9043</v>
      </c>
      <c r="C4876" s="235" t="s">
        <v>227</v>
      </c>
      <c r="D4876" s="235" t="s">
        <v>415</v>
      </c>
      <c r="E4876"/>
      <c r="F4876" s="126"/>
      <c r="G4876" s="236"/>
      <c r="H4876"/>
      <c r="I4876" t="s">
        <v>129</v>
      </c>
      <c r="J4876" s="236"/>
      <c r="K4876"/>
      <c r="L4876"/>
      <c r="M4876"/>
      <c r="N4876"/>
      <c r="O4876"/>
      <c r="P4876"/>
      <c r="Q4876"/>
      <c r="U4876"/>
      <c r="V4876" t="s">
        <v>4335</v>
      </c>
      <c r="W4876" s="236"/>
      <c r="X4876"/>
      <c r="Y4876"/>
      <c r="Z4876"/>
      <c r="AA4876"/>
      <c r="AB4876"/>
      <c r="AC4876"/>
      <c r="AD4876"/>
      <c r="AE4876"/>
      <c r="AF4876"/>
      <c r="AG4876"/>
      <c r="AH4876" s="115" t="s">
        <v>4308</v>
      </c>
    </row>
    <row r="4877" spans="1:35" hidden="1" x14ac:dyDescent="0.25">
      <c r="A4877">
        <v>330953</v>
      </c>
      <c r="B4877" t="s">
        <v>9044</v>
      </c>
      <c r="C4877" t="s">
        <v>227</v>
      </c>
      <c r="D4877" t="s">
        <v>230</v>
      </c>
      <c r="E4877" t="s">
        <v>76</v>
      </c>
      <c r="F4877" s="126"/>
      <c r="G4877"/>
      <c r="H4877" t="s">
        <v>16</v>
      </c>
      <c r="I4877" t="s">
        <v>129</v>
      </c>
      <c r="J4877"/>
      <c r="K4877"/>
      <c r="L4877"/>
      <c r="M4877"/>
      <c r="N4877"/>
      <c r="O4877"/>
      <c r="P4877"/>
      <c r="Q4877"/>
      <c r="U4877"/>
      <c r="V4877" t="s">
        <v>4414</v>
      </c>
      <c r="W4877"/>
      <c r="X4877"/>
      <c r="Y4877"/>
      <c r="Z4877"/>
      <c r="AA4877" t="s">
        <v>4308</v>
      </c>
      <c r="AB4877" t="s">
        <v>4308</v>
      </c>
      <c r="AC4877" t="s">
        <v>4308</v>
      </c>
      <c r="AD4877" t="s">
        <v>4308</v>
      </c>
      <c r="AE4877" t="s">
        <v>4308</v>
      </c>
      <c r="AF4877" t="s">
        <v>4308</v>
      </c>
      <c r="AG4877" t="s">
        <v>4308</v>
      </c>
      <c r="AH4877" s="115" t="s">
        <v>4308</v>
      </c>
    </row>
    <row r="4878" spans="1:35" ht="18" x14ac:dyDescent="0.25">
      <c r="A4878" s="235">
        <v>330954</v>
      </c>
      <c r="B4878" s="235" t="s">
        <v>5294</v>
      </c>
      <c r="C4878" s="235" t="s">
        <v>250</v>
      </c>
      <c r="D4878" s="235" t="s">
        <v>9045</v>
      </c>
      <c r="E4878"/>
      <c r="F4878" s="126"/>
      <c r="G4878" s="236"/>
      <c r="H4878"/>
      <c r="I4878" t="s">
        <v>107</v>
      </c>
      <c r="J4878" s="236"/>
      <c r="K4878"/>
      <c r="L4878"/>
      <c r="M4878"/>
      <c r="N4878"/>
      <c r="O4878"/>
      <c r="P4878"/>
      <c r="Q4878"/>
      <c r="U4878"/>
      <c r="V4878" t="s">
        <v>4335</v>
      </c>
      <c r="W4878" s="236"/>
      <c r="X4878"/>
      <c r="Y4878"/>
      <c r="Z4878"/>
      <c r="AA4878"/>
      <c r="AB4878"/>
      <c r="AC4878"/>
      <c r="AD4878"/>
      <c r="AE4878"/>
      <c r="AF4878"/>
      <c r="AG4878"/>
      <c r="AH4878" s="115" t="s">
        <v>4308</v>
      </c>
      <c r="AI4878" s="115" t="e">
        <f>VLOOKUP(A4878,'[2]دراسات قانونية'!$A$3:$E$600,1,0)</f>
        <v>#N/A</v>
      </c>
    </row>
    <row r="4879" spans="1:35" hidden="1" x14ac:dyDescent="0.25">
      <c r="A4879">
        <v>330958</v>
      </c>
      <c r="B4879" t="s">
        <v>9046</v>
      </c>
      <c r="C4879" t="s">
        <v>1625</v>
      </c>
      <c r="D4879" t="s">
        <v>342</v>
      </c>
      <c r="E4879" t="s">
        <v>76</v>
      </c>
      <c r="F4879" s="126">
        <v>36161</v>
      </c>
      <c r="G4879" t="s">
        <v>18</v>
      </c>
      <c r="H4879" t="s">
        <v>16</v>
      </c>
      <c r="I4879" t="s">
        <v>136</v>
      </c>
      <c r="J4879" t="s">
        <v>1226</v>
      </c>
      <c r="K4879"/>
      <c r="L4879" t="s">
        <v>18</v>
      </c>
      <c r="M4879"/>
      <c r="N4879"/>
      <c r="O4879"/>
      <c r="P4879"/>
      <c r="Q4879"/>
      <c r="U4879"/>
      <c r="V4879" t="s">
        <v>4336</v>
      </c>
      <c r="W4879"/>
      <c r="X4879"/>
      <c r="Y4879"/>
      <c r="Z4879"/>
      <c r="AA4879"/>
      <c r="AB4879"/>
      <c r="AC4879"/>
      <c r="AD4879"/>
      <c r="AE4879"/>
      <c r="AF4879"/>
      <c r="AG4879"/>
      <c r="AH4879" s="115" t="s">
        <v>4308</v>
      </c>
    </row>
    <row r="4880" spans="1:35" hidden="1" x14ac:dyDescent="0.25">
      <c r="A4880" s="115">
        <v>330960</v>
      </c>
      <c r="B4880" s="115" t="s">
        <v>1582</v>
      </c>
      <c r="C4880" s="115" t="s">
        <v>384</v>
      </c>
      <c r="D4880" s="115" t="s">
        <v>293</v>
      </c>
      <c r="E4880" s="115" t="s">
        <v>76</v>
      </c>
      <c r="F4880" s="237">
        <v>35963</v>
      </c>
      <c r="G4880" s="115" t="s">
        <v>666</v>
      </c>
      <c r="H4880" s="115" t="s">
        <v>16</v>
      </c>
      <c r="I4880" t="s">
        <v>136</v>
      </c>
      <c r="J4880" s="115" t="s">
        <v>15</v>
      </c>
      <c r="L4880" s="115" t="s">
        <v>18</v>
      </c>
      <c r="U4880"/>
      <c r="V4880" t="s">
        <v>4336</v>
      </c>
      <c r="AE4880" s="115" t="s">
        <v>4308</v>
      </c>
      <c r="AF4880" s="115" t="s">
        <v>4308</v>
      </c>
      <c r="AG4880" s="115" t="s">
        <v>4308</v>
      </c>
      <c r="AH4880" s="115" t="s">
        <v>4308</v>
      </c>
    </row>
    <row r="4881" spans="1:35" ht="18" hidden="1" x14ac:dyDescent="0.25">
      <c r="A4881" s="235">
        <v>330963</v>
      </c>
      <c r="B4881" s="235" t="s">
        <v>9047</v>
      </c>
      <c r="C4881" s="235" t="s">
        <v>822</v>
      </c>
      <c r="D4881" s="235" t="s">
        <v>5827</v>
      </c>
      <c r="E4881"/>
      <c r="F4881" s="126"/>
      <c r="G4881" s="236"/>
      <c r="H4881"/>
      <c r="I4881" t="s">
        <v>136</v>
      </c>
      <c r="J4881" s="236"/>
      <c r="K4881"/>
      <c r="L4881"/>
      <c r="M4881"/>
      <c r="N4881"/>
      <c r="O4881"/>
      <c r="P4881"/>
      <c r="Q4881"/>
      <c r="U4881"/>
      <c r="V4881" t="s">
        <v>4337</v>
      </c>
      <c r="W4881" s="236"/>
      <c r="X4881"/>
      <c r="Y4881"/>
      <c r="Z4881"/>
      <c r="AA4881"/>
      <c r="AB4881"/>
      <c r="AC4881"/>
      <c r="AD4881"/>
      <c r="AE4881"/>
      <c r="AF4881"/>
      <c r="AG4881"/>
      <c r="AH4881" s="115" t="s">
        <v>4308</v>
      </c>
    </row>
    <row r="4882" spans="1:35" ht="18" hidden="1" x14ac:dyDescent="0.25">
      <c r="A4882" s="235">
        <v>330965</v>
      </c>
      <c r="B4882" s="235" t="s">
        <v>9048</v>
      </c>
      <c r="C4882" s="235" t="s">
        <v>5249</v>
      </c>
      <c r="D4882" s="235" t="s">
        <v>230</v>
      </c>
      <c r="E4882"/>
      <c r="F4882" s="126"/>
      <c r="G4882" s="236"/>
      <c r="H4882"/>
      <c r="I4882" t="s">
        <v>129</v>
      </c>
      <c r="J4882" s="236"/>
      <c r="K4882"/>
      <c r="L4882"/>
      <c r="M4882"/>
      <c r="N4882"/>
      <c r="O4882"/>
      <c r="P4882"/>
      <c r="Q4882"/>
      <c r="U4882"/>
      <c r="V4882" t="s">
        <v>16611</v>
      </c>
      <c r="W4882" s="236"/>
      <c r="X4882"/>
      <c r="Y4882"/>
      <c r="Z4882"/>
      <c r="AA4882"/>
      <c r="AB4882"/>
      <c r="AC4882"/>
      <c r="AD4882"/>
      <c r="AE4882"/>
      <c r="AF4882"/>
      <c r="AG4882"/>
      <c r="AH4882" s="115" t="s">
        <v>4308</v>
      </c>
    </row>
    <row r="4883" spans="1:35" ht="18" x14ac:dyDescent="0.25">
      <c r="A4883" s="235">
        <v>330966</v>
      </c>
      <c r="B4883" s="235" t="s">
        <v>9049</v>
      </c>
      <c r="C4883" s="235" t="s">
        <v>778</v>
      </c>
      <c r="D4883" s="235" t="s">
        <v>541</v>
      </c>
      <c r="E4883"/>
      <c r="F4883" s="126"/>
      <c r="G4883" s="236"/>
      <c r="H4883"/>
      <c r="I4883" t="s">
        <v>107</v>
      </c>
      <c r="J4883" s="236"/>
      <c r="K4883"/>
      <c r="L4883"/>
      <c r="M4883"/>
      <c r="N4883"/>
      <c r="O4883"/>
      <c r="P4883"/>
      <c r="Q4883"/>
      <c r="U4883"/>
      <c r="V4883" t="s">
        <v>4335</v>
      </c>
      <c r="W4883" s="236"/>
      <c r="X4883"/>
      <c r="Y4883"/>
      <c r="Z4883"/>
      <c r="AA4883"/>
      <c r="AB4883"/>
      <c r="AC4883"/>
      <c r="AD4883"/>
      <c r="AE4883"/>
      <c r="AF4883"/>
      <c r="AG4883"/>
      <c r="AH4883" s="115" t="s">
        <v>4308</v>
      </c>
      <c r="AI4883" s="115" t="e">
        <f>VLOOKUP(A4883,'[2]دراسات قانونية'!$A$3:$E$600,1,0)</f>
        <v>#N/A</v>
      </c>
    </row>
    <row r="4884" spans="1:35" hidden="1" x14ac:dyDescent="0.25">
      <c r="A4884" s="115">
        <v>330968</v>
      </c>
      <c r="B4884" s="115" t="s">
        <v>3681</v>
      </c>
      <c r="C4884" s="115" t="s">
        <v>640</v>
      </c>
      <c r="D4884" s="115" t="s">
        <v>891</v>
      </c>
      <c r="E4884" s="115" t="s">
        <v>77</v>
      </c>
      <c r="F4884" s="237">
        <v>25880</v>
      </c>
      <c r="G4884" s="115" t="s">
        <v>70</v>
      </c>
      <c r="H4884" s="115" t="s">
        <v>16</v>
      </c>
      <c r="I4884" t="s">
        <v>199</v>
      </c>
      <c r="J4884" s="115" t="s">
        <v>15</v>
      </c>
      <c r="L4884" s="115" t="s">
        <v>70</v>
      </c>
      <c r="U4884"/>
      <c r="V4884">
        <v>0</v>
      </c>
    </row>
    <row r="4885" spans="1:35" hidden="1" x14ac:dyDescent="0.25">
      <c r="A4885">
        <v>330970</v>
      </c>
      <c r="B4885" t="s">
        <v>9050</v>
      </c>
      <c r="C4885" t="s">
        <v>351</v>
      </c>
      <c r="D4885" t="s">
        <v>447</v>
      </c>
      <c r="E4885" t="s">
        <v>77</v>
      </c>
      <c r="F4885" s="126">
        <v>28070</v>
      </c>
      <c r="G4885" t="s">
        <v>211</v>
      </c>
      <c r="H4885" t="s">
        <v>16</v>
      </c>
      <c r="I4885" t="s">
        <v>136</v>
      </c>
      <c r="J4885" t="s">
        <v>1226</v>
      </c>
      <c r="K4885"/>
      <c r="L4885" t="s">
        <v>18</v>
      </c>
      <c r="M4885"/>
      <c r="N4885"/>
      <c r="O4885"/>
      <c r="P4885"/>
      <c r="Q4885"/>
      <c r="U4885"/>
      <c r="V4885" t="s">
        <v>4335</v>
      </c>
      <c r="W4885"/>
      <c r="X4885"/>
      <c r="Y4885"/>
      <c r="Z4885"/>
      <c r="AA4885"/>
      <c r="AB4885"/>
      <c r="AC4885"/>
      <c r="AD4885"/>
      <c r="AE4885"/>
      <c r="AF4885"/>
      <c r="AG4885"/>
    </row>
    <row r="4886" spans="1:35" hidden="1" x14ac:dyDescent="0.25">
      <c r="A4886">
        <v>330972</v>
      </c>
      <c r="B4886" t="s">
        <v>9051</v>
      </c>
      <c r="C4886" t="s">
        <v>8334</v>
      </c>
      <c r="D4886" t="s">
        <v>880</v>
      </c>
      <c r="E4886" t="s">
        <v>76</v>
      </c>
      <c r="F4886" s="126"/>
      <c r="G4886"/>
      <c r="H4886" t="s">
        <v>16</v>
      </c>
      <c r="I4886" t="s">
        <v>129</v>
      </c>
      <c r="J4886"/>
      <c r="K4886"/>
      <c r="L4886"/>
      <c r="M4886"/>
      <c r="N4886"/>
      <c r="O4886"/>
      <c r="P4886"/>
      <c r="Q4886"/>
      <c r="U4886"/>
      <c r="V4886" t="s">
        <v>16623</v>
      </c>
      <c r="W4886"/>
      <c r="X4886"/>
      <c r="Y4886"/>
      <c r="Z4886"/>
      <c r="AA4886"/>
      <c r="AB4886"/>
      <c r="AC4886"/>
      <c r="AD4886"/>
      <c r="AE4886"/>
      <c r="AF4886" t="s">
        <v>4308</v>
      </c>
      <c r="AG4886" t="s">
        <v>4308</v>
      </c>
      <c r="AH4886" s="115" t="s">
        <v>4308</v>
      </c>
    </row>
    <row r="4887" spans="1:35" ht="18" x14ac:dyDescent="0.25">
      <c r="A4887" s="235">
        <v>330973</v>
      </c>
      <c r="B4887" s="235" t="s">
        <v>9052</v>
      </c>
      <c r="C4887" s="235" t="s">
        <v>332</v>
      </c>
      <c r="D4887" s="235" t="s">
        <v>373</v>
      </c>
      <c r="E4887"/>
      <c r="F4887" s="126"/>
      <c r="G4887" s="236"/>
      <c r="H4887"/>
      <c r="I4887" t="s">
        <v>107</v>
      </c>
      <c r="J4887" s="236"/>
      <c r="K4887"/>
      <c r="L4887"/>
      <c r="M4887"/>
      <c r="N4887"/>
      <c r="O4887"/>
      <c r="P4887"/>
      <c r="Q4887"/>
      <c r="U4887"/>
      <c r="V4887" t="s">
        <v>4337</v>
      </c>
      <c r="W4887" s="236"/>
      <c r="X4887"/>
      <c r="Y4887"/>
      <c r="Z4887"/>
      <c r="AA4887"/>
      <c r="AB4887"/>
      <c r="AC4887"/>
      <c r="AD4887"/>
      <c r="AE4887"/>
      <c r="AF4887"/>
      <c r="AG4887"/>
      <c r="AH4887" s="115" t="s">
        <v>4308</v>
      </c>
      <c r="AI4887" s="115" t="e">
        <f>VLOOKUP(A4887,'[2]دراسات قانونية'!$A$3:$E$600,1,0)</f>
        <v>#N/A</v>
      </c>
    </row>
    <row r="4888" spans="1:35" hidden="1" x14ac:dyDescent="0.25">
      <c r="A4888" s="115">
        <v>330974</v>
      </c>
      <c r="B4888" s="115" t="s">
        <v>3682</v>
      </c>
      <c r="C4888" s="115" t="s">
        <v>384</v>
      </c>
      <c r="D4888" s="115" t="s">
        <v>381</v>
      </c>
      <c r="E4888" s="115" t="s">
        <v>76</v>
      </c>
      <c r="F4888" s="237">
        <v>36048</v>
      </c>
      <c r="G4888" s="115" t="s">
        <v>2376</v>
      </c>
      <c r="H4888" s="115" t="s">
        <v>16</v>
      </c>
      <c r="I4888" t="s">
        <v>199</v>
      </c>
      <c r="J4888" s="115" t="s">
        <v>1226</v>
      </c>
      <c r="L4888" s="115" t="s">
        <v>73</v>
      </c>
      <c r="U4888"/>
      <c r="V4888" t="s">
        <v>16623</v>
      </c>
    </row>
    <row r="4889" spans="1:35" ht="18" hidden="1" x14ac:dyDescent="0.25">
      <c r="A4889" s="235">
        <v>330976</v>
      </c>
      <c r="B4889" s="235" t="s">
        <v>9053</v>
      </c>
      <c r="C4889" s="235" t="s">
        <v>1012</v>
      </c>
      <c r="D4889" s="235" t="s">
        <v>701</v>
      </c>
      <c r="E4889"/>
      <c r="F4889" s="126"/>
      <c r="G4889" s="236"/>
      <c r="H4889"/>
      <c r="I4889" t="s">
        <v>199</v>
      </c>
      <c r="J4889" s="236"/>
      <c r="K4889"/>
      <c r="L4889"/>
      <c r="M4889"/>
      <c r="N4889"/>
      <c r="O4889"/>
      <c r="P4889"/>
      <c r="Q4889"/>
      <c r="U4889"/>
      <c r="V4889">
        <v>0</v>
      </c>
      <c r="W4889" s="236"/>
      <c r="X4889"/>
      <c r="Y4889"/>
      <c r="Z4889"/>
      <c r="AA4889"/>
      <c r="AB4889"/>
      <c r="AC4889"/>
      <c r="AD4889"/>
      <c r="AE4889"/>
      <c r="AF4889"/>
      <c r="AG4889"/>
      <c r="AH4889" s="115" t="s">
        <v>4308</v>
      </c>
    </row>
    <row r="4890" spans="1:35" ht="18" x14ac:dyDescent="0.25">
      <c r="A4890" s="235">
        <v>330977</v>
      </c>
      <c r="B4890" s="235" t="s">
        <v>9054</v>
      </c>
      <c r="C4890" s="235" t="s">
        <v>507</v>
      </c>
      <c r="D4890" s="235" t="s">
        <v>232</v>
      </c>
      <c r="E4890"/>
      <c r="F4890" s="126"/>
      <c r="G4890" s="236"/>
      <c r="H4890"/>
      <c r="I4890" t="s">
        <v>107</v>
      </c>
      <c r="J4890" s="236"/>
      <c r="K4890"/>
      <c r="L4890"/>
      <c r="M4890"/>
      <c r="N4890"/>
      <c r="O4890"/>
      <c r="P4890"/>
      <c r="Q4890"/>
      <c r="U4890"/>
      <c r="V4890" t="s">
        <v>4335</v>
      </c>
      <c r="W4890" s="236"/>
      <c r="X4890"/>
      <c r="Y4890"/>
      <c r="Z4890"/>
      <c r="AA4890"/>
      <c r="AB4890"/>
      <c r="AC4890"/>
      <c r="AD4890"/>
      <c r="AE4890"/>
      <c r="AF4890"/>
      <c r="AG4890"/>
      <c r="AH4890" s="115" t="s">
        <v>4308</v>
      </c>
      <c r="AI4890" s="115" t="e">
        <f>VLOOKUP(A4890,'[2]دراسات قانونية'!$A$3:$E$600,1,0)</f>
        <v>#N/A</v>
      </c>
    </row>
    <row r="4891" spans="1:35" ht="18" x14ac:dyDescent="0.25">
      <c r="A4891" s="235">
        <v>330978</v>
      </c>
      <c r="B4891" s="235" t="s">
        <v>9055</v>
      </c>
      <c r="C4891" s="235" t="s">
        <v>369</v>
      </c>
      <c r="D4891" s="235" t="s">
        <v>450</v>
      </c>
      <c r="E4891"/>
      <c r="F4891" s="126"/>
      <c r="G4891" s="236"/>
      <c r="H4891"/>
      <c r="I4891" t="s">
        <v>107</v>
      </c>
      <c r="J4891" s="236"/>
      <c r="K4891"/>
      <c r="L4891"/>
      <c r="M4891"/>
      <c r="N4891"/>
      <c r="O4891"/>
      <c r="P4891"/>
      <c r="Q4891"/>
      <c r="U4891"/>
      <c r="V4891" t="s">
        <v>4335</v>
      </c>
      <c r="W4891" s="236"/>
      <c r="X4891"/>
      <c r="Y4891"/>
      <c r="Z4891"/>
      <c r="AA4891"/>
      <c r="AB4891"/>
      <c r="AC4891"/>
      <c r="AD4891"/>
      <c r="AE4891"/>
      <c r="AF4891"/>
      <c r="AG4891"/>
      <c r="AH4891" s="115" t="s">
        <v>4308</v>
      </c>
      <c r="AI4891" s="115" t="e">
        <f>VLOOKUP(A4891,'[2]دراسات قانونية'!$A$3:$E$600,1,0)</f>
        <v>#N/A</v>
      </c>
    </row>
    <row r="4892" spans="1:35" ht="18" x14ac:dyDescent="0.25">
      <c r="A4892" s="235">
        <v>330983</v>
      </c>
      <c r="B4892" s="235" t="s">
        <v>9056</v>
      </c>
      <c r="C4892" s="235" t="s">
        <v>510</v>
      </c>
      <c r="D4892" s="235" t="s">
        <v>9057</v>
      </c>
      <c r="E4892"/>
      <c r="F4892" s="126"/>
      <c r="G4892" s="236"/>
      <c r="H4892"/>
      <c r="I4892" t="s">
        <v>107</v>
      </c>
      <c r="J4892" s="236"/>
      <c r="K4892"/>
      <c r="L4892"/>
      <c r="M4892"/>
      <c r="N4892"/>
      <c r="O4892"/>
      <c r="P4892"/>
      <c r="Q4892"/>
      <c r="U4892"/>
      <c r="V4892" t="s">
        <v>4335</v>
      </c>
      <c r="W4892" s="236"/>
      <c r="X4892"/>
      <c r="Y4892"/>
      <c r="Z4892"/>
      <c r="AA4892"/>
      <c r="AB4892"/>
      <c r="AC4892"/>
      <c r="AD4892"/>
      <c r="AE4892"/>
      <c r="AF4892"/>
      <c r="AG4892"/>
      <c r="AH4892" s="115" t="s">
        <v>4308</v>
      </c>
      <c r="AI4892" s="115" t="e">
        <f>VLOOKUP(A4892,'[2]دراسات قانونية'!$A$3:$E$600,1,0)</f>
        <v>#N/A</v>
      </c>
    </row>
    <row r="4893" spans="1:35" ht="18" x14ac:dyDescent="0.25">
      <c r="A4893" s="235">
        <v>330984</v>
      </c>
      <c r="B4893" s="235" t="s">
        <v>9058</v>
      </c>
      <c r="C4893" s="235" t="s">
        <v>678</v>
      </c>
      <c r="D4893" s="235" t="s">
        <v>1471</v>
      </c>
      <c r="E4893"/>
      <c r="F4893" s="126"/>
      <c r="G4893" s="236"/>
      <c r="H4893"/>
      <c r="I4893" t="s">
        <v>107</v>
      </c>
      <c r="J4893" s="236"/>
      <c r="K4893"/>
      <c r="L4893"/>
      <c r="M4893"/>
      <c r="N4893"/>
      <c r="O4893"/>
      <c r="P4893"/>
      <c r="Q4893"/>
      <c r="U4893"/>
      <c r="V4893" t="s">
        <v>4335</v>
      </c>
      <c r="W4893" s="236"/>
      <c r="X4893"/>
      <c r="Y4893"/>
      <c r="Z4893"/>
      <c r="AA4893"/>
      <c r="AB4893"/>
      <c r="AC4893"/>
      <c r="AD4893"/>
      <c r="AE4893"/>
      <c r="AF4893"/>
      <c r="AG4893"/>
      <c r="AH4893" s="115" t="s">
        <v>4308</v>
      </c>
      <c r="AI4893" s="115" t="e">
        <f>VLOOKUP(A4893,'[2]دراسات قانونية'!$A$3:$E$600,1,0)</f>
        <v>#N/A</v>
      </c>
    </row>
    <row r="4894" spans="1:35" hidden="1" x14ac:dyDescent="0.25">
      <c r="A4894" s="115">
        <v>330987</v>
      </c>
      <c r="B4894" s="115" t="s">
        <v>4068</v>
      </c>
      <c r="C4894" s="115" t="s">
        <v>339</v>
      </c>
      <c r="D4894" s="115" t="s">
        <v>213</v>
      </c>
      <c r="E4894" s="115" t="s">
        <v>76</v>
      </c>
      <c r="F4894" s="237">
        <v>32621</v>
      </c>
      <c r="G4894" s="115" t="s">
        <v>660</v>
      </c>
      <c r="H4894" s="115" t="s">
        <v>19</v>
      </c>
      <c r="I4894" t="s">
        <v>199</v>
      </c>
      <c r="J4894" s="115" t="s">
        <v>1226</v>
      </c>
      <c r="L4894" s="115" t="s">
        <v>18</v>
      </c>
      <c r="U4894"/>
      <c r="V4894">
        <v>0</v>
      </c>
    </row>
    <row r="4895" spans="1:35" ht="18" hidden="1" x14ac:dyDescent="0.25">
      <c r="A4895" s="235">
        <v>330988</v>
      </c>
      <c r="B4895" s="235" t="s">
        <v>9059</v>
      </c>
      <c r="C4895" s="235" t="s">
        <v>2394</v>
      </c>
      <c r="D4895" s="235" t="s">
        <v>214</v>
      </c>
      <c r="E4895"/>
      <c r="F4895" s="126"/>
      <c r="G4895" s="236"/>
      <c r="H4895"/>
      <c r="I4895" t="s">
        <v>129</v>
      </c>
      <c r="J4895" s="236"/>
      <c r="K4895"/>
      <c r="L4895"/>
      <c r="M4895"/>
      <c r="N4895"/>
      <c r="O4895"/>
      <c r="P4895"/>
      <c r="Q4895"/>
      <c r="U4895"/>
      <c r="V4895" t="s">
        <v>4337</v>
      </c>
      <c r="W4895" s="236"/>
      <c r="X4895"/>
      <c r="Y4895"/>
      <c r="Z4895"/>
      <c r="AA4895"/>
      <c r="AB4895"/>
      <c r="AC4895"/>
      <c r="AD4895"/>
      <c r="AE4895"/>
      <c r="AF4895"/>
      <c r="AG4895"/>
      <c r="AH4895" s="115" t="s">
        <v>4308</v>
      </c>
    </row>
    <row r="4896" spans="1:35" hidden="1" x14ac:dyDescent="0.25">
      <c r="A4896" s="115">
        <v>330991</v>
      </c>
      <c r="B4896" s="115" t="s">
        <v>3072</v>
      </c>
      <c r="C4896" s="115" t="s">
        <v>250</v>
      </c>
      <c r="D4896" s="115" t="s">
        <v>1708</v>
      </c>
      <c r="E4896" s="115" t="s">
        <v>76</v>
      </c>
      <c r="F4896" s="237">
        <v>30898</v>
      </c>
      <c r="G4896" s="115" t="s">
        <v>3073</v>
      </c>
      <c r="H4896" s="115" t="s">
        <v>16</v>
      </c>
      <c r="I4896" t="s">
        <v>136</v>
      </c>
      <c r="J4896" s="115" t="s">
        <v>1226</v>
      </c>
      <c r="L4896" s="115" t="s">
        <v>67</v>
      </c>
      <c r="U4896"/>
      <c r="V4896" t="s">
        <v>16623</v>
      </c>
    </row>
    <row r="4897" spans="1:35" hidden="1" x14ac:dyDescent="0.25">
      <c r="A4897" s="115">
        <v>330999</v>
      </c>
      <c r="B4897" s="115" t="s">
        <v>3243</v>
      </c>
      <c r="C4897" s="115" t="s">
        <v>1942</v>
      </c>
      <c r="D4897" s="115" t="s">
        <v>3244</v>
      </c>
      <c r="E4897" s="115" t="s">
        <v>76</v>
      </c>
      <c r="F4897" s="237">
        <v>33246</v>
      </c>
      <c r="G4897" s="115" t="s">
        <v>1031</v>
      </c>
      <c r="H4897" s="115" t="s">
        <v>16</v>
      </c>
      <c r="I4897" t="s">
        <v>199</v>
      </c>
      <c r="J4897" s="115" t="s">
        <v>15</v>
      </c>
      <c r="L4897" s="115" t="s">
        <v>18</v>
      </c>
      <c r="U4897"/>
      <c r="V4897">
        <v>0</v>
      </c>
    </row>
    <row r="4898" spans="1:35" ht="18" hidden="1" x14ac:dyDescent="0.25">
      <c r="A4898" s="235">
        <v>331001</v>
      </c>
      <c r="B4898" s="235" t="s">
        <v>9060</v>
      </c>
      <c r="C4898" s="235" t="s">
        <v>601</v>
      </c>
      <c r="D4898" s="235" t="s">
        <v>276</v>
      </c>
      <c r="E4898"/>
      <c r="F4898" s="126"/>
      <c r="G4898" s="236"/>
      <c r="H4898"/>
      <c r="I4898" t="s">
        <v>129</v>
      </c>
      <c r="J4898" s="236"/>
      <c r="K4898"/>
      <c r="L4898"/>
      <c r="M4898"/>
      <c r="N4898"/>
      <c r="O4898"/>
      <c r="P4898"/>
      <c r="Q4898"/>
      <c r="U4898"/>
      <c r="V4898" t="s">
        <v>4335</v>
      </c>
      <c r="W4898" s="236"/>
      <c r="X4898"/>
      <c r="Y4898"/>
      <c r="Z4898"/>
      <c r="AA4898"/>
      <c r="AB4898"/>
      <c r="AC4898"/>
      <c r="AD4898"/>
      <c r="AE4898"/>
      <c r="AF4898"/>
      <c r="AG4898"/>
      <c r="AH4898" s="115" t="s">
        <v>4308</v>
      </c>
    </row>
    <row r="4899" spans="1:35" hidden="1" x14ac:dyDescent="0.25">
      <c r="A4899" s="115">
        <v>331002</v>
      </c>
      <c r="B4899" s="115" t="s">
        <v>1750</v>
      </c>
      <c r="C4899" s="115" t="s">
        <v>218</v>
      </c>
      <c r="D4899" s="115" t="s">
        <v>415</v>
      </c>
      <c r="E4899" s="115" t="s">
        <v>76</v>
      </c>
      <c r="F4899" s="237">
        <v>33970</v>
      </c>
      <c r="G4899" s="115" t="s">
        <v>3683</v>
      </c>
      <c r="H4899" s="115" t="s">
        <v>16</v>
      </c>
      <c r="I4899" t="s">
        <v>199</v>
      </c>
      <c r="J4899" s="115" t="s">
        <v>15</v>
      </c>
      <c r="L4899" s="115" t="s">
        <v>18</v>
      </c>
      <c r="U4899"/>
      <c r="V4899">
        <v>0</v>
      </c>
    </row>
    <row r="4900" spans="1:35" ht="18" hidden="1" x14ac:dyDescent="0.25">
      <c r="A4900" s="235">
        <v>331003</v>
      </c>
      <c r="B4900" s="235" t="s">
        <v>9061</v>
      </c>
      <c r="C4900" s="235" t="s">
        <v>364</v>
      </c>
      <c r="D4900" s="235" t="s">
        <v>6431</v>
      </c>
      <c r="E4900"/>
      <c r="F4900" s="126"/>
      <c r="G4900" s="236"/>
      <c r="H4900"/>
      <c r="I4900" t="s">
        <v>199</v>
      </c>
      <c r="J4900" s="236"/>
      <c r="K4900"/>
      <c r="L4900"/>
      <c r="M4900"/>
      <c r="N4900"/>
      <c r="O4900"/>
      <c r="P4900"/>
      <c r="Q4900"/>
      <c r="U4900"/>
      <c r="V4900" t="s">
        <v>4334</v>
      </c>
      <c r="W4900" s="236"/>
      <c r="X4900"/>
      <c r="Y4900"/>
      <c r="Z4900"/>
      <c r="AA4900"/>
      <c r="AB4900"/>
      <c r="AC4900"/>
      <c r="AD4900"/>
      <c r="AE4900"/>
      <c r="AF4900"/>
      <c r="AG4900"/>
      <c r="AH4900" s="115" t="s">
        <v>4308</v>
      </c>
    </row>
    <row r="4901" spans="1:35" ht="18" x14ac:dyDescent="0.25">
      <c r="A4901" s="235">
        <v>331004</v>
      </c>
      <c r="B4901" s="235" t="s">
        <v>9062</v>
      </c>
      <c r="C4901" s="235" t="s">
        <v>609</v>
      </c>
      <c r="D4901" s="235" t="s">
        <v>612</v>
      </c>
      <c r="E4901"/>
      <c r="F4901" s="126"/>
      <c r="G4901" s="236"/>
      <c r="H4901"/>
      <c r="I4901" t="s">
        <v>107</v>
      </c>
      <c r="J4901" s="236"/>
      <c r="K4901"/>
      <c r="L4901"/>
      <c r="M4901"/>
      <c r="N4901"/>
      <c r="O4901"/>
      <c r="P4901"/>
      <c r="Q4901"/>
      <c r="U4901"/>
      <c r="V4901">
        <v>0</v>
      </c>
      <c r="W4901" s="236"/>
      <c r="X4901"/>
      <c r="Y4901"/>
      <c r="Z4901"/>
      <c r="AA4901"/>
      <c r="AB4901"/>
      <c r="AC4901"/>
      <c r="AD4901"/>
      <c r="AE4901"/>
      <c r="AF4901"/>
      <c r="AG4901"/>
      <c r="AH4901" s="115" t="s">
        <v>4308</v>
      </c>
      <c r="AI4901" s="115" t="e">
        <f>VLOOKUP(A4901,'[2]دراسات قانونية'!$A$3:$E$600,1,0)</f>
        <v>#N/A</v>
      </c>
    </row>
    <row r="4902" spans="1:35" ht="18" x14ac:dyDescent="0.25">
      <c r="A4902" s="235">
        <v>331006</v>
      </c>
      <c r="B4902" s="235" t="s">
        <v>9063</v>
      </c>
      <c r="C4902" s="235" t="s">
        <v>727</v>
      </c>
      <c r="D4902" s="235" t="s">
        <v>275</v>
      </c>
      <c r="E4902"/>
      <c r="F4902" s="126"/>
      <c r="G4902" s="236"/>
      <c r="H4902"/>
      <c r="I4902" t="s">
        <v>107</v>
      </c>
      <c r="J4902" s="236"/>
      <c r="K4902"/>
      <c r="L4902"/>
      <c r="M4902"/>
      <c r="N4902"/>
      <c r="O4902"/>
      <c r="P4902"/>
      <c r="Q4902"/>
      <c r="U4902"/>
      <c r="V4902" t="s">
        <v>4335</v>
      </c>
      <c r="W4902" s="236"/>
      <c r="X4902"/>
      <c r="Y4902"/>
      <c r="Z4902"/>
      <c r="AA4902"/>
      <c r="AB4902"/>
      <c r="AC4902"/>
      <c r="AD4902"/>
      <c r="AE4902"/>
      <c r="AF4902"/>
      <c r="AG4902"/>
      <c r="AH4902" s="115" t="s">
        <v>4308</v>
      </c>
      <c r="AI4902" s="115" t="e">
        <f>VLOOKUP(A4902,'[2]دراسات قانونية'!$A$3:$E$600,1,0)</f>
        <v>#N/A</v>
      </c>
    </row>
    <row r="4903" spans="1:35" hidden="1" x14ac:dyDescent="0.25">
      <c r="A4903" s="115">
        <v>331007</v>
      </c>
      <c r="B4903" s="115" t="s">
        <v>2964</v>
      </c>
      <c r="C4903" s="115" t="s">
        <v>261</v>
      </c>
      <c r="D4903" s="115" t="s">
        <v>315</v>
      </c>
      <c r="E4903" s="115" t="s">
        <v>77</v>
      </c>
      <c r="F4903" s="237">
        <v>35796</v>
      </c>
      <c r="G4903" s="115" t="s">
        <v>18</v>
      </c>
      <c r="H4903" s="115" t="s">
        <v>16</v>
      </c>
      <c r="I4903" t="s">
        <v>136</v>
      </c>
      <c r="J4903" s="115" t="s">
        <v>1226</v>
      </c>
      <c r="L4903" s="115" t="s">
        <v>18</v>
      </c>
      <c r="U4903"/>
      <c r="V4903" t="s">
        <v>16623</v>
      </c>
    </row>
    <row r="4904" spans="1:35" ht="18" x14ac:dyDescent="0.25">
      <c r="A4904" s="235">
        <v>331009</v>
      </c>
      <c r="B4904" s="235" t="s">
        <v>9064</v>
      </c>
      <c r="C4904" s="235" t="s">
        <v>515</v>
      </c>
      <c r="D4904" s="235" t="s">
        <v>4200</v>
      </c>
      <c r="E4904"/>
      <c r="F4904" s="126"/>
      <c r="G4904" s="236"/>
      <c r="H4904"/>
      <c r="I4904" t="s">
        <v>107</v>
      </c>
      <c r="J4904" s="236"/>
      <c r="K4904"/>
      <c r="L4904"/>
      <c r="M4904"/>
      <c r="N4904"/>
      <c r="O4904"/>
      <c r="P4904"/>
      <c r="Q4904"/>
      <c r="U4904"/>
      <c r="V4904" t="s">
        <v>4337</v>
      </c>
      <c r="W4904" s="236"/>
      <c r="X4904"/>
      <c r="Y4904"/>
      <c r="Z4904"/>
      <c r="AA4904"/>
      <c r="AB4904"/>
      <c r="AC4904"/>
      <c r="AD4904"/>
      <c r="AE4904"/>
      <c r="AF4904"/>
      <c r="AG4904"/>
      <c r="AH4904" s="115" t="s">
        <v>4308</v>
      </c>
      <c r="AI4904" s="115" t="e">
        <f>VLOOKUP(A4904,'[2]دراسات قانونية'!$A$3:$E$600,1,0)</f>
        <v>#N/A</v>
      </c>
    </row>
    <row r="4905" spans="1:35" ht="18" x14ac:dyDescent="0.25">
      <c r="A4905" s="235">
        <v>331010</v>
      </c>
      <c r="B4905" s="235" t="s">
        <v>9065</v>
      </c>
      <c r="C4905" s="235" t="s">
        <v>439</v>
      </c>
      <c r="D4905" s="235" t="s">
        <v>656</v>
      </c>
      <c r="E4905"/>
      <c r="F4905" s="126"/>
      <c r="G4905" s="236"/>
      <c r="H4905"/>
      <c r="I4905" t="s">
        <v>107</v>
      </c>
      <c r="J4905" s="236"/>
      <c r="K4905"/>
      <c r="L4905"/>
      <c r="M4905"/>
      <c r="N4905"/>
      <c r="O4905"/>
      <c r="P4905"/>
      <c r="Q4905"/>
      <c r="U4905"/>
      <c r="V4905">
        <v>0</v>
      </c>
      <c r="W4905" s="236"/>
      <c r="X4905"/>
      <c r="Y4905"/>
      <c r="Z4905"/>
      <c r="AA4905"/>
      <c r="AB4905"/>
      <c r="AC4905"/>
      <c r="AD4905"/>
      <c r="AE4905"/>
      <c r="AF4905"/>
      <c r="AG4905"/>
      <c r="AH4905" s="115" t="s">
        <v>4308</v>
      </c>
      <c r="AI4905" s="115" t="e">
        <f>VLOOKUP(A4905,'[2]دراسات قانونية'!$A$3:$E$600,1,0)</f>
        <v>#N/A</v>
      </c>
    </row>
    <row r="4906" spans="1:35" ht="18" x14ac:dyDescent="0.25">
      <c r="A4906" s="235">
        <v>331013</v>
      </c>
      <c r="B4906" s="235" t="s">
        <v>9066</v>
      </c>
      <c r="C4906" s="235" t="s">
        <v>279</v>
      </c>
      <c r="D4906" s="235" t="s">
        <v>435</v>
      </c>
      <c r="E4906"/>
      <c r="F4906" s="126"/>
      <c r="G4906" s="236"/>
      <c r="H4906"/>
      <c r="I4906" t="s">
        <v>107</v>
      </c>
      <c r="J4906" s="236"/>
      <c r="K4906"/>
      <c r="L4906"/>
      <c r="M4906"/>
      <c r="N4906"/>
      <c r="O4906"/>
      <c r="P4906"/>
      <c r="Q4906"/>
      <c r="U4906"/>
      <c r="V4906" t="s">
        <v>4337</v>
      </c>
      <c r="W4906" s="236"/>
      <c r="X4906"/>
      <c r="Y4906"/>
      <c r="Z4906"/>
      <c r="AA4906"/>
      <c r="AB4906"/>
      <c r="AC4906"/>
      <c r="AD4906"/>
      <c r="AE4906"/>
      <c r="AF4906"/>
      <c r="AG4906"/>
      <c r="AH4906" s="115" t="s">
        <v>4308</v>
      </c>
      <c r="AI4906" s="115" t="e">
        <f>VLOOKUP(A4906,'[2]دراسات قانونية'!$A$3:$E$600,1,0)</f>
        <v>#N/A</v>
      </c>
    </row>
    <row r="4907" spans="1:35" hidden="1" x14ac:dyDescent="0.25">
      <c r="A4907" s="115">
        <v>331014</v>
      </c>
      <c r="B4907" s="115" t="s">
        <v>3245</v>
      </c>
      <c r="C4907" s="115" t="s">
        <v>778</v>
      </c>
      <c r="D4907" s="115" t="s">
        <v>281</v>
      </c>
      <c r="E4907" s="115" t="s">
        <v>76</v>
      </c>
      <c r="F4907" s="237">
        <v>29672</v>
      </c>
      <c r="G4907" s="115" t="s">
        <v>2076</v>
      </c>
      <c r="H4907" s="115" t="s">
        <v>16</v>
      </c>
      <c r="I4907" t="s">
        <v>199</v>
      </c>
      <c r="J4907" s="115" t="s">
        <v>1226</v>
      </c>
      <c r="L4907" s="115" t="s">
        <v>30</v>
      </c>
      <c r="U4907"/>
      <c r="V4907">
        <v>0</v>
      </c>
    </row>
    <row r="4908" spans="1:35" hidden="1" x14ac:dyDescent="0.25">
      <c r="A4908">
        <v>331015</v>
      </c>
      <c r="B4908" t="s">
        <v>9067</v>
      </c>
      <c r="C4908" t="s">
        <v>497</v>
      </c>
      <c r="D4908" t="s">
        <v>275</v>
      </c>
      <c r="E4908" t="s">
        <v>76</v>
      </c>
      <c r="F4908" s="126">
        <v>35065</v>
      </c>
      <c r="G4908" t="s">
        <v>666</v>
      </c>
      <c r="H4908" t="s">
        <v>16</v>
      </c>
      <c r="I4908" t="s">
        <v>136</v>
      </c>
      <c r="J4908" t="s">
        <v>1226</v>
      </c>
      <c r="K4908"/>
      <c r="L4908" t="s">
        <v>18</v>
      </c>
      <c r="M4908"/>
      <c r="N4908"/>
      <c r="O4908"/>
      <c r="P4908"/>
      <c r="Q4908"/>
      <c r="R4908" s="115">
        <v>9259</v>
      </c>
      <c r="S4908" s="115">
        <v>45720</v>
      </c>
      <c r="T4908" s="115">
        <v>240000</v>
      </c>
      <c r="U4908"/>
      <c r="V4908">
        <v>0</v>
      </c>
      <c r="W4908"/>
      <c r="X4908"/>
      <c r="Y4908"/>
      <c r="Z4908"/>
      <c r="AA4908"/>
      <c r="AB4908"/>
      <c r="AC4908"/>
      <c r="AD4908"/>
      <c r="AE4908"/>
      <c r="AF4908"/>
      <c r="AG4908"/>
    </row>
    <row r="4909" spans="1:35" hidden="1" x14ac:dyDescent="0.25">
      <c r="A4909">
        <v>331016</v>
      </c>
      <c r="B4909" t="s">
        <v>9068</v>
      </c>
      <c r="C4909" t="s">
        <v>731</v>
      </c>
      <c r="D4909" t="s">
        <v>795</v>
      </c>
      <c r="E4909"/>
      <c r="F4909" s="126"/>
      <c r="G4909"/>
      <c r="H4909"/>
      <c r="I4909" t="s">
        <v>129</v>
      </c>
      <c r="J4909"/>
      <c r="K4909"/>
      <c r="L4909"/>
      <c r="M4909"/>
      <c r="N4909"/>
      <c r="O4909"/>
      <c r="P4909"/>
      <c r="Q4909"/>
      <c r="U4909"/>
      <c r="V4909" t="s">
        <v>4334</v>
      </c>
      <c r="W4909"/>
      <c r="X4909"/>
      <c r="Y4909"/>
      <c r="Z4909"/>
      <c r="AA4909"/>
      <c r="AB4909"/>
      <c r="AC4909"/>
      <c r="AD4909"/>
      <c r="AE4909"/>
      <c r="AF4909"/>
      <c r="AG4909"/>
      <c r="AH4909" s="115" t="s">
        <v>4308</v>
      </c>
    </row>
    <row r="4910" spans="1:35" ht="18" x14ac:dyDescent="0.25">
      <c r="A4910" s="235">
        <v>331017</v>
      </c>
      <c r="B4910" s="235" t="s">
        <v>9069</v>
      </c>
      <c r="C4910" s="235" t="s">
        <v>361</v>
      </c>
      <c r="D4910" s="235" t="s">
        <v>270</v>
      </c>
      <c r="E4910"/>
      <c r="F4910" s="126"/>
      <c r="G4910" s="236"/>
      <c r="H4910"/>
      <c r="I4910" t="s">
        <v>107</v>
      </c>
      <c r="J4910" s="236"/>
      <c r="K4910"/>
      <c r="L4910"/>
      <c r="M4910"/>
      <c r="N4910"/>
      <c r="O4910"/>
      <c r="P4910"/>
      <c r="Q4910"/>
      <c r="U4910"/>
      <c r="V4910">
        <v>0</v>
      </c>
      <c r="W4910" s="236"/>
      <c r="X4910"/>
      <c r="Y4910"/>
      <c r="Z4910"/>
      <c r="AA4910"/>
      <c r="AB4910"/>
      <c r="AC4910"/>
      <c r="AD4910"/>
      <c r="AE4910"/>
      <c r="AF4910"/>
      <c r="AG4910"/>
      <c r="AH4910" s="115" t="s">
        <v>4308</v>
      </c>
      <c r="AI4910" s="115" t="e">
        <f>VLOOKUP(A4910,'[2]دراسات قانونية'!$A$3:$E$600,1,0)</f>
        <v>#N/A</v>
      </c>
    </row>
    <row r="4911" spans="1:35" ht="18" x14ac:dyDescent="0.25">
      <c r="A4911" s="235">
        <v>331018</v>
      </c>
      <c r="B4911" s="235" t="s">
        <v>9070</v>
      </c>
      <c r="C4911" s="235" t="s">
        <v>6280</v>
      </c>
      <c r="D4911" s="235" t="s">
        <v>9071</v>
      </c>
      <c r="E4911"/>
      <c r="F4911" s="126"/>
      <c r="G4911" s="236"/>
      <c r="H4911"/>
      <c r="I4911" t="s">
        <v>107</v>
      </c>
      <c r="J4911" s="236"/>
      <c r="K4911"/>
      <c r="L4911"/>
      <c r="M4911"/>
      <c r="N4911"/>
      <c r="O4911"/>
      <c r="P4911"/>
      <c r="Q4911"/>
      <c r="U4911"/>
      <c r="V4911">
        <v>0</v>
      </c>
      <c r="W4911" s="236"/>
      <c r="X4911"/>
      <c r="Y4911"/>
      <c r="Z4911"/>
      <c r="AA4911"/>
      <c r="AB4911"/>
      <c r="AC4911"/>
      <c r="AD4911"/>
      <c r="AE4911"/>
      <c r="AF4911"/>
      <c r="AG4911"/>
      <c r="AH4911" s="115" t="s">
        <v>4308</v>
      </c>
      <c r="AI4911" s="115" t="e">
        <f>VLOOKUP(A4911,'[2]دراسات قانونية'!$A$3:$E$600,1,0)</f>
        <v>#N/A</v>
      </c>
    </row>
    <row r="4912" spans="1:35" hidden="1" x14ac:dyDescent="0.25">
      <c r="A4912" s="115">
        <v>331022</v>
      </c>
      <c r="B4912" s="115" t="s">
        <v>875</v>
      </c>
      <c r="C4912" s="115" t="s">
        <v>860</v>
      </c>
      <c r="D4912" s="115" t="s">
        <v>971</v>
      </c>
      <c r="E4912" s="115" t="s">
        <v>76</v>
      </c>
      <c r="F4912" s="237">
        <v>34471</v>
      </c>
      <c r="G4912" s="115" t="s">
        <v>18</v>
      </c>
      <c r="H4912" s="115" t="s">
        <v>16</v>
      </c>
      <c r="I4912" t="s">
        <v>199</v>
      </c>
      <c r="J4912" s="115" t="s">
        <v>1226</v>
      </c>
      <c r="L4912" s="115" t="s">
        <v>18</v>
      </c>
      <c r="U4912"/>
      <c r="V4912" t="s">
        <v>4336</v>
      </c>
      <c r="AE4912" s="115" t="s">
        <v>4308</v>
      </c>
      <c r="AF4912" s="115" t="s">
        <v>4308</v>
      </c>
      <c r="AG4912" s="115" t="s">
        <v>4308</v>
      </c>
      <c r="AH4912" s="115" t="s">
        <v>4308</v>
      </c>
    </row>
    <row r="4913" spans="1:35" hidden="1" x14ac:dyDescent="0.25">
      <c r="A4913">
        <v>331024</v>
      </c>
      <c r="B4913" t="s">
        <v>1562</v>
      </c>
      <c r="C4913" t="s">
        <v>360</v>
      </c>
      <c r="D4913" t="s">
        <v>932</v>
      </c>
      <c r="E4913" t="s">
        <v>76</v>
      </c>
      <c r="F4913" s="126">
        <v>34002</v>
      </c>
      <c r="G4913" t="s">
        <v>40</v>
      </c>
      <c r="H4913" t="s">
        <v>16</v>
      </c>
      <c r="I4913" t="s">
        <v>136</v>
      </c>
      <c r="J4913" t="s">
        <v>1226</v>
      </c>
      <c r="K4913"/>
      <c r="L4913" t="s">
        <v>18</v>
      </c>
      <c r="M4913"/>
      <c r="N4913"/>
      <c r="O4913"/>
      <c r="P4913"/>
      <c r="Q4913"/>
      <c r="U4913"/>
      <c r="V4913" t="s">
        <v>16623</v>
      </c>
      <c r="W4913"/>
      <c r="X4913"/>
      <c r="Y4913"/>
      <c r="Z4913"/>
      <c r="AA4913"/>
      <c r="AB4913"/>
      <c r="AC4913"/>
      <c r="AD4913"/>
      <c r="AE4913"/>
      <c r="AF4913"/>
      <c r="AG4913"/>
      <c r="AH4913" s="115" t="s">
        <v>4308</v>
      </c>
    </row>
    <row r="4914" spans="1:35" hidden="1" x14ac:dyDescent="0.25">
      <c r="A4914" s="115">
        <v>331027</v>
      </c>
      <c r="B4914" s="115" t="s">
        <v>1258</v>
      </c>
      <c r="C4914" s="115" t="s">
        <v>244</v>
      </c>
      <c r="D4914" s="115" t="s">
        <v>1259</v>
      </c>
      <c r="E4914" s="115" t="s">
        <v>76</v>
      </c>
      <c r="F4914" s="237">
        <v>32874</v>
      </c>
      <c r="G4914" s="115" t="s">
        <v>37</v>
      </c>
      <c r="H4914" s="115" t="s">
        <v>16</v>
      </c>
      <c r="I4914" t="s">
        <v>199</v>
      </c>
      <c r="J4914" s="115" t="s">
        <v>1226</v>
      </c>
      <c r="L4914" s="115" t="s">
        <v>37</v>
      </c>
      <c r="U4914"/>
      <c r="V4914" t="s">
        <v>4334</v>
      </c>
      <c r="AH4914" s="115" t="s">
        <v>4308</v>
      </c>
    </row>
    <row r="4915" spans="1:35" hidden="1" x14ac:dyDescent="0.25">
      <c r="A4915" s="115">
        <v>331030</v>
      </c>
      <c r="B4915" s="115" t="s">
        <v>3684</v>
      </c>
      <c r="C4915" s="115" t="s">
        <v>360</v>
      </c>
      <c r="D4915" s="115" t="s">
        <v>390</v>
      </c>
      <c r="E4915" s="115" t="s">
        <v>77</v>
      </c>
      <c r="F4915" s="237">
        <v>29221</v>
      </c>
      <c r="G4915" s="115" t="s">
        <v>18</v>
      </c>
      <c r="H4915" s="115" t="s">
        <v>16</v>
      </c>
      <c r="I4915" t="s">
        <v>199</v>
      </c>
      <c r="J4915" s="115" t="s">
        <v>1226</v>
      </c>
      <c r="L4915" s="115" t="s">
        <v>18</v>
      </c>
      <c r="U4915"/>
      <c r="V4915" t="s">
        <v>16623</v>
      </c>
    </row>
    <row r="4916" spans="1:35" ht="18" hidden="1" x14ac:dyDescent="0.25">
      <c r="A4916" s="235">
        <v>331032</v>
      </c>
      <c r="B4916" s="235" t="s">
        <v>9072</v>
      </c>
      <c r="C4916" s="235" t="s">
        <v>339</v>
      </c>
      <c r="D4916" s="235" t="s">
        <v>320</v>
      </c>
      <c r="E4916"/>
      <c r="F4916" s="126"/>
      <c r="G4916" s="236"/>
      <c r="H4916"/>
      <c r="I4916" t="s">
        <v>199</v>
      </c>
      <c r="J4916" s="236"/>
      <c r="K4916"/>
      <c r="L4916"/>
      <c r="M4916"/>
      <c r="N4916"/>
      <c r="O4916"/>
      <c r="P4916"/>
      <c r="Q4916"/>
      <c r="U4916"/>
      <c r="V4916">
        <v>0</v>
      </c>
      <c r="W4916" s="236"/>
      <c r="X4916"/>
      <c r="Y4916"/>
      <c r="Z4916"/>
      <c r="AA4916"/>
      <c r="AB4916"/>
      <c r="AC4916"/>
      <c r="AD4916"/>
      <c r="AE4916"/>
      <c r="AF4916"/>
      <c r="AG4916"/>
      <c r="AH4916" s="115" t="s">
        <v>4308</v>
      </c>
    </row>
    <row r="4917" spans="1:35" hidden="1" x14ac:dyDescent="0.25">
      <c r="A4917">
        <v>331034</v>
      </c>
      <c r="B4917" t="s">
        <v>9073</v>
      </c>
      <c r="C4917" t="s">
        <v>548</v>
      </c>
      <c r="D4917" t="s">
        <v>1721</v>
      </c>
      <c r="E4917" t="s">
        <v>77</v>
      </c>
      <c r="F4917" s="126">
        <v>35065</v>
      </c>
      <c r="G4917" t="s">
        <v>18</v>
      </c>
      <c r="H4917" t="s">
        <v>16</v>
      </c>
      <c r="I4917" t="s">
        <v>136</v>
      </c>
      <c r="J4917" t="s">
        <v>1226</v>
      </c>
      <c r="K4917"/>
      <c r="L4917" t="s">
        <v>18</v>
      </c>
      <c r="M4917"/>
      <c r="N4917"/>
      <c r="O4917"/>
      <c r="P4917"/>
      <c r="Q4917"/>
      <c r="U4917"/>
      <c r="V4917" t="s">
        <v>4336</v>
      </c>
      <c r="W4917"/>
      <c r="X4917"/>
      <c r="Y4917"/>
      <c r="Z4917"/>
      <c r="AA4917"/>
      <c r="AB4917"/>
      <c r="AC4917"/>
      <c r="AD4917"/>
      <c r="AE4917"/>
      <c r="AF4917"/>
      <c r="AG4917"/>
    </row>
    <row r="4918" spans="1:35" hidden="1" x14ac:dyDescent="0.25">
      <c r="A4918">
        <v>331035</v>
      </c>
      <c r="B4918" t="s">
        <v>9074</v>
      </c>
      <c r="C4918" t="s">
        <v>343</v>
      </c>
      <c r="D4918" t="s">
        <v>445</v>
      </c>
      <c r="E4918" t="s">
        <v>77</v>
      </c>
      <c r="F4918" s="126">
        <v>32533</v>
      </c>
      <c r="G4918" t="s">
        <v>9075</v>
      </c>
      <c r="H4918" t="s">
        <v>16</v>
      </c>
      <c r="I4918" t="s">
        <v>136</v>
      </c>
      <c r="J4918" t="s">
        <v>1226</v>
      </c>
      <c r="K4918"/>
      <c r="L4918" t="s">
        <v>18</v>
      </c>
      <c r="M4918"/>
      <c r="N4918"/>
      <c r="O4918"/>
      <c r="P4918"/>
      <c r="Q4918"/>
      <c r="U4918"/>
      <c r="V4918" t="s">
        <v>16623</v>
      </c>
      <c r="W4918"/>
      <c r="X4918"/>
      <c r="Y4918"/>
      <c r="Z4918"/>
      <c r="AA4918"/>
      <c r="AB4918"/>
      <c r="AC4918"/>
      <c r="AD4918"/>
      <c r="AE4918"/>
      <c r="AF4918"/>
      <c r="AG4918"/>
    </row>
    <row r="4919" spans="1:35" hidden="1" x14ac:dyDescent="0.25">
      <c r="A4919">
        <v>331036</v>
      </c>
      <c r="B4919" t="s">
        <v>9076</v>
      </c>
      <c r="C4919" t="s">
        <v>209</v>
      </c>
      <c r="D4919" t="s">
        <v>239</v>
      </c>
      <c r="E4919" t="s">
        <v>77</v>
      </c>
      <c r="F4919" s="126"/>
      <c r="G4919"/>
      <c r="H4919" t="s">
        <v>16</v>
      </c>
      <c r="I4919" t="s">
        <v>129</v>
      </c>
      <c r="J4919"/>
      <c r="K4919"/>
      <c r="L4919"/>
      <c r="M4919"/>
      <c r="N4919"/>
      <c r="O4919"/>
      <c r="P4919"/>
      <c r="Q4919"/>
      <c r="U4919"/>
      <c r="V4919" t="s">
        <v>4414</v>
      </c>
      <c r="W4919"/>
      <c r="X4919"/>
      <c r="Y4919"/>
      <c r="Z4919"/>
      <c r="AA4919"/>
      <c r="AB4919"/>
      <c r="AC4919"/>
      <c r="AD4919"/>
      <c r="AE4919"/>
      <c r="AF4919"/>
      <c r="AG4919"/>
      <c r="AH4919" s="115" t="s">
        <v>4308</v>
      </c>
    </row>
    <row r="4920" spans="1:35" ht="18" hidden="1" x14ac:dyDescent="0.25">
      <c r="A4920" s="235">
        <v>331037</v>
      </c>
      <c r="B4920" s="235" t="s">
        <v>9077</v>
      </c>
      <c r="C4920" s="235" t="s">
        <v>1073</v>
      </c>
      <c r="D4920" s="235" t="s">
        <v>235</v>
      </c>
      <c r="E4920"/>
      <c r="F4920" s="126"/>
      <c r="G4920" s="236"/>
      <c r="H4920"/>
      <c r="I4920" t="s">
        <v>199</v>
      </c>
      <c r="J4920" s="236"/>
      <c r="K4920"/>
      <c r="L4920"/>
      <c r="M4920"/>
      <c r="N4920"/>
      <c r="O4920"/>
      <c r="P4920"/>
      <c r="Q4920"/>
      <c r="U4920"/>
      <c r="V4920">
        <v>0</v>
      </c>
      <c r="W4920" s="236"/>
      <c r="X4920"/>
      <c r="Y4920"/>
      <c r="Z4920"/>
      <c r="AA4920"/>
      <c r="AB4920"/>
      <c r="AC4920"/>
      <c r="AD4920"/>
      <c r="AE4920"/>
      <c r="AF4920"/>
      <c r="AG4920"/>
      <c r="AH4920" s="115" t="s">
        <v>4308</v>
      </c>
    </row>
    <row r="4921" spans="1:35" ht="18" hidden="1" x14ac:dyDescent="0.25">
      <c r="A4921" s="235">
        <v>331038</v>
      </c>
      <c r="B4921" s="235" t="s">
        <v>9078</v>
      </c>
      <c r="C4921" s="235" t="s">
        <v>212</v>
      </c>
      <c r="D4921" s="235" t="s">
        <v>1060</v>
      </c>
      <c r="E4921"/>
      <c r="F4921" s="126"/>
      <c r="G4921" s="236"/>
      <c r="H4921"/>
      <c r="I4921" t="s">
        <v>129</v>
      </c>
      <c r="J4921" s="236"/>
      <c r="K4921"/>
      <c r="L4921"/>
      <c r="M4921"/>
      <c r="N4921"/>
      <c r="O4921"/>
      <c r="P4921"/>
      <c r="Q4921"/>
      <c r="U4921"/>
      <c r="V4921" t="s">
        <v>4335</v>
      </c>
      <c r="W4921" s="236"/>
      <c r="X4921"/>
      <c r="Y4921"/>
      <c r="Z4921"/>
      <c r="AA4921"/>
      <c r="AB4921"/>
      <c r="AC4921"/>
      <c r="AD4921"/>
      <c r="AE4921"/>
      <c r="AF4921"/>
      <c r="AG4921"/>
    </row>
    <row r="4922" spans="1:35" hidden="1" x14ac:dyDescent="0.25">
      <c r="A4922">
        <v>331039</v>
      </c>
      <c r="B4922" t="s">
        <v>9079</v>
      </c>
      <c r="C4922" t="s">
        <v>279</v>
      </c>
      <c r="D4922" t="s">
        <v>312</v>
      </c>
      <c r="E4922" t="s">
        <v>77</v>
      </c>
      <c r="F4922" s="126">
        <v>34335</v>
      </c>
      <c r="G4922" t="s">
        <v>18</v>
      </c>
      <c r="H4922" t="s">
        <v>16</v>
      </c>
      <c r="I4922" t="s">
        <v>136</v>
      </c>
      <c r="J4922" t="s">
        <v>1226</v>
      </c>
      <c r="K4922"/>
      <c r="L4922" t="s">
        <v>73</v>
      </c>
      <c r="M4922"/>
      <c r="N4922"/>
      <c r="O4922"/>
      <c r="P4922"/>
      <c r="Q4922"/>
      <c r="U4922"/>
      <c r="V4922" t="s">
        <v>4337</v>
      </c>
      <c r="W4922"/>
      <c r="X4922"/>
      <c r="Y4922"/>
      <c r="Z4922"/>
      <c r="AA4922"/>
      <c r="AB4922"/>
      <c r="AC4922"/>
      <c r="AD4922"/>
      <c r="AE4922" t="s">
        <v>4308</v>
      </c>
      <c r="AF4922" t="s">
        <v>4308</v>
      </c>
      <c r="AG4922" t="s">
        <v>4308</v>
      </c>
      <c r="AH4922" s="115" t="s">
        <v>4308</v>
      </c>
    </row>
    <row r="4923" spans="1:35" ht="18" x14ac:dyDescent="0.25">
      <c r="A4923" s="235">
        <v>331041</v>
      </c>
      <c r="B4923" s="235" t="s">
        <v>9080</v>
      </c>
      <c r="C4923" s="235" t="s">
        <v>9081</v>
      </c>
      <c r="D4923" s="235" t="s">
        <v>214</v>
      </c>
      <c r="E4923"/>
      <c r="F4923" s="126"/>
      <c r="G4923" s="236"/>
      <c r="H4923"/>
      <c r="I4923" t="s">
        <v>107</v>
      </c>
      <c r="J4923" s="236"/>
      <c r="K4923"/>
      <c r="L4923"/>
      <c r="M4923"/>
      <c r="N4923"/>
      <c r="O4923"/>
      <c r="P4923"/>
      <c r="Q4923"/>
      <c r="U4923"/>
      <c r="V4923" t="s">
        <v>4335</v>
      </c>
      <c r="W4923" s="236"/>
      <c r="X4923"/>
      <c r="Y4923"/>
      <c r="Z4923"/>
      <c r="AA4923"/>
      <c r="AB4923"/>
      <c r="AC4923"/>
      <c r="AD4923"/>
      <c r="AE4923"/>
      <c r="AF4923"/>
      <c r="AG4923"/>
      <c r="AH4923" s="115" t="s">
        <v>4308</v>
      </c>
      <c r="AI4923" s="115" t="e">
        <f>VLOOKUP(A4923,'[2]دراسات قانونية'!$A$3:$E$600,1,0)</f>
        <v>#N/A</v>
      </c>
    </row>
    <row r="4924" spans="1:35" ht="18" x14ac:dyDescent="0.25">
      <c r="A4924" s="235">
        <v>331042</v>
      </c>
      <c r="B4924" s="235" t="s">
        <v>9082</v>
      </c>
      <c r="C4924" s="235" t="s">
        <v>1004</v>
      </c>
      <c r="D4924" s="235" t="s">
        <v>310</v>
      </c>
      <c r="E4924"/>
      <c r="F4924" s="126"/>
      <c r="G4924" s="236"/>
      <c r="H4924"/>
      <c r="I4924" t="s">
        <v>107</v>
      </c>
      <c r="J4924" s="236"/>
      <c r="K4924"/>
      <c r="L4924"/>
      <c r="M4924"/>
      <c r="N4924"/>
      <c r="O4924"/>
      <c r="P4924"/>
      <c r="Q4924"/>
      <c r="U4924"/>
      <c r="V4924" t="s">
        <v>4335</v>
      </c>
      <c r="W4924" s="236"/>
      <c r="X4924"/>
      <c r="Y4924"/>
      <c r="Z4924"/>
      <c r="AA4924"/>
      <c r="AB4924"/>
      <c r="AC4924"/>
      <c r="AD4924"/>
      <c r="AE4924"/>
      <c r="AF4924"/>
      <c r="AG4924"/>
      <c r="AH4924" s="115" t="s">
        <v>4308</v>
      </c>
      <c r="AI4924" s="115" t="e">
        <f>VLOOKUP(A4924,'[2]دراسات قانونية'!$A$3:$E$600,1,0)</f>
        <v>#N/A</v>
      </c>
    </row>
    <row r="4925" spans="1:35" hidden="1" x14ac:dyDescent="0.25">
      <c r="A4925" s="115">
        <v>331043</v>
      </c>
      <c r="B4925" s="115" t="s">
        <v>1911</v>
      </c>
      <c r="C4925" s="115" t="s">
        <v>731</v>
      </c>
      <c r="D4925" s="115" t="s">
        <v>222</v>
      </c>
      <c r="E4925" s="115" t="s">
        <v>77</v>
      </c>
      <c r="F4925" s="237">
        <v>35612</v>
      </c>
      <c r="G4925" s="115" t="s">
        <v>18</v>
      </c>
      <c r="H4925" s="115" t="s">
        <v>16</v>
      </c>
      <c r="I4925" t="s">
        <v>199</v>
      </c>
      <c r="J4925" s="115" t="s">
        <v>1226</v>
      </c>
      <c r="L4925" s="115" t="s">
        <v>30</v>
      </c>
      <c r="U4925"/>
      <c r="V4925" t="s">
        <v>4414</v>
      </c>
    </row>
    <row r="4926" spans="1:35" hidden="1" x14ac:dyDescent="0.25">
      <c r="A4926" s="115">
        <v>331044</v>
      </c>
      <c r="B4926" s="115" t="s">
        <v>3685</v>
      </c>
      <c r="C4926" s="115" t="s">
        <v>227</v>
      </c>
      <c r="D4926" s="115" t="s">
        <v>2427</v>
      </c>
      <c r="E4926" s="115" t="s">
        <v>76</v>
      </c>
      <c r="F4926" s="237">
        <v>34158</v>
      </c>
      <c r="G4926" s="115" t="s">
        <v>18</v>
      </c>
      <c r="H4926" s="115" t="s">
        <v>16</v>
      </c>
      <c r="I4926" t="s">
        <v>199</v>
      </c>
      <c r="J4926" s="115" t="s">
        <v>15</v>
      </c>
      <c r="L4926" s="115" t="s">
        <v>18</v>
      </c>
      <c r="U4926"/>
      <c r="V4926">
        <v>0</v>
      </c>
    </row>
    <row r="4927" spans="1:35" hidden="1" x14ac:dyDescent="0.25">
      <c r="A4927">
        <v>331047</v>
      </c>
      <c r="B4927" t="s">
        <v>9083</v>
      </c>
      <c r="C4927" t="s">
        <v>553</v>
      </c>
      <c r="D4927" t="s">
        <v>232</v>
      </c>
      <c r="E4927" t="s">
        <v>76</v>
      </c>
      <c r="F4927" s="126">
        <v>35065</v>
      </c>
      <c r="G4927" t="s">
        <v>600</v>
      </c>
      <c r="H4927" t="s">
        <v>16</v>
      </c>
      <c r="I4927" t="s">
        <v>136</v>
      </c>
      <c r="J4927"/>
      <c r="K4927"/>
      <c r="L4927"/>
      <c r="M4927"/>
      <c r="N4927"/>
      <c r="O4927"/>
      <c r="P4927"/>
      <c r="Q4927"/>
      <c r="U4927"/>
      <c r="V4927" t="s">
        <v>4414</v>
      </c>
      <c r="W4927"/>
      <c r="X4927"/>
      <c r="Y4927"/>
      <c r="Z4927"/>
      <c r="AA4927"/>
      <c r="AB4927"/>
      <c r="AC4927" t="s">
        <v>4308</v>
      </c>
      <c r="AD4927" t="s">
        <v>4308</v>
      </c>
      <c r="AE4927" t="s">
        <v>4308</v>
      </c>
      <c r="AF4927" t="s">
        <v>4308</v>
      </c>
      <c r="AG4927" t="s">
        <v>4308</v>
      </c>
      <c r="AH4927" s="115" t="s">
        <v>4308</v>
      </c>
    </row>
    <row r="4928" spans="1:35" hidden="1" x14ac:dyDescent="0.25">
      <c r="A4928" s="115">
        <v>331050</v>
      </c>
      <c r="B4928" s="115" t="s">
        <v>1400</v>
      </c>
      <c r="C4928" s="115" t="s">
        <v>250</v>
      </c>
      <c r="D4928" s="115" t="s">
        <v>898</v>
      </c>
      <c r="E4928" s="115" t="s">
        <v>76</v>
      </c>
      <c r="F4928" s="237"/>
      <c r="H4928" s="115" t="s">
        <v>16</v>
      </c>
      <c r="I4928" t="s">
        <v>199</v>
      </c>
      <c r="U4928"/>
      <c r="V4928" t="s">
        <v>4329</v>
      </c>
      <c r="AA4928" s="115" t="s">
        <v>4308</v>
      </c>
      <c r="AB4928" s="115" t="s">
        <v>4308</v>
      </c>
      <c r="AC4928" s="115" t="s">
        <v>4308</v>
      </c>
      <c r="AD4928" s="115" t="s">
        <v>4308</v>
      </c>
      <c r="AE4928" s="115" t="s">
        <v>4308</v>
      </c>
      <c r="AF4928" s="115" t="s">
        <v>4308</v>
      </c>
      <c r="AG4928" s="115" t="s">
        <v>4308</v>
      </c>
      <c r="AH4928" s="115" t="s">
        <v>4308</v>
      </c>
    </row>
    <row r="4929" spans="1:35" hidden="1" x14ac:dyDescent="0.25">
      <c r="A4929">
        <v>331051</v>
      </c>
      <c r="B4929" t="s">
        <v>9084</v>
      </c>
      <c r="C4929" t="s">
        <v>451</v>
      </c>
      <c r="D4929" t="s">
        <v>275</v>
      </c>
      <c r="E4929" t="s">
        <v>77</v>
      </c>
      <c r="F4929" s="126"/>
      <c r="G4929"/>
      <c r="H4929" t="s">
        <v>16</v>
      </c>
      <c r="I4929" t="s">
        <v>129</v>
      </c>
      <c r="J4929"/>
      <c r="K4929"/>
      <c r="L4929"/>
      <c r="M4929"/>
      <c r="N4929"/>
      <c r="O4929"/>
      <c r="P4929"/>
      <c r="Q4929"/>
      <c r="U4929"/>
      <c r="V4929" t="s">
        <v>4424</v>
      </c>
      <c r="W4929"/>
      <c r="X4929"/>
      <c r="Y4929"/>
      <c r="Z4929"/>
      <c r="AA4929"/>
      <c r="AB4929" t="s">
        <v>4308</v>
      </c>
      <c r="AC4929" t="s">
        <v>4308</v>
      </c>
      <c r="AD4929" t="s">
        <v>4308</v>
      </c>
      <c r="AE4929" t="s">
        <v>4308</v>
      </c>
      <c r="AF4929" t="s">
        <v>4308</v>
      </c>
      <c r="AG4929" t="s">
        <v>4308</v>
      </c>
      <c r="AH4929" s="115" t="s">
        <v>4308</v>
      </c>
    </row>
    <row r="4930" spans="1:35" hidden="1" x14ac:dyDescent="0.25">
      <c r="A4930">
        <v>331052</v>
      </c>
      <c r="B4930" t="s">
        <v>9085</v>
      </c>
      <c r="C4930" t="s">
        <v>1247</v>
      </c>
      <c r="D4930" t="s">
        <v>281</v>
      </c>
      <c r="E4930" t="s">
        <v>76</v>
      </c>
      <c r="F4930" s="126">
        <v>34943</v>
      </c>
      <c r="G4930" t="s">
        <v>9086</v>
      </c>
      <c r="H4930" t="s">
        <v>16</v>
      </c>
      <c r="I4930" t="s">
        <v>136</v>
      </c>
      <c r="J4930" t="s">
        <v>15</v>
      </c>
      <c r="K4930"/>
      <c r="L4930" t="s">
        <v>18</v>
      </c>
      <c r="M4930"/>
      <c r="N4930"/>
      <c r="O4930"/>
      <c r="P4930"/>
      <c r="Q4930"/>
      <c r="U4930"/>
      <c r="V4930">
        <v>0</v>
      </c>
      <c r="W4930"/>
      <c r="X4930"/>
      <c r="Y4930"/>
      <c r="Z4930"/>
      <c r="AA4930"/>
      <c r="AB4930"/>
      <c r="AC4930"/>
      <c r="AD4930"/>
      <c r="AE4930"/>
      <c r="AF4930"/>
      <c r="AG4930"/>
      <c r="AH4930" s="115" t="s">
        <v>4308</v>
      </c>
    </row>
    <row r="4931" spans="1:35" ht="18" x14ac:dyDescent="0.25">
      <c r="A4931" s="235">
        <v>331055</v>
      </c>
      <c r="B4931" s="235" t="s">
        <v>9087</v>
      </c>
      <c r="C4931" s="235" t="s">
        <v>589</v>
      </c>
      <c r="D4931" s="235" t="s">
        <v>633</v>
      </c>
      <c r="E4931"/>
      <c r="F4931" s="126"/>
      <c r="G4931" s="236"/>
      <c r="H4931"/>
      <c r="I4931" t="s">
        <v>107</v>
      </c>
      <c r="J4931" s="236"/>
      <c r="K4931"/>
      <c r="L4931"/>
      <c r="M4931"/>
      <c r="N4931"/>
      <c r="O4931"/>
      <c r="P4931"/>
      <c r="Q4931"/>
      <c r="U4931"/>
      <c r="V4931" t="s">
        <v>4335</v>
      </c>
      <c r="W4931" s="236"/>
      <c r="X4931"/>
      <c r="Y4931"/>
      <c r="Z4931"/>
      <c r="AA4931"/>
      <c r="AB4931"/>
      <c r="AC4931"/>
      <c r="AD4931"/>
      <c r="AE4931"/>
      <c r="AF4931"/>
      <c r="AG4931"/>
      <c r="AH4931" s="115" t="s">
        <v>4308</v>
      </c>
      <c r="AI4931" s="115" t="e">
        <f>VLOOKUP(A4931,'[2]دراسات قانونية'!$A$3:$E$600,1,0)</f>
        <v>#N/A</v>
      </c>
    </row>
    <row r="4932" spans="1:35" x14ac:dyDescent="0.25">
      <c r="A4932" s="115">
        <v>331061</v>
      </c>
      <c r="B4932" s="115" t="s">
        <v>9088</v>
      </c>
      <c r="C4932" s="115" t="s">
        <v>277</v>
      </c>
      <c r="D4932" s="115" t="s">
        <v>656</v>
      </c>
      <c r="F4932" s="237"/>
      <c r="I4932" t="s">
        <v>107</v>
      </c>
      <c r="R4932" s="115">
        <v>9425</v>
      </c>
      <c r="S4932" s="115">
        <v>45722</v>
      </c>
      <c r="T4932" s="115">
        <v>100000</v>
      </c>
      <c r="U4932"/>
      <c r="V4932" t="s">
        <v>4338</v>
      </c>
      <c r="AI4932" s="115" t="e">
        <f>VLOOKUP(A4932,'[2]دراسات قانونية'!$A$3:$E$600,1,0)</f>
        <v>#N/A</v>
      </c>
    </row>
    <row r="4933" spans="1:35" ht="18" x14ac:dyDescent="0.25">
      <c r="A4933" s="235">
        <v>331064</v>
      </c>
      <c r="B4933" s="235" t="s">
        <v>9089</v>
      </c>
      <c r="C4933" s="235" t="s">
        <v>9090</v>
      </c>
      <c r="D4933" s="235" t="s">
        <v>2665</v>
      </c>
      <c r="E4933"/>
      <c r="F4933" s="126"/>
      <c r="G4933" s="236"/>
      <c r="H4933"/>
      <c r="I4933" t="s">
        <v>107</v>
      </c>
      <c r="J4933" s="236"/>
      <c r="K4933"/>
      <c r="L4933"/>
      <c r="M4933"/>
      <c r="N4933"/>
      <c r="O4933"/>
      <c r="P4933"/>
      <c r="Q4933"/>
      <c r="U4933"/>
      <c r="V4933" t="s">
        <v>4334</v>
      </c>
      <c r="W4933" s="236"/>
      <c r="X4933"/>
      <c r="Y4933"/>
      <c r="Z4933"/>
      <c r="AA4933"/>
      <c r="AB4933"/>
      <c r="AC4933"/>
      <c r="AD4933"/>
      <c r="AE4933"/>
      <c r="AF4933"/>
      <c r="AG4933"/>
      <c r="AH4933" s="115" t="s">
        <v>4308</v>
      </c>
      <c r="AI4933" s="115" t="e">
        <f>VLOOKUP(A4933,'[2]دراسات قانونية'!$A$3:$E$600,1,0)</f>
        <v>#N/A</v>
      </c>
    </row>
    <row r="4934" spans="1:35" hidden="1" x14ac:dyDescent="0.25">
      <c r="A4934">
        <v>331065</v>
      </c>
      <c r="B4934" t="s">
        <v>9091</v>
      </c>
      <c r="C4934" t="s">
        <v>246</v>
      </c>
      <c r="D4934" t="s">
        <v>405</v>
      </c>
      <c r="E4934" t="s">
        <v>77</v>
      </c>
      <c r="F4934" s="126">
        <v>34700</v>
      </c>
      <c r="G4934" t="s">
        <v>211</v>
      </c>
      <c r="H4934" t="s">
        <v>16</v>
      </c>
      <c r="I4934" t="s">
        <v>136</v>
      </c>
      <c r="J4934" t="s">
        <v>1226</v>
      </c>
      <c r="K4934"/>
      <c r="L4934" t="s">
        <v>18</v>
      </c>
      <c r="M4934"/>
      <c r="N4934"/>
      <c r="O4934"/>
      <c r="P4934"/>
      <c r="Q4934"/>
      <c r="U4934"/>
      <c r="V4934" t="s">
        <v>4412</v>
      </c>
      <c r="W4934"/>
      <c r="X4934"/>
      <c r="Y4934"/>
      <c r="Z4934"/>
      <c r="AA4934"/>
      <c r="AB4934"/>
      <c r="AC4934"/>
      <c r="AD4934"/>
      <c r="AE4934"/>
      <c r="AF4934"/>
      <c r="AG4934"/>
    </row>
    <row r="4935" spans="1:35" ht="18" hidden="1" x14ac:dyDescent="0.25">
      <c r="A4935" s="235">
        <v>331067</v>
      </c>
      <c r="B4935" s="235" t="s">
        <v>9092</v>
      </c>
      <c r="C4935" s="235" t="s">
        <v>9093</v>
      </c>
      <c r="D4935" s="235" t="s">
        <v>437</v>
      </c>
      <c r="E4935"/>
      <c r="F4935" s="126"/>
      <c r="G4935" s="236"/>
      <c r="H4935"/>
      <c r="I4935" t="s">
        <v>129</v>
      </c>
      <c r="J4935" s="236"/>
      <c r="K4935"/>
      <c r="L4935"/>
      <c r="M4935"/>
      <c r="N4935"/>
      <c r="O4935"/>
      <c r="P4935"/>
      <c r="Q4935"/>
      <c r="U4935"/>
      <c r="V4935" t="s">
        <v>4335</v>
      </c>
      <c r="W4935" s="236"/>
      <c r="X4935"/>
      <c r="Y4935"/>
      <c r="Z4935"/>
      <c r="AA4935"/>
      <c r="AB4935"/>
      <c r="AC4935"/>
      <c r="AD4935"/>
      <c r="AE4935"/>
      <c r="AF4935"/>
      <c r="AG4935"/>
      <c r="AH4935" s="115" t="s">
        <v>4308</v>
      </c>
    </row>
    <row r="4936" spans="1:35" ht="18" x14ac:dyDescent="0.25">
      <c r="A4936" s="235">
        <v>331069</v>
      </c>
      <c r="B4936" s="235" t="s">
        <v>9094</v>
      </c>
      <c r="C4936" s="235" t="s">
        <v>246</v>
      </c>
      <c r="D4936" s="235" t="s">
        <v>268</v>
      </c>
      <c r="E4936"/>
      <c r="F4936" s="126"/>
      <c r="G4936" s="236"/>
      <c r="H4936"/>
      <c r="I4936" t="s">
        <v>107</v>
      </c>
      <c r="J4936" s="236"/>
      <c r="K4936"/>
      <c r="L4936"/>
      <c r="M4936"/>
      <c r="N4936"/>
      <c r="O4936"/>
      <c r="P4936"/>
      <c r="Q4936"/>
      <c r="U4936"/>
      <c r="V4936">
        <v>0</v>
      </c>
      <c r="W4936" s="236"/>
      <c r="X4936"/>
      <c r="Y4936"/>
      <c r="Z4936"/>
      <c r="AA4936"/>
      <c r="AB4936"/>
      <c r="AC4936"/>
      <c r="AD4936"/>
      <c r="AE4936"/>
      <c r="AF4936"/>
      <c r="AG4936"/>
      <c r="AH4936" s="115" t="s">
        <v>4308</v>
      </c>
      <c r="AI4936" s="115" t="e">
        <f>VLOOKUP(A4936,'[2]دراسات قانونية'!$A$3:$E$600,1,0)</f>
        <v>#N/A</v>
      </c>
    </row>
    <row r="4937" spans="1:35" hidden="1" x14ac:dyDescent="0.25">
      <c r="A4937">
        <v>331070</v>
      </c>
      <c r="B4937" t="s">
        <v>9095</v>
      </c>
      <c r="C4937" t="s">
        <v>518</v>
      </c>
      <c r="D4937" t="s">
        <v>9096</v>
      </c>
      <c r="E4937" t="s">
        <v>76</v>
      </c>
      <c r="F4937" s="126">
        <v>32233</v>
      </c>
      <c r="G4937" t="s">
        <v>666</v>
      </c>
      <c r="H4937" t="s">
        <v>16</v>
      </c>
      <c r="I4937" t="s">
        <v>136</v>
      </c>
      <c r="J4937" t="s">
        <v>1226</v>
      </c>
      <c r="K4937"/>
      <c r="L4937" t="s">
        <v>40</v>
      </c>
      <c r="M4937"/>
      <c r="N4937"/>
      <c r="O4937"/>
      <c r="P4937"/>
      <c r="Q4937"/>
      <c r="U4937"/>
      <c r="V4937" t="s">
        <v>4414</v>
      </c>
      <c r="W4937"/>
      <c r="X4937"/>
      <c r="Y4937"/>
      <c r="Z4937"/>
      <c r="AA4937"/>
      <c r="AB4937"/>
      <c r="AC4937"/>
      <c r="AD4937"/>
      <c r="AE4937"/>
      <c r="AF4937"/>
      <c r="AG4937" t="s">
        <v>4308</v>
      </c>
      <c r="AH4937" s="115" t="s">
        <v>4308</v>
      </c>
    </row>
    <row r="4938" spans="1:35" hidden="1" x14ac:dyDescent="0.25">
      <c r="A4938">
        <v>331071</v>
      </c>
      <c r="B4938" t="s">
        <v>9097</v>
      </c>
      <c r="C4938" t="s">
        <v>299</v>
      </c>
      <c r="D4938" t="s">
        <v>284</v>
      </c>
      <c r="E4938" t="s">
        <v>77</v>
      </c>
      <c r="F4938" s="126">
        <v>33329</v>
      </c>
      <c r="G4938" t="s">
        <v>211</v>
      </c>
      <c r="H4938" t="s">
        <v>16</v>
      </c>
      <c r="I4938" t="s">
        <v>136</v>
      </c>
      <c r="J4938" t="s">
        <v>1226</v>
      </c>
      <c r="K4938"/>
      <c r="L4938" t="s">
        <v>18</v>
      </c>
      <c r="M4938"/>
      <c r="N4938"/>
      <c r="O4938"/>
      <c r="P4938"/>
      <c r="Q4938"/>
      <c r="R4938" s="115">
        <v>9485</v>
      </c>
      <c r="S4938" s="115">
        <v>45722</v>
      </c>
      <c r="T4938" s="115">
        <v>100000</v>
      </c>
      <c r="U4938"/>
      <c r="V4938" t="s">
        <v>4334</v>
      </c>
      <c r="W4938"/>
      <c r="X4938"/>
      <c r="Y4938"/>
      <c r="Z4938"/>
      <c r="AA4938"/>
      <c r="AB4938"/>
      <c r="AC4938"/>
      <c r="AD4938"/>
      <c r="AE4938"/>
      <c r="AF4938"/>
      <c r="AG4938"/>
    </row>
    <row r="4939" spans="1:35" hidden="1" x14ac:dyDescent="0.25">
      <c r="A4939" s="115">
        <v>331073</v>
      </c>
      <c r="B4939" s="115" t="s">
        <v>3686</v>
      </c>
      <c r="C4939" s="115" t="s">
        <v>360</v>
      </c>
      <c r="D4939" s="115" t="s">
        <v>447</v>
      </c>
      <c r="E4939" s="115" t="s">
        <v>77</v>
      </c>
      <c r="F4939" s="237">
        <v>33618</v>
      </c>
      <c r="G4939" s="115" t="s">
        <v>558</v>
      </c>
      <c r="H4939" s="115" t="s">
        <v>16</v>
      </c>
      <c r="I4939" t="s">
        <v>199</v>
      </c>
      <c r="J4939" s="115" t="s">
        <v>1226</v>
      </c>
      <c r="L4939" s="115" t="s">
        <v>73</v>
      </c>
      <c r="U4939"/>
      <c r="V4939">
        <v>0</v>
      </c>
    </row>
    <row r="4940" spans="1:35" ht="18" hidden="1" x14ac:dyDescent="0.25">
      <c r="A4940" s="235">
        <v>331074</v>
      </c>
      <c r="B4940" s="235" t="s">
        <v>9098</v>
      </c>
      <c r="C4940" s="235" t="s">
        <v>384</v>
      </c>
      <c r="D4940" s="235" t="s">
        <v>366</v>
      </c>
      <c r="E4940"/>
      <c r="F4940" s="126"/>
      <c r="G4940" s="236"/>
      <c r="H4940"/>
      <c r="I4940" t="s">
        <v>199</v>
      </c>
      <c r="J4940" s="236"/>
      <c r="K4940"/>
      <c r="L4940"/>
      <c r="M4940"/>
      <c r="N4940"/>
      <c r="O4940"/>
      <c r="P4940"/>
      <c r="Q4940"/>
      <c r="U4940"/>
      <c r="V4940" t="s">
        <v>4329</v>
      </c>
      <c r="W4940" s="236"/>
      <c r="X4940"/>
      <c r="Y4940"/>
      <c r="Z4940"/>
      <c r="AA4940"/>
      <c r="AB4940"/>
      <c r="AC4940"/>
      <c r="AD4940"/>
      <c r="AE4940"/>
      <c r="AF4940"/>
      <c r="AG4940"/>
      <c r="AH4940" s="115" t="s">
        <v>4308</v>
      </c>
    </row>
    <row r="4941" spans="1:35" hidden="1" x14ac:dyDescent="0.25">
      <c r="A4941">
        <v>331075</v>
      </c>
      <c r="B4941" t="s">
        <v>9099</v>
      </c>
      <c r="C4941" t="s">
        <v>212</v>
      </c>
      <c r="D4941" t="s">
        <v>832</v>
      </c>
      <c r="E4941" t="s">
        <v>77</v>
      </c>
      <c r="F4941" s="126">
        <v>32298</v>
      </c>
      <c r="G4941" t="s">
        <v>211</v>
      </c>
      <c r="H4941" t="s">
        <v>16</v>
      </c>
      <c r="I4941" t="s">
        <v>136</v>
      </c>
      <c r="J4941" t="s">
        <v>1226</v>
      </c>
      <c r="K4941"/>
      <c r="L4941" t="s">
        <v>18</v>
      </c>
      <c r="M4941"/>
      <c r="N4941"/>
      <c r="O4941"/>
      <c r="P4941" t="s">
        <v>9100</v>
      </c>
      <c r="Q4941"/>
      <c r="U4941"/>
      <c r="V4941" t="s">
        <v>16623</v>
      </c>
      <c r="W4941"/>
      <c r="X4941"/>
      <c r="Y4941"/>
      <c r="Z4941"/>
      <c r="AA4941"/>
      <c r="AB4941"/>
      <c r="AC4941"/>
      <c r="AD4941"/>
      <c r="AE4941"/>
      <c r="AF4941"/>
      <c r="AG4941"/>
    </row>
    <row r="4942" spans="1:35" hidden="1" x14ac:dyDescent="0.25">
      <c r="A4942" s="115">
        <v>331076</v>
      </c>
      <c r="B4942" s="115" t="s">
        <v>3041</v>
      </c>
      <c r="C4942" s="115" t="s">
        <v>361</v>
      </c>
      <c r="D4942" s="115" t="s">
        <v>435</v>
      </c>
      <c r="E4942" s="115" t="s">
        <v>76</v>
      </c>
      <c r="F4942" s="237">
        <v>35696</v>
      </c>
      <c r="G4942" s="115" t="s">
        <v>211</v>
      </c>
      <c r="H4942" s="115" t="s">
        <v>16</v>
      </c>
      <c r="I4942" t="s">
        <v>199</v>
      </c>
      <c r="J4942" s="115" t="s">
        <v>1226</v>
      </c>
      <c r="L4942" s="115" t="s">
        <v>18</v>
      </c>
      <c r="U4942"/>
      <c r="V4942" t="s">
        <v>16623</v>
      </c>
    </row>
    <row r="4943" spans="1:35" hidden="1" x14ac:dyDescent="0.25">
      <c r="A4943" s="115">
        <v>331078</v>
      </c>
      <c r="B4943" s="115" t="s">
        <v>1077</v>
      </c>
      <c r="C4943" s="115" t="s">
        <v>355</v>
      </c>
      <c r="D4943" s="115" t="s">
        <v>617</v>
      </c>
      <c r="E4943" s="115" t="s">
        <v>76</v>
      </c>
      <c r="F4943" s="237"/>
      <c r="H4943" s="115" t="s">
        <v>16</v>
      </c>
      <c r="I4943" t="s">
        <v>199</v>
      </c>
      <c r="U4943"/>
      <c r="V4943" t="s">
        <v>4414</v>
      </c>
      <c r="Y4943" s="115" t="s">
        <v>4308</v>
      </c>
      <c r="AA4943" s="115" t="s">
        <v>4308</v>
      </c>
      <c r="AB4943" s="115" t="s">
        <v>4308</v>
      </c>
      <c r="AC4943" s="115" t="s">
        <v>4308</v>
      </c>
      <c r="AD4943" s="115" t="s">
        <v>4308</v>
      </c>
      <c r="AE4943" s="115" t="s">
        <v>4308</v>
      </c>
      <c r="AF4943" s="115" t="s">
        <v>4308</v>
      </c>
      <c r="AG4943" s="115" t="s">
        <v>4308</v>
      </c>
      <c r="AH4943" s="115" t="s">
        <v>4308</v>
      </c>
    </row>
    <row r="4944" spans="1:35" hidden="1" x14ac:dyDescent="0.25">
      <c r="A4944">
        <v>331080</v>
      </c>
      <c r="B4944" t="s">
        <v>9101</v>
      </c>
      <c r="C4944" t="s">
        <v>236</v>
      </c>
      <c r="D4944" t="s">
        <v>6989</v>
      </c>
      <c r="E4944" t="s">
        <v>76</v>
      </c>
      <c r="F4944" s="126">
        <v>35399</v>
      </c>
      <c r="G4944" t="s">
        <v>18</v>
      </c>
      <c r="H4944" t="s">
        <v>16</v>
      </c>
      <c r="I4944" t="s">
        <v>136</v>
      </c>
      <c r="J4944"/>
      <c r="K4944"/>
      <c r="L4944"/>
      <c r="M4944"/>
      <c r="N4944"/>
      <c r="O4944"/>
      <c r="P4944"/>
      <c r="Q4944"/>
      <c r="U4944"/>
      <c r="V4944" t="s">
        <v>4329</v>
      </c>
      <c r="W4944"/>
      <c r="X4944"/>
      <c r="Y4944"/>
      <c r="Z4944"/>
      <c r="AA4944"/>
      <c r="AB4944"/>
      <c r="AC4944"/>
      <c r="AD4944"/>
      <c r="AE4944"/>
      <c r="AF4944"/>
      <c r="AG4944" t="s">
        <v>4308</v>
      </c>
      <c r="AH4944" s="115" t="s">
        <v>4308</v>
      </c>
    </row>
    <row r="4945" spans="1:35" ht="18" x14ac:dyDescent="0.25">
      <c r="A4945" s="235">
        <v>331081</v>
      </c>
      <c r="B4945" s="235" t="s">
        <v>9102</v>
      </c>
      <c r="C4945" s="235" t="s">
        <v>389</v>
      </c>
      <c r="D4945" s="235" t="s">
        <v>2665</v>
      </c>
      <c r="E4945"/>
      <c r="F4945" s="126"/>
      <c r="G4945" s="236"/>
      <c r="H4945"/>
      <c r="I4945" t="s">
        <v>107</v>
      </c>
      <c r="J4945" s="236"/>
      <c r="K4945"/>
      <c r="L4945"/>
      <c r="M4945"/>
      <c r="N4945"/>
      <c r="O4945"/>
      <c r="P4945"/>
      <c r="Q4945"/>
      <c r="U4945"/>
      <c r="V4945" t="s">
        <v>4335</v>
      </c>
      <c r="W4945" s="236"/>
      <c r="X4945"/>
      <c r="Y4945"/>
      <c r="Z4945"/>
      <c r="AA4945"/>
      <c r="AB4945"/>
      <c r="AC4945"/>
      <c r="AD4945"/>
      <c r="AE4945"/>
      <c r="AF4945"/>
      <c r="AG4945"/>
      <c r="AH4945" s="115" t="s">
        <v>4308</v>
      </c>
      <c r="AI4945" s="115" t="e">
        <f>VLOOKUP(A4945,'[2]دراسات قانونية'!$A$3:$E$600,1,0)</f>
        <v>#N/A</v>
      </c>
    </row>
    <row r="4946" spans="1:35" ht="18" hidden="1" x14ac:dyDescent="0.25">
      <c r="A4946" s="235">
        <v>331082</v>
      </c>
      <c r="B4946" s="235" t="s">
        <v>7629</v>
      </c>
      <c r="C4946" s="235" t="s">
        <v>250</v>
      </c>
      <c r="D4946" s="235" t="s">
        <v>6989</v>
      </c>
      <c r="E4946"/>
      <c r="F4946" s="126"/>
      <c r="G4946" s="236"/>
      <c r="H4946"/>
      <c r="I4946" t="s">
        <v>129</v>
      </c>
      <c r="J4946" s="236"/>
      <c r="K4946"/>
      <c r="L4946"/>
      <c r="M4946"/>
      <c r="N4946"/>
      <c r="O4946"/>
      <c r="P4946"/>
      <c r="Q4946"/>
      <c r="U4946"/>
      <c r="V4946" t="s">
        <v>4335</v>
      </c>
      <c r="W4946" s="236"/>
      <c r="X4946"/>
      <c r="Y4946"/>
      <c r="Z4946"/>
      <c r="AA4946"/>
      <c r="AB4946"/>
      <c r="AC4946"/>
      <c r="AD4946"/>
      <c r="AE4946"/>
      <c r="AF4946"/>
      <c r="AG4946"/>
      <c r="AH4946" s="115" t="s">
        <v>4308</v>
      </c>
    </row>
    <row r="4947" spans="1:35" ht="18" x14ac:dyDescent="0.25">
      <c r="A4947" s="235">
        <v>331083</v>
      </c>
      <c r="B4947" s="235" t="s">
        <v>7629</v>
      </c>
      <c r="C4947" s="235" t="s">
        <v>9103</v>
      </c>
      <c r="D4947" s="235" t="s">
        <v>6261</v>
      </c>
      <c r="E4947"/>
      <c r="F4947" s="126"/>
      <c r="G4947" s="236"/>
      <c r="H4947"/>
      <c r="I4947" t="s">
        <v>107</v>
      </c>
      <c r="J4947" s="236"/>
      <c r="K4947"/>
      <c r="L4947"/>
      <c r="M4947"/>
      <c r="N4947"/>
      <c r="O4947"/>
      <c r="P4947"/>
      <c r="Q4947"/>
      <c r="U4947"/>
      <c r="V4947" t="s">
        <v>4335</v>
      </c>
      <c r="W4947" s="236"/>
      <c r="X4947"/>
      <c r="Y4947"/>
      <c r="Z4947"/>
      <c r="AA4947"/>
      <c r="AB4947"/>
      <c r="AC4947"/>
      <c r="AD4947"/>
      <c r="AE4947"/>
      <c r="AF4947"/>
      <c r="AG4947"/>
      <c r="AH4947" s="115" t="s">
        <v>4308</v>
      </c>
      <c r="AI4947" s="115" t="e">
        <f>VLOOKUP(A4947,'[2]دراسات قانونية'!$A$3:$E$600,1,0)</f>
        <v>#N/A</v>
      </c>
    </row>
    <row r="4948" spans="1:35" hidden="1" x14ac:dyDescent="0.25">
      <c r="A4948">
        <v>331085</v>
      </c>
      <c r="B4948" t="s">
        <v>9104</v>
      </c>
      <c r="C4948" t="s">
        <v>9105</v>
      </c>
      <c r="D4948" t="s">
        <v>1323</v>
      </c>
      <c r="E4948" t="s">
        <v>76</v>
      </c>
      <c r="F4948" s="126">
        <v>34823</v>
      </c>
      <c r="G4948" t="s">
        <v>18</v>
      </c>
      <c r="H4948" t="s">
        <v>16</v>
      </c>
      <c r="I4948" t="s">
        <v>136</v>
      </c>
      <c r="J4948" t="s">
        <v>1226</v>
      </c>
      <c r="K4948"/>
      <c r="L4948" t="s">
        <v>18</v>
      </c>
      <c r="M4948"/>
      <c r="N4948"/>
      <c r="O4948"/>
      <c r="P4948"/>
      <c r="Q4948"/>
      <c r="R4948" s="115">
        <v>9272</v>
      </c>
      <c r="S4948" s="115">
        <v>45721</v>
      </c>
      <c r="T4948" s="115">
        <v>100000</v>
      </c>
      <c r="U4948"/>
      <c r="V4948" t="s">
        <v>4334</v>
      </c>
      <c r="W4948"/>
      <c r="X4948"/>
      <c r="Y4948"/>
      <c r="Z4948"/>
      <c r="AA4948"/>
      <c r="AB4948"/>
      <c r="AC4948"/>
      <c r="AD4948"/>
      <c r="AE4948"/>
      <c r="AF4948"/>
      <c r="AG4948"/>
    </row>
    <row r="4949" spans="1:35" hidden="1" x14ac:dyDescent="0.25">
      <c r="A4949" s="115">
        <v>331086</v>
      </c>
      <c r="B4949" s="115" t="s">
        <v>2162</v>
      </c>
      <c r="C4949" s="115" t="s">
        <v>1981</v>
      </c>
      <c r="D4949" s="115" t="s">
        <v>281</v>
      </c>
      <c r="E4949" s="115" t="s">
        <v>76</v>
      </c>
      <c r="F4949" s="237">
        <v>33634</v>
      </c>
      <c r="G4949" s="115" t="s">
        <v>2163</v>
      </c>
      <c r="H4949" s="115" t="s">
        <v>16</v>
      </c>
      <c r="I4949" t="s">
        <v>199</v>
      </c>
      <c r="J4949" s="115" t="s">
        <v>1226</v>
      </c>
      <c r="L4949" s="115" t="s">
        <v>18</v>
      </c>
      <c r="U4949"/>
      <c r="V4949">
        <v>0</v>
      </c>
    </row>
    <row r="4950" spans="1:35" hidden="1" x14ac:dyDescent="0.25">
      <c r="A4950" s="115">
        <v>331087</v>
      </c>
      <c r="B4950" s="115" t="s">
        <v>2474</v>
      </c>
      <c r="C4950" s="115" t="s">
        <v>274</v>
      </c>
      <c r="D4950" s="115" t="s">
        <v>365</v>
      </c>
      <c r="E4950" s="115" t="s">
        <v>77</v>
      </c>
      <c r="F4950" s="237">
        <v>33688</v>
      </c>
      <c r="G4950" s="115" t="s">
        <v>18</v>
      </c>
      <c r="H4950" s="115" t="s">
        <v>19</v>
      </c>
      <c r="I4950" t="s">
        <v>199</v>
      </c>
      <c r="J4950" s="115" t="s">
        <v>1226</v>
      </c>
      <c r="L4950" s="115" t="s">
        <v>18</v>
      </c>
      <c r="U4950"/>
      <c r="V4950" t="s">
        <v>16623</v>
      </c>
      <c r="AF4950" s="115" t="s">
        <v>4308</v>
      </c>
      <c r="AG4950" s="115" t="s">
        <v>4308</v>
      </c>
      <c r="AH4950" s="115" t="s">
        <v>4308</v>
      </c>
    </row>
    <row r="4951" spans="1:35" ht="18" x14ac:dyDescent="0.25">
      <c r="A4951" s="235">
        <v>331088</v>
      </c>
      <c r="B4951" s="235" t="s">
        <v>9106</v>
      </c>
      <c r="C4951" s="235" t="s">
        <v>244</v>
      </c>
      <c r="D4951" s="235" t="s">
        <v>372</v>
      </c>
      <c r="E4951"/>
      <c r="F4951" s="126"/>
      <c r="G4951" s="236"/>
      <c r="H4951"/>
      <c r="I4951" t="s">
        <v>107</v>
      </c>
      <c r="J4951" s="236"/>
      <c r="K4951"/>
      <c r="L4951"/>
      <c r="M4951"/>
      <c r="N4951"/>
      <c r="O4951"/>
      <c r="P4951"/>
      <c r="Q4951"/>
      <c r="U4951"/>
      <c r="V4951">
        <v>0</v>
      </c>
      <c r="W4951" s="236"/>
      <c r="X4951"/>
      <c r="Y4951"/>
      <c r="Z4951"/>
      <c r="AA4951"/>
      <c r="AB4951"/>
      <c r="AC4951"/>
      <c r="AD4951"/>
      <c r="AE4951"/>
      <c r="AF4951"/>
      <c r="AG4951"/>
      <c r="AH4951" s="115" t="s">
        <v>4308</v>
      </c>
      <c r="AI4951" s="115" t="e">
        <f>VLOOKUP(A4951,'[2]دراسات قانونية'!$A$3:$E$600,1,0)</f>
        <v>#N/A</v>
      </c>
    </row>
    <row r="4952" spans="1:35" hidden="1" x14ac:dyDescent="0.25">
      <c r="A4952">
        <v>331089</v>
      </c>
      <c r="B4952" t="s">
        <v>9107</v>
      </c>
      <c r="C4952" t="s">
        <v>285</v>
      </c>
      <c r="D4952" t="s">
        <v>365</v>
      </c>
      <c r="E4952" t="s">
        <v>76</v>
      </c>
      <c r="F4952" s="126"/>
      <c r="G4952"/>
      <c r="H4952" t="s">
        <v>16</v>
      </c>
      <c r="I4952" t="s">
        <v>136</v>
      </c>
      <c r="J4952"/>
      <c r="K4952"/>
      <c r="L4952"/>
      <c r="M4952"/>
      <c r="N4952"/>
      <c r="O4952"/>
      <c r="P4952"/>
      <c r="Q4952"/>
      <c r="U4952"/>
      <c r="V4952" t="s">
        <v>4329</v>
      </c>
      <c r="W4952"/>
      <c r="X4952"/>
      <c r="Y4952"/>
      <c r="Z4952"/>
      <c r="AA4952" t="s">
        <v>4308</v>
      </c>
      <c r="AB4952" t="s">
        <v>4308</v>
      </c>
      <c r="AC4952" t="s">
        <v>4308</v>
      </c>
      <c r="AD4952" t="s">
        <v>4308</v>
      </c>
      <c r="AE4952" t="s">
        <v>4308</v>
      </c>
      <c r="AF4952" t="s">
        <v>4308</v>
      </c>
      <c r="AG4952" t="s">
        <v>4308</v>
      </c>
      <c r="AH4952" s="115" t="s">
        <v>4308</v>
      </c>
    </row>
    <row r="4953" spans="1:35" hidden="1" x14ac:dyDescent="0.25">
      <c r="A4953" s="115">
        <v>331090</v>
      </c>
      <c r="B4953" s="115" t="s">
        <v>2450</v>
      </c>
      <c r="C4953" s="115" t="s">
        <v>244</v>
      </c>
      <c r="D4953" s="115" t="s">
        <v>220</v>
      </c>
      <c r="E4953" s="115" t="s">
        <v>76</v>
      </c>
      <c r="F4953" s="237">
        <v>33862</v>
      </c>
      <c r="G4953" s="115" t="s">
        <v>37</v>
      </c>
      <c r="H4953" s="115" t="s">
        <v>16</v>
      </c>
      <c r="I4953" t="s">
        <v>199</v>
      </c>
      <c r="J4953" s="115" t="s">
        <v>15</v>
      </c>
      <c r="L4953" s="115" t="s">
        <v>37</v>
      </c>
      <c r="U4953"/>
      <c r="V4953">
        <v>0</v>
      </c>
      <c r="AH4953" s="115" t="s">
        <v>4308</v>
      </c>
    </row>
    <row r="4954" spans="1:35" hidden="1" x14ac:dyDescent="0.25">
      <c r="A4954">
        <v>331091</v>
      </c>
      <c r="B4954" t="s">
        <v>9108</v>
      </c>
      <c r="C4954" t="s">
        <v>227</v>
      </c>
      <c r="D4954" t="s">
        <v>9109</v>
      </c>
      <c r="E4954" t="s">
        <v>76</v>
      </c>
      <c r="F4954" s="126">
        <v>35263</v>
      </c>
      <c r="G4954" t="s">
        <v>18</v>
      </c>
      <c r="H4954" t="s">
        <v>16</v>
      </c>
      <c r="I4954" t="s">
        <v>136</v>
      </c>
      <c r="J4954" t="s">
        <v>1226</v>
      </c>
      <c r="K4954"/>
      <c r="L4954" t="s">
        <v>30</v>
      </c>
      <c r="M4954"/>
      <c r="N4954"/>
      <c r="O4954"/>
      <c r="P4954"/>
      <c r="Q4954"/>
      <c r="U4954"/>
      <c r="V4954" t="s">
        <v>16623</v>
      </c>
      <c r="W4954"/>
      <c r="X4954"/>
      <c r="Y4954"/>
      <c r="Z4954"/>
      <c r="AA4954"/>
      <c r="AB4954"/>
      <c r="AC4954"/>
      <c r="AD4954"/>
      <c r="AE4954"/>
      <c r="AF4954"/>
      <c r="AG4954"/>
      <c r="AH4954" s="115" t="s">
        <v>4308</v>
      </c>
    </row>
    <row r="4955" spans="1:35" ht="18" x14ac:dyDescent="0.25">
      <c r="A4955" s="235">
        <v>331092</v>
      </c>
      <c r="B4955" s="235" t="s">
        <v>9110</v>
      </c>
      <c r="C4955" s="235" t="s">
        <v>219</v>
      </c>
      <c r="D4955" s="235" t="s">
        <v>1141</v>
      </c>
      <c r="E4955"/>
      <c r="F4955" s="126"/>
      <c r="G4955" s="236"/>
      <c r="H4955"/>
      <c r="I4955" t="s">
        <v>107</v>
      </c>
      <c r="J4955" s="236"/>
      <c r="K4955"/>
      <c r="L4955"/>
      <c r="M4955"/>
      <c r="N4955"/>
      <c r="O4955"/>
      <c r="P4955"/>
      <c r="Q4955"/>
      <c r="U4955"/>
      <c r="V4955" t="s">
        <v>4337</v>
      </c>
      <c r="W4955" s="236"/>
      <c r="X4955"/>
      <c r="Y4955"/>
      <c r="Z4955"/>
      <c r="AA4955"/>
      <c r="AB4955"/>
      <c r="AC4955"/>
      <c r="AD4955"/>
      <c r="AE4955"/>
      <c r="AF4955"/>
      <c r="AG4955"/>
      <c r="AH4955" s="115" t="s">
        <v>4308</v>
      </c>
      <c r="AI4955" s="115" t="e">
        <f>VLOOKUP(A4955,'[2]دراسات قانونية'!$A$3:$E$600,1,0)</f>
        <v>#N/A</v>
      </c>
    </row>
    <row r="4956" spans="1:35" hidden="1" x14ac:dyDescent="0.25">
      <c r="A4956">
        <v>331093</v>
      </c>
      <c r="B4956" t="s">
        <v>9111</v>
      </c>
      <c r="C4956" t="s">
        <v>288</v>
      </c>
      <c r="D4956" t="s">
        <v>9112</v>
      </c>
      <c r="E4956" t="s">
        <v>77</v>
      </c>
      <c r="F4956" s="126">
        <v>32064</v>
      </c>
      <c r="G4956" t="s">
        <v>18</v>
      </c>
      <c r="H4956" t="s">
        <v>16</v>
      </c>
      <c r="I4956" t="s">
        <v>129</v>
      </c>
      <c r="J4956" t="s">
        <v>1226</v>
      </c>
      <c r="K4956"/>
      <c r="L4956" t="s">
        <v>18</v>
      </c>
      <c r="M4956"/>
      <c r="N4956"/>
      <c r="O4956"/>
      <c r="P4956"/>
      <c r="Q4956"/>
      <c r="U4956"/>
      <c r="V4956" t="s">
        <v>4334</v>
      </c>
      <c r="W4956"/>
      <c r="X4956"/>
      <c r="Y4956"/>
      <c r="Z4956"/>
      <c r="AA4956"/>
      <c r="AB4956"/>
      <c r="AC4956"/>
      <c r="AD4956"/>
      <c r="AE4956"/>
      <c r="AF4956"/>
      <c r="AG4956"/>
      <c r="AH4956" s="115" t="s">
        <v>4308</v>
      </c>
    </row>
    <row r="4957" spans="1:35" hidden="1" x14ac:dyDescent="0.25">
      <c r="A4957">
        <v>331095</v>
      </c>
      <c r="B4957" t="s">
        <v>9113</v>
      </c>
      <c r="C4957" t="s">
        <v>9114</v>
      </c>
      <c r="D4957" t="s">
        <v>1407</v>
      </c>
      <c r="E4957" t="s">
        <v>76</v>
      </c>
      <c r="F4957" s="126">
        <v>30318</v>
      </c>
      <c r="G4957" t="s">
        <v>1363</v>
      </c>
      <c r="H4957" t="s">
        <v>31</v>
      </c>
      <c r="I4957" t="s">
        <v>129</v>
      </c>
      <c r="J4957"/>
      <c r="K4957"/>
      <c r="L4957"/>
      <c r="M4957"/>
      <c r="N4957"/>
      <c r="O4957"/>
      <c r="P4957"/>
      <c r="Q4957"/>
      <c r="U4957"/>
      <c r="V4957" t="s">
        <v>4335</v>
      </c>
      <c r="W4957"/>
      <c r="X4957"/>
      <c r="Y4957"/>
      <c r="Z4957"/>
      <c r="AA4957"/>
      <c r="AB4957"/>
      <c r="AC4957"/>
      <c r="AD4957" t="s">
        <v>4308</v>
      </c>
      <c r="AE4957" t="s">
        <v>4308</v>
      </c>
      <c r="AF4957" t="s">
        <v>4308</v>
      </c>
      <c r="AG4957" t="s">
        <v>4308</v>
      </c>
      <c r="AH4957" s="115" t="s">
        <v>4308</v>
      </c>
    </row>
    <row r="4958" spans="1:35" ht="18" x14ac:dyDescent="0.25">
      <c r="A4958" s="235">
        <v>331096</v>
      </c>
      <c r="B4958" s="235" t="s">
        <v>9115</v>
      </c>
      <c r="C4958" s="235" t="s">
        <v>570</v>
      </c>
      <c r="D4958" s="235" t="s">
        <v>452</v>
      </c>
      <c r="E4958"/>
      <c r="F4958" s="126"/>
      <c r="G4958" s="236"/>
      <c r="H4958"/>
      <c r="I4958" t="s">
        <v>107</v>
      </c>
      <c r="J4958" s="236"/>
      <c r="K4958"/>
      <c r="L4958"/>
      <c r="M4958"/>
      <c r="N4958"/>
      <c r="O4958"/>
      <c r="P4958"/>
      <c r="Q4958"/>
      <c r="U4958"/>
      <c r="V4958" t="s">
        <v>4334</v>
      </c>
      <c r="W4958" s="236"/>
      <c r="X4958"/>
      <c r="Y4958"/>
      <c r="Z4958"/>
      <c r="AA4958"/>
      <c r="AB4958"/>
      <c r="AC4958"/>
      <c r="AD4958"/>
      <c r="AE4958"/>
      <c r="AF4958"/>
      <c r="AG4958"/>
      <c r="AH4958" s="115" t="s">
        <v>4308</v>
      </c>
      <c r="AI4958" s="115" t="e">
        <f>VLOOKUP(A4958,'[2]دراسات قانونية'!$A$3:$E$600,1,0)</f>
        <v>#N/A</v>
      </c>
    </row>
    <row r="4959" spans="1:35" hidden="1" x14ac:dyDescent="0.25">
      <c r="A4959" s="115">
        <v>331097</v>
      </c>
      <c r="B4959" s="115" t="s">
        <v>4069</v>
      </c>
      <c r="C4959" s="115" t="s">
        <v>457</v>
      </c>
      <c r="D4959" s="115" t="s">
        <v>445</v>
      </c>
      <c r="E4959" s="115" t="s">
        <v>77</v>
      </c>
      <c r="F4959" s="237">
        <v>32309</v>
      </c>
      <c r="G4959" s="115" t="s">
        <v>40</v>
      </c>
      <c r="H4959" s="115" t="s">
        <v>16</v>
      </c>
      <c r="I4959" t="s">
        <v>199</v>
      </c>
      <c r="J4959" s="115" t="s">
        <v>1226</v>
      </c>
      <c r="L4959" s="115" t="s">
        <v>40</v>
      </c>
      <c r="U4959"/>
      <c r="V4959">
        <v>0</v>
      </c>
    </row>
    <row r="4960" spans="1:35" ht="18" x14ac:dyDescent="0.25">
      <c r="A4960" s="235">
        <v>331098</v>
      </c>
      <c r="B4960" s="235" t="s">
        <v>9116</v>
      </c>
      <c r="C4960" s="235" t="s">
        <v>285</v>
      </c>
      <c r="D4960" s="235" t="s">
        <v>9117</v>
      </c>
      <c r="E4960"/>
      <c r="F4960" s="126"/>
      <c r="G4960" s="236"/>
      <c r="H4960"/>
      <c r="I4960" t="s">
        <v>107</v>
      </c>
      <c r="J4960" s="236"/>
      <c r="K4960"/>
      <c r="L4960"/>
      <c r="M4960"/>
      <c r="N4960"/>
      <c r="O4960"/>
      <c r="P4960"/>
      <c r="Q4960"/>
      <c r="U4960"/>
      <c r="V4960" t="s">
        <v>4335</v>
      </c>
      <c r="W4960" s="236"/>
      <c r="X4960"/>
      <c r="Y4960"/>
      <c r="Z4960"/>
      <c r="AA4960"/>
      <c r="AB4960"/>
      <c r="AC4960"/>
      <c r="AD4960"/>
      <c r="AE4960"/>
      <c r="AF4960"/>
      <c r="AG4960"/>
      <c r="AH4960" s="115" t="s">
        <v>4308</v>
      </c>
      <c r="AI4960" s="115" t="e">
        <f>VLOOKUP(A4960,'[2]دراسات قانونية'!$A$3:$E$600,1,0)</f>
        <v>#N/A</v>
      </c>
    </row>
    <row r="4961" spans="1:35" ht="18" x14ac:dyDescent="0.25">
      <c r="A4961" s="235">
        <v>331100</v>
      </c>
      <c r="B4961" s="235" t="s">
        <v>9118</v>
      </c>
      <c r="C4961" s="235" t="s">
        <v>227</v>
      </c>
      <c r="D4961" s="235" t="s">
        <v>409</v>
      </c>
      <c r="E4961"/>
      <c r="F4961" s="126"/>
      <c r="G4961" s="236"/>
      <c r="H4961"/>
      <c r="I4961" t="s">
        <v>107</v>
      </c>
      <c r="J4961" s="236"/>
      <c r="K4961"/>
      <c r="L4961"/>
      <c r="M4961"/>
      <c r="N4961"/>
      <c r="O4961"/>
      <c r="P4961"/>
      <c r="Q4961"/>
      <c r="U4961"/>
      <c r="V4961" t="s">
        <v>4335</v>
      </c>
      <c r="W4961" s="236"/>
      <c r="X4961"/>
      <c r="Y4961"/>
      <c r="Z4961"/>
      <c r="AA4961"/>
      <c r="AB4961"/>
      <c r="AC4961"/>
      <c r="AD4961"/>
      <c r="AE4961"/>
      <c r="AF4961"/>
      <c r="AG4961"/>
      <c r="AH4961" s="115" t="s">
        <v>4308</v>
      </c>
      <c r="AI4961" s="115" t="e">
        <f>VLOOKUP(A4961,'[2]دراسات قانونية'!$A$3:$E$600,1,0)</f>
        <v>#N/A</v>
      </c>
    </row>
    <row r="4962" spans="1:35" hidden="1" x14ac:dyDescent="0.25">
      <c r="A4962">
        <v>331102</v>
      </c>
      <c r="B4962" t="s">
        <v>9119</v>
      </c>
      <c r="C4962" t="s">
        <v>5873</v>
      </c>
      <c r="D4962" t="s">
        <v>898</v>
      </c>
      <c r="E4962" t="s">
        <v>77</v>
      </c>
      <c r="F4962" s="126">
        <v>33414</v>
      </c>
      <c r="G4962" t="s">
        <v>18</v>
      </c>
      <c r="H4962" t="s">
        <v>16</v>
      </c>
      <c r="I4962" t="s">
        <v>136</v>
      </c>
      <c r="J4962" t="s">
        <v>15</v>
      </c>
      <c r="K4962"/>
      <c r="L4962" t="s">
        <v>18</v>
      </c>
      <c r="M4962"/>
      <c r="N4962"/>
      <c r="O4962"/>
      <c r="P4962"/>
      <c r="Q4962"/>
      <c r="U4962"/>
      <c r="V4962" t="s">
        <v>4412</v>
      </c>
      <c r="W4962"/>
      <c r="X4962"/>
      <c r="Y4962"/>
      <c r="Z4962"/>
      <c r="AA4962"/>
      <c r="AB4962"/>
      <c r="AC4962"/>
      <c r="AD4962"/>
      <c r="AE4962"/>
      <c r="AF4962"/>
      <c r="AG4962"/>
    </row>
    <row r="4963" spans="1:35" hidden="1" x14ac:dyDescent="0.25">
      <c r="A4963">
        <v>331103</v>
      </c>
      <c r="B4963" t="s">
        <v>9120</v>
      </c>
      <c r="C4963" t="s">
        <v>212</v>
      </c>
      <c r="D4963" t="s">
        <v>238</v>
      </c>
      <c r="E4963" t="s">
        <v>76</v>
      </c>
      <c r="F4963" s="126">
        <v>32300</v>
      </c>
      <c r="G4963" t="s">
        <v>18</v>
      </c>
      <c r="H4963" t="s">
        <v>16</v>
      </c>
      <c r="I4963" t="s">
        <v>136</v>
      </c>
      <c r="J4963" t="s">
        <v>1226</v>
      </c>
      <c r="K4963"/>
      <c r="L4963" t="s">
        <v>73</v>
      </c>
      <c r="M4963"/>
      <c r="N4963"/>
      <c r="O4963"/>
      <c r="P4963"/>
      <c r="Q4963"/>
      <c r="U4963"/>
      <c r="V4963" t="s">
        <v>4412</v>
      </c>
      <c r="W4963"/>
      <c r="X4963"/>
      <c r="Y4963"/>
      <c r="Z4963"/>
      <c r="AA4963"/>
      <c r="AB4963"/>
      <c r="AC4963"/>
      <c r="AD4963"/>
      <c r="AE4963"/>
      <c r="AF4963"/>
      <c r="AG4963"/>
    </row>
    <row r="4964" spans="1:35" hidden="1" x14ac:dyDescent="0.25">
      <c r="A4964" s="115">
        <v>331104</v>
      </c>
      <c r="B4964" s="115" t="s">
        <v>3015</v>
      </c>
      <c r="C4964" s="115" t="s">
        <v>749</v>
      </c>
      <c r="D4964" s="115" t="s">
        <v>270</v>
      </c>
      <c r="E4964" s="115" t="s">
        <v>76</v>
      </c>
      <c r="F4964" s="237">
        <v>32875</v>
      </c>
      <c r="G4964" s="115" t="s">
        <v>418</v>
      </c>
      <c r="H4964" s="115" t="s">
        <v>16</v>
      </c>
      <c r="I4964" t="s">
        <v>199</v>
      </c>
      <c r="J4964" s="115" t="s">
        <v>1226</v>
      </c>
      <c r="L4964" s="115" t="s">
        <v>30</v>
      </c>
      <c r="U4964"/>
      <c r="V4964" t="s">
        <v>4414</v>
      </c>
    </row>
    <row r="4965" spans="1:35" hidden="1" x14ac:dyDescent="0.25">
      <c r="A4965">
        <v>331105</v>
      </c>
      <c r="B4965" t="s">
        <v>9121</v>
      </c>
      <c r="C4965" t="s">
        <v>227</v>
      </c>
      <c r="D4965" t="s">
        <v>365</v>
      </c>
      <c r="E4965" t="s">
        <v>76</v>
      </c>
      <c r="F4965" s="126"/>
      <c r="G4965"/>
      <c r="H4965" t="s">
        <v>16</v>
      </c>
      <c r="I4965" t="s">
        <v>136</v>
      </c>
      <c r="J4965"/>
      <c r="K4965"/>
      <c r="L4965"/>
      <c r="M4965"/>
      <c r="N4965"/>
      <c r="O4965"/>
      <c r="P4965"/>
      <c r="Q4965"/>
      <c r="U4965"/>
      <c r="V4965" t="s">
        <v>4414</v>
      </c>
      <c r="W4965"/>
      <c r="X4965"/>
      <c r="Y4965"/>
      <c r="Z4965"/>
      <c r="AA4965" t="s">
        <v>4308</v>
      </c>
      <c r="AB4965" t="s">
        <v>4308</v>
      </c>
      <c r="AC4965" t="s">
        <v>4308</v>
      </c>
      <c r="AD4965" t="s">
        <v>4308</v>
      </c>
      <c r="AE4965" t="s">
        <v>4308</v>
      </c>
      <c r="AF4965" t="s">
        <v>4308</v>
      </c>
      <c r="AG4965" t="s">
        <v>4308</v>
      </c>
      <c r="AH4965" s="115" t="s">
        <v>4308</v>
      </c>
    </row>
    <row r="4966" spans="1:35" ht="18" x14ac:dyDescent="0.25">
      <c r="A4966" s="235">
        <v>331106</v>
      </c>
      <c r="B4966" s="235" t="s">
        <v>9122</v>
      </c>
      <c r="C4966" s="235" t="s">
        <v>227</v>
      </c>
      <c r="D4966" s="235" t="s">
        <v>517</v>
      </c>
      <c r="E4966"/>
      <c r="F4966" s="126"/>
      <c r="G4966" s="236"/>
      <c r="H4966"/>
      <c r="I4966" t="s">
        <v>107</v>
      </c>
      <c r="J4966" s="236"/>
      <c r="K4966"/>
      <c r="L4966"/>
      <c r="M4966"/>
      <c r="N4966"/>
      <c r="O4966"/>
      <c r="P4966"/>
      <c r="Q4966"/>
      <c r="U4966"/>
      <c r="V4966" t="s">
        <v>4329</v>
      </c>
      <c r="W4966" s="236"/>
      <c r="X4966"/>
      <c r="Y4966"/>
      <c r="Z4966"/>
      <c r="AA4966"/>
      <c r="AB4966"/>
      <c r="AC4966"/>
      <c r="AD4966"/>
      <c r="AE4966"/>
      <c r="AF4966"/>
      <c r="AG4966"/>
      <c r="AH4966" s="115" t="s">
        <v>4308</v>
      </c>
      <c r="AI4966" s="115" t="e">
        <f>VLOOKUP(A4966,'[2]دراسات قانونية'!$A$3:$E$600,1,0)</f>
        <v>#N/A</v>
      </c>
    </row>
    <row r="4967" spans="1:35" hidden="1" x14ac:dyDescent="0.25">
      <c r="A4967" s="115">
        <v>331107</v>
      </c>
      <c r="B4967" s="115" t="s">
        <v>3687</v>
      </c>
      <c r="C4967" s="115" t="s">
        <v>542</v>
      </c>
      <c r="D4967" s="115" t="s">
        <v>783</v>
      </c>
      <c r="E4967" s="115" t="s">
        <v>77</v>
      </c>
      <c r="F4967" s="237">
        <v>34335</v>
      </c>
      <c r="G4967" s="115" t="s">
        <v>18</v>
      </c>
      <c r="H4967" s="115" t="s">
        <v>16</v>
      </c>
      <c r="I4967" t="s">
        <v>199</v>
      </c>
      <c r="J4967" s="115" t="s">
        <v>1226</v>
      </c>
      <c r="L4967" s="115" t="s">
        <v>18</v>
      </c>
      <c r="U4967"/>
      <c r="V4967" t="s">
        <v>16623</v>
      </c>
    </row>
    <row r="4968" spans="1:35" ht="18" x14ac:dyDescent="0.25">
      <c r="A4968" s="235">
        <v>331108</v>
      </c>
      <c r="B4968" s="235" t="s">
        <v>9123</v>
      </c>
      <c r="C4968" s="235" t="s">
        <v>661</v>
      </c>
      <c r="D4968" s="235" t="s">
        <v>1610</v>
      </c>
      <c r="E4968"/>
      <c r="F4968" s="126"/>
      <c r="G4968" s="236"/>
      <c r="H4968"/>
      <c r="I4968" t="s">
        <v>107</v>
      </c>
      <c r="J4968" s="236"/>
      <c r="K4968"/>
      <c r="L4968"/>
      <c r="M4968"/>
      <c r="N4968"/>
      <c r="O4968"/>
      <c r="P4968"/>
      <c r="Q4968"/>
      <c r="U4968"/>
      <c r="V4968">
        <v>0</v>
      </c>
      <c r="W4968" s="236"/>
      <c r="X4968"/>
      <c r="Y4968"/>
      <c r="Z4968"/>
      <c r="AA4968"/>
      <c r="AB4968"/>
      <c r="AC4968"/>
      <c r="AD4968"/>
      <c r="AE4968"/>
      <c r="AF4968"/>
      <c r="AG4968"/>
      <c r="AH4968" s="115" t="s">
        <v>4308</v>
      </c>
      <c r="AI4968" s="115" t="e">
        <f>VLOOKUP(A4968,'[2]دراسات قانونية'!$A$3:$E$600,1,0)</f>
        <v>#N/A</v>
      </c>
    </row>
    <row r="4969" spans="1:35" ht="18" x14ac:dyDescent="0.25">
      <c r="A4969" s="235">
        <v>331109</v>
      </c>
      <c r="B4969" s="235" t="s">
        <v>9124</v>
      </c>
      <c r="C4969" s="235" t="s">
        <v>209</v>
      </c>
      <c r="D4969" s="235" t="s">
        <v>275</v>
      </c>
      <c r="E4969"/>
      <c r="F4969" s="126"/>
      <c r="G4969" s="236"/>
      <c r="H4969"/>
      <c r="I4969" t="s">
        <v>107</v>
      </c>
      <c r="J4969" s="236"/>
      <c r="K4969"/>
      <c r="L4969"/>
      <c r="M4969"/>
      <c r="N4969"/>
      <c r="O4969"/>
      <c r="P4969"/>
      <c r="Q4969"/>
      <c r="U4969"/>
      <c r="V4969">
        <v>0</v>
      </c>
      <c r="W4969" s="236"/>
      <c r="X4969"/>
      <c r="Y4969"/>
      <c r="Z4969"/>
      <c r="AA4969"/>
      <c r="AB4969"/>
      <c r="AC4969"/>
      <c r="AD4969"/>
      <c r="AE4969"/>
      <c r="AF4969"/>
      <c r="AG4969"/>
      <c r="AH4969" s="115" t="s">
        <v>4308</v>
      </c>
      <c r="AI4969" s="115" t="e">
        <f>VLOOKUP(A4969,'[2]دراسات قانونية'!$A$3:$E$600,1,0)</f>
        <v>#N/A</v>
      </c>
    </row>
    <row r="4970" spans="1:35" ht="18" x14ac:dyDescent="0.25">
      <c r="A4970" s="235">
        <v>331110</v>
      </c>
      <c r="B4970" s="235" t="s">
        <v>9125</v>
      </c>
      <c r="C4970" s="235" t="s">
        <v>8281</v>
      </c>
      <c r="D4970" s="235" t="s">
        <v>616</v>
      </c>
      <c r="E4970"/>
      <c r="F4970" s="126"/>
      <c r="G4970" s="236"/>
      <c r="H4970"/>
      <c r="I4970" t="s">
        <v>107</v>
      </c>
      <c r="J4970" s="236"/>
      <c r="K4970"/>
      <c r="L4970"/>
      <c r="M4970"/>
      <c r="N4970"/>
      <c r="O4970"/>
      <c r="P4970"/>
      <c r="Q4970"/>
      <c r="U4970"/>
      <c r="V4970" t="s">
        <v>4329</v>
      </c>
      <c r="W4970" s="236"/>
      <c r="X4970"/>
      <c r="Y4970"/>
      <c r="Z4970"/>
      <c r="AA4970"/>
      <c r="AB4970"/>
      <c r="AC4970"/>
      <c r="AD4970"/>
      <c r="AE4970"/>
      <c r="AF4970"/>
      <c r="AG4970"/>
      <c r="AH4970" s="115" t="s">
        <v>4308</v>
      </c>
      <c r="AI4970" s="115" t="e">
        <f>VLOOKUP(A4970,'[2]دراسات قانونية'!$A$3:$E$600,1,0)</f>
        <v>#N/A</v>
      </c>
    </row>
    <row r="4971" spans="1:35" ht="18" x14ac:dyDescent="0.25">
      <c r="A4971" s="235">
        <v>331113</v>
      </c>
      <c r="B4971" s="235" t="s">
        <v>9126</v>
      </c>
      <c r="C4971" s="235" t="s">
        <v>332</v>
      </c>
      <c r="D4971" s="235" t="s">
        <v>444</v>
      </c>
      <c r="E4971"/>
      <c r="F4971" s="126"/>
      <c r="G4971" s="236"/>
      <c r="H4971"/>
      <c r="I4971" t="s">
        <v>107</v>
      </c>
      <c r="J4971" s="236"/>
      <c r="K4971"/>
      <c r="L4971"/>
      <c r="M4971"/>
      <c r="N4971"/>
      <c r="O4971"/>
      <c r="P4971"/>
      <c r="Q4971"/>
      <c r="U4971"/>
      <c r="V4971" t="s">
        <v>4335</v>
      </c>
      <c r="W4971" s="236"/>
      <c r="X4971"/>
      <c r="Y4971"/>
      <c r="Z4971"/>
      <c r="AA4971"/>
      <c r="AB4971"/>
      <c r="AC4971"/>
      <c r="AD4971"/>
      <c r="AE4971"/>
      <c r="AF4971"/>
      <c r="AG4971"/>
      <c r="AH4971" s="115" t="s">
        <v>4308</v>
      </c>
      <c r="AI4971" s="115" t="e">
        <f>VLOOKUP(A4971,'[2]دراسات قانونية'!$A$3:$E$600,1,0)</f>
        <v>#N/A</v>
      </c>
    </row>
    <row r="4972" spans="1:35" ht="18" x14ac:dyDescent="0.25">
      <c r="A4972" s="235">
        <v>331114</v>
      </c>
      <c r="B4972" s="235" t="s">
        <v>9127</v>
      </c>
      <c r="C4972" s="235" t="s">
        <v>9128</v>
      </c>
      <c r="D4972" s="235" t="s">
        <v>4964</v>
      </c>
      <c r="E4972"/>
      <c r="F4972" s="126"/>
      <c r="G4972" s="236"/>
      <c r="H4972"/>
      <c r="I4972" t="s">
        <v>107</v>
      </c>
      <c r="J4972" s="236"/>
      <c r="K4972"/>
      <c r="L4972"/>
      <c r="M4972"/>
      <c r="N4972"/>
      <c r="O4972"/>
      <c r="P4972"/>
      <c r="Q4972"/>
      <c r="U4972"/>
      <c r="V4972" t="s">
        <v>4335</v>
      </c>
      <c r="W4972" s="236"/>
      <c r="X4972"/>
      <c r="Y4972"/>
      <c r="Z4972"/>
      <c r="AA4972"/>
      <c r="AB4972"/>
      <c r="AC4972"/>
      <c r="AD4972"/>
      <c r="AE4972"/>
      <c r="AF4972"/>
      <c r="AG4972"/>
      <c r="AH4972" s="115" t="s">
        <v>4308</v>
      </c>
      <c r="AI4972" s="115" t="e">
        <f>VLOOKUP(A4972,'[2]دراسات قانونية'!$A$3:$E$600,1,0)</f>
        <v>#N/A</v>
      </c>
    </row>
    <row r="4973" spans="1:35" hidden="1" x14ac:dyDescent="0.25">
      <c r="A4973" s="115">
        <v>331116</v>
      </c>
      <c r="B4973" s="115" t="s">
        <v>3688</v>
      </c>
      <c r="C4973" s="115" t="s">
        <v>629</v>
      </c>
      <c r="D4973" s="115" t="s">
        <v>293</v>
      </c>
      <c r="E4973" s="115" t="s">
        <v>77</v>
      </c>
      <c r="F4973" s="237">
        <v>34071</v>
      </c>
      <c r="G4973" s="115" t="s">
        <v>18</v>
      </c>
      <c r="H4973" s="115" t="s">
        <v>16</v>
      </c>
      <c r="I4973" t="s">
        <v>199</v>
      </c>
      <c r="J4973" s="115" t="s">
        <v>1226</v>
      </c>
      <c r="L4973" s="115" t="s">
        <v>18</v>
      </c>
      <c r="R4973" s="115">
        <v>9256</v>
      </c>
      <c r="S4973" s="115">
        <v>45720</v>
      </c>
      <c r="T4973" s="115">
        <v>90000</v>
      </c>
      <c r="U4973"/>
      <c r="V4973">
        <v>0</v>
      </c>
    </row>
    <row r="4974" spans="1:35" ht="18" x14ac:dyDescent="0.25">
      <c r="A4974" s="235">
        <v>331117</v>
      </c>
      <c r="B4974" s="235" t="s">
        <v>9129</v>
      </c>
      <c r="C4974" s="235" t="s">
        <v>379</v>
      </c>
      <c r="D4974" s="235" t="s">
        <v>276</v>
      </c>
      <c r="E4974"/>
      <c r="F4974" s="126"/>
      <c r="G4974" s="236"/>
      <c r="H4974"/>
      <c r="I4974" t="s">
        <v>107</v>
      </c>
      <c r="J4974" s="236"/>
      <c r="K4974"/>
      <c r="L4974"/>
      <c r="M4974"/>
      <c r="N4974"/>
      <c r="O4974"/>
      <c r="P4974"/>
      <c r="Q4974"/>
      <c r="U4974"/>
      <c r="V4974">
        <v>0</v>
      </c>
      <c r="W4974" s="236"/>
      <c r="X4974"/>
      <c r="Y4974"/>
      <c r="Z4974"/>
      <c r="AA4974"/>
      <c r="AB4974"/>
      <c r="AC4974"/>
      <c r="AD4974"/>
      <c r="AE4974"/>
      <c r="AF4974"/>
      <c r="AG4974"/>
      <c r="AH4974" s="115" t="s">
        <v>4308</v>
      </c>
      <c r="AI4974" s="115" t="e">
        <f>VLOOKUP(A4974,'[2]دراسات قانونية'!$A$3:$E$600,1,0)</f>
        <v>#N/A</v>
      </c>
    </row>
    <row r="4975" spans="1:35" hidden="1" x14ac:dyDescent="0.25">
      <c r="A4975" s="115">
        <v>331118</v>
      </c>
      <c r="B4975" s="115" t="s">
        <v>3689</v>
      </c>
      <c r="C4975" s="115" t="s">
        <v>3690</v>
      </c>
      <c r="D4975" s="115" t="s">
        <v>320</v>
      </c>
      <c r="E4975" s="115" t="s">
        <v>77</v>
      </c>
      <c r="F4975" s="237">
        <v>32729</v>
      </c>
      <c r="G4975" s="115" t="s">
        <v>18</v>
      </c>
      <c r="H4975" s="115" t="s">
        <v>38</v>
      </c>
      <c r="I4975" t="s">
        <v>199</v>
      </c>
      <c r="J4975" s="115" t="s">
        <v>1226</v>
      </c>
      <c r="L4975" s="115" t="s">
        <v>18</v>
      </c>
      <c r="R4975" s="115">
        <v>9282</v>
      </c>
      <c r="S4975" s="115">
        <v>45721</v>
      </c>
      <c r="T4975" s="115">
        <v>90000</v>
      </c>
      <c r="U4975"/>
      <c r="V4975">
        <v>0</v>
      </c>
    </row>
    <row r="4976" spans="1:35" hidden="1" x14ac:dyDescent="0.25">
      <c r="A4976" s="115">
        <v>331119</v>
      </c>
      <c r="B4976" s="115" t="s">
        <v>3074</v>
      </c>
      <c r="C4976" s="115" t="s">
        <v>519</v>
      </c>
      <c r="D4976" s="115" t="s">
        <v>1749</v>
      </c>
      <c r="E4976" s="115" t="s">
        <v>77</v>
      </c>
      <c r="F4976" s="237">
        <v>34337</v>
      </c>
      <c r="G4976" s="115" t="s">
        <v>620</v>
      </c>
      <c r="H4976" s="115" t="s">
        <v>16</v>
      </c>
      <c r="I4976" t="s">
        <v>199</v>
      </c>
      <c r="J4976" s="115" t="s">
        <v>1226</v>
      </c>
      <c r="L4976" s="115" t="s">
        <v>70</v>
      </c>
      <c r="U4976"/>
      <c r="V4976">
        <v>0</v>
      </c>
    </row>
    <row r="4977" spans="1:35" hidden="1" x14ac:dyDescent="0.25">
      <c r="A4977" s="115">
        <v>331122</v>
      </c>
      <c r="B4977" s="115" t="s">
        <v>4347</v>
      </c>
      <c r="C4977" s="115" t="s">
        <v>727</v>
      </c>
      <c r="D4977" s="115" t="s">
        <v>281</v>
      </c>
      <c r="F4977" s="237"/>
      <c r="I4977" t="s">
        <v>199</v>
      </c>
      <c r="U4977"/>
      <c r="V4977" t="s">
        <v>4335</v>
      </c>
    </row>
    <row r="4978" spans="1:35" hidden="1" x14ac:dyDescent="0.25">
      <c r="A4978" s="115">
        <v>331126</v>
      </c>
      <c r="B4978" s="115" t="s">
        <v>1961</v>
      </c>
      <c r="C4978" s="115" t="s">
        <v>209</v>
      </c>
      <c r="D4978" s="115" t="s">
        <v>342</v>
      </c>
      <c r="E4978" s="115" t="s">
        <v>76</v>
      </c>
      <c r="F4978" s="237">
        <v>32296</v>
      </c>
      <c r="G4978" s="115" t="s">
        <v>18</v>
      </c>
      <c r="H4978" s="115" t="s">
        <v>16</v>
      </c>
      <c r="I4978" t="s">
        <v>199</v>
      </c>
      <c r="J4978" s="115" t="s">
        <v>1226</v>
      </c>
      <c r="L4978" s="115" t="s">
        <v>18</v>
      </c>
      <c r="U4978"/>
      <c r="V4978" t="s">
        <v>4329</v>
      </c>
    </row>
    <row r="4979" spans="1:35" ht="18" x14ac:dyDescent="0.25">
      <c r="A4979" s="235">
        <v>331127</v>
      </c>
      <c r="B4979" s="235" t="s">
        <v>9130</v>
      </c>
      <c r="C4979" s="235" t="s">
        <v>609</v>
      </c>
      <c r="D4979" s="235" t="s">
        <v>490</v>
      </c>
      <c r="E4979"/>
      <c r="F4979" s="126"/>
      <c r="G4979" s="236"/>
      <c r="H4979"/>
      <c r="I4979" t="s">
        <v>107</v>
      </c>
      <c r="J4979" s="236"/>
      <c r="K4979"/>
      <c r="L4979"/>
      <c r="M4979"/>
      <c r="N4979"/>
      <c r="O4979"/>
      <c r="P4979"/>
      <c r="Q4979"/>
      <c r="U4979"/>
      <c r="V4979" t="s">
        <v>4335</v>
      </c>
      <c r="W4979" s="236"/>
      <c r="X4979"/>
      <c r="Y4979"/>
      <c r="Z4979"/>
      <c r="AA4979"/>
      <c r="AB4979"/>
      <c r="AC4979"/>
      <c r="AD4979"/>
      <c r="AE4979"/>
      <c r="AF4979"/>
      <c r="AG4979"/>
      <c r="AH4979" s="115" t="s">
        <v>4308</v>
      </c>
      <c r="AI4979" s="115" t="e">
        <f>VLOOKUP(A4979,'[2]دراسات قانونية'!$A$3:$E$600,1,0)</f>
        <v>#N/A</v>
      </c>
    </row>
    <row r="4980" spans="1:35" ht="18" x14ac:dyDescent="0.25">
      <c r="A4980" s="235">
        <v>331132</v>
      </c>
      <c r="B4980" s="235" t="s">
        <v>9131</v>
      </c>
      <c r="C4980" s="235" t="s">
        <v>7030</v>
      </c>
      <c r="D4980" s="235" t="s">
        <v>856</v>
      </c>
      <c r="E4980"/>
      <c r="F4980" s="126"/>
      <c r="G4980" s="236"/>
      <c r="H4980"/>
      <c r="I4980" t="s">
        <v>107</v>
      </c>
      <c r="J4980" s="236"/>
      <c r="K4980"/>
      <c r="L4980"/>
      <c r="M4980"/>
      <c r="N4980"/>
      <c r="O4980"/>
      <c r="P4980"/>
      <c r="Q4980"/>
      <c r="U4980"/>
      <c r="V4980" t="s">
        <v>4337</v>
      </c>
      <c r="W4980" s="236"/>
      <c r="X4980"/>
      <c r="Y4980"/>
      <c r="Z4980"/>
      <c r="AA4980"/>
      <c r="AB4980"/>
      <c r="AC4980"/>
      <c r="AD4980"/>
      <c r="AE4980"/>
      <c r="AF4980"/>
      <c r="AG4980"/>
      <c r="AH4980" s="115" t="s">
        <v>4308</v>
      </c>
      <c r="AI4980" s="115" t="e">
        <f>VLOOKUP(A4980,'[2]دراسات قانونية'!$A$3:$E$600,1,0)</f>
        <v>#N/A</v>
      </c>
    </row>
    <row r="4981" spans="1:35" hidden="1" x14ac:dyDescent="0.25">
      <c r="A4981">
        <v>331133</v>
      </c>
      <c r="B4981" t="s">
        <v>9132</v>
      </c>
      <c r="C4981" t="s">
        <v>250</v>
      </c>
      <c r="D4981" t="s">
        <v>1028</v>
      </c>
      <c r="E4981" t="s">
        <v>76</v>
      </c>
      <c r="F4981" s="126">
        <v>34440</v>
      </c>
      <c r="G4981" t="s">
        <v>18</v>
      </c>
      <c r="H4981" t="s">
        <v>16</v>
      </c>
      <c r="I4981" t="s">
        <v>136</v>
      </c>
      <c r="J4981" t="s">
        <v>1226</v>
      </c>
      <c r="K4981"/>
      <c r="L4981" t="s">
        <v>30</v>
      </c>
      <c r="M4981"/>
      <c r="N4981"/>
      <c r="O4981"/>
      <c r="P4981"/>
      <c r="Q4981"/>
      <c r="U4981"/>
      <c r="V4981" t="s">
        <v>4414</v>
      </c>
      <c r="W4981"/>
      <c r="X4981"/>
      <c r="Y4981"/>
      <c r="Z4981"/>
      <c r="AA4981"/>
      <c r="AB4981"/>
      <c r="AC4981"/>
      <c r="AD4981"/>
      <c r="AE4981"/>
      <c r="AF4981"/>
      <c r="AG4981"/>
    </row>
    <row r="4982" spans="1:35" hidden="1" x14ac:dyDescent="0.25">
      <c r="A4982" s="115">
        <v>331136</v>
      </c>
      <c r="B4982" s="115" t="s">
        <v>3691</v>
      </c>
      <c r="C4982" s="115" t="s">
        <v>542</v>
      </c>
      <c r="D4982" s="115" t="s">
        <v>783</v>
      </c>
      <c r="E4982" s="115" t="s">
        <v>76</v>
      </c>
      <c r="F4982" s="237">
        <v>32516</v>
      </c>
      <c r="G4982" s="115" t="s">
        <v>666</v>
      </c>
      <c r="H4982" s="115" t="s">
        <v>16</v>
      </c>
      <c r="I4982" t="s">
        <v>199</v>
      </c>
      <c r="J4982" s="115" t="s">
        <v>1226</v>
      </c>
      <c r="L4982" s="115" t="s">
        <v>30</v>
      </c>
      <c r="U4982"/>
      <c r="V4982">
        <v>0</v>
      </c>
    </row>
    <row r="4983" spans="1:35" ht="18" hidden="1" x14ac:dyDescent="0.25">
      <c r="A4983" s="235">
        <v>331137</v>
      </c>
      <c r="B4983" s="235" t="s">
        <v>9133</v>
      </c>
      <c r="C4983" s="235" t="s">
        <v>227</v>
      </c>
      <c r="D4983" s="235" t="s">
        <v>238</v>
      </c>
      <c r="E4983"/>
      <c r="F4983" s="126"/>
      <c r="G4983" s="236"/>
      <c r="H4983"/>
      <c r="I4983" t="s">
        <v>199</v>
      </c>
      <c r="J4983" s="236"/>
      <c r="K4983"/>
      <c r="L4983"/>
      <c r="M4983"/>
      <c r="N4983"/>
      <c r="O4983"/>
      <c r="P4983"/>
      <c r="Q4983"/>
      <c r="U4983"/>
      <c r="V4983" t="s">
        <v>4414</v>
      </c>
      <c r="W4983" s="236"/>
      <c r="X4983"/>
      <c r="Y4983"/>
      <c r="Z4983"/>
      <c r="AA4983"/>
      <c r="AB4983"/>
      <c r="AC4983"/>
      <c r="AD4983"/>
      <c r="AE4983"/>
      <c r="AF4983"/>
      <c r="AG4983"/>
      <c r="AH4983" s="115" t="s">
        <v>4308</v>
      </c>
    </row>
    <row r="4984" spans="1:35" ht="18" x14ac:dyDescent="0.25">
      <c r="A4984" s="235">
        <v>331138</v>
      </c>
      <c r="B4984" s="235" t="s">
        <v>9134</v>
      </c>
      <c r="C4984" s="235" t="s">
        <v>227</v>
      </c>
      <c r="D4984" s="235" t="s">
        <v>815</v>
      </c>
      <c r="E4984"/>
      <c r="F4984" s="126"/>
      <c r="G4984" s="236"/>
      <c r="H4984"/>
      <c r="I4984" t="s">
        <v>107</v>
      </c>
      <c r="J4984" s="236"/>
      <c r="K4984"/>
      <c r="L4984"/>
      <c r="M4984"/>
      <c r="N4984"/>
      <c r="O4984"/>
      <c r="P4984"/>
      <c r="Q4984"/>
      <c r="U4984"/>
      <c r="V4984" t="s">
        <v>4336</v>
      </c>
      <c r="W4984" s="236"/>
      <c r="X4984"/>
      <c r="Y4984"/>
      <c r="Z4984"/>
      <c r="AA4984"/>
      <c r="AB4984"/>
      <c r="AC4984"/>
      <c r="AD4984"/>
      <c r="AE4984"/>
      <c r="AF4984"/>
      <c r="AG4984"/>
      <c r="AH4984" s="115" t="s">
        <v>4308</v>
      </c>
      <c r="AI4984" s="115" t="e">
        <f>VLOOKUP(A4984,'[2]دراسات قانونية'!$A$3:$E$600,1,0)</f>
        <v>#N/A</v>
      </c>
    </row>
    <row r="4985" spans="1:35" ht="18" x14ac:dyDescent="0.25">
      <c r="A4985" s="235">
        <v>331140</v>
      </c>
      <c r="B4985" s="235" t="s">
        <v>9135</v>
      </c>
      <c r="C4985" s="235" t="s">
        <v>227</v>
      </c>
      <c r="D4985" s="235" t="s">
        <v>730</v>
      </c>
      <c r="E4985"/>
      <c r="F4985" s="126"/>
      <c r="G4985" s="236"/>
      <c r="H4985"/>
      <c r="I4985" t="s">
        <v>107</v>
      </c>
      <c r="J4985" s="236"/>
      <c r="K4985"/>
      <c r="L4985"/>
      <c r="M4985"/>
      <c r="N4985"/>
      <c r="O4985"/>
      <c r="P4985"/>
      <c r="Q4985"/>
      <c r="U4985"/>
      <c r="V4985" t="s">
        <v>4335</v>
      </c>
      <c r="W4985" s="236"/>
      <c r="X4985"/>
      <c r="Y4985"/>
      <c r="Z4985"/>
      <c r="AA4985"/>
      <c r="AB4985"/>
      <c r="AC4985"/>
      <c r="AD4985"/>
      <c r="AE4985"/>
      <c r="AF4985"/>
      <c r="AG4985"/>
      <c r="AH4985" s="115" t="s">
        <v>4308</v>
      </c>
      <c r="AI4985" s="115" t="e">
        <f>VLOOKUP(A4985,'[2]دراسات قانونية'!$A$3:$E$600,1,0)</f>
        <v>#N/A</v>
      </c>
    </row>
    <row r="4986" spans="1:35" hidden="1" x14ac:dyDescent="0.25">
      <c r="A4986" s="115">
        <v>331141</v>
      </c>
      <c r="B4986" s="115" t="s">
        <v>3316</v>
      </c>
      <c r="C4986" s="115" t="s">
        <v>212</v>
      </c>
      <c r="D4986" s="115" t="s">
        <v>354</v>
      </c>
      <c r="E4986" s="115" t="s">
        <v>77</v>
      </c>
      <c r="F4986" s="237">
        <v>35200</v>
      </c>
      <c r="G4986" s="115" t="s">
        <v>18</v>
      </c>
      <c r="H4986" s="115" t="s">
        <v>16</v>
      </c>
      <c r="I4986" t="s">
        <v>199</v>
      </c>
      <c r="J4986" s="115" t="s">
        <v>1226</v>
      </c>
      <c r="L4986" s="115" t="s">
        <v>18</v>
      </c>
      <c r="R4986" s="115">
        <v>9401</v>
      </c>
      <c r="S4986" s="115">
        <v>45722</v>
      </c>
      <c r="T4986" s="115">
        <v>50000</v>
      </c>
      <c r="U4986"/>
      <c r="V4986">
        <v>0</v>
      </c>
    </row>
    <row r="4987" spans="1:35" hidden="1" x14ac:dyDescent="0.25">
      <c r="A4987" s="115">
        <v>331147</v>
      </c>
      <c r="B4987" s="115" t="s">
        <v>4346</v>
      </c>
      <c r="C4987" s="115" t="s">
        <v>678</v>
      </c>
      <c r="D4987" s="115" t="s">
        <v>444</v>
      </c>
      <c r="F4987" s="237"/>
      <c r="I4987" t="s">
        <v>199</v>
      </c>
      <c r="U4987"/>
      <c r="V4987" t="s">
        <v>4335</v>
      </c>
    </row>
    <row r="4988" spans="1:35" ht="18" x14ac:dyDescent="0.25">
      <c r="A4988" s="235">
        <v>331148</v>
      </c>
      <c r="B4988" s="235" t="s">
        <v>9136</v>
      </c>
      <c r="C4988" s="235" t="s">
        <v>329</v>
      </c>
      <c r="D4988" s="235" t="s">
        <v>9137</v>
      </c>
      <c r="E4988"/>
      <c r="F4988" s="126"/>
      <c r="G4988" s="236"/>
      <c r="H4988"/>
      <c r="I4988" t="s">
        <v>107</v>
      </c>
      <c r="J4988" s="236"/>
      <c r="K4988"/>
      <c r="L4988"/>
      <c r="M4988"/>
      <c r="N4988"/>
      <c r="O4988"/>
      <c r="P4988"/>
      <c r="Q4988"/>
      <c r="U4988"/>
      <c r="V4988">
        <v>0</v>
      </c>
      <c r="W4988" s="236"/>
      <c r="X4988"/>
      <c r="Y4988"/>
      <c r="Z4988"/>
      <c r="AA4988"/>
      <c r="AB4988"/>
      <c r="AC4988"/>
      <c r="AD4988"/>
      <c r="AE4988"/>
      <c r="AF4988"/>
      <c r="AG4988"/>
      <c r="AH4988" s="115" t="s">
        <v>4308</v>
      </c>
      <c r="AI4988" s="115" t="e">
        <f>VLOOKUP(A4988,'[2]دراسات قانونية'!$A$3:$E$600,1,0)</f>
        <v>#N/A</v>
      </c>
    </row>
    <row r="4989" spans="1:35" hidden="1" x14ac:dyDescent="0.25">
      <c r="A4989">
        <v>331150</v>
      </c>
      <c r="B4989" t="s">
        <v>9138</v>
      </c>
      <c r="C4989" t="s">
        <v>212</v>
      </c>
      <c r="D4989" t="s">
        <v>320</v>
      </c>
      <c r="E4989" t="s">
        <v>77</v>
      </c>
      <c r="F4989" s="126">
        <v>33970</v>
      </c>
      <c r="G4989" t="s">
        <v>18</v>
      </c>
      <c r="H4989" t="s">
        <v>16</v>
      </c>
      <c r="I4989" t="s">
        <v>136</v>
      </c>
      <c r="J4989" t="s">
        <v>1226</v>
      </c>
      <c r="K4989"/>
      <c r="L4989" t="s">
        <v>18</v>
      </c>
      <c r="M4989"/>
      <c r="N4989"/>
      <c r="O4989"/>
      <c r="P4989"/>
      <c r="Q4989"/>
      <c r="U4989"/>
      <c r="V4989" t="s">
        <v>4334</v>
      </c>
      <c r="W4989"/>
      <c r="X4989"/>
      <c r="Y4989"/>
      <c r="Z4989"/>
      <c r="AA4989"/>
      <c r="AB4989"/>
      <c r="AC4989"/>
      <c r="AD4989"/>
      <c r="AE4989"/>
      <c r="AF4989"/>
      <c r="AG4989"/>
    </row>
    <row r="4990" spans="1:35" ht="18" x14ac:dyDescent="0.25">
      <c r="A4990" s="235">
        <v>331151</v>
      </c>
      <c r="B4990" s="235" t="s">
        <v>9139</v>
      </c>
      <c r="C4990" s="235" t="s">
        <v>227</v>
      </c>
      <c r="D4990" s="235" t="s">
        <v>832</v>
      </c>
      <c r="E4990"/>
      <c r="F4990" s="126"/>
      <c r="G4990" s="236"/>
      <c r="H4990"/>
      <c r="I4990" t="s">
        <v>107</v>
      </c>
      <c r="J4990" s="236"/>
      <c r="K4990"/>
      <c r="L4990"/>
      <c r="M4990"/>
      <c r="N4990"/>
      <c r="O4990"/>
      <c r="P4990"/>
      <c r="Q4990"/>
      <c r="U4990"/>
      <c r="V4990">
        <v>0</v>
      </c>
      <c r="W4990" s="236"/>
      <c r="X4990"/>
      <c r="Y4990"/>
      <c r="Z4990"/>
      <c r="AA4990"/>
      <c r="AB4990"/>
      <c r="AC4990"/>
      <c r="AD4990"/>
      <c r="AE4990"/>
      <c r="AF4990"/>
      <c r="AG4990"/>
      <c r="AH4990" s="115" t="s">
        <v>4308</v>
      </c>
      <c r="AI4990" s="115" t="e">
        <f>VLOOKUP(A4990,'[2]دراسات قانونية'!$A$3:$E$600,1,0)</f>
        <v>#N/A</v>
      </c>
    </row>
    <row r="4991" spans="1:35" hidden="1" x14ac:dyDescent="0.25">
      <c r="A4991">
        <v>331157</v>
      </c>
      <c r="B4991" t="s">
        <v>9140</v>
      </c>
      <c r="C4991" t="s">
        <v>324</v>
      </c>
      <c r="D4991" t="s">
        <v>275</v>
      </c>
      <c r="E4991" t="s">
        <v>77</v>
      </c>
      <c r="F4991" s="126">
        <v>33970</v>
      </c>
      <c r="G4991" t="s">
        <v>18</v>
      </c>
      <c r="H4991" t="s">
        <v>16</v>
      </c>
      <c r="I4991" t="s">
        <v>136</v>
      </c>
      <c r="J4991" t="s">
        <v>1226</v>
      </c>
      <c r="K4991"/>
      <c r="L4991" t="s">
        <v>18</v>
      </c>
      <c r="M4991"/>
      <c r="N4991"/>
      <c r="O4991"/>
      <c r="P4991"/>
      <c r="Q4991"/>
      <c r="U4991"/>
      <c r="V4991" t="s">
        <v>4334</v>
      </c>
      <c r="W4991"/>
      <c r="X4991"/>
      <c r="Y4991"/>
      <c r="Z4991"/>
      <c r="AA4991"/>
      <c r="AB4991"/>
      <c r="AC4991"/>
      <c r="AD4991"/>
      <c r="AE4991"/>
      <c r="AF4991"/>
      <c r="AG4991"/>
    </row>
    <row r="4992" spans="1:35" hidden="1" x14ac:dyDescent="0.25">
      <c r="A4992" s="115">
        <v>331162</v>
      </c>
      <c r="B4992" s="115" t="s">
        <v>1318</v>
      </c>
      <c r="C4992" s="115" t="s">
        <v>227</v>
      </c>
      <c r="D4992" s="115" t="s">
        <v>450</v>
      </c>
      <c r="E4992" s="115" t="s">
        <v>77</v>
      </c>
      <c r="F4992" s="237">
        <v>33053</v>
      </c>
      <c r="G4992" s="115" t="s">
        <v>211</v>
      </c>
      <c r="H4992" s="115" t="s">
        <v>16</v>
      </c>
      <c r="I4992" t="s">
        <v>199</v>
      </c>
      <c r="J4992" s="115" t="s">
        <v>1226</v>
      </c>
      <c r="L4992" s="115" t="s">
        <v>18</v>
      </c>
      <c r="U4992"/>
      <c r="V4992" t="s">
        <v>4335</v>
      </c>
    </row>
    <row r="4993" spans="1:35" hidden="1" x14ac:dyDescent="0.25">
      <c r="A4993" s="115">
        <v>331165</v>
      </c>
      <c r="B4993" s="115" t="s">
        <v>1243</v>
      </c>
      <c r="C4993" s="115" t="s">
        <v>1244</v>
      </c>
      <c r="D4993" s="115" t="s">
        <v>1245</v>
      </c>
      <c r="E4993" s="115" t="s">
        <v>77</v>
      </c>
      <c r="F4993" s="237">
        <v>33988</v>
      </c>
      <c r="G4993" s="115" t="s">
        <v>18</v>
      </c>
      <c r="H4993" s="115" t="s">
        <v>16</v>
      </c>
      <c r="I4993" t="s">
        <v>199</v>
      </c>
      <c r="J4993" s="115" t="s">
        <v>1226</v>
      </c>
      <c r="L4993" s="115" t="s">
        <v>18</v>
      </c>
      <c r="U4993"/>
      <c r="V4993" t="s">
        <v>4337</v>
      </c>
      <c r="AH4993" s="115" t="s">
        <v>4308</v>
      </c>
    </row>
    <row r="4994" spans="1:35" hidden="1" x14ac:dyDescent="0.25">
      <c r="A4994" s="115">
        <v>331166</v>
      </c>
      <c r="B4994" s="115" t="s">
        <v>2090</v>
      </c>
      <c r="C4994" s="115" t="s">
        <v>227</v>
      </c>
      <c r="D4994" s="115" t="s">
        <v>265</v>
      </c>
      <c r="E4994" s="115" t="s">
        <v>76</v>
      </c>
      <c r="F4994" s="237">
        <v>34209</v>
      </c>
      <c r="G4994" s="115" t="s">
        <v>18</v>
      </c>
      <c r="H4994" s="115" t="s">
        <v>16</v>
      </c>
      <c r="I4994" t="s">
        <v>199</v>
      </c>
      <c r="J4994" s="115" t="s">
        <v>1226</v>
      </c>
      <c r="L4994" s="115" t="s">
        <v>18</v>
      </c>
      <c r="U4994"/>
      <c r="V4994" t="s">
        <v>4337</v>
      </c>
      <c r="AH4994" s="115" t="s">
        <v>4308</v>
      </c>
    </row>
    <row r="4995" spans="1:35" hidden="1" x14ac:dyDescent="0.25">
      <c r="A4995">
        <v>331169</v>
      </c>
      <c r="B4995" t="s">
        <v>9141</v>
      </c>
      <c r="C4995" t="s">
        <v>451</v>
      </c>
      <c r="D4995" t="s">
        <v>365</v>
      </c>
      <c r="E4995" t="s">
        <v>77</v>
      </c>
      <c r="F4995" s="126">
        <v>35066</v>
      </c>
      <c r="G4995" t="s">
        <v>353</v>
      </c>
      <c r="H4995" t="s">
        <v>16</v>
      </c>
      <c r="I4995" t="s">
        <v>136</v>
      </c>
      <c r="J4995" t="s">
        <v>1226</v>
      </c>
      <c r="K4995"/>
      <c r="L4995" t="s">
        <v>18</v>
      </c>
      <c r="M4995"/>
      <c r="N4995"/>
      <c r="O4995"/>
      <c r="P4995"/>
      <c r="Q4995"/>
      <c r="U4995"/>
      <c r="V4995">
        <v>0</v>
      </c>
      <c r="W4995"/>
      <c r="X4995"/>
      <c r="Y4995"/>
      <c r="Z4995"/>
      <c r="AA4995"/>
      <c r="AB4995"/>
      <c r="AC4995"/>
      <c r="AD4995"/>
      <c r="AE4995"/>
      <c r="AF4995" t="s">
        <v>4308</v>
      </c>
      <c r="AG4995" t="s">
        <v>4308</v>
      </c>
      <c r="AH4995" s="115" t="s">
        <v>4308</v>
      </c>
    </row>
    <row r="4996" spans="1:35" ht="18" x14ac:dyDescent="0.25">
      <c r="A4996" s="235">
        <v>331170</v>
      </c>
      <c r="B4996" s="235" t="s">
        <v>9142</v>
      </c>
      <c r="C4996" s="235" t="s">
        <v>539</v>
      </c>
      <c r="D4996" s="235" t="s">
        <v>2665</v>
      </c>
      <c r="E4996"/>
      <c r="F4996" s="126"/>
      <c r="G4996" s="236"/>
      <c r="H4996"/>
      <c r="I4996" t="s">
        <v>107</v>
      </c>
      <c r="J4996" s="236"/>
      <c r="K4996"/>
      <c r="L4996"/>
      <c r="M4996"/>
      <c r="N4996"/>
      <c r="O4996"/>
      <c r="P4996"/>
      <c r="Q4996"/>
      <c r="U4996"/>
      <c r="V4996" t="s">
        <v>4334</v>
      </c>
      <c r="W4996" s="236"/>
      <c r="X4996"/>
      <c r="Y4996"/>
      <c r="Z4996"/>
      <c r="AA4996"/>
      <c r="AB4996"/>
      <c r="AC4996"/>
      <c r="AD4996"/>
      <c r="AE4996"/>
      <c r="AF4996"/>
      <c r="AG4996"/>
      <c r="AH4996" s="115" t="s">
        <v>4308</v>
      </c>
      <c r="AI4996" s="115" t="e">
        <f>VLOOKUP(A4996,'[2]دراسات قانونية'!$A$3:$E$600,1,0)</f>
        <v>#N/A</v>
      </c>
    </row>
    <row r="4997" spans="1:35" ht="18" x14ac:dyDescent="0.25">
      <c r="A4997" s="235">
        <v>331171</v>
      </c>
      <c r="B4997" s="235" t="s">
        <v>9143</v>
      </c>
      <c r="C4997" s="235" t="s">
        <v>277</v>
      </c>
      <c r="D4997" s="235" t="s">
        <v>330</v>
      </c>
      <c r="E4997"/>
      <c r="F4997" s="126"/>
      <c r="G4997" s="236"/>
      <c r="H4997"/>
      <c r="I4997" t="s">
        <v>107</v>
      </c>
      <c r="J4997" s="236"/>
      <c r="K4997"/>
      <c r="L4997"/>
      <c r="M4997"/>
      <c r="N4997"/>
      <c r="O4997"/>
      <c r="P4997"/>
      <c r="Q4997"/>
      <c r="U4997"/>
      <c r="V4997" t="s">
        <v>4337</v>
      </c>
      <c r="W4997" s="236"/>
      <c r="X4997"/>
      <c r="Y4997"/>
      <c r="Z4997"/>
      <c r="AA4997"/>
      <c r="AB4997"/>
      <c r="AC4997"/>
      <c r="AD4997"/>
      <c r="AE4997"/>
      <c r="AF4997"/>
      <c r="AG4997"/>
      <c r="AH4997" s="115" t="s">
        <v>4308</v>
      </c>
      <c r="AI4997" s="115" t="e">
        <f>VLOOKUP(A4997,'[2]دراسات قانونية'!$A$3:$E$600,1,0)</f>
        <v>#N/A</v>
      </c>
    </row>
    <row r="4998" spans="1:35" hidden="1" x14ac:dyDescent="0.25">
      <c r="A4998">
        <v>331172</v>
      </c>
      <c r="B4998" t="s">
        <v>9144</v>
      </c>
      <c r="C4998" t="s">
        <v>539</v>
      </c>
      <c r="D4998" t="s">
        <v>232</v>
      </c>
      <c r="E4998" t="s">
        <v>77</v>
      </c>
      <c r="F4998" s="126">
        <v>33727</v>
      </c>
      <c r="G4998" t="s">
        <v>18</v>
      </c>
      <c r="H4998" t="s">
        <v>16</v>
      </c>
      <c r="I4998" t="s">
        <v>136</v>
      </c>
      <c r="J4998" t="s">
        <v>1226</v>
      </c>
      <c r="K4998"/>
      <c r="L4998" t="s">
        <v>18</v>
      </c>
      <c r="M4998"/>
      <c r="N4998"/>
      <c r="O4998"/>
      <c r="P4998"/>
      <c r="Q4998"/>
      <c r="U4998"/>
      <c r="V4998" t="s">
        <v>16623</v>
      </c>
      <c r="W4998"/>
      <c r="X4998"/>
      <c r="Y4998"/>
      <c r="Z4998"/>
      <c r="AA4998"/>
      <c r="AB4998"/>
      <c r="AC4998"/>
      <c r="AD4998"/>
      <c r="AE4998"/>
      <c r="AF4998" t="s">
        <v>4308</v>
      </c>
      <c r="AG4998" t="s">
        <v>4308</v>
      </c>
      <c r="AH4998" s="115" t="s">
        <v>4308</v>
      </c>
    </row>
    <row r="4999" spans="1:35" hidden="1" x14ac:dyDescent="0.25">
      <c r="A4999" s="115">
        <v>331178</v>
      </c>
      <c r="B4999" s="115" t="s">
        <v>1941</v>
      </c>
      <c r="C4999" s="115" t="s">
        <v>324</v>
      </c>
      <c r="D4999" s="115" t="s">
        <v>270</v>
      </c>
      <c r="E4999" s="115" t="s">
        <v>77</v>
      </c>
      <c r="F4999" s="237">
        <v>35186</v>
      </c>
      <c r="G4999" s="115" t="s">
        <v>211</v>
      </c>
      <c r="H4999" s="115" t="s">
        <v>16</v>
      </c>
      <c r="I4999" t="s">
        <v>199</v>
      </c>
      <c r="J4999" s="115" t="s">
        <v>1226</v>
      </c>
      <c r="L4999" s="115" t="s">
        <v>18</v>
      </c>
      <c r="U4999"/>
      <c r="V4999" t="s">
        <v>4337</v>
      </c>
    </row>
    <row r="5000" spans="1:35" ht="18" x14ac:dyDescent="0.25">
      <c r="A5000" s="235">
        <v>331179</v>
      </c>
      <c r="B5000" s="235" t="s">
        <v>9145</v>
      </c>
      <c r="C5000" s="235" t="s">
        <v>502</v>
      </c>
      <c r="D5000" s="235" t="s">
        <v>796</v>
      </c>
      <c r="E5000"/>
      <c r="F5000" s="126"/>
      <c r="G5000" s="236"/>
      <c r="H5000"/>
      <c r="I5000" t="s">
        <v>107</v>
      </c>
      <c r="J5000" s="236"/>
      <c r="K5000"/>
      <c r="L5000"/>
      <c r="M5000"/>
      <c r="N5000"/>
      <c r="O5000"/>
      <c r="P5000"/>
      <c r="Q5000"/>
      <c r="U5000"/>
      <c r="V5000">
        <v>0</v>
      </c>
      <c r="W5000" s="236"/>
      <c r="X5000"/>
      <c r="Y5000"/>
      <c r="Z5000"/>
      <c r="AA5000"/>
      <c r="AB5000"/>
      <c r="AC5000"/>
      <c r="AD5000"/>
      <c r="AE5000"/>
      <c r="AF5000"/>
      <c r="AG5000"/>
      <c r="AH5000" s="115" t="s">
        <v>4308</v>
      </c>
      <c r="AI5000" s="115" t="e">
        <f>VLOOKUP(A5000,'[2]دراسات قانونية'!$A$3:$E$600,1,0)</f>
        <v>#N/A</v>
      </c>
    </row>
    <row r="5001" spans="1:35" ht="18" hidden="1" x14ac:dyDescent="0.25">
      <c r="A5001" s="235">
        <v>331182</v>
      </c>
      <c r="B5001" s="235" t="s">
        <v>9146</v>
      </c>
      <c r="C5001" s="235" t="s">
        <v>250</v>
      </c>
      <c r="D5001" s="235" t="s">
        <v>232</v>
      </c>
      <c r="E5001"/>
      <c r="F5001" s="126"/>
      <c r="G5001" s="236"/>
      <c r="H5001"/>
      <c r="I5001" t="s">
        <v>199</v>
      </c>
      <c r="J5001" s="236"/>
      <c r="K5001"/>
      <c r="L5001"/>
      <c r="M5001"/>
      <c r="N5001"/>
      <c r="O5001"/>
      <c r="P5001"/>
      <c r="Q5001"/>
      <c r="U5001"/>
      <c r="V5001" t="s">
        <v>4336</v>
      </c>
      <c r="W5001" s="236"/>
      <c r="X5001"/>
      <c r="Y5001"/>
      <c r="Z5001"/>
      <c r="AA5001"/>
      <c r="AB5001"/>
      <c r="AC5001"/>
      <c r="AD5001"/>
      <c r="AE5001"/>
      <c r="AF5001"/>
      <c r="AG5001"/>
      <c r="AH5001" s="115" t="s">
        <v>4308</v>
      </c>
    </row>
    <row r="5002" spans="1:35" ht="18" x14ac:dyDescent="0.25">
      <c r="A5002" s="235">
        <v>331184</v>
      </c>
      <c r="B5002" s="235" t="s">
        <v>9147</v>
      </c>
      <c r="C5002" s="235" t="s">
        <v>360</v>
      </c>
      <c r="D5002" s="235" t="s">
        <v>425</v>
      </c>
      <c r="E5002"/>
      <c r="F5002" s="126"/>
      <c r="G5002" s="236"/>
      <c r="H5002"/>
      <c r="I5002" t="s">
        <v>107</v>
      </c>
      <c r="J5002" s="236"/>
      <c r="K5002"/>
      <c r="L5002"/>
      <c r="M5002"/>
      <c r="N5002"/>
      <c r="O5002"/>
      <c r="P5002"/>
      <c r="Q5002"/>
      <c r="U5002"/>
      <c r="V5002" t="s">
        <v>4337</v>
      </c>
      <c r="W5002" s="236"/>
      <c r="X5002"/>
      <c r="Y5002"/>
      <c r="Z5002"/>
      <c r="AA5002"/>
      <c r="AB5002"/>
      <c r="AC5002"/>
      <c r="AD5002"/>
      <c r="AE5002"/>
      <c r="AF5002"/>
      <c r="AG5002"/>
      <c r="AH5002" s="115" t="s">
        <v>4308</v>
      </c>
      <c r="AI5002" s="115" t="e">
        <f>VLOOKUP(A5002,'[2]دراسات قانونية'!$A$3:$E$600,1,0)</f>
        <v>#N/A</v>
      </c>
    </row>
    <row r="5003" spans="1:35" hidden="1" x14ac:dyDescent="0.25">
      <c r="A5003" s="115">
        <v>331185</v>
      </c>
      <c r="B5003" s="115" t="s">
        <v>1295</v>
      </c>
      <c r="C5003" s="115" t="s">
        <v>227</v>
      </c>
      <c r="D5003" s="115" t="s">
        <v>880</v>
      </c>
      <c r="E5003" s="115" t="s">
        <v>76</v>
      </c>
      <c r="F5003" s="237">
        <v>33534</v>
      </c>
      <c r="G5003" s="115" t="s">
        <v>37</v>
      </c>
      <c r="H5003" s="115" t="s">
        <v>16</v>
      </c>
      <c r="I5003" t="s">
        <v>199</v>
      </c>
      <c r="J5003" s="115" t="s">
        <v>15</v>
      </c>
      <c r="L5003" s="115" t="s">
        <v>18</v>
      </c>
      <c r="U5003"/>
      <c r="V5003" t="s">
        <v>4334</v>
      </c>
      <c r="AH5003" s="115" t="s">
        <v>4308</v>
      </c>
    </row>
    <row r="5004" spans="1:35" hidden="1" x14ac:dyDescent="0.25">
      <c r="A5004" s="115">
        <v>331186</v>
      </c>
      <c r="B5004" s="115" t="s">
        <v>1227</v>
      </c>
      <c r="C5004" s="115" t="s">
        <v>819</v>
      </c>
      <c r="D5004" s="115" t="s">
        <v>400</v>
      </c>
      <c r="E5004" s="115" t="s">
        <v>76</v>
      </c>
      <c r="F5004" s="237">
        <v>31002</v>
      </c>
      <c r="G5004" s="115" t="s">
        <v>1228</v>
      </c>
      <c r="H5004" s="115" t="s">
        <v>16</v>
      </c>
      <c r="I5004" t="s">
        <v>199</v>
      </c>
      <c r="J5004" s="115" t="s">
        <v>1226</v>
      </c>
      <c r="L5004" s="115" t="s">
        <v>61</v>
      </c>
      <c r="U5004"/>
      <c r="V5004" t="s">
        <v>4335</v>
      </c>
      <c r="AH5004" s="115" t="s">
        <v>4308</v>
      </c>
    </row>
    <row r="5005" spans="1:35" hidden="1" x14ac:dyDescent="0.25">
      <c r="A5005" s="115">
        <v>331187</v>
      </c>
      <c r="B5005" s="115" t="s">
        <v>1574</v>
      </c>
      <c r="C5005" s="115" t="s">
        <v>356</v>
      </c>
      <c r="D5005" s="115" t="s">
        <v>239</v>
      </c>
      <c r="E5005" s="115" t="s">
        <v>76</v>
      </c>
      <c r="F5005" s="237">
        <v>34556</v>
      </c>
      <c r="G5005" s="115" t="s">
        <v>18</v>
      </c>
      <c r="H5005" s="115" t="s">
        <v>16</v>
      </c>
      <c r="I5005" t="s">
        <v>199</v>
      </c>
      <c r="J5005" s="115" t="s">
        <v>1226</v>
      </c>
      <c r="L5005" s="115" t="s">
        <v>18</v>
      </c>
      <c r="U5005"/>
      <c r="V5005" t="s">
        <v>4336</v>
      </c>
    </row>
    <row r="5006" spans="1:35" ht="18" x14ac:dyDescent="0.25">
      <c r="A5006" s="235">
        <v>331190</v>
      </c>
      <c r="B5006" s="235" t="s">
        <v>9148</v>
      </c>
      <c r="C5006" s="235" t="s">
        <v>546</v>
      </c>
      <c r="D5006" s="235" t="s">
        <v>9149</v>
      </c>
      <c r="E5006"/>
      <c r="F5006" s="126"/>
      <c r="G5006" s="236"/>
      <c r="H5006"/>
      <c r="I5006" t="s">
        <v>107</v>
      </c>
      <c r="J5006" s="236"/>
      <c r="K5006"/>
      <c r="L5006"/>
      <c r="M5006"/>
      <c r="N5006"/>
      <c r="O5006"/>
      <c r="P5006"/>
      <c r="Q5006"/>
      <c r="U5006"/>
      <c r="V5006" t="s">
        <v>4335</v>
      </c>
      <c r="W5006" s="236"/>
      <c r="X5006"/>
      <c r="Y5006"/>
      <c r="Z5006"/>
      <c r="AA5006"/>
      <c r="AB5006"/>
      <c r="AC5006"/>
      <c r="AD5006"/>
      <c r="AE5006"/>
      <c r="AF5006"/>
      <c r="AG5006"/>
      <c r="AH5006" s="115" t="s">
        <v>4308</v>
      </c>
      <c r="AI5006" s="115" t="e">
        <f>VLOOKUP(A5006,'[2]دراسات قانونية'!$A$3:$E$600,1,0)</f>
        <v>#N/A</v>
      </c>
    </row>
    <row r="5007" spans="1:35" hidden="1" x14ac:dyDescent="0.25">
      <c r="A5007">
        <v>331191</v>
      </c>
      <c r="B5007" t="s">
        <v>9150</v>
      </c>
      <c r="C5007" t="s">
        <v>212</v>
      </c>
      <c r="D5007" t="s">
        <v>8082</v>
      </c>
      <c r="E5007" t="s">
        <v>77</v>
      </c>
      <c r="F5007" s="126">
        <v>28255</v>
      </c>
      <c r="G5007" t="s">
        <v>666</v>
      </c>
      <c r="H5007" t="s">
        <v>16</v>
      </c>
      <c r="I5007" t="s">
        <v>136</v>
      </c>
      <c r="J5007" t="s">
        <v>1226</v>
      </c>
      <c r="K5007"/>
      <c r="L5007" t="s">
        <v>30</v>
      </c>
      <c r="M5007"/>
      <c r="N5007"/>
      <c r="O5007"/>
      <c r="P5007"/>
      <c r="Q5007"/>
      <c r="U5007"/>
      <c r="V5007" t="s">
        <v>16623</v>
      </c>
      <c r="W5007"/>
      <c r="X5007"/>
      <c r="Y5007"/>
      <c r="Z5007"/>
      <c r="AA5007"/>
      <c r="AB5007"/>
      <c r="AC5007"/>
      <c r="AD5007"/>
      <c r="AE5007"/>
      <c r="AF5007"/>
      <c r="AG5007"/>
    </row>
    <row r="5008" spans="1:35" hidden="1" x14ac:dyDescent="0.25">
      <c r="A5008">
        <v>331192</v>
      </c>
      <c r="B5008" t="s">
        <v>9151</v>
      </c>
      <c r="C5008" t="s">
        <v>625</v>
      </c>
      <c r="D5008" t="s">
        <v>9152</v>
      </c>
      <c r="E5008" t="s">
        <v>76</v>
      </c>
      <c r="F5008" s="126">
        <v>30164</v>
      </c>
      <c r="G5008" t="s">
        <v>666</v>
      </c>
      <c r="H5008" t="s">
        <v>16</v>
      </c>
      <c r="I5008" t="s">
        <v>136</v>
      </c>
      <c r="J5008"/>
      <c r="K5008"/>
      <c r="L5008"/>
      <c r="M5008"/>
      <c r="N5008"/>
      <c r="O5008"/>
      <c r="P5008"/>
      <c r="Q5008"/>
      <c r="U5008"/>
      <c r="V5008" t="s">
        <v>16623</v>
      </c>
      <c r="W5008"/>
      <c r="X5008"/>
      <c r="Y5008"/>
      <c r="Z5008"/>
      <c r="AA5008"/>
      <c r="AB5008"/>
      <c r="AC5008" t="s">
        <v>4308</v>
      </c>
      <c r="AD5008" t="s">
        <v>4308</v>
      </c>
      <c r="AE5008" t="s">
        <v>4308</v>
      </c>
      <c r="AF5008" t="s">
        <v>4308</v>
      </c>
      <c r="AG5008" t="s">
        <v>4308</v>
      </c>
      <c r="AH5008" s="115" t="s">
        <v>4308</v>
      </c>
    </row>
    <row r="5009" spans="1:35" hidden="1" x14ac:dyDescent="0.25">
      <c r="A5009" s="115">
        <v>331193</v>
      </c>
      <c r="B5009" s="115" t="s">
        <v>2328</v>
      </c>
      <c r="C5009" s="115" t="s">
        <v>1404</v>
      </c>
      <c r="D5009" s="115" t="s">
        <v>230</v>
      </c>
      <c r="E5009" s="115" t="s">
        <v>77</v>
      </c>
      <c r="F5009" s="237">
        <v>34236</v>
      </c>
      <c r="G5009" s="115" t="s">
        <v>243</v>
      </c>
      <c r="H5009" s="115" t="s">
        <v>16</v>
      </c>
      <c r="I5009" t="s">
        <v>199</v>
      </c>
      <c r="J5009" s="115" t="s">
        <v>1226</v>
      </c>
      <c r="L5009" s="115" t="s">
        <v>18</v>
      </c>
      <c r="U5009"/>
      <c r="V5009">
        <v>0</v>
      </c>
    </row>
    <row r="5010" spans="1:35" ht="18" hidden="1" x14ac:dyDescent="0.25">
      <c r="A5010" s="235">
        <v>331194</v>
      </c>
      <c r="B5010" s="235" t="s">
        <v>9153</v>
      </c>
      <c r="C5010" s="235" t="s">
        <v>264</v>
      </c>
      <c r="D5010" s="235" t="s">
        <v>1389</v>
      </c>
      <c r="E5010"/>
      <c r="F5010" s="126"/>
      <c r="G5010" s="236"/>
      <c r="H5010"/>
      <c r="I5010" t="s">
        <v>199</v>
      </c>
      <c r="J5010" s="236"/>
      <c r="K5010"/>
      <c r="L5010"/>
      <c r="M5010"/>
      <c r="N5010"/>
      <c r="O5010"/>
      <c r="P5010"/>
      <c r="Q5010"/>
      <c r="U5010"/>
      <c r="V5010">
        <v>0</v>
      </c>
      <c r="W5010" s="236"/>
      <c r="X5010"/>
      <c r="Y5010"/>
      <c r="Z5010"/>
      <c r="AA5010"/>
      <c r="AB5010"/>
      <c r="AC5010"/>
      <c r="AD5010"/>
      <c r="AE5010"/>
      <c r="AF5010"/>
      <c r="AG5010"/>
      <c r="AH5010" s="115" t="s">
        <v>4308</v>
      </c>
    </row>
    <row r="5011" spans="1:35" ht="18" x14ac:dyDescent="0.25">
      <c r="A5011" s="235">
        <v>331196</v>
      </c>
      <c r="B5011" s="235" t="s">
        <v>9154</v>
      </c>
      <c r="C5011" s="235" t="s">
        <v>625</v>
      </c>
      <c r="D5011" s="235" t="s">
        <v>500</v>
      </c>
      <c r="E5011"/>
      <c r="F5011" s="126"/>
      <c r="G5011" s="236"/>
      <c r="H5011"/>
      <c r="I5011" t="s">
        <v>107</v>
      </c>
      <c r="J5011" s="236"/>
      <c r="K5011"/>
      <c r="L5011"/>
      <c r="M5011"/>
      <c r="N5011"/>
      <c r="O5011"/>
      <c r="P5011"/>
      <c r="Q5011"/>
      <c r="U5011"/>
      <c r="V5011">
        <v>0</v>
      </c>
      <c r="W5011" s="236"/>
      <c r="X5011"/>
      <c r="Y5011"/>
      <c r="Z5011"/>
      <c r="AA5011"/>
      <c r="AB5011"/>
      <c r="AC5011"/>
      <c r="AD5011"/>
      <c r="AE5011"/>
      <c r="AF5011"/>
      <c r="AG5011"/>
      <c r="AH5011" s="115" t="s">
        <v>4308</v>
      </c>
      <c r="AI5011" s="115" t="e">
        <f>VLOOKUP(A5011,'[2]دراسات قانونية'!$A$3:$E$600,1,0)</f>
        <v>#N/A</v>
      </c>
    </row>
    <row r="5012" spans="1:35" ht="18" x14ac:dyDescent="0.25">
      <c r="A5012" s="235">
        <v>331197</v>
      </c>
      <c r="B5012" s="235" t="s">
        <v>9155</v>
      </c>
      <c r="C5012" s="235" t="s">
        <v>1335</v>
      </c>
      <c r="D5012" s="235" t="s">
        <v>6463</v>
      </c>
      <c r="E5012"/>
      <c r="F5012" s="126"/>
      <c r="G5012" s="236"/>
      <c r="H5012"/>
      <c r="I5012" t="s">
        <v>107</v>
      </c>
      <c r="J5012" s="236"/>
      <c r="K5012"/>
      <c r="L5012"/>
      <c r="M5012"/>
      <c r="N5012"/>
      <c r="O5012"/>
      <c r="P5012"/>
      <c r="Q5012"/>
      <c r="U5012"/>
      <c r="V5012" t="s">
        <v>4335</v>
      </c>
      <c r="W5012" s="236"/>
      <c r="X5012"/>
      <c r="Y5012"/>
      <c r="Z5012"/>
      <c r="AA5012"/>
      <c r="AB5012"/>
      <c r="AC5012"/>
      <c r="AD5012"/>
      <c r="AE5012"/>
      <c r="AF5012"/>
      <c r="AG5012"/>
      <c r="AH5012" s="115" t="s">
        <v>4308</v>
      </c>
      <c r="AI5012" s="115" t="e">
        <f>VLOOKUP(A5012,'[2]دراسات قانونية'!$A$3:$E$600,1,0)</f>
        <v>#N/A</v>
      </c>
    </row>
    <row r="5013" spans="1:35" hidden="1" x14ac:dyDescent="0.25">
      <c r="A5013" s="115">
        <v>331203</v>
      </c>
      <c r="B5013" s="115" t="s">
        <v>4070</v>
      </c>
      <c r="C5013" s="115" t="s">
        <v>334</v>
      </c>
      <c r="D5013" s="115" t="s">
        <v>456</v>
      </c>
      <c r="E5013" s="115" t="s">
        <v>77</v>
      </c>
      <c r="F5013" s="237">
        <v>31166</v>
      </c>
      <c r="G5013" s="115" t="s">
        <v>18</v>
      </c>
      <c r="H5013" s="115" t="s">
        <v>16</v>
      </c>
      <c r="I5013" t="s">
        <v>199</v>
      </c>
      <c r="J5013" s="115" t="s">
        <v>1226</v>
      </c>
      <c r="L5013" s="115" t="s">
        <v>18</v>
      </c>
      <c r="U5013"/>
      <c r="V5013">
        <v>0</v>
      </c>
    </row>
    <row r="5014" spans="1:35" hidden="1" x14ac:dyDescent="0.25">
      <c r="A5014" s="115">
        <v>331204</v>
      </c>
      <c r="B5014" s="115" t="s">
        <v>3692</v>
      </c>
      <c r="C5014" s="115" t="s">
        <v>227</v>
      </c>
      <c r="D5014" s="115" t="s">
        <v>230</v>
      </c>
      <c r="E5014" s="115" t="s">
        <v>76</v>
      </c>
      <c r="F5014" s="237">
        <v>34842</v>
      </c>
      <c r="G5014" s="115" t="s">
        <v>37</v>
      </c>
      <c r="H5014" s="115" t="s">
        <v>16</v>
      </c>
      <c r="I5014" t="s">
        <v>199</v>
      </c>
      <c r="J5014" s="115" t="s">
        <v>1226</v>
      </c>
      <c r="L5014" s="115" t="s">
        <v>30</v>
      </c>
      <c r="U5014"/>
      <c r="V5014" t="s">
        <v>16623</v>
      </c>
    </row>
    <row r="5015" spans="1:35" hidden="1" x14ac:dyDescent="0.25">
      <c r="A5015" s="115">
        <v>331205</v>
      </c>
      <c r="B5015" s="115" t="s">
        <v>4071</v>
      </c>
      <c r="C5015" s="115" t="s">
        <v>294</v>
      </c>
      <c r="D5015" s="115" t="s">
        <v>249</v>
      </c>
      <c r="E5015" s="115" t="s">
        <v>77</v>
      </c>
      <c r="F5015" s="237">
        <v>35253</v>
      </c>
      <c r="G5015" s="115" t="s">
        <v>211</v>
      </c>
      <c r="H5015" s="115" t="s">
        <v>16</v>
      </c>
      <c r="I5015" t="s">
        <v>199</v>
      </c>
      <c r="J5015" s="115" t="s">
        <v>1226</v>
      </c>
      <c r="L5015" s="115" t="s">
        <v>18</v>
      </c>
      <c r="U5015"/>
      <c r="V5015">
        <v>0</v>
      </c>
    </row>
    <row r="5016" spans="1:35" ht="18" x14ac:dyDescent="0.25">
      <c r="A5016" s="235">
        <v>331208</v>
      </c>
      <c r="B5016" s="235" t="s">
        <v>9156</v>
      </c>
      <c r="C5016" s="235" t="s">
        <v>250</v>
      </c>
      <c r="D5016" s="235" t="s">
        <v>2232</v>
      </c>
      <c r="E5016"/>
      <c r="F5016" s="126"/>
      <c r="G5016" s="236"/>
      <c r="H5016"/>
      <c r="I5016" t="s">
        <v>107</v>
      </c>
      <c r="J5016" s="236"/>
      <c r="K5016"/>
      <c r="L5016"/>
      <c r="M5016"/>
      <c r="N5016"/>
      <c r="O5016"/>
      <c r="P5016"/>
      <c r="Q5016"/>
      <c r="U5016"/>
      <c r="V5016" t="s">
        <v>4337</v>
      </c>
      <c r="W5016" s="236"/>
      <c r="X5016"/>
      <c r="Y5016"/>
      <c r="Z5016"/>
      <c r="AA5016"/>
      <c r="AB5016"/>
      <c r="AC5016"/>
      <c r="AD5016"/>
      <c r="AE5016"/>
      <c r="AF5016"/>
      <c r="AG5016"/>
      <c r="AH5016" s="115" t="s">
        <v>4308</v>
      </c>
      <c r="AI5016" s="115" t="e">
        <f>VLOOKUP(A5016,'[2]دراسات قانونية'!$A$3:$E$600,1,0)</f>
        <v>#N/A</v>
      </c>
    </row>
    <row r="5017" spans="1:35" hidden="1" x14ac:dyDescent="0.25">
      <c r="A5017" s="115">
        <v>331209</v>
      </c>
      <c r="B5017" s="115" t="s">
        <v>4072</v>
      </c>
      <c r="C5017" s="115" t="s">
        <v>272</v>
      </c>
      <c r="D5017" s="115" t="s">
        <v>763</v>
      </c>
      <c r="E5017" s="115" t="s">
        <v>76</v>
      </c>
      <c r="F5017" s="237">
        <v>33106</v>
      </c>
      <c r="G5017" s="115" t="s">
        <v>1080</v>
      </c>
      <c r="H5017" s="115" t="s">
        <v>16</v>
      </c>
      <c r="I5017" t="s">
        <v>199</v>
      </c>
      <c r="J5017" s="115" t="s">
        <v>1226</v>
      </c>
      <c r="L5017" s="115" t="s">
        <v>58</v>
      </c>
      <c r="U5017"/>
      <c r="V5017">
        <v>0</v>
      </c>
    </row>
    <row r="5018" spans="1:35" ht="18" x14ac:dyDescent="0.25">
      <c r="A5018" s="235">
        <v>331211</v>
      </c>
      <c r="B5018" s="235" t="s">
        <v>9157</v>
      </c>
      <c r="C5018" s="235" t="s">
        <v>369</v>
      </c>
      <c r="D5018" s="235" t="s">
        <v>9158</v>
      </c>
      <c r="E5018"/>
      <c r="F5018" s="126"/>
      <c r="G5018" s="236"/>
      <c r="H5018"/>
      <c r="I5018" t="s">
        <v>107</v>
      </c>
      <c r="J5018" s="236"/>
      <c r="K5018"/>
      <c r="L5018"/>
      <c r="M5018"/>
      <c r="N5018"/>
      <c r="O5018"/>
      <c r="P5018"/>
      <c r="Q5018"/>
      <c r="U5018"/>
      <c r="V5018" t="s">
        <v>4335</v>
      </c>
      <c r="W5018" s="236"/>
      <c r="X5018"/>
      <c r="Y5018"/>
      <c r="Z5018"/>
      <c r="AA5018"/>
      <c r="AB5018"/>
      <c r="AC5018"/>
      <c r="AD5018"/>
      <c r="AE5018"/>
      <c r="AF5018"/>
      <c r="AG5018"/>
      <c r="AH5018" s="115" t="s">
        <v>4308</v>
      </c>
      <c r="AI5018" s="115" t="e">
        <f>VLOOKUP(A5018,'[2]دراسات قانونية'!$A$3:$E$600,1,0)</f>
        <v>#N/A</v>
      </c>
    </row>
    <row r="5019" spans="1:35" hidden="1" x14ac:dyDescent="0.25">
      <c r="A5019">
        <v>331213</v>
      </c>
      <c r="B5019" t="s">
        <v>9159</v>
      </c>
      <c r="C5019" t="s">
        <v>629</v>
      </c>
      <c r="D5019" t="s">
        <v>253</v>
      </c>
      <c r="E5019" t="s">
        <v>76</v>
      </c>
      <c r="F5019" s="126">
        <v>34773</v>
      </c>
      <c r="G5019" t="s">
        <v>18</v>
      </c>
      <c r="H5019" t="s">
        <v>16</v>
      </c>
      <c r="I5019" t="s">
        <v>136</v>
      </c>
      <c r="J5019"/>
      <c r="K5019"/>
      <c r="L5019"/>
      <c r="M5019"/>
      <c r="N5019"/>
      <c r="O5019"/>
      <c r="P5019"/>
      <c r="Q5019"/>
      <c r="U5019"/>
      <c r="V5019" t="s">
        <v>4414</v>
      </c>
      <c r="W5019"/>
      <c r="X5019"/>
      <c r="Y5019"/>
      <c r="Z5019"/>
      <c r="AA5019"/>
      <c r="AB5019"/>
      <c r="AC5019"/>
      <c r="AD5019" t="s">
        <v>4308</v>
      </c>
      <c r="AE5019" t="s">
        <v>4308</v>
      </c>
      <c r="AF5019" t="s">
        <v>4308</v>
      </c>
      <c r="AG5019" t="s">
        <v>4308</v>
      </c>
      <c r="AH5019" s="115" t="s">
        <v>4308</v>
      </c>
    </row>
    <row r="5020" spans="1:35" hidden="1" x14ac:dyDescent="0.25">
      <c r="A5020">
        <v>331214</v>
      </c>
      <c r="B5020" t="s">
        <v>1416</v>
      </c>
      <c r="C5020" t="s">
        <v>250</v>
      </c>
      <c r="D5020" t="s">
        <v>342</v>
      </c>
      <c r="E5020" t="s">
        <v>76</v>
      </c>
      <c r="F5020" s="126"/>
      <c r="G5020"/>
      <c r="H5020" t="s">
        <v>16</v>
      </c>
      <c r="I5020" t="s">
        <v>136</v>
      </c>
      <c r="J5020"/>
      <c r="K5020"/>
      <c r="L5020"/>
      <c r="M5020"/>
      <c r="N5020"/>
      <c r="O5020"/>
      <c r="P5020"/>
      <c r="Q5020"/>
      <c r="U5020"/>
      <c r="V5020" t="s">
        <v>4335</v>
      </c>
      <c r="W5020"/>
      <c r="X5020"/>
      <c r="Y5020"/>
      <c r="Z5020"/>
      <c r="AA5020" t="s">
        <v>4308</v>
      </c>
      <c r="AB5020" t="s">
        <v>4308</v>
      </c>
      <c r="AC5020" t="s">
        <v>4308</v>
      </c>
      <c r="AD5020" t="s">
        <v>4308</v>
      </c>
      <c r="AE5020" t="s">
        <v>4308</v>
      </c>
      <c r="AF5020" t="s">
        <v>4308</v>
      </c>
      <c r="AG5020" t="s">
        <v>4308</v>
      </c>
      <c r="AH5020" s="115" t="s">
        <v>4308</v>
      </c>
    </row>
    <row r="5021" spans="1:35" ht="18" x14ac:dyDescent="0.25">
      <c r="A5021" s="235">
        <v>331215</v>
      </c>
      <c r="B5021" s="235" t="s">
        <v>9160</v>
      </c>
      <c r="C5021" s="235" t="s">
        <v>1012</v>
      </c>
      <c r="D5021" s="235" t="s">
        <v>284</v>
      </c>
      <c r="E5021"/>
      <c r="F5021" s="126"/>
      <c r="G5021" s="236"/>
      <c r="H5021"/>
      <c r="I5021" t="s">
        <v>107</v>
      </c>
      <c r="J5021" s="236"/>
      <c r="K5021"/>
      <c r="L5021"/>
      <c r="M5021"/>
      <c r="N5021"/>
      <c r="O5021"/>
      <c r="P5021"/>
      <c r="Q5021"/>
      <c r="U5021"/>
      <c r="V5021" t="s">
        <v>4335</v>
      </c>
      <c r="W5021" s="236"/>
      <c r="X5021"/>
      <c r="Y5021"/>
      <c r="Z5021"/>
      <c r="AA5021"/>
      <c r="AB5021"/>
      <c r="AC5021"/>
      <c r="AD5021"/>
      <c r="AE5021"/>
      <c r="AF5021"/>
      <c r="AG5021"/>
      <c r="AH5021" s="115" t="s">
        <v>4308</v>
      </c>
      <c r="AI5021" s="115" t="e">
        <f>VLOOKUP(A5021,'[2]دراسات قانونية'!$A$3:$E$600,1,0)</f>
        <v>#N/A</v>
      </c>
    </row>
    <row r="5022" spans="1:35" hidden="1" x14ac:dyDescent="0.25">
      <c r="A5022">
        <v>331216</v>
      </c>
      <c r="B5022" t="s">
        <v>9161</v>
      </c>
      <c r="C5022" t="s">
        <v>212</v>
      </c>
      <c r="D5022" t="s">
        <v>517</v>
      </c>
      <c r="E5022" t="s">
        <v>76</v>
      </c>
      <c r="F5022" s="126">
        <v>35131</v>
      </c>
      <c r="G5022" t="s">
        <v>211</v>
      </c>
      <c r="H5022" t="s">
        <v>19</v>
      </c>
      <c r="I5022" t="s">
        <v>136</v>
      </c>
      <c r="J5022" t="s">
        <v>1226</v>
      </c>
      <c r="K5022"/>
      <c r="L5022" t="s">
        <v>18</v>
      </c>
      <c r="M5022"/>
      <c r="N5022"/>
      <c r="O5022"/>
      <c r="P5022"/>
      <c r="Q5022"/>
      <c r="U5022"/>
      <c r="V5022" t="s">
        <v>4329</v>
      </c>
      <c r="W5022"/>
      <c r="X5022"/>
      <c r="Y5022"/>
      <c r="Z5022"/>
      <c r="AA5022"/>
      <c r="AB5022"/>
      <c r="AC5022"/>
      <c r="AD5022"/>
      <c r="AE5022"/>
      <c r="AF5022"/>
      <c r="AG5022" t="s">
        <v>4308</v>
      </c>
      <c r="AH5022" s="115" t="s">
        <v>4308</v>
      </c>
    </row>
    <row r="5023" spans="1:35" hidden="1" x14ac:dyDescent="0.25">
      <c r="A5023" s="115">
        <v>331219</v>
      </c>
      <c r="B5023" s="115" t="s">
        <v>3693</v>
      </c>
      <c r="C5023" s="115" t="s">
        <v>609</v>
      </c>
      <c r="D5023" s="115" t="s">
        <v>768</v>
      </c>
      <c r="E5023" s="115" t="s">
        <v>76</v>
      </c>
      <c r="F5023" s="237">
        <v>34964</v>
      </c>
      <c r="G5023" s="115" t="s">
        <v>18</v>
      </c>
      <c r="H5023" s="115" t="s">
        <v>16</v>
      </c>
      <c r="I5023" t="s">
        <v>199</v>
      </c>
      <c r="J5023" s="115" t="s">
        <v>15</v>
      </c>
      <c r="L5023" s="115" t="s">
        <v>18</v>
      </c>
      <c r="U5023"/>
      <c r="V5023" t="s">
        <v>4414</v>
      </c>
    </row>
    <row r="5024" spans="1:35" hidden="1" x14ac:dyDescent="0.25">
      <c r="A5024" s="115">
        <v>331220</v>
      </c>
      <c r="B5024" s="115" t="s">
        <v>3694</v>
      </c>
      <c r="C5024" s="115" t="s">
        <v>212</v>
      </c>
      <c r="D5024" s="115" t="s">
        <v>3695</v>
      </c>
      <c r="E5024" s="115" t="s">
        <v>76</v>
      </c>
      <c r="F5024" s="237">
        <v>35092</v>
      </c>
      <c r="G5024" s="115" t="s">
        <v>18</v>
      </c>
      <c r="H5024" s="115" t="s">
        <v>16</v>
      </c>
      <c r="I5024" t="s">
        <v>199</v>
      </c>
      <c r="J5024" s="115" t="s">
        <v>1226</v>
      </c>
      <c r="L5024" s="115" t="s">
        <v>18</v>
      </c>
      <c r="U5024"/>
      <c r="V5024" t="s">
        <v>16623</v>
      </c>
    </row>
    <row r="5025" spans="1:35" ht="18" x14ac:dyDescent="0.25">
      <c r="A5025" s="235">
        <v>331221</v>
      </c>
      <c r="B5025" s="235" t="s">
        <v>9162</v>
      </c>
      <c r="C5025" s="235" t="s">
        <v>778</v>
      </c>
      <c r="D5025" s="235" t="s">
        <v>382</v>
      </c>
      <c r="E5025"/>
      <c r="F5025" s="126"/>
      <c r="G5025" s="236"/>
      <c r="H5025"/>
      <c r="I5025" t="s">
        <v>107</v>
      </c>
      <c r="J5025" s="236"/>
      <c r="K5025"/>
      <c r="L5025"/>
      <c r="M5025"/>
      <c r="N5025"/>
      <c r="O5025"/>
      <c r="P5025"/>
      <c r="Q5025"/>
      <c r="U5025"/>
      <c r="V5025">
        <v>0</v>
      </c>
      <c r="W5025" s="236"/>
      <c r="X5025"/>
      <c r="Y5025"/>
      <c r="Z5025"/>
      <c r="AA5025"/>
      <c r="AB5025"/>
      <c r="AC5025"/>
      <c r="AD5025"/>
      <c r="AE5025"/>
      <c r="AF5025"/>
      <c r="AG5025"/>
      <c r="AH5025" s="115" t="s">
        <v>4308</v>
      </c>
      <c r="AI5025" s="115" t="e">
        <f>VLOOKUP(A5025,'[2]دراسات قانونية'!$A$3:$E$600,1,0)</f>
        <v>#N/A</v>
      </c>
    </row>
    <row r="5026" spans="1:35" ht="18" hidden="1" x14ac:dyDescent="0.25">
      <c r="A5026" s="235">
        <v>331222</v>
      </c>
      <c r="B5026" s="235" t="s">
        <v>9163</v>
      </c>
      <c r="C5026" s="235" t="s">
        <v>734</v>
      </c>
      <c r="D5026" s="235" t="s">
        <v>310</v>
      </c>
      <c r="E5026"/>
      <c r="F5026" s="126"/>
      <c r="G5026" s="236"/>
      <c r="H5026"/>
      <c r="I5026" t="s">
        <v>7128</v>
      </c>
      <c r="J5026" s="236"/>
      <c r="K5026"/>
      <c r="L5026"/>
      <c r="M5026"/>
      <c r="N5026"/>
      <c r="O5026"/>
      <c r="P5026"/>
      <c r="Q5026"/>
      <c r="U5026"/>
      <c r="V5026" t="s">
        <v>4335</v>
      </c>
      <c r="W5026" s="236"/>
      <c r="X5026"/>
      <c r="Y5026"/>
      <c r="Z5026"/>
      <c r="AA5026"/>
      <c r="AB5026"/>
      <c r="AC5026"/>
      <c r="AD5026"/>
      <c r="AE5026"/>
      <c r="AF5026"/>
      <c r="AG5026"/>
      <c r="AH5026" s="115" t="s">
        <v>4308</v>
      </c>
    </row>
    <row r="5027" spans="1:35" hidden="1" x14ac:dyDescent="0.25">
      <c r="A5027">
        <v>331223</v>
      </c>
      <c r="B5027" t="s">
        <v>9164</v>
      </c>
      <c r="C5027" t="s">
        <v>219</v>
      </c>
      <c r="D5027" t="s">
        <v>480</v>
      </c>
      <c r="E5027" t="s">
        <v>76</v>
      </c>
      <c r="F5027" s="126">
        <v>35431</v>
      </c>
      <c r="G5027" t="s">
        <v>30</v>
      </c>
      <c r="H5027" t="s">
        <v>16</v>
      </c>
      <c r="I5027" t="s">
        <v>136</v>
      </c>
      <c r="J5027"/>
      <c r="K5027"/>
      <c r="L5027"/>
      <c r="M5027"/>
      <c r="N5027"/>
      <c r="O5027"/>
      <c r="P5027"/>
      <c r="Q5027"/>
      <c r="U5027"/>
      <c r="V5027" t="s">
        <v>4335</v>
      </c>
      <c r="W5027"/>
      <c r="X5027"/>
      <c r="Y5027"/>
      <c r="Z5027"/>
      <c r="AA5027"/>
      <c r="AB5027"/>
      <c r="AC5027" t="s">
        <v>4308</v>
      </c>
      <c r="AD5027" t="s">
        <v>4308</v>
      </c>
      <c r="AE5027" t="s">
        <v>4308</v>
      </c>
      <c r="AF5027" t="s">
        <v>4308</v>
      </c>
      <c r="AG5027" t="s">
        <v>4308</v>
      </c>
      <c r="AH5027" s="115" t="s">
        <v>4308</v>
      </c>
    </row>
    <row r="5028" spans="1:35" hidden="1" x14ac:dyDescent="0.25">
      <c r="A5028">
        <v>331225</v>
      </c>
      <c r="B5028" t="s">
        <v>9165</v>
      </c>
      <c r="C5028" t="s">
        <v>489</v>
      </c>
      <c r="D5028" t="s">
        <v>275</v>
      </c>
      <c r="E5028" t="s">
        <v>76</v>
      </c>
      <c r="F5028" s="126">
        <v>35166</v>
      </c>
      <c r="G5028" t="s">
        <v>626</v>
      </c>
      <c r="H5028" t="s">
        <v>16</v>
      </c>
      <c r="I5028" t="s">
        <v>136</v>
      </c>
      <c r="J5028" t="s">
        <v>1226</v>
      </c>
      <c r="K5028"/>
      <c r="L5028" t="s">
        <v>18</v>
      </c>
      <c r="M5028"/>
      <c r="N5028"/>
      <c r="O5028"/>
      <c r="P5028"/>
      <c r="Q5028"/>
      <c r="U5028"/>
      <c r="V5028" t="s">
        <v>16623</v>
      </c>
      <c r="W5028"/>
      <c r="X5028"/>
      <c r="Y5028"/>
      <c r="Z5028"/>
      <c r="AA5028"/>
      <c r="AB5028"/>
      <c r="AC5028"/>
      <c r="AD5028"/>
      <c r="AE5028"/>
      <c r="AF5028"/>
      <c r="AG5028" t="s">
        <v>4308</v>
      </c>
      <c r="AH5028" s="115" t="s">
        <v>4308</v>
      </c>
    </row>
    <row r="5029" spans="1:35" ht="18" x14ac:dyDescent="0.25">
      <c r="A5029" s="235">
        <v>331226</v>
      </c>
      <c r="B5029" s="235" t="s">
        <v>9166</v>
      </c>
      <c r="C5029" s="235" t="s">
        <v>377</v>
      </c>
      <c r="D5029" s="235" t="s">
        <v>1654</v>
      </c>
      <c r="E5029"/>
      <c r="F5029" s="126"/>
      <c r="G5029" s="236"/>
      <c r="H5029"/>
      <c r="I5029" t="s">
        <v>107</v>
      </c>
      <c r="J5029" s="236"/>
      <c r="K5029"/>
      <c r="L5029"/>
      <c r="M5029"/>
      <c r="N5029"/>
      <c r="O5029"/>
      <c r="P5029"/>
      <c r="Q5029"/>
      <c r="U5029"/>
      <c r="V5029" t="s">
        <v>4334</v>
      </c>
      <c r="W5029" s="236"/>
      <c r="X5029"/>
      <c r="Y5029"/>
      <c r="Z5029"/>
      <c r="AA5029"/>
      <c r="AB5029"/>
      <c r="AC5029"/>
      <c r="AD5029"/>
      <c r="AE5029"/>
      <c r="AF5029"/>
      <c r="AG5029"/>
      <c r="AH5029" s="115" t="s">
        <v>4308</v>
      </c>
      <c r="AI5029" s="115" t="e">
        <f>VLOOKUP(A5029,'[2]دراسات قانونية'!$A$3:$E$600,1,0)</f>
        <v>#N/A</v>
      </c>
    </row>
    <row r="5030" spans="1:35" hidden="1" x14ac:dyDescent="0.25">
      <c r="A5030">
        <v>331227</v>
      </c>
      <c r="B5030" t="s">
        <v>9167</v>
      </c>
      <c r="C5030" t="s">
        <v>389</v>
      </c>
      <c r="D5030" t="s">
        <v>746</v>
      </c>
      <c r="E5030" t="s">
        <v>77</v>
      </c>
      <c r="F5030" s="126">
        <v>34747</v>
      </c>
      <c r="G5030" t="s">
        <v>18</v>
      </c>
      <c r="H5030" t="s">
        <v>16</v>
      </c>
      <c r="I5030" t="s">
        <v>136</v>
      </c>
      <c r="J5030" t="s">
        <v>1226</v>
      </c>
      <c r="K5030"/>
      <c r="L5030" t="s">
        <v>18</v>
      </c>
      <c r="M5030"/>
      <c r="N5030"/>
      <c r="O5030"/>
      <c r="P5030"/>
      <c r="Q5030"/>
      <c r="U5030"/>
      <c r="V5030" t="s">
        <v>4334</v>
      </c>
      <c r="W5030"/>
      <c r="X5030"/>
      <c r="Y5030"/>
      <c r="Z5030"/>
      <c r="AA5030"/>
      <c r="AB5030"/>
      <c r="AC5030"/>
      <c r="AD5030"/>
      <c r="AE5030"/>
      <c r="AF5030"/>
      <c r="AG5030"/>
    </row>
    <row r="5031" spans="1:35" hidden="1" x14ac:dyDescent="0.25">
      <c r="A5031">
        <v>331230</v>
      </c>
      <c r="B5031" t="s">
        <v>9168</v>
      </c>
      <c r="C5031" t="s">
        <v>356</v>
      </c>
      <c r="D5031" t="s">
        <v>220</v>
      </c>
      <c r="E5031"/>
      <c r="F5031" s="126"/>
      <c r="G5031"/>
      <c r="H5031"/>
      <c r="I5031" t="s">
        <v>129</v>
      </c>
      <c r="J5031"/>
      <c r="K5031"/>
      <c r="L5031"/>
      <c r="M5031"/>
      <c r="N5031"/>
      <c r="O5031"/>
      <c r="P5031"/>
      <c r="Q5031"/>
      <c r="U5031"/>
      <c r="V5031" t="s">
        <v>4335</v>
      </c>
      <c r="W5031"/>
      <c r="X5031"/>
      <c r="Y5031"/>
      <c r="Z5031"/>
      <c r="AA5031"/>
      <c r="AB5031"/>
      <c r="AC5031"/>
      <c r="AD5031"/>
      <c r="AE5031"/>
      <c r="AF5031"/>
      <c r="AG5031" t="s">
        <v>4308</v>
      </c>
      <c r="AH5031" s="115" t="s">
        <v>4308</v>
      </c>
    </row>
    <row r="5032" spans="1:35" hidden="1" x14ac:dyDescent="0.25">
      <c r="A5032" s="115">
        <v>331231</v>
      </c>
      <c r="B5032" s="115" t="s">
        <v>1634</v>
      </c>
      <c r="C5032" s="115" t="s">
        <v>1129</v>
      </c>
      <c r="D5032" s="115" t="s">
        <v>415</v>
      </c>
      <c r="E5032" s="115" t="s">
        <v>77</v>
      </c>
      <c r="F5032" s="237">
        <v>33605</v>
      </c>
      <c r="G5032" s="115" t="s">
        <v>18</v>
      </c>
      <c r="H5032" s="115" t="s">
        <v>16</v>
      </c>
      <c r="I5032" t="s">
        <v>199</v>
      </c>
      <c r="U5032"/>
      <c r="V5032" t="s">
        <v>4329</v>
      </c>
      <c r="AC5032" s="115" t="s">
        <v>4308</v>
      </c>
      <c r="AD5032" s="115" t="s">
        <v>4308</v>
      </c>
      <c r="AE5032" s="115" t="s">
        <v>4308</v>
      </c>
      <c r="AF5032" s="115" t="s">
        <v>4308</v>
      </c>
      <c r="AG5032" s="115" t="s">
        <v>4308</v>
      </c>
      <c r="AH5032" s="115" t="s">
        <v>4308</v>
      </c>
    </row>
    <row r="5033" spans="1:35" hidden="1" x14ac:dyDescent="0.25">
      <c r="A5033">
        <v>331233</v>
      </c>
      <c r="B5033" t="s">
        <v>9169</v>
      </c>
      <c r="C5033" t="s">
        <v>9170</v>
      </c>
      <c r="D5033" t="s">
        <v>485</v>
      </c>
      <c r="E5033" t="s">
        <v>76</v>
      </c>
      <c r="F5033" s="126">
        <v>35194</v>
      </c>
      <c r="G5033" t="s">
        <v>18</v>
      </c>
      <c r="H5033" t="s">
        <v>16</v>
      </c>
      <c r="I5033" t="s">
        <v>136</v>
      </c>
      <c r="J5033" t="s">
        <v>1226</v>
      </c>
      <c r="K5033"/>
      <c r="L5033" t="s">
        <v>18</v>
      </c>
      <c r="M5033"/>
      <c r="N5033"/>
      <c r="O5033"/>
      <c r="P5033"/>
      <c r="Q5033"/>
      <c r="U5033"/>
      <c r="V5033" t="s">
        <v>4412</v>
      </c>
      <c r="W5033"/>
      <c r="X5033"/>
      <c r="Y5033"/>
      <c r="Z5033"/>
      <c r="AA5033"/>
      <c r="AB5033"/>
      <c r="AC5033"/>
      <c r="AD5033"/>
      <c r="AE5033"/>
      <c r="AF5033" t="s">
        <v>4308</v>
      </c>
      <c r="AG5033" t="s">
        <v>4308</v>
      </c>
      <c r="AH5033" s="115" t="s">
        <v>4308</v>
      </c>
    </row>
    <row r="5034" spans="1:35" ht="18" x14ac:dyDescent="0.25">
      <c r="A5034" s="235">
        <v>331235</v>
      </c>
      <c r="B5034" s="235" t="s">
        <v>9171</v>
      </c>
      <c r="C5034" s="235" t="s">
        <v>349</v>
      </c>
      <c r="D5034" s="235" t="s">
        <v>1107</v>
      </c>
      <c r="E5034"/>
      <c r="F5034" s="126"/>
      <c r="G5034" s="236"/>
      <c r="H5034"/>
      <c r="I5034" t="s">
        <v>107</v>
      </c>
      <c r="J5034" s="236"/>
      <c r="K5034"/>
      <c r="L5034"/>
      <c r="M5034"/>
      <c r="N5034"/>
      <c r="O5034"/>
      <c r="P5034"/>
      <c r="Q5034"/>
      <c r="U5034"/>
      <c r="V5034" t="s">
        <v>4329</v>
      </c>
      <c r="W5034" s="236"/>
      <c r="X5034"/>
      <c r="Y5034"/>
      <c r="Z5034"/>
      <c r="AA5034"/>
      <c r="AB5034"/>
      <c r="AC5034"/>
      <c r="AD5034"/>
      <c r="AE5034"/>
      <c r="AF5034"/>
      <c r="AG5034"/>
      <c r="AH5034" s="115" t="s">
        <v>4308</v>
      </c>
      <c r="AI5034" s="115" t="e">
        <f>VLOOKUP(A5034,'[2]دراسات قانونية'!$A$3:$E$600,1,0)</f>
        <v>#N/A</v>
      </c>
    </row>
    <row r="5035" spans="1:35" ht="18" x14ac:dyDescent="0.25">
      <c r="A5035" s="235">
        <v>331241</v>
      </c>
      <c r="B5035" s="235" t="s">
        <v>9172</v>
      </c>
      <c r="C5035" s="235" t="s">
        <v>386</v>
      </c>
      <c r="D5035" s="235" t="s">
        <v>949</v>
      </c>
      <c r="E5035"/>
      <c r="F5035" s="126"/>
      <c r="G5035" s="236"/>
      <c r="H5035"/>
      <c r="I5035" t="s">
        <v>107</v>
      </c>
      <c r="J5035" s="236"/>
      <c r="K5035"/>
      <c r="L5035"/>
      <c r="M5035"/>
      <c r="N5035"/>
      <c r="O5035"/>
      <c r="P5035"/>
      <c r="Q5035"/>
      <c r="U5035"/>
      <c r="V5035">
        <v>0</v>
      </c>
      <c r="W5035" s="236"/>
      <c r="X5035"/>
      <c r="Y5035"/>
      <c r="Z5035"/>
      <c r="AA5035"/>
      <c r="AB5035"/>
      <c r="AC5035"/>
      <c r="AD5035"/>
      <c r="AE5035"/>
      <c r="AF5035"/>
      <c r="AG5035"/>
      <c r="AH5035" s="115" t="s">
        <v>4308</v>
      </c>
      <c r="AI5035" s="115" t="e">
        <f>VLOOKUP(A5035,'[2]دراسات قانونية'!$A$3:$E$600,1,0)</f>
        <v>#N/A</v>
      </c>
    </row>
    <row r="5036" spans="1:35" hidden="1" x14ac:dyDescent="0.25">
      <c r="A5036" s="115">
        <v>331242</v>
      </c>
      <c r="B5036" s="115" t="s">
        <v>2220</v>
      </c>
      <c r="C5036" s="115" t="s">
        <v>548</v>
      </c>
      <c r="D5036" s="115" t="s">
        <v>2221</v>
      </c>
      <c r="E5036" s="115" t="s">
        <v>77</v>
      </c>
      <c r="F5036" s="237">
        <v>32733</v>
      </c>
      <c r="G5036" s="115" t="s">
        <v>18</v>
      </c>
      <c r="H5036" s="115" t="s">
        <v>16</v>
      </c>
      <c r="I5036" t="s">
        <v>199</v>
      </c>
      <c r="U5036"/>
      <c r="V5036" t="s">
        <v>16623</v>
      </c>
      <c r="AD5036" s="115" t="s">
        <v>4308</v>
      </c>
      <c r="AE5036" s="115" t="s">
        <v>4308</v>
      </c>
      <c r="AF5036" s="115" t="s">
        <v>4308</v>
      </c>
      <c r="AG5036" s="115" t="s">
        <v>4308</v>
      </c>
      <c r="AH5036" s="115" t="s">
        <v>4308</v>
      </c>
    </row>
    <row r="5037" spans="1:35" hidden="1" x14ac:dyDescent="0.25">
      <c r="A5037">
        <v>331245</v>
      </c>
      <c r="B5037" t="s">
        <v>9173</v>
      </c>
      <c r="C5037" t="s">
        <v>253</v>
      </c>
      <c r="D5037" t="s">
        <v>270</v>
      </c>
      <c r="E5037"/>
      <c r="F5037" s="126"/>
      <c r="G5037"/>
      <c r="H5037"/>
      <c r="I5037" t="s">
        <v>201</v>
      </c>
      <c r="J5037"/>
      <c r="K5037"/>
      <c r="L5037"/>
      <c r="M5037"/>
      <c r="N5037"/>
      <c r="O5037"/>
      <c r="P5037"/>
      <c r="Q5037"/>
      <c r="U5037"/>
      <c r="V5037" t="s">
        <v>4335</v>
      </c>
      <c r="W5037"/>
      <c r="X5037"/>
      <c r="Y5037"/>
      <c r="Z5037"/>
      <c r="AA5037"/>
      <c r="AB5037"/>
      <c r="AC5037"/>
      <c r="AD5037"/>
      <c r="AE5037"/>
      <c r="AF5037"/>
      <c r="AG5037"/>
    </row>
    <row r="5038" spans="1:35" hidden="1" x14ac:dyDescent="0.25">
      <c r="A5038">
        <v>331246</v>
      </c>
      <c r="B5038" t="s">
        <v>9174</v>
      </c>
      <c r="C5038" t="s">
        <v>661</v>
      </c>
      <c r="D5038" t="s">
        <v>474</v>
      </c>
      <c r="E5038" t="s">
        <v>77</v>
      </c>
      <c r="F5038" s="126">
        <v>33488</v>
      </c>
      <c r="G5038" t="s">
        <v>2206</v>
      </c>
      <c r="H5038" t="s">
        <v>16</v>
      </c>
      <c r="I5038" t="s">
        <v>136</v>
      </c>
      <c r="J5038" t="s">
        <v>1226</v>
      </c>
      <c r="K5038"/>
      <c r="L5038" t="s">
        <v>30</v>
      </c>
      <c r="M5038"/>
      <c r="N5038"/>
      <c r="O5038"/>
      <c r="P5038"/>
      <c r="Q5038"/>
      <c r="U5038"/>
      <c r="V5038" t="s">
        <v>16623</v>
      </c>
      <c r="W5038"/>
      <c r="X5038"/>
      <c r="Y5038"/>
      <c r="Z5038"/>
      <c r="AA5038"/>
      <c r="AB5038"/>
      <c r="AC5038"/>
      <c r="AD5038"/>
      <c r="AE5038"/>
      <c r="AF5038" t="s">
        <v>4308</v>
      </c>
      <c r="AG5038" t="s">
        <v>4308</v>
      </c>
      <c r="AH5038" s="115" t="s">
        <v>4308</v>
      </c>
    </row>
    <row r="5039" spans="1:35" ht="18" hidden="1" x14ac:dyDescent="0.25">
      <c r="A5039" s="235">
        <v>331247</v>
      </c>
      <c r="B5039" s="235" t="s">
        <v>9175</v>
      </c>
      <c r="C5039" s="235" t="s">
        <v>809</v>
      </c>
      <c r="D5039" s="235" t="s">
        <v>270</v>
      </c>
      <c r="E5039"/>
      <c r="F5039" s="126"/>
      <c r="G5039" s="236"/>
      <c r="H5039"/>
      <c r="I5039" t="s">
        <v>199</v>
      </c>
      <c r="J5039" s="236"/>
      <c r="K5039"/>
      <c r="L5039"/>
      <c r="M5039"/>
      <c r="N5039"/>
      <c r="O5039"/>
      <c r="P5039"/>
      <c r="Q5039"/>
      <c r="U5039"/>
      <c r="V5039" t="s">
        <v>4329</v>
      </c>
      <c r="W5039" s="236"/>
      <c r="X5039"/>
      <c r="Y5039"/>
      <c r="Z5039"/>
      <c r="AA5039"/>
      <c r="AB5039"/>
      <c r="AC5039"/>
      <c r="AD5039"/>
      <c r="AE5039"/>
      <c r="AF5039"/>
      <c r="AG5039"/>
      <c r="AH5039" s="115" t="s">
        <v>4308</v>
      </c>
    </row>
    <row r="5040" spans="1:35" ht="18" x14ac:dyDescent="0.25">
      <c r="A5040" s="235">
        <v>331248</v>
      </c>
      <c r="B5040" s="235" t="s">
        <v>9176</v>
      </c>
      <c r="C5040" s="235" t="s">
        <v>2000</v>
      </c>
      <c r="D5040" s="235" t="s">
        <v>654</v>
      </c>
      <c r="E5040"/>
      <c r="F5040" s="126"/>
      <c r="G5040" s="236"/>
      <c r="H5040"/>
      <c r="I5040" t="s">
        <v>107</v>
      </c>
      <c r="J5040" s="236"/>
      <c r="K5040"/>
      <c r="L5040"/>
      <c r="M5040"/>
      <c r="N5040"/>
      <c r="O5040"/>
      <c r="P5040"/>
      <c r="Q5040"/>
      <c r="U5040"/>
      <c r="V5040">
        <v>0</v>
      </c>
      <c r="W5040" s="236"/>
      <c r="X5040"/>
      <c r="Y5040"/>
      <c r="Z5040"/>
      <c r="AA5040"/>
      <c r="AB5040"/>
      <c r="AC5040"/>
      <c r="AD5040"/>
      <c r="AE5040"/>
      <c r="AF5040"/>
      <c r="AG5040"/>
      <c r="AH5040" s="115" t="s">
        <v>4308</v>
      </c>
      <c r="AI5040" s="115" t="e">
        <f>VLOOKUP(A5040,'[2]دراسات قانونية'!$A$3:$E$600,1,0)</f>
        <v>#N/A</v>
      </c>
    </row>
    <row r="5041" spans="1:35" ht="18" x14ac:dyDescent="0.25">
      <c r="A5041" s="235">
        <v>331249</v>
      </c>
      <c r="B5041" s="235" t="s">
        <v>9177</v>
      </c>
      <c r="C5041" s="235" t="s">
        <v>7254</v>
      </c>
      <c r="D5041" s="235" t="s">
        <v>405</v>
      </c>
      <c r="E5041"/>
      <c r="F5041" s="126"/>
      <c r="G5041" s="236"/>
      <c r="H5041"/>
      <c r="I5041" t="s">
        <v>107</v>
      </c>
      <c r="J5041" s="236"/>
      <c r="K5041"/>
      <c r="L5041"/>
      <c r="M5041"/>
      <c r="N5041"/>
      <c r="O5041"/>
      <c r="P5041"/>
      <c r="Q5041"/>
      <c r="U5041"/>
      <c r="V5041">
        <v>0</v>
      </c>
      <c r="W5041" s="236"/>
      <c r="X5041"/>
      <c r="Y5041"/>
      <c r="Z5041"/>
      <c r="AA5041"/>
      <c r="AB5041"/>
      <c r="AC5041"/>
      <c r="AD5041"/>
      <c r="AE5041"/>
      <c r="AF5041"/>
      <c r="AG5041"/>
      <c r="AH5041" s="115" t="s">
        <v>4308</v>
      </c>
      <c r="AI5041" s="115" t="e">
        <f>VLOOKUP(A5041,'[2]دراسات قانونية'!$A$3:$E$600,1,0)</f>
        <v>#N/A</v>
      </c>
    </row>
    <row r="5042" spans="1:35" hidden="1" x14ac:dyDescent="0.25">
      <c r="A5042" s="115">
        <v>331250</v>
      </c>
      <c r="B5042" s="115" t="s">
        <v>2121</v>
      </c>
      <c r="C5042" s="115" t="s">
        <v>1470</v>
      </c>
      <c r="D5042" s="115" t="s">
        <v>850</v>
      </c>
      <c r="E5042" s="115" t="s">
        <v>77</v>
      </c>
      <c r="F5042" s="237">
        <v>33976</v>
      </c>
      <c r="G5042" s="115" t="s">
        <v>2122</v>
      </c>
      <c r="H5042" s="115" t="s">
        <v>16</v>
      </c>
      <c r="I5042" t="s">
        <v>199</v>
      </c>
      <c r="J5042" s="115" t="s">
        <v>1226</v>
      </c>
      <c r="L5042" s="115" t="s">
        <v>40</v>
      </c>
      <c r="U5042"/>
      <c r="V5042" t="s">
        <v>4329</v>
      </c>
    </row>
    <row r="5043" spans="1:35" hidden="1" x14ac:dyDescent="0.25">
      <c r="A5043">
        <v>331252</v>
      </c>
      <c r="B5043" t="s">
        <v>9178</v>
      </c>
      <c r="C5043" t="s">
        <v>596</v>
      </c>
      <c r="D5043" t="s">
        <v>430</v>
      </c>
      <c r="E5043" t="s">
        <v>76</v>
      </c>
      <c r="F5043" s="126"/>
      <c r="G5043"/>
      <c r="H5043" t="s">
        <v>16</v>
      </c>
      <c r="I5043" t="s">
        <v>136</v>
      </c>
      <c r="J5043"/>
      <c r="K5043"/>
      <c r="L5043"/>
      <c r="M5043"/>
      <c r="N5043"/>
      <c r="O5043"/>
      <c r="P5043"/>
      <c r="Q5043"/>
      <c r="U5043"/>
      <c r="V5043" t="s">
        <v>4414</v>
      </c>
      <c r="W5043"/>
      <c r="X5043"/>
      <c r="Y5043"/>
      <c r="Z5043"/>
      <c r="AA5043" t="s">
        <v>4308</v>
      </c>
      <c r="AB5043" t="s">
        <v>4308</v>
      </c>
      <c r="AC5043" t="s">
        <v>4308</v>
      </c>
      <c r="AD5043" t="s">
        <v>4308</v>
      </c>
      <c r="AE5043" t="s">
        <v>4308</v>
      </c>
      <c r="AF5043" t="s">
        <v>4308</v>
      </c>
      <c r="AG5043" t="s">
        <v>4308</v>
      </c>
      <c r="AH5043" s="115" t="s">
        <v>4308</v>
      </c>
    </row>
    <row r="5044" spans="1:35" hidden="1" x14ac:dyDescent="0.25">
      <c r="A5044" s="115">
        <v>331255</v>
      </c>
      <c r="B5044" s="115" t="s">
        <v>3696</v>
      </c>
      <c r="C5044" s="115" t="s">
        <v>1493</v>
      </c>
      <c r="D5044" s="115" t="s">
        <v>298</v>
      </c>
      <c r="E5044" s="115" t="s">
        <v>77</v>
      </c>
      <c r="F5044" s="237">
        <v>33735</v>
      </c>
      <c r="G5044" s="115" t="s">
        <v>211</v>
      </c>
      <c r="H5044" s="115" t="s">
        <v>16</v>
      </c>
      <c r="I5044" t="s">
        <v>199</v>
      </c>
      <c r="J5044" s="115" t="s">
        <v>1226</v>
      </c>
      <c r="L5044" s="115" t="s">
        <v>18</v>
      </c>
      <c r="U5044"/>
      <c r="V5044">
        <v>0</v>
      </c>
    </row>
    <row r="5045" spans="1:35" hidden="1" x14ac:dyDescent="0.25">
      <c r="A5045" s="115">
        <v>331256</v>
      </c>
      <c r="B5045" s="115" t="s">
        <v>1838</v>
      </c>
      <c r="C5045" s="115" t="s">
        <v>227</v>
      </c>
      <c r="D5045" s="115" t="s">
        <v>230</v>
      </c>
      <c r="E5045" s="115" t="s">
        <v>76</v>
      </c>
      <c r="F5045" s="237">
        <v>34121</v>
      </c>
      <c r="G5045" s="115" t="s">
        <v>1839</v>
      </c>
      <c r="H5045" s="115" t="s">
        <v>16</v>
      </c>
      <c r="I5045" t="s">
        <v>199</v>
      </c>
      <c r="J5045" s="115" t="s">
        <v>15</v>
      </c>
      <c r="L5045" s="115" t="s">
        <v>30</v>
      </c>
      <c r="U5045"/>
      <c r="V5045" t="s">
        <v>4329</v>
      </c>
      <c r="AE5045" s="115" t="s">
        <v>4308</v>
      </c>
      <c r="AF5045" s="115" t="s">
        <v>4308</v>
      </c>
      <c r="AG5045" s="115" t="s">
        <v>4308</v>
      </c>
      <c r="AH5045" s="115" t="s">
        <v>4308</v>
      </c>
    </row>
    <row r="5046" spans="1:35" hidden="1" x14ac:dyDescent="0.25">
      <c r="A5046">
        <v>331257</v>
      </c>
      <c r="B5046" t="s">
        <v>9179</v>
      </c>
      <c r="C5046" t="s">
        <v>9180</v>
      </c>
      <c r="D5046" t="s">
        <v>321</v>
      </c>
      <c r="E5046" t="s">
        <v>77</v>
      </c>
      <c r="F5046" s="126">
        <v>35334</v>
      </c>
      <c r="G5046" t="s">
        <v>18</v>
      </c>
      <c r="H5046" t="s">
        <v>16</v>
      </c>
      <c r="I5046" t="s">
        <v>136</v>
      </c>
      <c r="J5046"/>
      <c r="K5046"/>
      <c r="L5046"/>
      <c r="M5046"/>
      <c r="N5046"/>
      <c r="O5046"/>
      <c r="P5046"/>
      <c r="Q5046"/>
      <c r="U5046"/>
      <c r="V5046" t="s">
        <v>16623</v>
      </c>
      <c r="W5046"/>
      <c r="X5046"/>
      <c r="Y5046"/>
      <c r="Z5046"/>
      <c r="AA5046"/>
      <c r="AB5046"/>
      <c r="AC5046"/>
      <c r="AD5046"/>
      <c r="AE5046"/>
      <c r="AF5046"/>
      <c r="AG5046"/>
      <c r="AH5046" s="115" t="s">
        <v>4308</v>
      </c>
    </row>
    <row r="5047" spans="1:35" hidden="1" x14ac:dyDescent="0.25">
      <c r="A5047" s="115">
        <v>331258</v>
      </c>
      <c r="B5047" s="115" t="s">
        <v>1278</v>
      </c>
      <c r="C5047" s="115" t="s">
        <v>369</v>
      </c>
      <c r="D5047" s="115" t="s">
        <v>214</v>
      </c>
      <c r="E5047" s="115" t="s">
        <v>77</v>
      </c>
      <c r="F5047" s="237">
        <v>29388</v>
      </c>
      <c r="G5047" s="115" t="s">
        <v>18</v>
      </c>
      <c r="H5047" s="115" t="s">
        <v>16</v>
      </c>
      <c r="I5047" t="s">
        <v>199</v>
      </c>
      <c r="J5047" s="115" t="s">
        <v>1226</v>
      </c>
      <c r="L5047" s="115" t="s">
        <v>18</v>
      </c>
      <c r="R5047" s="115">
        <v>9363</v>
      </c>
      <c r="S5047" s="115">
        <v>45721</v>
      </c>
      <c r="T5047" s="115">
        <v>100000</v>
      </c>
      <c r="U5047"/>
      <c r="V5047" t="s">
        <v>4335</v>
      </c>
    </row>
    <row r="5048" spans="1:35" ht="18" x14ac:dyDescent="0.25">
      <c r="A5048" s="235">
        <v>331259</v>
      </c>
      <c r="B5048" s="235" t="s">
        <v>9181</v>
      </c>
      <c r="C5048" s="235" t="s">
        <v>241</v>
      </c>
      <c r="D5048" s="235" t="s">
        <v>932</v>
      </c>
      <c r="E5048"/>
      <c r="F5048" s="126"/>
      <c r="G5048" s="236"/>
      <c r="H5048"/>
      <c r="I5048" t="s">
        <v>107</v>
      </c>
      <c r="J5048" s="236"/>
      <c r="K5048"/>
      <c r="L5048"/>
      <c r="M5048"/>
      <c r="N5048"/>
      <c r="O5048"/>
      <c r="P5048"/>
      <c r="Q5048"/>
      <c r="U5048"/>
      <c r="V5048">
        <v>0</v>
      </c>
      <c r="W5048" s="236"/>
      <c r="X5048"/>
      <c r="Y5048"/>
      <c r="Z5048"/>
      <c r="AA5048"/>
      <c r="AB5048"/>
      <c r="AC5048"/>
      <c r="AD5048"/>
      <c r="AE5048"/>
      <c r="AF5048"/>
      <c r="AG5048"/>
      <c r="AH5048" s="115" t="s">
        <v>4308</v>
      </c>
      <c r="AI5048" s="115" t="e">
        <f>VLOOKUP(A5048,'[2]دراسات قانونية'!$A$3:$E$600,1,0)</f>
        <v>#N/A</v>
      </c>
    </row>
    <row r="5049" spans="1:35" ht="18" x14ac:dyDescent="0.25">
      <c r="A5049" s="235">
        <v>331260</v>
      </c>
      <c r="B5049" s="235" t="s">
        <v>9182</v>
      </c>
      <c r="C5049" s="235" t="s">
        <v>996</v>
      </c>
      <c r="D5049" s="235" t="s">
        <v>234</v>
      </c>
      <c r="E5049"/>
      <c r="F5049" s="126"/>
      <c r="G5049" s="236"/>
      <c r="H5049"/>
      <c r="I5049" t="s">
        <v>107</v>
      </c>
      <c r="J5049" s="236"/>
      <c r="K5049"/>
      <c r="L5049"/>
      <c r="M5049"/>
      <c r="N5049"/>
      <c r="O5049"/>
      <c r="P5049"/>
      <c r="Q5049"/>
      <c r="U5049"/>
      <c r="V5049" t="s">
        <v>4337</v>
      </c>
      <c r="W5049" s="236"/>
      <c r="X5049"/>
      <c r="Y5049"/>
      <c r="Z5049"/>
      <c r="AA5049"/>
      <c r="AB5049"/>
      <c r="AC5049"/>
      <c r="AD5049"/>
      <c r="AE5049"/>
      <c r="AF5049"/>
      <c r="AG5049"/>
      <c r="AH5049" s="115" t="s">
        <v>4308</v>
      </c>
      <c r="AI5049" s="115" t="e">
        <f>VLOOKUP(A5049,'[2]دراسات قانونية'!$A$3:$E$600,1,0)</f>
        <v>#N/A</v>
      </c>
    </row>
    <row r="5050" spans="1:35" hidden="1" x14ac:dyDescent="0.25">
      <c r="A5050">
        <v>331261</v>
      </c>
      <c r="B5050" t="s">
        <v>9183</v>
      </c>
      <c r="C5050" t="s">
        <v>227</v>
      </c>
      <c r="D5050" t="s">
        <v>776</v>
      </c>
      <c r="E5050" t="s">
        <v>76</v>
      </c>
      <c r="F5050" s="126"/>
      <c r="G5050"/>
      <c r="H5050" t="s">
        <v>16</v>
      </c>
      <c r="I5050" t="s">
        <v>136</v>
      </c>
      <c r="J5050"/>
      <c r="K5050"/>
      <c r="L5050"/>
      <c r="M5050"/>
      <c r="N5050"/>
      <c r="O5050"/>
      <c r="P5050"/>
      <c r="Q5050"/>
      <c r="U5050"/>
      <c r="V5050" t="s">
        <v>4412</v>
      </c>
      <c r="W5050"/>
      <c r="X5050"/>
      <c r="Y5050"/>
      <c r="Z5050"/>
      <c r="AA5050" t="s">
        <v>4308</v>
      </c>
      <c r="AB5050" t="s">
        <v>4308</v>
      </c>
      <c r="AC5050" t="s">
        <v>4308</v>
      </c>
      <c r="AD5050" t="s">
        <v>4308</v>
      </c>
      <c r="AE5050" t="s">
        <v>4308</v>
      </c>
      <c r="AF5050" t="s">
        <v>4308</v>
      </c>
      <c r="AG5050" t="s">
        <v>4308</v>
      </c>
      <c r="AH5050" s="115" t="s">
        <v>4308</v>
      </c>
    </row>
    <row r="5051" spans="1:35" ht="18" x14ac:dyDescent="0.25">
      <c r="A5051" s="235">
        <v>331266</v>
      </c>
      <c r="B5051" s="235" t="s">
        <v>9184</v>
      </c>
      <c r="C5051" s="235" t="s">
        <v>512</v>
      </c>
      <c r="D5051" s="235" t="s">
        <v>407</v>
      </c>
      <c r="E5051"/>
      <c r="F5051" s="126"/>
      <c r="G5051" s="236"/>
      <c r="H5051"/>
      <c r="I5051" t="s">
        <v>107</v>
      </c>
      <c r="J5051" s="236"/>
      <c r="K5051"/>
      <c r="L5051"/>
      <c r="M5051"/>
      <c r="N5051"/>
      <c r="O5051"/>
      <c r="P5051"/>
      <c r="Q5051"/>
      <c r="U5051"/>
      <c r="V5051" t="s">
        <v>4334</v>
      </c>
      <c r="W5051" s="236"/>
      <c r="X5051"/>
      <c r="Y5051"/>
      <c r="Z5051"/>
      <c r="AA5051"/>
      <c r="AB5051"/>
      <c r="AC5051"/>
      <c r="AD5051"/>
      <c r="AE5051"/>
      <c r="AF5051"/>
      <c r="AG5051"/>
      <c r="AH5051" s="115" t="s">
        <v>4308</v>
      </c>
      <c r="AI5051" s="115" t="e">
        <f>VLOOKUP(A5051,'[2]دراسات قانونية'!$A$3:$E$600,1,0)</f>
        <v>#N/A</v>
      </c>
    </row>
    <row r="5052" spans="1:35" ht="18" x14ac:dyDescent="0.25">
      <c r="A5052" s="235">
        <v>331268</v>
      </c>
      <c r="B5052" s="235" t="s">
        <v>9185</v>
      </c>
      <c r="C5052" s="235" t="s">
        <v>244</v>
      </c>
      <c r="D5052" s="235" t="s">
        <v>336</v>
      </c>
      <c r="E5052"/>
      <c r="F5052" s="126"/>
      <c r="G5052" s="236"/>
      <c r="H5052"/>
      <c r="I5052" t="s">
        <v>107</v>
      </c>
      <c r="J5052" s="236"/>
      <c r="K5052"/>
      <c r="L5052"/>
      <c r="M5052"/>
      <c r="N5052"/>
      <c r="O5052"/>
      <c r="P5052"/>
      <c r="Q5052"/>
      <c r="U5052"/>
      <c r="V5052" t="s">
        <v>4335</v>
      </c>
      <c r="W5052" s="236"/>
      <c r="X5052"/>
      <c r="Y5052"/>
      <c r="Z5052"/>
      <c r="AA5052"/>
      <c r="AB5052"/>
      <c r="AC5052"/>
      <c r="AD5052"/>
      <c r="AE5052"/>
      <c r="AF5052"/>
      <c r="AG5052"/>
      <c r="AH5052" s="115" t="s">
        <v>4308</v>
      </c>
      <c r="AI5052" s="115" t="e">
        <f>VLOOKUP(A5052,'[2]دراسات قانونية'!$A$3:$E$600,1,0)</f>
        <v>#N/A</v>
      </c>
    </row>
    <row r="5053" spans="1:35" hidden="1" x14ac:dyDescent="0.25">
      <c r="A5053" s="115">
        <v>331270</v>
      </c>
      <c r="B5053" s="115" t="s">
        <v>4073</v>
      </c>
      <c r="C5053" s="115" t="s">
        <v>361</v>
      </c>
      <c r="D5053" s="115" t="s">
        <v>304</v>
      </c>
      <c r="E5053" s="115" t="s">
        <v>76</v>
      </c>
      <c r="F5053" s="237">
        <v>35796</v>
      </c>
      <c r="G5053" s="115" t="s">
        <v>18</v>
      </c>
      <c r="H5053" s="115" t="s">
        <v>16</v>
      </c>
      <c r="I5053" t="s">
        <v>199</v>
      </c>
      <c r="J5053" s="115" t="s">
        <v>15</v>
      </c>
      <c r="L5053" s="115" t="s">
        <v>1726</v>
      </c>
      <c r="U5053"/>
      <c r="V5053">
        <v>0</v>
      </c>
    </row>
    <row r="5054" spans="1:35" ht="18" x14ac:dyDescent="0.25">
      <c r="A5054" s="235">
        <v>331271</v>
      </c>
      <c r="B5054" s="235" t="s">
        <v>9186</v>
      </c>
      <c r="C5054" s="235" t="s">
        <v>1242</v>
      </c>
      <c r="D5054" s="235" t="s">
        <v>1242</v>
      </c>
      <c r="E5054"/>
      <c r="F5054" s="126"/>
      <c r="G5054" s="236"/>
      <c r="H5054"/>
      <c r="I5054" t="s">
        <v>107</v>
      </c>
      <c r="J5054" s="236"/>
      <c r="K5054"/>
      <c r="L5054"/>
      <c r="M5054"/>
      <c r="N5054"/>
      <c r="O5054"/>
      <c r="P5054"/>
      <c r="Q5054"/>
      <c r="U5054"/>
      <c r="V5054" t="s">
        <v>4335</v>
      </c>
      <c r="W5054" s="236"/>
      <c r="X5054"/>
      <c r="Y5054"/>
      <c r="Z5054"/>
      <c r="AA5054"/>
      <c r="AB5054"/>
      <c r="AC5054"/>
      <c r="AD5054"/>
      <c r="AE5054"/>
      <c r="AF5054"/>
      <c r="AG5054"/>
      <c r="AH5054" s="115" t="s">
        <v>4308</v>
      </c>
      <c r="AI5054" s="115" t="e">
        <f>VLOOKUP(A5054,'[2]دراسات قانونية'!$A$3:$E$600,1,0)</f>
        <v>#N/A</v>
      </c>
    </row>
    <row r="5055" spans="1:35" ht="18" x14ac:dyDescent="0.25">
      <c r="A5055" s="235">
        <v>331274</v>
      </c>
      <c r="B5055" s="235" t="s">
        <v>9187</v>
      </c>
      <c r="C5055" s="235" t="s">
        <v>1242</v>
      </c>
      <c r="D5055" s="235" t="s">
        <v>1242</v>
      </c>
      <c r="E5055"/>
      <c r="F5055" s="126"/>
      <c r="G5055" s="236"/>
      <c r="H5055"/>
      <c r="I5055" t="s">
        <v>107</v>
      </c>
      <c r="J5055" s="236"/>
      <c r="K5055"/>
      <c r="L5055"/>
      <c r="M5055"/>
      <c r="N5055"/>
      <c r="O5055"/>
      <c r="P5055"/>
      <c r="Q5055"/>
      <c r="U5055"/>
      <c r="V5055">
        <v>0</v>
      </c>
      <c r="W5055" s="236"/>
      <c r="X5055"/>
      <c r="Y5055"/>
      <c r="Z5055"/>
      <c r="AA5055"/>
      <c r="AB5055"/>
      <c r="AC5055"/>
      <c r="AD5055"/>
      <c r="AE5055"/>
      <c r="AF5055"/>
      <c r="AG5055"/>
      <c r="AH5055" s="115" t="s">
        <v>4308</v>
      </c>
      <c r="AI5055" s="115" t="e">
        <f>VLOOKUP(A5055,'[2]دراسات قانونية'!$A$3:$E$600,1,0)</f>
        <v>#N/A</v>
      </c>
    </row>
    <row r="5056" spans="1:35" hidden="1" x14ac:dyDescent="0.25">
      <c r="A5056" s="115">
        <v>331275</v>
      </c>
      <c r="B5056" s="115" t="s">
        <v>3697</v>
      </c>
      <c r="C5056" s="115" t="s">
        <v>1515</v>
      </c>
      <c r="D5056" s="115" t="s">
        <v>281</v>
      </c>
      <c r="E5056" s="115" t="s">
        <v>76</v>
      </c>
      <c r="F5056" s="237">
        <v>31413</v>
      </c>
      <c r="G5056" s="115" t="s">
        <v>800</v>
      </c>
      <c r="H5056" s="115" t="s">
        <v>16</v>
      </c>
      <c r="I5056" t="s">
        <v>199</v>
      </c>
      <c r="U5056"/>
      <c r="V5056" t="s">
        <v>4414</v>
      </c>
      <c r="AD5056" s="115" t="s">
        <v>4308</v>
      </c>
      <c r="AE5056" s="115" t="s">
        <v>4308</v>
      </c>
      <c r="AF5056" s="115" t="s">
        <v>4308</v>
      </c>
      <c r="AG5056" s="115" t="s">
        <v>4308</v>
      </c>
      <c r="AH5056" s="115" t="s">
        <v>4308</v>
      </c>
    </row>
    <row r="5057" spans="1:35" ht="18" hidden="1" x14ac:dyDescent="0.25">
      <c r="A5057" s="235">
        <v>331276</v>
      </c>
      <c r="B5057" s="235" t="s">
        <v>9188</v>
      </c>
      <c r="C5057" s="235" t="s">
        <v>250</v>
      </c>
      <c r="D5057" s="235" t="s">
        <v>1242</v>
      </c>
      <c r="E5057"/>
      <c r="F5057" s="126"/>
      <c r="G5057" s="236"/>
      <c r="H5057"/>
      <c r="I5057" t="s">
        <v>199</v>
      </c>
      <c r="J5057" s="236"/>
      <c r="K5057"/>
      <c r="L5057"/>
      <c r="M5057"/>
      <c r="N5057"/>
      <c r="O5057"/>
      <c r="P5057"/>
      <c r="Q5057"/>
      <c r="U5057"/>
      <c r="V5057" t="s">
        <v>4335</v>
      </c>
      <c r="W5057" s="236"/>
      <c r="X5057"/>
      <c r="Y5057"/>
      <c r="Z5057"/>
      <c r="AA5057"/>
      <c r="AB5057"/>
      <c r="AC5057"/>
      <c r="AD5057"/>
      <c r="AE5057"/>
      <c r="AF5057"/>
      <c r="AG5057"/>
      <c r="AH5057" s="115" t="s">
        <v>4308</v>
      </c>
    </row>
    <row r="5058" spans="1:35" ht="18" x14ac:dyDescent="0.25">
      <c r="A5058" s="235">
        <v>331277</v>
      </c>
      <c r="B5058" s="235" t="s">
        <v>9189</v>
      </c>
      <c r="C5058" s="235" t="s">
        <v>1242</v>
      </c>
      <c r="D5058" s="235" t="s">
        <v>1242</v>
      </c>
      <c r="E5058"/>
      <c r="F5058" s="126"/>
      <c r="G5058" s="236"/>
      <c r="H5058"/>
      <c r="I5058" t="s">
        <v>107</v>
      </c>
      <c r="J5058" s="236"/>
      <c r="K5058"/>
      <c r="L5058"/>
      <c r="M5058"/>
      <c r="N5058"/>
      <c r="O5058"/>
      <c r="P5058"/>
      <c r="Q5058"/>
      <c r="U5058"/>
      <c r="V5058" t="s">
        <v>4335</v>
      </c>
      <c r="W5058" s="236"/>
      <c r="X5058"/>
      <c r="Y5058"/>
      <c r="Z5058"/>
      <c r="AA5058"/>
      <c r="AB5058"/>
      <c r="AC5058"/>
      <c r="AD5058"/>
      <c r="AE5058"/>
      <c r="AF5058"/>
      <c r="AG5058"/>
      <c r="AH5058" s="115" t="s">
        <v>4308</v>
      </c>
      <c r="AI5058" s="115" t="e">
        <f>VLOOKUP(A5058,'[2]دراسات قانونية'!$A$3:$E$600,1,0)</f>
        <v>#N/A</v>
      </c>
    </row>
    <row r="5059" spans="1:35" ht="18" x14ac:dyDescent="0.25">
      <c r="A5059" s="235">
        <v>331279</v>
      </c>
      <c r="B5059" s="235" t="s">
        <v>9190</v>
      </c>
      <c r="C5059" s="235" t="s">
        <v>263</v>
      </c>
      <c r="D5059" s="235" t="s">
        <v>1242</v>
      </c>
      <c r="E5059"/>
      <c r="F5059" s="126"/>
      <c r="G5059" s="236"/>
      <c r="H5059"/>
      <c r="I5059" t="s">
        <v>107</v>
      </c>
      <c r="J5059" s="236"/>
      <c r="K5059"/>
      <c r="L5059"/>
      <c r="M5059"/>
      <c r="N5059"/>
      <c r="O5059"/>
      <c r="P5059"/>
      <c r="Q5059"/>
      <c r="U5059"/>
      <c r="V5059" t="s">
        <v>4335</v>
      </c>
      <c r="W5059" s="236"/>
      <c r="X5059"/>
      <c r="Y5059"/>
      <c r="Z5059"/>
      <c r="AA5059"/>
      <c r="AB5059"/>
      <c r="AC5059"/>
      <c r="AD5059"/>
      <c r="AE5059"/>
      <c r="AF5059"/>
      <c r="AG5059"/>
      <c r="AH5059" s="115" t="s">
        <v>4308</v>
      </c>
      <c r="AI5059" s="115" t="e">
        <f>VLOOKUP(A5059,'[2]دراسات قانونية'!$A$3:$E$600,1,0)</f>
        <v>#N/A</v>
      </c>
    </row>
    <row r="5060" spans="1:35" hidden="1" x14ac:dyDescent="0.25">
      <c r="A5060" s="115">
        <v>331284</v>
      </c>
      <c r="B5060" s="115" t="s">
        <v>1342</v>
      </c>
      <c r="C5060" s="115" t="s">
        <v>609</v>
      </c>
      <c r="D5060" s="115" t="s">
        <v>1242</v>
      </c>
      <c r="E5060" s="115" t="s">
        <v>76</v>
      </c>
      <c r="F5060" s="237"/>
      <c r="H5060" s="115" t="s">
        <v>16</v>
      </c>
      <c r="I5060" t="s">
        <v>199</v>
      </c>
      <c r="U5060"/>
      <c r="V5060" t="s">
        <v>4329</v>
      </c>
      <c r="AA5060" s="115" t="s">
        <v>4308</v>
      </c>
      <c r="AB5060" s="115" t="s">
        <v>4308</v>
      </c>
      <c r="AC5060" s="115" t="s">
        <v>4308</v>
      </c>
      <c r="AD5060" s="115" t="s">
        <v>4308</v>
      </c>
      <c r="AE5060" s="115" t="s">
        <v>4308</v>
      </c>
      <c r="AF5060" s="115" t="s">
        <v>4308</v>
      </c>
      <c r="AG5060" s="115" t="s">
        <v>4308</v>
      </c>
      <c r="AH5060" s="115" t="s">
        <v>4308</v>
      </c>
    </row>
    <row r="5061" spans="1:35" x14ac:dyDescent="0.25">
      <c r="A5061" s="115">
        <v>331286</v>
      </c>
      <c r="B5061" s="115" t="s">
        <v>4805</v>
      </c>
      <c r="C5061" s="115" t="s">
        <v>244</v>
      </c>
      <c r="D5061" s="115" t="s">
        <v>230</v>
      </c>
      <c r="E5061" s="115" t="s">
        <v>76</v>
      </c>
      <c r="F5061" s="237"/>
      <c r="H5061" s="115" t="s">
        <v>16</v>
      </c>
      <c r="I5061" t="s">
        <v>107</v>
      </c>
      <c r="U5061"/>
      <c r="V5061" t="s">
        <v>4414</v>
      </c>
      <c r="Y5061" s="115" t="s">
        <v>4308</v>
      </c>
      <c r="AA5061" s="115" t="s">
        <v>4308</v>
      </c>
      <c r="AB5061" s="115" t="s">
        <v>4308</v>
      </c>
      <c r="AC5061" s="115" t="s">
        <v>4308</v>
      </c>
      <c r="AD5061" s="115" t="s">
        <v>4308</v>
      </c>
      <c r="AE5061" s="115" t="s">
        <v>4308</v>
      </c>
      <c r="AF5061" s="115" t="s">
        <v>4308</v>
      </c>
      <c r="AG5061" s="115" t="s">
        <v>4308</v>
      </c>
      <c r="AH5061" s="115" t="s">
        <v>4308</v>
      </c>
      <c r="AI5061" s="115" t="e">
        <f>VLOOKUP(A5061,'[2]دراسات قانونية'!$A$3:$E$600,1,0)</f>
        <v>#N/A</v>
      </c>
    </row>
    <row r="5062" spans="1:35" hidden="1" x14ac:dyDescent="0.25">
      <c r="A5062">
        <v>331288</v>
      </c>
      <c r="B5062" t="s">
        <v>9191</v>
      </c>
      <c r="C5062" t="s">
        <v>212</v>
      </c>
      <c r="D5062" t="s">
        <v>848</v>
      </c>
      <c r="E5062" t="s">
        <v>76</v>
      </c>
      <c r="F5062" s="126">
        <v>34365</v>
      </c>
      <c r="G5062" t="s">
        <v>773</v>
      </c>
      <c r="H5062" t="s">
        <v>16</v>
      </c>
      <c r="I5062" t="s">
        <v>136</v>
      </c>
      <c r="J5062" t="s">
        <v>1226</v>
      </c>
      <c r="K5062"/>
      <c r="L5062" t="s">
        <v>67</v>
      </c>
      <c r="M5062"/>
      <c r="N5062"/>
      <c r="O5062"/>
      <c r="P5062"/>
      <c r="Q5062"/>
      <c r="U5062"/>
      <c r="V5062" t="s">
        <v>4336</v>
      </c>
      <c r="W5062"/>
      <c r="X5062"/>
      <c r="Y5062"/>
      <c r="Z5062"/>
      <c r="AA5062"/>
      <c r="AB5062"/>
      <c r="AC5062"/>
      <c r="AD5062"/>
      <c r="AE5062"/>
      <c r="AF5062"/>
      <c r="AG5062"/>
    </row>
    <row r="5063" spans="1:35" hidden="1" x14ac:dyDescent="0.25">
      <c r="A5063">
        <v>331290</v>
      </c>
      <c r="B5063" t="s">
        <v>9192</v>
      </c>
      <c r="C5063" t="s">
        <v>1144</v>
      </c>
      <c r="D5063" t="s">
        <v>320</v>
      </c>
      <c r="E5063" t="s">
        <v>76</v>
      </c>
      <c r="F5063" s="126">
        <v>34017</v>
      </c>
      <c r="G5063" t="s">
        <v>18</v>
      </c>
      <c r="H5063" t="s">
        <v>16</v>
      </c>
      <c r="I5063" t="s">
        <v>136</v>
      </c>
      <c r="J5063" t="s">
        <v>1226</v>
      </c>
      <c r="K5063"/>
      <c r="L5063" t="s">
        <v>18</v>
      </c>
      <c r="M5063"/>
      <c r="N5063"/>
      <c r="O5063"/>
      <c r="P5063"/>
      <c r="Q5063"/>
      <c r="U5063"/>
      <c r="V5063" t="s">
        <v>4336</v>
      </c>
      <c r="W5063"/>
      <c r="X5063"/>
      <c r="Y5063"/>
      <c r="Z5063"/>
      <c r="AA5063"/>
      <c r="AB5063"/>
      <c r="AC5063"/>
      <c r="AD5063"/>
      <c r="AE5063"/>
      <c r="AF5063"/>
      <c r="AG5063"/>
      <c r="AH5063" s="115" t="s">
        <v>4308</v>
      </c>
    </row>
    <row r="5064" spans="1:35" ht="18" x14ac:dyDescent="0.25">
      <c r="A5064" s="235">
        <v>331292</v>
      </c>
      <c r="B5064" s="235" t="s">
        <v>9193</v>
      </c>
      <c r="C5064" s="235" t="s">
        <v>475</v>
      </c>
      <c r="D5064" s="235" t="s">
        <v>1242</v>
      </c>
      <c r="E5064"/>
      <c r="F5064" s="126"/>
      <c r="G5064" s="236"/>
      <c r="H5064"/>
      <c r="I5064" t="s">
        <v>107</v>
      </c>
      <c r="J5064" s="236"/>
      <c r="K5064"/>
      <c r="L5064"/>
      <c r="M5064"/>
      <c r="N5064"/>
      <c r="O5064"/>
      <c r="P5064"/>
      <c r="Q5064"/>
      <c r="U5064"/>
      <c r="V5064" t="s">
        <v>4334</v>
      </c>
      <c r="W5064" s="236"/>
      <c r="X5064"/>
      <c r="Y5064"/>
      <c r="Z5064"/>
      <c r="AA5064"/>
      <c r="AB5064"/>
      <c r="AC5064"/>
      <c r="AD5064"/>
      <c r="AE5064"/>
      <c r="AF5064"/>
      <c r="AG5064"/>
      <c r="AH5064" s="115" t="s">
        <v>4308</v>
      </c>
      <c r="AI5064" s="115" t="e">
        <f>VLOOKUP(A5064,'[2]دراسات قانونية'!$A$3:$E$600,1,0)</f>
        <v>#N/A</v>
      </c>
    </row>
    <row r="5065" spans="1:35" ht="18" x14ac:dyDescent="0.25">
      <c r="A5065" s="235">
        <v>331294</v>
      </c>
      <c r="B5065" s="235" t="s">
        <v>9194</v>
      </c>
      <c r="C5065" s="235" t="s">
        <v>690</v>
      </c>
      <c r="D5065" s="235" t="s">
        <v>9195</v>
      </c>
      <c r="E5065"/>
      <c r="F5065" s="126"/>
      <c r="G5065" s="236"/>
      <c r="H5065"/>
      <c r="I5065" t="s">
        <v>107</v>
      </c>
      <c r="J5065" s="236"/>
      <c r="K5065"/>
      <c r="L5065"/>
      <c r="M5065"/>
      <c r="N5065"/>
      <c r="O5065"/>
      <c r="P5065"/>
      <c r="Q5065"/>
      <c r="U5065"/>
      <c r="V5065" t="s">
        <v>4335</v>
      </c>
      <c r="W5065" s="236"/>
      <c r="X5065"/>
      <c r="Y5065"/>
      <c r="Z5065"/>
      <c r="AA5065"/>
      <c r="AB5065"/>
      <c r="AC5065"/>
      <c r="AD5065"/>
      <c r="AE5065"/>
      <c r="AF5065"/>
      <c r="AG5065"/>
      <c r="AH5065" s="115" t="s">
        <v>4308</v>
      </c>
      <c r="AI5065" s="115" t="e">
        <f>VLOOKUP(A5065,'[2]دراسات قانونية'!$A$3:$E$600,1,0)</f>
        <v>#N/A</v>
      </c>
    </row>
    <row r="5066" spans="1:35" hidden="1" x14ac:dyDescent="0.25">
      <c r="A5066">
        <v>331295</v>
      </c>
      <c r="B5066" t="s">
        <v>9196</v>
      </c>
      <c r="C5066" t="s">
        <v>734</v>
      </c>
      <c r="D5066" t="s">
        <v>323</v>
      </c>
      <c r="E5066" t="s">
        <v>76</v>
      </c>
      <c r="F5066" s="126">
        <v>32619</v>
      </c>
      <c r="G5066" t="s">
        <v>18</v>
      </c>
      <c r="H5066" t="s">
        <v>16</v>
      </c>
      <c r="I5066" t="s">
        <v>136</v>
      </c>
      <c r="J5066"/>
      <c r="K5066"/>
      <c r="L5066"/>
      <c r="M5066"/>
      <c r="N5066"/>
      <c r="O5066"/>
      <c r="P5066"/>
      <c r="Q5066"/>
      <c r="U5066"/>
      <c r="V5066" t="s">
        <v>4336</v>
      </c>
      <c r="W5066"/>
      <c r="X5066"/>
      <c r="Y5066"/>
      <c r="Z5066"/>
      <c r="AA5066"/>
      <c r="AB5066"/>
      <c r="AC5066"/>
      <c r="AD5066" t="s">
        <v>4308</v>
      </c>
      <c r="AE5066" t="s">
        <v>4308</v>
      </c>
      <c r="AF5066" t="s">
        <v>4308</v>
      </c>
      <c r="AG5066" t="s">
        <v>4308</v>
      </c>
      <c r="AH5066" s="115" t="s">
        <v>4308</v>
      </c>
    </row>
    <row r="5067" spans="1:35" ht="18" x14ac:dyDescent="0.25">
      <c r="A5067" s="235">
        <v>331297</v>
      </c>
      <c r="B5067" s="235" t="s">
        <v>9197</v>
      </c>
      <c r="C5067" s="235" t="s">
        <v>640</v>
      </c>
      <c r="D5067" s="235" t="s">
        <v>1242</v>
      </c>
      <c r="E5067"/>
      <c r="F5067" s="126"/>
      <c r="G5067" s="236"/>
      <c r="H5067"/>
      <c r="I5067" t="s">
        <v>107</v>
      </c>
      <c r="J5067" s="236"/>
      <c r="K5067"/>
      <c r="L5067"/>
      <c r="M5067"/>
      <c r="N5067"/>
      <c r="O5067"/>
      <c r="P5067"/>
      <c r="Q5067"/>
      <c r="U5067"/>
      <c r="V5067" t="s">
        <v>4335</v>
      </c>
      <c r="W5067" s="236"/>
      <c r="X5067"/>
      <c r="Y5067"/>
      <c r="Z5067"/>
      <c r="AA5067"/>
      <c r="AB5067"/>
      <c r="AC5067"/>
      <c r="AD5067"/>
      <c r="AE5067"/>
      <c r="AF5067"/>
      <c r="AG5067"/>
      <c r="AH5067" s="115" t="s">
        <v>4308</v>
      </c>
      <c r="AI5067" s="115" t="e">
        <f>VLOOKUP(A5067,'[2]دراسات قانونية'!$A$3:$E$600,1,0)</f>
        <v>#N/A</v>
      </c>
    </row>
    <row r="5068" spans="1:35" hidden="1" x14ac:dyDescent="0.25">
      <c r="A5068">
        <v>331298</v>
      </c>
      <c r="B5068" t="s">
        <v>9198</v>
      </c>
      <c r="C5068" t="s">
        <v>339</v>
      </c>
      <c r="D5068" t="s">
        <v>521</v>
      </c>
      <c r="E5068" t="s">
        <v>77</v>
      </c>
      <c r="F5068" s="126">
        <v>30604</v>
      </c>
      <c r="G5068" t="s">
        <v>211</v>
      </c>
      <c r="H5068" t="s">
        <v>16</v>
      </c>
      <c r="I5068" t="s">
        <v>136</v>
      </c>
      <c r="J5068" t="s">
        <v>1226</v>
      </c>
      <c r="K5068"/>
      <c r="L5068" t="s">
        <v>47</v>
      </c>
      <c r="M5068"/>
      <c r="N5068"/>
      <c r="O5068"/>
      <c r="P5068"/>
      <c r="Q5068"/>
      <c r="U5068"/>
      <c r="V5068" t="s">
        <v>4334</v>
      </c>
      <c r="W5068"/>
      <c r="X5068"/>
      <c r="Y5068"/>
      <c r="Z5068"/>
      <c r="AA5068"/>
      <c r="AB5068"/>
      <c r="AC5068"/>
      <c r="AD5068"/>
      <c r="AE5068"/>
      <c r="AF5068"/>
      <c r="AG5068"/>
      <c r="AH5068" s="115" t="s">
        <v>4308</v>
      </c>
    </row>
    <row r="5069" spans="1:35" ht="18" hidden="1" x14ac:dyDescent="0.25">
      <c r="A5069" s="235">
        <v>331299</v>
      </c>
      <c r="B5069" s="235" t="s">
        <v>9199</v>
      </c>
      <c r="C5069" s="235" t="s">
        <v>356</v>
      </c>
      <c r="D5069" s="235" t="s">
        <v>9200</v>
      </c>
      <c r="E5069"/>
      <c r="F5069" s="126"/>
      <c r="G5069" s="236"/>
      <c r="H5069"/>
      <c r="I5069" t="s">
        <v>199</v>
      </c>
      <c r="J5069" s="236"/>
      <c r="K5069"/>
      <c r="L5069"/>
      <c r="M5069"/>
      <c r="N5069"/>
      <c r="O5069"/>
      <c r="P5069"/>
      <c r="Q5069"/>
      <c r="U5069"/>
      <c r="V5069">
        <v>0</v>
      </c>
      <c r="W5069" s="236"/>
      <c r="X5069"/>
      <c r="Y5069"/>
      <c r="Z5069"/>
      <c r="AA5069"/>
      <c r="AB5069"/>
      <c r="AC5069"/>
      <c r="AD5069"/>
      <c r="AE5069"/>
      <c r="AF5069"/>
      <c r="AG5069"/>
      <c r="AH5069" s="115" t="s">
        <v>4308</v>
      </c>
    </row>
    <row r="5070" spans="1:35" ht="18" x14ac:dyDescent="0.25">
      <c r="A5070" s="235">
        <v>331300</v>
      </c>
      <c r="B5070" s="235" t="s">
        <v>9201</v>
      </c>
      <c r="C5070" s="235" t="s">
        <v>244</v>
      </c>
      <c r="D5070" s="235" t="s">
        <v>267</v>
      </c>
      <c r="E5070"/>
      <c r="F5070" s="126"/>
      <c r="G5070" s="236"/>
      <c r="H5070"/>
      <c r="I5070" t="s">
        <v>107</v>
      </c>
      <c r="J5070" s="236"/>
      <c r="K5070"/>
      <c r="L5070"/>
      <c r="M5070"/>
      <c r="N5070"/>
      <c r="O5070"/>
      <c r="P5070"/>
      <c r="Q5070"/>
      <c r="U5070"/>
      <c r="V5070" t="s">
        <v>4334</v>
      </c>
      <c r="W5070" s="236"/>
      <c r="X5070"/>
      <c r="Y5070"/>
      <c r="Z5070"/>
      <c r="AA5070"/>
      <c r="AB5070"/>
      <c r="AC5070"/>
      <c r="AD5070"/>
      <c r="AE5070"/>
      <c r="AF5070"/>
      <c r="AG5070"/>
      <c r="AH5070" s="115" t="s">
        <v>4308</v>
      </c>
      <c r="AI5070" s="115" t="e">
        <f>VLOOKUP(A5070,'[2]دراسات قانونية'!$A$3:$E$600,1,0)</f>
        <v>#N/A</v>
      </c>
    </row>
    <row r="5071" spans="1:35" hidden="1" x14ac:dyDescent="0.25">
      <c r="A5071" s="115">
        <v>331301</v>
      </c>
      <c r="B5071" s="115" t="s">
        <v>4074</v>
      </c>
      <c r="C5071" s="115" t="s">
        <v>4075</v>
      </c>
      <c r="D5071" s="115" t="s">
        <v>275</v>
      </c>
      <c r="E5071" s="115" t="s">
        <v>76</v>
      </c>
      <c r="F5071" s="237">
        <v>34620</v>
      </c>
      <c r="G5071" s="115" t="s">
        <v>18</v>
      </c>
      <c r="H5071" s="115" t="s">
        <v>16</v>
      </c>
      <c r="I5071" t="s">
        <v>136</v>
      </c>
      <c r="U5071"/>
      <c r="V5071">
        <v>0</v>
      </c>
    </row>
    <row r="5072" spans="1:35" hidden="1" x14ac:dyDescent="0.25">
      <c r="A5072">
        <v>331302</v>
      </c>
      <c r="B5072" t="s">
        <v>9202</v>
      </c>
      <c r="C5072" t="s">
        <v>495</v>
      </c>
      <c r="D5072" t="s">
        <v>9203</v>
      </c>
      <c r="E5072" t="s">
        <v>76</v>
      </c>
      <c r="F5072" s="126">
        <v>26498</v>
      </c>
      <c r="G5072" t="s">
        <v>2236</v>
      </c>
      <c r="H5072" t="s">
        <v>16</v>
      </c>
      <c r="I5072" t="s">
        <v>136</v>
      </c>
      <c r="J5072"/>
      <c r="K5072"/>
      <c r="L5072"/>
      <c r="M5072"/>
      <c r="N5072"/>
      <c r="O5072"/>
      <c r="P5072"/>
      <c r="Q5072"/>
      <c r="U5072"/>
      <c r="V5072">
        <v>0</v>
      </c>
      <c r="W5072"/>
      <c r="X5072"/>
      <c r="Y5072"/>
      <c r="Z5072"/>
      <c r="AA5072"/>
      <c r="AB5072"/>
      <c r="AC5072"/>
      <c r="AD5072"/>
      <c r="AE5072"/>
      <c r="AF5072" t="s">
        <v>4308</v>
      </c>
      <c r="AG5072" t="s">
        <v>4308</v>
      </c>
      <c r="AH5072" s="115" t="s">
        <v>4308</v>
      </c>
    </row>
    <row r="5073" spans="1:35" ht="18" x14ac:dyDescent="0.25">
      <c r="A5073" s="235">
        <v>331303</v>
      </c>
      <c r="B5073" s="235" t="s">
        <v>9204</v>
      </c>
      <c r="C5073" s="235" t="s">
        <v>244</v>
      </c>
      <c r="D5073" s="235" t="s">
        <v>230</v>
      </c>
      <c r="E5073"/>
      <c r="F5073" s="126"/>
      <c r="G5073" s="236"/>
      <c r="H5073"/>
      <c r="I5073" t="s">
        <v>107</v>
      </c>
      <c r="J5073" s="236"/>
      <c r="K5073"/>
      <c r="L5073"/>
      <c r="M5073"/>
      <c r="N5073"/>
      <c r="O5073"/>
      <c r="P5073"/>
      <c r="Q5073"/>
      <c r="U5073"/>
      <c r="V5073" t="s">
        <v>4335</v>
      </c>
      <c r="W5073" s="236"/>
      <c r="X5073"/>
      <c r="Y5073"/>
      <c r="Z5073"/>
      <c r="AA5073"/>
      <c r="AB5073"/>
      <c r="AC5073"/>
      <c r="AD5073"/>
      <c r="AE5073"/>
      <c r="AF5073"/>
      <c r="AG5073"/>
      <c r="AH5073" s="115" t="s">
        <v>4308</v>
      </c>
      <c r="AI5073" s="115" t="e">
        <f>VLOOKUP(A5073,'[2]دراسات قانونية'!$A$3:$E$600,1,0)</f>
        <v>#N/A</v>
      </c>
    </row>
    <row r="5074" spans="1:35" ht="18" hidden="1" x14ac:dyDescent="0.25">
      <c r="A5074" s="235">
        <v>331304</v>
      </c>
      <c r="B5074" s="235" t="s">
        <v>9205</v>
      </c>
      <c r="C5074" s="235" t="s">
        <v>244</v>
      </c>
      <c r="D5074" s="235" t="s">
        <v>1496</v>
      </c>
      <c r="E5074"/>
      <c r="F5074" s="126"/>
      <c r="G5074" s="236"/>
      <c r="H5074"/>
      <c r="I5074" t="s">
        <v>199</v>
      </c>
      <c r="J5074" s="236"/>
      <c r="K5074"/>
      <c r="L5074"/>
      <c r="M5074"/>
      <c r="N5074"/>
      <c r="O5074"/>
      <c r="P5074"/>
      <c r="Q5074"/>
      <c r="U5074"/>
      <c r="V5074" t="s">
        <v>4329</v>
      </c>
      <c r="W5074" s="236"/>
      <c r="X5074"/>
      <c r="Y5074"/>
      <c r="Z5074"/>
      <c r="AA5074"/>
      <c r="AB5074"/>
      <c r="AC5074"/>
      <c r="AD5074"/>
      <c r="AE5074"/>
      <c r="AF5074"/>
      <c r="AG5074"/>
      <c r="AH5074" s="115" t="s">
        <v>4308</v>
      </c>
    </row>
    <row r="5075" spans="1:35" hidden="1" x14ac:dyDescent="0.25">
      <c r="A5075" s="115">
        <v>331306</v>
      </c>
      <c r="B5075" s="115" t="s">
        <v>1369</v>
      </c>
      <c r="C5075" s="115" t="s">
        <v>379</v>
      </c>
      <c r="D5075" s="115" t="s">
        <v>1370</v>
      </c>
      <c r="E5075" s="115" t="s">
        <v>76</v>
      </c>
      <c r="F5075" s="237">
        <v>35431</v>
      </c>
      <c r="G5075" s="115" t="s">
        <v>1275</v>
      </c>
      <c r="H5075" s="115" t="s">
        <v>16</v>
      </c>
      <c r="I5075" t="s">
        <v>199</v>
      </c>
      <c r="J5075" s="115" t="s">
        <v>1226</v>
      </c>
      <c r="L5075" s="115" t="s">
        <v>18</v>
      </c>
      <c r="U5075"/>
      <c r="V5075" t="s">
        <v>4336</v>
      </c>
      <c r="AG5075" s="115" t="s">
        <v>4308</v>
      </c>
      <c r="AH5075" s="115" t="s">
        <v>4308</v>
      </c>
    </row>
    <row r="5076" spans="1:35" ht="18" hidden="1" x14ac:dyDescent="0.25">
      <c r="A5076" s="235">
        <v>331307</v>
      </c>
      <c r="B5076" s="235" t="s">
        <v>3042</v>
      </c>
      <c r="C5076" s="235" t="s">
        <v>209</v>
      </c>
      <c r="D5076" s="235" t="s">
        <v>214</v>
      </c>
      <c r="E5076"/>
      <c r="F5076" s="126"/>
      <c r="G5076" s="236"/>
      <c r="H5076"/>
      <c r="I5076" t="s">
        <v>199</v>
      </c>
      <c r="J5076" s="236"/>
      <c r="K5076"/>
      <c r="L5076"/>
      <c r="M5076"/>
      <c r="N5076"/>
      <c r="O5076"/>
      <c r="P5076"/>
      <c r="Q5076"/>
      <c r="U5076"/>
      <c r="V5076" t="s">
        <v>4414</v>
      </c>
      <c r="W5076" s="236"/>
      <c r="X5076"/>
      <c r="Y5076"/>
      <c r="Z5076"/>
      <c r="AA5076"/>
      <c r="AB5076"/>
      <c r="AC5076"/>
      <c r="AD5076"/>
      <c r="AE5076"/>
      <c r="AF5076"/>
      <c r="AG5076"/>
      <c r="AH5076" s="115" t="s">
        <v>4308</v>
      </c>
    </row>
    <row r="5077" spans="1:35" hidden="1" x14ac:dyDescent="0.25">
      <c r="A5077">
        <v>331308</v>
      </c>
      <c r="B5077" t="s">
        <v>9206</v>
      </c>
      <c r="C5077" t="s">
        <v>259</v>
      </c>
      <c r="D5077" t="s">
        <v>5930</v>
      </c>
      <c r="E5077" t="s">
        <v>76</v>
      </c>
      <c r="F5077" s="126">
        <v>33668</v>
      </c>
      <c r="G5077" t="s">
        <v>70</v>
      </c>
      <c r="H5077" t="s">
        <v>16</v>
      </c>
      <c r="I5077" t="s">
        <v>136</v>
      </c>
      <c r="J5077" t="s">
        <v>1226</v>
      </c>
      <c r="K5077"/>
      <c r="L5077" t="s">
        <v>70</v>
      </c>
      <c r="M5077"/>
      <c r="N5077"/>
      <c r="O5077"/>
      <c r="P5077"/>
      <c r="Q5077"/>
      <c r="U5077"/>
      <c r="V5077" t="s">
        <v>16623</v>
      </c>
      <c r="W5077"/>
      <c r="X5077"/>
      <c r="Y5077"/>
      <c r="Z5077"/>
      <c r="AA5077"/>
      <c r="AB5077"/>
      <c r="AC5077"/>
      <c r="AD5077"/>
      <c r="AE5077"/>
      <c r="AF5077"/>
      <c r="AG5077"/>
    </row>
    <row r="5078" spans="1:35" hidden="1" x14ac:dyDescent="0.25">
      <c r="A5078">
        <v>331310</v>
      </c>
      <c r="B5078" t="s">
        <v>9207</v>
      </c>
      <c r="C5078" t="s">
        <v>339</v>
      </c>
      <c r="D5078" t="s">
        <v>504</v>
      </c>
      <c r="E5078" t="s">
        <v>76</v>
      </c>
      <c r="F5078" s="126">
        <v>31188</v>
      </c>
      <c r="G5078" t="s">
        <v>18</v>
      </c>
      <c r="H5078" t="s">
        <v>16</v>
      </c>
      <c r="I5078" t="s">
        <v>136</v>
      </c>
      <c r="J5078" t="s">
        <v>1226</v>
      </c>
      <c r="K5078"/>
      <c r="L5078" t="s">
        <v>18</v>
      </c>
      <c r="M5078"/>
      <c r="N5078"/>
      <c r="O5078"/>
      <c r="P5078"/>
      <c r="Q5078"/>
      <c r="U5078"/>
      <c r="V5078" t="s">
        <v>4412</v>
      </c>
      <c r="W5078"/>
      <c r="X5078"/>
      <c r="Y5078"/>
      <c r="Z5078"/>
      <c r="AA5078"/>
      <c r="AB5078"/>
      <c r="AC5078"/>
      <c r="AD5078"/>
      <c r="AE5078" t="s">
        <v>4308</v>
      </c>
      <c r="AF5078" t="s">
        <v>4308</v>
      </c>
      <c r="AG5078" t="s">
        <v>4308</v>
      </c>
      <c r="AH5078" s="115" t="s">
        <v>4308</v>
      </c>
    </row>
    <row r="5079" spans="1:35" hidden="1" x14ac:dyDescent="0.25">
      <c r="A5079">
        <v>331312</v>
      </c>
      <c r="B5079" t="s">
        <v>9208</v>
      </c>
      <c r="C5079" t="s">
        <v>1242</v>
      </c>
      <c r="D5079" t="s">
        <v>1242</v>
      </c>
      <c r="E5079" t="s">
        <v>77</v>
      </c>
      <c r="F5079" s="126"/>
      <c r="G5079"/>
      <c r="H5079" t="s">
        <v>16</v>
      </c>
      <c r="I5079" t="s">
        <v>136</v>
      </c>
      <c r="J5079"/>
      <c r="K5079"/>
      <c r="L5079"/>
      <c r="M5079"/>
      <c r="N5079"/>
      <c r="O5079"/>
      <c r="P5079"/>
      <c r="Q5079"/>
      <c r="U5079"/>
      <c r="V5079" t="s">
        <v>4329</v>
      </c>
      <c r="W5079"/>
      <c r="X5079"/>
      <c r="Y5079"/>
      <c r="Z5079"/>
      <c r="AA5079"/>
      <c r="AB5079" t="s">
        <v>4308</v>
      </c>
      <c r="AC5079" t="s">
        <v>4308</v>
      </c>
      <c r="AD5079" t="s">
        <v>4308</v>
      </c>
      <c r="AE5079" t="s">
        <v>4308</v>
      </c>
      <c r="AF5079" t="s">
        <v>4308</v>
      </c>
      <c r="AG5079" t="s">
        <v>4308</v>
      </c>
      <c r="AH5079" s="115" t="s">
        <v>4308</v>
      </c>
    </row>
    <row r="5080" spans="1:35" hidden="1" x14ac:dyDescent="0.25">
      <c r="A5080" s="115">
        <v>331316</v>
      </c>
      <c r="B5080" s="115" t="s">
        <v>2885</v>
      </c>
      <c r="C5080" s="115" t="s">
        <v>219</v>
      </c>
      <c r="D5080" s="115" t="s">
        <v>924</v>
      </c>
      <c r="E5080" s="115" t="s">
        <v>76</v>
      </c>
      <c r="F5080" s="237">
        <v>29241</v>
      </c>
      <c r="G5080" s="115" t="s">
        <v>37</v>
      </c>
      <c r="H5080" s="115" t="s">
        <v>16</v>
      </c>
      <c r="I5080" t="s">
        <v>199</v>
      </c>
      <c r="J5080" s="115" t="s">
        <v>1226</v>
      </c>
      <c r="L5080" s="115" t="s">
        <v>37</v>
      </c>
      <c r="R5080" s="115">
        <v>9213</v>
      </c>
      <c r="S5080" s="115">
        <v>45719</v>
      </c>
      <c r="T5080" s="115">
        <v>70000</v>
      </c>
      <c r="U5080"/>
      <c r="V5080">
        <v>0</v>
      </c>
    </row>
    <row r="5081" spans="1:35" hidden="1" x14ac:dyDescent="0.25">
      <c r="A5081">
        <v>331320</v>
      </c>
      <c r="B5081" t="s">
        <v>9209</v>
      </c>
      <c r="C5081" t="s">
        <v>279</v>
      </c>
      <c r="D5081" t="s">
        <v>898</v>
      </c>
      <c r="E5081" t="s">
        <v>76</v>
      </c>
      <c r="F5081" s="126">
        <v>30730</v>
      </c>
      <c r="G5081" t="s">
        <v>1494</v>
      </c>
      <c r="H5081" t="s">
        <v>16</v>
      </c>
      <c r="I5081" t="s">
        <v>129</v>
      </c>
      <c r="J5081" t="s">
        <v>1226</v>
      </c>
      <c r="K5081"/>
      <c r="L5081" t="s">
        <v>58</v>
      </c>
      <c r="M5081"/>
      <c r="N5081"/>
      <c r="O5081"/>
      <c r="P5081"/>
      <c r="Q5081"/>
      <c r="U5081"/>
      <c r="V5081" t="s">
        <v>16603</v>
      </c>
      <c r="W5081"/>
      <c r="X5081"/>
      <c r="Y5081"/>
      <c r="Z5081"/>
      <c r="AA5081"/>
      <c r="AB5081"/>
      <c r="AC5081"/>
      <c r="AD5081"/>
      <c r="AE5081"/>
      <c r="AF5081"/>
      <c r="AG5081"/>
    </row>
    <row r="5082" spans="1:35" hidden="1" x14ac:dyDescent="0.25">
      <c r="A5082" s="115">
        <v>331322</v>
      </c>
      <c r="B5082" s="115" t="s">
        <v>1241</v>
      </c>
      <c r="C5082" s="115" t="s">
        <v>250</v>
      </c>
      <c r="D5082" s="115" t="s">
        <v>1242</v>
      </c>
      <c r="E5082" s="115" t="s">
        <v>76</v>
      </c>
      <c r="F5082" s="237"/>
      <c r="H5082" s="115" t="s">
        <v>16</v>
      </c>
      <c r="I5082" t="s">
        <v>199</v>
      </c>
      <c r="U5082"/>
      <c r="V5082" t="s">
        <v>4329</v>
      </c>
      <c r="AA5082" s="115" t="s">
        <v>4308</v>
      </c>
      <c r="AB5082" s="115" t="s">
        <v>4308</v>
      </c>
      <c r="AC5082" s="115" t="s">
        <v>4308</v>
      </c>
      <c r="AD5082" s="115" t="s">
        <v>4308</v>
      </c>
      <c r="AE5082" s="115" t="s">
        <v>4308</v>
      </c>
      <c r="AF5082" s="115" t="s">
        <v>4308</v>
      </c>
      <c r="AG5082" s="115" t="s">
        <v>4308</v>
      </c>
      <c r="AH5082" s="115" t="s">
        <v>4308</v>
      </c>
    </row>
    <row r="5083" spans="1:35" hidden="1" x14ac:dyDescent="0.25">
      <c r="A5083">
        <v>331324</v>
      </c>
      <c r="B5083" t="s">
        <v>9210</v>
      </c>
      <c r="C5083" t="s">
        <v>665</v>
      </c>
      <c r="D5083" t="s">
        <v>959</v>
      </c>
      <c r="E5083" t="s">
        <v>77</v>
      </c>
      <c r="F5083" s="126">
        <v>28479</v>
      </c>
      <c r="G5083" t="s">
        <v>70</v>
      </c>
      <c r="H5083" t="s">
        <v>16</v>
      </c>
      <c r="I5083" t="s">
        <v>136</v>
      </c>
      <c r="J5083" t="s">
        <v>1226</v>
      </c>
      <c r="K5083"/>
      <c r="L5083" t="s">
        <v>70</v>
      </c>
      <c r="M5083"/>
      <c r="N5083"/>
      <c r="O5083"/>
      <c r="P5083"/>
      <c r="Q5083"/>
      <c r="U5083"/>
      <c r="V5083" t="s">
        <v>16623</v>
      </c>
      <c r="W5083"/>
      <c r="X5083"/>
      <c r="Y5083"/>
      <c r="Z5083"/>
      <c r="AA5083"/>
      <c r="AB5083"/>
      <c r="AC5083"/>
      <c r="AD5083"/>
      <c r="AE5083"/>
      <c r="AF5083"/>
      <c r="AG5083"/>
    </row>
    <row r="5084" spans="1:35" ht="18" hidden="1" x14ac:dyDescent="0.25">
      <c r="A5084" s="235">
        <v>331325</v>
      </c>
      <c r="B5084" s="235" t="s">
        <v>9211</v>
      </c>
      <c r="C5084" s="235" t="s">
        <v>364</v>
      </c>
      <c r="D5084" s="235" t="s">
        <v>633</v>
      </c>
      <c r="E5084"/>
      <c r="F5084" s="126"/>
      <c r="G5084" s="236"/>
      <c r="H5084"/>
      <c r="I5084" t="s">
        <v>129</v>
      </c>
      <c r="J5084" s="236"/>
      <c r="K5084"/>
      <c r="L5084"/>
      <c r="M5084"/>
      <c r="N5084"/>
      <c r="O5084"/>
      <c r="P5084"/>
      <c r="Q5084"/>
      <c r="U5084"/>
      <c r="V5084" t="s">
        <v>4335</v>
      </c>
      <c r="W5084" s="236"/>
      <c r="X5084"/>
      <c r="Y5084"/>
      <c r="Z5084"/>
      <c r="AA5084"/>
      <c r="AB5084"/>
      <c r="AC5084"/>
      <c r="AD5084"/>
      <c r="AE5084"/>
      <c r="AF5084"/>
      <c r="AG5084"/>
      <c r="AH5084" s="115" t="s">
        <v>4308</v>
      </c>
    </row>
    <row r="5085" spans="1:35" hidden="1" x14ac:dyDescent="0.25">
      <c r="A5085" s="115">
        <v>331331</v>
      </c>
      <c r="B5085" s="115" t="s">
        <v>3698</v>
      </c>
      <c r="C5085" s="115" t="s">
        <v>821</v>
      </c>
      <c r="D5085" s="115" t="s">
        <v>1043</v>
      </c>
      <c r="E5085" s="115" t="s">
        <v>77</v>
      </c>
      <c r="F5085" s="237">
        <v>31483</v>
      </c>
      <c r="G5085" s="115" t="s">
        <v>70</v>
      </c>
      <c r="H5085" s="115" t="s">
        <v>16</v>
      </c>
      <c r="I5085" t="s">
        <v>199</v>
      </c>
      <c r="J5085" s="115" t="s">
        <v>1226</v>
      </c>
      <c r="L5085" s="115" t="s">
        <v>70</v>
      </c>
      <c r="U5085"/>
      <c r="V5085" t="s">
        <v>4414</v>
      </c>
      <c r="AF5085" s="115" t="s">
        <v>4308</v>
      </c>
      <c r="AG5085" s="115" t="s">
        <v>4308</v>
      </c>
      <c r="AH5085" s="115" t="s">
        <v>4308</v>
      </c>
    </row>
    <row r="5086" spans="1:35" hidden="1" x14ac:dyDescent="0.25">
      <c r="A5086">
        <v>331332</v>
      </c>
      <c r="B5086" t="s">
        <v>9212</v>
      </c>
      <c r="C5086" t="s">
        <v>252</v>
      </c>
      <c r="D5086" t="s">
        <v>275</v>
      </c>
      <c r="E5086" t="s">
        <v>76</v>
      </c>
      <c r="F5086" s="126">
        <v>34561</v>
      </c>
      <c r="G5086" t="s">
        <v>18</v>
      </c>
      <c r="H5086" t="s">
        <v>16</v>
      </c>
      <c r="I5086" t="s">
        <v>129</v>
      </c>
      <c r="J5086" t="s">
        <v>15</v>
      </c>
      <c r="K5086"/>
      <c r="L5086" t="s">
        <v>30</v>
      </c>
      <c r="M5086"/>
      <c r="N5086"/>
      <c r="O5086"/>
      <c r="P5086"/>
      <c r="Q5086"/>
      <c r="U5086"/>
      <c r="V5086" t="s">
        <v>4424</v>
      </c>
      <c r="W5086"/>
      <c r="X5086"/>
      <c r="Y5086"/>
      <c r="Z5086"/>
      <c r="AA5086"/>
      <c r="AB5086"/>
      <c r="AC5086"/>
      <c r="AD5086"/>
      <c r="AE5086"/>
      <c r="AF5086"/>
      <c r="AG5086"/>
      <c r="AH5086" s="115" t="s">
        <v>4308</v>
      </c>
    </row>
    <row r="5087" spans="1:35" ht="18" x14ac:dyDescent="0.25">
      <c r="A5087" s="235">
        <v>331334</v>
      </c>
      <c r="B5087" s="235" t="s">
        <v>9213</v>
      </c>
      <c r="C5087" s="235" t="s">
        <v>9214</v>
      </c>
      <c r="D5087" s="235" t="s">
        <v>270</v>
      </c>
      <c r="E5087"/>
      <c r="F5087" s="126"/>
      <c r="G5087" s="236"/>
      <c r="H5087"/>
      <c r="I5087" t="s">
        <v>107</v>
      </c>
      <c r="J5087" s="236"/>
      <c r="K5087"/>
      <c r="L5087"/>
      <c r="M5087"/>
      <c r="N5087"/>
      <c r="O5087"/>
      <c r="P5087"/>
      <c r="Q5087"/>
      <c r="U5087"/>
      <c r="V5087">
        <v>0</v>
      </c>
      <c r="W5087" s="236"/>
      <c r="X5087"/>
      <c r="Y5087"/>
      <c r="Z5087"/>
      <c r="AA5087"/>
      <c r="AB5087"/>
      <c r="AC5087"/>
      <c r="AD5087"/>
      <c r="AE5087"/>
      <c r="AF5087"/>
      <c r="AG5087"/>
      <c r="AH5087" s="115" t="s">
        <v>4308</v>
      </c>
      <c r="AI5087" s="115" t="e">
        <f>VLOOKUP(A5087,'[2]دراسات قانونية'!$A$3:$E$600,1,0)</f>
        <v>#N/A</v>
      </c>
    </row>
    <row r="5088" spans="1:35" hidden="1" x14ac:dyDescent="0.25">
      <c r="A5088">
        <v>331335</v>
      </c>
      <c r="B5088" t="s">
        <v>9215</v>
      </c>
      <c r="C5088" t="s">
        <v>821</v>
      </c>
      <c r="D5088" t="s">
        <v>281</v>
      </c>
      <c r="E5088" t="s">
        <v>76</v>
      </c>
      <c r="F5088" s="126"/>
      <c r="G5088"/>
      <c r="H5088" t="s">
        <v>16</v>
      </c>
      <c r="I5088" t="s">
        <v>129</v>
      </c>
      <c r="J5088"/>
      <c r="K5088"/>
      <c r="L5088"/>
      <c r="M5088"/>
      <c r="N5088"/>
      <c r="O5088"/>
      <c r="P5088"/>
      <c r="Q5088"/>
      <c r="U5088"/>
      <c r="V5088" t="s">
        <v>4336</v>
      </c>
      <c r="W5088"/>
      <c r="X5088"/>
      <c r="Y5088"/>
      <c r="Z5088"/>
      <c r="AA5088"/>
      <c r="AB5088"/>
      <c r="AC5088"/>
      <c r="AD5088"/>
      <c r="AE5088"/>
      <c r="AF5088"/>
      <c r="AG5088"/>
      <c r="AH5088" s="115" t="s">
        <v>4308</v>
      </c>
    </row>
    <row r="5089" spans="1:35" hidden="1" x14ac:dyDescent="0.25">
      <c r="A5089">
        <v>331337</v>
      </c>
      <c r="B5089" t="s">
        <v>9216</v>
      </c>
      <c r="C5089" t="s">
        <v>9217</v>
      </c>
      <c r="D5089" t="s">
        <v>1407</v>
      </c>
      <c r="E5089" t="s">
        <v>77</v>
      </c>
      <c r="F5089" s="126">
        <v>29281</v>
      </c>
      <c r="G5089" t="s">
        <v>9218</v>
      </c>
      <c r="H5089" t="s">
        <v>16</v>
      </c>
      <c r="I5089" t="s">
        <v>136</v>
      </c>
      <c r="J5089"/>
      <c r="K5089"/>
      <c r="L5089"/>
      <c r="M5089"/>
      <c r="N5089"/>
      <c r="O5089"/>
      <c r="P5089"/>
      <c r="Q5089"/>
      <c r="U5089"/>
      <c r="V5089" t="s">
        <v>4414</v>
      </c>
      <c r="W5089"/>
      <c r="X5089"/>
      <c r="Y5089"/>
      <c r="Z5089"/>
      <c r="AA5089"/>
      <c r="AB5089"/>
      <c r="AC5089"/>
      <c r="AD5089" t="s">
        <v>4308</v>
      </c>
      <c r="AE5089" t="s">
        <v>4308</v>
      </c>
      <c r="AF5089" t="s">
        <v>4308</v>
      </c>
      <c r="AG5089" t="s">
        <v>4308</v>
      </c>
      <c r="AH5089" s="115" t="s">
        <v>4308</v>
      </c>
    </row>
    <row r="5090" spans="1:35" hidden="1" x14ac:dyDescent="0.25">
      <c r="A5090" s="115">
        <v>331342</v>
      </c>
      <c r="B5090" s="115" t="s">
        <v>2170</v>
      </c>
      <c r="C5090" s="115" t="s">
        <v>244</v>
      </c>
      <c r="D5090" s="115" t="s">
        <v>304</v>
      </c>
      <c r="E5090" s="115" t="s">
        <v>76</v>
      </c>
      <c r="F5090" s="237">
        <v>33858</v>
      </c>
      <c r="G5090" s="115" t="s">
        <v>18</v>
      </c>
      <c r="H5090" s="115" t="s">
        <v>16</v>
      </c>
      <c r="I5090" t="s">
        <v>199</v>
      </c>
      <c r="J5090" s="115" t="s">
        <v>15</v>
      </c>
      <c r="L5090" s="115" t="s">
        <v>18</v>
      </c>
      <c r="U5090"/>
      <c r="V5090">
        <v>0</v>
      </c>
      <c r="AH5090" s="115" t="s">
        <v>4308</v>
      </c>
    </row>
    <row r="5091" spans="1:35" ht="18" hidden="1" x14ac:dyDescent="0.25">
      <c r="A5091" s="235">
        <v>331351</v>
      </c>
      <c r="B5091" s="235" t="s">
        <v>9219</v>
      </c>
      <c r="C5091" s="235" t="s">
        <v>384</v>
      </c>
      <c r="D5091" s="235" t="s">
        <v>5361</v>
      </c>
      <c r="E5091"/>
      <c r="F5091" s="126"/>
      <c r="G5091" s="236"/>
      <c r="H5091"/>
      <c r="I5091" t="s">
        <v>129</v>
      </c>
      <c r="J5091" s="236"/>
      <c r="K5091"/>
      <c r="L5091"/>
      <c r="M5091"/>
      <c r="N5091"/>
      <c r="O5091"/>
      <c r="P5091"/>
      <c r="Q5091"/>
      <c r="U5091"/>
      <c r="V5091" t="s">
        <v>4337</v>
      </c>
      <c r="W5091" s="236"/>
      <c r="X5091"/>
      <c r="Y5091"/>
      <c r="Z5091"/>
      <c r="AA5091"/>
      <c r="AB5091"/>
      <c r="AC5091"/>
      <c r="AD5091"/>
      <c r="AE5091"/>
      <c r="AF5091"/>
      <c r="AG5091"/>
      <c r="AH5091" s="115" t="s">
        <v>4308</v>
      </c>
    </row>
    <row r="5092" spans="1:35" hidden="1" x14ac:dyDescent="0.25">
      <c r="A5092" s="115">
        <v>331354</v>
      </c>
      <c r="B5092" s="115" t="s">
        <v>3699</v>
      </c>
      <c r="C5092" s="115" t="s">
        <v>317</v>
      </c>
      <c r="D5092" s="115" t="s">
        <v>3452</v>
      </c>
      <c r="E5092" s="115" t="s">
        <v>77</v>
      </c>
      <c r="F5092" s="237">
        <v>31309</v>
      </c>
      <c r="G5092" s="115" t="s">
        <v>3700</v>
      </c>
      <c r="H5092" s="115" t="s">
        <v>19</v>
      </c>
      <c r="I5092" t="s">
        <v>199</v>
      </c>
      <c r="J5092" s="115" t="s">
        <v>15</v>
      </c>
      <c r="L5092" s="115" t="s">
        <v>18</v>
      </c>
      <c r="U5092"/>
      <c r="V5092" t="s">
        <v>16623</v>
      </c>
    </row>
    <row r="5093" spans="1:35" ht="18" hidden="1" x14ac:dyDescent="0.25">
      <c r="A5093" s="235">
        <v>331357</v>
      </c>
      <c r="B5093" s="235" t="s">
        <v>9220</v>
      </c>
      <c r="C5093" s="235" t="s">
        <v>227</v>
      </c>
      <c r="D5093" s="235" t="s">
        <v>9221</v>
      </c>
      <c r="E5093"/>
      <c r="F5093" s="126"/>
      <c r="G5093" s="236"/>
      <c r="H5093"/>
      <c r="I5093" t="s">
        <v>129</v>
      </c>
      <c r="J5093" s="236"/>
      <c r="K5093"/>
      <c r="L5093"/>
      <c r="M5093"/>
      <c r="N5093"/>
      <c r="O5093"/>
      <c r="P5093"/>
      <c r="Q5093"/>
      <c r="U5093"/>
      <c r="V5093" t="s">
        <v>4335</v>
      </c>
      <c r="W5093" s="236"/>
      <c r="X5093"/>
      <c r="Y5093"/>
      <c r="Z5093"/>
      <c r="AA5093"/>
      <c r="AB5093"/>
      <c r="AC5093"/>
      <c r="AD5093"/>
      <c r="AE5093"/>
      <c r="AF5093"/>
      <c r="AG5093"/>
      <c r="AH5093" s="115" t="s">
        <v>4308</v>
      </c>
    </row>
    <row r="5094" spans="1:35" hidden="1" x14ac:dyDescent="0.25">
      <c r="A5094">
        <v>331360</v>
      </c>
      <c r="B5094" t="s">
        <v>9222</v>
      </c>
      <c r="C5094" t="s">
        <v>520</v>
      </c>
      <c r="D5094" t="s">
        <v>679</v>
      </c>
      <c r="E5094" t="s">
        <v>76</v>
      </c>
      <c r="F5094" s="126">
        <v>36185</v>
      </c>
      <c r="G5094" t="s">
        <v>9223</v>
      </c>
      <c r="H5094" t="s">
        <v>16</v>
      </c>
      <c r="I5094" t="s">
        <v>136</v>
      </c>
      <c r="J5094" t="s">
        <v>15</v>
      </c>
      <c r="K5094"/>
      <c r="L5094" t="s">
        <v>30</v>
      </c>
      <c r="M5094"/>
      <c r="N5094"/>
      <c r="O5094"/>
      <c r="P5094"/>
      <c r="Q5094"/>
      <c r="U5094"/>
      <c r="V5094">
        <v>0</v>
      </c>
      <c r="W5094"/>
      <c r="X5094"/>
      <c r="Y5094"/>
      <c r="Z5094"/>
      <c r="AA5094"/>
      <c r="AB5094"/>
      <c r="AC5094"/>
      <c r="AD5094"/>
      <c r="AE5094"/>
      <c r="AF5094"/>
      <c r="AG5094"/>
    </row>
    <row r="5095" spans="1:35" ht="18" hidden="1" x14ac:dyDescent="0.25">
      <c r="A5095" s="235">
        <v>331362</v>
      </c>
      <c r="B5095" s="235" t="s">
        <v>9224</v>
      </c>
      <c r="C5095" s="235" t="s">
        <v>512</v>
      </c>
      <c r="D5095" s="235" t="s">
        <v>9225</v>
      </c>
      <c r="E5095"/>
      <c r="F5095" s="126"/>
      <c r="G5095" s="236"/>
      <c r="H5095"/>
      <c r="I5095" t="s">
        <v>199</v>
      </c>
      <c r="J5095" s="236"/>
      <c r="K5095"/>
      <c r="L5095"/>
      <c r="M5095"/>
      <c r="N5095"/>
      <c r="O5095"/>
      <c r="P5095"/>
      <c r="Q5095"/>
      <c r="U5095"/>
      <c r="V5095">
        <v>0</v>
      </c>
      <c r="W5095" s="236"/>
      <c r="X5095"/>
      <c r="Y5095"/>
      <c r="Z5095"/>
      <c r="AA5095"/>
      <c r="AB5095"/>
      <c r="AC5095"/>
      <c r="AD5095"/>
      <c r="AE5095"/>
      <c r="AF5095"/>
      <c r="AG5095"/>
      <c r="AH5095" s="115" t="s">
        <v>4308</v>
      </c>
    </row>
    <row r="5096" spans="1:35" ht="18" x14ac:dyDescent="0.25">
      <c r="A5096" s="235">
        <v>331363</v>
      </c>
      <c r="B5096" s="235" t="s">
        <v>9226</v>
      </c>
      <c r="C5096" s="235" t="s">
        <v>690</v>
      </c>
      <c r="D5096" s="235" t="s">
        <v>281</v>
      </c>
      <c r="E5096"/>
      <c r="F5096" s="126"/>
      <c r="G5096" s="236"/>
      <c r="H5096"/>
      <c r="I5096" t="s">
        <v>107</v>
      </c>
      <c r="J5096" s="236"/>
      <c r="K5096"/>
      <c r="L5096"/>
      <c r="M5096"/>
      <c r="N5096"/>
      <c r="O5096"/>
      <c r="P5096"/>
      <c r="Q5096"/>
      <c r="U5096"/>
      <c r="V5096" t="s">
        <v>4335</v>
      </c>
      <c r="W5096" s="236"/>
      <c r="X5096"/>
      <c r="Y5096"/>
      <c r="Z5096"/>
      <c r="AA5096"/>
      <c r="AB5096"/>
      <c r="AC5096"/>
      <c r="AD5096"/>
      <c r="AE5096"/>
      <c r="AF5096"/>
      <c r="AG5096"/>
      <c r="AH5096" s="115" t="s">
        <v>4308</v>
      </c>
      <c r="AI5096" s="115" t="e">
        <f>VLOOKUP(A5096,'[2]دراسات قانونية'!$A$3:$E$600,1,0)</f>
        <v>#N/A</v>
      </c>
    </row>
    <row r="5097" spans="1:35" hidden="1" x14ac:dyDescent="0.25">
      <c r="A5097">
        <v>331364</v>
      </c>
      <c r="B5097" t="s">
        <v>9227</v>
      </c>
      <c r="C5097" t="s">
        <v>227</v>
      </c>
      <c r="D5097" t="s">
        <v>257</v>
      </c>
      <c r="E5097" t="s">
        <v>76</v>
      </c>
      <c r="F5097" s="126"/>
      <c r="G5097"/>
      <c r="H5097" t="s">
        <v>16</v>
      </c>
      <c r="I5097" t="s">
        <v>129</v>
      </c>
      <c r="J5097"/>
      <c r="K5097"/>
      <c r="L5097"/>
      <c r="M5097"/>
      <c r="N5097"/>
      <c r="O5097"/>
      <c r="P5097"/>
      <c r="Q5097"/>
      <c r="U5097"/>
      <c r="V5097" t="s">
        <v>4414</v>
      </c>
      <c r="W5097"/>
      <c r="X5097"/>
      <c r="Y5097"/>
      <c r="Z5097"/>
      <c r="AA5097"/>
      <c r="AB5097"/>
      <c r="AC5097" t="s">
        <v>4308</v>
      </c>
      <c r="AD5097" t="s">
        <v>4308</v>
      </c>
      <c r="AE5097" t="s">
        <v>4308</v>
      </c>
      <c r="AF5097" t="s">
        <v>4308</v>
      </c>
      <c r="AG5097" t="s">
        <v>4308</v>
      </c>
      <c r="AH5097" s="115" t="s">
        <v>4308</v>
      </c>
    </row>
    <row r="5098" spans="1:35" ht="18" hidden="1" x14ac:dyDescent="0.25">
      <c r="A5098" s="235">
        <v>331365</v>
      </c>
      <c r="B5098" s="235" t="s">
        <v>9228</v>
      </c>
      <c r="C5098" s="235" t="s">
        <v>539</v>
      </c>
      <c r="D5098" s="235" t="s">
        <v>276</v>
      </c>
      <c r="E5098"/>
      <c r="F5098" s="126"/>
      <c r="G5098" s="236"/>
      <c r="H5098"/>
      <c r="I5098" t="s">
        <v>129</v>
      </c>
      <c r="J5098" s="236"/>
      <c r="K5098"/>
      <c r="L5098"/>
      <c r="M5098"/>
      <c r="N5098"/>
      <c r="O5098"/>
      <c r="P5098"/>
      <c r="Q5098"/>
      <c r="U5098"/>
      <c r="V5098" t="s">
        <v>4335</v>
      </c>
      <c r="W5098" s="236"/>
      <c r="X5098"/>
      <c r="Y5098"/>
      <c r="Z5098"/>
      <c r="AA5098"/>
      <c r="AB5098"/>
      <c r="AC5098"/>
      <c r="AD5098"/>
      <c r="AE5098"/>
      <c r="AF5098"/>
      <c r="AG5098"/>
      <c r="AH5098" s="115" t="s">
        <v>4308</v>
      </c>
    </row>
    <row r="5099" spans="1:35" x14ac:dyDescent="0.25">
      <c r="A5099" s="115">
        <v>331366</v>
      </c>
      <c r="B5099" s="115" t="s">
        <v>9229</v>
      </c>
      <c r="C5099" s="115" t="s">
        <v>227</v>
      </c>
      <c r="D5099" s="115" t="s">
        <v>9230</v>
      </c>
      <c r="E5099" s="115" t="s">
        <v>76</v>
      </c>
      <c r="F5099" s="237">
        <v>28491</v>
      </c>
      <c r="G5099" s="115" t="s">
        <v>879</v>
      </c>
      <c r="H5099" s="115" t="s">
        <v>16</v>
      </c>
      <c r="I5099" t="s">
        <v>107</v>
      </c>
      <c r="U5099"/>
      <c r="V5099" t="s">
        <v>4414</v>
      </c>
      <c r="AC5099" s="115" t="s">
        <v>4308</v>
      </c>
      <c r="AD5099" s="115" t="s">
        <v>4308</v>
      </c>
      <c r="AE5099" s="115" t="s">
        <v>4308</v>
      </c>
      <c r="AF5099" s="115" t="s">
        <v>4308</v>
      </c>
      <c r="AG5099" s="115" t="s">
        <v>4308</v>
      </c>
      <c r="AH5099" s="115" t="s">
        <v>4308</v>
      </c>
      <c r="AI5099" s="115" t="e">
        <f>VLOOKUP(A5099,'[2]دراسات قانونية'!$A$3:$E$600,1,0)</f>
        <v>#N/A</v>
      </c>
    </row>
    <row r="5100" spans="1:35" ht="18" x14ac:dyDescent="0.25">
      <c r="A5100" s="235">
        <v>331369</v>
      </c>
      <c r="B5100" s="235" t="s">
        <v>9231</v>
      </c>
      <c r="C5100" s="235" t="s">
        <v>973</v>
      </c>
      <c r="D5100" s="235" t="s">
        <v>5245</v>
      </c>
      <c r="E5100"/>
      <c r="F5100" s="126"/>
      <c r="G5100" s="236"/>
      <c r="H5100"/>
      <c r="I5100" t="s">
        <v>107</v>
      </c>
      <c r="J5100" s="236"/>
      <c r="K5100"/>
      <c r="L5100"/>
      <c r="M5100"/>
      <c r="N5100"/>
      <c r="O5100"/>
      <c r="P5100"/>
      <c r="Q5100"/>
      <c r="U5100"/>
      <c r="V5100" t="s">
        <v>4335</v>
      </c>
      <c r="W5100" s="236"/>
      <c r="X5100"/>
      <c r="Y5100"/>
      <c r="Z5100"/>
      <c r="AA5100"/>
      <c r="AB5100"/>
      <c r="AC5100"/>
      <c r="AD5100"/>
      <c r="AE5100"/>
      <c r="AF5100"/>
      <c r="AG5100"/>
      <c r="AH5100" s="115" t="s">
        <v>4308</v>
      </c>
      <c r="AI5100" s="115" t="e">
        <f>VLOOKUP(A5100,'[2]دراسات قانونية'!$A$3:$E$600,1,0)</f>
        <v>#N/A</v>
      </c>
    </row>
    <row r="5101" spans="1:35" ht="18" x14ac:dyDescent="0.25">
      <c r="A5101" s="235">
        <v>331370</v>
      </c>
      <c r="B5101" s="235" t="s">
        <v>9232</v>
      </c>
      <c r="C5101" s="235" t="s">
        <v>250</v>
      </c>
      <c r="D5101" s="235" t="s">
        <v>437</v>
      </c>
      <c r="E5101"/>
      <c r="F5101" s="126"/>
      <c r="G5101" s="236"/>
      <c r="H5101"/>
      <c r="I5101" t="s">
        <v>107</v>
      </c>
      <c r="J5101" s="236"/>
      <c r="K5101"/>
      <c r="L5101"/>
      <c r="M5101"/>
      <c r="N5101"/>
      <c r="O5101"/>
      <c r="P5101"/>
      <c r="Q5101"/>
      <c r="U5101"/>
      <c r="V5101" t="s">
        <v>4335</v>
      </c>
      <c r="W5101" s="236"/>
      <c r="X5101"/>
      <c r="Y5101"/>
      <c r="Z5101"/>
      <c r="AA5101"/>
      <c r="AB5101"/>
      <c r="AC5101"/>
      <c r="AD5101"/>
      <c r="AE5101"/>
      <c r="AF5101"/>
      <c r="AG5101"/>
      <c r="AH5101" s="115" t="s">
        <v>4308</v>
      </c>
      <c r="AI5101" s="115" t="e">
        <f>VLOOKUP(A5101,'[2]دراسات قانونية'!$A$3:$E$600,1,0)</f>
        <v>#N/A</v>
      </c>
    </row>
    <row r="5102" spans="1:35" hidden="1" x14ac:dyDescent="0.25">
      <c r="A5102" s="115">
        <v>331371</v>
      </c>
      <c r="B5102" s="115" t="s">
        <v>2600</v>
      </c>
      <c r="C5102" s="115" t="s">
        <v>819</v>
      </c>
      <c r="D5102" s="115" t="s">
        <v>306</v>
      </c>
      <c r="E5102" s="115" t="s">
        <v>76</v>
      </c>
      <c r="F5102" s="237">
        <v>36166</v>
      </c>
      <c r="G5102" s="115" t="s">
        <v>1053</v>
      </c>
      <c r="H5102" s="115" t="s">
        <v>16</v>
      </c>
      <c r="I5102" t="s">
        <v>199</v>
      </c>
      <c r="J5102" s="115" t="s">
        <v>1226</v>
      </c>
      <c r="L5102" s="115" t="s">
        <v>18</v>
      </c>
      <c r="U5102"/>
      <c r="V5102">
        <v>0</v>
      </c>
    </row>
    <row r="5103" spans="1:35" hidden="1" x14ac:dyDescent="0.25">
      <c r="A5103">
        <v>331372</v>
      </c>
      <c r="B5103" t="s">
        <v>9233</v>
      </c>
      <c r="C5103" t="s">
        <v>9234</v>
      </c>
      <c r="D5103" t="s">
        <v>232</v>
      </c>
      <c r="E5103" t="s">
        <v>76</v>
      </c>
      <c r="F5103" s="126">
        <v>34173</v>
      </c>
      <c r="G5103" t="s">
        <v>18</v>
      </c>
      <c r="H5103" t="s">
        <v>16</v>
      </c>
      <c r="I5103" t="s">
        <v>136</v>
      </c>
      <c r="J5103" t="s">
        <v>1226</v>
      </c>
      <c r="K5103"/>
      <c r="L5103" t="s">
        <v>18</v>
      </c>
      <c r="M5103"/>
      <c r="N5103"/>
      <c r="O5103"/>
      <c r="P5103"/>
      <c r="Q5103"/>
      <c r="U5103"/>
      <c r="V5103" t="s">
        <v>4334</v>
      </c>
      <c r="W5103"/>
      <c r="X5103"/>
      <c r="Y5103"/>
      <c r="Z5103"/>
      <c r="AA5103"/>
      <c r="AB5103"/>
      <c r="AC5103"/>
      <c r="AD5103"/>
      <c r="AE5103"/>
      <c r="AF5103"/>
      <c r="AG5103" t="s">
        <v>4308</v>
      </c>
      <c r="AH5103" s="115" t="s">
        <v>4308</v>
      </c>
    </row>
    <row r="5104" spans="1:35" hidden="1" x14ac:dyDescent="0.25">
      <c r="A5104" s="115">
        <v>331373</v>
      </c>
      <c r="B5104" s="115" t="s">
        <v>3016</v>
      </c>
      <c r="C5104" s="115" t="s">
        <v>3017</v>
      </c>
      <c r="D5104" s="115" t="s">
        <v>371</v>
      </c>
      <c r="E5104" s="115" t="s">
        <v>76</v>
      </c>
      <c r="F5104" s="237">
        <v>36322</v>
      </c>
      <c r="G5104" s="115" t="s">
        <v>18</v>
      </c>
      <c r="H5104" s="115" t="s">
        <v>31</v>
      </c>
      <c r="I5104" t="s">
        <v>199</v>
      </c>
      <c r="J5104" s="115" t="s">
        <v>1226</v>
      </c>
      <c r="L5104" s="115" t="s">
        <v>30</v>
      </c>
      <c r="U5104"/>
      <c r="V5104">
        <v>0</v>
      </c>
    </row>
    <row r="5105" spans="1:35" hidden="1" x14ac:dyDescent="0.25">
      <c r="A5105" s="115">
        <v>331377</v>
      </c>
      <c r="B5105" s="115" t="s">
        <v>3701</v>
      </c>
      <c r="C5105" s="115" t="s">
        <v>821</v>
      </c>
      <c r="D5105" s="115" t="s">
        <v>951</v>
      </c>
      <c r="E5105" s="115" t="s">
        <v>76</v>
      </c>
      <c r="F5105" s="237">
        <v>35084</v>
      </c>
      <c r="G5105" s="115" t="s">
        <v>3702</v>
      </c>
      <c r="H5105" s="115" t="s">
        <v>16</v>
      </c>
      <c r="I5105" t="s">
        <v>199</v>
      </c>
      <c r="J5105" s="115" t="s">
        <v>15</v>
      </c>
      <c r="L5105" s="115" t="s">
        <v>64</v>
      </c>
      <c r="R5105" s="115">
        <v>9154</v>
      </c>
      <c r="S5105" s="115">
        <v>45718</v>
      </c>
      <c r="T5105" s="115">
        <v>90000</v>
      </c>
      <c r="U5105"/>
      <c r="V5105">
        <v>0</v>
      </c>
    </row>
    <row r="5106" spans="1:35" hidden="1" x14ac:dyDescent="0.25">
      <c r="A5106">
        <v>331378</v>
      </c>
      <c r="B5106" t="s">
        <v>9235</v>
      </c>
      <c r="C5106" t="s">
        <v>332</v>
      </c>
      <c r="D5106" t="s">
        <v>405</v>
      </c>
      <c r="E5106" t="s">
        <v>76</v>
      </c>
      <c r="F5106" s="126">
        <v>35982</v>
      </c>
      <c r="G5106" t="s">
        <v>9236</v>
      </c>
      <c r="H5106" t="s">
        <v>16</v>
      </c>
      <c r="I5106" t="s">
        <v>136</v>
      </c>
      <c r="J5106" t="s">
        <v>15</v>
      </c>
      <c r="K5106"/>
      <c r="L5106" t="s">
        <v>18</v>
      </c>
      <c r="M5106"/>
      <c r="N5106"/>
      <c r="O5106"/>
      <c r="P5106"/>
      <c r="Q5106"/>
      <c r="U5106"/>
      <c r="V5106">
        <v>0</v>
      </c>
      <c r="W5106"/>
      <c r="X5106"/>
      <c r="Y5106"/>
      <c r="Z5106"/>
      <c r="AA5106"/>
      <c r="AB5106"/>
      <c r="AC5106"/>
      <c r="AD5106"/>
      <c r="AE5106"/>
      <c r="AF5106"/>
      <c r="AG5106"/>
      <c r="AH5106" s="115" t="s">
        <v>4308</v>
      </c>
    </row>
    <row r="5107" spans="1:35" ht="18" hidden="1" x14ac:dyDescent="0.25">
      <c r="A5107" s="235">
        <v>331379</v>
      </c>
      <c r="B5107" s="235" t="s">
        <v>9237</v>
      </c>
      <c r="C5107" s="235" t="s">
        <v>4776</v>
      </c>
      <c r="D5107" s="235" t="s">
        <v>275</v>
      </c>
      <c r="E5107"/>
      <c r="F5107" s="126"/>
      <c r="G5107" s="236"/>
      <c r="H5107"/>
      <c r="I5107" t="s">
        <v>129</v>
      </c>
      <c r="J5107" s="236"/>
      <c r="K5107"/>
      <c r="L5107"/>
      <c r="M5107"/>
      <c r="N5107"/>
      <c r="O5107"/>
      <c r="P5107"/>
      <c r="Q5107"/>
      <c r="U5107"/>
      <c r="V5107" t="s">
        <v>4335</v>
      </c>
      <c r="W5107" s="236"/>
      <c r="X5107"/>
      <c r="Y5107"/>
      <c r="Z5107"/>
      <c r="AA5107"/>
      <c r="AB5107"/>
      <c r="AC5107"/>
      <c r="AD5107"/>
      <c r="AE5107"/>
      <c r="AF5107"/>
      <c r="AG5107"/>
      <c r="AH5107" s="115" t="s">
        <v>4308</v>
      </c>
    </row>
    <row r="5108" spans="1:35" ht="18" hidden="1" x14ac:dyDescent="0.25">
      <c r="A5108" s="235">
        <v>331381</v>
      </c>
      <c r="B5108" s="235" t="s">
        <v>7802</v>
      </c>
      <c r="C5108" s="235" t="s">
        <v>806</v>
      </c>
      <c r="D5108" s="235" t="s">
        <v>382</v>
      </c>
      <c r="E5108"/>
      <c r="F5108" s="126"/>
      <c r="G5108" s="236"/>
      <c r="H5108"/>
      <c r="I5108" t="s">
        <v>199</v>
      </c>
      <c r="J5108" s="236"/>
      <c r="K5108"/>
      <c r="L5108"/>
      <c r="M5108"/>
      <c r="N5108"/>
      <c r="O5108"/>
      <c r="P5108"/>
      <c r="Q5108"/>
      <c r="U5108"/>
      <c r="V5108">
        <v>0</v>
      </c>
      <c r="W5108" s="236"/>
      <c r="X5108"/>
      <c r="Y5108"/>
      <c r="Z5108"/>
      <c r="AA5108"/>
      <c r="AB5108"/>
      <c r="AC5108"/>
      <c r="AD5108"/>
      <c r="AE5108"/>
      <c r="AF5108"/>
      <c r="AG5108"/>
      <c r="AH5108" s="115" t="s">
        <v>4308</v>
      </c>
    </row>
    <row r="5109" spans="1:35" hidden="1" x14ac:dyDescent="0.25">
      <c r="A5109">
        <v>331386</v>
      </c>
      <c r="B5109" t="s">
        <v>9238</v>
      </c>
      <c r="C5109" t="s">
        <v>503</v>
      </c>
      <c r="D5109" t="s">
        <v>330</v>
      </c>
      <c r="E5109" t="s">
        <v>76</v>
      </c>
      <c r="F5109" s="126">
        <v>29290</v>
      </c>
      <c r="G5109" t="s">
        <v>18</v>
      </c>
      <c r="H5109" t="s">
        <v>16</v>
      </c>
      <c r="I5109" t="s">
        <v>136</v>
      </c>
      <c r="J5109" t="s">
        <v>1226</v>
      </c>
      <c r="K5109"/>
      <c r="L5109" t="s">
        <v>18</v>
      </c>
      <c r="M5109"/>
      <c r="N5109"/>
      <c r="O5109"/>
      <c r="P5109"/>
      <c r="Q5109"/>
      <c r="R5109" s="115">
        <v>9404</v>
      </c>
      <c r="S5109" s="115">
        <v>45722</v>
      </c>
      <c r="T5109" s="115">
        <v>430000</v>
      </c>
      <c r="U5109"/>
      <c r="V5109">
        <v>0</v>
      </c>
      <c r="W5109"/>
      <c r="X5109"/>
      <c r="Y5109"/>
      <c r="Z5109"/>
      <c r="AA5109"/>
      <c r="AB5109"/>
      <c r="AC5109"/>
      <c r="AD5109"/>
      <c r="AE5109"/>
      <c r="AF5109"/>
      <c r="AG5109"/>
    </row>
    <row r="5110" spans="1:35" hidden="1" x14ac:dyDescent="0.25">
      <c r="A5110">
        <v>331389</v>
      </c>
      <c r="B5110" t="s">
        <v>9239</v>
      </c>
      <c r="C5110" t="s">
        <v>322</v>
      </c>
      <c r="D5110" t="s">
        <v>316</v>
      </c>
      <c r="E5110" t="s">
        <v>76</v>
      </c>
      <c r="F5110" s="126">
        <v>36165</v>
      </c>
      <c r="G5110" t="s">
        <v>18</v>
      </c>
      <c r="H5110" t="s">
        <v>16</v>
      </c>
      <c r="I5110" t="s">
        <v>129</v>
      </c>
      <c r="J5110"/>
      <c r="K5110"/>
      <c r="L5110"/>
      <c r="M5110"/>
      <c r="N5110"/>
      <c r="O5110"/>
      <c r="P5110"/>
      <c r="Q5110"/>
      <c r="U5110"/>
      <c r="V5110" t="s">
        <v>4424</v>
      </c>
      <c r="W5110"/>
      <c r="X5110"/>
      <c r="Y5110"/>
      <c r="Z5110"/>
      <c r="AA5110"/>
      <c r="AB5110"/>
      <c r="AC5110"/>
      <c r="AD5110"/>
      <c r="AE5110"/>
      <c r="AF5110"/>
      <c r="AG5110" t="s">
        <v>4308</v>
      </c>
      <c r="AH5110" s="115" t="s">
        <v>4308</v>
      </c>
    </row>
    <row r="5111" spans="1:35" hidden="1" x14ac:dyDescent="0.25">
      <c r="A5111" s="115">
        <v>331394</v>
      </c>
      <c r="B5111" s="115" t="s">
        <v>3703</v>
      </c>
      <c r="C5111" s="115" t="s">
        <v>337</v>
      </c>
      <c r="D5111" s="115" t="s">
        <v>795</v>
      </c>
      <c r="E5111" s="115" t="s">
        <v>76</v>
      </c>
      <c r="F5111" s="237">
        <v>35815</v>
      </c>
      <c r="G5111" s="115" t="s">
        <v>993</v>
      </c>
      <c r="H5111" s="115" t="s">
        <v>16</v>
      </c>
      <c r="I5111" t="s">
        <v>199</v>
      </c>
      <c r="J5111" s="115" t="s">
        <v>15</v>
      </c>
      <c r="L5111" s="115" t="s">
        <v>30</v>
      </c>
      <c r="U5111"/>
      <c r="V5111" t="s">
        <v>16623</v>
      </c>
      <c r="AF5111" s="115" t="s">
        <v>4308</v>
      </c>
      <c r="AG5111" s="115" t="s">
        <v>4308</v>
      </c>
      <c r="AH5111" s="115" t="s">
        <v>4308</v>
      </c>
    </row>
    <row r="5112" spans="1:35" ht="18" hidden="1" x14ac:dyDescent="0.25">
      <c r="A5112" s="235">
        <v>331395</v>
      </c>
      <c r="B5112" s="235" t="s">
        <v>9240</v>
      </c>
      <c r="C5112" s="235" t="s">
        <v>439</v>
      </c>
      <c r="D5112" s="235" t="s">
        <v>541</v>
      </c>
      <c r="E5112"/>
      <c r="F5112" s="126"/>
      <c r="G5112" s="236"/>
      <c r="H5112"/>
      <c r="I5112" t="s">
        <v>136</v>
      </c>
      <c r="J5112" s="236"/>
      <c r="K5112"/>
      <c r="L5112"/>
      <c r="M5112"/>
      <c r="N5112"/>
      <c r="O5112"/>
      <c r="P5112"/>
      <c r="Q5112"/>
      <c r="U5112"/>
      <c r="V5112">
        <v>0</v>
      </c>
      <c r="W5112" s="236"/>
      <c r="X5112"/>
      <c r="Y5112"/>
      <c r="Z5112"/>
      <c r="AA5112"/>
      <c r="AB5112"/>
      <c r="AC5112"/>
      <c r="AD5112"/>
      <c r="AE5112"/>
      <c r="AF5112"/>
      <c r="AG5112"/>
      <c r="AH5112" s="115" t="s">
        <v>4308</v>
      </c>
    </row>
    <row r="5113" spans="1:35" ht="18" x14ac:dyDescent="0.25">
      <c r="A5113" s="235">
        <v>331397</v>
      </c>
      <c r="B5113" s="235" t="s">
        <v>9241</v>
      </c>
      <c r="C5113" s="235" t="s">
        <v>279</v>
      </c>
      <c r="D5113" s="235" t="s">
        <v>409</v>
      </c>
      <c r="E5113"/>
      <c r="F5113" s="126"/>
      <c r="G5113" s="236"/>
      <c r="H5113"/>
      <c r="I5113" t="s">
        <v>107</v>
      </c>
      <c r="J5113" s="236"/>
      <c r="K5113"/>
      <c r="L5113"/>
      <c r="M5113"/>
      <c r="N5113"/>
      <c r="O5113"/>
      <c r="P5113"/>
      <c r="Q5113"/>
      <c r="U5113"/>
      <c r="V5113" t="s">
        <v>4335</v>
      </c>
      <c r="W5113" s="236"/>
      <c r="X5113"/>
      <c r="Y5113"/>
      <c r="Z5113"/>
      <c r="AA5113"/>
      <c r="AB5113"/>
      <c r="AC5113"/>
      <c r="AD5113"/>
      <c r="AE5113"/>
      <c r="AF5113"/>
      <c r="AG5113"/>
      <c r="AH5113" s="115" t="s">
        <v>4308</v>
      </c>
      <c r="AI5113" s="115" t="e">
        <f>VLOOKUP(A5113,'[2]دراسات قانونية'!$A$3:$E$600,1,0)</f>
        <v>#N/A</v>
      </c>
    </row>
    <row r="5114" spans="1:35" hidden="1" x14ac:dyDescent="0.25">
      <c r="A5114" s="115">
        <v>331398</v>
      </c>
      <c r="B5114" s="115" t="s">
        <v>2475</v>
      </c>
      <c r="C5114" s="115" t="s">
        <v>349</v>
      </c>
      <c r="D5114" s="115" t="s">
        <v>273</v>
      </c>
      <c r="E5114" s="115" t="s">
        <v>76</v>
      </c>
      <c r="F5114" s="237">
        <v>31050</v>
      </c>
      <c r="G5114" s="115" t="s">
        <v>37</v>
      </c>
      <c r="H5114" s="115" t="s">
        <v>16</v>
      </c>
      <c r="I5114" t="s">
        <v>199</v>
      </c>
      <c r="J5114" s="115" t="s">
        <v>15</v>
      </c>
      <c r="L5114" s="115" t="s">
        <v>37</v>
      </c>
      <c r="U5114"/>
      <c r="V5114">
        <v>0</v>
      </c>
      <c r="AH5114" s="115" t="s">
        <v>4308</v>
      </c>
    </row>
    <row r="5115" spans="1:35" hidden="1" x14ac:dyDescent="0.25">
      <c r="A5115" s="115">
        <v>331401</v>
      </c>
      <c r="B5115" s="115" t="s">
        <v>3704</v>
      </c>
      <c r="C5115" s="115" t="s">
        <v>339</v>
      </c>
      <c r="D5115" s="115" t="s">
        <v>480</v>
      </c>
      <c r="E5115" s="115" t="s">
        <v>76</v>
      </c>
      <c r="F5115" s="237">
        <v>31152</v>
      </c>
      <c r="G5115" s="115" t="s">
        <v>37</v>
      </c>
      <c r="H5115" s="115" t="s">
        <v>16</v>
      </c>
      <c r="I5115" t="s">
        <v>199</v>
      </c>
      <c r="J5115" s="115" t="s">
        <v>1226</v>
      </c>
      <c r="L5115" s="115" t="s">
        <v>37</v>
      </c>
      <c r="U5115"/>
      <c r="V5115">
        <v>0</v>
      </c>
    </row>
    <row r="5116" spans="1:35" ht="18" x14ac:dyDescent="0.25">
      <c r="A5116" s="235">
        <v>331402</v>
      </c>
      <c r="B5116" s="235" t="s">
        <v>9242</v>
      </c>
      <c r="C5116" s="235" t="s">
        <v>475</v>
      </c>
      <c r="D5116" s="235" t="s">
        <v>281</v>
      </c>
      <c r="E5116"/>
      <c r="F5116" s="126"/>
      <c r="G5116" s="236"/>
      <c r="H5116"/>
      <c r="I5116" t="s">
        <v>107</v>
      </c>
      <c r="J5116" s="236"/>
      <c r="K5116"/>
      <c r="L5116"/>
      <c r="M5116"/>
      <c r="N5116"/>
      <c r="O5116"/>
      <c r="P5116"/>
      <c r="Q5116"/>
      <c r="U5116"/>
      <c r="V5116" t="s">
        <v>4334</v>
      </c>
      <c r="W5116" s="236"/>
      <c r="X5116"/>
      <c r="Y5116"/>
      <c r="Z5116"/>
      <c r="AA5116"/>
      <c r="AB5116"/>
      <c r="AC5116"/>
      <c r="AD5116"/>
      <c r="AE5116"/>
      <c r="AF5116"/>
      <c r="AG5116"/>
      <c r="AH5116" s="115" t="s">
        <v>4308</v>
      </c>
      <c r="AI5116" s="115" t="e">
        <f>VLOOKUP(A5116,'[2]دراسات قانونية'!$A$3:$E$600,1,0)</f>
        <v>#N/A</v>
      </c>
    </row>
    <row r="5117" spans="1:35" hidden="1" x14ac:dyDescent="0.25">
      <c r="A5117" s="115">
        <v>331403</v>
      </c>
      <c r="B5117" s="115" t="s">
        <v>1499</v>
      </c>
      <c r="C5117" s="115" t="s">
        <v>377</v>
      </c>
      <c r="D5117" s="115" t="s">
        <v>310</v>
      </c>
      <c r="E5117" s="115" t="s">
        <v>76</v>
      </c>
      <c r="F5117" s="237">
        <v>35583</v>
      </c>
      <c r="G5117" s="115" t="s">
        <v>18</v>
      </c>
      <c r="H5117" s="115" t="s">
        <v>16</v>
      </c>
      <c r="I5117" t="s">
        <v>199</v>
      </c>
      <c r="J5117" s="115" t="s">
        <v>15</v>
      </c>
      <c r="L5117" s="115" t="s">
        <v>18</v>
      </c>
      <c r="U5117"/>
      <c r="V5117">
        <v>0</v>
      </c>
    </row>
    <row r="5118" spans="1:35" hidden="1" x14ac:dyDescent="0.25">
      <c r="A5118" s="115">
        <v>331405</v>
      </c>
      <c r="B5118" s="115" t="s">
        <v>1472</v>
      </c>
      <c r="C5118" s="115" t="s">
        <v>227</v>
      </c>
      <c r="D5118" s="115" t="s">
        <v>267</v>
      </c>
      <c r="E5118" s="115" t="s">
        <v>76</v>
      </c>
      <c r="F5118" s="237">
        <v>35796</v>
      </c>
      <c r="G5118" s="115" t="s">
        <v>374</v>
      </c>
      <c r="H5118" s="115" t="s">
        <v>16</v>
      </c>
      <c r="I5118" t="s">
        <v>199</v>
      </c>
      <c r="J5118" s="115" t="s">
        <v>15</v>
      </c>
      <c r="L5118" s="115" t="s">
        <v>30</v>
      </c>
      <c r="U5118"/>
      <c r="V5118" t="s">
        <v>16623</v>
      </c>
      <c r="AE5118" s="115" t="s">
        <v>4308</v>
      </c>
      <c r="AF5118" s="115" t="s">
        <v>4308</v>
      </c>
      <c r="AG5118" s="115" t="s">
        <v>4308</v>
      </c>
      <c r="AH5118" s="115" t="s">
        <v>4308</v>
      </c>
    </row>
    <row r="5119" spans="1:35" hidden="1" x14ac:dyDescent="0.25">
      <c r="A5119">
        <v>331406</v>
      </c>
      <c r="B5119" t="s">
        <v>9243</v>
      </c>
      <c r="C5119" t="s">
        <v>250</v>
      </c>
      <c r="D5119" t="s">
        <v>268</v>
      </c>
      <c r="E5119" t="s">
        <v>76</v>
      </c>
      <c r="F5119" s="126">
        <v>31690</v>
      </c>
      <c r="G5119" t="s">
        <v>353</v>
      </c>
      <c r="H5119" t="s">
        <v>16</v>
      </c>
      <c r="I5119" t="s">
        <v>129</v>
      </c>
      <c r="J5119"/>
      <c r="K5119"/>
      <c r="L5119"/>
      <c r="M5119"/>
      <c r="N5119"/>
      <c r="O5119"/>
      <c r="P5119"/>
      <c r="Q5119"/>
      <c r="U5119"/>
      <c r="V5119" t="s">
        <v>16603</v>
      </c>
      <c r="W5119"/>
      <c r="X5119"/>
      <c r="Y5119"/>
      <c r="Z5119"/>
      <c r="AA5119"/>
      <c r="AB5119" t="s">
        <v>4308</v>
      </c>
      <c r="AC5119" t="s">
        <v>4308</v>
      </c>
      <c r="AD5119" t="s">
        <v>4308</v>
      </c>
      <c r="AE5119" t="s">
        <v>4308</v>
      </c>
      <c r="AF5119" t="s">
        <v>4308</v>
      </c>
      <c r="AG5119" t="s">
        <v>4308</v>
      </c>
      <c r="AH5119" s="115" t="s">
        <v>4308</v>
      </c>
    </row>
    <row r="5120" spans="1:35" hidden="1" x14ac:dyDescent="0.25">
      <c r="A5120">
        <v>331407</v>
      </c>
      <c r="B5120" t="s">
        <v>9244</v>
      </c>
      <c r="C5120" t="s">
        <v>209</v>
      </c>
      <c r="D5120" t="s">
        <v>320</v>
      </c>
      <c r="E5120" t="s">
        <v>76</v>
      </c>
      <c r="F5120" s="126">
        <v>33106</v>
      </c>
      <c r="G5120" t="s">
        <v>1786</v>
      </c>
      <c r="H5120" t="s">
        <v>16</v>
      </c>
      <c r="I5120" t="s">
        <v>129</v>
      </c>
      <c r="J5120" t="s">
        <v>1226</v>
      </c>
      <c r="K5120"/>
      <c r="L5120" t="s">
        <v>18</v>
      </c>
      <c r="M5120"/>
      <c r="N5120"/>
      <c r="O5120"/>
      <c r="P5120"/>
      <c r="Q5120"/>
      <c r="U5120"/>
      <c r="V5120" t="s">
        <v>4336</v>
      </c>
      <c r="W5120"/>
      <c r="X5120"/>
      <c r="Y5120"/>
      <c r="Z5120"/>
      <c r="AA5120"/>
      <c r="AB5120"/>
      <c r="AC5120"/>
      <c r="AD5120"/>
      <c r="AE5120" t="s">
        <v>4308</v>
      </c>
      <c r="AF5120" t="s">
        <v>4308</v>
      </c>
      <c r="AG5120" t="s">
        <v>4308</v>
      </c>
      <c r="AH5120" s="115" t="s">
        <v>4308</v>
      </c>
    </row>
    <row r="5121" spans="1:35" hidden="1" x14ac:dyDescent="0.25">
      <c r="A5121">
        <v>331409</v>
      </c>
      <c r="B5121" t="s">
        <v>9125</v>
      </c>
      <c r="C5121" t="s">
        <v>683</v>
      </c>
      <c r="D5121" t="s">
        <v>312</v>
      </c>
      <c r="E5121" t="s">
        <v>76</v>
      </c>
      <c r="F5121" s="126">
        <v>36379</v>
      </c>
      <c r="G5121" t="s">
        <v>393</v>
      </c>
      <c r="H5121" t="s">
        <v>16</v>
      </c>
      <c r="I5121" t="s">
        <v>136</v>
      </c>
      <c r="J5121" t="s">
        <v>15</v>
      </c>
      <c r="K5121"/>
      <c r="L5121" t="s">
        <v>18</v>
      </c>
      <c r="M5121"/>
      <c r="N5121"/>
      <c r="O5121"/>
      <c r="P5121"/>
      <c r="Q5121"/>
      <c r="U5121"/>
      <c r="V5121" t="s">
        <v>16623</v>
      </c>
      <c r="W5121"/>
      <c r="X5121"/>
      <c r="Y5121"/>
      <c r="Z5121"/>
      <c r="AA5121"/>
      <c r="AB5121"/>
      <c r="AC5121"/>
      <c r="AD5121"/>
      <c r="AE5121"/>
      <c r="AF5121"/>
      <c r="AG5121"/>
    </row>
    <row r="5122" spans="1:35" hidden="1" x14ac:dyDescent="0.25">
      <c r="A5122">
        <v>331410</v>
      </c>
      <c r="B5122" t="s">
        <v>9245</v>
      </c>
      <c r="C5122" t="s">
        <v>904</v>
      </c>
      <c r="D5122" t="s">
        <v>521</v>
      </c>
      <c r="E5122" t="s">
        <v>76</v>
      </c>
      <c r="F5122" s="126">
        <v>35966</v>
      </c>
      <c r="G5122" t="s">
        <v>9246</v>
      </c>
      <c r="H5122" t="s">
        <v>16</v>
      </c>
      <c r="I5122" t="s">
        <v>136</v>
      </c>
      <c r="J5122" t="s">
        <v>1226</v>
      </c>
      <c r="K5122"/>
      <c r="L5122" t="s">
        <v>18</v>
      </c>
      <c r="M5122"/>
      <c r="N5122"/>
      <c r="O5122"/>
      <c r="P5122"/>
      <c r="Q5122"/>
      <c r="U5122"/>
      <c r="V5122" t="s">
        <v>16623</v>
      </c>
      <c r="W5122"/>
      <c r="X5122"/>
      <c r="Y5122"/>
      <c r="Z5122"/>
      <c r="AA5122"/>
      <c r="AB5122"/>
      <c r="AC5122"/>
      <c r="AD5122"/>
      <c r="AE5122"/>
      <c r="AF5122"/>
      <c r="AG5122"/>
      <c r="AH5122" s="115" t="s">
        <v>4308</v>
      </c>
    </row>
    <row r="5123" spans="1:35" hidden="1" x14ac:dyDescent="0.25">
      <c r="A5123">
        <v>331411</v>
      </c>
      <c r="B5123" t="s">
        <v>9247</v>
      </c>
      <c r="C5123" t="s">
        <v>489</v>
      </c>
      <c r="D5123" t="s">
        <v>276</v>
      </c>
      <c r="E5123" t="s">
        <v>76</v>
      </c>
      <c r="F5123" s="126">
        <v>36526</v>
      </c>
      <c r="G5123" t="s">
        <v>18</v>
      </c>
      <c r="H5123" t="s">
        <v>16</v>
      </c>
      <c r="I5123" t="s">
        <v>136</v>
      </c>
      <c r="J5123" t="s">
        <v>15</v>
      </c>
      <c r="K5123"/>
      <c r="L5123" t="s">
        <v>18</v>
      </c>
      <c r="M5123"/>
      <c r="N5123"/>
      <c r="O5123"/>
      <c r="P5123"/>
      <c r="Q5123"/>
      <c r="U5123"/>
      <c r="V5123">
        <v>0</v>
      </c>
      <c r="W5123"/>
      <c r="X5123"/>
      <c r="Y5123"/>
      <c r="Z5123"/>
      <c r="AA5123"/>
      <c r="AB5123"/>
      <c r="AC5123"/>
      <c r="AD5123"/>
      <c r="AE5123"/>
      <c r="AF5123"/>
      <c r="AG5123"/>
      <c r="AH5123" s="115" t="s">
        <v>4308</v>
      </c>
    </row>
    <row r="5124" spans="1:35" ht="18" x14ac:dyDescent="0.25">
      <c r="A5124" s="235">
        <v>331413</v>
      </c>
      <c r="B5124" s="235" t="s">
        <v>9248</v>
      </c>
      <c r="C5124" s="235" t="s">
        <v>259</v>
      </c>
      <c r="D5124" s="235" t="s">
        <v>9249</v>
      </c>
      <c r="E5124"/>
      <c r="F5124" s="126"/>
      <c r="G5124" s="236"/>
      <c r="H5124"/>
      <c r="I5124" t="s">
        <v>107</v>
      </c>
      <c r="J5124" s="236"/>
      <c r="K5124"/>
      <c r="L5124"/>
      <c r="M5124"/>
      <c r="N5124"/>
      <c r="O5124"/>
      <c r="P5124"/>
      <c r="Q5124"/>
      <c r="U5124"/>
      <c r="V5124" t="s">
        <v>4335</v>
      </c>
      <c r="W5124" s="236"/>
      <c r="X5124"/>
      <c r="Y5124"/>
      <c r="Z5124"/>
      <c r="AA5124"/>
      <c r="AB5124"/>
      <c r="AC5124"/>
      <c r="AD5124"/>
      <c r="AE5124"/>
      <c r="AF5124"/>
      <c r="AG5124"/>
      <c r="AH5124" s="115" t="s">
        <v>4308</v>
      </c>
      <c r="AI5124" s="115" t="e">
        <f>VLOOKUP(A5124,'[2]دراسات قانونية'!$A$3:$E$600,1,0)</f>
        <v>#N/A</v>
      </c>
    </row>
    <row r="5125" spans="1:35" x14ac:dyDescent="0.25">
      <c r="A5125" s="115">
        <v>331414</v>
      </c>
      <c r="B5125" s="115" t="s">
        <v>9250</v>
      </c>
      <c r="C5125" s="115" t="s">
        <v>687</v>
      </c>
      <c r="D5125" s="115" t="s">
        <v>9251</v>
      </c>
      <c r="E5125" s="115" t="s">
        <v>76</v>
      </c>
      <c r="F5125" s="237">
        <v>36526</v>
      </c>
      <c r="G5125" s="115" t="s">
        <v>18</v>
      </c>
      <c r="H5125" s="115" t="s">
        <v>16</v>
      </c>
      <c r="I5125" t="s">
        <v>107</v>
      </c>
      <c r="U5125"/>
      <c r="V5125" t="s">
        <v>4334</v>
      </c>
      <c r="AD5125" s="115" t="s">
        <v>4308</v>
      </c>
      <c r="AE5125" s="115" t="s">
        <v>4308</v>
      </c>
      <c r="AF5125" s="115" t="s">
        <v>4308</v>
      </c>
      <c r="AG5125" s="115" t="s">
        <v>4308</v>
      </c>
      <c r="AH5125" s="115" t="s">
        <v>4308</v>
      </c>
      <c r="AI5125" s="115" t="e">
        <f>VLOOKUP(A5125,'[2]دراسات قانونية'!$A$3:$E$600,1,0)</f>
        <v>#N/A</v>
      </c>
    </row>
    <row r="5126" spans="1:35" ht="18" hidden="1" x14ac:dyDescent="0.25">
      <c r="A5126" s="235">
        <v>331415</v>
      </c>
      <c r="B5126" s="235" t="s">
        <v>9252</v>
      </c>
      <c r="C5126" s="235" t="s">
        <v>356</v>
      </c>
      <c r="D5126" s="235" t="s">
        <v>298</v>
      </c>
      <c r="E5126"/>
      <c r="F5126" s="126"/>
      <c r="G5126" s="236"/>
      <c r="H5126"/>
      <c r="I5126" t="s">
        <v>129</v>
      </c>
      <c r="J5126" s="236"/>
      <c r="K5126"/>
      <c r="L5126"/>
      <c r="M5126"/>
      <c r="N5126"/>
      <c r="O5126"/>
      <c r="P5126"/>
      <c r="Q5126"/>
      <c r="U5126"/>
      <c r="V5126" t="s">
        <v>4337</v>
      </c>
      <c r="W5126" s="236"/>
      <c r="X5126"/>
      <c r="Y5126"/>
      <c r="Z5126"/>
      <c r="AA5126"/>
      <c r="AB5126"/>
      <c r="AC5126"/>
      <c r="AD5126"/>
      <c r="AE5126"/>
      <c r="AF5126"/>
      <c r="AG5126"/>
      <c r="AH5126" s="115" t="s">
        <v>4308</v>
      </c>
    </row>
    <row r="5127" spans="1:35" ht="18" hidden="1" x14ac:dyDescent="0.25">
      <c r="A5127" s="235">
        <v>331417</v>
      </c>
      <c r="B5127" s="235" t="s">
        <v>9253</v>
      </c>
      <c r="C5127" s="235" t="s">
        <v>7208</v>
      </c>
      <c r="D5127" s="235" t="s">
        <v>405</v>
      </c>
      <c r="E5127"/>
      <c r="F5127" s="126"/>
      <c r="G5127" s="236"/>
      <c r="H5127"/>
      <c r="I5127" t="s">
        <v>129</v>
      </c>
      <c r="J5127" s="236"/>
      <c r="K5127"/>
      <c r="L5127"/>
      <c r="M5127"/>
      <c r="N5127"/>
      <c r="O5127"/>
      <c r="P5127"/>
      <c r="Q5127"/>
      <c r="U5127"/>
      <c r="V5127" t="s">
        <v>4337</v>
      </c>
      <c r="W5127" s="236"/>
      <c r="X5127"/>
      <c r="Y5127"/>
      <c r="Z5127"/>
      <c r="AA5127"/>
      <c r="AB5127"/>
      <c r="AC5127"/>
      <c r="AD5127"/>
      <c r="AE5127"/>
      <c r="AF5127"/>
      <c r="AG5127"/>
      <c r="AH5127" s="115" t="s">
        <v>4308</v>
      </c>
    </row>
    <row r="5128" spans="1:35" hidden="1" x14ac:dyDescent="0.25">
      <c r="A5128" s="115">
        <v>331418</v>
      </c>
      <c r="B5128" s="115" t="s">
        <v>3705</v>
      </c>
      <c r="C5128" s="115" t="s">
        <v>349</v>
      </c>
      <c r="D5128" s="115" t="s">
        <v>318</v>
      </c>
      <c r="E5128" s="115" t="s">
        <v>76</v>
      </c>
      <c r="F5128" s="237">
        <v>36535</v>
      </c>
      <c r="G5128" s="115" t="s">
        <v>18</v>
      </c>
      <c r="H5128" s="115" t="s">
        <v>16</v>
      </c>
      <c r="I5128" t="s">
        <v>199</v>
      </c>
      <c r="J5128" s="115" t="s">
        <v>15</v>
      </c>
      <c r="L5128" s="115" t="s">
        <v>30</v>
      </c>
      <c r="U5128"/>
      <c r="V5128">
        <v>0</v>
      </c>
    </row>
    <row r="5129" spans="1:35" ht="18" x14ac:dyDescent="0.25">
      <c r="A5129" s="235">
        <v>331419</v>
      </c>
      <c r="B5129" s="235" t="s">
        <v>9254</v>
      </c>
      <c r="C5129" s="235" t="s">
        <v>623</v>
      </c>
      <c r="D5129" s="235" t="s">
        <v>759</v>
      </c>
      <c r="E5129"/>
      <c r="F5129" s="126"/>
      <c r="G5129" s="236"/>
      <c r="H5129"/>
      <c r="I5129" t="s">
        <v>107</v>
      </c>
      <c r="J5129" s="236"/>
      <c r="K5129"/>
      <c r="L5129"/>
      <c r="M5129"/>
      <c r="N5129"/>
      <c r="O5129"/>
      <c r="P5129"/>
      <c r="Q5129"/>
      <c r="U5129"/>
      <c r="V5129" t="s">
        <v>4337</v>
      </c>
      <c r="W5129" s="236"/>
      <c r="X5129"/>
      <c r="Y5129"/>
      <c r="Z5129"/>
      <c r="AA5129"/>
      <c r="AB5129"/>
      <c r="AC5129"/>
      <c r="AD5129"/>
      <c r="AE5129"/>
      <c r="AF5129"/>
      <c r="AG5129"/>
      <c r="AH5129" s="115" t="s">
        <v>4308</v>
      </c>
      <c r="AI5129" s="115" t="e">
        <f>VLOOKUP(A5129,'[2]دراسات قانونية'!$A$3:$E$600,1,0)</f>
        <v>#N/A</v>
      </c>
    </row>
    <row r="5130" spans="1:35" hidden="1" x14ac:dyDescent="0.25">
      <c r="A5130">
        <v>331421</v>
      </c>
      <c r="B5130" t="s">
        <v>5455</v>
      </c>
      <c r="C5130" t="s">
        <v>451</v>
      </c>
      <c r="D5130" t="s">
        <v>493</v>
      </c>
      <c r="E5130" t="s">
        <v>76</v>
      </c>
      <c r="F5130" s="126">
        <v>34700</v>
      </c>
      <c r="G5130" t="s">
        <v>9255</v>
      </c>
      <c r="H5130" t="s">
        <v>16</v>
      </c>
      <c r="I5130" t="s">
        <v>136</v>
      </c>
      <c r="J5130" t="s">
        <v>1226</v>
      </c>
      <c r="K5130"/>
      <c r="L5130" t="s">
        <v>30</v>
      </c>
      <c r="M5130"/>
      <c r="N5130"/>
      <c r="O5130"/>
      <c r="P5130"/>
      <c r="Q5130"/>
      <c r="U5130"/>
      <c r="V5130">
        <v>0</v>
      </c>
      <c r="W5130"/>
      <c r="X5130"/>
      <c r="Y5130"/>
      <c r="Z5130"/>
      <c r="AA5130"/>
      <c r="AB5130"/>
      <c r="AC5130"/>
      <c r="AD5130"/>
      <c r="AE5130"/>
      <c r="AF5130"/>
      <c r="AG5130"/>
    </row>
    <row r="5131" spans="1:35" hidden="1" x14ac:dyDescent="0.25">
      <c r="A5131" s="115">
        <v>331422</v>
      </c>
      <c r="B5131" s="115" t="s">
        <v>3246</v>
      </c>
      <c r="C5131" s="115" t="s">
        <v>610</v>
      </c>
      <c r="D5131" s="115" t="s">
        <v>1073</v>
      </c>
      <c r="E5131" s="115" t="s">
        <v>76</v>
      </c>
      <c r="F5131" s="237">
        <v>27585</v>
      </c>
      <c r="G5131" s="115" t="s">
        <v>211</v>
      </c>
      <c r="H5131" s="115" t="s">
        <v>16</v>
      </c>
      <c r="I5131" t="s">
        <v>199</v>
      </c>
      <c r="J5131" s="115" t="s">
        <v>1226</v>
      </c>
      <c r="L5131" s="115" t="s">
        <v>18</v>
      </c>
      <c r="U5131"/>
      <c r="V5131">
        <v>0</v>
      </c>
    </row>
    <row r="5132" spans="1:35" ht="18" x14ac:dyDescent="0.25">
      <c r="A5132" s="235">
        <v>331423</v>
      </c>
      <c r="B5132" s="235" t="s">
        <v>9256</v>
      </c>
      <c r="C5132" s="235" t="s">
        <v>264</v>
      </c>
      <c r="D5132" s="235" t="s">
        <v>407</v>
      </c>
      <c r="E5132"/>
      <c r="F5132" s="126"/>
      <c r="G5132" s="236"/>
      <c r="H5132"/>
      <c r="I5132" t="s">
        <v>107</v>
      </c>
      <c r="J5132" s="236"/>
      <c r="K5132"/>
      <c r="L5132"/>
      <c r="M5132"/>
      <c r="N5132"/>
      <c r="O5132"/>
      <c r="P5132"/>
      <c r="Q5132"/>
      <c r="U5132"/>
      <c r="V5132" t="s">
        <v>4335</v>
      </c>
      <c r="W5132" s="236"/>
      <c r="X5132"/>
      <c r="Y5132"/>
      <c r="Z5132"/>
      <c r="AA5132"/>
      <c r="AB5132"/>
      <c r="AC5132"/>
      <c r="AD5132"/>
      <c r="AE5132"/>
      <c r="AF5132"/>
      <c r="AG5132"/>
      <c r="AH5132" s="115" t="s">
        <v>4308</v>
      </c>
      <c r="AI5132" s="115" t="e">
        <f>VLOOKUP(A5132,'[2]دراسات قانونية'!$A$3:$E$600,1,0)</f>
        <v>#N/A</v>
      </c>
    </row>
    <row r="5133" spans="1:35" hidden="1" x14ac:dyDescent="0.25">
      <c r="A5133">
        <v>331424</v>
      </c>
      <c r="B5133" t="s">
        <v>9257</v>
      </c>
      <c r="C5133" t="s">
        <v>324</v>
      </c>
      <c r="D5133" t="s">
        <v>9258</v>
      </c>
      <c r="E5133" t="s">
        <v>76</v>
      </c>
      <c r="F5133" s="126">
        <v>35977</v>
      </c>
      <c r="G5133" t="s">
        <v>943</v>
      </c>
      <c r="H5133" t="s">
        <v>16</v>
      </c>
      <c r="I5133" t="s">
        <v>129</v>
      </c>
      <c r="J5133"/>
      <c r="K5133"/>
      <c r="L5133"/>
      <c r="M5133"/>
      <c r="N5133"/>
      <c r="O5133"/>
      <c r="P5133"/>
      <c r="Q5133"/>
      <c r="U5133"/>
      <c r="V5133" t="s">
        <v>4424</v>
      </c>
      <c r="W5133"/>
      <c r="X5133"/>
      <c r="Y5133"/>
      <c r="Z5133"/>
      <c r="AA5133"/>
      <c r="AB5133"/>
      <c r="AC5133" t="s">
        <v>4308</v>
      </c>
      <c r="AD5133" t="s">
        <v>4308</v>
      </c>
      <c r="AE5133" t="s">
        <v>4308</v>
      </c>
      <c r="AF5133" t="s">
        <v>4308</v>
      </c>
      <c r="AG5133" t="s">
        <v>4308</v>
      </c>
      <c r="AH5133" s="115" t="s">
        <v>4308</v>
      </c>
    </row>
    <row r="5134" spans="1:35" hidden="1" x14ac:dyDescent="0.25">
      <c r="A5134">
        <v>331426</v>
      </c>
      <c r="B5134" t="s">
        <v>1367</v>
      </c>
      <c r="C5134" t="s">
        <v>356</v>
      </c>
      <c r="D5134" t="s">
        <v>445</v>
      </c>
      <c r="E5134" t="s">
        <v>76</v>
      </c>
      <c r="F5134" s="126">
        <v>30890</v>
      </c>
      <c r="G5134" t="s">
        <v>18</v>
      </c>
      <c r="H5134" t="s">
        <v>16</v>
      </c>
      <c r="I5134" t="s">
        <v>129</v>
      </c>
      <c r="J5134"/>
      <c r="K5134"/>
      <c r="L5134"/>
      <c r="M5134"/>
      <c r="N5134"/>
      <c r="O5134"/>
      <c r="P5134"/>
      <c r="Q5134"/>
      <c r="U5134"/>
      <c r="V5134" t="s">
        <v>4336</v>
      </c>
      <c r="W5134"/>
      <c r="X5134"/>
      <c r="Y5134"/>
      <c r="Z5134"/>
      <c r="AA5134"/>
      <c r="AB5134" t="s">
        <v>4308</v>
      </c>
      <c r="AC5134" t="s">
        <v>4308</v>
      </c>
      <c r="AD5134" t="s">
        <v>4308</v>
      </c>
      <c r="AE5134" t="s">
        <v>4308</v>
      </c>
      <c r="AF5134" t="s">
        <v>4308</v>
      </c>
      <c r="AG5134" t="s">
        <v>4308</v>
      </c>
      <c r="AH5134" s="115" t="s">
        <v>4308</v>
      </c>
    </row>
    <row r="5135" spans="1:35" ht="18" x14ac:dyDescent="0.25">
      <c r="A5135" s="235">
        <v>331427</v>
      </c>
      <c r="B5135" s="235" t="s">
        <v>9259</v>
      </c>
      <c r="C5135" s="235" t="s">
        <v>271</v>
      </c>
      <c r="D5135" s="235" t="s">
        <v>585</v>
      </c>
      <c r="E5135"/>
      <c r="F5135" s="126"/>
      <c r="G5135" s="236"/>
      <c r="H5135"/>
      <c r="I5135" t="s">
        <v>107</v>
      </c>
      <c r="J5135" s="236"/>
      <c r="K5135"/>
      <c r="L5135"/>
      <c r="M5135"/>
      <c r="N5135"/>
      <c r="O5135"/>
      <c r="P5135"/>
      <c r="Q5135"/>
      <c r="U5135"/>
      <c r="V5135" t="s">
        <v>4335</v>
      </c>
      <c r="W5135" s="236"/>
      <c r="X5135"/>
      <c r="Y5135"/>
      <c r="Z5135"/>
      <c r="AA5135"/>
      <c r="AB5135"/>
      <c r="AC5135"/>
      <c r="AD5135"/>
      <c r="AE5135"/>
      <c r="AF5135"/>
      <c r="AG5135"/>
      <c r="AH5135" s="115" t="s">
        <v>4308</v>
      </c>
      <c r="AI5135" s="115" t="e">
        <f>VLOOKUP(A5135,'[2]دراسات قانونية'!$A$3:$E$600,1,0)</f>
        <v>#N/A</v>
      </c>
    </row>
    <row r="5136" spans="1:35" hidden="1" x14ac:dyDescent="0.25">
      <c r="A5136">
        <v>331428</v>
      </c>
      <c r="B5136" t="s">
        <v>9260</v>
      </c>
      <c r="C5136" t="s">
        <v>227</v>
      </c>
      <c r="D5136" t="s">
        <v>9261</v>
      </c>
      <c r="E5136" t="s">
        <v>76</v>
      </c>
      <c r="F5136" s="126">
        <v>36161</v>
      </c>
      <c r="G5136" t="s">
        <v>18</v>
      </c>
      <c r="H5136" t="s">
        <v>16</v>
      </c>
      <c r="I5136" t="s">
        <v>136</v>
      </c>
      <c r="J5136"/>
      <c r="K5136"/>
      <c r="L5136"/>
      <c r="M5136"/>
      <c r="N5136"/>
      <c r="O5136"/>
      <c r="P5136"/>
      <c r="Q5136"/>
      <c r="U5136"/>
      <c r="V5136" t="s">
        <v>4414</v>
      </c>
      <c r="W5136"/>
      <c r="X5136"/>
      <c r="Y5136"/>
      <c r="Z5136"/>
      <c r="AA5136"/>
      <c r="AB5136"/>
      <c r="AC5136"/>
      <c r="AD5136" t="s">
        <v>4308</v>
      </c>
      <c r="AE5136" t="s">
        <v>4308</v>
      </c>
      <c r="AF5136" t="s">
        <v>4308</v>
      </c>
      <c r="AG5136" t="s">
        <v>4308</v>
      </c>
      <c r="AH5136" s="115" t="s">
        <v>4308</v>
      </c>
    </row>
    <row r="5137" spans="1:35" hidden="1" x14ac:dyDescent="0.25">
      <c r="A5137" s="115">
        <v>331429</v>
      </c>
      <c r="B5137" s="115" t="s">
        <v>3706</v>
      </c>
      <c r="C5137" s="115" t="s">
        <v>671</v>
      </c>
      <c r="D5137" s="115" t="s">
        <v>501</v>
      </c>
      <c r="E5137" s="115" t="s">
        <v>76</v>
      </c>
      <c r="F5137" s="237">
        <v>31724</v>
      </c>
      <c r="G5137" s="115" t="s">
        <v>3707</v>
      </c>
      <c r="H5137" s="115" t="s">
        <v>16</v>
      </c>
      <c r="I5137" t="s">
        <v>199</v>
      </c>
      <c r="J5137" s="115" t="s">
        <v>15</v>
      </c>
      <c r="L5137" s="115" t="s">
        <v>30</v>
      </c>
      <c r="U5137"/>
      <c r="V5137">
        <v>0</v>
      </c>
      <c r="AF5137" s="115" t="s">
        <v>4308</v>
      </c>
      <c r="AG5137" s="115" t="s">
        <v>4308</v>
      </c>
      <c r="AH5137" s="115" t="s">
        <v>4308</v>
      </c>
    </row>
    <row r="5138" spans="1:35" ht="18" x14ac:dyDescent="0.25">
      <c r="A5138" s="235">
        <v>331430</v>
      </c>
      <c r="B5138" s="235" t="s">
        <v>9262</v>
      </c>
      <c r="C5138" s="235" t="s">
        <v>546</v>
      </c>
      <c r="D5138" s="235" t="s">
        <v>298</v>
      </c>
      <c r="E5138"/>
      <c r="F5138" s="126"/>
      <c r="G5138" s="236"/>
      <c r="H5138"/>
      <c r="I5138" t="s">
        <v>107</v>
      </c>
      <c r="J5138" s="236"/>
      <c r="K5138"/>
      <c r="L5138"/>
      <c r="M5138"/>
      <c r="N5138"/>
      <c r="O5138"/>
      <c r="P5138"/>
      <c r="Q5138"/>
      <c r="U5138"/>
      <c r="V5138" t="s">
        <v>4335</v>
      </c>
      <c r="W5138" s="236"/>
      <c r="X5138"/>
      <c r="Y5138"/>
      <c r="Z5138"/>
      <c r="AA5138"/>
      <c r="AB5138"/>
      <c r="AC5138"/>
      <c r="AD5138"/>
      <c r="AE5138"/>
      <c r="AF5138"/>
      <c r="AG5138"/>
      <c r="AH5138" s="115" t="s">
        <v>4308</v>
      </c>
      <c r="AI5138" s="115" t="e">
        <f>VLOOKUP(A5138,'[2]دراسات قانونية'!$A$3:$E$600,1,0)</f>
        <v>#N/A</v>
      </c>
    </row>
    <row r="5139" spans="1:35" ht="18" hidden="1" x14ac:dyDescent="0.25">
      <c r="A5139" s="235">
        <v>331432</v>
      </c>
      <c r="B5139" s="235" t="s">
        <v>9263</v>
      </c>
      <c r="C5139" s="235" t="s">
        <v>533</v>
      </c>
      <c r="D5139" s="235" t="s">
        <v>230</v>
      </c>
      <c r="E5139"/>
      <c r="F5139" s="126"/>
      <c r="G5139" s="236"/>
      <c r="H5139"/>
      <c r="I5139" t="s">
        <v>199</v>
      </c>
      <c r="J5139" s="236"/>
      <c r="K5139"/>
      <c r="L5139"/>
      <c r="M5139"/>
      <c r="N5139"/>
      <c r="O5139"/>
      <c r="P5139"/>
      <c r="Q5139"/>
      <c r="U5139"/>
      <c r="V5139">
        <v>0</v>
      </c>
      <c r="W5139" s="236"/>
      <c r="X5139"/>
      <c r="Y5139"/>
      <c r="Z5139"/>
      <c r="AA5139"/>
      <c r="AB5139"/>
      <c r="AC5139"/>
      <c r="AD5139"/>
      <c r="AE5139"/>
      <c r="AF5139"/>
      <c r="AG5139"/>
      <c r="AH5139" s="115" t="s">
        <v>4308</v>
      </c>
    </row>
    <row r="5140" spans="1:35" ht="18" hidden="1" x14ac:dyDescent="0.25">
      <c r="A5140" s="235">
        <v>331435</v>
      </c>
      <c r="B5140" s="235" t="s">
        <v>9264</v>
      </c>
      <c r="C5140" s="235" t="s">
        <v>227</v>
      </c>
      <c r="D5140" s="235" t="s">
        <v>239</v>
      </c>
      <c r="E5140"/>
      <c r="F5140" s="126"/>
      <c r="G5140" s="236"/>
      <c r="H5140"/>
      <c r="I5140" t="s">
        <v>136</v>
      </c>
      <c r="J5140" s="236"/>
      <c r="K5140"/>
      <c r="L5140"/>
      <c r="M5140"/>
      <c r="N5140"/>
      <c r="O5140"/>
      <c r="P5140"/>
      <c r="Q5140"/>
      <c r="U5140"/>
      <c r="V5140">
        <v>0</v>
      </c>
      <c r="W5140" s="236"/>
      <c r="X5140"/>
      <c r="Y5140"/>
      <c r="Z5140"/>
      <c r="AA5140"/>
      <c r="AB5140"/>
      <c r="AC5140"/>
      <c r="AD5140"/>
      <c r="AE5140"/>
      <c r="AF5140"/>
      <c r="AG5140"/>
      <c r="AH5140" s="115" t="s">
        <v>4308</v>
      </c>
    </row>
    <row r="5141" spans="1:35" hidden="1" x14ac:dyDescent="0.25">
      <c r="A5141">
        <v>331437</v>
      </c>
      <c r="B5141" t="s">
        <v>9265</v>
      </c>
      <c r="C5141" t="s">
        <v>377</v>
      </c>
      <c r="D5141" t="s">
        <v>281</v>
      </c>
      <c r="E5141" t="s">
        <v>76</v>
      </c>
      <c r="F5141" s="126">
        <v>36033</v>
      </c>
      <c r="G5141" t="s">
        <v>918</v>
      </c>
      <c r="H5141" t="s">
        <v>16</v>
      </c>
      <c r="I5141" t="s">
        <v>136</v>
      </c>
      <c r="J5141" t="s">
        <v>15</v>
      </c>
      <c r="K5141"/>
      <c r="L5141" t="s">
        <v>18</v>
      </c>
      <c r="M5141"/>
      <c r="N5141"/>
      <c r="O5141"/>
      <c r="P5141"/>
      <c r="Q5141"/>
      <c r="U5141"/>
      <c r="V5141">
        <v>0</v>
      </c>
      <c r="W5141"/>
      <c r="X5141"/>
      <c r="Y5141"/>
      <c r="Z5141"/>
      <c r="AA5141"/>
      <c r="AB5141"/>
      <c r="AC5141"/>
      <c r="AD5141"/>
      <c r="AE5141"/>
      <c r="AF5141"/>
      <c r="AG5141"/>
      <c r="AH5141" s="115" t="s">
        <v>4308</v>
      </c>
    </row>
    <row r="5142" spans="1:35" ht="18" x14ac:dyDescent="0.25">
      <c r="A5142" s="235">
        <v>331438</v>
      </c>
      <c r="B5142" s="235" t="s">
        <v>9266</v>
      </c>
      <c r="C5142" s="235" t="s">
        <v>233</v>
      </c>
      <c r="D5142" s="235" t="s">
        <v>354</v>
      </c>
      <c r="E5142"/>
      <c r="F5142" s="126"/>
      <c r="G5142" s="236"/>
      <c r="H5142"/>
      <c r="I5142" t="s">
        <v>107</v>
      </c>
      <c r="J5142" s="236"/>
      <c r="K5142"/>
      <c r="L5142"/>
      <c r="M5142"/>
      <c r="N5142"/>
      <c r="O5142"/>
      <c r="P5142"/>
      <c r="Q5142"/>
      <c r="U5142"/>
      <c r="V5142" t="s">
        <v>4335</v>
      </c>
      <c r="W5142" s="236"/>
      <c r="X5142"/>
      <c r="Y5142"/>
      <c r="Z5142"/>
      <c r="AA5142"/>
      <c r="AB5142"/>
      <c r="AC5142"/>
      <c r="AD5142"/>
      <c r="AE5142"/>
      <c r="AF5142"/>
      <c r="AG5142"/>
      <c r="AH5142" s="115" t="s">
        <v>4308</v>
      </c>
      <c r="AI5142" s="115" t="e">
        <f>VLOOKUP(A5142,'[2]دراسات قانونية'!$A$3:$E$600,1,0)</f>
        <v>#N/A</v>
      </c>
    </row>
    <row r="5143" spans="1:35" hidden="1" x14ac:dyDescent="0.25">
      <c r="A5143">
        <v>331440</v>
      </c>
      <c r="B5143" t="s">
        <v>9267</v>
      </c>
      <c r="C5143" t="s">
        <v>227</v>
      </c>
      <c r="D5143" t="s">
        <v>280</v>
      </c>
      <c r="E5143" t="s">
        <v>76</v>
      </c>
      <c r="F5143" s="126">
        <v>35973</v>
      </c>
      <c r="G5143" t="s">
        <v>18</v>
      </c>
      <c r="H5143" t="s">
        <v>16</v>
      </c>
      <c r="I5143" t="s">
        <v>136</v>
      </c>
      <c r="J5143" t="s">
        <v>1226</v>
      </c>
      <c r="K5143"/>
      <c r="L5143" t="s">
        <v>18</v>
      </c>
      <c r="M5143"/>
      <c r="N5143"/>
      <c r="O5143"/>
      <c r="P5143"/>
      <c r="Q5143"/>
      <c r="U5143"/>
      <c r="V5143">
        <v>0</v>
      </c>
      <c r="W5143"/>
      <c r="X5143"/>
      <c r="Y5143"/>
      <c r="Z5143"/>
      <c r="AA5143"/>
      <c r="AB5143"/>
      <c r="AC5143"/>
      <c r="AD5143"/>
      <c r="AE5143"/>
      <c r="AF5143"/>
      <c r="AG5143"/>
    </row>
    <row r="5144" spans="1:35" ht="18" hidden="1" x14ac:dyDescent="0.25">
      <c r="A5144" s="235">
        <v>331441</v>
      </c>
      <c r="B5144" s="235" t="s">
        <v>9268</v>
      </c>
      <c r="C5144" s="235" t="s">
        <v>442</v>
      </c>
      <c r="D5144" s="235" t="s">
        <v>7725</v>
      </c>
      <c r="E5144"/>
      <c r="F5144" s="126"/>
      <c r="G5144" s="236"/>
      <c r="H5144"/>
      <c r="I5144" t="s">
        <v>129</v>
      </c>
      <c r="J5144" s="236"/>
      <c r="K5144"/>
      <c r="L5144"/>
      <c r="M5144"/>
      <c r="N5144"/>
      <c r="O5144"/>
      <c r="P5144"/>
      <c r="Q5144"/>
      <c r="U5144"/>
      <c r="V5144" t="s">
        <v>4334</v>
      </c>
      <c r="W5144" s="236"/>
      <c r="X5144"/>
      <c r="Y5144"/>
      <c r="Z5144"/>
      <c r="AA5144"/>
      <c r="AB5144"/>
      <c r="AC5144"/>
      <c r="AD5144"/>
      <c r="AE5144"/>
      <c r="AF5144"/>
      <c r="AG5144"/>
      <c r="AH5144" s="115" t="s">
        <v>4308</v>
      </c>
    </row>
    <row r="5145" spans="1:35" hidden="1" x14ac:dyDescent="0.25">
      <c r="A5145" s="115">
        <v>331443</v>
      </c>
      <c r="B5145" s="115" t="s">
        <v>3708</v>
      </c>
      <c r="C5145" s="115" t="s">
        <v>3709</v>
      </c>
      <c r="D5145" s="115" t="s">
        <v>746</v>
      </c>
      <c r="E5145" s="115" t="s">
        <v>76</v>
      </c>
      <c r="F5145" s="237">
        <v>32056</v>
      </c>
      <c r="G5145" s="115" t="s">
        <v>225</v>
      </c>
      <c r="H5145" s="115" t="s">
        <v>16</v>
      </c>
      <c r="I5145" t="s">
        <v>199</v>
      </c>
      <c r="J5145" s="115" t="s">
        <v>15</v>
      </c>
      <c r="L5145" s="115" t="s">
        <v>37</v>
      </c>
      <c r="U5145"/>
      <c r="V5145">
        <v>0</v>
      </c>
    </row>
    <row r="5146" spans="1:35" ht="18" hidden="1" x14ac:dyDescent="0.25">
      <c r="A5146" s="235">
        <v>331446</v>
      </c>
      <c r="B5146" s="235" t="s">
        <v>9269</v>
      </c>
      <c r="C5146" s="235" t="s">
        <v>9270</v>
      </c>
      <c r="D5146" s="235" t="s">
        <v>983</v>
      </c>
      <c r="E5146"/>
      <c r="F5146" s="126"/>
      <c r="G5146" s="236"/>
      <c r="H5146"/>
      <c r="I5146" t="s">
        <v>136</v>
      </c>
      <c r="J5146" s="236"/>
      <c r="K5146"/>
      <c r="L5146"/>
      <c r="M5146"/>
      <c r="N5146"/>
      <c r="O5146"/>
      <c r="P5146"/>
      <c r="Q5146"/>
      <c r="U5146"/>
      <c r="V5146" t="s">
        <v>4337</v>
      </c>
      <c r="W5146" s="236"/>
      <c r="X5146"/>
      <c r="Y5146"/>
      <c r="Z5146"/>
      <c r="AA5146"/>
      <c r="AB5146"/>
      <c r="AC5146"/>
      <c r="AD5146"/>
      <c r="AE5146"/>
      <c r="AF5146"/>
      <c r="AG5146"/>
      <c r="AH5146" s="115" t="s">
        <v>4308</v>
      </c>
    </row>
    <row r="5147" spans="1:35" hidden="1" x14ac:dyDescent="0.25">
      <c r="A5147" s="115">
        <v>331447</v>
      </c>
      <c r="B5147" s="115" t="s">
        <v>3018</v>
      </c>
      <c r="C5147" s="115" t="s">
        <v>209</v>
      </c>
      <c r="D5147" s="115" t="s">
        <v>210</v>
      </c>
      <c r="E5147" s="115" t="s">
        <v>77</v>
      </c>
      <c r="F5147" s="237">
        <v>36404</v>
      </c>
      <c r="G5147" s="115" t="s">
        <v>18</v>
      </c>
      <c r="H5147" s="115" t="s">
        <v>16</v>
      </c>
      <c r="I5147" t="s">
        <v>199</v>
      </c>
      <c r="J5147" s="115" t="s">
        <v>1226</v>
      </c>
      <c r="L5147" s="115" t="s">
        <v>18</v>
      </c>
      <c r="U5147"/>
      <c r="V5147">
        <v>0</v>
      </c>
    </row>
    <row r="5148" spans="1:35" hidden="1" x14ac:dyDescent="0.25">
      <c r="A5148" s="115">
        <v>331448</v>
      </c>
      <c r="B5148" s="115" t="s">
        <v>2251</v>
      </c>
      <c r="C5148" s="115" t="s">
        <v>252</v>
      </c>
      <c r="D5148" s="115" t="s">
        <v>232</v>
      </c>
      <c r="E5148" s="115" t="s">
        <v>77</v>
      </c>
      <c r="F5148" s="237">
        <v>34618</v>
      </c>
      <c r="G5148" s="115" t="s">
        <v>2252</v>
      </c>
      <c r="H5148" s="115" t="s">
        <v>16</v>
      </c>
      <c r="I5148" t="s">
        <v>199</v>
      </c>
      <c r="J5148" s="115" t="s">
        <v>1226</v>
      </c>
      <c r="L5148" s="115" t="s">
        <v>50</v>
      </c>
      <c r="U5148"/>
      <c r="V5148">
        <v>0</v>
      </c>
    </row>
    <row r="5149" spans="1:35" ht="18" hidden="1" x14ac:dyDescent="0.25">
      <c r="A5149" s="235">
        <v>331449</v>
      </c>
      <c r="B5149" s="235" t="s">
        <v>9271</v>
      </c>
      <c r="C5149" s="235" t="s">
        <v>212</v>
      </c>
      <c r="D5149" s="235" t="s">
        <v>599</v>
      </c>
      <c r="E5149"/>
      <c r="F5149" s="126"/>
      <c r="G5149" s="236"/>
      <c r="H5149"/>
      <c r="I5149" t="s">
        <v>199</v>
      </c>
      <c r="J5149" s="236"/>
      <c r="K5149"/>
      <c r="L5149"/>
      <c r="M5149"/>
      <c r="N5149"/>
      <c r="O5149"/>
      <c r="P5149"/>
      <c r="Q5149"/>
      <c r="U5149"/>
      <c r="V5149">
        <v>0</v>
      </c>
      <c r="W5149" s="236"/>
      <c r="X5149"/>
      <c r="Y5149"/>
      <c r="Z5149"/>
      <c r="AA5149"/>
      <c r="AB5149"/>
      <c r="AC5149"/>
      <c r="AD5149"/>
      <c r="AE5149"/>
      <c r="AF5149"/>
      <c r="AG5149"/>
      <c r="AH5149" s="115" t="s">
        <v>4308</v>
      </c>
    </row>
    <row r="5150" spans="1:35" hidden="1" x14ac:dyDescent="0.25">
      <c r="A5150" s="115">
        <v>331450</v>
      </c>
      <c r="B5150" s="115" t="s">
        <v>3710</v>
      </c>
      <c r="C5150" s="115" t="s">
        <v>953</v>
      </c>
      <c r="D5150" s="115" t="s">
        <v>2192</v>
      </c>
      <c r="E5150" s="115" t="s">
        <v>77</v>
      </c>
      <c r="F5150" s="237">
        <v>34529</v>
      </c>
      <c r="G5150" s="115" t="s">
        <v>676</v>
      </c>
      <c r="H5150" s="115" t="s">
        <v>16</v>
      </c>
      <c r="I5150" t="s">
        <v>199</v>
      </c>
      <c r="U5150"/>
      <c r="V5150">
        <v>0</v>
      </c>
      <c r="AD5150" s="115" t="s">
        <v>4308</v>
      </c>
      <c r="AE5150" s="115" t="s">
        <v>4308</v>
      </c>
      <c r="AF5150" s="115" t="s">
        <v>4308</v>
      </c>
      <c r="AG5150" s="115" t="s">
        <v>4308</v>
      </c>
      <c r="AH5150" s="115" t="s">
        <v>4308</v>
      </c>
    </row>
    <row r="5151" spans="1:35" ht="18" hidden="1" x14ac:dyDescent="0.25">
      <c r="A5151" s="235">
        <v>331451</v>
      </c>
      <c r="B5151" s="235" t="s">
        <v>9272</v>
      </c>
      <c r="C5151" s="235" t="s">
        <v>593</v>
      </c>
      <c r="D5151" s="235" t="s">
        <v>541</v>
      </c>
      <c r="E5151"/>
      <c r="F5151" s="126"/>
      <c r="G5151" s="236"/>
      <c r="H5151"/>
      <c r="I5151" t="s">
        <v>199</v>
      </c>
      <c r="J5151" s="236"/>
      <c r="K5151"/>
      <c r="L5151"/>
      <c r="M5151"/>
      <c r="N5151"/>
      <c r="O5151"/>
      <c r="P5151"/>
      <c r="Q5151"/>
      <c r="U5151"/>
      <c r="V5151">
        <v>0</v>
      </c>
      <c r="W5151" s="236"/>
      <c r="X5151"/>
      <c r="Y5151"/>
      <c r="Z5151"/>
      <c r="AA5151"/>
      <c r="AB5151"/>
      <c r="AC5151"/>
      <c r="AD5151"/>
      <c r="AE5151"/>
      <c r="AF5151"/>
      <c r="AG5151"/>
      <c r="AH5151" s="115" t="s">
        <v>4308</v>
      </c>
    </row>
    <row r="5152" spans="1:35" ht="18" hidden="1" x14ac:dyDescent="0.25">
      <c r="A5152" s="235">
        <v>331453</v>
      </c>
      <c r="B5152" s="235" t="s">
        <v>9273</v>
      </c>
      <c r="C5152" s="235" t="s">
        <v>5573</v>
      </c>
      <c r="D5152" s="235" t="s">
        <v>298</v>
      </c>
      <c r="E5152"/>
      <c r="F5152" s="126"/>
      <c r="G5152" s="236"/>
      <c r="H5152"/>
      <c r="I5152" t="s">
        <v>129</v>
      </c>
      <c r="J5152" s="236"/>
      <c r="K5152"/>
      <c r="L5152"/>
      <c r="M5152"/>
      <c r="N5152"/>
      <c r="O5152"/>
      <c r="P5152"/>
      <c r="Q5152"/>
      <c r="U5152"/>
      <c r="V5152" t="s">
        <v>4335</v>
      </c>
      <c r="W5152" s="236"/>
      <c r="X5152"/>
      <c r="Y5152"/>
      <c r="Z5152"/>
      <c r="AA5152"/>
      <c r="AB5152"/>
      <c r="AC5152"/>
      <c r="AD5152"/>
      <c r="AE5152"/>
      <c r="AF5152"/>
      <c r="AG5152"/>
      <c r="AH5152" s="115" t="s">
        <v>4308</v>
      </c>
    </row>
    <row r="5153" spans="1:35" ht="18" hidden="1" x14ac:dyDescent="0.25">
      <c r="A5153" s="235">
        <v>331454</v>
      </c>
      <c r="B5153" s="235" t="s">
        <v>9274</v>
      </c>
      <c r="C5153" s="235" t="s">
        <v>332</v>
      </c>
      <c r="D5153" s="235" t="s">
        <v>405</v>
      </c>
      <c r="E5153"/>
      <c r="F5153" s="126"/>
      <c r="G5153" s="236"/>
      <c r="H5153"/>
      <c r="I5153" t="s">
        <v>129</v>
      </c>
      <c r="J5153" s="236"/>
      <c r="K5153"/>
      <c r="L5153"/>
      <c r="M5153"/>
      <c r="N5153"/>
      <c r="O5153"/>
      <c r="P5153"/>
      <c r="Q5153"/>
      <c r="U5153"/>
      <c r="V5153" t="s">
        <v>4335</v>
      </c>
      <c r="W5153" s="236"/>
      <c r="X5153"/>
      <c r="Y5153"/>
      <c r="Z5153"/>
      <c r="AA5153"/>
      <c r="AB5153"/>
      <c r="AC5153"/>
      <c r="AD5153"/>
      <c r="AE5153"/>
      <c r="AF5153"/>
      <c r="AG5153"/>
      <c r="AH5153" s="115" t="s">
        <v>4308</v>
      </c>
    </row>
    <row r="5154" spans="1:35" ht="18" x14ac:dyDescent="0.25">
      <c r="A5154" s="235">
        <v>331455</v>
      </c>
      <c r="B5154" s="235" t="s">
        <v>9275</v>
      </c>
      <c r="C5154" s="235" t="s">
        <v>520</v>
      </c>
      <c r="D5154" s="235" t="s">
        <v>365</v>
      </c>
      <c r="E5154"/>
      <c r="F5154" s="126"/>
      <c r="G5154" s="236"/>
      <c r="H5154"/>
      <c r="I5154" t="s">
        <v>107</v>
      </c>
      <c r="J5154" s="236"/>
      <c r="K5154"/>
      <c r="L5154"/>
      <c r="M5154"/>
      <c r="N5154"/>
      <c r="O5154"/>
      <c r="P5154"/>
      <c r="Q5154"/>
      <c r="U5154"/>
      <c r="V5154" t="s">
        <v>4335</v>
      </c>
      <c r="W5154" s="236"/>
      <c r="X5154"/>
      <c r="Y5154"/>
      <c r="Z5154"/>
      <c r="AA5154"/>
      <c r="AB5154"/>
      <c r="AC5154"/>
      <c r="AD5154"/>
      <c r="AE5154"/>
      <c r="AF5154"/>
      <c r="AG5154"/>
      <c r="AH5154" s="115" t="s">
        <v>4308</v>
      </c>
      <c r="AI5154" s="115" t="e">
        <f>VLOOKUP(A5154,'[2]دراسات قانونية'!$A$3:$E$600,1,0)</f>
        <v>#N/A</v>
      </c>
    </row>
    <row r="5155" spans="1:35" hidden="1" x14ac:dyDescent="0.25">
      <c r="A5155" s="115">
        <v>331457</v>
      </c>
      <c r="B5155" s="115" t="s">
        <v>3711</v>
      </c>
      <c r="C5155" s="115" t="s">
        <v>638</v>
      </c>
      <c r="D5155" s="115" t="s">
        <v>230</v>
      </c>
      <c r="E5155" s="115" t="s">
        <v>76</v>
      </c>
      <c r="F5155" s="237">
        <v>36523</v>
      </c>
      <c r="G5155" s="115" t="s">
        <v>1039</v>
      </c>
      <c r="H5155" s="115" t="s">
        <v>16</v>
      </c>
      <c r="I5155" t="s">
        <v>199</v>
      </c>
      <c r="J5155" s="115" t="s">
        <v>1226</v>
      </c>
      <c r="L5155" s="115" t="s">
        <v>30</v>
      </c>
      <c r="U5155"/>
      <c r="V5155">
        <v>0</v>
      </c>
      <c r="AG5155" s="115" t="s">
        <v>4308</v>
      </c>
      <c r="AH5155" s="115" t="s">
        <v>4308</v>
      </c>
    </row>
    <row r="5156" spans="1:35" hidden="1" x14ac:dyDescent="0.25">
      <c r="A5156" s="115">
        <v>331460</v>
      </c>
      <c r="B5156" s="115" t="s">
        <v>2362</v>
      </c>
      <c r="C5156" s="115" t="s">
        <v>350</v>
      </c>
      <c r="D5156" s="115" t="s">
        <v>320</v>
      </c>
      <c r="E5156" s="115" t="s">
        <v>76</v>
      </c>
      <c r="F5156" s="237">
        <v>34923</v>
      </c>
      <c r="G5156" s="115" t="s">
        <v>1115</v>
      </c>
      <c r="H5156" s="115" t="s">
        <v>16</v>
      </c>
      <c r="I5156" t="s">
        <v>199</v>
      </c>
      <c r="J5156" s="115" t="s">
        <v>1226</v>
      </c>
      <c r="L5156" s="115" t="s">
        <v>18</v>
      </c>
      <c r="U5156"/>
      <c r="V5156">
        <v>0</v>
      </c>
    </row>
    <row r="5157" spans="1:35" ht="18" x14ac:dyDescent="0.25">
      <c r="A5157" s="235">
        <v>331462</v>
      </c>
      <c r="B5157" s="235" t="s">
        <v>9276</v>
      </c>
      <c r="C5157" s="235" t="s">
        <v>212</v>
      </c>
      <c r="D5157" s="235" t="s">
        <v>220</v>
      </c>
      <c r="E5157"/>
      <c r="F5157" s="126"/>
      <c r="G5157" s="236"/>
      <c r="H5157"/>
      <c r="I5157" t="s">
        <v>107</v>
      </c>
      <c r="J5157" s="236"/>
      <c r="K5157"/>
      <c r="L5157"/>
      <c r="M5157"/>
      <c r="N5157"/>
      <c r="O5157"/>
      <c r="P5157"/>
      <c r="Q5157"/>
      <c r="U5157"/>
      <c r="V5157" t="s">
        <v>4335</v>
      </c>
      <c r="W5157" s="236"/>
      <c r="X5157"/>
      <c r="Y5157"/>
      <c r="Z5157"/>
      <c r="AA5157"/>
      <c r="AB5157"/>
      <c r="AC5157"/>
      <c r="AD5157"/>
      <c r="AE5157"/>
      <c r="AF5157"/>
      <c r="AG5157"/>
      <c r="AH5157" s="115" t="s">
        <v>4308</v>
      </c>
      <c r="AI5157" s="115" t="e">
        <f>VLOOKUP(A5157,'[2]دراسات قانونية'!$A$3:$E$600,1,0)</f>
        <v>#N/A</v>
      </c>
    </row>
    <row r="5158" spans="1:35" x14ac:dyDescent="0.25">
      <c r="A5158" s="115">
        <v>331463</v>
      </c>
      <c r="B5158" s="115" t="s">
        <v>9277</v>
      </c>
      <c r="C5158" s="115" t="s">
        <v>9278</v>
      </c>
      <c r="D5158" s="115" t="s">
        <v>1001</v>
      </c>
      <c r="E5158" s="115" t="s">
        <v>77</v>
      </c>
      <c r="F5158" s="237">
        <v>34701</v>
      </c>
      <c r="G5158" s="115" t="s">
        <v>18</v>
      </c>
      <c r="H5158" s="115" t="s">
        <v>16</v>
      </c>
      <c r="I5158" t="s">
        <v>107</v>
      </c>
      <c r="J5158" s="115" t="s">
        <v>1226</v>
      </c>
      <c r="L5158" s="115" t="s">
        <v>73</v>
      </c>
      <c r="U5158"/>
      <c r="V5158" t="s">
        <v>4334</v>
      </c>
      <c r="AE5158" s="115" t="s">
        <v>4308</v>
      </c>
      <c r="AF5158" s="115" t="s">
        <v>4308</v>
      </c>
      <c r="AG5158" s="115" t="s">
        <v>4308</v>
      </c>
      <c r="AH5158" s="115" t="s">
        <v>4308</v>
      </c>
      <c r="AI5158" s="115" t="e">
        <f>VLOOKUP(A5158,'[2]دراسات قانونية'!$A$3:$E$600,1,0)</f>
        <v>#N/A</v>
      </c>
    </row>
    <row r="5159" spans="1:35" ht="18" x14ac:dyDescent="0.25">
      <c r="A5159" s="235">
        <v>331467</v>
      </c>
      <c r="B5159" s="235" t="s">
        <v>9279</v>
      </c>
      <c r="C5159" s="235" t="s">
        <v>408</v>
      </c>
      <c r="D5159" s="235" t="s">
        <v>1601</v>
      </c>
      <c r="E5159"/>
      <c r="F5159" s="126"/>
      <c r="G5159" s="236"/>
      <c r="H5159"/>
      <c r="I5159" t="s">
        <v>107</v>
      </c>
      <c r="J5159" s="236"/>
      <c r="K5159"/>
      <c r="L5159"/>
      <c r="M5159"/>
      <c r="N5159"/>
      <c r="O5159"/>
      <c r="P5159"/>
      <c r="Q5159"/>
      <c r="U5159"/>
      <c r="V5159" t="s">
        <v>4335</v>
      </c>
      <c r="W5159" s="236"/>
      <c r="X5159"/>
      <c r="Y5159"/>
      <c r="Z5159"/>
      <c r="AA5159"/>
      <c r="AB5159"/>
      <c r="AC5159"/>
      <c r="AD5159"/>
      <c r="AE5159"/>
      <c r="AF5159"/>
      <c r="AG5159"/>
      <c r="AH5159" s="115" t="s">
        <v>4308</v>
      </c>
      <c r="AI5159" s="115" t="e">
        <f>VLOOKUP(A5159,'[2]دراسات قانونية'!$A$3:$E$600,1,0)</f>
        <v>#N/A</v>
      </c>
    </row>
    <row r="5160" spans="1:35" hidden="1" x14ac:dyDescent="0.25">
      <c r="A5160">
        <v>331469</v>
      </c>
      <c r="B5160" t="s">
        <v>9280</v>
      </c>
      <c r="C5160" t="s">
        <v>543</v>
      </c>
      <c r="D5160" t="s">
        <v>2072</v>
      </c>
      <c r="E5160" t="s">
        <v>77</v>
      </c>
      <c r="F5160" s="126">
        <v>31440</v>
      </c>
      <c r="G5160" t="s">
        <v>30</v>
      </c>
      <c r="H5160" t="s">
        <v>16</v>
      </c>
      <c r="I5160" t="s">
        <v>136</v>
      </c>
      <c r="J5160"/>
      <c r="K5160"/>
      <c r="L5160"/>
      <c r="M5160"/>
      <c r="N5160"/>
      <c r="O5160"/>
      <c r="P5160"/>
      <c r="Q5160"/>
      <c r="U5160"/>
      <c r="V5160" t="s">
        <v>4412</v>
      </c>
      <c r="W5160"/>
      <c r="X5160"/>
      <c r="Y5160"/>
      <c r="Z5160"/>
      <c r="AA5160"/>
      <c r="AB5160" t="s">
        <v>4308</v>
      </c>
      <c r="AC5160" t="s">
        <v>4308</v>
      </c>
      <c r="AD5160" t="s">
        <v>4308</v>
      </c>
      <c r="AE5160" t="s">
        <v>4308</v>
      </c>
      <c r="AF5160" t="s">
        <v>4308</v>
      </c>
      <c r="AG5160" t="s">
        <v>4308</v>
      </c>
      <c r="AH5160" s="115" t="s">
        <v>4308</v>
      </c>
    </row>
    <row r="5161" spans="1:35" hidden="1" x14ac:dyDescent="0.25">
      <c r="A5161">
        <v>331470</v>
      </c>
      <c r="B5161" t="s">
        <v>9281</v>
      </c>
      <c r="C5161" t="s">
        <v>9282</v>
      </c>
      <c r="D5161" t="s">
        <v>1607</v>
      </c>
      <c r="E5161" t="s">
        <v>77</v>
      </c>
      <c r="F5161" s="126">
        <v>34051</v>
      </c>
      <c r="G5161" t="s">
        <v>18</v>
      </c>
      <c r="H5161" t="s">
        <v>16</v>
      </c>
      <c r="I5161" t="s">
        <v>136</v>
      </c>
      <c r="J5161" t="s">
        <v>1226</v>
      </c>
      <c r="K5161"/>
      <c r="L5161" t="s">
        <v>73</v>
      </c>
      <c r="M5161"/>
      <c r="N5161"/>
      <c r="O5161"/>
      <c r="P5161"/>
      <c r="Q5161"/>
      <c r="U5161"/>
      <c r="V5161" t="s">
        <v>4412</v>
      </c>
      <c r="W5161"/>
      <c r="X5161"/>
      <c r="Y5161"/>
      <c r="Z5161"/>
      <c r="AA5161"/>
      <c r="AB5161"/>
      <c r="AC5161"/>
      <c r="AD5161"/>
      <c r="AE5161"/>
      <c r="AF5161"/>
      <c r="AG5161"/>
      <c r="AH5161" s="115" t="s">
        <v>4308</v>
      </c>
    </row>
    <row r="5162" spans="1:35" ht="18" hidden="1" x14ac:dyDescent="0.25">
      <c r="A5162" s="235">
        <v>331471</v>
      </c>
      <c r="B5162" s="235" t="s">
        <v>9283</v>
      </c>
      <c r="C5162" s="235" t="s">
        <v>548</v>
      </c>
      <c r="D5162" s="235" t="s">
        <v>372</v>
      </c>
      <c r="E5162"/>
      <c r="F5162" s="126"/>
      <c r="G5162" s="236"/>
      <c r="H5162"/>
      <c r="I5162" t="s">
        <v>129</v>
      </c>
      <c r="J5162" s="236"/>
      <c r="K5162"/>
      <c r="L5162"/>
      <c r="M5162"/>
      <c r="N5162"/>
      <c r="O5162"/>
      <c r="P5162"/>
      <c r="Q5162"/>
      <c r="U5162"/>
      <c r="V5162" t="s">
        <v>4337</v>
      </c>
      <c r="W5162" s="236"/>
      <c r="X5162"/>
      <c r="Y5162"/>
      <c r="Z5162"/>
      <c r="AA5162"/>
      <c r="AB5162"/>
      <c r="AC5162"/>
      <c r="AD5162"/>
      <c r="AE5162"/>
      <c r="AF5162"/>
      <c r="AG5162"/>
      <c r="AH5162" s="115" t="s">
        <v>4308</v>
      </c>
    </row>
    <row r="5163" spans="1:35" ht="18" x14ac:dyDescent="0.25">
      <c r="A5163" s="235">
        <v>331473</v>
      </c>
      <c r="B5163" s="235" t="s">
        <v>9284</v>
      </c>
      <c r="C5163" s="235" t="s">
        <v>680</v>
      </c>
      <c r="D5163" s="235" t="s">
        <v>585</v>
      </c>
      <c r="E5163"/>
      <c r="F5163" s="126"/>
      <c r="G5163" s="236"/>
      <c r="H5163"/>
      <c r="I5163" t="s">
        <v>107</v>
      </c>
      <c r="J5163" s="236"/>
      <c r="K5163"/>
      <c r="L5163"/>
      <c r="M5163"/>
      <c r="N5163"/>
      <c r="O5163"/>
      <c r="P5163"/>
      <c r="Q5163"/>
      <c r="U5163"/>
      <c r="V5163" t="s">
        <v>4335</v>
      </c>
      <c r="W5163" s="236"/>
      <c r="X5163"/>
      <c r="Y5163"/>
      <c r="Z5163"/>
      <c r="AA5163"/>
      <c r="AB5163"/>
      <c r="AC5163"/>
      <c r="AD5163"/>
      <c r="AE5163"/>
      <c r="AF5163"/>
      <c r="AG5163"/>
      <c r="AH5163" s="115" t="s">
        <v>4308</v>
      </c>
      <c r="AI5163" s="115" t="e">
        <f>VLOOKUP(A5163,'[2]دراسات قانونية'!$A$3:$E$600,1,0)</f>
        <v>#N/A</v>
      </c>
    </row>
    <row r="5164" spans="1:35" ht="18" hidden="1" x14ac:dyDescent="0.25">
      <c r="A5164" s="235">
        <v>331476</v>
      </c>
      <c r="B5164" s="235" t="s">
        <v>9285</v>
      </c>
      <c r="C5164" s="235" t="s">
        <v>9286</v>
      </c>
      <c r="D5164" s="235" t="s">
        <v>969</v>
      </c>
      <c r="E5164"/>
      <c r="F5164" s="126"/>
      <c r="G5164" s="236"/>
      <c r="H5164"/>
      <c r="I5164" t="s">
        <v>199</v>
      </c>
      <c r="J5164" s="236"/>
      <c r="K5164"/>
      <c r="L5164"/>
      <c r="M5164"/>
      <c r="N5164"/>
      <c r="O5164"/>
      <c r="P5164"/>
      <c r="Q5164"/>
      <c r="U5164"/>
      <c r="V5164">
        <v>0</v>
      </c>
      <c r="W5164" s="236"/>
      <c r="X5164"/>
      <c r="Y5164"/>
      <c r="Z5164"/>
      <c r="AA5164"/>
      <c r="AB5164"/>
      <c r="AC5164"/>
      <c r="AD5164"/>
      <c r="AE5164"/>
      <c r="AF5164"/>
      <c r="AG5164"/>
      <c r="AH5164" s="115" t="s">
        <v>4308</v>
      </c>
    </row>
    <row r="5165" spans="1:35" ht="18" x14ac:dyDescent="0.25">
      <c r="A5165" s="235">
        <v>331478</v>
      </c>
      <c r="B5165" s="235" t="s">
        <v>9287</v>
      </c>
      <c r="C5165" s="235" t="s">
        <v>340</v>
      </c>
      <c r="D5165" s="235" t="s">
        <v>276</v>
      </c>
      <c r="E5165"/>
      <c r="F5165" s="126"/>
      <c r="G5165" s="236"/>
      <c r="H5165"/>
      <c r="I5165" t="s">
        <v>107</v>
      </c>
      <c r="J5165" s="236"/>
      <c r="K5165"/>
      <c r="L5165"/>
      <c r="M5165"/>
      <c r="N5165"/>
      <c r="O5165"/>
      <c r="P5165"/>
      <c r="Q5165"/>
      <c r="U5165"/>
      <c r="V5165" t="s">
        <v>4335</v>
      </c>
      <c r="W5165" s="236"/>
      <c r="X5165"/>
      <c r="Y5165"/>
      <c r="Z5165"/>
      <c r="AA5165"/>
      <c r="AB5165"/>
      <c r="AC5165"/>
      <c r="AD5165"/>
      <c r="AE5165"/>
      <c r="AF5165"/>
      <c r="AG5165"/>
      <c r="AH5165" s="115" t="s">
        <v>4308</v>
      </c>
      <c r="AI5165" s="115" t="e">
        <f>VLOOKUP(A5165,'[2]دراسات قانونية'!$A$3:$E$600,1,0)</f>
        <v>#N/A</v>
      </c>
    </row>
    <row r="5166" spans="1:35" ht="18" x14ac:dyDescent="0.25">
      <c r="A5166" s="235">
        <v>331479</v>
      </c>
      <c r="B5166" s="235" t="s">
        <v>9288</v>
      </c>
      <c r="C5166" s="235" t="s">
        <v>9289</v>
      </c>
      <c r="D5166" s="235" t="s">
        <v>555</v>
      </c>
      <c r="E5166"/>
      <c r="F5166" s="126"/>
      <c r="G5166" s="236"/>
      <c r="H5166"/>
      <c r="I5166" t="s">
        <v>107</v>
      </c>
      <c r="J5166" s="236"/>
      <c r="K5166"/>
      <c r="L5166"/>
      <c r="M5166"/>
      <c r="N5166"/>
      <c r="O5166"/>
      <c r="P5166"/>
      <c r="Q5166"/>
      <c r="U5166"/>
      <c r="V5166" t="s">
        <v>4334</v>
      </c>
      <c r="W5166" s="236"/>
      <c r="X5166"/>
      <c r="Y5166"/>
      <c r="Z5166"/>
      <c r="AA5166"/>
      <c r="AB5166"/>
      <c r="AC5166"/>
      <c r="AD5166"/>
      <c r="AE5166"/>
      <c r="AF5166"/>
      <c r="AG5166"/>
      <c r="AH5166" s="115" t="s">
        <v>4308</v>
      </c>
      <c r="AI5166" s="115" t="e">
        <f>VLOOKUP(A5166,'[2]دراسات قانونية'!$A$3:$E$600,1,0)</f>
        <v>#N/A</v>
      </c>
    </row>
    <row r="5167" spans="1:35" ht="18" hidden="1" x14ac:dyDescent="0.25">
      <c r="A5167" s="235">
        <v>331480</v>
      </c>
      <c r="B5167" s="235" t="s">
        <v>9290</v>
      </c>
      <c r="C5167" s="235" t="s">
        <v>5249</v>
      </c>
      <c r="D5167" s="235" t="s">
        <v>284</v>
      </c>
      <c r="E5167"/>
      <c r="F5167" s="126"/>
      <c r="G5167" s="236"/>
      <c r="H5167"/>
      <c r="I5167" t="s">
        <v>129</v>
      </c>
      <c r="J5167" s="236"/>
      <c r="K5167"/>
      <c r="L5167"/>
      <c r="M5167"/>
      <c r="N5167"/>
      <c r="O5167"/>
      <c r="P5167"/>
      <c r="Q5167"/>
      <c r="U5167"/>
      <c r="V5167" t="s">
        <v>4337</v>
      </c>
      <c r="W5167" s="236"/>
      <c r="X5167"/>
      <c r="Y5167"/>
      <c r="Z5167"/>
      <c r="AA5167"/>
      <c r="AB5167"/>
      <c r="AC5167"/>
      <c r="AD5167"/>
      <c r="AE5167"/>
      <c r="AF5167"/>
      <c r="AG5167"/>
      <c r="AH5167" s="115" t="s">
        <v>4308</v>
      </c>
    </row>
    <row r="5168" spans="1:35" ht="18" hidden="1" x14ac:dyDescent="0.25">
      <c r="A5168" s="235">
        <v>331481</v>
      </c>
      <c r="B5168" s="235" t="s">
        <v>9291</v>
      </c>
      <c r="C5168" s="235" t="s">
        <v>9292</v>
      </c>
      <c r="D5168" s="235" t="s">
        <v>239</v>
      </c>
      <c r="E5168"/>
      <c r="F5168" s="126"/>
      <c r="G5168" s="236"/>
      <c r="H5168"/>
      <c r="I5168" t="s">
        <v>199</v>
      </c>
      <c r="J5168" s="236"/>
      <c r="K5168"/>
      <c r="L5168"/>
      <c r="M5168"/>
      <c r="N5168"/>
      <c r="O5168"/>
      <c r="P5168"/>
      <c r="Q5168"/>
      <c r="U5168"/>
      <c r="V5168">
        <v>0</v>
      </c>
      <c r="W5168" s="236"/>
      <c r="X5168"/>
      <c r="Y5168"/>
      <c r="Z5168"/>
      <c r="AA5168"/>
      <c r="AB5168"/>
      <c r="AC5168"/>
      <c r="AD5168"/>
      <c r="AE5168"/>
      <c r="AF5168"/>
      <c r="AG5168"/>
      <c r="AH5168" s="115" t="s">
        <v>4308</v>
      </c>
    </row>
    <row r="5169" spans="1:35" ht="18" hidden="1" x14ac:dyDescent="0.25">
      <c r="A5169" s="235">
        <v>331483</v>
      </c>
      <c r="B5169" s="235" t="s">
        <v>9293</v>
      </c>
      <c r="C5169" s="235" t="s">
        <v>822</v>
      </c>
      <c r="D5169" s="235" t="s">
        <v>607</v>
      </c>
      <c r="E5169"/>
      <c r="F5169" s="126"/>
      <c r="G5169" s="236"/>
      <c r="H5169"/>
      <c r="I5169" t="s">
        <v>199</v>
      </c>
      <c r="J5169" s="236"/>
      <c r="K5169"/>
      <c r="L5169"/>
      <c r="M5169"/>
      <c r="N5169"/>
      <c r="O5169"/>
      <c r="P5169"/>
      <c r="Q5169"/>
      <c r="U5169"/>
      <c r="V5169" t="s">
        <v>16623</v>
      </c>
      <c r="W5169" s="236"/>
      <c r="X5169"/>
      <c r="Y5169"/>
      <c r="Z5169"/>
      <c r="AA5169"/>
      <c r="AB5169"/>
      <c r="AC5169"/>
      <c r="AD5169"/>
      <c r="AE5169"/>
      <c r="AF5169"/>
      <c r="AG5169"/>
      <c r="AH5169" s="115" t="s">
        <v>4308</v>
      </c>
    </row>
    <row r="5170" spans="1:35" ht="18" hidden="1" x14ac:dyDescent="0.25">
      <c r="A5170" s="235">
        <v>331485</v>
      </c>
      <c r="B5170" s="235" t="s">
        <v>9294</v>
      </c>
      <c r="C5170" s="235" t="s">
        <v>2617</v>
      </c>
      <c r="D5170" s="235" t="s">
        <v>354</v>
      </c>
      <c r="E5170"/>
      <c r="F5170" s="126"/>
      <c r="G5170" s="236"/>
      <c r="H5170"/>
      <c r="I5170" t="s">
        <v>199</v>
      </c>
      <c r="J5170" s="236"/>
      <c r="K5170"/>
      <c r="L5170"/>
      <c r="M5170"/>
      <c r="N5170"/>
      <c r="O5170"/>
      <c r="P5170"/>
      <c r="Q5170"/>
      <c r="U5170"/>
      <c r="V5170">
        <v>0</v>
      </c>
      <c r="W5170" s="236"/>
      <c r="X5170"/>
      <c r="Y5170"/>
      <c r="Z5170"/>
      <c r="AA5170"/>
      <c r="AB5170"/>
      <c r="AC5170"/>
      <c r="AD5170"/>
      <c r="AE5170"/>
      <c r="AF5170"/>
      <c r="AG5170"/>
      <c r="AH5170" s="115" t="s">
        <v>4308</v>
      </c>
    </row>
    <row r="5171" spans="1:35" hidden="1" x14ac:dyDescent="0.25">
      <c r="A5171">
        <v>331487</v>
      </c>
      <c r="B5171" t="s">
        <v>9295</v>
      </c>
      <c r="C5171" t="s">
        <v>227</v>
      </c>
      <c r="D5171" t="s">
        <v>302</v>
      </c>
      <c r="E5171" t="s">
        <v>77</v>
      </c>
      <c r="F5171" s="126">
        <v>35202</v>
      </c>
      <c r="G5171" t="s">
        <v>2785</v>
      </c>
      <c r="H5171" t="s">
        <v>16</v>
      </c>
      <c r="I5171" t="s">
        <v>136</v>
      </c>
      <c r="J5171" t="s">
        <v>1226</v>
      </c>
      <c r="K5171"/>
      <c r="L5171" t="s">
        <v>18</v>
      </c>
      <c r="M5171"/>
      <c r="N5171"/>
      <c r="O5171"/>
      <c r="P5171"/>
      <c r="Q5171"/>
      <c r="U5171"/>
      <c r="V5171" t="s">
        <v>16623</v>
      </c>
      <c r="W5171"/>
      <c r="X5171"/>
      <c r="Y5171"/>
      <c r="Z5171"/>
      <c r="AA5171"/>
      <c r="AB5171"/>
      <c r="AC5171"/>
      <c r="AD5171"/>
      <c r="AE5171" t="s">
        <v>4308</v>
      </c>
      <c r="AF5171" t="s">
        <v>4308</v>
      </c>
      <c r="AG5171" t="s">
        <v>4308</v>
      </c>
      <c r="AH5171" s="115" t="s">
        <v>4308</v>
      </c>
    </row>
    <row r="5172" spans="1:35" hidden="1" x14ac:dyDescent="0.25">
      <c r="A5172">
        <v>331489</v>
      </c>
      <c r="B5172" t="s">
        <v>9296</v>
      </c>
      <c r="C5172" t="s">
        <v>244</v>
      </c>
      <c r="D5172" t="s">
        <v>2039</v>
      </c>
      <c r="E5172" t="s">
        <v>77</v>
      </c>
      <c r="F5172" s="126">
        <v>33644</v>
      </c>
      <c r="G5172" t="s">
        <v>18</v>
      </c>
      <c r="H5172" t="s">
        <v>16</v>
      </c>
      <c r="I5172" t="s">
        <v>129</v>
      </c>
      <c r="J5172"/>
      <c r="K5172"/>
      <c r="L5172"/>
      <c r="M5172"/>
      <c r="N5172"/>
      <c r="O5172"/>
      <c r="P5172"/>
      <c r="Q5172"/>
      <c r="U5172"/>
      <c r="V5172" t="s">
        <v>4414</v>
      </c>
      <c r="W5172"/>
      <c r="X5172"/>
      <c r="Y5172"/>
      <c r="Z5172"/>
      <c r="AA5172"/>
      <c r="AB5172" t="s">
        <v>4308</v>
      </c>
      <c r="AC5172" t="s">
        <v>4308</v>
      </c>
      <c r="AD5172" t="s">
        <v>4308</v>
      </c>
      <c r="AE5172" t="s">
        <v>4308</v>
      </c>
      <c r="AF5172" t="s">
        <v>4308</v>
      </c>
      <c r="AG5172" t="s">
        <v>4308</v>
      </c>
      <c r="AH5172" s="115" t="s">
        <v>4308</v>
      </c>
    </row>
    <row r="5173" spans="1:35" ht="18" hidden="1" x14ac:dyDescent="0.25">
      <c r="A5173" s="235">
        <v>331490</v>
      </c>
      <c r="B5173" s="235" t="s">
        <v>9297</v>
      </c>
      <c r="C5173" s="235" t="s">
        <v>343</v>
      </c>
      <c r="D5173" s="235" t="s">
        <v>568</v>
      </c>
      <c r="E5173"/>
      <c r="F5173" s="126"/>
      <c r="G5173" s="236"/>
      <c r="H5173"/>
      <c r="I5173" t="s">
        <v>199</v>
      </c>
      <c r="J5173" s="236"/>
      <c r="K5173"/>
      <c r="L5173"/>
      <c r="M5173"/>
      <c r="N5173"/>
      <c r="O5173"/>
      <c r="P5173"/>
      <c r="Q5173"/>
      <c r="U5173"/>
      <c r="V5173">
        <v>0</v>
      </c>
      <c r="W5173" s="236"/>
      <c r="X5173"/>
      <c r="Y5173"/>
      <c r="Z5173"/>
      <c r="AA5173"/>
      <c r="AB5173"/>
      <c r="AC5173"/>
      <c r="AD5173"/>
      <c r="AE5173"/>
      <c r="AF5173"/>
      <c r="AG5173"/>
      <c r="AH5173" s="115" t="s">
        <v>4308</v>
      </c>
    </row>
    <row r="5174" spans="1:35" ht="18" x14ac:dyDescent="0.25">
      <c r="A5174" s="235">
        <v>331491</v>
      </c>
      <c r="B5174" s="235" t="s">
        <v>9298</v>
      </c>
      <c r="C5174" s="235" t="s">
        <v>227</v>
      </c>
      <c r="D5174" s="235" t="s">
        <v>270</v>
      </c>
      <c r="E5174"/>
      <c r="F5174" s="126"/>
      <c r="G5174" s="236"/>
      <c r="H5174"/>
      <c r="I5174" t="s">
        <v>107</v>
      </c>
      <c r="J5174" s="236"/>
      <c r="K5174"/>
      <c r="L5174"/>
      <c r="M5174"/>
      <c r="N5174"/>
      <c r="O5174"/>
      <c r="P5174"/>
      <c r="Q5174"/>
      <c r="U5174"/>
      <c r="V5174" t="s">
        <v>4335</v>
      </c>
      <c r="W5174" s="236"/>
      <c r="X5174"/>
      <c r="Y5174"/>
      <c r="Z5174"/>
      <c r="AA5174"/>
      <c r="AB5174"/>
      <c r="AC5174"/>
      <c r="AD5174"/>
      <c r="AE5174"/>
      <c r="AF5174"/>
      <c r="AG5174"/>
      <c r="AH5174" s="115" t="s">
        <v>4308</v>
      </c>
      <c r="AI5174" s="115" t="e">
        <f>VLOOKUP(A5174,'[2]دراسات قانونية'!$A$3:$E$600,1,0)</f>
        <v>#N/A</v>
      </c>
    </row>
    <row r="5175" spans="1:35" hidden="1" x14ac:dyDescent="0.25">
      <c r="A5175">
        <v>331492</v>
      </c>
      <c r="B5175" t="s">
        <v>9299</v>
      </c>
      <c r="C5175" t="s">
        <v>244</v>
      </c>
      <c r="D5175" t="s">
        <v>437</v>
      </c>
      <c r="E5175" t="s">
        <v>77</v>
      </c>
      <c r="F5175" s="126">
        <v>35796</v>
      </c>
      <c r="G5175" t="s">
        <v>9300</v>
      </c>
      <c r="H5175" t="s">
        <v>16</v>
      </c>
      <c r="I5175" t="s">
        <v>136</v>
      </c>
      <c r="J5175" t="s">
        <v>15</v>
      </c>
      <c r="K5175"/>
      <c r="L5175" t="s">
        <v>30</v>
      </c>
      <c r="M5175"/>
      <c r="N5175"/>
      <c r="O5175"/>
      <c r="P5175"/>
      <c r="Q5175"/>
      <c r="U5175"/>
      <c r="V5175" t="s">
        <v>4334</v>
      </c>
      <c r="W5175"/>
      <c r="X5175"/>
      <c r="Y5175"/>
      <c r="Z5175"/>
      <c r="AA5175"/>
      <c r="AB5175"/>
      <c r="AC5175"/>
      <c r="AD5175"/>
      <c r="AE5175"/>
      <c r="AF5175"/>
      <c r="AG5175"/>
    </row>
    <row r="5176" spans="1:35" hidden="1" x14ac:dyDescent="0.25">
      <c r="A5176">
        <v>331493</v>
      </c>
      <c r="B5176" t="s">
        <v>9301</v>
      </c>
      <c r="C5176" t="s">
        <v>212</v>
      </c>
      <c r="D5176" t="s">
        <v>1062</v>
      </c>
      <c r="E5176" t="s">
        <v>77</v>
      </c>
      <c r="F5176" s="126">
        <v>33804</v>
      </c>
      <c r="G5176" t="s">
        <v>18</v>
      </c>
      <c r="H5176" t="s">
        <v>19</v>
      </c>
      <c r="I5176" t="s">
        <v>136</v>
      </c>
      <c r="J5176"/>
      <c r="K5176"/>
      <c r="L5176"/>
      <c r="M5176"/>
      <c r="N5176"/>
      <c r="O5176"/>
      <c r="P5176"/>
      <c r="Q5176"/>
      <c r="U5176"/>
      <c r="V5176" t="s">
        <v>4329</v>
      </c>
      <c r="W5176"/>
      <c r="X5176"/>
      <c r="Y5176"/>
      <c r="Z5176"/>
      <c r="AA5176"/>
      <c r="AB5176" t="s">
        <v>4308</v>
      </c>
      <c r="AC5176" t="s">
        <v>4308</v>
      </c>
      <c r="AD5176" t="s">
        <v>4308</v>
      </c>
      <c r="AE5176" t="s">
        <v>4308</v>
      </c>
      <c r="AF5176" t="s">
        <v>4308</v>
      </c>
      <c r="AG5176" t="s">
        <v>4308</v>
      </c>
      <c r="AH5176" s="115" t="s">
        <v>4308</v>
      </c>
    </row>
    <row r="5177" spans="1:35" hidden="1" x14ac:dyDescent="0.25">
      <c r="A5177">
        <v>331494</v>
      </c>
      <c r="B5177" t="s">
        <v>9302</v>
      </c>
      <c r="C5177" t="s">
        <v>227</v>
      </c>
      <c r="D5177" t="s">
        <v>537</v>
      </c>
      <c r="E5177" t="s">
        <v>77</v>
      </c>
      <c r="F5177" s="126">
        <v>33613</v>
      </c>
      <c r="G5177" t="s">
        <v>719</v>
      </c>
      <c r="H5177" t="s">
        <v>16</v>
      </c>
      <c r="I5177" t="s">
        <v>201</v>
      </c>
      <c r="J5177" t="s">
        <v>1226</v>
      </c>
      <c r="K5177"/>
      <c r="L5177" t="s">
        <v>37</v>
      </c>
      <c r="M5177"/>
      <c r="N5177"/>
      <c r="O5177"/>
      <c r="P5177"/>
      <c r="Q5177"/>
      <c r="U5177"/>
      <c r="V5177">
        <v>0</v>
      </c>
      <c r="W5177"/>
      <c r="X5177"/>
      <c r="Y5177"/>
      <c r="Z5177"/>
      <c r="AA5177"/>
      <c r="AB5177"/>
      <c r="AC5177"/>
      <c r="AD5177"/>
      <c r="AE5177"/>
      <c r="AF5177"/>
      <c r="AG5177"/>
    </row>
    <row r="5178" spans="1:35" ht="18" hidden="1" x14ac:dyDescent="0.25">
      <c r="A5178" s="235">
        <v>331500</v>
      </c>
      <c r="B5178" s="235" t="s">
        <v>9303</v>
      </c>
      <c r="C5178" s="235" t="s">
        <v>533</v>
      </c>
      <c r="D5178" s="235" t="s">
        <v>759</v>
      </c>
      <c r="E5178"/>
      <c r="F5178" s="126"/>
      <c r="G5178" s="236"/>
      <c r="H5178"/>
      <c r="I5178" t="s">
        <v>129</v>
      </c>
      <c r="J5178" s="236"/>
      <c r="K5178"/>
      <c r="L5178"/>
      <c r="M5178"/>
      <c r="N5178"/>
      <c r="O5178"/>
      <c r="P5178"/>
      <c r="Q5178"/>
      <c r="U5178"/>
      <c r="V5178" t="s">
        <v>4337</v>
      </c>
      <c r="W5178" s="236"/>
      <c r="X5178"/>
      <c r="Y5178"/>
      <c r="Z5178"/>
      <c r="AA5178"/>
      <c r="AB5178"/>
      <c r="AC5178"/>
      <c r="AD5178"/>
      <c r="AE5178"/>
      <c r="AF5178"/>
      <c r="AG5178"/>
      <c r="AH5178" s="115" t="s">
        <v>4308</v>
      </c>
    </row>
    <row r="5179" spans="1:35" ht="18" hidden="1" x14ac:dyDescent="0.25">
      <c r="A5179" s="235">
        <v>331501</v>
      </c>
      <c r="B5179" s="235" t="s">
        <v>9304</v>
      </c>
      <c r="C5179" s="235" t="s">
        <v>1366</v>
      </c>
      <c r="D5179" s="235" t="s">
        <v>1037</v>
      </c>
      <c r="E5179"/>
      <c r="F5179" s="126"/>
      <c r="G5179" s="236"/>
      <c r="H5179"/>
      <c r="I5179" t="s">
        <v>199</v>
      </c>
      <c r="J5179" s="236"/>
      <c r="K5179"/>
      <c r="L5179"/>
      <c r="M5179"/>
      <c r="N5179"/>
      <c r="O5179"/>
      <c r="P5179"/>
      <c r="Q5179"/>
      <c r="U5179"/>
      <c r="V5179">
        <v>0</v>
      </c>
      <c r="W5179" s="236"/>
      <c r="X5179"/>
      <c r="Y5179"/>
      <c r="Z5179"/>
      <c r="AA5179"/>
      <c r="AB5179"/>
      <c r="AC5179"/>
      <c r="AD5179"/>
      <c r="AE5179"/>
      <c r="AF5179"/>
      <c r="AG5179"/>
      <c r="AH5179" s="115" t="s">
        <v>4308</v>
      </c>
    </row>
    <row r="5180" spans="1:35" hidden="1" x14ac:dyDescent="0.25">
      <c r="A5180" s="115">
        <v>331502</v>
      </c>
      <c r="B5180" s="115" t="s">
        <v>3712</v>
      </c>
      <c r="C5180" s="115" t="s">
        <v>360</v>
      </c>
      <c r="D5180" s="115" t="s">
        <v>517</v>
      </c>
      <c r="E5180" s="115" t="s">
        <v>77</v>
      </c>
      <c r="F5180" s="237">
        <v>34131</v>
      </c>
      <c r="G5180" s="115" t="s">
        <v>867</v>
      </c>
      <c r="H5180" s="115" t="s">
        <v>16</v>
      </c>
      <c r="I5180" t="s">
        <v>199</v>
      </c>
      <c r="J5180" s="115" t="s">
        <v>1226</v>
      </c>
      <c r="L5180" s="115" t="s">
        <v>30</v>
      </c>
      <c r="U5180"/>
      <c r="V5180">
        <v>0</v>
      </c>
    </row>
    <row r="5181" spans="1:35" hidden="1" x14ac:dyDescent="0.25">
      <c r="A5181">
        <v>331505</v>
      </c>
      <c r="B5181" t="s">
        <v>9305</v>
      </c>
      <c r="C5181" t="s">
        <v>209</v>
      </c>
      <c r="D5181" t="s">
        <v>619</v>
      </c>
      <c r="E5181" t="s">
        <v>76</v>
      </c>
      <c r="F5181" s="126">
        <v>36161</v>
      </c>
      <c r="G5181" t="s">
        <v>942</v>
      </c>
      <c r="H5181" t="s">
        <v>16</v>
      </c>
      <c r="I5181" t="s">
        <v>136</v>
      </c>
      <c r="J5181" t="s">
        <v>15</v>
      </c>
      <c r="K5181"/>
      <c r="L5181" t="s">
        <v>37</v>
      </c>
      <c r="M5181"/>
      <c r="N5181"/>
      <c r="O5181"/>
      <c r="P5181"/>
      <c r="Q5181"/>
      <c r="U5181"/>
      <c r="V5181" t="s">
        <v>16623</v>
      </c>
      <c r="W5181"/>
      <c r="X5181"/>
      <c r="Y5181"/>
      <c r="Z5181"/>
      <c r="AA5181"/>
      <c r="AB5181"/>
      <c r="AC5181"/>
      <c r="AD5181"/>
      <c r="AE5181"/>
      <c r="AF5181"/>
      <c r="AG5181"/>
    </row>
    <row r="5182" spans="1:35" hidden="1" x14ac:dyDescent="0.25">
      <c r="A5182" s="115">
        <v>331506</v>
      </c>
      <c r="B5182" s="115" t="s">
        <v>3713</v>
      </c>
      <c r="C5182" s="115" t="s">
        <v>2140</v>
      </c>
      <c r="D5182" s="115" t="s">
        <v>3714</v>
      </c>
      <c r="E5182" s="115" t="s">
        <v>76</v>
      </c>
      <c r="F5182" s="237">
        <v>36387</v>
      </c>
      <c r="G5182" s="115" t="s">
        <v>18</v>
      </c>
      <c r="H5182" s="115" t="s">
        <v>16</v>
      </c>
      <c r="I5182" t="s">
        <v>199</v>
      </c>
      <c r="J5182" s="115" t="s">
        <v>1226</v>
      </c>
      <c r="L5182" s="115" t="s">
        <v>30</v>
      </c>
      <c r="U5182"/>
      <c r="V5182" t="s">
        <v>16623</v>
      </c>
    </row>
    <row r="5183" spans="1:35" ht="18" x14ac:dyDescent="0.25">
      <c r="A5183" s="235">
        <v>331507</v>
      </c>
      <c r="B5183" s="235" t="s">
        <v>9306</v>
      </c>
      <c r="C5183" s="235" t="s">
        <v>9307</v>
      </c>
      <c r="D5183" s="235" t="s">
        <v>235</v>
      </c>
      <c r="E5183"/>
      <c r="F5183" s="126"/>
      <c r="G5183" s="236"/>
      <c r="H5183"/>
      <c r="I5183" t="s">
        <v>107</v>
      </c>
      <c r="J5183" s="236"/>
      <c r="K5183"/>
      <c r="L5183"/>
      <c r="M5183"/>
      <c r="N5183"/>
      <c r="O5183"/>
      <c r="P5183"/>
      <c r="Q5183"/>
      <c r="U5183"/>
      <c r="V5183" t="s">
        <v>4335</v>
      </c>
      <c r="W5183" s="236"/>
      <c r="X5183"/>
      <c r="Y5183"/>
      <c r="Z5183"/>
      <c r="AA5183"/>
      <c r="AB5183"/>
      <c r="AC5183"/>
      <c r="AD5183"/>
      <c r="AE5183"/>
      <c r="AF5183"/>
      <c r="AG5183"/>
      <c r="AH5183" s="115" t="s">
        <v>4308</v>
      </c>
      <c r="AI5183" s="115" t="e">
        <f>VLOOKUP(A5183,'[2]دراسات قانونية'!$A$3:$E$600,1,0)</f>
        <v>#N/A</v>
      </c>
    </row>
    <row r="5184" spans="1:35" ht="18" hidden="1" x14ac:dyDescent="0.25">
      <c r="A5184" s="235">
        <v>331508</v>
      </c>
      <c r="B5184" s="235" t="s">
        <v>9308</v>
      </c>
      <c r="C5184" s="235" t="s">
        <v>391</v>
      </c>
      <c r="D5184" s="235" t="s">
        <v>9309</v>
      </c>
      <c r="E5184"/>
      <c r="F5184" s="126"/>
      <c r="G5184" s="236"/>
      <c r="H5184"/>
      <c r="I5184" t="s">
        <v>199</v>
      </c>
      <c r="J5184" s="236"/>
      <c r="K5184"/>
      <c r="L5184"/>
      <c r="M5184"/>
      <c r="N5184"/>
      <c r="O5184"/>
      <c r="P5184"/>
      <c r="Q5184"/>
      <c r="U5184"/>
      <c r="V5184">
        <v>0</v>
      </c>
      <c r="W5184" s="236"/>
      <c r="X5184"/>
      <c r="Y5184"/>
      <c r="Z5184"/>
      <c r="AA5184"/>
      <c r="AB5184"/>
      <c r="AC5184"/>
      <c r="AD5184"/>
      <c r="AE5184"/>
      <c r="AF5184"/>
      <c r="AG5184"/>
      <c r="AH5184" s="115" t="s">
        <v>4308</v>
      </c>
    </row>
    <row r="5185" spans="1:35" ht="18" hidden="1" x14ac:dyDescent="0.25">
      <c r="A5185" s="235">
        <v>331509</v>
      </c>
      <c r="B5185" s="235" t="s">
        <v>9310</v>
      </c>
      <c r="C5185" s="235" t="s">
        <v>1069</v>
      </c>
      <c r="D5185" s="235" t="s">
        <v>405</v>
      </c>
      <c r="E5185"/>
      <c r="F5185" s="126"/>
      <c r="G5185" s="236"/>
      <c r="H5185"/>
      <c r="I5185" t="s">
        <v>129</v>
      </c>
      <c r="J5185" s="236"/>
      <c r="K5185"/>
      <c r="L5185"/>
      <c r="M5185"/>
      <c r="N5185"/>
      <c r="O5185"/>
      <c r="P5185"/>
      <c r="Q5185"/>
      <c r="U5185"/>
      <c r="V5185" t="s">
        <v>4335</v>
      </c>
      <c r="W5185" s="236"/>
      <c r="X5185"/>
      <c r="Y5185"/>
      <c r="Z5185"/>
      <c r="AA5185"/>
      <c r="AB5185"/>
      <c r="AC5185"/>
      <c r="AD5185"/>
      <c r="AE5185"/>
      <c r="AF5185"/>
      <c r="AG5185"/>
      <c r="AH5185" s="115" t="s">
        <v>4308</v>
      </c>
    </row>
    <row r="5186" spans="1:35" hidden="1" x14ac:dyDescent="0.25">
      <c r="A5186" s="115">
        <v>331515</v>
      </c>
      <c r="B5186" s="115" t="s">
        <v>2965</v>
      </c>
      <c r="C5186" s="115" t="s">
        <v>1073</v>
      </c>
      <c r="D5186" s="115" t="s">
        <v>437</v>
      </c>
      <c r="E5186" s="115" t="s">
        <v>77</v>
      </c>
      <c r="F5186" s="237">
        <v>33239</v>
      </c>
      <c r="G5186" s="115" t="s">
        <v>331</v>
      </c>
      <c r="H5186" s="115" t="s">
        <v>16</v>
      </c>
      <c r="I5186" t="s">
        <v>199</v>
      </c>
      <c r="J5186" s="115" t="s">
        <v>1226</v>
      </c>
      <c r="L5186" s="115" t="s">
        <v>30</v>
      </c>
      <c r="U5186"/>
      <c r="V5186">
        <v>0</v>
      </c>
    </row>
    <row r="5187" spans="1:35" ht="18" x14ac:dyDescent="0.25">
      <c r="A5187" s="235">
        <v>331516</v>
      </c>
      <c r="B5187" s="235" t="s">
        <v>9311</v>
      </c>
      <c r="C5187" s="235" t="s">
        <v>209</v>
      </c>
      <c r="D5187" s="235" t="s">
        <v>210</v>
      </c>
      <c r="E5187"/>
      <c r="F5187" s="126"/>
      <c r="G5187" s="236"/>
      <c r="H5187"/>
      <c r="I5187" t="s">
        <v>107</v>
      </c>
      <c r="J5187" s="236"/>
      <c r="K5187"/>
      <c r="L5187"/>
      <c r="M5187"/>
      <c r="N5187"/>
      <c r="O5187"/>
      <c r="P5187"/>
      <c r="Q5187"/>
      <c r="U5187"/>
      <c r="V5187" t="s">
        <v>4335</v>
      </c>
      <c r="W5187" s="236"/>
      <c r="X5187"/>
      <c r="Y5187"/>
      <c r="Z5187"/>
      <c r="AA5187"/>
      <c r="AB5187"/>
      <c r="AC5187"/>
      <c r="AD5187"/>
      <c r="AE5187"/>
      <c r="AF5187"/>
      <c r="AG5187"/>
      <c r="AH5187" s="115" t="s">
        <v>4308</v>
      </c>
      <c r="AI5187" s="115" t="e">
        <f>VLOOKUP(A5187,'[2]دراسات قانونية'!$A$3:$E$600,1,0)</f>
        <v>#N/A</v>
      </c>
    </row>
    <row r="5188" spans="1:35" hidden="1" x14ac:dyDescent="0.25">
      <c r="A5188" s="115">
        <v>331517</v>
      </c>
      <c r="B5188" s="115" t="s">
        <v>3715</v>
      </c>
      <c r="C5188" s="115" t="s">
        <v>345</v>
      </c>
      <c r="D5188" s="115" t="s">
        <v>430</v>
      </c>
      <c r="E5188" s="115" t="s">
        <v>77</v>
      </c>
      <c r="F5188" s="237">
        <v>30063</v>
      </c>
      <c r="G5188" s="115" t="s">
        <v>18</v>
      </c>
      <c r="H5188" s="115" t="s">
        <v>16</v>
      </c>
      <c r="I5188" t="s">
        <v>199</v>
      </c>
      <c r="J5188" s="115" t="s">
        <v>1226</v>
      </c>
      <c r="L5188" s="115" t="s">
        <v>18</v>
      </c>
      <c r="U5188"/>
      <c r="V5188">
        <v>0</v>
      </c>
    </row>
    <row r="5189" spans="1:35" ht="18" hidden="1" x14ac:dyDescent="0.25">
      <c r="A5189" s="235">
        <v>331520</v>
      </c>
      <c r="B5189" s="235" t="s">
        <v>9312</v>
      </c>
      <c r="C5189" s="235" t="s">
        <v>291</v>
      </c>
      <c r="D5189" s="235" t="s">
        <v>652</v>
      </c>
      <c r="E5189"/>
      <c r="F5189" s="126"/>
      <c r="G5189" s="236"/>
      <c r="H5189"/>
      <c r="I5189" t="s">
        <v>129</v>
      </c>
      <c r="J5189" s="236"/>
      <c r="K5189"/>
      <c r="L5189"/>
      <c r="M5189"/>
      <c r="N5189"/>
      <c r="O5189"/>
      <c r="P5189"/>
      <c r="Q5189"/>
      <c r="U5189"/>
      <c r="V5189" t="s">
        <v>4337</v>
      </c>
      <c r="W5189" s="236"/>
      <c r="X5189"/>
      <c r="Y5189"/>
      <c r="Z5189"/>
      <c r="AA5189"/>
      <c r="AB5189"/>
      <c r="AC5189"/>
      <c r="AD5189"/>
      <c r="AE5189"/>
      <c r="AF5189"/>
      <c r="AG5189"/>
      <c r="AH5189" s="115" t="s">
        <v>4308</v>
      </c>
    </row>
    <row r="5190" spans="1:35" ht="18" x14ac:dyDescent="0.25">
      <c r="A5190" s="235">
        <v>331521</v>
      </c>
      <c r="B5190" s="235" t="s">
        <v>9313</v>
      </c>
      <c r="C5190" s="235" t="s">
        <v>6280</v>
      </c>
      <c r="D5190" s="235" t="s">
        <v>332</v>
      </c>
      <c r="E5190"/>
      <c r="F5190" s="126"/>
      <c r="G5190" s="236"/>
      <c r="H5190"/>
      <c r="I5190" t="s">
        <v>107</v>
      </c>
      <c r="J5190" s="236"/>
      <c r="K5190"/>
      <c r="L5190"/>
      <c r="M5190"/>
      <c r="N5190"/>
      <c r="O5190"/>
      <c r="P5190"/>
      <c r="Q5190"/>
      <c r="U5190"/>
      <c r="V5190" t="s">
        <v>4335</v>
      </c>
      <c r="W5190" s="236"/>
      <c r="X5190"/>
      <c r="Y5190"/>
      <c r="Z5190"/>
      <c r="AA5190"/>
      <c r="AB5190"/>
      <c r="AC5190"/>
      <c r="AD5190"/>
      <c r="AE5190"/>
      <c r="AF5190"/>
      <c r="AG5190"/>
      <c r="AH5190" s="115" t="s">
        <v>4308</v>
      </c>
      <c r="AI5190" s="115" t="e">
        <f>VLOOKUP(A5190,'[2]دراسات قانونية'!$A$3:$E$600,1,0)</f>
        <v>#N/A</v>
      </c>
    </row>
    <row r="5191" spans="1:35" hidden="1" x14ac:dyDescent="0.25">
      <c r="A5191">
        <v>331522</v>
      </c>
      <c r="B5191" t="s">
        <v>9314</v>
      </c>
      <c r="C5191" t="s">
        <v>778</v>
      </c>
      <c r="D5191" t="s">
        <v>763</v>
      </c>
      <c r="E5191" t="s">
        <v>76</v>
      </c>
      <c r="F5191" s="126">
        <v>35065</v>
      </c>
      <c r="G5191" t="s">
        <v>1275</v>
      </c>
      <c r="H5191" t="s">
        <v>16</v>
      </c>
      <c r="I5191" t="s">
        <v>129</v>
      </c>
      <c r="J5191"/>
      <c r="K5191"/>
      <c r="L5191"/>
      <c r="M5191"/>
      <c r="N5191"/>
      <c r="O5191"/>
      <c r="P5191"/>
      <c r="Q5191"/>
      <c r="U5191"/>
      <c r="V5191" t="s">
        <v>4424</v>
      </c>
      <c r="W5191"/>
      <c r="X5191"/>
      <c r="Y5191"/>
      <c r="Z5191"/>
      <c r="AA5191"/>
      <c r="AB5191" t="s">
        <v>4308</v>
      </c>
      <c r="AC5191" t="s">
        <v>4308</v>
      </c>
      <c r="AD5191" t="s">
        <v>4308</v>
      </c>
      <c r="AE5191" t="s">
        <v>4308</v>
      </c>
      <c r="AF5191" t="s">
        <v>4308</v>
      </c>
      <c r="AG5191" t="s">
        <v>4308</v>
      </c>
      <c r="AH5191" s="115" t="s">
        <v>4308</v>
      </c>
    </row>
    <row r="5192" spans="1:35" hidden="1" x14ac:dyDescent="0.25">
      <c r="A5192">
        <v>331525</v>
      </c>
      <c r="B5192" t="s">
        <v>9315</v>
      </c>
      <c r="C5192" t="s">
        <v>727</v>
      </c>
      <c r="D5192" t="s">
        <v>264</v>
      </c>
      <c r="E5192" t="s">
        <v>76</v>
      </c>
      <c r="F5192" s="126">
        <v>35991</v>
      </c>
      <c r="G5192" t="s">
        <v>70</v>
      </c>
      <c r="H5192" t="s">
        <v>16</v>
      </c>
      <c r="I5192" t="s">
        <v>136</v>
      </c>
      <c r="J5192"/>
      <c r="K5192"/>
      <c r="L5192"/>
      <c r="M5192"/>
      <c r="N5192"/>
      <c r="O5192"/>
      <c r="P5192"/>
      <c r="Q5192"/>
      <c r="U5192"/>
      <c r="V5192" t="s">
        <v>4336</v>
      </c>
      <c r="W5192"/>
      <c r="X5192"/>
      <c r="Y5192"/>
      <c r="Z5192"/>
      <c r="AA5192"/>
      <c r="AB5192" t="s">
        <v>4308</v>
      </c>
      <c r="AC5192" t="s">
        <v>4308</v>
      </c>
      <c r="AD5192" t="s">
        <v>4308</v>
      </c>
      <c r="AE5192" t="s">
        <v>4308</v>
      </c>
      <c r="AF5192" t="s">
        <v>4308</v>
      </c>
      <c r="AG5192" t="s">
        <v>4308</v>
      </c>
      <c r="AH5192" s="115" t="s">
        <v>4308</v>
      </c>
    </row>
    <row r="5193" spans="1:35" ht="18" hidden="1" x14ac:dyDescent="0.25">
      <c r="A5193" s="235">
        <v>331529</v>
      </c>
      <c r="B5193" s="235" t="s">
        <v>9316</v>
      </c>
      <c r="C5193" s="235" t="s">
        <v>700</v>
      </c>
      <c r="D5193" s="235" t="s">
        <v>275</v>
      </c>
      <c r="E5193"/>
      <c r="F5193" s="126"/>
      <c r="G5193" s="236"/>
      <c r="H5193"/>
      <c r="I5193" t="s">
        <v>129</v>
      </c>
      <c r="J5193" s="236"/>
      <c r="K5193"/>
      <c r="L5193"/>
      <c r="M5193"/>
      <c r="N5193"/>
      <c r="O5193"/>
      <c r="P5193"/>
      <c r="Q5193"/>
      <c r="U5193"/>
      <c r="V5193" t="s">
        <v>4337</v>
      </c>
      <c r="W5193" s="236"/>
      <c r="X5193"/>
      <c r="Y5193"/>
      <c r="Z5193"/>
      <c r="AA5193"/>
      <c r="AB5193"/>
      <c r="AC5193"/>
      <c r="AD5193"/>
      <c r="AE5193"/>
      <c r="AF5193"/>
      <c r="AG5193"/>
      <c r="AH5193" s="115" t="s">
        <v>4308</v>
      </c>
    </row>
    <row r="5194" spans="1:35" x14ac:dyDescent="0.25">
      <c r="A5194" s="115">
        <v>331531</v>
      </c>
      <c r="B5194" s="115" t="s">
        <v>9317</v>
      </c>
      <c r="C5194" s="115" t="s">
        <v>212</v>
      </c>
      <c r="D5194" s="115" t="s">
        <v>861</v>
      </c>
      <c r="E5194" s="115" t="s">
        <v>77</v>
      </c>
      <c r="F5194" s="237">
        <v>31791</v>
      </c>
      <c r="G5194" s="115" t="s">
        <v>18</v>
      </c>
      <c r="H5194" s="115" t="s">
        <v>16</v>
      </c>
      <c r="I5194" t="s">
        <v>107</v>
      </c>
      <c r="J5194" s="115" t="s">
        <v>1226</v>
      </c>
      <c r="L5194" s="115" t="s">
        <v>18</v>
      </c>
      <c r="U5194"/>
      <c r="V5194" t="s">
        <v>4334</v>
      </c>
      <c r="AG5194" s="115" t="s">
        <v>4308</v>
      </c>
      <c r="AH5194" s="115" t="s">
        <v>4308</v>
      </c>
      <c r="AI5194" s="115" t="e">
        <f>VLOOKUP(A5194,'[2]دراسات قانونية'!$A$3:$E$600,1,0)</f>
        <v>#N/A</v>
      </c>
    </row>
    <row r="5195" spans="1:35" ht="18" hidden="1" x14ac:dyDescent="0.25">
      <c r="A5195" s="235">
        <v>331532</v>
      </c>
      <c r="B5195" s="235" t="s">
        <v>9318</v>
      </c>
      <c r="C5195" s="235" t="s">
        <v>865</v>
      </c>
      <c r="D5195" s="235" t="s">
        <v>9319</v>
      </c>
      <c r="E5195"/>
      <c r="F5195" s="126"/>
      <c r="G5195" s="236"/>
      <c r="H5195"/>
      <c r="I5195" t="s">
        <v>199</v>
      </c>
      <c r="J5195" s="236"/>
      <c r="K5195"/>
      <c r="L5195"/>
      <c r="M5195"/>
      <c r="N5195"/>
      <c r="O5195"/>
      <c r="P5195"/>
      <c r="Q5195"/>
      <c r="U5195"/>
      <c r="V5195">
        <v>0</v>
      </c>
      <c r="W5195" s="236"/>
      <c r="X5195"/>
      <c r="Y5195"/>
      <c r="Z5195"/>
      <c r="AA5195"/>
      <c r="AB5195"/>
      <c r="AC5195"/>
      <c r="AD5195"/>
      <c r="AE5195"/>
      <c r="AF5195"/>
      <c r="AG5195"/>
      <c r="AH5195" s="115" t="s">
        <v>4308</v>
      </c>
    </row>
    <row r="5196" spans="1:35" hidden="1" x14ac:dyDescent="0.25">
      <c r="A5196" s="115">
        <v>331533</v>
      </c>
      <c r="B5196" s="115" t="s">
        <v>3019</v>
      </c>
      <c r="C5196" s="115" t="s">
        <v>209</v>
      </c>
      <c r="D5196" s="115" t="s">
        <v>2199</v>
      </c>
      <c r="E5196" s="115" t="s">
        <v>77</v>
      </c>
      <c r="F5196" s="237">
        <v>36119</v>
      </c>
      <c r="G5196" s="115" t="s">
        <v>3020</v>
      </c>
      <c r="H5196" s="115" t="s">
        <v>16</v>
      </c>
      <c r="I5196" t="s">
        <v>199</v>
      </c>
      <c r="J5196" s="115" t="s">
        <v>15</v>
      </c>
      <c r="L5196" s="115" t="s">
        <v>30</v>
      </c>
      <c r="U5196"/>
      <c r="V5196">
        <v>0</v>
      </c>
      <c r="AH5196" s="115" t="s">
        <v>4308</v>
      </c>
    </row>
    <row r="5197" spans="1:35" hidden="1" x14ac:dyDescent="0.25">
      <c r="A5197" s="115">
        <v>331534</v>
      </c>
      <c r="B5197" s="115" t="s">
        <v>4076</v>
      </c>
      <c r="C5197" s="115" t="s">
        <v>412</v>
      </c>
      <c r="D5197" s="115" t="s">
        <v>235</v>
      </c>
      <c r="E5197" s="115" t="s">
        <v>76</v>
      </c>
      <c r="F5197" s="237">
        <v>36208</v>
      </c>
      <c r="G5197" s="115" t="s">
        <v>18</v>
      </c>
      <c r="H5197" s="115" t="s">
        <v>16</v>
      </c>
      <c r="I5197" t="s">
        <v>199</v>
      </c>
      <c r="J5197" s="115" t="s">
        <v>1226</v>
      </c>
      <c r="L5197" s="115" t="s">
        <v>18</v>
      </c>
      <c r="U5197"/>
      <c r="V5197">
        <v>0</v>
      </c>
    </row>
    <row r="5198" spans="1:35" ht="18" x14ac:dyDescent="0.25">
      <c r="A5198" s="235">
        <v>331535</v>
      </c>
      <c r="B5198" s="235" t="s">
        <v>9320</v>
      </c>
      <c r="C5198" s="235" t="s">
        <v>495</v>
      </c>
      <c r="D5198" s="235" t="s">
        <v>321</v>
      </c>
      <c r="E5198"/>
      <c r="F5198" s="126"/>
      <c r="G5198" s="236"/>
      <c r="H5198"/>
      <c r="I5198" t="s">
        <v>107</v>
      </c>
      <c r="J5198" s="236"/>
      <c r="K5198"/>
      <c r="L5198"/>
      <c r="M5198"/>
      <c r="N5198"/>
      <c r="O5198"/>
      <c r="P5198"/>
      <c r="Q5198"/>
      <c r="U5198"/>
      <c r="V5198" t="s">
        <v>4335</v>
      </c>
      <c r="W5198" s="236"/>
      <c r="X5198"/>
      <c r="Y5198"/>
      <c r="Z5198"/>
      <c r="AA5198"/>
      <c r="AB5198"/>
      <c r="AC5198"/>
      <c r="AD5198"/>
      <c r="AE5198"/>
      <c r="AF5198"/>
      <c r="AG5198"/>
      <c r="AH5198" s="115" t="s">
        <v>4308</v>
      </c>
      <c r="AI5198" s="115" t="e">
        <f>VLOOKUP(A5198,'[2]دراسات قانونية'!$A$3:$E$600,1,0)</f>
        <v>#N/A</v>
      </c>
    </row>
    <row r="5199" spans="1:35" hidden="1" x14ac:dyDescent="0.25">
      <c r="A5199" s="115">
        <v>331536</v>
      </c>
      <c r="B5199" s="115" t="s">
        <v>2708</v>
      </c>
      <c r="C5199" s="115" t="s">
        <v>364</v>
      </c>
      <c r="D5199" s="115" t="s">
        <v>924</v>
      </c>
      <c r="E5199" s="115" t="s">
        <v>76</v>
      </c>
      <c r="F5199" s="237">
        <v>35952</v>
      </c>
      <c r="G5199" s="115" t="s">
        <v>18</v>
      </c>
      <c r="H5199" s="115" t="s">
        <v>16</v>
      </c>
      <c r="I5199" t="s">
        <v>199</v>
      </c>
      <c r="J5199" s="115" t="s">
        <v>15</v>
      </c>
      <c r="L5199" s="115" t="s">
        <v>18</v>
      </c>
      <c r="U5199"/>
      <c r="V5199">
        <v>0</v>
      </c>
    </row>
    <row r="5200" spans="1:35" hidden="1" x14ac:dyDescent="0.25">
      <c r="A5200" s="115">
        <v>331538</v>
      </c>
      <c r="B5200" s="115" t="s">
        <v>4077</v>
      </c>
      <c r="C5200" s="115" t="s">
        <v>250</v>
      </c>
      <c r="D5200" s="115" t="s">
        <v>1922</v>
      </c>
      <c r="E5200" s="115" t="s">
        <v>77</v>
      </c>
      <c r="F5200" s="237">
        <v>28310</v>
      </c>
      <c r="G5200" s="115" t="s">
        <v>2920</v>
      </c>
      <c r="H5200" s="115" t="s">
        <v>16</v>
      </c>
      <c r="I5200" t="s">
        <v>199</v>
      </c>
      <c r="J5200" s="115" t="s">
        <v>1226</v>
      </c>
      <c r="L5200" s="115" t="s">
        <v>30</v>
      </c>
      <c r="U5200"/>
      <c r="V5200">
        <v>0</v>
      </c>
    </row>
    <row r="5201" spans="1:35" hidden="1" x14ac:dyDescent="0.25">
      <c r="A5201" s="115">
        <v>331539</v>
      </c>
      <c r="B5201" s="115" t="s">
        <v>2991</v>
      </c>
      <c r="C5201" s="115" t="s">
        <v>279</v>
      </c>
      <c r="D5201" s="115" t="s">
        <v>541</v>
      </c>
      <c r="E5201" s="115" t="s">
        <v>77</v>
      </c>
      <c r="F5201" s="237">
        <v>35202</v>
      </c>
      <c r="G5201" s="115" t="s">
        <v>18</v>
      </c>
      <c r="H5201" s="115" t="s">
        <v>16</v>
      </c>
      <c r="I5201" t="s">
        <v>199</v>
      </c>
      <c r="J5201" s="115" t="s">
        <v>1263</v>
      </c>
      <c r="L5201" s="115" t="s">
        <v>18</v>
      </c>
      <c r="U5201"/>
      <c r="V5201">
        <v>0</v>
      </c>
    </row>
    <row r="5202" spans="1:35" hidden="1" x14ac:dyDescent="0.25">
      <c r="A5202">
        <v>331541</v>
      </c>
      <c r="B5202" t="s">
        <v>9321</v>
      </c>
      <c r="C5202" t="s">
        <v>9322</v>
      </c>
      <c r="D5202" t="s">
        <v>528</v>
      </c>
      <c r="E5202" t="s">
        <v>77</v>
      </c>
      <c r="F5202" s="126">
        <v>34702</v>
      </c>
      <c r="G5202" t="s">
        <v>18</v>
      </c>
      <c r="H5202" t="s">
        <v>16</v>
      </c>
      <c r="I5202" t="s">
        <v>136</v>
      </c>
      <c r="J5202" t="s">
        <v>1226</v>
      </c>
      <c r="K5202"/>
      <c r="L5202" t="s">
        <v>18</v>
      </c>
      <c r="M5202"/>
      <c r="N5202"/>
      <c r="O5202"/>
      <c r="P5202"/>
      <c r="Q5202"/>
      <c r="U5202"/>
      <c r="V5202">
        <v>0</v>
      </c>
      <c r="W5202"/>
      <c r="X5202"/>
      <c r="Y5202"/>
      <c r="Z5202"/>
      <c r="AA5202"/>
      <c r="AB5202"/>
      <c r="AC5202"/>
      <c r="AD5202"/>
      <c r="AE5202"/>
      <c r="AF5202"/>
      <c r="AG5202"/>
    </row>
    <row r="5203" spans="1:35" hidden="1" x14ac:dyDescent="0.25">
      <c r="A5203">
        <v>331543</v>
      </c>
      <c r="B5203" t="s">
        <v>9323</v>
      </c>
      <c r="C5203" t="s">
        <v>212</v>
      </c>
      <c r="D5203" t="s">
        <v>270</v>
      </c>
      <c r="E5203" t="s">
        <v>77</v>
      </c>
      <c r="F5203" s="126">
        <v>35796</v>
      </c>
      <c r="G5203" t="s">
        <v>18</v>
      </c>
      <c r="H5203" t="s">
        <v>16</v>
      </c>
      <c r="I5203" t="s">
        <v>5306</v>
      </c>
      <c r="J5203" t="s">
        <v>1226</v>
      </c>
      <c r="K5203"/>
      <c r="L5203" t="s">
        <v>18</v>
      </c>
      <c r="M5203"/>
      <c r="N5203"/>
      <c r="O5203"/>
      <c r="P5203"/>
      <c r="Q5203"/>
      <c r="U5203"/>
      <c r="V5203" t="s">
        <v>4414</v>
      </c>
      <c r="W5203"/>
      <c r="X5203"/>
      <c r="Y5203"/>
      <c r="Z5203"/>
      <c r="AA5203"/>
      <c r="AB5203"/>
      <c r="AC5203"/>
      <c r="AD5203"/>
      <c r="AE5203"/>
      <c r="AF5203"/>
      <c r="AG5203"/>
    </row>
    <row r="5204" spans="1:35" ht="18" x14ac:dyDescent="0.25">
      <c r="A5204" s="235">
        <v>331545</v>
      </c>
      <c r="B5204" s="235" t="s">
        <v>9324</v>
      </c>
      <c r="C5204" s="235" t="s">
        <v>4766</v>
      </c>
      <c r="D5204" s="235" t="s">
        <v>444</v>
      </c>
      <c r="E5204"/>
      <c r="F5204" s="126"/>
      <c r="G5204" s="236"/>
      <c r="H5204"/>
      <c r="I5204" t="s">
        <v>107</v>
      </c>
      <c r="J5204" s="236"/>
      <c r="K5204"/>
      <c r="L5204"/>
      <c r="M5204"/>
      <c r="N5204"/>
      <c r="O5204"/>
      <c r="P5204"/>
      <c r="Q5204"/>
      <c r="U5204"/>
      <c r="V5204" t="s">
        <v>4337</v>
      </c>
      <c r="W5204" s="236"/>
      <c r="X5204"/>
      <c r="Y5204"/>
      <c r="Z5204"/>
      <c r="AA5204"/>
      <c r="AB5204"/>
      <c r="AC5204"/>
      <c r="AD5204"/>
      <c r="AE5204"/>
      <c r="AF5204"/>
      <c r="AG5204"/>
      <c r="AH5204" s="115" t="s">
        <v>4308</v>
      </c>
      <c r="AI5204" s="115" t="e">
        <f>VLOOKUP(A5204,'[2]دراسات قانونية'!$A$3:$E$600,1,0)</f>
        <v>#N/A</v>
      </c>
    </row>
    <row r="5205" spans="1:35" hidden="1" x14ac:dyDescent="0.25">
      <c r="A5205">
        <v>331546</v>
      </c>
      <c r="B5205" t="s">
        <v>9325</v>
      </c>
      <c r="C5205" t="s">
        <v>623</v>
      </c>
      <c r="D5205" t="s">
        <v>9326</v>
      </c>
      <c r="E5205" t="s">
        <v>76</v>
      </c>
      <c r="F5205" s="126">
        <v>28176</v>
      </c>
      <c r="G5205" t="s">
        <v>18</v>
      </c>
      <c r="H5205" t="s">
        <v>16</v>
      </c>
      <c r="I5205" t="s">
        <v>136</v>
      </c>
      <c r="J5205"/>
      <c r="K5205"/>
      <c r="L5205"/>
      <c r="M5205"/>
      <c r="N5205"/>
      <c r="O5205"/>
      <c r="P5205"/>
      <c r="Q5205"/>
      <c r="U5205"/>
      <c r="V5205" t="s">
        <v>4329</v>
      </c>
      <c r="W5205"/>
      <c r="X5205"/>
      <c r="Y5205"/>
      <c r="Z5205"/>
      <c r="AA5205"/>
      <c r="AB5205"/>
      <c r="AC5205"/>
      <c r="AD5205"/>
      <c r="AE5205"/>
      <c r="AF5205" t="s">
        <v>4308</v>
      </c>
      <c r="AG5205" t="s">
        <v>4308</v>
      </c>
      <c r="AH5205" s="115" t="s">
        <v>4308</v>
      </c>
    </row>
    <row r="5206" spans="1:35" hidden="1" x14ac:dyDescent="0.25">
      <c r="A5206" s="115">
        <v>331547</v>
      </c>
      <c r="B5206" s="115" t="s">
        <v>3716</v>
      </c>
      <c r="C5206" s="115" t="s">
        <v>244</v>
      </c>
      <c r="D5206" s="115" t="s">
        <v>754</v>
      </c>
      <c r="E5206" s="115" t="s">
        <v>76</v>
      </c>
      <c r="F5206" s="237">
        <v>29061</v>
      </c>
      <c r="G5206" s="115" t="s">
        <v>211</v>
      </c>
      <c r="H5206" s="115" t="s">
        <v>16</v>
      </c>
      <c r="I5206" t="s">
        <v>199</v>
      </c>
      <c r="J5206" s="115" t="s">
        <v>1226</v>
      </c>
      <c r="L5206" s="115" t="s">
        <v>18</v>
      </c>
      <c r="U5206"/>
      <c r="V5206">
        <v>0</v>
      </c>
    </row>
    <row r="5207" spans="1:35" x14ac:dyDescent="0.25">
      <c r="A5207" s="115">
        <v>331548</v>
      </c>
      <c r="B5207" s="115" t="s">
        <v>9327</v>
      </c>
      <c r="C5207" s="115" t="s">
        <v>5600</v>
      </c>
      <c r="D5207" s="115" t="s">
        <v>267</v>
      </c>
      <c r="E5207" s="115" t="s">
        <v>76</v>
      </c>
      <c r="F5207" s="237"/>
      <c r="H5207" s="115" t="s">
        <v>16</v>
      </c>
      <c r="I5207" t="s">
        <v>107</v>
      </c>
      <c r="U5207"/>
      <c r="V5207" t="s">
        <v>4414</v>
      </c>
      <c r="AA5207" s="115" t="s">
        <v>4308</v>
      </c>
      <c r="AB5207" s="115" t="s">
        <v>4308</v>
      </c>
      <c r="AC5207" s="115" t="s">
        <v>4308</v>
      </c>
      <c r="AD5207" s="115" t="s">
        <v>4308</v>
      </c>
      <c r="AE5207" s="115" t="s">
        <v>4308</v>
      </c>
      <c r="AF5207" s="115" t="s">
        <v>4308</v>
      </c>
      <c r="AG5207" s="115" t="s">
        <v>4308</v>
      </c>
      <c r="AH5207" s="115" t="s">
        <v>4308</v>
      </c>
      <c r="AI5207" s="115" t="e">
        <f>VLOOKUP(A5207,'[2]دراسات قانونية'!$A$3:$E$600,1,0)</f>
        <v>#N/A</v>
      </c>
    </row>
    <row r="5208" spans="1:35" hidden="1" x14ac:dyDescent="0.25">
      <c r="A5208">
        <v>331552</v>
      </c>
      <c r="B5208" t="s">
        <v>9328</v>
      </c>
      <c r="C5208" t="s">
        <v>227</v>
      </c>
      <c r="D5208" t="s">
        <v>1051</v>
      </c>
      <c r="E5208" t="s">
        <v>76</v>
      </c>
      <c r="F5208" s="126">
        <v>35697</v>
      </c>
      <c r="G5208" t="s">
        <v>18</v>
      </c>
      <c r="H5208" t="s">
        <v>16</v>
      </c>
      <c r="I5208" t="s">
        <v>136</v>
      </c>
      <c r="J5208" t="s">
        <v>15</v>
      </c>
      <c r="K5208"/>
      <c r="L5208" t="s">
        <v>30</v>
      </c>
      <c r="M5208"/>
      <c r="N5208"/>
      <c r="O5208"/>
      <c r="P5208"/>
      <c r="Q5208"/>
      <c r="U5208"/>
      <c r="V5208" t="s">
        <v>16623</v>
      </c>
      <c r="W5208"/>
      <c r="X5208"/>
      <c r="Y5208"/>
      <c r="Z5208"/>
      <c r="AA5208"/>
      <c r="AB5208"/>
      <c r="AC5208"/>
      <c r="AD5208"/>
      <c r="AE5208" t="s">
        <v>4308</v>
      </c>
      <c r="AF5208" t="s">
        <v>4308</v>
      </c>
      <c r="AG5208" t="s">
        <v>4308</v>
      </c>
      <c r="AH5208" s="115" t="s">
        <v>4308</v>
      </c>
    </row>
    <row r="5209" spans="1:35" ht="18" x14ac:dyDescent="0.25">
      <c r="A5209" s="235">
        <v>331553</v>
      </c>
      <c r="B5209" s="235" t="s">
        <v>9329</v>
      </c>
      <c r="C5209" s="235" t="s">
        <v>335</v>
      </c>
      <c r="D5209" s="235" t="s">
        <v>239</v>
      </c>
      <c r="E5209"/>
      <c r="F5209" s="126"/>
      <c r="G5209" s="236"/>
      <c r="H5209"/>
      <c r="I5209" t="s">
        <v>107</v>
      </c>
      <c r="J5209" s="236"/>
      <c r="K5209"/>
      <c r="L5209"/>
      <c r="M5209"/>
      <c r="N5209"/>
      <c r="O5209"/>
      <c r="P5209"/>
      <c r="Q5209"/>
      <c r="U5209"/>
      <c r="V5209" t="s">
        <v>4335</v>
      </c>
      <c r="W5209" s="236"/>
      <c r="X5209"/>
      <c r="Y5209"/>
      <c r="Z5209"/>
      <c r="AA5209"/>
      <c r="AB5209"/>
      <c r="AC5209"/>
      <c r="AD5209"/>
      <c r="AE5209"/>
      <c r="AF5209"/>
      <c r="AG5209"/>
      <c r="AH5209" s="115" t="s">
        <v>4308</v>
      </c>
      <c r="AI5209" s="115" t="e">
        <f>VLOOKUP(A5209,'[2]دراسات قانونية'!$A$3:$E$600,1,0)</f>
        <v>#N/A</v>
      </c>
    </row>
    <row r="5210" spans="1:35" hidden="1" x14ac:dyDescent="0.25">
      <c r="A5210">
        <v>331555</v>
      </c>
      <c r="B5210" t="s">
        <v>9330</v>
      </c>
      <c r="C5210" t="s">
        <v>384</v>
      </c>
      <c r="D5210" t="s">
        <v>1467</v>
      </c>
      <c r="E5210" t="s">
        <v>77</v>
      </c>
      <c r="F5210" s="126">
        <v>34898</v>
      </c>
      <c r="G5210" t="s">
        <v>18</v>
      </c>
      <c r="H5210" t="s">
        <v>16</v>
      </c>
      <c r="I5210" t="s">
        <v>136</v>
      </c>
      <c r="J5210"/>
      <c r="K5210"/>
      <c r="L5210"/>
      <c r="M5210"/>
      <c r="N5210"/>
      <c r="O5210"/>
      <c r="P5210"/>
      <c r="Q5210"/>
      <c r="U5210"/>
      <c r="V5210" t="s">
        <v>4424</v>
      </c>
      <c r="W5210"/>
      <c r="X5210"/>
      <c r="Y5210"/>
      <c r="Z5210"/>
      <c r="AA5210"/>
      <c r="AB5210"/>
      <c r="AC5210"/>
      <c r="AD5210"/>
      <c r="AE5210"/>
      <c r="AF5210"/>
      <c r="AG5210"/>
    </row>
    <row r="5211" spans="1:35" ht="18" hidden="1" x14ac:dyDescent="0.25">
      <c r="A5211" s="235">
        <v>331556</v>
      </c>
      <c r="B5211" s="235" t="s">
        <v>9331</v>
      </c>
      <c r="C5211" s="235" t="s">
        <v>212</v>
      </c>
      <c r="D5211" s="235" t="s">
        <v>585</v>
      </c>
      <c r="E5211"/>
      <c r="F5211" s="126"/>
      <c r="G5211" s="236"/>
      <c r="H5211"/>
      <c r="I5211" t="s">
        <v>199</v>
      </c>
      <c r="J5211" s="236"/>
      <c r="K5211"/>
      <c r="L5211"/>
      <c r="M5211"/>
      <c r="N5211"/>
      <c r="O5211"/>
      <c r="P5211"/>
      <c r="Q5211"/>
      <c r="U5211"/>
      <c r="V5211">
        <v>0</v>
      </c>
      <c r="W5211" s="236"/>
      <c r="X5211"/>
      <c r="Y5211"/>
      <c r="Z5211"/>
      <c r="AA5211"/>
      <c r="AB5211"/>
      <c r="AC5211"/>
      <c r="AD5211"/>
      <c r="AE5211"/>
      <c r="AF5211"/>
      <c r="AG5211"/>
      <c r="AH5211" s="115" t="s">
        <v>4308</v>
      </c>
    </row>
    <row r="5212" spans="1:35" ht="18" hidden="1" x14ac:dyDescent="0.25">
      <c r="A5212" s="235">
        <v>331557</v>
      </c>
      <c r="B5212" s="235" t="s">
        <v>9332</v>
      </c>
      <c r="C5212" s="235" t="s">
        <v>356</v>
      </c>
      <c r="D5212" s="235" t="s">
        <v>555</v>
      </c>
      <c r="E5212"/>
      <c r="F5212" s="126"/>
      <c r="G5212" s="236"/>
      <c r="H5212"/>
      <c r="I5212" t="s">
        <v>129</v>
      </c>
      <c r="J5212" s="236"/>
      <c r="K5212"/>
      <c r="L5212"/>
      <c r="M5212"/>
      <c r="N5212"/>
      <c r="O5212"/>
      <c r="P5212"/>
      <c r="Q5212"/>
      <c r="U5212"/>
      <c r="V5212" t="s">
        <v>4337</v>
      </c>
      <c r="W5212" s="236"/>
      <c r="X5212"/>
      <c r="Y5212"/>
      <c r="Z5212"/>
      <c r="AA5212"/>
      <c r="AB5212"/>
      <c r="AC5212"/>
      <c r="AD5212"/>
      <c r="AE5212"/>
      <c r="AF5212"/>
      <c r="AG5212"/>
      <c r="AH5212" s="115" t="s">
        <v>4308</v>
      </c>
    </row>
    <row r="5213" spans="1:35" hidden="1" x14ac:dyDescent="0.25">
      <c r="A5213">
        <v>331558</v>
      </c>
      <c r="B5213" t="s">
        <v>9333</v>
      </c>
      <c r="C5213" t="s">
        <v>299</v>
      </c>
      <c r="D5213" t="s">
        <v>452</v>
      </c>
      <c r="E5213" t="s">
        <v>77</v>
      </c>
      <c r="F5213" s="126">
        <v>35276</v>
      </c>
      <c r="G5213" t="s">
        <v>18</v>
      </c>
      <c r="H5213" t="s">
        <v>16</v>
      </c>
      <c r="I5213" t="s">
        <v>129</v>
      </c>
      <c r="J5213" t="s">
        <v>15</v>
      </c>
      <c r="K5213"/>
      <c r="L5213" t="s">
        <v>18</v>
      </c>
      <c r="M5213"/>
      <c r="N5213"/>
      <c r="O5213"/>
      <c r="P5213"/>
      <c r="Q5213"/>
      <c r="U5213"/>
      <c r="V5213" t="s">
        <v>4414</v>
      </c>
      <c r="W5213"/>
      <c r="X5213"/>
      <c r="Y5213"/>
      <c r="Z5213"/>
      <c r="AA5213"/>
      <c r="AB5213"/>
      <c r="AC5213"/>
      <c r="AD5213"/>
      <c r="AE5213"/>
      <c r="AF5213"/>
      <c r="AG5213"/>
    </row>
    <row r="5214" spans="1:35" hidden="1" x14ac:dyDescent="0.25">
      <c r="A5214">
        <v>331560</v>
      </c>
      <c r="B5214" t="s">
        <v>9334</v>
      </c>
      <c r="C5214" t="s">
        <v>1469</v>
      </c>
      <c r="D5214" t="s">
        <v>230</v>
      </c>
      <c r="E5214" t="s">
        <v>77</v>
      </c>
      <c r="F5214" s="126">
        <v>34455</v>
      </c>
      <c r="G5214" t="s">
        <v>9335</v>
      </c>
      <c r="H5214" t="s">
        <v>16</v>
      </c>
      <c r="I5214" t="s">
        <v>136</v>
      </c>
      <c r="J5214" t="s">
        <v>15</v>
      </c>
      <c r="K5214"/>
      <c r="L5214" t="s">
        <v>73</v>
      </c>
      <c r="M5214"/>
      <c r="N5214"/>
      <c r="O5214"/>
      <c r="P5214"/>
      <c r="Q5214"/>
      <c r="U5214"/>
      <c r="V5214">
        <v>0</v>
      </c>
      <c r="W5214"/>
      <c r="X5214"/>
      <c r="Y5214"/>
      <c r="Z5214"/>
      <c r="AA5214"/>
      <c r="AB5214"/>
      <c r="AC5214"/>
      <c r="AD5214"/>
      <c r="AE5214" t="s">
        <v>4308</v>
      </c>
      <c r="AF5214" t="s">
        <v>4308</v>
      </c>
      <c r="AG5214" t="s">
        <v>4308</v>
      </c>
      <c r="AH5214" s="115" t="s">
        <v>4308</v>
      </c>
    </row>
    <row r="5215" spans="1:35" hidden="1" x14ac:dyDescent="0.25">
      <c r="A5215">
        <v>331561</v>
      </c>
      <c r="B5215" t="s">
        <v>9336</v>
      </c>
      <c r="C5215" t="s">
        <v>252</v>
      </c>
      <c r="D5215" t="s">
        <v>270</v>
      </c>
      <c r="E5215" t="s">
        <v>77</v>
      </c>
      <c r="F5215" s="126">
        <v>35436</v>
      </c>
      <c r="G5215" t="s">
        <v>18</v>
      </c>
      <c r="H5215" t="s">
        <v>16</v>
      </c>
      <c r="I5215" t="s">
        <v>136</v>
      </c>
      <c r="J5215" t="s">
        <v>15</v>
      </c>
      <c r="K5215"/>
      <c r="L5215" t="s">
        <v>18</v>
      </c>
      <c r="M5215"/>
      <c r="N5215"/>
      <c r="O5215"/>
      <c r="P5215"/>
      <c r="Q5215"/>
      <c r="U5215"/>
      <c r="V5215" t="s">
        <v>4336</v>
      </c>
      <c r="W5215"/>
      <c r="X5215"/>
      <c r="Y5215"/>
      <c r="Z5215"/>
      <c r="AA5215"/>
      <c r="AB5215"/>
      <c r="AC5215"/>
      <c r="AD5215"/>
      <c r="AE5215"/>
      <c r="AF5215" t="s">
        <v>4308</v>
      </c>
      <c r="AG5215" t="s">
        <v>4308</v>
      </c>
      <c r="AH5215" s="115" t="s">
        <v>4308</v>
      </c>
    </row>
    <row r="5216" spans="1:35" hidden="1" x14ac:dyDescent="0.25">
      <c r="A5216" s="115">
        <v>331562</v>
      </c>
      <c r="B5216" s="115" t="s">
        <v>2786</v>
      </c>
      <c r="C5216" s="115" t="s">
        <v>360</v>
      </c>
      <c r="D5216" s="115" t="s">
        <v>2787</v>
      </c>
      <c r="E5216" s="115" t="s">
        <v>77</v>
      </c>
      <c r="F5216" s="237">
        <v>35862</v>
      </c>
      <c r="G5216" s="115" t="s">
        <v>1521</v>
      </c>
      <c r="H5216" s="115" t="s">
        <v>16</v>
      </c>
      <c r="I5216" t="s">
        <v>199</v>
      </c>
      <c r="U5216"/>
      <c r="V5216">
        <v>0</v>
      </c>
      <c r="AH5216" s="115" t="s">
        <v>4308</v>
      </c>
    </row>
    <row r="5217" spans="1:35" ht="18" hidden="1" x14ac:dyDescent="0.25">
      <c r="A5217" s="235">
        <v>331563</v>
      </c>
      <c r="B5217" s="235" t="s">
        <v>9337</v>
      </c>
      <c r="C5217" s="235" t="s">
        <v>227</v>
      </c>
      <c r="D5217" s="235" t="s">
        <v>330</v>
      </c>
      <c r="E5217"/>
      <c r="F5217" s="126"/>
      <c r="G5217" s="236"/>
      <c r="H5217"/>
      <c r="I5217" t="s">
        <v>199</v>
      </c>
      <c r="J5217" s="236"/>
      <c r="K5217"/>
      <c r="L5217"/>
      <c r="M5217"/>
      <c r="N5217"/>
      <c r="O5217"/>
      <c r="P5217"/>
      <c r="Q5217"/>
      <c r="U5217"/>
      <c r="V5217">
        <v>0</v>
      </c>
      <c r="W5217" s="236"/>
      <c r="X5217"/>
      <c r="Y5217"/>
      <c r="Z5217"/>
      <c r="AA5217"/>
      <c r="AB5217"/>
      <c r="AC5217"/>
      <c r="AD5217"/>
      <c r="AE5217"/>
      <c r="AF5217"/>
      <c r="AG5217"/>
      <c r="AH5217" s="115" t="s">
        <v>4308</v>
      </c>
    </row>
    <row r="5218" spans="1:35" ht="18" x14ac:dyDescent="0.25">
      <c r="A5218" s="235">
        <v>331564</v>
      </c>
      <c r="B5218" s="235" t="s">
        <v>9338</v>
      </c>
      <c r="C5218" s="235" t="s">
        <v>244</v>
      </c>
      <c r="D5218" s="235" t="s">
        <v>437</v>
      </c>
      <c r="E5218"/>
      <c r="F5218" s="126"/>
      <c r="G5218" s="236"/>
      <c r="H5218"/>
      <c r="I5218" t="s">
        <v>107</v>
      </c>
      <c r="J5218" s="236"/>
      <c r="K5218"/>
      <c r="L5218"/>
      <c r="M5218"/>
      <c r="N5218"/>
      <c r="O5218"/>
      <c r="P5218"/>
      <c r="Q5218"/>
      <c r="U5218"/>
      <c r="V5218" t="s">
        <v>4337</v>
      </c>
      <c r="W5218" s="236"/>
      <c r="X5218"/>
      <c r="Y5218"/>
      <c r="Z5218"/>
      <c r="AA5218"/>
      <c r="AB5218"/>
      <c r="AC5218"/>
      <c r="AD5218"/>
      <c r="AE5218"/>
      <c r="AF5218"/>
      <c r="AG5218"/>
      <c r="AH5218" s="115" t="s">
        <v>4308</v>
      </c>
      <c r="AI5218" s="115" t="e">
        <f>VLOOKUP(A5218,'[2]دراسات قانونية'!$A$3:$E$600,1,0)</f>
        <v>#N/A</v>
      </c>
    </row>
    <row r="5219" spans="1:35" hidden="1" x14ac:dyDescent="0.25">
      <c r="A5219">
        <v>331566</v>
      </c>
      <c r="B5219" t="s">
        <v>9339</v>
      </c>
      <c r="C5219" t="s">
        <v>939</v>
      </c>
      <c r="D5219" t="s">
        <v>382</v>
      </c>
      <c r="E5219" t="s">
        <v>76</v>
      </c>
      <c r="F5219" s="126"/>
      <c r="G5219"/>
      <c r="H5219" t="s">
        <v>16</v>
      </c>
      <c r="I5219" t="s">
        <v>129</v>
      </c>
      <c r="J5219"/>
      <c r="K5219"/>
      <c r="L5219"/>
      <c r="M5219"/>
      <c r="N5219"/>
      <c r="O5219"/>
      <c r="P5219"/>
      <c r="Q5219"/>
      <c r="U5219"/>
      <c r="V5219" t="s">
        <v>4414</v>
      </c>
      <c r="W5219"/>
      <c r="X5219"/>
      <c r="Y5219"/>
      <c r="Z5219"/>
      <c r="AA5219" t="s">
        <v>4308</v>
      </c>
      <c r="AB5219" t="s">
        <v>4308</v>
      </c>
      <c r="AC5219" t="s">
        <v>4308</v>
      </c>
      <c r="AD5219" t="s">
        <v>4308</v>
      </c>
      <c r="AE5219" t="s">
        <v>4308</v>
      </c>
      <c r="AF5219" t="s">
        <v>4308</v>
      </c>
      <c r="AG5219" t="s">
        <v>4308</v>
      </c>
      <c r="AH5219" s="115" t="s">
        <v>4308</v>
      </c>
    </row>
    <row r="5220" spans="1:35" hidden="1" x14ac:dyDescent="0.25">
      <c r="A5220" s="115">
        <v>331568</v>
      </c>
      <c r="B5220" s="115" t="s">
        <v>3183</v>
      </c>
      <c r="C5220" s="115" t="s">
        <v>623</v>
      </c>
      <c r="D5220" s="115" t="s">
        <v>410</v>
      </c>
      <c r="E5220" s="115" t="s">
        <v>77</v>
      </c>
      <c r="F5220" s="237">
        <v>35065</v>
      </c>
      <c r="G5220" s="115" t="s">
        <v>744</v>
      </c>
      <c r="H5220" s="115" t="s">
        <v>16</v>
      </c>
      <c r="I5220" t="s">
        <v>199</v>
      </c>
      <c r="J5220" s="115" t="s">
        <v>15</v>
      </c>
      <c r="L5220" s="115" t="s">
        <v>30</v>
      </c>
      <c r="U5220"/>
      <c r="V5220">
        <v>0</v>
      </c>
    </row>
    <row r="5221" spans="1:35" ht="18" x14ac:dyDescent="0.25">
      <c r="A5221" s="235">
        <v>331573</v>
      </c>
      <c r="B5221" s="235" t="s">
        <v>9340</v>
      </c>
      <c r="C5221" s="235" t="s">
        <v>1725</v>
      </c>
      <c r="D5221" s="235" t="s">
        <v>281</v>
      </c>
      <c r="E5221"/>
      <c r="F5221" s="126"/>
      <c r="G5221" s="236"/>
      <c r="H5221"/>
      <c r="I5221" t="s">
        <v>107</v>
      </c>
      <c r="J5221" s="236"/>
      <c r="K5221"/>
      <c r="L5221"/>
      <c r="M5221"/>
      <c r="N5221"/>
      <c r="O5221"/>
      <c r="P5221"/>
      <c r="Q5221"/>
      <c r="U5221"/>
      <c r="V5221" t="s">
        <v>4335</v>
      </c>
      <c r="W5221" s="236"/>
      <c r="X5221"/>
      <c r="Y5221"/>
      <c r="Z5221"/>
      <c r="AA5221"/>
      <c r="AB5221"/>
      <c r="AC5221"/>
      <c r="AD5221"/>
      <c r="AE5221"/>
      <c r="AF5221"/>
      <c r="AG5221"/>
      <c r="AH5221" s="115" t="s">
        <v>4308</v>
      </c>
      <c r="AI5221" s="115" t="e">
        <f>VLOOKUP(A5221,'[2]دراسات قانونية'!$A$3:$E$600,1,0)</f>
        <v>#N/A</v>
      </c>
    </row>
    <row r="5222" spans="1:35" ht="18" hidden="1" x14ac:dyDescent="0.25">
      <c r="A5222" s="235">
        <v>331575</v>
      </c>
      <c r="B5222" s="235" t="s">
        <v>9341</v>
      </c>
      <c r="C5222" s="235" t="s">
        <v>250</v>
      </c>
      <c r="D5222" s="235" t="s">
        <v>437</v>
      </c>
      <c r="E5222"/>
      <c r="F5222" s="126"/>
      <c r="G5222" s="236"/>
      <c r="H5222"/>
      <c r="I5222" t="s">
        <v>129</v>
      </c>
      <c r="J5222" s="236"/>
      <c r="K5222"/>
      <c r="L5222"/>
      <c r="M5222"/>
      <c r="N5222"/>
      <c r="O5222"/>
      <c r="P5222"/>
      <c r="Q5222"/>
      <c r="U5222"/>
      <c r="V5222" t="s">
        <v>4337</v>
      </c>
      <c r="W5222" s="236"/>
      <c r="X5222"/>
      <c r="Y5222"/>
      <c r="Z5222"/>
      <c r="AA5222"/>
      <c r="AB5222"/>
      <c r="AC5222"/>
      <c r="AD5222"/>
      <c r="AE5222"/>
      <c r="AF5222"/>
      <c r="AG5222"/>
      <c r="AH5222" s="115" t="s">
        <v>4308</v>
      </c>
    </row>
    <row r="5223" spans="1:35" x14ac:dyDescent="0.25">
      <c r="A5223" s="115">
        <v>331586</v>
      </c>
      <c r="B5223" s="115" t="s">
        <v>9342</v>
      </c>
      <c r="C5223" s="115" t="s">
        <v>244</v>
      </c>
      <c r="D5223" s="115" t="s">
        <v>235</v>
      </c>
      <c r="F5223" s="237"/>
      <c r="I5223" t="s">
        <v>107</v>
      </c>
      <c r="R5223" s="115">
        <v>9027</v>
      </c>
      <c r="S5223" s="115">
        <v>45713</v>
      </c>
      <c r="T5223" s="115">
        <v>100000</v>
      </c>
      <c r="U5223"/>
      <c r="V5223" t="s">
        <v>4338</v>
      </c>
      <c r="AI5223" s="115" t="e">
        <f>VLOOKUP(A5223,'[2]دراسات قانونية'!$A$3:$E$600,1,0)</f>
        <v>#N/A</v>
      </c>
    </row>
    <row r="5224" spans="1:35" hidden="1" x14ac:dyDescent="0.25">
      <c r="A5224">
        <v>331587</v>
      </c>
      <c r="B5224" t="s">
        <v>9343</v>
      </c>
      <c r="C5224" t="s">
        <v>9344</v>
      </c>
      <c r="D5224" t="s">
        <v>468</v>
      </c>
      <c r="E5224" t="s">
        <v>77</v>
      </c>
      <c r="F5224" s="126"/>
      <c r="G5224"/>
      <c r="H5224" t="s">
        <v>16</v>
      </c>
      <c r="I5224" t="s">
        <v>136</v>
      </c>
      <c r="J5224"/>
      <c r="K5224"/>
      <c r="L5224"/>
      <c r="M5224"/>
      <c r="N5224"/>
      <c r="O5224"/>
      <c r="P5224"/>
      <c r="Q5224"/>
      <c r="U5224"/>
      <c r="V5224" t="s">
        <v>4414</v>
      </c>
      <c r="W5224"/>
      <c r="X5224"/>
      <c r="Y5224"/>
      <c r="Z5224"/>
      <c r="AA5224" t="s">
        <v>4308</v>
      </c>
      <c r="AB5224" t="s">
        <v>4308</v>
      </c>
      <c r="AC5224" t="s">
        <v>4308</v>
      </c>
      <c r="AD5224" t="s">
        <v>4308</v>
      </c>
      <c r="AE5224" t="s">
        <v>4308</v>
      </c>
      <c r="AF5224" t="s">
        <v>4308</v>
      </c>
      <c r="AG5224" t="s">
        <v>4308</v>
      </c>
      <c r="AH5224" s="115" t="s">
        <v>4308</v>
      </c>
    </row>
    <row r="5225" spans="1:35" ht="18" x14ac:dyDescent="0.25">
      <c r="A5225" s="235">
        <v>331588</v>
      </c>
      <c r="B5225" s="235" t="s">
        <v>9345</v>
      </c>
      <c r="C5225" s="235" t="s">
        <v>339</v>
      </c>
      <c r="D5225" s="235" t="s">
        <v>400</v>
      </c>
      <c r="E5225"/>
      <c r="F5225" s="126"/>
      <c r="G5225" s="236"/>
      <c r="H5225"/>
      <c r="I5225" t="s">
        <v>107</v>
      </c>
      <c r="J5225" s="236"/>
      <c r="K5225"/>
      <c r="L5225"/>
      <c r="M5225"/>
      <c r="N5225"/>
      <c r="O5225"/>
      <c r="P5225"/>
      <c r="Q5225"/>
      <c r="U5225"/>
      <c r="V5225" t="s">
        <v>4334</v>
      </c>
      <c r="W5225" s="236"/>
      <c r="X5225"/>
      <c r="Y5225"/>
      <c r="Z5225"/>
      <c r="AA5225"/>
      <c r="AB5225"/>
      <c r="AC5225"/>
      <c r="AD5225"/>
      <c r="AE5225"/>
      <c r="AF5225"/>
      <c r="AG5225"/>
      <c r="AH5225" s="115" t="s">
        <v>4308</v>
      </c>
      <c r="AI5225" s="115" t="e">
        <f>VLOOKUP(A5225,'[2]دراسات قانونية'!$A$3:$E$600,1,0)</f>
        <v>#N/A</v>
      </c>
    </row>
    <row r="5226" spans="1:35" ht="18" hidden="1" x14ac:dyDescent="0.25">
      <c r="A5226" s="235">
        <v>331589</v>
      </c>
      <c r="B5226" s="235" t="s">
        <v>7428</v>
      </c>
      <c r="C5226" s="235" t="s">
        <v>615</v>
      </c>
      <c r="D5226" s="235" t="s">
        <v>541</v>
      </c>
      <c r="E5226"/>
      <c r="F5226" s="126"/>
      <c r="G5226" s="236"/>
      <c r="H5226"/>
      <c r="I5226" t="s">
        <v>199</v>
      </c>
      <c r="J5226" s="236"/>
      <c r="K5226"/>
      <c r="L5226"/>
      <c r="M5226"/>
      <c r="N5226"/>
      <c r="O5226"/>
      <c r="P5226"/>
      <c r="Q5226"/>
      <c r="U5226"/>
      <c r="V5226">
        <v>0</v>
      </c>
      <c r="W5226" s="236"/>
      <c r="X5226"/>
      <c r="Y5226"/>
      <c r="Z5226"/>
      <c r="AA5226"/>
      <c r="AB5226"/>
      <c r="AC5226"/>
      <c r="AD5226"/>
      <c r="AE5226"/>
      <c r="AF5226"/>
      <c r="AG5226"/>
      <c r="AH5226" s="115" t="s">
        <v>4308</v>
      </c>
    </row>
    <row r="5227" spans="1:35" hidden="1" x14ac:dyDescent="0.25">
      <c r="A5227">
        <v>331590</v>
      </c>
      <c r="B5227" t="s">
        <v>7428</v>
      </c>
      <c r="C5227" t="s">
        <v>377</v>
      </c>
      <c r="D5227" t="s">
        <v>222</v>
      </c>
      <c r="E5227" t="s">
        <v>77</v>
      </c>
      <c r="F5227" s="126">
        <v>36526</v>
      </c>
      <c r="G5227" t="s">
        <v>429</v>
      </c>
      <c r="H5227" t="s">
        <v>16</v>
      </c>
      <c r="I5227" t="s">
        <v>201</v>
      </c>
      <c r="J5227" t="s">
        <v>1226</v>
      </c>
      <c r="K5227"/>
      <c r="L5227" t="s">
        <v>30</v>
      </c>
      <c r="M5227"/>
      <c r="N5227"/>
      <c r="O5227"/>
      <c r="P5227"/>
      <c r="Q5227"/>
      <c r="U5227"/>
      <c r="V5227">
        <v>0</v>
      </c>
      <c r="W5227"/>
      <c r="X5227"/>
      <c r="Y5227"/>
      <c r="Z5227"/>
      <c r="AA5227"/>
      <c r="AB5227"/>
      <c r="AC5227"/>
      <c r="AD5227"/>
      <c r="AE5227"/>
      <c r="AF5227"/>
      <c r="AG5227"/>
    </row>
    <row r="5228" spans="1:35" ht="18" x14ac:dyDescent="0.25">
      <c r="A5228" s="235">
        <v>331591</v>
      </c>
      <c r="B5228" s="235" t="s">
        <v>9346</v>
      </c>
      <c r="C5228" s="235" t="s">
        <v>661</v>
      </c>
      <c r="D5228" s="235" t="s">
        <v>214</v>
      </c>
      <c r="E5228"/>
      <c r="F5228" s="126"/>
      <c r="G5228" s="236"/>
      <c r="H5228"/>
      <c r="I5228" t="s">
        <v>107</v>
      </c>
      <c r="J5228" s="236"/>
      <c r="K5228"/>
      <c r="L5228"/>
      <c r="M5228"/>
      <c r="N5228"/>
      <c r="O5228"/>
      <c r="P5228"/>
      <c r="Q5228"/>
      <c r="U5228"/>
      <c r="V5228" t="s">
        <v>4335</v>
      </c>
      <c r="W5228" s="236"/>
      <c r="X5228"/>
      <c r="Y5228"/>
      <c r="Z5228"/>
      <c r="AA5228"/>
      <c r="AB5228"/>
      <c r="AC5228"/>
      <c r="AD5228"/>
      <c r="AE5228"/>
      <c r="AF5228"/>
      <c r="AG5228"/>
      <c r="AH5228" s="115" t="s">
        <v>4308</v>
      </c>
      <c r="AI5228" s="115" t="e">
        <f>VLOOKUP(A5228,'[2]دراسات قانونية'!$A$3:$E$600,1,0)</f>
        <v>#N/A</v>
      </c>
    </row>
    <row r="5229" spans="1:35" hidden="1" x14ac:dyDescent="0.25">
      <c r="A5229">
        <v>331594</v>
      </c>
      <c r="B5229" t="s">
        <v>9347</v>
      </c>
      <c r="C5229" t="s">
        <v>335</v>
      </c>
      <c r="D5229" t="s">
        <v>437</v>
      </c>
      <c r="E5229" t="s">
        <v>77</v>
      </c>
      <c r="F5229" s="126"/>
      <c r="G5229"/>
      <c r="H5229" t="s">
        <v>16</v>
      </c>
      <c r="I5229" t="s">
        <v>136</v>
      </c>
      <c r="J5229"/>
      <c r="K5229"/>
      <c r="L5229"/>
      <c r="M5229"/>
      <c r="N5229"/>
      <c r="O5229"/>
      <c r="P5229"/>
      <c r="Q5229"/>
      <c r="U5229"/>
      <c r="V5229" t="s">
        <v>4329</v>
      </c>
      <c r="W5229"/>
      <c r="X5229"/>
      <c r="Y5229"/>
      <c r="Z5229"/>
      <c r="AA5229"/>
      <c r="AB5229" t="s">
        <v>4308</v>
      </c>
      <c r="AC5229" t="s">
        <v>4308</v>
      </c>
      <c r="AD5229" t="s">
        <v>4308</v>
      </c>
      <c r="AE5229" t="s">
        <v>4308</v>
      </c>
      <c r="AF5229" t="s">
        <v>4308</v>
      </c>
      <c r="AG5229" t="s">
        <v>4308</v>
      </c>
      <c r="AH5229" s="115" t="s">
        <v>4308</v>
      </c>
    </row>
    <row r="5230" spans="1:35" hidden="1" x14ac:dyDescent="0.25">
      <c r="A5230">
        <v>331595</v>
      </c>
      <c r="B5230" t="s">
        <v>9348</v>
      </c>
      <c r="C5230" t="s">
        <v>261</v>
      </c>
      <c r="D5230" t="s">
        <v>1291</v>
      </c>
      <c r="E5230" t="s">
        <v>76</v>
      </c>
      <c r="F5230" s="126">
        <v>31486</v>
      </c>
      <c r="G5230" t="s">
        <v>9349</v>
      </c>
      <c r="H5230" t="s">
        <v>16</v>
      </c>
      <c r="I5230" t="s">
        <v>129</v>
      </c>
      <c r="J5230"/>
      <c r="K5230"/>
      <c r="L5230"/>
      <c r="M5230"/>
      <c r="N5230"/>
      <c r="O5230"/>
      <c r="P5230"/>
      <c r="Q5230"/>
      <c r="U5230"/>
      <c r="V5230" t="s">
        <v>4424</v>
      </c>
      <c r="W5230"/>
      <c r="X5230"/>
      <c r="Y5230"/>
      <c r="Z5230"/>
      <c r="AA5230"/>
      <c r="AB5230"/>
      <c r="AC5230"/>
      <c r="AD5230" t="s">
        <v>4308</v>
      </c>
      <c r="AE5230" t="s">
        <v>4308</v>
      </c>
      <c r="AF5230" t="s">
        <v>4308</v>
      </c>
      <c r="AG5230" t="s">
        <v>4308</v>
      </c>
      <c r="AH5230" s="115" t="s">
        <v>4308</v>
      </c>
    </row>
    <row r="5231" spans="1:35" hidden="1" x14ac:dyDescent="0.25">
      <c r="A5231">
        <v>331596</v>
      </c>
      <c r="B5231" t="s">
        <v>9350</v>
      </c>
      <c r="C5231" t="s">
        <v>4776</v>
      </c>
      <c r="D5231" t="s">
        <v>1100</v>
      </c>
      <c r="E5231" t="s">
        <v>76</v>
      </c>
      <c r="F5231" s="126">
        <v>36266</v>
      </c>
      <c r="G5231" t="s">
        <v>18</v>
      </c>
      <c r="H5231" t="s">
        <v>16</v>
      </c>
      <c r="I5231" t="s">
        <v>136</v>
      </c>
      <c r="J5231" t="s">
        <v>15</v>
      </c>
      <c r="K5231"/>
      <c r="L5231" t="s">
        <v>18</v>
      </c>
      <c r="M5231"/>
      <c r="N5231"/>
      <c r="O5231"/>
      <c r="P5231"/>
      <c r="Q5231"/>
      <c r="U5231"/>
      <c r="V5231" t="s">
        <v>16623</v>
      </c>
      <c r="W5231"/>
      <c r="X5231"/>
      <c r="Y5231"/>
      <c r="Z5231"/>
      <c r="AA5231"/>
      <c r="AB5231"/>
      <c r="AC5231"/>
      <c r="AD5231"/>
      <c r="AE5231"/>
      <c r="AF5231"/>
      <c r="AG5231"/>
      <c r="AH5231" s="115" t="s">
        <v>4308</v>
      </c>
    </row>
    <row r="5232" spans="1:35" ht="18" hidden="1" x14ac:dyDescent="0.25">
      <c r="A5232" s="235">
        <v>331597</v>
      </c>
      <c r="B5232" s="235" t="s">
        <v>9351</v>
      </c>
      <c r="C5232" s="235" t="s">
        <v>9352</v>
      </c>
      <c r="D5232" s="235" t="s">
        <v>1565</v>
      </c>
      <c r="E5232"/>
      <c r="F5232" s="126"/>
      <c r="G5232" s="236"/>
      <c r="H5232"/>
      <c r="I5232" t="s">
        <v>129</v>
      </c>
      <c r="J5232" s="236"/>
      <c r="K5232"/>
      <c r="L5232"/>
      <c r="M5232"/>
      <c r="N5232"/>
      <c r="O5232"/>
      <c r="P5232"/>
      <c r="Q5232"/>
      <c r="U5232"/>
      <c r="V5232" t="s">
        <v>4335</v>
      </c>
      <c r="W5232" s="236"/>
      <c r="X5232"/>
      <c r="Y5232"/>
      <c r="Z5232"/>
      <c r="AA5232"/>
      <c r="AB5232"/>
      <c r="AC5232"/>
      <c r="AD5232"/>
      <c r="AE5232"/>
      <c r="AF5232"/>
      <c r="AG5232"/>
      <c r="AH5232" s="115" t="s">
        <v>4308</v>
      </c>
    </row>
    <row r="5233" spans="1:35" ht="18" x14ac:dyDescent="0.25">
      <c r="A5233" s="235">
        <v>331599</v>
      </c>
      <c r="B5233" s="235" t="s">
        <v>9353</v>
      </c>
      <c r="C5233" s="235" t="s">
        <v>343</v>
      </c>
      <c r="D5233" s="235" t="s">
        <v>796</v>
      </c>
      <c r="E5233"/>
      <c r="F5233" s="126"/>
      <c r="G5233" s="236"/>
      <c r="H5233"/>
      <c r="I5233" t="s">
        <v>107</v>
      </c>
      <c r="J5233" s="236"/>
      <c r="K5233"/>
      <c r="L5233"/>
      <c r="M5233"/>
      <c r="N5233"/>
      <c r="O5233"/>
      <c r="P5233"/>
      <c r="Q5233"/>
      <c r="U5233"/>
      <c r="V5233" t="s">
        <v>4335</v>
      </c>
      <c r="W5233" s="236"/>
      <c r="X5233"/>
      <c r="Y5233"/>
      <c r="Z5233"/>
      <c r="AA5233"/>
      <c r="AB5233"/>
      <c r="AC5233"/>
      <c r="AD5233"/>
      <c r="AE5233"/>
      <c r="AF5233"/>
      <c r="AG5233"/>
      <c r="AH5233" s="115" t="s">
        <v>4308</v>
      </c>
      <c r="AI5233" s="115" t="e">
        <f>VLOOKUP(A5233,'[2]دراسات قانونية'!$A$3:$E$600,1,0)</f>
        <v>#N/A</v>
      </c>
    </row>
    <row r="5234" spans="1:35" hidden="1" x14ac:dyDescent="0.25">
      <c r="A5234" s="115">
        <v>331601</v>
      </c>
      <c r="B5234" s="115" t="s">
        <v>2908</v>
      </c>
      <c r="C5234" s="115" t="s">
        <v>244</v>
      </c>
      <c r="D5234" s="115" t="s">
        <v>630</v>
      </c>
      <c r="E5234" s="115" t="s">
        <v>76</v>
      </c>
      <c r="F5234" s="237">
        <v>33208</v>
      </c>
      <c r="G5234" s="115" t="s">
        <v>61</v>
      </c>
      <c r="H5234" s="115" t="s">
        <v>16</v>
      </c>
      <c r="I5234" t="s">
        <v>199</v>
      </c>
      <c r="J5234" s="115" t="s">
        <v>1226</v>
      </c>
      <c r="L5234" s="115" t="s">
        <v>61</v>
      </c>
      <c r="U5234"/>
      <c r="V5234">
        <v>0</v>
      </c>
      <c r="AH5234" s="115" t="s">
        <v>4308</v>
      </c>
    </row>
    <row r="5235" spans="1:35" ht="18" hidden="1" x14ac:dyDescent="0.25">
      <c r="A5235" s="235">
        <v>331602</v>
      </c>
      <c r="B5235" s="235" t="s">
        <v>9354</v>
      </c>
      <c r="C5235" s="235" t="s">
        <v>384</v>
      </c>
      <c r="D5235" s="235" t="s">
        <v>321</v>
      </c>
      <c r="E5235"/>
      <c r="F5235" s="126"/>
      <c r="G5235" s="236"/>
      <c r="H5235"/>
      <c r="I5235" t="s">
        <v>129</v>
      </c>
      <c r="J5235" s="236"/>
      <c r="K5235"/>
      <c r="L5235"/>
      <c r="M5235"/>
      <c r="N5235"/>
      <c r="O5235"/>
      <c r="P5235"/>
      <c r="Q5235"/>
      <c r="U5235"/>
      <c r="V5235" t="s">
        <v>4335</v>
      </c>
      <c r="W5235" s="236"/>
      <c r="X5235"/>
      <c r="Y5235"/>
      <c r="Z5235"/>
      <c r="AA5235"/>
      <c r="AB5235"/>
      <c r="AC5235"/>
      <c r="AD5235"/>
      <c r="AE5235"/>
      <c r="AF5235"/>
      <c r="AG5235"/>
      <c r="AH5235" s="115" t="s">
        <v>4308</v>
      </c>
    </row>
    <row r="5236" spans="1:35" ht="18" hidden="1" x14ac:dyDescent="0.25">
      <c r="A5236" s="235">
        <v>331607</v>
      </c>
      <c r="B5236" s="235" t="s">
        <v>1333</v>
      </c>
      <c r="C5236" s="235" t="s">
        <v>665</v>
      </c>
      <c r="D5236" s="235" t="s">
        <v>9355</v>
      </c>
      <c r="E5236"/>
      <c r="F5236" s="126"/>
      <c r="G5236" s="236"/>
      <c r="H5236"/>
      <c r="I5236" t="s">
        <v>199</v>
      </c>
      <c r="J5236" s="236"/>
      <c r="K5236"/>
      <c r="L5236"/>
      <c r="M5236"/>
      <c r="N5236"/>
      <c r="O5236"/>
      <c r="P5236"/>
      <c r="Q5236"/>
      <c r="U5236"/>
      <c r="V5236">
        <v>0</v>
      </c>
      <c r="W5236" s="236"/>
      <c r="X5236"/>
      <c r="Y5236"/>
      <c r="Z5236"/>
      <c r="AA5236"/>
      <c r="AB5236"/>
      <c r="AC5236"/>
      <c r="AD5236"/>
      <c r="AE5236"/>
      <c r="AF5236"/>
      <c r="AG5236"/>
      <c r="AH5236" s="115" t="s">
        <v>4308</v>
      </c>
    </row>
    <row r="5237" spans="1:35" ht="18" x14ac:dyDescent="0.25">
      <c r="A5237" s="235">
        <v>331608</v>
      </c>
      <c r="B5237" s="235" t="s">
        <v>9356</v>
      </c>
      <c r="C5237" s="235" t="s">
        <v>327</v>
      </c>
      <c r="D5237" s="235" t="s">
        <v>425</v>
      </c>
      <c r="E5237"/>
      <c r="F5237" s="126"/>
      <c r="G5237" s="236"/>
      <c r="H5237"/>
      <c r="I5237" t="s">
        <v>107</v>
      </c>
      <c r="J5237" s="236"/>
      <c r="K5237"/>
      <c r="L5237"/>
      <c r="M5237"/>
      <c r="N5237"/>
      <c r="O5237"/>
      <c r="P5237"/>
      <c r="Q5237"/>
      <c r="U5237"/>
      <c r="V5237" t="s">
        <v>4335</v>
      </c>
      <c r="W5237" s="236"/>
      <c r="X5237"/>
      <c r="Y5237"/>
      <c r="Z5237"/>
      <c r="AA5237"/>
      <c r="AB5237"/>
      <c r="AC5237"/>
      <c r="AD5237"/>
      <c r="AE5237"/>
      <c r="AF5237"/>
      <c r="AG5237"/>
      <c r="AH5237" s="115" t="s">
        <v>4308</v>
      </c>
      <c r="AI5237" s="115" t="e">
        <f>VLOOKUP(A5237,'[2]دراسات قانونية'!$A$3:$E$600,1,0)</f>
        <v>#N/A</v>
      </c>
    </row>
    <row r="5238" spans="1:35" hidden="1" x14ac:dyDescent="0.25">
      <c r="A5238" s="115">
        <v>331609</v>
      </c>
      <c r="B5238" s="115" t="s">
        <v>3043</v>
      </c>
      <c r="C5238" s="115" t="s">
        <v>227</v>
      </c>
      <c r="D5238" s="115" t="s">
        <v>859</v>
      </c>
      <c r="E5238" s="115" t="s">
        <v>76</v>
      </c>
      <c r="F5238" s="237">
        <v>31654</v>
      </c>
      <c r="G5238" s="115" t="s">
        <v>18</v>
      </c>
      <c r="H5238" s="115" t="s">
        <v>16</v>
      </c>
      <c r="I5238" t="s">
        <v>199</v>
      </c>
      <c r="J5238" s="115" t="s">
        <v>1226</v>
      </c>
      <c r="L5238" s="115" t="s">
        <v>18</v>
      </c>
      <c r="U5238"/>
      <c r="V5238">
        <v>0</v>
      </c>
    </row>
    <row r="5239" spans="1:35" hidden="1" x14ac:dyDescent="0.25">
      <c r="A5239">
        <v>331610</v>
      </c>
      <c r="B5239" t="s">
        <v>9357</v>
      </c>
      <c r="C5239" t="s">
        <v>826</v>
      </c>
      <c r="D5239" t="s">
        <v>1125</v>
      </c>
      <c r="E5239" t="s">
        <v>76</v>
      </c>
      <c r="F5239" s="126">
        <v>35431</v>
      </c>
      <c r="G5239" t="s">
        <v>37</v>
      </c>
      <c r="H5239" t="s">
        <v>16</v>
      </c>
      <c r="I5239" t="s">
        <v>136</v>
      </c>
      <c r="J5239" t="s">
        <v>1226</v>
      </c>
      <c r="K5239"/>
      <c r="L5239" t="s">
        <v>18</v>
      </c>
      <c r="M5239"/>
      <c r="N5239"/>
      <c r="O5239"/>
      <c r="P5239"/>
      <c r="Q5239"/>
      <c r="U5239"/>
      <c r="V5239">
        <v>0</v>
      </c>
      <c r="W5239"/>
      <c r="X5239"/>
      <c r="Y5239"/>
      <c r="Z5239"/>
      <c r="AA5239"/>
      <c r="AB5239"/>
      <c r="AC5239"/>
      <c r="AD5239"/>
      <c r="AE5239"/>
      <c r="AF5239"/>
      <c r="AG5239"/>
    </row>
    <row r="5240" spans="1:35" hidden="1" x14ac:dyDescent="0.25">
      <c r="A5240" s="115">
        <v>331611</v>
      </c>
      <c r="B5240" s="115" t="s">
        <v>3717</v>
      </c>
      <c r="C5240" s="115" t="s">
        <v>227</v>
      </c>
      <c r="D5240" s="115" t="s">
        <v>612</v>
      </c>
      <c r="E5240" s="115" t="s">
        <v>76</v>
      </c>
      <c r="F5240" s="237">
        <v>34413</v>
      </c>
      <c r="G5240" s="115" t="s">
        <v>666</v>
      </c>
      <c r="H5240" s="115" t="s">
        <v>16</v>
      </c>
      <c r="I5240" t="s">
        <v>199</v>
      </c>
      <c r="J5240" s="115" t="s">
        <v>1226</v>
      </c>
      <c r="L5240" s="115" t="s">
        <v>18</v>
      </c>
      <c r="U5240"/>
      <c r="V5240">
        <v>0</v>
      </c>
      <c r="AH5240" s="115" t="s">
        <v>4308</v>
      </c>
    </row>
    <row r="5241" spans="1:35" ht="18" x14ac:dyDescent="0.25">
      <c r="A5241" s="235">
        <v>331612</v>
      </c>
      <c r="B5241" s="235" t="s">
        <v>9358</v>
      </c>
      <c r="C5241" s="235" t="s">
        <v>484</v>
      </c>
      <c r="D5241" s="235" t="s">
        <v>232</v>
      </c>
      <c r="E5241"/>
      <c r="F5241" s="126"/>
      <c r="G5241" s="236"/>
      <c r="H5241"/>
      <c r="I5241" t="s">
        <v>107</v>
      </c>
      <c r="J5241" s="236"/>
      <c r="K5241"/>
      <c r="L5241"/>
      <c r="M5241"/>
      <c r="N5241"/>
      <c r="O5241"/>
      <c r="P5241"/>
      <c r="Q5241"/>
      <c r="U5241"/>
      <c r="V5241" t="s">
        <v>4334</v>
      </c>
      <c r="W5241" s="236"/>
      <c r="X5241"/>
      <c r="Y5241"/>
      <c r="Z5241"/>
      <c r="AA5241"/>
      <c r="AB5241"/>
      <c r="AC5241"/>
      <c r="AD5241"/>
      <c r="AE5241"/>
      <c r="AF5241"/>
      <c r="AG5241"/>
      <c r="AH5241" s="115" t="s">
        <v>4308</v>
      </c>
      <c r="AI5241" s="115" t="e">
        <f>VLOOKUP(A5241,'[2]دراسات قانونية'!$A$3:$E$600,1,0)</f>
        <v>#N/A</v>
      </c>
    </row>
    <row r="5242" spans="1:35" ht="18" x14ac:dyDescent="0.25">
      <c r="A5242" s="235">
        <v>331615</v>
      </c>
      <c r="B5242" s="235" t="s">
        <v>9359</v>
      </c>
      <c r="C5242" s="235" t="s">
        <v>543</v>
      </c>
      <c r="D5242" s="235" t="s">
        <v>6655</v>
      </c>
      <c r="E5242"/>
      <c r="F5242" s="126"/>
      <c r="G5242" s="236"/>
      <c r="H5242"/>
      <c r="I5242" t="s">
        <v>107</v>
      </c>
      <c r="J5242" s="236"/>
      <c r="K5242"/>
      <c r="L5242"/>
      <c r="M5242"/>
      <c r="N5242"/>
      <c r="O5242"/>
      <c r="P5242"/>
      <c r="Q5242"/>
      <c r="U5242"/>
      <c r="V5242" t="s">
        <v>4337</v>
      </c>
      <c r="W5242" s="236"/>
      <c r="X5242"/>
      <c r="Y5242"/>
      <c r="Z5242"/>
      <c r="AA5242"/>
      <c r="AB5242"/>
      <c r="AC5242"/>
      <c r="AD5242"/>
      <c r="AE5242"/>
      <c r="AF5242"/>
      <c r="AG5242"/>
      <c r="AH5242" s="115" t="s">
        <v>4308</v>
      </c>
      <c r="AI5242" s="115" t="e">
        <f>VLOOKUP(A5242,'[2]دراسات قانونية'!$A$3:$E$600,1,0)</f>
        <v>#N/A</v>
      </c>
    </row>
    <row r="5243" spans="1:35" ht="18" x14ac:dyDescent="0.25">
      <c r="A5243" s="235">
        <v>331616</v>
      </c>
      <c r="B5243" s="235" t="s">
        <v>9360</v>
      </c>
      <c r="C5243" s="235" t="s">
        <v>1000</v>
      </c>
      <c r="D5243" s="235" t="s">
        <v>521</v>
      </c>
      <c r="E5243"/>
      <c r="F5243" s="126"/>
      <c r="G5243" s="236"/>
      <c r="H5243"/>
      <c r="I5243" t="s">
        <v>107</v>
      </c>
      <c r="J5243" s="236"/>
      <c r="K5243"/>
      <c r="L5243"/>
      <c r="M5243"/>
      <c r="N5243"/>
      <c r="O5243"/>
      <c r="P5243"/>
      <c r="Q5243"/>
      <c r="U5243"/>
      <c r="V5243" t="s">
        <v>4335</v>
      </c>
      <c r="W5243" s="236"/>
      <c r="X5243"/>
      <c r="Y5243"/>
      <c r="Z5243"/>
      <c r="AA5243"/>
      <c r="AB5243"/>
      <c r="AC5243"/>
      <c r="AD5243"/>
      <c r="AE5243"/>
      <c r="AF5243"/>
      <c r="AG5243"/>
      <c r="AH5243" s="115" t="s">
        <v>4308</v>
      </c>
      <c r="AI5243" s="115" t="e">
        <f>VLOOKUP(A5243,'[2]دراسات قانونية'!$A$3:$E$600,1,0)</f>
        <v>#N/A</v>
      </c>
    </row>
    <row r="5244" spans="1:35" ht="18" x14ac:dyDescent="0.25">
      <c r="A5244" s="235">
        <v>331618</v>
      </c>
      <c r="B5244" s="235" t="s">
        <v>9361</v>
      </c>
      <c r="C5244" s="235" t="s">
        <v>980</v>
      </c>
      <c r="D5244" s="235" t="s">
        <v>330</v>
      </c>
      <c r="E5244"/>
      <c r="F5244" s="126"/>
      <c r="G5244" s="236"/>
      <c r="H5244"/>
      <c r="I5244" t="s">
        <v>107</v>
      </c>
      <c r="J5244" s="236"/>
      <c r="K5244"/>
      <c r="L5244"/>
      <c r="M5244"/>
      <c r="N5244"/>
      <c r="O5244"/>
      <c r="P5244"/>
      <c r="Q5244"/>
      <c r="U5244"/>
      <c r="V5244" t="s">
        <v>4335</v>
      </c>
      <c r="W5244" s="236"/>
      <c r="X5244"/>
      <c r="Y5244"/>
      <c r="Z5244"/>
      <c r="AA5244"/>
      <c r="AB5244"/>
      <c r="AC5244"/>
      <c r="AD5244"/>
      <c r="AE5244"/>
      <c r="AF5244"/>
      <c r="AG5244"/>
      <c r="AH5244" s="115" t="s">
        <v>4308</v>
      </c>
      <c r="AI5244" s="115" t="e">
        <f>VLOOKUP(A5244,'[2]دراسات قانونية'!$A$3:$E$600,1,0)</f>
        <v>#N/A</v>
      </c>
    </row>
    <row r="5245" spans="1:35" ht="18" x14ac:dyDescent="0.25">
      <c r="A5245" s="235">
        <v>331620</v>
      </c>
      <c r="B5245" s="235" t="s">
        <v>3884</v>
      </c>
      <c r="C5245" s="235" t="s">
        <v>250</v>
      </c>
      <c r="D5245" s="235" t="s">
        <v>9362</v>
      </c>
      <c r="E5245"/>
      <c r="F5245" s="126"/>
      <c r="G5245" s="236"/>
      <c r="H5245"/>
      <c r="I5245" t="s">
        <v>107</v>
      </c>
      <c r="J5245" s="236"/>
      <c r="K5245"/>
      <c r="L5245"/>
      <c r="M5245"/>
      <c r="N5245"/>
      <c r="O5245"/>
      <c r="P5245"/>
      <c r="Q5245"/>
      <c r="U5245"/>
      <c r="V5245" t="s">
        <v>4335</v>
      </c>
      <c r="W5245" s="236"/>
      <c r="X5245"/>
      <c r="Y5245"/>
      <c r="Z5245"/>
      <c r="AA5245"/>
      <c r="AB5245"/>
      <c r="AC5245"/>
      <c r="AD5245"/>
      <c r="AE5245"/>
      <c r="AF5245"/>
      <c r="AG5245"/>
      <c r="AH5245" s="115" t="s">
        <v>4308</v>
      </c>
      <c r="AI5245" s="115" t="e">
        <f>VLOOKUP(A5245,'[2]دراسات قانونية'!$A$3:$E$600,1,0)</f>
        <v>#N/A</v>
      </c>
    </row>
    <row r="5246" spans="1:35" hidden="1" x14ac:dyDescent="0.25">
      <c r="A5246" s="115">
        <v>331621</v>
      </c>
      <c r="B5246" s="115" t="s">
        <v>4078</v>
      </c>
      <c r="C5246" s="115" t="s">
        <v>495</v>
      </c>
      <c r="D5246" s="115" t="s">
        <v>267</v>
      </c>
      <c r="E5246" s="115" t="s">
        <v>77</v>
      </c>
      <c r="F5246" s="237">
        <v>34608</v>
      </c>
      <c r="G5246" s="115" t="s">
        <v>4079</v>
      </c>
      <c r="H5246" s="115" t="s">
        <v>16</v>
      </c>
      <c r="I5246" t="s">
        <v>199</v>
      </c>
      <c r="J5246" s="115" t="s">
        <v>1226</v>
      </c>
      <c r="L5246" s="115" t="s">
        <v>58</v>
      </c>
      <c r="U5246"/>
      <c r="V5246">
        <v>0</v>
      </c>
    </row>
    <row r="5247" spans="1:35" hidden="1" x14ac:dyDescent="0.25">
      <c r="A5247">
        <v>331623</v>
      </c>
      <c r="B5247" t="s">
        <v>9363</v>
      </c>
      <c r="C5247" t="s">
        <v>687</v>
      </c>
      <c r="D5247" t="s">
        <v>435</v>
      </c>
      <c r="E5247" t="s">
        <v>76</v>
      </c>
      <c r="F5247" s="126">
        <v>36536</v>
      </c>
      <c r="G5247" t="s">
        <v>18</v>
      </c>
      <c r="H5247" t="s">
        <v>16</v>
      </c>
      <c r="I5247" t="s">
        <v>136</v>
      </c>
      <c r="J5247" t="s">
        <v>1226</v>
      </c>
      <c r="K5247"/>
      <c r="L5247" t="s">
        <v>18</v>
      </c>
      <c r="M5247"/>
      <c r="N5247"/>
      <c r="O5247"/>
      <c r="P5247"/>
      <c r="Q5247"/>
      <c r="U5247"/>
      <c r="V5247" t="s">
        <v>4329</v>
      </c>
      <c r="W5247"/>
      <c r="X5247"/>
      <c r="Y5247"/>
      <c r="Z5247"/>
      <c r="AA5247"/>
      <c r="AB5247"/>
      <c r="AC5247"/>
      <c r="AD5247"/>
      <c r="AE5247" t="s">
        <v>4308</v>
      </c>
      <c r="AF5247" t="s">
        <v>4308</v>
      </c>
      <c r="AG5247" t="s">
        <v>4308</v>
      </c>
      <c r="AH5247" s="115" t="s">
        <v>4308</v>
      </c>
    </row>
    <row r="5248" spans="1:35" ht="18" hidden="1" x14ac:dyDescent="0.25">
      <c r="A5248" s="235">
        <v>331625</v>
      </c>
      <c r="B5248" s="235" t="s">
        <v>9364</v>
      </c>
      <c r="C5248" s="235" t="s">
        <v>227</v>
      </c>
      <c r="D5248" s="235" t="s">
        <v>373</v>
      </c>
      <c r="E5248"/>
      <c r="F5248" s="126"/>
      <c r="G5248" s="236"/>
      <c r="H5248"/>
      <c r="I5248" t="s">
        <v>199</v>
      </c>
      <c r="J5248" s="236"/>
      <c r="K5248"/>
      <c r="L5248"/>
      <c r="M5248"/>
      <c r="N5248"/>
      <c r="O5248"/>
      <c r="P5248"/>
      <c r="Q5248"/>
      <c r="U5248"/>
      <c r="V5248">
        <v>0</v>
      </c>
      <c r="W5248" s="236"/>
      <c r="X5248"/>
      <c r="Y5248"/>
      <c r="Z5248"/>
      <c r="AA5248"/>
      <c r="AB5248"/>
      <c r="AC5248"/>
      <c r="AD5248"/>
      <c r="AE5248"/>
      <c r="AF5248"/>
      <c r="AG5248"/>
      <c r="AH5248" s="115" t="s">
        <v>4308</v>
      </c>
    </row>
    <row r="5249" spans="1:35" ht="18" x14ac:dyDescent="0.25">
      <c r="A5249" s="235">
        <v>331626</v>
      </c>
      <c r="B5249" s="235" t="s">
        <v>9365</v>
      </c>
      <c r="C5249" s="235" t="s">
        <v>369</v>
      </c>
      <c r="D5249" s="235" t="s">
        <v>560</v>
      </c>
      <c r="E5249"/>
      <c r="F5249" s="126"/>
      <c r="G5249" s="236"/>
      <c r="H5249"/>
      <c r="I5249" t="s">
        <v>107</v>
      </c>
      <c r="J5249" s="236"/>
      <c r="K5249"/>
      <c r="L5249"/>
      <c r="M5249"/>
      <c r="N5249"/>
      <c r="O5249"/>
      <c r="P5249"/>
      <c r="Q5249"/>
      <c r="U5249"/>
      <c r="V5249" t="s">
        <v>4335</v>
      </c>
      <c r="W5249" s="236"/>
      <c r="X5249"/>
      <c r="Y5249"/>
      <c r="Z5249"/>
      <c r="AA5249"/>
      <c r="AB5249"/>
      <c r="AC5249"/>
      <c r="AD5249"/>
      <c r="AE5249"/>
      <c r="AF5249"/>
      <c r="AG5249"/>
      <c r="AH5249" s="115" t="s">
        <v>4308</v>
      </c>
      <c r="AI5249" s="115" t="e">
        <f>VLOOKUP(A5249,'[2]دراسات قانونية'!$A$3:$E$600,1,0)</f>
        <v>#N/A</v>
      </c>
    </row>
    <row r="5250" spans="1:35" hidden="1" x14ac:dyDescent="0.25">
      <c r="A5250" s="115">
        <v>331630</v>
      </c>
      <c r="B5250" s="115" t="s">
        <v>3718</v>
      </c>
      <c r="C5250" s="115" t="s">
        <v>271</v>
      </c>
      <c r="D5250" s="115" t="s">
        <v>268</v>
      </c>
      <c r="E5250" s="115" t="s">
        <v>76</v>
      </c>
      <c r="F5250" s="237">
        <v>33062</v>
      </c>
      <c r="G5250" s="115" t="s">
        <v>1737</v>
      </c>
      <c r="H5250" s="115" t="s">
        <v>16</v>
      </c>
      <c r="I5250" t="s">
        <v>199</v>
      </c>
      <c r="J5250" s="115" t="s">
        <v>1226</v>
      </c>
      <c r="L5250" s="115" t="s">
        <v>18</v>
      </c>
      <c r="U5250"/>
      <c r="V5250">
        <v>0</v>
      </c>
    </row>
    <row r="5251" spans="1:35" ht="18" x14ac:dyDescent="0.25">
      <c r="A5251" s="235">
        <v>331631</v>
      </c>
      <c r="B5251" s="235" t="s">
        <v>9366</v>
      </c>
      <c r="C5251" s="235" t="s">
        <v>227</v>
      </c>
      <c r="D5251" s="235" t="s">
        <v>222</v>
      </c>
      <c r="E5251"/>
      <c r="F5251" s="126"/>
      <c r="G5251" s="236"/>
      <c r="H5251"/>
      <c r="I5251" t="s">
        <v>107</v>
      </c>
      <c r="J5251" s="236"/>
      <c r="K5251"/>
      <c r="L5251"/>
      <c r="M5251"/>
      <c r="N5251"/>
      <c r="O5251"/>
      <c r="P5251"/>
      <c r="Q5251"/>
      <c r="U5251"/>
      <c r="V5251" t="s">
        <v>4335</v>
      </c>
      <c r="W5251" s="236"/>
      <c r="X5251"/>
      <c r="Y5251"/>
      <c r="Z5251"/>
      <c r="AA5251"/>
      <c r="AB5251"/>
      <c r="AC5251"/>
      <c r="AD5251"/>
      <c r="AE5251"/>
      <c r="AF5251"/>
      <c r="AG5251"/>
      <c r="AH5251" s="115" t="s">
        <v>4308</v>
      </c>
      <c r="AI5251" s="115" t="e">
        <f>VLOOKUP(A5251,'[2]دراسات قانونية'!$A$3:$E$600,1,0)</f>
        <v>#N/A</v>
      </c>
    </row>
    <row r="5252" spans="1:35" hidden="1" x14ac:dyDescent="0.25">
      <c r="A5252" s="115">
        <v>331632</v>
      </c>
      <c r="B5252" s="115" t="s">
        <v>3317</v>
      </c>
      <c r="C5252" s="115" t="s">
        <v>261</v>
      </c>
      <c r="D5252" s="115" t="s">
        <v>372</v>
      </c>
      <c r="E5252" s="115" t="s">
        <v>77</v>
      </c>
      <c r="F5252" s="237">
        <v>31116</v>
      </c>
      <c r="G5252" s="115" t="s">
        <v>600</v>
      </c>
      <c r="H5252" s="115" t="s">
        <v>16</v>
      </c>
      <c r="I5252" t="s">
        <v>199</v>
      </c>
      <c r="U5252"/>
      <c r="V5252">
        <v>0</v>
      </c>
    </row>
    <row r="5253" spans="1:35" hidden="1" x14ac:dyDescent="0.25">
      <c r="A5253" s="115">
        <v>331633</v>
      </c>
      <c r="B5253" s="115" t="s">
        <v>2257</v>
      </c>
      <c r="C5253" s="115" t="s">
        <v>219</v>
      </c>
      <c r="D5253" s="115" t="s">
        <v>1849</v>
      </c>
      <c r="E5253" s="115" t="s">
        <v>77</v>
      </c>
      <c r="F5253" s="237">
        <v>28611</v>
      </c>
      <c r="G5253" s="115" t="s">
        <v>934</v>
      </c>
      <c r="H5253" s="115" t="s">
        <v>16</v>
      </c>
      <c r="I5253" t="s">
        <v>199</v>
      </c>
      <c r="J5253" s="115" t="s">
        <v>1226</v>
      </c>
      <c r="L5253" s="115" t="s">
        <v>30</v>
      </c>
      <c r="U5253"/>
      <c r="V5253">
        <v>0</v>
      </c>
    </row>
    <row r="5254" spans="1:35" ht="18" x14ac:dyDescent="0.25">
      <c r="A5254" s="235">
        <v>331634</v>
      </c>
      <c r="B5254" s="235" t="s">
        <v>9367</v>
      </c>
      <c r="C5254" s="235" t="s">
        <v>332</v>
      </c>
      <c r="D5254" s="235" t="s">
        <v>230</v>
      </c>
      <c r="E5254"/>
      <c r="F5254" s="126"/>
      <c r="G5254" s="236"/>
      <c r="H5254"/>
      <c r="I5254" t="s">
        <v>107</v>
      </c>
      <c r="J5254" s="236"/>
      <c r="K5254"/>
      <c r="L5254"/>
      <c r="M5254"/>
      <c r="N5254"/>
      <c r="O5254"/>
      <c r="P5254"/>
      <c r="Q5254"/>
      <c r="U5254"/>
      <c r="V5254" t="s">
        <v>4335</v>
      </c>
      <c r="W5254" s="236"/>
      <c r="X5254"/>
      <c r="Y5254"/>
      <c r="Z5254"/>
      <c r="AA5254"/>
      <c r="AB5254"/>
      <c r="AC5254"/>
      <c r="AD5254"/>
      <c r="AE5254"/>
      <c r="AF5254"/>
      <c r="AG5254"/>
      <c r="AH5254" s="115" t="s">
        <v>4308</v>
      </c>
      <c r="AI5254" s="115" t="e">
        <f>VLOOKUP(A5254,'[2]دراسات قانونية'!$A$3:$E$600,1,0)</f>
        <v>#N/A</v>
      </c>
    </row>
    <row r="5255" spans="1:35" hidden="1" x14ac:dyDescent="0.25">
      <c r="A5255">
        <v>331635</v>
      </c>
      <c r="B5255" t="s">
        <v>9368</v>
      </c>
      <c r="C5255" t="s">
        <v>1344</v>
      </c>
      <c r="D5255" t="s">
        <v>556</v>
      </c>
      <c r="E5255" t="s">
        <v>77</v>
      </c>
      <c r="F5255" s="126"/>
      <c r="G5255"/>
      <c r="H5255" t="s">
        <v>16</v>
      </c>
      <c r="I5255" t="s">
        <v>136</v>
      </c>
      <c r="J5255"/>
      <c r="K5255"/>
      <c r="L5255"/>
      <c r="M5255"/>
      <c r="N5255"/>
      <c r="O5255"/>
      <c r="P5255"/>
      <c r="Q5255"/>
      <c r="U5255"/>
      <c r="V5255" t="s">
        <v>4329</v>
      </c>
      <c r="W5255"/>
      <c r="X5255"/>
      <c r="Y5255"/>
      <c r="Z5255"/>
      <c r="AA5255" t="s">
        <v>4308</v>
      </c>
      <c r="AB5255" t="s">
        <v>4308</v>
      </c>
      <c r="AC5255" t="s">
        <v>4308</v>
      </c>
      <c r="AD5255" t="s">
        <v>4308</v>
      </c>
      <c r="AE5255" t="s">
        <v>4308</v>
      </c>
      <c r="AF5255" t="s">
        <v>4308</v>
      </c>
      <c r="AG5255" t="s">
        <v>4308</v>
      </c>
      <c r="AH5255" s="115" t="s">
        <v>4308</v>
      </c>
    </row>
    <row r="5256" spans="1:35" ht="18" x14ac:dyDescent="0.25">
      <c r="A5256" s="235">
        <v>331637</v>
      </c>
      <c r="B5256" s="235" t="s">
        <v>9369</v>
      </c>
      <c r="C5256" s="235" t="s">
        <v>417</v>
      </c>
      <c r="D5256" s="235" t="s">
        <v>9370</v>
      </c>
      <c r="E5256"/>
      <c r="F5256" s="126"/>
      <c r="G5256" s="236"/>
      <c r="H5256"/>
      <c r="I5256" t="s">
        <v>107</v>
      </c>
      <c r="J5256" s="236"/>
      <c r="K5256"/>
      <c r="L5256"/>
      <c r="M5256"/>
      <c r="N5256"/>
      <c r="O5256"/>
      <c r="P5256"/>
      <c r="Q5256"/>
      <c r="U5256"/>
      <c r="V5256" t="s">
        <v>4335</v>
      </c>
      <c r="W5256" s="236"/>
      <c r="X5256"/>
      <c r="Y5256"/>
      <c r="Z5256"/>
      <c r="AA5256"/>
      <c r="AB5256"/>
      <c r="AC5256"/>
      <c r="AD5256"/>
      <c r="AE5256"/>
      <c r="AF5256"/>
      <c r="AG5256"/>
      <c r="AH5256" s="115" t="s">
        <v>4308</v>
      </c>
      <c r="AI5256" s="115" t="e">
        <f>VLOOKUP(A5256,'[2]دراسات قانونية'!$A$3:$E$600,1,0)</f>
        <v>#N/A</v>
      </c>
    </row>
    <row r="5257" spans="1:35" ht="18" x14ac:dyDescent="0.25">
      <c r="A5257" s="235">
        <v>331640</v>
      </c>
      <c r="B5257" s="235" t="s">
        <v>9371</v>
      </c>
      <c r="C5257" s="235" t="s">
        <v>360</v>
      </c>
      <c r="D5257" s="235" t="s">
        <v>420</v>
      </c>
      <c r="E5257"/>
      <c r="F5257" s="126"/>
      <c r="G5257" s="236"/>
      <c r="H5257"/>
      <c r="I5257" t="s">
        <v>107</v>
      </c>
      <c r="J5257" s="236"/>
      <c r="K5257"/>
      <c r="L5257"/>
      <c r="M5257"/>
      <c r="N5257"/>
      <c r="O5257"/>
      <c r="P5257"/>
      <c r="Q5257"/>
      <c r="U5257"/>
      <c r="V5257" t="s">
        <v>4337</v>
      </c>
      <c r="W5257" s="236"/>
      <c r="X5257"/>
      <c r="Y5257"/>
      <c r="Z5257"/>
      <c r="AA5257"/>
      <c r="AB5257"/>
      <c r="AC5257"/>
      <c r="AD5257"/>
      <c r="AE5257"/>
      <c r="AF5257"/>
      <c r="AG5257"/>
      <c r="AH5257" s="115" t="s">
        <v>4308</v>
      </c>
      <c r="AI5257" s="115" t="e">
        <f>VLOOKUP(A5257,'[2]دراسات قانونية'!$A$3:$E$600,1,0)</f>
        <v>#N/A</v>
      </c>
    </row>
    <row r="5258" spans="1:35" ht="18" x14ac:dyDescent="0.25">
      <c r="A5258" s="235">
        <v>331641</v>
      </c>
      <c r="B5258" s="235" t="s">
        <v>9372</v>
      </c>
      <c r="C5258" s="235" t="s">
        <v>9373</v>
      </c>
      <c r="D5258" s="235" t="s">
        <v>232</v>
      </c>
      <c r="E5258"/>
      <c r="F5258" s="126"/>
      <c r="G5258" s="236"/>
      <c r="H5258"/>
      <c r="I5258" t="s">
        <v>107</v>
      </c>
      <c r="J5258" s="236"/>
      <c r="K5258"/>
      <c r="L5258"/>
      <c r="M5258"/>
      <c r="N5258"/>
      <c r="O5258"/>
      <c r="P5258"/>
      <c r="Q5258"/>
      <c r="U5258"/>
      <c r="V5258" t="s">
        <v>4335</v>
      </c>
      <c r="W5258" s="236"/>
      <c r="X5258"/>
      <c r="Y5258"/>
      <c r="Z5258"/>
      <c r="AA5258"/>
      <c r="AB5258"/>
      <c r="AC5258"/>
      <c r="AD5258"/>
      <c r="AE5258"/>
      <c r="AF5258"/>
      <c r="AG5258"/>
      <c r="AH5258" s="115" t="s">
        <v>4308</v>
      </c>
      <c r="AI5258" s="115" t="e">
        <f>VLOOKUP(A5258,'[2]دراسات قانونية'!$A$3:$E$600,1,0)</f>
        <v>#N/A</v>
      </c>
    </row>
    <row r="5259" spans="1:35" hidden="1" x14ac:dyDescent="0.25">
      <c r="A5259" s="115">
        <v>331642</v>
      </c>
      <c r="B5259" s="115" t="s">
        <v>3719</v>
      </c>
      <c r="C5259" s="115" t="s">
        <v>650</v>
      </c>
      <c r="D5259" s="115" t="s">
        <v>346</v>
      </c>
      <c r="E5259" s="115" t="s">
        <v>76</v>
      </c>
      <c r="F5259" s="237">
        <v>32134</v>
      </c>
      <c r="G5259" s="115" t="s">
        <v>67</v>
      </c>
      <c r="H5259" s="115" t="s">
        <v>16</v>
      </c>
      <c r="I5259" t="s">
        <v>199</v>
      </c>
      <c r="J5259" s="115" t="s">
        <v>1226</v>
      </c>
      <c r="L5259" s="115" t="s">
        <v>18</v>
      </c>
      <c r="U5259"/>
      <c r="V5259" t="s">
        <v>16623</v>
      </c>
    </row>
    <row r="5260" spans="1:35" ht="18" hidden="1" x14ac:dyDescent="0.25">
      <c r="A5260" s="235">
        <v>331643</v>
      </c>
      <c r="B5260" s="235" t="s">
        <v>9374</v>
      </c>
      <c r="C5260" s="235" t="s">
        <v>350</v>
      </c>
      <c r="D5260" s="235" t="s">
        <v>528</v>
      </c>
      <c r="E5260"/>
      <c r="F5260" s="126"/>
      <c r="G5260" s="236"/>
      <c r="H5260"/>
      <c r="I5260" t="s">
        <v>129</v>
      </c>
      <c r="J5260" s="236"/>
      <c r="K5260"/>
      <c r="L5260"/>
      <c r="M5260"/>
      <c r="N5260"/>
      <c r="O5260"/>
      <c r="P5260"/>
      <c r="Q5260"/>
      <c r="U5260"/>
      <c r="V5260" t="s">
        <v>4337</v>
      </c>
      <c r="W5260" s="236"/>
      <c r="X5260"/>
      <c r="Y5260"/>
      <c r="Z5260"/>
      <c r="AA5260"/>
      <c r="AB5260"/>
      <c r="AC5260"/>
      <c r="AD5260"/>
      <c r="AE5260"/>
      <c r="AF5260"/>
      <c r="AG5260"/>
      <c r="AH5260" s="115" t="s">
        <v>4308</v>
      </c>
    </row>
    <row r="5261" spans="1:35" ht="18" hidden="1" x14ac:dyDescent="0.25">
      <c r="A5261" s="235">
        <v>331644</v>
      </c>
      <c r="B5261" s="235" t="s">
        <v>9375</v>
      </c>
      <c r="C5261" s="235" t="s">
        <v>882</v>
      </c>
      <c r="D5261" s="235" t="s">
        <v>281</v>
      </c>
      <c r="E5261"/>
      <c r="F5261" s="126"/>
      <c r="G5261" s="236"/>
      <c r="H5261"/>
      <c r="I5261" t="s">
        <v>129</v>
      </c>
      <c r="J5261" s="236"/>
      <c r="K5261"/>
      <c r="L5261"/>
      <c r="M5261"/>
      <c r="N5261"/>
      <c r="O5261"/>
      <c r="P5261"/>
      <c r="Q5261"/>
      <c r="U5261"/>
      <c r="V5261" t="s">
        <v>4337</v>
      </c>
      <c r="W5261" s="236"/>
      <c r="X5261"/>
      <c r="Y5261"/>
      <c r="Z5261"/>
      <c r="AA5261"/>
      <c r="AB5261"/>
      <c r="AC5261"/>
      <c r="AD5261"/>
      <c r="AE5261"/>
      <c r="AF5261"/>
      <c r="AG5261"/>
      <c r="AH5261" s="115" t="s">
        <v>4308</v>
      </c>
    </row>
    <row r="5262" spans="1:35" hidden="1" x14ac:dyDescent="0.25">
      <c r="A5262">
        <v>331645</v>
      </c>
      <c r="B5262" t="s">
        <v>9376</v>
      </c>
      <c r="C5262" t="s">
        <v>244</v>
      </c>
      <c r="D5262" t="s">
        <v>409</v>
      </c>
      <c r="E5262" t="s">
        <v>76</v>
      </c>
      <c r="F5262" s="126">
        <v>28178</v>
      </c>
      <c r="G5262" t="s">
        <v>8893</v>
      </c>
      <c r="H5262" t="s">
        <v>16</v>
      </c>
      <c r="I5262" t="s">
        <v>136</v>
      </c>
      <c r="J5262" t="s">
        <v>1226</v>
      </c>
      <c r="K5262"/>
      <c r="L5262" t="s">
        <v>73</v>
      </c>
      <c r="M5262"/>
      <c r="N5262"/>
      <c r="O5262"/>
      <c r="P5262"/>
      <c r="Q5262"/>
      <c r="U5262"/>
      <c r="V5262" t="s">
        <v>4337</v>
      </c>
      <c r="W5262"/>
      <c r="X5262"/>
      <c r="Y5262"/>
      <c r="Z5262"/>
      <c r="AA5262"/>
      <c r="AB5262"/>
      <c r="AC5262"/>
      <c r="AD5262"/>
      <c r="AE5262"/>
      <c r="AF5262"/>
      <c r="AG5262"/>
      <c r="AH5262" s="115" t="s">
        <v>4308</v>
      </c>
    </row>
    <row r="5263" spans="1:35" ht="18" x14ac:dyDescent="0.25">
      <c r="A5263" s="235">
        <v>331646</v>
      </c>
      <c r="B5263" s="235" t="s">
        <v>9377</v>
      </c>
      <c r="C5263" s="235" t="s">
        <v>629</v>
      </c>
      <c r="D5263" s="235" t="s">
        <v>437</v>
      </c>
      <c r="E5263"/>
      <c r="F5263" s="126"/>
      <c r="G5263" s="236"/>
      <c r="H5263"/>
      <c r="I5263" t="s">
        <v>107</v>
      </c>
      <c r="J5263" s="236"/>
      <c r="K5263"/>
      <c r="L5263"/>
      <c r="M5263"/>
      <c r="N5263"/>
      <c r="O5263"/>
      <c r="P5263"/>
      <c r="Q5263"/>
      <c r="U5263"/>
      <c r="V5263" t="s">
        <v>4335</v>
      </c>
      <c r="W5263" s="236"/>
      <c r="X5263"/>
      <c r="Y5263"/>
      <c r="Z5263"/>
      <c r="AA5263"/>
      <c r="AB5263"/>
      <c r="AC5263"/>
      <c r="AD5263"/>
      <c r="AE5263"/>
      <c r="AF5263"/>
      <c r="AG5263"/>
      <c r="AH5263" s="115" t="s">
        <v>4308</v>
      </c>
      <c r="AI5263" s="115" t="e">
        <f>VLOOKUP(A5263,'[2]دراسات قانونية'!$A$3:$E$600,1,0)</f>
        <v>#N/A</v>
      </c>
    </row>
    <row r="5264" spans="1:35" ht="18" hidden="1" x14ac:dyDescent="0.25">
      <c r="A5264" s="235">
        <v>331647</v>
      </c>
      <c r="B5264" s="235" t="s">
        <v>9378</v>
      </c>
      <c r="C5264" s="235" t="s">
        <v>864</v>
      </c>
      <c r="D5264" s="235" t="s">
        <v>521</v>
      </c>
      <c r="E5264"/>
      <c r="F5264" s="126"/>
      <c r="G5264" s="236"/>
      <c r="H5264"/>
      <c r="I5264" t="s">
        <v>129</v>
      </c>
      <c r="J5264" s="236"/>
      <c r="K5264"/>
      <c r="L5264"/>
      <c r="M5264"/>
      <c r="N5264"/>
      <c r="O5264"/>
      <c r="P5264"/>
      <c r="Q5264"/>
      <c r="U5264"/>
      <c r="V5264" t="s">
        <v>4337</v>
      </c>
      <c r="W5264" s="236"/>
      <c r="X5264"/>
      <c r="Y5264"/>
      <c r="Z5264"/>
      <c r="AA5264"/>
      <c r="AB5264"/>
      <c r="AC5264"/>
      <c r="AD5264"/>
      <c r="AE5264"/>
      <c r="AF5264"/>
      <c r="AG5264"/>
      <c r="AH5264" s="115" t="s">
        <v>4308</v>
      </c>
    </row>
    <row r="5265" spans="1:35" ht="18" x14ac:dyDescent="0.25">
      <c r="A5265" s="235">
        <v>331648</v>
      </c>
      <c r="B5265" s="235" t="s">
        <v>9379</v>
      </c>
      <c r="C5265" s="235" t="s">
        <v>987</v>
      </c>
      <c r="D5265" s="235" t="s">
        <v>549</v>
      </c>
      <c r="E5265"/>
      <c r="F5265" s="126"/>
      <c r="G5265" s="236"/>
      <c r="H5265"/>
      <c r="I5265" t="s">
        <v>107</v>
      </c>
      <c r="J5265" s="236"/>
      <c r="K5265"/>
      <c r="L5265"/>
      <c r="M5265"/>
      <c r="N5265"/>
      <c r="O5265"/>
      <c r="P5265"/>
      <c r="Q5265"/>
      <c r="U5265"/>
      <c r="V5265" t="s">
        <v>4335</v>
      </c>
      <c r="W5265" s="236"/>
      <c r="X5265"/>
      <c r="Y5265"/>
      <c r="Z5265"/>
      <c r="AA5265"/>
      <c r="AB5265"/>
      <c r="AC5265"/>
      <c r="AD5265"/>
      <c r="AE5265"/>
      <c r="AF5265"/>
      <c r="AG5265"/>
      <c r="AH5265" s="115" t="s">
        <v>4308</v>
      </c>
      <c r="AI5265" s="115" t="e">
        <f>VLOOKUP(A5265,'[2]دراسات قانونية'!$A$3:$E$600,1,0)</f>
        <v>#N/A</v>
      </c>
    </row>
    <row r="5266" spans="1:35" hidden="1" x14ac:dyDescent="0.25">
      <c r="A5266">
        <v>331649</v>
      </c>
      <c r="B5266" t="s">
        <v>9380</v>
      </c>
      <c r="C5266" t="s">
        <v>227</v>
      </c>
      <c r="D5266" t="s">
        <v>420</v>
      </c>
      <c r="E5266" t="s">
        <v>76</v>
      </c>
      <c r="F5266" s="126">
        <v>36172</v>
      </c>
      <c r="G5266" t="s">
        <v>738</v>
      </c>
      <c r="H5266" t="s">
        <v>19</v>
      </c>
      <c r="I5266" t="s">
        <v>129</v>
      </c>
      <c r="J5266"/>
      <c r="K5266"/>
      <c r="L5266"/>
      <c r="M5266"/>
      <c r="N5266"/>
      <c r="O5266"/>
      <c r="P5266"/>
      <c r="Q5266"/>
      <c r="U5266"/>
      <c r="V5266" t="s">
        <v>4424</v>
      </c>
      <c r="W5266"/>
      <c r="X5266"/>
      <c r="Y5266"/>
      <c r="Z5266"/>
      <c r="AA5266"/>
      <c r="AB5266"/>
      <c r="AC5266"/>
      <c r="AD5266" t="s">
        <v>4308</v>
      </c>
      <c r="AE5266" t="s">
        <v>4308</v>
      </c>
      <c r="AF5266" t="s">
        <v>4308</v>
      </c>
      <c r="AG5266" t="s">
        <v>4308</v>
      </c>
      <c r="AH5266" s="115" t="s">
        <v>4308</v>
      </c>
    </row>
    <row r="5267" spans="1:35" hidden="1" x14ac:dyDescent="0.25">
      <c r="A5267" s="115">
        <v>331650</v>
      </c>
      <c r="B5267" s="115" t="s">
        <v>1800</v>
      </c>
      <c r="C5267" s="115" t="s">
        <v>288</v>
      </c>
      <c r="D5267" s="115" t="s">
        <v>933</v>
      </c>
      <c r="E5267" s="115" t="s">
        <v>76</v>
      </c>
      <c r="F5267" s="237">
        <v>31304</v>
      </c>
      <c r="G5267" s="115" t="s">
        <v>18</v>
      </c>
      <c r="H5267" s="115" t="s">
        <v>16</v>
      </c>
      <c r="I5267" t="s">
        <v>199</v>
      </c>
      <c r="J5267" s="115" t="s">
        <v>15</v>
      </c>
      <c r="L5267" s="115" t="s">
        <v>18</v>
      </c>
      <c r="U5267"/>
      <c r="V5267" t="s">
        <v>4336</v>
      </c>
      <c r="AE5267" s="115" t="s">
        <v>4308</v>
      </c>
      <c r="AF5267" s="115" t="s">
        <v>4308</v>
      </c>
      <c r="AG5267" s="115" t="s">
        <v>4308</v>
      </c>
      <c r="AH5267" s="115" t="s">
        <v>4308</v>
      </c>
    </row>
    <row r="5268" spans="1:35" hidden="1" x14ac:dyDescent="0.25">
      <c r="A5268">
        <v>331651</v>
      </c>
      <c r="B5268" t="s">
        <v>9381</v>
      </c>
      <c r="C5268" t="s">
        <v>261</v>
      </c>
      <c r="D5268" t="s">
        <v>474</v>
      </c>
      <c r="E5268" t="s">
        <v>76</v>
      </c>
      <c r="F5268" s="126">
        <v>35444</v>
      </c>
      <c r="G5268" t="s">
        <v>18</v>
      </c>
      <c r="H5268" t="s">
        <v>16</v>
      </c>
      <c r="I5268" t="s">
        <v>129</v>
      </c>
      <c r="J5268" t="s">
        <v>1226</v>
      </c>
      <c r="K5268"/>
      <c r="L5268" t="s">
        <v>18</v>
      </c>
      <c r="M5268"/>
      <c r="N5268"/>
      <c r="O5268"/>
      <c r="P5268"/>
      <c r="Q5268"/>
      <c r="U5268"/>
      <c r="V5268" t="s">
        <v>16603</v>
      </c>
      <c r="W5268"/>
      <c r="X5268"/>
      <c r="Y5268"/>
      <c r="Z5268"/>
      <c r="AA5268"/>
      <c r="AB5268"/>
      <c r="AC5268"/>
      <c r="AD5268"/>
      <c r="AE5268"/>
      <c r="AF5268"/>
      <c r="AG5268" t="s">
        <v>4308</v>
      </c>
      <c r="AH5268" s="115" t="s">
        <v>4308</v>
      </c>
    </row>
    <row r="5269" spans="1:35" hidden="1" x14ac:dyDescent="0.25">
      <c r="A5269" s="115">
        <v>331655</v>
      </c>
      <c r="B5269" s="115" t="s">
        <v>2391</v>
      </c>
      <c r="C5269" s="115" t="s">
        <v>475</v>
      </c>
      <c r="D5269" s="115" t="s">
        <v>323</v>
      </c>
      <c r="E5269" s="115" t="s">
        <v>76</v>
      </c>
      <c r="F5269" s="237">
        <v>34120</v>
      </c>
      <c r="G5269" s="115" t="s">
        <v>18</v>
      </c>
      <c r="H5269" s="115" t="s">
        <v>16</v>
      </c>
      <c r="I5269" t="s">
        <v>199</v>
      </c>
      <c r="J5269" s="115" t="s">
        <v>15</v>
      </c>
      <c r="L5269" s="115" t="s">
        <v>18</v>
      </c>
      <c r="U5269"/>
      <c r="V5269">
        <v>0</v>
      </c>
      <c r="AG5269" s="115" t="s">
        <v>4308</v>
      </c>
      <c r="AH5269" s="115" t="s">
        <v>4308</v>
      </c>
    </row>
    <row r="5270" spans="1:35" hidden="1" x14ac:dyDescent="0.25">
      <c r="A5270">
        <v>331657</v>
      </c>
      <c r="B5270" t="s">
        <v>9382</v>
      </c>
      <c r="C5270" t="s">
        <v>380</v>
      </c>
      <c r="D5270" t="s">
        <v>848</v>
      </c>
      <c r="E5270" t="s">
        <v>77</v>
      </c>
      <c r="F5270" s="126">
        <v>35981</v>
      </c>
      <c r="G5270" t="s">
        <v>18</v>
      </c>
      <c r="H5270" t="s">
        <v>16</v>
      </c>
      <c r="I5270" t="s">
        <v>136</v>
      </c>
      <c r="J5270" t="s">
        <v>15</v>
      </c>
      <c r="K5270"/>
      <c r="L5270" t="s">
        <v>18</v>
      </c>
      <c r="M5270"/>
      <c r="N5270"/>
      <c r="O5270"/>
      <c r="P5270"/>
      <c r="Q5270"/>
      <c r="U5270"/>
      <c r="V5270" t="s">
        <v>4336</v>
      </c>
      <c r="W5270"/>
      <c r="X5270"/>
      <c r="Y5270"/>
      <c r="Z5270"/>
      <c r="AA5270"/>
      <c r="AB5270"/>
      <c r="AC5270"/>
      <c r="AD5270"/>
      <c r="AE5270"/>
      <c r="AF5270"/>
      <c r="AG5270"/>
    </row>
    <row r="5271" spans="1:35" x14ac:dyDescent="0.25">
      <c r="A5271" s="115">
        <v>331659</v>
      </c>
      <c r="B5271" s="115" t="s">
        <v>9383</v>
      </c>
      <c r="C5271" s="115" t="s">
        <v>212</v>
      </c>
      <c r="D5271" s="115" t="s">
        <v>237</v>
      </c>
      <c r="E5271" s="115" t="s">
        <v>77</v>
      </c>
      <c r="F5271" s="237"/>
      <c r="H5271" s="115" t="s">
        <v>16</v>
      </c>
      <c r="I5271" t="s">
        <v>107</v>
      </c>
      <c r="U5271"/>
      <c r="V5271" t="s">
        <v>4335</v>
      </c>
      <c r="AI5271" s="115" t="e">
        <f>VLOOKUP(A5271,'[2]دراسات قانونية'!$A$3:$E$600,1,0)</f>
        <v>#N/A</v>
      </c>
    </row>
    <row r="5272" spans="1:35" hidden="1" x14ac:dyDescent="0.25">
      <c r="A5272">
        <v>331661</v>
      </c>
      <c r="B5272" t="s">
        <v>9384</v>
      </c>
      <c r="C5272" t="s">
        <v>837</v>
      </c>
      <c r="D5272" t="s">
        <v>951</v>
      </c>
      <c r="E5272" t="s">
        <v>77</v>
      </c>
      <c r="F5272" s="126">
        <v>33239</v>
      </c>
      <c r="G5272" t="s">
        <v>211</v>
      </c>
      <c r="H5272" t="s">
        <v>16</v>
      </c>
      <c r="I5272" t="s">
        <v>136</v>
      </c>
      <c r="J5272" t="s">
        <v>15</v>
      </c>
      <c r="K5272"/>
      <c r="L5272" t="s">
        <v>18</v>
      </c>
      <c r="M5272"/>
      <c r="N5272"/>
      <c r="O5272"/>
      <c r="P5272"/>
      <c r="Q5272"/>
      <c r="U5272"/>
      <c r="V5272" t="s">
        <v>16623</v>
      </c>
      <c r="W5272"/>
      <c r="X5272"/>
      <c r="Y5272"/>
      <c r="Z5272"/>
      <c r="AA5272"/>
      <c r="AB5272"/>
      <c r="AC5272"/>
      <c r="AD5272"/>
      <c r="AE5272"/>
      <c r="AF5272"/>
      <c r="AG5272" t="s">
        <v>4308</v>
      </c>
      <c r="AH5272" s="115" t="s">
        <v>4308</v>
      </c>
    </row>
    <row r="5273" spans="1:35" hidden="1" x14ac:dyDescent="0.25">
      <c r="A5273">
        <v>331662</v>
      </c>
      <c r="B5273" t="s">
        <v>9385</v>
      </c>
      <c r="C5273" t="s">
        <v>348</v>
      </c>
      <c r="D5273" t="s">
        <v>435</v>
      </c>
      <c r="E5273" t="s">
        <v>77</v>
      </c>
      <c r="F5273" s="126">
        <v>36526</v>
      </c>
      <c r="G5273" t="s">
        <v>18</v>
      </c>
      <c r="H5273" t="s">
        <v>16</v>
      </c>
      <c r="I5273" t="s">
        <v>136</v>
      </c>
      <c r="J5273"/>
      <c r="K5273"/>
      <c r="L5273"/>
      <c r="M5273"/>
      <c r="N5273"/>
      <c r="O5273"/>
      <c r="P5273"/>
      <c r="Q5273"/>
      <c r="U5273"/>
      <c r="V5273" t="s">
        <v>16623</v>
      </c>
      <c r="W5273"/>
      <c r="X5273"/>
      <c r="Y5273"/>
      <c r="Z5273"/>
      <c r="AA5273"/>
      <c r="AB5273"/>
      <c r="AC5273" t="s">
        <v>4308</v>
      </c>
      <c r="AD5273" t="s">
        <v>4308</v>
      </c>
      <c r="AE5273" t="s">
        <v>4308</v>
      </c>
      <c r="AF5273" t="s">
        <v>4308</v>
      </c>
      <c r="AG5273" t="s">
        <v>4308</v>
      </c>
      <c r="AH5273" s="115" t="s">
        <v>4308</v>
      </c>
    </row>
    <row r="5274" spans="1:35" hidden="1" x14ac:dyDescent="0.25">
      <c r="A5274" s="115">
        <v>331663</v>
      </c>
      <c r="B5274" s="115" t="s">
        <v>3720</v>
      </c>
      <c r="C5274" s="115" t="s">
        <v>360</v>
      </c>
      <c r="D5274" s="115" t="s">
        <v>906</v>
      </c>
      <c r="E5274" s="115" t="s">
        <v>77</v>
      </c>
      <c r="F5274" s="237">
        <v>36526</v>
      </c>
      <c r="G5274" s="115" t="s">
        <v>18</v>
      </c>
      <c r="H5274" s="115" t="s">
        <v>16</v>
      </c>
      <c r="I5274" t="s">
        <v>199</v>
      </c>
      <c r="J5274" s="115" t="s">
        <v>15</v>
      </c>
      <c r="L5274" s="115" t="s">
        <v>18</v>
      </c>
      <c r="U5274"/>
      <c r="V5274">
        <v>0</v>
      </c>
      <c r="AH5274" s="115" t="s">
        <v>4308</v>
      </c>
    </row>
    <row r="5275" spans="1:35" hidden="1" x14ac:dyDescent="0.25">
      <c r="A5275" s="115">
        <v>331664</v>
      </c>
      <c r="B5275" s="115" t="s">
        <v>3247</v>
      </c>
      <c r="C5275" s="115" t="s">
        <v>212</v>
      </c>
      <c r="D5275" s="115" t="s">
        <v>276</v>
      </c>
      <c r="E5275" s="115" t="s">
        <v>77</v>
      </c>
      <c r="F5275" s="237">
        <v>34895</v>
      </c>
      <c r="G5275" s="115" t="s">
        <v>18</v>
      </c>
      <c r="H5275" s="115" t="s">
        <v>16</v>
      </c>
      <c r="I5275" t="s">
        <v>199</v>
      </c>
      <c r="J5275" s="115" t="s">
        <v>1226</v>
      </c>
      <c r="L5275" s="115" t="s">
        <v>18</v>
      </c>
      <c r="U5275"/>
      <c r="V5275">
        <v>0</v>
      </c>
    </row>
    <row r="5276" spans="1:35" ht="18" x14ac:dyDescent="0.25">
      <c r="A5276" s="235">
        <v>331665</v>
      </c>
      <c r="B5276" s="235" t="s">
        <v>9386</v>
      </c>
      <c r="C5276" s="235" t="s">
        <v>332</v>
      </c>
      <c r="D5276" s="235" t="s">
        <v>1089</v>
      </c>
      <c r="E5276"/>
      <c r="F5276" s="126"/>
      <c r="G5276" s="236"/>
      <c r="H5276"/>
      <c r="I5276" t="s">
        <v>107</v>
      </c>
      <c r="J5276" s="236"/>
      <c r="K5276"/>
      <c r="L5276"/>
      <c r="M5276"/>
      <c r="N5276"/>
      <c r="O5276"/>
      <c r="P5276"/>
      <c r="Q5276"/>
      <c r="U5276"/>
      <c r="V5276" t="s">
        <v>4335</v>
      </c>
      <c r="W5276" s="236"/>
      <c r="X5276"/>
      <c r="Y5276"/>
      <c r="Z5276"/>
      <c r="AA5276"/>
      <c r="AB5276"/>
      <c r="AC5276"/>
      <c r="AD5276"/>
      <c r="AE5276"/>
      <c r="AF5276"/>
      <c r="AG5276"/>
      <c r="AH5276" s="115" t="s">
        <v>4308</v>
      </c>
      <c r="AI5276" s="115" t="e">
        <f>VLOOKUP(A5276,'[2]دراسات قانونية'!$A$3:$E$600,1,0)</f>
        <v>#N/A</v>
      </c>
    </row>
    <row r="5277" spans="1:35" hidden="1" x14ac:dyDescent="0.25">
      <c r="A5277">
        <v>331666</v>
      </c>
      <c r="B5277" t="s">
        <v>9387</v>
      </c>
      <c r="C5277" t="s">
        <v>252</v>
      </c>
      <c r="D5277" t="s">
        <v>448</v>
      </c>
      <c r="E5277" t="s">
        <v>77</v>
      </c>
      <c r="F5277" s="126">
        <v>31479</v>
      </c>
      <c r="G5277" t="s">
        <v>547</v>
      </c>
      <c r="H5277" t="s">
        <v>19</v>
      </c>
      <c r="I5277" t="s">
        <v>129</v>
      </c>
      <c r="J5277" t="s">
        <v>1226</v>
      </c>
      <c r="K5277"/>
      <c r="L5277" t="s">
        <v>18</v>
      </c>
      <c r="M5277"/>
      <c r="N5277"/>
      <c r="O5277"/>
      <c r="P5277"/>
      <c r="Q5277"/>
      <c r="U5277"/>
      <c r="V5277" t="s">
        <v>4414</v>
      </c>
      <c r="W5277"/>
      <c r="X5277"/>
      <c r="Y5277"/>
      <c r="Z5277"/>
      <c r="AA5277"/>
      <c r="AB5277"/>
      <c r="AC5277"/>
      <c r="AD5277"/>
      <c r="AE5277" t="s">
        <v>4308</v>
      </c>
      <c r="AF5277" t="s">
        <v>4308</v>
      </c>
      <c r="AG5277" t="s">
        <v>4308</v>
      </c>
      <c r="AH5277" s="115" t="s">
        <v>4308</v>
      </c>
    </row>
    <row r="5278" spans="1:35" hidden="1" x14ac:dyDescent="0.25">
      <c r="A5278">
        <v>331669</v>
      </c>
      <c r="B5278" t="s">
        <v>9388</v>
      </c>
      <c r="C5278" t="s">
        <v>2096</v>
      </c>
      <c r="D5278" t="s">
        <v>371</v>
      </c>
      <c r="E5278" t="s">
        <v>77</v>
      </c>
      <c r="F5278" s="126">
        <v>35815</v>
      </c>
      <c r="G5278" t="s">
        <v>18</v>
      </c>
      <c r="H5278" t="s">
        <v>16</v>
      </c>
      <c r="I5278" t="s">
        <v>136</v>
      </c>
      <c r="J5278" t="s">
        <v>1226</v>
      </c>
      <c r="K5278"/>
      <c r="L5278" t="s">
        <v>18</v>
      </c>
      <c r="M5278"/>
      <c r="N5278"/>
      <c r="O5278"/>
      <c r="P5278"/>
      <c r="Q5278"/>
      <c r="U5278"/>
      <c r="V5278">
        <v>0</v>
      </c>
      <c r="W5278"/>
      <c r="X5278"/>
      <c r="Y5278"/>
      <c r="Z5278"/>
      <c r="AA5278"/>
      <c r="AB5278"/>
      <c r="AC5278"/>
      <c r="AD5278"/>
      <c r="AE5278"/>
      <c r="AF5278"/>
      <c r="AG5278"/>
    </row>
    <row r="5279" spans="1:35" hidden="1" x14ac:dyDescent="0.25">
      <c r="A5279">
        <v>331670</v>
      </c>
      <c r="B5279" t="s">
        <v>9389</v>
      </c>
      <c r="C5279" t="s">
        <v>503</v>
      </c>
      <c r="D5279" t="s">
        <v>856</v>
      </c>
      <c r="E5279" t="s">
        <v>77</v>
      </c>
      <c r="F5279" s="126"/>
      <c r="G5279"/>
      <c r="H5279" t="s">
        <v>16</v>
      </c>
      <c r="I5279" t="s">
        <v>129</v>
      </c>
      <c r="J5279"/>
      <c r="K5279"/>
      <c r="L5279"/>
      <c r="M5279"/>
      <c r="N5279"/>
      <c r="O5279"/>
      <c r="P5279"/>
      <c r="Q5279"/>
      <c r="U5279"/>
      <c r="V5279" t="s">
        <v>4334</v>
      </c>
      <c r="W5279"/>
      <c r="X5279"/>
      <c r="Y5279"/>
      <c r="Z5279"/>
      <c r="AA5279"/>
      <c r="AB5279"/>
      <c r="AC5279"/>
      <c r="AD5279" t="s">
        <v>4308</v>
      </c>
      <c r="AE5279" t="s">
        <v>4308</v>
      </c>
      <c r="AF5279" t="s">
        <v>4308</v>
      </c>
      <c r="AG5279" t="s">
        <v>4308</v>
      </c>
      <c r="AH5279" s="115" t="s">
        <v>4308</v>
      </c>
    </row>
    <row r="5280" spans="1:35" x14ac:dyDescent="0.25">
      <c r="A5280" s="115">
        <v>331672</v>
      </c>
      <c r="B5280" s="115" t="s">
        <v>9390</v>
      </c>
      <c r="C5280" s="115" t="s">
        <v>369</v>
      </c>
      <c r="D5280" s="115" t="s">
        <v>344</v>
      </c>
      <c r="F5280" s="237"/>
      <c r="I5280" t="s">
        <v>107</v>
      </c>
      <c r="U5280"/>
      <c r="V5280" t="s">
        <v>4335</v>
      </c>
      <c r="AG5280" s="115" t="s">
        <v>4308</v>
      </c>
      <c r="AH5280" s="115" t="s">
        <v>4308</v>
      </c>
      <c r="AI5280" s="115" t="e">
        <f>VLOOKUP(A5280,'[2]دراسات قانونية'!$A$3:$E$600,1,0)</f>
        <v>#N/A</v>
      </c>
    </row>
    <row r="5281" spans="1:35" hidden="1" x14ac:dyDescent="0.25">
      <c r="A5281">
        <v>331673</v>
      </c>
      <c r="B5281" t="s">
        <v>9391</v>
      </c>
      <c r="C5281" t="s">
        <v>212</v>
      </c>
      <c r="D5281" t="s">
        <v>699</v>
      </c>
      <c r="E5281" t="s">
        <v>77</v>
      </c>
      <c r="F5281" s="126">
        <v>36012</v>
      </c>
      <c r="G5281" t="s">
        <v>18</v>
      </c>
      <c r="H5281" t="s">
        <v>16</v>
      </c>
      <c r="I5281" t="s">
        <v>129</v>
      </c>
      <c r="J5281" t="s">
        <v>15</v>
      </c>
      <c r="K5281"/>
      <c r="L5281" t="s">
        <v>47</v>
      </c>
      <c r="M5281"/>
      <c r="N5281"/>
      <c r="O5281"/>
      <c r="P5281"/>
      <c r="Q5281"/>
      <c r="U5281"/>
      <c r="V5281" t="s">
        <v>4335</v>
      </c>
      <c r="W5281"/>
      <c r="X5281"/>
      <c r="Y5281"/>
      <c r="Z5281"/>
      <c r="AA5281"/>
      <c r="AB5281"/>
      <c r="AC5281"/>
      <c r="AD5281"/>
      <c r="AE5281"/>
      <c r="AF5281"/>
      <c r="AG5281" t="s">
        <v>4308</v>
      </c>
      <c r="AH5281" s="115" t="s">
        <v>4308</v>
      </c>
    </row>
    <row r="5282" spans="1:35" hidden="1" x14ac:dyDescent="0.25">
      <c r="A5282" s="115">
        <v>331674</v>
      </c>
      <c r="B5282" s="115" t="s">
        <v>3100</v>
      </c>
      <c r="C5282" s="115" t="s">
        <v>246</v>
      </c>
      <c r="D5282" s="115" t="s">
        <v>735</v>
      </c>
      <c r="E5282" s="115" t="s">
        <v>77</v>
      </c>
      <c r="F5282" s="237">
        <v>33734</v>
      </c>
      <c r="G5282" s="115" t="s">
        <v>18</v>
      </c>
      <c r="H5282" s="115" t="s">
        <v>16</v>
      </c>
      <c r="I5282" t="s">
        <v>199</v>
      </c>
      <c r="J5282" s="115" t="s">
        <v>1226</v>
      </c>
      <c r="L5282" s="115" t="s">
        <v>30</v>
      </c>
      <c r="U5282"/>
      <c r="V5282">
        <v>0</v>
      </c>
    </row>
    <row r="5283" spans="1:35" hidden="1" x14ac:dyDescent="0.25">
      <c r="A5283">
        <v>331676</v>
      </c>
      <c r="B5283" t="s">
        <v>9392</v>
      </c>
      <c r="C5283" t="s">
        <v>253</v>
      </c>
      <c r="D5283" t="s">
        <v>622</v>
      </c>
      <c r="E5283" t="s">
        <v>77</v>
      </c>
      <c r="F5283" s="126">
        <v>35846</v>
      </c>
      <c r="G5283" t="s">
        <v>428</v>
      </c>
      <c r="H5283" t="s">
        <v>16</v>
      </c>
      <c r="I5283" t="s">
        <v>129</v>
      </c>
      <c r="J5283" t="s">
        <v>1226</v>
      </c>
      <c r="K5283"/>
      <c r="L5283" t="s">
        <v>30</v>
      </c>
      <c r="M5283"/>
      <c r="N5283"/>
      <c r="O5283"/>
      <c r="P5283"/>
      <c r="Q5283"/>
      <c r="U5283"/>
      <c r="V5283" t="s">
        <v>16623</v>
      </c>
      <c r="W5283"/>
      <c r="X5283"/>
      <c r="Y5283"/>
      <c r="Z5283"/>
      <c r="AA5283"/>
      <c r="AB5283"/>
      <c r="AC5283"/>
      <c r="AD5283"/>
      <c r="AE5283"/>
      <c r="AF5283" t="s">
        <v>4308</v>
      </c>
      <c r="AG5283" t="s">
        <v>4308</v>
      </c>
      <c r="AH5283" s="115" t="s">
        <v>4308</v>
      </c>
    </row>
    <row r="5284" spans="1:35" hidden="1" x14ac:dyDescent="0.25">
      <c r="A5284" s="115">
        <v>331678</v>
      </c>
      <c r="B5284" s="115" t="s">
        <v>1032</v>
      </c>
      <c r="C5284" s="115" t="s">
        <v>1497</v>
      </c>
      <c r="D5284" s="115" t="s">
        <v>276</v>
      </c>
      <c r="E5284" s="115" t="s">
        <v>77</v>
      </c>
      <c r="F5284" s="237">
        <v>33867</v>
      </c>
      <c r="G5284" s="115" t="s">
        <v>3721</v>
      </c>
      <c r="H5284" s="115" t="s">
        <v>16</v>
      </c>
      <c r="I5284" t="s">
        <v>199</v>
      </c>
      <c r="J5284" s="115" t="s">
        <v>1226</v>
      </c>
      <c r="L5284" s="115" t="s">
        <v>70</v>
      </c>
      <c r="U5284"/>
      <c r="V5284">
        <v>0</v>
      </c>
      <c r="AG5284" s="115" t="s">
        <v>4308</v>
      </c>
      <c r="AH5284" s="115" t="s">
        <v>4308</v>
      </c>
    </row>
    <row r="5285" spans="1:35" x14ac:dyDescent="0.25">
      <c r="A5285" s="115">
        <v>331680</v>
      </c>
      <c r="B5285" s="115" t="s">
        <v>9393</v>
      </c>
      <c r="C5285" s="115" t="s">
        <v>212</v>
      </c>
      <c r="D5285" s="115" t="s">
        <v>1434</v>
      </c>
      <c r="E5285" s="115" t="s">
        <v>77</v>
      </c>
      <c r="F5285" s="237"/>
      <c r="H5285" s="115" t="s">
        <v>16</v>
      </c>
      <c r="I5285" t="s">
        <v>107</v>
      </c>
      <c r="U5285"/>
      <c r="V5285">
        <v>0</v>
      </c>
      <c r="AI5285" s="115" t="e">
        <f>VLOOKUP(A5285,'[2]دراسات قانونية'!$A$3:$E$600,1,0)</f>
        <v>#N/A</v>
      </c>
    </row>
    <row r="5286" spans="1:35" ht="18" x14ac:dyDescent="0.25">
      <c r="A5286" s="235">
        <v>331682</v>
      </c>
      <c r="B5286" s="235" t="s">
        <v>9394</v>
      </c>
      <c r="C5286" s="235" t="s">
        <v>394</v>
      </c>
      <c r="D5286" s="235" t="s">
        <v>448</v>
      </c>
      <c r="E5286"/>
      <c r="F5286" s="126"/>
      <c r="G5286" s="236"/>
      <c r="H5286"/>
      <c r="I5286" t="s">
        <v>107</v>
      </c>
      <c r="J5286" s="236"/>
      <c r="K5286"/>
      <c r="L5286"/>
      <c r="M5286"/>
      <c r="N5286"/>
      <c r="O5286"/>
      <c r="P5286"/>
      <c r="Q5286"/>
      <c r="U5286"/>
      <c r="V5286" t="s">
        <v>4334</v>
      </c>
      <c r="W5286" s="236"/>
      <c r="X5286"/>
      <c r="Y5286"/>
      <c r="Z5286"/>
      <c r="AA5286"/>
      <c r="AB5286"/>
      <c r="AC5286"/>
      <c r="AD5286"/>
      <c r="AE5286"/>
      <c r="AF5286"/>
      <c r="AG5286"/>
      <c r="AH5286" s="115" t="s">
        <v>4308</v>
      </c>
      <c r="AI5286" s="115" t="e">
        <f>VLOOKUP(A5286,'[2]دراسات قانونية'!$A$3:$E$600,1,0)</f>
        <v>#N/A</v>
      </c>
    </row>
    <row r="5287" spans="1:35" ht="18" x14ac:dyDescent="0.25">
      <c r="A5287" s="235">
        <v>331684</v>
      </c>
      <c r="B5287" s="235" t="s">
        <v>9395</v>
      </c>
      <c r="C5287" s="235" t="s">
        <v>1091</v>
      </c>
      <c r="D5287" s="235" t="s">
        <v>9396</v>
      </c>
      <c r="E5287"/>
      <c r="F5287" s="126"/>
      <c r="G5287" s="236"/>
      <c r="H5287"/>
      <c r="I5287" t="s">
        <v>107</v>
      </c>
      <c r="J5287" s="236"/>
      <c r="K5287"/>
      <c r="L5287"/>
      <c r="M5287"/>
      <c r="N5287"/>
      <c r="O5287"/>
      <c r="P5287"/>
      <c r="Q5287"/>
      <c r="U5287"/>
      <c r="V5287" t="s">
        <v>4334</v>
      </c>
      <c r="W5287" s="236"/>
      <c r="X5287"/>
      <c r="Y5287"/>
      <c r="Z5287"/>
      <c r="AA5287"/>
      <c r="AB5287"/>
      <c r="AC5287"/>
      <c r="AD5287"/>
      <c r="AE5287"/>
      <c r="AF5287"/>
      <c r="AG5287"/>
      <c r="AH5287" s="115" t="s">
        <v>4308</v>
      </c>
      <c r="AI5287" s="115" t="e">
        <f>VLOOKUP(A5287,'[2]دراسات قانونية'!$A$3:$E$600,1,0)</f>
        <v>#N/A</v>
      </c>
    </row>
    <row r="5288" spans="1:35" hidden="1" x14ac:dyDescent="0.25">
      <c r="A5288" s="115">
        <v>331685</v>
      </c>
      <c r="B5288" s="115" t="s">
        <v>3722</v>
      </c>
      <c r="C5288" s="115" t="s">
        <v>3723</v>
      </c>
      <c r="D5288" s="115" t="s">
        <v>3724</v>
      </c>
      <c r="E5288" s="115" t="s">
        <v>76</v>
      </c>
      <c r="F5288" s="237">
        <v>36429</v>
      </c>
      <c r="G5288" s="115" t="s">
        <v>353</v>
      </c>
      <c r="H5288" s="115" t="s">
        <v>16</v>
      </c>
      <c r="I5288" t="s">
        <v>199</v>
      </c>
      <c r="J5288" s="115" t="s">
        <v>1226</v>
      </c>
      <c r="L5288" s="115" t="s">
        <v>18</v>
      </c>
      <c r="U5288"/>
      <c r="V5288">
        <v>0</v>
      </c>
    </row>
    <row r="5289" spans="1:35" ht="18" x14ac:dyDescent="0.25">
      <c r="A5289" s="235">
        <v>331686</v>
      </c>
      <c r="B5289" s="235" t="s">
        <v>9397</v>
      </c>
      <c r="C5289" s="235" t="s">
        <v>227</v>
      </c>
      <c r="D5289" s="235" t="s">
        <v>210</v>
      </c>
      <c r="E5289"/>
      <c r="F5289" s="126"/>
      <c r="G5289" s="236"/>
      <c r="H5289"/>
      <c r="I5289" t="s">
        <v>107</v>
      </c>
      <c r="J5289" s="236"/>
      <c r="K5289"/>
      <c r="L5289"/>
      <c r="M5289"/>
      <c r="N5289"/>
      <c r="O5289"/>
      <c r="P5289"/>
      <c r="Q5289"/>
      <c r="U5289"/>
      <c r="V5289" t="s">
        <v>4335</v>
      </c>
      <c r="W5289" s="236"/>
      <c r="X5289"/>
      <c r="Y5289"/>
      <c r="Z5289"/>
      <c r="AA5289"/>
      <c r="AB5289"/>
      <c r="AC5289"/>
      <c r="AD5289"/>
      <c r="AE5289"/>
      <c r="AF5289"/>
      <c r="AG5289"/>
      <c r="AH5289" s="115" t="s">
        <v>4308</v>
      </c>
      <c r="AI5289" s="115" t="e">
        <f>VLOOKUP(A5289,'[2]دراسات قانونية'!$A$3:$E$600,1,0)</f>
        <v>#N/A</v>
      </c>
    </row>
    <row r="5290" spans="1:35" hidden="1" x14ac:dyDescent="0.25">
      <c r="A5290">
        <v>331687</v>
      </c>
      <c r="B5290" t="s">
        <v>9398</v>
      </c>
      <c r="C5290" t="s">
        <v>339</v>
      </c>
      <c r="D5290" t="s">
        <v>6971</v>
      </c>
      <c r="E5290" t="s">
        <v>77</v>
      </c>
      <c r="F5290" s="126"/>
      <c r="G5290"/>
      <c r="H5290" t="s">
        <v>16</v>
      </c>
      <c r="I5290" t="s">
        <v>129</v>
      </c>
      <c r="J5290"/>
      <c r="K5290"/>
      <c r="L5290"/>
      <c r="M5290"/>
      <c r="N5290"/>
      <c r="O5290"/>
      <c r="P5290"/>
      <c r="Q5290"/>
      <c r="U5290"/>
      <c r="V5290" t="s">
        <v>4424</v>
      </c>
      <c r="W5290"/>
      <c r="X5290"/>
      <c r="Y5290"/>
      <c r="Z5290"/>
      <c r="AA5290" t="s">
        <v>4308</v>
      </c>
      <c r="AB5290" t="s">
        <v>4308</v>
      </c>
      <c r="AC5290" t="s">
        <v>4308</v>
      </c>
      <c r="AD5290" t="s">
        <v>4308</v>
      </c>
      <c r="AE5290" t="s">
        <v>4308</v>
      </c>
      <c r="AF5290" t="s">
        <v>4308</v>
      </c>
      <c r="AG5290" t="s">
        <v>4308</v>
      </c>
      <c r="AH5290" s="115" t="s">
        <v>4308</v>
      </c>
    </row>
    <row r="5291" spans="1:35" hidden="1" x14ac:dyDescent="0.25">
      <c r="A5291" s="115">
        <v>331688</v>
      </c>
      <c r="B5291" s="115" t="s">
        <v>4080</v>
      </c>
      <c r="C5291" s="115" t="s">
        <v>4081</v>
      </c>
      <c r="D5291" s="115" t="s">
        <v>958</v>
      </c>
      <c r="E5291" s="115" t="s">
        <v>76</v>
      </c>
      <c r="F5291" s="237">
        <v>36474</v>
      </c>
      <c r="G5291" s="115" t="s">
        <v>58</v>
      </c>
      <c r="H5291" s="115" t="s">
        <v>16</v>
      </c>
      <c r="I5291" t="s">
        <v>199</v>
      </c>
      <c r="J5291" s="115" t="s">
        <v>15</v>
      </c>
      <c r="L5291" s="115" t="s">
        <v>30</v>
      </c>
      <c r="U5291"/>
      <c r="V5291">
        <v>0</v>
      </c>
    </row>
    <row r="5292" spans="1:35" hidden="1" x14ac:dyDescent="0.25">
      <c r="A5292" s="115">
        <v>331690</v>
      </c>
      <c r="B5292" s="115" t="s">
        <v>2713</v>
      </c>
      <c r="C5292" s="115" t="s">
        <v>567</v>
      </c>
      <c r="D5292" s="115" t="s">
        <v>230</v>
      </c>
      <c r="E5292" s="115" t="s">
        <v>76</v>
      </c>
      <c r="F5292" s="237">
        <v>36503</v>
      </c>
      <c r="G5292" s="115" t="s">
        <v>406</v>
      </c>
      <c r="H5292" s="115" t="s">
        <v>16</v>
      </c>
      <c r="I5292" t="s">
        <v>199</v>
      </c>
      <c r="J5292" s="115" t="s">
        <v>15</v>
      </c>
      <c r="L5292" s="115" t="s">
        <v>30</v>
      </c>
      <c r="U5292"/>
      <c r="V5292">
        <v>0</v>
      </c>
    </row>
    <row r="5293" spans="1:35" hidden="1" x14ac:dyDescent="0.25">
      <c r="A5293" s="115">
        <v>331694</v>
      </c>
      <c r="B5293" s="115" t="s">
        <v>3318</v>
      </c>
      <c r="C5293" s="115" t="s">
        <v>244</v>
      </c>
      <c r="D5293" s="115" t="s">
        <v>532</v>
      </c>
      <c r="E5293" s="115" t="s">
        <v>77</v>
      </c>
      <c r="F5293" s="237">
        <v>34175</v>
      </c>
      <c r="G5293" s="115" t="s">
        <v>943</v>
      </c>
      <c r="H5293" s="115" t="s">
        <v>16</v>
      </c>
      <c r="I5293" t="s">
        <v>199</v>
      </c>
      <c r="J5293" s="115" t="s">
        <v>1226</v>
      </c>
      <c r="L5293" s="115" t="s">
        <v>30</v>
      </c>
      <c r="U5293"/>
      <c r="V5293" t="s">
        <v>4412</v>
      </c>
    </row>
    <row r="5294" spans="1:35" hidden="1" x14ac:dyDescent="0.25">
      <c r="A5294" s="115">
        <v>331695</v>
      </c>
      <c r="B5294" s="115" t="s">
        <v>3725</v>
      </c>
      <c r="C5294" s="115" t="s">
        <v>438</v>
      </c>
      <c r="D5294" s="115" t="s">
        <v>511</v>
      </c>
      <c r="E5294" s="115" t="s">
        <v>77</v>
      </c>
      <c r="F5294" s="237">
        <v>31128</v>
      </c>
      <c r="G5294" s="115" t="s">
        <v>2437</v>
      </c>
      <c r="H5294" s="115" t="s">
        <v>16</v>
      </c>
      <c r="I5294" t="s">
        <v>199</v>
      </c>
      <c r="J5294" s="115" t="s">
        <v>1226</v>
      </c>
      <c r="L5294" s="115" t="s">
        <v>70</v>
      </c>
      <c r="U5294"/>
      <c r="V5294">
        <v>0</v>
      </c>
    </row>
    <row r="5295" spans="1:35" hidden="1" x14ac:dyDescent="0.25">
      <c r="A5295">
        <v>331697</v>
      </c>
      <c r="B5295" t="s">
        <v>9399</v>
      </c>
      <c r="C5295" t="s">
        <v>227</v>
      </c>
      <c r="D5295" t="s">
        <v>237</v>
      </c>
      <c r="E5295" t="s">
        <v>77</v>
      </c>
      <c r="F5295" s="126">
        <v>35796</v>
      </c>
      <c r="G5295" t="s">
        <v>808</v>
      </c>
      <c r="H5295" t="s">
        <v>16</v>
      </c>
      <c r="I5295" t="s">
        <v>136</v>
      </c>
      <c r="J5295"/>
      <c r="K5295"/>
      <c r="L5295"/>
      <c r="M5295"/>
      <c r="N5295"/>
      <c r="O5295"/>
      <c r="P5295"/>
      <c r="Q5295"/>
      <c r="U5295"/>
      <c r="V5295" t="s">
        <v>4334</v>
      </c>
      <c r="W5295"/>
      <c r="X5295"/>
      <c r="Y5295"/>
      <c r="Z5295"/>
      <c r="AA5295"/>
      <c r="AB5295"/>
      <c r="AC5295"/>
      <c r="AD5295"/>
      <c r="AE5295"/>
      <c r="AF5295"/>
      <c r="AG5295" t="s">
        <v>4308</v>
      </c>
      <c r="AH5295" s="115" t="s">
        <v>4308</v>
      </c>
    </row>
    <row r="5296" spans="1:35" hidden="1" x14ac:dyDescent="0.25">
      <c r="A5296" s="115">
        <v>331698</v>
      </c>
      <c r="B5296" s="115" t="s">
        <v>3044</v>
      </c>
      <c r="C5296" s="115" t="s">
        <v>227</v>
      </c>
      <c r="D5296" s="115" t="s">
        <v>321</v>
      </c>
      <c r="E5296" s="115" t="s">
        <v>77</v>
      </c>
      <c r="F5296" s="237">
        <v>35872</v>
      </c>
      <c r="G5296" s="115" t="s">
        <v>225</v>
      </c>
      <c r="H5296" s="115" t="s">
        <v>16</v>
      </c>
      <c r="I5296" t="s">
        <v>199</v>
      </c>
      <c r="J5296" s="115" t="s">
        <v>1226</v>
      </c>
      <c r="L5296" s="115" t="s">
        <v>30</v>
      </c>
      <c r="U5296"/>
      <c r="V5296">
        <v>0</v>
      </c>
    </row>
    <row r="5297" spans="1:35" hidden="1" x14ac:dyDescent="0.25">
      <c r="A5297">
        <v>331699</v>
      </c>
      <c r="B5297" t="s">
        <v>9400</v>
      </c>
      <c r="C5297" t="s">
        <v>386</v>
      </c>
      <c r="D5297" t="s">
        <v>302</v>
      </c>
      <c r="E5297" t="s">
        <v>77</v>
      </c>
      <c r="F5297" s="126">
        <v>33506</v>
      </c>
      <c r="G5297" t="s">
        <v>18</v>
      </c>
      <c r="H5297" t="s">
        <v>16</v>
      </c>
      <c r="I5297" t="s">
        <v>136</v>
      </c>
      <c r="J5297" t="s">
        <v>1226</v>
      </c>
      <c r="K5297"/>
      <c r="L5297" t="s">
        <v>18</v>
      </c>
      <c r="M5297"/>
      <c r="N5297"/>
      <c r="O5297"/>
      <c r="P5297"/>
      <c r="Q5297"/>
      <c r="U5297"/>
      <c r="V5297">
        <v>0</v>
      </c>
      <c r="W5297"/>
      <c r="X5297"/>
      <c r="Y5297"/>
      <c r="Z5297"/>
      <c r="AA5297"/>
      <c r="AB5297"/>
      <c r="AC5297"/>
      <c r="AD5297"/>
      <c r="AE5297" t="s">
        <v>4308</v>
      </c>
      <c r="AF5297" t="s">
        <v>4308</v>
      </c>
      <c r="AG5297" t="s">
        <v>4308</v>
      </c>
      <c r="AH5297" s="115" t="s">
        <v>4308</v>
      </c>
    </row>
    <row r="5298" spans="1:35" hidden="1" x14ac:dyDescent="0.25">
      <c r="A5298" s="115">
        <v>331701</v>
      </c>
      <c r="B5298" s="115" t="s">
        <v>4082</v>
      </c>
      <c r="C5298" s="115" t="s">
        <v>973</v>
      </c>
      <c r="D5298" s="115" t="s">
        <v>4083</v>
      </c>
      <c r="E5298" s="115" t="s">
        <v>77</v>
      </c>
      <c r="F5298" s="237">
        <v>31636</v>
      </c>
      <c r="G5298" s="115" t="s">
        <v>211</v>
      </c>
      <c r="H5298" s="115" t="s">
        <v>16</v>
      </c>
      <c r="I5298" t="s">
        <v>199</v>
      </c>
      <c r="J5298" s="115" t="s">
        <v>1226</v>
      </c>
      <c r="L5298" s="115" t="s">
        <v>30</v>
      </c>
      <c r="U5298"/>
      <c r="V5298">
        <v>0</v>
      </c>
    </row>
    <row r="5299" spans="1:35" hidden="1" x14ac:dyDescent="0.25">
      <c r="A5299" s="115">
        <v>331702</v>
      </c>
      <c r="B5299" s="115" t="s">
        <v>2678</v>
      </c>
      <c r="C5299" s="115" t="s">
        <v>227</v>
      </c>
      <c r="D5299" s="115" t="s">
        <v>935</v>
      </c>
      <c r="E5299" s="115" t="s">
        <v>77</v>
      </c>
      <c r="F5299" s="237">
        <v>30245</v>
      </c>
      <c r="G5299" s="115" t="s">
        <v>18</v>
      </c>
      <c r="H5299" s="115" t="s">
        <v>16</v>
      </c>
      <c r="I5299" t="s">
        <v>199</v>
      </c>
      <c r="J5299" s="115" t="s">
        <v>1226</v>
      </c>
      <c r="L5299" s="115" t="s">
        <v>18</v>
      </c>
      <c r="U5299"/>
      <c r="V5299">
        <v>0</v>
      </c>
    </row>
    <row r="5300" spans="1:35" hidden="1" x14ac:dyDescent="0.25">
      <c r="A5300">
        <v>331704</v>
      </c>
      <c r="B5300" t="s">
        <v>9401</v>
      </c>
      <c r="C5300" t="s">
        <v>1469</v>
      </c>
      <c r="D5300" t="s">
        <v>1448</v>
      </c>
      <c r="E5300" t="s">
        <v>76</v>
      </c>
      <c r="F5300" s="126">
        <v>31941</v>
      </c>
      <c r="G5300" t="s">
        <v>18</v>
      </c>
      <c r="H5300" t="s">
        <v>16</v>
      </c>
      <c r="I5300" t="s">
        <v>129</v>
      </c>
      <c r="J5300" t="s">
        <v>1226</v>
      </c>
      <c r="K5300"/>
      <c r="L5300" t="s">
        <v>18</v>
      </c>
      <c r="M5300"/>
      <c r="N5300"/>
      <c r="O5300"/>
      <c r="P5300"/>
      <c r="Q5300"/>
      <c r="U5300"/>
      <c r="V5300" t="s">
        <v>4337</v>
      </c>
      <c r="W5300"/>
      <c r="X5300"/>
      <c r="Y5300"/>
      <c r="Z5300"/>
      <c r="AA5300"/>
      <c r="AB5300"/>
      <c r="AC5300"/>
      <c r="AD5300"/>
      <c r="AE5300"/>
      <c r="AF5300" t="s">
        <v>4308</v>
      </c>
      <c r="AG5300" t="s">
        <v>4308</v>
      </c>
      <c r="AH5300" s="115" t="s">
        <v>4308</v>
      </c>
    </row>
    <row r="5301" spans="1:35" ht="18" x14ac:dyDescent="0.25">
      <c r="A5301" s="235">
        <v>331705</v>
      </c>
      <c r="B5301" s="235" t="s">
        <v>9402</v>
      </c>
      <c r="C5301" s="235" t="s">
        <v>9403</v>
      </c>
      <c r="D5301" s="235" t="s">
        <v>739</v>
      </c>
      <c r="E5301"/>
      <c r="F5301" s="126"/>
      <c r="G5301" s="236"/>
      <c r="H5301"/>
      <c r="I5301" t="s">
        <v>107</v>
      </c>
      <c r="J5301" s="236"/>
      <c r="K5301"/>
      <c r="L5301"/>
      <c r="M5301"/>
      <c r="N5301"/>
      <c r="O5301"/>
      <c r="P5301"/>
      <c r="Q5301"/>
      <c r="U5301"/>
      <c r="V5301" t="s">
        <v>4335</v>
      </c>
      <c r="W5301" s="236"/>
      <c r="X5301"/>
      <c r="Y5301"/>
      <c r="Z5301"/>
      <c r="AA5301"/>
      <c r="AB5301"/>
      <c r="AC5301"/>
      <c r="AD5301"/>
      <c r="AE5301"/>
      <c r="AF5301"/>
      <c r="AG5301"/>
      <c r="AH5301" s="115" t="s">
        <v>4308</v>
      </c>
      <c r="AI5301" s="115" t="e">
        <f>VLOOKUP(A5301,'[2]دراسات قانونية'!$A$3:$E$600,1,0)</f>
        <v>#N/A</v>
      </c>
    </row>
    <row r="5302" spans="1:35" hidden="1" x14ac:dyDescent="0.25">
      <c r="A5302">
        <v>331706</v>
      </c>
      <c r="B5302" t="s">
        <v>9404</v>
      </c>
      <c r="C5302" t="s">
        <v>252</v>
      </c>
      <c r="D5302" t="s">
        <v>435</v>
      </c>
      <c r="E5302" t="s">
        <v>76</v>
      </c>
      <c r="F5302" s="126">
        <v>35899</v>
      </c>
      <c r="G5302" t="s">
        <v>18</v>
      </c>
      <c r="H5302" t="s">
        <v>16</v>
      </c>
      <c r="I5302" t="s">
        <v>129</v>
      </c>
      <c r="J5302"/>
      <c r="K5302"/>
      <c r="L5302"/>
      <c r="M5302"/>
      <c r="N5302"/>
      <c r="O5302"/>
      <c r="P5302"/>
      <c r="Q5302"/>
      <c r="U5302"/>
      <c r="V5302" t="s">
        <v>4424</v>
      </c>
      <c r="W5302"/>
      <c r="X5302"/>
      <c r="Y5302"/>
      <c r="Z5302"/>
      <c r="AA5302"/>
      <c r="AB5302" t="s">
        <v>4308</v>
      </c>
      <c r="AC5302" t="s">
        <v>4308</v>
      </c>
      <c r="AD5302" t="s">
        <v>4308</v>
      </c>
      <c r="AE5302" t="s">
        <v>4308</v>
      </c>
      <c r="AF5302" t="s">
        <v>4308</v>
      </c>
      <c r="AG5302" t="s">
        <v>4308</v>
      </c>
      <c r="AH5302" s="115" t="s">
        <v>4308</v>
      </c>
    </row>
    <row r="5303" spans="1:35" hidden="1" x14ac:dyDescent="0.25">
      <c r="A5303">
        <v>331707</v>
      </c>
      <c r="B5303" t="s">
        <v>9405</v>
      </c>
      <c r="C5303" t="s">
        <v>1050</v>
      </c>
      <c r="D5303" t="s">
        <v>9406</v>
      </c>
      <c r="E5303" t="s">
        <v>76</v>
      </c>
      <c r="F5303" s="126">
        <v>35906</v>
      </c>
      <c r="G5303" t="s">
        <v>18</v>
      </c>
      <c r="H5303" t="s">
        <v>16</v>
      </c>
      <c r="I5303" t="s">
        <v>129</v>
      </c>
      <c r="J5303" t="s">
        <v>15</v>
      </c>
      <c r="K5303"/>
      <c r="L5303" t="s">
        <v>18</v>
      </c>
      <c r="M5303"/>
      <c r="N5303"/>
      <c r="O5303"/>
      <c r="P5303"/>
      <c r="Q5303"/>
      <c r="U5303"/>
      <c r="V5303" t="s">
        <v>4334</v>
      </c>
      <c r="W5303"/>
      <c r="X5303"/>
      <c r="Y5303"/>
      <c r="Z5303"/>
      <c r="AA5303"/>
      <c r="AB5303"/>
      <c r="AC5303"/>
      <c r="AD5303"/>
      <c r="AE5303"/>
      <c r="AF5303"/>
      <c r="AG5303"/>
    </row>
    <row r="5304" spans="1:35" x14ac:dyDescent="0.25">
      <c r="A5304" s="115">
        <v>331708</v>
      </c>
      <c r="B5304" s="115" t="s">
        <v>9407</v>
      </c>
      <c r="C5304" s="115" t="s">
        <v>9408</v>
      </c>
      <c r="D5304" s="115" t="s">
        <v>452</v>
      </c>
      <c r="E5304" s="115" t="s">
        <v>77</v>
      </c>
      <c r="F5304" s="237"/>
      <c r="H5304" s="115" t="s">
        <v>16</v>
      </c>
      <c r="I5304" t="s">
        <v>107</v>
      </c>
      <c r="U5304"/>
      <c r="V5304" t="s">
        <v>4424</v>
      </c>
      <c r="AA5304" s="115" t="s">
        <v>4308</v>
      </c>
      <c r="AB5304" s="115" t="s">
        <v>4308</v>
      </c>
      <c r="AC5304" s="115" t="s">
        <v>4308</v>
      </c>
      <c r="AD5304" s="115" t="s">
        <v>4308</v>
      </c>
      <c r="AE5304" s="115" t="s">
        <v>4308</v>
      </c>
      <c r="AF5304" s="115" t="s">
        <v>4308</v>
      </c>
      <c r="AG5304" s="115" t="s">
        <v>4308</v>
      </c>
      <c r="AH5304" s="115" t="s">
        <v>4308</v>
      </c>
      <c r="AI5304" s="115" t="e">
        <f>VLOOKUP(A5304,'[2]دراسات قانونية'!$A$3:$E$600,1,0)</f>
        <v>#N/A</v>
      </c>
    </row>
    <row r="5305" spans="1:35" hidden="1" x14ac:dyDescent="0.25">
      <c r="A5305" s="115">
        <v>331710</v>
      </c>
      <c r="B5305" s="115" t="s">
        <v>3726</v>
      </c>
      <c r="C5305" s="115" t="s">
        <v>261</v>
      </c>
      <c r="D5305" s="115" t="s">
        <v>1299</v>
      </c>
      <c r="E5305" s="115" t="s">
        <v>76</v>
      </c>
      <c r="F5305" s="237">
        <v>33462</v>
      </c>
      <c r="G5305" s="115" t="s">
        <v>1403</v>
      </c>
      <c r="H5305" s="115" t="s">
        <v>16</v>
      </c>
      <c r="I5305" t="s">
        <v>199</v>
      </c>
      <c r="J5305" s="115" t="s">
        <v>1226</v>
      </c>
      <c r="L5305" s="115" t="s">
        <v>30</v>
      </c>
      <c r="U5305"/>
      <c r="V5305" t="s">
        <v>16623</v>
      </c>
      <c r="AH5305" s="115" t="s">
        <v>4308</v>
      </c>
    </row>
    <row r="5306" spans="1:35" hidden="1" x14ac:dyDescent="0.25">
      <c r="A5306" s="115">
        <v>331712</v>
      </c>
      <c r="B5306" s="115" t="s">
        <v>3727</v>
      </c>
      <c r="C5306" s="115" t="s">
        <v>264</v>
      </c>
      <c r="D5306" s="115" t="s">
        <v>447</v>
      </c>
      <c r="E5306" s="115" t="s">
        <v>76</v>
      </c>
      <c r="F5306" s="237">
        <v>35606</v>
      </c>
      <c r="G5306" s="115" t="s">
        <v>37</v>
      </c>
      <c r="H5306" s="115" t="s">
        <v>16</v>
      </c>
      <c r="I5306" t="s">
        <v>199</v>
      </c>
      <c r="J5306" s="115" t="s">
        <v>1226</v>
      </c>
      <c r="L5306" s="115" t="s">
        <v>67</v>
      </c>
      <c r="U5306"/>
      <c r="V5306" t="s">
        <v>16623</v>
      </c>
    </row>
    <row r="5307" spans="1:35" ht="18" x14ac:dyDescent="0.25">
      <c r="A5307" s="235">
        <v>331716</v>
      </c>
      <c r="B5307" s="235" t="s">
        <v>9409</v>
      </c>
      <c r="C5307" s="235" t="s">
        <v>291</v>
      </c>
      <c r="D5307" s="235" t="s">
        <v>9410</v>
      </c>
      <c r="E5307"/>
      <c r="F5307" s="126"/>
      <c r="G5307" s="236"/>
      <c r="H5307"/>
      <c r="I5307" t="s">
        <v>107</v>
      </c>
      <c r="J5307" s="236"/>
      <c r="K5307"/>
      <c r="L5307"/>
      <c r="M5307"/>
      <c r="N5307"/>
      <c r="O5307"/>
      <c r="P5307"/>
      <c r="Q5307"/>
      <c r="U5307"/>
      <c r="V5307" t="s">
        <v>4335</v>
      </c>
      <c r="W5307" s="236"/>
      <c r="X5307"/>
      <c r="Y5307"/>
      <c r="Z5307"/>
      <c r="AA5307"/>
      <c r="AB5307"/>
      <c r="AC5307"/>
      <c r="AD5307"/>
      <c r="AE5307"/>
      <c r="AF5307"/>
      <c r="AG5307"/>
      <c r="AH5307" s="115" t="s">
        <v>4308</v>
      </c>
      <c r="AI5307" s="115" t="e">
        <f>VLOOKUP(A5307,'[2]دراسات قانونية'!$A$3:$E$600,1,0)</f>
        <v>#N/A</v>
      </c>
    </row>
    <row r="5308" spans="1:35" hidden="1" x14ac:dyDescent="0.25">
      <c r="A5308">
        <v>331719</v>
      </c>
      <c r="B5308" t="s">
        <v>9411</v>
      </c>
      <c r="C5308" t="s">
        <v>980</v>
      </c>
      <c r="D5308" t="s">
        <v>560</v>
      </c>
      <c r="E5308" t="s">
        <v>76</v>
      </c>
      <c r="F5308" s="126">
        <v>33393</v>
      </c>
      <c r="G5308" t="s">
        <v>9412</v>
      </c>
      <c r="H5308" t="s">
        <v>16</v>
      </c>
      <c r="I5308" t="s">
        <v>136</v>
      </c>
      <c r="J5308" t="s">
        <v>1226</v>
      </c>
      <c r="K5308"/>
      <c r="L5308" t="s">
        <v>37</v>
      </c>
      <c r="M5308"/>
      <c r="N5308"/>
      <c r="O5308"/>
      <c r="P5308"/>
      <c r="Q5308"/>
      <c r="U5308"/>
      <c r="V5308" t="s">
        <v>4412</v>
      </c>
      <c r="W5308"/>
      <c r="X5308"/>
      <c r="Y5308"/>
      <c r="Z5308"/>
      <c r="AA5308"/>
      <c r="AB5308"/>
      <c r="AC5308"/>
      <c r="AD5308"/>
      <c r="AE5308"/>
      <c r="AF5308"/>
      <c r="AG5308"/>
      <c r="AH5308" s="115" t="s">
        <v>4308</v>
      </c>
    </row>
    <row r="5309" spans="1:35" hidden="1" x14ac:dyDescent="0.25">
      <c r="A5309" s="115">
        <v>331720</v>
      </c>
      <c r="B5309" s="115" t="s">
        <v>3319</v>
      </c>
      <c r="C5309" s="115" t="s">
        <v>621</v>
      </c>
      <c r="D5309" s="115" t="s">
        <v>281</v>
      </c>
      <c r="E5309" s="115" t="s">
        <v>76</v>
      </c>
      <c r="F5309" s="237">
        <v>35307</v>
      </c>
      <c r="G5309" s="115" t="s">
        <v>18</v>
      </c>
      <c r="H5309" s="115" t="s">
        <v>16</v>
      </c>
      <c r="I5309" t="s">
        <v>199</v>
      </c>
      <c r="J5309" s="115" t="s">
        <v>1226</v>
      </c>
      <c r="L5309" s="115" t="s">
        <v>18</v>
      </c>
      <c r="U5309"/>
      <c r="V5309">
        <v>0</v>
      </c>
      <c r="AH5309" s="115" t="s">
        <v>4308</v>
      </c>
    </row>
    <row r="5310" spans="1:35" ht="18" x14ac:dyDescent="0.25">
      <c r="A5310" s="235">
        <v>331722</v>
      </c>
      <c r="B5310" s="235" t="s">
        <v>9413</v>
      </c>
      <c r="C5310" s="235" t="s">
        <v>244</v>
      </c>
      <c r="D5310" s="235" t="s">
        <v>210</v>
      </c>
      <c r="E5310"/>
      <c r="F5310" s="126"/>
      <c r="G5310" s="236"/>
      <c r="H5310"/>
      <c r="I5310" t="s">
        <v>107</v>
      </c>
      <c r="J5310" s="236"/>
      <c r="K5310"/>
      <c r="L5310"/>
      <c r="M5310"/>
      <c r="N5310"/>
      <c r="O5310"/>
      <c r="P5310"/>
      <c r="Q5310"/>
      <c r="U5310"/>
      <c r="V5310" t="s">
        <v>4335</v>
      </c>
      <c r="W5310" s="236"/>
      <c r="X5310"/>
      <c r="Y5310"/>
      <c r="Z5310"/>
      <c r="AA5310"/>
      <c r="AB5310"/>
      <c r="AC5310"/>
      <c r="AD5310"/>
      <c r="AE5310"/>
      <c r="AF5310"/>
      <c r="AG5310"/>
      <c r="AH5310" s="115" t="s">
        <v>4308</v>
      </c>
      <c r="AI5310" s="115" t="e">
        <f>VLOOKUP(A5310,'[2]دراسات قانونية'!$A$3:$E$600,1,0)</f>
        <v>#N/A</v>
      </c>
    </row>
    <row r="5311" spans="1:35" ht="18" x14ac:dyDescent="0.25">
      <c r="A5311" s="235">
        <v>331726</v>
      </c>
      <c r="B5311" s="235" t="s">
        <v>9414</v>
      </c>
      <c r="C5311" s="235" t="s">
        <v>244</v>
      </c>
      <c r="D5311" s="235" t="s">
        <v>839</v>
      </c>
      <c r="E5311"/>
      <c r="F5311" s="126"/>
      <c r="G5311" s="236"/>
      <c r="H5311"/>
      <c r="I5311" t="s">
        <v>107</v>
      </c>
      <c r="J5311" s="236"/>
      <c r="K5311"/>
      <c r="L5311"/>
      <c r="M5311"/>
      <c r="N5311"/>
      <c r="O5311"/>
      <c r="P5311"/>
      <c r="Q5311"/>
      <c r="U5311"/>
      <c r="V5311" t="s">
        <v>4334</v>
      </c>
      <c r="W5311" s="236"/>
      <c r="X5311"/>
      <c r="Y5311"/>
      <c r="Z5311"/>
      <c r="AA5311"/>
      <c r="AB5311"/>
      <c r="AC5311"/>
      <c r="AD5311"/>
      <c r="AE5311"/>
      <c r="AF5311"/>
      <c r="AG5311"/>
      <c r="AH5311" s="115" t="s">
        <v>4308</v>
      </c>
      <c r="AI5311" s="115" t="e">
        <f>VLOOKUP(A5311,'[2]دراسات قانونية'!$A$3:$E$600,1,0)</f>
        <v>#N/A</v>
      </c>
    </row>
    <row r="5312" spans="1:35" ht="18" x14ac:dyDescent="0.25">
      <c r="A5312" s="235">
        <v>331727</v>
      </c>
      <c r="B5312" s="235" t="s">
        <v>9415</v>
      </c>
      <c r="C5312" s="235" t="s">
        <v>212</v>
      </c>
      <c r="D5312" s="235" t="s">
        <v>230</v>
      </c>
      <c r="E5312"/>
      <c r="F5312" s="126"/>
      <c r="G5312" s="236"/>
      <c r="H5312"/>
      <c r="I5312" t="s">
        <v>107</v>
      </c>
      <c r="J5312" s="236"/>
      <c r="K5312"/>
      <c r="L5312"/>
      <c r="M5312"/>
      <c r="N5312"/>
      <c r="O5312"/>
      <c r="P5312"/>
      <c r="Q5312"/>
      <c r="U5312"/>
      <c r="V5312" t="s">
        <v>4334</v>
      </c>
      <c r="W5312" s="236"/>
      <c r="X5312"/>
      <c r="Y5312"/>
      <c r="Z5312"/>
      <c r="AA5312"/>
      <c r="AB5312"/>
      <c r="AC5312"/>
      <c r="AD5312"/>
      <c r="AE5312"/>
      <c r="AF5312"/>
      <c r="AG5312"/>
      <c r="AH5312" s="115" t="s">
        <v>4308</v>
      </c>
      <c r="AI5312" s="115" t="e">
        <f>VLOOKUP(A5312,'[2]دراسات قانونية'!$A$3:$E$600,1,0)</f>
        <v>#N/A</v>
      </c>
    </row>
    <row r="5313" spans="1:35" ht="18" hidden="1" x14ac:dyDescent="0.25">
      <c r="A5313" s="235">
        <v>331731</v>
      </c>
      <c r="B5313" s="235" t="s">
        <v>9416</v>
      </c>
      <c r="C5313" s="235" t="s">
        <v>250</v>
      </c>
      <c r="D5313" s="235" t="s">
        <v>230</v>
      </c>
      <c r="E5313"/>
      <c r="F5313" s="126"/>
      <c r="G5313" s="236"/>
      <c r="H5313"/>
      <c r="I5313" t="s">
        <v>199</v>
      </c>
      <c r="J5313" s="236"/>
      <c r="K5313"/>
      <c r="L5313"/>
      <c r="M5313"/>
      <c r="N5313"/>
      <c r="O5313"/>
      <c r="P5313"/>
      <c r="Q5313"/>
      <c r="U5313"/>
      <c r="V5313">
        <v>0</v>
      </c>
      <c r="W5313" s="236"/>
      <c r="X5313"/>
      <c r="Y5313"/>
      <c r="Z5313"/>
      <c r="AA5313"/>
      <c r="AB5313"/>
      <c r="AC5313"/>
      <c r="AD5313"/>
      <c r="AE5313"/>
      <c r="AF5313"/>
      <c r="AG5313"/>
      <c r="AH5313" s="115" t="s">
        <v>4308</v>
      </c>
    </row>
    <row r="5314" spans="1:35" hidden="1" x14ac:dyDescent="0.25">
      <c r="A5314">
        <v>331732</v>
      </c>
      <c r="B5314" t="s">
        <v>9417</v>
      </c>
      <c r="C5314" t="s">
        <v>638</v>
      </c>
      <c r="D5314" t="s">
        <v>1495</v>
      </c>
      <c r="E5314" t="s">
        <v>76</v>
      </c>
      <c r="F5314" s="126">
        <v>35798</v>
      </c>
      <c r="G5314" t="s">
        <v>1554</v>
      </c>
      <c r="H5314" t="s">
        <v>16</v>
      </c>
      <c r="I5314" t="s">
        <v>136</v>
      </c>
      <c r="J5314"/>
      <c r="K5314"/>
      <c r="L5314"/>
      <c r="M5314"/>
      <c r="N5314"/>
      <c r="O5314"/>
      <c r="P5314"/>
      <c r="Q5314"/>
      <c r="U5314"/>
      <c r="V5314" t="s">
        <v>4336</v>
      </c>
      <c r="W5314"/>
      <c r="X5314"/>
      <c r="Y5314"/>
      <c r="Z5314"/>
      <c r="AA5314"/>
      <c r="AB5314"/>
      <c r="AC5314" t="s">
        <v>4308</v>
      </c>
      <c r="AD5314" t="s">
        <v>4308</v>
      </c>
      <c r="AE5314" t="s">
        <v>4308</v>
      </c>
      <c r="AF5314" t="s">
        <v>4308</v>
      </c>
      <c r="AG5314" t="s">
        <v>4308</v>
      </c>
      <c r="AH5314" s="115" t="s">
        <v>4308</v>
      </c>
    </row>
    <row r="5315" spans="1:35" hidden="1" x14ac:dyDescent="0.25">
      <c r="A5315">
        <v>331733</v>
      </c>
      <c r="B5315" t="s">
        <v>9418</v>
      </c>
      <c r="C5315" t="s">
        <v>821</v>
      </c>
      <c r="D5315" t="s">
        <v>7993</v>
      </c>
      <c r="E5315" t="s">
        <v>76</v>
      </c>
      <c r="F5315" s="126">
        <v>28859</v>
      </c>
      <c r="G5315" t="s">
        <v>9419</v>
      </c>
      <c r="H5315" t="s">
        <v>16</v>
      </c>
      <c r="I5315" t="s">
        <v>136</v>
      </c>
      <c r="J5315" t="s">
        <v>1226</v>
      </c>
      <c r="K5315"/>
      <c r="L5315" t="s">
        <v>18</v>
      </c>
      <c r="M5315"/>
      <c r="N5315"/>
      <c r="O5315"/>
      <c r="P5315"/>
      <c r="Q5315"/>
      <c r="U5315"/>
      <c r="V5315" t="s">
        <v>4412</v>
      </c>
      <c r="W5315"/>
      <c r="X5315"/>
      <c r="Y5315"/>
      <c r="Z5315"/>
      <c r="AA5315"/>
      <c r="AB5315"/>
      <c r="AC5315"/>
      <c r="AD5315"/>
      <c r="AE5315"/>
      <c r="AF5315"/>
      <c r="AG5315"/>
    </row>
    <row r="5316" spans="1:35" ht="18" x14ac:dyDescent="0.25">
      <c r="A5316" s="235">
        <v>331734</v>
      </c>
      <c r="B5316" s="235" t="s">
        <v>9420</v>
      </c>
      <c r="C5316" s="235" t="s">
        <v>227</v>
      </c>
      <c r="D5316" s="235" t="s">
        <v>2360</v>
      </c>
      <c r="E5316"/>
      <c r="F5316" s="126"/>
      <c r="G5316" s="236"/>
      <c r="H5316"/>
      <c r="I5316" t="s">
        <v>107</v>
      </c>
      <c r="J5316" s="236"/>
      <c r="K5316"/>
      <c r="L5316"/>
      <c r="M5316"/>
      <c r="N5316"/>
      <c r="O5316"/>
      <c r="P5316"/>
      <c r="Q5316"/>
      <c r="U5316"/>
      <c r="V5316" t="s">
        <v>4335</v>
      </c>
      <c r="W5316" s="236"/>
      <c r="X5316"/>
      <c r="Y5316"/>
      <c r="Z5316"/>
      <c r="AA5316"/>
      <c r="AB5316"/>
      <c r="AC5316"/>
      <c r="AD5316"/>
      <c r="AE5316"/>
      <c r="AF5316"/>
      <c r="AG5316"/>
      <c r="AH5316" s="115" t="s">
        <v>4308</v>
      </c>
      <c r="AI5316" s="115" t="e">
        <f>VLOOKUP(A5316,'[2]دراسات قانونية'!$A$3:$E$600,1,0)</f>
        <v>#N/A</v>
      </c>
    </row>
    <row r="5317" spans="1:35" hidden="1" x14ac:dyDescent="0.25">
      <c r="A5317">
        <v>331736</v>
      </c>
      <c r="B5317" t="s">
        <v>9421</v>
      </c>
      <c r="C5317" t="s">
        <v>1009</v>
      </c>
      <c r="D5317" t="s">
        <v>9422</v>
      </c>
      <c r="E5317" t="s">
        <v>77</v>
      </c>
      <c r="F5317" s="126">
        <v>35431</v>
      </c>
      <c r="G5317" t="s">
        <v>67</v>
      </c>
      <c r="H5317" t="s">
        <v>16</v>
      </c>
      <c r="I5317" t="s">
        <v>136</v>
      </c>
      <c r="J5317"/>
      <c r="K5317"/>
      <c r="L5317"/>
      <c r="M5317"/>
      <c r="N5317"/>
      <c r="O5317"/>
      <c r="P5317"/>
      <c r="Q5317"/>
      <c r="U5317"/>
      <c r="V5317" t="s">
        <v>4329</v>
      </c>
      <c r="W5317"/>
      <c r="X5317"/>
      <c r="Y5317"/>
      <c r="Z5317"/>
      <c r="AA5317"/>
      <c r="AB5317"/>
      <c r="AC5317"/>
      <c r="AD5317"/>
      <c r="AE5317"/>
      <c r="AF5317"/>
      <c r="AG5317" t="s">
        <v>4308</v>
      </c>
      <c r="AH5317" s="115" t="s">
        <v>4308</v>
      </c>
    </row>
    <row r="5318" spans="1:35" hidden="1" x14ac:dyDescent="0.25">
      <c r="A5318">
        <v>331737</v>
      </c>
      <c r="B5318" t="s">
        <v>9423</v>
      </c>
      <c r="C5318" t="s">
        <v>643</v>
      </c>
      <c r="D5318" t="s">
        <v>843</v>
      </c>
      <c r="E5318" t="s">
        <v>76</v>
      </c>
      <c r="F5318" s="126"/>
      <c r="G5318"/>
      <c r="H5318" t="s">
        <v>16</v>
      </c>
      <c r="I5318" t="s">
        <v>129</v>
      </c>
      <c r="J5318"/>
      <c r="K5318"/>
      <c r="L5318"/>
      <c r="M5318"/>
      <c r="N5318"/>
      <c r="O5318"/>
      <c r="P5318"/>
      <c r="Q5318"/>
      <c r="U5318"/>
      <c r="V5318" t="s">
        <v>16603</v>
      </c>
      <c r="W5318"/>
      <c r="X5318"/>
      <c r="Y5318"/>
      <c r="Z5318"/>
      <c r="AA5318" t="s">
        <v>4308</v>
      </c>
      <c r="AB5318" t="s">
        <v>4308</v>
      </c>
      <c r="AC5318" t="s">
        <v>4308</v>
      </c>
      <c r="AD5318" t="s">
        <v>4308</v>
      </c>
      <c r="AE5318" t="s">
        <v>4308</v>
      </c>
      <c r="AF5318" t="s">
        <v>4308</v>
      </c>
      <c r="AG5318" t="s">
        <v>4308</v>
      </c>
      <c r="AH5318" s="115" t="s">
        <v>4308</v>
      </c>
    </row>
    <row r="5319" spans="1:35" ht="18" x14ac:dyDescent="0.25">
      <c r="A5319" s="235">
        <v>331738</v>
      </c>
      <c r="B5319" s="235" t="s">
        <v>9424</v>
      </c>
      <c r="C5319" s="235" t="s">
        <v>332</v>
      </c>
      <c r="D5319" s="235" t="s">
        <v>1074</v>
      </c>
      <c r="E5319"/>
      <c r="F5319" s="126"/>
      <c r="G5319" s="236"/>
      <c r="H5319"/>
      <c r="I5319" t="s">
        <v>107</v>
      </c>
      <c r="J5319" s="236"/>
      <c r="K5319"/>
      <c r="L5319"/>
      <c r="M5319"/>
      <c r="N5319"/>
      <c r="O5319"/>
      <c r="P5319"/>
      <c r="Q5319"/>
      <c r="U5319"/>
      <c r="V5319" t="s">
        <v>4335</v>
      </c>
      <c r="W5319" s="236"/>
      <c r="X5319"/>
      <c r="Y5319"/>
      <c r="Z5319"/>
      <c r="AA5319"/>
      <c r="AB5319"/>
      <c r="AC5319"/>
      <c r="AD5319"/>
      <c r="AE5319"/>
      <c r="AF5319"/>
      <c r="AG5319"/>
      <c r="AH5319" s="115" t="s">
        <v>4308</v>
      </c>
      <c r="AI5319" s="115" t="e">
        <f>VLOOKUP(A5319,'[2]دراسات قانونية'!$A$3:$E$600,1,0)</f>
        <v>#N/A</v>
      </c>
    </row>
    <row r="5320" spans="1:35" hidden="1" x14ac:dyDescent="0.25">
      <c r="A5320" s="115">
        <v>331739</v>
      </c>
      <c r="B5320" s="115" t="s">
        <v>2071</v>
      </c>
      <c r="C5320" s="115" t="s">
        <v>953</v>
      </c>
      <c r="D5320" s="115" t="s">
        <v>2072</v>
      </c>
      <c r="E5320" s="115" t="s">
        <v>76</v>
      </c>
      <c r="F5320" s="237">
        <v>28896</v>
      </c>
      <c r="G5320" s="115" t="s">
        <v>2073</v>
      </c>
      <c r="H5320" s="115" t="s">
        <v>16</v>
      </c>
      <c r="I5320" t="s">
        <v>199</v>
      </c>
      <c r="U5320"/>
      <c r="V5320" t="s">
        <v>4329</v>
      </c>
    </row>
    <row r="5321" spans="1:35" hidden="1" x14ac:dyDescent="0.25">
      <c r="A5321" s="115">
        <v>331740</v>
      </c>
      <c r="B5321" s="115" t="s">
        <v>3728</v>
      </c>
      <c r="C5321" s="115" t="s">
        <v>3729</v>
      </c>
      <c r="D5321" s="115" t="s">
        <v>498</v>
      </c>
      <c r="E5321" s="115" t="s">
        <v>76</v>
      </c>
      <c r="F5321" s="237">
        <v>31427</v>
      </c>
      <c r="G5321" s="115" t="s">
        <v>3730</v>
      </c>
      <c r="H5321" s="115" t="s">
        <v>16</v>
      </c>
      <c r="I5321" t="s">
        <v>199</v>
      </c>
      <c r="J5321" s="115" t="s">
        <v>15</v>
      </c>
      <c r="L5321" s="115" t="s">
        <v>37</v>
      </c>
      <c r="U5321"/>
      <c r="V5321">
        <v>0</v>
      </c>
    </row>
    <row r="5322" spans="1:35" ht="18" hidden="1" x14ac:dyDescent="0.25">
      <c r="A5322" s="235">
        <v>331743</v>
      </c>
      <c r="B5322" s="235" t="s">
        <v>9425</v>
      </c>
      <c r="C5322" s="235" t="s">
        <v>789</v>
      </c>
      <c r="D5322" s="235" t="s">
        <v>685</v>
      </c>
      <c r="E5322"/>
      <c r="F5322" s="126"/>
      <c r="G5322" s="236"/>
      <c r="H5322"/>
      <c r="I5322" t="s">
        <v>199</v>
      </c>
      <c r="J5322" s="236"/>
      <c r="K5322"/>
      <c r="L5322"/>
      <c r="M5322"/>
      <c r="N5322"/>
      <c r="O5322"/>
      <c r="P5322"/>
      <c r="Q5322"/>
      <c r="U5322"/>
      <c r="V5322">
        <v>0</v>
      </c>
      <c r="W5322" s="236"/>
      <c r="X5322"/>
      <c r="Y5322"/>
      <c r="Z5322"/>
      <c r="AA5322"/>
      <c r="AB5322"/>
      <c r="AC5322"/>
      <c r="AD5322"/>
      <c r="AE5322"/>
      <c r="AF5322"/>
      <c r="AG5322"/>
      <c r="AH5322" s="115" t="s">
        <v>4308</v>
      </c>
    </row>
    <row r="5323" spans="1:35" ht="18" x14ac:dyDescent="0.25">
      <c r="A5323" s="235">
        <v>331744</v>
      </c>
      <c r="B5323" s="235" t="s">
        <v>9426</v>
      </c>
      <c r="C5323" s="235" t="s">
        <v>212</v>
      </c>
      <c r="D5323" s="235" t="s">
        <v>951</v>
      </c>
      <c r="E5323"/>
      <c r="F5323" s="126"/>
      <c r="G5323" s="236"/>
      <c r="H5323"/>
      <c r="I5323" t="s">
        <v>107</v>
      </c>
      <c r="J5323" s="236"/>
      <c r="K5323"/>
      <c r="L5323"/>
      <c r="M5323"/>
      <c r="N5323"/>
      <c r="O5323"/>
      <c r="P5323"/>
      <c r="Q5323"/>
      <c r="U5323"/>
      <c r="V5323" t="s">
        <v>4335</v>
      </c>
      <c r="W5323" s="236"/>
      <c r="X5323"/>
      <c r="Y5323"/>
      <c r="Z5323"/>
      <c r="AA5323"/>
      <c r="AB5323"/>
      <c r="AC5323"/>
      <c r="AD5323"/>
      <c r="AE5323"/>
      <c r="AF5323"/>
      <c r="AG5323"/>
      <c r="AH5323" s="115" t="s">
        <v>4308</v>
      </c>
      <c r="AI5323" s="115" t="e">
        <f>VLOOKUP(A5323,'[2]دراسات قانونية'!$A$3:$E$600,1,0)</f>
        <v>#N/A</v>
      </c>
    </row>
    <row r="5324" spans="1:35" ht="18" x14ac:dyDescent="0.25">
      <c r="A5324" s="235">
        <v>331746</v>
      </c>
      <c r="B5324" s="235" t="s">
        <v>9427</v>
      </c>
      <c r="C5324" s="235" t="s">
        <v>252</v>
      </c>
      <c r="D5324" s="235" t="s">
        <v>213</v>
      </c>
      <c r="E5324"/>
      <c r="F5324" s="126"/>
      <c r="G5324" s="236"/>
      <c r="H5324"/>
      <c r="I5324" t="s">
        <v>107</v>
      </c>
      <c r="J5324" s="236"/>
      <c r="K5324"/>
      <c r="L5324"/>
      <c r="M5324"/>
      <c r="N5324"/>
      <c r="O5324"/>
      <c r="P5324"/>
      <c r="Q5324"/>
      <c r="U5324"/>
      <c r="V5324" t="s">
        <v>4335</v>
      </c>
      <c r="W5324" s="236"/>
      <c r="X5324"/>
      <c r="Y5324"/>
      <c r="Z5324"/>
      <c r="AA5324"/>
      <c r="AB5324"/>
      <c r="AC5324"/>
      <c r="AD5324"/>
      <c r="AE5324"/>
      <c r="AF5324"/>
      <c r="AG5324"/>
      <c r="AH5324" s="115" t="s">
        <v>4308</v>
      </c>
      <c r="AI5324" s="115" t="e">
        <f>VLOOKUP(A5324,'[2]دراسات قانونية'!$A$3:$E$600,1,0)</f>
        <v>#N/A</v>
      </c>
    </row>
    <row r="5325" spans="1:35" hidden="1" x14ac:dyDescent="0.25">
      <c r="A5325" s="115">
        <v>331747</v>
      </c>
      <c r="B5325" s="115" t="s">
        <v>2607</v>
      </c>
      <c r="C5325" s="115" t="s">
        <v>244</v>
      </c>
      <c r="D5325" s="115" t="s">
        <v>450</v>
      </c>
      <c r="E5325" s="115" t="s">
        <v>76</v>
      </c>
      <c r="F5325" s="237">
        <v>33301</v>
      </c>
      <c r="G5325" s="115" t="s">
        <v>449</v>
      </c>
      <c r="H5325" s="115" t="s">
        <v>16</v>
      </c>
      <c r="I5325" t="s">
        <v>199</v>
      </c>
      <c r="J5325" s="115" t="s">
        <v>1226</v>
      </c>
      <c r="L5325" s="115" t="s">
        <v>58</v>
      </c>
      <c r="U5325"/>
      <c r="V5325">
        <v>0</v>
      </c>
    </row>
    <row r="5326" spans="1:35" hidden="1" x14ac:dyDescent="0.25">
      <c r="A5326">
        <v>331748</v>
      </c>
      <c r="B5326" t="s">
        <v>9428</v>
      </c>
      <c r="C5326" t="s">
        <v>860</v>
      </c>
      <c r="D5326" t="s">
        <v>437</v>
      </c>
      <c r="E5326" t="s">
        <v>77</v>
      </c>
      <c r="F5326" s="126">
        <v>32796</v>
      </c>
      <c r="G5326" t="s">
        <v>9429</v>
      </c>
      <c r="H5326" t="s">
        <v>16</v>
      </c>
      <c r="I5326" t="s">
        <v>136</v>
      </c>
      <c r="J5326" t="s">
        <v>1226</v>
      </c>
      <c r="K5326"/>
      <c r="L5326" t="s">
        <v>18</v>
      </c>
      <c r="M5326"/>
      <c r="N5326"/>
      <c r="O5326"/>
      <c r="P5326"/>
      <c r="Q5326"/>
      <c r="U5326"/>
      <c r="V5326" t="s">
        <v>4412</v>
      </c>
      <c r="W5326"/>
      <c r="X5326"/>
      <c r="Y5326"/>
      <c r="Z5326"/>
      <c r="AA5326"/>
      <c r="AB5326"/>
      <c r="AC5326"/>
      <c r="AD5326"/>
      <c r="AE5326"/>
      <c r="AF5326"/>
      <c r="AG5326"/>
      <c r="AH5326" s="115" t="s">
        <v>4308</v>
      </c>
    </row>
    <row r="5327" spans="1:35" hidden="1" x14ac:dyDescent="0.25">
      <c r="A5327" s="115">
        <v>331750</v>
      </c>
      <c r="B5327" s="115" t="s">
        <v>2898</v>
      </c>
      <c r="C5327" s="115" t="s">
        <v>244</v>
      </c>
      <c r="D5327" s="115" t="s">
        <v>222</v>
      </c>
      <c r="E5327" s="115" t="s">
        <v>77</v>
      </c>
      <c r="F5327" s="237">
        <v>35999</v>
      </c>
      <c r="G5327" s="115" t="s">
        <v>18</v>
      </c>
      <c r="H5327" s="115" t="s">
        <v>16</v>
      </c>
      <c r="I5327" t="s">
        <v>199</v>
      </c>
      <c r="J5327" s="115" t="s">
        <v>1226</v>
      </c>
      <c r="L5327" s="115" t="s">
        <v>18</v>
      </c>
      <c r="U5327"/>
      <c r="V5327">
        <v>0</v>
      </c>
      <c r="AH5327" s="115" t="s">
        <v>4308</v>
      </c>
    </row>
    <row r="5328" spans="1:35" ht="18" hidden="1" x14ac:dyDescent="0.25">
      <c r="A5328" s="235">
        <v>331751</v>
      </c>
      <c r="B5328" s="235" t="s">
        <v>9430</v>
      </c>
      <c r="C5328" s="235" t="s">
        <v>209</v>
      </c>
      <c r="D5328" s="235" t="s">
        <v>378</v>
      </c>
      <c r="E5328"/>
      <c r="F5328" s="126"/>
      <c r="G5328" s="236"/>
      <c r="H5328"/>
      <c r="I5328" t="s">
        <v>199</v>
      </c>
      <c r="J5328" s="236"/>
      <c r="K5328"/>
      <c r="L5328"/>
      <c r="M5328"/>
      <c r="N5328"/>
      <c r="O5328"/>
      <c r="P5328"/>
      <c r="Q5328"/>
      <c r="U5328"/>
      <c r="V5328" t="s">
        <v>16623</v>
      </c>
      <c r="W5328" s="236"/>
      <c r="X5328"/>
      <c r="Y5328"/>
      <c r="Z5328"/>
      <c r="AA5328"/>
      <c r="AB5328"/>
      <c r="AC5328"/>
      <c r="AD5328"/>
      <c r="AE5328"/>
      <c r="AF5328"/>
      <c r="AG5328"/>
      <c r="AH5328" s="115" t="s">
        <v>4308</v>
      </c>
    </row>
    <row r="5329" spans="1:35" hidden="1" x14ac:dyDescent="0.25">
      <c r="A5329">
        <v>331752</v>
      </c>
      <c r="B5329" t="s">
        <v>9431</v>
      </c>
      <c r="C5329" t="s">
        <v>324</v>
      </c>
      <c r="D5329" t="s">
        <v>9432</v>
      </c>
      <c r="E5329" t="s">
        <v>77</v>
      </c>
      <c r="F5329" s="126">
        <v>32874</v>
      </c>
      <c r="G5329" t="s">
        <v>55</v>
      </c>
      <c r="H5329" t="s">
        <v>16</v>
      </c>
      <c r="I5329" t="s">
        <v>136</v>
      </c>
      <c r="J5329" t="s">
        <v>1226</v>
      </c>
      <c r="K5329"/>
      <c r="L5329" t="s">
        <v>55</v>
      </c>
      <c r="M5329"/>
      <c r="N5329"/>
      <c r="O5329"/>
      <c r="P5329"/>
      <c r="Q5329"/>
      <c r="U5329"/>
      <c r="V5329" t="s">
        <v>16623</v>
      </c>
      <c r="W5329"/>
      <c r="X5329"/>
      <c r="Y5329"/>
      <c r="Z5329"/>
      <c r="AA5329"/>
      <c r="AB5329"/>
      <c r="AC5329"/>
      <c r="AD5329"/>
      <c r="AE5329"/>
      <c r="AF5329"/>
      <c r="AG5329"/>
    </row>
    <row r="5330" spans="1:35" hidden="1" x14ac:dyDescent="0.25">
      <c r="A5330">
        <v>331753</v>
      </c>
      <c r="B5330" t="s">
        <v>9433</v>
      </c>
      <c r="C5330" t="s">
        <v>1493</v>
      </c>
      <c r="D5330" t="s">
        <v>9434</v>
      </c>
      <c r="E5330" t="s">
        <v>76</v>
      </c>
      <c r="F5330" s="126"/>
      <c r="G5330"/>
      <c r="H5330" t="s">
        <v>16</v>
      </c>
      <c r="I5330" t="s">
        <v>129</v>
      </c>
      <c r="J5330"/>
      <c r="K5330"/>
      <c r="L5330"/>
      <c r="M5330"/>
      <c r="N5330"/>
      <c r="O5330"/>
      <c r="P5330"/>
      <c r="Q5330"/>
      <c r="U5330"/>
      <c r="V5330" t="s">
        <v>4424</v>
      </c>
      <c r="W5330"/>
      <c r="X5330"/>
      <c r="Y5330"/>
      <c r="Z5330"/>
      <c r="AA5330" t="s">
        <v>4308</v>
      </c>
      <c r="AB5330" t="s">
        <v>4308</v>
      </c>
      <c r="AC5330" t="s">
        <v>4308</v>
      </c>
      <c r="AD5330" t="s">
        <v>4308</v>
      </c>
      <c r="AE5330" t="s">
        <v>4308</v>
      </c>
      <c r="AF5330" t="s">
        <v>4308</v>
      </c>
      <c r="AG5330" t="s">
        <v>4308</v>
      </c>
      <c r="AH5330" s="115" t="s">
        <v>4308</v>
      </c>
    </row>
    <row r="5331" spans="1:35" ht="18" x14ac:dyDescent="0.25">
      <c r="A5331" s="235">
        <v>331755</v>
      </c>
      <c r="B5331" s="235" t="s">
        <v>9435</v>
      </c>
      <c r="C5331" s="235" t="s">
        <v>1469</v>
      </c>
      <c r="D5331" s="235" t="s">
        <v>281</v>
      </c>
      <c r="E5331"/>
      <c r="F5331" s="126"/>
      <c r="G5331" s="236"/>
      <c r="H5331"/>
      <c r="I5331" t="s">
        <v>107</v>
      </c>
      <c r="J5331" s="236"/>
      <c r="K5331"/>
      <c r="L5331"/>
      <c r="M5331"/>
      <c r="N5331"/>
      <c r="O5331"/>
      <c r="P5331"/>
      <c r="Q5331"/>
      <c r="U5331"/>
      <c r="V5331" t="s">
        <v>4335</v>
      </c>
      <c r="W5331" s="236"/>
      <c r="X5331"/>
      <c r="Y5331"/>
      <c r="Z5331"/>
      <c r="AA5331"/>
      <c r="AB5331"/>
      <c r="AC5331"/>
      <c r="AD5331"/>
      <c r="AE5331"/>
      <c r="AF5331"/>
      <c r="AG5331"/>
      <c r="AH5331" s="115" t="s">
        <v>4308</v>
      </c>
      <c r="AI5331" s="115" t="e">
        <f>VLOOKUP(A5331,'[2]دراسات قانونية'!$A$3:$E$600,1,0)</f>
        <v>#N/A</v>
      </c>
    </row>
    <row r="5332" spans="1:35" hidden="1" x14ac:dyDescent="0.25">
      <c r="A5332">
        <v>331756</v>
      </c>
      <c r="B5332" t="s">
        <v>9436</v>
      </c>
      <c r="C5332" t="s">
        <v>5046</v>
      </c>
      <c r="D5332" t="s">
        <v>378</v>
      </c>
      <c r="E5332" t="s">
        <v>76</v>
      </c>
      <c r="F5332" s="126">
        <v>28746</v>
      </c>
      <c r="G5332" t="s">
        <v>18</v>
      </c>
      <c r="H5332" t="s">
        <v>16</v>
      </c>
      <c r="I5332" t="s">
        <v>129</v>
      </c>
      <c r="J5332"/>
      <c r="K5332"/>
      <c r="L5332"/>
      <c r="M5332"/>
      <c r="N5332"/>
      <c r="O5332"/>
      <c r="P5332"/>
      <c r="Q5332"/>
      <c r="U5332"/>
      <c r="V5332" t="s">
        <v>4335</v>
      </c>
      <c r="W5332"/>
      <c r="X5332"/>
      <c r="Y5332"/>
      <c r="Z5332"/>
      <c r="AA5332"/>
      <c r="AB5332"/>
      <c r="AC5332"/>
      <c r="AD5332" t="s">
        <v>4308</v>
      </c>
      <c r="AE5332" t="s">
        <v>4308</v>
      </c>
      <c r="AF5332" t="s">
        <v>4308</v>
      </c>
      <c r="AG5332" t="s">
        <v>4308</v>
      </c>
      <c r="AH5332" s="115" t="s">
        <v>4308</v>
      </c>
    </row>
    <row r="5333" spans="1:35" hidden="1" x14ac:dyDescent="0.25">
      <c r="A5333" s="115">
        <v>331758</v>
      </c>
      <c r="B5333" s="115" t="s">
        <v>4084</v>
      </c>
      <c r="C5333" s="115" t="s">
        <v>295</v>
      </c>
      <c r="D5333" s="115" t="s">
        <v>217</v>
      </c>
      <c r="E5333" s="115" t="s">
        <v>76</v>
      </c>
      <c r="F5333" s="237">
        <v>36407</v>
      </c>
      <c r="G5333" s="115" t="s">
        <v>18</v>
      </c>
      <c r="H5333" s="115" t="s">
        <v>16</v>
      </c>
      <c r="I5333" t="s">
        <v>199</v>
      </c>
      <c r="J5333" s="115" t="s">
        <v>1226</v>
      </c>
      <c r="L5333" s="115" t="s">
        <v>18</v>
      </c>
      <c r="U5333"/>
      <c r="V5333">
        <v>0</v>
      </c>
    </row>
    <row r="5334" spans="1:35" hidden="1" x14ac:dyDescent="0.25">
      <c r="A5334" s="115">
        <v>331762</v>
      </c>
      <c r="B5334" s="115" t="s">
        <v>4085</v>
      </c>
      <c r="C5334" s="115" t="s">
        <v>246</v>
      </c>
      <c r="D5334" s="115" t="s">
        <v>848</v>
      </c>
      <c r="E5334" s="115" t="s">
        <v>76</v>
      </c>
      <c r="F5334" s="237">
        <v>36165</v>
      </c>
      <c r="G5334" s="115" t="s">
        <v>18</v>
      </c>
      <c r="H5334" s="115" t="s">
        <v>16</v>
      </c>
      <c r="I5334" t="s">
        <v>199</v>
      </c>
      <c r="J5334" s="115" t="s">
        <v>1226</v>
      </c>
      <c r="L5334" s="115" t="s">
        <v>18</v>
      </c>
      <c r="R5334" s="115">
        <v>9156</v>
      </c>
      <c r="S5334" s="115">
        <v>45718</v>
      </c>
      <c r="T5334" s="115">
        <v>130000</v>
      </c>
      <c r="U5334"/>
      <c r="V5334">
        <v>0</v>
      </c>
    </row>
    <row r="5335" spans="1:35" hidden="1" x14ac:dyDescent="0.25">
      <c r="A5335">
        <v>331764</v>
      </c>
      <c r="B5335" t="s">
        <v>9437</v>
      </c>
      <c r="C5335" t="s">
        <v>778</v>
      </c>
      <c r="D5335" t="s">
        <v>213</v>
      </c>
      <c r="E5335" t="s">
        <v>76</v>
      </c>
      <c r="F5335" s="126">
        <v>35551</v>
      </c>
      <c r="G5335" t="s">
        <v>18</v>
      </c>
      <c r="H5335" t="s">
        <v>16</v>
      </c>
      <c r="I5335" t="s">
        <v>136</v>
      </c>
      <c r="J5335" t="s">
        <v>1226</v>
      </c>
      <c r="K5335"/>
      <c r="L5335" t="s">
        <v>18</v>
      </c>
      <c r="M5335"/>
      <c r="N5335"/>
      <c r="O5335"/>
      <c r="P5335"/>
      <c r="Q5335"/>
      <c r="U5335"/>
      <c r="V5335">
        <v>0</v>
      </c>
      <c r="W5335"/>
      <c r="X5335"/>
      <c r="Y5335"/>
      <c r="Z5335"/>
      <c r="AA5335"/>
      <c r="AB5335"/>
      <c r="AC5335"/>
      <c r="AD5335"/>
      <c r="AE5335"/>
      <c r="AF5335"/>
      <c r="AG5335"/>
    </row>
    <row r="5336" spans="1:35" ht="18" hidden="1" x14ac:dyDescent="0.25">
      <c r="A5336" s="235">
        <v>331765</v>
      </c>
      <c r="B5336" s="235" t="s">
        <v>9438</v>
      </c>
      <c r="C5336" s="235" t="s">
        <v>8281</v>
      </c>
      <c r="D5336" s="235" t="s">
        <v>220</v>
      </c>
      <c r="E5336"/>
      <c r="F5336" s="126"/>
      <c r="G5336" s="236"/>
      <c r="H5336"/>
      <c r="I5336" t="s">
        <v>199</v>
      </c>
      <c r="J5336" s="236"/>
      <c r="K5336"/>
      <c r="L5336"/>
      <c r="M5336"/>
      <c r="N5336"/>
      <c r="O5336"/>
      <c r="P5336"/>
      <c r="Q5336"/>
      <c r="U5336"/>
      <c r="V5336">
        <v>0</v>
      </c>
      <c r="W5336" s="236"/>
      <c r="X5336"/>
      <c r="Y5336"/>
      <c r="Z5336"/>
      <c r="AA5336"/>
      <c r="AB5336"/>
      <c r="AC5336"/>
      <c r="AD5336"/>
      <c r="AE5336"/>
      <c r="AF5336"/>
      <c r="AG5336"/>
      <c r="AH5336" s="115" t="s">
        <v>4308</v>
      </c>
    </row>
    <row r="5337" spans="1:35" hidden="1" x14ac:dyDescent="0.25">
      <c r="A5337">
        <v>331766</v>
      </c>
      <c r="B5337" t="s">
        <v>9439</v>
      </c>
      <c r="C5337" t="s">
        <v>279</v>
      </c>
      <c r="D5337" t="s">
        <v>381</v>
      </c>
      <c r="E5337" t="s">
        <v>76</v>
      </c>
      <c r="F5337" s="126"/>
      <c r="G5337"/>
      <c r="H5337" t="s">
        <v>16</v>
      </c>
      <c r="I5337" t="s">
        <v>129</v>
      </c>
      <c r="J5337"/>
      <c r="K5337"/>
      <c r="L5337"/>
      <c r="M5337"/>
      <c r="N5337"/>
      <c r="O5337"/>
      <c r="P5337"/>
      <c r="Q5337"/>
      <c r="U5337"/>
      <c r="V5337" t="s">
        <v>4424</v>
      </c>
      <c r="W5337"/>
      <c r="X5337"/>
      <c r="Y5337"/>
      <c r="Z5337"/>
      <c r="AA5337"/>
      <c r="AB5337"/>
      <c r="AC5337"/>
      <c r="AD5337"/>
      <c r="AE5337"/>
      <c r="AF5337"/>
      <c r="AG5337" t="s">
        <v>4308</v>
      </c>
      <c r="AH5337" s="115" t="s">
        <v>4308</v>
      </c>
    </row>
    <row r="5338" spans="1:35" hidden="1" x14ac:dyDescent="0.25">
      <c r="A5338" s="115">
        <v>331771</v>
      </c>
      <c r="B5338" s="115" t="s">
        <v>3731</v>
      </c>
      <c r="C5338" s="115" t="s">
        <v>377</v>
      </c>
      <c r="D5338" s="115" t="s">
        <v>830</v>
      </c>
      <c r="E5338" s="115" t="s">
        <v>77</v>
      </c>
      <c r="F5338" s="237">
        <v>33401</v>
      </c>
      <c r="G5338" s="115" t="s">
        <v>1527</v>
      </c>
      <c r="H5338" s="115" t="s">
        <v>16</v>
      </c>
      <c r="I5338" t="s">
        <v>199</v>
      </c>
      <c r="J5338" s="115" t="s">
        <v>1226</v>
      </c>
      <c r="L5338" s="115" t="s">
        <v>30</v>
      </c>
      <c r="U5338"/>
      <c r="V5338">
        <v>0</v>
      </c>
    </row>
    <row r="5339" spans="1:35" ht="18" x14ac:dyDescent="0.25">
      <c r="A5339" s="235">
        <v>331772</v>
      </c>
      <c r="B5339" s="235" t="s">
        <v>9440</v>
      </c>
      <c r="C5339" s="235" t="s">
        <v>246</v>
      </c>
      <c r="D5339" s="235" t="s">
        <v>316</v>
      </c>
      <c r="E5339"/>
      <c r="F5339" s="126"/>
      <c r="G5339" s="236"/>
      <c r="H5339"/>
      <c r="I5339" t="s">
        <v>107</v>
      </c>
      <c r="J5339" s="236"/>
      <c r="K5339"/>
      <c r="L5339"/>
      <c r="M5339"/>
      <c r="N5339"/>
      <c r="O5339"/>
      <c r="P5339"/>
      <c r="Q5339"/>
      <c r="U5339"/>
      <c r="V5339" t="s">
        <v>4337</v>
      </c>
      <c r="W5339" s="236"/>
      <c r="X5339"/>
      <c r="Y5339"/>
      <c r="Z5339"/>
      <c r="AA5339"/>
      <c r="AB5339"/>
      <c r="AC5339"/>
      <c r="AD5339"/>
      <c r="AE5339"/>
      <c r="AF5339"/>
      <c r="AG5339"/>
      <c r="AH5339" s="115" t="s">
        <v>4308</v>
      </c>
      <c r="AI5339" s="115" t="e">
        <f>VLOOKUP(A5339,'[2]دراسات قانونية'!$A$3:$E$600,1,0)</f>
        <v>#N/A</v>
      </c>
    </row>
    <row r="5340" spans="1:35" hidden="1" x14ac:dyDescent="0.25">
      <c r="A5340">
        <v>331773</v>
      </c>
      <c r="B5340" t="s">
        <v>9441</v>
      </c>
      <c r="C5340" t="s">
        <v>9442</v>
      </c>
      <c r="D5340" t="s">
        <v>372</v>
      </c>
      <c r="E5340" t="s">
        <v>77</v>
      </c>
      <c r="F5340" s="126">
        <v>35591</v>
      </c>
      <c r="G5340" t="s">
        <v>9443</v>
      </c>
      <c r="H5340" t="s">
        <v>16</v>
      </c>
      <c r="I5340" t="s">
        <v>136</v>
      </c>
      <c r="J5340"/>
      <c r="K5340"/>
      <c r="L5340"/>
      <c r="M5340"/>
      <c r="N5340"/>
      <c r="O5340"/>
      <c r="P5340"/>
      <c r="Q5340"/>
      <c r="U5340"/>
      <c r="V5340" t="s">
        <v>16623</v>
      </c>
      <c r="W5340"/>
      <c r="X5340"/>
      <c r="Y5340"/>
      <c r="Z5340"/>
      <c r="AA5340"/>
      <c r="AB5340" t="s">
        <v>4308</v>
      </c>
      <c r="AC5340" t="s">
        <v>4308</v>
      </c>
      <c r="AD5340" t="s">
        <v>4308</v>
      </c>
      <c r="AE5340" t="s">
        <v>4308</v>
      </c>
      <c r="AF5340" t="s">
        <v>4308</v>
      </c>
      <c r="AG5340" t="s">
        <v>4308</v>
      </c>
      <c r="AH5340" s="115" t="s">
        <v>4308</v>
      </c>
    </row>
    <row r="5341" spans="1:35" x14ac:dyDescent="0.25">
      <c r="A5341" s="115">
        <v>331774</v>
      </c>
      <c r="B5341" s="115" t="s">
        <v>9444</v>
      </c>
      <c r="C5341" s="115" t="s">
        <v>601</v>
      </c>
      <c r="D5341" s="115" t="s">
        <v>460</v>
      </c>
      <c r="E5341" s="115" t="s">
        <v>76</v>
      </c>
      <c r="F5341" s="237">
        <v>36178</v>
      </c>
      <c r="G5341" s="115" t="s">
        <v>70</v>
      </c>
      <c r="H5341" s="115" t="s">
        <v>16</v>
      </c>
      <c r="I5341" t="s">
        <v>107</v>
      </c>
      <c r="J5341" s="115" t="s">
        <v>15</v>
      </c>
      <c r="L5341" s="115" t="s">
        <v>70</v>
      </c>
      <c r="U5341"/>
      <c r="V5341" t="s">
        <v>4334</v>
      </c>
      <c r="AG5341" s="115" t="s">
        <v>4308</v>
      </c>
      <c r="AH5341" s="115" t="s">
        <v>4308</v>
      </c>
      <c r="AI5341" s="115" t="e">
        <f>VLOOKUP(A5341,'[2]دراسات قانونية'!$A$3:$E$600,1,0)</f>
        <v>#N/A</v>
      </c>
    </row>
    <row r="5342" spans="1:35" ht="18" hidden="1" x14ac:dyDescent="0.25">
      <c r="A5342" s="235">
        <v>331776</v>
      </c>
      <c r="B5342" s="235" t="s">
        <v>9445</v>
      </c>
      <c r="C5342" s="235" t="s">
        <v>355</v>
      </c>
      <c r="D5342" s="235" t="s">
        <v>444</v>
      </c>
      <c r="E5342"/>
      <c r="F5342" s="126"/>
      <c r="G5342" s="236"/>
      <c r="H5342"/>
      <c r="I5342" t="s">
        <v>129</v>
      </c>
      <c r="J5342" s="236"/>
      <c r="K5342"/>
      <c r="L5342"/>
      <c r="M5342"/>
      <c r="N5342"/>
      <c r="O5342"/>
      <c r="P5342"/>
      <c r="Q5342"/>
      <c r="U5342"/>
      <c r="V5342" t="s">
        <v>4335</v>
      </c>
      <c r="W5342" s="236"/>
      <c r="X5342"/>
      <c r="Y5342"/>
      <c r="Z5342"/>
      <c r="AA5342"/>
      <c r="AB5342"/>
      <c r="AC5342"/>
      <c r="AD5342"/>
      <c r="AE5342"/>
      <c r="AF5342"/>
      <c r="AG5342"/>
      <c r="AH5342" s="115" t="s">
        <v>4308</v>
      </c>
    </row>
    <row r="5343" spans="1:35" ht="18" hidden="1" x14ac:dyDescent="0.25">
      <c r="A5343" s="235">
        <v>331778</v>
      </c>
      <c r="B5343" s="235" t="s">
        <v>9446</v>
      </c>
      <c r="C5343" s="235" t="s">
        <v>307</v>
      </c>
      <c r="D5343" s="235" t="s">
        <v>730</v>
      </c>
      <c r="E5343"/>
      <c r="F5343" s="126"/>
      <c r="G5343" s="236"/>
      <c r="H5343"/>
      <c r="I5343" t="s">
        <v>129</v>
      </c>
      <c r="J5343" s="236"/>
      <c r="K5343"/>
      <c r="L5343"/>
      <c r="M5343"/>
      <c r="N5343"/>
      <c r="O5343"/>
      <c r="P5343"/>
      <c r="Q5343"/>
      <c r="U5343"/>
      <c r="V5343" t="s">
        <v>4335</v>
      </c>
      <c r="W5343" s="236"/>
      <c r="X5343"/>
      <c r="Y5343"/>
      <c r="Z5343"/>
      <c r="AA5343"/>
      <c r="AB5343"/>
      <c r="AC5343"/>
      <c r="AD5343"/>
      <c r="AE5343"/>
      <c r="AF5343"/>
      <c r="AG5343"/>
      <c r="AH5343" s="115" t="s">
        <v>4308</v>
      </c>
    </row>
    <row r="5344" spans="1:35" ht="18" x14ac:dyDescent="0.25">
      <c r="A5344" s="235">
        <v>331782</v>
      </c>
      <c r="B5344" s="235" t="s">
        <v>9447</v>
      </c>
      <c r="C5344" s="235" t="s">
        <v>609</v>
      </c>
      <c r="D5344" s="235" t="s">
        <v>763</v>
      </c>
      <c r="E5344"/>
      <c r="F5344" s="126"/>
      <c r="G5344" s="236"/>
      <c r="H5344"/>
      <c r="I5344" t="s">
        <v>107</v>
      </c>
      <c r="J5344" s="236"/>
      <c r="K5344"/>
      <c r="L5344"/>
      <c r="M5344"/>
      <c r="N5344"/>
      <c r="O5344"/>
      <c r="P5344"/>
      <c r="Q5344"/>
      <c r="U5344"/>
      <c r="V5344" t="s">
        <v>4335</v>
      </c>
      <c r="W5344" s="236"/>
      <c r="X5344"/>
      <c r="Y5344"/>
      <c r="Z5344"/>
      <c r="AA5344"/>
      <c r="AB5344"/>
      <c r="AC5344"/>
      <c r="AD5344"/>
      <c r="AE5344"/>
      <c r="AF5344"/>
      <c r="AG5344"/>
      <c r="AH5344" s="115" t="s">
        <v>4308</v>
      </c>
      <c r="AI5344" s="115" t="e">
        <f>VLOOKUP(A5344,'[2]دراسات قانونية'!$A$3:$E$600,1,0)</f>
        <v>#N/A</v>
      </c>
    </row>
    <row r="5345" spans="1:35" ht="18" hidden="1" x14ac:dyDescent="0.25">
      <c r="A5345" s="235">
        <v>331784</v>
      </c>
      <c r="B5345" s="235" t="s">
        <v>9448</v>
      </c>
      <c r="C5345" s="235" t="s">
        <v>227</v>
      </c>
      <c r="D5345" s="235" t="s">
        <v>232</v>
      </c>
      <c r="E5345"/>
      <c r="F5345" s="126"/>
      <c r="G5345" s="236"/>
      <c r="H5345"/>
      <c r="I5345" t="s">
        <v>7128</v>
      </c>
      <c r="J5345" s="236"/>
      <c r="K5345"/>
      <c r="L5345"/>
      <c r="M5345"/>
      <c r="N5345"/>
      <c r="O5345"/>
      <c r="P5345"/>
      <c r="Q5345"/>
      <c r="U5345"/>
      <c r="V5345" t="s">
        <v>4334</v>
      </c>
      <c r="W5345" s="236"/>
      <c r="X5345"/>
      <c r="Y5345"/>
      <c r="Z5345"/>
      <c r="AA5345"/>
      <c r="AB5345"/>
      <c r="AC5345"/>
      <c r="AD5345"/>
      <c r="AE5345"/>
      <c r="AF5345"/>
      <c r="AG5345"/>
    </row>
    <row r="5346" spans="1:35" hidden="1" x14ac:dyDescent="0.25">
      <c r="A5346" s="115">
        <v>331785</v>
      </c>
      <c r="B5346" s="115" t="s">
        <v>4086</v>
      </c>
      <c r="C5346" s="115" t="s">
        <v>227</v>
      </c>
      <c r="D5346" s="115" t="s">
        <v>230</v>
      </c>
      <c r="E5346" s="115" t="s">
        <v>76</v>
      </c>
      <c r="F5346" s="237">
        <v>29376</v>
      </c>
      <c r="G5346" s="115" t="s">
        <v>1473</v>
      </c>
      <c r="H5346" s="115" t="s">
        <v>16</v>
      </c>
      <c r="I5346" t="s">
        <v>199</v>
      </c>
      <c r="J5346" s="115" t="s">
        <v>1226</v>
      </c>
      <c r="L5346" s="115" t="s">
        <v>30</v>
      </c>
      <c r="U5346"/>
      <c r="V5346">
        <v>0</v>
      </c>
    </row>
    <row r="5347" spans="1:35" ht="18" hidden="1" x14ac:dyDescent="0.25">
      <c r="A5347" s="235">
        <v>331786</v>
      </c>
      <c r="B5347" s="235" t="s">
        <v>9449</v>
      </c>
      <c r="C5347" s="235" t="s">
        <v>377</v>
      </c>
      <c r="D5347" s="235" t="s">
        <v>267</v>
      </c>
      <c r="E5347"/>
      <c r="F5347" s="126"/>
      <c r="G5347" s="236"/>
      <c r="H5347"/>
      <c r="I5347" t="s">
        <v>129</v>
      </c>
      <c r="J5347" s="236"/>
      <c r="K5347"/>
      <c r="L5347"/>
      <c r="M5347"/>
      <c r="N5347"/>
      <c r="O5347"/>
      <c r="P5347"/>
      <c r="Q5347"/>
      <c r="U5347"/>
      <c r="V5347" t="s">
        <v>4337</v>
      </c>
      <c r="W5347" s="236"/>
      <c r="X5347"/>
      <c r="Y5347"/>
      <c r="Z5347"/>
      <c r="AA5347"/>
      <c r="AB5347"/>
      <c r="AC5347"/>
      <c r="AD5347"/>
      <c r="AE5347"/>
      <c r="AF5347"/>
      <c r="AG5347"/>
      <c r="AH5347" s="115" t="s">
        <v>4308</v>
      </c>
    </row>
    <row r="5348" spans="1:35" ht="18" x14ac:dyDescent="0.25">
      <c r="A5348" s="235">
        <v>331788</v>
      </c>
      <c r="B5348" s="235" t="s">
        <v>9450</v>
      </c>
      <c r="C5348" s="235" t="s">
        <v>227</v>
      </c>
      <c r="D5348" s="235" t="s">
        <v>776</v>
      </c>
      <c r="E5348"/>
      <c r="F5348" s="126"/>
      <c r="G5348" s="236"/>
      <c r="H5348"/>
      <c r="I5348" t="s">
        <v>107</v>
      </c>
      <c r="J5348" s="236"/>
      <c r="K5348"/>
      <c r="L5348"/>
      <c r="M5348"/>
      <c r="N5348"/>
      <c r="O5348"/>
      <c r="P5348"/>
      <c r="Q5348"/>
      <c r="U5348"/>
      <c r="V5348" t="s">
        <v>4335</v>
      </c>
      <c r="W5348" s="236"/>
      <c r="X5348"/>
      <c r="Y5348"/>
      <c r="Z5348"/>
      <c r="AA5348"/>
      <c r="AB5348"/>
      <c r="AC5348"/>
      <c r="AD5348"/>
      <c r="AE5348"/>
      <c r="AF5348"/>
      <c r="AG5348"/>
      <c r="AH5348" s="115" t="s">
        <v>4308</v>
      </c>
      <c r="AI5348" s="115" t="e">
        <f>VLOOKUP(A5348,'[2]دراسات قانونية'!$A$3:$E$600,1,0)</f>
        <v>#N/A</v>
      </c>
    </row>
    <row r="5349" spans="1:35" ht="18" hidden="1" x14ac:dyDescent="0.25">
      <c r="A5349" s="235">
        <v>331792</v>
      </c>
      <c r="B5349" s="235" t="s">
        <v>9451</v>
      </c>
      <c r="C5349" s="235" t="s">
        <v>227</v>
      </c>
      <c r="D5349" s="235" t="s">
        <v>654</v>
      </c>
      <c r="E5349"/>
      <c r="F5349" s="126"/>
      <c r="G5349" s="236"/>
      <c r="H5349"/>
      <c r="I5349" t="s">
        <v>199</v>
      </c>
      <c r="J5349" s="236"/>
      <c r="K5349"/>
      <c r="L5349"/>
      <c r="M5349"/>
      <c r="N5349"/>
      <c r="O5349"/>
      <c r="P5349"/>
      <c r="Q5349"/>
      <c r="U5349"/>
      <c r="V5349" t="s">
        <v>16623</v>
      </c>
      <c r="W5349" s="236"/>
      <c r="X5349"/>
      <c r="Y5349"/>
      <c r="Z5349"/>
      <c r="AA5349"/>
      <c r="AB5349"/>
      <c r="AC5349"/>
      <c r="AD5349"/>
      <c r="AE5349"/>
      <c r="AF5349"/>
      <c r="AG5349"/>
      <c r="AH5349" s="115" t="s">
        <v>4308</v>
      </c>
    </row>
    <row r="5350" spans="1:35" ht="18" hidden="1" x14ac:dyDescent="0.25">
      <c r="A5350" s="235">
        <v>331793</v>
      </c>
      <c r="B5350" s="235" t="s">
        <v>9452</v>
      </c>
      <c r="C5350" s="235" t="s">
        <v>212</v>
      </c>
      <c r="D5350" s="235" t="s">
        <v>372</v>
      </c>
      <c r="E5350"/>
      <c r="F5350" s="126"/>
      <c r="G5350" s="236"/>
      <c r="H5350"/>
      <c r="I5350" t="s">
        <v>199</v>
      </c>
      <c r="J5350" s="236"/>
      <c r="K5350"/>
      <c r="L5350"/>
      <c r="M5350"/>
      <c r="N5350"/>
      <c r="O5350"/>
      <c r="P5350"/>
      <c r="Q5350"/>
      <c r="U5350"/>
      <c r="V5350">
        <v>0</v>
      </c>
      <c r="W5350" s="236"/>
      <c r="X5350"/>
      <c r="Y5350"/>
      <c r="Z5350"/>
      <c r="AA5350"/>
      <c r="AB5350"/>
      <c r="AC5350"/>
      <c r="AD5350"/>
      <c r="AE5350"/>
      <c r="AF5350"/>
      <c r="AG5350"/>
      <c r="AH5350" s="115" t="s">
        <v>4308</v>
      </c>
    </row>
    <row r="5351" spans="1:35" hidden="1" x14ac:dyDescent="0.25">
      <c r="A5351" s="115">
        <v>331795</v>
      </c>
      <c r="B5351" s="115" t="s">
        <v>3732</v>
      </c>
      <c r="C5351" s="115" t="s">
        <v>218</v>
      </c>
      <c r="D5351" s="115" t="s">
        <v>556</v>
      </c>
      <c r="E5351" s="115" t="s">
        <v>76</v>
      </c>
      <c r="F5351" s="237">
        <v>35923</v>
      </c>
      <c r="G5351" s="115" t="s">
        <v>359</v>
      </c>
      <c r="H5351" s="115" t="s">
        <v>16</v>
      </c>
      <c r="I5351" t="s">
        <v>199</v>
      </c>
      <c r="J5351" s="115" t="s">
        <v>1226</v>
      </c>
      <c r="L5351" s="115" t="s">
        <v>18</v>
      </c>
      <c r="U5351"/>
      <c r="V5351">
        <v>0</v>
      </c>
    </row>
    <row r="5352" spans="1:35" hidden="1" x14ac:dyDescent="0.25">
      <c r="A5352">
        <v>331796</v>
      </c>
      <c r="B5352" t="s">
        <v>9453</v>
      </c>
      <c r="C5352" t="s">
        <v>261</v>
      </c>
      <c r="D5352" t="s">
        <v>1291</v>
      </c>
      <c r="E5352" t="s">
        <v>76</v>
      </c>
      <c r="F5352" s="126">
        <v>29316</v>
      </c>
      <c r="G5352" t="s">
        <v>9349</v>
      </c>
      <c r="H5352" t="s">
        <v>16</v>
      </c>
      <c r="I5352" t="s">
        <v>136</v>
      </c>
      <c r="J5352"/>
      <c r="K5352"/>
      <c r="L5352"/>
      <c r="M5352"/>
      <c r="N5352"/>
      <c r="O5352"/>
      <c r="P5352"/>
      <c r="Q5352"/>
      <c r="U5352"/>
      <c r="V5352" t="s">
        <v>4424</v>
      </c>
      <c r="W5352"/>
      <c r="X5352"/>
      <c r="Y5352"/>
      <c r="Z5352"/>
      <c r="AA5352"/>
      <c r="AB5352"/>
      <c r="AC5352"/>
      <c r="AD5352"/>
      <c r="AE5352"/>
      <c r="AF5352"/>
      <c r="AG5352"/>
    </row>
    <row r="5353" spans="1:35" ht="18" hidden="1" x14ac:dyDescent="0.25">
      <c r="A5353" s="235">
        <v>331798</v>
      </c>
      <c r="B5353" s="235" t="s">
        <v>9454</v>
      </c>
      <c r="C5353" s="235" t="s">
        <v>1144</v>
      </c>
      <c r="D5353" s="235" t="s">
        <v>433</v>
      </c>
      <c r="E5353"/>
      <c r="F5353" s="126"/>
      <c r="G5353" s="236"/>
      <c r="H5353"/>
      <c r="I5353" t="s">
        <v>199</v>
      </c>
      <c r="J5353" s="236"/>
      <c r="K5353"/>
      <c r="L5353"/>
      <c r="M5353"/>
      <c r="N5353"/>
      <c r="O5353"/>
      <c r="P5353"/>
      <c r="Q5353"/>
      <c r="U5353"/>
      <c r="V5353" t="s">
        <v>16623</v>
      </c>
      <c r="W5353" s="236"/>
      <c r="X5353"/>
      <c r="Y5353"/>
      <c r="Z5353"/>
      <c r="AA5353"/>
      <c r="AB5353"/>
      <c r="AC5353"/>
      <c r="AD5353"/>
      <c r="AE5353"/>
      <c r="AF5353"/>
      <c r="AG5353"/>
      <c r="AH5353" s="115" t="s">
        <v>4308</v>
      </c>
    </row>
    <row r="5354" spans="1:35" hidden="1" x14ac:dyDescent="0.25">
      <c r="A5354" s="115">
        <v>331800</v>
      </c>
      <c r="B5354" s="115" t="s">
        <v>2714</v>
      </c>
      <c r="C5354" s="115" t="s">
        <v>1131</v>
      </c>
      <c r="D5354" s="115" t="s">
        <v>447</v>
      </c>
      <c r="E5354" s="115" t="s">
        <v>77</v>
      </c>
      <c r="F5354" s="237">
        <v>29891</v>
      </c>
      <c r="G5354" s="115" t="s">
        <v>18</v>
      </c>
      <c r="H5354" s="115" t="s">
        <v>16</v>
      </c>
      <c r="I5354" t="s">
        <v>199</v>
      </c>
      <c r="J5354" s="115" t="s">
        <v>15</v>
      </c>
      <c r="L5354" s="115" t="s">
        <v>18</v>
      </c>
      <c r="U5354"/>
      <c r="V5354">
        <v>0</v>
      </c>
    </row>
    <row r="5355" spans="1:35" ht="18" hidden="1" x14ac:dyDescent="0.25">
      <c r="A5355" s="235">
        <v>331801</v>
      </c>
      <c r="B5355" s="235" t="s">
        <v>9455</v>
      </c>
      <c r="C5355" s="235" t="s">
        <v>364</v>
      </c>
      <c r="D5355" s="235" t="s">
        <v>500</v>
      </c>
      <c r="E5355"/>
      <c r="F5355" s="126"/>
      <c r="G5355" s="236"/>
      <c r="H5355"/>
      <c r="I5355" t="s">
        <v>129</v>
      </c>
      <c r="J5355" s="236"/>
      <c r="K5355"/>
      <c r="L5355"/>
      <c r="M5355"/>
      <c r="N5355"/>
      <c r="O5355"/>
      <c r="P5355"/>
      <c r="Q5355"/>
      <c r="U5355"/>
      <c r="V5355" t="s">
        <v>4337</v>
      </c>
      <c r="W5355" s="236"/>
      <c r="X5355"/>
      <c r="Y5355"/>
      <c r="Z5355"/>
      <c r="AA5355"/>
      <c r="AB5355"/>
      <c r="AC5355"/>
      <c r="AD5355"/>
      <c r="AE5355"/>
      <c r="AF5355"/>
      <c r="AG5355"/>
      <c r="AH5355" s="115" t="s">
        <v>4308</v>
      </c>
    </row>
    <row r="5356" spans="1:35" hidden="1" x14ac:dyDescent="0.25">
      <c r="A5356" s="115">
        <v>331802</v>
      </c>
      <c r="B5356" s="115" t="s">
        <v>3733</v>
      </c>
      <c r="C5356" s="115" t="s">
        <v>664</v>
      </c>
      <c r="D5356" s="115" t="s">
        <v>1453</v>
      </c>
      <c r="E5356" s="115" t="s">
        <v>76</v>
      </c>
      <c r="F5356" s="237">
        <v>34529</v>
      </c>
      <c r="G5356" s="115" t="s">
        <v>3734</v>
      </c>
      <c r="H5356" s="115" t="s">
        <v>16</v>
      </c>
      <c r="I5356" t="s">
        <v>199</v>
      </c>
      <c r="J5356" s="115" t="s">
        <v>1226</v>
      </c>
      <c r="L5356" s="115" t="s">
        <v>55</v>
      </c>
      <c r="U5356"/>
      <c r="V5356">
        <v>0</v>
      </c>
    </row>
    <row r="5357" spans="1:35" hidden="1" x14ac:dyDescent="0.25">
      <c r="A5357" s="115">
        <v>331805</v>
      </c>
      <c r="B5357" s="115" t="s">
        <v>2278</v>
      </c>
      <c r="C5357" s="115" t="s">
        <v>250</v>
      </c>
      <c r="D5357" s="115" t="s">
        <v>210</v>
      </c>
      <c r="E5357" s="115" t="s">
        <v>77</v>
      </c>
      <c r="F5357" s="237">
        <v>29609</v>
      </c>
      <c r="G5357" s="115" t="s">
        <v>73</v>
      </c>
      <c r="H5357" s="115" t="s">
        <v>16</v>
      </c>
      <c r="I5357" t="s">
        <v>136</v>
      </c>
      <c r="J5357" s="115" t="s">
        <v>1226</v>
      </c>
      <c r="L5357" s="115" t="s">
        <v>73</v>
      </c>
      <c r="U5357"/>
      <c r="V5357" t="s">
        <v>16623</v>
      </c>
      <c r="AG5357" s="115" t="s">
        <v>4308</v>
      </c>
      <c r="AH5357" s="115" t="s">
        <v>4308</v>
      </c>
    </row>
    <row r="5358" spans="1:35" hidden="1" x14ac:dyDescent="0.25">
      <c r="A5358" s="115">
        <v>331806</v>
      </c>
      <c r="B5358" s="115" t="s">
        <v>2490</v>
      </c>
      <c r="C5358" s="115" t="s">
        <v>661</v>
      </c>
      <c r="D5358" s="115" t="s">
        <v>1374</v>
      </c>
      <c r="E5358" s="115" t="s">
        <v>77</v>
      </c>
      <c r="F5358" s="237">
        <v>30827</v>
      </c>
      <c r="G5358" s="115" t="s">
        <v>18</v>
      </c>
      <c r="H5358" s="115" t="s">
        <v>16</v>
      </c>
      <c r="I5358" t="s">
        <v>199</v>
      </c>
      <c r="J5358" s="115" t="s">
        <v>1226</v>
      </c>
      <c r="L5358" s="115" t="s">
        <v>18</v>
      </c>
      <c r="U5358"/>
      <c r="V5358">
        <v>0</v>
      </c>
    </row>
    <row r="5359" spans="1:35" ht="18" x14ac:dyDescent="0.25">
      <c r="A5359" s="235">
        <v>331807</v>
      </c>
      <c r="B5359" s="235" t="s">
        <v>9456</v>
      </c>
      <c r="C5359" s="235" t="s">
        <v>519</v>
      </c>
      <c r="D5359" s="235" t="s">
        <v>907</v>
      </c>
      <c r="E5359"/>
      <c r="F5359" s="126"/>
      <c r="G5359" s="236"/>
      <c r="H5359"/>
      <c r="I5359" t="s">
        <v>107</v>
      </c>
      <c r="J5359" s="236"/>
      <c r="K5359"/>
      <c r="L5359"/>
      <c r="M5359"/>
      <c r="N5359"/>
      <c r="O5359"/>
      <c r="P5359"/>
      <c r="Q5359"/>
      <c r="U5359"/>
      <c r="V5359" t="s">
        <v>4335</v>
      </c>
      <c r="W5359" s="236"/>
      <c r="X5359"/>
      <c r="Y5359"/>
      <c r="Z5359"/>
      <c r="AA5359"/>
      <c r="AB5359"/>
      <c r="AC5359"/>
      <c r="AD5359"/>
      <c r="AE5359"/>
      <c r="AF5359"/>
      <c r="AG5359"/>
      <c r="AI5359" s="115" t="e">
        <f>VLOOKUP(A5359,'[2]دراسات قانونية'!$A$3:$E$600,1,0)</f>
        <v>#N/A</v>
      </c>
    </row>
    <row r="5360" spans="1:35" ht="18" x14ac:dyDescent="0.25">
      <c r="A5360" s="235">
        <v>331808</v>
      </c>
      <c r="B5360" s="235" t="s">
        <v>9457</v>
      </c>
      <c r="C5360" s="235" t="s">
        <v>244</v>
      </c>
      <c r="D5360" s="235" t="s">
        <v>521</v>
      </c>
      <c r="E5360"/>
      <c r="F5360" s="126"/>
      <c r="G5360" s="236"/>
      <c r="H5360"/>
      <c r="I5360" t="s">
        <v>107</v>
      </c>
      <c r="J5360" s="236"/>
      <c r="K5360"/>
      <c r="L5360"/>
      <c r="M5360"/>
      <c r="N5360"/>
      <c r="O5360"/>
      <c r="P5360"/>
      <c r="Q5360"/>
      <c r="U5360"/>
      <c r="V5360" t="s">
        <v>4335</v>
      </c>
      <c r="W5360" s="236"/>
      <c r="X5360"/>
      <c r="Y5360"/>
      <c r="Z5360"/>
      <c r="AA5360"/>
      <c r="AB5360"/>
      <c r="AC5360"/>
      <c r="AD5360"/>
      <c r="AE5360"/>
      <c r="AF5360"/>
      <c r="AG5360"/>
      <c r="AH5360" s="115" t="s">
        <v>4308</v>
      </c>
      <c r="AI5360" s="115" t="e">
        <f>VLOOKUP(A5360,'[2]دراسات قانونية'!$A$3:$E$600,1,0)</f>
        <v>#N/A</v>
      </c>
    </row>
    <row r="5361" spans="1:35" ht="18" x14ac:dyDescent="0.25">
      <c r="A5361" s="235">
        <v>331809</v>
      </c>
      <c r="B5361" s="235" t="s">
        <v>9458</v>
      </c>
      <c r="C5361" s="235" t="s">
        <v>227</v>
      </c>
      <c r="D5361" s="235" t="s">
        <v>230</v>
      </c>
      <c r="E5361"/>
      <c r="F5361" s="126"/>
      <c r="G5361" s="236"/>
      <c r="H5361"/>
      <c r="I5361" t="s">
        <v>107</v>
      </c>
      <c r="J5361" s="236"/>
      <c r="K5361"/>
      <c r="L5361"/>
      <c r="M5361"/>
      <c r="N5361"/>
      <c r="O5361"/>
      <c r="P5361"/>
      <c r="Q5361"/>
      <c r="U5361"/>
      <c r="V5361" t="s">
        <v>4335</v>
      </c>
      <c r="W5361" s="236"/>
      <c r="X5361"/>
      <c r="Y5361"/>
      <c r="Z5361"/>
      <c r="AA5361"/>
      <c r="AB5361"/>
      <c r="AC5361"/>
      <c r="AD5361"/>
      <c r="AE5361"/>
      <c r="AF5361"/>
      <c r="AG5361"/>
      <c r="AH5361" s="115" t="s">
        <v>4308</v>
      </c>
      <c r="AI5361" s="115" t="e">
        <f>VLOOKUP(A5361,'[2]دراسات قانونية'!$A$3:$E$600,1,0)</f>
        <v>#N/A</v>
      </c>
    </row>
    <row r="5362" spans="1:35" ht="18" hidden="1" x14ac:dyDescent="0.25">
      <c r="A5362" s="235">
        <v>331813</v>
      </c>
      <c r="B5362" s="235" t="s">
        <v>9459</v>
      </c>
      <c r="C5362" s="235" t="s">
        <v>1063</v>
      </c>
      <c r="D5362" s="235" t="s">
        <v>217</v>
      </c>
      <c r="E5362"/>
      <c r="F5362" s="126"/>
      <c r="G5362" s="236"/>
      <c r="H5362"/>
      <c r="I5362" t="s">
        <v>129</v>
      </c>
      <c r="J5362" s="236"/>
      <c r="K5362"/>
      <c r="L5362"/>
      <c r="M5362"/>
      <c r="N5362"/>
      <c r="O5362"/>
      <c r="P5362"/>
      <c r="Q5362"/>
      <c r="U5362"/>
      <c r="V5362" t="s">
        <v>4335</v>
      </c>
      <c r="W5362" s="236"/>
      <c r="X5362"/>
      <c r="Y5362"/>
      <c r="Z5362"/>
      <c r="AA5362"/>
      <c r="AB5362"/>
      <c r="AC5362"/>
      <c r="AD5362"/>
      <c r="AE5362"/>
      <c r="AF5362"/>
      <c r="AG5362"/>
      <c r="AH5362" s="115" t="s">
        <v>4308</v>
      </c>
    </row>
    <row r="5363" spans="1:35" hidden="1" x14ac:dyDescent="0.25">
      <c r="A5363">
        <v>331814</v>
      </c>
      <c r="B5363" t="s">
        <v>9460</v>
      </c>
      <c r="C5363" t="s">
        <v>778</v>
      </c>
      <c r="D5363" t="s">
        <v>474</v>
      </c>
      <c r="E5363" t="s">
        <v>77</v>
      </c>
      <c r="F5363" s="126">
        <v>33704</v>
      </c>
      <c r="G5363" t="s">
        <v>9461</v>
      </c>
      <c r="H5363" t="s">
        <v>16</v>
      </c>
      <c r="I5363" t="s">
        <v>136</v>
      </c>
      <c r="J5363" t="s">
        <v>1226</v>
      </c>
      <c r="K5363"/>
      <c r="L5363" t="s">
        <v>47</v>
      </c>
      <c r="M5363"/>
      <c r="N5363"/>
      <c r="O5363"/>
      <c r="P5363"/>
      <c r="Q5363"/>
      <c r="R5363" s="115">
        <v>9273</v>
      </c>
      <c r="S5363" s="115">
        <v>45721</v>
      </c>
      <c r="T5363" s="115">
        <v>50000</v>
      </c>
      <c r="U5363"/>
      <c r="V5363">
        <v>0</v>
      </c>
      <c r="W5363"/>
      <c r="X5363"/>
      <c r="Y5363"/>
      <c r="Z5363"/>
      <c r="AA5363"/>
      <c r="AB5363"/>
      <c r="AC5363"/>
      <c r="AD5363"/>
      <c r="AE5363"/>
      <c r="AF5363"/>
      <c r="AG5363"/>
    </row>
    <row r="5364" spans="1:35" hidden="1" x14ac:dyDescent="0.25">
      <c r="A5364">
        <v>331815</v>
      </c>
      <c r="B5364" t="s">
        <v>9462</v>
      </c>
      <c r="C5364" t="s">
        <v>507</v>
      </c>
      <c r="D5364" t="s">
        <v>281</v>
      </c>
      <c r="E5364" t="s">
        <v>77</v>
      </c>
      <c r="F5364" s="126">
        <v>35810</v>
      </c>
      <c r="G5364" t="s">
        <v>18</v>
      </c>
      <c r="H5364" t="s">
        <v>16</v>
      </c>
      <c r="I5364" t="s">
        <v>136</v>
      </c>
      <c r="J5364" t="s">
        <v>15</v>
      </c>
      <c r="K5364"/>
      <c r="L5364" t="s">
        <v>18</v>
      </c>
      <c r="M5364"/>
      <c r="N5364"/>
      <c r="O5364"/>
      <c r="P5364"/>
      <c r="Q5364"/>
      <c r="U5364"/>
      <c r="V5364" t="s">
        <v>4335</v>
      </c>
      <c r="W5364"/>
      <c r="X5364"/>
      <c r="Y5364"/>
      <c r="Z5364"/>
      <c r="AA5364"/>
      <c r="AB5364"/>
      <c r="AC5364"/>
      <c r="AD5364"/>
      <c r="AE5364"/>
      <c r="AF5364"/>
      <c r="AG5364"/>
    </row>
    <row r="5365" spans="1:35" ht="18" x14ac:dyDescent="0.25">
      <c r="A5365" s="235">
        <v>331816</v>
      </c>
      <c r="B5365" s="235" t="s">
        <v>9463</v>
      </c>
      <c r="C5365" s="235" t="s">
        <v>227</v>
      </c>
      <c r="D5365" s="235" t="s">
        <v>888</v>
      </c>
      <c r="E5365"/>
      <c r="F5365" s="126"/>
      <c r="G5365" s="236"/>
      <c r="H5365"/>
      <c r="I5365" t="s">
        <v>107</v>
      </c>
      <c r="J5365" s="236"/>
      <c r="K5365"/>
      <c r="L5365"/>
      <c r="M5365"/>
      <c r="N5365"/>
      <c r="O5365"/>
      <c r="P5365"/>
      <c r="Q5365"/>
      <c r="U5365"/>
      <c r="V5365" t="s">
        <v>4335</v>
      </c>
      <c r="W5365" s="236"/>
      <c r="X5365"/>
      <c r="Y5365"/>
      <c r="Z5365"/>
      <c r="AA5365"/>
      <c r="AB5365"/>
      <c r="AC5365"/>
      <c r="AD5365"/>
      <c r="AE5365"/>
      <c r="AF5365"/>
      <c r="AG5365"/>
      <c r="AH5365" s="115" t="s">
        <v>4308</v>
      </c>
      <c r="AI5365" s="115" t="e">
        <f>VLOOKUP(A5365,'[2]دراسات قانونية'!$A$3:$E$600,1,0)</f>
        <v>#N/A</v>
      </c>
    </row>
    <row r="5366" spans="1:35" hidden="1" x14ac:dyDescent="0.25">
      <c r="A5366" s="115">
        <v>331817</v>
      </c>
      <c r="B5366" s="115" t="s">
        <v>2536</v>
      </c>
      <c r="C5366" s="115" t="s">
        <v>2537</v>
      </c>
      <c r="D5366" s="115" t="s">
        <v>2538</v>
      </c>
      <c r="E5366" s="115" t="s">
        <v>77</v>
      </c>
      <c r="F5366" s="237">
        <v>31810</v>
      </c>
      <c r="G5366" s="115" t="s">
        <v>211</v>
      </c>
      <c r="H5366" s="115" t="s">
        <v>16</v>
      </c>
      <c r="I5366" t="s">
        <v>199</v>
      </c>
      <c r="U5366"/>
      <c r="V5366">
        <v>0</v>
      </c>
      <c r="AH5366" s="115" t="s">
        <v>4308</v>
      </c>
    </row>
    <row r="5367" spans="1:35" ht="18" x14ac:dyDescent="0.25">
      <c r="A5367" s="235">
        <v>331818</v>
      </c>
      <c r="B5367" s="235" t="s">
        <v>9464</v>
      </c>
      <c r="C5367" s="235" t="s">
        <v>345</v>
      </c>
      <c r="D5367" s="235" t="s">
        <v>222</v>
      </c>
      <c r="E5367"/>
      <c r="F5367" s="126"/>
      <c r="G5367" s="236"/>
      <c r="H5367"/>
      <c r="I5367" t="s">
        <v>107</v>
      </c>
      <c r="J5367" s="236"/>
      <c r="K5367"/>
      <c r="L5367"/>
      <c r="M5367"/>
      <c r="N5367"/>
      <c r="O5367"/>
      <c r="P5367"/>
      <c r="Q5367"/>
      <c r="U5367"/>
      <c r="V5367" t="s">
        <v>4335</v>
      </c>
      <c r="W5367" s="236"/>
      <c r="X5367"/>
      <c r="Y5367"/>
      <c r="Z5367"/>
      <c r="AA5367"/>
      <c r="AB5367"/>
      <c r="AC5367"/>
      <c r="AD5367"/>
      <c r="AE5367"/>
      <c r="AF5367"/>
      <c r="AG5367"/>
      <c r="AH5367" s="115" t="s">
        <v>4308</v>
      </c>
      <c r="AI5367" s="115" t="e">
        <f>VLOOKUP(A5367,'[2]دراسات قانونية'!$A$3:$E$600,1,0)</f>
        <v>#N/A</v>
      </c>
    </row>
    <row r="5368" spans="1:35" hidden="1" x14ac:dyDescent="0.25">
      <c r="A5368">
        <v>331819</v>
      </c>
      <c r="B5368" t="s">
        <v>9465</v>
      </c>
      <c r="C5368" t="s">
        <v>7556</v>
      </c>
      <c r="D5368" t="s">
        <v>238</v>
      </c>
      <c r="E5368" t="s">
        <v>77</v>
      </c>
      <c r="F5368" s="126">
        <v>29143</v>
      </c>
      <c r="G5368" t="s">
        <v>18</v>
      </c>
      <c r="H5368" t="s">
        <v>16</v>
      </c>
      <c r="I5368" t="s">
        <v>136</v>
      </c>
      <c r="J5368"/>
      <c r="K5368"/>
      <c r="L5368"/>
      <c r="M5368"/>
      <c r="N5368"/>
      <c r="O5368"/>
      <c r="P5368"/>
      <c r="Q5368"/>
      <c r="U5368"/>
      <c r="V5368" t="s">
        <v>16623</v>
      </c>
      <c r="W5368"/>
      <c r="X5368"/>
      <c r="Y5368"/>
      <c r="Z5368"/>
      <c r="AA5368"/>
      <c r="AB5368"/>
      <c r="AC5368"/>
      <c r="AD5368" t="s">
        <v>4308</v>
      </c>
      <c r="AE5368" t="s">
        <v>4308</v>
      </c>
      <c r="AF5368" t="s">
        <v>4308</v>
      </c>
      <c r="AG5368" t="s">
        <v>4308</v>
      </c>
      <c r="AH5368" s="115" t="s">
        <v>4308</v>
      </c>
    </row>
    <row r="5369" spans="1:35" ht="18" x14ac:dyDescent="0.25">
      <c r="A5369" s="235">
        <v>331821</v>
      </c>
      <c r="B5369" s="235" t="s">
        <v>9466</v>
      </c>
      <c r="C5369" s="235" t="s">
        <v>244</v>
      </c>
      <c r="D5369" s="235" t="s">
        <v>9467</v>
      </c>
      <c r="E5369"/>
      <c r="F5369" s="126"/>
      <c r="G5369" s="236"/>
      <c r="H5369"/>
      <c r="I5369" t="s">
        <v>107</v>
      </c>
      <c r="J5369" s="236"/>
      <c r="K5369"/>
      <c r="L5369"/>
      <c r="M5369"/>
      <c r="N5369"/>
      <c r="O5369"/>
      <c r="P5369"/>
      <c r="Q5369"/>
      <c r="U5369"/>
      <c r="V5369" t="s">
        <v>4335</v>
      </c>
      <c r="W5369" s="236"/>
      <c r="X5369"/>
      <c r="Y5369"/>
      <c r="Z5369"/>
      <c r="AA5369"/>
      <c r="AB5369"/>
      <c r="AC5369"/>
      <c r="AD5369"/>
      <c r="AE5369"/>
      <c r="AF5369"/>
      <c r="AG5369"/>
      <c r="AH5369" s="115" t="s">
        <v>4308</v>
      </c>
      <c r="AI5369" s="115" t="e">
        <f>VLOOKUP(A5369,'[2]دراسات قانونية'!$A$3:$E$600,1,0)</f>
        <v>#N/A</v>
      </c>
    </row>
    <row r="5370" spans="1:35" ht="18" x14ac:dyDescent="0.25">
      <c r="A5370" s="235">
        <v>331822</v>
      </c>
      <c r="B5370" s="235" t="s">
        <v>9468</v>
      </c>
      <c r="C5370" s="235" t="s">
        <v>250</v>
      </c>
      <c r="D5370" s="235" t="s">
        <v>978</v>
      </c>
      <c r="E5370"/>
      <c r="F5370" s="126"/>
      <c r="G5370" s="236"/>
      <c r="H5370"/>
      <c r="I5370" t="s">
        <v>107</v>
      </c>
      <c r="J5370" s="236"/>
      <c r="K5370"/>
      <c r="L5370"/>
      <c r="M5370"/>
      <c r="N5370"/>
      <c r="O5370"/>
      <c r="P5370"/>
      <c r="Q5370"/>
      <c r="U5370"/>
      <c r="V5370" t="s">
        <v>4335</v>
      </c>
      <c r="W5370" s="236"/>
      <c r="X5370"/>
      <c r="Y5370"/>
      <c r="Z5370"/>
      <c r="AA5370"/>
      <c r="AB5370"/>
      <c r="AC5370"/>
      <c r="AD5370"/>
      <c r="AE5370"/>
      <c r="AF5370"/>
      <c r="AG5370"/>
      <c r="AH5370" s="115" t="s">
        <v>4308</v>
      </c>
      <c r="AI5370" s="115" t="e">
        <f>VLOOKUP(A5370,'[2]دراسات قانونية'!$A$3:$E$600,1,0)</f>
        <v>#N/A</v>
      </c>
    </row>
    <row r="5371" spans="1:35" ht="18" x14ac:dyDescent="0.25">
      <c r="A5371" s="235">
        <v>331823</v>
      </c>
      <c r="B5371" s="235" t="s">
        <v>9469</v>
      </c>
      <c r="C5371" s="235" t="s">
        <v>227</v>
      </c>
      <c r="D5371" s="235" t="s">
        <v>888</v>
      </c>
      <c r="E5371"/>
      <c r="F5371" s="126"/>
      <c r="G5371" s="236"/>
      <c r="H5371"/>
      <c r="I5371" t="s">
        <v>107</v>
      </c>
      <c r="J5371" s="236"/>
      <c r="K5371"/>
      <c r="L5371"/>
      <c r="M5371"/>
      <c r="N5371"/>
      <c r="O5371"/>
      <c r="P5371"/>
      <c r="Q5371"/>
      <c r="U5371"/>
      <c r="V5371" t="s">
        <v>4335</v>
      </c>
      <c r="W5371" s="236"/>
      <c r="X5371"/>
      <c r="Y5371"/>
      <c r="Z5371"/>
      <c r="AA5371"/>
      <c r="AB5371"/>
      <c r="AC5371"/>
      <c r="AD5371"/>
      <c r="AE5371"/>
      <c r="AF5371"/>
      <c r="AG5371"/>
      <c r="AH5371" s="115" t="s">
        <v>4308</v>
      </c>
      <c r="AI5371" s="115" t="e">
        <f>VLOOKUP(A5371,'[2]دراسات قانونية'!$A$3:$E$600,1,0)</f>
        <v>#N/A</v>
      </c>
    </row>
    <row r="5372" spans="1:35" ht="18" hidden="1" x14ac:dyDescent="0.25">
      <c r="A5372" s="235">
        <v>331825</v>
      </c>
      <c r="B5372" s="235" t="s">
        <v>9470</v>
      </c>
      <c r="C5372" s="235" t="s">
        <v>340</v>
      </c>
      <c r="D5372" s="235" t="s">
        <v>537</v>
      </c>
      <c r="E5372"/>
      <c r="F5372" s="126"/>
      <c r="G5372" s="236"/>
      <c r="H5372"/>
      <c r="I5372" t="s">
        <v>199</v>
      </c>
      <c r="J5372" s="236"/>
      <c r="K5372"/>
      <c r="L5372"/>
      <c r="M5372"/>
      <c r="N5372"/>
      <c r="O5372"/>
      <c r="P5372"/>
      <c r="Q5372"/>
      <c r="U5372"/>
      <c r="V5372">
        <v>0</v>
      </c>
      <c r="W5372" s="236"/>
      <c r="X5372"/>
      <c r="Y5372"/>
      <c r="Z5372"/>
      <c r="AA5372"/>
      <c r="AB5372"/>
      <c r="AC5372"/>
      <c r="AD5372"/>
      <c r="AE5372"/>
      <c r="AF5372"/>
      <c r="AG5372"/>
      <c r="AH5372" s="115" t="s">
        <v>4308</v>
      </c>
    </row>
    <row r="5373" spans="1:35" hidden="1" x14ac:dyDescent="0.25">
      <c r="A5373" s="115">
        <v>331826</v>
      </c>
      <c r="B5373" s="115" t="s">
        <v>2304</v>
      </c>
      <c r="C5373" s="115" t="s">
        <v>350</v>
      </c>
      <c r="D5373" s="115" t="s">
        <v>210</v>
      </c>
      <c r="E5373" s="115" t="s">
        <v>76</v>
      </c>
      <c r="F5373" s="237">
        <v>33605</v>
      </c>
      <c r="G5373" s="115" t="s">
        <v>2240</v>
      </c>
      <c r="H5373" s="115" t="s">
        <v>16</v>
      </c>
      <c r="I5373" t="s">
        <v>199</v>
      </c>
      <c r="J5373" s="115" t="s">
        <v>1226</v>
      </c>
      <c r="L5373" s="115" t="s">
        <v>47</v>
      </c>
      <c r="U5373"/>
      <c r="V5373">
        <v>0</v>
      </c>
      <c r="AH5373" s="115" t="s">
        <v>4308</v>
      </c>
    </row>
    <row r="5374" spans="1:35" ht="18" x14ac:dyDescent="0.25">
      <c r="A5374" s="235">
        <v>331827</v>
      </c>
      <c r="B5374" s="235" t="s">
        <v>9471</v>
      </c>
      <c r="C5374" s="235" t="s">
        <v>5064</v>
      </c>
      <c r="D5374" s="235" t="s">
        <v>268</v>
      </c>
      <c r="E5374"/>
      <c r="F5374" s="126"/>
      <c r="G5374" s="236"/>
      <c r="H5374"/>
      <c r="I5374" t="s">
        <v>107</v>
      </c>
      <c r="J5374" s="236"/>
      <c r="K5374"/>
      <c r="L5374"/>
      <c r="M5374"/>
      <c r="N5374"/>
      <c r="O5374"/>
      <c r="P5374"/>
      <c r="Q5374"/>
      <c r="U5374"/>
      <c r="V5374" t="s">
        <v>4335</v>
      </c>
      <c r="W5374" s="236"/>
      <c r="X5374"/>
      <c r="Y5374"/>
      <c r="Z5374"/>
      <c r="AA5374"/>
      <c r="AB5374"/>
      <c r="AC5374"/>
      <c r="AD5374"/>
      <c r="AE5374"/>
      <c r="AF5374"/>
      <c r="AG5374"/>
      <c r="AH5374" s="115" t="s">
        <v>4308</v>
      </c>
      <c r="AI5374" s="115" t="e">
        <f>VLOOKUP(A5374,'[2]دراسات قانونية'!$A$3:$E$600,1,0)</f>
        <v>#N/A</v>
      </c>
    </row>
    <row r="5375" spans="1:35" hidden="1" x14ac:dyDescent="0.25">
      <c r="A5375">
        <v>331829</v>
      </c>
      <c r="B5375" t="s">
        <v>9472</v>
      </c>
      <c r="C5375" t="s">
        <v>362</v>
      </c>
      <c r="D5375" t="s">
        <v>491</v>
      </c>
      <c r="E5375" t="s">
        <v>77</v>
      </c>
      <c r="F5375" s="126">
        <v>35360</v>
      </c>
      <c r="G5375" t="s">
        <v>18</v>
      </c>
      <c r="H5375" t="s">
        <v>16</v>
      </c>
      <c r="I5375" t="s">
        <v>201</v>
      </c>
      <c r="J5375" t="s">
        <v>1226</v>
      </c>
      <c r="K5375"/>
      <c r="L5375" t="s">
        <v>30</v>
      </c>
      <c r="M5375"/>
      <c r="N5375"/>
      <c r="O5375"/>
      <c r="P5375"/>
      <c r="Q5375"/>
      <c r="U5375"/>
      <c r="V5375">
        <v>0</v>
      </c>
      <c r="W5375"/>
      <c r="X5375"/>
      <c r="Y5375"/>
      <c r="Z5375"/>
      <c r="AA5375"/>
      <c r="AB5375"/>
      <c r="AC5375"/>
      <c r="AD5375"/>
      <c r="AE5375"/>
      <c r="AF5375"/>
      <c r="AG5375"/>
    </row>
    <row r="5376" spans="1:35" ht="18" x14ac:dyDescent="0.25">
      <c r="A5376" s="235">
        <v>331830</v>
      </c>
      <c r="B5376" s="235" t="s">
        <v>9473</v>
      </c>
      <c r="C5376" s="235" t="s">
        <v>515</v>
      </c>
      <c r="D5376" s="235" t="s">
        <v>9474</v>
      </c>
      <c r="E5376"/>
      <c r="F5376" s="126"/>
      <c r="G5376" s="236"/>
      <c r="H5376"/>
      <c r="I5376" t="s">
        <v>107</v>
      </c>
      <c r="J5376" s="236"/>
      <c r="K5376"/>
      <c r="L5376"/>
      <c r="M5376"/>
      <c r="N5376"/>
      <c r="O5376"/>
      <c r="P5376"/>
      <c r="Q5376"/>
      <c r="U5376"/>
      <c r="V5376" t="s">
        <v>4335</v>
      </c>
      <c r="W5376" s="236"/>
      <c r="X5376"/>
      <c r="Y5376"/>
      <c r="Z5376"/>
      <c r="AA5376"/>
      <c r="AB5376"/>
      <c r="AC5376"/>
      <c r="AD5376"/>
      <c r="AE5376"/>
      <c r="AF5376"/>
      <c r="AG5376"/>
      <c r="AH5376" s="115" t="s">
        <v>4308</v>
      </c>
      <c r="AI5376" s="115" t="e">
        <f>VLOOKUP(A5376,'[2]دراسات قانونية'!$A$3:$E$600,1,0)</f>
        <v>#N/A</v>
      </c>
    </row>
    <row r="5377" spans="1:35" hidden="1" x14ac:dyDescent="0.25">
      <c r="A5377">
        <v>331834</v>
      </c>
      <c r="B5377" t="s">
        <v>9475</v>
      </c>
      <c r="C5377" t="s">
        <v>291</v>
      </c>
      <c r="D5377" t="s">
        <v>9476</v>
      </c>
      <c r="E5377" t="s">
        <v>77</v>
      </c>
      <c r="F5377" s="126">
        <v>33826</v>
      </c>
      <c r="G5377" t="s">
        <v>18</v>
      </c>
      <c r="H5377" t="s">
        <v>16</v>
      </c>
      <c r="I5377" t="s">
        <v>129</v>
      </c>
      <c r="J5377"/>
      <c r="K5377"/>
      <c r="L5377"/>
      <c r="M5377"/>
      <c r="N5377"/>
      <c r="O5377"/>
      <c r="P5377"/>
      <c r="Q5377"/>
      <c r="U5377"/>
      <c r="V5377" t="s">
        <v>16603</v>
      </c>
      <c r="W5377"/>
      <c r="X5377"/>
      <c r="Y5377"/>
      <c r="Z5377"/>
      <c r="AA5377"/>
      <c r="AB5377"/>
      <c r="AC5377"/>
      <c r="AD5377" t="s">
        <v>4308</v>
      </c>
      <c r="AE5377" t="s">
        <v>4308</v>
      </c>
      <c r="AF5377" t="s">
        <v>4308</v>
      </c>
      <c r="AG5377" t="s">
        <v>4308</v>
      </c>
      <c r="AH5377" s="115" t="s">
        <v>4308</v>
      </c>
    </row>
    <row r="5378" spans="1:35" hidden="1" x14ac:dyDescent="0.25">
      <c r="A5378" s="115">
        <v>331835</v>
      </c>
      <c r="B5378" s="115" t="s">
        <v>3248</v>
      </c>
      <c r="C5378" s="115" t="s">
        <v>227</v>
      </c>
      <c r="D5378" s="115" t="s">
        <v>997</v>
      </c>
      <c r="E5378" s="115" t="s">
        <v>77</v>
      </c>
      <c r="F5378" s="237">
        <v>33348</v>
      </c>
      <c r="G5378" s="115" t="s">
        <v>211</v>
      </c>
      <c r="H5378" s="115" t="s">
        <v>16</v>
      </c>
      <c r="I5378" t="s">
        <v>199</v>
      </c>
      <c r="J5378" s="115" t="s">
        <v>1226</v>
      </c>
      <c r="L5378" s="115" t="s">
        <v>18</v>
      </c>
      <c r="U5378"/>
      <c r="V5378">
        <v>0</v>
      </c>
    </row>
    <row r="5379" spans="1:35" hidden="1" x14ac:dyDescent="0.25">
      <c r="A5379" s="115">
        <v>331838</v>
      </c>
      <c r="B5379" s="115" t="s">
        <v>2709</v>
      </c>
      <c r="C5379" s="115" t="s">
        <v>1479</v>
      </c>
      <c r="D5379" s="115" t="s">
        <v>239</v>
      </c>
      <c r="E5379" s="115" t="s">
        <v>77</v>
      </c>
      <c r="F5379" s="237">
        <v>36339</v>
      </c>
      <c r="G5379" s="115" t="s">
        <v>428</v>
      </c>
      <c r="H5379" s="115" t="s">
        <v>16</v>
      </c>
      <c r="I5379" t="s">
        <v>199</v>
      </c>
      <c r="J5379" s="115" t="s">
        <v>15</v>
      </c>
      <c r="L5379" s="115" t="s">
        <v>30</v>
      </c>
      <c r="U5379"/>
      <c r="V5379">
        <v>0</v>
      </c>
      <c r="AH5379" s="115" t="s">
        <v>4308</v>
      </c>
    </row>
    <row r="5380" spans="1:35" hidden="1" x14ac:dyDescent="0.25">
      <c r="A5380" s="115">
        <v>331839</v>
      </c>
      <c r="B5380" s="115" t="s">
        <v>3735</v>
      </c>
      <c r="C5380" s="115" t="s">
        <v>417</v>
      </c>
      <c r="D5380" s="115" t="s">
        <v>1454</v>
      </c>
      <c r="E5380" s="115" t="s">
        <v>77</v>
      </c>
      <c r="F5380" s="237">
        <v>32765</v>
      </c>
      <c r="G5380" s="115" t="s">
        <v>70</v>
      </c>
      <c r="H5380" s="115" t="s">
        <v>16</v>
      </c>
      <c r="I5380" t="s">
        <v>199</v>
      </c>
      <c r="J5380" s="115" t="s">
        <v>1226</v>
      </c>
      <c r="L5380" s="115" t="s">
        <v>30</v>
      </c>
      <c r="U5380"/>
      <c r="V5380" t="s">
        <v>16623</v>
      </c>
    </row>
    <row r="5381" spans="1:35" hidden="1" x14ac:dyDescent="0.25">
      <c r="A5381">
        <v>331840</v>
      </c>
      <c r="B5381" t="s">
        <v>9477</v>
      </c>
      <c r="C5381" t="s">
        <v>384</v>
      </c>
      <c r="D5381" t="s">
        <v>532</v>
      </c>
      <c r="E5381" t="s">
        <v>77</v>
      </c>
      <c r="F5381" s="126">
        <v>33429</v>
      </c>
      <c r="G5381" t="s">
        <v>30</v>
      </c>
      <c r="H5381" t="s">
        <v>16</v>
      </c>
      <c r="I5381" t="s">
        <v>136</v>
      </c>
      <c r="J5381" t="s">
        <v>1226</v>
      </c>
      <c r="K5381"/>
      <c r="L5381" t="s">
        <v>30</v>
      </c>
      <c r="M5381"/>
      <c r="N5381"/>
      <c r="O5381"/>
      <c r="P5381"/>
      <c r="Q5381"/>
      <c r="U5381"/>
      <c r="V5381" t="s">
        <v>4335</v>
      </c>
      <c r="W5381"/>
      <c r="X5381"/>
      <c r="Y5381"/>
      <c r="Z5381"/>
      <c r="AA5381"/>
      <c r="AB5381"/>
      <c r="AC5381"/>
      <c r="AD5381"/>
      <c r="AE5381"/>
      <c r="AF5381"/>
      <c r="AG5381"/>
    </row>
    <row r="5382" spans="1:35" ht="18" hidden="1" x14ac:dyDescent="0.25">
      <c r="A5382" s="235">
        <v>331842</v>
      </c>
      <c r="B5382" s="235" t="s">
        <v>9478</v>
      </c>
      <c r="C5382" s="235" t="s">
        <v>9479</v>
      </c>
      <c r="D5382" s="235" t="s">
        <v>1944</v>
      </c>
      <c r="E5382"/>
      <c r="F5382" s="126"/>
      <c r="G5382" s="236"/>
      <c r="H5382"/>
      <c r="I5382" t="s">
        <v>129</v>
      </c>
      <c r="J5382" s="236"/>
      <c r="K5382"/>
      <c r="L5382"/>
      <c r="M5382"/>
      <c r="N5382"/>
      <c r="O5382"/>
      <c r="P5382"/>
      <c r="Q5382"/>
      <c r="U5382"/>
      <c r="V5382" t="s">
        <v>4337</v>
      </c>
      <c r="W5382" s="236"/>
      <c r="X5382"/>
      <c r="Y5382"/>
      <c r="Z5382"/>
      <c r="AA5382"/>
      <c r="AB5382"/>
      <c r="AC5382"/>
      <c r="AD5382"/>
      <c r="AE5382"/>
      <c r="AF5382"/>
      <c r="AG5382"/>
      <c r="AH5382" s="115" t="s">
        <v>4308</v>
      </c>
    </row>
    <row r="5383" spans="1:35" hidden="1" x14ac:dyDescent="0.25">
      <c r="A5383">
        <v>331847</v>
      </c>
      <c r="B5383" t="s">
        <v>9480</v>
      </c>
      <c r="C5383" t="s">
        <v>209</v>
      </c>
      <c r="D5383" t="s">
        <v>9481</v>
      </c>
      <c r="E5383" t="s">
        <v>77</v>
      </c>
      <c r="F5383" s="126">
        <v>35739</v>
      </c>
      <c r="G5383" t="s">
        <v>18</v>
      </c>
      <c r="H5383" t="s">
        <v>16</v>
      </c>
      <c r="I5383" t="s">
        <v>136</v>
      </c>
      <c r="J5383" t="s">
        <v>1226</v>
      </c>
      <c r="K5383"/>
      <c r="L5383" t="s">
        <v>30</v>
      </c>
      <c r="M5383"/>
      <c r="N5383"/>
      <c r="O5383"/>
      <c r="P5383"/>
      <c r="Q5383"/>
      <c r="U5383"/>
      <c r="V5383" t="s">
        <v>4412</v>
      </c>
      <c r="W5383"/>
      <c r="X5383"/>
      <c r="Y5383"/>
      <c r="Z5383"/>
      <c r="AA5383"/>
      <c r="AB5383"/>
      <c r="AC5383"/>
      <c r="AD5383"/>
      <c r="AE5383"/>
      <c r="AF5383"/>
      <c r="AG5383"/>
    </row>
    <row r="5384" spans="1:35" ht="18" hidden="1" x14ac:dyDescent="0.25">
      <c r="A5384" s="235">
        <v>331849</v>
      </c>
      <c r="B5384" s="235" t="s">
        <v>9482</v>
      </c>
      <c r="C5384" s="235" t="s">
        <v>9483</v>
      </c>
      <c r="D5384" s="235" t="s">
        <v>275</v>
      </c>
      <c r="E5384"/>
      <c r="F5384" s="126"/>
      <c r="G5384" s="236"/>
      <c r="H5384"/>
      <c r="I5384" t="s">
        <v>199</v>
      </c>
      <c r="J5384" s="236"/>
      <c r="K5384"/>
      <c r="L5384"/>
      <c r="M5384"/>
      <c r="N5384"/>
      <c r="O5384"/>
      <c r="P5384"/>
      <c r="Q5384"/>
      <c r="U5384"/>
      <c r="V5384" t="s">
        <v>16623</v>
      </c>
      <c r="W5384" s="236"/>
      <c r="X5384"/>
      <c r="Y5384"/>
      <c r="Z5384"/>
      <c r="AA5384"/>
      <c r="AB5384"/>
      <c r="AC5384"/>
      <c r="AD5384"/>
      <c r="AE5384"/>
      <c r="AF5384"/>
      <c r="AG5384"/>
      <c r="AH5384" s="115" t="s">
        <v>4308</v>
      </c>
    </row>
    <row r="5385" spans="1:35" hidden="1" x14ac:dyDescent="0.25">
      <c r="A5385">
        <v>331851</v>
      </c>
      <c r="B5385" t="s">
        <v>9484</v>
      </c>
      <c r="C5385" t="s">
        <v>350</v>
      </c>
      <c r="D5385" t="s">
        <v>541</v>
      </c>
      <c r="E5385" t="s">
        <v>77</v>
      </c>
      <c r="F5385" s="126">
        <v>34874</v>
      </c>
      <c r="G5385" t="s">
        <v>18</v>
      </c>
      <c r="H5385" t="s">
        <v>16</v>
      </c>
      <c r="I5385" t="s">
        <v>129</v>
      </c>
      <c r="J5385"/>
      <c r="K5385"/>
      <c r="L5385"/>
      <c r="M5385"/>
      <c r="N5385"/>
      <c r="O5385"/>
      <c r="P5385"/>
      <c r="Q5385"/>
      <c r="U5385"/>
      <c r="V5385" t="s">
        <v>4336</v>
      </c>
      <c r="W5385"/>
      <c r="X5385"/>
      <c r="Y5385"/>
      <c r="Z5385"/>
      <c r="AA5385"/>
      <c r="AB5385" t="s">
        <v>4308</v>
      </c>
      <c r="AC5385" t="s">
        <v>4308</v>
      </c>
      <c r="AD5385" t="s">
        <v>4308</v>
      </c>
      <c r="AE5385" t="s">
        <v>4308</v>
      </c>
      <c r="AF5385" t="s">
        <v>4308</v>
      </c>
      <c r="AG5385" t="s">
        <v>4308</v>
      </c>
      <c r="AH5385" s="115" t="s">
        <v>4308</v>
      </c>
    </row>
    <row r="5386" spans="1:35" ht="18" x14ac:dyDescent="0.25">
      <c r="A5386" s="235">
        <v>331852</v>
      </c>
      <c r="B5386" s="235" t="s">
        <v>9485</v>
      </c>
      <c r="C5386" s="235" t="s">
        <v>9352</v>
      </c>
      <c r="D5386" s="235" t="s">
        <v>815</v>
      </c>
      <c r="E5386"/>
      <c r="F5386" s="126"/>
      <c r="G5386" s="236"/>
      <c r="H5386"/>
      <c r="I5386" t="s">
        <v>107</v>
      </c>
      <c r="J5386" s="236"/>
      <c r="K5386"/>
      <c r="L5386"/>
      <c r="M5386"/>
      <c r="N5386"/>
      <c r="O5386"/>
      <c r="P5386"/>
      <c r="Q5386"/>
      <c r="U5386"/>
      <c r="V5386" t="s">
        <v>4334</v>
      </c>
      <c r="W5386" s="236"/>
      <c r="X5386"/>
      <c r="Y5386"/>
      <c r="Z5386"/>
      <c r="AA5386"/>
      <c r="AB5386"/>
      <c r="AC5386"/>
      <c r="AD5386"/>
      <c r="AE5386"/>
      <c r="AF5386"/>
      <c r="AG5386"/>
      <c r="AH5386" s="115" t="s">
        <v>4308</v>
      </c>
      <c r="AI5386" s="115" t="e">
        <f>VLOOKUP(A5386,'[2]دراسات قانونية'!$A$3:$E$600,1,0)</f>
        <v>#N/A</v>
      </c>
    </row>
    <row r="5387" spans="1:35" hidden="1" x14ac:dyDescent="0.25">
      <c r="A5387">
        <v>331854</v>
      </c>
      <c r="B5387" t="s">
        <v>9486</v>
      </c>
      <c r="C5387" t="s">
        <v>360</v>
      </c>
      <c r="D5387" t="s">
        <v>555</v>
      </c>
      <c r="E5387" t="s">
        <v>77</v>
      </c>
      <c r="F5387" s="126">
        <v>29484</v>
      </c>
      <c r="G5387" t="s">
        <v>18</v>
      </c>
      <c r="H5387" t="s">
        <v>16</v>
      </c>
      <c r="I5387" t="s">
        <v>136</v>
      </c>
      <c r="J5387" t="s">
        <v>15</v>
      </c>
      <c r="K5387"/>
      <c r="L5387" t="s">
        <v>18</v>
      </c>
      <c r="M5387"/>
      <c r="N5387"/>
      <c r="O5387"/>
      <c r="P5387"/>
      <c r="Q5387"/>
      <c r="U5387"/>
      <c r="V5387">
        <v>0</v>
      </c>
      <c r="W5387"/>
      <c r="X5387"/>
      <c r="Y5387"/>
      <c r="Z5387"/>
      <c r="AA5387"/>
      <c r="AB5387"/>
      <c r="AC5387"/>
      <c r="AD5387"/>
      <c r="AE5387"/>
      <c r="AF5387"/>
      <c r="AG5387"/>
    </row>
    <row r="5388" spans="1:35" ht="18" x14ac:dyDescent="0.25">
      <c r="A5388" s="235">
        <v>331855</v>
      </c>
      <c r="B5388" s="235" t="s">
        <v>9487</v>
      </c>
      <c r="C5388" s="235" t="s">
        <v>9488</v>
      </c>
      <c r="D5388" s="235" t="s">
        <v>365</v>
      </c>
      <c r="E5388"/>
      <c r="F5388" s="126"/>
      <c r="G5388" s="236"/>
      <c r="H5388"/>
      <c r="I5388" t="s">
        <v>107</v>
      </c>
      <c r="J5388" s="236"/>
      <c r="K5388"/>
      <c r="L5388"/>
      <c r="M5388"/>
      <c r="N5388"/>
      <c r="O5388"/>
      <c r="P5388"/>
      <c r="Q5388"/>
      <c r="U5388"/>
      <c r="V5388" t="s">
        <v>4335</v>
      </c>
      <c r="W5388" s="236"/>
      <c r="X5388"/>
      <c r="Y5388"/>
      <c r="Z5388"/>
      <c r="AA5388"/>
      <c r="AB5388"/>
      <c r="AC5388"/>
      <c r="AD5388"/>
      <c r="AE5388"/>
      <c r="AF5388"/>
      <c r="AG5388"/>
      <c r="AH5388" s="115" t="s">
        <v>4308</v>
      </c>
      <c r="AI5388" s="115" t="e">
        <f>VLOOKUP(A5388,'[2]دراسات قانونية'!$A$3:$E$600,1,0)</f>
        <v>#N/A</v>
      </c>
    </row>
    <row r="5389" spans="1:35" hidden="1" x14ac:dyDescent="0.25">
      <c r="A5389">
        <v>331857</v>
      </c>
      <c r="B5389" t="s">
        <v>9489</v>
      </c>
      <c r="C5389" t="s">
        <v>4754</v>
      </c>
      <c r="D5389" t="s">
        <v>9490</v>
      </c>
      <c r="E5389" t="s">
        <v>77</v>
      </c>
      <c r="F5389" s="126">
        <v>33252</v>
      </c>
      <c r="G5389" t="s">
        <v>18</v>
      </c>
      <c r="H5389" t="s">
        <v>16</v>
      </c>
      <c r="I5389" t="s">
        <v>129</v>
      </c>
      <c r="J5389"/>
      <c r="K5389"/>
      <c r="L5389"/>
      <c r="M5389"/>
      <c r="N5389"/>
      <c r="O5389"/>
      <c r="P5389"/>
      <c r="Q5389"/>
      <c r="U5389"/>
      <c r="V5389" t="s">
        <v>4424</v>
      </c>
      <c r="W5389"/>
      <c r="X5389"/>
      <c r="Y5389"/>
      <c r="Z5389"/>
      <c r="AA5389"/>
      <c r="AB5389" t="s">
        <v>4308</v>
      </c>
      <c r="AC5389" t="s">
        <v>4308</v>
      </c>
      <c r="AD5389" t="s">
        <v>4308</v>
      </c>
      <c r="AE5389" t="s">
        <v>4308</v>
      </c>
      <c r="AF5389" t="s">
        <v>4308</v>
      </c>
      <c r="AG5389" t="s">
        <v>4308</v>
      </c>
      <c r="AH5389" s="115" t="s">
        <v>4308</v>
      </c>
    </row>
    <row r="5390" spans="1:35" ht="18" hidden="1" x14ac:dyDescent="0.25">
      <c r="A5390" s="235">
        <v>331858</v>
      </c>
      <c r="B5390" s="235" t="s">
        <v>9491</v>
      </c>
      <c r="C5390" s="235" t="s">
        <v>727</v>
      </c>
      <c r="D5390" s="235" t="s">
        <v>619</v>
      </c>
      <c r="E5390"/>
      <c r="F5390" s="126"/>
      <c r="G5390" s="236"/>
      <c r="H5390"/>
      <c r="I5390" t="s">
        <v>129</v>
      </c>
      <c r="J5390" s="236"/>
      <c r="K5390"/>
      <c r="L5390"/>
      <c r="M5390"/>
      <c r="N5390"/>
      <c r="O5390"/>
      <c r="P5390"/>
      <c r="Q5390"/>
      <c r="U5390"/>
      <c r="V5390" t="s">
        <v>4337</v>
      </c>
      <c r="W5390" s="236"/>
      <c r="X5390"/>
      <c r="Y5390"/>
      <c r="Z5390"/>
      <c r="AA5390"/>
      <c r="AB5390"/>
      <c r="AC5390"/>
      <c r="AD5390"/>
      <c r="AE5390"/>
      <c r="AF5390"/>
      <c r="AG5390"/>
      <c r="AH5390" s="115" t="s">
        <v>4308</v>
      </c>
    </row>
    <row r="5391" spans="1:35" ht="18" x14ac:dyDescent="0.25">
      <c r="A5391" s="235">
        <v>331859</v>
      </c>
      <c r="B5391" s="235" t="s">
        <v>9492</v>
      </c>
      <c r="C5391" s="235" t="s">
        <v>340</v>
      </c>
      <c r="D5391" s="235" t="s">
        <v>693</v>
      </c>
      <c r="E5391"/>
      <c r="F5391" s="126"/>
      <c r="G5391" s="236"/>
      <c r="H5391"/>
      <c r="I5391" t="s">
        <v>107</v>
      </c>
      <c r="J5391" s="236"/>
      <c r="K5391"/>
      <c r="L5391"/>
      <c r="M5391"/>
      <c r="N5391"/>
      <c r="O5391"/>
      <c r="P5391"/>
      <c r="Q5391"/>
      <c r="U5391"/>
      <c r="V5391" t="s">
        <v>4337</v>
      </c>
      <c r="W5391" s="236"/>
      <c r="X5391"/>
      <c r="Y5391"/>
      <c r="Z5391"/>
      <c r="AA5391"/>
      <c r="AB5391"/>
      <c r="AC5391"/>
      <c r="AD5391"/>
      <c r="AE5391"/>
      <c r="AF5391"/>
      <c r="AG5391"/>
      <c r="AH5391" s="115" t="s">
        <v>4308</v>
      </c>
      <c r="AI5391" s="115" t="e">
        <f>VLOOKUP(A5391,'[2]دراسات قانونية'!$A$3:$E$600,1,0)</f>
        <v>#N/A</v>
      </c>
    </row>
    <row r="5392" spans="1:35" ht="18" x14ac:dyDescent="0.25">
      <c r="A5392" s="235">
        <v>331860</v>
      </c>
      <c r="B5392" s="235" t="s">
        <v>9493</v>
      </c>
      <c r="C5392" s="235" t="s">
        <v>227</v>
      </c>
      <c r="D5392" s="235" t="s">
        <v>9494</v>
      </c>
      <c r="E5392"/>
      <c r="F5392" s="126"/>
      <c r="G5392" s="236"/>
      <c r="H5392"/>
      <c r="I5392" t="s">
        <v>107</v>
      </c>
      <c r="J5392" s="236"/>
      <c r="K5392"/>
      <c r="L5392"/>
      <c r="M5392"/>
      <c r="N5392"/>
      <c r="O5392"/>
      <c r="P5392"/>
      <c r="Q5392"/>
      <c r="U5392"/>
      <c r="V5392" t="s">
        <v>4335</v>
      </c>
      <c r="W5392" s="236"/>
      <c r="X5392"/>
      <c r="Y5392"/>
      <c r="Z5392"/>
      <c r="AA5392"/>
      <c r="AB5392"/>
      <c r="AC5392"/>
      <c r="AD5392"/>
      <c r="AE5392"/>
      <c r="AF5392"/>
      <c r="AG5392"/>
      <c r="AH5392" s="115" t="s">
        <v>4308</v>
      </c>
      <c r="AI5392" s="115" t="e">
        <f>VLOOKUP(A5392,'[2]دراسات قانونية'!$A$3:$E$600,1,0)</f>
        <v>#N/A</v>
      </c>
    </row>
    <row r="5393" spans="1:35" ht="18" x14ac:dyDescent="0.25">
      <c r="A5393" s="235">
        <v>331861</v>
      </c>
      <c r="B5393" s="235" t="s">
        <v>9495</v>
      </c>
      <c r="C5393" s="235" t="s">
        <v>212</v>
      </c>
      <c r="D5393" s="235" t="s">
        <v>275</v>
      </c>
      <c r="E5393"/>
      <c r="F5393" s="126"/>
      <c r="G5393" s="236"/>
      <c r="H5393"/>
      <c r="I5393" t="s">
        <v>107</v>
      </c>
      <c r="J5393" s="236"/>
      <c r="K5393"/>
      <c r="L5393"/>
      <c r="M5393"/>
      <c r="N5393"/>
      <c r="O5393"/>
      <c r="P5393"/>
      <c r="Q5393"/>
      <c r="U5393"/>
      <c r="V5393" t="s">
        <v>4335</v>
      </c>
      <c r="W5393" s="236"/>
      <c r="X5393"/>
      <c r="Y5393"/>
      <c r="Z5393"/>
      <c r="AA5393"/>
      <c r="AB5393"/>
      <c r="AC5393"/>
      <c r="AD5393"/>
      <c r="AE5393"/>
      <c r="AF5393"/>
      <c r="AG5393"/>
      <c r="AH5393" s="115" t="s">
        <v>4308</v>
      </c>
      <c r="AI5393" s="115" t="e">
        <f>VLOOKUP(A5393,'[2]دراسات قانونية'!$A$3:$E$600,1,0)</f>
        <v>#N/A</v>
      </c>
    </row>
    <row r="5394" spans="1:35" hidden="1" x14ac:dyDescent="0.25">
      <c r="A5394">
        <v>331864</v>
      </c>
      <c r="B5394" t="s">
        <v>9496</v>
      </c>
      <c r="C5394" t="s">
        <v>244</v>
      </c>
      <c r="D5394" t="s">
        <v>861</v>
      </c>
      <c r="E5394" t="s">
        <v>76</v>
      </c>
      <c r="F5394" s="126">
        <v>32314</v>
      </c>
      <c r="G5394" t="s">
        <v>40</v>
      </c>
      <c r="H5394" t="s">
        <v>16</v>
      </c>
      <c r="I5394" t="s">
        <v>136</v>
      </c>
      <c r="J5394" t="s">
        <v>1226</v>
      </c>
      <c r="K5394"/>
      <c r="L5394" t="s">
        <v>40</v>
      </c>
      <c r="M5394"/>
      <c r="N5394"/>
      <c r="O5394"/>
      <c r="P5394"/>
      <c r="Q5394"/>
      <c r="U5394"/>
      <c r="V5394" t="s">
        <v>4336</v>
      </c>
      <c r="W5394"/>
      <c r="X5394"/>
      <c r="Y5394"/>
      <c r="Z5394"/>
      <c r="AA5394"/>
      <c r="AB5394"/>
      <c r="AC5394"/>
      <c r="AD5394"/>
      <c r="AE5394"/>
      <c r="AF5394"/>
      <c r="AG5394"/>
      <c r="AH5394" s="115" t="s">
        <v>4308</v>
      </c>
    </row>
    <row r="5395" spans="1:35" hidden="1" x14ac:dyDescent="0.25">
      <c r="A5395">
        <v>331865</v>
      </c>
      <c r="B5395" t="s">
        <v>9497</v>
      </c>
      <c r="C5395" t="s">
        <v>274</v>
      </c>
      <c r="D5395" t="s">
        <v>880</v>
      </c>
      <c r="E5395" t="s">
        <v>77</v>
      </c>
      <c r="F5395" s="126">
        <v>36278</v>
      </c>
      <c r="G5395" t="s">
        <v>9498</v>
      </c>
      <c r="H5395" t="s">
        <v>16</v>
      </c>
      <c r="I5395" t="s">
        <v>136</v>
      </c>
      <c r="J5395" t="s">
        <v>1226</v>
      </c>
      <c r="K5395"/>
      <c r="L5395" t="s">
        <v>70</v>
      </c>
      <c r="M5395"/>
      <c r="N5395"/>
      <c r="O5395"/>
      <c r="P5395"/>
      <c r="Q5395"/>
      <c r="U5395"/>
      <c r="V5395" t="s">
        <v>16623</v>
      </c>
      <c r="W5395"/>
      <c r="X5395"/>
      <c r="Y5395"/>
      <c r="Z5395"/>
      <c r="AA5395"/>
      <c r="AB5395"/>
      <c r="AC5395"/>
      <c r="AD5395"/>
      <c r="AE5395"/>
      <c r="AF5395"/>
      <c r="AG5395"/>
    </row>
    <row r="5396" spans="1:35" ht="18" hidden="1" x14ac:dyDescent="0.25">
      <c r="A5396" s="235">
        <v>331868</v>
      </c>
      <c r="B5396" s="235" t="s">
        <v>9499</v>
      </c>
      <c r="C5396" s="235" t="s">
        <v>665</v>
      </c>
      <c r="D5396" s="235" t="s">
        <v>214</v>
      </c>
      <c r="E5396"/>
      <c r="F5396" s="126"/>
      <c r="G5396" s="236"/>
      <c r="H5396"/>
      <c r="I5396" t="s">
        <v>199</v>
      </c>
      <c r="J5396" s="236"/>
      <c r="K5396"/>
      <c r="L5396"/>
      <c r="M5396"/>
      <c r="N5396"/>
      <c r="O5396"/>
      <c r="P5396"/>
      <c r="Q5396"/>
      <c r="U5396"/>
      <c r="V5396">
        <v>0</v>
      </c>
      <c r="W5396" s="236"/>
      <c r="X5396"/>
      <c r="Y5396"/>
      <c r="Z5396"/>
      <c r="AA5396"/>
      <c r="AB5396"/>
      <c r="AC5396"/>
      <c r="AD5396"/>
      <c r="AE5396"/>
      <c r="AF5396"/>
      <c r="AG5396"/>
      <c r="AH5396" s="115" t="s">
        <v>4308</v>
      </c>
    </row>
    <row r="5397" spans="1:35" ht="18" hidden="1" x14ac:dyDescent="0.25">
      <c r="A5397" s="235">
        <v>331871</v>
      </c>
      <c r="B5397" s="235" t="s">
        <v>9500</v>
      </c>
      <c r="C5397" s="235" t="s">
        <v>212</v>
      </c>
      <c r="D5397" s="235" t="s">
        <v>315</v>
      </c>
      <c r="E5397"/>
      <c r="F5397" s="126"/>
      <c r="G5397" s="236"/>
      <c r="H5397"/>
      <c r="I5397" t="s">
        <v>199</v>
      </c>
      <c r="J5397" s="236"/>
      <c r="K5397"/>
      <c r="L5397"/>
      <c r="M5397"/>
      <c r="N5397"/>
      <c r="O5397"/>
      <c r="P5397"/>
      <c r="Q5397"/>
      <c r="U5397"/>
      <c r="V5397" t="s">
        <v>16623</v>
      </c>
      <c r="W5397" s="236"/>
      <c r="X5397"/>
      <c r="Y5397"/>
      <c r="Z5397"/>
      <c r="AA5397"/>
      <c r="AB5397"/>
      <c r="AC5397"/>
      <c r="AD5397"/>
      <c r="AE5397"/>
      <c r="AF5397"/>
      <c r="AG5397"/>
      <c r="AH5397" s="115" t="s">
        <v>4308</v>
      </c>
    </row>
    <row r="5398" spans="1:35" hidden="1" x14ac:dyDescent="0.25">
      <c r="A5398">
        <v>331872</v>
      </c>
      <c r="B5398" t="s">
        <v>9501</v>
      </c>
      <c r="C5398" t="s">
        <v>439</v>
      </c>
      <c r="D5398" t="s">
        <v>450</v>
      </c>
      <c r="E5398" t="s">
        <v>77</v>
      </c>
      <c r="F5398" s="126">
        <v>35796</v>
      </c>
      <c r="G5398" t="s">
        <v>18</v>
      </c>
      <c r="H5398" t="s">
        <v>16</v>
      </c>
      <c r="I5398" t="s">
        <v>129</v>
      </c>
      <c r="J5398"/>
      <c r="K5398"/>
      <c r="L5398"/>
      <c r="M5398"/>
      <c r="N5398"/>
      <c r="O5398"/>
      <c r="P5398"/>
      <c r="Q5398"/>
      <c r="U5398"/>
      <c r="V5398" t="s">
        <v>4336</v>
      </c>
      <c r="W5398"/>
      <c r="X5398"/>
      <c r="Y5398"/>
      <c r="Z5398"/>
      <c r="AA5398"/>
      <c r="AB5398"/>
      <c r="AC5398" t="s">
        <v>4308</v>
      </c>
      <c r="AD5398" t="s">
        <v>4308</v>
      </c>
      <c r="AE5398" t="s">
        <v>4308</v>
      </c>
      <c r="AF5398" t="s">
        <v>4308</v>
      </c>
      <c r="AG5398" t="s">
        <v>4308</v>
      </c>
      <c r="AH5398" s="115" t="s">
        <v>4308</v>
      </c>
    </row>
    <row r="5399" spans="1:35" ht="18" x14ac:dyDescent="0.25">
      <c r="A5399" s="235">
        <v>331874</v>
      </c>
      <c r="B5399" s="235" t="s">
        <v>9502</v>
      </c>
      <c r="C5399" s="235" t="s">
        <v>489</v>
      </c>
      <c r="D5399" s="235" t="s">
        <v>210</v>
      </c>
      <c r="E5399"/>
      <c r="F5399" s="126"/>
      <c r="G5399" s="236"/>
      <c r="H5399"/>
      <c r="I5399" t="s">
        <v>107</v>
      </c>
      <c r="J5399" s="236"/>
      <c r="K5399"/>
      <c r="L5399"/>
      <c r="M5399"/>
      <c r="N5399"/>
      <c r="O5399"/>
      <c r="P5399"/>
      <c r="Q5399"/>
      <c r="U5399"/>
      <c r="V5399" t="s">
        <v>4335</v>
      </c>
      <c r="W5399" s="236"/>
      <c r="X5399"/>
      <c r="Y5399"/>
      <c r="Z5399"/>
      <c r="AA5399"/>
      <c r="AB5399"/>
      <c r="AC5399"/>
      <c r="AD5399"/>
      <c r="AE5399"/>
      <c r="AF5399"/>
      <c r="AG5399"/>
      <c r="AH5399" s="115" t="s">
        <v>4308</v>
      </c>
      <c r="AI5399" s="115" t="e">
        <f>VLOOKUP(A5399,'[2]دراسات قانونية'!$A$3:$E$600,1,0)</f>
        <v>#N/A</v>
      </c>
    </row>
    <row r="5400" spans="1:35" hidden="1" x14ac:dyDescent="0.25">
      <c r="A5400">
        <v>331875</v>
      </c>
      <c r="B5400" t="s">
        <v>9503</v>
      </c>
      <c r="C5400" t="s">
        <v>219</v>
      </c>
      <c r="D5400" t="s">
        <v>276</v>
      </c>
      <c r="E5400" t="s">
        <v>77</v>
      </c>
      <c r="F5400" s="126">
        <v>36167</v>
      </c>
      <c r="G5400" t="s">
        <v>18</v>
      </c>
      <c r="H5400" t="s">
        <v>16</v>
      </c>
      <c r="I5400" t="s">
        <v>136</v>
      </c>
      <c r="J5400" t="s">
        <v>15</v>
      </c>
      <c r="K5400"/>
      <c r="L5400" t="s">
        <v>18</v>
      </c>
      <c r="M5400"/>
      <c r="N5400"/>
      <c r="O5400"/>
      <c r="P5400"/>
      <c r="Q5400"/>
      <c r="U5400"/>
      <c r="V5400">
        <v>0</v>
      </c>
      <c r="W5400"/>
      <c r="X5400"/>
      <c r="Y5400"/>
      <c r="Z5400"/>
      <c r="AA5400"/>
      <c r="AB5400"/>
      <c r="AC5400"/>
      <c r="AD5400"/>
      <c r="AE5400"/>
      <c r="AF5400"/>
      <c r="AG5400"/>
    </row>
    <row r="5401" spans="1:35" ht="18" hidden="1" x14ac:dyDescent="0.25">
      <c r="A5401" s="235">
        <v>331876</v>
      </c>
      <c r="B5401" s="235" t="s">
        <v>9504</v>
      </c>
      <c r="C5401" s="235" t="s">
        <v>212</v>
      </c>
      <c r="D5401" s="235" t="s">
        <v>1908</v>
      </c>
      <c r="E5401"/>
      <c r="F5401" s="126"/>
      <c r="G5401" s="236"/>
      <c r="H5401"/>
      <c r="I5401" t="s">
        <v>199</v>
      </c>
      <c r="J5401" s="236"/>
      <c r="K5401"/>
      <c r="L5401"/>
      <c r="M5401"/>
      <c r="N5401"/>
      <c r="O5401"/>
      <c r="P5401"/>
      <c r="Q5401"/>
      <c r="U5401"/>
      <c r="V5401">
        <v>0</v>
      </c>
      <c r="W5401" s="236"/>
      <c r="X5401"/>
      <c r="Y5401"/>
      <c r="Z5401"/>
      <c r="AA5401"/>
      <c r="AB5401"/>
      <c r="AC5401"/>
      <c r="AD5401"/>
      <c r="AE5401"/>
      <c r="AF5401"/>
      <c r="AG5401"/>
      <c r="AH5401" s="115" t="s">
        <v>4308</v>
      </c>
    </row>
    <row r="5402" spans="1:35" x14ac:dyDescent="0.25">
      <c r="A5402" s="115">
        <v>331877</v>
      </c>
      <c r="B5402" s="115" t="s">
        <v>9505</v>
      </c>
      <c r="C5402" s="115" t="s">
        <v>299</v>
      </c>
      <c r="D5402" s="115" t="s">
        <v>281</v>
      </c>
      <c r="E5402" s="115" t="s">
        <v>77</v>
      </c>
      <c r="F5402" s="237">
        <v>36211</v>
      </c>
      <c r="G5402" s="115" t="s">
        <v>509</v>
      </c>
      <c r="H5402" s="115" t="s">
        <v>16</v>
      </c>
      <c r="I5402" t="s">
        <v>107</v>
      </c>
      <c r="J5402" s="115" t="s">
        <v>1226</v>
      </c>
      <c r="L5402" s="115" t="s">
        <v>30</v>
      </c>
      <c r="U5402"/>
      <c r="V5402" t="s">
        <v>4334</v>
      </c>
      <c r="AH5402" s="115" t="s">
        <v>4308</v>
      </c>
      <c r="AI5402" s="115" t="e">
        <f>VLOOKUP(A5402,'[2]دراسات قانونية'!$A$3:$E$600,1,0)</f>
        <v>#N/A</v>
      </c>
    </row>
    <row r="5403" spans="1:35" hidden="1" x14ac:dyDescent="0.25">
      <c r="A5403">
        <v>331878</v>
      </c>
      <c r="B5403" t="s">
        <v>9506</v>
      </c>
      <c r="C5403" t="s">
        <v>678</v>
      </c>
      <c r="D5403" t="s">
        <v>880</v>
      </c>
      <c r="E5403" t="s">
        <v>77</v>
      </c>
      <c r="F5403" s="126">
        <v>36202</v>
      </c>
      <c r="G5403" t="s">
        <v>18</v>
      </c>
      <c r="H5403" t="s">
        <v>16</v>
      </c>
      <c r="I5403" t="s">
        <v>136</v>
      </c>
      <c r="J5403" t="s">
        <v>1226</v>
      </c>
      <c r="K5403"/>
      <c r="L5403" t="s">
        <v>18</v>
      </c>
      <c r="M5403"/>
      <c r="N5403"/>
      <c r="O5403"/>
      <c r="P5403"/>
      <c r="Q5403"/>
      <c r="U5403"/>
      <c r="V5403" t="s">
        <v>4335</v>
      </c>
      <c r="W5403"/>
      <c r="X5403"/>
      <c r="Y5403"/>
      <c r="Z5403"/>
      <c r="AA5403"/>
      <c r="AB5403"/>
      <c r="AC5403"/>
      <c r="AD5403"/>
      <c r="AE5403"/>
      <c r="AF5403"/>
      <c r="AG5403"/>
      <c r="AH5403" s="115" t="s">
        <v>4308</v>
      </c>
    </row>
    <row r="5404" spans="1:35" ht="18" x14ac:dyDescent="0.25">
      <c r="A5404" s="235">
        <v>331879</v>
      </c>
      <c r="B5404" s="235" t="s">
        <v>7204</v>
      </c>
      <c r="C5404" s="235" t="s">
        <v>582</v>
      </c>
      <c r="D5404" s="235" t="s">
        <v>607</v>
      </c>
      <c r="E5404"/>
      <c r="F5404" s="126"/>
      <c r="G5404" s="236"/>
      <c r="H5404"/>
      <c r="I5404" t="s">
        <v>107</v>
      </c>
      <c r="J5404" s="236"/>
      <c r="K5404"/>
      <c r="L5404"/>
      <c r="M5404"/>
      <c r="N5404"/>
      <c r="O5404"/>
      <c r="P5404"/>
      <c r="Q5404"/>
      <c r="U5404"/>
      <c r="V5404" t="s">
        <v>4335</v>
      </c>
      <c r="W5404" s="236"/>
      <c r="X5404"/>
      <c r="Y5404"/>
      <c r="Z5404"/>
      <c r="AA5404"/>
      <c r="AB5404"/>
      <c r="AC5404"/>
      <c r="AD5404"/>
      <c r="AE5404"/>
      <c r="AF5404"/>
      <c r="AG5404"/>
      <c r="AH5404" s="115" t="s">
        <v>4308</v>
      </c>
      <c r="AI5404" s="115" t="e">
        <f>VLOOKUP(A5404,'[2]دراسات قانونية'!$A$3:$E$600,1,0)</f>
        <v>#N/A</v>
      </c>
    </row>
    <row r="5405" spans="1:35" hidden="1" x14ac:dyDescent="0.25">
      <c r="A5405">
        <v>331881</v>
      </c>
      <c r="B5405" t="s">
        <v>9507</v>
      </c>
      <c r="C5405" t="s">
        <v>212</v>
      </c>
      <c r="D5405" t="s">
        <v>220</v>
      </c>
      <c r="E5405" t="s">
        <v>77</v>
      </c>
      <c r="F5405" s="126">
        <v>36373</v>
      </c>
      <c r="G5405" t="s">
        <v>2207</v>
      </c>
      <c r="H5405" t="s">
        <v>16</v>
      </c>
      <c r="I5405" t="s">
        <v>201</v>
      </c>
      <c r="J5405" t="s">
        <v>15</v>
      </c>
      <c r="K5405"/>
      <c r="L5405" t="s">
        <v>30</v>
      </c>
      <c r="M5405"/>
      <c r="N5405"/>
      <c r="O5405"/>
      <c r="P5405"/>
      <c r="Q5405"/>
      <c r="U5405"/>
      <c r="V5405">
        <v>0</v>
      </c>
      <c r="W5405"/>
      <c r="X5405"/>
      <c r="Y5405"/>
      <c r="Z5405"/>
      <c r="AA5405"/>
      <c r="AB5405"/>
      <c r="AC5405"/>
      <c r="AD5405"/>
      <c r="AE5405"/>
      <c r="AF5405"/>
      <c r="AG5405"/>
    </row>
    <row r="5406" spans="1:35" ht="18" x14ac:dyDescent="0.25">
      <c r="A5406" s="235">
        <v>331882</v>
      </c>
      <c r="B5406" s="235" t="s">
        <v>9508</v>
      </c>
      <c r="C5406" s="235" t="s">
        <v>246</v>
      </c>
      <c r="D5406" s="235" t="s">
        <v>336</v>
      </c>
      <c r="E5406"/>
      <c r="F5406" s="126"/>
      <c r="G5406" s="236"/>
      <c r="H5406"/>
      <c r="I5406" t="s">
        <v>107</v>
      </c>
      <c r="J5406" s="236"/>
      <c r="K5406"/>
      <c r="L5406"/>
      <c r="M5406"/>
      <c r="N5406"/>
      <c r="O5406"/>
      <c r="P5406"/>
      <c r="Q5406"/>
      <c r="U5406"/>
      <c r="V5406" t="s">
        <v>4335</v>
      </c>
      <c r="W5406" s="236"/>
      <c r="X5406"/>
      <c r="Y5406"/>
      <c r="Z5406"/>
      <c r="AA5406"/>
      <c r="AB5406"/>
      <c r="AC5406"/>
      <c r="AD5406"/>
      <c r="AE5406"/>
      <c r="AF5406"/>
      <c r="AG5406"/>
      <c r="AH5406" s="115" t="s">
        <v>4308</v>
      </c>
      <c r="AI5406" s="115" t="e">
        <f>VLOOKUP(A5406,'[2]دراسات قانونية'!$A$3:$E$600,1,0)</f>
        <v>#N/A</v>
      </c>
    </row>
    <row r="5407" spans="1:35" hidden="1" x14ac:dyDescent="0.25">
      <c r="A5407">
        <v>331884</v>
      </c>
      <c r="B5407" t="s">
        <v>9509</v>
      </c>
      <c r="C5407" t="s">
        <v>5943</v>
      </c>
      <c r="D5407" t="s">
        <v>6989</v>
      </c>
      <c r="E5407" t="s">
        <v>77</v>
      </c>
      <c r="F5407" s="126">
        <v>34457</v>
      </c>
      <c r="G5407" t="s">
        <v>18</v>
      </c>
      <c r="H5407" t="s">
        <v>16</v>
      </c>
      <c r="I5407" t="s">
        <v>136</v>
      </c>
      <c r="J5407"/>
      <c r="K5407"/>
      <c r="L5407"/>
      <c r="M5407"/>
      <c r="N5407"/>
      <c r="O5407"/>
      <c r="P5407"/>
      <c r="Q5407"/>
      <c r="U5407"/>
      <c r="V5407" t="s">
        <v>16623</v>
      </c>
      <c r="W5407"/>
      <c r="X5407"/>
      <c r="Y5407"/>
      <c r="Z5407"/>
      <c r="AA5407"/>
      <c r="AB5407" t="s">
        <v>4308</v>
      </c>
      <c r="AC5407" t="s">
        <v>4308</v>
      </c>
      <c r="AD5407" t="s">
        <v>4308</v>
      </c>
      <c r="AE5407" t="s">
        <v>4308</v>
      </c>
      <c r="AF5407" t="s">
        <v>4308</v>
      </c>
      <c r="AG5407" t="s">
        <v>4308</v>
      </c>
      <c r="AH5407" s="115" t="s">
        <v>4308</v>
      </c>
    </row>
    <row r="5408" spans="1:35" hidden="1" x14ac:dyDescent="0.25">
      <c r="A5408">
        <v>331885</v>
      </c>
      <c r="B5408" t="s">
        <v>9510</v>
      </c>
      <c r="C5408" t="s">
        <v>9511</v>
      </c>
      <c r="D5408" t="s">
        <v>257</v>
      </c>
      <c r="E5408" t="s">
        <v>76</v>
      </c>
      <c r="F5408" s="126">
        <v>34300</v>
      </c>
      <c r="G5408" t="s">
        <v>211</v>
      </c>
      <c r="H5408" t="s">
        <v>16</v>
      </c>
      <c r="I5408" t="s">
        <v>199</v>
      </c>
      <c r="J5408" t="s">
        <v>1226</v>
      </c>
      <c r="K5408"/>
      <c r="L5408" t="s">
        <v>18</v>
      </c>
      <c r="M5408"/>
      <c r="N5408"/>
      <c r="O5408"/>
      <c r="P5408"/>
      <c r="Q5408"/>
      <c r="U5408"/>
      <c r="V5408">
        <v>0</v>
      </c>
      <c r="W5408"/>
      <c r="X5408"/>
      <c r="Y5408"/>
      <c r="Z5408"/>
      <c r="AA5408"/>
      <c r="AB5408"/>
      <c r="AC5408"/>
      <c r="AD5408"/>
      <c r="AE5408"/>
      <c r="AF5408"/>
      <c r="AG5408"/>
    </row>
    <row r="5409" spans="1:35" hidden="1" x14ac:dyDescent="0.25">
      <c r="A5409" s="115">
        <v>331886</v>
      </c>
      <c r="B5409" s="115" t="s">
        <v>2380</v>
      </c>
      <c r="C5409" s="115" t="s">
        <v>227</v>
      </c>
      <c r="D5409" s="115" t="s">
        <v>230</v>
      </c>
      <c r="E5409" s="115" t="s">
        <v>77</v>
      </c>
      <c r="F5409" s="237">
        <v>36392</v>
      </c>
      <c r="G5409" s="115" t="s">
        <v>686</v>
      </c>
      <c r="H5409" s="115" t="s">
        <v>16</v>
      </c>
      <c r="I5409" t="s">
        <v>199</v>
      </c>
      <c r="J5409" s="115" t="s">
        <v>15</v>
      </c>
      <c r="L5409" s="115" t="s">
        <v>30</v>
      </c>
      <c r="U5409"/>
      <c r="V5409">
        <v>0</v>
      </c>
      <c r="AH5409" s="115" t="s">
        <v>4308</v>
      </c>
    </row>
    <row r="5410" spans="1:35" ht="18" hidden="1" x14ac:dyDescent="0.25">
      <c r="A5410" s="235">
        <v>331887</v>
      </c>
      <c r="B5410" s="235" t="s">
        <v>9512</v>
      </c>
      <c r="C5410" s="235" t="s">
        <v>1050</v>
      </c>
      <c r="D5410" s="235" t="s">
        <v>447</v>
      </c>
      <c r="E5410"/>
      <c r="F5410" s="126"/>
      <c r="G5410" s="236"/>
      <c r="H5410"/>
      <c r="I5410" t="s">
        <v>199</v>
      </c>
      <c r="J5410" s="236"/>
      <c r="K5410"/>
      <c r="L5410"/>
      <c r="M5410"/>
      <c r="N5410"/>
      <c r="O5410"/>
      <c r="P5410"/>
      <c r="Q5410"/>
      <c r="U5410"/>
      <c r="V5410">
        <v>0</v>
      </c>
      <c r="W5410" s="236"/>
      <c r="X5410"/>
      <c r="Y5410"/>
      <c r="Z5410"/>
      <c r="AA5410"/>
      <c r="AB5410"/>
      <c r="AC5410"/>
      <c r="AD5410"/>
      <c r="AE5410"/>
      <c r="AF5410"/>
      <c r="AG5410"/>
      <c r="AH5410" s="115" t="s">
        <v>4308</v>
      </c>
    </row>
    <row r="5411" spans="1:35" hidden="1" x14ac:dyDescent="0.25">
      <c r="A5411">
        <v>331890</v>
      </c>
      <c r="B5411" t="s">
        <v>9513</v>
      </c>
      <c r="C5411" t="s">
        <v>227</v>
      </c>
      <c r="D5411" t="s">
        <v>230</v>
      </c>
      <c r="E5411" t="s">
        <v>76</v>
      </c>
      <c r="F5411" s="126">
        <v>31530</v>
      </c>
      <c r="G5411" t="s">
        <v>375</v>
      </c>
      <c r="H5411" t="s">
        <v>19</v>
      </c>
      <c r="I5411" t="s">
        <v>5306</v>
      </c>
      <c r="J5411" t="s">
        <v>1226</v>
      </c>
      <c r="K5411"/>
      <c r="L5411" t="s">
        <v>73</v>
      </c>
      <c r="M5411"/>
      <c r="N5411"/>
      <c r="O5411"/>
      <c r="P5411"/>
      <c r="Q5411"/>
      <c r="U5411"/>
      <c r="V5411">
        <v>0</v>
      </c>
      <c r="W5411"/>
      <c r="X5411"/>
      <c r="Y5411"/>
      <c r="Z5411"/>
      <c r="AA5411"/>
      <c r="AB5411"/>
      <c r="AC5411"/>
      <c r="AD5411"/>
      <c r="AE5411"/>
      <c r="AF5411"/>
      <c r="AG5411"/>
    </row>
    <row r="5412" spans="1:35" hidden="1" x14ac:dyDescent="0.25">
      <c r="A5412">
        <v>331891</v>
      </c>
      <c r="B5412" t="s">
        <v>9514</v>
      </c>
      <c r="C5412" t="s">
        <v>360</v>
      </c>
      <c r="D5412" t="s">
        <v>447</v>
      </c>
      <c r="E5412" t="s">
        <v>76</v>
      </c>
      <c r="F5412" s="126">
        <v>34237</v>
      </c>
      <c r="G5412" t="s">
        <v>18</v>
      </c>
      <c r="H5412" t="s">
        <v>16</v>
      </c>
      <c r="I5412" t="s">
        <v>201</v>
      </c>
      <c r="J5412" t="s">
        <v>1226</v>
      </c>
      <c r="K5412"/>
      <c r="L5412" t="s">
        <v>18</v>
      </c>
      <c r="M5412"/>
      <c r="N5412"/>
      <c r="O5412"/>
      <c r="P5412"/>
      <c r="Q5412"/>
      <c r="U5412"/>
      <c r="V5412" t="s">
        <v>4414</v>
      </c>
      <c r="W5412"/>
      <c r="X5412"/>
      <c r="Y5412"/>
      <c r="Z5412"/>
      <c r="AA5412"/>
      <c r="AB5412"/>
      <c r="AC5412"/>
      <c r="AD5412"/>
      <c r="AE5412"/>
      <c r="AF5412"/>
      <c r="AG5412"/>
    </row>
    <row r="5413" spans="1:35" ht="18" x14ac:dyDescent="0.25">
      <c r="A5413" s="235">
        <v>331892</v>
      </c>
      <c r="B5413" s="235" t="s">
        <v>9515</v>
      </c>
      <c r="C5413" s="235" t="s">
        <v>227</v>
      </c>
      <c r="D5413" s="235" t="s">
        <v>1546</v>
      </c>
      <c r="E5413"/>
      <c r="F5413" s="126"/>
      <c r="G5413" s="236"/>
      <c r="H5413"/>
      <c r="I5413" t="s">
        <v>107</v>
      </c>
      <c r="J5413" s="236"/>
      <c r="K5413"/>
      <c r="L5413"/>
      <c r="M5413"/>
      <c r="N5413"/>
      <c r="O5413"/>
      <c r="P5413"/>
      <c r="Q5413"/>
      <c r="U5413"/>
      <c r="V5413" t="s">
        <v>4335</v>
      </c>
      <c r="W5413" s="236"/>
      <c r="X5413"/>
      <c r="Y5413"/>
      <c r="Z5413"/>
      <c r="AA5413"/>
      <c r="AB5413"/>
      <c r="AC5413"/>
      <c r="AD5413"/>
      <c r="AE5413"/>
      <c r="AF5413"/>
      <c r="AG5413"/>
      <c r="AH5413" s="115" t="s">
        <v>4308</v>
      </c>
      <c r="AI5413" s="115" t="e">
        <f>VLOOKUP(A5413,'[2]دراسات قانونية'!$A$3:$E$600,1,0)</f>
        <v>#N/A</v>
      </c>
    </row>
    <row r="5414" spans="1:35" hidden="1" x14ac:dyDescent="0.25">
      <c r="A5414" s="115">
        <v>331893</v>
      </c>
      <c r="B5414" s="115" t="s">
        <v>3045</v>
      </c>
      <c r="C5414" s="115" t="s">
        <v>579</v>
      </c>
      <c r="D5414" s="115" t="s">
        <v>276</v>
      </c>
      <c r="E5414" s="115" t="s">
        <v>76</v>
      </c>
      <c r="F5414" s="237">
        <v>30938</v>
      </c>
      <c r="G5414" s="115" t="s">
        <v>70</v>
      </c>
      <c r="H5414" s="115" t="s">
        <v>16</v>
      </c>
      <c r="I5414" t="s">
        <v>199</v>
      </c>
      <c r="J5414" s="115" t="s">
        <v>1226</v>
      </c>
      <c r="L5414" s="115" t="s">
        <v>18</v>
      </c>
      <c r="U5414"/>
      <c r="V5414">
        <v>0</v>
      </c>
    </row>
    <row r="5415" spans="1:35" x14ac:dyDescent="0.25">
      <c r="A5415" s="115">
        <v>331894</v>
      </c>
      <c r="B5415" s="115" t="s">
        <v>9516</v>
      </c>
      <c r="C5415" s="115" t="s">
        <v>466</v>
      </c>
      <c r="D5415" s="115" t="s">
        <v>485</v>
      </c>
      <c r="E5415" s="115" t="s">
        <v>77</v>
      </c>
      <c r="F5415" s="237"/>
      <c r="H5415" s="115" t="s">
        <v>16</v>
      </c>
      <c r="I5415" t="s">
        <v>107</v>
      </c>
      <c r="U5415"/>
      <c r="V5415" t="s">
        <v>4414</v>
      </c>
      <c r="AA5415" s="115" t="s">
        <v>4308</v>
      </c>
      <c r="AB5415" s="115" t="s">
        <v>4308</v>
      </c>
      <c r="AC5415" s="115" t="s">
        <v>4308</v>
      </c>
      <c r="AD5415" s="115" t="s">
        <v>4308</v>
      </c>
      <c r="AE5415" s="115" t="s">
        <v>4308</v>
      </c>
      <c r="AF5415" s="115" t="s">
        <v>4308</v>
      </c>
      <c r="AG5415" s="115" t="s">
        <v>4308</v>
      </c>
      <c r="AH5415" s="115" t="s">
        <v>4308</v>
      </c>
      <c r="AI5415" s="115" t="e">
        <f>VLOOKUP(A5415,'[2]دراسات قانونية'!$A$3:$E$600,1,0)</f>
        <v>#N/A</v>
      </c>
    </row>
    <row r="5416" spans="1:35" ht="18" x14ac:dyDescent="0.25">
      <c r="A5416" s="235">
        <v>331897</v>
      </c>
      <c r="B5416" s="235" t="s">
        <v>9517</v>
      </c>
      <c r="C5416" s="235" t="s">
        <v>890</v>
      </c>
      <c r="D5416" s="235" t="s">
        <v>1125</v>
      </c>
      <c r="E5416"/>
      <c r="F5416" s="126"/>
      <c r="G5416" s="236"/>
      <c r="H5416"/>
      <c r="I5416" t="s">
        <v>107</v>
      </c>
      <c r="J5416" s="236"/>
      <c r="K5416"/>
      <c r="L5416"/>
      <c r="M5416"/>
      <c r="N5416"/>
      <c r="O5416"/>
      <c r="P5416"/>
      <c r="Q5416"/>
      <c r="U5416"/>
      <c r="V5416" t="s">
        <v>4335</v>
      </c>
      <c r="W5416" s="236"/>
      <c r="X5416"/>
      <c r="Y5416"/>
      <c r="Z5416"/>
      <c r="AA5416"/>
      <c r="AB5416"/>
      <c r="AC5416"/>
      <c r="AD5416"/>
      <c r="AE5416"/>
      <c r="AF5416"/>
      <c r="AG5416"/>
      <c r="AH5416" s="115" t="s">
        <v>4308</v>
      </c>
      <c r="AI5416" s="115" t="e">
        <f>VLOOKUP(A5416,'[2]دراسات قانونية'!$A$3:$E$600,1,0)</f>
        <v>#N/A</v>
      </c>
    </row>
    <row r="5417" spans="1:35" ht="18" hidden="1" x14ac:dyDescent="0.25">
      <c r="A5417" s="235">
        <v>331899</v>
      </c>
      <c r="B5417" s="235" t="s">
        <v>9518</v>
      </c>
      <c r="C5417" s="235" t="s">
        <v>244</v>
      </c>
      <c r="D5417" s="235" t="s">
        <v>330</v>
      </c>
      <c r="E5417"/>
      <c r="F5417" s="126"/>
      <c r="G5417" s="236"/>
      <c r="H5417"/>
      <c r="I5417" t="s">
        <v>129</v>
      </c>
      <c r="J5417" s="236"/>
      <c r="K5417"/>
      <c r="L5417"/>
      <c r="M5417"/>
      <c r="N5417"/>
      <c r="O5417"/>
      <c r="P5417"/>
      <c r="Q5417"/>
      <c r="U5417"/>
      <c r="V5417" t="s">
        <v>4337</v>
      </c>
      <c r="W5417" s="236"/>
      <c r="X5417"/>
      <c r="Y5417"/>
      <c r="Z5417"/>
      <c r="AA5417"/>
      <c r="AB5417"/>
      <c r="AC5417"/>
      <c r="AD5417"/>
      <c r="AE5417"/>
      <c r="AF5417"/>
      <c r="AG5417"/>
      <c r="AH5417" s="115" t="s">
        <v>4308</v>
      </c>
    </row>
    <row r="5418" spans="1:35" ht="18" x14ac:dyDescent="0.25">
      <c r="A5418" s="235">
        <v>331900</v>
      </c>
      <c r="B5418" s="235" t="s">
        <v>9519</v>
      </c>
      <c r="C5418" s="235" t="s">
        <v>227</v>
      </c>
      <c r="D5418" s="235" t="s">
        <v>370</v>
      </c>
      <c r="E5418"/>
      <c r="F5418" s="126"/>
      <c r="G5418" s="236"/>
      <c r="H5418"/>
      <c r="I5418" t="s">
        <v>107</v>
      </c>
      <c r="J5418" s="236"/>
      <c r="K5418"/>
      <c r="L5418"/>
      <c r="M5418"/>
      <c r="N5418"/>
      <c r="O5418"/>
      <c r="P5418"/>
      <c r="Q5418"/>
      <c r="U5418"/>
      <c r="V5418" t="s">
        <v>4335</v>
      </c>
      <c r="W5418" s="236"/>
      <c r="X5418"/>
      <c r="Y5418"/>
      <c r="Z5418"/>
      <c r="AA5418"/>
      <c r="AB5418"/>
      <c r="AC5418"/>
      <c r="AD5418"/>
      <c r="AE5418"/>
      <c r="AF5418"/>
      <c r="AG5418"/>
      <c r="AH5418" s="115" t="s">
        <v>4308</v>
      </c>
      <c r="AI5418" s="115" t="e">
        <f>VLOOKUP(A5418,'[2]دراسات قانونية'!$A$3:$E$600,1,0)</f>
        <v>#N/A</v>
      </c>
    </row>
    <row r="5419" spans="1:35" hidden="1" x14ac:dyDescent="0.25">
      <c r="A5419">
        <v>331901</v>
      </c>
      <c r="B5419" t="s">
        <v>9520</v>
      </c>
      <c r="C5419" t="s">
        <v>1011</v>
      </c>
      <c r="D5419" t="s">
        <v>838</v>
      </c>
      <c r="E5419" t="s">
        <v>77</v>
      </c>
      <c r="F5419" s="126"/>
      <c r="G5419"/>
      <c r="H5419" t="s">
        <v>16</v>
      </c>
      <c r="I5419" t="s">
        <v>129</v>
      </c>
      <c r="J5419"/>
      <c r="K5419"/>
      <c r="L5419"/>
      <c r="M5419"/>
      <c r="N5419"/>
      <c r="O5419"/>
      <c r="P5419"/>
      <c r="Q5419"/>
      <c r="U5419"/>
      <c r="V5419" t="s">
        <v>4336</v>
      </c>
      <c r="W5419"/>
      <c r="X5419"/>
      <c r="Y5419"/>
      <c r="Z5419"/>
      <c r="AA5419" t="s">
        <v>4308</v>
      </c>
      <c r="AB5419" t="s">
        <v>4308</v>
      </c>
      <c r="AC5419" t="s">
        <v>4308</v>
      </c>
      <c r="AD5419" t="s">
        <v>4308</v>
      </c>
      <c r="AE5419" t="s">
        <v>4308</v>
      </c>
      <c r="AF5419" t="s">
        <v>4308</v>
      </c>
      <c r="AG5419" t="s">
        <v>4308</v>
      </c>
      <c r="AH5419" s="115" t="s">
        <v>4308</v>
      </c>
    </row>
    <row r="5420" spans="1:35" hidden="1" x14ac:dyDescent="0.25">
      <c r="A5420" s="115">
        <v>331902</v>
      </c>
      <c r="B5420" s="115" t="s">
        <v>3249</v>
      </c>
      <c r="C5420" s="115" t="s">
        <v>1798</v>
      </c>
      <c r="D5420" s="115" t="s">
        <v>491</v>
      </c>
      <c r="E5420" s="115" t="s">
        <v>77</v>
      </c>
      <c r="F5420" s="237">
        <v>36161</v>
      </c>
      <c r="G5420" s="115" t="s">
        <v>428</v>
      </c>
      <c r="H5420" s="115" t="s">
        <v>16</v>
      </c>
      <c r="I5420" t="s">
        <v>199</v>
      </c>
      <c r="J5420" s="115" t="s">
        <v>15</v>
      </c>
      <c r="L5420" s="115" t="s">
        <v>30</v>
      </c>
      <c r="U5420"/>
      <c r="V5420">
        <v>0</v>
      </c>
    </row>
    <row r="5421" spans="1:35" hidden="1" x14ac:dyDescent="0.25">
      <c r="A5421">
        <v>331903</v>
      </c>
      <c r="B5421" t="s">
        <v>9521</v>
      </c>
      <c r="C5421" t="s">
        <v>339</v>
      </c>
      <c r="D5421" t="s">
        <v>222</v>
      </c>
      <c r="E5421" t="s">
        <v>77</v>
      </c>
      <c r="F5421" s="126">
        <v>35527</v>
      </c>
      <c r="G5421" t="s">
        <v>1252</v>
      </c>
      <c r="H5421" t="s">
        <v>16</v>
      </c>
      <c r="I5421" t="s">
        <v>129</v>
      </c>
      <c r="J5421" t="s">
        <v>15</v>
      </c>
      <c r="K5421"/>
      <c r="L5421" t="s">
        <v>61</v>
      </c>
      <c r="M5421"/>
      <c r="N5421"/>
      <c r="O5421"/>
      <c r="P5421"/>
      <c r="Q5421"/>
      <c r="U5421"/>
      <c r="V5421" t="s">
        <v>4334</v>
      </c>
      <c r="W5421"/>
      <c r="X5421"/>
      <c r="Y5421"/>
      <c r="Z5421"/>
      <c r="AA5421"/>
      <c r="AB5421"/>
      <c r="AC5421"/>
      <c r="AD5421"/>
      <c r="AE5421"/>
      <c r="AF5421"/>
      <c r="AG5421"/>
    </row>
    <row r="5422" spans="1:35" hidden="1" x14ac:dyDescent="0.25">
      <c r="A5422">
        <v>331904</v>
      </c>
      <c r="B5422" t="s">
        <v>9522</v>
      </c>
      <c r="C5422" t="s">
        <v>212</v>
      </c>
      <c r="D5422" t="s">
        <v>932</v>
      </c>
      <c r="E5422" t="s">
        <v>77</v>
      </c>
      <c r="F5422" s="126">
        <v>28874</v>
      </c>
      <c r="G5422" t="s">
        <v>18</v>
      </c>
      <c r="H5422" t="s">
        <v>16</v>
      </c>
      <c r="I5422" t="s">
        <v>136</v>
      </c>
      <c r="J5422"/>
      <c r="K5422"/>
      <c r="L5422"/>
      <c r="M5422"/>
      <c r="N5422"/>
      <c r="O5422"/>
      <c r="P5422"/>
      <c r="Q5422"/>
      <c r="U5422"/>
      <c r="V5422">
        <v>0</v>
      </c>
      <c r="W5422"/>
      <c r="X5422"/>
      <c r="Y5422"/>
      <c r="Z5422"/>
      <c r="AA5422"/>
      <c r="AB5422"/>
      <c r="AC5422"/>
      <c r="AD5422" t="s">
        <v>4308</v>
      </c>
      <c r="AE5422" t="s">
        <v>4308</v>
      </c>
      <c r="AF5422" t="s">
        <v>4308</v>
      </c>
      <c r="AG5422" t="s">
        <v>4308</v>
      </c>
      <c r="AH5422" s="115" t="s">
        <v>4308</v>
      </c>
    </row>
    <row r="5423" spans="1:35" ht="18" x14ac:dyDescent="0.25">
      <c r="A5423" s="235">
        <v>331905</v>
      </c>
      <c r="B5423" s="235" t="s">
        <v>9523</v>
      </c>
      <c r="C5423" s="235" t="s">
        <v>7434</v>
      </c>
      <c r="D5423" s="235" t="s">
        <v>296</v>
      </c>
      <c r="E5423"/>
      <c r="F5423" s="126"/>
      <c r="G5423" s="236"/>
      <c r="H5423"/>
      <c r="I5423" t="s">
        <v>107</v>
      </c>
      <c r="J5423" s="236"/>
      <c r="K5423"/>
      <c r="L5423"/>
      <c r="M5423"/>
      <c r="N5423"/>
      <c r="O5423"/>
      <c r="P5423"/>
      <c r="Q5423"/>
      <c r="U5423"/>
      <c r="V5423" t="s">
        <v>4335</v>
      </c>
      <c r="W5423" s="236"/>
      <c r="X5423"/>
      <c r="Y5423"/>
      <c r="Z5423"/>
      <c r="AA5423"/>
      <c r="AB5423"/>
      <c r="AC5423"/>
      <c r="AD5423"/>
      <c r="AE5423"/>
      <c r="AF5423"/>
      <c r="AG5423"/>
      <c r="AH5423" s="115" t="s">
        <v>4308</v>
      </c>
      <c r="AI5423" s="115" t="e">
        <f>VLOOKUP(A5423,'[2]دراسات قانونية'!$A$3:$E$600,1,0)</f>
        <v>#N/A</v>
      </c>
    </row>
    <row r="5424" spans="1:35" ht="18" x14ac:dyDescent="0.25">
      <c r="A5424" s="235">
        <v>331908</v>
      </c>
      <c r="B5424" s="235" t="s">
        <v>9524</v>
      </c>
      <c r="C5424" s="235" t="s">
        <v>546</v>
      </c>
      <c r="D5424" s="235" t="s">
        <v>293</v>
      </c>
      <c r="E5424"/>
      <c r="F5424" s="126"/>
      <c r="G5424" s="236"/>
      <c r="H5424"/>
      <c r="I5424" t="s">
        <v>107</v>
      </c>
      <c r="J5424" s="236"/>
      <c r="K5424"/>
      <c r="L5424"/>
      <c r="M5424"/>
      <c r="N5424"/>
      <c r="O5424"/>
      <c r="P5424"/>
      <c r="Q5424"/>
      <c r="U5424"/>
      <c r="V5424" t="s">
        <v>4335</v>
      </c>
      <c r="W5424" s="236"/>
      <c r="X5424"/>
      <c r="Y5424"/>
      <c r="Z5424"/>
      <c r="AA5424"/>
      <c r="AB5424"/>
      <c r="AC5424"/>
      <c r="AD5424"/>
      <c r="AE5424"/>
      <c r="AF5424"/>
      <c r="AG5424"/>
      <c r="AH5424" s="115" t="s">
        <v>4308</v>
      </c>
      <c r="AI5424" s="115" t="e">
        <f>VLOOKUP(A5424,'[2]دراسات قانونية'!$A$3:$E$600,1,0)</f>
        <v>#N/A</v>
      </c>
    </row>
    <row r="5425" spans="1:35" hidden="1" x14ac:dyDescent="0.25">
      <c r="A5425" s="115">
        <v>331909</v>
      </c>
      <c r="B5425" s="115" t="s">
        <v>4087</v>
      </c>
      <c r="C5425" s="115" t="s">
        <v>417</v>
      </c>
      <c r="D5425" s="115" t="s">
        <v>1751</v>
      </c>
      <c r="E5425" s="115" t="s">
        <v>76</v>
      </c>
      <c r="F5425" s="237">
        <v>33014</v>
      </c>
      <c r="G5425" s="115" t="s">
        <v>18</v>
      </c>
      <c r="H5425" s="115" t="s">
        <v>16</v>
      </c>
      <c r="I5425" t="s">
        <v>199</v>
      </c>
      <c r="J5425" s="115" t="s">
        <v>15</v>
      </c>
      <c r="L5425" s="115" t="s">
        <v>61</v>
      </c>
      <c r="U5425"/>
      <c r="V5425">
        <v>0</v>
      </c>
    </row>
    <row r="5426" spans="1:35" hidden="1" x14ac:dyDescent="0.25">
      <c r="A5426">
        <v>331913</v>
      </c>
      <c r="B5426" t="s">
        <v>9525</v>
      </c>
      <c r="C5426" t="s">
        <v>279</v>
      </c>
      <c r="D5426" t="s">
        <v>515</v>
      </c>
      <c r="E5426" t="s">
        <v>77</v>
      </c>
      <c r="F5426" s="126">
        <v>25424</v>
      </c>
      <c r="G5426" t="s">
        <v>18</v>
      </c>
      <c r="H5426" t="s">
        <v>16</v>
      </c>
      <c r="I5426" t="s">
        <v>136</v>
      </c>
      <c r="J5426"/>
      <c r="K5426"/>
      <c r="L5426"/>
      <c r="M5426"/>
      <c r="N5426"/>
      <c r="O5426"/>
      <c r="P5426"/>
      <c r="Q5426"/>
      <c r="U5426"/>
      <c r="V5426" t="s">
        <v>16623</v>
      </c>
      <c r="W5426"/>
      <c r="X5426"/>
      <c r="Y5426"/>
      <c r="Z5426"/>
      <c r="AA5426"/>
      <c r="AB5426"/>
      <c r="AC5426" t="s">
        <v>4308</v>
      </c>
      <c r="AD5426" t="s">
        <v>4308</v>
      </c>
      <c r="AE5426" t="s">
        <v>4308</v>
      </c>
      <c r="AF5426" t="s">
        <v>4308</v>
      </c>
      <c r="AG5426" t="s">
        <v>4308</v>
      </c>
      <c r="AH5426" s="115" t="s">
        <v>4308</v>
      </c>
    </row>
    <row r="5427" spans="1:35" hidden="1" x14ac:dyDescent="0.25">
      <c r="A5427">
        <v>331914</v>
      </c>
      <c r="B5427" t="s">
        <v>9526</v>
      </c>
      <c r="C5427" t="s">
        <v>259</v>
      </c>
      <c r="D5427" t="s">
        <v>8424</v>
      </c>
      <c r="E5427" t="s">
        <v>77</v>
      </c>
      <c r="F5427" s="126">
        <v>35812</v>
      </c>
      <c r="G5427" t="s">
        <v>211</v>
      </c>
      <c r="H5427" t="s">
        <v>16</v>
      </c>
      <c r="I5427" t="s">
        <v>136</v>
      </c>
      <c r="J5427" t="s">
        <v>1226</v>
      </c>
      <c r="K5427"/>
      <c r="L5427" t="s">
        <v>18</v>
      </c>
      <c r="M5427"/>
      <c r="N5427"/>
      <c r="O5427"/>
      <c r="P5427"/>
      <c r="Q5427"/>
      <c r="U5427"/>
      <c r="V5427" t="s">
        <v>4412</v>
      </c>
      <c r="W5427"/>
      <c r="X5427"/>
      <c r="Y5427"/>
      <c r="Z5427"/>
      <c r="AA5427"/>
      <c r="AB5427"/>
      <c r="AC5427"/>
      <c r="AD5427"/>
      <c r="AE5427" t="s">
        <v>4308</v>
      </c>
      <c r="AF5427" t="s">
        <v>4308</v>
      </c>
      <c r="AG5427" t="s">
        <v>4308</v>
      </c>
      <c r="AH5427" s="115" t="s">
        <v>4308</v>
      </c>
    </row>
    <row r="5428" spans="1:35" ht="18" x14ac:dyDescent="0.25">
      <c r="A5428" s="235">
        <v>331916</v>
      </c>
      <c r="B5428" s="235" t="s">
        <v>9527</v>
      </c>
      <c r="C5428" s="235" t="s">
        <v>917</v>
      </c>
      <c r="D5428" s="235" t="s">
        <v>796</v>
      </c>
      <c r="E5428"/>
      <c r="F5428" s="126"/>
      <c r="G5428" s="236"/>
      <c r="H5428"/>
      <c r="I5428" t="s">
        <v>107</v>
      </c>
      <c r="J5428" s="236"/>
      <c r="K5428"/>
      <c r="L5428"/>
      <c r="M5428"/>
      <c r="N5428"/>
      <c r="O5428"/>
      <c r="P5428"/>
      <c r="Q5428"/>
      <c r="U5428"/>
      <c r="V5428" t="s">
        <v>4335</v>
      </c>
      <c r="W5428" s="236"/>
      <c r="X5428"/>
      <c r="Y5428"/>
      <c r="Z5428"/>
      <c r="AA5428"/>
      <c r="AB5428"/>
      <c r="AC5428"/>
      <c r="AD5428"/>
      <c r="AE5428"/>
      <c r="AF5428"/>
      <c r="AG5428"/>
      <c r="AH5428" s="115" t="s">
        <v>4308</v>
      </c>
      <c r="AI5428" s="115" t="e">
        <f>VLOOKUP(A5428,'[2]دراسات قانونية'!$A$3:$E$600,1,0)</f>
        <v>#N/A</v>
      </c>
    </row>
    <row r="5429" spans="1:35" hidden="1" x14ac:dyDescent="0.25">
      <c r="A5429">
        <v>331917</v>
      </c>
      <c r="B5429" t="s">
        <v>9528</v>
      </c>
      <c r="C5429" t="s">
        <v>539</v>
      </c>
      <c r="D5429" t="s">
        <v>894</v>
      </c>
      <c r="E5429" t="s">
        <v>77</v>
      </c>
      <c r="F5429" s="126">
        <v>33607</v>
      </c>
      <c r="G5429" t="s">
        <v>18</v>
      </c>
      <c r="H5429" t="s">
        <v>16</v>
      </c>
      <c r="I5429" t="s">
        <v>136</v>
      </c>
      <c r="J5429" t="s">
        <v>15</v>
      </c>
      <c r="K5429"/>
      <c r="L5429" t="s">
        <v>73</v>
      </c>
      <c r="M5429"/>
      <c r="N5429"/>
      <c r="O5429"/>
      <c r="P5429"/>
      <c r="Q5429"/>
      <c r="U5429"/>
      <c r="V5429" t="s">
        <v>4336</v>
      </c>
      <c r="W5429"/>
      <c r="X5429"/>
      <c r="Y5429"/>
      <c r="Z5429"/>
      <c r="AA5429"/>
      <c r="AB5429"/>
      <c r="AC5429"/>
      <c r="AD5429"/>
      <c r="AE5429" t="s">
        <v>4308</v>
      </c>
      <c r="AF5429" t="s">
        <v>4308</v>
      </c>
      <c r="AG5429" t="s">
        <v>4308</v>
      </c>
      <c r="AH5429" s="115" t="s">
        <v>4308</v>
      </c>
    </row>
    <row r="5430" spans="1:35" ht="18" hidden="1" x14ac:dyDescent="0.25">
      <c r="A5430" s="235">
        <v>331918</v>
      </c>
      <c r="B5430" s="235" t="s">
        <v>9529</v>
      </c>
      <c r="C5430" s="235" t="s">
        <v>212</v>
      </c>
      <c r="D5430" s="235" t="s">
        <v>3359</v>
      </c>
      <c r="E5430"/>
      <c r="F5430" s="126"/>
      <c r="G5430" s="236"/>
      <c r="H5430"/>
      <c r="I5430" t="s">
        <v>199</v>
      </c>
      <c r="J5430" s="236"/>
      <c r="K5430"/>
      <c r="L5430"/>
      <c r="M5430"/>
      <c r="N5430"/>
      <c r="O5430"/>
      <c r="P5430"/>
      <c r="Q5430"/>
      <c r="U5430"/>
      <c r="V5430">
        <v>0</v>
      </c>
      <c r="W5430" s="236"/>
      <c r="X5430"/>
      <c r="Y5430"/>
      <c r="Z5430"/>
      <c r="AA5430"/>
      <c r="AB5430"/>
      <c r="AC5430"/>
      <c r="AD5430"/>
      <c r="AE5430"/>
      <c r="AF5430"/>
      <c r="AG5430"/>
      <c r="AH5430" s="115" t="s">
        <v>4308</v>
      </c>
    </row>
    <row r="5431" spans="1:35" x14ac:dyDescent="0.25">
      <c r="A5431" s="115">
        <v>331920</v>
      </c>
      <c r="B5431" s="115" t="s">
        <v>9530</v>
      </c>
      <c r="C5431" s="115" t="s">
        <v>329</v>
      </c>
      <c r="D5431" s="115" t="s">
        <v>265</v>
      </c>
      <c r="F5431" s="237"/>
      <c r="I5431" t="s">
        <v>107</v>
      </c>
      <c r="U5431"/>
      <c r="V5431" t="s">
        <v>4338</v>
      </c>
      <c r="AG5431" s="115" t="s">
        <v>4308</v>
      </c>
      <c r="AH5431" s="115" t="s">
        <v>4308</v>
      </c>
      <c r="AI5431" s="115" t="e">
        <f>VLOOKUP(A5431,'[2]دراسات قانونية'!$A$3:$E$600,1,0)</f>
        <v>#N/A</v>
      </c>
    </row>
    <row r="5432" spans="1:35" ht="18" hidden="1" x14ac:dyDescent="0.25">
      <c r="A5432" s="235">
        <v>331921</v>
      </c>
      <c r="B5432" s="235" t="s">
        <v>9531</v>
      </c>
      <c r="C5432" s="235" t="s">
        <v>542</v>
      </c>
      <c r="D5432" s="235" t="s">
        <v>222</v>
      </c>
      <c r="E5432"/>
      <c r="F5432" s="126"/>
      <c r="G5432" s="236"/>
      <c r="H5432"/>
      <c r="I5432" t="s">
        <v>129</v>
      </c>
      <c r="J5432" s="236"/>
      <c r="K5432"/>
      <c r="L5432"/>
      <c r="M5432"/>
      <c r="N5432"/>
      <c r="O5432"/>
      <c r="P5432"/>
      <c r="Q5432"/>
      <c r="U5432"/>
      <c r="V5432" t="s">
        <v>4337</v>
      </c>
      <c r="W5432" s="236"/>
      <c r="X5432"/>
      <c r="Y5432"/>
      <c r="Z5432"/>
      <c r="AA5432"/>
      <c r="AB5432"/>
      <c r="AC5432"/>
      <c r="AD5432"/>
      <c r="AE5432"/>
      <c r="AF5432"/>
      <c r="AG5432"/>
      <c r="AH5432" s="115" t="s">
        <v>4308</v>
      </c>
    </row>
    <row r="5433" spans="1:35" ht="18" hidden="1" x14ac:dyDescent="0.25">
      <c r="A5433" s="235">
        <v>331923</v>
      </c>
      <c r="B5433" s="235" t="s">
        <v>9532</v>
      </c>
      <c r="C5433" s="235" t="s">
        <v>1820</v>
      </c>
      <c r="D5433" s="235" t="s">
        <v>310</v>
      </c>
      <c r="E5433"/>
      <c r="F5433" s="126"/>
      <c r="G5433" s="236"/>
      <c r="H5433"/>
      <c r="I5433" t="s">
        <v>199</v>
      </c>
      <c r="J5433" s="236"/>
      <c r="K5433"/>
      <c r="L5433"/>
      <c r="M5433"/>
      <c r="N5433"/>
      <c r="O5433"/>
      <c r="P5433"/>
      <c r="Q5433"/>
      <c r="U5433"/>
      <c r="V5433" t="s">
        <v>16623</v>
      </c>
      <c r="W5433" s="236"/>
      <c r="X5433"/>
      <c r="Y5433"/>
      <c r="Z5433"/>
      <c r="AA5433"/>
      <c r="AB5433"/>
      <c r="AC5433"/>
      <c r="AD5433"/>
      <c r="AE5433"/>
      <c r="AF5433"/>
      <c r="AG5433"/>
      <c r="AH5433" s="115" t="s">
        <v>4308</v>
      </c>
    </row>
    <row r="5434" spans="1:35" hidden="1" x14ac:dyDescent="0.25">
      <c r="A5434" s="115">
        <v>331924</v>
      </c>
      <c r="B5434" s="115" t="s">
        <v>3250</v>
      </c>
      <c r="C5434" s="115" t="s">
        <v>377</v>
      </c>
      <c r="D5434" s="115" t="s">
        <v>1450</v>
      </c>
      <c r="E5434" s="115" t="s">
        <v>77</v>
      </c>
      <c r="F5434" s="237">
        <v>36004</v>
      </c>
      <c r="G5434" s="115" t="s">
        <v>418</v>
      </c>
      <c r="H5434" s="115" t="s">
        <v>16</v>
      </c>
      <c r="I5434" t="s">
        <v>199</v>
      </c>
      <c r="J5434" s="115" t="s">
        <v>1226</v>
      </c>
      <c r="L5434" s="115" t="s">
        <v>30</v>
      </c>
      <c r="U5434"/>
      <c r="V5434">
        <v>0</v>
      </c>
    </row>
    <row r="5435" spans="1:35" ht="18" x14ac:dyDescent="0.25">
      <c r="A5435" s="235">
        <v>331927</v>
      </c>
      <c r="B5435" s="235" t="s">
        <v>9533</v>
      </c>
      <c r="C5435" s="235" t="s">
        <v>332</v>
      </c>
      <c r="D5435" s="235" t="s">
        <v>210</v>
      </c>
      <c r="E5435"/>
      <c r="F5435" s="126"/>
      <c r="G5435" s="236"/>
      <c r="H5435"/>
      <c r="I5435" t="s">
        <v>107</v>
      </c>
      <c r="J5435" s="236"/>
      <c r="K5435"/>
      <c r="L5435"/>
      <c r="M5435"/>
      <c r="N5435"/>
      <c r="O5435"/>
      <c r="P5435"/>
      <c r="Q5435"/>
      <c r="U5435"/>
      <c r="V5435" t="s">
        <v>4335</v>
      </c>
      <c r="W5435" s="236"/>
      <c r="X5435"/>
      <c r="Y5435"/>
      <c r="Z5435"/>
      <c r="AA5435"/>
      <c r="AB5435"/>
      <c r="AC5435"/>
      <c r="AD5435"/>
      <c r="AE5435"/>
      <c r="AF5435"/>
      <c r="AG5435"/>
      <c r="AH5435" s="115" t="s">
        <v>4308</v>
      </c>
      <c r="AI5435" s="115" t="e">
        <f>VLOOKUP(A5435,'[2]دراسات قانونية'!$A$3:$E$600,1,0)</f>
        <v>#N/A</v>
      </c>
    </row>
    <row r="5436" spans="1:35" hidden="1" x14ac:dyDescent="0.25">
      <c r="A5436">
        <v>331928</v>
      </c>
      <c r="B5436" t="s">
        <v>9534</v>
      </c>
      <c r="C5436" t="s">
        <v>252</v>
      </c>
      <c r="D5436" t="s">
        <v>1056</v>
      </c>
      <c r="E5436" t="s">
        <v>77</v>
      </c>
      <c r="F5436" s="126">
        <v>34702</v>
      </c>
      <c r="G5436" t="s">
        <v>18</v>
      </c>
      <c r="H5436" t="s">
        <v>16</v>
      </c>
      <c r="I5436" t="s">
        <v>136</v>
      </c>
      <c r="J5436" t="s">
        <v>1226</v>
      </c>
      <c r="K5436"/>
      <c r="L5436" t="s">
        <v>67</v>
      </c>
      <c r="M5436"/>
      <c r="N5436"/>
      <c r="O5436"/>
      <c r="P5436"/>
      <c r="Q5436"/>
      <c r="U5436"/>
      <c r="V5436" t="s">
        <v>16623</v>
      </c>
      <c r="W5436"/>
      <c r="X5436"/>
      <c r="Y5436"/>
      <c r="Z5436"/>
      <c r="AA5436"/>
      <c r="AB5436"/>
      <c r="AC5436"/>
      <c r="AD5436"/>
      <c r="AE5436"/>
      <c r="AF5436"/>
      <c r="AG5436"/>
    </row>
    <row r="5437" spans="1:35" ht="18" hidden="1" x14ac:dyDescent="0.25">
      <c r="A5437" s="235">
        <v>331930</v>
      </c>
      <c r="B5437" s="235" t="s">
        <v>9535</v>
      </c>
      <c r="C5437" s="235" t="s">
        <v>227</v>
      </c>
      <c r="D5437" s="235" t="s">
        <v>456</v>
      </c>
      <c r="E5437"/>
      <c r="F5437" s="126"/>
      <c r="G5437" s="236"/>
      <c r="H5437"/>
      <c r="I5437" t="s">
        <v>129</v>
      </c>
      <c r="J5437" s="236"/>
      <c r="K5437"/>
      <c r="L5437"/>
      <c r="M5437"/>
      <c r="N5437"/>
      <c r="O5437"/>
      <c r="P5437"/>
      <c r="Q5437"/>
      <c r="U5437"/>
      <c r="V5437" t="s">
        <v>4337</v>
      </c>
      <c r="W5437" s="236"/>
      <c r="X5437"/>
      <c r="Y5437"/>
      <c r="Z5437"/>
      <c r="AA5437"/>
      <c r="AB5437"/>
      <c r="AC5437"/>
      <c r="AD5437"/>
      <c r="AE5437"/>
      <c r="AF5437"/>
      <c r="AG5437"/>
      <c r="AH5437" s="115" t="s">
        <v>4308</v>
      </c>
    </row>
    <row r="5438" spans="1:35" hidden="1" x14ac:dyDescent="0.25">
      <c r="A5438">
        <v>331931</v>
      </c>
      <c r="B5438" t="s">
        <v>9536</v>
      </c>
      <c r="C5438" t="s">
        <v>689</v>
      </c>
      <c r="D5438" t="s">
        <v>757</v>
      </c>
      <c r="E5438" t="s">
        <v>77</v>
      </c>
      <c r="F5438" s="126">
        <v>36162</v>
      </c>
      <c r="G5438" t="s">
        <v>9537</v>
      </c>
      <c r="H5438" t="s">
        <v>16</v>
      </c>
      <c r="I5438" t="s">
        <v>136</v>
      </c>
      <c r="J5438" t="s">
        <v>15</v>
      </c>
      <c r="K5438"/>
      <c r="L5438" t="s">
        <v>40</v>
      </c>
      <c r="M5438"/>
      <c r="N5438"/>
      <c r="O5438"/>
      <c r="P5438"/>
      <c r="Q5438"/>
      <c r="U5438"/>
      <c r="V5438">
        <v>0</v>
      </c>
      <c r="W5438"/>
      <c r="X5438"/>
      <c r="Y5438"/>
      <c r="Z5438"/>
      <c r="AA5438"/>
      <c r="AB5438"/>
      <c r="AC5438"/>
      <c r="AD5438"/>
      <c r="AE5438"/>
      <c r="AF5438"/>
      <c r="AG5438"/>
      <c r="AH5438" s="115" t="s">
        <v>4308</v>
      </c>
    </row>
    <row r="5439" spans="1:35" hidden="1" x14ac:dyDescent="0.25">
      <c r="A5439" s="115">
        <v>331932</v>
      </c>
      <c r="B5439" s="115" t="s">
        <v>2592</v>
      </c>
      <c r="C5439" s="115" t="s">
        <v>212</v>
      </c>
      <c r="D5439" s="115" t="s">
        <v>315</v>
      </c>
      <c r="E5439" s="115" t="s">
        <v>77</v>
      </c>
      <c r="F5439" s="237">
        <v>36223</v>
      </c>
      <c r="G5439" s="115" t="s">
        <v>713</v>
      </c>
      <c r="H5439" s="115" t="s">
        <v>16</v>
      </c>
      <c r="I5439" t="s">
        <v>199</v>
      </c>
      <c r="J5439" s="115" t="s">
        <v>15</v>
      </c>
      <c r="L5439" s="115" t="s">
        <v>18</v>
      </c>
      <c r="U5439"/>
      <c r="V5439">
        <v>0</v>
      </c>
    </row>
    <row r="5440" spans="1:35" hidden="1" x14ac:dyDescent="0.25">
      <c r="A5440">
        <v>331933</v>
      </c>
      <c r="B5440" t="s">
        <v>9538</v>
      </c>
      <c r="C5440" t="s">
        <v>227</v>
      </c>
      <c r="D5440" t="s">
        <v>699</v>
      </c>
      <c r="E5440" t="s">
        <v>76</v>
      </c>
      <c r="F5440" s="126">
        <v>33604</v>
      </c>
      <c r="G5440" t="s">
        <v>9539</v>
      </c>
      <c r="H5440" t="s">
        <v>16</v>
      </c>
      <c r="I5440" t="s">
        <v>136</v>
      </c>
      <c r="J5440" t="s">
        <v>1226</v>
      </c>
      <c r="K5440"/>
      <c r="L5440" t="s">
        <v>27</v>
      </c>
      <c r="M5440"/>
      <c r="N5440"/>
      <c r="O5440"/>
      <c r="P5440"/>
      <c r="Q5440"/>
      <c r="U5440"/>
      <c r="V5440" t="s">
        <v>16603</v>
      </c>
      <c r="W5440"/>
      <c r="X5440"/>
      <c r="Y5440"/>
      <c r="Z5440"/>
      <c r="AA5440"/>
      <c r="AB5440"/>
      <c r="AC5440"/>
      <c r="AD5440"/>
      <c r="AE5440"/>
      <c r="AF5440"/>
      <c r="AG5440"/>
    </row>
    <row r="5441" spans="1:35" hidden="1" x14ac:dyDescent="0.25">
      <c r="A5441">
        <v>331936</v>
      </c>
      <c r="B5441" t="s">
        <v>9540</v>
      </c>
      <c r="C5441" t="s">
        <v>394</v>
      </c>
      <c r="D5441" t="s">
        <v>320</v>
      </c>
      <c r="E5441" t="s">
        <v>77</v>
      </c>
      <c r="F5441" s="126">
        <v>36555</v>
      </c>
      <c r="G5441" t="s">
        <v>18</v>
      </c>
      <c r="H5441" t="s">
        <v>16</v>
      </c>
      <c r="I5441" t="s">
        <v>201</v>
      </c>
      <c r="J5441" t="s">
        <v>1226</v>
      </c>
      <c r="K5441"/>
      <c r="L5441" t="s">
        <v>30</v>
      </c>
      <c r="M5441"/>
      <c r="N5441"/>
      <c r="O5441"/>
      <c r="P5441"/>
      <c r="Q5441"/>
      <c r="U5441"/>
      <c r="V5441">
        <v>0</v>
      </c>
      <c r="W5441"/>
      <c r="X5441"/>
      <c r="Y5441"/>
      <c r="Z5441"/>
      <c r="AA5441"/>
      <c r="AB5441"/>
      <c r="AC5441"/>
      <c r="AD5441"/>
      <c r="AE5441"/>
      <c r="AF5441"/>
      <c r="AG5441"/>
    </row>
    <row r="5442" spans="1:35" ht="18" x14ac:dyDescent="0.25">
      <c r="A5442" s="235">
        <v>331937</v>
      </c>
      <c r="B5442" s="235" t="s">
        <v>9541</v>
      </c>
      <c r="C5442" s="235" t="s">
        <v>868</v>
      </c>
      <c r="D5442" s="235" t="s">
        <v>232</v>
      </c>
      <c r="E5442"/>
      <c r="F5442" s="126"/>
      <c r="G5442" s="236"/>
      <c r="H5442"/>
      <c r="I5442" t="s">
        <v>107</v>
      </c>
      <c r="J5442" s="236"/>
      <c r="K5442"/>
      <c r="L5442"/>
      <c r="M5442"/>
      <c r="N5442"/>
      <c r="O5442"/>
      <c r="P5442"/>
      <c r="Q5442"/>
      <c r="U5442"/>
      <c r="V5442" t="s">
        <v>4334</v>
      </c>
      <c r="W5442" s="236"/>
      <c r="X5442"/>
      <c r="Y5442"/>
      <c r="Z5442"/>
      <c r="AA5442"/>
      <c r="AB5442"/>
      <c r="AC5442"/>
      <c r="AD5442"/>
      <c r="AE5442"/>
      <c r="AF5442"/>
      <c r="AG5442"/>
      <c r="AH5442" s="115" t="s">
        <v>4308</v>
      </c>
      <c r="AI5442" s="115" t="e">
        <f>VLOOKUP(A5442,'[2]دراسات قانونية'!$A$3:$E$600,1,0)</f>
        <v>#N/A</v>
      </c>
    </row>
    <row r="5443" spans="1:35" hidden="1" x14ac:dyDescent="0.25">
      <c r="A5443">
        <v>331938</v>
      </c>
      <c r="B5443" t="s">
        <v>9542</v>
      </c>
      <c r="C5443" t="s">
        <v>218</v>
      </c>
      <c r="D5443" t="s">
        <v>315</v>
      </c>
      <c r="E5443" t="s">
        <v>77</v>
      </c>
      <c r="F5443" s="126">
        <v>35959</v>
      </c>
      <c r="G5443" t="s">
        <v>18</v>
      </c>
      <c r="H5443" t="s">
        <v>16</v>
      </c>
      <c r="I5443" t="s">
        <v>136</v>
      </c>
      <c r="J5443" t="s">
        <v>1226</v>
      </c>
      <c r="K5443"/>
      <c r="L5443" t="s">
        <v>18</v>
      </c>
      <c r="M5443"/>
      <c r="N5443"/>
      <c r="O5443"/>
      <c r="P5443"/>
      <c r="Q5443"/>
      <c r="U5443"/>
      <c r="V5443">
        <v>0</v>
      </c>
      <c r="W5443"/>
      <c r="X5443"/>
      <c r="Y5443"/>
      <c r="Z5443"/>
      <c r="AA5443"/>
      <c r="AB5443"/>
      <c r="AC5443"/>
      <c r="AD5443"/>
      <c r="AE5443"/>
      <c r="AF5443"/>
      <c r="AG5443"/>
    </row>
    <row r="5444" spans="1:35" hidden="1" x14ac:dyDescent="0.25">
      <c r="A5444" s="115">
        <v>331942</v>
      </c>
      <c r="B5444" s="115" t="s">
        <v>4088</v>
      </c>
      <c r="C5444" s="115" t="s">
        <v>250</v>
      </c>
      <c r="D5444" s="115" t="s">
        <v>4089</v>
      </c>
      <c r="E5444" s="115" t="s">
        <v>77</v>
      </c>
      <c r="F5444" s="237">
        <v>32898</v>
      </c>
      <c r="G5444" s="115" t="s">
        <v>4090</v>
      </c>
      <c r="H5444" s="115" t="s">
        <v>16</v>
      </c>
      <c r="I5444" t="s">
        <v>199</v>
      </c>
      <c r="J5444" s="115" t="s">
        <v>1226</v>
      </c>
      <c r="L5444" s="115" t="s">
        <v>73</v>
      </c>
      <c r="U5444"/>
      <c r="V5444">
        <v>0</v>
      </c>
    </row>
    <row r="5445" spans="1:35" hidden="1" x14ac:dyDescent="0.25">
      <c r="A5445" s="115">
        <v>331943</v>
      </c>
      <c r="B5445" s="115" t="s">
        <v>3736</v>
      </c>
      <c r="C5445" s="115" t="s">
        <v>752</v>
      </c>
      <c r="D5445" s="115" t="s">
        <v>2226</v>
      </c>
      <c r="E5445" s="115" t="s">
        <v>77</v>
      </c>
      <c r="F5445" s="237">
        <v>34617</v>
      </c>
      <c r="G5445" s="115" t="s">
        <v>282</v>
      </c>
      <c r="H5445" s="115" t="s">
        <v>16</v>
      </c>
      <c r="I5445" t="s">
        <v>199</v>
      </c>
      <c r="U5445"/>
      <c r="V5445" t="s">
        <v>16623</v>
      </c>
      <c r="AD5445" s="115" t="s">
        <v>4308</v>
      </c>
      <c r="AE5445" s="115" t="s">
        <v>4308</v>
      </c>
      <c r="AF5445" s="115" t="s">
        <v>4308</v>
      </c>
      <c r="AG5445" s="115" t="s">
        <v>4308</v>
      </c>
      <c r="AH5445" s="115" t="s">
        <v>4308</v>
      </c>
    </row>
    <row r="5446" spans="1:35" hidden="1" x14ac:dyDescent="0.25">
      <c r="A5446">
        <v>331944</v>
      </c>
      <c r="B5446" t="s">
        <v>9543</v>
      </c>
      <c r="C5446" t="s">
        <v>288</v>
      </c>
      <c r="D5446" t="s">
        <v>378</v>
      </c>
      <c r="E5446" t="s">
        <v>77</v>
      </c>
      <c r="F5446" s="126">
        <v>35065</v>
      </c>
      <c r="G5446" t="s">
        <v>406</v>
      </c>
      <c r="H5446" t="s">
        <v>16</v>
      </c>
      <c r="I5446" t="s">
        <v>136</v>
      </c>
      <c r="J5446" t="s">
        <v>1226</v>
      </c>
      <c r="K5446"/>
      <c r="L5446" t="s">
        <v>18</v>
      </c>
      <c r="M5446"/>
      <c r="N5446"/>
      <c r="O5446"/>
      <c r="P5446"/>
      <c r="Q5446"/>
      <c r="U5446"/>
      <c r="V5446" t="s">
        <v>16623</v>
      </c>
      <c r="W5446"/>
      <c r="X5446"/>
      <c r="Y5446"/>
      <c r="Z5446"/>
      <c r="AA5446"/>
      <c r="AB5446"/>
      <c r="AC5446"/>
      <c r="AD5446"/>
      <c r="AE5446"/>
      <c r="AF5446"/>
      <c r="AG5446"/>
    </row>
    <row r="5447" spans="1:35" ht="18" hidden="1" x14ac:dyDescent="0.25">
      <c r="A5447" s="235">
        <v>331945</v>
      </c>
      <c r="B5447" s="235" t="s">
        <v>9544</v>
      </c>
      <c r="C5447" s="235" t="s">
        <v>515</v>
      </c>
      <c r="D5447" s="235" t="s">
        <v>323</v>
      </c>
      <c r="E5447"/>
      <c r="F5447" s="126"/>
      <c r="G5447" s="236"/>
      <c r="H5447"/>
      <c r="I5447" t="s">
        <v>199</v>
      </c>
      <c r="J5447" s="236"/>
      <c r="K5447"/>
      <c r="L5447"/>
      <c r="M5447"/>
      <c r="N5447"/>
      <c r="O5447"/>
      <c r="P5447"/>
      <c r="Q5447"/>
      <c r="U5447"/>
      <c r="V5447">
        <v>0</v>
      </c>
      <c r="W5447" s="236"/>
      <c r="X5447"/>
      <c r="Y5447"/>
      <c r="Z5447"/>
      <c r="AA5447"/>
      <c r="AB5447"/>
      <c r="AC5447"/>
      <c r="AD5447"/>
      <c r="AE5447"/>
      <c r="AF5447"/>
      <c r="AG5447"/>
      <c r="AH5447" s="115" t="s">
        <v>4308</v>
      </c>
    </row>
    <row r="5448" spans="1:35" ht="18" x14ac:dyDescent="0.25">
      <c r="A5448" s="235">
        <v>331946</v>
      </c>
      <c r="B5448" s="235" t="s">
        <v>9545</v>
      </c>
      <c r="C5448" s="235" t="s">
        <v>335</v>
      </c>
      <c r="D5448" s="235" t="s">
        <v>585</v>
      </c>
      <c r="E5448"/>
      <c r="F5448" s="126"/>
      <c r="G5448" s="236"/>
      <c r="H5448"/>
      <c r="I5448" t="s">
        <v>107</v>
      </c>
      <c r="J5448" s="236"/>
      <c r="K5448"/>
      <c r="L5448"/>
      <c r="M5448"/>
      <c r="N5448"/>
      <c r="O5448"/>
      <c r="P5448"/>
      <c r="Q5448"/>
      <c r="U5448"/>
      <c r="V5448" t="s">
        <v>4335</v>
      </c>
      <c r="W5448" s="236"/>
      <c r="X5448"/>
      <c r="Y5448"/>
      <c r="Z5448"/>
      <c r="AA5448"/>
      <c r="AB5448"/>
      <c r="AC5448"/>
      <c r="AD5448"/>
      <c r="AE5448"/>
      <c r="AF5448"/>
      <c r="AG5448"/>
      <c r="AH5448" s="115" t="s">
        <v>4308</v>
      </c>
      <c r="AI5448" s="115" t="e">
        <f>VLOOKUP(A5448,'[2]دراسات قانونية'!$A$3:$E$600,1,0)</f>
        <v>#N/A</v>
      </c>
    </row>
    <row r="5449" spans="1:35" ht="18" hidden="1" x14ac:dyDescent="0.25">
      <c r="A5449" s="235">
        <v>331947</v>
      </c>
      <c r="B5449" s="235" t="s">
        <v>9546</v>
      </c>
      <c r="C5449" s="235" t="s">
        <v>1429</v>
      </c>
      <c r="D5449" s="235" t="s">
        <v>693</v>
      </c>
      <c r="E5449"/>
      <c r="F5449" s="126"/>
      <c r="G5449" s="236"/>
      <c r="H5449"/>
      <c r="I5449" t="s">
        <v>199</v>
      </c>
      <c r="J5449" s="236"/>
      <c r="K5449"/>
      <c r="L5449"/>
      <c r="M5449"/>
      <c r="N5449"/>
      <c r="O5449"/>
      <c r="P5449"/>
      <c r="Q5449"/>
      <c r="U5449"/>
      <c r="V5449">
        <v>0</v>
      </c>
      <c r="W5449" s="236"/>
      <c r="X5449"/>
      <c r="Y5449"/>
      <c r="Z5449"/>
      <c r="AA5449"/>
      <c r="AB5449"/>
      <c r="AC5449"/>
      <c r="AD5449"/>
      <c r="AE5449"/>
      <c r="AF5449"/>
      <c r="AG5449"/>
      <c r="AH5449" s="115" t="s">
        <v>4308</v>
      </c>
    </row>
    <row r="5450" spans="1:35" hidden="1" x14ac:dyDescent="0.25">
      <c r="A5450">
        <v>331949</v>
      </c>
      <c r="B5450" t="s">
        <v>9547</v>
      </c>
      <c r="C5450" t="s">
        <v>9548</v>
      </c>
      <c r="D5450" t="s">
        <v>9549</v>
      </c>
      <c r="E5450" t="s">
        <v>76</v>
      </c>
      <c r="F5450" s="126">
        <v>36526</v>
      </c>
      <c r="G5450" t="s">
        <v>9550</v>
      </c>
      <c r="H5450" t="s">
        <v>16</v>
      </c>
      <c r="I5450" t="s">
        <v>129</v>
      </c>
      <c r="J5450"/>
      <c r="K5450"/>
      <c r="L5450"/>
      <c r="M5450"/>
      <c r="N5450"/>
      <c r="O5450"/>
      <c r="P5450"/>
      <c r="Q5450"/>
      <c r="U5450"/>
      <c r="V5450" t="s">
        <v>4424</v>
      </c>
      <c r="W5450"/>
      <c r="X5450"/>
      <c r="Y5450"/>
      <c r="Z5450"/>
      <c r="AA5450"/>
      <c r="AB5450"/>
      <c r="AC5450"/>
      <c r="AD5450"/>
      <c r="AE5450"/>
      <c r="AF5450" t="s">
        <v>4308</v>
      </c>
      <c r="AG5450" t="s">
        <v>4308</v>
      </c>
      <c r="AH5450" s="115" t="s">
        <v>4308</v>
      </c>
    </row>
    <row r="5451" spans="1:35" ht="18" hidden="1" x14ac:dyDescent="0.25">
      <c r="A5451" s="235">
        <v>331950</v>
      </c>
      <c r="B5451" s="235" t="s">
        <v>9551</v>
      </c>
      <c r="C5451" s="235" t="s">
        <v>1438</v>
      </c>
      <c r="D5451" s="235" t="s">
        <v>402</v>
      </c>
      <c r="E5451"/>
      <c r="F5451" s="126"/>
      <c r="G5451" s="236"/>
      <c r="H5451"/>
      <c r="I5451" t="s">
        <v>199</v>
      </c>
      <c r="J5451" s="236"/>
      <c r="K5451"/>
      <c r="L5451"/>
      <c r="M5451"/>
      <c r="N5451"/>
      <c r="O5451"/>
      <c r="P5451"/>
      <c r="Q5451"/>
      <c r="U5451"/>
      <c r="V5451" t="s">
        <v>16623</v>
      </c>
      <c r="W5451" s="236"/>
      <c r="X5451"/>
      <c r="Y5451"/>
      <c r="Z5451"/>
      <c r="AA5451"/>
      <c r="AB5451"/>
      <c r="AC5451"/>
      <c r="AD5451"/>
      <c r="AE5451"/>
      <c r="AF5451"/>
      <c r="AG5451"/>
      <c r="AH5451" s="115" t="s">
        <v>4308</v>
      </c>
    </row>
    <row r="5452" spans="1:35" hidden="1" x14ac:dyDescent="0.25">
      <c r="A5452">
        <v>331953</v>
      </c>
      <c r="B5452" t="s">
        <v>9552</v>
      </c>
      <c r="C5452" t="s">
        <v>1009</v>
      </c>
      <c r="D5452" t="s">
        <v>9553</v>
      </c>
      <c r="E5452" t="s">
        <v>76</v>
      </c>
      <c r="F5452" s="126">
        <v>34888</v>
      </c>
      <c r="G5452" t="s">
        <v>509</v>
      </c>
      <c r="H5452" t="s">
        <v>16</v>
      </c>
      <c r="I5452" t="s">
        <v>129</v>
      </c>
      <c r="J5452"/>
      <c r="K5452"/>
      <c r="L5452"/>
      <c r="M5452"/>
      <c r="N5452"/>
      <c r="O5452"/>
      <c r="P5452"/>
      <c r="Q5452"/>
      <c r="U5452"/>
      <c r="V5452" t="s">
        <v>4424</v>
      </c>
      <c r="W5452"/>
      <c r="X5452"/>
      <c r="Y5452"/>
      <c r="Z5452"/>
      <c r="AA5452"/>
      <c r="AB5452"/>
      <c r="AC5452" t="s">
        <v>4308</v>
      </c>
      <c r="AD5452" t="s">
        <v>4308</v>
      </c>
      <c r="AE5452" t="s">
        <v>4308</v>
      </c>
      <c r="AF5452" t="s">
        <v>4308</v>
      </c>
      <c r="AG5452" t="s">
        <v>4308</v>
      </c>
      <c r="AH5452" s="115" t="s">
        <v>4308</v>
      </c>
    </row>
    <row r="5453" spans="1:35" hidden="1" x14ac:dyDescent="0.25">
      <c r="A5453">
        <v>331954</v>
      </c>
      <c r="B5453" t="s">
        <v>4733</v>
      </c>
      <c r="C5453" t="s">
        <v>356</v>
      </c>
      <c r="D5453" t="s">
        <v>850</v>
      </c>
      <c r="E5453" t="s">
        <v>77</v>
      </c>
      <c r="F5453" s="126">
        <v>30550</v>
      </c>
      <c r="G5453" t="s">
        <v>211</v>
      </c>
      <c r="H5453" t="s">
        <v>16</v>
      </c>
      <c r="I5453" t="s">
        <v>136</v>
      </c>
      <c r="J5453" t="s">
        <v>1226</v>
      </c>
      <c r="K5453"/>
      <c r="L5453" t="s">
        <v>18</v>
      </c>
      <c r="M5453"/>
      <c r="N5453"/>
      <c r="O5453"/>
      <c r="P5453"/>
      <c r="Q5453"/>
      <c r="U5453"/>
      <c r="V5453">
        <v>0</v>
      </c>
      <c r="W5453"/>
      <c r="X5453"/>
      <c r="Y5453"/>
      <c r="Z5453"/>
      <c r="AA5453"/>
      <c r="AB5453"/>
      <c r="AC5453"/>
      <c r="AD5453"/>
      <c r="AE5453"/>
      <c r="AF5453"/>
      <c r="AG5453"/>
    </row>
    <row r="5454" spans="1:35" ht="18" x14ac:dyDescent="0.25">
      <c r="A5454" s="235">
        <v>331956</v>
      </c>
      <c r="B5454" s="235" t="s">
        <v>9554</v>
      </c>
      <c r="C5454" s="235" t="s">
        <v>1469</v>
      </c>
      <c r="D5454" s="235" t="s">
        <v>513</v>
      </c>
      <c r="E5454"/>
      <c r="F5454" s="126"/>
      <c r="G5454" s="236"/>
      <c r="H5454"/>
      <c r="I5454" t="s">
        <v>107</v>
      </c>
      <c r="J5454" s="236"/>
      <c r="K5454"/>
      <c r="L5454"/>
      <c r="M5454"/>
      <c r="N5454"/>
      <c r="O5454"/>
      <c r="P5454"/>
      <c r="Q5454"/>
      <c r="U5454"/>
      <c r="V5454" t="s">
        <v>4337</v>
      </c>
      <c r="W5454" s="236"/>
      <c r="X5454"/>
      <c r="Y5454"/>
      <c r="Z5454"/>
      <c r="AA5454"/>
      <c r="AB5454"/>
      <c r="AC5454"/>
      <c r="AD5454"/>
      <c r="AE5454"/>
      <c r="AF5454"/>
      <c r="AG5454"/>
      <c r="AH5454" s="115" t="s">
        <v>4308</v>
      </c>
      <c r="AI5454" s="115" t="e">
        <f>VLOOKUP(A5454,'[2]دراسات قانونية'!$A$3:$E$600,1,0)</f>
        <v>#N/A</v>
      </c>
    </row>
    <row r="5455" spans="1:35" hidden="1" x14ac:dyDescent="0.25">
      <c r="A5455">
        <v>331958</v>
      </c>
      <c r="B5455" t="s">
        <v>9555</v>
      </c>
      <c r="C5455" t="s">
        <v>279</v>
      </c>
      <c r="D5455" t="s">
        <v>9556</v>
      </c>
      <c r="E5455" t="s">
        <v>77</v>
      </c>
      <c r="F5455" s="126">
        <v>34703</v>
      </c>
      <c r="G5455" t="s">
        <v>18</v>
      </c>
      <c r="H5455" t="s">
        <v>16</v>
      </c>
      <c r="I5455" t="s">
        <v>201</v>
      </c>
      <c r="J5455" t="s">
        <v>15</v>
      </c>
      <c r="K5455"/>
      <c r="L5455" t="s">
        <v>18</v>
      </c>
      <c r="M5455"/>
      <c r="N5455"/>
      <c r="O5455"/>
      <c r="P5455" t="s">
        <v>9557</v>
      </c>
      <c r="Q5455"/>
      <c r="U5455"/>
      <c r="V5455">
        <v>0</v>
      </c>
      <c r="W5455"/>
      <c r="X5455"/>
      <c r="Y5455"/>
      <c r="Z5455"/>
      <c r="AA5455"/>
      <c r="AB5455"/>
      <c r="AC5455"/>
      <c r="AD5455"/>
      <c r="AE5455"/>
      <c r="AF5455"/>
      <c r="AG5455"/>
    </row>
    <row r="5456" spans="1:35" hidden="1" x14ac:dyDescent="0.25">
      <c r="A5456" s="115">
        <v>331959</v>
      </c>
      <c r="B5456" s="115" t="s">
        <v>2948</v>
      </c>
      <c r="C5456" s="115" t="s">
        <v>434</v>
      </c>
      <c r="D5456" s="115" t="s">
        <v>450</v>
      </c>
      <c r="E5456" s="115" t="s">
        <v>77</v>
      </c>
      <c r="F5456" s="237">
        <v>35135</v>
      </c>
      <c r="G5456" s="115" t="s">
        <v>18</v>
      </c>
      <c r="H5456" s="115" t="s">
        <v>16</v>
      </c>
      <c r="I5456" t="s">
        <v>199</v>
      </c>
      <c r="J5456" s="115" t="s">
        <v>15</v>
      </c>
      <c r="L5456" s="115" t="s">
        <v>18</v>
      </c>
      <c r="U5456"/>
      <c r="V5456">
        <v>0</v>
      </c>
    </row>
    <row r="5457" spans="1:35" ht="18" x14ac:dyDescent="0.25">
      <c r="A5457" s="235">
        <v>331961</v>
      </c>
      <c r="B5457" s="235" t="s">
        <v>9558</v>
      </c>
      <c r="C5457" s="235" t="s">
        <v>579</v>
      </c>
      <c r="D5457" s="235" t="s">
        <v>9559</v>
      </c>
      <c r="E5457"/>
      <c r="F5457" s="126"/>
      <c r="G5457" s="236"/>
      <c r="H5457"/>
      <c r="I5457" t="s">
        <v>107</v>
      </c>
      <c r="J5457" s="236"/>
      <c r="K5457"/>
      <c r="L5457"/>
      <c r="M5457"/>
      <c r="N5457"/>
      <c r="O5457"/>
      <c r="P5457"/>
      <c r="Q5457"/>
      <c r="U5457"/>
      <c r="V5457" t="s">
        <v>4334</v>
      </c>
      <c r="W5457" s="236"/>
      <c r="X5457"/>
      <c r="Y5457"/>
      <c r="Z5457"/>
      <c r="AA5457"/>
      <c r="AB5457"/>
      <c r="AC5457"/>
      <c r="AD5457"/>
      <c r="AE5457"/>
      <c r="AF5457"/>
      <c r="AG5457"/>
      <c r="AH5457" s="115" t="s">
        <v>4308</v>
      </c>
      <c r="AI5457" s="115" t="e">
        <f>VLOOKUP(A5457,'[2]دراسات قانونية'!$A$3:$E$600,1,0)</f>
        <v>#N/A</v>
      </c>
    </row>
    <row r="5458" spans="1:35" ht="18" x14ac:dyDescent="0.25">
      <c r="A5458" s="235">
        <v>331962</v>
      </c>
      <c r="B5458" s="235" t="s">
        <v>9560</v>
      </c>
      <c r="C5458" s="235" t="s">
        <v>212</v>
      </c>
      <c r="D5458" s="235" t="s">
        <v>824</v>
      </c>
      <c r="E5458"/>
      <c r="F5458" s="126"/>
      <c r="G5458" s="236"/>
      <c r="H5458"/>
      <c r="I5458" t="s">
        <v>107</v>
      </c>
      <c r="J5458" s="236"/>
      <c r="K5458"/>
      <c r="L5458"/>
      <c r="M5458"/>
      <c r="N5458"/>
      <c r="O5458"/>
      <c r="P5458"/>
      <c r="Q5458"/>
      <c r="U5458"/>
      <c r="V5458" t="s">
        <v>4334</v>
      </c>
      <c r="W5458" s="236"/>
      <c r="X5458"/>
      <c r="Y5458"/>
      <c r="Z5458"/>
      <c r="AA5458"/>
      <c r="AB5458"/>
      <c r="AC5458"/>
      <c r="AD5458"/>
      <c r="AE5458"/>
      <c r="AF5458"/>
      <c r="AG5458"/>
      <c r="AH5458" s="115" t="s">
        <v>4308</v>
      </c>
      <c r="AI5458" s="115" t="e">
        <f>VLOOKUP(A5458,'[2]دراسات قانونية'!$A$3:$E$600,1,0)</f>
        <v>#N/A</v>
      </c>
    </row>
    <row r="5459" spans="1:35" hidden="1" x14ac:dyDescent="0.25">
      <c r="A5459" s="115">
        <v>331966</v>
      </c>
      <c r="B5459" s="115" t="s">
        <v>2436</v>
      </c>
      <c r="C5459" s="115" t="s">
        <v>360</v>
      </c>
      <c r="D5459" s="115" t="s">
        <v>425</v>
      </c>
      <c r="E5459" s="115" t="s">
        <v>77</v>
      </c>
      <c r="F5459" s="237">
        <v>35461</v>
      </c>
      <c r="G5459" s="115" t="s">
        <v>2186</v>
      </c>
      <c r="H5459" s="115" t="s">
        <v>16</v>
      </c>
      <c r="I5459" t="s">
        <v>199</v>
      </c>
      <c r="J5459" s="115" t="s">
        <v>15</v>
      </c>
      <c r="L5459" s="115" t="s">
        <v>18</v>
      </c>
      <c r="U5459"/>
      <c r="V5459">
        <v>0</v>
      </c>
    </row>
    <row r="5460" spans="1:35" hidden="1" x14ac:dyDescent="0.25">
      <c r="A5460" s="115">
        <v>331969</v>
      </c>
      <c r="B5460" s="115" t="s">
        <v>4091</v>
      </c>
      <c r="C5460" s="115" t="s">
        <v>212</v>
      </c>
      <c r="D5460" s="115" t="s">
        <v>1028</v>
      </c>
      <c r="E5460" s="115" t="s">
        <v>77</v>
      </c>
      <c r="F5460" s="237">
        <v>36526</v>
      </c>
      <c r="G5460" s="115" t="s">
        <v>18</v>
      </c>
      <c r="H5460" s="115" t="s">
        <v>16</v>
      </c>
      <c r="I5460" t="s">
        <v>199</v>
      </c>
      <c r="J5460" s="115" t="s">
        <v>15</v>
      </c>
      <c r="L5460" s="115" t="s">
        <v>18</v>
      </c>
      <c r="U5460"/>
      <c r="V5460">
        <v>0</v>
      </c>
    </row>
    <row r="5461" spans="1:35" hidden="1" x14ac:dyDescent="0.25">
      <c r="A5461">
        <v>331971</v>
      </c>
      <c r="B5461" t="s">
        <v>9561</v>
      </c>
      <c r="C5461" t="s">
        <v>332</v>
      </c>
      <c r="D5461" t="s">
        <v>433</v>
      </c>
      <c r="E5461" t="s">
        <v>77</v>
      </c>
      <c r="F5461" s="126">
        <v>36164</v>
      </c>
      <c r="G5461" t="s">
        <v>215</v>
      </c>
      <c r="H5461" t="s">
        <v>16</v>
      </c>
      <c r="I5461" t="s">
        <v>136</v>
      </c>
      <c r="J5461" t="s">
        <v>1226</v>
      </c>
      <c r="K5461"/>
      <c r="L5461" t="s">
        <v>30</v>
      </c>
      <c r="M5461"/>
      <c r="N5461"/>
      <c r="O5461"/>
      <c r="P5461"/>
      <c r="Q5461"/>
      <c r="U5461"/>
      <c r="V5461" t="s">
        <v>4335</v>
      </c>
      <c r="W5461"/>
      <c r="X5461"/>
      <c r="Y5461"/>
      <c r="Z5461"/>
      <c r="AA5461"/>
      <c r="AB5461"/>
      <c r="AC5461"/>
      <c r="AD5461"/>
      <c r="AE5461"/>
      <c r="AF5461" t="s">
        <v>4308</v>
      </c>
      <c r="AG5461" t="s">
        <v>4308</v>
      </c>
      <c r="AH5461" s="115" t="s">
        <v>4308</v>
      </c>
    </row>
    <row r="5462" spans="1:35" ht="18" x14ac:dyDescent="0.25">
      <c r="A5462" s="235">
        <v>331972</v>
      </c>
      <c r="B5462" s="235" t="s">
        <v>9562</v>
      </c>
      <c r="C5462" s="235" t="s">
        <v>6757</v>
      </c>
      <c r="D5462" s="235" t="s">
        <v>2072</v>
      </c>
      <c r="E5462"/>
      <c r="F5462" s="126"/>
      <c r="G5462" s="236"/>
      <c r="H5462"/>
      <c r="I5462" t="s">
        <v>107</v>
      </c>
      <c r="J5462" s="236"/>
      <c r="K5462"/>
      <c r="L5462"/>
      <c r="M5462"/>
      <c r="N5462"/>
      <c r="O5462"/>
      <c r="P5462"/>
      <c r="Q5462"/>
      <c r="U5462"/>
      <c r="V5462" t="s">
        <v>4335</v>
      </c>
      <c r="W5462" s="236"/>
      <c r="X5462"/>
      <c r="Y5462"/>
      <c r="Z5462"/>
      <c r="AA5462"/>
      <c r="AB5462"/>
      <c r="AC5462"/>
      <c r="AD5462"/>
      <c r="AE5462"/>
      <c r="AF5462"/>
      <c r="AG5462"/>
      <c r="AH5462" s="115" t="s">
        <v>4308</v>
      </c>
      <c r="AI5462" s="115" t="e">
        <f>VLOOKUP(A5462,'[2]دراسات قانونية'!$A$3:$E$600,1,0)</f>
        <v>#N/A</v>
      </c>
    </row>
    <row r="5463" spans="1:35" hidden="1" x14ac:dyDescent="0.25">
      <c r="A5463" s="115">
        <v>331974</v>
      </c>
      <c r="B5463" s="115" t="s">
        <v>3737</v>
      </c>
      <c r="C5463" s="115" t="s">
        <v>912</v>
      </c>
      <c r="D5463" s="115" t="s">
        <v>275</v>
      </c>
      <c r="E5463" s="115" t="s">
        <v>77</v>
      </c>
      <c r="F5463" s="237">
        <v>34335</v>
      </c>
      <c r="G5463" s="115" t="s">
        <v>18</v>
      </c>
      <c r="H5463" s="115" t="s">
        <v>16</v>
      </c>
      <c r="I5463" t="s">
        <v>199</v>
      </c>
      <c r="J5463" s="115" t="s">
        <v>15</v>
      </c>
      <c r="L5463" s="115" t="s">
        <v>18</v>
      </c>
      <c r="U5463"/>
      <c r="V5463">
        <v>0</v>
      </c>
    </row>
    <row r="5464" spans="1:35" ht="18" hidden="1" x14ac:dyDescent="0.25">
      <c r="A5464" s="235">
        <v>331975</v>
      </c>
      <c r="B5464" s="235" t="s">
        <v>9563</v>
      </c>
      <c r="C5464" s="235" t="s">
        <v>1048</v>
      </c>
      <c r="D5464" s="235" t="s">
        <v>382</v>
      </c>
      <c r="E5464"/>
      <c r="F5464" s="126"/>
      <c r="G5464" s="236"/>
      <c r="H5464"/>
      <c r="I5464" t="s">
        <v>199</v>
      </c>
      <c r="J5464" s="236"/>
      <c r="K5464"/>
      <c r="L5464"/>
      <c r="M5464"/>
      <c r="N5464"/>
      <c r="O5464"/>
      <c r="P5464"/>
      <c r="Q5464"/>
      <c r="U5464"/>
      <c r="V5464">
        <v>0</v>
      </c>
      <c r="W5464" s="236"/>
      <c r="X5464"/>
      <c r="Y5464"/>
      <c r="Z5464"/>
      <c r="AA5464"/>
      <c r="AB5464"/>
      <c r="AC5464"/>
      <c r="AD5464"/>
      <c r="AE5464"/>
      <c r="AF5464"/>
      <c r="AG5464"/>
      <c r="AH5464" s="115" t="s">
        <v>4308</v>
      </c>
    </row>
    <row r="5465" spans="1:35" hidden="1" x14ac:dyDescent="0.25">
      <c r="A5465" s="115">
        <v>331979</v>
      </c>
      <c r="B5465" s="115" t="s">
        <v>3046</v>
      </c>
      <c r="C5465" s="115" t="s">
        <v>1247</v>
      </c>
      <c r="D5465" s="115" t="s">
        <v>281</v>
      </c>
      <c r="E5465" s="115" t="s">
        <v>77</v>
      </c>
      <c r="F5465" s="237">
        <v>34704</v>
      </c>
      <c r="G5465" s="115" t="s">
        <v>37</v>
      </c>
      <c r="H5465" s="115" t="s">
        <v>16</v>
      </c>
      <c r="I5465" t="s">
        <v>199</v>
      </c>
      <c r="J5465" s="115" t="s">
        <v>1226</v>
      </c>
      <c r="L5465" s="115" t="s">
        <v>30</v>
      </c>
      <c r="U5465"/>
      <c r="V5465" t="s">
        <v>16623</v>
      </c>
    </row>
    <row r="5466" spans="1:35" hidden="1" x14ac:dyDescent="0.25">
      <c r="A5466">
        <v>331984</v>
      </c>
      <c r="B5466" t="s">
        <v>9564</v>
      </c>
      <c r="C5466" t="s">
        <v>229</v>
      </c>
      <c r="D5466" t="s">
        <v>407</v>
      </c>
      <c r="E5466" t="s">
        <v>77</v>
      </c>
      <c r="F5466" s="126">
        <v>34429</v>
      </c>
      <c r="G5466" t="s">
        <v>7371</v>
      </c>
      <c r="H5466" t="s">
        <v>16</v>
      </c>
      <c r="I5466" t="s">
        <v>136</v>
      </c>
      <c r="J5466"/>
      <c r="K5466"/>
      <c r="L5466"/>
      <c r="M5466"/>
      <c r="N5466"/>
      <c r="O5466"/>
      <c r="P5466"/>
      <c r="Q5466"/>
      <c r="U5466"/>
      <c r="V5466" t="s">
        <v>16623</v>
      </c>
      <c r="W5466"/>
      <c r="X5466"/>
      <c r="Y5466"/>
      <c r="Z5466"/>
      <c r="AA5466"/>
      <c r="AB5466"/>
      <c r="AC5466"/>
      <c r="AD5466" t="s">
        <v>4308</v>
      </c>
      <c r="AE5466" t="s">
        <v>4308</v>
      </c>
      <c r="AF5466" t="s">
        <v>4308</v>
      </c>
      <c r="AG5466" t="s">
        <v>4308</v>
      </c>
      <c r="AH5466" s="115" t="s">
        <v>4308</v>
      </c>
    </row>
    <row r="5467" spans="1:35" hidden="1" x14ac:dyDescent="0.25">
      <c r="A5467">
        <v>331985</v>
      </c>
      <c r="B5467" t="s">
        <v>9565</v>
      </c>
      <c r="C5467" t="s">
        <v>2466</v>
      </c>
      <c r="D5467" t="s">
        <v>562</v>
      </c>
      <c r="E5467" t="s">
        <v>77</v>
      </c>
      <c r="F5467" s="126">
        <v>35095</v>
      </c>
      <c r="G5467" t="s">
        <v>282</v>
      </c>
      <c r="H5467" t="s">
        <v>16</v>
      </c>
      <c r="I5467" t="s">
        <v>201</v>
      </c>
      <c r="J5467" t="s">
        <v>1226</v>
      </c>
      <c r="K5467"/>
      <c r="L5467" t="s">
        <v>30</v>
      </c>
      <c r="M5467"/>
      <c r="N5467"/>
      <c r="O5467"/>
      <c r="P5467"/>
      <c r="Q5467"/>
      <c r="U5467"/>
      <c r="V5467">
        <v>0</v>
      </c>
      <c r="W5467"/>
      <c r="X5467"/>
      <c r="Y5467"/>
      <c r="Z5467"/>
      <c r="AA5467"/>
      <c r="AB5467"/>
      <c r="AC5467"/>
      <c r="AD5467"/>
      <c r="AE5467"/>
      <c r="AF5467"/>
      <c r="AG5467"/>
    </row>
    <row r="5468" spans="1:35" hidden="1" x14ac:dyDescent="0.25">
      <c r="A5468">
        <v>331986</v>
      </c>
      <c r="B5468" t="s">
        <v>9566</v>
      </c>
      <c r="C5468" t="s">
        <v>489</v>
      </c>
      <c r="D5468" t="s">
        <v>633</v>
      </c>
      <c r="E5468" t="s">
        <v>77</v>
      </c>
      <c r="F5468" s="126">
        <v>34608</v>
      </c>
      <c r="G5468" t="s">
        <v>67</v>
      </c>
      <c r="H5468" t="s">
        <v>19</v>
      </c>
      <c r="I5468" t="s">
        <v>136</v>
      </c>
      <c r="J5468"/>
      <c r="K5468"/>
      <c r="L5468"/>
      <c r="M5468"/>
      <c r="N5468"/>
      <c r="O5468"/>
      <c r="P5468"/>
      <c r="Q5468"/>
      <c r="U5468"/>
      <c r="V5468" t="s">
        <v>4414</v>
      </c>
      <c r="W5468"/>
      <c r="X5468"/>
      <c r="Y5468"/>
      <c r="Z5468"/>
      <c r="AA5468"/>
      <c r="AB5468"/>
      <c r="AC5468" t="s">
        <v>4308</v>
      </c>
      <c r="AD5468" t="s">
        <v>4308</v>
      </c>
      <c r="AE5468" t="s">
        <v>4308</v>
      </c>
      <c r="AF5468" t="s">
        <v>4308</v>
      </c>
      <c r="AG5468" t="s">
        <v>4308</v>
      </c>
      <c r="AH5468" s="115" t="s">
        <v>4308</v>
      </c>
    </row>
    <row r="5469" spans="1:35" hidden="1" x14ac:dyDescent="0.25">
      <c r="A5469">
        <v>331989</v>
      </c>
      <c r="B5469" t="s">
        <v>9567</v>
      </c>
      <c r="C5469" t="s">
        <v>1247</v>
      </c>
      <c r="D5469" t="s">
        <v>9568</v>
      </c>
      <c r="E5469" t="s">
        <v>77</v>
      </c>
      <c r="F5469" s="126">
        <v>35522</v>
      </c>
      <c r="G5469" t="s">
        <v>580</v>
      </c>
      <c r="H5469" t="s">
        <v>16</v>
      </c>
      <c r="I5469" t="s">
        <v>136</v>
      </c>
      <c r="J5469" t="s">
        <v>1226</v>
      </c>
      <c r="K5469"/>
      <c r="L5469" t="s">
        <v>30</v>
      </c>
      <c r="M5469"/>
      <c r="N5469"/>
      <c r="O5469"/>
      <c r="P5469"/>
      <c r="Q5469"/>
      <c r="R5469" s="115">
        <v>9370</v>
      </c>
      <c r="S5469" s="115">
        <v>45722</v>
      </c>
      <c r="T5469" s="115">
        <v>80000</v>
      </c>
      <c r="U5469"/>
      <c r="V5469">
        <v>0</v>
      </c>
      <c r="W5469"/>
      <c r="X5469"/>
      <c r="Y5469"/>
      <c r="Z5469"/>
      <c r="AA5469"/>
      <c r="AB5469"/>
      <c r="AC5469"/>
      <c r="AD5469"/>
      <c r="AE5469"/>
      <c r="AF5469"/>
      <c r="AG5469"/>
    </row>
    <row r="5470" spans="1:35" ht="18" x14ac:dyDescent="0.25">
      <c r="A5470" s="235">
        <v>331990</v>
      </c>
      <c r="B5470" s="235" t="s">
        <v>9569</v>
      </c>
      <c r="C5470" s="235" t="s">
        <v>635</v>
      </c>
      <c r="D5470" s="235" t="s">
        <v>969</v>
      </c>
      <c r="E5470"/>
      <c r="F5470" s="126"/>
      <c r="G5470" s="236"/>
      <c r="H5470"/>
      <c r="I5470" t="s">
        <v>107</v>
      </c>
      <c r="J5470" s="236"/>
      <c r="K5470"/>
      <c r="L5470"/>
      <c r="M5470"/>
      <c r="N5470"/>
      <c r="O5470"/>
      <c r="P5470"/>
      <c r="Q5470"/>
      <c r="U5470"/>
      <c r="V5470" t="s">
        <v>4335</v>
      </c>
      <c r="W5470" s="236"/>
      <c r="X5470"/>
      <c r="Y5470"/>
      <c r="Z5470"/>
      <c r="AA5470"/>
      <c r="AB5470"/>
      <c r="AC5470"/>
      <c r="AD5470"/>
      <c r="AE5470"/>
      <c r="AF5470"/>
      <c r="AG5470"/>
      <c r="AH5470" s="115" t="s">
        <v>4308</v>
      </c>
      <c r="AI5470" s="115" t="e">
        <f>VLOOKUP(A5470,'[2]دراسات قانونية'!$A$3:$E$600,1,0)</f>
        <v>#N/A</v>
      </c>
    </row>
    <row r="5471" spans="1:35" hidden="1" x14ac:dyDescent="0.25">
      <c r="A5471">
        <v>331991</v>
      </c>
      <c r="B5471" t="s">
        <v>9570</v>
      </c>
      <c r="C5471" t="s">
        <v>322</v>
      </c>
      <c r="D5471" t="s">
        <v>888</v>
      </c>
      <c r="E5471" t="s">
        <v>77</v>
      </c>
      <c r="F5471" s="126">
        <v>35495</v>
      </c>
      <c r="G5471" t="s">
        <v>70</v>
      </c>
      <c r="H5471" t="s">
        <v>16</v>
      </c>
      <c r="I5471" t="s">
        <v>136</v>
      </c>
      <c r="J5471"/>
      <c r="K5471"/>
      <c r="L5471"/>
      <c r="M5471"/>
      <c r="N5471"/>
      <c r="O5471"/>
      <c r="P5471"/>
      <c r="Q5471"/>
      <c r="U5471"/>
      <c r="V5471" t="s">
        <v>4329</v>
      </c>
      <c r="W5471"/>
      <c r="X5471"/>
      <c r="Y5471"/>
      <c r="Z5471"/>
      <c r="AA5471"/>
      <c r="AB5471" t="s">
        <v>4308</v>
      </c>
      <c r="AC5471" t="s">
        <v>4308</v>
      </c>
      <c r="AD5471" t="s">
        <v>4308</v>
      </c>
      <c r="AE5471" t="s">
        <v>4308</v>
      </c>
      <c r="AF5471" t="s">
        <v>4308</v>
      </c>
      <c r="AG5471" t="s">
        <v>4308</v>
      </c>
      <c r="AH5471" s="115" t="s">
        <v>4308</v>
      </c>
    </row>
    <row r="5472" spans="1:35" ht="18" x14ac:dyDescent="0.25">
      <c r="A5472" s="235">
        <v>331993</v>
      </c>
      <c r="B5472" s="235" t="s">
        <v>9571</v>
      </c>
      <c r="C5472" s="235" t="s">
        <v>510</v>
      </c>
      <c r="D5472" s="235" t="s">
        <v>310</v>
      </c>
      <c r="E5472"/>
      <c r="F5472" s="126"/>
      <c r="G5472" s="236"/>
      <c r="H5472"/>
      <c r="I5472" t="s">
        <v>107</v>
      </c>
      <c r="J5472" s="236"/>
      <c r="K5472"/>
      <c r="L5472"/>
      <c r="M5472"/>
      <c r="N5472"/>
      <c r="O5472"/>
      <c r="P5472"/>
      <c r="Q5472"/>
      <c r="U5472"/>
      <c r="V5472" t="s">
        <v>4335</v>
      </c>
      <c r="W5472" s="236"/>
      <c r="X5472"/>
      <c r="Y5472"/>
      <c r="Z5472"/>
      <c r="AA5472"/>
      <c r="AB5472"/>
      <c r="AC5472"/>
      <c r="AD5472"/>
      <c r="AE5472"/>
      <c r="AF5472"/>
      <c r="AG5472"/>
      <c r="AH5472" s="115" t="s">
        <v>4308</v>
      </c>
      <c r="AI5472" s="115" t="e">
        <f>VLOOKUP(A5472,'[2]دراسات قانونية'!$A$3:$E$600,1,0)</f>
        <v>#N/A</v>
      </c>
    </row>
    <row r="5473" spans="1:35" hidden="1" x14ac:dyDescent="0.25">
      <c r="A5473">
        <v>331994</v>
      </c>
      <c r="B5473" t="s">
        <v>9572</v>
      </c>
      <c r="C5473" t="s">
        <v>212</v>
      </c>
      <c r="D5473" t="s">
        <v>9573</v>
      </c>
      <c r="E5473" t="s">
        <v>77</v>
      </c>
      <c r="F5473" s="126">
        <v>34806</v>
      </c>
      <c r="G5473" t="s">
        <v>18</v>
      </c>
      <c r="H5473" t="s">
        <v>16</v>
      </c>
      <c r="I5473" t="s">
        <v>136</v>
      </c>
      <c r="J5473" t="s">
        <v>15</v>
      </c>
      <c r="K5473"/>
      <c r="L5473" t="s">
        <v>18</v>
      </c>
      <c r="M5473"/>
      <c r="N5473"/>
      <c r="O5473"/>
      <c r="P5473"/>
      <c r="Q5473"/>
      <c r="R5473" s="115">
        <v>9420</v>
      </c>
      <c r="S5473" s="115">
        <v>45722</v>
      </c>
      <c r="T5473" s="115">
        <v>50000</v>
      </c>
      <c r="U5473"/>
      <c r="V5473">
        <v>0</v>
      </c>
      <c r="W5473"/>
      <c r="X5473"/>
      <c r="Y5473"/>
      <c r="Z5473"/>
      <c r="AA5473"/>
      <c r="AB5473"/>
      <c r="AC5473"/>
      <c r="AD5473"/>
      <c r="AE5473"/>
      <c r="AF5473"/>
      <c r="AG5473"/>
    </row>
    <row r="5474" spans="1:35" hidden="1" x14ac:dyDescent="0.25">
      <c r="A5474" s="115">
        <v>331995</v>
      </c>
      <c r="B5474" s="115" t="s">
        <v>2870</v>
      </c>
      <c r="C5474" s="115" t="s">
        <v>475</v>
      </c>
      <c r="D5474" s="115" t="s">
        <v>276</v>
      </c>
      <c r="E5474" s="115" t="s">
        <v>77</v>
      </c>
      <c r="F5474" s="237">
        <v>35112</v>
      </c>
      <c r="G5474" s="115" t="s">
        <v>18</v>
      </c>
      <c r="H5474" s="115" t="s">
        <v>16</v>
      </c>
      <c r="I5474" t="s">
        <v>136</v>
      </c>
      <c r="U5474"/>
      <c r="V5474" t="s">
        <v>16623</v>
      </c>
      <c r="AF5474" s="115" t="s">
        <v>4308</v>
      </c>
      <c r="AG5474" s="115" t="s">
        <v>4308</v>
      </c>
      <c r="AH5474" s="115" t="s">
        <v>4308</v>
      </c>
    </row>
    <row r="5475" spans="1:35" hidden="1" x14ac:dyDescent="0.25">
      <c r="A5475">
        <v>331996</v>
      </c>
      <c r="B5475" t="s">
        <v>9574</v>
      </c>
      <c r="C5475" t="s">
        <v>825</v>
      </c>
      <c r="D5475" t="s">
        <v>1413</v>
      </c>
      <c r="E5475" t="s">
        <v>77</v>
      </c>
      <c r="F5475" s="126">
        <v>35877</v>
      </c>
      <c r="G5475" t="s">
        <v>225</v>
      </c>
      <c r="H5475" t="s">
        <v>16</v>
      </c>
      <c r="I5475" t="s">
        <v>136</v>
      </c>
      <c r="J5475" t="s">
        <v>15</v>
      </c>
      <c r="K5475"/>
      <c r="L5475" t="s">
        <v>30</v>
      </c>
      <c r="M5475"/>
      <c r="N5475"/>
      <c r="O5475"/>
      <c r="P5475"/>
      <c r="Q5475"/>
      <c r="U5475"/>
      <c r="V5475">
        <v>0</v>
      </c>
      <c r="W5475"/>
      <c r="X5475"/>
      <c r="Y5475"/>
      <c r="Z5475"/>
      <c r="AA5475"/>
      <c r="AB5475"/>
      <c r="AC5475"/>
      <c r="AD5475"/>
      <c r="AE5475"/>
      <c r="AF5475"/>
      <c r="AG5475" t="s">
        <v>4308</v>
      </c>
      <c r="AH5475" s="115" t="s">
        <v>4308</v>
      </c>
    </row>
    <row r="5476" spans="1:35" ht="18" x14ac:dyDescent="0.25">
      <c r="A5476" s="235">
        <v>331997</v>
      </c>
      <c r="B5476" s="235" t="s">
        <v>9575</v>
      </c>
      <c r="C5476" s="235" t="s">
        <v>271</v>
      </c>
      <c r="D5476" s="235" t="s">
        <v>232</v>
      </c>
      <c r="E5476"/>
      <c r="F5476" s="126"/>
      <c r="G5476" s="236"/>
      <c r="H5476"/>
      <c r="I5476" t="s">
        <v>107</v>
      </c>
      <c r="J5476" s="236"/>
      <c r="K5476"/>
      <c r="L5476"/>
      <c r="M5476"/>
      <c r="N5476"/>
      <c r="O5476"/>
      <c r="P5476"/>
      <c r="Q5476"/>
      <c r="U5476"/>
      <c r="V5476" t="s">
        <v>4335</v>
      </c>
      <c r="W5476" s="236"/>
      <c r="X5476"/>
      <c r="Y5476"/>
      <c r="Z5476"/>
      <c r="AA5476"/>
      <c r="AB5476"/>
      <c r="AC5476"/>
      <c r="AD5476"/>
      <c r="AE5476"/>
      <c r="AF5476"/>
      <c r="AG5476"/>
      <c r="AH5476" s="115" t="s">
        <v>4308</v>
      </c>
      <c r="AI5476" s="115" t="e">
        <f>VLOOKUP(A5476,'[2]دراسات قانونية'!$A$3:$E$600,1,0)</f>
        <v>#N/A</v>
      </c>
    </row>
    <row r="5477" spans="1:35" x14ac:dyDescent="0.25">
      <c r="A5477" s="115">
        <v>331998</v>
      </c>
      <c r="B5477" s="115" t="s">
        <v>9576</v>
      </c>
      <c r="C5477" s="115" t="s">
        <v>252</v>
      </c>
      <c r="D5477" s="115" t="s">
        <v>485</v>
      </c>
      <c r="E5477" s="115" t="s">
        <v>77</v>
      </c>
      <c r="F5477" s="237"/>
      <c r="H5477" s="115" t="s">
        <v>16</v>
      </c>
      <c r="I5477" t="s">
        <v>107</v>
      </c>
      <c r="U5477"/>
      <c r="V5477" t="s">
        <v>4334</v>
      </c>
      <c r="AD5477" s="115" t="s">
        <v>4308</v>
      </c>
      <c r="AE5477" s="115" t="s">
        <v>4308</v>
      </c>
      <c r="AF5477" s="115" t="s">
        <v>4308</v>
      </c>
      <c r="AG5477" s="115" t="s">
        <v>4308</v>
      </c>
      <c r="AH5477" s="115" t="s">
        <v>4308</v>
      </c>
      <c r="AI5477" s="115" t="e">
        <f>VLOOKUP(A5477,'[2]دراسات قانونية'!$A$3:$E$600,1,0)</f>
        <v>#N/A</v>
      </c>
    </row>
    <row r="5478" spans="1:35" hidden="1" x14ac:dyDescent="0.25">
      <c r="A5478">
        <v>331999</v>
      </c>
      <c r="B5478" t="s">
        <v>9577</v>
      </c>
      <c r="C5478" t="s">
        <v>332</v>
      </c>
      <c r="D5478" t="s">
        <v>830</v>
      </c>
      <c r="E5478" t="s">
        <v>77</v>
      </c>
      <c r="F5478" s="126"/>
      <c r="G5478"/>
      <c r="H5478" t="s">
        <v>16</v>
      </c>
      <c r="I5478" t="s">
        <v>136</v>
      </c>
      <c r="J5478"/>
      <c r="K5478"/>
      <c r="L5478"/>
      <c r="M5478"/>
      <c r="N5478"/>
      <c r="O5478"/>
      <c r="P5478"/>
      <c r="Q5478"/>
      <c r="U5478"/>
      <c r="V5478" t="s">
        <v>4329</v>
      </c>
      <c r="W5478"/>
      <c r="X5478"/>
      <c r="Y5478"/>
      <c r="Z5478"/>
      <c r="AA5478" t="s">
        <v>4308</v>
      </c>
      <c r="AB5478" t="s">
        <v>4308</v>
      </c>
      <c r="AC5478" t="s">
        <v>4308</v>
      </c>
      <c r="AD5478" t="s">
        <v>4308</v>
      </c>
      <c r="AE5478" t="s">
        <v>4308</v>
      </c>
      <c r="AF5478" t="s">
        <v>4308</v>
      </c>
      <c r="AG5478" t="s">
        <v>4308</v>
      </c>
      <c r="AH5478" s="115" t="s">
        <v>4308</v>
      </c>
    </row>
    <row r="5479" spans="1:35" hidden="1" x14ac:dyDescent="0.25">
      <c r="A5479" s="115">
        <v>332001</v>
      </c>
      <c r="B5479" s="115" t="s">
        <v>2886</v>
      </c>
      <c r="C5479" s="115" t="s">
        <v>250</v>
      </c>
      <c r="D5479" s="115" t="s">
        <v>1507</v>
      </c>
      <c r="E5479" s="115" t="s">
        <v>77</v>
      </c>
      <c r="F5479" s="237">
        <v>32266</v>
      </c>
      <c r="G5479" s="115" t="s">
        <v>18</v>
      </c>
      <c r="H5479" s="115" t="s">
        <v>16</v>
      </c>
      <c r="I5479" t="s">
        <v>199</v>
      </c>
      <c r="J5479" s="115" t="s">
        <v>1226</v>
      </c>
      <c r="L5479" s="115" t="s">
        <v>30</v>
      </c>
      <c r="R5479" s="115">
        <v>9253</v>
      </c>
      <c r="S5479" s="115">
        <v>45720</v>
      </c>
      <c r="T5479" s="115">
        <v>170000</v>
      </c>
      <c r="U5479"/>
      <c r="V5479">
        <v>0</v>
      </c>
    </row>
    <row r="5480" spans="1:35" hidden="1" x14ac:dyDescent="0.25">
      <c r="A5480">
        <v>332005</v>
      </c>
      <c r="B5480" t="s">
        <v>9578</v>
      </c>
      <c r="C5480" t="s">
        <v>227</v>
      </c>
      <c r="D5480" t="s">
        <v>1242</v>
      </c>
      <c r="E5480" t="s">
        <v>77</v>
      </c>
      <c r="F5480" s="126"/>
      <c r="G5480"/>
      <c r="H5480" t="s">
        <v>16</v>
      </c>
      <c r="I5480" t="s">
        <v>136</v>
      </c>
      <c r="J5480"/>
      <c r="K5480"/>
      <c r="L5480"/>
      <c r="M5480"/>
      <c r="N5480"/>
      <c r="O5480"/>
      <c r="P5480"/>
      <c r="Q5480"/>
      <c r="U5480"/>
      <c r="V5480" t="s">
        <v>4414</v>
      </c>
      <c r="W5480"/>
      <c r="X5480"/>
      <c r="Y5480"/>
      <c r="Z5480"/>
      <c r="AA5480" t="s">
        <v>4308</v>
      </c>
      <c r="AB5480" t="s">
        <v>4308</v>
      </c>
      <c r="AC5480" t="s">
        <v>4308</v>
      </c>
      <c r="AD5480" t="s">
        <v>4308</v>
      </c>
      <c r="AE5480" t="s">
        <v>4308</v>
      </c>
      <c r="AF5480" t="s">
        <v>4308</v>
      </c>
      <c r="AG5480" t="s">
        <v>4308</v>
      </c>
      <c r="AH5480" s="115" t="s">
        <v>4308</v>
      </c>
    </row>
    <row r="5481" spans="1:35" hidden="1" x14ac:dyDescent="0.25">
      <c r="A5481">
        <v>332007</v>
      </c>
      <c r="B5481" t="s">
        <v>9579</v>
      </c>
      <c r="C5481" t="s">
        <v>227</v>
      </c>
      <c r="D5481" t="s">
        <v>599</v>
      </c>
      <c r="E5481" t="s">
        <v>77</v>
      </c>
      <c r="F5481" s="126">
        <v>27796</v>
      </c>
      <c r="G5481" t="s">
        <v>18</v>
      </c>
      <c r="H5481" t="s">
        <v>16</v>
      </c>
      <c r="I5481" t="s">
        <v>129</v>
      </c>
      <c r="J5481" t="s">
        <v>15</v>
      </c>
      <c r="K5481"/>
      <c r="L5481" t="s">
        <v>18</v>
      </c>
      <c r="M5481"/>
      <c r="N5481"/>
      <c r="O5481"/>
      <c r="P5481"/>
      <c r="Q5481"/>
      <c r="U5481"/>
      <c r="V5481" t="s">
        <v>4424</v>
      </c>
      <c r="W5481"/>
      <c r="X5481"/>
      <c r="Y5481"/>
      <c r="Z5481"/>
      <c r="AA5481"/>
      <c r="AB5481"/>
      <c r="AC5481"/>
      <c r="AD5481"/>
      <c r="AE5481"/>
      <c r="AF5481"/>
      <c r="AG5481"/>
      <c r="AH5481" s="115" t="s">
        <v>4308</v>
      </c>
    </row>
    <row r="5482" spans="1:35" x14ac:dyDescent="0.25">
      <c r="A5482" s="115">
        <v>332009</v>
      </c>
      <c r="B5482" s="115" t="s">
        <v>9580</v>
      </c>
      <c r="C5482" s="115" t="s">
        <v>227</v>
      </c>
      <c r="D5482" s="115" t="s">
        <v>830</v>
      </c>
      <c r="E5482" s="115" t="s">
        <v>77</v>
      </c>
      <c r="F5482" s="237">
        <v>31251</v>
      </c>
      <c r="G5482" s="115" t="s">
        <v>40</v>
      </c>
      <c r="H5482" s="115" t="s">
        <v>16</v>
      </c>
      <c r="I5482" t="s">
        <v>107</v>
      </c>
      <c r="J5482" s="115" t="s">
        <v>15</v>
      </c>
      <c r="L5482" s="115" t="s">
        <v>40</v>
      </c>
      <c r="U5482"/>
      <c r="V5482" t="s">
        <v>4337</v>
      </c>
      <c r="AE5482" s="115" t="s">
        <v>4308</v>
      </c>
      <c r="AF5482" s="115" t="s">
        <v>4308</v>
      </c>
      <c r="AG5482" s="115" t="s">
        <v>4308</v>
      </c>
      <c r="AH5482" s="115" t="s">
        <v>4308</v>
      </c>
      <c r="AI5482" s="115" t="e">
        <f>VLOOKUP(A5482,'[2]دراسات قانونية'!$A$3:$E$600,1,0)</f>
        <v>#N/A</v>
      </c>
    </row>
    <row r="5483" spans="1:35" ht="18" hidden="1" x14ac:dyDescent="0.25">
      <c r="A5483" s="235">
        <v>332012</v>
      </c>
      <c r="B5483" s="235" t="s">
        <v>9581</v>
      </c>
      <c r="C5483" s="235" t="s">
        <v>212</v>
      </c>
      <c r="D5483" s="235" t="s">
        <v>264</v>
      </c>
      <c r="E5483"/>
      <c r="F5483" s="126"/>
      <c r="G5483" s="236"/>
      <c r="H5483"/>
      <c r="I5483" t="s">
        <v>129</v>
      </c>
      <c r="J5483" s="236"/>
      <c r="K5483"/>
      <c r="L5483"/>
      <c r="M5483"/>
      <c r="N5483"/>
      <c r="O5483"/>
      <c r="P5483"/>
      <c r="Q5483"/>
      <c r="U5483"/>
      <c r="V5483" t="s">
        <v>4337</v>
      </c>
      <c r="W5483" s="236"/>
      <c r="X5483"/>
      <c r="Y5483"/>
      <c r="Z5483"/>
      <c r="AA5483"/>
      <c r="AB5483"/>
      <c r="AC5483"/>
      <c r="AD5483"/>
      <c r="AE5483"/>
      <c r="AF5483"/>
      <c r="AG5483"/>
      <c r="AH5483" s="115" t="s">
        <v>4308</v>
      </c>
    </row>
    <row r="5484" spans="1:35" hidden="1" x14ac:dyDescent="0.25">
      <c r="A5484">
        <v>332016</v>
      </c>
      <c r="B5484" t="s">
        <v>9582</v>
      </c>
      <c r="C5484" t="s">
        <v>733</v>
      </c>
      <c r="D5484" t="s">
        <v>1666</v>
      </c>
      <c r="E5484" t="s">
        <v>77</v>
      </c>
      <c r="F5484" s="126">
        <v>29026</v>
      </c>
      <c r="G5484" t="s">
        <v>9583</v>
      </c>
      <c r="H5484" t="s">
        <v>16</v>
      </c>
      <c r="I5484" t="s">
        <v>129</v>
      </c>
      <c r="J5484"/>
      <c r="K5484"/>
      <c r="L5484"/>
      <c r="M5484"/>
      <c r="N5484"/>
      <c r="O5484"/>
      <c r="P5484"/>
      <c r="Q5484"/>
      <c r="U5484"/>
      <c r="V5484" t="s">
        <v>4336</v>
      </c>
      <c r="W5484"/>
      <c r="X5484"/>
      <c r="Y5484"/>
      <c r="Z5484"/>
      <c r="AA5484"/>
      <c r="AB5484" t="s">
        <v>4308</v>
      </c>
      <c r="AC5484" t="s">
        <v>4308</v>
      </c>
      <c r="AD5484" t="s">
        <v>4308</v>
      </c>
      <c r="AE5484" t="s">
        <v>4308</v>
      </c>
      <c r="AF5484" t="s">
        <v>4308</v>
      </c>
      <c r="AG5484" t="s">
        <v>4308</v>
      </c>
      <c r="AH5484" s="115" t="s">
        <v>4308</v>
      </c>
    </row>
    <row r="5485" spans="1:35" ht="18" hidden="1" x14ac:dyDescent="0.25">
      <c r="A5485" s="235">
        <v>332017</v>
      </c>
      <c r="B5485" s="235" t="s">
        <v>9584</v>
      </c>
      <c r="C5485" s="235" t="s">
        <v>335</v>
      </c>
      <c r="D5485" s="235" t="s">
        <v>265</v>
      </c>
      <c r="E5485"/>
      <c r="F5485" s="126"/>
      <c r="G5485" s="236"/>
      <c r="H5485"/>
      <c r="I5485" t="s">
        <v>199</v>
      </c>
      <c r="J5485" s="236"/>
      <c r="K5485"/>
      <c r="L5485"/>
      <c r="M5485"/>
      <c r="N5485"/>
      <c r="O5485"/>
      <c r="P5485"/>
      <c r="Q5485"/>
      <c r="U5485"/>
      <c r="V5485">
        <v>0</v>
      </c>
      <c r="W5485" s="236"/>
      <c r="X5485"/>
      <c r="Y5485"/>
      <c r="Z5485"/>
      <c r="AA5485"/>
      <c r="AB5485"/>
      <c r="AC5485"/>
      <c r="AD5485"/>
      <c r="AE5485"/>
      <c r="AF5485"/>
      <c r="AG5485"/>
      <c r="AH5485" s="115" t="s">
        <v>4308</v>
      </c>
    </row>
    <row r="5486" spans="1:35" hidden="1" x14ac:dyDescent="0.25">
      <c r="A5486">
        <v>332018</v>
      </c>
      <c r="B5486" t="s">
        <v>9585</v>
      </c>
      <c r="C5486" t="s">
        <v>227</v>
      </c>
      <c r="D5486" t="s">
        <v>9586</v>
      </c>
      <c r="E5486" t="s">
        <v>76</v>
      </c>
      <c r="F5486" s="126">
        <v>33970</v>
      </c>
      <c r="G5486" t="s">
        <v>9587</v>
      </c>
      <c r="H5486" t="s">
        <v>16</v>
      </c>
      <c r="I5486" t="s">
        <v>136</v>
      </c>
      <c r="J5486" t="s">
        <v>15</v>
      </c>
      <c r="K5486"/>
      <c r="L5486" t="s">
        <v>40</v>
      </c>
      <c r="M5486"/>
      <c r="N5486"/>
      <c r="O5486"/>
      <c r="P5486"/>
      <c r="Q5486"/>
      <c r="U5486"/>
      <c r="V5486" t="s">
        <v>16623</v>
      </c>
      <c r="W5486"/>
      <c r="X5486"/>
      <c r="Y5486"/>
      <c r="Z5486"/>
      <c r="AA5486"/>
      <c r="AB5486"/>
      <c r="AC5486"/>
      <c r="AD5486"/>
      <c r="AE5486"/>
      <c r="AF5486"/>
      <c r="AG5486"/>
      <c r="AH5486" s="115" t="s">
        <v>4308</v>
      </c>
    </row>
    <row r="5487" spans="1:35" ht="18" x14ac:dyDescent="0.25">
      <c r="A5487" s="235">
        <v>332020</v>
      </c>
      <c r="B5487" s="235" t="s">
        <v>9588</v>
      </c>
      <c r="C5487" s="235" t="s">
        <v>227</v>
      </c>
      <c r="D5487" s="235" t="s">
        <v>796</v>
      </c>
      <c r="E5487"/>
      <c r="F5487" s="126"/>
      <c r="G5487" s="236"/>
      <c r="H5487"/>
      <c r="I5487" t="s">
        <v>107</v>
      </c>
      <c r="J5487" s="236"/>
      <c r="K5487"/>
      <c r="L5487"/>
      <c r="M5487"/>
      <c r="N5487"/>
      <c r="O5487"/>
      <c r="P5487"/>
      <c r="Q5487"/>
      <c r="U5487"/>
      <c r="V5487" t="s">
        <v>4335</v>
      </c>
      <c r="W5487" s="236"/>
      <c r="X5487"/>
      <c r="Y5487"/>
      <c r="Z5487"/>
      <c r="AA5487"/>
      <c r="AB5487"/>
      <c r="AC5487"/>
      <c r="AD5487"/>
      <c r="AE5487"/>
      <c r="AF5487"/>
      <c r="AG5487"/>
      <c r="AH5487" s="115" t="s">
        <v>4308</v>
      </c>
      <c r="AI5487" s="115" t="e">
        <f>VLOOKUP(A5487,'[2]دراسات قانونية'!$A$3:$E$600,1,0)</f>
        <v>#N/A</v>
      </c>
    </row>
    <row r="5488" spans="1:35" hidden="1" x14ac:dyDescent="0.25">
      <c r="A5488">
        <v>332022</v>
      </c>
      <c r="B5488" t="s">
        <v>9589</v>
      </c>
      <c r="C5488" t="s">
        <v>212</v>
      </c>
      <c r="D5488" t="s">
        <v>210</v>
      </c>
      <c r="E5488" t="s">
        <v>77</v>
      </c>
      <c r="F5488" s="126">
        <v>33271</v>
      </c>
      <c r="G5488" t="s">
        <v>2640</v>
      </c>
      <c r="H5488" t="s">
        <v>16</v>
      </c>
      <c r="I5488" t="s">
        <v>136</v>
      </c>
      <c r="J5488" t="s">
        <v>1226</v>
      </c>
      <c r="K5488"/>
      <c r="L5488" t="s">
        <v>40</v>
      </c>
      <c r="M5488"/>
      <c r="N5488"/>
      <c r="O5488"/>
      <c r="P5488"/>
      <c r="Q5488"/>
      <c r="U5488"/>
      <c r="V5488" t="s">
        <v>16623</v>
      </c>
      <c r="W5488"/>
      <c r="X5488"/>
      <c r="Y5488"/>
      <c r="Z5488"/>
      <c r="AA5488"/>
      <c r="AB5488"/>
      <c r="AC5488"/>
      <c r="AD5488"/>
      <c r="AE5488" t="s">
        <v>4308</v>
      </c>
      <c r="AF5488" t="s">
        <v>4308</v>
      </c>
      <c r="AG5488" t="s">
        <v>4308</v>
      </c>
      <c r="AH5488" s="115" t="s">
        <v>4308</v>
      </c>
    </row>
    <row r="5489" spans="1:35" ht="18" x14ac:dyDescent="0.25">
      <c r="A5489" s="235">
        <v>332023</v>
      </c>
      <c r="B5489" s="235" t="s">
        <v>9590</v>
      </c>
      <c r="C5489" s="235" t="s">
        <v>903</v>
      </c>
      <c r="D5489" s="235" t="s">
        <v>607</v>
      </c>
      <c r="E5489"/>
      <c r="F5489" s="126"/>
      <c r="G5489" s="236"/>
      <c r="H5489"/>
      <c r="I5489" t="s">
        <v>107</v>
      </c>
      <c r="J5489" s="236"/>
      <c r="K5489"/>
      <c r="L5489"/>
      <c r="M5489"/>
      <c r="N5489"/>
      <c r="O5489"/>
      <c r="P5489"/>
      <c r="Q5489"/>
      <c r="U5489"/>
      <c r="V5489" t="s">
        <v>4334</v>
      </c>
      <c r="W5489" s="236"/>
      <c r="X5489"/>
      <c r="Y5489"/>
      <c r="Z5489"/>
      <c r="AA5489"/>
      <c r="AB5489"/>
      <c r="AC5489"/>
      <c r="AD5489"/>
      <c r="AE5489"/>
      <c r="AF5489"/>
      <c r="AG5489"/>
      <c r="AH5489" s="115" t="s">
        <v>4308</v>
      </c>
      <c r="AI5489" s="115" t="e">
        <f>VLOOKUP(A5489,'[2]دراسات قانونية'!$A$3:$E$600,1,0)</f>
        <v>#N/A</v>
      </c>
    </row>
    <row r="5490" spans="1:35" ht="18" x14ac:dyDescent="0.25">
      <c r="A5490" s="235">
        <v>332024</v>
      </c>
      <c r="B5490" s="235" t="s">
        <v>9591</v>
      </c>
      <c r="C5490" s="235" t="s">
        <v>332</v>
      </c>
      <c r="D5490" s="235" t="s">
        <v>315</v>
      </c>
      <c r="E5490"/>
      <c r="F5490" s="126"/>
      <c r="G5490" s="236"/>
      <c r="H5490"/>
      <c r="I5490" t="s">
        <v>107</v>
      </c>
      <c r="J5490" s="236"/>
      <c r="K5490"/>
      <c r="L5490"/>
      <c r="M5490"/>
      <c r="N5490"/>
      <c r="O5490"/>
      <c r="P5490"/>
      <c r="Q5490"/>
      <c r="U5490"/>
      <c r="V5490" t="s">
        <v>4335</v>
      </c>
      <c r="W5490" s="236"/>
      <c r="X5490"/>
      <c r="Y5490"/>
      <c r="Z5490"/>
      <c r="AA5490"/>
      <c r="AB5490"/>
      <c r="AC5490"/>
      <c r="AD5490"/>
      <c r="AE5490"/>
      <c r="AF5490"/>
      <c r="AG5490"/>
      <c r="AH5490" s="115" t="s">
        <v>4308</v>
      </c>
      <c r="AI5490" s="115" t="e">
        <f>VLOOKUP(A5490,'[2]دراسات قانونية'!$A$3:$E$600,1,0)</f>
        <v>#N/A</v>
      </c>
    </row>
    <row r="5491" spans="1:35" hidden="1" x14ac:dyDescent="0.25">
      <c r="A5491">
        <v>332027</v>
      </c>
      <c r="B5491" t="s">
        <v>9592</v>
      </c>
      <c r="C5491" t="s">
        <v>244</v>
      </c>
      <c r="D5491" t="s">
        <v>220</v>
      </c>
      <c r="E5491" t="s">
        <v>77</v>
      </c>
      <c r="F5491" s="126">
        <v>34122</v>
      </c>
      <c r="G5491" t="s">
        <v>805</v>
      </c>
      <c r="H5491" t="s">
        <v>16</v>
      </c>
      <c r="I5491" t="s">
        <v>136</v>
      </c>
      <c r="J5491" t="s">
        <v>1226</v>
      </c>
      <c r="K5491"/>
      <c r="L5491" t="s">
        <v>40</v>
      </c>
      <c r="M5491"/>
      <c r="N5491"/>
      <c r="O5491"/>
      <c r="P5491"/>
      <c r="Q5491"/>
      <c r="U5491"/>
      <c r="V5491" t="s">
        <v>4336</v>
      </c>
      <c r="W5491"/>
      <c r="X5491"/>
      <c r="Y5491"/>
      <c r="Z5491"/>
      <c r="AA5491"/>
      <c r="AB5491"/>
      <c r="AC5491"/>
      <c r="AD5491"/>
      <c r="AE5491"/>
      <c r="AF5491"/>
      <c r="AG5491"/>
    </row>
    <row r="5492" spans="1:35" hidden="1" x14ac:dyDescent="0.25">
      <c r="A5492">
        <v>332029</v>
      </c>
      <c r="B5492" t="s">
        <v>9593</v>
      </c>
      <c r="C5492" t="s">
        <v>819</v>
      </c>
      <c r="D5492" t="s">
        <v>214</v>
      </c>
      <c r="E5492" t="s">
        <v>77</v>
      </c>
      <c r="F5492" s="126">
        <v>36417</v>
      </c>
      <c r="G5492" t="s">
        <v>70</v>
      </c>
      <c r="H5492" t="s">
        <v>16</v>
      </c>
      <c r="I5492" t="s">
        <v>136</v>
      </c>
      <c r="J5492"/>
      <c r="K5492"/>
      <c r="L5492"/>
      <c r="M5492"/>
      <c r="N5492"/>
      <c r="O5492"/>
      <c r="P5492"/>
      <c r="Q5492"/>
      <c r="U5492"/>
      <c r="V5492" t="s">
        <v>16623</v>
      </c>
      <c r="W5492"/>
      <c r="X5492"/>
      <c r="Y5492"/>
      <c r="Z5492"/>
      <c r="AA5492"/>
      <c r="AB5492"/>
      <c r="AC5492"/>
      <c r="AD5492" t="s">
        <v>4308</v>
      </c>
      <c r="AE5492" t="s">
        <v>4308</v>
      </c>
      <c r="AF5492" t="s">
        <v>4308</v>
      </c>
      <c r="AG5492" t="s">
        <v>4308</v>
      </c>
      <c r="AH5492" s="115" t="s">
        <v>4308</v>
      </c>
    </row>
    <row r="5493" spans="1:35" hidden="1" x14ac:dyDescent="0.25">
      <c r="A5493" s="115">
        <v>332031</v>
      </c>
      <c r="B5493" s="115" t="s">
        <v>4092</v>
      </c>
      <c r="C5493" s="115" t="s">
        <v>250</v>
      </c>
      <c r="D5493" s="115" t="s">
        <v>906</v>
      </c>
      <c r="E5493" s="115" t="s">
        <v>77</v>
      </c>
      <c r="F5493" s="237">
        <v>35690</v>
      </c>
      <c r="G5493" s="115" t="s">
        <v>211</v>
      </c>
      <c r="H5493" s="115" t="s">
        <v>16</v>
      </c>
      <c r="I5493" t="s">
        <v>199</v>
      </c>
      <c r="J5493" s="115" t="s">
        <v>15</v>
      </c>
      <c r="L5493" s="115" t="s">
        <v>18</v>
      </c>
      <c r="U5493"/>
      <c r="V5493">
        <v>0</v>
      </c>
    </row>
    <row r="5494" spans="1:35" ht="18" hidden="1" x14ac:dyDescent="0.25">
      <c r="A5494" s="235">
        <v>332032</v>
      </c>
      <c r="B5494" s="235" t="s">
        <v>9594</v>
      </c>
      <c r="C5494" s="235" t="s">
        <v>274</v>
      </c>
      <c r="D5494" s="235" t="s">
        <v>880</v>
      </c>
      <c r="E5494"/>
      <c r="F5494" s="126"/>
      <c r="G5494" s="236"/>
      <c r="H5494"/>
      <c r="I5494" t="s">
        <v>199</v>
      </c>
      <c r="J5494" s="236"/>
      <c r="K5494"/>
      <c r="L5494"/>
      <c r="M5494"/>
      <c r="N5494"/>
      <c r="O5494"/>
      <c r="P5494"/>
      <c r="Q5494"/>
      <c r="U5494"/>
      <c r="V5494">
        <v>0</v>
      </c>
      <c r="W5494" s="236"/>
      <c r="X5494"/>
      <c r="Y5494"/>
      <c r="Z5494"/>
      <c r="AA5494"/>
      <c r="AB5494"/>
      <c r="AC5494"/>
      <c r="AD5494"/>
      <c r="AE5494"/>
      <c r="AF5494"/>
      <c r="AG5494"/>
      <c r="AH5494" s="115" t="s">
        <v>4308</v>
      </c>
    </row>
    <row r="5495" spans="1:35" hidden="1" x14ac:dyDescent="0.25">
      <c r="A5495">
        <v>332034</v>
      </c>
      <c r="B5495" t="s">
        <v>6548</v>
      </c>
      <c r="C5495" t="s">
        <v>212</v>
      </c>
      <c r="D5495" t="s">
        <v>1450</v>
      </c>
      <c r="E5495"/>
      <c r="F5495" s="126"/>
      <c r="G5495"/>
      <c r="H5495"/>
      <c r="I5495" t="s">
        <v>129</v>
      </c>
      <c r="J5495"/>
      <c r="K5495"/>
      <c r="L5495"/>
      <c r="M5495"/>
      <c r="N5495"/>
      <c r="O5495"/>
      <c r="P5495"/>
      <c r="Q5495"/>
      <c r="U5495"/>
      <c r="V5495" t="s">
        <v>4335</v>
      </c>
      <c r="W5495"/>
      <c r="X5495"/>
      <c r="Y5495"/>
      <c r="Z5495"/>
      <c r="AA5495"/>
      <c r="AB5495"/>
      <c r="AC5495"/>
      <c r="AD5495"/>
      <c r="AE5495"/>
      <c r="AF5495"/>
      <c r="AG5495"/>
    </row>
    <row r="5496" spans="1:35" x14ac:dyDescent="0.25">
      <c r="A5496" s="115">
        <v>332036</v>
      </c>
      <c r="B5496" s="115" t="s">
        <v>9595</v>
      </c>
      <c r="C5496" s="115" t="s">
        <v>244</v>
      </c>
      <c r="D5496" s="115" t="s">
        <v>9596</v>
      </c>
      <c r="E5496" s="115" t="s">
        <v>77</v>
      </c>
      <c r="F5496" s="237">
        <v>34700</v>
      </c>
      <c r="G5496" s="115" t="s">
        <v>40</v>
      </c>
      <c r="H5496" s="115" t="s">
        <v>16</v>
      </c>
      <c r="I5496" t="s">
        <v>107</v>
      </c>
      <c r="U5496"/>
      <c r="V5496" t="s">
        <v>4414</v>
      </c>
      <c r="AD5496" s="115" t="s">
        <v>4308</v>
      </c>
      <c r="AE5496" s="115" t="s">
        <v>4308</v>
      </c>
      <c r="AF5496" s="115" t="s">
        <v>4308</v>
      </c>
      <c r="AG5496" s="115" t="s">
        <v>4308</v>
      </c>
      <c r="AH5496" s="115" t="s">
        <v>4308</v>
      </c>
      <c r="AI5496" s="115" t="e">
        <f>VLOOKUP(A5496,'[2]دراسات قانونية'!$A$3:$E$600,1,0)</f>
        <v>#N/A</v>
      </c>
    </row>
    <row r="5497" spans="1:35" ht="18" hidden="1" x14ac:dyDescent="0.25">
      <c r="A5497" s="235">
        <v>332037</v>
      </c>
      <c r="B5497" s="235" t="s">
        <v>9597</v>
      </c>
      <c r="C5497" s="235" t="s">
        <v>212</v>
      </c>
      <c r="D5497" s="235" t="s">
        <v>702</v>
      </c>
      <c r="E5497"/>
      <c r="F5497" s="126"/>
      <c r="G5497" s="236"/>
      <c r="H5497"/>
      <c r="I5497" t="s">
        <v>199</v>
      </c>
      <c r="J5497" s="236"/>
      <c r="K5497"/>
      <c r="L5497"/>
      <c r="M5497"/>
      <c r="N5497"/>
      <c r="O5497"/>
      <c r="P5497"/>
      <c r="Q5497"/>
      <c r="U5497"/>
      <c r="V5497" t="s">
        <v>16623</v>
      </c>
      <c r="W5497" s="236"/>
      <c r="X5497"/>
      <c r="Y5497"/>
      <c r="Z5497"/>
      <c r="AA5497"/>
      <c r="AB5497"/>
      <c r="AC5497"/>
      <c r="AD5497"/>
      <c r="AE5497"/>
      <c r="AF5497"/>
      <c r="AG5497"/>
      <c r="AH5497" s="115" t="s">
        <v>4308</v>
      </c>
    </row>
    <row r="5498" spans="1:35" ht="18" x14ac:dyDescent="0.25">
      <c r="A5498" s="235">
        <v>332038</v>
      </c>
      <c r="B5498" s="235" t="s">
        <v>9598</v>
      </c>
      <c r="C5498" s="235" t="s">
        <v>778</v>
      </c>
      <c r="D5498" s="235" t="s">
        <v>315</v>
      </c>
      <c r="E5498"/>
      <c r="F5498" s="126"/>
      <c r="G5498" s="236"/>
      <c r="H5498"/>
      <c r="I5498" t="s">
        <v>107</v>
      </c>
      <c r="J5498" s="236"/>
      <c r="K5498"/>
      <c r="L5498"/>
      <c r="M5498"/>
      <c r="N5498"/>
      <c r="O5498"/>
      <c r="P5498"/>
      <c r="Q5498"/>
      <c r="U5498"/>
      <c r="V5498" t="s">
        <v>4335</v>
      </c>
      <c r="W5498" s="236"/>
      <c r="X5498"/>
      <c r="Y5498"/>
      <c r="Z5498"/>
      <c r="AA5498"/>
      <c r="AB5498"/>
      <c r="AC5498"/>
      <c r="AD5498"/>
      <c r="AE5498"/>
      <c r="AF5498"/>
      <c r="AG5498"/>
      <c r="AH5498" s="115" t="s">
        <v>4308</v>
      </c>
      <c r="AI5498" s="115" t="e">
        <f>VLOOKUP(A5498,'[2]دراسات قانونية'!$A$3:$E$600,1,0)</f>
        <v>#N/A</v>
      </c>
    </row>
    <row r="5499" spans="1:35" ht="18" x14ac:dyDescent="0.25">
      <c r="A5499" s="235">
        <v>332040</v>
      </c>
      <c r="B5499" s="235" t="s">
        <v>9599</v>
      </c>
      <c r="C5499" s="235" t="s">
        <v>439</v>
      </c>
      <c r="D5499" s="235" t="s">
        <v>537</v>
      </c>
      <c r="E5499"/>
      <c r="F5499" s="126"/>
      <c r="G5499" s="236"/>
      <c r="H5499"/>
      <c r="I5499" t="s">
        <v>107</v>
      </c>
      <c r="J5499" s="236"/>
      <c r="K5499"/>
      <c r="L5499"/>
      <c r="M5499"/>
      <c r="N5499"/>
      <c r="O5499"/>
      <c r="P5499"/>
      <c r="Q5499"/>
      <c r="U5499"/>
      <c r="V5499" t="s">
        <v>4334</v>
      </c>
      <c r="W5499" s="236"/>
      <c r="X5499"/>
      <c r="Y5499"/>
      <c r="Z5499"/>
      <c r="AA5499"/>
      <c r="AB5499"/>
      <c r="AC5499"/>
      <c r="AD5499"/>
      <c r="AE5499"/>
      <c r="AF5499"/>
      <c r="AG5499"/>
      <c r="AH5499" s="115" t="s">
        <v>4308</v>
      </c>
      <c r="AI5499" s="115" t="e">
        <f>VLOOKUP(A5499,'[2]دراسات قانونية'!$A$3:$E$600,1,0)</f>
        <v>#N/A</v>
      </c>
    </row>
    <row r="5500" spans="1:35" hidden="1" x14ac:dyDescent="0.25">
      <c r="A5500">
        <v>332042</v>
      </c>
      <c r="B5500" t="s">
        <v>9600</v>
      </c>
      <c r="C5500" t="s">
        <v>570</v>
      </c>
      <c r="D5500" t="s">
        <v>717</v>
      </c>
      <c r="E5500" t="s">
        <v>77</v>
      </c>
      <c r="F5500" s="126">
        <v>29952</v>
      </c>
      <c r="G5500" t="s">
        <v>262</v>
      </c>
      <c r="H5500" t="s">
        <v>16</v>
      </c>
      <c r="I5500" t="s">
        <v>136</v>
      </c>
      <c r="J5500" t="s">
        <v>1226</v>
      </c>
      <c r="K5500"/>
      <c r="L5500" t="s">
        <v>47</v>
      </c>
      <c r="M5500"/>
      <c r="N5500"/>
      <c r="O5500"/>
      <c r="P5500"/>
      <c r="Q5500"/>
      <c r="U5500"/>
      <c r="V5500" t="s">
        <v>16623</v>
      </c>
      <c r="W5500"/>
      <c r="X5500"/>
      <c r="Y5500"/>
      <c r="Z5500"/>
      <c r="AA5500"/>
      <c r="AB5500"/>
      <c r="AC5500"/>
      <c r="AD5500"/>
      <c r="AE5500"/>
      <c r="AF5500"/>
      <c r="AG5500" t="s">
        <v>4308</v>
      </c>
      <c r="AH5500" s="115" t="s">
        <v>4308</v>
      </c>
    </row>
    <row r="5501" spans="1:35" ht="18" hidden="1" x14ac:dyDescent="0.25">
      <c r="A5501" s="235">
        <v>332043</v>
      </c>
      <c r="B5501" s="235" t="s">
        <v>9601</v>
      </c>
      <c r="C5501" s="235" t="s">
        <v>809</v>
      </c>
      <c r="D5501" s="235" t="s">
        <v>309</v>
      </c>
      <c r="E5501"/>
      <c r="F5501" s="126"/>
      <c r="G5501" s="236"/>
      <c r="H5501"/>
      <c r="I5501" t="s">
        <v>199</v>
      </c>
      <c r="J5501" s="236"/>
      <c r="K5501"/>
      <c r="L5501"/>
      <c r="M5501"/>
      <c r="N5501"/>
      <c r="O5501"/>
      <c r="P5501"/>
      <c r="Q5501"/>
      <c r="U5501"/>
      <c r="V5501">
        <v>0</v>
      </c>
      <c r="W5501" s="236"/>
      <c r="X5501"/>
      <c r="Y5501"/>
      <c r="Z5501"/>
      <c r="AA5501"/>
      <c r="AB5501"/>
      <c r="AC5501"/>
      <c r="AD5501"/>
      <c r="AE5501"/>
      <c r="AF5501"/>
      <c r="AG5501"/>
      <c r="AH5501" s="115" t="s">
        <v>4308</v>
      </c>
    </row>
    <row r="5502" spans="1:35" ht="18" x14ac:dyDescent="0.25">
      <c r="A5502" s="235">
        <v>332044</v>
      </c>
      <c r="B5502" s="235" t="s">
        <v>9602</v>
      </c>
      <c r="C5502" s="235" t="s">
        <v>2453</v>
      </c>
      <c r="D5502" s="235" t="s">
        <v>851</v>
      </c>
      <c r="E5502"/>
      <c r="F5502" s="126"/>
      <c r="G5502" s="236"/>
      <c r="H5502"/>
      <c r="I5502" t="s">
        <v>107</v>
      </c>
      <c r="J5502" s="236"/>
      <c r="K5502"/>
      <c r="L5502"/>
      <c r="M5502"/>
      <c r="N5502"/>
      <c r="O5502"/>
      <c r="P5502"/>
      <c r="Q5502"/>
      <c r="U5502"/>
      <c r="V5502" t="s">
        <v>4335</v>
      </c>
      <c r="W5502" s="236"/>
      <c r="X5502"/>
      <c r="Y5502"/>
      <c r="Z5502"/>
      <c r="AA5502"/>
      <c r="AB5502"/>
      <c r="AC5502"/>
      <c r="AD5502"/>
      <c r="AE5502"/>
      <c r="AF5502"/>
      <c r="AG5502"/>
      <c r="AH5502" s="115" t="s">
        <v>4308</v>
      </c>
      <c r="AI5502" s="115" t="e">
        <f>VLOOKUP(A5502,'[2]دراسات قانونية'!$A$3:$E$600,1,0)</f>
        <v>#N/A</v>
      </c>
    </row>
    <row r="5503" spans="1:35" hidden="1" x14ac:dyDescent="0.25">
      <c r="A5503" s="115">
        <v>332045</v>
      </c>
      <c r="B5503" s="115" t="s">
        <v>2476</v>
      </c>
      <c r="C5503" s="115" t="s">
        <v>227</v>
      </c>
      <c r="D5503" s="115" t="s">
        <v>402</v>
      </c>
      <c r="E5503" s="115" t="s">
        <v>77</v>
      </c>
      <c r="F5503" s="237">
        <v>29559</v>
      </c>
      <c r="G5503" s="115" t="s">
        <v>2477</v>
      </c>
      <c r="H5503" s="115" t="s">
        <v>16</v>
      </c>
      <c r="I5503" t="s">
        <v>199</v>
      </c>
      <c r="J5503" s="115" t="s">
        <v>1226</v>
      </c>
      <c r="L5503" s="115" t="s">
        <v>70</v>
      </c>
      <c r="U5503"/>
      <c r="V5503" t="s">
        <v>16623</v>
      </c>
    </row>
    <row r="5504" spans="1:35" ht="18" hidden="1" x14ac:dyDescent="0.25">
      <c r="A5504" s="235">
        <v>332047</v>
      </c>
      <c r="B5504" s="235" t="s">
        <v>9603</v>
      </c>
      <c r="C5504" s="235" t="s">
        <v>305</v>
      </c>
      <c r="D5504" s="235" t="s">
        <v>280</v>
      </c>
      <c r="E5504"/>
      <c r="F5504" s="126"/>
      <c r="G5504" s="236"/>
      <c r="H5504"/>
      <c r="I5504" t="s">
        <v>199</v>
      </c>
      <c r="J5504" s="236"/>
      <c r="K5504"/>
      <c r="L5504"/>
      <c r="M5504"/>
      <c r="N5504"/>
      <c r="O5504"/>
      <c r="P5504"/>
      <c r="Q5504"/>
      <c r="U5504"/>
      <c r="V5504">
        <v>0</v>
      </c>
      <c r="W5504" s="236"/>
      <c r="X5504"/>
      <c r="Y5504"/>
      <c r="Z5504"/>
      <c r="AA5504"/>
      <c r="AB5504"/>
      <c r="AC5504"/>
      <c r="AD5504"/>
      <c r="AE5504"/>
      <c r="AF5504"/>
      <c r="AG5504"/>
      <c r="AH5504" s="115" t="s">
        <v>4308</v>
      </c>
    </row>
    <row r="5505" spans="1:35" ht="18" hidden="1" x14ac:dyDescent="0.25">
      <c r="A5505" s="235">
        <v>332048</v>
      </c>
      <c r="B5505" s="235" t="s">
        <v>9604</v>
      </c>
      <c r="C5505" s="235" t="s">
        <v>377</v>
      </c>
      <c r="D5505" s="235" t="s">
        <v>1987</v>
      </c>
      <c r="E5505"/>
      <c r="F5505" s="126"/>
      <c r="G5505" s="236"/>
      <c r="H5505"/>
      <c r="I5505" t="s">
        <v>199</v>
      </c>
      <c r="J5505" s="236"/>
      <c r="K5505"/>
      <c r="L5505"/>
      <c r="M5505"/>
      <c r="N5505"/>
      <c r="O5505"/>
      <c r="P5505"/>
      <c r="Q5505"/>
      <c r="U5505"/>
      <c r="V5505" t="s">
        <v>4336</v>
      </c>
      <c r="W5505" s="236"/>
      <c r="X5505"/>
      <c r="Y5505"/>
      <c r="Z5505"/>
      <c r="AA5505"/>
      <c r="AB5505"/>
      <c r="AC5505"/>
      <c r="AD5505"/>
      <c r="AE5505"/>
      <c r="AF5505"/>
      <c r="AG5505"/>
      <c r="AH5505" s="115" t="s">
        <v>4308</v>
      </c>
    </row>
    <row r="5506" spans="1:35" hidden="1" x14ac:dyDescent="0.25">
      <c r="A5506" s="115">
        <v>332049</v>
      </c>
      <c r="B5506" s="115" t="s">
        <v>2455</v>
      </c>
      <c r="C5506" s="115" t="s">
        <v>434</v>
      </c>
      <c r="D5506" s="115" t="s">
        <v>230</v>
      </c>
      <c r="E5506" s="115" t="s">
        <v>76</v>
      </c>
      <c r="F5506" s="237">
        <v>36163</v>
      </c>
      <c r="G5506" s="115" t="s">
        <v>885</v>
      </c>
      <c r="H5506" s="115" t="s">
        <v>16</v>
      </c>
      <c r="I5506" t="s">
        <v>199</v>
      </c>
      <c r="J5506" s="115" t="s">
        <v>15</v>
      </c>
      <c r="L5506" s="115" t="s">
        <v>67</v>
      </c>
      <c r="U5506"/>
      <c r="V5506">
        <v>0</v>
      </c>
    </row>
    <row r="5507" spans="1:35" hidden="1" x14ac:dyDescent="0.25">
      <c r="A5507" s="115">
        <v>332051</v>
      </c>
      <c r="B5507" s="115" t="s">
        <v>3738</v>
      </c>
      <c r="C5507" s="115" t="s">
        <v>882</v>
      </c>
      <c r="D5507" s="115" t="s">
        <v>280</v>
      </c>
      <c r="E5507" s="115" t="s">
        <v>77</v>
      </c>
      <c r="F5507" s="237">
        <v>35065</v>
      </c>
      <c r="G5507" s="115" t="s">
        <v>927</v>
      </c>
      <c r="H5507" s="115" t="s">
        <v>16</v>
      </c>
      <c r="I5507" t="s">
        <v>199</v>
      </c>
      <c r="J5507" s="115" t="s">
        <v>15</v>
      </c>
      <c r="L5507" s="115" t="s">
        <v>37</v>
      </c>
      <c r="U5507"/>
      <c r="V5507">
        <v>0</v>
      </c>
    </row>
    <row r="5508" spans="1:35" x14ac:dyDescent="0.25">
      <c r="A5508" s="115">
        <v>332054</v>
      </c>
      <c r="B5508" s="115" t="s">
        <v>9605</v>
      </c>
      <c r="C5508" s="115" t="s">
        <v>384</v>
      </c>
      <c r="D5508" s="115" t="s">
        <v>312</v>
      </c>
      <c r="F5508" s="237"/>
      <c r="I5508" t="s">
        <v>107</v>
      </c>
      <c r="U5508"/>
      <c r="V5508" t="s">
        <v>4337</v>
      </c>
      <c r="AG5508" s="115" t="s">
        <v>4308</v>
      </c>
      <c r="AH5508" s="115" t="s">
        <v>4308</v>
      </c>
      <c r="AI5508" s="115" t="e">
        <f>VLOOKUP(A5508,'[2]دراسات قانونية'!$A$3:$E$600,1,0)</f>
        <v>#N/A</v>
      </c>
    </row>
    <row r="5509" spans="1:35" ht="18" hidden="1" x14ac:dyDescent="0.25">
      <c r="A5509" s="235">
        <v>332059</v>
      </c>
      <c r="B5509" s="235" t="s">
        <v>9606</v>
      </c>
      <c r="C5509" s="235" t="s">
        <v>9607</v>
      </c>
      <c r="D5509" s="235" t="s">
        <v>576</v>
      </c>
      <c r="E5509"/>
      <c r="F5509" s="126"/>
      <c r="G5509" s="236"/>
      <c r="H5509"/>
      <c r="I5509" t="s">
        <v>199</v>
      </c>
      <c r="J5509" s="236"/>
      <c r="K5509"/>
      <c r="L5509"/>
      <c r="M5509"/>
      <c r="N5509"/>
      <c r="O5509"/>
      <c r="P5509"/>
      <c r="Q5509"/>
      <c r="U5509"/>
      <c r="V5509">
        <v>0</v>
      </c>
      <c r="W5509" s="236"/>
      <c r="X5509"/>
      <c r="Y5509"/>
      <c r="Z5509"/>
      <c r="AA5509"/>
      <c r="AB5509"/>
      <c r="AC5509"/>
      <c r="AD5509"/>
      <c r="AE5509"/>
      <c r="AF5509"/>
      <c r="AG5509"/>
      <c r="AH5509" s="115" t="s">
        <v>4308</v>
      </c>
    </row>
    <row r="5510" spans="1:35" ht="18" hidden="1" x14ac:dyDescent="0.25">
      <c r="A5510" s="235">
        <v>332062</v>
      </c>
      <c r="B5510" s="235" t="s">
        <v>9608</v>
      </c>
      <c r="C5510" s="235" t="s">
        <v>227</v>
      </c>
      <c r="D5510" s="235" t="s">
        <v>9609</v>
      </c>
      <c r="E5510"/>
      <c r="F5510" s="126"/>
      <c r="G5510" s="236"/>
      <c r="H5510"/>
      <c r="I5510" t="s">
        <v>199</v>
      </c>
      <c r="J5510" s="236"/>
      <c r="K5510"/>
      <c r="L5510"/>
      <c r="M5510"/>
      <c r="N5510"/>
      <c r="O5510"/>
      <c r="P5510"/>
      <c r="Q5510"/>
      <c r="U5510"/>
      <c r="V5510">
        <v>0</v>
      </c>
      <c r="W5510" s="236"/>
      <c r="X5510"/>
      <c r="Y5510"/>
      <c r="Z5510"/>
      <c r="AA5510"/>
      <c r="AB5510"/>
      <c r="AC5510"/>
      <c r="AD5510"/>
      <c r="AE5510"/>
      <c r="AF5510"/>
      <c r="AG5510"/>
      <c r="AH5510" s="115" t="s">
        <v>4308</v>
      </c>
    </row>
    <row r="5511" spans="1:35" hidden="1" x14ac:dyDescent="0.25">
      <c r="A5511">
        <v>332064</v>
      </c>
      <c r="B5511" t="s">
        <v>9610</v>
      </c>
      <c r="C5511" t="s">
        <v>612</v>
      </c>
      <c r="D5511" t="s">
        <v>9611</v>
      </c>
      <c r="E5511" t="s">
        <v>77</v>
      </c>
      <c r="F5511" s="126"/>
      <c r="G5511"/>
      <c r="H5511" t="s">
        <v>16</v>
      </c>
      <c r="I5511" t="s">
        <v>129</v>
      </c>
      <c r="J5511"/>
      <c r="K5511"/>
      <c r="L5511"/>
      <c r="M5511"/>
      <c r="N5511"/>
      <c r="O5511"/>
      <c r="P5511"/>
      <c r="Q5511"/>
      <c r="U5511"/>
      <c r="V5511" t="s">
        <v>16603</v>
      </c>
      <c r="W5511"/>
      <c r="X5511"/>
      <c r="Y5511"/>
      <c r="Z5511"/>
      <c r="AA5511" t="s">
        <v>4308</v>
      </c>
      <c r="AB5511" t="s">
        <v>4308</v>
      </c>
      <c r="AC5511" t="s">
        <v>4308</v>
      </c>
      <c r="AD5511" t="s">
        <v>4308</v>
      </c>
      <c r="AE5511" t="s">
        <v>4308</v>
      </c>
      <c r="AF5511" t="s">
        <v>4308</v>
      </c>
      <c r="AG5511" t="s">
        <v>4308</v>
      </c>
      <c r="AH5511" s="115" t="s">
        <v>4308</v>
      </c>
    </row>
    <row r="5512" spans="1:35" hidden="1" x14ac:dyDescent="0.25">
      <c r="A5512">
        <v>332065</v>
      </c>
      <c r="B5512" t="s">
        <v>9612</v>
      </c>
      <c r="C5512" t="s">
        <v>261</v>
      </c>
      <c r="D5512" t="s">
        <v>487</v>
      </c>
      <c r="E5512" t="s">
        <v>76</v>
      </c>
      <c r="F5512" s="126">
        <v>36259</v>
      </c>
      <c r="G5512" t="s">
        <v>18</v>
      </c>
      <c r="H5512" t="s">
        <v>16</v>
      </c>
      <c r="I5512" t="s">
        <v>129</v>
      </c>
      <c r="J5512" t="s">
        <v>1226</v>
      </c>
      <c r="K5512"/>
      <c r="L5512" t="s">
        <v>18</v>
      </c>
      <c r="M5512"/>
      <c r="N5512"/>
      <c r="O5512"/>
      <c r="P5512"/>
      <c r="Q5512"/>
      <c r="U5512"/>
      <c r="V5512" t="s">
        <v>16623</v>
      </c>
      <c r="W5512"/>
      <c r="X5512"/>
      <c r="Y5512"/>
      <c r="Z5512"/>
      <c r="AA5512"/>
      <c r="AB5512"/>
      <c r="AC5512"/>
      <c r="AD5512"/>
      <c r="AE5512"/>
      <c r="AF5512"/>
      <c r="AG5512"/>
      <c r="AH5512" s="115" t="s">
        <v>4308</v>
      </c>
    </row>
    <row r="5513" spans="1:35" ht="18" hidden="1" x14ac:dyDescent="0.25">
      <c r="A5513" s="235">
        <v>332067</v>
      </c>
      <c r="B5513" s="235" t="s">
        <v>9613</v>
      </c>
      <c r="C5513" s="235" t="s">
        <v>343</v>
      </c>
      <c r="D5513" s="235" t="s">
        <v>310</v>
      </c>
      <c r="E5513"/>
      <c r="F5513" s="126"/>
      <c r="G5513" s="236"/>
      <c r="H5513"/>
      <c r="I5513" t="s">
        <v>129</v>
      </c>
      <c r="J5513" s="236"/>
      <c r="K5513"/>
      <c r="L5513"/>
      <c r="M5513"/>
      <c r="N5513"/>
      <c r="O5513"/>
      <c r="P5513"/>
      <c r="Q5513"/>
      <c r="U5513"/>
      <c r="V5513" t="s">
        <v>4336</v>
      </c>
      <c r="W5513" s="236"/>
      <c r="X5513"/>
      <c r="Y5513"/>
      <c r="Z5513"/>
      <c r="AA5513"/>
      <c r="AB5513"/>
      <c r="AC5513"/>
      <c r="AD5513"/>
      <c r="AE5513"/>
      <c r="AF5513"/>
      <c r="AG5513"/>
      <c r="AH5513" s="115" t="s">
        <v>4308</v>
      </c>
    </row>
    <row r="5514" spans="1:35" hidden="1" x14ac:dyDescent="0.25">
      <c r="A5514" s="115">
        <v>332068</v>
      </c>
      <c r="B5514" s="115" t="s">
        <v>2170</v>
      </c>
      <c r="C5514" s="115" t="s">
        <v>395</v>
      </c>
      <c r="D5514" s="115" t="s">
        <v>830</v>
      </c>
      <c r="E5514" s="115" t="s">
        <v>76</v>
      </c>
      <c r="F5514" s="237">
        <v>31067</v>
      </c>
      <c r="G5514" s="115" t="s">
        <v>211</v>
      </c>
      <c r="H5514" s="115" t="s">
        <v>16</v>
      </c>
      <c r="I5514" t="s">
        <v>199</v>
      </c>
      <c r="J5514" s="115" t="s">
        <v>1226</v>
      </c>
      <c r="L5514" s="115" t="s">
        <v>18</v>
      </c>
      <c r="U5514"/>
      <c r="V5514">
        <v>0</v>
      </c>
    </row>
    <row r="5515" spans="1:35" ht="18" hidden="1" x14ac:dyDescent="0.25">
      <c r="A5515" s="235">
        <v>332069</v>
      </c>
      <c r="B5515" s="235" t="s">
        <v>9614</v>
      </c>
      <c r="C5515" s="235" t="s">
        <v>689</v>
      </c>
      <c r="D5515" s="235" t="s">
        <v>409</v>
      </c>
      <c r="E5515"/>
      <c r="F5515" s="126"/>
      <c r="G5515" s="236"/>
      <c r="H5515"/>
      <c r="I5515" t="s">
        <v>199</v>
      </c>
      <c r="J5515" s="236"/>
      <c r="K5515"/>
      <c r="L5515"/>
      <c r="M5515"/>
      <c r="N5515"/>
      <c r="O5515"/>
      <c r="P5515"/>
      <c r="Q5515"/>
      <c r="U5515"/>
      <c r="V5515">
        <v>0</v>
      </c>
      <c r="W5515" s="236"/>
      <c r="X5515"/>
      <c r="Y5515"/>
      <c r="Z5515"/>
      <c r="AA5515"/>
      <c r="AB5515"/>
      <c r="AC5515"/>
      <c r="AD5515"/>
      <c r="AE5515"/>
      <c r="AF5515"/>
      <c r="AG5515"/>
      <c r="AH5515" s="115" t="s">
        <v>4308</v>
      </c>
    </row>
    <row r="5516" spans="1:35" hidden="1" x14ac:dyDescent="0.25">
      <c r="A5516" s="115">
        <v>332070</v>
      </c>
      <c r="B5516" s="115" t="s">
        <v>2211</v>
      </c>
      <c r="C5516" s="115" t="s">
        <v>545</v>
      </c>
      <c r="D5516" s="115" t="s">
        <v>230</v>
      </c>
      <c r="E5516" s="115" t="s">
        <v>77</v>
      </c>
      <c r="F5516" s="237">
        <v>34562</v>
      </c>
      <c r="G5516" s="115" t="s">
        <v>2076</v>
      </c>
      <c r="H5516" s="115" t="s">
        <v>16</v>
      </c>
      <c r="I5516" t="s">
        <v>199</v>
      </c>
      <c r="J5516" s="115" t="s">
        <v>1226</v>
      </c>
      <c r="L5516" s="115" t="s">
        <v>18</v>
      </c>
      <c r="U5516"/>
      <c r="V5516">
        <v>0</v>
      </c>
    </row>
    <row r="5517" spans="1:35" ht="18" x14ac:dyDescent="0.25">
      <c r="A5517" s="235">
        <v>332071</v>
      </c>
      <c r="B5517" s="235" t="s">
        <v>9615</v>
      </c>
      <c r="C5517" s="235" t="s">
        <v>244</v>
      </c>
      <c r="D5517" s="235" t="s">
        <v>585</v>
      </c>
      <c r="E5517"/>
      <c r="F5517" s="126"/>
      <c r="G5517" s="236"/>
      <c r="H5517"/>
      <c r="I5517" t="s">
        <v>107</v>
      </c>
      <c r="J5517" s="236"/>
      <c r="K5517"/>
      <c r="L5517"/>
      <c r="M5517"/>
      <c r="N5517"/>
      <c r="O5517"/>
      <c r="P5517"/>
      <c r="Q5517"/>
      <c r="U5517"/>
      <c r="V5517" t="s">
        <v>4335</v>
      </c>
      <c r="W5517" s="236"/>
      <c r="X5517"/>
      <c r="Y5517"/>
      <c r="Z5517"/>
      <c r="AA5517"/>
      <c r="AB5517"/>
      <c r="AC5517"/>
      <c r="AD5517"/>
      <c r="AE5517"/>
      <c r="AF5517"/>
      <c r="AG5517"/>
      <c r="AH5517" s="115" t="s">
        <v>4308</v>
      </c>
      <c r="AI5517" s="115" t="e">
        <f>VLOOKUP(A5517,'[2]دراسات قانونية'!$A$3:$E$600,1,0)</f>
        <v>#N/A</v>
      </c>
    </row>
    <row r="5518" spans="1:35" ht="18" hidden="1" x14ac:dyDescent="0.25">
      <c r="A5518" s="235">
        <v>332072</v>
      </c>
      <c r="B5518" s="235" t="s">
        <v>9616</v>
      </c>
      <c r="C5518" s="235" t="s">
        <v>734</v>
      </c>
      <c r="D5518" s="235" t="s">
        <v>594</v>
      </c>
      <c r="E5518"/>
      <c r="F5518" s="126"/>
      <c r="G5518" s="236"/>
      <c r="H5518"/>
      <c r="I5518" t="s">
        <v>199</v>
      </c>
      <c r="J5518" s="236"/>
      <c r="K5518"/>
      <c r="L5518"/>
      <c r="M5518"/>
      <c r="N5518"/>
      <c r="O5518"/>
      <c r="P5518"/>
      <c r="Q5518"/>
      <c r="U5518"/>
      <c r="V5518">
        <v>0</v>
      </c>
      <c r="W5518" s="236"/>
      <c r="X5518"/>
      <c r="Y5518"/>
      <c r="Z5518"/>
      <c r="AA5518"/>
      <c r="AB5518"/>
      <c r="AC5518"/>
      <c r="AD5518"/>
      <c r="AE5518"/>
      <c r="AF5518"/>
      <c r="AG5518"/>
      <c r="AH5518" s="115" t="s">
        <v>4308</v>
      </c>
    </row>
    <row r="5519" spans="1:35" hidden="1" x14ac:dyDescent="0.25">
      <c r="A5519">
        <v>332073</v>
      </c>
      <c r="B5519" t="s">
        <v>9617</v>
      </c>
      <c r="C5519" t="s">
        <v>529</v>
      </c>
      <c r="D5519" t="s">
        <v>4823</v>
      </c>
      <c r="E5519" t="s">
        <v>77</v>
      </c>
      <c r="F5519" s="126">
        <v>31778</v>
      </c>
      <c r="G5519" t="s">
        <v>18</v>
      </c>
      <c r="H5519" t="s">
        <v>16</v>
      </c>
      <c r="I5519" t="s">
        <v>136</v>
      </c>
      <c r="J5519" t="s">
        <v>1226</v>
      </c>
      <c r="K5519"/>
      <c r="L5519" t="s">
        <v>47</v>
      </c>
      <c r="M5519"/>
      <c r="N5519"/>
      <c r="O5519"/>
      <c r="P5519"/>
      <c r="Q5519"/>
      <c r="U5519"/>
      <c r="V5519">
        <v>0</v>
      </c>
      <c r="W5519"/>
      <c r="X5519"/>
      <c r="Y5519"/>
      <c r="Z5519"/>
      <c r="AA5519"/>
      <c r="AB5519"/>
      <c r="AC5519"/>
      <c r="AD5519"/>
      <c r="AE5519"/>
      <c r="AF5519"/>
      <c r="AG5519"/>
    </row>
    <row r="5520" spans="1:35" x14ac:dyDescent="0.25">
      <c r="A5520" s="115">
        <v>332074</v>
      </c>
      <c r="B5520" s="115" t="s">
        <v>9618</v>
      </c>
      <c r="C5520" s="115" t="s">
        <v>621</v>
      </c>
      <c r="D5520" s="115" t="s">
        <v>474</v>
      </c>
      <c r="E5520" s="115" t="s">
        <v>77</v>
      </c>
      <c r="F5520" s="237">
        <v>35825</v>
      </c>
      <c r="G5520" s="115" t="s">
        <v>211</v>
      </c>
      <c r="H5520" s="115" t="s">
        <v>16</v>
      </c>
      <c r="I5520" t="s">
        <v>107</v>
      </c>
      <c r="J5520" s="115" t="s">
        <v>15</v>
      </c>
      <c r="L5520" s="115" t="s">
        <v>18</v>
      </c>
      <c r="U5520"/>
      <c r="V5520" t="s">
        <v>4335</v>
      </c>
      <c r="AE5520" s="115" t="s">
        <v>4308</v>
      </c>
      <c r="AF5520" s="115" t="s">
        <v>4308</v>
      </c>
      <c r="AG5520" s="115" t="s">
        <v>4308</v>
      </c>
      <c r="AH5520" s="115" t="s">
        <v>4308</v>
      </c>
      <c r="AI5520" s="115" t="e">
        <f>VLOOKUP(A5520,'[2]دراسات قانونية'!$A$3:$E$600,1,0)</f>
        <v>#N/A</v>
      </c>
    </row>
    <row r="5521" spans="1:35" hidden="1" x14ac:dyDescent="0.25">
      <c r="A5521">
        <v>332076</v>
      </c>
      <c r="B5521" t="s">
        <v>9619</v>
      </c>
      <c r="C5521" t="s">
        <v>529</v>
      </c>
      <c r="D5521" t="s">
        <v>9620</v>
      </c>
      <c r="E5521" t="s">
        <v>77</v>
      </c>
      <c r="F5521" s="126">
        <v>36540</v>
      </c>
      <c r="G5521" t="s">
        <v>9621</v>
      </c>
      <c r="H5521" t="s">
        <v>16</v>
      </c>
      <c r="I5521" t="s">
        <v>136</v>
      </c>
      <c r="J5521" t="s">
        <v>15</v>
      </c>
      <c r="K5521"/>
      <c r="L5521" t="s">
        <v>30</v>
      </c>
      <c r="M5521"/>
      <c r="N5521"/>
      <c r="O5521"/>
      <c r="P5521"/>
      <c r="Q5521"/>
      <c r="U5521"/>
      <c r="V5521" t="s">
        <v>16623</v>
      </c>
      <c r="W5521"/>
      <c r="X5521"/>
      <c r="Y5521"/>
      <c r="Z5521"/>
      <c r="AA5521"/>
      <c r="AB5521"/>
      <c r="AC5521"/>
      <c r="AD5521"/>
      <c r="AE5521"/>
      <c r="AF5521"/>
      <c r="AG5521"/>
      <c r="AH5521" s="115" t="s">
        <v>4308</v>
      </c>
    </row>
    <row r="5522" spans="1:35" hidden="1" x14ac:dyDescent="0.25">
      <c r="A5522">
        <v>332077</v>
      </c>
      <c r="B5522" t="s">
        <v>9622</v>
      </c>
      <c r="C5522" t="s">
        <v>345</v>
      </c>
      <c r="D5522" t="s">
        <v>613</v>
      </c>
      <c r="E5522" t="s">
        <v>77</v>
      </c>
      <c r="F5522" s="126">
        <v>34200</v>
      </c>
      <c r="G5522" t="s">
        <v>18</v>
      </c>
      <c r="H5522" t="s">
        <v>16</v>
      </c>
      <c r="I5522" t="s">
        <v>136</v>
      </c>
      <c r="J5522"/>
      <c r="K5522"/>
      <c r="L5522"/>
      <c r="M5522"/>
      <c r="N5522"/>
      <c r="O5522"/>
      <c r="P5522"/>
      <c r="Q5522"/>
      <c r="U5522"/>
      <c r="V5522" t="s">
        <v>4414</v>
      </c>
      <c r="W5522"/>
      <c r="X5522"/>
      <c r="Y5522"/>
      <c r="Z5522"/>
      <c r="AA5522"/>
      <c r="AB5522"/>
      <c r="AC5522" t="s">
        <v>4308</v>
      </c>
      <c r="AD5522" t="s">
        <v>4308</v>
      </c>
      <c r="AE5522" t="s">
        <v>4308</v>
      </c>
      <c r="AF5522" t="s">
        <v>4308</v>
      </c>
      <c r="AG5522" t="s">
        <v>4308</v>
      </c>
      <c r="AH5522" s="115" t="s">
        <v>4308</v>
      </c>
    </row>
    <row r="5523" spans="1:35" hidden="1" x14ac:dyDescent="0.25">
      <c r="A5523" s="115">
        <v>332078</v>
      </c>
      <c r="B5523" s="115" t="s">
        <v>3739</v>
      </c>
      <c r="C5523" s="115" t="s">
        <v>227</v>
      </c>
      <c r="D5523" s="115" t="s">
        <v>281</v>
      </c>
      <c r="E5523" s="115" t="s">
        <v>77</v>
      </c>
      <c r="F5523" s="237">
        <v>35266</v>
      </c>
      <c r="G5523" s="115" t="s">
        <v>1473</v>
      </c>
      <c r="H5523" s="115" t="s">
        <v>16</v>
      </c>
      <c r="I5523" t="s">
        <v>199</v>
      </c>
      <c r="J5523" s="115" t="s">
        <v>15</v>
      </c>
      <c r="L5523" s="115" t="s">
        <v>30</v>
      </c>
      <c r="R5523" s="115">
        <v>9250</v>
      </c>
      <c r="S5523" s="115">
        <v>45720</v>
      </c>
      <c r="T5523" s="115">
        <v>50000</v>
      </c>
      <c r="U5523"/>
      <c r="V5523">
        <v>0</v>
      </c>
    </row>
    <row r="5524" spans="1:35" hidden="1" x14ac:dyDescent="0.25">
      <c r="A5524">
        <v>332079</v>
      </c>
      <c r="B5524" t="s">
        <v>9623</v>
      </c>
      <c r="C5524" t="s">
        <v>579</v>
      </c>
      <c r="D5524" t="s">
        <v>9624</v>
      </c>
      <c r="E5524"/>
      <c r="F5524" s="126"/>
      <c r="G5524"/>
      <c r="H5524"/>
      <c r="I5524" t="s">
        <v>129</v>
      </c>
      <c r="J5524"/>
      <c r="K5524"/>
      <c r="L5524"/>
      <c r="M5524"/>
      <c r="N5524"/>
      <c r="O5524"/>
      <c r="P5524"/>
      <c r="Q5524"/>
      <c r="U5524"/>
      <c r="V5524" t="s">
        <v>4338</v>
      </c>
      <c r="W5524"/>
      <c r="X5524"/>
      <c r="Y5524"/>
      <c r="Z5524"/>
      <c r="AA5524"/>
      <c r="AB5524"/>
      <c r="AC5524"/>
      <c r="AD5524"/>
      <c r="AE5524"/>
      <c r="AF5524"/>
      <c r="AG5524"/>
    </row>
    <row r="5525" spans="1:35" ht="18" x14ac:dyDescent="0.25">
      <c r="A5525" s="235">
        <v>332080</v>
      </c>
      <c r="B5525" s="235" t="s">
        <v>9625</v>
      </c>
      <c r="C5525" s="235" t="s">
        <v>319</v>
      </c>
      <c r="D5525" s="235" t="s">
        <v>357</v>
      </c>
      <c r="E5525"/>
      <c r="F5525" s="126"/>
      <c r="G5525" s="236"/>
      <c r="H5525"/>
      <c r="I5525" t="s">
        <v>107</v>
      </c>
      <c r="J5525" s="236"/>
      <c r="K5525"/>
      <c r="L5525"/>
      <c r="M5525"/>
      <c r="N5525"/>
      <c r="O5525"/>
      <c r="P5525"/>
      <c r="Q5525"/>
      <c r="U5525"/>
      <c r="V5525" t="s">
        <v>4334</v>
      </c>
      <c r="W5525" s="236"/>
      <c r="X5525"/>
      <c r="Y5525"/>
      <c r="Z5525"/>
      <c r="AA5525"/>
      <c r="AB5525"/>
      <c r="AC5525"/>
      <c r="AD5525"/>
      <c r="AE5525"/>
      <c r="AF5525"/>
      <c r="AG5525"/>
      <c r="AH5525" s="115" t="s">
        <v>4308</v>
      </c>
      <c r="AI5525" s="115" t="e">
        <f>VLOOKUP(A5525,'[2]دراسات قانونية'!$A$3:$E$600,1,0)</f>
        <v>#N/A</v>
      </c>
    </row>
    <row r="5526" spans="1:35" ht="18" hidden="1" x14ac:dyDescent="0.25">
      <c r="A5526" s="235">
        <v>332081</v>
      </c>
      <c r="B5526" s="235" t="s">
        <v>9626</v>
      </c>
      <c r="C5526" s="235" t="s">
        <v>271</v>
      </c>
      <c r="D5526" s="235" t="s">
        <v>501</v>
      </c>
      <c r="E5526"/>
      <c r="F5526" s="126"/>
      <c r="G5526" s="236"/>
      <c r="H5526"/>
      <c r="I5526" t="s">
        <v>129</v>
      </c>
      <c r="J5526" s="236"/>
      <c r="K5526"/>
      <c r="L5526"/>
      <c r="M5526"/>
      <c r="N5526"/>
      <c r="O5526"/>
      <c r="P5526"/>
      <c r="Q5526"/>
      <c r="U5526"/>
      <c r="V5526" t="s">
        <v>4337</v>
      </c>
      <c r="W5526" s="236"/>
      <c r="X5526"/>
      <c r="Y5526"/>
      <c r="Z5526"/>
      <c r="AA5526"/>
      <c r="AB5526"/>
      <c r="AC5526"/>
      <c r="AD5526"/>
      <c r="AE5526"/>
      <c r="AF5526"/>
      <c r="AG5526"/>
      <c r="AH5526" s="115" t="s">
        <v>4308</v>
      </c>
    </row>
    <row r="5527" spans="1:35" hidden="1" x14ac:dyDescent="0.25">
      <c r="A5527" s="115">
        <v>332083</v>
      </c>
      <c r="B5527" s="115" t="s">
        <v>3740</v>
      </c>
      <c r="C5527" s="115" t="s">
        <v>3741</v>
      </c>
      <c r="D5527" s="115" t="s">
        <v>381</v>
      </c>
      <c r="E5527" s="115" t="s">
        <v>77</v>
      </c>
      <c r="F5527" s="237">
        <v>34702</v>
      </c>
      <c r="G5527" s="115" t="s">
        <v>18</v>
      </c>
      <c r="H5527" s="115" t="s">
        <v>16</v>
      </c>
      <c r="I5527" t="s">
        <v>199</v>
      </c>
      <c r="J5527" s="115" t="s">
        <v>15</v>
      </c>
      <c r="L5527" s="115" t="s">
        <v>30</v>
      </c>
      <c r="U5527"/>
      <c r="V5527">
        <v>0</v>
      </c>
    </row>
    <row r="5528" spans="1:35" hidden="1" x14ac:dyDescent="0.25">
      <c r="A5528" s="115">
        <v>332084</v>
      </c>
      <c r="B5528" s="115" t="s">
        <v>3742</v>
      </c>
      <c r="C5528" s="115" t="s">
        <v>212</v>
      </c>
      <c r="D5528" s="115" t="s">
        <v>722</v>
      </c>
      <c r="E5528" s="115" t="s">
        <v>77</v>
      </c>
      <c r="F5528" s="237">
        <v>36431</v>
      </c>
      <c r="G5528" s="115" t="s">
        <v>18</v>
      </c>
      <c r="H5528" s="115" t="s">
        <v>16</v>
      </c>
      <c r="I5528" t="s">
        <v>199</v>
      </c>
      <c r="J5528" s="115" t="s">
        <v>1226</v>
      </c>
      <c r="L5528" s="115" t="s">
        <v>18</v>
      </c>
      <c r="U5528"/>
      <c r="V5528">
        <v>0</v>
      </c>
    </row>
    <row r="5529" spans="1:35" hidden="1" x14ac:dyDescent="0.25">
      <c r="A5529">
        <v>332085</v>
      </c>
      <c r="B5529" t="s">
        <v>9627</v>
      </c>
      <c r="C5529" t="s">
        <v>244</v>
      </c>
      <c r="D5529" t="s">
        <v>320</v>
      </c>
      <c r="E5529" t="s">
        <v>77</v>
      </c>
      <c r="F5529" s="126">
        <v>35993</v>
      </c>
      <c r="G5529" t="s">
        <v>18</v>
      </c>
      <c r="H5529" t="s">
        <v>16</v>
      </c>
      <c r="I5529" t="s">
        <v>136</v>
      </c>
      <c r="J5529" t="s">
        <v>1226</v>
      </c>
      <c r="K5529"/>
      <c r="L5529" t="s">
        <v>18</v>
      </c>
      <c r="M5529"/>
      <c r="N5529"/>
      <c r="O5529"/>
      <c r="P5529"/>
      <c r="Q5529"/>
      <c r="U5529"/>
      <c r="V5529" t="s">
        <v>16623</v>
      </c>
      <c r="W5529"/>
      <c r="X5529"/>
      <c r="Y5529"/>
      <c r="Z5529"/>
      <c r="AA5529"/>
      <c r="AB5529"/>
      <c r="AC5529"/>
      <c r="AD5529"/>
      <c r="AE5529"/>
      <c r="AF5529"/>
      <c r="AG5529"/>
      <c r="AH5529" s="115" t="s">
        <v>4308</v>
      </c>
    </row>
    <row r="5530" spans="1:35" hidden="1" x14ac:dyDescent="0.25">
      <c r="A5530" s="115">
        <v>332086</v>
      </c>
      <c r="B5530" s="115" t="s">
        <v>3743</v>
      </c>
      <c r="C5530" s="115" t="s">
        <v>438</v>
      </c>
      <c r="D5530" s="115" t="s">
        <v>315</v>
      </c>
      <c r="E5530" s="115" t="s">
        <v>77</v>
      </c>
      <c r="F5530" s="237">
        <v>35841</v>
      </c>
      <c r="G5530" s="115" t="s">
        <v>462</v>
      </c>
      <c r="H5530" s="115" t="s">
        <v>16</v>
      </c>
      <c r="I5530" t="s">
        <v>199</v>
      </c>
      <c r="J5530" s="115" t="s">
        <v>1226</v>
      </c>
      <c r="L5530" s="115" t="s">
        <v>18</v>
      </c>
      <c r="U5530"/>
      <c r="V5530">
        <v>0</v>
      </c>
    </row>
    <row r="5531" spans="1:35" ht="18" hidden="1" x14ac:dyDescent="0.25">
      <c r="A5531" s="235">
        <v>332087</v>
      </c>
      <c r="B5531" s="235" t="s">
        <v>9628</v>
      </c>
      <c r="C5531" s="235" t="s">
        <v>515</v>
      </c>
      <c r="D5531" s="235" t="s">
        <v>323</v>
      </c>
      <c r="E5531"/>
      <c r="F5531" s="126"/>
      <c r="G5531" s="236"/>
      <c r="H5531"/>
      <c r="I5531" t="s">
        <v>199</v>
      </c>
      <c r="J5531" s="236"/>
      <c r="K5531"/>
      <c r="L5531"/>
      <c r="M5531"/>
      <c r="N5531"/>
      <c r="O5531"/>
      <c r="P5531"/>
      <c r="Q5531"/>
      <c r="U5531"/>
      <c r="V5531">
        <v>0</v>
      </c>
      <c r="W5531" s="236"/>
      <c r="X5531"/>
      <c r="Y5531"/>
      <c r="Z5531"/>
      <c r="AA5531"/>
      <c r="AB5531"/>
      <c r="AC5531"/>
      <c r="AD5531"/>
      <c r="AE5531"/>
      <c r="AF5531"/>
      <c r="AG5531"/>
      <c r="AH5531" s="115" t="s">
        <v>4308</v>
      </c>
    </row>
    <row r="5532" spans="1:35" ht="18" x14ac:dyDescent="0.25">
      <c r="A5532" s="235">
        <v>332088</v>
      </c>
      <c r="B5532" s="235" t="s">
        <v>9629</v>
      </c>
      <c r="C5532" s="235" t="s">
        <v>295</v>
      </c>
      <c r="D5532" s="235" t="s">
        <v>318</v>
      </c>
      <c r="E5532"/>
      <c r="F5532" s="126"/>
      <c r="G5532" s="236"/>
      <c r="H5532"/>
      <c r="I5532" t="s">
        <v>107</v>
      </c>
      <c r="J5532" s="236"/>
      <c r="K5532"/>
      <c r="L5532"/>
      <c r="M5532"/>
      <c r="N5532"/>
      <c r="O5532"/>
      <c r="P5532"/>
      <c r="Q5532"/>
      <c r="U5532"/>
      <c r="V5532" t="s">
        <v>4334</v>
      </c>
      <c r="W5532" s="236"/>
      <c r="X5532"/>
      <c r="Y5532"/>
      <c r="Z5532"/>
      <c r="AA5532"/>
      <c r="AB5532"/>
      <c r="AC5532"/>
      <c r="AD5532"/>
      <c r="AE5532"/>
      <c r="AF5532"/>
      <c r="AG5532"/>
      <c r="AH5532" s="115" t="s">
        <v>4308</v>
      </c>
      <c r="AI5532" s="115" t="e">
        <f>VLOOKUP(A5532,'[2]دراسات قانونية'!$A$3:$E$600,1,0)</f>
        <v>#N/A</v>
      </c>
    </row>
    <row r="5533" spans="1:35" ht="18" x14ac:dyDescent="0.25">
      <c r="A5533" s="235">
        <v>332091</v>
      </c>
      <c r="B5533" s="235" t="s">
        <v>9630</v>
      </c>
      <c r="C5533" s="235" t="s">
        <v>8312</v>
      </c>
      <c r="D5533" s="235" t="s">
        <v>316</v>
      </c>
      <c r="E5533"/>
      <c r="F5533" s="126"/>
      <c r="G5533" s="236"/>
      <c r="H5533"/>
      <c r="I5533" t="s">
        <v>107</v>
      </c>
      <c r="J5533" s="236"/>
      <c r="K5533"/>
      <c r="L5533"/>
      <c r="M5533"/>
      <c r="N5533"/>
      <c r="O5533"/>
      <c r="P5533"/>
      <c r="Q5533"/>
      <c r="U5533"/>
      <c r="V5533" t="s">
        <v>4334</v>
      </c>
      <c r="W5533" s="236"/>
      <c r="X5533"/>
      <c r="Y5533"/>
      <c r="Z5533"/>
      <c r="AA5533"/>
      <c r="AB5533"/>
      <c r="AC5533"/>
      <c r="AD5533"/>
      <c r="AE5533"/>
      <c r="AF5533"/>
      <c r="AG5533"/>
      <c r="AH5533" s="115" t="s">
        <v>4308</v>
      </c>
      <c r="AI5533" s="115" t="e">
        <f>VLOOKUP(A5533,'[2]دراسات قانونية'!$A$3:$E$600,1,0)</f>
        <v>#N/A</v>
      </c>
    </row>
    <row r="5534" spans="1:35" hidden="1" x14ac:dyDescent="0.25">
      <c r="A5534" s="115">
        <v>332095</v>
      </c>
      <c r="B5534" s="115" t="s">
        <v>3744</v>
      </c>
      <c r="C5534" s="115" t="s">
        <v>542</v>
      </c>
      <c r="D5534" s="115" t="s">
        <v>3745</v>
      </c>
      <c r="E5534" s="115" t="s">
        <v>76</v>
      </c>
      <c r="F5534" s="237">
        <v>34113</v>
      </c>
      <c r="G5534" s="115" t="s">
        <v>1386</v>
      </c>
      <c r="H5534" s="115" t="s">
        <v>16</v>
      </c>
      <c r="I5534" t="s">
        <v>199</v>
      </c>
      <c r="J5534" s="115" t="s">
        <v>15</v>
      </c>
      <c r="L5534" s="115" t="s">
        <v>40</v>
      </c>
      <c r="U5534"/>
      <c r="V5534" t="s">
        <v>16623</v>
      </c>
      <c r="AG5534" s="115" t="s">
        <v>4308</v>
      </c>
      <c r="AH5534" s="115" t="s">
        <v>4308</v>
      </c>
    </row>
    <row r="5535" spans="1:35" hidden="1" x14ac:dyDescent="0.25">
      <c r="A5535">
        <v>332097</v>
      </c>
      <c r="B5535" t="s">
        <v>9631</v>
      </c>
      <c r="C5535" t="s">
        <v>369</v>
      </c>
      <c r="D5535" t="s">
        <v>9632</v>
      </c>
      <c r="E5535" t="s">
        <v>76</v>
      </c>
      <c r="F5535" s="126">
        <v>31933</v>
      </c>
      <c r="G5535" t="s">
        <v>1962</v>
      </c>
      <c r="H5535" t="s">
        <v>16</v>
      </c>
      <c r="I5535" t="s">
        <v>129</v>
      </c>
      <c r="J5535" t="s">
        <v>1226</v>
      </c>
      <c r="K5535"/>
      <c r="L5535" t="s">
        <v>70</v>
      </c>
      <c r="M5535"/>
      <c r="N5535"/>
      <c r="O5535"/>
      <c r="P5535"/>
      <c r="Q5535"/>
      <c r="U5535"/>
      <c r="V5535" t="s">
        <v>4414</v>
      </c>
      <c r="W5535"/>
      <c r="X5535"/>
      <c r="Y5535"/>
      <c r="Z5535"/>
      <c r="AA5535"/>
      <c r="AB5535"/>
      <c r="AC5535"/>
      <c r="AD5535"/>
      <c r="AE5535"/>
      <c r="AF5535"/>
      <c r="AG5535"/>
      <c r="AH5535" s="115" t="s">
        <v>4308</v>
      </c>
    </row>
    <row r="5536" spans="1:35" hidden="1" x14ac:dyDescent="0.25">
      <c r="A5536" s="115">
        <v>332100</v>
      </c>
      <c r="B5536" s="115" t="s">
        <v>2966</v>
      </c>
      <c r="C5536" s="115" t="s">
        <v>572</v>
      </c>
      <c r="D5536" s="115" t="s">
        <v>444</v>
      </c>
      <c r="E5536" s="115" t="s">
        <v>76</v>
      </c>
      <c r="F5536" s="237">
        <v>36530</v>
      </c>
      <c r="G5536" s="115" t="s">
        <v>211</v>
      </c>
      <c r="H5536" s="115" t="s">
        <v>16</v>
      </c>
      <c r="I5536" t="s">
        <v>199</v>
      </c>
      <c r="J5536" s="115" t="s">
        <v>15</v>
      </c>
      <c r="L5536" s="115" t="s">
        <v>18</v>
      </c>
      <c r="U5536"/>
      <c r="V5536">
        <v>0</v>
      </c>
    </row>
    <row r="5537" spans="1:35" hidden="1" x14ac:dyDescent="0.25">
      <c r="A5537">
        <v>332103</v>
      </c>
      <c r="B5537" t="s">
        <v>9633</v>
      </c>
      <c r="C5537" t="s">
        <v>8090</v>
      </c>
      <c r="D5537" t="s">
        <v>312</v>
      </c>
      <c r="E5537" t="s">
        <v>76</v>
      </c>
      <c r="F5537" s="126">
        <v>28060</v>
      </c>
      <c r="G5537" t="s">
        <v>18</v>
      </c>
      <c r="H5537" t="s">
        <v>16</v>
      </c>
      <c r="I5537" t="s">
        <v>136</v>
      </c>
      <c r="J5537"/>
      <c r="K5537"/>
      <c r="L5537"/>
      <c r="M5537"/>
      <c r="N5537"/>
      <c r="O5537"/>
      <c r="P5537"/>
      <c r="Q5537"/>
      <c r="U5537"/>
      <c r="V5537" t="s">
        <v>4414</v>
      </c>
      <c r="W5537"/>
      <c r="X5537"/>
      <c r="Y5537"/>
      <c r="Z5537"/>
      <c r="AA5537"/>
      <c r="AB5537"/>
      <c r="AC5537" t="s">
        <v>4308</v>
      </c>
      <c r="AD5537" t="s">
        <v>4308</v>
      </c>
      <c r="AE5537" t="s">
        <v>4308</v>
      </c>
      <c r="AF5537" t="s">
        <v>4308</v>
      </c>
      <c r="AG5537" t="s">
        <v>4308</v>
      </c>
      <c r="AH5537" s="115" t="s">
        <v>4308</v>
      </c>
    </row>
    <row r="5538" spans="1:35" hidden="1" x14ac:dyDescent="0.25">
      <c r="A5538">
        <v>332105</v>
      </c>
      <c r="B5538" t="s">
        <v>9634</v>
      </c>
      <c r="C5538" t="s">
        <v>227</v>
      </c>
      <c r="D5538" t="s">
        <v>757</v>
      </c>
      <c r="E5538" t="s">
        <v>77</v>
      </c>
      <c r="F5538" s="126">
        <v>35160</v>
      </c>
      <c r="G5538" t="s">
        <v>1520</v>
      </c>
      <c r="H5538" t="s">
        <v>16</v>
      </c>
      <c r="I5538" t="s">
        <v>136</v>
      </c>
      <c r="J5538" t="s">
        <v>15</v>
      </c>
      <c r="K5538"/>
      <c r="L5538" t="s">
        <v>73</v>
      </c>
      <c r="M5538"/>
      <c r="N5538"/>
      <c r="O5538"/>
      <c r="P5538"/>
      <c r="Q5538"/>
      <c r="U5538"/>
      <c r="V5538" t="s">
        <v>4412</v>
      </c>
      <c r="W5538"/>
      <c r="X5538"/>
      <c r="Y5538"/>
      <c r="Z5538"/>
      <c r="AA5538"/>
      <c r="AB5538"/>
      <c r="AC5538"/>
      <c r="AD5538"/>
      <c r="AE5538"/>
      <c r="AF5538"/>
      <c r="AG5538"/>
      <c r="AH5538" s="115" t="s">
        <v>4308</v>
      </c>
    </row>
    <row r="5539" spans="1:35" hidden="1" x14ac:dyDescent="0.25">
      <c r="A5539">
        <v>332106</v>
      </c>
      <c r="B5539" t="s">
        <v>9635</v>
      </c>
      <c r="C5539" t="s">
        <v>438</v>
      </c>
      <c r="D5539" t="s">
        <v>320</v>
      </c>
      <c r="E5539" t="s">
        <v>77</v>
      </c>
      <c r="F5539" s="126">
        <v>36344</v>
      </c>
      <c r="G5539" t="s">
        <v>9636</v>
      </c>
      <c r="H5539" t="s">
        <v>16</v>
      </c>
      <c r="I5539" t="s">
        <v>201</v>
      </c>
      <c r="J5539" t="s">
        <v>1226</v>
      </c>
      <c r="K5539"/>
      <c r="L5539" t="s">
        <v>67</v>
      </c>
      <c r="M5539"/>
      <c r="N5539"/>
      <c r="O5539"/>
      <c r="P5539"/>
      <c r="Q5539"/>
      <c r="U5539"/>
      <c r="V5539">
        <v>0</v>
      </c>
      <c r="W5539"/>
      <c r="X5539"/>
      <c r="Y5539"/>
      <c r="Z5539"/>
      <c r="AA5539"/>
      <c r="AB5539"/>
      <c r="AC5539"/>
      <c r="AD5539"/>
      <c r="AE5539"/>
      <c r="AF5539"/>
      <c r="AG5539"/>
    </row>
    <row r="5540" spans="1:35" hidden="1" x14ac:dyDescent="0.25">
      <c r="A5540" s="115">
        <v>332107</v>
      </c>
      <c r="B5540" s="115" t="s">
        <v>2223</v>
      </c>
      <c r="C5540" s="115" t="s">
        <v>223</v>
      </c>
      <c r="D5540" s="115" t="s">
        <v>444</v>
      </c>
      <c r="E5540" s="115" t="s">
        <v>77</v>
      </c>
      <c r="F5540" s="237">
        <v>35715</v>
      </c>
      <c r="G5540" s="115" t="s">
        <v>580</v>
      </c>
      <c r="H5540" s="115" t="s">
        <v>16</v>
      </c>
      <c r="I5540" t="s">
        <v>199</v>
      </c>
      <c r="J5540" s="115" t="s">
        <v>1226</v>
      </c>
      <c r="L5540" s="115" t="s">
        <v>30</v>
      </c>
      <c r="U5540"/>
      <c r="V5540">
        <v>0</v>
      </c>
    </row>
    <row r="5541" spans="1:35" hidden="1" x14ac:dyDescent="0.25">
      <c r="A5541" s="115">
        <v>332108</v>
      </c>
      <c r="B5541" s="115" t="s">
        <v>3746</v>
      </c>
      <c r="C5541" s="115" t="s">
        <v>3747</v>
      </c>
      <c r="D5541" s="115" t="s">
        <v>959</v>
      </c>
      <c r="E5541" s="115" t="s">
        <v>76</v>
      </c>
      <c r="F5541" s="237">
        <v>27164</v>
      </c>
      <c r="G5541" s="115" t="s">
        <v>449</v>
      </c>
      <c r="H5541" s="115" t="s">
        <v>16</v>
      </c>
      <c r="I5541" t="s">
        <v>199</v>
      </c>
      <c r="U5541"/>
      <c r="V5541" t="s">
        <v>4414</v>
      </c>
      <c r="AC5541" s="115" t="s">
        <v>4308</v>
      </c>
      <c r="AD5541" s="115" t="s">
        <v>4308</v>
      </c>
      <c r="AE5541" s="115" t="s">
        <v>4308</v>
      </c>
      <c r="AF5541" s="115" t="s">
        <v>4308</v>
      </c>
      <c r="AG5541" s="115" t="s">
        <v>4308</v>
      </c>
      <c r="AH5541" s="115" t="s">
        <v>4308</v>
      </c>
    </row>
    <row r="5542" spans="1:35" ht="18" hidden="1" x14ac:dyDescent="0.25">
      <c r="A5542" s="235">
        <v>332109</v>
      </c>
      <c r="B5542" s="235" t="s">
        <v>9637</v>
      </c>
      <c r="C5542" s="235" t="s">
        <v>1105</v>
      </c>
      <c r="D5542" s="235" t="s">
        <v>761</v>
      </c>
      <c r="E5542"/>
      <c r="F5542" s="126"/>
      <c r="G5542" s="236"/>
      <c r="H5542"/>
      <c r="I5542" t="s">
        <v>129</v>
      </c>
      <c r="J5542" s="236"/>
      <c r="K5542"/>
      <c r="L5542"/>
      <c r="M5542"/>
      <c r="N5542"/>
      <c r="O5542"/>
      <c r="P5542"/>
      <c r="Q5542"/>
      <c r="U5542"/>
      <c r="V5542" t="s">
        <v>4335</v>
      </c>
      <c r="W5542" s="236"/>
      <c r="X5542"/>
      <c r="Y5542"/>
      <c r="Z5542"/>
      <c r="AA5542"/>
      <c r="AB5542"/>
      <c r="AC5542"/>
      <c r="AD5542"/>
      <c r="AE5542"/>
      <c r="AF5542"/>
      <c r="AG5542"/>
      <c r="AH5542" s="115" t="s">
        <v>4308</v>
      </c>
    </row>
    <row r="5543" spans="1:35" hidden="1" x14ac:dyDescent="0.25">
      <c r="A5543" s="115">
        <v>332110</v>
      </c>
      <c r="B5543" s="115" t="s">
        <v>4093</v>
      </c>
      <c r="C5543" s="115" t="s">
        <v>227</v>
      </c>
      <c r="D5543" s="115" t="s">
        <v>4094</v>
      </c>
      <c r="E5543" s="115" t="s">
        <v>76</v>
      </c>
      <c r="F5543" s="237">
        <v>28522</v>
      </c>
      <c r="G5543" s="115" t="s">
        <v>4095</v>
      </c>
      <c r="H5543" s="115" t="s">
        <v>16</v>
      </c>
      <c r="I5543" t="s">
        <v>199</v>
      </c>
      <c r="J5543" s="115" t="s">
        <v>15</v>
      </c>
      <c r="L5543" s="115" t="s">
        <v>67</v>
      </c>
      <c r="U5543"/>
      <c r="V5543">
        <v>0</v>
      </c>
      <c r="AH5543" s="115" t="s">
        <v>4308</v>
      </c>
    </row>
    <row r="5544" spans="1:35" hidden="1" x14ac:dyDescent="0.25">
      <c r="A5544">
        <v>332111</v>
      </c>
      <c r="B5544" t="s">
        <v>9638</v>
      </c>
      <c r="C5544" t="s">
        <v>634</v>
      </c>
      <c r="D5544" t="s">
        <v>2377</v>
      </c>
      <c r="E5544" t="s">
        <v>76</v>
      </c>
      <c r="F5544" s="126">
        <v>35431</v>
      </c>
      <c r="G5544" t="s">
        <v>492</v>
      </c>
      <c r="H5544" t="s">
        <v>16</v>
      </c>
      <c r="I5544" t="s">
        <v>136</v>
      </c>
      <c r="J5544" t="s">
        <v>1226</v>
      </c>
      <c r="K5544"/>
      <c r="L5544" t="s">
        <v>30</v>
      </c>
      <c r="M5544"/>
      <c r="N5544"/>
      <c r="O5544"/>
      <c r="P5544"/>
      <c r="Q5544"/>
      <c r="U5544"/>
      <c r="V5544">
        <v>0</v>
      </c>
      <c r="W5544"/>
      <c r="X5544"/>
      <c r="Y5544"/>
      <c r="Z5544"/>
      <c r="AA5544"/>
      <c r="AB5544"/>
      <c r="AC5544"/>
      <c r="AD5544"/>
      <c r="AE5544"/>
      <c r="AF5544"/>
      <c r="AG5544"/>
    </row>
    <row r="5545" spans="1:35" ht="18" hidden="1" x14ac:dyDescent="0.25">
      <c r="A5545" s="235">
        <v>332112</v>
      </c>
      <c r="B5545" s="235" t="s">
        <v>9639</v>
      </c>
      <c r="C5545" s="235" t="s">
        <v>227</v>
      </c>
      <c r="D5545" s="235" t="s">
        <v>293</v>
      </c>
      <c r="E5545"/>
      <c r="F5545" s="126"/>
      <c r="G5545" s="236"/>
      <c r="H5545"/>
      <c r="I5545" t="s">
        <v>199</v>
      </c>
      <c r="J5545" s="236"/>
      <c r="K5545"/>
      <c r="L5545"/>
      <c r="M5545"/>
      <c r="N5545"/>
      <c r="O5545"/>
      <c r="P5545"/>
      <c r="Q5545"/>
      <c r="U5545"/>
      <c r="V5545">
        <v>0</v>
      </c>
      <c r="W5545" s="236"/>
      <c r="X5545"/>
      <c r="Y5545"/>
      <c r="Z5545"/>
      <c r="AA5545"/>
      <c r="AB5545"/>
      <c r="AC5545"/>
      <c r="AD5545"/>
      <c r="AE5545"/>
      <c r="AF5545"/>
      <c r="AG5545"/>
      <c r="AH5545" s="115" t="s">
        <v>4308</v>
      </c>
    </row>
    <row r="5546" spans="1:35" hidden="1" x14ac:dyDescent="0.25">
      <c r="A5546" s="115">
        <v>332113</v>
      </c>
      <c r="B5546" s="115" t="s">
        <v>1575</v>
      </c>
      <c r="C5546" s="115" t="s">
        <v>324</v>
      </c>
      <c r="D5546" s="115" t="s">
        <v>524</v>
      </c>
      <c r="E5546" s="115" t="s">
        <v>76</v>
      </c>
      <c r="F5546" s="237">
        <v>36526</v>
      </c>
      <c r="G5546" s="115" t="s">
        <v>1576</v>
      </c>
      <c r="H5546" s="115" t="s">
        <v>16</v>
      </c>
      <c r="I5546" t="s">
        <v>136</v>
      </c>
      <c r="J5546" s="115" t="s">
        <v>15</v>
      </c>
      <c r="L5546" s="115" t="s">
        <v>18</v>
      </c>
      <c r="U5546"/>
      <c r="V5546" t="s">
        <v>4336</v>
      </c>
    </row>
    <row r="5547" spans="1:35" ht="18" hidden="1" x14ac:dyDescent="0.25">
      <c r="A5547" s="235">
        <v>332115</v>
      </c>
      <c r="B5547" s="235" t="s">
        <v>9640</v>
      </c>
      <c r="C5547" s="235" t="s">
        <v>227</v>
      </c>
      <c r="D5547" s="235" t="s">
        <v>405</v>
      </c>
      <c r="E5547"/>
      <c r="F5547" s="126"/>
      <c r="G5547" s="236"/>
      <c r="H5547"/>
      <c r="I5547" t="s">
        <v>199</v>
      </c>
      <c r="J5547" s="236"/>
      <c r="K5547"/>
      <c r="L5547"/>
      <c r="M5547"/>
      <c r="N5547"/>
      <c r="O5547"/>
      <c r="P5547"/>
      <c r="Q5547"/>
      <c r="U5547"/>
      <c r="V5547">
        <v>0</v>
      </c>
      <c r="W5547" s="236"/>
      <c r="X5547"/>
      <c r="Y5547"/>
      <c r="Z5547"/>
      <c r="AA5547"/>
      <c r="AB5547"/>
      <c r="AC5547"/>
      <c r="AD5547"/>
      <c r="AE5547"/>
      <c r="AF5547"/>
      <c r="AG5547"/>
      <c r="AH5547" s="115" t="s">
        <v>4308</v>
      </c>
    </row>
    <row r="5548" spans="1:35" ht="18" x14ac:dyDescent="0.25">
      <c r="A5548" s="235">
        <v>332116</v>
      </c>
      <c r="B5548" s="235" t="s">
        <v>9641</v>
      </c>
      <c r="C5548" s="235" t="s">
        <v>954</v>
      </c>
      <c r="D5548" s="235" t="s">
        <v>281</v>
      </c>
      <c r="E5548"/>
      <c r="F5548" s="126"/>
      <c r="G5548" s="236"/>
      <c r="H5548"/>
      <c r="I5548" t="s">
        <v>107</v>
      </c>
      <c r="J5548" s="236"/>
      <c r="K5548"/>
      <c r="L5548"/>
      <c r="M5548"/>
      <c r="N5548"/>
      <c r="O5548"/>
      <c r="P5548"/>
      <c r="Q5548"/>
      <c r="U5548"/>
      <c r="V5548" t="s">
        <v>4334</v>
      </c>
      <c r="W5548" s="236"/>
      <c r="X5548"/>
      <c r="Y5548"/>
      <c r="Z5548"/>
      <c r="AA5548"/>
      <c r="AB5548"/>
      <c r="AC5548"/>
      <c r="AD5548"/>
      <c r="AE5548"/>
      <c r="AF5548"/>
      <c r="AG5548"/>
      <c r="AH5548" s="115" t="s">
        <v>4308</v>
      </c>
      <c r="AI5548" s="115" t="e">
        <f>VLOOKUP(A5548,'[2]دراسات قانونية'!$A$3:$E$600,1,0)</f>
        <v>#N/A</v>
      </c>
    </row>
    <row r="5549" spans="1:35" ht="18" hidden="1" x14ac:dyDescent="0.25">
      <c r="A5549" s="235">
        <v>332120</v>
      </c>
      <c r="B5549" s="235" t="s">
        <v>9642</v>
      </c>
      <c r="C5549" s="235" t="s">
        <v>1631</v>
      </c>
      <c r="D5549" s="235" t="s">
        <v>420</v>
      </c>
      <c r="E5549"/>
      <c r="F5549" s="126"/>
      <c r="G5549" s="236"/>
      <c r="H5549"/>
      <c r="I5549" t="s">
        <v>199</v>
      </c>
      <c r="J5549" s="236"/>
      <c r="K5549"/>
      <c r="L5549"/>
      <c r="M5549"/>
      <c r="N5549"/>
      <c r="O5549"/>
      <c r="P5549"/>
      <c r="Q5549"/>
      <c r="U5549"/>
      <c r="V5549">
        <v>0</v>
      </c>
      <c r="W5549" s="236"/>
      <c r="X5549"/>
      <c r="Y5549"/>
      <c r="Z5549"/>
      <c r="AA5549"/>
      <c r="AB5549"/>
      <c r="AC5549"/>
      <c r="AD5549"/>
      <c r="AE5549"/>
      <c r="AF5549"/>
      <c r="AG5549"/>
      <c r="AH5549" s="115" t="s">
        <v>4308</v>
      </c>
    </row>
    <row r="5550" spans="1:35" ht="18" x14ac:dyDescent="0.25">
      <c r="A5550" s="235">
        <v>332123</v>
      </c>
      <c r="B5550" s="235" t="s">
        <v>9643</v>
      </c>
      <c r="C5550" s="235" t="s">
        <v>9644</v>
      </c>
      <c r="D5550" s="235" t="s">
        <v>2062</v>
      </c>
      <c r="E5550"/>
      <c r="F5550" s="126"/>
      <c r="G5550" s="236"/>
      <c r="H5550"/>
      <c r="I5550" t="s">
        <v>107</v>
      </c>
      <c r="J5550" s="236"/>
      <c r="K5550"/>
      <c r="L5550"/>
      <c r="M5550"/>
      <c r="N5550"/>
      <c r="O5550"/>
      <c r="P5550"/>
      <c r="Q5550"/>
      <c r="U5550"/>
      <c r="V5550" t="s">
        <v>4335</v>
      </c>
      <c r="W5550" s="236"/>
      <c r="X5550"/>
      <c r="Y5550"/>
      <c r="Z5550"/>
      <c r="AA5550"/>
      <c r="AB5550"/>
      <c r="AC5550"/>
      <c r="AD5550"/>
      <c r="AE5550"/>
      <c r="AF5550"/>
      <c r="AG5550"/>
      <c r="AH5550" s="115" t="s">
        <v>4308</v>
      </c>
      <c r="AI5550" s="115" t="e">
        <f>VLOOKUP(A5550,'[2]دراسات قانونية'!$A$3:$E$600,1,0)</f>
        <v>#N/A</v>
      </c>
    </row>
    <row r="5551" spans="1:35" hidden="1" x14ac:dyDescent="0.25">
      <c r="A5551">
        <v>332125</v>
      </c>
      <c r="B5551" t="s">
        <v>9645</v>
      </c>
      <c r="C5551" t="s">
        <v>9646</v>
      </c>
      <c r="D5551" t="s">
        <v>312</v>
      </c>
      <c r="E5551" t="s">
        <v>77</v>
      </c>
      <c r="F5551" s="126">
        <v>35946</v>
      </c>
      <c r="G5551" t="s">
        <v>509</v>
      </c>
      <c r="H5551" t="s">
        <v>16</v>
      </c>
      <c r="I5551" t="s">
        <v>129</v>
      </c>
      <c r="J5551"/>
      <c r="K5551"/>
      <c r="L5551"/>
      <c r="M5551"/>
      <c r="N5551"/>
      <c r="O5551"/>
      <c r="P5551"/>
      <c r="Q5551"/>
      <c r="U5551"/>
      <c r="V5551" t="s">
        <v>4414</v>
      </c>
      <c r="W5551"/>
      <c r="X5551"/>
      <c r="Y5551"/>
      <c r="Z5551"/>
      <c r="AA5551"/>
      <c r="AB5551"/>
      <c r="AC5551"/>
      <c r="AD5551" t="s">
        <v>4308</v>
      </c>
      <c r="AE5551" t="s">
        <v>4308</v>
      </c>
      <c r="AF5551" t="s">
        <v>4308</v>
      </c>
      <c r="AG5551" t="s">
        <v>4308</v>
      </c>
      <c r="AH5551" s="115" t="s">
        <v>4308</v>
      </c>
    </row>
    <row r="5552" spans="1:35" hidden="1" x14ac:dyDescent="0.25">
      <c r="A5552">
        <v>332127</v>
      </c>
      <c r="B5552" t="s">
        <v>9647</v>
      </c>
      <c r="C5552" t="s">
        <v>227</v>
      </c>
      <c r="D5552" t="s">
        <v>330</v>
      </c>
      <c r="E5552" t="s">
        <v>76</v>
      </c>
      <c r="F5552" s="126">
        <v>28798</v>
      </c>
      <c r="G5552" t="s">
        <v>18</v>
      </c>
      <c r="H5552" t="s">
        <v>16</v>
      </c>
      <c r="I5552" t="s">
        <v>136</v>
      </c>
      <c r="J5552" t="s">
        <v>1226</v>
      </c>
      <c r="K5552"/>
      <c r="L5552" t="s">
        <v>18</v>
      </c>
      <c r="M5552"/>
      <c r="N5552"/>
      <c r="O5552"/>
      <c r="P5552"/>
      <c r="Q5552"/>
      <c r="U5552"/>
      <c r="V5552" t="s">
        <v>16623</v>
      </c>
      <c r="W5552"/>
      <c r="X5552"/>
      <c r="Y5552"/>
      <c r="Z5552"/>
      <c r="AA5552"/>
      <c r="AB5552"/>
      <c r="AC5552"/>
      <c r="AD5552"/>
      <c r="AE5552"/>
      <c r="AF5552"/>
      <c r="AG5552"/>
      <c r="AH5552" s="115" t="s">
        <v>4308</v>
      </c>
    </row>
    <row r="5553" spans="1:35" ht="18" x14ac:dyDescent="0.25">
      <c r="A5553" s="235">
        <v>332129</v>
      </c>
      <c r="B5553" s="235" t="s">
        <v>9648</v>
      </c>
      <c r="C5553" s="235" t="s">
        <v>209</v>
      </c>
      <c r="D5553" s="235" t="s">
        <v>848</v>
      </c>
      <c r="E5553"/>
      <c r="F5553" s="126"/>
      <c r="G5553" s="236"/>
      <c r="H5553"/>
      <c r="I5553" t="s">
        <v>107</v>
      </c>
      <c r="J5553" s="236"/>
      <c r="K5553"/>
      <c r="L5553"/>
      <c r="M5553"/>
      <c r="N5553"/>
      <c r="O5553"/>
      <c r="P5553"/>
      <c r="Q5553"/>
      <c r="U5553"/>
      <c r="V5553" t="s">
        <v>4335</v>
      </c>
      <c r="W5553" s="236"/>
      <c r="X5553"/>
      <c r="Y5553"/>
      <c r="Z5553"/>
      <c r="AA5553"/>
      <c r="AB5553"/>
      <c r="AC5553"/>
      <c r="AD5553"/>
      <c r="AE5553"/>
      <c r="AF5553"/>
      <c r="AG5553"/>
      <c r="AH5553" s="115" t="s">
        <v>4308</v>
      </c>
      <c r="AI5553" s="115" t="e">
        <f>VLOOKUP(A5553,'[2]دراسات قانونية'!$A$3:$E$600,1,0)</f>
        <v>#N/A</v>
      </c>
    </row>
    <row r="5554" spans="1:35" hidden="1" x14ac:dyDescent="0.25">
      <c r="A5554">
        <v>332131</v>
      </c>
      <c r="B5554" t="s">
        <v>9649</v>
      </c>
      <c r="C5554" t="s">
        <v>250</v>
      </c>
      <c r="D5554" t="s">
        <v>612</v>
      </c>
      <c r="E5554" t="s">
        <v>77</v>
      </c>
      <c r="F5554" s="126">
        <v>28579</v>
      </c>
      <c r="G5554" t="s">
        <v>333</v>
      </c>
      <c r="H5554" t="s">
        <v>16</v>
      </c>
      <c r="I5554" t="s">
        <v>136</v>
      </c>
      <c r="J5554" t="s">
        <v>1226</v>
      </c>
      <c r="K5554"/>
      <c r="L5554" t="s">
        <v>30</v>
      </c>
      <c r="M5554"/>
      <c r="N5554"/>
      <c r="O5554"/>
      <c r="P5554"/>
      <c r="Q5554"/>
      <c r="U5554"/>
      <c r="V5554" t="s">
        <v>16623</v>
      </c>
      <c r="W5554"/>
      <c r="X5554"/>
      <c r="Y5554"/>
      <c r="Z5554"/>
      <c r="AA5554"/>
      <c r="AB5554"/>
      <c r="AC5554"/>
      <c r="AD5554"/>
      <c r="AE5554"/>
      <c r="AF5554"/>
      <c r="AG5554"/>
    </row>
    <row r="5555" spans="1:35" ht="18" hidden="1" x14ac:dyDescent="0.25">
      <c r="A5555" s="235">
        <v>332132</v>
      </c>
      <c r="B5555" s="235" t="s">
        <v>9650</v>
      </c>
      <c r="C5555" s="235" t="s">
        <v>219</v>
      </c>
      <c r="D5555" s="235" t="s">
        <v>746</v>
      </c>
      <c r="E5555"/>
      <c r="F5555" s="126"/>
      <c r="G5555" s="236"/>
      <c r="H5555"/>
      <c r="I5555" t="s">
        <v>199</v>
      </c>
      <c r="J5555" s="236"/>
      <c r="K5555"/>
      <c r="L5555"/>
      <c r="M5555"/>
      <c r="N5555"/>
      <c r="O5555"/>
      <c r="P5555"/>
      <c r="Q5555"/>
      <c r="U5555"/>
      <c r="V5555">
        <v>0</v>
      </c>
      <c r="W5555" s="236"/>
      <c r="X5555"/>
      <c r="Y5555"/>
      <c r="Z5555"/>
      <c r="AA5555"/>
      <c r="AB5555"/>
      <c r="AC5555"/>
      <c r="AD5555"/>
      <c r="AE5555"/>
      <c r="AF5555"/>
      <c r="AG5555"/>
      <c r="AH5555" s="115" t="s">
        <v>4308</v>
      </c>
    </row>
    <row r="5556" spans="1:35" hidden="1" x14ac:dyDescent="0.25">
      <c r="A5556" s="115">
        <v>332133</v>
      </c>
      <c r="B5556" s="115" t="s">
        <v>3047</v>
      </c>
      <c r="C5556" s="115" t="s">
        <v>1091</v>
      </c>
      <c r="D5556" s="115" t="s">
        <v>210</v>
      </c>
      <c r="E5556" s="115" t="s">
        <v>77</v>
      </c>
      <c r="F5556" s="237">
        <v>33249</v>
      </c>
      <c r="G5556" s="115" t="s">
        <v>18</v>
      </c>
      <c r="H5556" s="115" t="s">
        <v>16</v>
      </c>
      <c r="I5556" t="s">
        <v>199</v>
      </c>
      <c r="J5556" s="115" t="s">
        <v>1226</v>
      </c>
      <c r="L5556" s="115" t="s">
        <v>18</v>
      </c>
      <c r="U5556"/>
      <c r="V5556">
        <v>0</v>
      </c>
    </row>
    <row r="5557" spans="1:35" ht="18" x14ac:dyDescent="0.25">
      <c r="A5557" s="235">
        <v>332136</v>
      </c>
      <c r="B5557" s="235" t="s">
        <v>9651</v>
      </c>
      <c r="C5557" s="235" t="s">
        <v>9652</v>
      </c>
      <c r="D5557" s="235" t="s">
        <v>493</v>
      </c>
      <c r="E5557"/>
      <c r="F5557" s="126"/>
      <c r="G5557" s="236"/>
      <c r="H5557"/>
      <c r="I5557" t="s">
        <v>107</v>
      </c>
      <c r="J5557" s="236"/>
      <c r="K5557"/>
      <c r="L5557"/>
      <c r="M5557"/>
      <c r="N5557"/>
      <c r="O5557"/>
      <c r="P5557"/>
      <c r="Q5557"/>
      <c r="U5557"/>
      <c r="V5557" t="s">
        <v>4335</v>
      </c>
      <c r="W5557" s="236"/>
      <c r="X5557"/>
      <c r="Y5557"/>
      <c r="Z5557"/>
      <c r="AA5557"/>
      <c r="AB5557"/>
      <c r="AC5557"/>
      <c r="AD5557"/>
      <c r="AE5557"/>
      <c r="AF5557"/>
      <c r="AG5557"/>
      <c r="AH5557" s="115" t="s">
        <v>4308</v>
      </c>
      <c r="AI5557" s="115" t="e">
        <f>VLOOKUP(A5557,'[2]دراسات قانونية'!$A$3:$E$600,1,0)</f>
        <v>#N/A</v>
      </c>
    </row>
    <row r="5558" spans="1:35" hidden="1" x14ac:dyDescent="0.25">
      <c r="A5558">
        <v>332140</v>
      </c>
      <c r="B5558" t="s">
        <v>9653</v>
      </c>
      <c r="C5558" t="s">
        <v>5386</v>
      </c>
      <c r="D5558" t="s">
        <v>500</v>
      </c>
      <c r="E5558" t="s">
        <v>77</v>
      </c>
      <c r="F5558" s="126">
        <v>28199</v>
      </c>
      <c r="G5558" t="s">
        <v>9654</v>
      </c>
      <c r="H5558" t="s">
        <v>16</v>
      </c>
      <c r="I5558" t="s">
        <v>129</v>
      </c>
      <c r="J5558" t="s">
        <v>1226</v>
      </c>
      <c r="K5558"/>
      <c r="L5558" t="s">
        <v>61</v>
      </c>
      <c r="M5558"/>
      <c r="N5558"/>
      <c r="O5558"/>
      <c r="P5558"/>
      <c r="Q5558"/>
      <c r="U5558"/>
      <c r="V5558" t="s">
        <v>4336</v>
      </c>
      <c r="W5558"/>
      <c r="X5558"/>
      <c r="Y5558"/>
      <c r="Z5558"/>
      <c r="AA5558"/>
      <c r="AB5558"/>
      <c r="AC5558"/>
      <c r="AD5558"/>
      <c r="AE5558" t="s">
        <v>4308</v>
      </c>
      <c r="AF5558" t="s">
        <v>4308</v>
      </c>
      <c r="AG5558" t="s">
        <v>4308</v>
      </c>
      <c r="AH5558" s="115" t="s">
        <v>4308</v>
      </c>
    </row>
    <row r="5559" spans="1:35" hidden="1" x14ac:dyDescent="0.25">
      <c r="A5559">
        <v>332141</v>
      </c>
      <c r="B5559" t="s">
        <v>9655</v>
      </c>
      <c r="C5559" t="s">
        <v>543</v>
      </c>
      <c r="D5559" t="s">
        <v>9022</v>
      </c>
      <c r="E5559" t="s">
        <v>77</v>
      </c>
      <c r="F5559" s="126">
        <v>34448</v>
      </c>
      <c r="G5559" t="s">
        <v>18</v>
      </c>
      <c r="H5559" t="s">
        <v>16</v>
      </c>
      <c r="I5559" t="s">
        <v>201</v>
      </c>
      <c r="J5559" t="s">
        <v>1226</v>
      </c>
      <c r="K5559"/>
      <c r="L5559" t="s">
        <v>18</v>
      </c>
      <c r="M5559"/>
      <c r="N5559"/>
      <c r="O5559"/>
      <c r="P5559"/>
      <c r="Q5559"/>
      <c r="U5559"/>
      <c r="V5559">
        <v>0</v>
      </c>
      <c r="W5559"/>
      <c r="X5559"/>
      <c r="Y5559"/>
      <c r="Z5559"/>
      <c r="AA5559"/>
      <c r="AB5559"/>
      <c r="AC5559"/>
      <c r="AD5559"/>
      <c r="AE5559"/>
      <c r="AF5559"/>
      <c r="AG5559"/>
      <c r="AH5559" s="115" t="s">
        <v>4308</v>
      </c>
    </row>
    <row r="5560" spans="1:35" hidden="1" x14ac:dyDescent="0.25">
      <c r="A5560" s="115">
        <v>332142</v>
      </c>
      <c r="B5560" s="115" t="s">
        <v>2992</v>
      </c>
      <c r="C5560" s="115" t="s">
        <v>1018</v>
      </c>
      <c r="D5560" s="115" t="s">
        <v>276</v>
      </c>
      <c r="E5560" s="115" t="s">
        <v>77</v>
      </c>
      <c r="F5560" s="237">
        <v>32432</v>
      </c>
      <c r="G5560" s="115" t="s">
        <v>18</v>
      </c>
      <c r="H5560" s="115" t="s">
        <v>16</v>
      </c>
      <c r="I5560" t="s">
        <v>199</v>
      </c>
      <c r="J5560" s="115" t="s">
        <v>1226</v>
      </c>
      <c r="L5560" s="115" t="s">
        <v>18</v>
      </c>
      <c r="U5560"/>
      <c r="V5560">
        <v>0</v>
      </c>
    </row>
    <row r="5561" spans="1:35" ht="18" hidden="1" x14ac:dyDescent="0.25">
      <c r="A5561" s="235">
        <v>332144</v>
      </c>
      <c r="B5561" s="235" t="s">
        <v>9656</v>
      </c>
      <c r="C5561" s="235" t="s">
        <v>389</v>
      </c>
      <c r="D5561" s="235" t="s">
        <v>468</v>
      </c>
      <c r="E5561"/>
      <c r="F5561" s="126"/>
      <c r="G5561" s="236"/>
      <c r="H5561"/>
      <c r="I5561" t="s">
        <v>199</v>
      </c>
      <c r="J5561" s="236"/>
      <c r="K5561"/>
      <c r="L5561"/>
      <c r="M5561"/>
      <c r="N5561"/>
      <c r="O5561"/>
      <c r="P5561"/>
      <c r="Q5561"/>
      <c r="U5561"/>
      <c r="V5561" t="s">
        <v>16623</v>
      </c>
      <c r="W5561" s="236"/>
      <c r="X5561"/>
      <c r="Y5561"/>
      <c r="Z5561"/>
      <c r="AA5561"/>
      <c r="AB5561"/>
      <c r="AC5561"/>
      <c r="AD5561"/>
      <c r="AE5561"/>
      <c r="AF5561"/>
      <c r="AG5561"/>
      <c r="AH5561" s="115" t="s">
        <v>4308</v>
      </c>
    </row>
    <row r="5562" spans="1:35" ht="18" x14ac:dyDescent="0.25">
      <c r="A5562" s="235">
        <v>332151</v>
      </c>
      <c r="B5562" s="235" t="s">
        <v>9657</v>
      </c>
      <c r="C5562" s="235" t="s">
        <v>227</v>
      </c>
      <c r="D5562" s="235" t="s">
        <v>710</v>
      </c>
      <c r="E5562"/>
      <c r="F5562" s="126"/>
      <c r="G5562" s="236"/>
      <c r="H5562"/>
      <c r="I5562" t="s">
        <v>107</v>
      </c>
      <c r="J5562" s="236"/>
      <c r="K5562"/>
      <c r="L5562"/>
      <c r="M5562"/>
      <c r="N5562"/>
      <c r="O5562"/>
      <c r="P5562"/>
      <c r="Q5562"/>
      <c r="U5562"/>
      <c r="V5562" t="s">
        <v>4335</v>
      </c>
      <c r="W5562" s="236"/>
      <c r="X5562"/>
      <c r="Y5562"/>
      <c r="Z5562"/>
      <c r="AA5562"/>
      <c r="AB5562"/>
      <c r="AC5562"/>
      <c r="AD5562"/>
      <c r="AE5562"/>
      <c r="AF5562"/>
      <c r="AG5562"/>
      <c r="AH5562" s="115" t="s">
        <v>4308</v>
      </c>
      <c r="AI5562" s="115" t="e">
        <f>VLOOKUP(A5562,'[2]دراسات قانونية'!$A$3:$E$600,1,0)</f>
        <v>#N/A</v>
      </c>
    </row>
    <row r="5563" spans="1:35" ht="18" x14ac:dyDescent="0.25">
      <c r="A5563" s="235">
        <v>332153</v>
      </c>
      <c r="B5563" s="235" t="s">
        <v>9658</v>
      </c>
      <c r="C5563" s="235" t="s">
        <v>766</v>
      </c>
      <c r="D5563" s="235" t="s">
        <v>4717</v>
      </c>
      <c r="E5563"/>
      <c r="F5563" s="126"/>
      <c r="G5563" s="236"/>
      <c r="H5563"/>
      <c r="I5563" t="s">
        <v>107</v>
      </c>
      <c r="J5563" s="236"/>
      <c r="K5563"/>
      <c r="L5563"/>
      <c r="M5563"/>
      <c r="N5563"/>
      <c r="O5563"/>
      <c r="P5563"/>
      <c r="Q5563"/>
      <c r="U5563"/>
      <c r="V5563" t="s">
        <v>4337</v>
      </c>
      <c r="W5563" s="236"/>
      <c r="X5563"/>
      <c r="Y5563"/>
      <c r="Z5563"/>
      <c r="AA5563"/>
      <c r="AB5563"/>
      <c r="AC5563"/>
      <c r="AD5563"/>
      <c r="AE5563"/>
      <c r="AF5563"/>
      <c r="AG5563"/>
      <c r="AH5563" s="115" t="s">
        <v>4308</v>
      </c>
      <c r="AI5563" s="115" t="e">
        <f>VLOOKUP(A5563,'[2]دراسات قانونية'!$A$3:$E$600,1,0)</f>
        <v>#N/A</v>
      </c>
    </row>
    <row r="5564" spans="1:35" x14ac:dyDescent="0.25">
      <c r="A5564" s="115">
        <v>332158</v>
      </c>
      <c r="B5564" s="115" t="s">
        <v>9659</v>
      </c>
      <c r="C5564" s="115" t="s">
        <v>870</v>
      </c>
      <c r="D5564" s="115" t="s">
        <v>220</v>
      </c>
      <c r="F5564" s="237"/>
      <c r="I5564" t="s">
        <v>107</v>
      </c>
      <c r="U5564"/>
      <c r="V5564" t="s">
        <v>4334</v>
      </c>
      <c r="AG5564" s="115" t="s">
        <v>4308</v>
      </c>
      <c r="AH5564" s="115" t="s">
        <v>4308</v>
      </c>
      <c r="AI5564" s="115" t="e">
        <f>VLOOKUP(A5564,'[2]دراسات قانونية'!$A$3:$E$600,1,0)</f>
        <v>#N/A</v>
      </c>
    </row>
    <row r="5565" spans="1:35" ht="18" hidden="1" x14ac:dyDescent="0.25">
      <c r="A5565" s="235">
        <v>332159</v>
      </c>
      <c r="B5565" s="235" t="s">
        <v>9660</v>
      </c>
      <c r="C5565" s="235" t="s">
        <v>219</v>
      </c>
      <c r="D5565" s="235" t="s">
        <v>309</v>
      </c>
      <c r="E5565"/>
      <c r="F5565" s="126"/>
      <c r="G5565" s="236"/>
      <c r="H5565"/>
      <c r="I5565" t="s">
        <v>199</v>
      </c>
      <c r="J5565" s="236"/>
      <c r="K5565"/>
      <c r="L5565"/>
      <c r="M5565"/>
      <c r="N5565"/>
      <c r="O5565"/>
      <c r="P5565"/>
      <c r="Q5565"/>
      <c r="U5565"/>
      <c r="V5565">
        <v>0</v>
      </c>
      <c r="W5565" s="236"/>
      <c r="X5565"/>
      <c r="Y5565"/>
      <c r="Z5565"/>
      <c r="AA5565"/>
      <c r="AB5565"/>
      <c r="AC5565"/>
      <c r="AD5565"/>
      <c r="AE5565"/>
      <c r="AF5565"/>
      <c r="AG5565"/>
      <c r="AH5565" s="115" t="s">
        <v>4308</v>
      </c>
    </row>
    <row r="5566" spans="1:35" ht="18" hidden="1" x14ac:dyDescent="0.25">
      <c r="A5566" s="235">
        <v>332160</v>
      </c>
      <c r="B5566" s="235" t="s">
        <v>9661</v>
      </c>
      <c r="C5566" s="235" t="s">
        <v>698</v>
      </c>
      <c r="D5566" s="235" t="s">
        <v>951</v>
      </c>
      <c r="E5566"/>
      <c r="F5566" s="126"/>
      <c r="G5566" s="236"/>
      <c r="H5566"/>
      <c r="I5566" t="s">
        <v>129</v>
      </c>
      <c r="J5566" s="236"/>
      <c r="K5566"/>
      <c r="L5566"/>
      <c r="M5566"/>
      <c r="N5566"/>
      <c r="O5566"/>
      <c r="P5566"/>
      <c r="Q5566"/>
      <c r="U5566"/>
      <c r="V5566" t="s">
        <v>4337</v>
      </c>
      <c r="W5566" s="236"/>
      <c r="X5566"/>
      <c r="Y5566"/>
      <c r="Z5566"/>
      <c r="AA5566"/>
      <c r="AB5566"/>
      <c r="AC5566"/>
      <c r="AD5566"/>
      <c r="AE5566"/>
      <c r="AF5566"/>
      <c r="AG5566"/>
      <c r="AH5566" s="115" t="s">
        <v>4308</v>
      </c>
    </row>
    <row r="5567" spans="1:35" ht="18" x14ac:dyDescent="0.25">
      <c r="A5567" s="235">
        <v>332161</v>
      </c>
      <c r="B5567" s="235" t="s">
        <v>9662</v>
      </c>
      <c r="C5567" s="235" t="s">
        <v>9663</v>
      </c>
      <c r="D5567" s="235" t="s">
        <v>9664</v>
      </c>
      <c r="E5567"/>
      <c r="F5567" s="126"/>
      <c r="G5567" s="236"/>
      <c r="H5567"/>
      <c r="I5567" t="s">
        <v>107</v>
      </c>
      <c r="J5567" s="236"/>
      <c r="K5567"/>
      <c r="L5567"/>
      <c r="M5567"/>
      <c r="N5567"/>
      <c r="O5567"/>
      <c r="P5567"/>
      <c r="Q5567"/>
      <c r="U5567"/>
      <c r="V5567" t="s">
        <v>4337</v>
      </c>
      <c r="W5567" s="236"/>
      <c r="X5567"/>
      <c r="Y5567"/>
      <c r="Z5567"/>
      <c r="AA5567"/>
      <c r="AB5567"/>
      <c r="AC5567"/>
      <c r="AD5567"/>
      <c r="AE5567"/>
      <c r="AF5567"/>
      <c r="AG5567"/>
      <c r="AH5567" s="115" t="s">
        <v>4308</v>
      </c>
      <c r="AI5567" s="115" t="e">
        <f>VLOOKUP(A5567,'[2]دراسات قانونية'!$A$3:$E$600,1,0)</f>
        <v>#N/A</v>
      </c>
    </row>
    <row r="5568" spans="1:35" hidden="1" x14ac:dyDescent="0.25">
      <c r="A5568" s="115">
        <v>332162</v>
      </c>
      <c r="B5568" s="115" t="s">
        <v>2715</v>
      </c>
      <c r="C5568" s="115" t="s">
        <v>358</v>
      </c>
      <c r="D5568" s="115" t="s">
        <v>706</v>
      </c>
      <c r="E5568" s="115" t="s">
        <v>76</v>
      </c>
      <c r="F5568" s="237">
        <v>33606</v>
      </c>
      <c r="G5568" s="115" t="s">
        <v>1520</v>
      </c>
      <c r="H5568" s="115" t="s">
        <v>16</v>
      </c>
      <c r="I5568" t="s">
        <v>199</v>
      </c>
      <c r="J5568" s="115" t="s">
        <v>1226</v>
      </c>
      <c r="L5568" s="115" t="s">
        <v>73</v>
      </c>
      <c r="U5568"/>
      <c r="V5568">
        <v>0</v>
      </c>
    </row>
    <row r="5569" spans="1:35" hidden="1" x14ac:dyDescent="0.25">
      <c r="A5569">
        <v>332163</v>
      </c>
      <c r="B5569" t="s">
        <v>9665</v>
      </c>
      <c r="C5569" t="s">
        <v>1844</v>
      </c>
      <c r="D5569" t="s">
        <v>1739</v>
      </c>
      <c r="E5569" t="s">
        <v>76</v>
      </c>
      <c r="F5569" s="126">
        <v>35431</v>
      </c>
      <c r="G5569" t="s">
        <v>1494</v>
      </c>
      <c r="H5569" t="s">
        <v>16</v>
      </c>
      <c r="I5569" t="s">
        <v>136</v>
      </c>
      <c r="J5569" t="s">
        <v>1226</v>
      </c>
      <c r="K5569"/>
      <c r="L5569" t="s">
        <v>58</v>
      </c>
      <c r="M5569"/>
      <c r="N5569"/>
      <c r="O5569"/>
      <c r="P5569"/>
      <c r="Q5569"/>
      <c r="U5569"/>
      <c r="V5569" t="s">
        <v>16623</v>
      </c>
      <c r="W5569"/>
      <c r="X5569"/>
      <c r="Y5569"/>
      <c r="Z5569"/>
      <c r="AA5569"/>
      <c r="AB5569"/>
      <c r="AC5569"/>
      <c r="AD5569"/>
      <c r="AE5569"/>
      <c r="AF5569"/>
      <c r="AG5569"/>
      <c r="AH5569" s="115" t="s">
        <v>4308</v>
      </c>
    </row>
    <row r="5570" spans="1:35" hidden="1" x14ac:dyDescent="0.25">
      <c r="A5570">
        <v>332164</v>
      </c>
      <c r="B5570" t="s">
        <v>9666</v>
      </c>
      <c r="C5570" t="s">
        <v>570</v>
      </c>
      <c r="D5570" t="s">
        <v>9667</v>
      </c>
      <c r="E5570" t="s">
        <v>77</v>
      </c>
      <c r="F5570" s="126">
        <v>36218</v>
      </c>
      <c r="G5570" t="s">
        <v>18</v>
      </c>
      <c r="H5570" t="s">
        <v>16</v>
      </c>
      <c r="I5570" t="s">
        <v>201</v>
      </c>
      <c r="J5570" t="s">
        <v>15</v>
      </c>
      <c r="K5570"/>
      <c r="L5570" t="s">
        <v>40</v>
      </c>
      <c r="M5570"/>
      <c r="N5570"/>
      <c r="O5570"/>
      <c r="P5570"/>
      <c r="Q5570"/>
      <c r="U5570"/>
      <c r="V5570">
        <v>0</v>
      </c>
      <c r="W5570"/>
      <c r="X5570"/>
      <c r="Y5570"/>
      <c r="Z5570"/>
      <c r="AA5570"/>
      <c r="AB5570"/>
      <c r="AC5570"/>
      <c r="AD5570"/>
      <c r="AE5570"/>
      <c r="AF5570"/>
      <c r="AG5570"/>
    </row>
    <row r="5571" spans="1:35" ht="18" hidden="1" x14ac:dyDescent="0.25">
      <c r="A5571" s="235">
        <v>332166</v>
      </c>
      <c r="B5571" s="235" t="s">
        <v>9668</v>
      </c>
      <c r="C5571" s="235" t="s">
        <v>542</v>
      </c>
      <c r="D5571" s="235" t="s">
        <v>320</v>
      </c>
      <c r="E5571"/>
      <c r="F5571" s="126"/>
      <c r="G5571" s="236"/>
      <c r="H5571"/>
      <c r="I5571" t="s">
        <v>199</v>
      </c>
      <c r="J5571" s="236"/>
      <c r="K5571"/>
      <c r="L5571"/>
      <c r="M5571"/>
      <c r="N5571"/>
      <c r="O5571"/>
      <c r="P5571"/>
      <c r="Q5571"/>
      <c r="U5571"/>
      <c r="V5571">
        <v>0</v>
      </c>
      <c r="W5571" s="236"/>
      <c r="X5571"/>
      <c r="Y5571"/>
      <c r="Z5571"/>
      <c r="AA5571"/>
      <c r="AB5571"/>
      <c r="AC5571"/>
      <c r="AD5571"/>
      <c r="AE5571"/>
      <c r="AF5571"/>
      <c r="AG5571"/>
      <c r="AH5571" s="115" t="s">
        <v>4308</v>
      </c>
    </row>
    <row r="5572" spans="1:35" ht="18" hidden="1" x14ac:dyDescent="0.25">
      <c r="A5572" s="235">
        <v>332167</v>
      </c>
      <c r="B5572" s="235" t="s">
        <v>9669</v>
      </c>
      <c r="C5572" s="235" t="s">
        <v>209</v>
      </c>
      <c r="D5572" s="235" t="s">
        <v>504</v>
      </c>
      <c r="E5572"/>
      <c r="F5572" s="126"/>
      <c r="G5572" s="236"/>
      <c r="H5572"/>
      <c r="I5572" t="s">
        <v>129</v>
      </c>
      <c r="J5572" s="236"/>
      <c r="K5572"/>
      <c r="L5572"/>
      <c r="M5572"/>
      <c r="N5572"/>
      <c r="O5572"/>
      <c r="P5572"/>
      <c r="Q5572"/>
      <c r="U5572"/>
      <c r="V5572" t="s">
        <v>4335</v>
      </c>
      <c r="W5572" s="236"/>
      <c r="X5572"/>
      <c r="Y5572"/>
      <c r="Z5572"/>
      <c r="AA5572"/>
      <c r="AB5572"/>
      <c r="AC5572"/>
      <c r="AD5572"/>
      <c r="AE5572"/>
      <c r="AF5572"/>
      <c r="AG5572"/>
      <c r="AH5572" s="115" t="s">
        <v>4308</v>
      </c>
    </row>
    <row r="5573" spans="1:35" ht="18" x14ac:dyDescent="0.25">
      <c r="A5573" s="235">
        <v>332168</v>
      </c>
      <c r="B5573" s="235" t="s">
        <v>9670</v>
      </c>
      <c r="C5573" s="235" t="s">
        <v>552</v>
      </c>
      <c r="D5573" s="235" t="s">
        <v>910</v>
      </c>
      <c r="E5573"/>
      <c r="F5573" s="126"/>
      <c r="G5573" s="236"/>
      <c r="H5573"/>
      <c r="I5573" t="s">
        <v>107</v>
      </c>
      <c r="J5573" s="236"/>
      <c r="K5573"/>
      <c r="L5573"/>
      <c r="M5573"/>
      <c r="N5573"/>
      <c r="O5573"/>
      <c r="P5573"/>
      <c r="Q5573"/>
      <c r="U5573"/>
      <c r="V5573" t="s">
        <v>4335</v>
      </c>
      <c r="W5573" s="236"/>
      <c r="X5573"/>
      <c r="Y5573"/>
      <c r="Z5573"/>
      <c r="AA5573"/>
      <c r="AB5573"/>
      <c r="AC5573"/>
      <c r="AD5573"/>
      <c r="AE5573"/>
      <c r="AF5573"/>
      <c r="AG5573"/>
      <c r="AH5573" s="115" t="s">
        <v>4308</v>
      </c>
      <c r="AI5573" s="115" t="e">
        <f>VLOOKUP(A5573,'[2]دراسات قانونية'!$A$3:$E$600,1,0)</f>
        <v>#N/A</v>
      </c>
    </row>
    <row r="5574" spans="1:35" ht="18" hidden="1" x14ac:dyDescent="0.25">
      <c r="A5574" s="235">
        <v>332172</v>
      </c>
      <c r="B5574" s="235" t="s">
        <v>9671</v>
      </c>
      <c r="C5574" s="235" t="s">
        <v>530</v>
      </c>
      <c r="D5574" s="235" t="s">
        <v>230</v>
      </c>
      <c r="E5574"/>
      <c r="F5574" s="126"/>
      <c r="G5574" s="236"/>
      <c r="H5574"/>
      <c r="I5574" t="s">
        <v>199</v>
      </c>
      <c r="J5574" s="236"/>
      <c r="K5574"/>
      <c r="L5574"/>
      <c r="M5574"/>
      <c r="N5574"/>
      <c r="O5574"/>
      <c r="P5574"/>
      <c r="Q5574"/>
      <c r="U5574"/>
      <c r="V5574">
        <v>0</v>
      </c>
      <c r="W5574" s="236"/>
      <c r="X5574"/>
      <c r="Y5574"/>
      <c r="Z5574"/>
      <c r="AA5574"/>
      <c r="AB5574"/>
      <c r="AC5574"/>
      <c r="AD5574"/>
      <c r="AE5574"/>
      <c r="AF5574"/>
      <c r="AG5574"/>
      <c r="AH5574" s="115" t="s">
        <v>4308</v>
      </c>
    </row>
    <row r="5575" spans="1:35" hidden="1" x14ac:dyDescent="0.25">
      <c r="A5575" s="115">
        <v>332173</v>
      </c>
      <c r="B5575" s="115" t="s">
        <v>2047</v>
      </c>
      <c r="C5575" s="115" t="s">
        <v>2048</v>
      </c>
      <c r="D5575" s="115" t="s">
        <v>213</v>
      </c>
      <c r="E5575" s="115" t="s">
        <v>77</v>
      </c>
      <c r="F5575" s="237">
        <v>34710</v>
      </c>
      <c r="G5575" s="115" t="s">
        <v>18</v>
      </c>
      <c r="H5575" s="115" t="s">
        <v>16</v>
      </c>
      <c r="I5575" t="s">
        <v>199</v>
      </c>
      <c r="J5575" s="115" t="s">
        <v>1226</v>
      </c>
      <c r="L5575" s="115" t="s">
        <v>18</v>
      </c>
      <c r="U5575"/>
      <c r="V5575">
        <v>0</v>
      </c>
    </row>
    <row r="5576" spans="1:35" ht="18" hidden="1" x14ac:dyDescent="0.25">
      <c r="A5576" s="235">
        <v>332175</v>
      </c>
      <c r="B5576" s="235" t="s">
        <v>9672</v>
      </c>
      <c r="C5576" s="235" t="s">
        <v>244</v>
      </c>
      <c r="D5576" s="235" t="s">
        <v>323</v>
      </c>
      <c r="E5576"/>
      <c r="F5576" s="126"/>
      <c r="G5576" s="236"/>
      <c r="H5576"/>
      <c r="I5576" t="s">
        <v>199</v>
      </c>
      <c r="J5576" s="236"/>
      <c r="K5576"/>
      <c r="L5576"/>
      <c r="M5576"/>
      <c r="N5576"/>
      <c r="O5576"/>
      <c r="P5576"/>
      <c r="Q5576"/>
      <c r="U5576"/>
      <c r="V5576">
        <v>0</v>
      </c>
      <c r="W5576" s="236"/>
      <c r="X5576"/>
      <c r="Y5576"/>
      <c r="Z5576"/>
      <c r="AA5576"/>
      <c r="AB5576"/>
      <c r="AC5576"/>
      <c r="AD5576"/>
      <c r="AE5576"/>
      <c r="AF5576"/>
      <c r="AG5576"/>
      <c r="AH5576" s="115" t="s">
        <v>4308</v>
      </c>
    </row>
    <row r="5577" spans="1:35" hidden="1" x14ac:dyDescent="0.25">
      <c r="A5577">
        <v>332186</v>
      </c>
      <c r="B5577" t="s">
        <v>9673</v>
      </c>
      <c r="C5577" t="s">
        <v>339</v>
      </c>
      <c r="D5577" t="s">
        <v>239</v>
      </c>
      <c r="E5577" t="s">
        <v>77</v>
      </c>
      <c r="F5577" s="126">
        <v>33633</v>
      </c>
      <c r="G5577" t="s">
        <v>40</v>
      </c>
      <c r="H5577" t="s">
        <v>16</v>
      </c>
      <c r="I5577" t="s">
        <v>136</v>
      </c>
      <c r="J5577" t="s">
        <v>1226</v>
      </c>
      <c r="K5577"/>
      <c r="L5577" t="s">
        <v>40</v>
      </c>
      <c r="M5577"/>
      <c r="N5577"/>
      <c r="O5577"/>
      <c r="P5577"/>
      <c r="Q5577"/>
      <c r="U5577"/>
      <c r="V5577">
        <v>0</v>
      </c>
      <c r="W5577"/>
      <c r="X5577"/>
      <c r="Y5577"/>
      <c r="Z5577"/>
      <c r="AA5577"/>
      <c r="AB5577"/>
      <c r="AC5577"/>
      <c r="AD5577"/>
      <c r="AE5577"/>
      <c r="AF5577"/>
      <c r="AG5577"/>
    </row>
    <row r="5578" spans="1:35" ht="18" hidden="1" x14ac:dyDescent="0.25">
      <c r="A5578" s="235">
        <v>332191</v>
      </c>
      <c r="B5578" s="235" t="s">
        <v>9674</v>
      </c>
      <c r="C5578" s="235" t="s">
        <v>692</v>
      </c>
      <c r="D5578" s="235" t="s">
        <v>9675</v>
      </c>
      <c r="E5578"/>
      <c r="F5578" s="126"/>
      <c r="G5578" s="236"/>
      <c r="H5578"/>
      <c r="I5578" t="s">
        <v>199</v>
      </c>
      <c r="J5578" s="236"/>
      <c r="K5578"/>
      <c r="L5578"/>
      <c r="M5578"/>
      <c r="N5578"/>
      <c r="O5578"/>
      <c r="P5578"/>
      <c r="Q5578"/>
      <c r="U5578"/>
      <c r="V5578">
        <v>0</v>
      </c>
      <c r="W5578" s="236"/>
      <c r="X5578"/>
      <c r="Y5578"/>
      <c r="Z5578"/>
      <c r="AA5578"/>
      <c r="AB5578"/>
      <c r="AC5578"/>
      <c r="AD5578"/>
      <c r="AE5578"/>
      <c r="AF5578"/>
      <c r="AG5578"/>
      <c r="AH5578" s="115" t="s">
        <v>4308</v>
      </c>
    </row>
    <row r="5579" spans="1:35" hidden="1" x14ac:dyDescent="0.25">
      <c r="A5579">
        <v>332195</v>
      </c>
      <c r="B5579" t="s">
        <v>9676</v>
      </c>
      <c r="C5579" t="s">
        <v>384</v>
      </c>
      <c r="D5579" t="s">
        <v>1033</v>
      </c>
      <c r="E5579" t="s">
        <v>77</v>
      </c>
      <c r="F5579" s="126">
        <v>31564</v>
      </c>
      <c r="G5579" t="s">
        <v>215</v>
      </c>
      <c r="H5579" t="s">
        <v>16</v>
      </c>
      <c r="I5579" t="s">
        <v>136</v>
      </c>
      <c r="J5579" t="s">
        <v>1226</v>
      </c>
      <c r="K5579"/>
      <c r="L5579" t="s">
        <v>30</v>
      </c>
      <c r="M5579"/>
      <c r="N5579"/>
      <c r="O5579"/>
      <c r="P5579"/>
      <c r="Q5579"/>
      <c r="U5579"/>
      <c r="V5579" t="s">
        <v>4336</v>
      </c>
      <c r="W5579"/>
      <c r="X5579"/>
      <c r="Y5579"/>
      <c r="Z5579"/>
      <c r="AA5579"/>
      <c r="AB5579"/>
      <c r="AC5579"/>
      <c r="AD5579"/>
      <c r="AE5579"/>
      <c r="AF5579"/>
      <c r="AG5579"/>
    </row>
    <row r="5580" spans="1:35" hidden="1" x14ac:dyDescent="0.25">
      <c r="A5580" s="115">
        <v>332196</v>
      </c>
      <c r="B5580" s="115" t="s">
        <v>3748</v>
      </c>
      <c r="C5580" s="115" t="s">
        <v>2784</v>
      </c>
      <c r="D5580" s="115" t="s">
        <v>3749</v>
      </c>
      <c r="E5580" s="115" t="s">
        <v>77</v>
      </c>
      <c r="F5580" s="237">
        <v>31506</v>
      </c>
      <c r="G5580" s="115" t="s">
        <v>440</v>
      </c>
      <c r="H5580" s="115" t="s">
        <v>19</v>
      </c>
      <c r="I5580" t="s">
        <v>199</v>
      </c>
      <c r="U5580"/>
      <c r="V5580">
        <v>0</v>
      </c>
      <c r="AD5580" s="115" t="s">
        <v>4308</v>
      </c>
      <c r="AE5580" s="115" t="s">
        <v>4308</v>
      </c>
      <c r="AF5580" s="115" t="s">
        <v>4308</v>
      </c>
      <c r="AG5580" s="115" t="s">
        <v>4308</v>
      </c>
      <c r="AH5580" s="115" t="s">
        <v>4308</v>
      </c>
    </row>
    <row r="5581" spans="1:35" ht="18" x14ac:dyDescent="0.25">
      <c r="A5581" s="235">
        <v>332197</v>
      </c>
      <c r="B5581" s="235" t="s">
        <v>9677</v>
      </c>
      <c r="C5581" s="235" t="s">
        <v>227</v>
      </c>
      <c r="D5581" s="235" t="s">
        <v>257</v>
      </c>
      <c r="E5581"/>
      <c r="F5581" s="126"/>
      <c r="G5581" s="236"/>
      <c r="H5581"/>
      <c r="I5581" t="s">
        <v>107</v>
      </c>
      <c r="J5581" s="236"/>
      <c r="K5581"/>
      <c r="L5581"/>
      <c r="M5581"/>
      <c r="N5581"/>
      <c r="O5581"/>
      <c r="P5581"/>
      <c r="Q5581"/>
      <c r="U5581"/>
      <c r="V5581" t="s">
        <v>4337</v>
      </c>
      <c r="W5581" s="236"/>
      <c r="X5581"/>
      <c r="Y5581"/>
      <c r="Z5581"/>
      <c r="AA5581"/>
      <c r="AB5581"/>
      <c r="AC5581"/>
      <c r="AD5581"/>
      <c r="AE5581"/>
      <c r="AF5581"/>
      <c r="AG5581"/>
      <c r="AH5581" s="115" t="s">
        <v>4308</v>
      </c>
      <c r="AI5581" s="115" t="e">
        <f>VLOOKUP(A5581,'[2]دراسات قانونية'!$A$3:$E$600,1,0)</f>
        <v>#N/A</v>
      </c>
    </row>
    <row r="5582" spans="1:35" hidden="1" x14ac:dyDescent="0.25">
      <c r="A5582">
        <v>332200</v>
      </c>
      <c r="B5582" t="s">
        <v>9678</v>
      </c>
      <c r="C5582" t="s">
        <v>9607</v>
      </c>
      <c r="D5582" t="s">
        <v>9679</v>
      </c>
      <c r="E5582" t="s">
        <v>76</v>
      </c>
      <c r="F5582" s="126">
        <v>35563</v>
      </c>
      <c r="G5582" t="s">
        <v>70</v>
      </c>
      <c r="H5582" t="s">
        <v>16</v>
      </c>
      <c r="I5582" t="s">
        <v>136</v>
      </c>
      <c r="J5582"/>
      <c r="K5582"/>
      <c r="L5582"/>
      <c r="M5582"/>
      <c r="N5582"/>
      <c r="O5582"/>
      <c r="P5582"/>
      <c r="Q5582"/>
      <c r="U5582"/>
      <c r="V5582" t="s">
        <v>16623</v>
      </c>
      <c r="W5582"/>
      <c r="X5582"/>
      <c r="Y5582"/>
      <c r="Z5582"/>
      <c r="AA5582"/>
      <c r="AB5582"/>
      <c r="AC5582"/>
      <c r="AD5582" t="s">
        <v>4308</v>
      </c>
      <c r="AE5582" t="s">
        <v>4308</v>
      </c>
      <c r="AF5582" t="s">
        <v>4308</v>
      </c>
      <c r="AG5582" t="s">
        <v>4308</v>
      </c>
      <c r="AH5582" s="115" t="s">
        <v>4308</v>
      </c>
    </row>
    <row r="5583" spans="1:35" hidden="1" x14ac:dyDescent="0.25">
      <c r="A5583" s="115">
        <v>332202</v>
      </c>
      <c r="B5583" s="115" t="s">
        <v>3750</v>
      </c>
      <c r="C5583" s="115" t="s">
        <v>419</v>
      </c>
      <c r="D5583" s="115" t="s">
        <v>3751</v>
      </c>
      <c r="E5583" s="115" t="s">
        <v>77</v>
      </c>
      <c r="F5583" s="237">
        <v>34200</v>
      </c>
      <c r="G5583" s="115" t="s">
        <v>18</v>
      </c>
      <c r="H5583" s="115" t="s">
        <v>16</v>
      </c>
      <c r="I5583" t="s">
        <v>199</v>
      </c>
      <c r="J5583" s="115" t="s">
        <v>1226</v>
      </c>
      <c r="L5583" s="115" t="s">
        <v>30</v>
      </c>
      <c r="R5583" s="115">
        <v>9081</v>
      </c>
      <c r="S5583" s="115">
        <v>45714</v>
      </c>
      <c r="T5583" s="115">
        <v>75000</v>
      </c>
      <c r="U5583"/>
      <c r="V5583">
        <v>0</v>
      </c>
    </row>
    <row r="5584" spans="1:35" ht="18" hidden="1" x14ac:dyDescent="0.25">
      <c r="A5584" s="235">
        <v>332203</v>
      </c>
      <c r="B5584" s="235" t="s">
        <v>9680</v>
      </c>
      <c r="C5584" s="235" t="s">
        <v>305</v>
      </c>
      <c r="D5584" s="235" t="s">
        <v>521</v>
      </c>
      <c r="E5584"/>
      <c r="F5584" s="126"/>
      <c r="G5584" s="236"/>
      <c r="H5584"/>
      <c r="I5584" t="s">
        <v>199</v>
      </c>
      <c r="J5584" s="236"/>
      <c r="K5584"/>
      <c r="L5584"/>
      <c r="M5584"/>
      <c r="N5584"/>
      <c r="O5584"/>
      <c r="P5584"/>
      <c r="Q5584"/>
      <c r="U5584"/>
      <c r="V5584">
        <v>0</v>
      </c>
      <c r="W5584" s="236"/>
      <c r="X5584"/>
      <c r="Y5584"/>
      <c r="Z5584"/>
      <c r="AA5584"/>
      <c r="AB5584"/>
      <c r="AC5584"/>
      <c r="AD5584"/>
      <c r="AE5584"/>
      <c r="AF5584"/>
      <c r="AG5584"/>
      <c r="AH5584" s="115" t="s">
        <v>4308</v>
      </c>
    </row>
    <row r="5585" spans="1:35" hidden="1" x14ac:dyDescent="0.25">
      <c r="A5585">
        <v>332204</v>
      </c>
      <c r="B5585" t="s">
        <v>9681</v>
      </c>
      <c r="C5585" t="s">
        <v>489</v>
      </c>
      <c r="D5585" t="s">
        <v>450</v>
      </c>
      <c r="E5585" t="s">
        <v>77</v>
      </c>
      <c r="F5585" s="126">
        <v>35431</v>
      </c>
      <c r="G5585" t="s">
        <v>18</v>
      </c>
      <c r="H5585" t="s">
        <v>16</v>
      </c>
      <c r="I5585" t="s">
        <v>136</v>
      </c>
      <c r="J5585" t="s">
        <v>1226</v>
      </c>
      <c r="K5585"/>
      <c r="L5585" t="s">
        <v>18</v>
      </c>
      <c r="M5585"/>
      <c r="N5585"/>
      <c r="O5585"/>
      <c r="P5585"/>
      <c r="Q5585"/>
      <c r="R5585" s="115">
        <v>9488</v>
      </c>
      <c r="S5585" s="115">
        <v>45722</v>
      </c>
      <c r="T5585" s="115">
        <v>90000</v>
      </c>
      <c r="U5585"/>
      <c r="V5585">
        <v>0</v>
      </c>
      <c r="W5585"/>
      <c r="X5585"/>
      <c r="Y5585"/>
      <c r="Z5585"/>
      <c r="AA5585"/>
      <c r="AB5585"/>
      <c r="AC5585"/>
      <c r="AD5585"/>
      <c r="AE5585"/>
      <c r="AF5585"/>
      <c r="AG5585"/>
    </row>
    <row r="5586" spans="1:35" hidden="1" x14ac:dyDescent="0.25">
      <c r="A5586" s="115">
        <v>332205</v>
      </c>
      <c r="B5586" s="115" t="s">
        <v>2710</v>
      </c>
      <c r="C5586" s="115" t="s">
        <v>219</v>
      </c>
      <c r="D5586" s="115" t="s">
        <v>421</v>
      </c>
      <c r="E5586" s="115" t="s">
        <v>76</v>
      </c>
      <c r="F5586" s="237">
        <v>35906</v>
      </c>
      <c r="G5586" s="115" t="s">
        <v>282</v>
      </c>
      <c r="H5586" s="115" t="s">
        <v>16</v>
      </c>
      <c r="I5586" t="s">
        <v>199</v>
      </c>
      <c r="J5586" s="115" t="s">
        <v>15</v>
      </c>
      <c r="L5586" s="115" t="s">
        <v>30</v>
      </c>
      <c r="U5586"/>
      <c r="V5586" t="s">
        <v>16623</v>
      </c>
    </row>
    <row r="5587" spans="1:35" hidden="1" x14ac:dyDescent="0.25">
      <c r="A5587" s="115">
        <v>332206</v>
      </c>
      <c r="B5587" s="115" t="s">
        <v>2996</v>
      </c>
      <c r="C5587" s="115" t="s">
        <v>246</v>
      </c>
      <c r="D5587" s="115" t="s">
        <v>365</v>
      </c>
      <c r="E5587" s="115" t="s">
        <v>76</v>
      </c>
      <c r="F5587" s="237">
        <v>36172</v>
      </c>
      <c r="G5587" s="115" t="s">
        <v>18</v>
      </c>
      <c r="H5587" s="115" t="s">
        <v>16</v>
      </c>
      <c r="I5587" t="s">
        <v>199</v>
      </c>
      <c r="J5587" s="115" t="s">
        <v>1226</v>
      </c>
      <c r="L5587" s="115" t="s">
        <v>30</v>
      </c>
      <c r="U5587"/>
      <c r="V5587">
        <v>0</v>
      </c>
    </row>
    <row r="5588" spans="1:35" hidden="1" x14ac:dyDescent="0.25">
      <c r="A5588">
        <v>332208</v>
      </c>
      <c r="B5588" t="s">
        <v>9682</v>
      </c>
      <c r="C5588" t="s">
        <v>5064</v>
      </c>
      <c r="D5588" t="s">
        <v>435</v>
      </c>
      <c r="E5588" t="s">
        <v>76</v>
      </c>
      <c r="F5588" s="126">
        <v>34503</v>
      </c>
      <c r="G5588" t="s">
        <v>18</v>
      </c>
      <c r="H5588" t="s">
        <v>16</v>
      </c>
      <c r="I5588" t="s">
        <v>129</v>
      </c>
      <c r="J5588" t="s">
        <v>1226</v>
      </c>
      <c r="K5588"/>
      <c r="L5588" t="s">
        <v>18</v>
      </c>
      <c r="M5588"/>
      <c r="N5588"/>
      <c r="O5588"/>
      <c r="P5588"/>
      <c r="Q5588"/>
      <c r="U5588"/>
      <c r="V5588" t="s">
        <v>4424</v>
      </c>
      <c r="W5588"/>
      <c r="X5588"/>
      <c r="Y5588"/>
      <c r="Z5588"/>
      <c r="AA5588"/>
      <c r="AB5588"/>
      <c r="AC5588"/>
      <c r="AD5588"/>
      <c r="AE5588" t="s">
        <v>4308</v>
      </c>
      <c r="AF5588" t="s">
        <v>4308</v>
      </c>
      <c r="AG5588" t="s">
        <v>4308</v>
      </c>
      <c r="AH5588" s="115" t="s">
        <v>4308</v>
      </c>
    </row>
    <row r="5589" spans="1:35" hidden="1" x14ac:dyDescent="0.25">
      <c r="A5589" s="115">
        <v>332209</v>
      </c>
      <c r="B5589" s="115" t="s">
        <v>4096</v>
      </c>
      <c r="C5589" s="115" t="s">
        <v>274</v>
      </c>
      <c r="D5589" s="115" t="s">
        <v>372</v>
      </c>
      <c r="E5589" s="115" t="s">
        <v>76</v>
      </c>
      <c r="F5589" s="237">
        <v>36393</v>
      </c>
      <c r="G5589" s="115" t="s">
        <v>18</v>
      </c>
      <c r="H5589" s="115" t="s">
        <v>16</v>
      </c>
      <c r="I5589" t="s">
        <v>199</v>
      </c>
      <c r="J5589" s="115" t="s">
        <v>15</v>
      </c>
      <c r="L5589" s="115" t="s">
        <v>30</v>
      </c>
      <c r="U5589"/>
      <c r="V5589">
        <v>0</v>
      </c>
    </row>
    <row r="5590" spans="1:35" hidden="1" x14ac:dyDescent="0.25">
      <c r="A5590" s="115">
        <v>332212</v>
      </c>
      <c r="B5590" s="115" t="s">
        <v>3252</v>
      </c>
      <c r="C5590" s="115" t="s">
        <v>227</v>
      </c>
      <c r="D5590" s="115" t="s">
        <v>1447</v>
      </c>
      <c r="E5590" s="115" t="s">
        <v>76</v>
      </c>
      <c r="F5590" s="237">
        <v>30617</v>
      </c>
      <c r="G5590" s="115" t="s">
        <v>40</v>
      </c>
      <c r="H5590" s="115" t="s">
        <v>16</v>
      </c>
      <c r="I5590" t="s">
        <v>136</v>
      </c>
      <c r="J5590" s="115" t="s">
        <v>1226</v>
      </c>
      <c r="L5590" s="115" t="s">
        <v>40</v>
      </c>
      <c r="U5590"/>
      <c r="V5590" t="s">
        <v>16623</v>
      </c>
    </row>
    <row r="5591" spans="1:35" ht="18" x14ac:dyDescent="0.25">
      <c r="A5591" s="235">
        <v>332213</v>
      </c>
      <c r="B5591" s="235" t="s">
        <v>9683</v>
      </c>
      <c r="C5591" s="235" t="s">
        <v>260</v>
      </c>
      <c r="D5591" s="235" t="s">
        <v>1471</v>
      </c>
      <c r="E5591"/>
      <c r="F5591" s="126"/>
      <c r="G5591" s="236"/>
      <c r="H5591"/>
      <c r="I5591" t="s">
        <v>107</v>
      </c>
      <c r="J5591" s="236"/>
      <c r="K5591"/>
      <c r="L5591"/>
      <c r="M5591"/>
      <c r="N5591"/>
      <c r="O5591"/>
      <c r="P5591"/>
      <c r="Q5591"/>
      <c r="U5591"/>
      <c r="V5591" t="s">
        <v>4334</v>
      </c>
      <c r="W5591" s="236"/>
      <c r="X5591"/>
      <c r="Y5591"/>
      <c r="Z5591"/>
      <c r="AA5591"/>
      <c r="AB5591"/>
      <c r="AC5591"/>
      <c r="AD5591"/>
      <c r="AE5591"/>
      <c r="AF5591"/>
      <c r="AG5591"/>
      <c r="AH5591" s="115" t="s">
        <v>4308</v>
      </c>
      <c r="AI5591" s="115" t="e">
        <f>VLOOKUP(A5591,'[2]دراسات قانونية'!$A$3:$E$600,1,0)</f>
        <v>#N/A</v>
      </c>
    </row>
    <row r="5592" spans="1:35" hidden="1" x14ac:dyDescent="0.25">
      <c r="A5592">
        <v>332215</v>
      </c>
      <c r="B5592" t="s">
        <v>9684</v>
      </c>
      <c r="C5592" t="s">
        <v>324</v>
      </c>
      <c r="D5592" t="s">
        <v>346</v>
      </c>
      <c r="E5592" t="s">
        <v>77</v>
      </c>
      <c r="F5592" s="126">
        <v>31880</v>
      </c>
      <c r="G5592" t="s">
        <v>805</v>
      </c>
      <c r="H5592" t="s">
        <v>16</v>
      </c>
      <c r="I5592" t="s">
        <v>136</v>
      </c>
      <c r="J5592"/>
      <c r="K5592"/>
      <c r="L5592"/>
      <c r="M5592"/>
      <c r="N5592"/>
      <c r="O5592"/>
      <c r="P5592"/>
      <c r="Q5592"/>
      <c r="U5592"/>
      <c r="V5592" t="s">
        <v>4329</v>
      </c>
      <c r="W5592"/>
      <c r="X5592"/>
      <c r="Y5592"/>
      <c r="Z5592"/>
      <c r="AA5592"/>
      <c r="AB5592" t="s">
        <v>4308</v>
      </c>
      <c r="AC5592" t="s">
        <v>4308</v>
      </c>
      <c r="AD5592" t="s">
        <v>4308</v>
      </c>
      <c r="AE5592" t="s">
        <v>4308</v>
      </c>
      <c r="AF5592" t="s">
        <v>4308</v>
      </c>
      <c r="AG5592" t="s">
        <v>4308</v>
      </c>
      <c r="AH5592" s="115" t="s">
        <v>4308</v>
      </c>
    </row>
    <row r="5593" spans="1:35" ht="18" hidden="1" x14ac:dyDescent="0.25">
      <c r="A5593" s="235">
        <v>332223</v>
      </c>
      <c r="B5593" s="235" t="s">
        <v>9685</v>
      </c>
      <c r="C5593" s="235" t="s">
        <v>377</v>
      </c>
      <c r="D5593" s="235" t="s">
        <v>776</v>
      </c>
      <c r="E5593"/>
      <c r="F5593" s="126"/>
      <c r="G5593" s="236"/>
      <c r="H5593"/>
      <c r="I5593" t="s">
        <v>129</v>
      </c>
      <c r="J5593" s="236"/>
      <c r="K5593"/>
      <c r="L5593"/>
      <c r="M5593"/>
      <c r="N5593"/>
      <c r="O5593"/>
      <c r="P5593"/>
      <c r="Q5593"/>
      <c r="U5593"/>
      <c r="V5593" t="s">
        <v>4335</v>
      </c>
      <c r="W5593" s="236"/>
      <c r="X5593"/>
      <c r="Y5593"/>
      <c r="Z5593"/>
      <c r="AA5593"/>
      <c r="AB5593"/>
      <c r="AC5593"/>
      <c r="AD5593"/>
      <c r="AE5593"/>
      <c r="AF5593"/>
      <c r="AG5593"/>
      <c r="AH5593" s="115" t="s">
        <v>4308</v>
      </c>
    </row>
    <row r="5594" spans="1:35" x14ac:dyDescent="0.25">
      <c r="A5594" s="115">
        <v>332224</v>
      </c>
      <c r="B5594" s="115" t="s">
        <v>9686</v>
      </c>
      <c r="C5594" s="115" t="s">
        <v>227</v>
      </c>
      <c r="D5594" s="115" t="s">
        <v>9687</v>
      </c>
      <c r="E5594" s="115" t="s">
        <v>76</v>
      </c>
      <c r="F5594" s="237">
        <v>36382</v>
      </c>
      <c r="G5594" s="115" t="s">
        <v>18</v>
      </c>
      <c r="H5594" s="115" t="s">
        <v>16</v>
      </c>
      <c r="I5594" t="s">
        <v>107</v>
      </c>
      <c r="U5594"/>
      <c r="V5594" t="s">
        <v>4335</v>
      </c>
      <c r="AD5594" s="115" t="s">
        <v>4308</v>
      </c>
      <c r="AE5594" s="115" t="s">
        <v>4308</v>
      </c>
      <c r="AF5594" s="115" t="s">
        <v>4308</v>
      </c>
      <c r="AG5594" s="115" t="s">
        <v>4308</v>
      </c>
      <c r="AH5594" s="115" t="s">
        <v>4308</v>
      </c>
      <c r="AI5594" s="115" t="e">
        <f>VLOOKUP(A5594,'[2]دراسات قانونية'!$A$3:$E$600,1,0)</f>
        <v>#N/A</v>
      </c>
    </row>
    <row r="5595" spans="1:35" hidden="1" x14ac:dyDescent="0.25">
      <c r="A5595" s="115">
        <v>332225</v>
      </c>
      <c r="B5595" s="115" t="s">
        <v>2244</v>
      </c>
      <c r="C5595" s="115" t="s">
        <v>227</v>
      </c>
      <c r="D5595" s="115" t="s">
        <v>855</v>
      </c>
      <c r="E5595" s="115" t="s">
        <v>76</v>
      </c>
      <c r="F5595" s="237">
        <v>36050</v>
      </c>
      <c r="G5595" s="115" t="s">
        <v>243</v>
      </c>
      <c r="H5595" s="115" t="s">
        <v>16</v>
      </c>
      <c r="I5595" t="s">
        <v>199</v>
      </c>
      <c r="J5595" s="115" t="s">
        <v>1226</v>
      </c>
      <c r="L5595" s="115" t="s">
        <v>18</v>
      </c>
      <c r="U5595"/>
      <c r="V5595">
        <v>0</v>
      </c>
    </row>
    <row r="5596" spans="1:35" hidden="1" x14ac:dyDescent="0.25">
      <c r="A5596">
        <v>332226</v>
      </c>
      <c r="B5596" t="s">
        <v>9688</v>
      </c>
      <c r="C5596" t="s">
        <v>209</v>
      </c>
      <c r="D5596" t="s">
        <v>9689</v>
      </c>
      <c r="E5596" t="s">
        <v>76</v>
      </c>
      <c r="F5596" s="126">
        <v>36400</v>
      </c>
      <c r="G5596" t="s">
        <v>18</v>
      </c>
      <c r="H5596" t="s">
        <v>16</v>
      </c>
      <c r="I5596" t="s">
        <v>129</v>
      </c>
      <c r="J5596"/>
      <c r="K5596"/>
      <c r="L5596"/>
      <c r="M5596"/>
      <c r="N5596"/>
      <c r="O5596"/>
      <c r="P5596"/>
      <c r="Q5596"/>
      <c r="U5596"/>
      <c r="V5596" t="s">
        <v>16623</v>
      </c>
      <c r="W5596"/>
      <c r="X5596"/>
      <c r="Y5596"/>
      <c r="Z5596"/>
      <c r="AA5596"/>
      <c r="AB5596"/>
      <c r="AC5596"/>
      <c r="AD5596"/>
      <c r="AE5596"/>
      <c r="AF5596" t="s">
        <v>4308</v>
      </c>
      <c r="AG5596" t="s">
        <v>4308</v>
      </c>
      <c r="AH5596" s="115" t="s">
        <v>4308</v>
      </c>
    </row>
    <row r="5597" spans="1:35" ht="18" hidden="1" x14ac:dyDescent="0.25">
      <c r="A5597" s="235">
        <v>332227</v>
      </c>
      <c r="B5597" s="235" t="s">
        <v>9690</v>
      </c>
      <c r="C5597" s="235" t="s">
        <v>227</v>
      </c>
      <c r="D5597" s="235" t="s">
        <v>951</v>
      </c>
      <c r="E5597"/>
      <c r="F5597" s="126"/>
      <c r="G5597" s="236"/>
      <c r="H5597"/>
      <c r="I5597" t="s">
        <v>129</v>
      </c>
      <c r="J5597" s="236"/>
      <c r="K5597"/>
      <c r="L5597"/>
      <c r="M5597"/>
      <c r="N5597"/>
      <c r="O5597"/>
      <c r="P5597"/>
      <c r="Q5597"/>
      <c r="U5597"/>
      <c r="V5597" t="s">
        <v>4335</v>
      </c>
      <c r="W5597" s="236"/>
      <c r="X5597"/>
      <c r="Y5597"/>
      <c r="Z5597"/>
      <c r="AA5597"/>
      <c r="AB5597"/>
      <c r="AC5597"/>
      <c r="AD5597"/>
      <c r="AE5597"/>
      <c r="AF5597"/>
      <c r="AG5597"/>
      <c r="AH5597" s="115" t="s">
        <v>4308</v>
      </c>
    </row>
    <row r="5598" spans="1:35" hidden="1" x14ac:dyDescent="0.25">
      <c r="A5598" s="115">
        <v>332229</v>
      </c>
      <c r="B5598" s="115" t="s">
        <v>4097</v>
      </c>
      <c r="C5598" s="115" t="s">
        <v>212</v>
      </c>
      <c r="D5598" s="115" t="s">
        <v>400</v>
      </c>
      <c r="E5598" s="115" t="s">
        <v>77</v>
      </c>
      <c r="F5598" s="237">
        <v>35823</v>
      </c>
      <c r="G5598" s="115" t="s">
        <v>4098</v>
      </c>
      <c r="H5598" s="115" t="s">
        <v>16</v>
      </c>
      <c r="I5598" t="s">
        <v>199</v>
      </c>
      <c r="J5598" s="115" t="s">
        <v>1226</v>
      </c>
      <c r="L5598" s="115" t="s">
        <v>18</v>
      </c>
      <c r="U5598"/>
      <c r="V5598">
        <v>0</v>
      </c>
    </row>
    <row r="5599" spans="1:35" hidden="1" x14ac:dyDescent="0.25">
      <c r="A5599">
        <v>332230</v>
      </c>
      <c r="B5599" t="s">
        <v>9691</v>
      </c>
      <c r="C5599" t="s">
        <v>733</v>
      </c>
      <c r="D5599" t="s">
        <v>323</v>
      </c>
      <c r="E5599" t="s">
        <v>76</v>
      </c>
      <c r="F5599" s="126">
        <v>33502</v>
      </c>
      <c r="G5599" t="s">
        <v>282</v>
      </c>
      <c r="H5599" t="s">
        <v>16</v>
      </c>
      <c r="I5599" t="s">
        <v>136</v>
      </c>
      <c r="J5599" t="s">
        <v>15</v>
      </c>
      <c r="K5599"/>
      <c r="L5599" t="s">
        <v>30</v>
      </c>
      <c r="M5599"/>
      <c r="N5599"/>
      <c r="O5599"/>
      <c r="P5599"/>
      <c r="Q5599"/>
      <c r="U5599"/>
      <c r="V5599" t="s">
        <v>4424</v>
      </c>
      <c r="W5599"/>
      <c r="X5599"/>
      <c r="Y5599"/>
      <c r="Z5599"/>
      <c r="AA5599"/>
      <c r="AB5599"/>
      <c r="AC5599"/>
      <c r="AD5599"/>
      <c r="AE5599"/>
      <c r="AF5599"/>
      <c r="AG5599"/>
      <c r="AH5599" s="115" t="s">
        <v>4308</v>
      </c>
    </row>
    <row r="5600" spans="1:35" ht="18" x14ac:dyDescent="0.25">
      <c r="A5600" s="235">
        <v>332231</v>
      </c>
      <c r="B5600" s="235" t="s">
        <v>9692</v>
      </c>
      <c r="C5600" s="235" t="s">
        <v>291</v>
      </c>
      <c r="D5600" s="235" t="s">
        <v>617</v>
      </c>
      <c r="E5600"/>
      <c r="F5600" s="126"/>
      <c r="G5600" s="236"/>
      <c r="H5600"/>
      <c r="I5600" t="s">
        <v>107</v>
      </c>
      <c r="J5600" s="236"/>
      <c r="K5600"/>
      <c r="L5600"/>
      <c r="M5600"/>
      <c r="N5600"/>
      <c r="O5600"/>
      <c r="P5600"/>
      <c r="Q5600"/>
      <c r="U5600"/>
      <c r="V5600" t="s">
        <v>4334</v>
      </c>
      <c r="W5600" s="236"/>
      <c r="X5600"/>
      <c r="Y5600"/>
      <c r="Z5600"/>
      <c r="AA5600"/>
      <c r="AB5600"/>
      <c r="AC5600"/>
      <c r="AD5600"/>
      <c r="AE5600"/>
      <c r="AF5600"/>
      <c r="AG5600"/>
      <c r="AH5600" s="115" t="s">
        <v>4308</v>
      </c>
      <c r="AI5600" s="115" t="e">
        <f>VLOOKUP(A5600,'[2]دراسات قانونية'!$A$3:$E$600,1,0)</f>
        <v>#N/A</v>
      </c>
    </row>
    <row r="5601" spans="1:35" hidden="1" x14ac:dyDescent="0.25">
      <c r="A5601" s="115">
        <v>332233</v>
      </c>
      <c r="B5601" s="115" t="s">
        <v>2544</v>
      </c>
      <c r="C5601" s="115" t="s">
        <v>1867</v>
      </c>
      <c r="D5601" s="115" t="s">
        <v>905</v>
      </c>
      <c r="E5601" s="115" t="s">
        <v>76</v>
      </c>
      <c r="F5601" s="237">
        <v>33378</v>
      </c>
      <c r="G5601" s="115" t="s">
        <v>2545</v>
      </c>
      <c r="H5601" s="115" t="s">
        <v>16</v>
      </c>
      <c r="I5601" t="s">
        <v>199</v>
      </c>
      <c r="J5601" s="115" t="s">
        <v>1226</v>
      </c>
      <c r="L5601" s="115" t="s">
        <v>73</v>
      </c>
      <c r="U5601"/>
      <c r="V5601">
        <v>0</v>
      </c>
    </row>
    <row r="5602" spans="1:35" ht="18" x14ac:dyDescent="0.25">
      <c r="A5602" s="235">
        <v>332235</v>
      </c>
      <c r="B5602" s="235" t="s">
        <v>9693</v>
      </c>
      <c r="C5602" s="235" t="s">
        <v>227</v>
      </c>
      <c r="D5602" s="235" t="s">
        <v>275</v>
      </c>
      <c r="E5602"/>
      <c r="F5602" s="126"/>
      <c r="G5602" s="236"/>
      <c r="H5602"/>
      <c r="I5602" t="s">
        <v>107</v>
      </c>
      <c r="J5602" s="236"/>
      <c r="K5602"/>
      <c r="L5602"/>
      <c r="M5602"/>
      <c r="N5602"/>
      <c r="O5602"/>
      <c r="P5602"/>
      <c r="Q5602"/>
      <c r="U5602"/>
      <c r="V5602" t="s">
        <v>4335</v>
      </c>
      <c r="W5602" s="236"/>
      <c r="X5602"/>
      <c r="Y5602"/>
      <c r="Z5602"/>
      <c r="AA5602"/>
      <c r="AB5602"/>
      <c r="AC5602"/>
      <c r="AD5602"/>
      <c r="AE5602"/>
      <c r="AF5602"/>
      <c r="AG5602"/>
      <c r="AH5602" s="115" t="s">
        <v>4308</v>
      </c>
      <c r="AI5602" s="115" t="e">
        <f>VLOOKUP(A5602,'[2]دراسات قانونية'!$A$3:$E$600,1,0)</f>
        <v>#N/A</v>
      </c>
    </row>
    <row r="5603" spans="1:35" hidden="1" x14ac:dyDescent="0.25">
      <c r="A5603">
        <v>332236</v>
      </c>
      <c r="B5603" t="s">
        <v>9694</v>
      </c>
      <c r="C5603" t="s">
        <v>250</v>
      </c>
      <c r="D5603" t="s">
        <v>9695</v>
      </c>
      <c r="E5603" t="s">
        <v>76</v>
      </c>
      <c r="F5603" s="126">
        <v>31931</v>
      </c>
      <c r="G5603" t="s">
        <v>1494</v>
      </c>
      <c r="H5603" t="s">
        <v>16</v>
      </c>
      <c r="I5603" t="s">
        <v>136</v>
      </c>
      <c r="J5603"/>
      <c r="K5603"/>
      <c r="L5603"/>
      <c r="M5603"/>
      <c r="N5603"/>
      <c r="O5603"/>
      <c r="P5603"/>
      <c r="Q5603"/>
      <c r="U5603"/>
      <c r="V5603" t="s">
        <v>4412</v>
      </c>
      <c r="W5603"/>
      <c r="X5603"/>
      <c r="Y5603"/>
      <c r="Z5603"/>
      <c r="AA5603"/>
      <c r="AB5603"/>
      <c r="AC5603"/>
      <c r="AD5603" t="s">
        <v>4308</v>
      </c>
      <c r="AE5603" t="s">
        <v>4308</v>
      </c>
      <c r="AF5603" t="s">
        <v>4308</v>
      </c>
      <c r="AG5603" t="s">
        <v>4308</v>
      </c>
      <c r="AH5603" s="115" t="s">
        <v>4308</v>
      </c>
    </row>
    <row r="5604" spans="1:35" hidden="1" x14ac:dyDescent="0.25">
      <c r="A5604">
        <v>332238</v>
      </c>
      <c r="B5604" t="s">
        <v>9696</v>
      </c>
      <c r="C5604" t="s">
        <v>364</v>
      </c>
      <c r="D5604" t="s">
        <v>848</v>
      </c>
      <c r="E5604" t="s">
        <v>76</v>
      </c>
      <c r="F5604" s="126">
        <v>36161</v>
      </c>
      <c r="G5604" t="s">
        <v>401</v>
      </c>
      <c r="H5604" t="s">
        <v>16</v>
      </c>
      <c r="I5604" t="s">
        <v>129</v>
      </c>
      <c r="J5604" t="s">
        <v>1263</v>
      </c>
      <c r="K5604"/>
      <c r="L5604" t="s">
        <v>18</v>
      </c>
      <c r="M5604"/>
      <c r="N5604"/>
      <c r="O5604"/>
      <c r="P5604"/>
      <c r="Q5604"/>
      <c r="U5604"/>
      <c r="V5604" t="s">
        <v>4334</v>
      </c>
      <c r="W5604"/>
      <c r="X5604"/>
      <c r="Y5604"/>
      <c r="Z5604"/>
      <c r="AA5604"/>
      <c r="AB5604"/>
      <c r="AC5604"/>
      <c r="AD5604"/>
      <c r="AE5604"/>
      <c r="AF5604"/>
      <c r="AG5604" t="s">
        <v>4308</v>
      </c>
      <c r="AH5604" s="115" t="s">
        <v>4308</v>
      </c>
    </row>
    <row r="5605" spans="1:35" ht="18" x14ac:dyDescent="0.25">
      <c r="A5605" s="235">
        <v>332239</v>
      </c>
      <c r="B5605" s="235" t="s">
        <v>9697</v>
      </c>
      <c r="C5605" s="235" t="s">
        <v>952</v>
      </c>
      <c r="D5605" s="235" t="s">
        <v>217</v>
      </c>
      <c r="E5605"/>
      <c r="F5605" s="126"/>
      <c r="G5605" s="236"/>
      <c r="H5605"/>
      <c r="I5605" t="s">
        <v>107</v>
      </c>
      <c r="J5605" s="236"/>
      <c r="K5605"/>
      <c r="L5605"/>
      <c r="M5605"/>
      <c r="N5605"/>
      <c r="O5605"/>
      <c r="P5605"/>
      <c r="Q5605"/>
      <c r="U5605"/>
      <c r="V5605" t="s">
        <v>4335</v>
      </c>
      <c r="W5605" s="236"/>
      <c r="X5605"/>
      <c r="Y5605"/>
      <c r="Z5605"/>
      <c r="AA5605"/>
      <c r="AB5605"/>
      <c r="AC5605"/>
      <c r="AD5605"/>
      <c r="AE5605"/>
      <c r="AF5605"/>
      <c r="AG5605"/>
      <c r="AH5605" s="115" t="s">
        <v>4308</v>
      </c>
      <c r="AI5605" s="115" t="e">
        <f>VLOOKUP(A5605,'[2]دراسات قانونية'!$A$3:$E$600,1,0)</f>
        <v>#N/A</v>
      </c>
    </row>
    <row r="5606" spans="1:35" hidden="1" x14ac:dyDescent="0.25">
      <c r="A5606">
        <v>332240</v>
      </c>
      <c r="B5606" t="s">
        <v>9698</v>
      </c>
      <c r="C5606" t="s">
        <v>475</v>
      </c>
      <c r="D5606" t="s">
        <v>447</v>
      </c>
      <c r="E5606" t="s">
        <v>76</v>
      </c>
      <c r="F5606" s="126">
        <v>36161</v>
      </c>
      <c r="G5606" t="s">
        <v>401</v>
      </c>
      <c r="H5606" t="s">
        <v>16</v>
      </c>
      <c r="I5606" t="s">
        <v>136</v>
      </c>
      <c r="J5606" t="s">
        <v>1226</v>
      </c>
      <c r="K5606"/>
      <c r="L5606" t="s">
        <v>18</v>
      </c>
      <c r="M5606"/>
      <c r="N5606"/>
      <c r="O5606"/>
      <c r="P5606"/>
      <c r="Q5606"/>
      <c r="U5606"/>
      <c r="V5606" t="s">
        <v>4329</v>
      </c>
      <c r="W5606"/>
      <c r="X5606"/>
      <c r="Y5606"/>
      <c r="Z5606"/>
      <c r="AA5606"/>
      <c r="AB5606"/>
      <c r="AC5606"/>
      <c r="AD5606"/>
      <c r="AE5606"/>
      <c r="AF5606"/>
      <c r="AG5606"/>
      <c r="AH5606" s="115" t="s">
        <v>4308</v>
      </c>
    </row>
    <row r="5607" spans="1:35" ht="18" hidden="1" x14ac:dyDescent="0.25">
      <c r="A5607" s="235">
        <v>332241</v>
      </c>
      <c r="B5607" s="235" t="s">
        <v>9699</v>
      </c>
      <c r="C5607" s="235" t="s">
        <v>868</v>
      </c>
      <c r="D5607" s="235" t="s">
        <v>230</v>
      </c>
      <c r="E5607"/>
      <c r="F5607" s="126"/>
      <c r="G5607" s="236"/>
      <c r="H5607"/>
      <c r="I5607" t="s">
        <v>129</v>
      </c>
      <c r="J5607" s="236"/>
      <c r="K5607"/>
      <c r="L5607"/>
      <c r="M5607"/>
      <c r="N5607"/>
      <c r="O5607"/>
      <c r="P5607"/>
      <c r="Q5607"/>
      <c r="U5607"/>
      <c r="V5607" t="s">
        <v>4337</v>
      </c>
      <c r="W5607" s="236"/>
      <c r="X5607"/>
      <c r="Y5607"/>
      <c r="Z5607"/>
      <c r="AA5607"/>
      <c r="AB5607"/>
      <c r="AC5607"/>
      <c r="AD5607"/>
      <c r="AE5607"/>
      <c r="AF5607"/>
      <c r="AG5607"/>
      <c r="AH5607" s="115" t="s">
        <v>4308</v>
      </c>
    </row>
    <row r="5608" spans="1:35" ht="18" hidden="1" x14ac:dyDescent="0.25">
      <c r="A5608" s="235">
        <v>332243</v>
      </c>
      <c r="B5608" s="235" t="s">
        <v>9700</v>
      </c>
      <c r="C5608" s="235" t="s">
        <v>7629</v>
      </c>
      <c r="D5608" s="235" t="s">
        <v>534</v>
      </c>
      <c r="E5608"/>
      <c r="F5608" s="126"/>
      <c r="G5608" s="236"/>
      <c r="H5608"/>
      <c r="I5608" t="s">
        <v>129</v>
      </c>
      <c r="J5608" s="236"/>
      <c r="K5608"/>
      <c r="L5608"/>
      <c r="M5608"/>
      <c r="N5608"/>
      <c r="O5608"/>
      <c r="P5608"/>
      <c r="Q5608"/>
      <c r="U5608"/>
      <c r="V5608" t="s">
        <v>4337</v>
      </c>
      <c r="W5608" s="236"/>
      <c r="X5608"/>
      <c r="Y5608"/>
      <c r="Z5608"/>
      <c r="AA5608"/>
      <c r="AB5608"/>
      <c r="AC5608"/>
      <c r="AD5608"/>
      <c r="AE5608"/>
      <c r="AF5608"/>
      <c r="AG5608"/>
      <c r="AH5608" s="115" t="s">
        <v>4308</v>
      </c>
    </row>
    <row r="5609" spans="1:35" hidden="1" x14ac:dyDescent="0.25">
      <c r="A5609" s="115">
        <v>332244</v>
      </c>
      <c r="B5609" s="115" t="s">
        <v>3752</v>
      </c>
      <c r="C5609" s="115" t="s">
        <v>497</v>
      </c>
      <c r="D5609" s="115" t="s">
        <v>1066</v>
      </c>
      <c r="E5609" s="115" t="s">
        <v>76</v>
      </c>
      <c r="F5609" s="237">
        <v>36450</v>
      </c>
      <c r="G5609" s="115" t="s">
        <v>18</v>
      </c>
      <c r="H5609" s="115" t="s">
        <v>16</v>
      </c>
      <c r="I5609" t="s">
        <v>199</v>
      </c>
      <c r="J5609" s="115" t="s">
        <v>1226</v>
      </c>
      <c r="L5609" s="115" t="s">
        <v>18</v>
      </c>
      <c r="U5609"/>
      <c r="V5609" t="s">
        <v>16623</v>
      </c>
      <c r="AG5609" s="115" t="s">
        <v>4308</v>
      </c>
      <c r="AH5609" s="115" t="s">
        <v>4308</v>
      </c>
    </row>
    <row r="5610" spans="1:35" ht="18" x14ac:dyDescent="0.25">
      <c r="A5610" s="235">
        <v>332246</v>
      </c>
      <c r="B5610" s="235" t="s">
        <v>9701</v>
      </c>
      <c r="C5610" s="235" t="s">
        <v>778</v>
      </c>
      <c r="D5610" s="235" t="s">
        <v>276</v>
      </c>
      <c r="E5610"/>
      <c r="F5610" s="126"/>
      <c r="G5610" s="236"/>
      <c r="H5610"/>
      <c r="I5610" t="s">
        <v>107</v>
      </c>
      <c r="J5610" s="236"/>
      <c r="K5610"/>
      <c r="L5610"/>
      <c r="M5610"/>
      <c r="N5610"/>
      <c r="O5610"/>
      <c r="P5610"/>
      <c r="Q5610"/>
      <c r="U5610"/>
      <c r="V5610" t="s">
        <v>4335</v>
      </c>
      <c r="W5610" s="236"/>
      <c r="X5610"/>
      <c r="Y5610"/>
      <c r="Z5610"/>
      <c r="AA5610"/>
      <c r="AB5610"/>
      <c r="AC5610"/>
      <c r="AD5610"/>
      <c r="AE5610"/>
      <c r="AF5610"/>
      <c r="AG5610"/>
      <c r="AH5610" s="115" t="s">
        <v>4308</v>
      </c>
      <c r="AI5610" s="115" t="e">
        <f>VLOOKUP(A5610,'[2]دراسات قانونية'!$A$3:$E$600,1,0)</f>
        <v>#N/A</v>
      </c>
    </row>
    <row r="5611" spans="1:35" ht="18" x14ac:dyDescent="0.25">
      <c r="A5611" s="235">
        <v>332247</v>
      </c>
      <c r="B5611" s="235" t="s">
        <v>9702</v>
      </c>
      <c r="C5611" s="235" t="s">
        <v>227</v>
      </c>
      <c r="D5611" s="235" t="s">
        <v>435</v>
      </c>
      <c r="E5611"/>
      <c r="F5611" s="126"/>
      <c r="G5611" s="236"/>
      <c r="H5611"/>
      <c r="I5611" t="s">
        <v>107</v>
      </c>
      <c r="J5611" s="236"/>
      <c r="K5611"/>
      <c r="L5611"/>
      <c r="M5611"/>
      <c r="N5611"/>
      <c r="O5611"/>
      <c r="P5611"/>
      <c r="Q5611"/>
      <c r="U5611"/>
      <c r="V5611" t="s">
        <v>4335</v>
      </c>
      <c r="W5611" s="236"/>
      <c r="X5611"/>
      <c r="Y5611"/>
      <c r="Z5611"/>
      <c r="AA5611"/>
      <c r="AB5611"/>
      <c r="AC5611"/>
      <c r="AD5611"/>
      <c r="AE5611"/>
      <c r="AF5611"/>
      <c r="AG5611"/>
      <c r="AH5611" s="115" t="s">
        <v>4308</v>
      </c>
      <c r="AI5611" s="115" t="e">
        <f>VLOOKUP(A5611,'[2]دراسات قانونية'!$A$3:$E$600,1,0)</f>
        <v>#N/A</v>
      </c>
    </row>
    <row r="5612" spans="1:35" hidden="1" x14ac:dyDescent="0.25">
      <c r="A5612" s="115">
        <v>332250</v>
      </c>
      <c r="B5612" s="115" t="s">
        <v>3753</v>
      </c>
      <c r="C5612" s="115" t="s">
        <v>250</v>
      </c>
      <c r="D5612" s="115" t="s">
        <v>3754</v>
      </c>
      <c r="E5612" s="115" t="s">
        <v>76</v>
      </c>
      <c r="F5612" s="237">
        <v>28960</v>
      </c>
      <c r="G5612" s="115" t="s">
        <v>3755</v>
      </c>
      <c r="H5612" s="115" t="s">
        <v>16</v>
      </c>
      <c r="I5612" t="s">
        <v>199</v>
      </c>
      <c r="J5612" s="115" t="s">
        <v>1226</v>
      </c>
      <c r="L5612" s="115" t="s">
        <v>18</v>
      </c>
      <c r="U5612"/>
      <c r="V5612">
        <v>0</v>
      </c>
    </row>
    <row r="5613" spans="1:35" hidden="1" x14ac:dyDescent="0.25">
      <c r="A5613">
        <v>332251</v>
      </c>
      <c r="B5613" t="s">
        <v>9703</v>
      </c>
      <c r="C5613" t="s">
        <v>653</v>
      </c>
      <c r="D5613" t="s">
        <v>1869</v>
      </c>
      <c r="E5613" t="s">
        <v>76</v>
      </c>
      <c r="F5613" s="126">
        <v>35848</v>
      </c>
      <c r="G5613" t="s">
        <v>2788</v>
      </c>
      <c r="H5613" t="s">
        <v>16</v>
      </c>
      <c r="I5613" t="s">
        <v>136</v>
      </c>
      <c r="J5613"/>
      <c r="K5613"/>
      <c r="L5613"/>
      <c r="M5613"/>
      <c r="N5613"/>
      <c r="O5613"/>
      <c r="P5613"/>
      <c r="Q5613"/>
      <c r="U5613"/>
      <c r="V5613" t="s">
        <v>4414</v>
      </c>
      <c r="W5613"/>
      <c r="X5613"/>
      <c r="Y5613"/>
      <c r="Z5613"/>
      <c r="AA5613"/>
      <c r="AB5613"/>
      <c r="AC5613" t="s">
        <v>4308</v>
      </c>
      <c r="AD5613" t="s">
        <v>4308</v>
      </c>
      <c r="AE5613" t="s">
        <v>4308</v>
      </c>
      <c r="AF5613" t="s">
        <v>4308</v>
      </c>
      <c r="AG5613" t="s">
        <v>4308</v>
      </c>
      <c r="AH5613" s="115" t="s">
        <v>4308</v>
      </c>
    </row>
    <row r="5614" spans="1:35" ht="18" hidden="1" x14ac:dyDescent="0.25">
      <c r="A5614" s="235">
        <v>332252</v>
      </c>
      <c r="B5614" s="235" t="s">
        <v>9704</v>
      </c>
      <c r="C5614" s="235" t="s">
        <v>212</v>
      </c>
      <c r="D5614" s="235" t="s">
        <v>1462</v>
      </c>
      <c r="E5614"/>
      <c r="F5614" s="126"/>
      <c r="G5614" s="236"/>
      <c r="H5614"/>
      <c r="I5614" t="s">
        <v>129</v>
      </c>
      <c r="J5614" s="236"/>
      <c r="K5614"/>
      <c r="L5614"/>
      <c r="M5614"/>
      <c r="N5614"/>
      <c r="O5614"/>
      <c r="P5614"/>
      <c r="Q5614"/>
      <c r="U5614"/>
      <c r="V5614" t="s">
        <v>4335</v>
      </c>
      <c r="W5614" s="236"/>
      <c r="X5614"/>
      <c r="Y5614"/>
      <c r="Z5614"/>
      <c r="AA5614"/>
      <c r="AB5614"/>
      <c r="AC5614"/>
      <c r="AD5614"/>
      <c r="AE5614"/>
      <c r="AF5614"/>
      <c r="AG5614"/>
      <c r="AH5614" s="115" t="s">
        <v>4308</v>
      </c>
    </row>
    <row r="5615" spans="1:35" ht="18" x14ac:dyDescent="0.25">
      <c r="A5615" s="235">
        <v>332254</v>
      </c>
      <c r="B5615" s="235" t="s">
        <v>9705</v>
      </c>
      <c r="C5615" s="235" t="s">
        <v>495</v>
      </c>
      <c r="D5615" s="235" t="s">
        <v>856</v>
      </c>
      <c r="E5615"/>
      <c r="F5615" s="126"/>
      <c r="G5615" s="236"/>
      <c r="H5615"/>
      <c r="I5615" t="s">
        <v>107</v>
      </c>
      <c r="J5615" s="236"/>
      <c r="K5615"/>
      <c r="L5615"/>
      <c r="M5615"/>
      <c r="N5615"/>
      <c r="O5615"/>
      <c r="P5615"/>
      <c r="Q5615"/>
      <c r="U5615"/>
      <c r="V5615" t="s">
        <v>4335</v>
      </c>
      <c r="W5615" s="236"/>
      <c r="X5615"/>
      <c r="Y5615"/>
      <c r="Z5615"/>
      <c r="AA5615"/>
      <c r="AB5615"/>
      <c r="AC5615"/>
      <c r="AD5615"/>
      <c r="AE5615"/>
      <c r="AF5615"/>
      <c r="AG5615"/>
      <c r="AI5615" s="115" t="e">
        <f>VLOOKUP(A5615,'[2]دراسات قانونية'!$A$3:$E$600,1,0)</f>
        <v>#N/A</v>
      </c>
    </row>
    <row r="5616" spans="1:35" hidden="1" x14ac:dyDescent="0.25">
      <c r="A5616">
        <v>332255</v>
      </c>
      <c r="B5616" t="s">
        <v>9706</v>
      </c>
      <c r="C5616" t="s">
        <v>279</v>
      </c>
      <c r="D5616" t="s">
        <v>9707</v>
      </c>
      <c r="E5616" t="s">
        <v>76</v>
      </c>
      <c r="F5616" s="126">
        <v>34079</v>
      </c>
      <c r="G5616" t="s">
        <v>942</v>
      </c>
      <c r="H5616" t="s">
        <v>16</v>
      </c>
      <c r="I5616" t="s">
        <v>136</v>
      </c>
      <c r="J5616"/>
      <c r="K5616"/>
      <c r="L5616"/>
      <c r="M5616"/>
      <c r="N5616"/>
      <c r="O5616"/>
      <c r="P5616"/>
      <c r="Q5616"/>
      <c r="U5616"/>
      <c r="V5616" t="s">
        <v>4329</v>
      </c>
      <c r="W5616"/>
      <c r="X5616"/>
      <c r="Y5616"/>
      <c r="Z5616"/>
      <c r="AA5616"/>
      <c r="AB5616"/>
      <c r="AC5616"/>
      <c r="AD5616" t="s">
        <v>4308</v>
      </c>
      <c r="AE5616" t="s">
        <v>4308</v>
      </c>
      <c r="AF5616" t="s">
        <v>4308</v>
      </c>
      <c r="AG5616" t="s">
        <v>4308</v>
      </c>
      <c r="AH5616" s="115" t="s">
        <v>4308</v>
      </c>
    </row>
    <row r="5617" spans="1:35" ht="18" x14ac:dyDescent="0.25">
      <c r="A5617" s="235">
        <v>332256</v>
      </c>
      <c r="B5617" s="235" t="s">
        <v>9708</v>
      </c>
      <c r="C5617" s="235" t="s">
        <v>271</v>
      </c>
      <c r="D5617" s="235" t="s">
        <v>276</v>
      </c>
      <c r="E5617"/>
      <c r="F5617" s="126"/>
      <c r="G5617" s="236"/>
      <c r="H5617"/>
      <c r="I5617" t="s">
        <v>107</v>
      </c>
      <c r="J5617" s="236"/>
      <c r="K5617"/>
      <c r="L5617"/>
      <c r="M5617"/>
      <c r="N5617"/>
      <c r="O5617"/>
      <c r="P5617"/>
      <c r="Q5617"/>
      <c r="U5617"/>
      <c r="V5617" t="s">
        <v>4335</v>
      </c>
      <c r="W5617" s="236"/>
      <c r="X5617"/>
      <c r="Y5617"/>
      <c r="Z5617"/>
      <c r="AA5617"/>
      <c r="AB5617"/>
      <c r="AC5617"/>
      <c r="AD5617"/>
      <c r="AE5617"/>
      <c r="AF5617"/>
      <c r="AG5617"/>
      <c r="AH5617" s="115" t="s">
        <v>4308</v>
      </c>
      <c r="AI5617" s="115" t="e">
        <f>VLOOKUP(A5617,'[2]دراسات قانونية'!$A$3:$E$600,1,0)</f>
        <v>#N/A</v>
      </c>
    </row>
    <row r="5618" spans="1:35" ht="18" x14ac:dyDescent="0.25">
      <c r="A5618" s="235">
        <v>332257</v>
      </c>
      <c r="B5618" s="235" t="s">
        <v>9709</v>
      </c>
      <c r="C5618" s="235" t="s">
        <v>9710</v>
      </c>
      <c r="D5618" s="235" t="s">
        <v>330</v>
      </c>
      <c r="E5618"/>
      <c r="F5618" s="126"/>
      <c r="G5618" s="236"/>
      <c r="H5618"/>
      <c r="I5618" t="s">
        <v>107</v>
      </c>
      <c r="J5618" s="236"/>
      <c r="K5618"/>
      <c r="L5618"/>
      <c r="M5618"/>
      <c r="N5618"/>
      <c r="O5618"/>
      <c r="P5618"/>
      <c r="Q5618"/>
      <c r="U5618"/>
      <c r="V5618" t="s">
        <v>4335</v>
      </c>
      <c r="W5618" s="236"/>
      <c r="X5618"/>
      <c r="Y5618"/>
      <c r="Z5618"/>
      <c r="AA5618"/>
      <c r="AB5618"/>
      <c r="AC5618"/>
      <c r="AD5618"/>
      <c r="AE5618"/>
      <c r="AF5618"/>
      <c r="AG5618"/>
      <c r="AH5618" s="115" t="s">
        <v>4308</v>
      </c>
      <c r="AI5618" s="115" t="e">
        <f>VLOOKUP(A5618,'[2]دراسات قانونية'!$A$3:$E$600,1,0)</f>
        <v>#N/A</v>
      </c>
    </row>
    <row r="5619" spans="1:35" ht="18" x14ac:dyDescent="0.25">
      <c r="A5619" s="235">
        <v>332258</v>
      </c>
      <c r="B5619" s="235" t="s">
        <v>9711</v>
      </c>
      <c r="C5619" s="235" t="s">
        <v>335</v>
      </c>
      <c r="D5619" s="235" t="s">
        <v>435</v>
      </c>
      <c r="E5619"/>
      <c r="F5619" s="126"/>
      <c r="G5619" s="236"/>
      <c r="H5619"/>
      <c r="I5619" t="s">
        <v>107</v>
      </c>
      <c r="J5619" s="236"/>
      <c r="K5619"/>
      <c r="L5619"/>
      <c r="M5619"/>
      <c r="N5619"/>
      <c r="O5619"/>
      <c r="P5619"/>
      <c r="Q5619"/>
      <c r="U5619"/>
      <c r="V5619" t="s">
        <v>4335</v>
      </c>
      <c r="W5619" s="236"/>
      <c r="X5619"/>
      <c r="Y5619"/>
      <c r="Z5619"/>
      <c r="AA5619"/>
      <c r="AB5619"/>
      <c r="AC5619"/>
      <c r="AD5619"/>
      <c r="AE5619"/>
      <c r="AF5619"/>
      <c r="AG5619"/>
      <c r="AH5619" s="115" t="s">
        <v>4308</v>
      </c>
      <c r="AI5619" s="115" t="e">
        <f>VLOOKUP(A5619,'[2]دراسات قانونية'!$A$3:$E$600,1,0)</f>
        <v>#N/A</v>
      </c>
    </row>
    <row r="5620" spans="1:35" hidden="1" x14ac:dyDescent="0.25">
      <c r="A5620" s="115">
        <v>332260</v>
      </c>
      <c r="B5620" s="115" t="s">
        <v>4099</v>
      </c>
      <c r="C5620" s="115" t="s">
        <v>212</v>
      </c>
      <c r="D5620" s="115" t="s">
        <v>230</v>
      </c>
      <c r="E5620" s="115" t="s">
        <v>76</v>
      </c>
      <c r="F5620" s="237">
        <v>34335</v>
      </c>
      <c r="G5620" s="115" t="s">
        <v>67</v>
      </c>
      <c r="H5620" s="115" t="s">
        <v>16</v>
      </c>
      <c r="I5620" t="s">
        <v>199</v>
      </c>
      <c r="J5620" s="115" t="s">
        <v>1226</v>
      </c>
      <c r="L5620" s="115" t="s">
        <v>73</v>
      </c>
      <c r="U5620"/>
      <c r="V5620">
        <v>0</v>
      </c>
    </row>
    <row r="5621" spans="1:35" ht="18" x14ac:dyDescent="0.25">
      <c r="A5621" s="235">
        <v>332262</v>
      </c>
      <c r="B5621" s="235" t="s">
        <v>9712</v>
      </c>
      <c r="C5621" s="235" t="s">
        <v>212</v>
      </c>
      <c r="D5621" s="235" t="s">
        <v>404</v>
      </c>
      <c r="E5621"/>
      <c r="F5621" s="126"/>
      <c r="G5621" s="236"/>
      <c r="H5621"/>
      <c r="I5621" t="s">
        <v>107</v>
      </c>
      <c r="J5621" s="236"/>
      <c r="K5621"/>
      <c r="L5621"/>
      <c r="M5621"/>
      <c r="N5621"/>
      <c r="O5621"/>
      <c r="P5621"/>
      <c r="Q5621"/>
      <c r="U5621"/>
      <c r="V5621" t="s">
        <v>4335</v>
      </c>
      <c r="W5621" s="236"/>
      <c r="X5621"/>
      <c r="Y5621"/>
      <c r="Z5621"/>
      <c r="AA5621"/>
      <c r="AB5621"/>
      <c r="AC5621"/>
      <c r="AD5621"/>
      <c r="AE5621"/>
      <c r="AF5621"/>
      <c r="AG5621"/>
      <c r="AH5621" s="115" t="s">
        <v>4308</v>
      </c>
      <c r="AI5621" s="115" t="e">
        <f>VLOOKUP(A5621,'[2]دراسات قانونية'!$A$3:$E$600,1,0)</f>
        <v>#N/A</v>
      </c>
    </row>
    <row r="5622" spans="1:35" hidden="1" x14ac:dyDescent="0.25">
      <c r="A5622">
        <v>332263</v>
      </c>
      <c r="B5622" t="s">
        <v>9713</v>
      </c>
      <c r="C5622" t="s">
        <v>566</v>
      </c>
      <c r="D5622" t="s">
        <v>232</v>
      </c>
      <c r="E5622" t="s">
        <v>76</v>
      </c>
      <c r="F5622" s="126">
        <v>36303</v>
      </c>
      <c r="G5622" t="s">
        <v>67</v>
      </c>
      <c r="H5622" t="s">
        <v>16</v>
      </c>
      <c r="I5622" t="s">
        <v>136</v>
      </c>
      <c r="J5622"/>
      <c r="K5622"/>
      <c r="L5622"/>
      <c r="M5622"/>
      <c r="N5622"/>
      <c r="O5622"/>
      <c r="P5622"/>
      <c r="Q5622"/>
      <c r="U5622"/>
      <c r="V5622">
        <v>0</v>
      </c>
      <c r="W5622"/>
      <c r="X5622"/>
      <c r="Y5622"/>
      <c r="Z5622"/>
      <c r="AA5622"/>
      <c r="AB5622"/>
      <c r="AC5622"/>
      <c r="AD5622"/>
      <c r="AE5622"/>
      <c r="AF5622"/>
      <c r="AG5622" t="s">
        <v>4308</v>
      </c>
      <c r="AH5622" s="115" t="s">
        <v>4308</v>
      </c>
    </row>
    <row r="5623" spans="1:35" hidden="1" x14ac:dyDescent="0.25">
      <c r="A5623" s="115">
        <v>332264</v>
      </c>
      <c r="B5623" s="115" t="s">
        <v>3756</v>
      </c>
      <c r="C5623" s="115" t="s">
        <v>570</v>
      </c>
      <c r="D5623" s="115" t="s">
        <v>407</v>
      </c>
      <c r="E5623" s="115" t="s">
        <v>76</v>
      </c>
      <c r="F5623" s="237">
        <v>35977</v>
      </c>
      <c r="G5623" s="115" t="s">
        <v>18</v>
      </c>
      <c r="H5623" s="115" t="s">
        <v>16</v>
      </c>
      <c r="I5623" t="s">
        <v>199</v>
      </c>
      <c r="J5623" s="115" t="s">
        <v>15</v>
      </c>
      <c r="L5623" s="115" t="s">
        <v>18</v>
      </c>
      <c r="U5623"/>
      <c r="V5623" t="s">
        <v>16623</v>
      </c>
    </row>
    <row r="5624" spans="1:35" ht="18" x14ac:dyDescent="0.25">
      <c r="A5624" s="235">
        <v>332266</v>
      </c>
      <c r="B5624" s="235" t="s">
        <v>9714</v>
      </c>
      <c r="C5624" s="235" t="s">
        <v>9715</v>
      </c>
      <c r="D5624" s="235" t="s">
        <v>220</v>
      </c>
      <c r="E5624"/>
      <c r="F5624" s="126"/>
      <c r="G5624" s="236"/>
      <c r="H5624"/>
      <c r="I5624" t="s">
        <v>107</v>
      </c>
      <c r="J5624" s="236"/>
      <c r="K5624"/>
      <c r="L5624"/>
      <c r="M5624"/>
      <c r="N5624"/>
      <c r="O5624"/>
      <c r="P5624"/>
      <c r="Q5624"/>
      <c r="U5624"/>
      <c r="V5624" t="s">
        <v>4335</v>
      </c>
      <c r="W5624" s="236"/>
      <c r="X5624"/>
      <c r="Y5624"/>
      <c r="Z5624"/>
      <c r="AA5624"/>
      <c r="AB5624"/>
      <c r="AC5624"/>
      <c r="AD5624"/>
      <c r="AE5624"/>
      <c r="AF5624"/>
      <c r="AG5624"/>
      <c r="AH5624" s="115" t="s">
        <v>4308</v>
      </c>
      <c r="AI5624" s="115" t="e">
        <f>VLOOKUP(A5624,'[2]دراسات قانونية'!$A$3:$E$600,1,0)</f>
        <v>#N/A</v>
      </c>
    </row>
    <row r="5625" spans="1:35" hidden="1" x14ac:dyDescent="0.25">
      <c r="A5625" s="115">
        <v>332267</v>
      </c>
      <c r="B5625" s="115" t="s">
        <v>3757</v>
      </c>
      <c r="C5625" s="115" t="s">
        <v>227</v>
      </c>
      <c r="D5625" s="115" t="s">
        <v>450</v>
      </c>
      <c r="E5625" s="115" t="s">
        <v>76</v>
      </c>
      <c r="F5625" s="237">
        <v>35299</v>
      </c>
      <c r="G5625" s="115" t="s">
        <v>2403</v>
      </c>
      <c r="H5625" s="115" t="s">
        <v>16</v>
      </c>
      <c r="I5625" t="s">
        <v>199</v>
      </c>
      <c r="J5625" s="115" t="s">
        <v>15</v>
      </c>
      <c r="L5625" s="115" t="s">
        <v>50</v>
      </c>
      <c r="U5625"/>
      <c r="V5625" t="s">
        <v>16623</v>
      </c>
      <c r="AE5625" s="115" t="s">
        <v>4308</v>
      </c>
      <c r="AF5625" s="115" t="s">
        <v>4308</v>
      </c>
      <c r="AG5625" s="115" t="s">
        <v>4308</v>
      </c>
      <c r="AH5625" s="115" t="s">
        <v>4308</v>
      </c>
    </row>
    <row r="5626" spans="1:35" hidden="1" x14ac:dyDescent="0.25">
      <c r="A5626" s="115">
        <v>332270</v>
      </c>
      <c r="B5626" s="115" t="s">
        <v>3758</v>
      </c>
      <c r="C5626" s="115" t="s">
        <v>3759</v>
      </c>
      <c r="D5626" s="115" t="s">
        <v>357</v>
      </c>
      <c r="E5626" s="115" t="s">
        <v>76</v>
      </c>
      <c r="F5626" s="237">
        <v>32874</v>
      </c>
      <c r="G5626" s="115" t="s">
        <v>18</v>
      </c>
      <c r="H5626" s="115" t="s">
        <v>16</v>
      </c>
      <c r="I5626" t="s">
        <v>199</v>
      </c>
      <c r="J5626" s="115" t="s">
        <v>1226</v>
      </c>
      <c r="L5626" s="115" t="s">
        <v>18</v>
      </c>
      <c r="U5626"/>
      <c r="V5626">
        <v>0</v>
      </c>
    </row>
    <row r="5627" spans="1:35" hidden="1" x14ac:dyDescent="0.25">
      <c r="A5627">
        <v>332271</v>
      </c>
      <c r="B5627" t="s">
        <v>9716</v>
      </c>
      <c r="C5627" t="s">
        <v>9717</v>
      </c>
      <c r="D5627" t="s">
        <v>9718</v>
      </c>
      <c r="E5627" t="s">
        <v>76</v>
      </c>
      <c r="F5627" s="126">
        <v>36411</v>
      </c>
      <c r="G5627" t="s">
        <v>9719</v>
      </c>
      <c r="H5627" t="s">
        <v>16</v>
      </c>
      <c r="I5627" t="s">
        <v>136</v>
      </c>
      <c r="J5627" t="s">
        <v>15</v>
      </c>
      <c r="K5627"/>
      <c r="L5627" t="s">
        <v>30</v>
      </c>
      <c r="M5627"/>
      <c r="N5627"/>
      <c r="O5627"/>
      <c r="P5627"/>
      <c r="Q5627"/>
      <c r="U5627"/>
      <c r="V5627">
        <v>0</v>
      </c>
      <c r="W5627"/>
      <c r="X5627"/>
      <c r="Y5627"/>
      <c r="Z5627"/>
      <c r="AA5627"/>
      <c r="AB5627"/>
      <c r="AC5627"/>
      <c r="AD5627"/>
      <c r="AE5627"/>
      <c r="AF5627"/>
      <c r="AG5627"/>
    </row>
    <row r="5628" spans="1:35" ht="18" x14ac:dyDescent="0.25">
      <c r="A5628" s="235">
        <v>332272</v>
      </c>
      <c r="B5628" s="235" t="s">
        <v>9720</v>
      </c>
      <c r="C5628" s="235" t="s">
        <v>250</v>
      </c>
      <c r="D5628" s="235" t="s">
        <v>881</v>
      </c>
      <c r="E5628"/>
      <c r="F5628" s="126"/>
      <c r="G5628" s="236"/>
      <c r="H5628"/>
      <c r="I5628" t="s">
        <v>107</v>
      </c>
      <c r="J5628" s="236"/>
      <c r="K5628"/>
      <c r="L5628"/>
      <c r="M5628"/>
      <c r="N5628"/>
      <c r="O5628"/>
      <c r="P5628"/>
      <c r="Q5628"/>
      <c r="U5628"/>
      <c r="V5628" t="s">
        <v>4334</v>
      </c>
      <c r="W5628" s="236"/>
      <c r="X5628"/>
      <c r="Y5628"/>
      <c r="Z5628"/>
      <c r="AA5628"/>
      <c r="AB5628"/>
      <c r="AC5628"/>
      <c r="AD5628"/>
      <c r="AE5628"/>
      <c r="AF5628"/>
      <c r="AG5628"/>
      <c r="AH5628" s="115" t="s">
        <v>4308</v>
      </c>
      <c r="AI5628" s="115" t="e">
        <f>VLOOKUP(A5628,'[2]دراسات قانونية'!$A$3:$E$600,1,0)</f>
        <v>#N/A</v>
      </c>
    </row>
    <row r="5629" spans="1:35" ht="18" x14ac:dyDescent="0.25">
      <c r="A5629" s="235">
        <v>332273</v>
      </c>
      <c r="B5629" s="235" t="s">
        <v>9721</v>
      </c>
      <c r="C5629" s="235" t="s">
        <v>227</v>
      </c>
      <c r="D5629" s="235" t="s">
        <v>407</v>
      </c>
      <c r="E5629"/>
      <c r="F5629" s="126"/>
      <c r="G5629" s="236"/>
      <c r="H5629"/>
      <c r="I5629" t="s">
        <v>107</v>
      </c>
      <c r="J5629" s="236"/>
      <c r="K5629"/>
      <c r="L5629"/>
      <c r="M5629"/>
      <c r="N5629"/>
      <c r="O5629"/>
      <c r="P5629"/>
      <c r="Q5629"/>
      <c r="U5629"/>
      <c r="V5629" t="s">
        <v>4335</v>
      </c>
      <c r="W5629" s="236"/>
      <c r="X5629"/>
      <c r="Y5629"/>
      <c r="Z5629"/>
      <c r="AA5629"/>
      <c r="AB5629"/>
      <c r="AC5629"/>
      <c r="AD5629"/>
      <c r="AE5629"/>
      <c r="AF5629"/>
      <c r="AG5629"/>
      <c r="AH5629" s="115" t="s">
        <v>4308</v>
      </c>
      <c r="AI5629" s="115" t="e">
        <f>VLOOKUP(A5629,'[2]دراسات قانونية'!$A$3:$E$600,1,0)</f>
        <v>#N/A</v>
      </c>
    </row>
    <row r="5630" spans="1:35" hidden="1" x14ac:dyDescent="0.25">
      <c r="A5630" s="115">
        <v>332274</v>
      </c>
      <c r="B5630" s="115" t="s">
        <v>4100</v>
      </c>
      <c r="C5630" s="115" t="s">
        <v>252</v>
      </c>
      <c r="D5630" s="115" t="s">
        <v>925</v>
      </c>
      <c r="E5630" s="115" t="s">
        <v>76</v>
      </c>
      <c r="F5630" s="237">
        <v>36008</v>
      </c>
      <c r="G5630" s="115" t="s">
        <v>811</v>
      </c>
      <c r="H5630" s="115" t="s">
        <v>16</v>
      </c>
      <c r="I5630" t="s">
        <v>199</v>
      </c>
      <c r="J5630" s="115" t="s">
        <v>1226</v>
      </c>
      <c r="L5630" s="115" t="s">
        <v>18</v>
      </c>
      <c r="U5630"/>
      <c r="V5630">
        <v>0</v>
      </c>
    </row>
    <row r="5631" spans="1:35" hidden="1" x14ac:dyDescent="0.25">
      <c r="A5631">
        <v>332277</v>
      </c>
      <c r="B5631" t="s">
        <v>9722</v>
      </c>
      <c r="C5631" t="s">
        <v>348</v>
      </c>
      <c r="D5631" t="s">
        <v>9667</v>
      </c>
      <c r="E5631" t="s">
        <v>76</v>
      </c>
      <c r="F5631" s="126">
        <v>36080</v>
      </c>
      <c r="G5631" t="s">
        <v>282</v>
      </c>
      <c r="H5631" t="s">
        <v>16</v>
      </c>
      <c r="I5631" t="s">
        <v>129</v>
      </c>
      <c r="J5631" t="s">
        <v>15</v>
      </c>
      <c r="K5631"/>
      <c r="L5631" t="s">
        <v>18</v>
      </c>
      <c r="M5631"/>
      <c r="N5631"/>
      <c r="O5631"/>
      <c r="P5631"/>
      <c r="Q5631"/>
      <c r="U5631"/>
      <c r="V5631" t="s">
        <v>4335</v>
      </c>
      <c r="W5631"/>
      <c r="X5631"/>
      <c r="Y5631"/>
      <c r="Z5631"/>
      <c r="AA5631"/>
      <c r="AB5631"/>
      <c r="AC5631"/>
      <c r="AD5631"/>
      <c r="AE5631"/>
      <c r="AF5631"/>
      <c r="AG5631" t="s">
        <v>4308</v>
      </c>
      <c r="AH5631" s="115" t="s">
        <v>4308</v>
      </c>
    </row>
    <row r="5632" spans="1:35" hidden="1" x14ac:dyDescent="0.25">
      <c r="A5632">
        <v>332278</v>
      </c>
      <c r="B5632" t="s">
        <v>9723</v>
      </c>
      <c r="C5632" t="s">
        <v>227</v>
      </c>
      <c r="D5632" t="s">
        <v>381</v>
      </c>
      <c r="E5632" t="s">
        <v>76</v>
      </c>
      <c r="F5632" s="126"/>
      <c r="G5632"/>
      <c r="H5632" t="s">
        <v>16</v>
      </c>
      <c r="I5632" t="s">
        <v>129</v>
      </c>
      <c r="J5632"/>
      <c r="K5632"/>
      <c r="L5632"/>
      <c r="M5632"/>
      <c r="N5632"/>
      <c r="O5632"/>
      <c r="P5632"/>
      <c r="Q5632"/>
      <c r="U5632"/>
      <c r="V5632" t="s">
        <v>4424</v>
      </c>
      <c r="W5632"/>
      <c r="X5632"/>
      <c r="Y5632"/>
      <c r="Z5632"/>
      <c r="AA5632" t="s">
        <v>4308</v>
      </c>
      <c r="AB5632" t="s">
        <v>4308</v>
      </c>
      <c r="AC5632" t="s">
        <v>4308</v>
      </c>
      <c r="AD5632" t="s">
        <v>4308</v>
      </c>
      <c r="AE5632" t="s">
        <v>4308</v>
      </c>
      <c r="AF5632" t="s">
        <v>4308</v>
      </c>
      <c r="AG5632" t="s">
        <v>4308</v>
      </c>
      <c r="AH5632" s="115" t="s">
        <v>4308</v>
      </c>
    </row>
    <row r="5633" spans="1:35" hidden="1" x14ac:dyDescent="0.25">
      <c r="A5633">
        <v>332281</v>
      </c>
      <c r="B5633" t="s">
        <v>9724</v>
      </c>
      <c r="C5633" t="s">
        <v>274</v>
      </c>
      <c r="D5633" t="s">
        <v>321</v>
      </c>
      <c r="E5633" t="s">
        <v>77</v>
      </c>
      <c r="F5633" s="126">
        <v>36305</v>
      </c>
      <c r="G5633" t="s">
        <v>70</v>
      </c>
      <c r="H5633" t="s">
        <v>16</v>
      </c>
      <c r="I5633" t="s">
        <v>201</v>
      </c>
      <c r="J5633" t="s">
        <v>1226</v>
      </c>
      <c r="K5633"/>
      <c r="L5633" t="s">
        <v>70</v>
      </c>
      <c r="M5633"/>
      <c r="N5633"/>
      <c r="O5633"/>
      <c r="P5633"/>
      <c r="Q5633"/>
      <c r="U5633"/>
      <c r="V5633" t="s">
        <v>4414</v>
      </c>
      <c r="W5633"/>
      <c r="X5633"/>
      <c r="Y5633"/>
      <c r="Z5633"/>
      <c r="AA5633"/>
      <c r="AB5633"/>
      <c r="AC5633"/>
      <c r="AD5633"/>
      <c r="AE5633"/>
      <c r="AF5633"/>
      <c r="AG5633"/>
    </row>
    <row r="5634" spans="1:35" hidden="1" x14ac:dyDescent="0.25">
      <c r="A5634">
        <v>332282</v>
      </c>
      <c r="B5634" t="s">
        <v>9725</v>
      </c>
      <c r="C5634" t="s">
        <v>244</v>
      </c>
      <c r="D5634" t="s">
        <v>5914</v>
      </c>
      <c r="E5634" t="s">
        <v>77</v>
      </c>
      <c r="F5634" s="126"/>
      <c r="G5634"/>
      <c r="H5634" t="s">
        <v>16</v>
      </c>
      <c r="I5634" t="s">
        <v>136</v>
      </c>
      <c r="J5634"/>
      <c r="K5634"/>
      <c r="L5634"/>
      <c r="M5634"/>
      <c r="N5634"/>
      <c r="O5634"/>
      <c r="P5634"/>
      <c r="Q5634"/>
      <c r="U5634"/>
      <c r="V5634" t="s">
        <v>4336</v>
      </c>
      <c r="W5634"/>
      <c r="X5634"/>
      <c r="Y5634"/>
      <c r="Z5634"/>
      <c r="AA5634" t="s">
        <v>4308</v>
      </c>
      <c r="AB5634" t="s">
        <v>4308</v>
      </c>
      <c r="AC5634" t="s">
        <v>4308</v>
      </c>
      <c r="AD5634" t="s">
        <v>4308</v>
      </c>
      <c r="AE5634" t="s">
        <v>4308</v>
      </c>
      <c r="AF5634" t="s">
        <v>4308</v>
      </c>
      <c r="AG5634" t="s">
        <v>4308</v>
      </c>
      <c r="AH5634" s="115" t="s">
        <v>4308</v>
      </c>
    </row>
    <row r="5635" spans="1:35" hidden="1" x14ac:dyDescent="0.25">
      <c r="A5635">
        <v>332283</v>
      </c>
      <c r="B5635" t="s">
        <v>9726</v>
      </c>
      <c r="C5635" t="s">
        <v>339</v>
      </c>
      <c r="D5635" t="s">
        <v>420</v>
      </c>
      <c r="E5635" t="s">
        <v>77</v>
      </c>
      <c r="F5635" s="126">
        <v>33491</v>
      </c>
      <c r="G5635" t="s">
        <v>440</v>
      </c>
      <c r="H5635" t="s">
        <v>16</v>
      </c>
      <c r="I5635" t="s">
        <v>129</v>
      </c>
      <c r="J5635" t="s">
        <v>1226</v>
      </c>
      <c r="K5635"/>
      <c r="L5635" t="s">
        <v>73</v>
      </c>
      <c r="M5635"/>
      <c r="N5635"/>
      <c r="O5635"/>
      <c r="P5635"/>
      <c r="Q5635"/>
      <c r="U5635"/>
      <c r="V5635" t="s">
        <v>16603</v>
      </c>
      <c r="W5635"/>
      <c r="X5635"/>
      <c r="Y5635"/>
      <c r="Z5635"/>
      <c r="AA5635"/>
      <c r="AB5635"/>
      <c r="AC5635"/>
      <c r="AD5635"/>
      <c r="AE5635"/>
      <c r="AF5635"/>
      <c r="AG5635"/>
      <c r="AH5635" s="115" t="s">
        <v>4308</v>
      </c>
    </row>
    <row r="5636" spans="1:35" hidden="1" x14ac:dyDescent="0.25">
      <c r="A5636" s="115">
        <v>332284</v>
      </c>
      <c r="B5636" s="115" t="s">
        <v>3760</v>
      </c>
      <c r="C5636" s="115" t="s">
        <v>227</v>
      </c>
      <c r="D5636" s="115" t="s">
        <v>874</v>
      </c>
      <c r="E5636" s="115" t="s">
        <v>77</v>
      </c>
      <c r="F5636" s="237">
        <v>29160</v>
      </c>
      <c r="G5636" s="115" t="s">
        <v>3761</v>
      </c>
      <c r="H5636" s="115" t="s">
        <v>16</v>
      </c>
      <c r="I5636" t="s">
        <v>199</v>
      </c>
      <c r="J5636" s="115" t="s">
        <v>1226</v>
      </c>
      <c r="L5636" s="115" t="s">
        <v>30</v>
      </c>
      <c r="P5636" s="115" t="s">
        <v>4314</v>
      </c>
      <c r="U5636"/>
      <c r="V5636">
        <v>0</v>
      </c>
    </row>
    <row r="5637" spans="1:35" hidden="1" x14ac:dyDescent="0.25">
      <c r="A5637" s="115">
        <v>332285</v>
      </c>
      <c r="B5637" s="115" t="s">
        <v>2272</v>
      </c>
      <c r="C5637" s="115" t="s">
        <v>227</v>
      </c>
      <c r="D5637" s="115" t="s">
        <v>894</v>
      </c>
      <c r="E5637" s="115" t="s">
        <v>77</v>
      </c>
      <c r="F5637" s="237">
        <v>27813</v>
      </c>
      <c r="G5637" s="115" t="s">
        <v>333</v>
      </c>
      <c r="H5637" s="115" t="s">
        <v>16</v>
      </c>
      <c r="I5637" t="s">
        <v>199</v>
      </c>
      <c r="J5637" s="115" t="s">
        <v>1226</v>
      </c>
      <c r="L5637" s="115" t="s">
        <v>30</v>
      </c>
      <c r="U5637"/>
      <c r="V5637">
        <v>0</v>
      </c>
    </row>
    <row r="5638" spans="1:35" ht="18" x14ac:dyDescent="0.25">
      <c r="A5638" s="235">
        <v>332287</v>
      </c>
      <c r="B5638" s="235" t="s">
        <v>9727</v>
      </c>
      <c r="C5638" s="235" t="s">
        <v>9728</v>
      </c>
      <c r="D5638" s="235" t="s">
        <v>298</v>
      </c>
      <c r="E5638"/>
      <c r="F5638" s="126"/>
      <c r="G5638" s="236"/>
      <c r="H5638"/>
      <c r="I5638" t="s">
        <v>107</v>
      </c>
      <c r="J5638" s="236"/>
      <c r="K5638"/>
      <c r="L5638"/>
      <c r="M5638"/>
      <c r="N5638"/>
      <c r="O5638"/>
      <c r="P5638"/>
      <c r="Q5638"/>
      <c r="U5638"/>
      <c r="V5638" t="s">
        <v>4335</v>
      </c>
      <c r="W5638" s="236"/>
      <c r="X5638"/>
      <c r="Y5638"/>
      <c r="Z5638"/>
      <c r="AA5638"/>
      <c r="AB5638"/>
      <c r="AC5638"/>
      <c r="AD5638"/>
      <c r="AE5638"/>
      <c r="AF5638"/>
      <c r="AG5638"/>
      <c r="AH5638" s="115" t="s">
        <v>4308</v>
      </c>
      <c r="AI5638" s="115" t="e">
        <f>VLOOKUP(A5638,'[2]دراسات قانونية'!$A$3:$E$600,1,0)</f>
        <v>#N/A</v>
      </c>
    </row>
    <row r="5639" spans="1:35" ht="18" x14ac:dyDescent="0.25">
      <c r="A5639" s="235">
        <v>332289</v>
      </c>
      <c r="B5639" s="235" t="s">
        <v>9729</v>
      </c>
      <c r="C5639" s="235" t="s">
        <v>520</v>
      </c>
      <c r="D5639" s="235" t="s">
        <v>947</v>
      </c>
      <c r="E5639"/>
      <c r="F5639" s="126"/>
      <c r="G5639" s="236"/>
      <c r="H5639"/>
      <c r="I5639" t="s">
        <v>107</v>
      </c>
      <c r="J5639" s="236"/>
      <c r="K5639"/>
      <c r="L5639"/>
      <c r="M5639"/>
      <c r="N5639"/>
      <c r="O5639"/>
      <c r="P5639"/>
      <c r="Q5639"/>
      <c r="U5639"/>
      <c r="V5639" t="s">
        <v>4335</v>
      </c>
      <c r="W5639" s="236"/>
      <c r="X5639"/>
      <c r="Y5639"/>
      <c r="Z5639"/>
      <c r="AA5639"/>
      <c r="AB5639"/>
      <c r="AC5639"/>
      <c r="AD5639"/>
      <c r="AE5639"/>
      <c r="AF5639"/>
      <c r="AG5639"/>
      <c r="AH5639" s="115" t="s">
        <v>4308</v>
      </c>
      <c r="AI5639" s="115" t="e">
        <f>VLOOKUP(A5639,'[2]دراسات قانونية'!$A$3:$E$600,1,0)</f>
        <v>#N/A</v>
      </c>
    </row>
    <row r="5640" spans="1:35" hidden="1" x14ac:dyDescent="0.25">
      <c r="A5640">
        <v>332291</v>
      </c>
      <c r="B5640" t="s">
        <v>9730</v>
      </c>
      <c r="C5640" t="s">
        <v>623</v>
      </c>
      <c r="D5640" t="s">
        <v>320</v>
      </c>
      <c r="E5640" t="s">
        <v>76</v>
      </c>
      <c r="F5640" s="126">
        <v>28581</v>
      </c>
      <c r="G5640" t="s">
        <v>211</v>
      </c>
      <c r="H5640" t="s">
        <v>16</v>
      </c>
      <c r="I5640" t="s">
        <v>136</v>
      </c>
      <c r="J5640"/>
      <c r="K5640"/>
      <c r="L5640"/>
      <c r="M5640"/>
      <c r="N5640"/>
      <c r="O5640"/>
      <c r="P5640"/>
      <c r="Q5640"/>
      <c r="U5640"/>
      <c r="V5640" t="s">
        <v>4329</v>
      </c>
      <c r="W5640"/>
      <c r="X5640"/>
      <c r="Y5640"/>
      <c r="Z5640"/>
      <c r="AA5640"/>
      <c r="AB5640"/>
      <c r="AC5640"/>
      <c r="AD5640" t="s">
        <v>4308</v>
      </c>
      <c r="AE5640" t="s">
        <v>4308</v>
      </c>
      <c r="AF5640" t="s">
        <v>4308</v>
      </c>
      <c r="AG5640" t="s">
        <v>4308</v>
      </c>
      <c r="AH5640" s="115" t="s">
        <v>4308</v>
      </c>
    </row>
    <row r="5641" spans="1:35" hidden="1" x14ac:dyDescent="0.25">
      <c r="A5641" s="115">
        <v>332292</v>
      </c>
      <c r="B5641" s="115" t="s">
        <v>3048</v>
      </c>
      <c r="C5641" s="115" t="s">
        <v>527</v>
      </c>
      <c r="D5641" s="115" t="s">
        <v>230</v>
      </c>
      <c r="E5641" s="115" t="s">
        <v>76</v>
      </c>
      <c r="F5641" s="237">
        <v>35980</v>
      </c>
      <c r="G5641" s="115" t="s">
        <v>3049</v>
      </c>
      <c r="H5641" s="115" t="s">
        <v>16</v>
      </c>
      <c r="I5641" t="s">
        <v>199</v>
      </c>
      <c r="J5641" s="115" t="s">
        <v>1226</v>
      </c>
      <c r="L5641" s="115" t="s">
        <v>30</v>
      </c>
      <c r="U5641"/>
      <c r="V5641">
        <v>0</v>
      </c>
    </row>
    <row r="5642" spans="1:35" ht="18" x14ac:dyDescent="0.25">
      <c r="A5642" s="235">
        <v>332293</v>
      </c>
      <c r="B5642" s="235" t="s">
        <v>9731</v>
      </c>
      <c r="C5642" s="235" t="s">
        <v>512</v>
      </c>
      <c r="D5642" s="235" t="s">
        <v>1565</v>
      </c>
      <c r="E5642"/>
      <c r="F5642" s="126"/>
      <c r="G5642" s="236"/>
      <c r="H5642"/>
      <c r="I5642" t="s">
        <v>107</v>
      </c>
      <c r="J5642" s="236"/>
      <c r="K5642"/>
      <c r="L5642"/>
      <c r="M5642"/>
      <c r="N5642"/>
      <c r="O5642"/>
      <c r="P5642"/>
      <c r="Q5642"/>
      <c r="U5642"/>
      <c r="V5642" t="s">
        <v>4335</v>
      </c>
      <c r="W5642" s="236"/>
      <c r="X5642"/>
      <c r="Y5642"/>
      <c r="Z5642"/>
      <c r="AA5642"/>
      <c r="AB5642"/>
      <c r="AC5642"/>
      <c r="AD5642"/>
      <c r="AE5642"/>
      <c r="AF5642"/>
      <c r="AG5642"/>
      <c r="AH5642" s="115" t="s">
        <v>4308</v>
      </c>
      <c r="AI5642" s="115" t="e">
        <f>VLOOKUP(A5642,'[2]دراسات قانونية'!$A$3:$E$600,1,0)</f>
        <v>#N/A</v>
      </c>
    </row>
    <row r="5643" spans="1:35" ht="18" x14ac:dyDescent="0.25">
      <c r="A5643" s="235">
        <v>332295</v>
      </c>
      <c r="B5643" s="235" t="s">
        <v>9732</v>
      </c>
      <c r="C5643" s="235" t="s">
        <v>9733</v>
      </c>
      <c r="D5643" s="235" t="s">
        <v>9734</v>
      </c>
      <c r="E5643"/>
      <c r="F5643" s="126"/>
      <c r="G5643" s="236"/>
      <c r="H5643"/>
      <c r="I5643" t="s">
        <v>107</v>
      </c>
      <c r="J5643" s="236"/>
      <c r="K5643"/>
      <c r="L5643"/>
      <c r="M5643"/>
      <c r="N5643"/>
      <c r="O5643"/>
      <c r="P5643"/>
      <c r="Q5643"/>
      <c r="U5643"/>
      <c r="V5643" t="s">
        <v>4335</v>
      </c>
      <c r="W5643" s="236"/>
      <c r="X5643"/>
      <c r="Y5643"/>
      <c r="Z5643"/>
      <c r="AA5643"/>
      <c r="AB5643"/>
      <c r="AC5643"/>
      <c r="AD5643"/>
      <c r="AE5643"/>
      <c r="AF5643"/>
      <c r="AG5643"/>
      <c r="AH5643" s="115" t="s">
        <v>4308</v>
      </c>
      <c r="AI5643" s="115" t="e">
        <f>VLOOKUP(A5643,'[2]دراسات قانونية'!$A$3:$E$600,1,0)</f>
        <v>#N/A</v>
      </c>
    </row>
    <row r="5644" spans="1:35" ht="18" x14ac:dyDescent="0.25">
      <c r="A5644" s="235">
        <v>332296</v>
      </c>
      <c r="B5644" s="235" t="s">
        <v>9735</v>
      </c>
      <c r="C5644" s="235" t="s">
        <v>212</v>
      </c>
      <c r="D5644" s="235" t="s">
        <v>6913</v>
      </c>
      <c r="E5644"/>
      <c r="F5644" s="126"/>
      <c r="G5644" s="236"/>
      <c r="H5644"/>
      <c r="I5644" t="s">
        <v>107</v>
      </c>
      <c r="J5644" s="236"/>
      <c r="K5644"/>
      <c r="L5644"/>
      <c r="M5644"/>
      <c r="N5644"/>
      <c r="O5644"/>
      <c r="P5644"/>
      <c r="Q5644"/>
      <c r="U5644"/>
      <c r="V5644" t="s">
        <v>4335</v>
      </c>
      <c r="W5644" s="236"/>
      <c r="X5644"/>
      <c r="Y5644"/>
      <c r="Z5644"/>
      <c r="AA5644"/>
      <c r="AB5644"/>
      <c r="AC5644"/>
      <c r="AD5644"/>
      <c r="AE5644"/>
      <c r="AF5644"/>
      <c r="AG5644"/>
      <c r="AH5644" s="115" t="s">
        <v>4308</v>
      </c>
      <c r="AI5644" s="115" t="e">
        <f>VLOOKUP(A5644,'[2]دراسات قانونية'!$A$3:$E$600,1,0)</f>
        <v>#N/A</v>
      </c>
    </row>
    <row r="5645" spans="1:35" ht="18" x14ac:dyDescent="0.25">
      <c r="A5645" s="235">
        <v>332297</v>
      </c>
      <c r="B5645" s="235" t="s">
        <v>9736</v>
      </c>
      <c r="C5645" s="235" t="s">
        <v>209</v>
      </c>
      <c r="D5645" s="235" t="s">
        <v>500</v>
      </c>
      <c r="E5645"/>
      <c r="F5645" s="126"/>
      <c r="G5645" s="236"/>
      <c r="H5645"/>
      <c r="I5645" t="s">
        <v>107</v>
      </c>
      <c r="J5645" s="236"/>
      <c r="K5645"/>
      <c r="L5645"/>
      <c r="M5645"/>
      <c r="N5645"/>
      <c r="O5645"/>
      <c r="P5645"/>
      <c r="Q5645"/>
      <c r="U5645"/>
      <c r="V5645" t="s">
        <v>4335</v>
      </c>
      <c r="W5645" s="236"/>
      <c r="X5645"/>
      <c r="Y5645"/>
      <c r="Z5645"/>
      <c r="AA5645"/>
      <c r="AB5645"/>
      <c r="AC5645"/>
      <c r="AD5645"/>
      <c r="AE5645"/>
      <c r="AF5645"/>
      <c r="AG5645"/>
      <c r="AH5645" s="115" t="s">
        <v>4308</v>
      </c>
      <c r="AI5645" s="115" t="e">
        <f>VLOOKUP(A5645,'[2]دراسات قانونية'!$A$3:$E$600,1,0)</f>
        <v>#N/A</v>
      </c>
    </row>
    <row r="5646" spans="1:35" ht="18" hidden="1" x14ac:dyDescent="0.25">
      <c r="A5646" s="235">
        <v>332303</v>
      </c>
      <c r="B5646" s="235" t="s">
        <v>9737</v>
      </c>
      <c r="C5646" s="235" t="s">
        <v>227</v>
      </c>
      <c r="D5646" s="235" t="s">
        <v>312</v>
      </c>
      <c r="E5646"/>
      <c r="F5646" s="126"/>
      <c r="G5646" s="236"/>
      <c r="H5646"/>
      <c r="I5646" t="s">
        <v>129</v>
      </c>
      <c r="J5646" s="236"/>
      <c r="K5646"/>
      <c r="L5646"/>
      <c r="M5646"/>
      <c r="N5646"/>
      <c r="O5646"/>
      <c r="P5646"/>
      <c r="Q5646"/>
      <c r="U5646"/>
      <c r="V5646" t="s">
        <v>4335</v>
      </c>
      <c r="W5646" s="236"/>
      <c r="X5646"/>
      <c r="Y5646"/>
      <c r="Z5646"/>
      <c r="AA5646"/>
      <c r="AB5646"/>
      <c r="AC5646"/>
      <c r="AD5646"/>
      <c r="AE5646"/>
      <c r="AF5646"/>
      <c r="AG5646"/>
      <c r="AH5646" s="115" t="s">
        <v>4308</v>
      </c>
    </row>
    <row r="5647" spans="1:35" ht="18" x14ac:dyDescent="0.25">
      <c r="A5647" s="235">
        <v>332306</v>
      </c>
      <c r="B5647" s="235" t="s">
        <v>9738</v>
      </c>
      <c r="C5647" s="235" t="s">
        <v>408</v>
      </c>
      <c r="D5647" s="235" t="s">
        <v>971</v>
      </c>
      <c r="E5647"/>
      <c r="F5647" s="126"/>
      <c r="G5647" s="236"/>
      <c r="H5647"/>
      <c r="I5647" t="s">
        <v>107</v>
      </c>
      <c r="J5647" s="236"/>
      <c r="K5647"/>
      <c r="L5647"/>
      <c r="M5647"/>
      <c r="N5647"/>
      <c r="O5647"/>
      <c r="P5647"/>
      <c r="Q5647"/>
      <c r="U5647"/>
      <c r="V5647" t="s">
        <v>4335</v>
      </c>
      <c r="W5647" s="236"/>
      <c r="X5647"/>
      <c r="Y5647"/>
      <c r="Z5647"/>
      <c r="AA5647"/>
      <c r="AB5647"/>
      <c r="AC5647"/>
      <c r="AD5647"/>
      <c r="AE5647"/>
      <c r="AF5647"/>
      <c r="AG5647"/>
      <c r="AH5647" s="115" t="s">
        <v>4308</v>
      </c>
      <c r="AI5647" s="115" t="e">
        <f>VLOOKUP(A5647,'[2]دراسات قانونية'!$A$3:$E$600,1,0)</f>
        <v>#N/A</v>
      </c>
    </row>
    <row r="5648" spans="1:35" hidden="1" x14ac:dyDescent="0.25">
      <c r="A5648">
        <v>332307</v>
      </c>
      <c r="B5648" t="s">
        <v>9739</v>
      </c>
      <c r="C5648" t="s">
        <v>454</v>
      </c>
      <c r="D5648" t="s">
        <v>222</v>
      </c>
      <c r="E5648" t="s">
        <v>77</v>
      </c>
      <c r="F5648" s="126">
        <v>35106</v>
      </c>
      <c r="G5648" t="s">
        <v>547</v>
      </c>
      <c r="H5648" t="s">
        <v>19</v>
      </c>
      <c r="I5648" t="s">
        <v>136</v>
      </c>
      <c r="J5648" t="s">
        <v>1226</v>
      </c>
      <c r="K5648"/>
      <c r="L5648" t="s">
        <v>30</v>
      </c>
      <c r="M5648"/>
      <c r="N5648"/>
      <c r="O5648"/>
      <c r="P5648"/>
      <c r="Q5648"/>
      <c r="U5648"/>
      <c r="V5648" t="s">
        <v>4412</v>
      </c>
      <c r="W5648"/>
      <c r="X5648"/>
      <c r="Y5648"/>
      <c r="Z5648"/>
      <c r="AA5648"/>
      <c r="AB5648"/>
      <c r="AC5648"/>
      <c r="AD5648"/>
      <c r="AE5648"/>
      <c r="AF5648" t="s">
        <v>4308</v>
      </c>
      <c r="AG5648" t="s">
        <v>4308</v>
      </c>
      <c r="AH5648" s="115" t="s">
        <v>4308</v>
      </c>
    </row>
    <row r="5649" spans="1:35" hidden="1" x14ac:dyDescent="0.25">
      <c r="A5649" s="115">
        <v>332308</v>
      </c>
      <c r="B5649" s="115" t="s">
        <v>3762</v>
      </c>
      <c r="C5649" s="115" t="s">
        <v>227</v>
      </c>
      <c r="D5649" s="115" t="s">
        <v>1130</v>
      </c>
      <c r="E5649" s="115" t="s">
        <v>77</v>
      </c>
      <c r="F5649" s="237">
        <v>30028</v>
      </c>
      <c r="G5649" s="115" t="s">
        <v>2177</v>
      </c>
      <c r="H5649" s="115" t="s">
        <v>16</v>
      </c>
      <c r="I5649" t="s">
        <v>199</v>
      </c>
      <c r="J5649" s="115" t="s">
        <v>1226</v>
      </c>
      <c r="L5649" s="115" t="s">
        <v>30</v>
      </c>
      <c r="U5649"/>
      <c r="V5649" t="s">
        <v>16623</v>
      </c>
    </row>
    <row r="5650" spans="1:35" hidden="1" x14ac:dyDescent="0.25">
      <c r="A5650">
        <v>332309</v>
      </c>
      <c r="B5650" t="s">
        <v>9740</v>
      </c>
      <c r="C5650" t="s">
        <v>690</v>
      </c>
      <c r="D5650" t="s">
        <v>537</v>
      </c>
      <c r="E5650" t="s">
        <v>77</v>
      </c>
      <c r="F5650" s="126">
        <v>34362</v>
      </c>
      <c r="G5650" t="s">
        <v>18</v>
      </c>
      <c r="H5650" t="s">
        <v>16</v>
      </c>
      <c r="I5650" t="s">
        <v>129</v>
      </c>
      <c r="J5650" t="s">
        <v>1226</v>
      </c>
      <c r="K5650"/>
      <c r="L5650" t="s">
        <v>18</v>
      </c>
      <c r="M5650"/>
      <c r="N5650"/>
      <c r="O5650"/>
      <c r="P5650"/>
      <c r="Q5650"/>
      <c r="U5650"/>
      <c r="V5650" t="s">
        <v>4424</v>
      </c>
      <c r="W5650"/>
      <c r="X5650"/>
      <c r="Y5650"/>
      <c r="Z5650"/>
      <c r="AA5650"/>
      <c r="AB5650"/>
      <c r="AC5650"/>
      <c r="AD5650"/>
      <c r="AE5650"/>
      <c r="AF5650"/>
      <c r="AG5650"/>
    </row>
    <row r="5651" spans="1:35" ht="18" x14ac:dyDescent="0.25">
      <c r="A5651" s="235">
        <v>332310</v>
      </c>
      <c r="B5651" s="235" t="s">
        <v>9741</v>
      </c>
      <c r="C5651" s="235" t="s">
        <v>1264</v>
      </c>
      <c r="D5651" s="235" t="s">
        <v>318</v>
      </c>
      <c r="E5651"/>
      <c r="F5651" s="126"/>
      <c r="G5651" s="236"/>
      <c r="H5651"/>
      <c r="I5651" t="s">
        <v>107</v>
      </c>
      <c r="J5651" s="236"/>
      <c r="K5651"/>
      <c r="L5651"/>
      <c r="M5651"/>
      <c r="N5651"/>
      <c r="O5651"/>
      <c r="P5651"/>
      <c r="Q5651"/>
      <c r="U5651"/>
      <c r="V5651" t="s">
        <v>4335</v>
      </c>
      <c r="W5651" s="236"/>
      <c r="X5651"/>
      <c r="Y5651"/>
      <c r="Z5651"/>
      <c r="AA5651"/>
      <c r="AB5651"/>
      <c r="AC5651"/>
      <c r="AD5651"/>
      <c r="AE5651"/>
      <c r="AF5651"/>
      <c r="AG5651"/>
      <c r="AH5651" s="115" t="s">
        <v>4308</v>
      </c>
      <c r="AI5651" s="115" t="e">
        <f>VLOOKUP(A5651,'[2]دراسات قانونية'!$A$3:$E$600,1,0)</f>
        <v>#N/A</v>
      </c>
    </row>
    <row r="5652" spans="1:35" hidden="1" x14ac:dyDescent="0.25">
      <c r="A5652" s="115">
        <v>332312</v>
      </c>
      <c r="B5652" s="115" t="s">
        <v>3763</v>
      </c>
      <c r="C5652" s="115" t="s">
        <v>512</v>
      </c>
      <c r="D5652" s="115" t="s">
        <v>323</v>
      </c>
      <c r="E5652" s="115" t="s">
        <v>77</v>
      </c>
      <c r="F5652" s="237">
        <v>36526</v>
      </c>
      <c r="G5652" s="115" t="s">
        <v>18</v>
      </c>
      <c r="H5652" s="115" t="s">
        <v>16</v>
      </c>
      <c r="I5652" t="s">
        <v>199</v>
      </c>
      <c r="J5652" s="115" t="s">
        <v>15</v>
      </c>
      <c r="L5652" s="115" t="s">
        <v>30</v>
      </c>
      <c r="R5652" s="115">
        <v>9038</v>
      </c>
      <c r="S5652" s="115">
        <v>45713</v>
      </c>
      <c r="T5652" s="115">
        <v>50000</v>
      </c>
      <c r="U5652"/>
      <c r="V5652">
        <v>0</v>
      </c>
    </row>
    <row r="5653" spans="1:35" ht="18" hidden="1" x14ac:dyDescent="0.25">
      <c r="A5653" s="235">
        <v>332314</v>
      </c>
      <c r="B5653" s="235" t="s">
        <v>9742</v>
      </c>
      <c r="C5653" s="235" t="s">
        <v>647</v>
      </c>
      <c r="D5653" s="235" t="s">
        <v>9743</v>
      </c>
      <c r="E5653"/>
      <c r="F5653" s="126"/>
      <c r="G5653" s="236"/>
      <c r="H5653"/>
      <c r="I5653" t="s">
        <v>199</v>
      </c>
      <c r="J5653" s="236"/>
      <c r="K5653"/>
      <c r="L5653"/>
      <c r="M5653"/>
      <c r="N5653"/>
      <c r="O5653"/>
      <c r="P5653"/>
      <c r="Q5653"/>
      <c r="U5653"/>
      <c r="V5653">
        <v>0</v>
      </c>
      <c r="W5653" s="236"/>
      <c r="X5653"/>
      <c r="Y5653"/>
      <c r="Z5653"/>
      <c r="AA5653"/>
      <c r="AB5653"/>
      <c r="AC5653"/>
      <c r="AD5653"/>
      <c r="AE5653"/>
      <c r="AF5653"/>
      <c r="AG5653"/>
      <c r="AH5653" s="115" t="s">
        <v>4308</v>
      </c>
    </row>
    <row r="5654" spans="1:35" hidden="1" x14ac:dyDescent="0.25">
      <c r="A5654" s="115">
        <v>332315</v>
      </c>
      <c r="B5654" s="115" t="s">
        <v>3253</v>
      </c>
      <c r="C5654" s="115" t="s">
        <v>1509</v>
      </c>
      <c r="D5654" s="115" t="s">
        <v>280</v>
      </c>
      <c r="E5654" s="115" t="s">
        <v>77</v>
      </c>
      <c r="F5654" s="237">
        <v>34935</v>
      </c>
      <c r="G5654" s="115" t="s">
        <v>18</v>
      </c>
      <c r="H5654" s="115" t="s">
        <v>16</v>
      </c>
      <c r="I5654" t="s">
        <v>136</v>
      </c>
      <c r="J5654" s="115" t="s">
        <v>1226</v>
      </c>
      <c r="L5654" s="115" t="s">
        <v>73</v>
      </c>
      <c r="U5654"/>
      <c r="V5654" t="s">
        <v>16623</v>
      </c>
    </row>
    <row r="5655" spans="1:35" ht="18" hidden="1" x14ac:dyDescent="0.25">
      <c r="A5655" s="235">
        <v>332316</v>
      </c>
      <c r="B5655" s="235" t="s">
        <v>9744</v>
      </c>
      <c r="C5655" s="235" t="s">
        <v>227</v>
      </c>
      <c r="D5655" s="235" t="s">
        <v>585</v>
      </c>
      <c r="E5655"/>
      <c r="F5655" s="126"/>
      <c r="G5655" s="236"/>
      <c r="H5655"/>
      <c r="I5655" t="s">
        <v>199</v>
      </c>
      <c r="J5655" s="236"/>
      <c r="K5655"/>
      <c r="L5655"/>
      <c r="M5655"/>
      <c r="N5655"/>
      <c r="O5655"/>
      <c r="P5655"/>
      <c r="Q5655"/>
      <c r="U5655"/>
      <c r="V5655">
        <v>0</v>
      </c>
      <c r="W5655" s="236"/>
      <c r="X5655"/>
      <c r="Y5655"/>
      <c r="Z5655"/>
      <c r="AA5655"/>
      <c r="AB5655"/>
      <c r="AC5655"/>
      <c r="AD5655"/>
      <c r="AE5655"/>
      <c r="AF5655"/>
      <c r="AG5655"/>
      <c r="AH5655" s="115" t="s">
        <v>4308</v>
      </c>
    </row>
    <row r="5656" spans="1:35" hidden="1" x14ac:dyDescent="0.25">
      <c r="A5656">
        <v>332317</v>
      </c>
      <c r="B5656" t="s">
        <v>9745</v>
      </c>
      <c r="C5656" t="s">
        <v>5629</v>
      </c>
      <c r="D5656" t="s">
        <v>298</v>
      </c>
      <c r="E5656" t="s">
        <v>77</v>
      </c>
      <c r="F5656" s="126">
        <v>33342</v>
      </c>
      <c r="G5656" t="s">
        <v>509</v>
      </c>
      <c r="H5656" t="s">
        <v>16</v>
      </c>
      <c r="I5656" t="s">
        <v>129</v>
      </c>
      <c r="J5656" t="s">
        <v>1226</v>
      </c>
      <c r="K5656"/>
      <c r="L5656" t="s">
        <v>30</v>
      </c>
      <c r="M5656"/>
      <c r="N5656"/>
      <c r="O5656"/>
      <c r="P5656"/>
      <c r="Q5656"/>
      <c r="U5656"/>
      <c r="V5656" t="s">
        <v>16603</v>
      </c>
      <c r="W5656"/>
      <c r="X5656"/>
      <c r="Y5656"/>
      <c r="Z5656"/>
      <c r="AA5656"/>
      <c r="AB5656"/>
      <c r="AC5656"/>
      <c r="AD5656"/>
      <c r="AE5656"/>
      <c r="AF5656" t="s">
        <v>4308</v>
      </c>
      <c r="AG5656" t="s">
        <v>4308</v>
      </c>
      <c r="AH5656" s="115" t="s">
        <v>4308</v>
      </c>
    </row>
    <row r="5657" spans="1:35" ht="18" hidden="1" x14ac:dyDescent="0.25">
      <c r="A5657" s="235">
        <v>332319</v>
      </c>
      <c r="B5657" s="235" t="s">
        <v>9746</v>
      </c>
      <c r="C5657" s="235" t="s">
        <v>1438</v>
      </c>
      <c r="D5657" s="235" t="s">
        <v>9747</v>
      </c>
      <c r="E5657"/>
      <c r="F5657" s="126"/>
      <c r="G5657" s="236"/>
      <c r="H5657"/>
      <c r="I5657" t="s">
        <v>199</v>
      </c>
      <c r="J5657" s="236"/>
      <c r="K5657"/>
      <c r="L5657"/>
      <c r="M5657"/>
      <c r="N5657"/>
      <c r="O5657"/>
      <c r="P5657"/>
      <c r="Q5657"/>
      <c r="U5657"/>
      <c r="V5657">
        <v>0</v>
      </c>
      <c r="W5657" s="236"/>
      <c r="X5657"/>
      <c r="Y5657"/>
      <c r="Z5657"/>
      <c r="AA5657"/>
      <c r="AB5657"/>
      <c r="AC5657"/>
      <c r="AD5657"/>
      <c r="AE5657"/>
      <c r="AF5657"/>
      <c r="AG5657"/>
      <c r="AH5657" s="115" t="s">
        <v>4308</v>
      </c>
    </row>
    <row r="5658" spans="1:35" hidden="1" x14ac:dyDescent="0.25">
      <c r="A5658">
        <v>332325</v>
      </c>
      <c r="B5658" t="s">
        <v>9748</v>
      </c>
      <c r="C5658" t="s">
        <v>503</v>
      </c>
      <c r="D5658" t="s">
        <v>541</v>
      </c>
      <c r="E5658" t="s">
        <v>76</v>
      </c>
      <c r="F5658" s="126">
        <v>35444</v>
      </c>
      <c r="G5658" t="s">
        <v>18</v>
      </c>
      <c r="H5658" t="s">
        <v>16</v>
      </c>
      <c r="I5658" t="s">
        <v>136</v>
      </c>
      <c r="J5658" t="s">
        <v>1226</v>
      </c>
      <c r="K5658"/>
      <c r="L5658" t="s">
        <v>73</v>
      </c>
      <c r="M5658"/>
      <c r="N5658"/>
      <c r="O5658"/>
      <c r="P5658"/>
      <c r="Q5658"/>
      <c r="U5658"/>
      <c r="V5658" t="s">
        <v>16623</v>
      </c>
      <c r="W5658"/>
      <c r="X5658"/>
      <c r="Y5658"/>
      <c r="Z5658"/>
      <c r="AA5658"/>
      <c r="AB5658"/>
      <c r="AC5658"/>
      <c r="AD5658"/>
      <c r="AE5658"/>
      <c r="AF5658" t="s">
        <v>4308</v>
      </c>
      <c r="AG5658" t="s">
        <v>4308</v>
      </c>
      <c r="AH5658" s="115" t="s">
        <v>4308</v>
      </c>
    </row>
    <row r="5659" spans="1:35" hidden="1" x14ac:dyDescent="0.25">
      <c r="A5659">
        <v>332326</v>
      </c>
      <c r="B5659" t="s">
        <v>9749</v>
      </c>
      <c r="C5659" t="s">
        <v>250</v>
      </c>
      <c r="D5659" t="s">
        <v>230</v>
      </c>
      <c r="E5659" t="s">
        <v>76</v>
      </c>
      <c r="F5659" s="126">
        <v>36333</v>
      </c>
      <c r="G5659" t="s">
        <v>18</v>
      </c>
      <c r="H5659" t="s">
        <v>16</v>
      </c>
      <c r="I5659" t="s">
        <v>136</v>
      </c>
      <c r="J5659" t="s">
        <v>1263</v>
      </c>
      <c r="K5659"/>
      <c r="L5659" t="s">
        <v>18</v>
      </c>
      <c r="M5659"/>
      <c r="N5659"/>
      <c r="O5659"/>
      <c r="P5659"/>
      <c r="Q5659"/>
      <c r="U5659"/>
      <c r="V5659" t="s">
        <v>16623</v>
      </c>
      <c r="W5659"/>
      <c r="X5659"/>
      <c r="Y5659"/>
      <c r="Z5659"/>
      <c r="AA5659"/>
      <c r="AB5659"/>
      <c r="AC5659"/>
      <c r="AD5659"/>
      <c r="AE5659"/>
      <c r="AF5659"/>
      <c r="AG5659"/>
      <c r="AH5659" s="115" t="s">
        <v>4308</v>
      </c>
    </row>
    <row r="5660" spans="1:35" hidden="1" x14ac:dyDescent="0.25">
      <c r="A5660" s="115">
        <v>332328</v>
      </c>
      <c r="B5660" s="115" t="s">
        <v>3764</v>
      </c>
      <c r="C5660" s="115" t="s">
        <v>212</v>
      </c>
      <c r="D5660" s="115" t="s">
        <v>308</v>
      </c>
      <c r="E5660" s="115" t="s">
        <v>76</v>
      </c>
      <c r="F5660" s="237">
        <v>34225</v>
      </c>
      <c r="G5660" s="115" t="s">
        <v>18</v>
      </c>
      <c r="H5660" s="115" t="s">
        <v>16</v>
      </c>
      <c r="I5660" t="s">
        <v>199</v>
      </c>
      <c r="J5660" s="115" t="s">
        <v>1226</v>
      </c>
      <c r="L5660" s="115" t="s">
        <v>67</v>
      </c>
      <c r="U5660"/>
      <c r="V5660">
        <v>0</v>
      </c>
    </row>
    <row r="5661" spans="1:35" hidden="1" x14ac:dyDescent="0.25">
      <c r="A5661">
        <v>332329</v>
      </c>
      <c r="B5661" t="s">
        <v>9750</v>
      </c>
      <c r="C5661" t="s">
        <v>598</v>
      </c>
      <c r="D5661" t="s">
        <v>9751</v>
      </c>
      <c r="E5661" t="s">
        <v>76</v>
      </c>
      <c r="F5661" s="126">
        <v>35915</v>
      </c>
      <c r="G5661" t="s">
        <v>9752</v>
      </c>
      <c r="H5661" t="s">
        <v>16</v>
      </c>
      <c r="I5661" t="s">
        <v>136</v>
      </c>
      <c r="J5661"/>
      <c r="K5661"/>
      <c r="L5661"/>
      <c r="M5661"/>
      <c r="N5661"/>
      <c r="O5661"/>
      <c r="P5661"/>
      <c r="Q5661"/>
      <c r="U5661"/>
      <c r="V5661" t="s">
        <v>16623</v>
      </c>
      <c r="W5661"/>
      <c r="X5661"/>
      <c r="Y5661"/>
      <c r="Z5661"/>
      <c r="AA5661"/>
      <c r="AB5661"/>
      <c r="AC5661" t="s">
        <v>4308</v>
      </c>
      <c r="AD5661" t="s">
        <v>4308</v>
      </c>
      <c r="AE5661" t="s">
        <v>4308</v>
      </c>
      <c r="AF5661" t="s">
        <v>4308</v>
      </c>
      <c r="AG5661" t="s">
        <v>4308</v>
      </c>
      <c r="AH5661" s="115" t="s">
        <v>4308</v>
      </c>
    </row>
    <row r="5662" spans="1:35" hidden="1" x14ac:dyDescent="0.25">
      <c r="A5662" s="115">
        <v>332330</v>
      </c>
      <c r="B5662" s="115" t="s">
        <v>2530</v>
      </c>
      <c r="C5662" s="115" t="s">
        <v>227</v>
      </c>
      <c r="D5662" s="115" t="s">
        <v>450</v>
      </c>
      <c r="E5662" s="115" t="s">
        <v>76</v>
      </c>
      <c r="F5662" s="237">
        <v>35431</v>
      </c>
      <c r="G5662" s="115" t="s">
        <v>2531</v>
      </c>
      <c r="H5662" s="115" t="s">
        <v>16</v>
      </c>
      <c r="I5662" t="s">
        <v>199</v>
      </c>
      <c r="J5662" s="115" t="s">
        <v>15</v>
      </c>
      <c r="L5662" s="115" t="s">
        <v>47</v>
      </c>
      <c r="R5662" s="115">
        <v>8829</v>
      </c>
      <c r="S5662" s="115">
        <v>45704</v>
      </c>
      <c r="T5662" s="115">
        <v>50000</v>
      </c>
      <c r="U5662"/>
      <c r="V5662">
        <v>0</v>
      </c>
    </row>
    <row r="5663" spans="1:35" hidden="1" x14ac:dyDescent="0.25">
      <c r="A5663">
        <v>332332</v>
      </c>
      <c r="B5663" t="s">
        <v>9753</v>
      </c>
      <c r="C5663" t="s">
        <v>6757</v>
      </c>
      <c r="D5663" t="s">
        <v>1257</v>
      </c>
      <c r="E5663" t="s">
        <v>76</v>
      </c>
      <c r="F5663" s="126">
        <v>28210</v>
      </c>
      <c r="G5663" t="s">
        <v>18</v>
      </c>
      <c r="H5663" t="s">
        <v>16</v>
      </c>
      <c r="I5663" t="s">
        <v>129</v>
      </c>
      <c r="J5663" t="s">
        <v>1226</v>
      </c>
      <c r="K5663"/>
      <c r="L5663" t="s">
        <v>70</v>
      </c>
      <c r="M5663"/>
      <c r="N5663"/>
      <c r="O5663"/>
      <c r="P5663"/>
      <c r="Q5663"/>
      <c r="U5663"/>
      <c r="V5663" t="s">
        <v>4334</v>
      </c>
      <c r="W5663"/>
      <c r="X5663"/>
      <c r="Y5663"/>
      <c r="Z5663"/>
      <c r="AA5663"/>
      <c r="AB5663"/>
      <c r="AC5663"/>
      <c r="AD5663"/>
      <c r="AE5663"/>
      <c r="AF5663"/>
      <c r="AG5663"/>
    </row>
    <row r="5664" spans="1:35" ht="18" x14ac:dyDescent="0.25">
      <c r="A5664" s="235">
        <v>332333</v>
      </c>
      <c r="B5664" s="235" t="s">
        <v>9754</v>
      </c>
      <c r="C5664" s="235" t="s">
        <v>227</v>
      </c>
      <c r="D5664" s="235" t="s">
        <v>268</v>
      </c>
      <c r="E5664"/>
      <c r="F5664" s="126"/>
      <c r="G5664" s="236"/>
      <c r="H5664"/>
      <c r="I5664" t="s">
        <v>107</v>
      </c>
      <c r="J5664" s="236"/>
      <c r="K5664"/>
      <c r="L5664"/>
      <c r="M5664"/>
      <c r="N5664"/>
      <c r="O5664"/>
      <c r="P5664"/>
      <c r="Q5664"/>
      <c r="U5664"/>
      <c r="V5664" t="s">
        <v>4335</v>
      </c>
      <c r="W5664" s="236"/>
      <c r="X5664"/>
      <c r="Y5664"/>
      <c r="Z5664"/>
      <c r="AA5664"/>
      <c r="AB5664"/>
      <c r="AC5664"/>
      <c r="AD5664"/>
      <c r="AE5664"/>
      <c r="AF5664"/>
      <c r="AG5664"/>
      <c r="AH5664" s="115" t="s">
        <v>4308</v>
      </c>
      <c r="AI5664" s="115" t="e">
        <f>VLOOKUP(A5664,'[2]دراسات قانونية'!$A$3:$E$600,1,0)</f>
        <v>#N/A</v>
      </c>
    </row>
    <row r="5665" spans="1:35" ht="18" x14ac:dyDescent="0.25">
      <c r="A5665" s="235">
        <v>332334</v>
      </c>
      <c r="B5665" s="235" t="s">
        <v>4922</v>
      </c>
      <c r="C5665" s="235" t="s">
        <v>391</v>
      </c>
      <c r="D5665" s="235" t="s">
        <v>381</v>
      </c>
      <c r="E5665"/>
      <c r="F5665" s="126"/>
      <c r="G5665" s="236"/>
      <c r="H5665"/>
      <c r="I5665" t="s">
        <v>107</v>
      </c>
      <c r="J5665" s="236"/>
      <c r="K5665"/>
      <c r="L5665"/>
      <c r="M5665"/>
      <c r="N5665"/>
      <c r="O5665"/>
      <c r="P5665"/>
      <c r="Q5665"/>
      <c r="U5665"/>
      <c r="V5665" t="s">
        <v>4335</v>
      </c>
      <c r="W5665" s="236"/>
      <c r="X5665"/>
      <c r="Y5665"/>
      <c r="Z5665"/>
      <c r="AA5665"/>
      <c r="AB5665"/>
      <c r="AC5665"/>
      <c r="AD5665"/>
      <c r="AE5665"/>
      <c r="AF5665"/>
      <c r="AG5665"/>
      <c r="AH5665" s="115" t="s">
        <v>4308</v>
      </c>
      <c r="AI5665" s="115" t="e">
        <f>VLOOKUP(A5665,'[2]دراسات قانونية'!$A$3:$E$600,1,0)</f>
        <v>#N/A</v>
      </c>
    </row>
    <row r="5666" spans="1:35" hidden="1" x14ac:dyDescent="0.25">
      <c r="A5666">
        <v>332335</v>
      </c>
      <c r="B5666" t="s">
        <v>1446</v>
      </c>
      <c r="C5666" t="s">
        <v>1515</v>
      </c>
      <c r="D5666" t="s">
        <v>851</v>
      </c>
      <c r="E5666" t="s">
        <v>76</v>
      </c>
      <c r="F5666" s="126">
        <v>33003</v>
      </c>
      <c r="G5666" t="s">
        <v>47</v>
      </c>
      <c r="H5666" t="s">
        <v>16</v>
      </c>
      <c r="I5666" t="s">
        <v>136</v>
      </c>
      <c r="J5666"/>
      <c r="K5666"/>
      <c r="L5666"/>
      <c r="M5666"/>
      <c r="N5666"/>
      <c r="O5666"/>
      <c r="P5666"/>
      <c r="Q5666"/>
      <c r="U5666"/>
      <c r="V5666" t="s">
        <v>4329</v>
      </c>
      <c r="W5666"/>
      <c r="X5666"/>
      <c r="Y5666"/>
      <c r="Z5666"/>
      <c r="AA5666"/>
      <c r="AB5666" t="s">
        <v>4308</v>
      </c>
      <c r="AC5666" t="s">
        <v>4308</v>
      </c>
      <c r="AD5666" t="s">
        <v>4308</v>
      </c>
      <c r="AE5666" t="s">
        <v>4308</v>
      </c>
      <c r="AF5666" t="s">
        <v>4308</v>
      </c>
      <c r="AG5666" t="s">
        <v>4308</v>
      </c>
      <c r="AH5666" s="115" t="s">
        <v>4308</v>
      </c>
    </row>
    <row r="5667" spans="1:35" hidden="1" x14ac:dyDescent="0.25">
      <c r="A5667" s="115">
        <v>332336</v>
      </c>
      <c r="B5667" s="115" t="s">
        <v>1446</v>
      </c>
      <c r="C5667" s="115" t="s">
        <v>227</v>
      </c>
      <c r="D5667" s="115" t="s">
        <v>2336</v>
      </c>
      <c r="E5667" s="115" t="s">
        <v>76</v>
      </c>
      <c r="F5667" s="237">
        <v>36324</v>
      </c>
      <c r="G5667" s="115" t="s">
        <v>2337</v>
      </c>
      <c r="H5667" s="115" t="s">
        <v>16</v>
      </c>
      <c r="I5667" t="s">
        <v>199</v>
      </c>
      <c r="J5667" s="115" t="s">
        <v>1226</v>
      </c>
      <c r="L5667" s="115" t="s">
        <v>73</v>
      </c>
      <c r="R5667" s="115">
        <v>9211</v>
      </c>
      <c r="S5667" s="115">
        <v>45719</v>
      </c>
      <c r="T5667" s="115">
        <v>80000</v>
      </c>
      <c r="U5667"/>
      <c r="V5667">
        <v>0</v>
      </c>
    </row>
    <row r="5668" spans="1:35" hidden="1" x14ac:dyDescent="0.25">
      <c r="A5668">
        <v>332338</v>
      </c>
      <c r="B5668" t="s">
        <v>9755</v>
      </c>
      <c r="C5668" t="s">
        <v>212</v>
      </c>
      <c r="D5668" t="s">
        <v>437</v>
      </c>
      <c r="E5668" t="s">
        <v>76</v>
      </c>
      <c r="F5668" s="126">
        <v>32143</v>
      </c>
      <c r="G5668" t="s">
        <v>918</v>
      </c>
      <c r="H5668" t="s">
        <v>16</v>
      </c>
      <c r="I5668" t="s">
        <v>136</v>
      </c>
      <c r="J5668"/>
      <c r="K5668"/>
      <c r="L5668"/>
      <c r="M5668"/>
      <c r="N5668"/>
      <c r="O5668"/>
      <c r="P5668"/>
      <c r="Q5668"/>
      <c r="U5668"/>
      <c r="V5668" t="s">
        <v>4329</v>
      </c>
      <c r="W5668"/>
      <c r="X5668"/>
      <c r="Y5668"/>
      <c r="Z5668"/>
      <c r="AA5668"/>
      <c r="AB5668"/>
      <c r="AC5668" t="s">
        <v>4308</v>
      </c>
      <c r="AD5668" t="s">
        <v>4308</v>
      </c>
      <c r="AE5668" t="s">
        <v>4308</v>
      </c>
      <c r="AF5668" t="s">
        <v>4308</v>
      </c>
      <c r="AG5668" t="s">
        <v>4308</v>
      </c>
      <c r="AH5668" s="115" t="s">
        <v>4308</v>
      </c>
    </row>
    <row r="5669" spans="1:35" hidden="1" x14ac:dyDescent="0.25">
      <c r="A5669">
        <v>332341</v>
      </c>
      <c r="B5669" t="s">
        <v>9756</v>
      </c>
      <c r="C5669" t="s">
        <v>369</v>
      </c>
      <c r="D5669" t="s">
        <v>537</v>
      </c>
      <c r="E5669" t="s">
        <v>76</v>
      </c>
      <c r="F5669" s="126">
        <v>35176</v>
      </c>
      <c r="G5669" t="s">
        <v>591</v>
      </c>
      <c r="H5669" t="s">
        <v>16</v>
      </c>
      <c r="I5669" t="s">
        <v>136</v>
      </c>
      <c r="J5669"/>
      <c r="K5669"/>
      <c r="L5669"/>
      <c r="M5669"/>
      <c r="N5669"/>
      <c r="O5669"/>
      <c r="P5669"/>
      <c r="Q5669"/>
      <c r="U5669"/>
      <c r="V5669" t="s">
        <v>4412</v>
      </c>
      <c r="W5669"/>
      <c r="X5669"/>
      <c r="Y5669"/>
      <c r="Z5669"/>
      <c r="AA5669"/>
      <c r="AB5669"/>
      <c r="AC5669" t="s">
        <v>4308</v>
      </c>
      <c r="AD5669" t="s">
        <v>4308</v>
      </c>
      <c r="AE5669" t="s">
        <v>4308</v>
      </c>
      <c r="AF5669" t="s">
        <v>4308</v>
      </c>
      <c r="AG5669" t="s">
        <v>4308</v>
      </c>
      <c r="AH5669" s="115" t="s">
        <v>4308</v>
      </c>
    </row>
    <row r="5670" spans="1:35" hidden="1" x14ac:dyDescent="0.25">
      <c r="A5670">
        <v>332342</v>
      </c>
      <c r="B5670" t="s">
        <v>9757</v>
      </c>
      <c r="C5670" t="s">
        <v>2200</v>
      </c>
      <c r="D5670" t="s">
        <v>5060</v>
      </c>
      <c r="E5670" t="s">
        <v>76</v>
      </c>
      <c r="F5670" s="126">
        <v>30133</v>
      </c>
      <c r="G5670" t="s">
        <v>979</v>
      </c>
      <c r="H5670" t="s">
        <v>16</v>
      </c>
      <c r="I5670" t="s">
        <v>129</v>
      </c>
      <c r="J5670" t="s">
        <v>1226</v>
      </c>
      <c r="K5670"/>
      <c r="L5670" t="s">
        <v>55</v>
      </c>
      <c r="M5670"/>
      <c r="N5670"/>
      <c r="O5670"/>
      <c r="P5670"/>
      <c r="Q5670"/>
      <c r="U5670"/>
      <c r="V5670" t="s">
        <v>16623</v>
      </c>
      <c r="W5670"/>
      <c r="X5670"/>
      <c r="Y5670"/>
      <c r="Z5670"/>
      <c r="AA5670"/>
      <c r="AB5670"/>
      <c r="AC5670"/>
      <c r="AD5670"/>
      <c r="AE5670"/>
      <c r="AF5670"/>
      <c r="AG5670"/>
    </row>
    <row r="5671" spans="1:35" ht="18" x14ac:dyDescent="0.25">
      <c r="A5671" s="235">
        <v>332343</v>
      </c>
      <c r="B5671" s="235" t="s">
        <v>2367</v>
      </c>
      <c r="C5671" s="235" t="s">
        <v>589</v>
      </c>
      <c r="D5671" s="235" t="s">
        <v>372</v>
      </c>
      <c r="E5671"/>
      <c r="F5671" s="126"/>
      <c r="G5671" s="236"/>
      <c r="H5671"/>
      <c r="I5671" t="s">
        <v>107</v>
      </c>
      <c r="J5671" s="236"/>
      <c r="K5671"/>
      <c r="L5671"/>
      <c r="M5671"/>
      <c r="N5671"/>
      <c r="O5671"/>
      <c r="P5671"/>
      <c r="Q5671"/>
      <c r="U5671"/>
      <c r="V5671" t="s">
        <v>4335</v>
      </c>
      <c r="W5671" s="236"/>
      <c r="X5671"/>
      <c r="Y5671"/>
      <c r="Z5671"/>
      <c r="AA5671"/>
      <c r="AB5671"/>
      <c r="AC5671"/>
      <c r="AD5671"/>
      <c r="AE5671"/>
      <c r="AF5671"/>
      <c r="AG5671"/>
      <c r="AH5671" s="115" t="s">
        <v>4308</v>
      </c>
      <c r="AI5671" s="115" t="e">
        <f>VLOOKUP(A5671,'[2]دراسات قانونية'!$A$3:$E$600,1,0)</f>
        <v>#N/A</v>
      </c>
    </row>
    <row r="5672" spans="1:35" hidden="1" x14ac:dyDescent="0.25">
      <c r="A5672">
        <v>332345</v>
      </c>
      <c r="B5672" t="s">
        <v>9758</v>
      </c>
      <c r="C5672" t="s">
        <v>1144</v>
      </c>
      <c r="D5672" t="s">
        <v>437</v>
      </c>
      <c r="E5672" t="s">
        <v>76</v>
      </c>
      <c r="F5672" s="126">
        <v>30906</v>
      </c>
      <c r="G5672" t="s">
        <v>431</v>
      </c>
      <c r="H5672" t="s">
        <v>16</v>
      </c>
      <c r="I5672" t="s">
        <v>136</v>
      </c>
      <c r="J5672" t="s">
        <v>15</v>
      </c>
      <c r="K5672"/>
      <c r="L5672" t="s">
        <v>1726</v>
      </c>
      <c r="M5672"/>
      <c r="N5672"/>
      <c r="O5672"/>
      <c r="P5672"/>
      <c r="Q5672"/>
      <c r="R5672" s="115">
        <v>9355</v>
      </c>
      <c r="S5672" s="115">
        <v>45721</v>
      </c>
      <c r="T5672" s="115">
        <v>220000</v>
      </c>
      <c r="U5672"/>
      <c r="V5672">
        <v>0</v>
      </c>
      <c r="W5672"/>
      <c r="X5672"/>
      <c r="Y5672"/>
      <c r="Z5672"/>
      <c r="AA5672"/>
      <c r="AB5672"/>
      <c r="AC5672"/>
      <c r="AD5672"/>
      <c r="AE5672"/>
      <c r="AF5672"/>
      <c r="AG5672"/>
    </row>
    <row r="5673" spans="1:35" ht="18" x14ac:dyDescent="0.25">
      <c r="A5673" s="235">
        <v>332346</v>
      </c>
      <c r="B5673" s="235" t="s">
        <v>9759</v>
      </c>
      <c r="C5673" s="235" t="s">
        <v>954</v>
      </c>
      <c r="D5673" s="235" t="s">
        <v>9760</v>
      </c>
      <c r="E5673"/>
      <c r="F5673" s="126"/>
      <c r="G5673" s="236"/>
      <c r="H5673"/>
      <c r="I5673" t="s">
        <v>107</v>
      </c>
      <c r="J5673" s="236"/>
      <c r="K5673"/>
      <c r="L5673"/>
      <c r="M5673"/>
      <c r="N5673"/>
      <c r="O5673"/>
      <c r="P5673"/>
      <c r="Q5673"/>
      <c r="U5673"/>
      <c r="V5673" t="s">
        <v>4335</v>
      </c>
      <c r="W5673" s="236"/>
      <c r="X5673"/>
      <c r="Y5673"/>
      <c r="Z5673"/>
      <c r="AA5673"/>
      <c r="AB5673"/>
      <c r="AC5673"/>
      <c r="AD5673"/>
      <c r="AE5673"/>
      <c r="AF5673"/>
      <c r="AG5673"/>
      <c r="AH5673" s="115" t="s">
        <v>4308</v>
      </c>
      <c r="AI5673" s="115" t="e">
        <f>VLOOKUP(A5673,'[2]دراسات قانونية'!$A$3:$E$600,1,0)</f>
        <v>#N/A</v>
      </c>
    </row>
    <row r="5674" spans="1:35" ht="18" x14ac:dyDescent="0.25">
      <c r="A5674" s="235">
        <v>332347</v>
      </c>
      <c r="B5674" s="235" t="s">
        <v>9761</v>
      </c>
      <c r="C5674" s="235" t="s">
        <v>264</v>
      </c>
      <c r="D5674" s="235" t="s">
        <v>884</v>
      </c>
      <c r="E5674"/>
      <c r="F5674" s="126"/>
      <c r="G5674" s="236"/>
      <c r="H5674"/>
      <c r="I5674" t="s">
        <v>107</v>
      </c>
      <c r="J5674" s="236"/>
      <c r="K5674"/>
      <c r="L5674"/>
      <c r="M5674"/>
      <c r="N5674"/>
      <c r="O5674"/>
      <c r="P5674"/>
      <c r="Q5674"/>
      <c r="U5674"/>
      <c r="V5674" t="s">
        <v>4335</v>
      </c>
      <c r="W5674" s="236"/>
      <c r="X5674"/>
      <c r="Y5674"/>
      <c r="Z5674"/>
      <c r="AA5674"/>
      <c r="AB5674"/>
      <c r="AC5674"/>
      <c r="AD5674"/>
      <c r="AE5674"/>
      <c r="AF5674"/>
      <c r="AG5674"/>
      <c r="AH5674" s="115" t="s">
        <v>4308</v>
      </c>
      <c r="AI5674" s="115" t="e">
        <f>VLOOKUP(A5674,'[2]دراسات قانونية'!$A$3:$E$600,1,0)</f>
        <v>#N/A</v>
      </c>
    </row>
    <row r="5675" spans="1:35" hidden="1" x14ac:dyDescent="0.25">
      <c r="A5675" s="115">
        <v>332348</v>
      </c>
      <c r="B5675" s="115" t="s">
        <v>1893</v>
      </c>
      <c r="C5675" s="115" t="s">
        <v>507</v>
      </c>
      <c r="D5675" s="115" t="s">
        <v>220</v>
      </c>
      <c r="E5675" s="115" t="s">
        <v>76</v>
      </c>
      <c r="F5675" s="237">
        <v>36071</v>
      </c>
      <c r="G5675" s="115" t="s">
        <v>243</v>
      </c>
      <c r="H5675" s="115" t="s">
        <v>16</v>
      </c>
      <c r="I5675" t="s">
        <v>199</v>
      </c>
      <c r="J5675" s="115" t="s">
        <v>1226</v>
      </c>
      <c r="L5675" s="115" t="s">
        <v>18</v>
      </c>
      <c r="U5675"/>
      <c r="V5675" t="s">
        <v>4329</v>
      </c>
    </row>
    <row r="5676" spans="1:35" hidden="1" x14ac:dyDescent="0.25">
      <c r="A5676">
        <v>332349</v>
      </c>
      <c r="B5676" t="s">
        <v>9762</v>
      </c>
      <c r="C5676" t="s">
        <v>274</v>
      </c>
      <c r="D5676" t="s">
        <v>298</v>
      </c>
      <c r="E5676" t="s">
        <v>76</v>
      </c>
      <c r="F5676" s="126">
        <v>33153</v>
      </c>
      <c r="G5676" t="s">
        <v>993</v>
      </c>
      <c r="H5676" t="s">
        <v>16</v>
      </c>
      <c r="I5676" t="s">
        <v>136</v>
      </c>
      <c r="J5676" t="s">
        <v>1226</v>
      </c>
      <c r="K5676"/>
      <c r="L5676" t="s">
        <v>30</v>
      </c>
      <c r="M5676"/>
      <c r="N5676"/>
      <c r="O5676"/>
      <c r="P5676"/>
      <c r="Q5676"/>
      <c r="U5676"/>
      <c r="V5676" t="s">
        <v>4335</v>
      </c>
      <c r="W5676"/>
      <c r="X5676"/>
      <c r="Y5676"/>
      <c r="Z5676"/>
      <c r="AA5676"/>
      <c r="AB5676"/>
      <c r="AC5676"/>
      <c r="AD5676"/>
      <c r="AE5676"/>
      <c r="AF5676"/>
      <c r="AG5676"/>
    </row>
    <row r="5677" spans="1:35" hidden="1" x14ac:dyDescent="0.25">
      <c r="A5677">
        <v>332352</v>
      </c>
      <c r="B5677" t="s">
        <v>9763</v>
      </c>
      <c r="C5677" t="s">
        <v>332</v>
      </c>
      <c r="D5677" t="s">
        <v>730</v>
      </c>
      <c r="E5677" t="s">
        <v>76</v>
      </c>
      <c r="F5677" s="126">
        <v>35846</v>
      </c>
      <c r="G5677" t="s">
        <v>18</v>
      </c>
      <c r="H5677" t="s">
        <v>16</v>
      </c>
      <c r="I5677" t="s">
        <v>201</v>
      </c>
      <c r="J5677" t="s">
        <v>15</v>
      </c>
      <c r="K5677"/>
      <c r="L5677" t="s">
        <v>18</v>
      </c>
      <c r="M5677"/>
      <c r="N5677"/>
      <c r="O5677"/>
      <c r="P5677"/>
      <c r="Q5677"/>
      <c r="U5677"/>
      <c r="V5677">
        <v>0</v>
      </c>
      <c r="W5677"/>
      <c r="X5677"/>
      <c r="Y5677"/>
      <c r="Z5677"/>
      <c r="AA5677"/>
      <c r="AB5677"/>
      <c r="AC5677"/>
      <c r="AD5677"/>
      <c r="AE5677"/>
      <c r="AF5677"/>
      <c r="AG5677"/>
    </row>
    <row r="5678" spans="1:35" hidden="1" x14ac:dyDescent="0.25">
      <c r="A5678">
        <v>332354</v>
      </c>
      <c r="B5678" t="s">
        <v>9764</v>
      </c>
      <c r="C5678" t="s">
        <v>295</v>
      </c>
      <c r="D5678" t="s">
        <v>1849</v>
      </c>
      <c r="E5678" t="s">
        <v>76</v>
      </c>
      <c r="F5678" s="126">
        <v>34335</v>
      </c>
      <c r="G5678" t="s">
        <v>2403</v>
      </c>
      <c r="H5678" t="s">
        <v>16</v>
      </c>
      <c r="I5678" t="s">
        <v>136</v>
      </c>
      <c r="J5678" t="s">
        <v>1226</v>
      </c>
      <c r="K5678"/>
      <c r="L5678" t="s">
        <v>18</v>
      </c>
      <c r="M5678"/>
      <c r="N5678"/>
      <c r="O5678"/>
      <c r="P5678"/>
      <c r="Q5678"/>
      <c r="U5678"/>
      <c r="V5678" t="s">
        <v>16623</v>
      </c>
      <c r="W5678"/>
      <c r="X5678"/>
      <c r="Y5678"/>
      <c r="Z5678"/>
      <c r="AA5678"/>
      <c r="AB5678"/>
      <c r="AC5678"/>
      <c r="AD5678"/>
      <c r="AE5678"/>
      <c r="AF5678"/>
      <c r="AG5678"/>
    </row>
    <row r="5679" spans="1:35" hidden="1" x14ac:dyDescent="0.25">
      <c r="A5679">
        <v>332356</v>
      </c>
      <c r="B5679" t="s">
        <v>6921</v>
      </c>
      <c r="C5679" t="s">
        <v>438</v>
      </c>
      <c r="D5679" t="s">
        <v>433</v>
      </c>
      <c r="E5679" t="s">
        <v>76</v>
      </c>
      <c r="F5679" s="126">
        <v>34505</v>
      </c>
      <c r="G5679" t="s">
        <v>18</v>
      </c>
      <c r="H5679" t="s">
        <v>16</v>
      </c>
      <c r="I5679" t="s">
        <v>136</v>
      </c>
      <c r="J5679" t="s">
        <v>1226</v>
      </c>
      <c r="K5679"/>
      <c r="L5679" t="s">
        <v>18</v>
      </c>
      <c r="M5679"/>
      <c r="N5679"/>
      <c r="O5679"/>
      <c r="P5679"/>
      <c r="Q5679"/>
      <c r="R5679" s="115">
        <v>9417</v>
      </c>
      <c r="S5679" s="115">
        <v>45722</v>
      </c>
      <c r="T5679" s="115">
        <v>450000</v>
      </c>
      <c r="U5679"/>
      <c r="V5679" t="s">
        <v>4335</v>
      </c>
      <c r="W5679"/>
      <c r="X5679"/>
      <c r="Y5679"/>
      <c r="Z5679"/>
      <c r="AA5679"/>
      <c r="AB5679"/>
      <c r="AC5679"/>
      <c r="AD5679"/>
      <c r="AE5679"/>
      <c r="AF5679"/>
      <c r="AG5679"/>
    </row>
    <row r="5680" spans="1:35" ht="18" x14ac:dyDescent="0.25">
      <c r="A5680" s="235">
        <v>332357</v>
      </c>
      <c r="B5680" s="235" t="s">
        <v>9765</v>
      </c>
      <c r="C5680" s="235" t="s">
        <v>227</v>
      </c>
      <c r="D5680" s="235" t="s">
        <v>220</v>
      </c>
      <c r="E5680"/>
      <c r="F5680" s="126"/>
      <c r="G5680" s="236"/>
      <c r="H5680"/>
      <c r="I5680" t="s">
        <v>107</v>
      </c>
      <c r="J5680" s="236"/>
      <c r="K5680"/>
      <c r="L5680"/>
      <c r="M5680"/>
      <c r="N5680"/>
      <c r="O5680"/>
      <c r="P5680"/>
      <c r="Q5680"/>
      <c r="U5680"/>
      <c r="V5680" t="s">
        <v>4335</v>
      </c>
      <c r="W5680" s="236"/>
      <c r="X5680"/>
      <c r="Y5680"/>
      <c r="Z5680"/>
      <c r="AA5680"/>
      <c r="AB5680"/>
      <c r="AC5680"/>
      <c r="AD5680"/>
      <c r="AE5680"/>
      <c r="AF5680"/>
      <c r="AG5680"/>
      <c r="AH5680" s="115" t="s">
        <v>4308</v>
      </c>
      <c r="AI5680" s="115" t="e">
        <f>VLOOKUP(A5680,'[2]دراسات قانونية'!$A$3:$E$600,1,0)</f>
        <v>#N/A</v>
      </c>
    </row>
    <row r="5681" spans="1:35" ht="18" x14ac:dyDescent="0.25">
      <c r="A5681" s="235">
        <v>332359</v>
      </c>
      <c r="B5681" s="235" t="s">
        <v>9766</v>
      </c>
      <c r="C5681" s="235" t="s">
        <v>227</v>
      </c>
      <c r="D5681" s="235" t="s">
        <v>9112</v>
      </c>
      <c r="E5681"/>
      <c r="F5681" s="126"/>
      <c r="G5681" s="236"/>
      <c r="H5681"/>
      <c r="I5681" t="s">
        <v>107</v>
      </c>
      <c r="J5681" s="236"/>
      <c r="K5681"/>
      <c r="L5681"/>
      <c r="M5681"/>
      <c r="N5681"/>
      <c r="O5681"/>
      <c r="P5681"/>
      <c r="Q5681"/>
      <c r="U5681"/>
      <c r="V5681" t="s">
        <v>4335</v>
      </c>
      <c r="W5681" s="236"/>
      <c r="X5681"/>
      <c r="Y5681"/>
      <c r="Z5681"/>
      <c r="AA5681"/>
      <c r="AB5681"/>
      <c r="AC5681"/>
      <c r="AD5681"/>
      <c r="AE5681"/>
      <c r="AF5681"/>
      <c r="AG5681"/>
      <c r="AH5681" s="115" t="s">
        <v>4308</v>
      </c>
      <c r="AI5681" s="115" t="e">
        <f>VLOOKUP(A5681,'[2]دراسات قانونية'!$A$3:$E$600,1,0)</f>
        <v>#N/A</v>
      </c>
    </row>
    <row r="5682" spans="1:35" hidden="1" x14ac:dyDescent="0.25">
      <c r="A5682">
        <v>332361</v>
      </c>
      <c r="B5682" t="s">
        <v>9767</v>
      </c>
      <c r="C5682" t="s">
        <v>324</v>
      </c>
      <c r="D5682" t="s">
        <v>588</v>
      </c>
      <c r="E5682" t="s">
        <v>76</v>
      </c>
      <c r="F5682" s="126">
        <v>34486</v>
      </c>
      <c r="G5682" t="s">
        <v>61</v>
      </c>
      <c r="H5682" t="s">
        <v>16</v>
      </c>
      <c r="I5682" t="s">
        <v>129</v>
      </c>
      <c r="J5682" t="s">
        <v>1226</v>
      </c>
      <c r="K5682"/>
      <c r="L5682" t="s">
        <v>18</v>
      </c>
      <c r="M5682"/>
      <c r="N5682"/>
      <c r="O5682"/>
      <c r="P5682"/>
      <c r="Q5682"/>
      <c r="U5682"/>
      <c r="V5682" t="s">
        <v>16623</v>
      </c>
      <c r="W5682"/>
      <c r="X5682"/>
      <c r="Y5682"/>
      <c r="Z5682"/>
      <c r="AA5682"/>
      <c r="AB5682"/>
      <c r="AC5682"/>
      <c r="AD5682"/>
      <c r="AE5682"/>
      <c r="AF5682"/>
      <c r="AG5682"/>
      <c r="AH5682" s="115" t="s">
        <v>4308</v>
      </c>
    </row>
    <row r="5683" spans="1:35" ht="18" x14ac:dyDescent="0.25">
      <c r="A5683" s="235">
        <v>332364</v>
      </c>
      <c r="B5683" s="235" t="s">
        <v>6021</v>
      </c>
      <c r="C5683" s="235" t="s">
        <v>332</v>
      </c>
      <c r="D5683" s="235" t="s">
        <v>270</v>
      </c>
      <c r="E5683"/>
      <c r="F5683" s="126"/>
      <c r="G5683" s="236"/>
      <c r="H5683"/>
      <c r="I5683" t="s">
        <v>107</v>
      </c>
      <c r="J5683" s="236"/>
      <c r="K5683"/>
      <c r="L5683"/>
      <c r="M5683"/>
      <c r="N5683"/>
      <c r="O5683"/>
      <c r="P5683"/>
      <c r="Q5683"/>
      <c r="U5683"/>
      <c r="V5683" t="s">
        <v>4335</v>
      </c>
      <c r="W5683" s="236"/>
      <c r="X5683"/>
      <c r="Y5683"/>
      <c r="Z5683"/>
      <c r="AA5683"/>
      <c r="AB5683"/>
      <c r="AC5683"/>
      <c r="AD5683"/>
      <c r="AE5683"/>
      <c r="AF5683"/>
      <c r="AG5683"/>
      <c r="AH5683" s="115" t="s">
        <v>4308</v>
      </c>
      <c r="AI5683" s="115" t="e">
        <f>VLOOKUP(A5683,'[2]دراسات قانونية'!$A$3:$E$600,1,0)</f>
        <v>#N/A</v>
      </c>
    </row>
    <row r="5684" spans="1:35" hidden="1" x14ac:dyDescent="0.25">
      <c r="A5684">
        <v>332365</v>
      </c>
      <c r="B5684" t="s">
        <v>9768</v>
      </c>
      <c r="C5684" t="s">
        <v>231</v>
      </c>
      <c r="D5684" t="s">
        <v>357</v>
      </c>
      <c r="E5684" t="s">
        <v>76</v>
      </c>
      <c r="F5684" s="126">
        <v>33970</v>
      </c>
      <c r="G5684" t="s">
        <v>666</v>
      </c>
      <c r="H5684" t="s">
        <v>16</v>
      </c>
      <c r="I5684" t="s">
        <v>129</v>
      </c>
      <c r="J5684"/>
      <c r="K5684"/>
      <c r="L5684"/>
      <c r="M5684"/>
      <c r="N5684"/>
      <c r="O5684"/>
      <c r="P5684"/>
      <c r="Q5684"/>
      <c r="U5684"/>
      <c r="V5684" t="s">
        <v>4330</v>
      </c>
      <c r="W5684"/>
      <c r="X5684"/>
      <c r="Y5684"/>
      <c r="Z5684"/>
      <c r="AA5684"/>
      <c r="AB5684"/>
      <c r="AC5684"/>
      <c r="AD5684" t="s">
        <v>4308</v>
      </c>
      <c r="AE5684" t="s">
        <v>4308</v>
      </c>
      <c r="AF5684" t="s">
        <v>4308</v>
      </c>
      <c r="AG5684" t="s">
        <v>4308</v>
      </c>
      <c r="AH5684" s="115" t="s">
        <v>4308</v>
      </c>
    </row>
    <row r="5685" spans="1:35" hidden="1" x14ac:dyDescent="0.25">
      <c r="A5685">
        <v>332369</v>
      </c>
      <c r="B5685" t="s">
        <v>9769</v>
      </c>
      <c r="C5685" t="s">
        <v>733</v>
      </c>
      <c r="D5685" t="s">
        <v>222</v>
      </c>
      <c r="E5685" t="s">
        <v>76</v>
      </c>
      <c r="F5685" s="126">
        <v>36356</v>
      </c>
      <c r="G5685" t="s">
        <v>282</v>
      </c>
      <c r="H5685" t="s">
        <v>16</v>
      </c>
      <c r="I5685" t="s">
        <v>201</v>
      </c>
      <c r="J5685" t="s">
        <v>15</v>
      </c>
      <c r="K5685"/>
      <c r="L5685" t="s">
        <v>30</v>
      </c>
      <c r="M5685"/>
      <c r="N5685"/>
      <c r="O5685"/>
      <c r="P5685"/>
      <c r="Q5685"/>
      <c r="U5685"/>
      <c r="V5685">
        <v>0</v>
      </c>
      <c r="W5685"/>
      <c r="X5685"/>
      <c r="Y5685"/>
      <c r="Z5685"/>
      <c r="AA5685"/>
      <c r="AB5685"/>
      <c r="AC5685"/>
      <c r="AD5685"/>
      <c r="AE5685"/>
      <c r="AF5685"/>
      <c r="AG5685"/>
    </row>
    <row r="5686" spans="1:35" hidden="1" x14ac:dyDescent="0.25">
      <c r="A5686">
        <v>332372</v>
      </c>
      <c r="B5686" t="s">
        <v>4943</v>
      </c>
      <c r="C5686" t="s">
        <v>212</v>
      </c>
      <c r="D5686" t="s">
        <v>485</v>
      </c>
      <c r="E5686" t="s">
        <v>76</v>
      </c>
      <c r="F5686" s="126">
        <v>36243</v>
      </c>
      <c r="G5686" t="s">
        <v>18</v>
      </c>
      <c r="H5686" t="s">
        <v>16</v>
      </c>
      <c r="I5686" t="s">
        <v>136</v>
      </c>
      <c r="J5686" t="s">
        <v>1226</v>
      </c>
      <c r="K5686"/>
      <c r="L5686" t="s">
        <v>30</v>
      </c>
      <c r="M5686"/>
      <c r="N5686"/>
      <c r="O5686"/>
      <c r="P5686"/>
      <c r="Q5686"/>
      <c r="R5686" s="115">
        <v>8902</v>
      </c>
      <c r="S5686" s="115">
        <v>45707</v>
      </c>
      <c r="T5686" s="115">
        <v>72000</v>
      </c>
      <c r="U5686"/>
      <c r="V5686">
        <v>0</v>
      </c>
      <c r="W5686"/>
      <c r="X5686"/>
      <c r="Y5686"/>
      <c r="Z5686"/>
      <c r="AA5686"/>
      <c r="AB5686"/>
      <c r="AC5686"/>
      <c r="AD5686"/>
      <c r="AE5686"/>
      <c r="AF5686"/>
      <c r="AG5686"/>
    </row>
    <row r="5687" spans="1:35" ht="18" x14ac:dyDescent="0.25">
      <c r="A5687" s="235">
        <v>332374</v>
      </c>
      <c r="B5687" s="235" t="s">
        <v>9770</v>
      </c>
      <c r="C5687" s="235" t="s">
        <v>518</v>
      </c>
      <c r="D5687" s="235" t="s">
        <v>493</v>
      </c>
      <c r="E5687"/>
      <c r="F5687" s="126"/>
      <c r="G5687" s="236"/>
      <c r="H5687"/>
      <c r="I5687" t="s">
        <v>107</v>
      </c>
      <c r="J5687" s="236"/>
      <c r="K5687"/>
      <c r="L5687"/>
      <c r="M5687"/>
      <c r="N5687"/>
      <c r="O5687"/>
      <c r="P5687"/>
      <c r="Q5687"/>
      <c r="U5687"/>
      <c r="V5687" t="s">
        <v>4335</v>
      </c>
      <c r="W5687" s="236"/>
      <c r="X5687"/>
      <c r="Y5687"/>
      <c r="Z5687"/>
      <c r="AA5687"/>
      <c r="AB5687"/>
      <c r="AC5687"/>
      <c r="AD5687"/>
      <c r="AE5687"/>
      <c r="AF5687"/>
      <c r="AG5687"/>
      <c r="AH5687" s="115" t="s">
        <v>4308</v>
      </c>
      <c r="AI5687" s="115" t="e">
        <f>VLOOKUP(A5687,'[2]دراسات قانونية'!$A$3:$E$600,1,0)</f>
        <v>#N/A</v>
      </c>
    </row>
    <row r="5688" spans="1:35" ht="18" x14ac:dyDescent="0.25">
      <c r="A5688" s="235">
        <v>332376</v>
      </c>
      <c r="B5688" s="235" t="s">
        <v>9771</v>
      </c>
      <c r="C5688" s="235" t="s">
        <v>219</v>
      </c>
      <c r="D5688" s="235" t="s">
        <v>328</v>
      </c>
      <c r="E5688"/>
      <c r="F5688" s="126"/>
      <c r="G5688" s="236"/>
      <c r="H5688"/>
      <c r="I5688" t="s">
        <v>107</v>
      </c>
      <c r="J5688" s="236"/>
      <c r="K5688"/>
      <c r="L5688"/>
      <c r="M5688"/>
      <c r="N5688"/>
      <c r="O5688"/>
      <c r="P5688"/>
      <c r="Q5688"/>
      <c r="U5688"/>
      <c r="V5688" t="s">
        <v>4335</v>
      </c>
      <c r="W5688" s="236"/>
      <c r="X5688"/>
      <c r="Y5688"/>
      <c r="Z5688"/>
      <c r="AA5688"/>
      <c r="AB5688"/>
      <c r="AC5688"/>
      <c r="AD5688"/>
      <c r="AE5688"/>
      <c r="AF5688"/>
      <c r="AG5688"/>
      <c r="AH5688" s="115" t="s">
        <v>4308</v>
      </c>
      <c r="AI5688" s="115" t="e">
        <f>VLOOKUP(A5688,'[2]دراسات قانونية'!$A$3:$E$600,1,0)</f>
        <v>#N/A</v>
      </c>
    </row>
    <row r="5689" spans="1:35" hidden="1" x14ac:dyDescent="0.25">
      <c r="A5689">
        <v>332378</v>
      </c>
      <c r="B5689" t="s">
        <v>9772</v>
      </c>
      <c r="C5689" t="s">
        <v>377</v>
      </c>
      <c r="D5689" t="s">
        <v>9773</v>
      </c>
      <c r="E5689" t="s">
        <v>77</v>
      </c>
      <c r="F5689" s="126">
        <v>33396</v>
      </c>
      <c r="G5689" t="s">
        <v>9774</v>
      </c>
      <c r="H5689" t="s">
        <v>16</v>
      </c>
      <c r="I5689" t="s">
        <v>129</v>
      </c>
      <c r="J5689"/>
      <c r="K5689"/>
      <c r="L5689"/>
      <c r="M5689"/>
      <c r="N5689"/>
      <c r="O5689"/>
      <c r="P5689"/>
      <c r="Q5689"/>
      <c r="U5689"/>
      <c r="V5689" t="s">
        <v>4334</v>
      </c>
      <c r="W5689"/>
      <c r="X5689"/>
      <c r="Y5689"/>
      <c r="Z5689"/>
      <c r="AA5689"/>
      <c r="AB5689"/>
      <c r="AC5689"/>
      <c r="AD5689"/>
      <c r="AE5689"/>
      <c r="AF5689"/>
      <c r="AG5689"/>
    </row>
    <row r="5690" spans="1:35" ht="18" hidden="1" x14ac:dyDescent="0.25">
      <c r="A5690" s="235">
        <v>332379</v>
      </c>
      <c r="B5690" s="235" t="s">
        <v>9775</v>
      </c>
      <c r="C5690" s="235" t="s">
        <v>212</v>
      </c>
      <c r="D5690" s="235" t="s">
        <v>276</v>
      </c>
      <c r="E5690"/>
      <c r="F5690" s="126"/>
      <c r="G5690" s="236"/>
      <c r="H5690"/>
      <c r="I5690" t="s">
        <v>129</v>
      </c>
      <c r="J5690" s="236"/>
      <c r="K5690"/>
      <c r="L5690"/>
      <c r="M5690"/>
      <c r="N5690"/>
      <c r="O5690"/>
      <c r="P5690"/>
      <c r="Q5690"/>
      <c r="U5690"/>
      <c r="V5690" t="s">
        <v>4337</v>
      </c>
      <c r="W5690" s="236"/>
      <c r="X5690"/>
      <c r="Y5690"/>
      <c r="Z5690"/>
      <c r="AA5690"/>
      <c r="AB5690"/>
      <c r="AC5690"/>
      <c r="AD5690"/>
      <c r="AE5690"/>
      <c r="AF5690"/>
      <c r="AG5690"/>
      <c r="AH5690" s="115" t="s">
        <v>4308</v>
      </c>
    </row>
    <row r="5691" spans="1:35" hidden="1" x14ac:dyDescent="0.25">
      <c r="A5691">
        <v>332380</v>
      </c>
      <c r="B5691" t="s">
        <v>9776</v>
      </c>
      <c r="C5691" t="s">
        <v>9644</v>
      </c>
      <c r="D5691" t="s">
        <v>276</v>
      </c>
      <c r="E5691" t="s">
        <v>76</v>
      </c>
      <c r="F5691" s="126">
        <v>36061</v>
      </c>
      <c r="G5691" t="s">
        <v>211</v>
      </c>
      <c r="H5691" t="s">
        <v>16</v>
      </c>
      <c r="I5691" t="s">
        <v>129</v>
      </c>
      <c r="J5691"/>
      <c r="K5691"/>
      <c r="L5691"/>
      <c r="M5691"/>
      <c r="N5691"/>
      <c r="O5691"/>
      <c r="P5691"/>
      <c r="Q5691"/>
      <c r="U5691"/>
      <c r="V5691" t="s">
        <v>4336</v>
      </c>
      <c r="W5691"/>
      <c r="X5691"/>
      <c r="Y5691"/>
      <c r="Z5691"/>
      <c r="AA5691"/>
      <c r="AB5691"/>
      <c r="AC5691" t="s">
        <v>4308</v>
      </c>
      <c r="AD5691" t="s">
        <v>4308</v>
      </c>
      <c r="AE5691" t="s">
        <v>4308</v>
      </c>
      <c r="AF5691" t="s">
        <v>4308</v>
      </c>
      <c r="AG5691" t="s">
        <v>4308</v>
      </c>
      <c r="AH5691" s="115" t="s">
        <v>4308</v>
      </c>
    </row>
    <row r="5692" spans="1:35" ht="18" x14ac:dyDescent="0.25">
      <c r="A5692" s="235">
        <v>332381</v>
      </c>
      <c r="B5692" s="235" t="s">
        <v>9777</v>
      </c>
      <c r="C5692" s="235" t="s">
        <v>358</v>
      </c>
      <c r="D5692" s="235" t="s">
        <v>276</v>
      </c>
      <c r="E5692"/>
      <c r="F5692" s="126"/>
      <c r="G5692" s="236"/>
      <c r="H5692"/>
      <c r="I5692" t="s">
        <v>107</v>
      </c>
      <c r="J5692" s="236"/>
      <c r="K5692"/>
      <c r="L5692"/>
      <c r="M5692"/>
      <c r="N5692"/>
      <c r="O5692"/>
      <c r="P5692"/>
      <c r="Q5692"/>
      <c r="U5692"/>
      <c r="V5692" t="s">
        <v>4335</v>
      </c>
      <c r="W5692" s="236"/>
      <c r="X5692"/>
      <c r="Y5692"/>
      <c r="Z5692"/>
      <c r="AA5692"/>
      <c r="AB5692"/>
      <c r="AC5692"/>
      <c r="AD5692"/>
      <c r="AE5692"/>
      <c r="AF5692"/>
      <c r="AG5692"/>
      <c r="AH5692" s="115" t="s">
        <v>4308</v>
      </c>
      <c r="AI5692" s="115" t="e">
        <f>VLOOKUP(A5692,'[2]دراسات قانونية'!$A$3:$E$600,1,0)</f>
        <v>#N/A</v>
      </c>
    </row>
    <row r="5693" spans="1:35" hidden="1" x14ac:dyDescent="0.25">
      <c r="A5693" s="115">
        <v>332382</v>
      </c>
      <c r="B5693" s="115" t="s">
        <v>3765</v>
      </c>
      <c r="C5693" s="115" t="s">
        <v>212</v>
      </c>
      <c r="D5693" s="115" t="s">
        <v>1944</v>
      </c>
      <c r="E5693" s="115" t="s">
        <v>76</v>
      </c>
      <c r="F5693" s="237">
        <v>35823</v>
      </c>
      <c r="G5693" s="115" t="s">
        <v>18</v>
      </c>
      <c r="H5693" s="115" t="s">
        <v>16</v>
      </c>
      <c r="I5693" t="s">
        <v>199</v>
      </c>
      <c r="J5693" s="115" t="s">
        <v>1226</v>
      </c>
      <c r="L5693" s="115" t="s">
        <v>18</v>
      </c>
      <c r="U5693"/>
      <c r="V5693">
        <v>0</v>
      </c>
    </row>
    <row r="5694" spans="1:35" hidden="1" x14ac:dyDescent="0.25">
      <c r="A5694">
        <v>332383</v>
      </c>
      <c r="B5694" t="s">
        <v>9778</v>
      </c>
      <c r="C5694" t="s">
        <v>227</v>
      </c>
      <c r="D5694" t="s">
        <v>724</v>
      </c>
      <c r="E5694" t="s">
        <v>76</v>
      </c>
      <c r="F5694" s="126">
        <v>27343</v>
      </c>
      <c r="G5694" t="s">
        <v>1683</v>
      </c>
      <c r="H5694" t="s">
        <v>16</v>
      </c>
      <c r="I5694" t="s">
        <v>136</v>
      </c>
      <c r="J5694" t="s">
        <v>1226</v>
      </c>
      <c r="K5694"/>
      <c r="L5694" t="s">
        <v>47</v>
      </c>
      <c r="M5694"/>
      <c r="N5694"/>
      <c r="O5694"/>
      <c r="P5694"/>
      <c r="Q5694"/>
      <c r="U5694"/>
      <c r="V5694" t="s">
        <v>4336</v>
      </c>
      <c r="W5694"/>
      <c r="X5694"/>
      <c r="Y5694"/>
      <c r="Z5694"/>
      <c r="AA5694"/>
      <c r="AB5694"/>
      <c r="AC5694"/>
      <c r="AD5694"/>
      <c r="AE5694"/>
      <c r="AF5694"/>
      <c r="AG5694"/>
    </row>
    <row r="5695" spans="1:35" ht="18" hidden="1" x14ac:dyDescent="0.25">
      <c r="A5695" s="235">
        <v>332386</v>
      </c>
      <c r="B5695" s="235" t="s">
        <v>9779</v>
      </c>
      <c r="C5695" s="235" t="s">
        <v>288</v>
      </c>
      <c r="D5695" s="235" t="s">
        <v>747</v>
      </c>
      <c r="E5695"/>
      <c r="F5695" s="126"/>
      <c r="G5695" s="236"/>
      <c r="H5695"/>
      <c r="I5695" t="s">
        <v>199</v>
      </c>
      <c r="J5695" s="236"/>
      <c r="K5695"/>
      <c r="L5695"/>
      <c r="M5695"/>
      <c r="N5695"/>
      <c r="O5695"/>
      <c r="P5695"/>
      <c r="Q5695"/>
      <c r="U5695"/>
      <c r="V5695">
        <v>0</v>
      </c>
      <c r="W5695" s="236"/>
      <c r="X5695"/>
      <c r="Y5695"/>
      <c r="Z5695"/>
      <c r="AA5695"/>
      <c r="AB5695"/>
      <c r="AC5695"/>
      <c r="AD5695"/>
      <c r="AE5695"/>
      <c r="AF5695"/>
      <c r="AG5695"/>
      <c r="AH5695" s="115" t="s">
        <v>4308</v>
      </c>
    </row>
    <row r="5696" spans="1:35" hidden="1" x14ac:dyDescent="0.25">
      <c r="A5696">
        <v>332389</v>
      </c>
      <c r="B5696" t="s">
        <v>9780</v>
      </c>
      <c r="C5696" t="s">
        <v>539</v>
      </c>
      <c r="D5696" t="s">
        <v>214</v>
      </c>
      <c r="E5696" t="s">
        <v>76</v>
      </c>
      <c r="F5696" s="126">
        <v>35070</v>
      </c>
      <c r="G5696" t="s">
        <v>885</v>
      </c>
      <c r="H5696" t="s">
        <v>16</v>
      </c>
      <c r="I5696" t="s">
        <v>136</v>
      </c>
      <c r="J5696"/>
      <c r="K5696"/>
      <c r="L5696"/>
      <c r="M5696"/>
      <c r="N5696"/>
      <c r="O5696"/>
      <c r="P5696"/>
      <c r="Q5696"/>
      <c r="U5696"/>
      <c r="V5696" t="s">
        <v>4329</v>
      </c>
      <c r="W5696"/>
      <c r="X5696"/>
      <c r="Y5696"/>
      <c r="Z5696"/>
      <c r="AA5696"/>
      <c r="AB5696"/>
      <c r="AC5696" t="s">
        <v>4308</v>
      </c>
      <c r="AD5696" t="s">
        <v>4308</v>
      </c>
      <c r="AE5696" t="s">
        <v>4308</v>
      </c>
      <c r="AF5696" t="s">
        <v>4308</v>
      </c>
      <c r="AG5696" t="s">
        <v>4308</v>
      </c>
      <c r="AH5696" s="115" t="s">
        <v>4308</v>
      </c>
    </row>
    <row r="5697" spans="1:35" ht="18" hidden="1" x14ac:dyDescent="0.25">
      <c r="A5697" s="235">
        <v>332392</v>
      </c>
      <c r="B5697" s="235" t="s">
        <v>9781</v>
      </c>
      <c r="C5697" s="235" t="s">
        <v>343</v>
      </c>
      <c r="D5697" s="235" t="s">
        <v>3261</v>
      </c>
      <c r="E5697"/>
      <c r="F5697" s="126"/>
      <c r="G5697" s="236"/>
      <c r="H5697"/>
      <c r="I5697" t="s">
        <v>129</v>
      </c>
      <c r="J5697" s="236"/>
      <c r="K5697"/>
      <c r="L5697"/>
      <c r="M5697"/>
      <c r="N5697"/>
      <c r="O5697"/>
      <c r="P5697"/>
      <c r="Q5697"/>
      <c r="U5697"/>
      <c r="V5697" t="s">
        <v>4337</v>
      </c>
      <c r="W5697" s="236"/>
      <c r="X5697"/>
      <c r="Y5697"/>
      <c r="Z5697"/>
      <c r="AA5697"/>
      <c r="AB5697"/>
      <c r="AC5697"/>
      <c r="AD5697"/>
      <c r="AE5697"/>
      <c r="AF5697"/>
      <c r="AG5697"/>
      <c r="AH5697" s="115" t="s">
        <v>4308</v>
      </c>
    </row>
    <row r="5698" spans="1:35" hidden="1" x14ac:dyDescent="0.25">
      <c r="A5698">
        <v>332399</v>
      </c>
      <c r="B5698" t="s">
        <v>940</v>
      </c>
      <c r="C5698" t="s">
        <v>212</v>
      </c>
      <c r="D5698" t="s">
        <v>298</v>
      </c>
      <c r="E5698"/>
      <c r="F5698" s="126"/>
      <c r="G5698"/>
      <c r="H5698"/>
      <c r="I5698" t="s">
        <v>136</v>
      </c>
      <c r="J5698"/>
      <c r="K5698"/>
      <c r="L5698"/>
      <c r="M5698"/>
      <c r="N5698"/>
      <c r="O5698"/>
      <c r="P5698"/>
      <c r="Q5698"/>
      <c r="U5698"/>
      <c r="V5698" t="s">
        <v>4339</v>
      </c>
      <c r="W5698"/>
      <c r="X5698"/>
      <c r="Y5698"/>
      <c r="Z5698"/>
      <c r="AA5698"/>
      <c r="AB5698"/>
      <c r="AC5698"/>
      <c r="AD5698"/>
      <c r="AE5698"/>
      <c r="AF5698"/>
      <c r="AG5698"/>
    </row>
    <row r="5699" spans="1:35" hidden="1" x14ac:dyDescent="0.25">
      <c r="A5699" s="115">
        <v>332400</v>
      </c>
      <c r="B5699" s="115" t="s">
        <v>3005</v>
      </c>
      <c r="C5699" s="115" t="s">
        <v>264</v>
      </c>
      <c r="D5699" s="115" t="s">
        <v>365</v>
      </c>
      <c r="E5699" s="115" t="s">
        <v>76</v>
      </c>
      <c r="F5699" s="237">
        <v>35981</v>
      </c>
      <c r="G5699" s="115" t="s">
        <v>666</v>
      </c>
      <c r="H5699" s="115" t="s">
        <v>16</v>
      </c>
      <c r="I5699" t="s">
        <v>136</v>
      </c>
      <c r="J5699" s="115" t="s">
        <v>15</v>
      </c>
      <c r="L5699" s="115" t="s">
        <v>40</v>
      </c>
      <c r="U5699"/>
      <c r="V5699" t="s">
        <v>16623</v>
      </c>
    </row>
    <row r="5700" spans="1:35" hidden="1" x14ac:dyDescent="0.25">
      <c r="A5700" s="115">
        <v>332402</v>
      </c>
      <c r="B5700" s="115" t="s">
        <v>3766</v>
      </c>
      <c r="C5700" s="115" t="s">
        <v>227</v>
      </c>
      <c r="D5700" s="115" t="s">
        <v>323</v>
      </c>
      <c r="E5700" s="115" t="s">
        <v>76</v>
      </c>
      <c r="F5700" s="237">
        <v>36526</v>
      </c>
      <c r="G5700" s="115" t="s">
        <v>942</v>
      </c>
      <c r="H5700" s="115" t="s">
        <v>16</v>
      </c>
      <c r="I5700" t="s">
        <v>199</v>
      </c>
      <c r="J5700" s="115" t="s">
        <v>1226</v>
      </c>
      <c r="L5700" s="115" t="s">
        <v>73</v>
      </c>
      <c r="U5700"/>
      <c r="V5700">
        <v>0</v>
      </c>
    </row>
    <row r="5701" spans="1:35" hidden="1" x14ac:dyDescent="0.25">
      <c r="A5701" s="115">
        <v>332403</v>
      </c>
      <c r="B5701" s="115" t="s">
        <v>2658</v>
      </c>
      <c r="C5701" s="115" t="s">
        <v>625</v>
      </c>
      <c r="D5701" s="115" t="s">
        <v>237</v>
      </c>
      <c r="E5701" s="115" t="s">
        <v>76</v>
      </c>
      <c r="F5701" s="237">
        <v>36095</v>
      </c>
      <c r="G5701" s="115" t="s">
        <v>18</v>
      </c>
      <c r="H5701" s="115" t="s">
        <v>16</v>
      </c>
      <c r="I5701" t="s">
        <v>199</v>
      </c>
      <c r="J5701" s="115" t="s">
        <v>1226</v>
      </c>
      <c r="L5701" s="115" t="s">
        <v>18</v>
      </c>
      <c r="U5701"/>
      <c r="V5701">
        <v>0</v>
      </c>
    </row>
    <row r="5702" spans="1:35" hidden="1" x14ac:dyDescent="0.25">
      <c r="A5702" s="115">
        <v>332404</v>
      </c>
      <c r="B5702" s="115" t="s">
        <v>745</v>
      </c>
      <c r="C5702" s="115" t="s">
        <v>227</v>
      </c>
      <c r="D5702" s="115" t="s">
        <v>407</v>
      </c>
      <c r="E5702" s="115" t="s">
        <v>76</v>
      </c>
      <c r="F5702" s="237">
        <v>35431</v>
      </c>
      <c r="G5702" s="115" t="s">
        <v>18</v>
      </c>
      <c r="H5702" s="115" t="s">
        <v>16</v>
      </c>
      <c r="I5702" t="s">
        <v>199</v>
      </c>
      <c r="J5702" s="115" t="s">
        <v>15</v>
      </c>
      <c r="L5702" s="115" t="s">
        <v>18</v>
      </c>
      <c r="U5702"/>
      <c r="V5702">
        <v>0</v>
      </c>
    </row>
    <row r="5703" spans="1:35" hidden="1" x14ac:dyDescent="0.25">
      <c r="A5703">
        <v>332405</v>
      </c>
      <c r="B5703" t="s">
        <v>9782</v>
      </c>
      <c r="C5703" t="s">
        <v>212</v>
      </c>
      <c r="D5703" t="s">
        <v>437</v>
      </c>
      <c r="E5703" t="s">
        <v>76</v>
      </c>
      <c r="F5703" s="126">
        <v>36417</v>
      </c>
      <c r="G5703" t="s">
        <v>18</v>
      </c>
      <c r="H5703" t="s">
        <v>16</v>
      </c>
      <c r="I5703" t="s">
        <v>136</v>
      </c>
      <c r="J5703"/>
      <c r="K5703"/>
      <c r="L5703"/>
      <c r="M5703"/>
      <c r="N5703"/>
      <c r="O5703"/>
      <c r="P5703"/>
      <c r="Q5703"/>
      <c r="U5703"/>
      <c r="V5703" t="s">
        <v>4414</v>
      </c>
      <c r="W5703"/>
      <c r="X5703"/>
      <c r="Y5703"/>
      <c r="Z5703"/>
      <c r="AA5703"/>
      <c r="AB5703"/>
      <c r="AC5703" t="s">
        <v>4308</v>
      </c>
      <c r="AD5703" t="s">
        <v>4308</v>
      </c>
      <c r="AE5703" t="s">
        <v>4308</v>
      </c>
      <c r="AF5703" t="s">
        <v>4308</v>
      </c>
      <c r="AG5703" t="s">
        <v>4308</v>
      </c>
      <c r="AH5703" s="115" t="s">
        <v>4308</v>
      </c>
    </row>
    <row r="5704" spans="1:35" hidden="1" x14ac:dyDescent="0.25">
      <c r="A5704" s="115">
        <v>332406</v>
      </c>
      <c r="B5704" s="115" t="s">
        <v>2329</v>
      </c>
      <c r="C5704" s="115" t="s">
        <v>438</v>
      </c>
      <c r="D5704" s="115" t="s">
        <v>856</v>
      </c>
      <c r="E5704" s="115" t="s">
        <v>76</v>
      </c>
      <c r="F5704" s="237">
        <v>35806</v>
      </c>
      <c r="G5704" s="115" t="s">
        <v>18</v>
      </c>
      <c r="H5704" s="115" t="s">
        <v>16</v>
      </c>
      <c r="I5704" t="s">
        <v>199</v>
      </c>
      <c r="J5704" s="115" t="s">
        <v>1226</v>
      </c>
      <c r="L5704" s="115" t="s">
        <v>18</v>
      </c>
      <c r="U5704"/>
      <c r="V5704">
        <v>0</v>
      </c>
    </row>
    <row r="5705" spans="1:35" hidden="1" x14ac:dyDescent="0.25">
      <c r="A5705" s="115">
        <v>332408</v>
      </c>
      <c r="B5705" s="115" t="s">
        <v>3767</v>
      </c>
      <c r="C5705" s="115" t="s">
        <v>209</v>
      </c>
      <c r="D5705" s="115" t="s">
        <v>238</v>
      </c>
      <c r="E5705" s="115" t="s">
        <v>76</v>
      </c>
      <c r="F5705" s="237">
        <v>36071</v>
      </c>
      <c r="G5705" s="115" t="s">
        <v>243</v>
      </c>
      <c r="H5705" s="115" t="s">
        <v>16</v>
      </c>
      <c r="I5705" t="s">
        <v>199</v>
      </c>
      <c r="J5705" s="115" t="s">
        <v>15</v>
      </c>
      <c r="L5705" s="115" t="s">
        <v>30</v>
      </c>
      <c r="U5705"/>
      <c r="V5705" t="s">
        <v>16623</v>
      </c>
      <c r="AF5705" s="115" t="s">
        <v>4308</v>
      </c>
      <c r="AG5705" s="115" t="s">
        <v>4308</v>
      </c>
      <c r="AH5705" s="115" t="s">
        <v>4308</v>
      </c>
    </row>
    <row r="5706" spans="1:35" ht="18" hidden="1" x14ac:dyDescent="0.25">
      <c r="A5706" s="235">
        <v>332411</v>
      </c>
      <c r="B5706" s="235" t="s">
        <v>9783</v>
      </c>
      <c r="C5706" s="235" t="s">
        <v>212</v>
      </c>
      <c r="D5706" s="235" t="s">
        <v>1392</v>
      </c>
      <c r="E5706"/>
      <c r="F5706" s="126"/>
      <c r="G5706" s="236"/>
      <c r="H5706"/>
      <c r="I5706" t="s">
        <v>129</v>
      </c>
      <c r="J5706" s="236"/>
      <c r="K5706"/>
      <c r="L5706"/>
      <c r="M5706"/>
      <c r="N5706"/>
      <c r="O5706"/>
      <c r="P5706"/>
      <c r="Q5706"/>
      <c r="U5706"/>
      <c r="V5706" t="s">
        <v>4334</v>
      </c>
      <c r="W5706" s="236"/>
      <c r="X5706"/>
      <c r="Y5706"/>
      <c r="Z5706"/>
      <c r="AA5706"/>
      <c r="AB5706"/>
      <c r="AC5706"/>
      <c r="AD5706"/>
      <c r="AE5706"/>
      <c r="AF5706"/>
      <c r="AG5706"/>
      <c r="AH5706" s="115" t="s">
        <v>4308</v>
      </c>
    </row>
    <row r="5707" spans="1:35" hidden="1" x14ac:dyDescent="0.25">
      <c r="A5707">
        <v>332412</v>
      </c>
      <c r="B5707" t="s">
        <v>9784</v>
      </c>
      <c r="C5707" t="s">
        <v>327</v>
      </c>
      <c r="D5707" t="s">
        <v>9785</v>
      </c>
      <c r="E5707" t="s">
        <v>76</v>
      </c>
      <c r="F5707" s="126">
        <v>36163</v>
      </c>
      <c r="G5707" t="s">
        <v>565</v>
      </c>
      <c r="H5707" t="s">
        <v>16</v>
      </c>
      <c r="I5707" t="s">
        <v>129</v>
      </c>
      <c r="J5707"/>
      <c r="K5707"/>
      <c r="L5707"/>
      <c r="M5707"/>
      <c r="N5707"/>
      <c r="O5707"/>
      <c r="P5707"/>
      <c r="Q5707"/>
      <c r="U5707"/>
      <c r="V5707" t="s">
        <v>4424</v>
      </c>
      <c r="W5707"/>
      <c r="X5707"/>
      <c r="Y5707"/>
      <c r="Z5707"/>
      <c r="AA5707"/>
      <c r="AB5707"/>
      <c r="AC5707" t="s">
        <v>4308</v>
      </c>
      <c r="AD5707" t="s">
        <v>4308</v>
      </c>
      <c r="AE5707" t="s">
        <v>4308</v>
      </c>
      <c r="AF5707" t="s">
        <v>4308</v>
      </c>
      <c r="AG5707" t="s">
        <v>4308</v>
      </c>
      <c r="AH5707" s="115" t="s">
        <v>4308</v>
      </c>
    </row>
    <row r="5708" spans="1:35" ht="18" hidden="1" x14ac:dyDescent="0.25">
      <c r="A5708" s="235">
        <v>332414</v>
      </c>
      <c r="B5708" s="235" t="s">
        <v>9786</v>
      </c>
      <c r="C5708" s="235" t="s">
        <v>264</v>
      </c>
      <c r="D5708" s="235" t="s">
        <v>373</v>
      </c>
      <c r="E5708"/>
      <c r="F5708" s="126"/>
      <c r="G5708" s="236"/>
      <c r="H5708"/>
      <c r="I5708" t="s">
        <v>199</v>
      </c>
      <c r="J5708" s="236"/>
      <c r="K5708"/>
      <c r="L5708"/>
      <c r="M5708"/>
      <c r="N5708"/>
      <c r="O5708"/>
      <c r="P5708"/>
      <c r="Q5708"/>
      <c r="U5708"/>
      <c r="V5708">
        <v>0</v>
      </c>
      <c r="W5708" s="236"/>
      <c r="X5708"/>
      <c r="Y5708"/>
      <c r="Z5708"/>
      <c r="AA5708"/>
      <c r="AB5708"/>
      <c r="AC5708"/>
      <c r="AD5708"/>
      <c r="AE5708"/>
      <c r="AF5708"/>
      <c r="AG5708"/>
      <c r="AH5708" s="115" t="s">
        <v>4308</v>
      </c>
    </row>
    <row r="5709" spans="1:35" x14ac:dyDescent="0.25">
      <c r="A5709" s="115">
        <v>332417</v>
      </c>
      <c r="B5709" s="115" t="s">
        <v>9787</v>
      </c>
      <c r="C5709" s="115" t="s">
        <v>337</v>
      </c>
      <c r="D5709" s="115" t="s">
        <v>504</v>
      </c>
      <c r="F5709" s="237"/>
      <c r="I5709" t="s">
        <v>107</v>
      </c>
      <c r="U5709"/>
      <c r="V5709" t="s">
        <v>4335</v>
      </c>
      <c r="AH5709" s="115" t="s">
        <v>4308</v>
      </c>
      <c r="AI5709" s="115" t="e">
        <f>VLOOKUP(A5709,'[2]دراسات قانونية'!$A$3:$E$600,1,0)</f>
        <v>#N/A</v>
      </c>
    </row>
    <row r="5710" spans="1:35" ht="18" x14ac:dyDescent="0.25">
      <c r="A5710" s="235">
        <v>332418</v>
      </c>
      <c r="B5710" s="235" t="s">
        <v>9788</v>
      </c>
      <c r="C5710" s="235" t="s">
        <v>223</v>
      </c>
      <c r="D5710" s="235" t="s">
        <v>1046</v>
      </c>
      <c r="E5710"/>
      <c r="F5710" s="126"/>
      <c r="G5710" s="236"/>
      <c r="H5710"/>
      <c r="I5710" t="s">
        <v>107</v>
      </c>
      <c r="J5710" s="236"/>
      <c r="K5710"/>
      <c r="L5710"/>
      <c r="M5710"/>
      <c r="N5710"/>
      <c r="O5710"/>
      <c r="P5710"/>
      <c r="Q5710"/>
      <c r="U5710"/>
      <c r="V5710" t="s">
        <v>4335</v>
      </c>
      <c r="W5710" s="236"/>
      <c r="X5710"/>
      <c r="Y5710"/>
      <c r="Z5710"/>
      <c r="AA5710"/>
      <c r="AB5710"/>
      <c r="AC5710"/>
      <c r="AD5710"/>
      <c r="AE5710"/>
      <c r="AF5710"/>
      <c r="AG5710"/>
      <c r="AH5710" s="115" t="s">
        <v>4308</v>
      </c>
      <c r="AI5710" s="115" t="e">
        <f>VLOOKUP(A5710,'[2]دراسات قانونية'!$A$3:$E$600,1,0)</f>
        <v>#N/A</v>
      </c>
    </row>
    <row r="5711" spans="1:35" hidden="1" x14ac:dyDescent="0.25">
      <c r="A5711">
        <v>332421</v>
      </c>
      <c r="B5711" t="s">
        <v>9789</v>
      </c>
      <c r="C5711" t="s">
        <v>984</v>
      </c>
      <c r="D5711" t="s">
        <v>978</v>
      </c>
      <c r="E5711" t="s">
        <v>76</v>
      </c>
      <c r="F5711" s="126">
        <v>35800</v>
      </c>
      <c r="G5711" t="s">
        <v>30</v>
      </c>
      <c r="H5711" t="s">
        <v>16</v>
      </c>
      <c r="I5711" t="s">
        <v>129</v>
      </c>
      <c r="J5711" t="s">
        <v>15</v>
      </c>
      <c r="K5711"/>
      <c r="L5711" t="s">
        <v>30</v>
      </c>
      <c r="M5711"/>
      <c r="N5711"/>
      <c r="O5711"/>
      <c r="P5711"/>
      <c r="Q5711"/>
      <c r="U5711"/>
      <c r="V5711" t="s">
        <v>4336</v>
      </c>
      <c r="W5711"/>
      <c r="X5711"/>
      <c r="Y5711"/>
      <c r="Z5711"/>
      <c r="AA5711"/>
      <c r="AB5711"/>
      <c r="AC5711"/>
      <c r="AD5711"/>
      <c r="AE5711"/>
      <c r="AF5711"/>
      <c r="AG5711" t="s">
        <v>4308</v>
      </c>
      <c r="AH5711" s="115" t="s">
        <v>4308</v>
      </c>
    </row>
    <row r="5712" spans="1:35" hidden="1" x14ac:dyDescent="0.25">
      <c r="A5712" s="115">
        <v>332426</v>
      </c>
      <c r="B5712" s="115" t="s">
        <v>3768</v>
      </c>
      <c r="C5712" s="115" t="s">
        <v>219</v>
      </c>
      <c r="D5712" s="115" t="s">
        <v>3527</v>
      </c>
      <c r="E5712" s="115" t="s">
        <v>77</v>
      </c>
      <c r="F5712" s="237">
        <v>33276</v>
      </c>
      <c r="G5712" s="115" t="s">
        <v>1403</v>
      </c>
      <c r="H5712" s="115" t="s">
        <v>16</v>
      </c>
      <c r="I5712" t="s">
        <v>199</v>
      </c>
      <c r="J5712" s="115" t="s">
        <v>1226</v>
      </c>
      <c r="L5712" s="115" t="s">
        <v>70</v>
      </c>
      <c r="R5712" s="115">
        <v>9292</v>
      </c>
      <c r="S5712" s="115">
        <v>45721</v>
      </c>
      <c r="T5712" s="115">
        <v>80000</v>
      </c>
      <c r="U5712"/>
      <c r="V5712">
        <v>0</v>
      </c>
    </row>
    <row r="5713" spans="1:35" hidden="1" x14ac:dyDescent="0.25">
      <c r="A5713">
        <v>332427</v>
      </c>
      <c r="B5713" t="s">
        <v>9790</v>
      </c>
      <c r="C5713" t="s">
        <v>9791</v>
      </c>
      <c r="D5713" t="s">
        <v>9792</v>
      </c>
      <c r="E5713" t="s">
        <v>77</v>
      </c>
      <c r="F5713" s="126">
        <v>34700</v>
      </c>
      <c r="G5713" t="s">
        <v>211</v>
      </c>
      <c r="H5713" t="s">
        <v>16</v>
      </c>
      <c r="I5713" t="s">
        <v>136</v>
      </c>
      <c r="J5713"/>
      <c r="K5713"/>
      <c r="L5713"/>
      <c r="M5713"/>
      <c r="N5713"/>
      <c r="O5713"/>
      <c r="P5713"/>
      <c r="Q5713"/>
      <c r="U5713"/>
      <c r="V5713" t="s">
        <v>4329</v>
      </c>
      <c r="W5713"/>
      <c r="X5713"/>
      <c r="Y5713"/>
      <c r="Z5713"/>
      <c r="AA5713"/>
      <c r="AB5713"/>
      <c r="AC5713" t="s">
        <v>4308</v>
      </c>
      <c r="AD5713" t="s">
        <v>4308</v>
      </c>
      <c r="AE5713" t="s">
        <v>4308</v>
      </c>
      <c r="AF5713" t="s">
        <v>4308</v>
      </c>
      <c r="AG5713" t="s">
        <v>4308</v>
      </c>
      <c r="AH5713" s="115" t="s">
        <v>4308</v>
      </c>
    </row>
    <row r="5714" spans="1:35" hidden="1" x14ac:dyDescent="0.25">
      <c r="A5714">
        <v>332428</v>
      </c>
      <c r="B5714" t="s">
        <v>9793</v>
      </c>
      <c r="C5714" t="s">
        <v>499</v>
      </c>
      <c r="D5714" t="s">
        <v>268</v>
      </c>
      <c r="E5714" t="s">
        <v>77</v>
      </c>
      <c r="F5714" s="126">
        <v>31704</v>
      </c>
      <c r="G5714" t="s">
        <v>18</v>
      </c>
      <c r="H5714" t="s">
        <v>16</v>
      </c>
      <c r="I5714" t="s">
        <v>129</v>
      </c>
      <c r="J5714"/>
      <c r="K5714"/>
      <c r="L5714"/>
      <c r="M5714"/>
      <c r="N5714"/>
      <c r="O5714"/>
      <c r="P5714"/>
      <c r="Q5714"/>
      <c r="U5714"/>
      <c r="V5714" t="s">
        <v>4335</v>
      </c>
      <c r="W5714"/>
      <c r="X5714"/>
      <c r="Y5714"/>
      <c r="Z5714"/>
      <c r="AA5714"/>
      <c r="AB5714"/>
      <c r="AC5714"/>
      <c r="AD5714" t="s">
        <v>4308</v>
      </c>
      <c r="AE5714" t="s">
        <v>4308</v>
      </c>
      <c r="AF5714" t="s">
        <v>4308</v>
      </c>
      <c r="AG5714" t="s">
        <v>4308</v>
      </c>
      <c r="AH5714" s="115" t="s">
        <v>4308</v>
      </c>
    </row>
    <row r="5715" spans="1:35" hidden="1" x14ac:dyDescent="0.25">
      <c r="A5715">
        <v>332429</v>
      </c>
      <c r="B5715" t="s">
        <v>9794</v>
      </c>
      <c r="C5715" t="s">
        <v>379</v>
      </c>
      <c r="D5715" t="s">
        <v>842</v>
      </c>
      <c r="E5715" t="s">
        <v>77</v>
      </c>
      <c r="F5715" s="126">
        <v>31824</v>
      </c>
      <c r="G5715" t="s">
        <v>18</v>
      </c>
      <c r="H5715" t="s">
        <v>16</v>
      </c>
      <c r="I5715" t="s">
        <v>136</v>
      </c>
      <c r="J5715"/>
      <c r="K5715"/>
      <c r="L5715"/>
      <c r="M5715"/>
      <c r="N5715"/>
      <c r="O5715"/>
      <c r="P5715"/>
      <c r="Q5715"/>
      <c r="U5715"/>
      <c r="V5715" t="s">
        <v>16623</v>
      </c>
      <c r="W5715"/>
      <c r="X5715"/>
      <c r="Y5715"/>
      <c r="Z5715"/>
      <c r="AA5715"/>
      <c r="AB5715"/>
      <c r="AC5715"/>
      <c r="AD5715" t="s">
        <v>4308</v>
      </c>
      <c r="AE5715" t="s">
        <v>4308</v>
      </c>
      <c r="AF5715" t="s">
        <v>4308</v>
      </c>
      <c r="AG5715" t="s">
        <v>4308</v>
      </c>
      <c r="AH5715" s="115" t="s">
        <v>4308</v>
      </c>
    </row>
    <row r="5716" spans="1:35" hidden="1" x14ac:dyDescent="0.25">
      <c r="A5716">
        <v>332431</v>
      </c>
      <c r="B5716" t="s">
        <v>9795</v>
      </c>
      <c r="C5716" t="s">
        <v>455</v>
      </c>
      <c r="D5716" t="s">
        <v>235</v>
      </c>
      <c r="E5716" t="s">
        <v>77</v>
      </c>
      <c r="F5716" s="126">
        <v>35855</v>
      </c>
      <c r="G5716" t="s">
        <v>18</v>
      </c>
      <c r="H5716" t="s">
        <v>16</v>
      </c>
      <c r="I5716" t="s">
        <v>136</v>
      </c>
      <c r="J5716" t="s">
        <v>15</v>
      </c>
      <c r="K5716"/>
      <c r="L5716" t="s">
        <v>18</v>
      </c>
      <c r="M5716"/>
      <c r="N5716"/>
      <c r="O5716"/>
      <c r="P5716"/>
      <c r="Q5716"/>
      <c r="U5716"/>
      <c r="V5716" t="s">
        <v>4337</v>
      </c>
      <c r="W5716"/>
      <c r="X5716"/>
      <c r="Y5716"/>
      <c r="Z5716"/>
      <c r="AA5716"/>
      <c r="AB5716"/>
      <c r="AC5716"/>
      <c r="AD5716"/>
      <c r="AE5716"/>
      <c r="AF5716"/>
      <c r="AG5716"/>
    </row>
    <row r="5717" spans="1:35" hidden="1" x14ac:dyDescent="0.25">
      <c r="A5717">
        <v>332432</v>
      </c>
      <c r="B5717" t="s">
        <v>9796</v>
      </c>
      <c r="C5717" t="s">
        <v>727</v>
      </c>
      <c r="D5717" t="s">
        <v>318</v>
      </c>
      <c r="E5717" t="s">
        <v>76</v>
      </c>
      <c r="F5717" s="126">
        <v>34530</v>
      </c>
      <c r="G5717" t="s">
        <v>18</v>
      </c>
      <c r="H5717" t="s">
        <v>16</v>
      </c>
      <c r="I5717" t="s">
        <v>129</v>
      </c>
      <c r="J5717"/>
      <c r="K5717"/>
      <c r="L5717"/>
      <c r="M5717"/>
      <c r="N5717"/>
      <c r="O5717"/>
      <c r="P5717"/>
      <c r="Q5717"/>
      <c r="U5717"/>
      <c r="V5717" t="s">
        <v>4414</v>
      </c>
      <c r="W5717"/>
      <c r="X5717"/>
      <c r="Y5717"/>
      <c r="Z5717"/>
      <c r="AA5717"/>
      <c r="AB5717"/>
      <c r="AC5717" t="s">
        <v>4308</v>
      </c>
      <c r="AD5717" t="s">
        <v>4308</v>
      </c>
      <c r="AE5717" t="s">
        <v>4308</v>
      </c>
      <c r="AF5717" t="s">
        <v>4308</v>
      </c>
      <c r="AG5717" t="s">
        <v>4308</v>
      </c>
      <c r="AH5717" s="115" t="s">
        <v>4308</v>
      </c>
    </row>
    <row r="5718" spans="1:35" ht="18" x14ac:dyDescent="0.25">
      <c r="A5718" s="235">
        <v>332433</v>
      </c>
      <c r="B5718" s="235" t="s">
        <v>9797</v>
      </c>
      <c r="C5718" s="235" t="s">
        <v>227</v>
      </c>
      <c r="D5718" s="235" t="s">
        <v>985</v>
      </c>
      <c r="E5718"/>
      <c r="F5718" s="126"/>
      <c r="G5718" s="236"/>
      <c r="H5718"/>
      <c r="I5718" t="s">
        <v>107</v>
      </c>
      <c r="J5718" s="236"/>
      <c r="K5718"/>
      <c r="L5718"/>
      <c r="M5718"/>
      <c r="N5718"/>
      <c r="O5718"/>
      <c r="P5718"/>
      <c r="Q5718"/>
      <c r="U5718"/>
      <c r="V5718" t="s">
        <v>4335</v>
      </c>
      <c r="W5718" s="236"/>
      <c r="X5718"/>
      <c r="Y5718"/>
      <c r="Z5718"/>
      <c r="AA5718"/>
      <c r="AB5718"/>
      <c r="AC5718"/>
      <c r="AD5718"/>
      <c r="AE5718"/>
      <c r="AF5718"/>
      <c r="AG5718"/>
      <c r="AH5718" s="115" t="s">
        <v>4308</v>
      </c>
      <c r="AI5718" s="115" t="e">
        <f>VLOOKUP(A5718,'[2]دراسات قانونية'!$A$3:$E$600,1,0)</f>
        <v>#N/A</v>
      </c>
    </row>
    <row r="5719" spans="1:35" hidden="1" x14ac:dyDescent="0.25">
      <c r="A5719" s="115">
        <v>332434</v>
      </c>
      <c r="B5719" s="115" t="s">
        <v>3769</v>
      </c>
      <c r="C5719" s="115" t="s">
        <v>291</v>
      </c>
      <c r="D5719" s="115" t="s">
        <v>541</v>
      </c>
      <c r="E5719" s="115" t="s">
        <v>77</v>
      </c>
      <c r="F5719" s="237">
        <v>36539</v>
      </c>
      <c r="G5719" s="115" t="s">
        <v>70</v>
      </c>
      <c r="H5719" s="115" t="s">
        <v>16</v>
      </c>
      <c r="I5719" t="s">
        <v>199</v>
      </c>
      <c r="J5719" s="115" t="s">
        <v>1226</v>
      </c>
      <c r="L5719" s="115" t="s">
        <v>70</v>
      </c>
      <c r="U5719"/>
      <c r="V5719" t="s">
        <v>16623</v>
      </c>
      <c r="AG5719" s="115" t="s">
        <v>4308</v>
      </c>
      <c r="AH5719" s="115" t="s">
        <v>4308</v>
      </c>
    </row>
    <row r="5720" spans="1:35" x14ac:dyDescent="0.25">
      <c r="A5720" s="115">
        <v>332435</v>
      </c>
      <c r="B5720" s="115" t="s">
        <v>9798</v>
      </c>
      <c r="C5720" s="115" t="s">
        <v>355</v>
      </c>
      <c r="D5720" s="115" t="s">
        <v>751</v>
      </c>
      <c r="F5720" s="237"/>
      <c r="I5720" t="s">
        <v>107</v>
      </c>
      <c r="U5720"/>
      <c r="V5720" t="s">
        <v>4335</v>
      </c>
      <c r="AH5720" s="115" t="s">
        <v>4308</v>
      </c>
      <c r="AI5720" s="115" t="e">
        <f>VLOOKUP(A5720,'[2]دراسات قانونية'!$A$3:$E$600,1,0)</f>
        <v>#N/A</v>
      </c>
    </row>
    <row r="5721" spans="1:35" ht="18" x14ac:dyDescent="0.25">
      <c r="A5721" s="235">
        <v>332436</v>
      </c>
      <c r="B5721" s="235" t="s">
        <v>9799</v>
      </c>
      <c r="C5721" s="235" t="s">
        <v>821</v>
      </c>
      <c r="D5721" s="235" t="s">
        <v>1089</v>
      </c>
      <c r="E5721"/>
      <c r="F5721" s="126"/>
      <c r="G5721" s="236"/>
      <c r="H5721"/>
      <c r="I5721" t="s">
        <v>107</v>
      </c>
      <c r="J5721" s="236"/>
      <c r="K5721"/>
      <c r="L5721"/>
      <c r="M5721"/>
      <c r="N5721"/>
      <c r="O5721"/>
      <c r="P5721"/>
      <c r="Q5721"/>
      <c r="U5721"/>
      <c r="V5721" t="s">
        <v>4337</v>
      </c>
      <c r="W5721" s="236"/>
      <c r="X5721"/>
      <c r="Y5721"/>
      <c r="Z5721"/>
      <c r="AA5721"/>
      <c r="AB5721"/>
      <c r="AC5721"/>
      <c r="AD5721"/>
      <c r="AE5721"/>
      <c r="AF5721"/>
      <c r="AG5721"/>
      <c r="AH5721" s="115" t="s">
        <v>4308</v>
      </c>
      <c r="AI5721" s="115" t="e">
        <f>VLOOKUP(A5721,'[2]دراسات قانونية'!$A$3:$E$600,1,0)</f>
        <v>#N/A</v>
      </c>
    </row>
    <row r="5722" spans="1:35" ht="18" hidden="1" x14ac:dyDescent="0.25">
      <c r="A5722" s="235">
        <v>332437</v>
      </c>
      <c r="B5722" s="235" t="s">
        <v>9800</v>
      </c>
      <c r="C5722" s="235" t="s">
        <v>548</v>
      </c>
      <c r="D5722" s="235" t="s">
        <v>9801</v>
      </c>
      <c r="E5722"/>
      <c r="F5722" s="126"/>
      <c r="G5722" s="236"/>
      <c r="H5722"/>
      <c r="I5722" t="s">
        <v>199</v>
      </c>
      <c r="J5722" s="236"/>
      <c r="K5722"/>
      <c r="L5722"/>
      <c r="M5722"/>
      <c r="N5722"/>
      <c r="O5722"/>
      <c r="P5722"/>
      <c r="Q5722"/>
      <c r="U5722"/>
      <c r="V5722">
        <v>0</v>
      </c>
      <c r="W5722" s="236"/>
      <c r="X5722"/>
      <c r="Y5722"/>
      <c r="Z5722"/>
      <c r="AA5722"/>
      <c r="AB5722"/>
      <c r="AC5722"/>
      <c r="AD5722"/>
      <c r="AE5722"/>
      <c r="AF5722"/>
      <c r="AG5722"/>
      <c r="AH5722" s="115" t="s">
        <v>4308</v>
      </c>
    </row>
    <row r="5723" spans="1:35" hidden="1" x14ac:dyDescent="0.25">
      <c r="A5723">
        <v>332440</v>
      </c>
      <c r="B5723" t="s">
        <v>9802</v>
      </c>
      <c r="C5723" t="s">
        <v>395</v>
      </c>
      <c r="D5723" t="s">
        <v>9803</v>
      </c>
      <c r="E5723" t="s">
        <v>76</v>
      </c>
      <c r="F5723" s="126">
        <v>28250</v>
      </c>
      <c r="G5723" t="s">
        <v>428</v>
      </c>
      <c r="H5723" t="s">
        <v>16</v>
      </c>
      <c r="I5723" t="s">
        <v>136</v>
      </c>
      <c r="J5723"/>
      <c r="K5723"/>
      <c r="L5723"/>
      <c r="M5723"/>
      <c r="N5723"/>
      <c r="O5723"/>
      <c r="P5723"/>
      <c r="Q5723"/>
      <c r="U5723"/>
      <c r="V5723" t="s">
        <v>16623</v>
      </c>
      <c r="W5723"/>
      <c r="X5723"/>
      <c r="Y5723"/>
      <c r="Z5723"/>
      <c r="AA5723"/>
      <c r="AB5723"/>
      <c r="AC5723"/>
      <c r="AD5723" t="s">
        <v>4308</v>
      </c>
      <c r="AE5723" t="s">
        <v>4308</v>
      </c>
      <c r="AF5723" t="s">
        <v>4308</v>
      </c>
      <c r="AG5723" t="s">
        <v>4308</v>
      </c>
      <c r="AH5723" s="115" t="s">
        <v>4308</v>
      </c>
    </row>
    <row r="5724" spans="1:35" ht="18" hidden="1" x14ac:dyDescent="0.25">
      <c r="A5724" s="235">
        <v>332441</v>
      </c>
      <c r="B5724" s="235" t="s">
        <v>9804</v>
      </c>
      <c r="C5724" s="235" t="s">
        <v>579</v>
      </c>
      <c r="D5724" s="235" t="s">
        <v>699</v>
      </c>
      <c r="E5724"/>
      <c r="F5724" s="126"/>
      <c r="G5724" s="236"/>
      <c r="H5724"/>
      <c r="I5724" t="s">
        <v>199</v>
      </c>
      <c r="J5724" s="236"/>
      <c r="K5724"/>
      <c r="L5724"/>
      <c r="M5724"/>
      <c r="N5724"/>
      <c r="O5724"/>
      <c r="P5724"/>
      <c r="Q5724"/>
      <c r="U5724"/>
      <c r="V5724">
        <v>0</v>
      </c>
      <c r="W5724" s="236"/>
      <c r="X5724"/>
      <c r="Y5724"/>
      <c r="Z5724"/>
      <c r="AA5724"/>
      <c r="AB5724"/>
      <c r="AC5724"/>
      <c r="AD5724"/>
      <c r="AE5724"/>
      <c r="AF5724"/>
      <c r="AG5724"/>
      <c r="AH5724" s="115" t="s">
        <v>4308</v>
      </c>
    </row>
    <row r="5725" spans="1:35" ht="18" x14ac:dyDescent="0.25">
      <c r="A5725" s="235">
        <v>332442</v>
      </c>
      <c r="B5725" s="235" t="s">
        <v>9805</v>
      </c>
      <c r="C5725" s="235" t="s">
        <v>244</v>
      </c>
      <c r="D5725" s="235" t="s">
        <v>420</v>
      </c>
      <c r="E5725"/>
      <c r="F5725" s="126"/>
      <c r="G5725" s="236"/>
      <c r="H5725"/>
      <c r="I5725" t="s">
        <v>107</v>
      </c>
      <c r="J5725" s="236"/>
      <c r="K5725"/>
      <c r="L5725"/>
      <c r="M5725"/>
      <c r="N5725"/>
      <c r="O5725"/>
      <c r="P5725"/>
      <c r="Q5725"/>
      <c r="U5725"/>
      <c r="V5725" t="s">
        <v>4334</v>
      </c>
      <c r="W5725" s="236"/>
      <c r="X5725"/>
      <c r="Y5725"/>
      <c r="Z5725"/>
      <c r="AA5725"/>
      <c r="AB5725"/>
      <c r="AC5725"/>
      <c r="AD5725"/>
      <c r="AE5725"/>
      <c r="AF5725"/>
      <c r="AG5725"/>
      <c r="AH5725" s="115" t="s">
        <v>4308</v>
      </c>
      <c r="AI5725" s="115" t="e">
        <f>VLOOKUP(A5725,'[2]دراسات قانونية'!$A$3:$E$600,1,0)</f>
        <v>#N/A</v>
      </c>
    </row>
    <row r="5726" spans="1:35" hidden="1" x14ac:dyDescent="0.25">
      <c r="A5726" s="115">
        <v>332443</v>
      </c>
      <c r="B5726" s="115" t="s">
        <v>4101</v>
      </c>
      <c r="C5726" s="115" t="s">
        <v>4102</v>
      </c>
      <c r="D5726" s="115" t="s">
        <v>381</v>
      </c>
      <c r="E5726" s="115" t="s">
        <v>77</v>
      </c>
      <c r="F5726" s="237">
        <v>36545</v>
      </c>
      <c r="G5726" s="115" t="s">
        <v>18</v>
      </c>
      <c r="H5726" s="115" t="s">
        <v>16</v>
      </c>
      <c r="I5726" t="s">
        <v>199</v>
      </c>
      <c r="J5726" s="115" t="s">
        <v>15</v>
      </c>
      <c r="L5726" s="115" t="s">
        <v>18</v>
      </c>
      <c r="U5726"/>
      <c r="V5726">
        <v>0</v>
      </c>
    </row>
    <row r="5727" spans="1:35" hidden="1" x14ac:dyDescent="0.25">
      <c r="A5727" s="115">
        <v>332444</v>
      </c>
      <c r="B5727" s="115" t="s">
        <v>3184</v>
      </c>
      <c r="C5727" s="115" t="s">
        <v>339</v>
      </c>
      <c r="D5727" s="115" t="s">
        <v>556</v>
      </c>
      <c r="E5727" s="115" t="s">
        <v>77</v>
      </c>
      <c r="F5727" s="237">
        <v>35065</v>
      </c>
      <c r="G5727" s="115" t="s">
        <v>666</v>
      </c>
      <c r="H5727" s="115" t="s">
        <v>16</v>
      </c>
      <c r="I5727" t="s">
        <v>199</v>
      </c>
      <c r="J5727" s="115" t="s">
        <v>15</v>
      </c>
      <c r="L5727" s="115" t="s">
        <v>40</v>
      </c>
      <c r="U5727"/>
      <c r="V5727">
        <v>0</v>
      </c>
    </row>
    <row r="5728" spans="1:35" x14ac:dyDescent="0.25">
      <c r="A5728" s="115">
        <v>332447</v>
      </c>
      <c r="B5728" s="115" t="s">
        <v>9806</v>
      </c>
      <c r="C5728" s="115" t="s">
        <v>1507</v>
      </c>
      <c r="D5728" s="115" t="s">
        <v>354</v>
      </c>
      <c r="E5728" s="115" t="s">
        <v>77</v>
      </c>
      <c r="F5728" s="237">
        <v>36526</v>
      </c>
      <c r="G5728" s="115" t="s">
        <v>18</v>
      </c>
      <c r="H5728" s="115" t="s">
        <v>16</v>
      </c>
      <c r="I5728" t="s">
        <v>107</v>
      </c>
      <c r="U5728"/>
      <c r="V5728" t="s">
        <v>4414</v>
      </c>
      <c r="AC5728" s="115" t="s">
        <v>4308</v>
      </c>
      <c r="AD5728" s="115" t="s">
        <v>4308</v>
      </c>
      <c r="AE5728" s="115" t="s">
        <v>4308</v>
      </c>
      <c r="AF5728" s="115" t="s">
        <v>4308</v>
      </c>
      <c r="AG5728" s="115" t="s">
        <v>4308</v>
      </c>
      <c r="AH5728" s="115" t="s">
        <v>4308</v>
      </c>
      <c r="AI5728" s="115" t="e">
        <f>VLOOKUP(A5728,'[2]دراسات قانونية'!$A$3:$E$600,1,0)</f>
        <v>#N/A</v>
      </c>
    </row>
    <row r="5729" spans="1:35" hidden="1" x14ac:dyDescent="0.25">
      <c r="A5729">
        <v>332451</v>
      </c>
      <c r="B5729" t="s">
        <v>9807</v>
      </c>
      <c r="C5729" t="s">
        <v>621</v>
      </c>
      <c r="D5729" t="s">
        <v>421</v>
      </c>
      <c r="E5729" t="s">
        <v>77</v>
      </c>
      <c r="F5729" s="126">
        <v>34972</v>
      </c>
      <c r="G5729" t="s">
        <v>18</v>
      </c>
      <c r="H5729" t="s">
        <v>16</v>
      </c>
      <c r="I5729" t="s">
        <v>136</v>
      </c>
      <c r="J5729" t="s">
        <v>15</v>
      </c>
      <c r="K5729"/>
      <c r="L5729" t="s">
        <v>18</v>
      </c>
      <c r="M5729"/>
      <c r="N5729"/>
      <c r="O5729"/>
      <c r="P5729"/>
      <c r="Q5729"/>
      <c r="U5729"/>
      <c r="V5729" t="s">
        <v>4337</v>
      </c>
      <c r="W5729"/>
      <c r="X5729"/>
      <c r="Y5729"/>
      <c r="Z5729"/>
      <c r="AA5729"/>
      <c r="AB5729"/>
      <c r="AC5729"/>
      <c r="AD5729"/>
      <c r="AE5729"/>
      <c r="AF5729"/>
      <c r="AG5729"/>
    </row>
    <row r="5730" spans="1:35" hidden="1" x14ac:dyDescent="0.25">
      <c r="A5730">
        <v>332452</v>
      </c>
      <c r="B5730" t="s">
        <v>9808</v>
      </c>
      <c r="C5730" t="s">
        <v>329</v>
      </c>
      <c r="D5730" t="s">
        <v>935</v>
      </c>
      <c r="E5730" t="s">
        <v>76</v>
      </c>
      <c r="F5730" s="126">
        <v>33549</v>
      </c>
      <c r="G5730" t="s">
        <v>794</v>
      </c>
      <c r="H5730" t="s">
        <v>16</v>
      </c>
      <c r="I5730" t="s">
        <v>136</v>
      </c>
      <c r="J5730" t="s">
        <v>1226</v>
      </c>
      <c r="K5730"/>
      <c r="L5730" t="s">
        <v>18</v>
      </c>
      <c r="M5730"/>
      <c r="N5730"/>
      <c r="O5730"/>
      <c r="P5730"/>
      <c r="Q5730"/>
      <c r="U5730"/>
      <c r="V5730" t="s">
        <v>4412</v>
      </c>
      <c r="W5730"/>
      <c r="X5730"/>
      <c r="Y5730"/>
      <c r="Z5730"/>
      <c r="AA5730"/>
      <c r="AB5730"/>
      <c r="AC5730"/>
      <c r="AD5730"/>
      <c r="AE5730"/>
      <c r="AF5730"/>
      <c r="AG5730"/>
      <c r="AH5730" s="115" t="s">
        <v>4308</v>
      </c>
    </row>
    <row r="5731" spans="1:35" ht="18" x14ac:dyDescent="0.25">
      <c r="A5731" s="235">
        <v>332454</v>
      </c>
      <c r="B5731" s="235" t="s">
        <v>9809</v>
      </c>
      <c r="C5731" s="235" t="s">
        <v>271</v>
      </c>
      <c r="D5731" s="235" t="s">
        <v>856</v>
      </c>
      <c r="E5731"/>
      <c r="F5731" s="126"/>
      <c r="G5731" s="236"/>
      <c r="H5731"/>
      <c r="I5731" t="s">
        <v>107</v>
      </c>
      <c r="J5731" s="236"/>
      <c r="K5731"/>
      <c r="L5731"/>
      <c r="M5731"/>
      <c r="N5731"/>
      <c r="O5731"/>
      <c r="P5731"/>
      <c r="Q5731"/>
      <c r="U5731"/>
      <c r="V5731" t="s">
        <v>4335</v>
      </c>
      <c r="W5731" s="236"/>
      <c r="X5731"/>
      <c r="Y5731"/>
      <c r="Z5731"/>
      <c r="AA5731"/>
      <c r="AB5731"/>
      <c r="AC5731"/>
      <c r="AD5731"/>
      <c r="AE5731"/>
      <c r="AF5731"/>
      <c r="AG5731"/>
      <c r="AH5731" s="115" t="s">
        <v>4308</v>
      </c>
      <c r="AI5731" s="115" t="e">
        <f>VLOOKUP(A5731,'[2]دراسات قانونية'!$A$3:$E$600,1,0)</f>
        <v>#N/A</v>
      </c>
    </row>
    <row r="5732" spans="1:35" ht="18" hidden="1" x14ac:dyDescent="0.25">
      <c r="A5732" s="235">
        <v>332455</v>
      </c>
      <c r="B5732" s="235" t="s">
        <v>9810</v>
      </c>
      <c r="C5732" s="235" t="s">
        <v>212</v>
      </c>
      <c r="D5732" s="235" t="s">
        <v>9811</v>
      </c>
      <c r="E5732"/>
      <c r="F5732" s="126"/>
      <c r="G5732" s="236"/>
      <c r="H5732"/>
      <c r="I5732" t="s">
        <v>136</v>
      </c>
      <c r="J5732" s="236"/>
      <c r="K5732"/>
      <c r="L5732"/>
      <c r="M5732"/>
      <c r="N5732"/>
      <c r="O5732"/>
      <c r="P5732"/>
      <c r="Q5732"/>
      <c r="U5732"/>
      <c r="V5732">
        <v>0</v>
      </c>
      <c r="W5732" s="236"/>
      <c r="X5732"/>
      <c r="Y5732"/>
      <c r="Z5732"/>
      <c r="AA5732"/>
      <c r="AB5732"/>
      <c r="AC5732"/>
      <c r="AD5732"/>
      <c r="AE5732"/>
      <c r="AF5732"/>
      <c r="AG5732"/>
      <c r="AH5732" s="115" t="s">
        <v>4308</v>
      </c>
    </row>
    <row r="5733" spans="1:35" hidden="1" x14ac:dyDescent="0.25">
      <c r="A5733">
        <v>332458</v>
      </c>
      <c r="B5733" t="s">
        <v>9812</v>
      </c>
      <c r="C5733" t="s">
        <v>261</v>
      </c>
      <c r="D5733" t="s">
        <v>9813</v>
      </c>
      <c r="E5733" t="s">
        <v>77</v>
      </c>
      <c r="F5733" s="126">
        <v>36406</v>
      </c>
      <c r="G5733" t="s">
        <v>18</v>
      </c>
      <c r="H5733" t="s">
        <v>16</v>
      </c>
      <c r="I5733" t="s">
        <v>136</v>
      </c>
      <c r="J5733" t="s">
        <v>15</v>
      </c>
      <c r="K5733"/>
      <c r="L5733" t="s">
        <v>18</v>
      </c>
      <c r="M5733"/>
      <c r="N5733"/>
      <c r="O5733"/>
      <c r="P5733"/>
      <c r="Q5733"/>
      <c r="R5733" s="115">
        <v>9110</v>
      </c>
      <c r="S5733" s="115">
        <v>45715</v>
      </c>
      <c r="T5733" s="115">
        <v>60000</v>
      </c>
      <c r="U5733"/>
      <c r="V5733">
        <v>0</v>
      </c>
      <c r="W5733"/>
      <c r="X5733"/>
      <c r="Y5733"/>
      <c r="Z5733"/>
      <c r="AA5733"/>
      <c r="AB5733"/>
      <c r="AC5733"/>
      <c r="AD5733"/>
      <c r="AE5733"/>
      <c r="AF5733"/>
      <c r="AG5733"/>
    </row>
    <row r="5734" spans="1:35" ht="18" x14ac:dyDescent="0.25">
      <c r="A5734" s="235">
        <v>332460</v>
      </c>
      <c r="B5734" s="235" t="s">
        <v>4985</v>
      </c>
      <c r="C5734" s="235" t="s">
        <v>2200</v>
      </c>
      <c r="D5734" s="235" t="s">
        <v>425</v>
      </c>
      <c r="E5734"/>
      <c r="F5734" s="126"/>
      <c r="G5734" s="236"/>
      <c r="H5734"/>
      <c r="I5734" t="s">
        <v>107</v>
      </c>
      <c r="J5734" s="236"/>
      <c r="K5734"/>
      <c r="L5734"/>
      <c r="M5734"/>
      <c r="N5734"/>
      <c r="O5734"/>
      <c r="P5734"/>
      <c r="Q5734"/>
      <c r="U5734"/>
      <c r="V5734" t="s">
        <v>4335</v>
      </c>
      <c r="W5734" s="236"/>
      <c r="X5734"/>
      <c r="Y5734"/>
      <c r="Z5734"/>
      <c r="AA5734"/>
      <c r="AB5734"/>
      <c r="AC5734"/>
      <c r="AD5734"/>
      <c r="AE5734"/>
      <c r="AF5734"/>
      <c r="AG5734"/>
      <c r="AH5734" s="115" t="s">
        <v>4308</v>
      </c>
      <c r="AI5734" s="115" t="e">
        <f>VLOOKUP(A5734,'[2]دراسات قانونية'!$A$3:$E$600,1,0)</f>
        <v>#N/A</v>
      </c>
    </row>
    <row r="5735" spans="1:35" hidden="1" x14ac:dyDescent="0.25">
      <c r="A5735">
        <v>332461</v>
      </c>
      <c r="B5735" t="s">
        <v>9814</v>
      </c>
      <c r="C5735" t="s">
        <v>227</v>
      </c>
      <c r="D5735" t="s">
        <v>855</v>
      </c>
      <c r="E5735" t="s">
        <v>77</v>
      </c>
      <c r="F5735" s="126">
        <v>27347</v>
      </c>
      <c r="G5735" t="s">
        <v>18</v>
      </c>
      <c r="H5735" t="s">
        <v>16</v>
      </c>
      <c r="I5735" t="s">
        <v>136</v>
      </c>
      <c r="J5735" t="s">
        <v>1226</v>
      </c>
      <c r="K5735"/>
      <c r="L5735" t="s">
        <v>30</v>
      </c>
      <c r="M5735"/>
      <c r="N5735"/>
      <c r="O5735"/>
      <c r="P5735"/>
      <c r="Q5735"/>
      <c r="U5735"/>
      <c r="V5735" t="s">
        <v>4335</v>
      </c>
      <c r="W5735"/>
      <c r="X5735"/>
      <c r="Y5735"/>
      <c r="Z5735"/>
      <c r="AA5735"/>
      <c r="AB5735"/>
      <c r="AC5735"/>
      <c r="AD5735"/>
      <c r="AE5735"/>
      <c r="AF5735"/>
      <c r="AG5735"/>
    </row>
    <row r="5736" spans="1:35" hidden="1" x14ac:dyDescent="0.25">
      <c r="A5736" s="115">
        <v>332464</v>
      </c>
      <c r="B5736" s="115" t="s">
        <v>2590</v>
      </c>
      <c r="C5736" s="115" t="s">
        <v>533</v>
      </c>
      <c r="D5736" s="115" t="s">
        <v>437</v>
      </c>
      <c r="E5736" s="115" t="s">
        <v>76</v>
      </c>
      <c r="F5736" s="237">
        <v>35820</v>
      </c>
      <c r="G5736" s="115" t="s">
        <v>2242</v>
      </c>
      <c r="H5736" s="115" t="s">
        <v>16</v>
      </c>
      <c r="I5736" t="s">
        <v>136</v>
      </c>
      <c r="J5736" s="115" t="s">
        <v>1226</v>
      </c>
      <c r="L5736" s="115" t="s">
        <v>18</v>
      </c>
      <c r="U5736"/>
      <c r="V5736" t="s">
        <v>16623</v>
      </c>
    </row>
    <row r="5737" spans="1:35" hidden="1" x14ac:dyDescent="0.25">
      <c r="A5737">
        <v>332465</v>
      </c>
      <c r="B5737" t="s">
        <v>9815</v>
      </c>
      <c r="C5737" t="s">
        <v>227</v>
      </c>
      <c r="D5737" t="s">
        <v>9816</v>
      </c>
      <c r="E5737" t="s">
        <v>76</v>
      </c>
      <c r="F5737" s="126">
        <v>31311</v>
      </c>
      <c r="G5737" t="s">
        <v>18</v>
      </c>
      <c r="H5737" t="s">
        <v>16</v>
      </c>
      <c r="I5737" t="s">
        <v>136</v>
      </c>
      <c r="J5737" t="s">
        <v>1226</v>
      </c>
      <c r="K5737"/>
      <c r="L5737" t="s">
        <v>18</v>
      </c>
      <c r="M5737"/>
      <c r="N5737"/>
      <c r="O5737"/>
      <c r="P5737"/>
      <c r="Q5737"/>
      <c r="U5737"/>
      <c r="V5737">
        <v>0</v>
      </c>
      <c r="W5737"/>
      <c r="X5737"/>
      <c r="Y5737"/>
      <c r="Z5737"/>
      <c r="AA5737"/>
      <c r="AB5737"/>
      <c r="AC5737"/>
      <c r="AD5737"/>
      <c r="AE5737" t="s">
        <v>4308</v>
      </c>
      <c r="AF5737" t="s">
        <v>4308</v>
      </c>
      <c r="AG5737" t="s">
        <v>4308</v>
      </c>
      <c r="AH5737" s="115" t="s">
        <v>4308</v>
      </c>
    </row>
    <row r="5738" spans="1:35" ht="18" x14ac:dyDescent="0.25">
      <c r="A5738" s="235">
        <v>332466</v>
      </c>
      <c r="B5738" s="235" t="s">
        <v>9817</v>
      </c>
      <c r="C5738" s="235" t="s">
        <v>665</v>
      </c>
      <c r="D5738" s="235" t="s">
        <v>1046</v>
      </c>
      <c r="E5738"/>
      <c r="F5738" s="126"/>
      <c r="G5738" s="236"/>
      <c r="H5738"/>
      <c r="I5738" t="s">
        <v>107</v>
      </c>
      <c r="J5738" s="236"/>
      <c r="K5738"/>
      <c r="L5738"/>
      <c r="M5738"/>
      <c r="N5738"/>
      <c r="O5738"/>
      <c r="P5738"/>
      <c r="Q5738"/>
      <c r="U5738"/>
      <c r="V5738" t="s">
        <v>4335</v>
      </c>
      <c r="W5738" s="236"/>
      <c r="X5738"/>
      <c r="Y5738"/>
      <c r="Z5738"/>
      <c r="AA5738"/>
      <c r="AB5738"/>
      <c r="AC5738"/>
      <c r="AD5738"/>
      <c r="AE5738"/>
      <c r="AF5738"/>
      <c r="AG5738"/>
      <c r="AH5738" s="115" t="s">
        <v>4308</v>
      </c>
      <c r="AI5738" s="115" t="e">
        <f>VLOOKUP(A5738,'[2]دراسات قانونية'!$A$3:$E$600,1,0)</f>
        <v>#N/A</v>
      </c>
    </row>
    <row r="5739" spans="1:35" hidden="1" x14ac:dyDescent="0.25">
      <c r="A5739">
        <v>332472</v>
      </c>
      <c r="B5739" t="s">
        <v>9818</v>
      </c>
      <c r="C5739" t="s">
        <v>227</v>
      </c>
      <c r="D5739" t="s">
        <v>9819</v>
      </c>
      <c r="E5739" t="s">
        <v>77</v>
      </c>
      <c r="F5739" s="126">
        <v>31862</v>
      </c>
      <c r="G5739" t="s">
        <v>9820</v>
      </c>
      <c r="H5739" t="s">
        <v>16</v>
      </c>
      <c r="I5739" t="s">
        <v>129</v>
      </c>
      <c r="J5739" t="s">
        <v>1226</v>
      </c>
      <c r="K5739"/>
      <c r="L5739" t="s">
        <v>58</v>
      </c>
      <c r="M5739"/>
      <c r="N5739"/>
      <c r="O5739"/>
      <c r="P5739"/>
      <c r="Q5739"/>
      <c r="U5739"/>
      <c r="V5739" t="s">
        <v>16623</v>
      </c>
      <c r="W5739"/>
      <c r="X5739"/>
      <c r="Y5739"/>
      <c r="Z5739"/>
      <c r="AA5739"/>
      <c r="AB5739"/>
      <c r="AC5739"/>
      <c r="AD5739"/>
      <c r="AE5739"/>
      <c r="AF5739"/>
      <c r="AG5739" t="s">
        <v>4308</v>
      </c>
      <c r="AH5739" s="115" t="s">
        <v>4308</v>
      </c>
    </row>
    <row r="5740" spans="1:35" ht="18" hidden="1" x14ac:dyDescent="0.25">
      <c r="A5740" s="235">
        <v>332473</v>
      </c>
      <c r="B5740" s="235" t="s">
        <v>9821</v>
      </c>
      <c r="C5740" s="235" t="s">
        <v>5131</v>
      </c>
      <c r="D5740" s="235" t="s">
        <v>281</v>
      </c>
      <c r="E5740"/>
      <c r="F5740" s="126"/>
      <c r="G5740" s="236"/>
      <c r="H5740"/>
      <c r="I5740" t="s">
        <v>199</v>
      </c>
      <c r="J5740" s="236"/>
      <c r="K5740"/>
      <c r="L5740"/>
      <c r="M5740"/>
      <c r="N5740"/>
      <c r="O5740"/>
      <c r="P5740"/>
      <c r="Q5740"/>
      <c r="U5740"/>
      <c r="V5740" t="s">
        <v>4337</v>
      </c>
      <c r="W5740" s="236"/>
      <c r="X5740"/>
      <c r="Y5740"/>
      <c r="Z5740"/>
      <c r="AA5740"/>
      <c r="AB5740"/>
      <c r="AC5740"/>
      <c r="AD5740"/>
      <c r="AE5740"/>
      <c r="AF5740"/>
      <c r="AG5740"/>
    </row>
    <row r="5741" spans="1:35" hidden="1" x14ac:dyDescent="0.25">
      <c r="A5741">
        <v>332474</v>
      </c>
      <c r="B5741" t="s">
        <v>9822</v>
      </c>
      <c r="C5741" t="s">
        <v>546</v>
      </c>
      <c r="D5741" t="s">
        <v>409</v>
      </c>
      <c r="E5741" t="s">
        <v>77</v>
      </c>
      <c r="F5741" s="126"/>
      <c r="G5741"/>
      <c r="H5741" t="s">
        <v>16</v>
      </c>
      <c r="I5741" t="s">
        <v>136</v>
      </c>
      <c r="J5741"/>
      <c r="K5741"/>
      <c r="L5741"/>
      <c r="M5741"/>
      <c r="N5741"/>
      <c r="O5741"/>
      <c r="P5741"/>
      <c r="Q5741"/>
      <c r="U5741"/>
      <c r="V5741" t="s">
        <v>4336</v>
      </c>
      <c r="W5741"/>
      <c r="X5741"/>
      <c r="Y5741"/>
      <c r="Z5741"/>
      <c r="AA5741" t="s">
        <v>4308</v>
      </c>
      <c r="AB5741" t="s">
        <v>4308</v>
      </c>
      <c r="AC5741" t="s">
        <v>4308</v>
      </c>
      <c r="AD5741" t="s">
        <v>4308</v>
      </c>
      <c r="AE5741" t="s">
        <v>4308</v>
      </c>
      <c r="AF5741" t="s">
        <v>4308</v>
      </c>
      <c r="AG5741" t="s">
        <v>4308</v>
      </c>
      <c r="AH5741" s="115" t="s">
        <v>4308</v>
      </c>
    </row>
    <row r="5742" spans="1:35" hidden="1" x14ac:dyDescent="0.25">
      <c r="A5742" s="115">
        <v>332478</v>
      </c>
      <c r="B5742" s="115" t="s">
        <v>4103</v>
      </c>
      <c r="C5742" s="115" t="s">
        <v>326</v>
      </c>
      <c r="D5742" s="115" t="s">
        <v>4104</v>
      </c>
      <c r="E5742" s="115" t="s">
        <v>77</v>
      </c>
      <c r="F5742" s="237">
        <v>35643</v>
      </c>
      <c r="G5742" s="115" t="s">
        <v>67</v>
      </c>
      <c r="H5742" s="115" t="s">
        <v>16</v>
      </c>
      <c r="I5742" t="s">
        <v>136</v>
      </c>
      <c r="J5742" s="115" t="s">
        <v>15</v>
      </c>
      <c r="L5742" s="115" t="s">
        <v>67</v>
      </c>
      <c r="U5742"/>
      <c r="V5742" t="s">
        <v>16623</v>
      </c>
      <c r="AH5742" s="115" t="s">
        <v>4308</v>
      </c>
    </row>
    <row r="5743" spans="1:35" hidden="1" x14ac:dyDescent="0.25">
      <c r="A5743">
        <v>332479</v>
      </c>
      <c r="B5743" t="s">
        <v>7392</v>
      </c>
      <c r="C5743" t="s">
        <v>1273</v>
      </c>
      <c r="D5743" t="s">
        <v>1274</v>
      </c>
      <c r="E5743" t="s">
        <v>77</v>
      </c>
      <c r="F5743" s="126">
        <v>31655</v>
      </c>
      <c r="G5743" t="s">
        <v>40</v>
      </c>
      <c r="H5743" t="s">
        <v>16</v>
      </c>
      <c r="I5743" t="s">
        <v>136</v>
      </c>
      <c r="J5743" t="s">
        <v>1226</v>
      </c>
      <c r="K5743"/>
      <c r="L5743" t="s">
        <v>30</v>
      </c>
      <c r="M5743"/>
      <c r="N5743"/>
      <c r="O5743"/>
      <c r="P5743"/>
      <c r="Q5743"/>
      <c r="U5743"/>
      <c r="V5743" t="s">
        <v>4335</v>
      </c>
      <c r="W5743"/>
      <c r="X5743"/>
      <c r="Y5743"/>
      <c r="Z5743"/>
      <c r="AA5743"/>
      <c r="AB5743"/>
      <c r="AC5743"/>
      <c r="AD5743"/>
      <c r="AE5743"/>
      <c r="AF5743"/>
      <c r="AG5743"/>
    </row>
    <row r="5744" spans="1:35" hidden="1" x14ac:dyDescent="0.25">
      <c r="A5744">
        <v>332480</v>
      </c>
      <c r="B5744" t="s">
        <v>9823</v>
      </c>
      <c r="C5744" t="s">
        <v>219</v>
      </c>
      <c r="D5744" t="s">
        <v>969</v>
      </c>
      <c r="E5744" t="s">
        <v>77</v>
      </c>
      <c r="F5744" s="126">
        <v>33737</v>
      </c>
      <c r="G5744" t="s">
        <v>18</v>
      </c>
      <c r="H5744" t="s">
        <v>16</v>
      </c>
      <c r="I5744" t="s">
        <v>129</v>
      </c>
      <c r="J5744" t="s">
        <v>1226</v>
      </c>
      <c r="K5744"/>
      <c r="L5744" t="s">
        <v>73</v>
      </c>
      <c r="M5744"/>
      <c r="N5744"/>
      <c r="O5744"/>
      <c r="P5744"/>
      <c r="Q5744"/>
      <c r="U5744"/>
      <c r="V5744" t="s">
        <v>16623</v>
      </c>
      <c r="W5744"/>
      <c r="X5744"/>
      <c r="Y5744"/>
      <c r="Z5744"/>
      <c r="AA5744"/>
      <c r="AB5744"/>
      <c r="AC5744"/>
      <c r="AD5744"/>
      <c r="AE5744" t="s">
        <v>4308</v>
      </c>
      <c r="AF5744" t="s">
        <v>4308</v>
      </c>
      <c r="AG5744" t="s">
        <v>4308</v>
      </c>
      <c r="AH5744" s="115" t="s">
        <v>4308</v>
      </c>
    </row>
    <row r="5745" spans="1:35" hidden="1" x14ac:dyDescent="0.25">
      <c r="A5745">
        <v>332481</v>
      </c>
      <c r="B5745" t="s">
        <v>9824</v>
      </c>
      <c r="C5745" t="s">
        <v>227</v>
      </c>
      <c r="D5745" t="s">
        <v>7525</v>
      </c>
      <c r="E5745" t="s">
        <v>77</v>
      </c>
      <c r="F5745" s="126">
        <v>30555</v>
      </c>
      <c r="G5745" t="s">
        <v>18</v>
      </c>
      <c r="H5745" t="s">
        <v>16</v>
      </c>
      <c r="I5745" t="s">
        <v>136</v>
      </c>
      <c r="J5745" t="s">
        <v>1226</v>
      </c>
      <c r="K5745"/>
      <c r="L5745" t="s">
        <v>18</v>
      </c>
      <c r="M5745"/>
      <c r="N5745"/>
      <c r="O5745"/>
      <c r="P5745"/>
      <c r="Q5745"/>
      <c r="U5745"/>
      <c r="V5745">
        <v>0</v>
      </c>
      <c r="W5745"/>
      <c r="X5745"/>
      <c r="Y5745"/>
      <c r="Z5745"/>
      <c r="AA5745"/>
      <c r="AB5745"/>
      <c r="AC5745"/>
      <c r="AD5745"/>
      <c r="AE5745"/>
      <c r="AF5745"/>
      <c r="AG5745"/>
    </row>
    <row r="5746" spans="1:35" ht="18" hidden="1" x14ac:dyDescent="0.25">
      <c r="A5746" s="235">
        <v>332483</v>
      </c>
      <c r="B5746" s="235" t="s">
        <v>9825</v>
      </c>
      <c r="C5746" s="235" t="s">
        <v>683</v>
      </c>
      <c r="D5746" s="235" t="s">
        <v>1042</v>
      </c>
      <c r="E5746"/>
      <c r="F5746" s="126"/>
      <c r="G5746" s="236"/>
      <c r="H5746"/>
      <c r="I5746" t="s">
        <v>129</v>
      </c>
      <c r="J5746" s="236"/>
      <c r="K5746"/>
      <c r="L5746"/>
      <c r="M5746"/>
      <c r="N5746"/>
      <c r="O5746"/>
      <c r="P5746"/>
      <c r="Q5746"/>
      <c r="U5746"/>
      <c r="V5746" t="s">
        <v>4335</v>
      </c>
      <c r="W5746" s="236"/>
      <c r="X5746"/>
      <c r="Y5746"/>
      <c r="Z5746"/>
      <c r="AA5746"/>
      <c r="AB5746"/>
      <c r="AC5746"/>
      <c r="AD5746"/>
      <c r="AE5746"/>
      <c r="AF5746"/>
      <c r="AG5746"/>
      <c r="AH5746" s="115" t="s">
        <v>4308</v>
      </c>
    </row>
    <row r="5747" spans="1:35" hidden="1" x14ac:dyDescent="0.25">
      <c r="A5747">
        <v>332484</v>
      </c>
      <c r="B5747" t="s">
        <v>9826</v>
      </c>
      <c r="C5747" t="s">
        <v>530</v>
      </c>
      <c r="D5747" t="s">
        <v>905</v>
      </c>
      <c r="E5747" t="s">
        <v>77</v>
      </c>
      <c r="F5747" s="126">
        <v>36257</v>
      </c>
      <c r="G5747" t="s">
        <v>9827</v>
      </c>
      <c r="H5747" t="s">
        <v>16</v>
      </c>
      <c r="I5747" t="s">
        <v>129</v>
      </c>
      <c r="J5747"/>
      <c r="K5747"/>
      <c r="L5747"/>
      <c r="M5747"/>
      <c r="N5747"/>
      <c r="O5747"/>
      <c r="P5747"/>
      <c r="Q5747"/>
      <c r="U5747"/>
      <c r="V5747" t="s">
        <v>16623</v>
      </c>
      <c r="W5747"/>
      <c r="X5747"/>
      <c r="Y5747"/>
      <c r="Z5747"/>
      <c r="AA5747"/>
      <c r="AB5747"/>
      <c r="AC5747"/>
      <c r="AD5747"/>
      <c r="AE5747"/>
      <c r="AF5747" t="s">
        <v>4308</v>
      </c>
      <c r="AG5747" t="s">
        <v>4308</v>
      </c>
      <c r="AH5747" s="115" t="s">
        <v>4308</v>
      </c>
    </row>
    <row r="5748" spans="1:35" ht="18" hidden="1" x14ac:dyDescent="0.25">
      <c r="A5748" s="235">
        <v>332487</v>
      </c>
      <c r="B5748" s="235" t="s">
        <v>9828</v>
      </c>
      <c r="C5748" s="235" t="s">
        <v>227</v>
      </c>
      <c r="D5748" s="235" t="s">
        <v>365</v>
      </c>
      <c r="E5748"/>
      <c r="F5748" s="126"/>
      <c r="G5748" s="236"/>
      <c r="H5748"/>
      <c r="I5748" t="s">
        <v>199</v>
      </c>
      <c r="J5748" s="236"/>
      <c r="K5748"/>
      <c r="L5748"/>
      <c r="M5748"/>
      <c r="N5748"/>
      <c r="O5748"/>
      <c r="P5748"/>
      <c r="Q5748"/>
      <c r="U5748"/>
      <c r="V5748">
        <v>0</v>
      </c>
      <c r="W5748" s="236"/>
      <c r="X5748"/>
      <c r="Y5748"/>
      <c r="Z5748"/>
      <c r="AA5748"/>
      <c r="AB5748"/>
      <c r="AC5748"/>
      <c r="AD5748"/>
      <c r="AE5748"/>
      <c r="AF5748"/>
      <c r="AG5748"/>
      <c r="AH5748" s="115" t="s">
        <v>4308</v>
      </c>
    </row>
    <row r="5749" spans="1:35" hidden="1" x14ac:dyDescent="0.25">
      <c r="A5749" s="115">
        <v>332488</v>
      </c>
      <c r="B5749" s="115" t="s">
        <v>3075</v>
      </c>
      <c r="C5749" s="115" t="s">
        <v>727</v>
      </c>
      <c r="D5749" s="115" t="s">
        <v>2770</v>
      </c>
      <c r="E5749" s="115" t="s">
        <v>76</v>
      </c>
      <c r="F5749" s="237">
        <v>36046</v>
      </c>
      <c r="G5749" s="115" t="s">
        <v>18</v>
      </c>
      <c r="H5749" s="115" t="s">
        <v>16</v>
      </c>
      <c r="I5749" t="s">
        <v>199</v>
      </c>
      <c r="J5749" s="115" t="s">
        <v>1226</v>
      </c>
      <c r="L5749" s="115" t="s">
        <v>30</v>
      </c>
      <c r="U5749"/>
      <c r="V5749">
        <v>0</v>
      </c>
    </row>
    <row r="5750" spans="1:35" hidden="1" x14ac:dyDescent="0.25">
      <c r="A5750">
        <v>332489</v>
      </c>
      <c r="B5750" t="s">
        <v>9829</v>
      </c>
      <c r="C5750" t="s">
        <v>250</v>
      </c>
      <c r="D5750" t="s">
        <v>699</v>
      </c>
      <c r="E5750" t="s">
        <v>76</v>
      </c>
      <c r="F5750" s="126"/>
      <c r="G5750"/>
      <c r="H5750" t="s">
        <v>16</v>
      </c>
      <c r="I5750" t="s">
        <v>136</v>
      </c>
      <c r="J5750"/>
      <c r="K5750"/>
      <c r="L5750"/>
      <c r="M5750"/>
      <c r="N5750"/>
      <c r="O5750"/>
      <c r="P5750"/>
      <c r="Q5750"/>
      <c r="U5750"/>
      <c r="V5750" t="s">
        <v>16623</v>
      </c>
      <c r="W5750"/>
      <c r="X5750"/>
      <c r="Y5750"/>
      <c r="Z5750"/>
      <c r="AA5750"/>
      <c r="AB5750"/>
      <c r="AC5750"/>
      <c r="AD5750"/>
      <c r="AE5750"/>
      <c r="AF5750"/>
      <c r="AG5750"/>
      <c r="AH5750" s="115" t="s">
        <v>4308</v>
      </c>
    </row>
    <row r="5751" spans="1:35" ht="18" hidden="1" x14ac:dyDescent="0.25">
      <c r="A5751" s="235">
        <v>332490</v>
      </c>
      <c r="B5751" s="235" t="s">
        <v>9830</v>
      </c>
      <c r="C5751" s="235" t="s">
        <v>821</v>
      </c>
      <c r="D5751" s="235" t="s">
        <v>951</v>
      </c>
      <c r="E5751"/>
      <c r="F5751" s="126"/>
      <c r="G5751" s="236"/>
      <c r="H5751"/>
      <c r="I5751" t="s">
        <v>199</v>
      </c>
      <c r="J5751" s="236"/>
      <c r="K5751"/>
      <c r="L5751"/>
      <c r="M5751"/>
      <c r="N5751"/>
      <c r="O5751"/>
      <c r="P5751"/>
      <c r="Q5751"/>
      <c r="U5751"/>
      <c r="V5751">
        <v>0</v>
      </c>
      <c r="W5751" s="236"/>
      <c r="X5751"/>
      <c r="Y5751"/>
      <c r="Z5751"/>
      <c r="AA5751"/>
      <c r="AB5751"/>
      <c r="AC5751"/>
      <c r="AD5751"/>
      <c r="AE5751"/>
      <c r="AF5751"/>
      <c r="AG5751"/>
      <c r="AH5751" s="115" t="s">
        <v>4308</v>
      </c>
    </row>
    <row r="5752" spans="1:35" hidden="1" x14ac:dyDescent="0.25">
      <c r="A5752" s="115">
        <v>332493</v>
      </c>
      <c r="B5752" s="115" t="s">
        <v>2478</v>
      </c>
      <c r="C5752" s="115" t="s">
        <v>952</v>
      </c>
      <c r="D5752" s="115" t="s">
        <v>485</v>
      </c>
      <c r="E5752" s="115" t="s">
        <v>76</v>
      </c>
      <c r="F5752" s="237">
        <v>36190</v>
      </c>
      <c r="G5752" s="115" t="s">
        <v>18</v>
      </c>
      <c r="H5752" s="115" t="s">
        <v>16</v>
      </c>
      <c r="I5752" t="s">
        <v>199</v>
      </c>
      <c r="J5752" s="115" t="s">
        <v>15</v>
      </c>
      <c r="L5752" s="115" t="s">
        <v>30</v>
      </c>
      <c r="U5752"/>
      <c r="V5752" t="s">
        <v>16623</v>
      </c>
    </row>
    <row r="5753" spans="1:35" hidden="1" x14ac:dyDescent="0.25">
      <c r="A5753">
        <v>332495</v>
      </c>
      <c r="B5753" t="s">
        <v>9831</v>
      </c>
      <c r="C5753" t="s">
        <v>408</v>
      </c>
      <c r="D5753" t="s">
        <v>9832</v>
      </c>
      <c r="E5753" t="s">
        <v>76</v>
      </c>
      <c r="F5753" s="126"/>
      <c r="G5753"/>
      <c r="H5753" t="s">
        <v>16</v>
      </c>
      <c r="I5753" t="s">
        <v>136</v>
      </c>
      <c r="J5753"/>
      <c r="K5753"/>
      <c r="L5753"/>
      <c r="M5753"/>
      <c r="N5753"/>
      <c r="O5753"/>
      <c r="P5753"/>
      <c r="Q5753"/>
      <c r="U5753"/>
      <c r="V5753" t="s">
        <v>4414</v>
      </c>
      <c r="W5753"/>
      <c r="X5753"/>
      <c r="Y5753"/>
      <c r="Z5753"/>
      <c r="AA5753"/>
      <c r="AB5753"/>
      <c r="AC5753"/>
      <c r="AD5753"/>
      <c r="AE5753"/>
      <c r="AF5753"/>
      <c r="AG5753" t="s">
        <v>4308</v>
      </c>
      <c r="AH5753" s="115" t="s">
        <v>4308</v>
      </c>
    </row>
    <row r="5754" spans="1:35" ht="18" x14ac:dyDescent="0.25">
      <c r="A5754" s="235">
        <v>332497</v>
      </c>
      <c r="B5754" s="235" t="s">
        <v>9833</v>
      </c>
      <c r="C5754" s="235" t="s">
        <v>345</v>
      </c>
      <c r="D5754" s="235" t="s">
        <v>467</v>
      </c>
      <c r="E5754"/>
      <c r="F5754" s="126"/>
      <c r="G5754" s="236"/>
      <c r="H5754"/>
      <c r="I5754" t="s">
        <v>107</v>
      </c>
      <c r="J5754" s="236"/>
      <c r="K5754"/>
      <c r="L5754"/>
      <c r="M5754"/>
      <c r="N5754"/>
      <c r="O5754"/>
      <c r="P5754"/>
      <c r="Q5754"/>
      <c r="U5754"/>
      <c r="V5754" t="s">
        <v>4335</v>
      </c>
      <c r="W5754" s="236"/>
      <c r="X5754"/>
      <c r="Y5754"/>
      <c r="Z5754"/>
      <c r="AA5754"/>
      <c r="AB5754"/>
      <c r="AC5754"/>
      <c r="AD5754"/>
      <c r="AE5754"/>
      <c r="AF5754"/>
      <c r="AG5754"/>
      <c r="AH5754" s="115" t="s">
        <v>4308</v>
      </c>
      <c r="AI5754" s="115" t="e">
        <f>VLOOKUP(A5754,'[2]دراسات قانونية'!$A$3:$E$600,1,0)</f>
        <v>#N/A</v>
      </c>
    </row>
    <row r="5755" spans="1:35" hidden="1" x14ac:dyDescent="0.25">
      <c r="A5755" s="115">
        <v>332499</v>
      </c>
      <c r="B5755" s="115" t="s">
        <v>3770</v>
      </c>
      <c r="C5755" s="115" t="s">
        <v>233</v>
      </c>
      <c r="D5755" s="115" t="s">
        <v>430</v>
      </c>
      <c r="E5755" s="115" t="s">
        <v>76</v>
      </c>
      <c r="F5755" s="237">
        <v>35458</v>
      </c>
      <c r="G5755" s="115" t="s">
        <v>18</v>
      </c>
      <c r="H5755" s="115" t="s">
        <v>16</v>
      </c>
      <c r="I5755" t="s">
        <v>199</v>
      </c>
      <c r="J5755" s="115" t="s">
        <v>15</v>
      </c>
      <c r="L5755" s="115" t="s">
        <v>18</v>
      </c>
      <c r="U5755"/>
      <c r="V5755">
        <v>0</v>
      </c>
    </row>
    <row r="5756" spans="1:35" hidden="1" x14ac:dyDescent="0.25">
      <c r="A5756" s="115">
        <v>332500</v>
      </c>
      <c r="B5756" s="115" t="s">
        <v>3185</v>
      </c>
      <c r="C5756" s="115" t="s">
        <v>646</v>
      </c>
      <c r="D5756" s="115" t="s">
        <v>848</v>
      </c>
      <c r="E5756" s="115" t="s">
        <v>77</v>
      </c>
      <c r="F5756" s="237">
        <v>35968</v>
      </c>
      <c r="G5756" s="115" t="s">
        <v>18</v>
      </c>
      <c r="H5756" s="115" t="s">
        <v>16</v>
      </c>
      <c r="I5756" t="s">
        <v>199</v>
      </c>
      <c r="J5756" s="115" t="s">
        <v>1226</v>
      </c>
      <c r="L5756" s="115" t="s">
        <v>18</v>
      </c>
      <c r="U5756"/>
      <c r="V5756">
        <v>0</v>
      </c>
      <c r="AH5756" s="115" t="s">
        <v>4308</v>
      </c>
    </row>
    <row r="5757" spans="1:35" hidden="1" x14ac:dyDescent="0.25">
      <c r="A5757">
        <v>332502</v>
      </c>
      <c r="B5757" t="s">
        <v>9834</v>
      </c>
      <c r="C5757" t="s">
        <v>917</v>
      </c>
      <c r="D5757" t="s">
        <v>235</v>
      </c>
      <c r="E5757" t="s">
        <v>77</v>
      </c>
      <c r="F5757" s="126">
        <v>35364</v>
      </c>
      <c r="G5757" t="s">
        <v>18</v>
      </c>
      <c r="H5757" t="s">
        <v>16</v>
      </c>
      <c r="I5757" t="s">
        <v>136</v>
      </c>
      <c r="J5757" t="s">
        <v>1226</v>
      </c>
      <c r="K5757"/>
      <c r="L5757" t="s">
        <v>18</v>
      </c>
      <c r="M5757"/>
      <c r="N5757"/>
      <c r="O5757"/>
      <c r="P5757"/>
      <c r="Q5757"/>
      <c r="U5757"/>
      <c r="V5757">
        <v>0</v>
      </c>
      <c r="W5757"/>
      <c r="X5757"/>
      <c r="Y5757"/>
      <c r="Z5757"/>
      <c r="AA5757"/>
      <c r="AB5757"/>
      <c r="AC5757"/>
      <c r="AD5757"/>
      <c r="AE5757"/>
      <c r="AF5757"/>
      <c r="AG5757"/>
    </row>
    <row r="5758" spans="1:35" ht="18" x14ac:dyDescent="0.25">
      <c r="A5758" s="235">
        <v>332503</v>
      </c>
      <c r="B5758" s="235" t="s">
        <v>9835</v>
      </c>
      <c r="C5758" s="235" t="s">
        <v>664</v>
      </c>
      <c r="D5758" s="235" t="s">
        <v>1035</v>
      </c>
      <c r="E5758"/>
      <c r="F5758" s="126"/>
      <c r="G5758" s="236"/>
      <c r="H5758"/>
      <c r="I5758" t="s">
        <v>107</v>
      </c>
      <c r="J5758" s="236"/>
      <c r="K5758"/>
      <c r="L5758"/>
      <c r="M5758"/>
      <c r="N5758"/>
      <c r="O5758"/>
      <c r="P5758"/>
      <c r="Q5758"/>
      <c r="U5758"/>
      <c r="V5758" t="s">
        <v>4334</v>
      </c>
      <c r="W5758" s="236"/>
      <c r="X5758"/>
      <c r="Y5758"/>
      <c r="Z5758"/>
      <c r="AA5758"/>
      <c r="AB5758"/>
      <c r="AC5758"/>
      <c r="AD5758"/>
      <c r="AE5758"/>
      <c r="AF5758"/>
      <c r="AG5758"/>
      <c r="AH5758" s="115" t="s">
        <v>4308</v>
      </c>
      <c r="AI5758" s="115" t="e">
        <f>VLOOKUP(A5758,'[2]دراسات قانونية'!$A$3:$E$600,1,0)</f>
        <v>#N/A</v>
      </c>
    </row>
    <row r="5759" spans="1:35" ht="18" hidden="1" x14ac:dyDescent="0.25">
      <c r="A5759" s="235">
        <v>332504</v>
      </c>
      <c r="B5759" s="235" t="s">
        <v>9836</v>
      </c>
      <c r="C5759" s="235" t="s">
        <v>219</v>
      </c>
      <c r="D5759" s="235" t="s">
        <v>704</v>
      </c>
      <c r="E5759"/>
      <c r="F5759" s="126"/>
      <c r="G5759" s="236"/>
      <c r="H5759"/>
      <c r="I5759" t="s">
        <v>199</v>
      </c>
      <c r="J5759" s="236"/>
      <c r="K5759"/>
      <c r="L5759"/>
      <c r="M5759"/>
      <c r="N5759"/>
      <c r="O5759"/>
      <c r="P5759"/>
      <c r="Q5759"/>
      <c r="U5759"/>
      <c r="V5759">
        <v>0</v>
      </c>
      <c r="W5759" s="236"/>
      <c r="X5759"/>
      <c r="Y5759"/>
      <c r="Z5759"/>
      <c r="AA5759"/>
      <c r="AB5759"/>
      <c r="AC5759"/>
      <c r="AD5759"/>
      <c r="AE5759"/>
      <c r="AF5759"/>
      <c r="AG5759"/>
      <c r="AH5759" s="115" t="s">
        <v>4308</v>
      </c>
    </row>
    <row r="5760" spans="1:35" ht="18" hidden="1" x14ac:dyDescent="0.25">
      <c r="A5760" s="235">
        <v>332505</v>
      </c>
      <c r="B5760" s="235" t="s">
        <v>9837</v>
      </c>
      <c r="C5760" s="235" t="s">
        <v>507</v>
      </c>
      <c r="D5760" s="235" t="s">
        <v>235</v>
      </c>
      <c r="E5760"/>
      <c r="F5760" s="126"/>
      <c r="G5760" s="236"/>
      <c r="H5760"/>
      <c r="I5760" t="s">
        <v>199</v>
      </c>
      <c r="J5760" s="236"/>
      <c r="K5760"/>
      <c r="L5760"/>
      <c r="M5760"/>
      <c r="N5760"/>
      <c r="O5760"/>
      <c r="P5760"/>
      <c r="Q5760"/>
      <c r="U5760"/>
      <c r="V5760" t="s">
        <v>16623</v>
      </c>
      <c r="W5760" s="236"/>
      <c r="X5760"/>
      <c r="Y5760"/>
      <c r="Z5760"/>
      <c r="AA5760"/>
      <c r="AB5760"/>
      <c r="AC5760"/>
      <c r="AD5760"/>
      <c r="AE5760"/>
      <c r="AF5760"/>
      <c r="AG5760"/>
      <c r="AH5760" s="115" t="s">
        <v>4308</v>
      </c>
    </row>
    <row r="5761" spans="1:35" hidden="1" x14ac:dyDescent="0.25">
      <c r="A5761">
        <v>332506</v>
      </c>
      <c r="B5761" t="s">
        <v>9838</v>
      </c>
      <c r="C5761" t="s">
        <v>530</v>
      </c>
      <c r="D5761" t="s">
        <v>281</v>
      </c>
      <c r="E5761" t="s">
        <v>77</v>
      </c>
      <c r="F5761" s="126">
        <v>35916</v>
      </c>
      <c r="G5761" t="s">
        <v>943</v>
      </c>
      <c r="H5761" t="s">
        <v>16</v>
      </c>
      <c r="I5761" t="s">
        <v>136</v>
      </c>
      <c r="J5761" t="s">
        <v>1226</v>
      </c>
      <c r="K5761"/>
      <c r="L5761" t="s">
        <v>30</v>
      </c>
      <c r="M5761"/>
      <c r="N5761"/>
      <c r="O5761"/>
      <c r="P5761"/>
      <c r="Q5761"/>
      <c r="R5761" s="115">
        <v>9252</v>
      </c>
      <c r="S5761" s="115">
        <v>45720</v>
      </c>
      <c r="T5761" s="115">
        <v>50000</v>
      </c>
      <c r="U5761"/>
      <c r="V5761">
        <v>0</v>
      </c>
      <c r="W5761"/>
      <c r="X5761"/>
      <c r="Y5761"/>
      <c r="Z5761"/>
      <c r="AA5761"/>
      <c r="AB5761"/>
      <c r="AC5761"/>
      <c r="AD5761"/>
      <c r="AE5761"/>
      <c r="AF5761"/>
      <c r="AG5761"/>
    </row>
    <row r="5762" spans="1:35" hidden="1" x14ac:dyDescent="0.25">
      <c r="A5762" s="115">
        <v>332509</v>
      </c>
      <c r="B5762" s="115" t="s">
        <v>3320</v>
      </c>
      <c r="C5762" s="115" t="s">
        <v>291</v>
      </c>
      <c r="D5762" s="115" t="s">
        <v>517</v>
      </c>
      <c r="E5762" s="115" t="s">
        <v>77</v>
      </c>
      <c r="F5762" s="237">
        <v>34733</v>
      </c>
      <c r="G5762" s="115" t="s">
        <v>1854</v>
      </c>
      <c r="H5762" s="115" t="s">
        <v>16</v>
      </c>
      <c r="I5762" t="s">
        <v>199</v>
      </c>
      <c r="J5762" s="115" t="s">
        <v>1226</v>
      </c>
      <c r="L5762" s="115" t="s">
        <v>30</v>
      </c>
      <c r="U5762"/>
      <c r="V5762">
        <v>0</v>
      </c>
    </row>
    <row r="5763" spans="1:35" ht="18" hidden="1" x14ac:dyDescent="0.25">
      <c r="A5763" s="235">
        <v>332510</v>
      </c>
      <c r="B5763" s="235" t="s">
        <v>9839</v>
      </c>
      <c r="C5763" s="235" t="s">
        <v>250</v>
      </c>
      <c r="D5763" s="235" t="s">
        <v>437</v>
      </c>
      <c r="E5763"/>
      <c r="F5763" s="126"/>
      <c r="G5763" s="236"/>
      <c r="H5763"/>
      <c r="I5763" t="s">
        <v>129</v>
      </c>
      <c r="J5763" s="236"/>
      <c r="K5763"/>
      <c r="L5763"/>
      <c r="M5763"/>
      <c r="N5763"/>
      <c r="O5763"/>
      <c r="P5763"/>
      <c r="Q5763"/>
      <c r="U5763"/>
      <c r="V5763" t="s">
        <v>4337</v>
      </c>
      <c r="W5763" s="236"/>
      <c r="X5763"/>
      <c r="Y5763"/>
      <c r="Z5763"/>
      <c r="AA5763"/>
      <c r="AB5763"/>
      <c r="AC5763"/>
      <c r="AD5763"/>
      <c r="AE5763"/>
      <c r="AF5763"/>
      <c r="AG5763"/>
      <c r="AH5763" s="115" t="s">
        <v>4308</v>
      </c>
    </row>
    <row r="5764" spans="1:35" ht="18" hidden="1" x14ac:dyDescent="0.25">
      <c r="A5764" s="235">
        <v>332513</v>
      </c>
      <c r="B5764" s="235" t="s">
        <v>2680</v>
      </c>
      <c r="C5764" s="235" t="s">
        <v>285</v>
      </c>
      <c r="D5764" s="235" t="s">
        <v>585</v>
      </c>
      <c r="E5764"/>
      <c r="F5764" s="126"/>
      <c r="G5764" s="236"/>
      <c r="H5764"/>
      <c r="I5764" t="s">
        <v>199</v>
      </c>
      <c r="J5764" s="236"/>
      <c r="K5764"/>
      <c r="L5764"/>
      <c r="M5764"/>
      <c r="N5764"/>
      <c r="O5764"/>
      <c r="P5764"/>
      <c r="Q5764"/>
      <c r="U5764"/>
      <c r="V5764">
        <v>0</v>
      </c>
      <c r="W5764" s="236"/>
      <c r="X5764"/>
      <c r="Y5764"/>
      <c r="Z5764"/>
      <c r="AA5764"/>
      <c r="AB5764"/>
      <c r="AC5764"/>
      <c r="AD5764"/>
      <c r="AE5764"/>
      <c r="AF5764"/>
      <c r="AG5764"/>
      <c r="AH5764" s="115" t="s">
        <v>4308</v>
      </c>
    </row>
    <row r="5765" spans="1:35" ht="18" hidden="1" x14ac:dyDescent="0.25">
      <c r="A5765" s="235">
        <v>332514</v>
      </c>
      <c r="B5765" s="235" t="s">
        <v>9840</v>
      </c>
      <c r="C5765" s="235" t="s">
        <v>227</v>
      </c>
      <c r="D5765" s="235" t="s">
        <v>242</v>
      </c>
      <c r="E5765"/>
      <c r="F5765" s="126"/>
      <c r="G5765" s="236"/>
      <c r="H5765"/>
      <c r="I5765" t="s">
        <v>129</v>
      </c>
      <c r="J5765" s="236"/>
      <c r="K5765"/>
      <c r="L5765"/>
      <c r="M5765"/>
      <c r="N5765"/>
      <c r="O5765"/>
      <c r="P5765"/>
      <c r="Q5765"/>
      <c r="U5765"/>
      <c r="V5765" t="s">
        <v>4337</v>
      </c>
      <c r="W5765" s="236"/>
      <c r="X5765"/>
      <c r="Y5765"/>
      <c r="Z5765"/>
      <c r="AA5765"/>
      <c r="AB5765"/>
      <c r="AC5765"/>
      <c r="AD5765"/>
      <c r="AE5765"/>
      <c r="AF5765"/>
      <c r="AG5765"/>
      <c r="AH5765" s="115" t="s">
        <v>4308</v>
      </c>
    </row>
    <row r="5766" spans="1:35" hidden="1" x14ac:dyDescent="0.25">
      <c r="A5766">
        <v>332516</v>
      </c>
      <c r="B5766" t="s">
        <v>9841</v>
      </c>
      <c r="C5766" t="s">
        <v>821</v>
      </c>
      <c r="D5766" t="s">
        <v>409</v>
      </c>
      <c r="E5766" t="s">
        <v>76</v>
      </c>
      <c r="F5766" s="126">
        <v>31912</v>
      </c>
      <c r="G5766" t="s">
        <v>2310</v>
      </c>
      <c r="H5766" t="s">
        <v>16</v>
      </c>
      <c r="I5766" t="s">
        <v>136</v>
      </c>
      <c r="J5766" t="s">
        <v>1226</v>
      </c>
      <c r="K5766"/>
      <c r="L5766" t="s">
        <v>18</v>
      </c>
      <c r="M5766"/>
      <c r="N5766"/>
      <c r="O5766"/>
      <c r="P5766"/>
      <c r="Q5766"/>
      <c r="U5766"/>
      <c r="V5766" t="s">
        <v>16623</v>
      </c>
      <c r="W5766"/>
      <c r="X5766"/>
      <c r="Y5766"/>
      <c r="Z5766"/>
      <c r="AA5766"/>
      <c r="AB5766"/>
      <c r="AC5766"/>
      <c r="AD5766"/>
      <c r="AE5766" t="s">
        <v>4308</v>
      </c>
      <c r="AF5766" t="s">
        <v>4308</v>
      </c>
      <c r="AG5766" t="s">
        <v>4308</v>
      </c>
      <c r="AH5766" s="115" t="s">
        <v>4308</v>
      </c>
    </row>
    <row r="5767" spans="1:35" hidden="1" x14ac:dyDescent="0.25">
      <c r="A5767">
        <v>332517</v>
      </c>
      <c r="B5767" t="s">
        <v>9842</v>
      </c>
      <c r="C5767" t="s">
        <v>219</v>
      </c>
      <c r="D5767" t="s">
        <v>9843</v>
      </c>
      <c r="E5767" t="s">
        <v>76</v>
      </c>
      <c r="F5767" s="126"/>
      <c r="G5767"/>
      <c r="H5767" t="s">
        <v>16</v>
      </c>
      <c r="I5767" t="s">
        <v>129</v>
      </c>
      <c r="J5767"/>
      <c r="K5767"/>
      <c r="L5767"/>
      <c r="M5767"/>
      <c r="N5767"/>
      <c r="O5767"/>
      <c r="P5767"/>
      <c r="Q5767"/>
      <c r="U5767"/>
      <c r="V5767" t="s">
        <v>4414</v>
      </c>
      <c r="W5767"/>
      <c r="X5767"/>
      <c r="Y5767"/>
      <c r="Z5767"/>
      <c r="AA5767" t="s">
        <v>4308</v>
      </c>
      <c r="AB5767" t="s">
        <v>4308</v>
      </c>
      <c r="AC5767" t="s">
        <v>4308</v>
      </c>
      <c r="AD5767" t="s">
        <v>4308</v>
      </c>
      <c r="AE5767" t="s">
        <v>4308</v>
      </c>
      <c r="AF5767" t="s">
        <v>4308</v>
      </c>
      <c r="AG5767" t="s">
        <v>4308</v>
      </c>
      <c r="AH5767" s="115" t="s">
        <v>4308</v>
      </c>
    </row>
    <row r="5768" spans="1:35" hidden="1" x14ac:dyDescent="0.25">
      <c r="A5768">
        <v>332519</v>
      </c>
      <c r="B5768" t="s">
        <v>9844</v>
      </c>
      <c r="C5768" t="s">
        <v>227</v>
      </c>
      <c r="D5768" t="s">
        <v>372</v>
      </c>
      <c r="E5768" t="s">
        <v>76</v>
      </c>
      <c r="F5768" s="126">
        <v>34036</v>
      </c>
      <c r="G5768" t="s">
        <v>393</v>
      </c>
      <c r="H5768" t="s">
        <v>16</v>
      </c>
      <c r="I5768" t="s">
        <v>136</v>
      </c>
      <c r="J5768" t="s">
        <v>1226</v>
      </c>
      <c r="K5768"/>
      <c r="L5768" t="s">
        <v>18</v>
      </c>
      <c r="M5768"/>
      <c r="N5768"/>
      <c r="O5768"/>
      <c r="P5768"/>
      <c r="Q5768"/>
      <c r="U5768"/>
      <c r="V5768" t="s">
        <v>16623</v>
      </c>
      <c r="W5768"/>
      <c r="X5768"/>
      <c r="Y5768"/>
      <c r="Z5768"/>
      <c r="AA5768"/>
      <c r="AB5768"/>
      <c r="AC5768"/>
      <c r="AD5768"/>
      <c r="AE5768"/>
      <c r="AF5768"/>
      <c r="AG5768"/>
    </row>
    <row r="5769" spans="1:35" hidden="1" x14ac:dyDescent="0.25">
      <c r="A5769">
        <v>332522</v>
      </c>
      <c r="B5769" t="s">
        <v>9845</v>
      </c>
      <c r="C5769" t="s">
        <v>9846</v>
      </c>
      <c r="D5769" t="s">
        <v>9847</v>
      </c>
      <c r="E5769" t="s">
        <v>76</v>
      </c>
      <c r="F5769" s="126">
        <v>36549</v>
      </c>
      <c r="G5769" t="s">
        <v>1710</v>
      </c>
      <c r="H5769" t="s">
        <v>16</v>
      </c>
      <c r="I5769" t="s">
        <v>136</v>
      </c>
      <c r="J5769" t="s">
        <v>15</v>
      </c>
      <c r="K5769"/>
      <c r="L5769" t="s">
        <v>30</v>
      </c>
      <c r="M5769"/>
      <c r="N5769"/>
      <c r="O5769"/>
      <c r="P5769"/>
      <c r="Q5769"/>
      <c r="U5769"/>
      <c r="V5769">
        <v>0</v>
      </c>
      <c r="W5769"/>
      <c r="X5769"/>
      <c r="Y5769"/>
      <c r="Z5769"/>
      <c r="AA5769"/>
      <c r="AB5769"/>
      <c r="AC5769"/>
      <c r="AD5769"/>
      <c r="AE5769"/>
      <c r="AF5769"/>
      <c r="AG5769"/>
    </row>
    <row r="5770" spans="1:35" hidden="1" x14ac:dyDescent="0.25">
      <c r="A5770">
        <v>332525</v>
      </c>
      <c r="B5770" t="s">
        <v>9848</v>
      </c>
      <c r="C5770" t="s">
        <v>244</v>
      </c>
      <c r="D5770" t="s">
        <v>880</v>
      </c>
      <c r="E5770" t="s">
        <v>76</v>
      </c>
      <c r="F5770" s="126"/>
      <c r="G5770"/>
      <c r="H5770" t="s">
        <v>16</v>
      </c>
      <c r="I5770" t="s">
        <v>129</v>
      </c>
      <c r="J5770"/>
      <c r="K5770"/>
      <c r="L5770"/>
      <c r="M5770"/>
      <c r="N5770"/>
      <c r="O5770"/>
      <c r="P5770"/>
      <c r="Q5770"/>
      <c r="U5770"/>
      <c r="V5770" t="s">
        <v>4414</v>
      </c>
      <c r="W5770"/>
      <c r="X5770"/>
      <c r="Y5770"/>
      <c r="Z5770"/>
      <c r="AA5770" t="s">
        <v>4308</v>
      </c>
      <c r="AB5770" t="s">
        <v>4308</v>
      </c>
      <c r="AC5770" t="s">
        <v>4308</v>
      </c>
      <c r="AD5770" t="s">
        <v>4308</v>
      </c>
      <c r="AE5770" t="s">
        <v>4308</v>
      </c>
      <c r="AF5770" t="s">
        <v>4308</v>
      </c>
      <c r="AG5770" t="s">
        <v>4308</v>
      </c>
      <c r="AH5770" s="115" t="s">
        <v>4308</v>
      </c>
    </row>
    <row r="5771" spans="1:35" ht="18" x14ac:dyDescent="0.25">
      <c r="A5771" s="235">
        <v>332528</v>
      </c>
      <c r="B5771" s="235" t="s">
        <v>9849</v>
      </c>
      <c r="C5771" s="235" t="s">
        <v>623</v>
      </c>
      <c r="D5771" s="235" t="s">
        <v>448</v>
      </c>
      <c r="E5771"/>
      <c r="F5771" s="126"/>
      <c r="G5771" s="236"/>
      <c r="H5771"/>
      <c r="I5771" t="s">
        <v>107</v>
      </c>
      <c r="J5771" s="236"/>
      <c r="K5771"/>
      <c r="L5771"/>
      <c r="M5771"/>
      <c r="N5771"/>
      <c r="O5771"/>
      <c r="P5771"/>
      <c r="Q5771"/>
      <c r="U5771"/>
      <c r="V5771" t="s">
        <v>4335</v>
      </c>
      <c r="W5771" s="236"/>
      <c r="X5771"/>
      <c r="Y5771"/>
      <c r="Z5771"/>
      <c r="AA5771"/>
      <c r="AB5771"/>
      <c r="AC5771"/>
      <c r="AD5771"/>
      <c r="AE5771"/>
      <c r="AF5771"/>
      <c r="AG5771"/>
      <c r="AH5771" s="115" t="s">
        <v>4308</v>
      </c>
      <c r="AI5771" s="115" t="e">
        <f>VLOOKUP(A5771,'[2]دراسات قانونية'!$A$3:$E$600,1,0)</f>
        <v>#N/A</v>
      </c>
    </row>
    <row r="5772" spans="1:35" ht="18" hidden="1" x14ac:dyDescent="0.25">
      <c r="A5772" s="235">
        <v>332529</v>
      </c>
      <c r="B5772" s="235" t="s">
        <v>9850</v>
      </c>
      <c r="C5772" s="235" t="s">
        <v>836</v>
      </c>
      <c r="D5772" s="235" t="s">
        <v>1106</v>
      </c>
      <c r="E5772"/>
      <c r="F5772" s="126"/>
      <c r="G5772" s="236"/>
      <c r="H5772"/>
      <c r="I5772" t="s">
        <v>129</v>
      </c>
      <c r="J5772" s="236"/>
      <c r="K5772"/>
      <c r="L5772"/>
      <c r="M5772"/>
      <c r="N5772"/>
      <c r="O5772"/>
      <c r="P5772"/>
      <c r="Q5772"/>
      <c r="U5772"/>
      <c r="V5772" t="s">
        <v>4337</v>
      </c>
      <c r="W5772" s="236"/>
      <c r="X5772"/>
      <c r="Y5772"/>
      <c r="Z5772"/>
      <c r="AA5772"/>
      <c r="AB5772"/>
      <c r="AC5772"/>
      <c r="AD5772"/>
      <c r="AE5772"/>
      <c r="AF5772"/>
      <c r="AG5772"/>
      <c r="AH5772" s="115" t="s">
        <v>4308</v>
      </c>
    </row>
    <row r="5773" spans="1:35" ht="18" hidden="1" x14ac:dyDescent="0.25">
      <c r="A5773" s="235">
        <v>332532</v>
      </c>
      <c r="B5773" s="235" t="s">
        <v>9851</v>
      </c>
      <c r="C5773" s="235" t="s">
        <v>609</v>
      </c>
      <c r="D5773" s="235" t="s">
        <v>521</v>
      </c>
      <c r="E5773"/>
      <c r="F5773" s="126"/>
      <c r="G5773" s="236"/>
      <c r="H5773"/>
      <c r="I5773" t="s">
        <v>129</v>
      </c>
      <c r="J5773" s="236"/>
      <c r="K5773"/>
      <c r="L5773"/>
      <c r="M5773"/>
      <c r="N5773"/>
      <c r="O5773"/>
      <c r="P5773"/>
      <c r="Q5773"/>
      <c r="U5773"/>
      <c r="V5773" t="s">
        <v>4337</v>
      </c>
      <c r="W5773" s="236"/>
      <c r="X5773"/>
      <c r="Y5773"/>
      <c r="Z5773"/>
      <c r="AA5773"/>
      <c r="AB5773"/>
      <c r="AC5773"/>
      <c r="AD5773"/>
      <c r="AE5773"/>
      <c r="AF5773"/>
      <c r="AG5773"/>
      <c r="AH5773" s="115" t="s">
        <v>4308</v>
      </c>
    </row>
    <row r="5774" spans="1:35" ht="18" x14ac:dyDescent="0.25">
      <c r="A5774" s="235">
        <v>332533</v>
      </c>
      <c r="B5774" s="235" t="s">
        <v>9852</v>
      </c>
      <c r="C5774" s="235" t="s">
        <v>227</v>
      </c>
      <c r="D5774" s="235" t="s">
        <v>1504</v>
      </c>
      <c r="E5774"/>
      <c r="F5774" s="126"/>
      <c r="G5774" s="236"/>
      <c r="H5774"/>
      <c r="I5774" t="s">
        <v>107</v>
      </c>
      <c r="J5774" s="236"/>
      <c r="K5774"/>
      <c r="L5774"/>
      <c r="M5774"/>
      <c r="N5774"/>
      <c r="O5774"/>
      <c r="P5774"/>
      <c r="Q5774"/>
      <c r="U5774"/>
      <c r="V5774" t="s">
        <v>4334</v>
      </c>
      <c r="W5774" s="236"/>
      <c r="X5774"/>
      <c r="Y5774"/>
      <c r="Z5774"/>
      <c r="AA5774"/>
      <c r="AB5774"/>
      <c r="AC5774"/>
      <c r="AD5774"/>
      <c r="AE5774"/>
      <c r="AF5774"/>
      <c r="AG5774"/>
      <c r="AH5774" s="115" t="s">
        <v>4308</v>
      </c>
      <c r="AI5774" s="115" t="e">
        <f>VLOOKUP(A5774,'[2]دراسات قانونية'!$A$3:$E$600,1,0)</f>
        <v>#N/A</v>
      </c>
    </row>
    <row r="5775" spans="1:35" hidden="1" x14ac:dyDescent="0.25">
      <c r="A5775" s="115">
        <v>332535</v>
      </c>
      <c r="B5775" s="115" t="s">
        <v>4105</v>
      </c>
      <c r="C5775" s="115" t="s">
        <v>601</v>
      </c>
      <c r="D5775" s="115" t="s">
        <v>1033</v>
      </c>
      <c r="E5775" s="115" t="s">
        <v>76</v>
      </c>
      <c r="F5775" s="237">
        <v>30682</v>
      </c>
      <c r="G5775" s="115" t="s">
        <v>2243</v>
      </c>
      <c r="H5775" s="115" t="s">
        <v>16</v>
      </c>
      <c r="I5775" t="s">
        <v>199</v>
      </c>
      <c r="J5775" s="115" t="s">
        <v>1226</v>
      </c>
      <c r="L5775" s="115" t="s">
        <v>40</v>
      </c>
      <c r="U5775"/>
      <c r="V5775">
        <v>0</v>
      </c>
    </row>
    <row r="5776" spans="1:35" ht="18" x14ac:dyDescent="0.25">
      <c r="A5776" s="235">
        <v>332536</v>
      </c>
      <c r="B5776" s="235" t="s">
        <v>9853</v>
      </c>
      <c r="C5776" s="235" t="s">
        <v>9854</v>
      </c>
      <c r="D5776" s="235" t="s">
        <v>5667</v>
      </c>
      <c r="E5776"/>
      <c r="F5776" s="126"/>
      <c r="G5776" s="236"/>
      <c r="H5776"/>
      <c r="I5776" t="s">
        <v>107</v>
      </c>
      <c r="J5776" s="236"/>
      <c r="K5776"/>
      <c r="L5776"/>
      <c r="M5776"/>
      <c r="N5776"/>
      <c r="O5776"/>
      <c r="P5776"/>
      <c r="Q5776"/>
      <c r="U5776"/>
      <c r="V5776" t="s">
        <v>4334</v>
      </c>
      <c r="W5776" s="236"/>
      <c r="X5776"/>
      <c r="Y5776"/>
      <c r="Z5776"/>
      <c r="AA5776"/>
      <c r="AB5776"/>
      <c r="AC5776"/>
      <c r="AD5776"/>
      <c r="AE5776"/>
      <c r="AF5776"/>
      <c r="AG5776"/>
      <c r="AH5776" s="115" t="s">
        <v>4308</v>
      </c>
      <c r="AI5776" s="115" t="e">
        <f>VLOOKUP(A5776,'[2]دراسات قانونية'!$A$3:$E$600,1,0)</f>
        <v>#N/A</v>
      </c>
    </row>
    <row r="5777" spans="1:35" hidden="1" x14ac:dyDescent="0.25">
      <c r="A5777">
        <v>332537</v>
      </c>
      <c r="B5777" t="s">
        <v>9855</v>
      </c>
      <c r="C5777" t="s">
        <v>244</v>
      </c>
      <c r="D5777" t="s">
        <v>2373</v>
      </c>
      <c r="E5777" t="s">
        <v>76</v>
      </c>
      <c r="F5777" s="126">
        <v>29221</v>
      </c>
      <c r="G5777" t="s">
        <v>18</v>
      </c>
      <c r="H5777" t="s">
        <v>16</v>
      </c>
      <c r="I5777" t="s">
        <v>129</v>
      </c>
      <c r="J5777"/>
      <c r="K5777"/>
      <c r="L5777"/>
      <c r="M5777"/>
      <c r="N5777"/>
      <c r="O5777"/>
      <c r="P5777"/>
      <c r="Q5777"/>
      <c r="U5777"/>
      <c r="V5777" t="s">
        <v>16603</v>
      </c>
      <c r="W5777"/>
      <c r="X5777"/>
      <c r="Y5777"/>
      <c r="Z5777"/>
      <c r="AA5777"/>
      <c r="AB5777"/>
      <c r="AC5777" t="s">
        <v>4308</v>
      </c>
      <c r="AD5777" t="s">
        <v>4308</v>
      </c>
      <c r="AE5777" t="s">
        <v>4308</v>
      </c>
      <c r="AF5777" t="s">
        <v>4308</v>
      </c>
      <c r="AG5777" t="s">
        <v>4308</v>
      </c>
      <c r="AH5777" s="115" t="s">
        <v>4308</v>
      </c>
    </row>
    <row r="5778" spans="1:35" hidden="1" x14ac:dyDescent="0.25">
      <c r="A5778" s="115">
        <v>332538</v>
      </c>
      <c r="B5778" s="115" t="s">
        <v>1811</v>
      </c>
      <c r="C5778" s="115" t="s">
        <v>212</v>
      </c>
      <c r="D5778" s="115" t="s">
        <v>328</v>
      </c>
      <c r="E5778" s="115" t="s">
        <v>76</v>
      </c>
      <c r="F5778" s="237">
        <v>36275</v>
      </c>
      <c r="G5778" s="115" t="s">
        <v>18</v>
      </c>
      <c r="H5778" s="115" t="s">
        <v>16</v>
      </c>
      <c r="I5778" t="s">
        <v>199</v>
      </c>
      <c r="J5778" s="115" t="s">
        <v>1226</v>
      </c>
      <c r="L5778" s="115" t="s">
        <v>18</v>
      </c>
      <c r="U5778"/>
      <c r="V5778">
        <v>0</v>
      </c>
    </row>
    <row r="5779" spans="1:35" hidden="1" x14ac:dyDescent="0.25">
      <c r="A5779">
        <v>332539</v>
      </c>
      <c r="B5779" t="s">
        <v>9856</v>
      </c>
      <c r="C5779" t="s">
        <v>227</v>
      </c>
      <c r="D5779" t="s">
        <v>848</v>
      </c>
      <c r="E5779" t="s">
        <v>76</v>
      </c>
      <c r="F5779" s="126">
        <v>35446</v>
      </c>
      <c r="G5779" t="s">
        <v>359</v>
      </c>
      <c r="H5779" t="s">
        <v>16</v>
      </c>
      <c r="I5779" t="s">
        <v>136</v>
      </c>
      <c r="J5779" t="s">
        <v>1226</v>
      </c>
      <c r="K5779"/>
      <c r="L5779" t="s">
        <v>18</v>
      </c>
      <c r="M5779"/>
      <c r="N5779"/>
      <c r="O5779"/>
      <c r="P5779"/>
      <c r="Q5779"/>
      <c r="U5779"/>
      <c r="V5779" t="s">
        <v>4329</v>
      </c>
      <c r="W5779"/>
      <c r="X5779"/>
      <c r="Y5779"/>
      <c r="Z5779"/>
      <c r="AA5779"/>
      <c r="AB5779"/>
      <c r="AC5779"/>
      <c r="AD5779"/>
      <c r="AE5779" t="s">
        <v>4308</v>
      </c>
      <c r="AF5779" t="s">
        <v>4308</v>
      </c>
      <c r="AG5779" t="s">
        <v>4308</v>
      </c>
      <c r="AH5779" s="115" t="s">
        <v>4308</v>
      </c>
    </row>
    <row r="5780" spans="1:35" hidden="1" x14ac:dyDescent="0.25">
      <c r="A5780">
        <v>332540</v>
      </c>
      <c r="B5780" t="s">
        <v>9857</v>
      </c>
      <c r="C5780" t="s">
        <v>683</v>
      </c>
      <c r="D5780" t="s">
        <v>6503</v>
      </c>
      <c r="E5780" t="s">
        <v>76</v>
      </c>
      <c r="F5780" s="126">
        <v>35995</v>
      </c>
      <c r="G5780" t="s">
        <v>18</v>
      </c>
      <c r="H5780" t="s">
        <v>16</v>
      </c>
      <c r="I5780" t="s">
        <v>136</v>
      </c>
      <c r="J5780" t="s">
        <v>15</v>
      </c>
      <c r="K5780"/>
      <c r="L5780" t="s">
        <v>18</v>
      </c>
      <c r="M5780"/>
      <c r="N5780"/>
      <c r="O5780"/>
      <c r="P5780"/>
      <c r="Q5780"/>
      <c r="U5780"/>
      <c r="V5780" t="s">
        <v>16623</v>
      </c>
      <c r="W5780"/>
      <c r="X5780"/>
      <c r="Y5780"/>
      <c r="Z5780"/>
      <c r="AA5780"/>
      <c r="AB5780"/>
      <c r="AC5780"/>
      <c r="AD5780"/>
      <c r="AE5780"/>
      <c r="AF5780"/>
      <c r="AG5780"/>
    </row>
    <row r="5781" spans="1:35" ht="18" hidden="1" x14ac:dyDescent="0.25">
      <c r="A5781" s="235">
        <v>332541</v>
      </c>
      <c r="B5781" s="235" t="s">
        <v>9858</v>
      </c>
      <c r="C5781" s="235" t="s">
        <v>721</v>
      </c>
      <c r="D5781" s="235" t="s">
        <v>2375</v>
      </c>
      <c r="E5781"/>
      <c r="F5781" s="126"/>
      <c r="G5781" s="236"/>
      <c r="H5781"/>
      <c r="I5781" t="s">
        <v>199</v>
      </c>
      <c r="J5781" s="236"/>
      <c r="K5781"/>
      <c r="L5781"/>
      <c r="M5781"/>
      <c r="N5781"/>
      <c r="O5781"/>
      <c r="P5781"/>
      <c r="Q5781"/>
      <c r="U5781"/>
      <c r="V5781">
        <v>0</v>
      </c>
      <c r="W5781" s="236"/>
      <c r="X5781"/>
      <c r="Y5781"/>
      <c r="Z5781"/>
      <c r="AA5781"/>
      <c r="AB5781"/>
      <c r="AC5781"/>
      <c r="AD5781"/>
      <c r="AE5781"/>
      <c r="AF5781"/>
      <c r="AG5781"/>
      <c r="AH5781" s="115" t="s">
        <v>4308</v>
      </c>
    </row>
    <row r="5782" spans="1:35" hidden="1" x14ac:dyDescent="0.25">
      <c r="A5782">
        <v>332542</v>
      </c>
      <c r="B5782" t="s">
        <v>9859</v>
      </c>
      <c r="C5782" t="s">
        <v>457</v>
      </c>
      <c r="D5782" t="s">
        <v>9860</v>
      </c>
      <c r="E5782" t="s">
        <v>77</v>
      </c>
      <c r="F5782" s="126">
        <v>32874</v>
      </c>
      <c r="G5782" t="s">
        <v>9861</v>
      </c>
      <c r="H5782" t="s">
        <v>16</v>
      </c>
      <c r="I5782" t="s">
        <v>129</v>
      </c>
      <c r="J5782"/>
      <c r="K5782"/>
      <c r="L5782"/>
      <c r="M5782"/>
      <c r="N5782"/>
      <c r="O5782"/>
      <c r="P5782"/>
      <c r="Q5782"/>
      <c r="U5782"/>
      <c r="V5782" t="s">
        <v>4424</v>
      </c>
      <c r="W5782"/>
      <c r="X5782"/>
      <c r="Y5782"/>
      <c r="Z5782"/>
      <c r="AA5782"/>
      <c r="AB5782"/>
      <c r="AC5782" t="s">
        <v>4308</v>
      </c>
      <c r="AD5782" t="s">
        <v>4308</v>
      </c>
      <c r="AE5782" t="s">
        <v>4308</v>
      </c>
      <c r="AF5782" t="s">
        <v>4308</v>
      </c>
      <c r="AG5782" t="s">
        <v>4308</v>
      </c>
      <c r="AH5782" s="115" t="s">
        <v>4308</v>
      </c>
    </row>
    <row r="5783" spans="1:35" ht="18" hidden="1" x14ac:dyDescent="0.25">
      <c r="A5783" s="235">
        <v>332543</v>
      </c>
      <c r="B5783" s="235" t="s">
        <v>9862</v>
      </c>
      <c r="C5783" s="235" t="s">
        <v>335</v>
      </c>
      <c r="D5783" s="235" t="s">
        <v>9863</v>
      </c>
      <c r="E5783"/>
      <c r="F5783" s="126"/>
      <c r="G5783" s="236"/>
      <c r="H5783"/>
      <c r="I5783" t="s">
        <v>136</v>
      </c>
      <c r="J5783" s="236"/>
      <c r="K5783"/>
      <c r="L5783"/>
      <c r="M5783"/>
      <c r="N5783"/>
      <c r="O5783"/>
      <c r="P5783"/>
      <c r="Q5783"/>
      <c r="U5783"/>
      <c r="V5783" t="s">
        <v>4337</v>
      </c>
      <c r="W5783" s="236"/>
      <c r="X5783"/>
      <c r="Y5783"/>
      <c r="Z5783"/>
      <c r="AA5783"/>
      <c r="AB5783"/>
      <c r="AC5783"/>
      <c r="AD5783"/>
      <c r="AE5783"/>
      <c r="AF5783"/>
      <c r="AG5783"/>
      <c r="AH5783" s="115" t="s">
        <v>4308</v>
      </c>
    </row>
    <row r="5784" spans="1:35" hidden="1" x14ac:dyDescent="0.25">
      <c r="A5784" s="115">
        <v>332544</v>
      </c>
      <c r="B5784" s="115" t="s">
        <v>3254</v>
      </c>
      <c r="C5784" s="115" t="s">
        <v>250</v>
      </c>
      <c r="D5784" s="115" t="s">
        <v>210</v>
      </c>
      <c r="E5784" s="115" t="s">
        <v>77</v>
      </c>
      <c r="F5784" s="237">
        <v>32749</v>
      </c>
      <c r="G5784" s="115" t="s">
        <v>18</v>
      </c>
      <c r="H5784" s="115" t="s">
        <v>16</v>
      </c>
      <c r="I5784" t="s">
        <v>199</v>
      </c>
      <c r="J5784" s="115" t="s">
        <v>1226</v>
      </c>
      <c r="L5784" s="115" t="s">
        <v>18</v>
      </c>
      <c r="U5784"/>
      <c r="V5784">
        <v>0</v>
      </c>
    </row>
    <row r="5785" spans="1:35" ht="18" hidden="1" x14ac:dyDescent="0.25">
      <c r="A5785" s="235">
        <v>332546</v>
      </c>
      <c r="B5785" s="235" t="s">
        <v>9864</v>
      </c>
      <c r="C5785" s="235" t="s">
        <v>779</v>
      </c>
      <c r="D5785" s="235" t="s">
        <v>556</v>
      </c>
      <c r="E5785"/>
      <c r="F5785" s="126"/>
      <c r="G5785" s="236"/>
      <c r="H5785"/>
      <c r="I5785" t="s">
        <v>199</v>
      </c>
      <c r="J5785" s="236"/>
      <c r="K5785"/>
      <c r="L5785"/>
      <c r="M5785"/>
      <c r="N5785"/>
      <c r="O5785"/>
      <c r="P5785"/>
      <c r="Q5785"/>
      <c r="U5785"/>
      <c r="V5785">
        <v>0</v>
      </c>
      <c r="W5785" s="236"/>
      <c r="X5785"/>
      <c r="Y5785"/>
      <c r="Z5785"/>
      <c r="AA5785"/>
      <c r="AB5785"/>
      <c r="AC5785"/>
      <c r="AD5785"/>
      <c r="AE5785"/>
      <c r="AF5785"/>
      <c r="AG5785"/>
      <c r="AH5785" s="115" t="s">
        <v>4308</v>
      </c>
    </row>
    <row r="5786" spans="1:35" hidden="1" x14ac:dyDescent="0.25">
      <c r="A5786" s="115">
        <v>332548</v>
      </c>
      <c r="B5786" s="115" t="s">
        <v>2357</v>
      </c>
      <c r="C5786" s="115" t="s">
        <v>821</v>
      </c>
      <c r="D5786" s="115" t="s">
        <v>214</v>
      </c>
      <c r="E5786" s="115" t="s">
        <v>77</v>
      </c>
      <c r="F5786" s="237">
        <v>36383</v>
      </c>
      <c r="G5786" s="115" t="s">
        <v>70</v>
      </c>
      <c r="H5786" s="115" t="s">
        <v>16</v>
      </c>
      <c r="I5786" t="s">
        <v>199</v>
      </c>
      <c r="J5786" s="115" t="s">
        <v>1226</v>
      </c>
      <c r="L5786" s="115" t="s">
        <v>70</v>
      </c>
      <c r="U5786"/>
      <c r="V5786" t="s">
        <v>4412</v>
      </c>
      <c r="AH5786" s="115" t="s">
        <v>4308</v>
      </c>
    </row>
    <row r="5787" spans="1:35" hidden="1" x14ac:dyDescent="0.25">
      <c r="A5787">
        <v>332549</v>
      </c>
      <c r="B5787" t="s">
        <v>9865</v>
      </c>
      <c r="C5787" t="s">
        <v>539</v>
      </c>
      <c r="D5787" t="s">
        <v>1124</v>
      </c>
      <c r="E5787" t="s">
        <v>76</v>
      </c>
      <c r="F5787" s="126">
        <v>35528</v>
      </c>
      <c r="G5787" t="s">
        <v>18</v>
      </c>
      <c r="H5787" t="s">
        <v>16</v>
      </c>
      <c r="I5787" t="s">
        <v>136</v>
      </c>
      <c r="J5787" t="s">
        <v>15</v>
      </c>
      <c r="K5787"/>
      <c r="L5787" t="s">
        <v>18</v>
      </c>
      <c r="M5787"/>
      <c r="N5787"/>
      <c r="O5787"/>
      <c r="P5787"/>
      <c r="Q5787"/>
      <c r="U5787"/>
      <c r="V5787" t="s">
        <v>4335</v>
      </c>
      <c r="W5787"/>
      <c r="X5787"/>
      <c r="Y5787"/>
      <c r="Z5787"/>
      <c r="AA5787"/>
      <c r="AB5787"/>
      <c r="AC5787"/>
      <c r="AD5787"/>
      <c r="AE5787"/>
      <c r="AF5787"/>
      <c r="AG5787" t="s">
        <v>4308</v>
      </c>
      <c r="AH5787" s="115" t="s">
        <v>4308</v>
      </c>
    </row>
    <row r="5788" spans="1:35" ht="18" x14ac:dyDescent="0.25">
      <c r="A5788" s="235">
        <v>332551</v>
      </c>
      <c r="B5788" s="235" t="s">
        <v>9866</v>
      </c>
      <c r="C5788" s="235" t="s">
        <v>361</v>
      </c>
      <c r="D5788" s="235" t="s">
        <v>851</v>
      </c>
      <c r="E5788"/>
      <c r="F5788" s="126"/>
      <c r="G5788" s="236"/>
      <c r="H5788"/>
      <c r="I5788" t="s">
        <v>107</v>
      </c>
      <c r="J5788" s="236"/>
      <c r="K5788"/>
      <c r="L5788"/>
      <c r="M5788"/>
      <c r="N5788"/>
      <c r="O5788"/>
      <c r="P5788"/>
      <c r="Q5788"/>
      <c r="U5788"/>
      <c r="V5788"/>
      <c r="W5788" s="236"/>
      <c r="X5788"/>
      <c r="Y5788"/>
      <c r="Z5788"/>
      <c r="AA5788"/>
      <c r="AB5788"/>
      <c r="AC5788"/>
      <c r="AD5788"/>
      <c r="AE5788"/>
      <c r="AF5788"/>
      <c r="AG5788"/>
      <c r="AI5788" s="115">
        <f>VLOOKUP(A5788,'[2]دراسات قانونية'!$A$3:$E$600,1,0)</f>
        <v>332551</v>
      </c>
    </row>
    <row r="5789" spans="1:35" hidden="1" x14ac:dyDescent="0.25">
      <c r="A5789" s="115">
        <v>332553</v>
      </c>
      <c r="B5789" s="115" t="s">
        <v>2608</v>
      </c>
      <c r="C5789" s="115" t="s">
        <v>523</v>
      </c>
      <c r="D5789" s="115" t="s">
        <v>524</v>
      </c>
      <c r="E5789" s="115" t="s">
        <v>77</v>
      </c>
      <c r="F5789" s="237">
        <v>30819</v>
      </c>
      <c r="G5789" s="115" t="s">
        <v>18</v>
      </c>
      <c r="H5789" s="115" t="s">
        <v>16</v>
      </c>
      <c r="I5789" t="s">
        <v>199</v>
      </c>
      <c r="J5789" s="115" t="s">
        <v>1226</v>
      </c>
      <c r="L5789" s="115" t="s">
        <v>18</v>
      </c>
      <c r="U5789"/>
      <c r="V5789">
        <v>0</v>
      </c>
    </row>
    <row r="5790" spans="1:35" hidden="1" x14ac:dyDescent="0.25">
      <c r="A5790" s="115">
        <v>332555</v>
      </c>
      <c r="B5790" s="115" t="s">
        <v>2479</v>
      </c>
      <c r="C5790" s="115" t="s">
        <v>285</v>
      </c>
      <c r="D5790" s="115" t="s">
        <v>2480</v>
      </c>
      <c r="E5790" s="115" t="s">
        <v>77</v>
      </c>
      <c r="F5790" s="237">
        <v>35943</v>
      </c>
      <c r="G5790" s="115" t="s">
        <v>2481</v>
      </c>
      <c r="H5790" s="115" t="s">
        <v>16</v>
      </c>
      <c r="I5790" t="s">
        <v>199</v>
      </c>
      <c r="J5790" s="115" t="s">
        <v>1226</v>
      </c>
      <c r="L5790" s="115" t="s">
        <v>30</v>
      </c>
      <c r="U5790"/>
      <c r="V5790" t="s">
        <v>16623</v>
      </c>
    </row>
    <row r="5791" spans="1:35" ht="18" hidden="1" x14ac:dyDescent="0.25">
      <c r="A5791" s="235">
        <v>332556</v>
      </c>
      <c r="B5791" s="235" t="s">
        <v>9867</v>
      </c>
      <c r="C5791" s="235" t="s">
        <v>495</v>
      </c>
      <c r="D5791" s="235" t="s">
        <v>585</v>
      </c>
      <c r="E5791"/>
      <c r="F5791" s="126"/>
      <c r="G5791" s="236"/>
      <c r="H5791"/>
      <c r="I5791" t="s">
        <v>199</v>
      </c>
      <c r="J5791" s="236"/>
      <c r="K5791"/>
      <c r="L5791"/>
      <c r="M5791"/>
      <c r="N5791"/>
      <c r="O5791"/>
      <c r="P5791"/>
      <c r="Q5791"/>
      <c r="U5791"/>
      <c r="V5791">
        <v>0</v>
      </c>
      <c r="W5791" s="236"/>
      <c r="X5791"/>
      <c r="Y5791"/>
      <c r="Z5791"/>
      <c r="AA5791"/>
      <c r="AB5791"/>
      <c r="AC5791"/>
      <c r="AD5791"/>
      <c r="AE5791"/>
      <c r="AF5791"/>
      <c r="AG5791"/>
      <c r="AH5791" s="115" t="s">
        <v>4308</v>
      </c>
    </row>
    <row r="5792" spans="1:35" hidden="1" x14ac:dyDescent="0.25">
      <c r="A5792" s="115">
        <v>332557</v>
      </c>
      <c r="B5792" s="115" t="s">
        <v>4106</v>
      </c>
      <c r="C5792" s="115" t="s">
        <v>939</v>
      </c>
      <c r="D5792" s="115" t="s">
        <v>795</v>
      </c>
      <c r="E5792" s="115" t="s">
        <v>77</v>
      </c>
      <c r="F5792" s="237">
        <v>36342</v>
      </c>
      <c r="G5792" s="115" t="s">
        <v>18</v>
      </c>
      <c r="H5792" s="115" t="s">
        <v>16</v>
      </c>
      <c r="I5792" t="s">
        <v>199</v>
      </c>
      <c r="J5792" s="115" t="s">
        <v>1226</v>
      </c>
      <c r="L5792" s="115" t="s">
        <v>30</v>
      </c>
      <c r="U5792"/>
      <c r="V5792">
        <v>0</v>
      </c>
    </row>
    <row r="5793" spans="1:35" hidden="1" x14ac:dyDescent="0.25">
      <c r="A5793">
        <v>332558</v>
      </c>
      <c r="B5793" t="s">
        <v>9868</v>
      </c>
      <c r="C5793" t="s">
        <v>327</v>
      </c>
      <c r="D5793" t="s">
        <v>9869</v>
      </c>
      <c r="E5793" t="s">
        <v>77</v>
      </c>
      <c r="F5793" s="126">
        <v>35805</v>
      </c>
      <c r="G5793" t="s">
        <v>27</v>
      </c>
      <c r="H5793" t="s">
        <v>16</v>
      </c>
      <c r="I5793" t="s">
        <v>129</v>
      </c>
      <c r="J5793"/>
      <c r="K5793"/>
      <c r="L5793"/>
      <c r="M5793"/>
      <c r="N5793"/>
      <c r="O5793"/>
      <c r="P5793"/>
      <c r="Q5793"/>
      <c r="U5793"/>
      <c r="V5793" t="s">
        <v>4336</v>
      </c>
      <c r="W5793"/>
      <c r="X5793"/>
      <c r="Y5793"/>
      <c r="Z5793"/>
      <c r="AA5793"/>
      <c r="AB5793"/>
      <c r="AC5793" t="s">
        <v>4308</v>
      </c>
      <c r="AD5793" t="s">
        <v>4308</v>
      </c>
      <c r="AE5793" t="s">
        <v>4308</v>
      </c>
      <c r="AF5793" t="s">
        <v>4308</v>
      </c>
      <c r="AG5793" t="s">
        <v>4308</v>
      </c>
      <c r="AH5793" s="115" t="s">
        <v>4308</v>
      </c>
    </row>
    <row r="5794" spans="1:35" ht="18" hidden="1" x14ac:dyDescent="0.25">
      <c r="A5794" s="235">
        <v>332561</v>
      </c>
      <c r="B5794" s="235" t="s">
        <v>9870</v>
      </c>
      <c r="C5794" s="235" t="s">
        <v>252</v>
      </c>
      <c r="D5794" s="235" t="s">
        <v>316</v>
      </c>
      <c r="E5794"/>
      <c r="F5794" s="126"/>
      <c r="G5794" s="236"/>
      <c r="H5794"/>
      <c r="I5794" t="s">
        <v>129</v>
      </c>
      <c r="J5794" s="236"/>
      <c r="K5794"/>
      <c r="L5794"/>
      <c r="M5794"/>
      <c r="N5794"/>
      <c r="O5794"/>
      <c r="P5794"/>
      <c r="Q5794"/>
      <c r="U5794"/>
      <c r="V5794" t="s">
        <v>4335</v>
      </c>
      <c r="W5794" s="236"/>
      <c r="X5794"/>
      <c r="Y5794"/>
      <c r="Z5794"/>
      <c r="AA5794"/>
      <c r="AB5794"/>
      <c r="AC5794"/>
      <c r="AD5794"/>
      <c r="AE5794"/>
      <c r="AF5794"/>
      <c r="AG5794"/>
      <c r="AH5794" s="115" t="s">
        <v>4308</v>
      </c>
    </row>
    <row r="5795" spans="1:35" hidden="1" x14ac:dyDescent="0.25">
      <c r="A5795" s="115">
        <v>332563</v>
      </c>
      <c r="B5795" s="115" t="s">
        <v>2997</v>
      </c>
      <c r="C5795" s="115" t="s">
        <v>219</v>
      </c>
      <c r="D5795" s="115" t="s">
        <v>2998</v>
      </c>
      <c r="E5795" s="115" t="s">
        <v>76</v>
      </c>
      <c r="F5795" s="237">
        <v>31212</v>
      </c>
      <c r="G5795" s="115" t="s">
        <v>1967</v>
      </c>
      <c r="H5795" s="115" t="s">
        <v>16</v>
      </c>
      <c r="I5795" t="s">
        <v>199</v>
      </c>
      <c r="J5795" s="115" t="s">
        <v>15</v>
      </c>
      <c r="L5795" s="115" t="s">
        <v>61</v>
      </c>
      <c r="R5795" s="115">
        <v>9245</v>
      </c>
      <c r="S5795" s="115">
        <v>45750</v>
      </c>
      <c r="T5795" s="115">
        <v>200000</v>
      </c>
      <c r="U5795"/>
      <c r="V5795" t="s">
        <v>4412</v>
      </c>
    </row>
    <row r="5796" spans="1:35" hidden="1" x14ac:dyDescent="0.25">
      <c r="A5796">
        <v>332565</v>
      </c>
      <c r="B5796" t="s">
        <v>9871</v>
      </c>
      <c r="C5796" t="s">
        <v>9872</v>
      </c>
      <c r="D5796" t="s">
        <v>9743</v>
      </c>
      <c r="E5796" t="s">
        <v>77</v>
      </c>
      <c r="F5796" s="126">
        <v>33074</v>
      </c>
      <c r="G5796" t="s">
        <v>18</v>
      </c>
      <c r="H5796" t="s">
        <v>16</v>
      </c>
      <c r="I5796" t="s">
        <v>136</v>
      </c>
      <c r="J5796"/>
      <c r="K5796"/>
      <c r="L5796"/>
      <c r="M5796"/>
      <c r="N5796"/>
      <c r="O5796"/>
      <c r="P5796"/>
      <c r="Q5796"/>
      <c r="U5796"/>
      <c r="V5796" t="s">
        <v>4336</v>
      </c>
      <c r="W5796"/>
      <c r="X5796"/>
      <c r="Y5796"/>
      <c r="Z5796"/>
      <c r="AA5796"/>
      <c r="AB5796"/>
      <c r="AC5796"/>
      <c r="AD5796" t="s">
        <v>4308</v>
      </c>
      <c r="AE5796" t="s">
        <v>4308</v>
      </c>
      <c r="AF5796" t="s">
        <v>4308</v>
      </c>
      <c r="AG5796" t="s">
        <v>4308</v>
      </c>
      <c r="AH5796" s="115" t="s">
        <v>4308</v>
      </c>
    </row>
    <row r="5797" spans="1:35" hidden="1" x14ac:dyDescent="0.25">
      <c r="A5797">
        <v>332567</v>
      </c>
      <c r="B5797" t="s">
        <v>9873</v>
      </c>
      <c r="C5797" t="s">
        <v>250</v>
      </c>
      <c r="D5797" t="s">
        <v>372</v>
      </c>
      <c r="E5797" t="s">
        <v>77</v>
      </c>
      <c r="F5797" s="126">
        <v>34701</v>
      </c>
      <c r="G5797" t="s">
        <v>1521</v>
      </c>
      <c r="H5797" t="s">
        <v>16</v>
      </c>
      <c r="I5797" t="s">
        <v>129</v>
      </c>
      <c r="J5797"/>
      <c r="K5797"/>
      <c r="L5797"/>
      <c r="M5797"/>
      <c r="N5797"/>
      <c r="O5797"/>
      <c r="P5797"/>
      <c r="Q5797"/>
      <c r="U5797"/>
      <c r="V5797" t="s">
        <v>4335</v>
      </c>
      <c r="W5797"/>
      <c r="X5797"/>
      <c r="Y5797"/>
      <c r="Z5797"/>
      <c r="AA5797"/>
      <c r="AB5797"/>
      <c r="AC5797"/>
      <c r="AD5797" t="s">
        <v>4308</v>
      </c>
      <c r="AE5797" t="s">
        <v>4308</v>
      </c>
      <c r="AF5797" t="s">
        <v>4308</v>
      </c>
      <c r="AG5797" t="s">
        <v>4308</v>
      </c>
      <c r="AH5797" s="115" t="s">
        <v>4308</v>
      </c>
    </row>
    <row r="5798" spans="1:35" hidden="1" x14ac:dyDescent="0.25">
      <c r="A5798" s="115">
        <v>332570</v>
      </c>
      <c r="B5798" s="115" t="s">
        <v>2685</v>
      </c>
      <c r="C5798" s="115" t="s">
        <v>324</v>
      </c>
      <c r="D5798" s="115" t="s">
        <v>421</v>
      </c>
      <c r="E5798" s="115" t="s">
        <v>77</v>
      </c>
      <c r="F5798" s="237">
        <v>33263</v>
      </c>
      <c r="G5798" s="115" t="s">
        <v>40</v>
      </c>
      <c r="H5798" s="115" t="s">
        <v>16</v>
      </c>
      <c r="I5798" t="s">
        <v>199</v>
      </c>
      <c r="J5798" s="115" t="s">
        <v>15</v>
      </c>
      <c r="L5798" s="115" t="s">
        <v>18</v>
      </c>
      <c r="U5798"/>
      <c r="V5798">
        <v>0</v>
      </c>
    </row>
    <row r="5799" spans="1:35" ht="18" hidden="1" x14ac:dyDescent="0.25">
      <c r="A5799" s="235">
        <v>332571</v>
      </c>
      <c r="B5799" s="235" t="s">
        <v>9874</v>
      </c>
      <c r="C5799" s="235" t="s">
        <v>227</v>
      </c>
      <c r="D5799" s="235" t="s">
        <v>320</v>
      </c>
      <c r="E5799"/>
      <c r="F5799" s="126"/>
      <c r="G5799" s="236"/>
      <c r="H5799"/>
      <c r="I5799" t="s">
        <v>129</v>
      </c>
      <c r="J5799" s="236"/>
      <c r="K5799"/>
      <c r="L5799"/>
      <c r="M5799"/>
      <c r="N5799"/>
      <c r="O5799"/>
      <c r="P5799"/>
      <c r="Q5799"/>
      <c r="U5799"/>
      <c r="V5799" t="s">
        <v>4337</v>
      </c>
      <c r="W5799" s="236"/>
      <c r="X5799"/>
      <c r="Y5799"/>
      <c r="Z5799"/>
      <c r="AA5799"/>
      <c r="AB5799"/>
      <c r="AC5799"/>
      <c r="AD5799"/>
      <c r="AE5799"/>
      <c r="AF5799"/>
      <c r="AG5799"/>
      <c r="AH5799" s="115" t="s">
        <v>4308</v>
      </c>
    </row>
    <row r="5800" spans="1:35" hidden="1" x14ac:dyDescent="0.25">
      <c r="A5800" s="115">
        <v>332572</v>
      </c>
      <c r="B5800" s="115" t="s">
        <v>3771</v>
      </c>
      <c r="C5800" s="115" t="s">
        <v>953</v>
      </c>
      <c r="D5800" s="115" t="s">
        <v>2192</v>
      </c>
      <c r="E5800" s="115" t="s">
        <v>77</v>
      </c>
      <c r="F5800" s="237">
        <v>33258</v>
      </c>
      <c r="G5800" s="115" t="s">
        <v>676</v>
      </c>
      <c r="H5800" s="115" t="s">
        <v>16</v>
      </c>
      <c r="I5800" t="s">
        <v>199</v>
      </c>
      <c r="J5800" s="115" t="s">
        <v>15</v>
      </c>
      <c r="L5800" s="115" t="s">
        <v>70</v>
      </c>
      <c r="U5800"/>
      <c r="V5800" t="s">
        <v>16623</v>
      </c>
      <c r="AG5800" s="115" t="s">
        <v>4308</v>
      </c>
      <c r="AH5800" s="115" t="s">
        <v>4308</v>
      </c>
    </row>
    <row r="5801" spans="1:35" hidden="1" x14ac:dyDescent="0.25">
      <c r="A5801" s="115">
        <v>332573</v>
      </c>
      <c r="B5801" s="115" t="s">
        <v>3772</v>
      </c>
      <c r="C5801" s="115" t="s">
        <v>1459</v>
      </c>
      <c r="D5801" s="115" t="s">
        <v>421</v>
      </c>
      <c r="E5801" s="115" t="s">
        <v>77</v>
      </c>
      <c r="F5801" s="237">
        <v>31857</v>
      </c>
      <c r="G5801" s="115" t="s">
        <v>18</v>
      </c>
      <c r="H5801" s="115" t="s">
        <v>16</v>
      </c>
      <c r="I5801" t="s">
        <v>199</v>
      </c>
      <c r="J5801" s="115" t="s">
        <v>1226</v>
      </c>
      <c r="L5801" s="115" t="s">
        <v>18</v>
      </c>
      <c r="U5801"/>
      <c r="V5801" t="s">
        <v>16623</v>
      </c>
    </row>
    <row r="5802" spans="1:35" ht="18" hidden="1" x14ac:dyDescent="0.25">
      <c r="A5802" s="235">
        <v>332574</v>
      </c>
      <c r="B5802" s="235" t="s">
        <v>9875</v>
      </c>
      <c r="C5802" s="235" t="s">
        <v>244</v>
      </c>
      <c r="D5802" s="235" t="s">
        <v>585</v>
      </c>
      <c r="E5802"/>
      <c r="F5802" s="126"/>
      <c r="G5802" s="236"/>
      <c r="H5802"/>
      <c r="I5802" t="s">
        <v>199</v>
      </c>
      <c r="J5802" s="236"/>
      <c r="K5802"/>
      <c r="L5802"/>
      <c r="M5802"/>
      <c r="N5802"/>
      <c r="O5802"/>
      <c r="P5802"/>
      <c r="Q5802"/>
      <c r="U5802"/>
      <c r="V5802">
        <v>0</v>
      </c>
      <c r="W5802" s="236"/>
      <c r="X5802"/>
      <c r="Y5802"/>
      <c r="Z5802"/>
      <c r="AA5802"/>
      <c r="AB5802"/>
      <c r="AC5802"/>
      <c r="AD5802"/>
      <c r="AE5802"/>
      <c r="AF5802"/>
      <c r="AG5802"/>
      <c r="AH5802" s="115" t="s">
        <v>4308</v>
      </c>
    </row>
    <row r="5803" spans="1:35" ht="18" hidden="1" x14ac:dyDescent="0.25">
      <c r="A5803" s="235">
        <v>332575</v>
      </c>
      <c r="B5803" s="235" t="s">
        <v>9876</v>
      </c>
      <c r="C5803" s="235" t="s">
        <v>339</v>
      </c>
      <c r="D5803" s="235" t="s">
        <v>230</v>
      </c>
      <c r="E5803"/>
      <c r="F5803" s="126"/>
      <c r="G5803" s="236"/>
      <c r="H5803"/>
      <c r="I5803" t="s">
        <v>199</v>
      </c>
      <c r="J5803" s="236"/>
      <c r="K5803"/>
      <c r="L5803"/>
      <c r="M5803"/>
      <c r="N5803"/>
      <c r="O5803"/>
      <c r="P5803"/>
      <c r="Q5803"/>
      <c r="U5803"/>
      <c r="V5803">
        <v>0</v>
      </c>
      <c r="W5803" s="236"/>
      <c r="X5803"/>
      <c r="Y5803"/>
      <c r="Z5803"/>
      <c r="AA5803"/>
      <c r="AB5803"/>
      <c r="AC5803"/>
      <c r="AD5803"/>
      <c r="AE5803"/>
      <c r="AF5803"/>
      <c r="AG5803"/>
      <c r="AH5803" s="115" t="s">
        <v>4308</v>
      </c>
    </row>
    <row r="5804" spans="1:35" ht="18" x14ac:dyDescent="0.25">
      <c r="A5804" s="235">
        <v>332576</v>
      </c>
      <c r="B5804" s="235" t="s">
        <v>9877</v>
      </c>
      <c r="C5804" s="235" t="s">
        <v>219</v>
      </c>
      <c r="D5804" s="235" t="s">
        <v>741</v>
      </c>
      <c r="E5804"/>
      <c r="F5804" s="126"/>
      <c r="G5804" s="236"/>
      <c r="H5804"/>
      <c r="I5804" t="s">
        <v>107</v>
      </c>
      <c r="J5804" s="236"/>
      <c r="K5804"/>
      <c r="L5804"/>
      <c r="M5804"/>
      <c r="N5804"/>
      <c r="O5804"/>
      <c r="P5804"/>
      <c r="Q5804"/>
      <c r="U5804"/>
      <c r="V5804" t="s">
        <v>4335</v>
      </c>
      <c r="W5804" s="236"/>
      <c r="X5804"/>
      <c r="Y5804"/>
      <c r="Z5804"/>
      <c r="AA5804"/>
      <c r="AB5804"/>
      <c r="AC5804"/>
      <c r="AD5804"/>
      <c r="AE5804"/>
      <c r="AF5804"/>
      <c r="AG5804"/>
      <c r="AH5804" s="115" t="s">
        <v>4308</v>
      </c>
      <c r="AI5804" s="115" t="e">
        <f>VLOOKUP(A5804,'[2]دراسات قانونية'!$A$3:$E$600,1,0)</f>
        <v>#N/A</v>
      </c>
    </row>
    <row r="5805" spans="1:35" ht="18" hidden="1" x14ac:dyDescent="0.25">
      <c r="A5805" s="235">
        <v>332577</v>
      </c>
      <c r="B5805" s="235" t="s">
        <v>9878</v>
      </c>
      <c r="C5805" s="235" t="s">
        <v>250</v>
      </c>
      <c r="D5805" s="235" t="s">
        <v>1139</v>
      </c>
      <c r="E5805"/>
      <c r="F5805" s="126"/>
      <c r="G5805" s="236"/>
      <c r="H5805"/>
      <c r="I5805" t="s">
        <v>199</v>
      </c>
      <c r="J5805" s="236"/>
      <c r="K5805"/>
      <c r="L5805"/>
      <c r="M5805"/>
      <c r="N5805"/>
      <c r="O5805"/>
      <c r="P5805"/>
      <c r="Q5805"/>
      <c r="U5805"/>
      <c r="V5805" t="s">
        <v>4329</v>
      </c>
      <c r="W5805" s="236"/>
      <c r="X5805"/>
      <c r="Y5805"/>
      <c r="Z5805"/>
      <c r="AA5805"/>
      <c r="AB5805"/>
      <c r="AC5805"/>
      <c r="AD5805"/>
      <c r="AE5805"/>
      <c r="AF5805"/>
      <c r="AG5805"/>
      <c r="AH5805" s="115" t="s">
        <v>4308</v>
      </c>
    </row>
    <row r="5806" spans="1:35" hidden="1" x14ac:dyDescent="0.25">
      <c r="A5806">
        <v>332581</v>
      </c>
      <c r="B5806" t="s">
        <v>9879</v>
      </c>
      <c r="C5806" t="s">
        <v>212</v>
      </c>
      <c r="D5806" t="s">
        <v>9880</v>
      </c>
      <c r="E5806" t="s">
        <v>76</v>
      </c>
      <c r="F5806" s="126">
        <v>36161</v>
      </c>
      <c r="G5806" t="s">
        <v>18</v>
      </c>
      <c r="H5806" t="s">
        <v>19</v>
      </c>
      <c r="I5806" t="s">
        <v>129</v>
      </c>
      <c r="J5806"/>
      <c r="K5806"/>
      <c r="L5806"/>
      <c r="M5806"/>
      <c r="N5806"/>
      <c r="O5806"/>
      <c r="P5806"/>
      <c r="Q5806"/>
      <c r="U5806"/>
      <c r="V5806" t="s">
        <v>4336</v>
      </c>
      <c r="W5806"/>
      <c r="X5806"/>
      <c r="Y5806"/>
      <c r="Z5806"/>
      <c r="AA5806"/>
      <c r="AB5806"/>
      <c r="AC5806"/>
      <c r="AD5806" t="s">
        <v>4308</v>
      </c>
      <c r="AE5806" t="s">
        <v>4308</v>
      </c>
      <c r="AF5806" t="s">
        <v>4308</v>
      </c>
      <c r="AG5806" t="s">
        <v>4308</v>
      </c>
      <c r="AH5806" s="115" t="s">
        <v>4308</v>
      </c>
    </row>
    <row r="5807" spans="1:35" hidden="1" x14ac:dyDescent="0.25">
      <c r="A5807">
        <v>332584</v>
      </c>
      <c r="B5807" t="s">
        <v>9881</v>
      </c>
      <c r="C5807" t="s">
        <v>9882</v>
      </c>
      <c r="D5807" t="s">
        <v>1944</v>
      </c>
      <c r="E5807" t="s">
        <v>77</v>
      </c>
      <c r="F5807" s="126">
        <v>30805</v>
      </c>
      <c r="G5807" t="s">
        <v>18</v>
      </c>
      <c r="H5807" t="s">
        <v>16</v>
      </c>
      <c r="I5807" t="s">
        <v>136</v>
      </c>
      <c r="J5807" t="s">
        <v>15</v>
      </c>
      <c r="K5807"/>
      <c r="L5807" t="s">
        <v>18</v>
      </c>
      <c r="M5807"/>
      <c r="N5807"/>
      <c r="O5807"/>
      <c r="P5807"/>
      <c r="Q5807"/>
      <c r="U5807"/>
      <c r="V5807">
        <v>0</v>
      </c>
      <c r="W5807"/>
      <c r="X5807"/>
      <c r="Y5807"/>
      <c r="Z5807"/>
      <c r="AA5807"/>
      <c r="AB5807"/>
      <c r="AC5807"/>
      <c r="AD5807"/>
      <c r="AE5807"/>
      <c r="AF5807"/>
      <c r="AG5807"/>
      <c r="AH5807" s="115" t="s">
        <v>4308</v>
      </c>
    </row>
    <row r="5808" spans="1:35" hidden="1" x14ac:dyDescent="0.25">
      <c r="A5808">
        <v>332585</v>
      </c>
      <c r="B5808" t="s">
        <v>9883</v>
      </c>
      <c r="C5808" t="s">
        <v>5131</v>
      </c>
      <c r="D5808" t="s">
        <v>213</v>
      </c>
      <c r="E5808" t="s">
        <v>77</v>
      </c>
      <c r="F5808" s="126">
        <v>36568</v>
      </c>
      <c r="G5808" t="s">
        <v>18</v>
      </c>
      <c r="H5808" t="s">
        <v>16</v>
      </c>
      <c r="I5808" t="s">
        <v>129</v>
      </c>
      <c r="J5808" t="s">
        <v>1226</v>
      </c>
      <c r="K5808"/>
      <c r="L5808" t="s">
        <v>18</v>
      </c>
      <c r="M5808"/>
      <c r="N5808"/>
      <c r="O5808"/>
      <c r="P5808"/>
      <c r="Q5808"/>
      <c r="U5808"/>
      <c r="V5808" t="s">
        <v>4334</v>
      </c>
      <c r="W5808"/>
      <c r="X5808"/>
      <c r="Y5808"/>
      <c r="Z5808"/>
      <c r="AA5808"/>
      <c r="AB5808"/>
      <c r="AC5808"/>
      <c r="AD5808"/>
      <c r="AE5808"/>
      <c r="AF5808"/>
      <c r="AG5808"/>
    </row>
    <row r="5809" spans="1:35" ht="18" x14ac:dyDescent="0.25">
      <c r="A5809" s="235">
        <v>332586</v>
      </c>
      <c r="B5809" s="235" t="s">
        <v>9884</v>
      </c>
      <c r="C5809" s="235" t="s">
        <v>687</v>
      </c>
      <c r="D5809" s="235" t="s">
        <v>365</v>
      </c>
      <c r="E5809"/>
      <c r="F5809" s="126"/>
      <c r="G5809" s="236"/>
      <c r="H5809"/>
      <c r="I5809" t="s">
        <v>107</v>
      </c>
      <c r="J5809" s="236"/>
      <c r="K5809"/>
      <c r="L5809"/>
      <c r="M5809"/>
      <c r="N5809"/>
      <c r="O5809"/>
      <c r="P5809"/>
      <c r="Q5809"/>
      <c r="U5809"/>
      <c r="V5809" t="s">
        <v>4335</v>
      </c>
      <c r="W5809" s="236"/>
      <c r="X5809"/>
      <c r="Y5809"/>
      <c r="Z5809"/>
      <c r="AA5809"/>
      <c r="AB5809"/>
      <c r="AC5809"/>
      <c r="AD5809"/>
      <c r="AE5809"/>
      <c r="AF5809"/>
      <c r="AG5809"/>
      <c r="AH5809" s="115" t="s">
        <v>4308</v>
      </c>
      <c r="AI5809" s="115" t="e">
        <f>VLOOKUP(A5809,'[2]دراسات قانونية'!$A$3:$E$600,1,0)</f>
        <v>#N/A</v>
      </c>
    </row>
    <row r="5810" spans="1:35" ht="18" x14ac:dyDescent="0.25">
      <c r="A5810" s="235">
        <v>332587</v>
      </c>
      <c r="B5810" s="235" t="s">
        <v>9885</v>
      </c>
      <c r="C5810" s="235" t="s">
        <v>332</v>
      </c>
      <c r="D5810" s="235" t="s">
        <v>480</v>
      </c>
      <c r="E5810"/>
      <c r="F5810" s="126"/>
      <c r="G5810" s="236"/>
      <c r="H5810"/>
      <c r="I5810" t="s">
        <v>107</v>
      </c>
      <c r="J5810" s="236"/>
      <c r="K5810"/>
      <c r="L5810"/>
      <c r="M5810"/>
      <c r="N5810"/>
      <c r="O5810"/>
      <c r="P5810"/>
      <c r="Q5810"/>
      <c r="U5810"/>
      <c r="V5810" t="s">
        <v>4335</v>
      </c>
      <c r="W5810" s="236"/>
      <c r="X5810"/>
      <c r="Y5810"/>
      <c r="Z5810"/>
      <c r="AA5810"/>
      <c r="AB5810"/>
      <c r="AC5810"/>
      <c r="AD5810"/>
      <c r="AE5810"/>
      <c r="AF5810"/>
      <c r="AG5810"/>
      <c r="AH5810" s="115" t="s">
        <v>4308</v>
      </c>
      <c r="AI5810" s="115" t="e">
        <f>VLOOKUP(A5810,'[2]دراسات قانونية'!$A$3:$E$600,1,0)</f>
        <v>#N/A</v>
      </c>
    </row>
    <row r="5811" spans="1:35" hidden="1" x14ac:dyDescent="0.25">
      <c r="A5811" s="115">
        <v>332588</v>
      </c>
      <c r="B5811" s="115" t="s">
        <v>3773</v>
      </c>
      <c r="C5811" s="115" t="s">
        <v>3774</v>
      </c>
      <c r="D5811" s="115" t="s">
        <v>230</v>
      </c>
      <c r="E5811" s="115" t="s">
        <v>77</v>
      </c>
      <c r="F5811" s="237">
        <v>27787</v>
      </c>
      <c r="G5811" s="115" t="s">
        <v>3775</v>
      </c>
      <c r="H5811" s="115" t="s">
        <v>16</v>
      </c>
      <c r="I5811" t="s">
        <v>199</v>
      </c>
      <c r="J5811" s="115" t="s">
        <v>1226</v>
      </c>
      <c r="L5811" s="115" t="s">
        <v>30</v>
      </c>
      <c r="U5811"/>
      <c r="V5811">
        <v>0</v>
      </c>
    </row>
    <row r="5812" spans="1:35" ht="18" hidden="1" x14ac:dyDescent="0.25">
      <c r="A5812" s="235">
        <v>332589</v>
      </c>
      <c r="B5812" s="235" t="s">
        <v>9886</v>
      </c>
      <c r="C5812" s="235" t="s">
        <v>227</v>
      </c>
      <c r="D5812" s="235" t="s">
        <v>9887</v>
      </c>
      <c r="E5812"/>
      <c r="F5812" s="126"/>
      <c r="G5812" s="236"/>
      <c r="H5812"/>
      <c r="I5812" t="s">
        <v>129</v>
      </c>
      <c r="J5812" s="236"/>
      <c r="K5812"/>
      <c r="L5812"/>
      <c r="M5812"/>
      <c r="N5812"/>
      <c r="O5812"/>
      <c r="P5812"/>
      <c r="Q5812"/>
      <c r="U5812"/>
      <c r="V5812" t="s">
        <v>4337</v>
      </c>
      <c r="W5812" s="236"/>
      <c r="X5812"/>
      <c r="Y5812"/>
      <c r="Z5812"/>
      <c r="AA5812"/>
      <c r="AB5812"/>
      <c r="AC5812"/>
      <c r="AD5812"/>
      <c r="AE5812"/>
      <c r="AF5812"/>
      <c r="AG5812"/>
      <c r="AH5812" s="115" t="s">
        <v>4308</v>
      </c>
    </row>
    <row r="5813" spans="1:35" hidden="1" x14ac:dyDescent="0.25">
      <c r="A5813" s="115">
        <v>332590</v>
      </c>
      <c r="B5813" s="115" t="s">
        <v>3021</v>
      </c>
      <c r="C5813" s="115" t="s">
        <v>581</v>
      </c>
      <c r="D5813" s="115" t="s">
        <v>1092</v>
      </c>
      <c r="E5813" s="115" t="s">
        <v>77</v>
      </c>
      <c r="F5813" s="237">
        <v>36057</v>
      </c>
      <c r="G5813" s="115" t="s">
        <v>18</v>
      </c>
      <c r="H5813" s="115" t="s">
        <v>16</v>
      </c>
      <c r="I5813" t="s">
        <v>199</v>
      </c>
      <c r="J5813" s="115" t="s">
        <v>1226</v>
      </c>
      <c r="L5813" s="115" t="s">
        <v>18</v>
      </c>
      <c r="U5813"/>
      <c r="V5813">
        <v>0</v>
      </c>
    </row>
    <row r="5814" spans="1:35" hidden="1" x14ac:dyDescent="0.25">
      <c r="A5814" s="115">
        <v>332594</v>
      </c>
      <c r="B5814" s="115" t="s">
        <v>2662</v>
      </c>
      <c r="C5814" s="115" t="s">
        <v>1459</v>
      </c>
      <c r="D5814" s="115" t="s">
        <v>232</v>
      </c>
      <c r="E5814" s="115" t="s">
        <v>77</v>
      </c>
      <c r="F5814" s="237">
        <v>35977</v>
      </c>
      <c r="G5814" s="115" t="s">
        <v>211</v>
      </c>
      <c r="H5814" s="115" t="s">
        <v>16</v>
      </c>
      <c r="I5814" t="s">
        <v>199</v>
      </c>
      <c r="J5814" s="115" t="s">
        <v>15</v>
      </c>
      <c r="L5814" s="115" t="s">
        <v>18</v>
      </c>
      <c r="U5814"/>
      <c r="V5814">
        <v>0</v>
      </c>
    </row>
    <row r="5815" spans="1:35" hidden="1" x14ac:dyDescent="0.25">
      <c r="A5815" s="115">
        <v>332595</v>
      </c>
      <c r="B5815" s="115" t="s">
        <v>3255</v>
      </c>
      <c r="C5815" s="115" t="s">
        <v>3256</v>
      </c>
      <c r="D5815" s="115" t="s">
        <v>983</v>
      </c>
      <c r="E5815" s="115" t="s">
        <v>77</v>
      </c>
      <c r="F5815" s="237">
        <v>35871</v>
      </c>
      <c r="G5815" s="115" t="s">
        <v>18</v>
      </c>
      <c r="H5815" s="115" t="s">
        <v>16</v>
      </c>
      <c r="I5815" t="s">
        <v>199</v>
      </c>
      <c r="J5815" s="115" t="s">
        <v>15</v>
      </c>
      <c r="L5815" s="115" t="s">
        <v>30</v>
      </c>
      <c r="U5815"/>
      <c r="V5815">
        <v>0</v>
      </c>
    </row>
    <row r="5816" spans="1:35" ht="18" hidden="1" x14ac:dyDescent="0.25">
      <c r="A5816" s="235">
        <v>332596</v>
      </c>
      <c r="B5816" s="235" t="s">
        <v>9888</v>
      </c>
      <c r="C5816" s="235" t="s">
        <v>229</v>
      </c>
      <c r="D5816" s="235" t="s">
        <v>372</v>
      </c>
      <c r="E5816"/>
      <c r="F5816" s="126"/>
      <c r="G5816" s="236"/>
      <c r="H5816"/>
      <c r="I5816" t="s">
        <v>199</v>
      </c>
      <c r="J5816" s="236"/>
      <c r="K5816"/>
      <c r="L5816"/>
      <c r="M5816"/>
      <c r="N5816"/>
      <c r="O5816"/>
      <c r="P5816"/>
      <c r="Q5816"/>
      <c r="U5816"/>
      <c r="V5816" t="s">
        <v>16623</v>
      </c>
      <c r="W5816" s="236"/>
      <c r="X5816"/>
      <c r="Y5816"/>
      <c r="Z5816"/>
      <c r="AA5816"/>
      <c r="AB5816"/>
      <c r="AC5816"/>
      <c r="AD5816"/>
      <c r="AE5816"/>
      <c r="AF5816"/>
      <c r="AG5816"/>
      <c r="AH5816" s="115" t="s">
        <v>4308</v>
      </c>
    </row>
    <row r="5817" spans="1:35" hidden="1" x14ac:dyDescent="0.25">
      <c r="A5817" s="115">
        <v>332598</v>
      </c>
      <c r="B5817" s="115" t="s">
        <v>4107</v>
      </c>
      <c r="C5817" s="115" t="s">
        <v>904</v>
      </c>
      <c r="D5817" s="115" t="s">
        <v>607</v>
      </c>
      <c r="E5817" s="115" t="s">
        <v>77</v>
      </c>
      <c r="F5817" s="237">
        <v>31523</v>
      </c>
      <c r="G5817" s="115" t="s">
        <v>18</v>
      </c>
      <c r="H5817" s="115" t="s">
        <v>16</v>
      </c>
      <c r="I5817" t="s">
        <v>199</v>
      </c>
      <c r="J5817" s="115" t="s">
        <v>1226</v>
      </c>
      <c r="L5817" s="115" t="s">
        <v>18</v>
      </c>
      <c r="U5817"/>
      <c r="V5817">
        <v>0</v>
      </c>
    </row>
    <row r="5818" spans="1:35" hidden="1" x14ac:dyDescent="0.25">
      <c r="A5818">
        <v>332599</v>
      </c>
      <c r="B5818" t="s">
        <v>9889</v>
      </c>
      <c r="C5818" t="s">
        <v>629</v>
      </c>
      <c r="D5818" t="s">
        <v>739</v>
      </c>
      <c r="E5818" t="s">
        <v>77</v>
      </c>
      <c r="F5818" s="126">
        <v>33239</v>
      </c>
      <c r="G5818" t="s">
        <v>1718</v>
      </c>
      <c r="H5818" t="s">
        <v>16</v>
      </c>
      <c r="I5818" t="s">
        <v>136</v>
      </c>
      <c r="J5818" t="s">
        <v>15</v>
      </c>
      <c r="K5818"/>
      <c r="L5818" t="s">
        <v>30</v>
      </c>
      <c r="M5818"/>
      <c r="N5818"/>
      <c r="O5818"/>
      <c r="P5818"/>
      <c r="Q5818"/>
      <c r="U5818"/>
      <c r="V5818" t="s">
        <v>4337</v>
      </c>
      <c r="W5818"/>
      <c r="X5818"/>
      <c r="Y5818"/>
      <c r="Z5818"/>
      <c r="AA5818"/>
      <c r="AB5818"/>
      <c r="AC5818"/>
      <c r="AD5818"/>
      <c r="AE5818"/>
      <c r="AF5818"/>
      <c r="AG5818"/>
    </row>
    <row r="5819" spans="1:35" ht="18" hidden="1" x14ac:dyDescent="0.25">
      <c r="A5819" s="235">
        <v>332600</v>
      </c>
      <c r="B5819" s="235" t="s">
        <v>9890</v>
      </c>
      <c r="C5819" s="235" t="s">
        <v>596</v>
      </c>
      <c r="D5819" s="235" t="s">
        <v>9891</v>
      </c>
      <c r="E5819"/>
      <c r="F5819" s="126"/>
      <c r="G5819" s="236"/>
      <c r="H5819"/>
      <c r="I5819" t="s">
        <v>199</v>
      </c>
      <c r="J5819" s="236"/>
      <c r="K5819"/>
      <c r="L5819"/>
      <c r="M5819"/>
      <c r="N5819"/>
      <c r="O5819"/>
      <c r="P5819"/>
      <c r="Q5819"/>
      <c r="U5819"/>
      <c r="V5819" t="s">
        <v>16623</v>
      </c>
      <c r="W5819" s="236"/>
      <c r="X5819"/>
      <c r="Y5819"/>
      <c r="Z5819"/>
      <c r="AA5819"/>
      <c r="AB5819"/>
      <c r="AC5819"/>
      <c r="AD5819"/>
      <c r="AE5819"/>
      <c r="AF5819"/>
      <c r="AG5819"/>
      <c r="AH5819" s="115" t="s">
        <v>4308</v>
      </c>
    </row>
    <row r="5820" spans="1:35" ht="18" hidden="1" x14ac:dyDescent="0.25">
      <c r="A5820" s="235">
        <v>332603</v>
      </c>
      <c r="B5820" s="235" t="s">
        <v>9892</v>
      </c>
      <c r="C5820" s="235" t="s">
        <v>826</v>
      </c>
      <c r="D5820" s="235" t="s">
        <v>1062</v>
      </c>
      <c r="E5820"/>
      <c r="F5820" s="126"/>
      <c r="G5820" s="236"/>
      <c r="H5820"/>
      <c r="I5820" t="s">
        <v>129</v>
      </c>
      <c r="J5820" s="236"/>
      <c r="K5820"/>
      <c r="L5820"/>
      <c r="M5820"/>
      <c r="N5820"/>
      <c r="O5820"/>
      <c r="P5820"/>
      <c r="Q5820"/>
      <c r="U5820"/>
      <c r="V5820" t="s">
        <v>4337</v>
      </c>
      <c r="W5820" s="236"/>
      <c r="X5820"/>
      <c r="Y5820"/>
      <c r="Z5820"/>
      <c r="AA5820"/>
      <c r="AB5820"/>
      <c r="AC5820"/>
      <c r="AD5820"/>
      <c r="AE5820"/>
      <c r="AF5820"/>
      <c r="AG5820"/>
      <c r="AH5820" s="115" t="s">
        <v>4308</v>
      </c>
    </row>
    <row r="5821" spans="1:35" ht="18" hidden="1" x14ac:dyDescent="0.25">
      <c r="A5821" s="235">
        <v>332604</v>
      </c>
      <c r="B5821" s="235" t="s">
        <v>9893</v>
      </c>
      <c r="C5821" s="235" t="s">
        <v>9894</v>
      </c>
      <c r="D5821" s="235" t="s">
        <v>235</v>
      </c>
      <c r="E5821"/>
      <c r="F5821" s="126"/>
      <c r="G5821" s="236"/>
      <c r="H5821"/>
      <c r="I5821" t="s">
        <v>199</v>
      </c>
      <c r="J5821" s="236"/>
      <c r="K5821"/>
      <c r="L5821"/>
      <c r="M5821"/>
      <c r="N5821"/>
      <c r="O5821"/>
      <c r="P5821"/>
      <c r="Q5821"/>
      <c r="U5821"/>
      <c r="V5821">
        <v>0</v>
      </c>
      <c r="W5821" s="236"/>
      <c r="X5821"/>
      <c r="Y5821"/>
      <c r="Z5821"/>
      <c r="AA5821"/>
      <c r="AB5821"/>
      <c r="AC5821"/>
      <c r="AD5821"/>
      <c r="AE5821"/>
      <c r="AF5821"/>
      <c r="AG5821"/>
      <c r="AH5821" s="115" t="s">
        <v>4308</v>
      </c>
    </row>
    <row r="5822" spans="1:35" hidden="1" x14ac:dyDescent="0.25">
      <c r="A5822" s="115">
        <v>332607</v>
      </c>
      <c r="B5822" s="115" t="s">
        <v>3776</v>
      </c>
      <c r="C5822" s="115" t="s">
        <v>219</v>
      </c>
      <c r="D5822" s="115" t="s">
        <v>1125</v>
      </c>
      <c r="E5822" s="115" t="s">
        <v>77</v>
      </c>
      <c r="F5822" s="237">
        <v>28059</v>
      </c>
      <c r="G5822" s="115" t="s">
        <v>18</v>
      </c>
      <c r="H5822" s="115" t="s">
        <v>16</v>
      </c>
      <c r="I5822" t="s">
        <v>199</v>
      </c>
      <c r="J5822" s="115" t="s">
        <v>1226</v>
      </c>
      <c r="L5822" s="115" t="s">
        <v>18</v>
      </c>
      <c r="U5822"/>
      <c r="V5822">
        <v>0</v>
      </c>
    </row>
    <row r="5823" spans="1:35" hidden="1" x14ac:dyDescent="0.25">
      <c r="A5823" s="115">
        <v>332608</v>
      </c>
      <c r="B5823" s="115" t="s">
        <v>3777</v>
      </c>
      <c r="C5823" s="115" t="s">
        <v>377</v>
      </c>
      <c r="D5823" s="115" t="s">
        <v>275</v>
      </c>
      <c r="E5823" s="115" t="s">
        <v>77</v>
      </c>
      <c r="F5823" s="237">
        <v>35796</v>
      </c>
      <c r="G5823" s="115" t="s">
        <v>58</v>
      </c>
      <c r="H5823" s="115" t="s">
        <v>16</v>
      </c>
      <c r="I5823" t="s">
        <v>199</v>
      </c>
      <c r="J5823" s="115" t="s">
        <v>1226</v>
      </c>
      <c r="L5823" s="115" t="s">
        <v>18</v>
      </c>
      <c r="U5823"/>
      <c r="V5823">
        <v>0</v>
      </c>
    </row>
    <row r="5824" spans="1:35" hidden="1" x14ac:dyDescent="0.25">
      <c r="A5824" s="115">
        <v>332609</v>
      </c>
      <c r="B5824" s="115" t="s">
        <v>2660</v>
      </c>
      <c r="C5824" s="115" t="s">
        <v>453</v>
      </c>
      <c r="D5824" s="115" t="s">
        <v>2661</v>
      </c>
      <c r="E5824" s="115" t="s">
        <v>77</v>
      </c>
      <c r="F5824" s="237">
        <v>36526</v>
      </c>
      <c r="G5824" s="115" t="s">
        <v>18</v>
      </c>
      <c r="H5824" s="115" t="s">
        <v>16</v>
      </c>
      <c r="I5824" t="s">
        <v>136</v>
      </c>
      <c r="J5824" s="115" t="s">
        <v>15</v>
      </c>
      <c r="L5824" s="115" t="s">
        <v>30</v>
      </c>
      <c r="U5824"/>
      <c r="V5824" t="s">
        <v>16623</v>
      </c>
    </row>
    <row r="5825" spans="1:35" hidden="1" x14ac:dyDescent="0.25">
      <c r="A5825" s="115">
        <v>332611</v>
      </c>
      <c r="B5825" s="115" t="s">
        <v>3778</v>
      </c>
      <c r="C5825" s="115" t="s">
        <v>627</v>
      </c>
      <c r="D5825" s="115" t="s">
        <v>265</v>
      </c>
      <c r="E5825" s="115" t="s">
        <v>77</v>
      </c>
      <c r="F5825" s="237">
        <v>35925</v>
      </c>
      <c r="G5825" s="115" t="s">
        <v>18</v>
      </c>
      <c r="H5825" s="115" t="s">
        <v>16</v>
      </c>
      <c r="I5825" t="s">
        <v>199</v>
      </c>
      <c r="J5825" s="115" t="s">
        <v>15</v>
      </c>
      <c r="L5825" s="115" t="s">
        <v>18</v>
      </c>
      <c r="U5825"/>
      <c r="V5825">
        <v>0</v>
      </c>
    </row>
    <row r="5826" spans="1:35" hidden="1" x14ac:dyDescent="0.25">
      <c r="A5826">
        <v>332614</v>
      </c>
      <c r="B5826" t="s">
        <v>9895</v>
      </c>
      <c r="C5826" t="s">
        <v>1625</v>
      </c>
      <c r="D5826" t="s">
        <v>444</v>
      </c>
      <c r="E5826" t="s">
        <v>77</v>
      </c>
      <c r="F5826" s="126">
        <v>36526</v>
      </c>
      <c r="G5826" t="s">
        <v>18</v>
      </c>
      <c r="H5826" t="s">
        <v>16</v>
      </c>
      <c r="I5826" t="s">
        <v>201</v>
      </c>
      <c r="J5826" t="s">
        <v>15</v>
      </c>
      <c r="K5826"/>
      <c r="L5826" t="s">
        <v>18</v>
      </c>
      <c r="M5826"/>
      <c r="N5826"/>
      <c r="O5826"/>
      <c r="P5826"/>
      <c r="Q5826"/>
      <c r="U5826"/>
      <c r="V5826">
        <v>0</v>
      </c>
      <c r="W5826"/>
      <c r="X5826"/>
      <c r="Y5826"/>
      <c r="Z5826"/>
      <c r="AA5826"/>
      <c r="AB5826"/>
      <c r="AC5826"/>
      <c r="AD5826"/>
      <c r="AE5826"/>
      <c r="AF5826"/>
      <c r="AG5826"/>
    </row>
    <row r="5827" spans="1:35" ht="18" hidden="1" x14ac:dyDescent="0.25">
      <c r="A5827" s="235">
        <v>332617</v>
      </c>
      <c r="B5827" s="235" t="s">
        <v>9896</v>
      </c>
      <c r="C5827" s="235" t="s">
        <v>291</v>
      </c>
      <c r="D5827" s="235" t="s">
        <v>815</v>
      </c>
      <c r="E5827"/>
      <c r="F5827" s="126"/>
      <c r="G5827" s="236"/>
      <c r="H5827"/>
      <c r="I5827" t="s">
        <v>129</v>
      </c>
      <c r="J5827" s="236"/>
      <c r="K5827"/>
      <c r="L5827"/>
      <c r="M5827"/>
      <c r="N5827"/>
      <c r="O5827"/>
      <c r="P5827"/>
      <c r="Q5827"/>
      <c r="U5827"/>
      <c r="V5827" t="s">
        <v>4337</v>
      </c>
      <c r="W5827" s="236"/>
      <c r="X5827"/>
      <c r="Y5827"/>
      <c r="Z5827"/>
      <c r="AA5827"/>
      <c r="AB5827"/>
      <c r="AC5827"/>
      <c r="AD5827"/>
      <c r="AE5827"/>
      <c r="AF5827"/>
      <c r="AG5827"/>
      <c r="AH5827" s="115" t="s">
        <v>4308</v>
      </c>
    </row>
    <row r="5828" spans="1:35" hidden="1" x14ac:dyDescent="0.25">
      <c r="A5828" s="115">
        <v>332618</v>
      </c>
      <c r="B5828" s="115" t="s">
        <v>2153</v>
      </c>
      <c r="C5828" s="115" t="s">
        <v>244</v>
      </c>
      <c r="D5828" s="115" t="s">
        <v>365</v>
      </c>
      <c r="E5828" s="115" t="s">
        <v>76</v>
      </c>
      <c r="F5828" s="237">
        <v>32394</v>
      </c>
      <c r="G5828" s="115" t="s">
        <v>37</v>
      </c>
      <c r="H5828" s="115" t="s">
        <v>16</v>
      </c>
      <c r="I5828" t="s">
        <v>199</v>
      </c>
      <c r="J5828" s="115" t="s">
        <v>15</v>
      </c>
      <c r="L5828" s="115" t="s">
        <v>37</v>
      </c>
      <c r="U5828"/>
      <c r="V5828" t="s">
        <v>4329</v>
      </c>
      <c r="AF5828" s="115" t="s">
        <v>4308</v>
      </c>
      <c r="AG5828" s="115" t="s">
        <v>4308</v>
      </c>
      <c r="AH5828" s="115" t="s">
        <v>4308</v>
      </c>
    </row>
    <row r="5829" spans="1:35" ht="18" x14ac:dyDescent="0.25">
      <c r="A5829" s="235">
        <v>332621</v>
      </c>
      <c r="B5829" s="235" t="s">
        <v>9897</v>
      </c>
      <c r="C5829" s="235" t="s">
        <v>227</v>
      </c>
      <c r="D5829" s="235" t="s">
        <v>613</v>
      </c>
      <c r="E5829"/>
      <c r="F5829" s="126"/>
      <c r="G5829" s="236"/>
      <c r="H5829"/>
      <c r="I5829" t="s">
        <v>107</v>
      </c>
      <c r="J5829" s="236"/>
      <c r="K5829"/>
      <c r="L5829"/>
      <c r="M5829"/>
      <c r="N5829"/>
      <c r="O5829"/>
      <c r="P5829"/>
      <c r="Q5829"/>
      <c r="U5829"/>
      <c r="V5829" t="s">
        <v>4334</v>
      </c>
      <c r="W5829" s="236"/>
      <c r="X5829"/>
      <c r="Y5829"/>
      <c r="Z5829"/>
      <c r="AA5829"/>
      <c r="AB5829"/>
      <c r="AC5829"/>
      <c r="AD5829"/>
      <c r="AE5829"/>
      <c r="AF5829"/>
      <c r="AG5829"/>
      <c r="AH5829" s="115" t="s">
        <v>4308</v>
      </c>
      <c r="AI5829" s="115" t="e">
        <f>VLOOKUP(A5829,'[2]دراسات قانونية'!$A$3:$E$600,1,0)</f>
        <v>#N/A</v>
      </c>
    </row>
    <row r="5830" spans="1:35" hidden="1" x14ac:dyDescent="0.25">
      <c r="A5830">
        <v>332623</v>
      </c>
      <c r="B5830" t="s">
        <v>9898</v>
      </c>
      <c r="C5830" t="s">
        <v>360</v>
      </c>
      <c r="D5830" t="s">
        <v>444</v>
      </c>
      <c r="E5830" t="s">
        <v>77</v>
      </c>
      <c r="F5830" s="126">
        <v>36698</v>
      </c>
      <c r="G5830" t="s">
        <v>18</v>
      </c>
      <c r="H5830" t="s">
        <v>16</v>
      </c>
      <c r="I5830" t="s">
        <v>136</v>
      </c>
      <c r="J5830" t="s">
        <v>15</v>
      </c>
      <c r="K5830"/>
      <c r="L5830" t="s">
        <v>18</v>
      </c>
      <c r="M5830"/>
      <c r="N5830"/>
      <c r="O5830"/>
      <c r="P5830"/>
      <c r="Q5830"/>
      <c r="R5830" s="115">
        <v>9462</v>
      </c>
      <c r="S5830" s="115">
        <v>45722</v>
      </c>
      <c r="T5830" s="115">
        <v>300000</v>
      </c>
      <c r="U5830"/>
      <c r="V5830">
        <v>0</v>
      </c>
      <c r="W5830"/>
      <c r="X5830"/>
      <c r="Y5830"/>
      <c r="Z5830"/>
      <c r="AA5830"/>
      <c r="AB5830"/>
      <c r="AC5830"/>
      <c r="AD5830"/>
      <c r="AE5830"/>
      <c r="AF5830"/>
      <c r="AG5830"/>
    </row>
    <row r="5831" spans="1:35" hidden="1" x14ac:dyDescent="0.25">
      <c r="A5831">
        <v>332624</v>
      </c>
      <c r="B5831" t="s">
        <v>9899</v>
      </c>
      <c r="C5831" t="s">
        <v>324</v>
      </c>
      <c r="D5831" t="s">
        <v>330</v>
      </c>
      <c r="E5831" t="s">
        <v>76</v>
      </c>
      <c r="F5831" s="126">
        <v>31664</v>
      </c>
      <c r="G5831" t="s">
        <v>18</v>
      </c>
      <c r="H5831" t="s">
        <v>16</v>
      </c>
      <c r="I5831" t="s">
        <v>129</v>
      </c>
      <c r="J5831" t="s">
        <v>1226</v>
      </c>
      <c r="K5831"/>
      <c r="L5831" t="s">
        <v>18</v>
      </c>
      <c r="M5831"/>
      <c r="N5831"/>
      <c r="O5831"/>
      <c r="P5831"/>
      <c r="Q5831"/>
      <c r="U5831"/>
      <c r="V5831" t="s">
        <v>16623</v>
      </c>
      <c r="W5831"/>
      <c r="X5831"/>
      <c r="Y5831"/>
      <c r="Z5831"/>
      <c r="AA5831"/>
      <c r="AB5831"/>
      <c r="AC5831"/>
      <c r="AD5831"/>
      <c r="AE5831"/>
      <c r="AF5831"/>
      <c r="AG5831"/>
      <c r="AH5831" s="115" t="s">
        <v>4308</v>
      </c>
    </row>
    <row r="5832" spans="1:35" hidden="1" x14ac:dyDescent="0.25">
      <c r="A5832">
        <v>332625</v>
      </c>
      <c r="B5832" t="s">
        <v>9900</v>
      </c>
      <c r="C5832" t="s">
        <v>271</v>
      </c>
      <c r="D5832" t="s">
        <v>630</v>
      </c>
      <c r="E5832" t="s">
        <v>76</v>
      </c>
      <c r="F5832" s="126">
        <v>36210</v>
      </c>
      <c r="G5832" t="s">
        <v>347</v>
      </c>
      <c r="H5832" t="s">
        <v>16</v>
      </c>
      <c r="I5832" t="s">
        <v>129</v>
      </c>
      <c r="J5832" t="s">
        <v>1226</v>
      </c>
      <c r="K5832"/>
      <c r="L5832" t="s">
        <v>70</v>
      </c>
      <c r="M5832"/>
      <c r="N5832"/>
      <c r="O5832"/>
      <c r="P5832"/>
      <c r="Q5832"/>
      <c r="U5832"/>
      <c r="V5832" t="s">
        <v>4337</v>
      </c>
      <c r="W5832"/>
      <c r="X5832"/>
      <c r="Y5832"/>
      <c r="Z5832"/>
      <c r="AA5832"/>
      <c r="AB5832"/>
      <c r="AC5832"/>
      <c r="AD5832"/>
      <c r="AE5832"/>
      <c r="AF5832"/>
      <c r="AG5832"/>
      <c r="AH5832" s="115" t="s">
        <v>4308</v>
      </c>
    </row>
    <row r="5833" spans="1:35" ht="18" x14ac:dyDescent="0.25">
      <c r="A5833" s="235">
        <v>332626</v>
      </c>
      <c r="B5833" s="235" t="s">
        <v>9901</v>
      </c>
      <c r="C5833" s="235" t="s">
        <v>332</v>
      </c>
      <c r="D5833" s="235" t="s">
        <v>9902</v>
      </c>
      <c r="E5833"/>
      <c r="F5833" s="126"/>
      <c r="G5833" s="236"/>
      <c r="H5833"/>
      <c r="I5833" t="s">
        <v>107</v>
      </c>
      <c r="J5833" s="236"/>
      <c r="K5833"/>
      <c r="L5833"/>
      <c r="M5833"/>
      <c r="N5833"/>
      <c r="O5833"/>
      <c r="P5833"/>
      <c r="Q5833"/>
      <c r="U5833"/>
      <c r="V5833" t="s">
        <v>4335</v>
      </c>
      <c r="W5833" s="236"/>
      <c r="X5833"/>
      <c r="Y5833"/>
      <c r="Z5833"/>
      <c r="AA5833"/>
      <c r="AB5833"/>
      <c r="AC5833"/>
      <c r="AD5833"/>
      <c r="AE5833"/>
      <c r="AF5833"/>
      <c r="AG5833"/>
      <c r="AH5833" s="115" t="s">
        <v>4308</v>
      </c>
      <c r="AI5833" s="115" t="e">
        <f>VLOOKUP(A5833,'[2]دراسات قانونية'!$A$3:$E$600,1,0)</f>
        <v>#N/A</v>
      </c>
    </row>
    <row r="5834" spans="1:35" ht="18" hidden="1" x14ac:dyDescent="0.25">
      <c r="A5834" s="235">
        <v>332627</v>
      </c>
      <c r="B5834" s="235" t="s">
        <v>9903</v>
      </c>
      <c r="C5834" s="235" t="s">
        <v>634</v>
      </c>
      <c r="D5834" s="235" t="s">
        <v>9904</v>
      </c>
      <c r="E5834"/>
      <c r="F5834" s="126"/>
      <c r="G5834" s="236"/>
      <c r="H5834"/>
      <c r="I5834" t="s">
        <v>129</v>
      </c>
      <c r="J5834" s="236"/>
      <c r="K5834"/>
      <c r="L5834"/>
      <c r="M5834"/>
      <c r="N5834"/>
      <c r="O5834"/>
      <c r="P5834"/>
      <c r="Q5834"/>
      <c r="U5834"/>
      <c r="V5834" t="s">
        <v>4337</v>
      </c>
      <c r="W5834" s="236"/>
      <c r="X5834"/>
      <c r="Y5834"/>
      <c r="Z5834"/>
      <c r="AA5834"/>
      <c r="AB5834"/>
      <c r="AC5834"/>
      <c r="AD5834"/>
      <c r="AE5834"/>
      <c r="AF5834"/>
      <c r="AG5834"/>
      <c r="AH5834" s="115" t="s">
        <v>4308</v>
      </c>
    </row>
    <row r="5835" spans="1:35" ht="18" hidden="1" x14ac:dyDescent="0.25">
      <c r="A5835" s="235">
        <v>332629</v>
      </c>
      <c r="B5835" s="235" t="s">
        <v>9905</v>
      </c>
      <c r="C5835" s="235" t="s">
        <v>291</v>
      </c>
      <c r="D5835" s="235" t="s">
        <v>1235</v>
      </c>
      <c r="E5835"/>
      <c r="F5835" s="126"/>
      <c r="G5835" s="236"/>
      <c r="H5835"/>
      <c r="I5835" t="s">
        <v>129</v>
      </c>
      <c r="J5835" s="236"/>
      <c r="K5835"/>
      <c r="L5835"/>
      <c r="M5835"/>
      <c r="N5835"/>
      <c r="O5835"/>
      <c r="P5835"/>
      <c r="Q5835"/>
      <c r="U5835"/>
      <c r="V5835" t="s">
        <v>4337</v>
      </c>
      <c r="W5835" s="236"/>
      <c r="X5835"/>
      <c r="Y5835"/>
      <c r="Z5835"/>
      <c r="AA5835"/>
      <c r="AB5835"/>
      <c r="AC5835"/>
      <c r="AD5835"/>
      <c r="AE5835"/>
      <c r="AF5835"/>
      <c r="AG5835"/>
      <c r="AH5835" s="115" t="s">
        <v>4308</v>
      </c>
    </row>
    <row r="5836" spans="1:35" hidden="1" x14ac:dyDescent="0.25">
      <c r="A5836">
        <v>332630</v>
      </c>
      <c r="B5836" t="s">
        <v>9906</v>
      </c>
      <c r="C5836" t="s">
        <v>9907</v>
      </c>
      <c r="D5836" t="s">
        <v>9908</v>
      </c>
      <c r="E5836" t="s">
        <v>76</v>
      </c>
      <c r="F5836" s="126">
        <v>33989</v>
      </c>
      <c r="G5836" t="s">
        <v>18</v>
      </c>
      <c r="H5836" t="s">
        <v>16</v>
      </c>
      <c r="I5836" t="s">
        <v>136</v>
      </c>
      <c r="J5836" t="s">
        <v>15</v>
      </c>
      <c r="K5836"/>
      <c r="L5836" t="s">
        <v>30</v>
      </c>
      <c r="M5836"/>
      <c r="N5836"/>
      <c r="O5836"/>
      <c r="P5836"/>
      <c r="Q5836"/>
      <c r="U5836"/>
      <c r="V5836">
        <v>0</v>
      </c>
      <c r="W5836"/>
      <c r="X5836"/>
      <c r="Y5836"/>
      <c r="Z5836"/>
      <c r="AA5836"/>
      <c r="AB5836"/>
      <c r="AC5836"/>
      <c r="AD5836"/>
      <c r="AE5836"/>
      <c r="AF5836"/>
      <c r="AG5836"/>
    </row>
    <row r="5837" spans="1:35" hidden="1" x14ac:dyDescent="0.25">
      <c r="A5837" s="115">
        <v>332631</v>
      </c>
      <c r="B5837" s="115" t="s">
        <v>2568</v>
      </c>
      <c r="C5837" s="115" t="s">
        <v>335</v>
      </c>
      <c r="D5837" s="115" t="s">
        <v>501</v>
      </c>
      <c r="E5837" s="115" t="s">
        <v>76</v>
      </c>
      <c r="F5837" s="237">
        <v>34090</v>
      </c>
      <c r="G5837" s="115" t="s">
        <v>18</v>
      </c>
      <c r="H5837" s="115" t="s">
        <v>16</v>
      </c>
      <c r="I5837" t="s">
        <v>199</v>
      </c>
      <c r="J5837" s="115" t="s">
        <v>15</v>
      </c>
      <c r="L5837" s="115" t="s">
        <v>18</v>
      </c>
      <c r="U5837"/>
      <c r="V5837">
        <v>0</v>
      </c>
    </row>
    <row r="5838" spans="1:35" ht="18" hidden="1" x14ac:dyDescent="0.25">
      <c r="A5838" s="235">
        <v>332632</v>
      </c>
      <c r="B5838" s="235" t="s">
        <v>9909</v>
      </c>
      <c r="C5838" s="235" t="s">
        <v>6849</v>
      </c>
      <c r="D5838" s="235" t="s">
        <v>214</v>
      </c>
      <c r="E5838"/>
      <c r="F5838" s="126"/>
      <c r="G5838" s="236"/>
      <c r="H5838"/>
      <c r="I5838" t="s">
        <v>129</v>
      </c>
      <c r="J5838" s="236"/>
      <c r="K5838"/>
      <c r="L5838"/>
      <c r="M5838"/>
      <c r="N5838"/>
      <c r="O5838"/>
      <c r="P5838"/>
      <c r="Q5838"/>
      <c r="U5838"/>
      <c r="V5838" t="s">
        <v>4334</v>
      </c>
      <c r="W5838" s="236"/>
      <c r="X5838"/>
      <c r="Y5838"/>
      <c r="Z5838"/>
      <c r="AA5838"/>
      <c r="AB5838"/>
      <c r="AC5838"/>
      <c r="AD5838"/>
      <c r="AE5838"/>
      <c r="AF5838"/>
      <c r="AG5838"/>
      <c r="AH5838" s="115" t="s">
        <v>4308</v>
      </c>
    </row>
    <row r="5839" spans="1:35" ht="18" hidden="1" x14ac:dyDescent="0.25">
      <c r="A5839" s="235">
        <v>332633</v>
      </c>
      <c r="B5839" s="235" t="s">
        <v>9910</v>
      </c>
      <c r="C5839" s="235" t="s">
        <v>212</v>
      </c>
      <c r="D5839" s="235" t="s">
        <v>237</v>
      </c>
      <c r="E5839"/>
      <c r="F5839" s="126"/>
      <c r="G5839" s="236"/>
      <c r="H5839"/>
      <c r="I5839" t="s">
        <v>199</v>
      </c>
      <c r="J5839" s="236"/>
      <c r="K5839"/>
      <c r="L5839"/>
      <c r="M5839"/>
      <c r="N5839"/>
      <c r="O5839"/>
      <c r="P5839"/>
      <c r="Q5839"/>
      <c r="U5839"/>
      <c r="V5839">
        <v>0</v>
      </c>
      <c r="W5839" s="236"/>
      <c r="X5839"/>
      <c r="Y5839"/>
      <c r="Z5839"/>
      <c r="AA5839"/>
      <c r="AB5839"/>
      <c r="AC5839"/>
      <c r="AD5839"/>
      <c r="AE5839"/>
      <c r="AF5839"/>
      <c r="AG5839"/>
      <c r="AH5839" s="115" t="s">
        <v>4308</v>
      </c>
    </row>
    <row r="5840" spans="1:35" ht="18" x14ac:dyDescent="0.25">
      <c r="A5840" s="235">
        <v>332635</v>
      </c>
      <c r="B5840" s="235" t="s">
        <v>9911</v>
      </c>
      <c r="C5840" s="235" t="s">
        <v>264</v>
      </c>
      <c r="D5840" s="235" t="s">
        <v>320</v>
      </c>
      <c r="E5840"/>
      <c r="F5840" s="126"/>
      <c r="G5840" s="236"/>
      <c r="H5840"/>
      <c r="I5840" t="s">
        <v>107</v>
      </c>
      <c r="J5840" s="236"/>
      <c r="K5840"/>
      <c r="L5840"/>
      <c r="M5840"/>
      <c r="N5840"/>
      <c r="O5840"/>
      <c r="P5840"/>
      <c r="Q5840"/>
      <c r="U5840"/>
      <c r="V5840" t="s">
        <v>4335</v>
      </c>
      <c r="W5840" s="236"/>
      <c r="X5840"/>
      <c r="Y5840"/>
      <c r="Z5840"/>
      <c r="AA5840"/>
      <c r="AB5840"/>
      <c r="AC5840"/>
      <c r="AD5840"/>
      <c r="AE5840"/>
      <c r="AF5840"/>
      <c r="AG5840"/>
      <c r="AH5840" s="115" t="s">
        <v>4308</v>
      </c>
      <c r="AI5840" s="115" t="e">
        <f>VLOOKUP(A5840,'[2]دراسات قانونية'!$A$3:$E$600,1,0)</f>
        <v>#N/A</v>
      </c>
    </row>
    <row r="5841" spans="1:35" ht="18" x14ac:dyDescent="0.25">
      <c r="A5841" s="235">
        <v>332637</v>
      </c>
      <c r="B5841" s="235" t="s">
        <v>9912</v>
      </c>
      <c r="C5841" s="235" t="s">
        <v>527</v>
      </c>
      <c r="D5841" s="235" t="s">
        <v>6572</v>
      </c>
      <c r="E5841"/>
      <c r="F5841" s="126"/>
      <c r="G5841" s="236"/>
      <c r="H5841"/>
      <c r="I5841" t="s">
        <v>107</v>
      </c>
      <c r="J5841" s="236"/>
      <c r="K5841"/>
      <c r="L5841"/>
      <c r="M5841"/>
      <c r="N5841"/>
      <c r="O5841"/>
      <c r="P5841"/>
      <c r="Q5841"/>
      <c r="U5841"/>
      <c r="V5841" t="s">
        <v>4335</v>
      </c>
      <c r="W5841" s="236"/>
      <c r="X5841"/>
      <c r="Y5841"/>
      <c r="Z5841"/>
      <c r="AA5841"/>
      <c r="AB5841"/>
      <c r="AC5841"/>
      <c r="AD5841"/>
      <c r="AE5841"/>
      <c r="AF5841"/>
      <c r="AG5841"/>
      <c r="AH5841" s="115" t="s">
        <v>4308</v>
      </c>
      <c r="AI5841" s="115" t="e">
        <f>VLOOKUP(A5841,'[2]دراسات قانونية'!$A$3:$E$600,1,0)</f>
        <v>#N/A</v>
      </c>
    </row>
    <row r="5842" spans="1:35" hidden="1" x14ac:dyDescent="0.25">
      <c r="A5842">
        <v>332638</v>
      </c>
      <c r="B5842" t="s">
        <v>9913</v>
      </c>
      <c r="C5842" t="s">
        <v>227</v>
      </c>
      <c r="D5842" t="s">
        <v>265</v>
      </c>
      <c r="E5842" t="s">
        <v>76</v>
      </c>
      <c r="F5842" s="126"/>
      <c r="G5842"/>
      <c r="H5842" t="s">
        <v>16</v>
      </c>
      <c r="I5842" t="s">
        <v>129</v>
      </c>
      <c r="J5842"/>
      <c r="K5842"/>
      <c r="L5842"/>
      <c r="M5842"/>
      <c r="N5842"/>
      <c r="O5842"/>
      <c r="P5842"/>
      <c r="Q5842"/>
      <c r="U5842"/>
      <c r="V5842" t="s">
        <v>4424</v>
      </c>
      <c r="W5842"/>
      <c r="X5842"/>
      <c r="Y5842"/>
      <c r="Z5842"/>
      <c r="AA5842" t="s">
        <v>4308</v>
      </c>
      <c r="AB5842" t="s">
        <v>4308</v>
      </c>
      <c r="AC5842" t="s">
        <v>4308</v>
      </c>
      <c r="AD5842" t="s">
        <v>4308</v>
      </c>
      <c r="AE5842" t="s">
        <v>4308</v>
      </c>
      <c r="AF5842" t="s">
        <v>4308</v>
      </c>
      <c r="AG5842" t="s">
        <v>4308</v>
      </c>
      <c r="AH5842" s="115" t="s">
        <v>4308</v>
      </c>
    </row>
    <row r="5843" spans="1:35" ht="18" x14ac:dyDescent="0.25">
      <c r="A5843" s="235">
        <v>332639</v>
      </c>
      <c r="B5843" s="235" t="s">
        <v>9914</v>
      </c>
      <c r="C5843" s="235" t="s">
        <v>364</v>
      </c>
      <c r="D5843" s="235" t="s">
        <v>420</v>
      </c>
      <c r="E5843"/>
      <c r="F5843" s="126"/>
      <c r="G5843" s="236"/>
      <c r="H5843"/>
      <c r="I5843" t="s">
        <v>107</v>
      </c>
      <c r="J5843" s="236"/>
      <c r="K5843"/>
      <c r="L5843"/>
      <c r="M5843"/>
      <c r="N5843"/>
      <c r="O5843"/>
      <c r="P5843"/>
      <c r="Q5843"/>
      <c r="U5843"/>
      <c r="V5843" t="s">
        <v>4335</v>
      </c>
      <c r="W5843" s="236"/>
      <c r="X5843"/>
      <c r="Y5843"/>
      <c r="Z5843"/>
      <c r="AA5843"/>
      <c r="AB5843"/>
      <c r="AC5843"/>
      <c r="AD5843"/>
      <c r="AE5843"/>
      <c r="AF5843"/>
      <c r="AG5843"/>
      <c r="AH5843" s="115" t="s">
        <v>4308</v>
      </c>
      <c r="AI5843" s="115" t="e">
        <f>VLOOKUP(A5843,'[2]دراسات قانونية'!$A$3:$E$600,1,0)</f>
        <v>#N/A</v>
      </c>
    </row>
    <row r="5844" spans="1:35" hidden="1" x14ac:dyDescent="0.25">
      <c r="A5844" s="115">
        <v>332640</v>
      </c>
      <c r="B5844" s="115" t="s">
        <v>3779</v>
      </c>
      <c r="C5844" s="115" t="s">
        <v>481</v>
      </c>
      <c r="D5844" s="115" t="s">
        <v>230</v>
      </c>
      <c r="E5844" s="115" t="s">
        <v>77</v>
      </c>
      <c r="F5844" s="237">
        <v>31005</v>
      </c>
      <c r="G5844" s="115" t="s">
        <v>18</v>
      </c>
      <c r="H5844" s="115" t="s">
        <v>19</v>
      </c>
      <c r="I5844" t="s">
        <v>199</v>
      </c>
      <c r="J5844" s="115" t="s">
        <v>1226</v>
      </c>
      <c r="L5844" s="115" t="s">
        <v>18</v>
      </c>
      <c r="U5844"/>
      <c r="V5844" t="s">
        <v>4414</v>
      </c>
      <c r="AG5844" s="115" t="s">
        <v>4308</v>
      </c>
      <c r="AH5844" s="115" t="s">
        <v>4308</v>
      </c>
    </row>
    <row r="5845" spans="1:35" ht="18" x14ac:dyDescent="0.25">
      <c r="A5845" s="235">
        <v>332641</v>
      </c>
      <c r="B5845" s="235" t="s">
        <v>9191</v>
      </c>
      <c r="C5845" s="235" t="s">
        <v>227</v>
      </c>
      <c r="D5845" s="235" t="s">
        <v>815</v>
      </c>
      <c r="E5845"/>
      <c r="F5845" s="126"/>
      <c r="G5845" s="236"/>
      <c r="H5845"/>
      <c r="I5845" t="s">
        <v>107</v>
      </c>
      <c r="J5845" s="236"/>
      <c r="K5845"/>
      <c r="L5845"/>
      <c r="M5845"/>
      <c r="N5845"/>
      <c r="O5845"/>
      <c r="P5845"/>
      <c r="Q5845"/>
      <c r="U5845"/>
      <c r="V5845" t="s">
        <v>4335</v>
      </c>
      <c r="W5845" s="236"/>
      <c r="X5845"/>
      <c r="Y5845"/>
      <c r="Z5845"/>
      <c r="AA5845"/>
      <c r="AB5845"/>
      <c r="AC5845"/>
      <c r="AD5845"/>
      <c r="AE5845"/>
      <c r="AF5845"/>
      <c r="AG5845"/>
      <c r="AH5845" s="115" t="s">
        <v>4308</v>
      </c>
      <c r="AI5845" s="115" t="e">
        <f>VLOOKUP(A5845,'[2]دراسات قانونية'!$A$3:$E$600,1,0)</f>
        <v>#N/A</v>
      </c>
    </row>
    <row r="5846" spans="1:35" hidden="1" x14ac:dyDescent="0.25">
      <c r="A5846">
        <v>332642</v>
      </c>
      <c r="B5846" t="s">
        <v>6096</v>
      </c>
      <c r="C5846" t="s">
        <v>727</v>
      </c>
      <c r="D5846" t="s">
        <v>536</v>
      </c>
      <c r="E5846" t="s">
        <v>76</v>
      </c>
      <c r="F5846" s="126">
        <v>35796</v>
      </c>
      <c r="G5846" t="s">
        <v>18</v>
      </c>
      <c r="H5846" t="s">
        <v>16</v>
      </c>
      <c r="I5846" t="s">
        <v>129</v>
      </c>
      <c r="J5846" t="s">
        <v>15</v>
      </c>
      <c r="K5846"/>
      <c r="L5846" t="s">
        <v>18</v>
      </c>
      <c r="M5846"/>
      <c r="N5846"/>
      <c r="O5846"/>
      <c r="P5846"/>
      <c r="Q5846"/>
      <c r="U5846"/>
      <c r="V5846" t="s">
        <v>4335</v>
      </c>
      <c r="W5846"/>
      <c r="X5846"/>
      <c r="Y5846"/>
      <c r="Z5846"/>
      <c r="AA5846"/>
      <c r="AB5846"/>
      <c r="AC5846"/>
      <c r="AD5846"/>
      <c r="AE5846"/>
      <c r="AF5846"/>
      <c r="AG5846"/>
      <c r="AH5846" s="115" t="s">
        <v>4308</v>
      </c>
    </row>
    <row r="5847" spans="1:35" hidden="1" x14ac:dyDescent="0.25">
      <c r="A5847">
        <v>332643</v>
      </c>
      <c r="B5847" t="s">
        <v>9915</v>
      </c>
      <c r="C5847" t="s">
        <v>570</v>
      </c>
      <c r="D5847" t="s">
        <v>1294</v>
      </c>
      <c r="E5847" t="s">
        <v>76</v>
      </c>
      <c r="F5847" s="126">
        <v>32109</v>
      </c>
      <c r="G5847" t="s">
        <v>666</v>
      </c>
      <c r="H5847" t="s">
        <v>16</v>
      </c>
      <c r="I5847" t="s">
        <v>201</v>
      </c>
      <c r="J5847" t="s">
        <v>15</v>
      </c>
      <c r="K5847"/>
      <c r="L5847" t="s">
        <v>18</v>
      </c>
      <c r="M5847"/>
      <c r="N5847"/>
      <c r="O5847"/>
      <c r="P5847"/>
      <c r="Q5847"/>
      <c r="U5847"/>
      <c r="V5847">
        <v>0</v>
      </c>
      <c r="W5847"/>
      <c r="X5847"/>
      <c r="Y5847"/>
      <c r="Z5847"/>
      <c r="AA5847"/>
      <c r="AB5847"/>
      <c r="AC5847"/>
      <c r="AD5847"/>
      <c r="AE5847"/>
      <c r="AF5847"/>
      <c r="AG5847"/>
    </row>
    <row r="5848" spans="1:35" ht="18" x14ac:dyDescent="0.25">
      <c r="A5848" s="235">
        <v>332644</v>
      </c>
      <c r="B5848" s="235" t="s">
        <v>9916</v>
      </c>
      <c r="C5848" s="235" t="s">
        <v>1129</v>
      </c>
      <c r="D5848" s="235" t="s">
        <v>816</v>
      </c>
      <c r="E5848"/>
      <c r="F5848" s="126"/>
      <c r="G5848" s="236"/>
      <c r="H5848"/>
      <c r="I5848" t="s">
        <v>107</v>
      </c>
      <c r="J5848" s="236"/>
      <c r="K5848"/>
      <c r="L5848"/>
      <c r="M5848"/>
      <c r="N5848"/>
      <c r="O5848"/>
      <c r="P5848"/>
      <c r="Q5848"/>
      <c r="U5848"/>
      <c r="V5848" t="s">
        <v>4335</v>
      </c>
      <c r="W5848" s="236"/>
      <c r="X5848"/>
      <c r="Y5848"/>
      <c r="Z5848"/>
      <c r="AA5848"/>
      <c r="AB5848"/>
      <c r="AC5848"/>
      <c r="AD5848"/>
      <c r="AE5848"/>
      <c r="AF5848"/>
      <c r="AG5848"/>
      <c r="AH5848" s="115" t="s">
        <v>4308</v>
      </c>
      <c r="AI5848" s="115" t="e">
        <f>VLOOKUP(A5848,'[2]دراسات قانونية'!$A$3:$E$600,1,0)</f>
        <v>#N/A</v>
      </c>
    </row>
    <row r="5849" spans="1:35" hidden="1" x14ac:dyDescent="0.25">
      <c r="A5849">
        <v>332645</v>
      </c>
      <c r="B5849" t="s">
        <v>9917</v>
      </c>
      <c r="C5849" t="s">
        <v>6179</v>
      </c>
      <c r="D5849" t="s">
        <v>365</v>
      </c>
      <c r="E5849" t="s">
        <v>76</v>
      </c>
      <c r="F5849" s="126">
        <v>36039</v>
      </c>
      <c r="G5849" t="s">
        <v>18</v>
      </c>
      <c r="H5849" t="s">
        <v>16</v>
      </c>
      <c r="I5849" t="s">
        <v>129</v>
      </c>
      <c r="J5849" t="s">
        <v>15</v>
      </c>
      <c r="K5849"/>
      <c r="L5849" t="s">
        <v>18</v>
      </c>
      <c r="M5849"/>
      <c r="N5849"/>
      <c r="O5849"/>
      <c r="P5849"/>
      <c r="Q5849"/>
      <c r="U5849"/>
      <c r="V5849" t="s">
        <v>4424</v>
      </c>
      <c r="W5849"/>
      <c r="X5849"/>
      <c r="Y5849"/>
      <c r="Z5849"/>
      <c r="AA5849"/>
      <c r="AB5849"/>
      <c r="AC5849"/>
      <c r="AD5849"/>
      <c r="AE5849" t="s">
        <v>4308</v>
      </c>
      <c r="AF5849" t="s">
        <v>4308</v>
      </c>
      <c r="AG5849" t="s">
        <v>4308</v>
      </c>
      <c r="AH5849" s="115" t="s">
        <v>4308</v>
      </c>
    </row>
    <row r="5850" spans="1:35" ht="18" x14ac:dyDescent="0.25">
      <c r="A5850" s="235">
        <v>332647</v>
      </c>
      <c r="B5850" s="235" t="s">
        <v>9918</v>
      </c>
      <c r="C5850" s="235" t="s">
        <v>219</v>
      </c>
      <c r="D5850" s="235" t="s">
        <v>238</v>
      </c>
      <c r="E5850"/>
      <c r="F5850" s="126"/>
      <c r="G5850" s="236"/>
      <c r="H5850"/>
      <c r="I5850" t="s">
        <v>107</v>
      </c>
      <c r="J5850" s="236"/>
      <c r="K5850"/>
      <c r="L5850"/>
      <c r="M5850"/>
      <c r="N5850"/>
      <c r="O5850"/>
      <c r="P5850"/>
      <c r="Q5850"/>
      <c r="U5850"/>
      <c r="V5850" t="s">
        <v>4335</v>
      </c>
      <c r="W5850" s="236"/>
      <c r="X5850"/>
      <c r="Y5850"/>
      <c r="Z5850"/>
      <c r="AA5850"/>
      <c r="AB5850"/>
      <c r="AC5850"/>
      <c r="AD5850"/>
      <c r="AE5850"/>
      <c r="AF5850"/>
      <c r="AG5850"/>
      <c r="AH5850" s="115" t="s">
        <v>4308</v>
      </c>
      <c r="AI5850" s="115" t="e">
        <f>VLOOKUP(A5850,'[2]دراسات قانونية'!$A$3:$E$600,1,0)</f>
        <v>#N/A</v>
      </c>
    </row>
    <row r="5851" spans="1:35" hidden="1" x14ac:dyDescent="0.25">
      <c r="A5851" s="115">
        <v>332648</v>
      </c>
      <c r="B5851" s="115" t="s">
        <v>3780</v>
      </c>
      <c r="C5851" s="115" t="s">
        <v>767</v>
      </c>
      <c r="D5851" s="115" t="s">
        <v>735</v>
      </c>
      <c r="E5851" s="115" t="s">
        <v>76</v>
      </c>
      <c r="F5851" s="237">
        <v>36403</v>
      </c>
      <c r="G5851" s="115" t="s">
        <v>18</v>
      </c>
      <c r="H5851" s="115" t="s">
        <v>16</v>
      </c>
      <c r="I5851" t="s">
        <v>199</v>
      </c>
      <c r="J5851" s="115" t="s">
        <v>1226</v>
      </c>
      <c r="L5851" s="115" t="s">
        <v>18</v>
      </c>
      <c r="U5851"/>
      <c r="V5851" t="s">
        <v>16623</v>
      </c>
    </row>
    <row r="5852" spans="1:35" hidden="1" x14ac:dyDescent="0.25">
      <c r="A5852">
        <v>332649</v>
      </c>
      <c r="B5852" t="s">
        <v>1268</v>
      </c>
      <c r="C5852" t="s">
        <v>339</v>
      </c>
      <c r="D5852" t="s">
        <v>1125</v>
      </c>
      <c r="E5852" t="s">
        <v>76</v>
      </c>
      <c r="F5852" s="126"/>
      <c r="G5852"/>
      <c r="H5852" t="s">
        <v>16</v>
      </c>
      <c r="I5852" t="s">
        <v>129</v>
      </c>
      <c r="J5852"/>
      <c r="K5852"/>
      <c r="L5852"/>
      <c r="M5852"/>
      <c r="N5852"/>
      <c r="O5852"/>
      <c r="P5852"/>
      <c r="Q5852"/>
      <c r="U5852"/>
      <c r="V5852" t="s">
        <v>4414</v>
      </c>
      <c r="W5852"/>
      <c r="X5852"/>
      <c r="Y5852"/>
      <c r="Z5852"/>
      <c r="AA5852" t="s">
        <v>4308</v>
      </c>
      <c r="AB5852" t="s">
        <v>4308</v>
      </c>
      <c r="AC5852" t="s">
        <v>4308</v>
      </c>
      <c r="AD5852" t="s">
        <v>4308</v>
      </c>
      <c r="AE5852" t="s">
        <v>4308</v>
      </c>
      <c r="AF5852" t="s">
        <v>4308</v>
      </c>
      <c r="AG5852" t="s">
        <v>4308</v>
      </c>
      <c r="AH5852" s="115" t="s">
        <v>4308</v>
      </c>
    </row>
    <row r="5853" spans="1:35" ht="18" x14ac:dyDescent="0.25">
      <c r="A5853" s="235">
        <v>332650</v>
      </c>
      <c r="B5853" s="235" t="s">
        <v>9919</v>
      </c>
      <c r="C5853" s="235" t="s">
        <v>377</v>
      </c>
      <c r="D5853" s="235" t="s">
        <v>378</v>
      </c>
      <c r="E5853"/>
      <c r="F5853" s="126"/>
      <c r="G5853" s="236"/>
      <c r="H5853"/>
      <c r="I5853" t="s">
        <v>107</v>
      </c>
      <c r="J5853" s="236"/>
      <c r="K5853"/>
      <c r="L5853"/>
      <c r="M5853"/>
      <c r="N5853"/>
      <c r="O5853"/>
      <c r="P5853"/>
      <c r="Q5853"/>
      <c r="U5853"/>
      <c r="V5853" t="s">
        <v>4335</v>
      </c>
      <c r="W5853" s="236"/>
      <c r="X5853"/>
      <c r="Y5853"/>
      <c r="Z5853"/>
      <c r="AA5853"/>
      <c r="AB5853"/>
      <c r="AC5853"/>
      <c r="AD5853"/>
      <c r="AE5853"/>
      <c r="AF5853"/>
      <c r="AG5853"/>
      <c r="AH5853" s="115" t="s">
        <v>4308</v>
      </c>
      <c r="AI5853" s="115" t="e">
        <f>VLOOKUP(A5853,'[2]دراسات قانونية'!$A$3:$E$600,1,0)</f>
        <v>#N/A</v>
      </c>
    </row>
    <row r="5854" spans="1:35" ht="18" hidden="1" x14ac:dyDescent="0.25">
      <c r="A5854" s="235">
        <v>332651</v>
      </c>
      <c r="B5854" s="235" t="s">
        <v>9920</v>
      </c>
      <c r="C5854" s="235" t="s">
        <v>212</v>
      </c>
      <c r="D5854" s="235" t="s">
        <v>9921</v>
      </c>
      <c r="E5854"/>
      <c r="F5854" s="126"/>
      <c r="G5854" s="236"/>
      <c r="H5854"/>
      <c r="I5854" t="s">
        <v>199</v>
      </c>
      <c r="J5854" s="236"/>
      <c r="K5854"/>
      <c r="L5854"/>
      <c r="M5854"/>
      <c r="N5854"/>
      <c r="O5854"/>
      <c r="P5854"/>
      <c r="Q5854"/>
      <c r="U5854"/>
      <c r="V5854">
        <v>0</v>
      </c>
      <c r="W5854" s="236"/>
      <c r="X5854"/>
      <c r="Y5854"/>
      <c r="Z5854"/>
      <c r="AA5854"/>
      <c r="AB5854"/>
      <c r="AC5854"/>
      <c r="AD5854"/>
      <c r="AE5854"/>
      <c r="AF5854"/>
      <c r="AG5854"/>
      <c r="AH5854" s="115" t="s">
        <v>4308</v>
      </c>
    </row>
    <row r="5855" spans="1:35" hidden="1" x14ac:dyDescent="0.25">
      <c r="A5855">
        <v>332654</v>
      </c>
      <c r="B5855" t="s">
        <v>9922</v>
      </c>
      <c r="C5855" t="s">
        <v>250</v>
      </c>
      <c r="D5855" t="s">
        <v>9923</v>
      </c>
      <c r="E5855" t="s">
        <v>76</v>
      </c>
      <c r="F5855" s="126">
        <v>32875</v>
      </c>
      <c r="G5855" t="s">
        <v>18</v>
      </c>
      <c r="H5855" t="s">
        <v>19</v>
      </c>
      <c r="I5855" t="s">
        <v>136</v>
      </c>
      <c r="J5855" t="s">
        <v>1226</v>
      </c>
      <c r="K5855"/>
      <c r="L5855" t="s">
        <v>18</v>
      </c>
      <c r="M5855"/>
      <c r="N5855"/>
      <c r="O5855"/>
      <c r="P5855"/>
      <c r="Q5855"/>
      <c r="U5855"/>
      <c r="V5855" t="s">
        <v>4414</v>
      </c>
      <c r="W5855"/>
      <c r="X5855"/>
      <c r="Y5855"/>
      <c r="Z5855"/>
      <c r="AA5855"/>
      <c r="AB5855"/>
      <c r="AC5855"/>
      <c r="AD5855"/>
      <c r="AE5855"/>
      <c r="AF5855"/>
      <c r="AG5855"/>
    </row>
    <row r="5856" spans="1:35" hidden="1" x14ac:dyDescent="0.25">
      <c r="A5856" s="115">
        <v>332655</v>
      </c>
      <c r="B5856" s="115" t="s">
        <v>3186</v>
      </c>
      <c r="C5856" s="115" t="s">
        <v>339</v>
      </c>
      <c r="D5856" s="115" t="s">
        <v>612</v>
      </c>
      <c r="E5856" s="115" t="s">
        <v>76</v>
      </c>
      <c r="F5856" s="237">
        <v>32874</v>
      </c>
      <c r="G5856" s="115" t="s">
        <v>18</v>
      </c>
      <c r="H5856" s="115" t="s">
        <v>16</v>
      </c>
      <c r="I5856" t="s">
        <v>199</v>
      </c>
      <c r="J5856" s="115" t="s">
        <v>1226</v>
      </c>
      <c r="L5856" s="115" t="s">
        <v>30</v>
      </c>
      <c r="U5856"/>
      <c r="V5856">
        <v>0</v>
      </c>
    </row>
    <row r="5857" spans="1:35" ht="18" hidden="1" x14ac:dyDescent="0.25">
      <c r="A5857" s="235">
        <v>332657</v>
      </c>
      <c r="B5857" s="235" t="s">
        <v>4482</v>
      </c>
      <c r="C5857" s="235" t="s">
        <v>5107</v>
      </c>
      <c r="D5857" s="235" t="s">
        <v>306</v>
      </c>
      <c r="E5857"/>
      <c r="F5857" s="126"/>
      <c r="G5857" s="236"/>
      <c r="H5857"/>
      <c r="I5857" t="s">
        <v>199</v>
      </c>
      <c r="J5857" s="236"/>
      <c r="K5857"/>
      <c r="L5857"/>
      <c r="M5857"/>
      <c r="N5857"/>
      <c r="O5857"/>
      <c r="P5857"/>
      <c r="Q5857"/>
      <c r="U5857"/>
      <c r="V5857">
        <v>0</v>
      </c>
      <c r="W5857" s="236"/>
      <c r="X5857"/>
      <c r="Y5857"/>
      <c r="Z5857"/>
      <c r="AA5857"/>
      <c r="AB5857"/>
      <c r="AC5857"/>
      <c r="AD5857"/>
      <c r="AE5857"/>
      <c r="AF5857"/>
      <c r="AG5857"/>
      <c r="AH5857" s="115" t="s">
        <v>4308</v>
      </c>
    </row>
    <row r="5858" spans="1:35" ht="18" x14ac:dyDescent="0.25">
      <c r="A5858" s="235">
        <v>332660</v>
      </c>
      <c r="B5858" s="235" t="s">
        <v>9924</v>
      </c>
      <c r="C5858" s="235" t="s">
        <v>546</v>
      </c>
      <c r="D5858" s="235" t="s">
        <v>437</v>
      </c>
      <c r="E5858"/>
      <c r="F5858" s="126"/>
      <c r="G5858" s="236"/>
      <c r="H5858"/>
      <c r="I5858" t="s">
        <v>107</v>
      </c>
      <c r="J5858" s="236"/>
      <c r="K5858"/>
      <c r="L5858"/>
      <c r="M5858"/>
      <c r="N5858"/>
      <c r="O5858"/>
      <c r="P5858"/>
      <c r="Q5858"/>
      <c r="U5858"/>
      <c r="V5858" t="s">
        <v>4335</v>
      </c>
      <c r="W5858" s="236"/>
      <c r="X5858"/>
      <c r="Y5858"/>
      <c r="Z5858"/>
      <c r="AA5858"/>
      <c r="AB5858"/>
      <c r="AC5858"/>
      <c r="AD5858"/>
      <c r="AE5858"/>
      <c r="AF5858"/>
      <c r="AG5858"/>
      <c r="AH5858" s="115" t="s">
        <v>4308</v>
      </c>
      <c r="AI5858" s="115" t="e">
        <f>VLOOKUP(A5858,'[2]دراسات قانونية'!$A$3:$E$600,1,0)</f>
        <v>#N/A</v>
      </c>
    </row>
    <row r="5859" spans="1:35" hidden="1" x14ac:dyDescent="0.25">
      <c r="A5859" s="115">
        <v>332661</v>
      </c>
      <c r="B5859" s="115" t="s">
        <v>1746</v>
      </c>
      <c r="C5859" s="115" t="s">
        <v>1563</v>
      </c>
      <c r="D5859" s="115" t="s">
        <v>433</v>
      </c>
      <c r="E5859" s="115" t="s">
        <v>76</v>
      </c>
      <c r="F5859" s="237">
        <v>34877</v>
      </c>
      <c r="G5859" s="115" t="s">
        <v>18</v>
      </c>
      <c r="H5859" s="115" t="s">
        <v>16</v>
      </c>
      <c r="I5859" t="s">
        <v>136</v>
      </c>
      <c r="J5859" s="115" t="s">
        <v>15</v>
      </c>
      <c r="L5859" s="115" t="s">
        <v>18</v>
      </c>
      <c r="U5859"/>
      <c r="V5859" t="s">
        <v>4337</v>
      </c>
      <c r="AF5859" s="115" t="s">
        <v>4308</v>
      </c>
      <c r="AG5859" s="115" t="s">
        <v>4308</v>
      </c>
      <c r="AH5859" s="115" t="s">
        <v>4308</v>
      </c>
    </row>
    <row r="5860" spans="1:35" ht="18" x14ac:dyDescent="0.25">
      <c r="A5860" s="235">
        <v>332664</v>
      </c>
      <c r="B5860" s="235" t="s">
        <v>9925</v>
      </c>
      <c r="C5860" s="235" t="s">
        <v>727</v>
      </c>
      <c r="D5860" s="235" t="s">
        <v>435</v>
      </c>
      <c r="E5860"/>
      <c r="F5860" s="126"/>
      <c r="G5860" s="236"/>
      <c r="H5860"/>
      <c r="I5860" t="s">
        <v>107</v>
      </c>
      <c r="J5860" s="236"/>
      <c r="K5860"/>
      <c r="L5860"/>
      <c r="M5860"/>
      <c r="N5860"/>
      <c r="O5860"/>
      <c r="P5860"/>
      <c r="Q5860"/>
      <c r="U5860"/>
      <c r="V5860" t="s">
        <v>4335</v>
      </c>
      <c r="W5860" s="236"/>
      <c r="X5860"/>
      <c r="Y5860"/>
      <c r="Z5860"/>
      <c r="AA5860"/>
      <c r="AB5860"/>
      <c r="AC5860"/>
      <c r="AD5860"/>
      <c r="AE5860"/>
      <c r="AF5860"/>
      <c r="AG5860"/>
      <c r="AH5860" s="115" t="s">
        <v>4308</v>
      </c>
      <c r="AI5860" s="115" t="e">
        <f>VLOOKUP(A5860,'[2]دراسات قانونية'!$A$3:$E$600,1,0)</f>
        <v>#N/A</v>
      </c>
    </row>
    <row r="5861" spans="1:35" hidden="1" x14ac:dyDescent="0.25">
      <c r="A5861">
        <v>332665</v>
      </c>
      <c r="B5861" t="s">
        <v>9926</v>
      </c>
      <c r="C5861" t="s">
        <v>212</v>
      </c>
      <c r="D5861" t="s">
        <v>257</v>
      </c>
      <c r="E5861" t="s">
        <v>76</v>
      </c>
      <c r="F5861" s="126">
        <v>34348</v>
      </c>
      <c r="G5861" t="s">
        <v>774</v>
      </c>
      <c r="H5861" t="s">
        <v>16</v>
      </c>
      <c r="I5861" t="s">
        <v>136</v>
      </c>
      <c r="J5861" t="s">
        <v>1226</v>
      </c>
      <c r="K5861"/>
      <c r="L5861" t="s">
        <v>67</v>
      </c>
      <c r="M5861"/>
      <c r="N5861"/>
      <c r="O5861"/>
      <c r="P5861"/>
      <c r="Q5861"/>
      <c r="U5861"/>
      <c r="V5861" t="s">
        <v>4412</v>
      </c>
      <c r="W5861"/>
      <c r="X5861"/>
      <c r="Y5861"/>
      <c r="Z5861"/>
      <c r="AA5861"/>
      <c r="AB5861"/>
      <c r="AC5861"/>
      <c r="AD5861"/>
      <c r="AE5861"/>
      <c r="AF5861"/>
      <c r="AG5861"/>
    </row>
    <row r="5862" spans="1:35" ht="18" hidden="1" x14ac:dyDescent="0.25">
      <c r="A5862" s="235">
        <v>332667</v>
      </c>
      <c r="B5862" s="235" t="s">
        <v>1560</v>
      </c>
      <c r="C5862" s="235" t="s">
        <v>6849</v>
      </c>
      <c r="D5862" s="235" t="s">
        <v>214</v>
      </c>
      <c r="E5862"/>
      <c r="F5862" s="126"/>
      <c r="G5862" s="236"/>
      <c r="H5862"/>
      <c r="I5862" t="s">
        <v>129</v>
      </c>
      <c r="J5862" s="236"/>
      <c r="K5862"/>
      <c r="L5862"/>
      <c r="M5862"/>
      <c r="N5862"/>
      <c r="O5862"/>
      <c r="P5862"/>
      <c r="Q5862"/>
      <c r="U5862"/>
      <c r="V5862" t="s">
        <v>4337</v>
      </c>
      <c r="W5862" s="236"/>
      <c r="X5862"/>
      <c r="Y5862"/>
      <c r="Z5862"/>
      <c r="AA5862"/>
      <c r="AB5862"/>
      <c r="AC5862"/>
      <c r="AD5862"/>
      <c r="AE5862"/>
      <c r="AF5862"/>
      <c r="AG5862"/>
      <c r="AH5862" s="115" t="s">
        <v>4308</v>
      </c>
    </row>
    <row r="5863" spans="1:35" hidden="1" x14ac:dyDescent="0.25">
      <c r="A5863" s="115">
        <v>332668</v>
      </c>
      <c r="B5863" s="115" t="s">
        <v>2225</v>
      </c>
      <c r="C5863" s="115" t="s">
        <v>324</v>
      </c>
      <c r="D5863" s="115" t="s">
        <v>902</v>
      </c>
      <c r="E5863" s="115" t="s">
        <v>76</v>
      </c>
      <c r="F5863" s="237">
        <v>36161</v>
      </c>
      <c r="G5863" s="115" t="s">
        <v>266</v>
      </c>
      <c r="H5863" s="115" t="s">
        <v>16</v>
      </c>
      <c r="I5863" t="s">
        <v>199</v>
      </c>
      <c r="J5863" s="115" t="s">
        <v>15</v>
      </c>
      <c r="L5863" s="115" t="s">
        <v>18</v>
      </c>
      <c r="U5863"/>
      <c r="V5863">
        <v>0</v>
      </c>
    </row>
    <row r="5864" spans="1:35" hidden="1" x14ac:dyDescent="0.25">
      <c r="A5864">
        <v>332670</v>
      </c>
      <c r="B5864" t="s">
        <v>8786</v>
      </c>
      <c r="C5864" t="s">
        <v>212</v>
      </c>
      <c r="D5864" t="s">
        <v>746</v>
      </c>
      <c r="E5864" t="s">
        <v>76</v>
      </c>
      <c r="F5864" s="126">
        <v>35435</v>
      </c>
      <c r="G5864" t="s">
        <v>2440</v>
      </c>
      <c r="H5864" t="s">
        <v>16</v>
      </c>
      <c r="I5864" t="s">
        <v>136</v>
      </c>
      <c r="J5864" t="s">
        <v>1226</v>
      </c>
      <c r="K5864"/>
      <c r="L5864" t="s">
        <v>40</v>
      </c>
      <c r="M5864"/>
      <c r="N5864"/>
      <c r="O5864"/>
      <c r="P5864"/>
      <c r="Q5864"/>
      <c r="U5864"/>
      <c r="V5864">
        <v>0</v>
      </c>
      <c r="W5864"/>
      <c r="X5864"/>
      <c r="Y5864"/>
      <c r="Z5864"/>
      <c r="AA5864"/>
      <c r="AB5864"/>
      <c r="AC5864"/>
      <c r="AD5864"/>
      <c r="AE5864"/>
      <c r="AF5864"/>
      <c r="AG5864"/>
      <c r="AH5864" s="115" t="s">
        <v>4308</v>
      </c>
    </row>
    <row r="5865" spans="1:35" hidden="1" x14ac:dyDescent="0.25">
      <c r="A5865" s="115">
        <v>332671</v>
      </c>
      <c r="B5865" s="115" t="s">
        <v>1097</v>
      </c>
      <c r="C5865" s="115" t="s">
        <v>212</v>
      </c>
      <c r="D5865" s="115" t="s">
        <v>265</v>
      </c>
      <c r="E5865" s="115" t="s">
        <v>76</v>
      </c>
      <c r="F5865" s="237">
        <v>35431</v>
      </c>
      <c r="G5865" s="115" t="s">
        <v>760</v>
      </c>
      <c r="H5865" s="115" t="s">
        <v>16</v>
      </c>
      <c r="I5865" t="s">
        <v>199</v>
      </c>
      <c r="J5865" s="115" t="s">
        <v>15</v>
      </c>
      <c r="L5865" s="115" t="s">
        <v>67</v>
      </c>
      <c r="U5865"/>
      <c r="V5865">
        <v>0</v>
      </c>
      <c r="AF5865" s="115" t="s">
        <v>4308</v>
      </c>
      <c r="AG5865" s="115" t="s">
        <v>4308</v>
      </c>
      <c r="AH5865" s="115" t="s">
        <v>4308</v>
      </c>
    </row>
    <row r="5866" spans="1:35" ht="18" hidden="1" x14ac:dyDescent="0.25">
      <c r="A5866" s="235">
        <v>332672</v>
      </c>
      <c r="B5866" s="235" t="s">
        <v>9927</v>
      </c>
      <c r="C5866" s="235" t="s">
        <v>1038</v>
      </c>
      <c r="D5866" s="235" t="s">
        <v>276</v>
      </c>
      <c r="E5866"/>
      <c r="F5866" s="126"/>
      <c r="G5866" s="236"/>
      <c r="H5866"/>
      <c r="I5866" t="s">
        <v>199</v>
      </c>
      <c r="J5866" s="236"/>
      <c r="K5866"/>
      <c r="L5866"/>
      <c r="M5866"/>
      <c r="N5866"/>
      <c r="O5866"/>
      <c r="P5866"/>
      <c r="Q5866"/>
      <c r="U5866"/>
      <c r="V5866">
        <v>0</v>
      </c>
      <c r="W5866" s="236"/>
      <c r="X5866"/>
      <c r="Y5866"/>
      <c r="Z5866"/>
      <c r="AA5866"/>
      <c r="AB5866"/>
      <c r="AC5866"/>
      <c r="AD5866"/>
      <c r="AE5866"/>
      <c r="AF5866"/>
      <c r="AG5866"/>
      <c r="AH5866" s="115" t="s">
        <v>4308</v>
      </c>
    </row>
    <row r="5867" spans="1:35" hidden="1" x14ac:dyDescent="0.25">
      <c r="A5867">
        <v>332674</v>
      </c>
      <c r="B5867" t="s">
        <v>9928</v>
      </c>
      <c r="C5867" t="s">
        <v>386</v>
      </c>
      <c r="D5867" t="s">
        <v>415</v>
      </c>
      <c r="E5867" t="s">
        <v>76</v>
      </c>
      <c r="F5867" s="126">
        <v>35156</v>
      </c>
      <c r="G5867" t="s">
        <v>834</v>
      </c>
      <c r="H5867" t="s">
        <v>16</v>
      </c>
      <c r="I5867" t="s">
        <v>129</v>
      </c>
      <c r="J5867" t="s">
        <v>1226</v>
      </c>
      <c r="K5867"/>
      <c r="L5867" t="s">
        <v>67</v>
      </c>
      <c r="M5867"/>
      <c r="N5867"/>
      <c r="O5867"/>
      <c r="P5867"/>
      <c r="Q5867"/>
      <c r="U5867"/>
      <c r="V5867" t="s">
        <v>16623</v>
      </c>
      <c r="W5867"/>
      <c r="X5867"/>
      <c r="Y5867"/>
      <c r="Z5867"/>
      <c r="AA5867"/>
      <c r="AB5867"/>
      <c r="AC5867"/>
      <c r="AD5867"/>
      <c r="AE5867"/>
      <c r="AF5867" t="s">
        <v>4308</v>
      </c>
      <c r="AG5867" t="s">
        <v>4308</v>
      </c>
      <c r="AH5867" s="115" t="s">
        <v>4308</v>
      </c>
    </row>
    <row r="5868" spans="1:35" hidden="1" x14ac:dyDescent="0.25">
      <c r="A5868">
        <v>332675</v>
      </c>
      <c r="B5868" t="s">
        <v>9929</v>
      </c>
      <c r="C5868" t="s">
        <v>570</v>
      </c>
      <c r="D5868" t="s">
        <v>424</v>
      </c>
      <c r="E5868" t="s">
        <v>76</v>
      </c>
      <c r="F5868" s="126"/>
      <c r="G5868"/>
      <c r="H5868" t="s">
        <v>16</v>
      </c>
      <c r="I5868" t="s">
        <v>129</v>
      </c>
      <c r="J5868"/>
      <c r="K5868"/>
      <c r="L5868"/>
      <c r="M5868"/>
      <c r="N5868"/>
      <c r="O5868"/>
      <c r="P5868"/>
      <c r="Q5868"/>
      <c r="U5868"/>
      <c r="V5868" t="s">
        <v>4336</v>
      </c>
      <c r="W5868"/>
      <c r="X5868"/>
      <c r="Y5868"/>
      <c r="Z5868"/>
      <c r="AA5868" t="s">
        <v>4308</v>
      </c>
      <c r="AB5868" t="s">
        <v>4308</v>
      </c>
      <c r="AC5868" t="s">
        <v>4308</v>
      </c>
      <c r="AD5868" t="s">
        <v>4308</v>
      </c>
      <c r="AE5868" t="s">
        <v>4308</v>
      </c>
      <c r="AF5868" t="s">
        <v>4308</v>
      </c>
      <c r="AG5868" t="s">
        <v>4308</v>
      </c>
      <c r="AH5868" s="115" t="s">
        <v>4308</v>
      </c>
    </row>
    <row r="5869" spans="1:35" ht="18" x14ac:dyDescent="0.25">
      <c r="A5869" s="235">
        <v>332677</v>
      </c>
      <c r="B5869" s="235" t="s">
        <v>9930</v>
      </c>
      <c r="C5869" s="235" t="s">
        <v>1007</v>
      </c>
      <c r="D5869" s="235" t="s">
        <v>537</v>
      </c>
      <c r="E5869"/>
      <c r="F5869" s="126"/>
      <c r="G5869" s="236"/>
      <c r="H5869"/>
      <c r="I5869" t="s">
        <v>107</v>
      </c>
      <c r="J5869" s="236"/>
      <c r="K5869"/>
      <c r="L5869"/>
      <c r="M5869"/>
      <c r="N5869"/>
      <c r="O5869"/>
      <c r="P5869"/>
      <c r="Q5869"/>
      <c r="U5869"/>
      <c r="V5869" t="s">
        <v>4335</v>
      </c>
      <c r="W5869" s="236"/>
      <c r="X5869"/>
      <c r="Y5869"/>
      <c r="Z5869"/>
      <c r="AA5869"/>
      <c r="AB5869"/>
      <c r="AC5869"/>
      <c r="AD5869"/>
      <c r="AE5869"/>
      <c r="AF5869"/>
      <c r="AG5869"/>
      <c r="AH5869" s="115" t="s">
        <v>4308</v>
      </c>
      <c r="AI5869" s="115" t="e">
        <f>VLOOKUP(A5869,'[2]دراسات قانونية'!$A$3:$E$600,1,0)</f>
        <v>#N/A</v>
      </c>
    </row>
    <row r="5870" spans="1:35" hidden="1" x14ac:dyDescent="0.25">
      <c r="A5870" s="115">
        <v>332678</v>
      </c>
      <c r="B5870" s="115" t="s">
        <v>3187</v>
      </c>
      <c r="C5870" s="115" t="s">
        <v>252</v>
      </c>
      <c r="D5870" s="115" t="s">
        <v>500</v>
      </c>
      <c r="E5870" s="115" t="s">
        <v>76</v>
      </c>
      <c r="F5870" s="237">
        <v>35837</v>
      </c>
      <c r="G5870" s="115" t="s">
        <v>18</v>
      </c>
      <c r="H5870" s="115" t="s">
        <v>16</v>
      </c>
      <c r="I5870" t="s">
        <v>199</v>
      </c>
      <c r="J5870" s="115" t="s">
        <v>15</v>
      </c>
      <c r="L5870" s="115" t="s">
        <v>18</v>
      </c>
      <c r="U5870"/>
      <c r="V5870">
        <v>0</v>
      </c>
      <c r="AH5870" s="115" t="s">
        <v>4308</v>
      </c>
    </row>
    <row r="5871" spans="1:35" hidden="1" x14ac:dyDescent="0.25">
      <c r="A5871">
        <v>332680</v>
      </c>
      <c r="B5871" t="s">
        <v>9931</v>
      </c>
      <c r="C5871" t="s">
        <v>9932</v>
      </c>
      <c r="D5871" t="s">
        <v>9933</v>
      </c>
      <c r="E5871" t="s">
        <v>76</v>
      </c>
      <c r="F5871" s="126">
        <v>34364</v>
      </c>
      <c r="G5871" t="s">
        <v>9934</v>
      </c>
      <c r="H5871" t="s">
        <v>16</v>
      </c>
      <c r="I5871" t="s">
        <v>136</v>
      </c>
      <c r="J5871"/>
      <c r="K5871"/>
      <c r="L5871"/>
      <c r="M5871"/>
      <c r="N5871"/>
      <c r="O5871"/>
      <c r="P5871"/>
      <c r="Q5871"/>
      <c r="U5871"/>
      <c r="V5871" t="s">
        <v>16623</v>
      </c>
      <c r="W5871"/>
      <c r="X5871"/>
      <c r="Y5871"/>
      <c r="Z5871"/>
      <c r="AA5871"/>
      <c r="AB5871"/>
      <c r="AC5871" t="s">
        <v>4308</v>
      </c>
      <c r="AD5871" t="s">
        <v>4308</v>
      </c>
      <c r="AE5871" t="s">
        <v>4308</v>
      </c>
      <c r="AF5871" t="s">
        <v>4308</v>
      </c>
      <c r="AG5871" t="s">
        <v>4308</v>
      </c>
      <c r="AH5871" s="115" t="s">
        <v>4308</v>
      </c>
    </row>
    <row r="5872" spans="1:35" ht="18" x14ac:dyDescent="0.25">
      <c r="A5872" s="235">
        <v>332681</v>
      </c>
      <c r="B5872" s="235" t="s">
        <v>9935</v>
      </c>
      <c r="C5872" s="235" t="s">
        <v>9936</v>
      </c>
      <c r="D5872" s="235" t="s">
        <v>555</v>
      </c>
      <c r="E5872"/>
      <c r="F5872" s="126"/>
      <c r="G5872" s="236"/>
      <c r="H5872"/>
      <c r="I5872" t="s">
        <v>107</v>
      </c>
      <c r="J5872" s="236"/>
      <c r="K5872"/>
      <c r="L5872"/>
      <c r="M5872"/>
      <c r="N5872"/>
      <c r="O5872"/>
      <c r="P5872"/>
      <c r="Q5872"/>
      <c r="U5872"/>
      <c r="V5872" t="s">
        <v>4335</v>
      </c>
      <c r="W5872" s="236"/>
      <c r="X5872"/>
      <c r="Y5872"/>
      <c r="Z5872"/>
      <c r="AA5872"/>
      <c r="AB5872"/>
      <c r="AC5872"/>
      <c r="AD5872"/>
      <c r="AE5872"/>
      <c r="AF5872"/>
      <c r="AG5872"/>
      <c r="AH5872" s="115" t="s">
        <v>4308</v>
      </c>
      <c r="AI5872" s="115" t="e">
        <f>VLOOKUP(A5872,'[2]دراسات قانونية'!$A$3:$E$600,1,0)</f>
        <v>#N/A</v>
      </c>
    </row>
    <row r="5873" spans="1:35" hidden="1" x14ac:dyDescent="0.25">
      <c r="A5873">
        <v>332682</v>
      </c>
      <c r="B5873" t="s">
        <v>649</v>
      </c>
      <c r="C5873" t="s">
        <v>2686</v>
      </c>
      <c r="D5873" t="s">
        <v>435</v>
      </c>
      <c r="E5873" t="s">
        <v>76</v>
      </c>
      <c r="F5873" s="126">
        <v>34703</v>
      </c>
      <c r="G5873" t="s">
        <v>1252</v>
      </c>
      <c r="H5873" t="s">
        <v>16</v>
      </c>
      <c r="I5873" t="s">
        <v>136</v>
      </c>
      <c r="J5873" t="s">
        <v>15</v>
      </c>
      <c r="K5873"/>
      <c r="L5873" t="s">
        <v>61</v>
      </c>
      <c r="M5873"/>
      <c r="N5873"/>
      <c r="O5873"/>
      <c r="P5873"/>
      <c r="Q5873"/>
      <c r="U5873"/>
      <c r="V5873">
        <v>0</v>
      </c>
      <c r="W5873"/>
      <c r="X5873"/>
      <c r="Y5873"/>
      <c r="Z5873"/>
      <c r="AA5873"/>
      <c r="AB5873"/>
      <c r="AC5873"/>
      <c r="AD5873"/>
      <c r="AE5873"/>
      <c r="AF5873"/>
      <c r="AG5873" t="s">
        <v>4308</v>
      </c>
      <c r="AH5873" s="115" t="s">
        <v>4308</v>
      </c>
    </row>
    <row r="5874" spans="1:35" ht="18" hidden="1" x14ac:dyDescent="0.25">
      <c r="A5874" s="235">
        <v>332683</v>
      </c>
      <c r="B5874" s="235" t="s">
        <v>649</v>
      </c>
      <c r="C5874" s="235" t="s">
        <v>1487</v>
      </c>
      <c r="D5874" s="235" t="s">
        <v>430</v>
      </c>
      <c r="E5874"/>
      <c r="F5874" s="126"/>
      <c r="G5874" s="236"/>
      <c r="H5874"/>
      <c r="I5874" t="s">
        <v>129</v>
      </c>
      <c r="J5874" s="236"/>
      <c r="K5874"/>
      <c r="L5874"/>
      <c r="M5874"/>
      <c r="N5874"/>
      <c r="O5874"/>
      <c r="P5874"/>
      <c r="Q5874"/>
      <c r="U5874"/>
      <c r="V5874" t="s">
        <v>4337</v>
      </c>
      <c r="W5874" s="236"/>
      <c r="X5874"/>
      <c r="Y5874"/>
      <c r="Z5874"/>
      <c r="AA5874"/>
      <c r="AB5874"/>
      <c r="AC5874"/>
      <c r="AD5874"/>
      <c r="AE5874"/>
      <c r="AF5874"/>
      <c r="AG5874"/>
      <c r="AH5874" s="115" t="s">
        <v>4308</v>
      </c>
    </row>
    <row r="5875" spans="1:35" hidden="1" x14ac:dyDescent="0.25">
      <c r="A5875">
        <v>332685</v>
      </c>
      <c r="B5875" t="s">
        <v>9937</v>
      </c>
      <c r="C5875" t="s">
        <v>778</v>
      </c>
      <c r="D5875" t="s">
        <v>213</v>
      </c>
      <c r="E5875" t="s">
        <v>76</v>
      </c>
      <c r="F5875" s="126">
        <v>36095</v>
      </c>
      <c r="G5875" t="s">
        <v>18</v>
      </c>
      <c r="H5875" t="s">
        <v>16</v>
      </c>
      <c r="I5875" t="s">
        <v>136</v>
      </c>
      <c r="J5875" t="s">
        <v>1226</v>
      </c>
      <c r="K5875"/>
      <c r="L5875" t="s">
        <v>18</v>
      </c>
      <c r="M5875"/>
      <c r="N5875"/>
      <c r="O5875"/>
      <c r="P5875"/>
      <c r="Q5875"/>
      <c r="U5875"/>
      <c r="V5875" t="s">
        <v>4334</v>
      </c>
      <c r="W5875"/>
      <c r="X5875"/>
      <c r="Y5875"/>
      <c r="Z5875"/>
      <c r="AA5875"/>
      <c r="AB5875"/>
      <c r="AC5875"/>
      <c r="AD5875"/>
      <c r="AE5875"/>
      <c r="AF5875"/>
      <c r="AG5875"/>
      <c r="AH5875" s="115" t="s">
        <v>4308</v>
      </c>
    </row>
    <row r="5876" spans="1:35" ht="18" x14ac:dyDescent="0.25">
      <c r="A5876" s="235">
        <v>332692</v>
      </c>
      <c r="B5876" s="235" t="s">
        <v>8804</v>
      </c>
      <c r="C5876" s="235" t="s">
        <v>828</v>
      </c>
      <c r="D5876" s="235" t="s">
        <v>699</v>
      </c>
      <c r="E5876"/>
      <c r="F5876" s="126"/>
      <c r="G5876" s="236"/>
      <c r="H5876"/>
      <c r="I5876" t="s">
        <v>107</v>
      </c>
      <c r="J5876" s="236"/>
      <c r="K5876"/>
      <c r="L5876"/>
      <c r="M5876"/>
      <c r="N5876"/>
      <c r="O5876"/>
      <c r="P5876"/>
      <c r="Q5876"/>
      <c r="U5876"/>
      <c r="V5876" t="s">
        <v>4335</v>
      </c>
      <c r="W5876" s="236"/>
      <c r="X5876"/>
      <c r="Y5876"/>
      <c r="Z5876"/>
      <c r="AA5876"/>
      <c r="AB5876"/>
      <c r="AC5876"/>
      <c r="AD5876"/>
      <c r="AE5876"/>
      <c r="AF5876"/>
      <c r="AG5876"/>
      <c r="AH5876" s="115" t="s">
        <v>4308</v>
      </c>
      <c r="AI5876" s="115" t="e">
        <f>VLOOKUP(A5876,'[2]دراسات قانونية'!$A$3:$E$600,1,0)</f>
        <v>#N/A</v>
      </c>
    </row>
    <row r="5877" spans="1:35" ht="18" x14ac:dyDescent="0.25">
      <c r="A5877" s="235">
        <v>332695</v>
      </c>
      <c r="B5877" s="235" t="s">
        <v>9938</v>
      </c>
      <c r="C5877" s="235" t="s">
        <v>279</v>
      </c>
      <c r="D5877" s="235" t="s">
        <v>699</v>
      </c>
      <c r="E5877"/>
      <c r="F5877" s="126"/>
      <c r="G5877" s="236"/>
      <c r="H5877"/>
      <c r="I5877" t="s">
        <v>107</v>
      </c>
      <c r="J5877" s="236"/>
      <c r="K5877"/>
      <c r="L5877"/>
      <c r="M5877"/>
      <c r="N5877"/>
      <c r="O5877"/>
      <c r="P5877"/>
      <c r="Q5877"/>
      <c r="U5877"/>
      <c r="V5877" t="s">
        <v>4334</v>
      </c>
      <c r="W5877" s="236"/>
      <c r="X5877"/>
      <c r="Y5877"/>
      <c r="Z5877"/>
      <c r="AA5877"/>
      <c r="AB5877"/>
      <c r="AC5877"/>
      <c r="AD5877"/>
      <c r="AE5877"/>
      <c r="AF5877"/>
      <c r="AG5877"/>
      <c r="AH5877" s="115" t="s">
        <v>4308</v>
      </c>
      <c r="AI5877" s="115" t="e">
        <f>VLOOKUP(A5877,'[2]دراسات قانونية'!$A$3:$E$600,1,0)</f>
        <v>#N/A</v>
      </c>
    </row>
    <row r="5878" spans="1:35" ht="18" x14ac:dyDescent="0.25">
      <c r="A5878" s="235">
        <v>332696</v>
      </c>
      <c r="B5878" s="235" t="s">
        <v>1102</v>
      </c>
      <c r="C5878" s="235" t="s">
        <v>274</v>
      </c>
      <c r="D5878" s="235" t="s">
        <v>354</v>
      </c>
      <c r="E5878"/>
      <c r="F5878" s="126"/>
      <c r="G5878" s="236"/>
      <c r="H5878"/>
      <c r="I5878" t="s">
        <v>107</v>
      </c>
      <c r="J5878" s="236"/>
      <c r="K5878"/>
      <c r="L5878"/>
      <c r="M5878"/>
      <c r="N5878"/>
      <c r="O5878"/>
      <c r="P5878"/>
      <c r="Q5878"/>
      <c r="U5878"/>
      <c r="V5878" t="s">
        <v>4335</v>
      </c>
      <c r="W5878" s="236"/>
      <c r="X5878"/>
      <c r="Y5878"/>
      <c r="Z5878"/>
      <c r="AA5878"/>
      <c r="AB5878"/>
      <c r="AC5878"/>
      <c r="AD5878"/>
      <c r="AE5878"/>
      <c r="AF5878"/>
      <c r="AG5878"/>
      <c r="AH5878" s="115" t="s">
        <v>4308</v>
      </c>
      <c r="AI5878" s="115" t="e">
        <f>VLOOKUP(A5878,'[2]دراسات قانونية'!$A$3:$E$600,1,0)</f>
        <v>#N/A</v>
      </c>
    </row>
    <row r="5879" spans="1:35" hidden="1" x14ac:dyDescent="0.25">
      <c r="A5879" s="115">
        <v>332698</v>
      </c>
      <c r="B5879" s="115" t="s">
        <v>1061</v>
      </c>
      <c r="C5879" s="115" t="s">
        <v>360</v>
      </c>
      <c r="D5879" s="115" t="s">
        <v>1334</v>
      </c>
      <c r="E5879" s="115" t="s">
        <v>76</v>
      </c>
      <c r="F5879" s="237">
        <v>34114</v>
      </c>
      <c r="G5879" s="115" t="s">
        <v>18</v>
      </c>
      <c r="H5879" s="115" t="s">
        <v>16</v>
      </c>
      <c r="I5879" t="s">
        <v>199</v>
      </c>
      <c r="J5879" s="115" t="s">
        <v>1226</v>
      </c>
      <c r="L5879" s="115" t="s">
        <v>73</v>
      </c>
      <c r="U5879"/>
      <c r="V5879">
        <v>0</v>
      </c>
    </row>
    <row r="5880" spans="1:35" ht="18" hidden="1" x14ac:dyDescent="0.25">
      <c r="A5880" s="235">
        <v>332699</v>
      </c>
      <c r="B5880" s="235" t="s">
        <v>9939</v>
      </c>
      <c r="C5880" s="235" t="s">
        <v>601</v>
      </c>
      <c r="D5880" s="235" t="s">
        <v>265</v>
      </c>
      <c r="E5880"/>
      <c r="F5880" s="126"/>
      <c r="G5880" s="236"/>
      <c r="H5880"/>
      <c r="I5880" t="s">
        <v>129</v>
      </c>
      <c r="J5880" s="236"/>
      <c r="K5880"/>
      <c r="L5880"/>
      <c r="M5880"/>
      <c r="N5880"/>
      <c r="O5880"/>
      <c r="P5880"/>
      <c r="Q5880"/>
      <c r="U5880"/>
      <c r="V5880" t="s">
        <v>4335</v>
      </c>
      <c r="W5880" s="236"/>
      <c r="X5880"/>
      <c r="Y5880"/>
      <c r="Z5880"/>
      <c r="AA5880"/>
      <c r="AB5880"/>
      <c r="AC5880"/>
      <c r="AD5880"/>
      <c r="AE5880"/>
      <c r="AF5880"/>
      <c r="AG5880"/>
      <c r="AH5880" s="115" t="s">
        <v>4308</v>
      </c>
    </row>
    <row r="5881" spans="1:35" ht="18" x14ac:dyDescent="0.25">
      <c r="A5881" s="235">
        <v>332700</v>
      </c>
      <c r="B5881" s="235" t="s">
        <v>9940</v>
      </c>
      <c r="C5881" s="235" t="s">
        <v>615</v>
      </c>
      <c r="D5881" s="235" t="s">
        <v>437</v>
      </c>
      <c r="E5881"/>
      <c r="F5881" s="126"/>
      <c r="G5881" s="236"/>
      <c r="H5881"/>
      <c r="I5881" t="s">
        <v>107</v>
      </c>
      <c r="J5881" s="236"/>
      <c r="K5881"/>
      <c r="L5881"/>
      <c r="M5881"/>
      <c r="N5881"/>
      <c r="O5881"/>
      <c r="P5881"/>
      <c r="Q5881"/>
      <c r="U5881"/>
      <c r="V5881" t="s">
        <v>4335</v>
      </c>
      <c r="W5881" s="236"/>
      <c r="X5881"/>
      <c r="Y5881"/>
      <c r="Z5881"/>
      <c r="AA5881"/>
      <c r="AB5881"/>
      <c r="AC5881"/>
      <c r="AD5881"/>
      <c r="AE5881"/>
      <c r="AF5881"/>
      <c r="AG5881"/>
      <c r="AH5881" s="115" t="s">
        <v>4308</v>
      </c>
      <c r="AI5881" s="115" t="e">
        <f>VLOOKUP(A5881,'[2]دراسات قانونية'!$A$3:$E$600,1,0)</f>
        <v>#N/A</v>
      </c>
    </row>
    <row r="5882" spans="1:35" ht="18" x14ac:dyDescent="0.25">
      <c r="A5882" s="235">
        <v>332701</v>
      </c>
      <c r="B5882" s="235" t="s">
        <v>9941</v>
      </c>
      <c r="C5882" s="235" t="s">
        <v>244</v>
      </c>
      <c r="D5882" s="235" t="s">
        <v>9406</v>
      </c>
      <c r="E5882"/>
      <c r="F5882" s="126"/>
      <c r="G5882" s="236"/>
      <c r="H5882"/>
      <c r="I5882" t="s">
        <v>107</v>
      </c>
      <c r="J5882" s="236"/>
      <c r="K5882"/>
      <c r="L5882"/>
      <c r="M5882"/>
      <c r="N5882"/>
      <c r="O5882"/>
      <c r="P5882"/>
      <c r="Q5882"/>
      <c r="U5882"/>
      <c r="V5882" t="s">
        <v>4335</v>
      </c>
      <c r="W5882" s="236"/>
      <c r="X5882"/>
      <c r="Y5882"/>
      <c r="Z5882"/>
      <c r="AA5882"/>
      <c r="AB5882"/>
      <c r="AC5882"/>
      <c r="AD5882"/>
      <c r="AE5882"/>
      <c r="AF5882"/>
      <c r="AG5882"/>
      <c r="AH5882" s="115" t="s">
        <v>4308</v>
      </c>
      <c r="AI5882" s="115" t="e">
        <f>VLOOKUP(A5882,'[2]دراسات قانونية'!$A$3:$E$600,1,0)</f>
        <v>#N/A</v>
      </c>
    </row>
    <row r="5883" spans="1:35" ht="18" x14ac:dyDescent="0.25">
      <c r="A5883" s="235">
        <v>332703</v>
      </c>
      <c r="B5883" s="235" t="s">
        <v>9942</v>
      </c>
      <c r="C5883" s="235" t="s">
        <v>952</v>
      </c>
      <c r="D5883" s="235" t="s">
        <v>210</v>
      </c>
      <c r="E5883"/>
      <c r="F5883" s="126"/>
      <c r="G5883" s="236"/>
      <c r="H5883"/>
      <c r="I5883" t="s">
        <v>107</v>
      </c>
      <c r="J5883" s="236"/>
      <c r="K5883"/>
      <c r="L5883"/>
      <c r="M5883"/>
      <c r="N5883"/>
      <c r="O5883"/>
      <c r="P5883"/>
      <c r="Q5883"/>
      <c r="U5883"/>
      <c r="V5883" t="s">
        <v>4335</v>
      </c>
      <c r="W5883" s="236"/>
      <c r="X5883"/>
      <c r="Y5883"/>
      <c r="Z5883"/>
      <c r="AA5883"/>
      <c r="AB5883"/>
      <c r="AC5883"/>
      <c r="AD5883"/>
      <c r="AE5883"/>
      <c r="AF5883"/>
      <c r="AG5883"/>
      <c r="AH5883" s="115" t="s">
        <v>4308</v>
      </c>
      <c r="AI5883" s="115" t="e">
        <f>VLOOKUP(A5883,'[2]دراسات قانونية'!$A$3:$E$600,1,0)</f>
        <v>#N/A</v>
      </c>
    </row>
    <row r="5884" spans="1:35" ht="18" hidden="1" x14ac:dyDescent="0.25">
      <c r="A5884" s="235">
        <v>332707</v>
      </c>
      <c r="B5884" s="235" t="s">
        <v>9943</v>
      </c>
      <c r="C5884" s="235" t="s">
        <v>837</v>
      </c>
      <c r="D5884" s="235" t="s">
        <v>276</v>
      </c>
      <c r="E5884"/>
      <c r="F5884" s="126"/>
      <c r="G5884" s="236"/>
      <c r="H5884"/>
      <c r="I5884" t="s">
        <v>129</v>
      </c>
      <c r="J5884" s="236"/>
      <c r="K5884"/>
      <c r="L5884"/>
      <c r="M5884"/>
      <c r="N5884"/>
      <c r="O5884"/>
      <c r="P5884"/>
      <c r="Q5884"/>
      <c r="U5884"/>
      <c r="V5884" t="s">
        <v>4337</v>
      </c>
      <c r="W5884" s="236"/>
      <c r="X5884"/>
      <c r="Y5884"/>
      <c r="Z5884"/>
      <c r="AA5884"/>
      <c r="AB5884"/>
      <c r="AC5884"/>
      <c r="AD5884"/>
      <c r="AE5884"/>
      <c r="AF5884"/>
      <c r="AG5884"/>
      <c r="AH5884" s="115" t="s">
        <v>4308</v>
      </c>
    </row>
    <row r="5885" spans="1:35" ht="18" hidden="1" x14ac:dyDescent="0.25">
      <c r="A5885" s="235">
        <v>332708</v>
      </c>
      <c r="B5885" s="235" t="s">
        <v>9944</v>
      </c>
      <c r="C5885" s="235" t="s">
        <v>339</v>
      </c>
      <c r="D5885" s="235" t="s">
        <v>7521</v>
      </c>
      <c r="E5885"/>
      <c r="F5885" s="126"/>
      <c r="G5885" s="236"/>
      <c r="H5885"/>
      <c r="I5885" t="s">
        <v>199</v>
      </c>
      <c r="J5885" s="236"/>
      <c r="K5885"/>
      <c r="L5885"/>
      <c r="M5885"/>
      <c r="N5885"/>
      <c r="O5885"/>
      <c r="P5885"/>
      <c r="Q5885"/>
      <c r="U5885"/>
      <c r="V5885">
        <v>0</v>
      </c>
      <c r="W5885" s="236"/>
      <c r="X5885"/>
      <c r="Y5885"/>
      <c r="Z5885"/>
      <c r="AA5885"/>
      <c r="AB5885"/>
      <c r="AC5885"/>
      <c r="AD5885"/>
      <c r="AE5885"/>
      <c r="AF5885"/>
      <c r="AG5885"/>
      <c r="AH5885" s="115" t="s">
        <v>4308</v>
      </c>
    </row>
    <row r="5886" spans="1:35" hidden="1" x14ac:dyDescent="0.25">
      <c r="A5886">
        <v>332710</v>
      </c>
      <c r="B5886" t="s">
        <v>9945</v>
      </c>
      <c r="C5886" t="s">
        <v>710</v>
      </c>
      <c r="D5886" t="s">
        <v>357</v>
      </c>
      <c r="E5886" t="s">
        <v>76</v>
      </c>
      <c r="F5886" s="126">
        <v>36307</v>
      </c>
      <c r="G5886" t="s">
        <v>211</v>
      </c>
      <c r="H5886" t="s">
        <v>16</v>
      </c>
      <c r="I5886" t="s">
        <v>129</v>
      </c>
      <c r="J5886" t="s">
        <v>15</v>
      </c>
      <c r="K5886"/>
      <c r="L5886" t="s">
        <v>18</v>
      </c>
      <c r="M5886"/>
      <c r="N5886"/>
      <c r="O5886"/>
      <c r="P5886"/>
      <c r="Q5886"/>
      <c r="U5886"/>
      <c r="V5886" t="s">
        <v>4414</v>
      </c>
      <c r="W5886"/>
      <c r="X5886"/>
      <c r="Y5886"/>
      <c r="Z5886"/>
      <c r="AA5886"/>
      <c r="AB5886"/>
      <c r="AC5886"/>
      <c r="AD5886"/>
      <c r="AE5886" t="s">
        <v>4308</v>
      </c>
      <c r="AF5886" t="s">
        <v>4308</v>
      </c>
      <c r="AG5886" t="s">
        <v>4308</v>
      </c>
      <c r="AH5886" s="115" t="s">
        <v>4308</v>
      </c>
    </row>
    <row r="5887" spans="1:35" hidden="1" x14ac:dyDescent="0.25">
      <c r="A5887">
        <v>332712</v>
      </c>
      <c r="B5887" t="s">
        <v>9946</v>
      </c>
      <c r="C5887" t="s">
        <v>821</v>
      </c>
      <c r="D5887" t="s">
        <v>232</v>
      </c>
      <c r="E5887" t="s">
        <v>76</v>
      </c>
      <c r="F5887" s="126">
        <v>36335</v>
      </c>
      <c r="G5887" t="s">
        <v>211</v>
      </c>
      <c r="H5887" t="s">
        <v>16</v>
      </c>
      <c r="I5887" t="s">
        <v>136</v>
      </c>
      <c r="J5887" t="s">
        <v>1226</v>
      </c>
      <c r="K5887"/>
      <c r="L5887" t="s">
        <v>30</v>
      </c>
      <c r="M5887"/>
      <c r="N5887"/>
      <c r="O5887"/>
      <c r="P5887"/>
      <c r="Q5887"/>
      <c r="R5887" s="115">
        <v>9296</v>
      </c>
      <c r="S5887" s="115">
        <v>45721</v>
      </c>
      <c r="T5887" s="115">
        <v>72000</v>
      </c>
      <c r="U5887"/>
      <c r="V5887">
        <v>0</v>
      </c>
      <c r="W5887"/>
      <c r="X5887"/>
      <c r="Y5887"/>
      <c r="Z5887"/>
      <c r="AA5887"/>
      <c r="AB5887"/>
      <c r="AC5887"/>
      <c r="AD5887"/>
      <c r="AE5887"/>
      <c r="AF5887"/>
      <c r="AG5887"/>
    </row>
    <row r="5888" spans="1:35" ht="18" x14ac:dyDescent="0.25">
      <c r="A5888" s="235">
        <v>332714</v>
      </c>
      <c r="B5888" s="235" t="s">
        <v>9947</v>
      </c>
      <c r="C5888" s="235" t="s">
        <v>212</v>
      </c>
      <c r="D5888" s="235" t="s">
        <v>4969</v>
      </c>
      <c r="E5888"/>
      <c r="F5888" s="126"/>
      <c r="G5888" s="236"/>
      <c r="H5888"/>
      <c r="I5888" t="s">
        <v>107</v>
      </c>
      <c r="J5888" s="236"/>
      <c r="K5888"/>
      <c r="L5888"/>
      <c r="M5888"/>
      <c r="N5888"/>
      <c r="O5888"/>
      <c r="P5888"/>
      <c r="Q5888"/>
      <c r="U5888"/>
      <c r="V5888" t="s">
        <v>4334</v>
      </c>
      <c r="W5888" s="236"/>
      <c r="X5888"/>
      <c r="Y5888"/>
      <c r="Z5888"/>
      <c r="AA5888"/>
      <c r="AB5888"/>
      <c r="AC5888"/>
      <c r="AD5888"/>
      <c r="AE5888"/>
      <c r="AF5888"/>
      <c r="AG5888"/>
      <c r="AH5888" s="115" t="s">
        <v>4308</v>
      </c>
      <c r="AI5888" s="115" t="e">
        <f>VLOOKUP(A5888,'[2]دراسات قانونية'!$A$3:$E$600,1,0)</f>
        <v>#N/A</v>
      </c>
    </row>
    <row r="5889" spans="1:35" ht="18" x14ac:dyDescent="0.25">
      <c r="A5889" s="235">
        <v>332715</v>
      </c>
      <c r="B5889" s="235" t="s">
        <v>9948</v>
      </c>
      <c r="C5889" s="235" t="s">
        <v>223</v>
      </c>
      <c r="D5889" s="235" t="s">
        <v>217</v>
      </c>
      <c r="E5889"/>
      <c r="F5889" s="126"/>
      <c r="G5889" s="236"/>
      <c r="H5889"/>
      <c r="I5889" t="s">
        <v>107</v>
      </c>
      <c r="J5889" s="236"/>
      <c r="K5889"/>
      <c r="L5889"/>
      <c r="M5889"/>
      <c r="N5889"/>
      <c r="O5889"/>
      <c r="P5889"/>
      <c r="Q5889"/>
      <c r="U5889"/>
      <c r="V5889" t="s">
        <v>4337</v>
      </c>
      <c r="W5889" s="236"/>
      <c r="X5889"/>
      <c r="Y5889"/>
      <c r="Z5889"/>
      <c r="AA5889"/>
      <c r="AB5889"/>
      <c r="AC5889"/>
      <c r="AD5889"/>
      <c r="AE5889"/>
      <c r="AF5889"/>
      <c r="AG5889"/>
      <c r="AH5889" s="115" t="s">
        <v>4308</v>
      </c>
      <c r="AI5889" s="115" t="e">
        <f>VLOOKUP(A5889,'[2]دراسات قانونية'!$A$3:$E$600,1,0)</f>
        <v>#N/A</v>
      </c>
    </row>
    <row r="5890" spans="1:35" ht="18" hidden="1" x14ac:dyDescent="0.25">
      <c r="A5890" s="235">
        <v>332717</v>
      </c>
      <c r="B5890" s="235" t="s">
        <v>9949</v>
      </c>
      <c r="C5890" s="235" t="s">
        <v>332</v>
      </c>
      <c r="D5890" s="235" t="s">
        <v>9950</v>
      </c>
      <c r="E5890"/>
      <c r="F5890" s="126"/>
      <c r="G5890" s="236"/>
      <c r="H5890"/>
      <c r="I5890" t="s">
        <v>129</v>
      </c>
      <c r="J5890" s="236"/>
      <c r="K5890"/>
      <c r="L5890"/>
      <c r="M5890"/>
      <c r="N5890"/>
      <c r="O5890"/>
      <c r="P5890"/>
      <c r="Q5890"/>
      <c r="U5890"/>
      <c r="V5890" t="s">
        <v>4337</v>
      </c>
      <c r="W5890" s="236"/>
      <c r="X5890"/>
      <c r="Y5890"/>
      <c r="Z5890"/>
      <c r="AA5890"/>
      <c r="AB5890"/>
      <c r="AC5890"/>
      <c r="AD5890"/>
      <c r="AE5890"/>
      <c r="AF5890"/>
      <c r="AG5890"/>
      <c r="AH5890" s="115" t="s">
        <v>4308</v>
      </c>
    </row>
    <row r="5891" spans="1:35" ht="18" x14ac:dyDescent="0.25">
      <c r="A5891" s="235">
        <v>332718</v>
      </c>
      <c r="B5891" s="235" t="s">
        <v>5102</v>
      </c>
      <c r="C5891" s="235" t="s">
        <v>212</v>
      </c>
      <c r="D5891" s="235" t="s">
        <v>281</v>
      </c>
      <c r="E5891"/>
      <c r="F5891" s="126"/>
      <c r="G5891" s="236"/>
      <c r="H5891"/>
      <c r="I5891" t="s">
        <v>107</v>
      </c>
      <c r="J5891" s="236"/>
      <c r="K5891"/>
      <c r="L5891"/>
      <c r="M5891"/>
      <c r="N5891"/>
      <c r="O5891"/>
      <c r="P5891"/>
      <c r="Q5891"/>
      <c r="U5891"/>
      <c r="V5891" t="s">
        <v>4334</v>
      </c>
      <c r="W5891" s="236"/>
      <c r="X5891"/>
      <c r="Y5891"/>
      <c r="Z5891"/>
      <c r="AA5891"/>
      <c r="AB5891"/>
      <c r="AC5891"/>
      <c r="AD5891"/>
      <c r="AE5891"/>
      <c r="AF5891"/>
      <c r="AG5891"/>
      <c r="AH5891" s="115" t="s">
        <v>4308</v>
      </c>
      <c r="AI5891" s="115" t="e">
        <f>VLOOKUP(A5891,'[2]دراسات قانونية'!$A$3:$E$600,1,0)</f>
        <v>#N/A</v>
      </c>
    </row>
    <row r="5892" spans="1:35" hidden="1" x14ac:dyDescent="0.25">
      <c r="A5892">
        <v>332719</v>
      </c>
      <c r="B5892" t="s">
        <v>9951</v>
      </c>
      <c r="C5892" t="s">
        <v>9952</v>
      </c>
      <c r="D5892" t="s">
        <v>265</v>
      </c>
      <c r="E5892" t="s">
        <v>76</v>
      </c>
      <c r="F5892" s="126">
        <v>32888</v>
      </c>
      <c r="G5892" t="s">
        <v>9953</v>
      </c>
      <c r="H5892" t="s">
        <v>16</v>
      </c>
      <c r="I5892" t="s">
        <v>136</v>
      </c>
      <c r="J5892" t="s">
        <v>1226</v>
      </c>
      <c r="K5892"/>
      <c r="L5892" t="s">
        <v>18</v>
      </c>
      <c r="M5892"/>
      <c r="N5892"/>
      <c r="O5892"/>
      <c r="P5892"/>
      <c r="Q5892"/>
      <c r="U5892"/>
      <c r="V5892" t="s">
        <v>4336</v>
      </c>
      <c r="W5892"/>
      <c r="X5892"/>
      <c r="Y5892"/>
      <c r="Z5892"/>
      <c r="AA5892"/>
      <c r="AB5892"/>
      <c r="AC5892"/>
      <c r="AD5892"/>
      <c r="AE5892"/>
      <c r="AF5892"/>
      <c r="AG5892"/>
      <c r="AH5892" s="115" t="s">
        <v>4308</v>
      </c>
    </row>
    <row r="5893" spans="1:35" ht="18" hidden="1" x14ac:dyDescent="0.25">
      <c r="A5893" s="235">
        <v>332720</v>
      </c>
      <c r="B5893" s="235" t="s">
        <v>9954</v>
      </c>
      <c r="C5893" s="235" t="s">
        <v>454</v>
      </c>
      <c r="D5893" s="235" t="s">
        <v>237</v>
      </c>
      <c r="E5893"/>
      <c r="F5893" s="126"/>
      <c r="G5893" s="236"/>
      <c r="H5893"/>
      <c r="I5893" t="s">
        <v>129</v>
      </c>
      <c r="J5893" s="236"/>
      <c r="K5893"/>
      <c r="L5893"/>
      <c r="M5893"/>
      <c r="N5893"/>
      <c r="O5893"/>
      <c r="P5893"/>
      <c r="Q5893"/>
      <c r="U5893"/>
      <c r="V5893" t="s">
        <v>4335</v>
      </c>
      <c r="W5893" s="236"/>
      <c r="X5893"/>
      <c r="Y5893"/>
      <c r="Z5893"/>
      <c r="AA5893"/>
      <c r="AB5893"/>
      <c r="AC5893"/>
      <c r="AD5893"/>
      <c r="AE5893"/>
      <c r="AF5893"/>
      <c r="AG5893"/>
    </row>
    <row r="5894" spans="1:35" hidden="1" x14ac:dyDescent="0.25">
      <c r="A5894">
        <v>332721</v>
      </c>
      <c r="B5894" t="s">
        <v>9955</v>
      </c>
      <c r="C5894" t="s">
        <v>274</v>
      </c>
      <c r="D5894" t="s">
        <v>9956</v>
      </c>
      <c r="E5894" t="s">
        <v>76</v>
      </c>
      <c r="F5894" s="126">
        <v>36313</v>
      </c>
      <c r="G5894" t="s">
        <v>18</v>
      </c>
      <c r="H5894" t="s">
        <v>16</v>
      </c>
      <c r="I5894" t="s">
        <v>129</v>
      </c>
      <c r="J5894" t="s">
        <v>15</v>
      </c>
      <c r="K5894"/>
      <c r="L5894" t="s">
        <v>18</v>
      </c>
      <c r="M5894"/>
      <c r="N5894"/>
      <c r="O5894"/>
      <c r="P5894"/>
      <c r="Q5894"/>
      <c r="U5894"/>
      <c r="V5894" t="s">
        <v>4337</v>
      </c>
      <c r="W5894"/>
      <c r="X5894"/>
      <c r="Y5894"/>
      <c r="Z5894"/>
      <c r="AA5894"/>
      <c r="AB5894"/>
      <c r="AC5894"/>
      <c r="AD5894"/>
      <c r="AE5894" t="s">
        <v>4308</v>
      </c>
      <c r="AF5894" t="s">
        <v>4308</v>
      </c>
      <c r="AG5894" t="s">
        <v>4308</v>
      </c>
      <c r="AH5894" s="115" t="s">
        <v>4308</v>
      </c>
    </row>
    <row r="5895" spans="1:35" hidden="1" x14ac:dyDescent="0.25">
      <c r="A5895" s="115">
        <v>332723</v>
      </c>
      <c r="B5895" s="115" t="s">
        <v>1306</v>
      </c>
      <c r="C5895" s="115" t="s">
        <v>212</v>
      </c>
      <c r="D5895" s="115" t="s">
        <v>323</v>
      </c>
      <c r="E5895" s="115" t="s">
        <v>76</v>
      </c>
      <c r="F5895" s="237">
        <v>35805</v>
      </c>
      <c r="G5895" s="115" t="s">
        <v>30</v>
      </c>
      <c r="H5895" s="115" t="s">
        <v>16</v>
      </c>
      <c r="I5895" t="s">
        <v>199</v>
      </c>
      <c r="J5895" s="115" t="s">
        <v>1226</v>
      </c>
      <c r="L5895" s="115" t="s">
        <v>18</v>
      </c>
      <c r="U5895"/>
      <c r="V5895">
        <v>0</v>
      </c>
    </row>
    <row r="5896" spans="1:35" ht="18" hidden="1" x14ac:dyDescent="0.25">
      <c r="A5896" s="235">
        <v>332726</v>
      </c>
      <c r="B5896" s="235" t="s">
        <v>9957</v>
      </c>
      <c r="C5896" s="235" t="s">
        <v>419</v>
      </c>
      <c r="D5896" s="235" t="s">
        <v>235</v>
      </c>
      <c r="E5896"/>
      <c r="F5896" s="126"/>
      <c r="G5896" s="236"/>
      <c r="H5896"/>
      <c r="I5896" t="s">
        <v>199</v>
      </c>
      <c r="J5896" s="236"/>
      <c r="K5896"/>
      <c r="L5896"/>
      <c r="M5896"/>
      <c r="N5896"/>
      <c r="O5896"/>
      <c r="P5896"/>
      <c r="Q5896"/>
      <c r="U5896"/>
      <c r="V5896" t="s">
        <v>16623</v>
      </c>
      <c r="W5896" s="236"/>
      <c r="X5896"/>
      <c r="Y5896"/>
      <c r="Z5896"/>
      <c r="AA5896"/>
      <c r="AB5896"/>
      <c r="AC5896"/>
      <c r="AD5896"/>
      <c r="AE5896"/>
      <c r="AF5896"/>
      <c r="AG5896"/>
      <c r="AH5896" s="115" t="s">
        <v>4308</v>
      </c>
    </row>
    <row r="5897" spans="1:35" ht="18" x14ac:dyDescent="0.25">
      <c r="A5897" s="235">
        <v>332727</v>
      </c>
      <c r="B5897" s="235" t="s">
        <v>9958</v>
      </c>
      <c r="C5897" s="235" t="s">
        <v>533</v>
      </c>
      <c r="D5897" s="235" t="s">
        <v>230</v>
      </c>
      <c r="E5897"/>
      <c r="F5897" s="126"/>
      <c r="G5897" s="236"/>
      <c r="H5897"/>
      <c r="I5897" t="s">
        <v>107</v>
      </c>
      <c r="J5897" s="236"/>
      <c r="K5897"/>
      <c r="L5897"/>
      <c r="M5897"/>
      <c r="N5897"/>
      <c r="O5897"/>
      <c r="P5897"/>
      <c r="Q5897"/>
      <c r="U5897"/>
      <c r="V5897" t="s">
        <v>4335</v>
      </c>
      <c r="W5897" s="236"/>
      <c r="X5897"/>
      <c r="Y5897"/>
      <c r="Z5897"/>
      <c r="AA5897"/>
      <c r="AB5897"/>
      <c r="AC5897"/>
      <c r="AD5897"/>
      <c r="AE5897"/>
      <c r="AF5897"/>
      <c r="AG5897"/>
      <c r="AH5897" s="115" t="s">
        <v>4308</v>
      </c>
      <c r="AI5897" s="115" t="e">
        <f>VLOOKUP(A5897,'[2]دراسات قانونية'!$A$3:$E$600,1,0)</f>
        <v>#N/A</v>
      </c>
    </row>
    <row r="5898" spans="1:35" ht="18" hidden="1" x14ac:dyDescent="0.25">
      <c r="A5898" s="235">
        <v>332729</v>
      </c>
      <c r="B5898" s="235" t="s">
        <v>9959</v>
      </c>
      <c r="C5898" s="235" t="s">
        <v>377</v>
      </c>
      <c r="D5898" s="235" t="s">
        <v>907</v>
      </c>
      <c r="E5898"/>
      <c r="F5898" s="126"/>
      <c r="G5898" s="236"/>
      <c r="H5898"/>
      <c r="I5898" t="s">
        <v>129</v>
      </c>
      <c r="J5898" s="236"/>
      <c r="K5898"/>
      <c r="L5898"/>
      <c r="M5898"/>
      <c r="N5898"/>
      <c r="O5898"/>
      <c r="P5898"/>
      <c r="Q5898"/>
      <c r="U5898"/>
      <c r="V5898" t="s">
        <v>4337</v>
      </c>
      <c r="W5898" s="236"/>
      <c r="X5898"/>
      <c r="Y5898"/>
      <c r="Z5898"/>
      <c r="AA5898"/>
      <c r="AB5898"/>
      <c r="AC5898"/>
      <c r="AD5898"/>
      <c r="AE5898"/>
      <c r="AF5898"/>
      <c r="AG5898"/>
      <c r="AH5898" s="115" t="s">
        <v>4308</v>
      </c>
    </row>
    <row r="5899" spans="1:35" hidden="1" x14ac:dyDescent="0.25">
      <c r="A5899" s="115">
        <v>332730</v>
      </c>
      <c r="B5899" s="115" t="s">
        <v>823</v>
      </c>
      <c r="C5899" s="115" t="s">
        <v>438</v>
      </c>
      <c r="D5899" s="115" t="s">
        <v>1235</v>
      </c>
      <c r="E5899" s="115" t="s">
        <v>76</v>
      </c>
      <c r="F5899" s="237">
        <v>36526</v>
      </c>
      <c r="G5899" s="115" t="s">
        <v>18</v>
      </c>
      <c r="H5899" s="115" t="s">
        <v>16</v>
      </c>
      <c r="I5899" t="s">
        <v>199</v>
      </c>
      <c r="J5899" s="115" t="s">
        <v>15</v>
      </c>
      <c r="L5899" s="115" t="s">
        <v>18</v>
      </c>
      <c r="U5899"/>
      <c r="V5899">
        <v>0</v>
      </c>
    </row>
    <row r="5900" spans="1:35" hidden="1" x14ac:dyDescent="0.25">
      <c r="A5900">
        <v>332731</v>
      </c>
      <c r="B5900" t="s">
        <v>9960</v>
      </c>
      <c r="C5900" t="s">
        <v>9961</v>
      </c>
      <c r="D5900" t="s">
        <v>2361</v>
      </c>
      <c r="E5900" t="s">
        <v>76</v>
      </c>
      <c r="F5900" s="126">
        <v>35641</v>
      </c>
      <c r="G5900" t="s">
        <v>18</v>
      </c>
      <c r="H5900" t="s">
        <v>16</v>
      </c>
      <c r="I5900" t="s">
        <v>201</v>
      </c>
      <c r="J5900" t="s">
        <v>1226</v>
      </c>
      <c r="K5900"/>
      <c r="L5900" t="s">
        <v>18</v>
      </c>
      <c r="M5900"/>
      <c r="N5900"/>
      <c r="O5900"/>
      <c r="P5900"/>
      <c r="Q5900"/>
      <c r="U5900"/>
      <c r="V5900">
        <v>0</v>
      </c>
      <c r="W5900"/>
      <c r="X5900"/>
      <c r="Y5900"/>
      <c r="Z5900"/>
      <c r="AA5900"/>
      <c r="AB5900"/>
      <c r="AC5900"/>
      <c r="AD5900"/>
      <c r="AE5900"/>
      <c r="AF5900"/>
      <c r="AG5900"/>
    </row>
    <row r="5901" spans="1:35" ht="18" x14ac:dyDescent="0.25">
      <c r="A5901" s="235">
        <v>332732</v>
      </c>
      <c r="B5901" s="235" t="s">
        <v>9962</v>
      </c>
      <c r="C5901" s="235" t="s">
        <v>9963</v>
      </c>
      <c r="D5901" s="235" t="s">
        <v>298</v>
      </c>
      <c r="E5901"/>
      <c r="F5901" s="126"/>
      <c r="G5901" s="236"/>
      <c r="H5901"/>
      <c r="I5901" t="s">
        <v>107</v>
      </c>
      <c r="J5901" s="236"/>
      <c r="K5901"/>
      <c r="L5901"/>
      <c r="M5901"/>
      <c r="N5901"/>
      <c r="O5901"/>
      <c r="P5901"/>
      <c r="Q5901"/>
      <c r="U5901"/>
      <c r="V5901" t="s">
        <v>4335</v>
      </c>
      <c r="W5901" s="236"/>
      <c r="X5901"/>
      <c r="Y5901"/>
      <c r="Z5901"/>
      <c r="AA5901"/>
      <c r="AB5901"/>
      <c r="AC5901"/>
      <c r="AD5901"/>
      <c r="AE5901"/>
      <c r="AF5901"/>
      <c r="AG5901"/>
      <c r="AH5901" s="115" t="s">
        <v>4308</v>
      </c>
      <c r="AI5901" s="115" t="e">
        <f>VLOOKUP(A5901,'[2]دراسات قانونية'!$A$3:$E$600,1,0)</f>
        <v>#N/A</v>
      </c>
    </row>
    <row r="5902" spans="1:35" ht="18" x14ac:dyDescent="0.25">
      <c r="A5902" s="235">
        <v>332735</v>
      </c>
      <c r="B5902" s="235" t="s">
        <v>9964</v>
      </c>
      <c r="C5902" s="235" t="s">
        <v>335</v>
      </c>
      <c r="D5902" s="235" t="s">
        <v>607</v>
      </c>
      <c r="E5902"/>
      <c r="F5902" s="126"/>
      <c r="G5902" s="236"/>
      <c r="H5902"/>
      <c r="I5902" t="s">
        <v>107</v>
      </c>
      <c r="J5902" s="236"/>
      <c r="K5902"/>
      <c r="L5902"/>
      <c r="M5902"/>
      <c r="N5902"/>
      <c r="O5902"/>
      <c r="P5902"/>
      <c r="Q5902"/>
      <c r="U5902"/>
      <c r="V5902" t="s">
        <v>4334</v>
      </c>
      <c r="W5902" s="236"/>
      <c r="X5902"/>
      <c r="Y5902"/>
      <c r="Z5902"/>
      <c r="AA5902"/>
      <c r="AB5902"/>
      <c r="AC5902"/>
      <c r="AD5902"/>
      <c r="AE5902"/>
      <c r="AF5902"/>
      <c r="AG5902"/>
      <c r="AH5902" s="115" t="s">
        <v>4308</v>
      </c>
      <c r="AI5902" s="115" t="e">
        <f>VLOOKUP(A5902,'[2]دراسات قانونية'!$A$3:$E$600,1,0)</f>
        <v>#N/A</v>
      </c>
    </row>
    <row r="5903" spans="1:35" hidden="1" x14ac:dyDescent="0.25">
      <c r="A5903">
        <v>332736</v>
      </c>
      <c r="B5903" t="s">
        <v>1040</v>
      </c>
      <c r="C5903" t="s">
        <v>439</v>
      </c>
      <c r="D5903" t="s">
        <v>2180</v>
      </c>
      <c r="E5903" t="s">
        <v>76</v>
      </c>
      <c r="F5903" s="126">
        <v>34335</v>
      </c>
      <c r="G5903" t="s">
        <v>18</v>
      </c>
      <c r="H5903" t="s">
        <v>16</v>
      </c>
      <c r="I5903" t="s">
        <v>136</v>
      </c>
      <c r="J5903" t="s">
        <v>1226</v>
      </c>
      <c r="K5903"/>
      <c r="L5903" t="s">
        <v>30</v>
      </c>
      <c r="M5903"/>
      <c r="N5903"/>
      <c r="O5903"/>
      <c r="P5903"/>
      <c r="Q5903"/>
      <c r="U5903"/>
      <c r="V5903">
        <v>0</v>
      </c>
      <c r="W5903"/>
      <c r="X5903"/>
      <c r="Y5903"/>
      <c r="Z5903"/>
      <c r="AA5903"/>
      <c r="AB5903"/>
      <c r="AC5903"/>
      <c r="AD5903"/>
      <c r="AE5903"/>
      <c r="AF5903"/>
      <c r="AG5903"/>
    </row>
    <row r="5904" spans="1:35" hidden="1" x14ac:dyDescent="0.25">
      <c r="A5904" s="115">
        <v>332738</v>
      </c>
      <c r="B5904" s="115" t="s">
        <v>3781</v>
      </c>
      <c r="C5904" s="115" t="s">
        <v>335</v>
      </c>
      <c r="D5904" s="115" t="s">
        <v>435</v>
      </c>
      <c r="E5904" s="115" t="s">
        <v>77</v>
      </c>
      <c r="F5904" s="237">
        <v>36057</v>
      </c>
      <c r="G5904" s="115" t="s">
        <v>18</v>
      </c>
      <c r="H5904" s="115" t="s">
        <v>16</v>
      </c>
      <c r="I5904" t="s">
        <v>199</v>
      </c>
      <c r="J5904" s="115" t="s">
        <v>1226</v>
      </c>
      <c r="L5904" s="115" t="s">
        <v>18</v>
      </c>
      <c r="U5904"/>
      <c r="V5904">
        <v>0</v>
      </c>
    </row>
    <row r="5905" spans="1:35" hidden="1" x14ac:dyDescent="0.25">
      <c r="A5905">
        <v>332739</v>
      </c>
      <c r="B5905" t="s">
        <v>9965</v>
      </c>
      <c r="C5905" t="s">
        <v>512</v>
      </c>
      <c r="D5905" t="s">
        <v>214</v>
      </c>
      <c r="E5905"/>
      <c r="F5905" s="126"/>
      <c r="G5905"/>
      <c r="H5905"/>
      <c r="I5905" t="s">
        <v>5306</v>
      </c>
      <c r="J5905"/>
      <c r="K5905"/>
      <c r="L5905"/>
      <c r="M5905"/>
      <c r="N5905"/>
      <c r="O5905"/>
      <c r="P5905"/>
      <c r="Q5905"/>
      <c r="U5905"/>
      <c r="V5905" t="s">
        <v>4334</v>
      </c>
      <c r="W5905"/>
      <c r="X5905"/>
      <c r="Y5905"/>
      <c r="Z5905"/>
      <c r="AA5905"/>
      <c r="AB5905"/>
      <c r="AC5905"/>
      <c r="AD5905"/>
      <c r="AE5905"/>
      <c r="AF5905"/>
      <c r="AG5905"/>
    </row>
    <row r="5906" spans="1:35" hidden="1" x14ac:dyDescent="0.25">
      <c r="A5906">
        <v>332741</v>
      </c>
      <c r="B5906" t="s">
        <v>9966</v>
      </c>
      <c r="C5906" t="s">
        <v>244</v>
      </c>
      <c r="D5906" t="s">
        <v>765</v>
      </c>
      <c r="E5906" t="s">
        <v>76</v>
      </c>
      <c r="F5906" s="126">
        <v>33689</v>
      </c>
      <c r="G5906" t="s">
        <v>9967</v>
      </c>
      <c r="H5906" t="s">
        <v>16</v>
      </c>
      <c r="I5906" t="s">
        <v>129</v>
      </c>
      <c r="J5906" t="s">
        <v>1226</v>
      </c>
      <c r="K5906"/>
      <c r="L5906" t="s">
        <v>30</v>
      </c>
      <c r="M5906"/>
      <c r="N5906"/>
      <c r="O5906"/>
      <c r="P5906"/>
      <c r="Q5906"/>
      <c r="U5906"/>
      <c r="V5906" t="s">
        <v>16592</v>
      </c>
      <c r="W5906"/>
      <c r="X5906"/>
      <c r="Y5906"/>
      <c r="Z5906"/>
      <c r="AA5906"/>
      <c r="AB5906"/>
      <c r="AC5906"/>
      <c r="AD5906"/>
      <c r="AE5906"/>
      <c r="AF5906"/>
      <c r="AG5906"/>
      <c r="AH5906" s="115" t="s">
        <v>4308</v>
      </c>
    </row>
    <row r="5907" spans="1:35" hidden="1" x14ac:dyDescent="0.25">
      <c r="A5907">
        <v>332743</v>
      </c>
      <c r="B5907" t="s">
        <v>9968</v>
      </c>
      <c r="C5907" t="s">
        <v>244</v>
      </c>
      <c r="D5907" t="s">
        <v>298</v>
      </c>
      <c r="E5907" t="s">
        <v>76</v>
      </c>
      <c r="F5907" s="126">
        <v>35612</v>
      </c>
      <c r="G5907" t="s">
        <v>773</v>
      </c>
      <c r="H5907" t="s">
        <v>16</v>
      </c>
      <c r="I5907" t="s">
        <v>129</v>
      </c>
      <c r="J5907" t="s">
        <v>15</v>
      </c>
      <c r="K5907"/>
      <c r="L5907" t="s">
        <v>18</v>
      </c>
      <c r="M5907"/>
      <c r="N5907"/>
      <c r="O5907"/>
      <c r="P5907"/>
      <c r="Q5907"/>
      <c r="U5907"/>
      <c r="V5907" t="s">
        <v>4336</v>
      </c>
      <c r="W5907"/>
      <c r="X5907"/>
      <c r="Y5907"/>
      <c r="Z5907"/>
      <c r="AA5907"/>
      <c r="AB5907"/>
      <c r="AC5907"/>
      <c r="AD5907"/>
      <c r="AE5907" t="s">
        <v>4308</v>
      </c>
      <c r="AF5907" t="s">
        <v>4308</v>
      </c>
      <c r="AG5907" t="s">
        <v>4308</v>
      </c>
      <c r="AH5907" s="115" t="s">
        <v>4308</v>
      </c>
    </row>
    <row r="5908" spans="1:35" hidden="1" x14ac:dyDescent="0.25">
      <c r="A5908">
        <v>332744</v>
      </c>
      <c r="B5908" t="s">
        <v>9969</v>
      </c>
      <c r="C5908" t="s">
        <v>279</v>
      </c>
      <c r="D5908" t="s">
        <v>330</v>
      </c>
      <c r="E5908" t="s">
        <v>76</v>
      </c>
      <c r="F5908" s="126">
        <v>34945</v>
      </c>
      <c r="G5908" t="s">
        <v>885</v>
      </c>
      <c r="H5908" t="s">
        <v>16</v>
      </c>
      <c r="I5908" t="s">
        <v>136</v>
      </c>
      <c r="J5908"/>
      <c r="K5908"/>
      <c r="L5908"/>
      <c r="M5908"/>
      <c r="N5908"/>
      <c r="O5908"/>
      <c r="P5908"/>
      <c r="Q5908"/>
      <c r="U5908"/>
      <c r="V5908" t="s">
        <v>4329</v>
      </c>
      <c r="W5908"/>
      <c r="X5908"/>
      <c r="Y5908"/>
      <c r="Z5908"/>
      <c r="AA5908"/>
      <c r="AB5908"/>
      <c r="AC5908" t="s">
        <v>4308</v>
      </c>
      <c r="AD5908" t="s">
        <v>4308</v>
      </c>
      <c r="AE5908" t="s">
        <v>4308</v>
      </c>
      <c r="AF5908" t="s">
        <v>4308</v>
      </c>
      <c r="AG5908" t="s">
        <v>4308</v>
      </c>
      <c r="AH5908" s="115" t="s">
        <v>4308</v>
      </c>
    </row>
    <row r="5909" spans="1:35" ht="18" x14ac:dyDescent="0.25">
      <c r="A5909" s="235">
        <v>332745</v>
      </c>
      <c r="B5909" s="235" t="s">
        <v>9970</v>
      </c>
      <c r="C5909" s="235" t="s">
        <v>9105</v>
      </c>
      <c r="D5909" s="235" t="s">
        <v>537</v>
      </c>
      <c r="E5909"/>
      <c r="F5909" s="126"/>
      <c r="G5909" s="236"/>
      <c r="H5909"/>
      <c r="I5909" t="s">
        <v>107</v>
      </c>
      <c r="J5909" s="236"/>
      <c r="K5909"/>
      <c r="L5909"/>
      <c r="M5909"/>
      <c r="N5909"/>
      <c r="O5909"/>
      <c r="P5909"/>
      <c r="Q5909"/>
      <c r="U5909"/>
      <c r="V5909" t="s">
        <v>4335</v>
      </c>
      <c r="W5909" s="236"/>
      <c r="X5909"/>
      <c r="Y5909"/>
      <c r="Z5909"/>
      <c r="AA5909"/>
      <c r="AB5909"/>
      <c r="AC5909"/>
      <c r="AD5909"/>
      <c r="AE5909"/>
      <c r="AF5909"/>
      <c r="AG5909"/>
      <c r="AH5909" s="115" t="s">
        <v>4308</v>
      </c>
      <c r="AI5909" s="115" t="e">
        <f>VLOOKUP(A5909,'[2]دراسات قانونية'!$A$3:$E$600,1,0)</f>
        <v>#N/A</v>
      </c>
    </row>
    <row r="5910" spans="1:35" ht="18" hidden="1" x14ac:dyDescent="0.25">
      <c r="A5910" s="235">
        <v>332747</v>
      </c>
      <c r="B5910" s="235" t="s">
        <v>9971</v>
      </c>
      <c r="C5910" s="235" t="s">
        <v>9972</v>
      </c>
      <c r="D5910" s="235" t="s">
        <v>487</v>
      </c>
      <c r="E5910"/>
      <c r="F5910" s="126"/>
      <c r="G5910" s="236"/>
      <c r="H5910"/>
      <c r="I5910" t="s">
        <v>199</v>
      </c>
      <c r="J5910" s="236"/>
      <c r="K5910"/>
      <c r="L5910"/>
      <c r="M5910"/>
      <c r="N5910"/>
      <c r="O5910"/>
      <c r="P5910"/>
      <c r="Q5910"/>
      <c r="U5910"/>
      <c r="V5910">
        <v>0</v>
      </c>
      <c r="W5910" s="236"/>
      <c r="X5910"/>
      <c r="Y5910"/>
      <c r="Z5910"/>
      <c r="AA5910"/>
      <c r="AB5910"/>
      <c r="AC5910"/>
      <c r="AD5910"/>
      <c r="AE5910"/>
      <c r="AF5910"/>
      <c r="AG5910"/>
      <c r="AH5910" s="115" t="s">
        <v>4308</v>
      </c>
    </row>
    <row r="5911" spans="1:35" ht="18" x14ac:dyDescent="0.25">
      <c r="A5911" s="235">
        <v>332749</v>
      </c>
      <c r="B5911" s="235" t="s">
        <v>7346</v>
      </c>
      <c r="C5911" s="235" t="s">
        <v>9973</v>
      </c>
      <c r="D5911" s="235" t="s">
        <v>2361</v>
      </c>
      <c r="E5911"/>
      <c r="F5911" s="126"/>
      <c r="G5911" s="236"/>
      <c r="H5911"/>
      <c r="I5911" t="s">
        <v>107</v>
      </c>
      <c r="J5911" s="236"/>
      <c r="K5911"/>
      <c r="L5911"/>
      <c r="M5911"/>
      <c r="N5911"/>
      <c r="O5911"/>
      <c r="P5911"/>
      <c r="Q5911"/>
      <c r="U5911"/>
      <c r="V5911" t="s">
        <v>4335</v>
      </c>
      <c r="W5911" s="236"/>
      <c r="X5911"/>
      <c r="Y5911"/>
      <c r="Z5911"/>
      <c r="AA5911"/>
      <c r="AB5911"/>
      <c r="AC5911"/>
      <c r="AD5911"/>
      <c r="AE5911"/>
      <c r="AF5911"/>
      <c r="AG5911"/>
      <c r="AH5911" s="115" t="s">
        <v>4308</v>
      </c>
      <c r="AI5911" s="115" t="e">
        <f>VLOOKUP(A5911,'[2]دراسات قانونية'!$A$3:$E$600,1,0)</f>
        <v>#N/A</v>
      </c>
    </row>
    <row r="5912" spans="1:35" ht="18" hidden="1" x14ac:dyDescent="0.25">
      <c r="A5912" s="235">
        <v>332750</v>
      </c>
      <c r="B5912" s="235" t="s">
        <v>9974</v>
      </c>
      <c r="C5912" s="235" t="s">
        <v>1104</v>
      </c>
      <c r="D5912" s="235" t="s">
        <v>214</v>
      </c>
      <c r="E5912"/>
      <c r="F5912" s="126"/>
      <c r="G5912" s="236"/>
      <c r="H5912"/>
      <c r="I5912" t="s">
        <v>129</v>
      </c>
      <c r="J5912" s="236"/>
      <c r="K5912"/>
      <c r="L5912"/>
      <c r="M5912"/>
      <c r="N5912"/>
      <c r="O5912"/>
      <c r="P5912"/>
      <c r="Q5912"/>
      <c r="U5912"/>
      <c r="V5912" t="s">
        <v>4337</v>
      </c>
      <c r="W5912" s="236"/>
      <c r="X5912"/>
      <c r="Y5912"/>
      <c r="Z5912"/>
      <c r="AA5912"/>
      <c r="AB5912"/>
      <c r="AC5912"/>
      <c r="AD5912"/>
      <c r="AE5912"/>
      <c r="AF5912"/>
      <c r="AG5912"/>
      <c r="AH5912" s="115" t="s">
        <v>4308</v>
      </c>
    </row>
    <row r="5913" spans="1:35" ht="18" x14ac:dyDescent="0.25">
      <c r="A5913" s="235">
        <v>332751</v>
      </c>
      <c r="B5913" s="235" t="s">
        <v>6644</v>
      </c>
      <c r="C5913" s="235" t="s">
        <v>345</v>
      </c>
      <c r="D5913" s="235" t="s">
        <v>935</v>
      </c>
      <c r="E5913"/>
      <c r="F5913" s="126"/>
      <c r="G5913" s="236"/>
      <c r="H5913"/>
      <c r="I5913" t="s">
        <v>107</v>
      </c>
      <c r="J5913" s="236"/>
      <c r="K5913"/>
      <c r="L5913"/>
      <c r="M5913"/>
      <c r="N5913"/>
      <c r="O5913"/>
      <c r="P5913"/>
      <c r="Q5913"/>
      <c r="U5913"/>
      <c r="V5913" t="s">
        <v>4335</v>
      </c>
      <c r="W5913" s="236"/>
      <c r="X5913"/>
      <c r="Y5913"/>
      <c r="Z5913"/>
      <c r="AA5913"/>
      <c r="AB5913"/>
      <c r="AC5913"/>
      <c r="AD5913"/>
      <c r="AE5913"/>
      <c r="AF5913"/>
      <c r="AG5913"/>
      <c r="AH5913" s="115" t="s">
        <v>4308</v>
      </c>
      <c r="AI5913" s="115" t="e">
        <f>VLOOKUP(A5913,'[2]دراسات قانونية'!$A$3:$E$600,1,0)</f>
        <v>#N/A</v>
      </c>
    </row>
    <row r="5914" spans="1:35" ht="18" x14ac:dyDescent="0.25">
      <c r="A5914" s="235">
        <v>332754</v>
      </c>
      <c r="B5914" s="235" t="s">
        <v>9975</v>
      </c>
      <c r="C5914" s="235" t="s">
        <v>379</v>
      </c>
      <c r="D5914" s="235" t="s">
        <v>880</v>
      </c>
      <c r="E5914"/>
      <c r="F5914" s="126"/>
      <c r="G5914" s="236"/>
      <c r="H5914"/>
      <c r="I5914" t="s">
        <v>107</v>
      </c>
      <c r="J5914" s="236"/>
      <c r="K5914"/>
      <c r="L5914"/>
      <c r="M5914"/>
      <c r="N5914"/>
      <c r="O5914"/>
      <c r="P5914"/>
      <c r="Q5914"/>
      <c r="U5914"/>
      <c r="V5914" t="s">
        <v>4335</v>
      </c>
      <c r="W5914" s="236"/>
      <c r="X5914"/>
      <c r="Y5914"/>
      <c r="Z5914"/>
      <c r="AA5914"/>
      <c r="AB5914"/>
      <c r="AC5914"/>
      <c r="AD5914"/>
      <c r="AE5914"/>
      <c r="AF5914"/>
      <c r="AG5914"/>
      <c r="AH5914" s="115" t="s">
        <v>4308</v>
      </c>
      <c r="AI5914" s="115" t="e">
        <f>VLOOKUP(A5914,'[2]دراسات قانونية'!$A$3:$E$600,1,0)</f>
        <v>#N/A</v>
      </c>
    </row>
    <row r="5915" spans="1:35" hidden="1" x14ac:dyDescent="0.25">
      <c r="A5915" s="115">
        <v>332756</v>
      </c>
      <c r="B5915" s="115" t="s">
        <v>4108</v>
      </c>
      <c r="C5915" s="115" t="s">
        <v>819</v>
      </c>
      <c r="D5915" s="115" t="s">
        <v>467</v>
      </c>
      <c r="E5915" s="115" t="s">
        <v>76</v>
      </c>
      <c r="F5915" s="237">
        <v>36161</v>
      </c>
      <c r="G5915" s="115" t="s">
        <v>18</v>
      </c>
      <c r="H5915" s="115" t="s">
        <v>16</v>
      </c>
      <c r="I5915" t="s">
        <v>199</v>
      </c>
      <c r="J5915" s="115" t="s">
        <v>1226</v>
      </c>
      <c r="L5915" s="115" t="s">
        <v>18</v>
      </c>
      <c r="U5915"/>
      <c r="V5915">
        <v>0</v>
      </c>
    </row>
    <row r="5916" spans="1:35" ht="18" x14ac:dyDescent="0.25">
      <c r="A5916" s="235">
        <v>332757</v>
      </c>
      <c r="B5916" s="235" t="s">
        <v>9976</v>
      </c>
      <c r="C5916" s="235" t="s">
        <v>9977</v>
      </c>
      <c r="D5916" s="235"/>
      <c r="E5916"/>
      <c r="F5916" s="126"/>
      <c r="G5916" s="236"/>
      <c r="H5916"/>
      <c r="I5916" t="s">
        <v>107</v>
      </c>
      <c r="J5916" s="236"/>
      <c r="K5916"/>
      <c r="L5916"/>
      <c r="M5916"/>
      <c r="N5916"/>
      <c r="O5916"/>
      <c r="P5916"/>
      <c r="Q5916"/>
      <c r="U5916"/>
      <c r="V5916" t="s">
        <v>4335</v>
      </c>
      <c r="W5916" s="236"/>
      <c r="X5916"/>
      <c r="Y5916"/>
      <c r="Z5916"/>
      <c r="AA5916"/>
      <c r="AB5916"/>
      <c r="AC5916"/>
      <c r="AD5916"/>
      <c r="AE5916"/>
      <c r="AF5916"/>
      <c r="AG5916"/>
      <c r="AH5916" s="115" t="s">
        <v>4308</v>
      </c>
      <c r="AI5916" s="115" t="e">
        <f>VLOOKUP(A5916,'[2]دراسات قانونية'!$A$3:$E$600,1,0)</f>
        <v>#N/A</v>
      </c>
    </row>
    <row r="5917" spans="1:35" hidden="1" x14ac:dyDescent="0.25">
      <c r="A5917">
        <v>332759</v>
      </c>
      <c r="B5917" t="s">
        <v>9978</v>
      </c>
      <c r="C5917" t="s">
        <v>434</v>
      </c>
      <c r="D5917" t="s">
        <v>2226</v>
      </c>
      <c r="E5917" t="s">
        <v>76</v>
      </c>
      <c r="F5917" s="126">
        <v>36540</v>
      </c>
      <c r="G5917" t="s">
        <v>18</v>
      </c>
      <c r="H5917" t="s">
        <v>16</v>
      </c>
      <c r="I5917" t="s">
        <v>129</v>
      </c>
      <c r="J5917" t="s">
        <v>1263</v>
      </c>
      <c r="K5917"/>
      <c r="L5917" t="s">
        <v>18</v>
      </c>
      <c r="M5917"/>
      <c r="N5917"/>
      <c r="O5917"/>
      <c r="P5917"/>
      <c r="Q5917"/>
      <c r="U5917"/>
      <c r="V5917" t="s">
        <v>16603</v>
      </c>
      <c r="W5917"/>
      <c r="X5917"/>
      <c r="Y5917"/>
      <c r="Z5917"/>
      <c r="AA5917"/>
      <c r="AB5917"/>
      <c r="AC5917"/>
      <c r="AD5917"/>
      <c r="AE5917"/>
      <c r="AF5917"/>
      <c r="AG5917"/>
      <c r="AH5917" s="115" t="s">
        <v>4308</v>
      </c>
    </row>
    <row r="5918" spans="1:35" hidden="1" x14ac:dyDescent="0.25">
      <c r="A5918">
        <v>332760</v>
      </c>
      <c r="B5918" t="s">
        <v>9979</v>
      </c>
      <c r="C5918" t="s">
        <v>212</v>
      </c>
      <c r="D5918" t="s">
        <v>222</v>
      </c>
      <c r="E5918" t="s">
        <v>76</v>
      </c>
      <c r="F5918" s="126"/>
      <c r="G5918"/>
      <c r="H5918" t="s">
        <v>16</v>
      </c>
      <c r="I5918" t="s">
        <v>129</v>
      </c>
      <c r="J5918"/>
      <c r="K5918"/>
      <c r="L5918"/>
      <c r="M5918"/>
      <c r="N5918"/>
      <c r="O5918"/>
      <c r="P5918"/>
      <c r="Q5918"/>
      <c r="U5918"/>
      <c r="V5918" t="s">
        <v>4414</v>
      </c>
      <c r="W5918"/>
      <c r="X5918"/>
      <c r="Y5918"/>
      <c r="Z5918"/>
      <c r="AA5918" t="s">
        <v>4308</v>
      </c>
      <c r="AB5918" t="s">
        <v>4308</v>
      </c>
      <c r="AC5918" t="s">
        <v>4308</v>
      </c>
      <c r="AD5918" t="s">
        <v>4308</v>
      </c>
      <c r="AE5918" t="s">
        <v>4308</v>
      </c>
      <c r="AF5918" t="s">
        <v>4308</v>
      </c>
      <c r="AG5918" t="s">
        <v>4308</v>
      </c>
      <c r="AH5918" s="115" t="s">
        <v>4308</v>
      </c>
    </row>
    <row r="5919" spans="1:35" ht="18" x14ac:dyDescent="0.25">
      <c r="A5919" s="235">
        <v>332761</v>
      </c>
      <c r="B5919" s="235" t="s">
        <v>9980</v>
      </c>
      <c r="C5919" s="235" t="s">
        <v>358</v>
      </c>
      <c r="D5919" s="235" t="s">
        <v>230</v>
      </c>
      <c r="E5919"/>
      <c r="F5919" s="126"/>
      <c r="G5919" s="236"/>
      <c r="H5919"/>
      <c r="I5919" t="s">
        <v>107</v>
      </c>
      <c r="J5919" s="236"/>
      <c r="K5919"/>
      <c r="L5919"/>
      <c r="M5919"/>
      <c r="N5919"/>
      <c r="O5919"/>
      <c r="P5919"/>
      <c r="Q5919"/>
      <c r="U5919"/>
      <c r="V5919" t="s">
        <v>4337</v>
      </c>
      <c r="W5919" s="236"/>
      <c r="X5919"/>
      <c r="Y5919"/>
      <c r="Z5919"/>
      <c r="AA5919"/>
      <c r="AB5919"/>
      <c r="AC5919"/>
      <c r="AD5919"/>
      <c r="AE5919"/>
      <c r="AF5919"/>
      <c r="AG5919"/>
      <c r="AH5919" s="115" t="s">
        <v>4308</v>
      </c>
      <c r="AI5919" s="115" t="e">
        <f>VLOOKUP(A5919,'[2]دراسات قانونية'!$A$3:$E$600,1,0)</f>
        <v>#N/A</v>
      </c>
    </row>
    <row r="5920" spans="1:35" ht="18" x14ac:dyDescent="0.25">
      <c r="A5920" s="235">
        <v>332762</v>
      </c>
      <c r="B5920" s="235" t="s">
        <v>9981</v>
      </c>
      <c r="C5920" s="235" t="s">
        <v>250</v>
      </c>
      <c r="D5920" s="235" t="s">
        <v>323</v>
      </c>
      <c r="E5920"/>
      <c r="F5920" s="126"/>
      <c r="G5920" s="236"/>
      <c r="H5920"/>
      <c r="I5920" t="s">
        <v>107</v>
      </c>
      <c r="J5920" s="236"/>
      <c r="K5920"/>
      <c r="L5920"/>
      <c r="M5920"/>
      <c r="N5920"/>
      <c r="O5920"/>
      <c r="P5920"/>
      <c r="Q5920"/>
      <c r="U5920"/>
      <c r="V5920" t="s">
        <v>4335</v>
      </c>
      <c r="W5920" s="236"/>
      <c r="X5920"/>
      <c r="Y5920"/>
      <c r="Z5920"/>
      <c r="AA5920"/>
      <c r="AB5920"/>
      <c r="AC5920"/>
      <c r="AD5920"/>
      <c r="AE5920"/>
      <c r="AF5920"/>
      <c r="AG5920"/>
      <c r="AH5920" s="115" t="s">
        <v>4308</v>
      </c>
      <c r="AI5920" s="115" t="e">
        <f>VLOOKUP(A5920,'[2]دراسات قانونية'!$A$3:$E$600,1,0)</f>
        <v>#N/A</v>
      </c>
    </row>
    <row r="5921" spans="1:35" ht="18" x14ac:dyDescent="0.25">
      <c r="A5921" s="235">
        <v>332764</v>
      </c>
      <c r="B5921" s="235" t="s">
        <v>9982</v>
      </c>
      <c r="C5921" s="235" t="s">
        <v>252</v>
      </c>
      <c r="D5921" s="235" t="s">
        <v>323</v>
      </c>
      <c r="E5921"/>
      <c r="F5921" s="126"/>
      <c r="G5921" s="236"/>
      <c r="H5921"/>
      <c r="I5921" t="s">
        <v>107</v>
      </c>
      <c r="J5921" s="236"/>
      <c r="K5921"/>
      <c r="L5921"/>
      <c r="M5921"/>
      <c r="N5921"/>
      <c r="O5921"/>
      <c r="P5921"/>
      <c r="Q5921"/>
      <c r="U5921"/>
      <c r="V5921" t="s">
        <v>4335</v>
      </c>
      <c r="W5921" s="236"/>
      <c r="X5921"/>
      <c r="Y5921"/>
      <c r="Z5921"/>
      <c r="AA5921"/>
      <c r="AB5921"/>
      <c r="AC5921"/>
      <c r="AD5921"/>
      <c r="AE5921"/>
      <c r="AF5921"/>
      <c r="AG5921"/>
      <c r="AI5921" s="115" t="e">
        <f>VLOOKUP(A5921,'[2]دراسات قانونية'!$A$3:$E$600,1,0)</f>
        <v>#N/A</v>
      </c>
    </row>
    <row r="5922" spans="1:35" ht="18" x14ac:dyDescent="0.25">
      <c r="A5922" s="235">
        <v>332765</v>
      </c>
      <c r="B5922" s="235" t="s">
        <v>9982</v>
      </c>
      <c r="C5922" s="235" t="s">
        <v>279</v>
      </c>
      <c r="D5922" s="235" t="s">
        <v>9983</v>
      </c>
      <c r="E5922"/>
      <c r="F5922" s="126"/>
      <c r="G5922" s="236"/>
      <c r="H5922"/>
      <c r="I5922" t="s">
        <v>107</v>
      </c>
      <c r="J5922" s="236"/>
      <c r="K5922"/>
      <c r="L5922"/>
      <c r="M5922"/>
      <c r="N5922"/>
      <c r="O5922"/>
      <c r="P5922"/>
      <c r="Q5922"/>
      <c r="U5922"/>
      <c r="V5922" t="s">
        <v>4335</v>
      </c>
      <c r="W5922" s="236"/>
      <c r="X5922"/>
      <c r="Y5922"/>
      <c r="Z5922"/>
      <c r="AA5922"/>
      <c r="AB5922"/>
      <c r="AC5922"/>
      <c r="AD5922"/>
      <c r="AE5922"/>
      <c r="AF5922"/>
      <c r="AG5922"/>
      <c r="AH5922" s="115" t="s">
        <v>4308</v>
      </c>
      <c r="AI5922" s="115" t="e">
        <f>VLOOKUP(A5922,'[2]دراسات قانونية'!$A$3:$E$600,1,0)</f>
        <v>#N/A</v>
      </c>
    </row>
    <row r="5923" spans="1:35" hidden="1" x14ac:dyDescent="0.25">
      <c r="A5923">
        <v>332766</v>
      </c>
      <c r="B5923" t="s">
        <v>9984</v>
      </c>
      <c r="C5923" t="s">
        <v>999</v>
      </c>
      <c r="D5923" t="s">
        <v>425</v>
      </c>
      <c r="E5923" t="s">
        <v>76</v>
      </c>
      <c r="F5923" s="126">
        <v>34522</v>
      </c>
      <c r="G5923" t="s">
        <v>18</v>
      </c>
      <c r="H5923" t="s">
        <v>16</v>
      </c>
      <c r="I5923" t="s">
        <v>136</v>
      </c>
      <c r="J5923" t="s">
        <v>1226</v>
      </c>
      <c r="K5923"/>
      <c r="L5923" t="s">
        <v>18</v>
      </c>
      <c r="M5923"/>
      <c r="N5923"/>
      <c r="O5923"/>
      <c r="P5923"/>
      <c r="Q5923"/>
      <c r="U5923"/>
      <c r="V5923" t="s">
        <v>16623</v>
      </c>
      <c r="W5923"/>
      <c r="X5923"/>
      <c r="Y5923"/>
      <c r="Z5923"/>
      <c r="AA5923"/>
      <c r="AB5923"/>
      <c r="AC5923"/>
      <c r="AD5923"/>
      <c r="AE5923"/>
      <c r="AF5923"/>
      <c r="AG5923"/>
    </row>
    <row r="5924" spans="1:35" ht="18" x14ac:dyDescent="0.25">
      <c r="A5924" s="235">
        <v>332767</v>
      </c>
      <c r="B5924" s="235" t="s">
        <v>9985</v>
      </c>
      <c r="C5924" s="235" t="s">
        <v>311</v>
      </c>
      <c r="D5924" s="235" t="s">
        <v>235</v>
      </c>
      <c r="E5924"/>
      <c r="F5924" s="126"/>
      <c r="G5924" s="236"/>
      <c r="H5924"/>
      <c r="I5924" t="s">
        <v>107</v>
      </c>
      <c r="J5924" s="236"/>
      <c r="K5924"/>
      <c r="L5924"/>
      <c r="M5924"/>
      <c r="N5924"/>
      <c r="O5924"/>
      <c r="P5924"/>
      <c r="Q5924"/>
      <c r="U5924"/>
      <c r="V5924" t="s">
        <v>4335</v>
      </c>
      <c r="W5924" s="236"/>
      <c r="X5924"/>
      <c r="Y5924"/>
      <c r="Z5924"/>
      <c r="AA5924"/>
      <c r="AB5924"/>
      <c r="AC5924"/>
      <c r="AD5924"/>
      <c r="AE5924"/>
      <c r="AF5924"/>
      <c r="AG5924"/>
      <c r="AH5924" s="115" t="s">
        <v>4308</v>
      </c>
      <c r="AI5924" s="115" t="e">
        <f>VLOOKUP(A5924,'[2]دراسات قانونية'!$A$3:$E$600,1,0)</f>
        <v>#N/A</v>
      </c>
    </row>
    <row r="5925" spans="1:35" hidden="1" x14ac:dyDescent="0.25">
      <c r="A5925">
        <v>332768</v>
      </c>
      <c r="B5925" t="s">
        <v>9986</v>
      </c>
      <c r="C5925" t="s">
        <v>9987</v>
      </c>
      <c r="D5925" t="s">
        <v>238</v>
      </c>
      <c r="E5925" t="s">
        <v>76</v>
      </c>
      <c r="F5925" s="126">
        <v>36190</v>
      </c>
      <c r="G5925" t="s">
        <v>18</v>
      </c>
      <c r="H5925" t="s">
        <v>16</v>
      </c>
      <c r="I5925" t="s">
        <v>129</v>
      </c>
      <c r="J5925" t="s">
        <v>15</v>
      </c>
      <c r="K5925"/>
      <c r="L5925" t="s">
        <v>18</v>
      </c>
      <c r="M5925"/>
      <c r="N5925"/>
      <c r="O5925"/>
      <c r="P5925"/>
      <c r="Q5925"/>
      <c r="U5925"/>
      <c r="V5925" t="s">
        <v>4424</v>
      </c>
      <c r="W5925"/>
      <c r="X5925"/>
      <c r="Y5925"/>
      <c r="Z5925"/>
      <c r="AA5925"/>
      <c r="AB5925"/>
      <c r="AC5925"/>
      <c r="AD5925"/>
      <c r="AE5925"/>
      <c r="AF5925"/>
      <c r="AG5925" t="s">
        <v>4308</v>
      </c>
      <c r="AH5925" s="115" t="s">
        <v>4308</v>
      </c>
    </row>
    <row r="5926" spans="1:35" hidden="1" x14ac:dyDescent="0.25">
      <c r="A5926" s="115">
        <v>332769</v>
      </c>
      <c r="B5926" s="115" t="s">
        <v>3782</v>
      </c>
      <c r="C5926" s="115" t="s">
        <v>209</v>
      </c>
      <c r="D5926" s="115" t="s">
        <v>3783</v>
      </c>
      <c r="E5926" s="115" t="s">
        <v>76</v>
      </c>
      <c r="F5926" s="237">
        <v>36344</v>
      </c>
      <c r="G5926" s="115" t="s">
        <v>211</v>
      </c>
      <c r="H5926" s="115" t="s">
        <v>16</v>
      </c>
      <c r="I5926" t="s">
        <v>199</v>
      </c>
      <c r="J5926" s="115" t="s">
        <v>15</v>
      </c>
      <c r="L5926" s="115" t="s">
        <v>30</v>
      </c>
      <c r="U5926"/>
      <c r="V5926" t="s">
        <v>4414</v>
      </c>
    </row>
    <row r="5927" spans="1:35" ht="18" hidden="1" x14ac:dyDescent="0.25">
      <c r="A5927" s="235">
        <v>332770</v>
      </c>
      <c r="B5927" s="235" t="s">
        <v>1416</v>
      </c>
      <c r="C5927" s="235" t="s">
        <v>1429</v>
      </c>
      <c r="D5927" s="235" t="s">
        <v>293</v>
      </c>
      <c r="E5927"/>
      <c r="F5927" s="126"/>
      <c r="G5927" s="236"/>
      <c r="H5927"/>
      <c r="I5927" t="s">
        <v>129</v>
      </c>
      <c r="J5927" s="236"/>
      <c r="K5927"/>
      <c r="L5927"/>
      <c r="M5927"/>
      <c r="N5927"/>
      <c r="O5927"/>
      <c r="P5927"/>
      <c r="Q5927"/>
      <c r="U5927"/>
      <c r="V5927" t="s">
        <v>4337</v>
      </c>
      <c r="W5927" s="236"/>
      <c r="X5927"/>
      <c r="Y5927"/>
      <c r="Z5927"/>
      <c r="AA5927"/>
      <c r="AB5927"/>
      <c r="AC5927"/>
      <c r="AD5927"/>
      <c r="AE5927"/>
      <c r="AF5927"/>
      <c r="AG5927"/>
      <c r="AH5927" s="115" t="s">
        <v>4308</v>
      </c>
    </row>
    <row r="5928" spans="1:35" ht="18" x14ac:dyDescent="0.25">
      <c r="A5928" s="235">
        <v>332775</v>
      </c>
      <c r="B5928" s="235" t="s">
        <v>9988</v>
      </c>
      <c r="C5928" s="235" t="s">
        <v>9989</v>
      </c>
      <c r="D5928" s="235" t="s">
        <v>309</v>
      </c>
      <c r="E5928"/>
      <c r="F5928" s="126"/>
      <c r="G5928" s="236"/>
      <c r="H5928"/>
      <c r="I5928" t="s">
        <v>107</v>
      </c>
      <c r="J5928" s="236"/>
      <c r="K5928"/>
      <c r="L5928"/>
      <c r="M5928"/>
      <c r="N5928"/>
      <c r="O5928"/>
      <c r="P5928"/>
      <c r="Q5928"/>
      <c r="U5928"/>
      <c r="V5928" t="s">
        <v>4335</v>
      </c>
      <c r="W5928" s="236"/>
      <c r="X5928"/>
      <c r="Y5928"/>
      <c r="Z5928"/>
      <c r="AA5928"/>
      <c r="AB5928"/>
      <c r="AC5928"/>
      <c r="AD5928"/>
      <c r="AE5928"/>
      <c r="AF5928"/>
      <c r="AG5928"/>
      <c r="AH5928" s="115" t="s">
        <v>4308</v>
      </c>
      <c r="AI5928" s="115" t="e">
        <f>VLOOKUP(A5928,'[2]دراسات قانونية'!$A$3:$E$600,1,0)</f>
        <v>#N/A</v>
      </c>
    </row>
    <row r="5929" spans="1:35" hidden="1" x14ac:dyDescent="0.25">
      <c r="A5929">
        <v>332776</v>
      </c>
      <c r="B5929" t="s">
        <v>9990</v>
      </c>
      <c r="C5929" t="s">
        <v>250</v>
      </c>
      <c r="D5929" t="s">
        <v>210</v>
      </c>
      <c r="E5929" t="s">
        <v>76</v>
      </c>
      <c r="F5929" s="126">
        <v>36300</v>
      </c>
      <c r="G5929" t="s">
        <v>586</v>
      </c>
      <c r="H5929" t="s">
        <v>16</v>
      </c>
      <c r="I5929" t="s">
        <v>136</v>
      </c>
      <c r="J5929" t="s">
        <v>1226</v>
      </c>
      <c r="K5929"/>
      <c r="L5929" t="s">
        <v>18</v>
      </c>
      <c r="M5929"/>
      <c r="N5929"/>
      <c r="O5929"/>
      <c r="P5929"/>
      <c r="Q5929"/>
      <c r="U5929"/>
      <c r="V5929" t="s">
        <v>4336</v>
      </c>
      <c r="W5929"/>
      <c r="X5929"/>
      <c r="Y5929"/>
      <c r="Z5929"/>
      <c r="AA5929"/>
      <c r="AB5929"/>
      <c r="AC5929"/>
      <c r="AD5929"/>
      <c r="AE5929"/>
      <c r="AF5929"/>
      <c r="AG5929"/>
      <c r="AH5929" s="115" t="s">
        <v>4308</v>
      </c>
    </row>
    <row r="5930" spans="1:35" ht="18" hidden="1" x14ac:dyDescent="0.25">
      <c r="A5930" s="235">
        <v>332777</v>
      </c>
      <c r="B5930" s="235" t="s">
        <v>9991</v>
      </c>
      <c r="C5930" s="235" t="s">
        <v>301</v>
      </c>
      <c r="D5930" s="235" t="s">
        <v>381</v>
      </c>
      <c r="E5930"/>
      <c r="F5930" s="126"/>
      <c r="G5930" s="236"/>
      <c r="H5930"/>
      <c r="I5930" t="s">
        <v>129</v>
      </c>
      <c r="J5930" s="236"/>
      <c r="K5930"/>
      <c r="L5930"/>
      <c r="M5930"/>
      <c r="N5930"/>
      <c r="O5930"/>
      <c r="P5930"/>
      <c r="Q5930"/>
      <c r="U5930"/>
      <c r="V5930" t="s">
        <v>4336</v>
      </c>
      <c r="W5930" s="236"/>
      <c r="X5930"/>
      <c r="Y5930"/>
      <c r="Z5930"/>
      <c r="AA5930"/>
      <c r="AB5930"/>
      <c r="AC5930"/>
      <c r="AD5930"/>
      <c r="AE5930"/>
      <c r="AF5930"/>
      <c r="AG5930"/>
      <c r="AH5930" s="115" t="s">
        <v>4308</v>
      </c>
    </row>
    <row r="5931" spans="1:35" hidden="1" x14ac:dyDescent="0.25">
      <c r="A5931">
        <v>332779</v>
      </c>
      <c r="B5931" t="s">
        <v>9992</v>
      </c>
      <c r="C5931" t="s">
        <v>384</v>
      </c>
      <c r="D5931" t="s">
        <v>378</v>
      </c>
      <c r="E5931" t="s">
        <v>76</v>
      </c>
      <c r="F5931" s="126">
        <v>32538</v>
      </c>
      <c r="G5931" t="s">
        <v>58</v>
      </c>
      <c r="H5931" t="s">
        <v>16</v>
      </c>
      <c r="I5931" t="s">
        <v>136</v>
      </c>
      <c r="J5931" t="s">
        <v>1226</v>
      </c>
      <c r="K5931"/>
      <c r="L5931" t="s">
        <v>58</v>
      </c>
      <c r="M5931"/>
      <c r="N5931"/>
      <c r="O5931"/>
      <c r="P5931"/>
      <c r="Q5931"/>
      <c r="U5931"/>
      <c r="V5931" t="s">
        <v>16623</v>
      </c>
      <c r="W5931"/>
      <c r="X5931"/>
      <c r="Y5931"/>
      <c r="Z5931"/>
      <c r="AA5931"/>
      <c r="AB5931"/>
      <c r="AC5931"/>
      <c r="AD5931"/>
      <c r="AE5931"/>
      <c r="AF5931"/>
      <c r="AG5931"/>
    </row>
    <row r="5932" spans="1:35" hidden="1" x14ac:dyDescent="0.25">
      <c r="A5932">
        <v>332780</v>
      </c>
      <c r="B5932" t="s">
        <v>9993</v>
      </c>
      <c r="C5932" t="s">
        <v>510</v>
      </c>
      <c r="D5932" t="s">
        <v>9994</v>
      </c>
      <c r="E5932" t="s">
        <v>76</v>
      </c>
      <c r="F5932" s="126">
        <v>35560</v>
      </c>
      <c r="G5932" t="s">
        <v>18</v>
      </c>
      <c r="H5932" t="s">
        <v>16</v>
      </c>
      <c r="I5932" t="s">
        <v>129</v>
      </c>
      <c r="J5932"/>
      <c r="K5932"/>
      <c r="L5932"/>
      <c r="M5932"/>
      <c r="N5932"/>
      <c r="O5932"/>
      <c r="P5932"/>
      <c r="Q5932"/>
      <c r="U5932"/>
      <c r="V5932" t="s">
        <v>4336</v>
      </c>
      <c r="W5932"/>
      <c r="X5932"/>
      <c r="Y5932"/>
      <c r="Z5932"/>
      <c r="AA5932"/>
      <c r="AB5932"/>
      <c r="AC5932" t="s">
        <v>4308</v>
      </c>
      <c r="AD5932" t="s">
        <v>4308</v>
      </c>
      <c r="AE5932" t="s">
        <v>4308</v>
      </c>
      <c r="AF5932" t="s">
        <v>4308</v>
      </c>
      <c r="AG5932" t="s">
        <v>4308</v>
      </c>
      <c r="AH5932" s="115" t="s">
        <v>4308</v>
      </c>
    </row>
    <row r="5933" spans="1:35" x14ac:dyDescent="0.25">
      <c r="A5933" s="115">
        <v>332781</v>
      </c>
      <c r="B5933" s="115" t="s">
        <v>9995</v>
      </c>
      <c r="C5933" s="115" t="s">
        <v>209</v>
      </c>
      <c r="D5933" s="115" t="s">
        <v>357</v>
      </c>
      <c r="F5933" s="237"/>
      <c r="I5933" t="s">
        <v>107</v>
      </c>
      <c r="U5933"/>
      <c r="V5933" t="s">
        <v>4335</v>
      </c>
      <c r="AG5933" s="115" t="s">
        <v>4308</v>
      </c>
      <c r="AH5933" s="115" t="s">
        <v>4308</v>
      </c>
      <c r="AI5933" s="115" t="e">
        <f>VLOOKUP(A5933,'[2]دراسات قانونية'!$A$3:$E$600,1,0)</f>
        <v>#N/A</v>
      </c>
    </row>
    <row r="5934" spans="1:35" ht="18" x14ac:dyDescent="0.25">
      <c r="A5934" s="235">
        <v>332782</v>
      </c>
      <c r="B5934" s="235" t="s">
        <v>9996</v>
      </c>
      <c r="C5934" s="235" t="s">
        <v>438</v>
      </c>
      <c r="D5934" s="235" t="s">
        <v>9902</v>
      </c>
      <c r="E5934"/>
      <c r="F5934" s="126"/>
      <c r="G5934" s="236"/>
      <c r="H5934"/>
      <c r="I5934" t="s">
        <v>107</v>
      </c>
      <c r="J5934" s="236"/>
      <c r="K5934"/>
      <c r="L5934"/>
      <c r="M5934"/>
      <c r="N5934"/>
      <c r="O5934"/>
      <c r="P5934"/>
      <c r="Q5934"/>
      <c r="U5934"/>
      <c r="V5934" t="s">
        <v>4334</v>
      </c>
      <c r="W5934" s="236"/>
      <c r="X5934"/>
      <c r="Y5934"/>
      <c r="Z5934"/>
      <c r="AA5934"/>
      <c r="AB5934"/>
      <c r="AC5934"/>
      <c r="AD5934"/>
      <c r="AE5934"/>
      <c r="AF5934"/>
      <c r="AG5934"/>
      <c r="AH5934" s="115" t="s">
        <v>4308</v>
      </c>
      <c r="AI5934" s="115" t="e">
        <f>VLOOKUP(A5934,'[2]دراسات قانونية'!$A$3:$E$600,1,0)</f>
        <v>#N/A</v>
      </c>
    </row>
    <row r="5935" spans="1:35" ht="18" x14ac:dyDescent="0.25">
      <c r="A5935" s="235">
        <v>332783</v>
      </c>
      <c r="B5935" s="235" t="s">
        <v>7244</v>
      </c>
      <c r="C5935" s="235" t="s">
        <v>209</v>
      </c>
      <c r="D5935" s="235" t="s">
        <v>6187</v>
      </c>
      <c r="E5935"/>
      <c r="F5935" s="126"/>
      <c r="G5935" s="236"/>
      <c r="H5935"/>
      <c r="I5935" t="s">
        <v>107</v>
      </c>
      <c r="J5935" s="236"/>
      <c r="K5935"/>
      <c r="L5935"/>
      <c r="M5935"/>
      <c r="N5935"/>
      <c r="O5935"/>
      <c r="P5935"/>
      <c r="Q5935"/>
      <c r="U5935"/>
      <c r="V5935" t="s">
        <v>4335</v>
      </c>
      <c r="W5935" s="236"/>
      <c r="X5935"/>
      <c r="Y5935"/>
      <c r="Z5935"/>
      <c r="AA5935"/>
      <c r="AB5935"/>
      <c r="AC5935"/>
      <c r="AD5935"/>
      <c r="AE5935"/>
      <c r="AF5935"/>
      <c r="AG5935"/>
      <c r="AH5935" s="115" t="s">
        <v>4308</v>
      </c>
      <c r="AI5935" s="115" t="e">
        <f>VLOOKUP(A5935,'[2]دراسات قانونية'!$A$3:$E$600,1,0)</f>
        <v>#N/A</v>
      </c>
    </row>
    <row r="5936" spans="1:35" ht="18" x14ac:dyDescent="0.25">
      <c r="A5936" s="235">
        <v>332786</v>
      </c>
      <c r="B5936" s="235" t="s">
        <v>9997</v>
      </c>
      <c r="C5936" s="235" t="s">
        <v>1007</v>
      </c>
      <c r="D5936" s="235" t="s">
        <v>1601</v>
      </c>
      <c r="E5936"/>
      <c r="F5936" s="126"/>
      <c r="G5936" s="236"/>
      <c r="H5936"/>
      <c r="I5936" t="s">
        <v>107</v>
      </c>
      <c r="J5936" s="236"/>
      <c r="K5936"/>
      <c r="L5936"/>
      <c r="M5936"/>
      <c r="N5936"/>
      <c r="O5936"/>
      <c r="P5936"/>
      <c r="Q5936"/>
      <c r="U5936"/>
      <c r="V5936" t="s">
        <v>4335</v>
      </c>
      <c r="W5936" s="236"/>
      <c r="X5936"/>
      <c r="Y5936"/>
      <c r="Z5936"/>
      <c r="AA5936"/>
      <c r="AB5936"/>
      <c r="AC5936"/>
      <c r="AD5936"/>
      <c r="AE5936"/>
      <c r="AF5936"/>
      <c r="AG5936"/>
      <c r="AH5936" s="115" t="s">
        <v>4308</v>
      </c>
      <c r="AI5936" s="115" t="e">
        <f>VLOOKUP(A5936,'[2]دراسات قانونية'!$A$3:$E$600,1,0)</f>
        <v>#N/A</v>
      </c>
    </row>
    <row r="5937" spans="1:35" ht="18" x14ac:dyDescent="0.25">
      <c r="A5937" s="235">
        <v>332788</v>
      </c>
      <c r="B5937" s="235" t="s">
        <v>9998</v>
      </c>
      <c r="C5937" s="235" t="s">
        <v>438</v>
      </c>
      <c r="D5937" s="235" t="s">
        <v>501</v>
      </c>
      <c r="E5937"/>
      <c r="F5937" s="126"/>
      <c r="G5937" s="236"/>
      <c r="H5937"/>
      <c r="I5937" t="s">
        <v>107</v>
      </c>
      <c r="J5937" s="236"/>
      <c r="K5937"/>
      <c r="L5937"/>
      <c r="M5937"/>
      <c r="N5937"/>
      <c r="O5937"/>
      <c r="P5937"/>
      <c r="Q5937"/>
      <c r="U5937"/>
      <c r="V5937" t="s">
        <v>4335</v>
      </c>
      <c r="W5937" s="236"/>
      <c r="X5937"/>
      <c r="Y5937"/>
      <c r="Z5937"/>
      <c r="AA5937"/>
      <c r="AB5937"/>
      <c r="AC5937"/>
      <c r="AD5937"/>
      <c r="AE5937"/>
      <c r="AF5937"/>
      <c r="AG5937"/>
      <c r="AH5937" s="115" t="s">
        <v>4308</v>
      </c>
      <c r="AI5937" s="115" t="e">
        <f>VLOOKUP(A5937,'[2]دراسات قانونية'!$A$3:$E$600,1,0)</f>
        <v>#N/A</v>
      </c>
    </row>
    <row r="5938" spans="1:35" ht="18" x14ac:dyDescent="0.25">
      <c r="A5938" s="235">
        <v>332789</v>
      </c>
      <c r="B5938" s="235" t="s">
        <v>9999</v>
      </c>
      <c r="C5938" s="235" t="s">
        <v>332</v>
      </c>
      <c r="D5938" s="235" t="s">
        <v>1067</v>
      </c>
      <c r="E5938"/>
      <c r="F5938" s="126"/>
      <c r="G5938" s="236"/>
      <c r="H5938"/>
      <c r="I5938" t="s">
        <v>107</v>
      </c>
      <c r="J5938" s="236"/>
      <c r="K5938"/>
      <c r="L5938"/>
      <c r="M5938"/>
      <c r="N5938"/>
      <c r="O5938"/>
      <c r="P5938"/>
      <c r="Q5938"/>
      <c r="U5938"/>
      <c r="V5938"/>
      <c r="W5938" s="236"/>
      <c r="X5938"/>
      <c r="Y5938"/>
      <c r="Z5938"/>
      <c r="AA5938"/>
      <c r="AB5938"/>
      <c r="AC5938"/>
      <c r="AD5938"/>
      <c r="AE5938"/>
      <c r="AF5938"/>
      <c r="AG5938"/>
      <c r="AI5938" s="115">
        <f>VLOOKUP(A5938,'[2]دراسات قانونية'!$A$3:$E$600,1,0)</f>
        <v>332789</v>
      </c>
    </row>
    <row r="5939" spans="1:35" hidden="1" x14ac:dyDescent="0.25">
      <c r="A5939">
        <v>332790</v>
      </c>
      <c r="B5939" t="s">
        <v>1690</v>
      </c>
      <c r="C5939" t="s">
        <v>446</v>
      </c>
      <c r="D5939" t="s">
        <v>276</v>
      </c>
      <c r="E5939" t="s">
        <v>76</v>
      </c>
      <c r="F5939" s="126">
        <v>35815</v>
      </c>
      <c r="G5939" t="s">
        <v>6899</v>
      </c>
      <c r="H5939" t="s">
        <v>16</v>
      </c>
      <c r="I5939" t="s">
        <v>136</v>
      </c>
      <c r="J5939" t="s">
        <v>15</v>
      </c>
      <c r="K5939"/>
      <c r="L5939" t="s">
        <v>18</v>
      </c>
      <c r="M5939"/>
      <c r="N5939"/>
      <c r="O5939"/>
      <c r="P5939"/>
      <c r="Q5939"/>
      <c r="U5939"/>
      <c r="V5939" t="s">
        <v>4337</v>
      </c>
      <c r="W5939"/>
      <c r="X5939"/>
      <c r="Y5939"/>
      <c r="Z5939"/>
      <c r="AA5939"/>
      <c r="AB5939"/>
      <c r="AC5939"/>
      <c r="AD5939"/>
      <c r="AE5939"/>
      <c r="AF5939"/>
      <c r="AG5939"/>
      <c r="AH5939" s="115" t="s">
        <v>4308</v>
      </c>
    </row>
    <row r="5940" spans="1:35" ht="18" x14ac:dyDescent="0.25">
      <c r="A5940" s="235">
        <v>332791</v>
      </c>
      <c r="B5940" s="235" t="s">
        <v>10000</v>
      </c>
      <c r="C5940" s="235" t="s">
        <v>244</v>
      </c>
      <c r="D5940" s="235" t="s">
        <v>672</v>
      </c>
      <c r="E5940"/>
      <c r="F5940" s="126"/>
      <c r="G5940" s="236"/>
      <c r="H5940"/>
      <c r="I5940" t="s">
        <v>107</v>
      </c>
      <c r="J5940" s="236"/>
      <c r="K5940"/>
      <c r="L5940"/>
      <c r="M5940"/>
      <c r="N5940"/>
      <c r="O5940"/>
      <c r="P5940"/>
      <c r="Q5940"/>
      <c r="U5940"/>
      <c r="V5940" t="s">
        <v>4337</v>
      </c>
      <c r="W5940" s="236"/>
      <c r="X5940"/>
      <c r="Y5940"/>
      <c r="Z5940"/>
      <c r="AA5940"/>
      <c r="AB5940"/>
      <c r="AC5940"/>
      <c r="AD5940"/>
      <c r="AE5940"/>
      <c r="AF5940"/>
      <c r="AG5940"/>
      <c r="AH5940" s="115" t="s">
        <v>4308</v>
      </c>
      <c r="AI5940" s="115" t="e">
        <f>VLOOKUP(A5940,'[2]دراسات قانونية'!$A$3:$E$600,1,0)</f>
        <v>#N/A</v>
      </c>
    </row>
    <row r="5941" spans="1:35" ht="18" hidden="1" x14ac:dyDescent="0.25">
      <c r="A5941" s="235">
        <v>332792</v>
      </c>
      <c r="B5941" s="235" t="s">
        <v>10000</v>
      </c>
      <c r="C5941" s="235" t="s">
        <v>355</v>
      </c>
      <c r="D5941" s="235" t="s">
        <v>230</v>
      </c>
      <c r="E5941"/>
      <c r="F5941" s="126"/>
      <c r="G5941" s="236"/>
      <c r="H5941"/>
      <c r="I5941" t="s">
        <v>129</v>
      </c>
      <c r="J5941" s="236"/>
      <c r="K5941"/>
      <c r="L5941"/>
      <c r="M5941"/>
      <c r="N5941"/>
      <c r="O5941"/>
      <c r="P5941"/>
      <c r="Q5941"/>
      <c r="U5941"/>
      <c r="V5941" t="s">
        <v>4335</v>
      </c>
      <c r="W5941" s="236"/>
      <c r="X5941"/>
      <c r="Y5941"/>
      <c r="Z5941"/>
      <c r="AA5941"/>
      <c r="AB5941"/>
      <c r="AC5941"/>
      <c r="AD5941"/>
      <c r="AE5941"/>
      <c r="AF5941"/>
      <c r="AG5941"/>
      <c r="AH5941" s="115" t="s">
        <v>4308</v>
      </c>
    </row>
    <row r="5942" spans="1:35" hidden="1" x14ac:dyDescent="0.25">
      <c r="A5942">
        <v>332793</v>
      </c>
      <c r="B5942" t="s">
        <v>1064</v>
      </c>
      <c r="C5942" t="s">
        <v>10001</v>
      </c>
      <c r="D5942" t="s">
        <v>859</v>
      </c>
      <c r="E5942" t="s">
        <v>76</v>
      </c>
      <c r="F5942" s="126"/>
      <c r="G5942"/>
      <c r="H5942" t="s">
        <v>16</v>
      </c>
      <c r="I5942" t="s">
        <v>129</v>
      </c>
      <c r="J5942"/>
      <c r="K5942"/>
      <c r="L5942"/>
      <c r="M5942"/>
      <c r="N5942"/>
      <c r="O5942"/>
      <c r="P5942"/>
      <c r="Q5942"/>
      <c r="U5942"/>
      <c r="V5942" t="s">
        <v>4414</v>
      </c>
      <c r="W5942"/>
      <c r="X5942"/>
      <c r="Y5942"/>
      <c r="Z5942"/>
      <c r="AA5942" t="s">
        <v>4308</v>
      </c>
      <c r="AB5942" t="s">
        <v>4308</v>
      </c>
      <c r="AC5942" t="s">
        <v>4308</v>
      </c>
      <c r="AD5942" t="s">
        <v>4308</v>
      </c>
      <c r="AE5942" t="s">
        <v>4308</v>
      </c>
      <c r="AF5942" t="s">
        <v>4308</v>
      </c>
      <c r="AG5942" t="s">
        <v>4308</v>
      </c>
      <c r="AH5942" s="115" t="s">
        <v>4308</v>
      </c>
    </row>
    <row r="5943" spans="1:35" hidden="1" x14ac:dyDescent="0.25">
      <c r="A5943">
        <v>332794</v>
      </c>
      <c r="B5943" t="s">
        <v>10002</v>
      </c>
      <c r="C5943" t="s">
        <v>823</v>
      </c>
      <c r="D5943" t="s">
        <v>10003</v>
      </c>
      <c r="E5943" t="s">
        <v>76</v>
      </c>
      <c r="F5943" s="126">
        <v>35551</v>
      </c>
      <c r="G5943" t="s">
        <v>359</v>
      </c>
      <c r="H5943" t="s">
        <v>16</v>
      </c>
      <c r="I5943" t="s">
        <v>136</v>
      </c>
      <c r="J5943"/>
      <c r="K5943"/>
      <c r="L5943"/>
      <c r="M5943"/>
      <c r="N5943"/>
      <c r="O5943"/>
      <c r="P5943"/>
      <c r="Q5943"/>
      <c r="U5943"/>
      <c r="V5943" t="s">
        <v>4329</v>
      </c>
      <c r="W5943"/>
      <c r="X5943"/>
      <c r="Y5943"/>
      <c r="Z5943"/>
      <c r="AA5943"/>
      <c r="AB5943" t="s">
        <v>4308</v>
      </c>
      <c r="AC5943" t="s">
        <v>4308</v>
      </c>
      <c r="AD5943" t="s">
        <v>4308</v>
      </c>
      <c r="AE5943" t="s">
        <v>4308</v>
      </c>
      <c r="AF5943" t="s">
        <v>4308</v>
      </c>
      <c r="AG5943" t="s">
        <v>4308</v>
      </c>
      <c r="AH5943" s="115" t="s">
        <v>4308</v>
      </c>
    </row>
    <row r="5944" spans="1:35" ht="18" x14ac:dyDescent="0.25">
      <c r="A5944" s="235">
        <v>332795</v>
      </c>
      <c r="B5944" s="235" t="s">
        <v>10004</v>
      </c>
      <c r="C5944" s="235" t="s">
        <v>212</v>
      </c>
      <c r="D5944" s="235" t="s">
        <v>435</v>
      </c>
      <c r="E5944"/>
      <c r="F5944" s="126"/>
      <c r="G5944" s="236"/>
      <c r="H5944"/>
      <c r="I5944" t="s">
        <v>107</v>
      </c>
      <c r="J5944" s="236"/>
      <c r="K5944"/>
      <c r="L5944"/>
      <c r="M5944"/>
      <c r="N5944"/>
      <c r="O5944"/>
      <c r="P5944"/>
      <c r="Q5944"/>
      <c r="U5944"/>
      <c r="V5944" t="s">
        <v>4335</v>
      </c>
      <c r="W5944" s="236"/>
      <c r="X5944"/>
      <c r="Y5944"/>
      <c r="Z5944"/>
      <c r="AA5944"/>
      <c r="AB5944"/>
      <c r="AC5944"/>
      <c r="AD5944"/>
      <c r="AE5944"/>
      <c r="AF5944"/>
      <c r="AG5944"/>
      <c r="AH5944" s="115" t="s">
        <v>4308</v>
      </c>
      <c r="AI5944" s="115" t="e">
        <f>VLOOKUP(A5944,'[2]دراسات قانونية'!$A$3:$E$600,1,0)</f>
        <v>#N/A</v>
      </c>
    </row>
    <row r="5945" spans="1:35" hidden="1" x14ac:dyDescent="0.25">
      <c r="A5945">
        <v>332796</v>
      </c>
      <c r="B5945" t="s">
        <v>10005</v>
      </c>
      <c r="C5945" t="s">
        <v>332</v>
      </c>
      <c r="D5945" t="s">
        <v>235</v>
      </c>
      <c r="E5945" t="s">
        <v>76</v>
      </c>
      <c r="F5945" s="126">
        <v>35956</v>
      </c>
      <c r="G5945" t="s">
        <v>215</v>
      </c>
      <c r="H5945" t="s">
        <v>19</v>
      </c>
      <c r="I5945" t="s">
        <v>136</v>
      </c>
      <c r="J5945" t="s">
        <v>1226</v>
      </c>
      <c r="K5945"/>
      <c r="L5945" t="s">
        <v>18</v>
      </c>
      <c r="M5945"/>
      <c r="N5945"/>
      <c r="O5945"/>
      <c r="P5945"/>
      <c r="Q5945"/>
      <c r="U5945"/>
      <c r="V5945" t="s">
        <v>4335</v>
      </c>
      <c r="W5945"/>
      <c r="X5945"/>
      <c r="Y5945"/>
      <c r="Z5945"/>
      <c r="AA5945"/>
      <c r="AB5945"/>
      <c r="AC5945"/>
      <c r="AD5945"/>
      <c r="AE5945"/>
      <c r="AF5945"/>
      <c r="AG5945" t="s">
        <v>4308</v>
      </c>
      <c r="AH5945" s="115" t="s">
        <v>4308</v>
      </c>
    </row>
    <row r="5946" spans="1:35" hidden="1" x14ac:dyDescent="0.25">
      <c r="A5946">
        <v>332797</v>
      </c>
      <c r="B5946" t="s">
        <v>10006</v>
      </c>
      <c r="C5946" t="s">
        <v>212</v>
      </c>
      <c r="D5946" t="s">
        <v>951</v>
      </c>
      <c r="E5946" t="s">
        <v>76</v>
      </c>
      <c r="F5946" s="126">
        <v>34951</v>
      </c>
      <c r="G5946" t="s">
        <v>18</v>
      </c>
      <c r="H5946" t="s">
        <v>16</v>
      </c>
      <c r="I5946" t="s">
        <v>129</v>
      </c>
      <c r="J5946" t="s">
        <v>15</v>
      </c>
      <c r="K5946"/>
      <c r="L5946" t="s">
        <v>30</v>
      </c>
      <c r="M5946"/>
      <c r="N5946"/>
      <c r="O5946"/>
      <c r="P5946"/>
      <c r="Q5946"/>
      <c r="U5946"/>
      <c r="V5946" t="s">
        <v>4424</v>
      </c>
      <c r="W5946"/>
      <c r="X5946"/>
      <c r="Y5946"/>
      <c r="Z5946"/>
      <c r="AA5946"/>
      <c r="AB5946"/>
      <c r="AC5946"/>
      <c r="AD5946"/>
      <c r="AE5946"/>
      <c r="AF5946"/>
      <c r="AG5946"/>
      <c r="AH5946" s="115" t="s">
        <v>4308</v>
      </c>
    </row>
    <row r="5947" spans="1:35" ht="18" hidden="1" x14ac:dyDescent="0.25">
      <c r="A5947" s="235">
        <v>332798</v>
      </c>
      <c r="B5947" s="235" t="s">
        <v>678</v>
      </c>
      <c r="C5947" s="235" t="s">
        <v>10007</v>
      </c>
      <c r="D5947" s="235" t="s">
        <v>228</v>
      </c>
      <c r="E5947"/>
      <c r="F5947" s="126"/>
      <c r="G5947" s="236"/>
      <c r="H5947"/>
      <c r="I5947" t="s">
        <v>199</v>
      </c>
      <c r="J5947" s="236"/>
      <c r="K5947"/>
      <c r="L5947"/>
      <c r="M5947"/>
      <c r="N5947"/>
      <c r="O5947"/>
      <c r="P5947"/>
      <c r="Q5947"/>
      <c r="U5947"/>
      <c r="V5947" t="s">
        <v>16623</v>
      </c>
      <c r="W5947" s="236"/>
      <c r="X5947"/>
      <c r="Y5947"/>
      <c r="Z5947"/>
      <c r="AA5947"/>
      <c r="AB5947"/>
      <c r="AC5947"/>
      <c r="AD5947"/>
      <c r="AE5947"/>
      <c r="AF5947"/>
      <c r="AG5947"/>
      <c r="AH5947" s="115" t="s">
        <v>4308</v>
      </c>
    </row>
    <row r="5948" spans="1:35" hidden="1" x14ac:dyDescent="0.25">
      <c r="A5948" s="115">
        <v>332799</v>
      </c>
      <c r="B5948" s="115" t="s">
        <v>3784</v>
      </c>
      <c r="C5948" s="115" t="s">
        <v>212</v>
      </c>
      <c r="D5948" s="115" t="s">
        <v>815</v>
      </c>
      <c r="E5948" s="115" t="s">
        <v>76</v>
      </c>
      <c r="F5948" s="237">
        <v>35368</v>
      </c>
      <c r="G5948" s="115" t="s">
        <v>18</v>
      </c>
      <c r="H5948" s="115" t="s">
        <v>16</v>
      </c>
      <c r="I5948" t="s">
        <v>199</v>
      </c>
      <c r="J5948" s="115" t="s">
        <v>15</v>
      </c>
      <c r="L5948" s="115" t="s">
        <v>18</v>
      </c>
      <c r="U5948"/>
      <c r="V5948">
        <v>0</v>
      </c>
    </row>
    <row r="5949" spans="1:35" hidden="1" x14ac:dyDescent="0.25">
      <c r="A5949">
        <v>332800</v>
      </c>
      <c r="B5949" t="s">
        <v>10008</v>
      </c>
      <c r="C5949" t="s">
        <v>219</v>
      </c>
      <c r="D5949" t="s">
        <v>276</v>
      </c>
      <c r="E5949" t="s">
        <v>76</v>
      </c>
      <c r="F5949" s="126"/>
      <c r="G5949"/>
      <c r="H5949" t="s">
        <v>16</v>
      </c>
      <c r="I5949" t="s">
        <v>136</v>
      </c>
      <c r="J5949"/>
      <c r="K5949"/>
      <c r="L5949"/>
      <c r="M5949"/>
      <c r="N5949"/>
      <c r="O5949"/>
      <c r="P5949"/>
      <c r="Q5949"/>
      <c r="U5949"/>
      <c r="V5949" t="s">
        <v>16623</v>
      </c>
      <c r="W5949"/>
      <c r="X5949"/>
      <c r="Y5949"/>
      <c r="Z5949"/>
      <c r="AA5949"/>
      <c r="AB5949"/>
      <c r="AC5949"/>
      <c r="AD5949" t="s">
        <v>4308</v>
      </c>
      <c r="AE5949" t="s">
        <v>4308</v>
      </c>
      <c r="AF5949" t="s">
        <v>4308</v>
      </c>
      <c r="AG5949" t="s">
        <v>4308</v>
      </c>
      <c r="AH5949" s="115" t="s">
        <v>4308</v>
      </c>
    </row>
    <row r="5950" spans="1:35" ht="18" x14ac:dyDescent="0.25">
      <c r="A5950" s="235">
        <v>332802</v>
      </c>
      <c r="B5950" s="235" t="s">
        <v>10009</v>
      </c>
      <c r="C5950" s="235" t="s">
        <v>527</v>
      </c>
      <c r="D5950" s="235" t="s">
        <v>275</v>
      </c>
      <c r="E5950"/>
      <c r="F5950" s="126"/>
      <c r="G5950" s="236"/>
      <c r="H5950"/>
      <c r="I5950" t="s">
        <v>107</v>
      </c>
      <c r="J5950" s="236"/>
      <c r="K5950"/>
      <c r="L5950"/>
      <c r="M5950"/>
      <c r="N5950"/>
      <c r="O5950"/>
      <c r="P5950"/>
      <c r="Q5950"/>
      <c r="U5950"/>
      <c r="V5950" t="s">
        <v>4335</v>
      </c>
      <c r="W5950" s="236"/>
      <c r="X5950"/>
      <c r="Y5950"/>
      <c r="Z5950"/>
      <c r="AA5950"/>
      <c r="AB5950"/>
      <c r="AC5950"/>
      <c r="AD5950"/>
      <c r="AE5950"/>
      <c r="AF5950"/>
      <c r="AG5950"/>
      <c r="AH5950" s="115" t="s">
        <v>4308</v>
      </c>
      <c r="AI5950" s="115" t="e">
        <f>VLOOKUP(A5950,'[2]دراسات قانونية'!$A$3:$E$600,1,0)</f>
        <v>#N/A</v>
      </c>
    </row>
    <row r="5951" spans="1:35" ht="18" x14ac:dyDescent="0.25">
      <c r="A5951" s="235">
        <v>332803</v>
      </c>
      <c r="B5951" s="235" t="s">
        <v>10010</v>
      </c>
      <c r="C5951" s="235" t="s">
        <v>957</v>
      </c>
      <c r="D5951" s="235" t="s">
        <v>281</v>
      </c>
      <c r="E5951"/>
      <c r="F5951" s="126"/>
      <c r="G5951" s="236"/>
      <c r="H5951"/>
      <c r="I5951" t="s">
        <v>107</v>
      </c>
      <c r="J5951" s="236"/>
      <c r="K5951"/>
      <c r="L5951"/>
      <c r="M5951"/>
      <c r="N5951"/>
      <c r="O5951"/>
      <c r="P5951"/>
      <c r="Q5951"/>
      <c r="U5951"/>
      <c r="V5951" t="s">
        <v>4335</v>
      </c>
      <c r="W5951" s="236"/>
      <c r="X5951"/>
      <c r="Y5951"/>
      <c r="Z5951"/>
      <c r="AA5951"/>
      <c r="AB5951"/>
      <c r="AC5951"/>
      <c r="AD5951"/>
      <c r="AE5951"/>
      <c r="AF5951"/>
      <c r="AG5951"/>
      <c r="AH5951" s="115" t="s">
        <v>4308</v>
      </c>
      <c r="AI5951" s="115" t="e">
        <f>VLOOKUP(A5951,'[2]دراسات قانونية'!$A$3:$E$600,1,0)</f>
        <v>#N/A</v>
      </c>
    </row>
    <row r="5952" spans="1:35" hidden="1" x14ac:dyDescent="0.25">
      <c r="A5952">
        <v>332804</v>
      </c>
      <c r="B5952" t="s">
        <v>10011</v>
      </c>
      <c r="C5952" t="s">
        <v>539</v>
      </c>
      <c r="D5952" t="s">
        <v>10012</v>
      </c>
      <c r="E5952"/>
      <c r="F5952" s="126"/>
      <c r="G5952"/>
      <c r="H5952"/>
      <c r="I5952" t="s">
        <v>129</v>
      </c>
      <c r="J5952"/>
      <c r="K5952"/>
      <c r="L5952"/>
      <c r="M5952"/>
      <c r="N5952"/>
      <c r="O5952"/>
      <c r="P5952"/>
      <c r="Q5952"/>
      <c r="U5952"/>
      <c r="V5952" t="s">
        <v>4335</v>
      </c>
      <c r="W5952"/>
      <c r="X5952"/>
      <c r="Y5952"/>
      <c r="Z5952"/>
      <c r="AA5952"/>
      <c r="AB5952"/>
      <c r="AC5952"/>
      <c r="AD5952"/>
      <c r="AE5952"/>
      <c r="AF5952"/>
      <c r="AG5952"/>
    </row>
    <row r="5953" spans="1:35" ht="18" x14ac:dyDescent="0.25">
      <c r="A5953" s="235">
        <v>332805</v>
      </c>
      <c r="B5953" s="235" t="s">
        <v>10013</v>
      </c>
      <c r="C5953" s="235" t="s">
        <v>734</v>
      </c>
      <c r="D5953" s="235" t="s">
        <v>468</v>
      </c>
      <c r="E5953"/>
      <c r="F5953" s="126"/>
      <c r="G5953" s="236"/>
      <c r="H5953"/>
      <c r="I5953" t="s">
        <v>107</v>
      </c>
      <c r="J5953" s="236"/>
      <c r="K5953"/>
      <c r="L5953"/>
      <c r="M5953"/>
      <c r="N5953"/>
      <c r="O5953"/>
      <c r="P5953"/>
      <c r="Q5953"/>
      <c r="U5953"/>
      <c r="V5953" t="s">
        <v>4334</v>
      </c>
      <c r="W5953" s="236"/>
      <c r="X5953"/>
      <c r="Y5953"/>
      <c r="Z5953"/>
      <c r="AA5953"/>
      <c r="AB5953"/>
      <c r="AC5953"/>
      <c r="AD5953"/>
      <c r="AE5953"/>
      <c r="AF5953"/>
      <c r="AG5953"/>
      <c r="AH5953" s="115" t="s">
        <v>4308</v>
      </c>
      <c r="AI5953" s="115" t="e">
        <f>VLOOKUP(A5953,'[2]دراسات قانونية'!$A$3:$E$600,1,0)</f>
        <v>#N/A</v>
      </c>
    </row>
    <row r="5954" spans="1:35" ht="18" x14ac:dyDescent="0.25">
      <c r="A5954" s="235">
        <v>332806</v>
      </c>
      <c r="B5954" s="235" t="s">
        <v>10014</v>
      </c>
      <c r="C5954" s="235" t="s">
        <v>10015</v>
      </c>
      <c r="D5954" s="235" t="s">
        <v>1111</v>
      </c>
      <c r="E5954"/>
      <c r="F5954" s="126"/>
      <c r="G5954" s="236"/>
      <c r="H5954"/>
      <c r="I5954" t="s">
        <v>107</v>
      </c>
      <c r="J5954" s="236"/>
      <c r="K5954"/>
      <c r="L5954"/>
      <c r="M5954"/>
      <c r="N5954"/>
      <c r="O5954"/>
      <c r="P5954"/>
      <c r="Q5954"/>
      <c r="U5954"/>
      <c r="V5954" t="s">
        <v>4334</v>
      </c>
      <c r="W5954" s="236"/>
      <c r="X5954"/>
      <c r="Y5954"/>
      <c r="Z5954"/>
      <c r="AA5954"/>
      <c r="AB5954"/>
      <c r="AC5954"/>
      <c r="AD5954"/>
      <c r="AE5954"/>
      <c r="AF5954"/>
      <c r="AG5954"/>
      <c r="AH5954" s="115" t="s">
        <v>4308</v>
      </c>
      <c r="AI5954" s="115" t="e">
        <f>VLOOKUP(A5954,'[2]دراسات قانونية'!$A$3:$E$600,1,0)</f>
        <v>#N/A</v>
      </c>
    </row>
    <row r="5955" spans="1:35" ht="18" x14ac:dyDescent="0.25">
      <c r="A5955" s="235">
        <v>332807</v>
      </c>
      <c r="B5955" s="235" t="s">
        <v>10016</v>
      </c>
      <c r="C5955" s="235" t="s">
        <v>973</v>
      </c>
      <c r="D5955" s="235" t="s">
        <v>342</v>
      </c>
      <c r="E5955"/>
      <c r="F5955" s="126"/>
      <c r="G5955" s="236"/>
      <c r="H5955"/>
      <c r="I5955" t="s">
        <v>107</v>
      </c>
      <c r="J5955" s="236"/>
      <c r="K5955"/>
      <c r="L5955"/>
      <c r="M5955"/>
      <c r="N5955"/>
      <c r="O5955"/>
      <c r="P5955"/>
      <c r="Q5955"/>
      <c r="U5955"/>
      <c r="V5955" t="s">
        <v>4334</v>
      </c>
      <c r="W5955" s="236"/>
      <c r="X5955"/>
      <c r="Y5955"/>
      <c r="Z5955"/>
      <c r="AA5955"/>
      <c r="AB5955"/>
      <c r="AC5955"/>
      <c r="AD5955"/>
      <c r="AE5955"/>
      <c r="AF5955"/>
      <c r="AG5955"/>
      <c r="AH5955" s="115" t="s">
        <v>4308</v>
      </c>
      <c r="AI5955" s="115" t="e">
        <f>VLOOKUP(A5955,'[2]دراسات قانونية'!$A$3:$E$600,1,0)</f>
        <v>#N/A</v>
      </c>
    </row>
    <row r="5956" spans="1:35" hidden="1" x14ac:dyDescent="0.25">
      <c r="A5956" s="115">
        <v>332808</v>
      </c>
      <c r="B5956" s="115" t="s">
        <v>2889</v>
      </c>
      <c r="C5956" s="115" t="s">
        <v>530</v>
      </c>
      <c r="D5956" s="115" t="s">
        <v>2018</v>
      </c>
      <c r="E5956" s="115" t="s">
        <v>76</v>
      </c>
      <c r="F5956" s="237">
        <v>36527</v>
      </c>
      <c r="G5956" s="115" t="s">
        <v>2164</v>
      </c>
      <c r="H5956" s="115" t="s">
        <v>16</v>
      </c>
      <c r="I5956" t="s">
        <v>136</v>
      </c>
      <c r="J5956" s="115" t="s">
        <v>15</v>
      </c>
      <c r="L5956" s="115" t="s">
        <v>30</v>
      </c>
      <c r="U5956"/>
      <c r="V5956" t="s">
        <v>16623</v>
      </c>
    </row>
    <row r="5957" spans="1:35" hidden="1" x14ac:dyDescent="0.25">
      <c r="A5957">
        <v>332810</v>
      </c>
      <c r="B5957" t="s">
        <v>10017</v>
      </c>
      <c r="C5957" t="s">
        <v>664</v>
      </c>
      <c r="D5957" t="s">
        <v>310</v>
      </c>
      <c r="E5957" t="s">
        <v>76</v>
      </c>
      <c r="F5957" s="126">
        <v>36526</v>
      </c>
      <c r="G5957" t="s">
        <v>18</v>
      </c>
      <c r="H5957" t="s">
        <v>16</v>
      </c>
      <c r="I5957" t="s">
        <v>136</v>
      </c>
      <c r="J5957" t="s">
        <v>1263</v>
      </c>
      <c r="K5957"/>
      <c r="L5957" t="s">
        <v>18</v>
      </c>
      <c r="M5957"/>
      <c r="N5957"/>
      <c r="O5957"/>
      <c r="P5957"/>
      <c r="Q5957"/>
      <c r="U5957"/>
      <c r="V5957" t="s">
        <v>16623</v>
      </c>
      <c r="W5957"/>
      <c r="X5957"/>
      <c r="Y5957"/>
      <c r="Z5957"/>
      <c r="AA5957"/>
      <c r="AB5957"/>
      <c r="AC5957"/>
      <c r="AD5957"/>
      <c r="AE5957"/>
      <c r="AF5957"/>
      <c r="AG5957" t="s">
        <v>4308</v>
      </c>
      <c r="AH5957" s="115" t="s">
        <v>4308</v>
      </c>
    </row>
    <row r="5958" spans="1:35" hidden="1" x14ac:dyDescent="0.25">
      <c r="A5958">
        <v>332811</v>
      </c>
      <c r="B5958" t="s">
        <v>10018</v>
      </c>
      <c r="C5958" t="s">
        <v>1129</v>
      </c>
      <c r="D5958" t="s">
        <v>616</v>
      </c>
      <c r="E5958"/>
      <c r="F5958" s="126"/>
      <c r="G5958"/>
      <c r="H5958"/>
      <c r="I5958" t="s">
        <v>129</v>
      </c>
      <c r="J5958"/>
      <c r="K5958"/>
      <c r="L5958"/>
      <c r="M5958"/>
      <c r="N5958"/>
      <c r="O5958"/>
      <c r="P5958"/>
      <c r="Q5958"/>
      <c r="U5958"/>
      <c r="V5958" t="s">
        <v>4337</v>
      </c>
      <c r="W5958"/>
      <c r="X5958"/>
      <c r="Y5958"/>
      <c r="Z5958"/>
      <c r="AA5958"/>
      <c r="AB5958"/>
      <c r="AC5958"/>
      <c r="AD5958"/>
      <c r="AE5958"/>
      <c r="AF5958"/>
      <c r="AG5958"/>
    </row>
    <row r="5959" spans="1:35" hidden="1" x14ac:dyDescent="0.25">
      <c r="A5959">
        <v>332813</v>
      </c>
      <c r="B5959" t="s">
        <v>10019</v>
      </c>
      <c r="C5959" t="s">
        <v>734</v>
      </c>
      <c r="D5959" t="s">
        <v>10020</v>
      </c>
      <c r="E5959" t="s">
        <v>76</v>
      </c>
      <c r="F5959" s="126">
        <v>36529</v>
      </c>
      <c r="G5959" t="s">
        <v>18</v>
      </c>
      <c r="H5959" t="s">
        <v>16</v>
      </c>
      <c r="I5959" t="s">
        <v>5306</v>
      </c>
      <c r="J5959"/>
      <c r="K5959"/>
      <c r="L5959"/>
      <c r="M5959"/>
      <c r="N5959"/>
      <c r="O5959"/>
      <c r="P5959"/>
      <c r="Q5959"/>
      <c r="U5959"/>
      <c r="V5959" t="s">
        <v>4334</v>
      </c>
      <c r="W5959"/>
      <c r="X5959"/>
      <c r="Y5959"/>
      <c r="Z5959"/>
      <c r="AA5959"/>
      <c r="AB5959"/>
      <c r="AC5959"/>
      <c r="AD5959"/>
      <c r="AE5959"/>
      <c r="AF5959"/>
      <c r="AG5959" t="s">
        <v>4308</v>
      </c>
      <c r="AH5959" s="115" t="s">
        <v>4308</v>
      </c>
    </row>
    <row r="5960" spans="1:35" hidden="1" x14ac:dyDescent="0.25">
      <c r="A5960" s="115">
        <v>332816</v>
      </c>
      <c r="B5960" s="115" t="s">
        <v>2789</v>
      </c>
      <c r="C5960" s="115" t="s">
        <v>209</v>
      </c>
      <c r="D5960" s="115" t="s">
        <v>230</v>
      </c>
      <c r="E5960" s="115" t="s">
        <v>76</v>
      </c>
      <c r="F5960" s="237">
        <v>36161</v>
      </c>
      <c r="G5960" s="115" t="s">
        <v>211</v>
      </c>
      <c r="H5960" s="115" t="s">
        <v>16</v>
      </c>
      <c r="I5960" t="s">
        <v>199</v>
      </c>
      <c r="J5960" s="115" t="s">
        <v>15</v>
      </c>
      <c r="L5960" s="115" t="s">
        <v>30</v>
      </c>
      <c r="U5960"/>
      <c r="V5960">
        <v>0</v>
      </c>
    </row>
    <row r="5961" spans="1:35" ht="18" x14ac:dyDescent="0.25">
      <c r="A5961" s="235">
        <v>332817</v>
      </c>
      <c r="B5961" s="235" t="s">
        <v>10021</v>
      </c>
      <c r="C5961" s="235" t="s">
        <v>503</v>
      </c>
      <c r="D5961" s="235" t="s">
        <v>320</v>
      </c>
      <c r="E5961"/>
      <c r="F5961" s="126"/>
      <c r="G5961" s="236"/>
      <c r="H5961"/>
      <c r="I5961" t="s">
        <v>107</v>
      </c>
      <c r="J5961" s="236"/>
      <c r="K5961"/>
      <c r="L5961"/>
      <c r="M5961"/>
      <c r="N5961"/>
      <c r="O5961"/>
      <c r="P5961"/>
      <c r="Q5961"/>
      <c r="U5961"/>
      <c r="V5961" t="s">
        <v>4335</v>
      </c>
      <c r="W5961" s="236"/>
      <c r="X5961"/>
      <c r="Y5961"/>
      <c r="Z5961"/>
      <c r="AA5961"/>
      <c r="AB5961"/>
      <c r="AC5961"/>
      <c r="AD5961"/>
      <c r="AE5961"/>
      <c r="AF5961"/>
      <c r="AG5961"/>
      <c r="AH5961" s="115" t="s">
        <v>4308</v>
      </c>
      <c r="AI5961" s="115" t="e">
        <f>VLOOKUP(A5961,'[2]دراسات قانونية'!$A$3:$E$600,1,0)</f>
        <v>#N/A</v>
      </c>
    </row>
    <row r="5962" spans="1:35" ht="18" hidden="1" x14ac:dyDescent="0.25">
      <c r="A5962" s="235">
        <v>332818</v>
      </c>
      <c r="B5962" s="235" t="s">
        <v>10022</v>
      </c>
      <c r="C5962" s="235" t="s">
        <v>279</v>
      </c>
      <c r="D5962" s="235" t="s">
        <v>861</v>
      </c>
      <c r="E5962"/>
      <c r="F5962" s="126"/>
      <c r="G5962" s="236"/>
      <c r="H5962"/>
      <c r="I5962" t="s">
        <v>199</v>
      </c>
      <c r="J5962" s="236"/>
      <c r="K5962"/>
      <c r="L5962"/>
      <c r="M5962"/>
      <c r="N5962"/>
      <c r="O5962"/>
      <c r="P5962"/>
      <c r="Q5962"/>
      <c r="U5962"/>
      <c r="V5962">
        <v>0</v>
      </c>
      <c r="W5962" s="236"/>
      <c r="X5962"/>
      <c r="Y5962"/>
      <c r="Z5962"/>
      <c r="AA5962"/>
      <c r="AB5962"/>
      <c r="AC5962"/>
      <c r="AD5962"/>
      <c r="AE5962"/>
      <c r="AF5962"/>
      <c r="AG5962"/>
      <c r="AH5962" s="115" t="s">
        <v>4308</v>
      </c>
    </row>
    <row r="5963" spans="1:35" ht="18" x14ac:dyDescent="0.25">
      <c r="A5963" s="235">
        <v>332820</v>
      </c>
      <c r="B5963" s="235" t="s">
        <v>5320</v>
      </c>
      <c r="C5963" s="235" t="s">
        <v>250</v>
      </c>
      <c r="D5963" s="235" t="s">
        <v>265</v>
      </c>
      <c r="E5963"/>
      <c r="F5963" s="126"/>
      <c r="G5963" s="236"/>
      <c r="H5963"/>
      <c r="I5963" t="s">
        <v>107</v>
      </c>
      <c r="J5963" s="236"/>
      <c r="K5963"/>
      <c r="L5963"/>
      <c r="M5963"/>
      <c r="N5963"/>
      <c r="O5963"/>
      <c r="P5963"/>
      <c r="Q5963"/>
      <c r="U5963"/>
      <c r="V5963" t="s">
        <v>4334</v>
      </c>
      <c r="W5963" s="236"/>
      <c r="X5963"/>
      <c r="Y5963"/>
      <c r="Z5963"/>
      <c r="AA5963"/>
      <c r="AB5963"/>
      <c r="AC5963"/>
      <c r="AD5963"/>
      <c r="AE5963"/>
      <c r="AF5963"/>
      <c r="AG5963"/>
      <c r="AH5963" s="115" t="s">
        <v>4308</v>
      </c>
      <c r="AI5963" s="115" t="e">
        <f>VLOOKUP(A5963,'[2]دراسات قانونية'!$A$3:$E$600,1,0)</f>
        <v>#N/A</v>
      </c>
    </row>
    <row r="5964" spans="1:35" ht="18" x14ac:dyDescent="0.25">
      <c r="A5964" s="235">
        <v>332821</v>
      </c>
      <c r="B5964" s="235" t="s">
        <v>10023</v>
      </c>
      <c r="C5964" s="235" t="s">
        <v>567</v>
      </c>
      <c r="D5964" s="235" t="s">
        <v>851</v>
      </c>
      <c r="E5964"/>
      <c r="F5964" s="126"/>
      <c r="G5964" s="236"/>
      <c r="H5964"/>
      <c r="I5964" t="s">
        <v>107</v>
      </c>
      <c r="J5964" s="236"/>
      <c r="K5964"/>
      <c r="L5964"/>
      <c r="M5964"/>
      <c r="N5964"/>
      <c r="O5964"/>
      <c r="P5964"/>
      <c r="Q5964"/>
      <c r="U5964"/>
      <c r="V5964" t="s">
        <v>4335</v>
      </c>
      <c r="W5964" s="236"/>
      <c r="X5964"/>
      <c r="Y5964"/>
      <c r="Z5964"/>
      <c r="AA5964"/>
      <c r="AB5964"/>
      <c r="AC5964"/>
      <c r="AD5964"/>
      <c r="AE5964"/>
      <c r="AF5964"/>
      <c r="AG5964"/>
      <c r="AH5964" s="115" t="s">
        <v>4308</v>
      </c>
      <c r="AI5964" s="115" t="e">
        <f>VLOOKUP(A5964,'[2]دراسات قانونية'!$A$3:$E$600,1,0)</f>
        <v>#N/A</v>
      </c>
    </row>
    <row r="5965" spans="1:35" ht="18" x14ac:dyDescent="0.25">
      <c r="A5965" s="235">
        <v>332822</v>
      </c>
      <c r="B5965" s="235" t="s">
        <v>10024</v>
      </c>
      <c r="C5965" s="235" t="s">
        <v>212</v>
      </c>
      <c r="D5965" s="235" t="s">
        <v>815</v>
      </c>
      <c r="E5965"/>
      <c r="F5965" s="126"/>
      <c r="G5965" s="236"/>
      <c r="H5965"/>
      <c r="I5965" t="s">
        <v>107</v>
      </c>
      <c r="J5965" s="236"/>
      <c r="K5965"/>
      <c r="L5965"/>
      <c r="M5965"/>
      <c r="N5965"/>
      <c r="O5965"/>
      <c r="P5965"/>
      <c r="Q5965"/>
      <c r="U5965"/>
      <c r="V5965" t="s">
        <v>4335</v>
      </c>
      <c r="W5965" s="236"/>
      <c r="X5965"/>
      <c r="Y5965"/>
      <c r="Z5965"/>
      <c r="AA5965"/>
      <c r="AB5965"/>
      <c r="AC5965"/>
      <c r="AD5965"/>
      <c r="AE5965"/>
      <c r="AF5965"/>
      <c r="AG5965"/>
      <c r="AH5965" s="115" t="s">
        <v>4308</v>
      </c>
      <c r="AI5965" s="115" t="e">
        <f>VLOOKUP(A5965,'[2]دراسات قانونية'!$A$3:$E$600,1,0)</f>
        <v>#N/A</v>
      </c>
    </row>
    <row r="5966" spans="1:35" ht="18" x14ac:dyDescent="0.25">
      <c r="A5966" s="235">
        <v>332823</v>
      </c>
      <c r="B5966" s="235" t="s">
        <v>10025</v>
      </c>
      <c r="C5966" s="235" t="s">
        <v>246</v>
      </c>
      <c r="D5966" s="235" t="s">
        <v>210</v>
      </c>
      <c r="E5966"/>
      <c r="F5966" s="126"/>
      <c r="G5966" s="236"/>
      <c r="H5966"/>
      <c r="I5966" t="s">
        <v>107</v>
      </c>
      <c r="J5966" s="236"/>
      <c r="K5966"/>
      <c r="L5966"/>
      <c r="M5966"/>
      <c r="N5966"/>
      <c r="O5966"/>
      <c r="P5966"/>
      <c r="Q5966"/>
      <c r="U5966"/>
      <c r="V5966" t="s">
        <v>4335</v>
      </c>
      <c r="W5966" s="236"/>
      <c r="X5966"/>
      <c r="Y5966"/>
      <c r="Z5966"/>
      <c r="AA5966"/>
      <c r="AB5966"/>
      <c r="AC5966"/>
      <c r="AD5966"/>
      <c r="AE5966"/>
      <c r="AF5966"/>
      <c r="AG5966"/>
      <c r="AH5966" s="115" t="s">
        <v>4308</v>
      </c>
      <c r="AI5966" s="115" t="e">
        <f>VLOOKUP(A5966,'[2]دراسات قانونية'!$A$3:$E$600,1,0)</f>
        <v>#N/A</v>
      </c>
    </row>
    <row r="5967" spans="1:35" ht="18" hidden="1" x14ac:dyDescent="0.25">
      <c r="A5967" s="235">
        <v>332824</v>
      </c>
      <c r="B5967" s="235" t="s">
        <v>10026</v>
      </c>
      <c r="C5967" s="235" t="s">
        <v>355</v>
      </c>
      <c r="D5967" s="235" t="s">
        <v>365</v>
      </c>
      <c r="E5967"/>
      <c r="F5967" s="126"/>
      <c r="G5967" s="236"/>
      <c r="H5967"/>
      <c r="I5967" t="s">
        <v>199</v>
      </c>
      <c r="J5967" s="236"/>
      <c r="K5967"/>
      <c r="L5967"/>
      <c r="M5967"/>
      <c r="N5967"/>
      <c r="O5967"/>
      <c r="P5967"/>
      <c r="Q5967"/>
      <c r="U5967"/>
      <c r="V5967">
        <v>0</v>
      </c>
      <c r="W5967" s="236"/>
      <c r="X5967"/>
      <c r="Y5967"/>
      <c r="Z5967"/>
      <c r="AA5967"/>
      <c r="AB5967"/>
      <c r="AC5967"/>
      <c r="AD5967"/>
      <c r="AE5967"/>
      <c r="AF5967"/>
      <c r="AG5967"/>
      <c r="AH5967" s="115" t="s">
        <v>4308</v>
      </c>
    </row>
    <row r="5968" spans="1:35" hidden="1" x14ac:dyDescent="0.25">
      <c r="A5968" s="115">
        <v>332825</v>
      </c>
      <c r="B5968" s="115" t="s">
        <v>4109</v>
      </c>
      <c r="C5968" s="115" t="s">
        <v>1794</v>
      </c>
      <c r="D5968" s="115" t="s">
        <v>605</v>
      </c>
      <c r="E5968" s="115" t="s">
        <v>76</v>
      </c>
      <c r="F5968" s="237">
        <v>36392</v>
      </c>
      <c r="G5968" s="115" t="s">
        <v>18</v>
      </c>
      <c r="H5968" s="115" t="s">
        <v>16</v>
      </c>
      <c r="I5968" t="s">
        <v>136</v>
      </c>
      <c r="J5968" s="115" t="s">
        <v>1226</v>
      </c>
      <c r="L5968" s="115" t="s">
        <v>18</v>
      </c>
      <c r="U5968"/>
      <c r="V5968" t="s">
        <v>16623</v>
      </c>
      <c r="AF5968" s="115" t="s">
        <v>4308</v>
      </c>
      <c r="AG5968" s="115" t="s">
        <v>4308</v>
      </c>
      <c r="AH5968" s="115" t="s">
        <v>4308</v>
      </c>
    </row>
    <row r="5969" spans="1:35" hidden="1" x14ac:dyDescent="0.25">
      <c r="A5969">
        <v>332826</v>
      </c>
      <c r="B5969" t="s">
        <v>1034</v>
      </c>
      <c r="C5969" t="s">
        <v>223</v>
      </c>
      <c r="D5969" t="s">
        <v>330</v>
      </c>
      <c r="E5969" t="s">
        <v>76</v>
      </c>
      <c r="F5969" s="126">
        <v>36541</v>
      </c>
      <c r="G5969" t="s">
        <v>18</v>
      </c>
      <c r="H5969" t="s">
        <v>16</v>
      </c>
      <c r="I5969" t="s">
        <v>136</v>
      </c>
      <c r="J5969" t="s">
        <v>15</v>
      </c>
      <c r="K5969"/>
      <c r="L5969" t="s">
        <v>18</v>
      </c>
      <c r="M5969"/>
      <c r="N5969"/>
      <c r="O5969"/>
      <c r="P5969"/>
      <c r="Q5969"/>
      <c r="U5969"/>
      <c r="V5969">
        <v>0</v>
      </c>
      <c r="W5969"/>
      <c r="X5969"/>
      <c r="Y5969"/>
      <c r="Z5969"/>
      <c r="AA5969"/>
      <c r="AB5969"/>
      <c r="AC5969"/>
      <c r="AD5969"/>
      <c r="AE5969"/>
      <c r="AF5969"/>
      <c r="AG5969"/>
      <c r="AH5969" s="115" t="s">
        <v>4308</v>
      </c>
    </row>
    <row r="5970" spans="1:35" hidden="1" x14ac:dyDescent="0.25">
      <c r="A5970">
        <v>332828</v>
      </c>
      <c r="B5970" t="s">
        <v>5531</v>
      </c>
      <c r="C5970" t="s">
        <v>219</v>
      </c>
      <c r="D5970" t="s">
        <v>2192</v>
      </c>
      <c r="E5970" t="s">
        <v>76</v>
      </c>
      <c r="F5970" s="126">
        <v>34700</v>
      </c>
      <c r="G5970" t="s">
        <v>2286</v>
      </c>
      <c r="H5970" t="s">
        <v>16</v>
      </c>
      <c r="I5970" t="s">
        <v>136</v>
      </c>
      <c r="J5970"/>
      <c r="K5970"/>
      <c r="L5970"/>
      <c r="M5970"/>
      <c r="N5970"/>
      <c r="O5970"/>
      <c r="P5970"/>
      <c r="Q5970"/>
      <c r="U5970"/>
      <c r="V5970" t="s">
        <v>4412</v>
      </c>
      <c r="W5970"/>
      <c r="X5970"/>
      <c r="Y5970"/>
      <c r="Z5970"/>
      <c r="AA5970"/>
      <c r="AB5970"/>
      <c r="AC5970" t="s">
        <v>4308</v>
      </c>
      <c r="AD5970" t="s">
        <v>4308</v>
      </c>
      <c r="AE5970" t="s">
        <v>4308</v>
      </c>
      <c r="AF5970" t="s">
        <v>4308</v>
      </c>
      <c r="AG5970" t="s">
        <v>4308</v>
      </c>
      <c r="AH5970" s="115" t="s">
        <v>4308</v>
      </c>
    </row>
    <row r="5971" spans="1:35" hidden="1" x14ac:dyDescent="0.25">
      <c r="A5971" s="115">
        <v>332830</v>
      </c>
      <c r="B5971" s="115" t="s">
        <v>2482</v>
      </c>
      <c r="C5971" s="115" t="s">
        <v>484</v>
      </c>
      <c r="D5971" s="115" t="s">
        <v>521</v>
      </c>
      <c r="E5971" s="115" t="s">
        <v>76</v>
      </c>
      <c r="F5971" s="237">
        <v>36209</v>
      </c>
      <c r="G5971" s="115" t="s">
        <v>18</v>
      </c>
      <c r="H5971" s="115" t="s">
        <v>16</v>
      </c>
      <c r="I5971" t="s">
        <v>199</v>
      </c>
      <c r="J5971" s="115" t="s">
        <v>15</v>
      </c>
      <c r="L5971" s="115" t="s">
        <v>18</v>
      </c>
      <c r="U5971"/>
      <c r="V5971" t="s">
        <v>16623</v>
      </c>
    </row>
    <row r="5972" spans="1:35" ht="18" x14ac:dyDescent="0.25">
      <c r="A5972" s="235">
        <v>332831</v>
      </c>
      <c r="B5972" s="235" t="s">
        <v>10027</v>
      </c>
      <c r="C5972" s="235" t="s">
        <v>589</v>
      </c>
      <c r="D5972" s="235" t="s">
        <v>235</v>
      </c>
      <c r="E5972"/>
      <c r="F5972" s="126"/>
      <c r="G5972" s="236"/>
      <c r="H5972"/>
      <c r="I5972" t="s">
        <v>107</v>
      </c>
      <c r="J5972" s="236"/>
      <c r="K5972"/>
      <c r="L5972"/>
      <c r="M5972"/>
      <c r="N5972"/>
      <c r="O5972"/>
      <c r="P5972"/>
      <c r="Q5972"/>
      <c r="U5972"/>
      <c r="V5972" t="s">
        <v>4335</v>
      </c>
      <c r="W5972" s="236"/>
      <c r="X5972"/>
      <c r="Y5972"/>
      <c r="Z5972"/>
      <c r="AA5972"/>
      <c r="AB5972"/>
      <c r="AC5972"/>
      <c r="AD5972"/>
      <c r="AE5972"/>
      <c r="AF5972"/>
      <c r="AG5972"/>
      <c r="AH5972" s="115" t="s">
        <v>4308</v>
      </c>
      <c r="AI5972" s="115" t="e">
        <f>VLOOKUP(A5972,'[2]دراسات قانونية'!$A$3:$E$600,1,0)</f>
        <v>#N/A</v>
      </c>
    </row>
    <row r="5973" spans="1:35" hidden="1" x14ac:dyDescent="0.25">
      <c r="A5973">
        <v>332833</v>
      </c>
      <c r="B5973" t="s">
        <v>10028</v>
      </c>
      <c r="C5973" t="s">
        <v>5541</v>
      </c>
      <c r="D5973" t="s">
        <v>235</v>
      </c>
      <c r="E5973" t="s">
        <v>76</v>
      </c>
      <c r="F5973" s="126">
        <v>36166</v>
      </c>
      <c r="G5973" t="s">
        <v>18</v>
      </c>
      <c r="H5973" t="s">
        <v>16</v>
      </c>
      <c r="I5973" t="s">
        <v>129</v>
      </c>
      <c r="J5973" t="s">
        <v>1226</v>
      </c>
      <c r="K5973"/>
      <c r="L5973" t="s">
        <v>18</v>
      </c>
      <c r="M5973"/>
      <c r="N5973"/>
      <c r="O5973"/>
      <c r="P5973"/>
      <c r="Q5973"/>
      <c r="U5973"/>
      <c r="V5973" t="s">
        <v>16623</v>
      </c>
      <c r="W5973"/>
      <c r="X5973"/>
      <c r="Y5973"/>
      <c r="Z5973"/>
      <c r="AA5973"/>
      <c r="AB5973"/>
      <c r="AC5973"/>
      <c r="AD5973"/>
      <c r="AE5973"/>
      <c r="AF5973"/>
      <c r="AG5973"/>
    </row>
    <row r="5974" spans="1:35" hidden="1" x14ac:dyDescent="0.25">
      <c r="A5974">
        <v>332834</v>
      </c>
      <c r="B5974" t="s">
        <v>916</v>
      </c>
      <c r="C5974" t="s">
        <v>1079</v>
      </c>
      <c r="D5974" t="s">
        <v>9632</v>
      </c>
      <c r="E5974" t="s">
        <v>76</v>
      </c>
      <c r="F5974" s="126">
        <v>36508</v>
      </c>
      <c r="G5974" t="s">
        <v>18</v>
      </c>
      <c r="H5974" t="s">
        <v>16</v>
      </c>
      <c r="I5974" t="s">
        <v>201</v>
      </c>
      <c r="J5974" t="s">
        <v>1226</v>
      </c>
      <c r="K5974"/>
      <c r="L5974" t="s">
        <v>18</v>
      </c>
      <c r="M5974"/>
      <c r="N5974"/>
      <c r="O5974"/>
      <c r="P5974"/>
      <c r="Q5974"/>
      <c r="U5974"/>
      <c r="V5974">
        <v>0</v>
      </c>
      <c r="W5974"/>
      <c r="X5974"/>
      <c r="Y5974"/>
      <c r="Z5974"/>
      <c r="AA5974"/>
      <c r="AB5974"/>
      <c r="AC5974"/>
      <c r="AD5974"/>
      <c r="AE5974"/>
      <c r="AF5974"/>
      <c r="AG5974"/>
    </row>
    <row r="5975" spans="1:35" hidden="1" x14ac:dyDescent="0.25">
      <c r="A5975">
        <v>332835</v>
      </c>
      <c r="B5975" t="s">
        <v>1748</v>
      </c>
      <c r="C5975" t="s">
        <v>345</v>
      </c>
      <c r="D5975" t="s">
        <v>10029</v>
      </c>
      <c r="E5975" t="s">
        <v>76</v>
      </c>
      <c r="F5975" s="126">
        <v>36011</v>
      </c>
      <c r="G5975" t="s">
        <v>18</v>
      </c>
      <c r="H5975" t="s">
        <v>16</v>
      </c>
      <c r="I5975" t="s">
        <v>129</v>
      </c>
      <c r="J5975"/>
      <c r="K5975"/>
      <c r="L5975"/>
      <c r="M5975"/>
      <c r="N5975"/>
      <c r="O5975"/>
      <c r="P5975"/>
      <c r="Q5975"/>
      <c r="U5975"/>
      <c r="V5975" t="s">
        <v>4424</v>
      </c>
      <c r="W5975"/>
      <c r="X5975"/>
      <c r="Y5975"/>
      <c r="Z5975"/>
      <c r="AA5975"/>
      <c r="AB5975"/>
      <c r="AC5975" t="s">
        <v>4308</v>
      </c>
      <c r="AD5975" t="s">
        <v>4308</v>
      </c>
      <c r="AE5975" t="s">
        <v>4308</v>
      </c>
      <c r="AF5975" t="s">
        <v>4308</v>
      </c>
      <c r="AG5975" t="s">
        <v>4308</v>
      </c>
      <c r="AH5975" s="115" t="s">
        <v>4308</v>
      </c>
    </row>
    <row r="5976" spans="1:35" hidden="1" x14ac:dyDescent="0.25">
      <c r="A5976" s="115">
        <v>332836</v>
      </c>
      <c r="B5976" s="115" t="s">
        <v>3076</v>
      </c>
      <c r="C5976" s="115" t="s">
        <v>377</v>
      </c>
      <c r="D5976" s="115" t="s">
        <v>302</v>
      </c>
      <c r="E5976" s="115" t="s">
        <v>76</v>
      </c>
      <c r="F5976" s="237">
        <v>35455</v>
      </c>
      <c r="G5976" s="115" t="s">
        <v>30</v>
      </c>
      <c r="H5976" s="115" t="s">
        <v>16</v>
      </c>
      <c r="I5976" t="s">
        <v>199</v>
      </c>
      <c r="J5976" s="115" t="s">
        <v>15</v>
      </c>
      <c r="L5976" s="115" t="s">
        <v>18</v>
      </c>
      <c r="U5976"/>
      <c r="V5976">
        <v>0</v>
      </c>
    </row>
    <row r="5977" spans="1:35" hidden="1" x14ac:dyDescent="0.25">
      <c r="A5977">
        <v>332837</v>
      </c>
      <c r="B5977" t="s">
        <v>10030</v>
      </c>
      <c r="C5977" t="s">
        <v>1000</v>
      </c>
      <c r="D5977" t="s">
        <v>407</v>
      </c>
      <c r="E5977" t="s">
        <v>76</v>
      </c>
      <c r="F5977" s="126"/>
      <c r="G5977"/>
      <c r="H5977" t="s">
        <v>16</v>
      </c>
      <c r="I5977" t="s">
        <v>129</v>
      </c>
      <c r="J5977"/>
      <c r="K5977"/>
      <c r="L5977"/>
      <c r="M5977"/>
      <c r="N5977"/>
      <c r="O5977"/>
      <c r="P5977"/>
      <c r="Q5977"/>
      <c r="U5977"/>
      <c r="V5977" t="s">
        <v>4414</v>
      </c>
      <c r="W5977"/>
      <c r="X5977"/>
      <c r="Y5977"/>
      <c r="Z5977"/>
      <c r="AA5977" t="s">
        <v>4308</v>
      </c>
      <c r="AB5977" t="s">
        <v>4308</v>
      </c>
      <c r="AC5977" t="s">
        <v>4308</v>
      </c>
      <c r="AD5977" t="s">
        <v>4308</v>
      </c>
      <c r="AE5977" t="s">
        <v>4308</v>
      </c>
      <c r="AF5977" t="s">
        <v>4308</v>
      </c>
      <c r="AG5977" t="s">
        <v>4308</v>
      </c>
      <c r="AH5977" s="115" t="s">
        <v>4308</v>
      </c>
    </row>
    <row r="5978" spans="1:35" ht="18" x14ac:dyDescent="0.25">
      <c r="A5978" s="235">
        <v>332838</v>
      </c>
      <c r="B5978" s="235" t="s">
        <v>1510</v>
      </c>
      <c r="C5978" s="235" t="s">
        <v>252</v>
      </c>
      <c r="D5978" s="235" t="s">
        <v>365</v>
      </c>
      <c r="E5978"/>
      <c r="F5978" s="126"/>
      <c r="G5978" s="236"/>
      <c r="H5978"/>
      <c r="I5978" t="s">
        <v>107</v>
      </c>
      <c r="J5978" s="236"/>
      <c r="K5978"/>
      <c r="L5978"/>
      <c r="M5978"/>
      <c r="N5978"/>
      <c r="O5978"/>
      <c r="P5978"/>
      <c r="Q5978"/>
      <c r="U5978"/>
      <c r="V5978" t="s">
        <v>4335</v>
      </c>
      <c r="W5978" s="236"/>
      <c r="X5978"/>
      <c r="Y5978"/>
      <c r="Z5978"/>
      <c r="AA5978"/>
      <c r="AB5978"/>
      <c r="AC5978"/>
      <c r="AD5978"/>
      <c r="AE5978"/>
      <c r="AF5978"/>
      <c r="AG5978"/>
      <c r="AH5978" s="115" t="s">
        <v>4308</v>
      </c>
      <c r="AI5978" s="115" t="e">
        <f>VLOOKUP(A5978,'[2]دراسات قانونية'!$A$3:$E$600,1,0)</f>
        <v>#N/A</v>
      </c>
    </row>
    <row r="5979" spans="1:35" hidden="1" x14ac:dyDescent="0.25">
      <c r="A5979" s="115">
        <v>332839</v>
      </c>
      <c r="B5979" s="115" t="s">
        <v>3785</v>
      </c>
      <c r="C5979" s="115" t="s">
        <v>408</v>
      </c>
      <c r="D5979" s="115" t="s">
        <v>656</v>
      </c>
      <c r="E5979" s="115" t="s">
        <v>76</v>
      </c>
      <c r="F5979" s="237">
        <v>35957</v>
      </c>
      <c r="G5979" s="115" t="s">
        <v>18</v>
      </c>
      <c r="H5979" s="115" t="s">
        <v>16</v>
      </c>
      <c r="I5979" t="s">
        <v>199</v>
      </c>
      <c r="J5979" s="115" t="s">
        <v>15</v>
      </c>
      <c r="L5979" s="115" t="s">
        <v>18</v>
      </c>
      <c r="U5979"/>
      <c r="V5979">
        <v>0</v>
      </c>
    </row>
    <row r="5980" spans="1:35" hidden="1" x14ac:dyDescent="0.25">
      <c r="A5980">
        <v>332841</v>
      </c>
      <c r="B5980" t="s">
        <v>10031</v>
      </c>
      <c r="C5980" t="s">
        <v>9282</v>
      </c>
      <c r="D5980" t="s">
        <v>846</v>
      </c>
      <c r="E5980" t="s">
        <v>76</v>
      </c>
      <c r="F5980" s="126">
        <v>34701</v>
      </c>
      <c r="G5980" t="s">
        <v>18</v>
      </c>
      <c r="H5980" t="s">
        <v>16</v>
      </c>
      <c r="I5980" t="s">
        <v>136</v>
      </c>
      <c r="J5980" t="s">
        <v>1226</v>
      </c>
      <c r="K5980"/>
      <c r="L5980" t="s">
        <v>18</v>
      </c>
      <c r="M5980"/>
      <c r="N5980"/>
      <c r="O5980"/>
      <c r="P5980"/>
      <c r="Q5980"/>
      <c r="U5980"/>
      <c r="V5980" t="s">
        <v>16623</v>
      </c>
      <c r="W5980"/>
      <c r="X5980"/>
      <c r="Y5980"/>
      <c r="Z5980"/>
      <c r="AA5980"/>
      <c r="AB5980"/>
      <c r="AC5980"/>
      <c r="AD5980"/>
      <c r="AE5980"/>
      <c r="AF5980"/>
      <c r="AG5980" t="s">
        <v>4308</v>
      </c>
      <c r="AH5980" s="115" t="s">
        <v>4308</v>
      </c>
    </row>
    <row r="5981" spans="1:35" ht="18" x14ac:dyDescent="0.25">
      <c r="A5981" s="235">
        <v>332842</v>
      </c>
      <c r="B5981" s="235" t="s">
        <v>10032</v>
      </c>
      <c r="C5981" s="235" t="s">
        <v>355</v>
      </c>
      <c r="D5981" s="235" t="s">
        <v>656</v>
      </c>
      <c r="E5981"/>
      <c r="F5981" s="126"/>
      <c r="G5981" s="236"/>
      <c r="H5981"/>
      <c r="I5981" t="s">
        <v>107</v>
      </c>
      <c r="J5981" s="236"/>
      <c r="K5981"/>
      <c r="L5981"/>
      <c r="M5981"/>
      <c r="N5981"/>
      <c r="O5981"/>
      <c r="P5981"/>
      <c r="Q5981"/>
      <c r="U5981"/>
      <c r="V5981" t="s">
        <v>4335</v>
      </c>
      <c r="W5981" s="236"/>
      <c r="X5981"/>
      <c r="Y5981"/>
      <c r="Z5981"/>
      <c r="AA5981"/>
      <c r="AB5981"/>
      <c r="AC5981"/>
      <c r="AD5981"/>
      <c r="AE5981"/>
      <c r="AF5981"/>
      <c r="AG5981"/>
      <c r="AH5981" s="115" t="s">
        <v>4308</v>
      </c>
      <c r="AI5981" s="115" t="e">
        <f>VLOOKUP(A5981,'[2]دراسات قانونية'!$A$3:$E$600,1,0)</f>
        <v>#N/A</v>
      </c>
    </row>
    <row r="5982" spans="1:35" ht="18" x14ac:dyDescent="0.25">
      <c r="A5982" s="235">
        <v>332843</v>
      </c>
      <c r="B5982" s="235" t="s">
        <v>10033</v>
      </c>
      <c r="C5982" s="235" t="s">
        <v>10034</v>
      </c>
      <c r="D5982" s="235" t="s">
        <v>577</v>
      </c>
      <c r="E5982"/>
      <c r="F5982" s="126"/>
      <c r="G5982" s="236"/>
      <c r="H5982"/>
      <c r="I5982" t="s">
        <v>107</v>
      </c>
      <c r="J5982" s="236"/>
      <c r="K5982"/>
      <c r="L5982"/>
      <c r="M5982"/>
      <c r="N5982"/>
      <c r="O5982"/>
      <c r="P5982"/>
      <c r="Q5982"/>
      <c r="U5982"/>
      <c r="V5982" t="s">
        <v>4335</v>
      </c>
      <c r="W5982" s="236"/>
      <c r="X5982"/>
      <c r="Y5982"/>
      <c r="Z5982"/>
      <c r="AA5982"/>
      <c r="AB5982"/>
      <c r="AC5982"/>
      <c r="AD5982"/>
      <c r="AE5982"/>
      <c r="AF5982"/>
      <c r="AG5982"/>
      <c r="AH5982" s="115" t="s">
        <v>4308</v>
      </c>
      <c r="AI5982" s="115" t="e">
        <f>VLOOKUP(A5982,'[2]دراسات قانونية'!$A$3:$E$600,1,0)</f>
        <v>#N/A</v>
      </c>
    </row>
    <row r="5983" spans="1:35" x14ac:dyDescent="0.25">
      <c r="A5983" s="115">
        <v>332844</v>
      </c>
      <c r="B5983" s="115" t="s">
        <v>10035</v>
      </c>
      <c r="C5983" s="115" t="s">
        <v>455</v>
      </c>
      <c r="D5983" s="115" t="s">
        <v>210</v>
      </c>
      <c r="F5983" s="237"/>
      <c r="I5983" t="s">
        <v>107</v>
      </c>
      <c r="U5983"/>
      <c r="V5983" t="s">
        <v>4335</v>
      </c>
      <c r="AH5983" s="115" t="s">
        <v>4308</v>
      </c>
      <c r="AI5983" s="115" t="e">
        <f>VLOOKUP(A5983,'[2]دراسات قانونية'!$A$3:$E$600,1,0)</f>
        <v>#N/A</v>
      </c>
    </row>
    <row r="5984" spans="1:35" hidden="1" x14ac:dyDescent="0.25">
      <c r="A5984">
        <v>332848</v>
      </c>
      <c r="B5984" t="s">
        <v>10036</v>
      </c>
      <c r="C5984" t="s">
        <v>412</v>
      </c>
      <c r="D5984" t="s">
        <v>415</v>
      </c>
      <c r="E5984" t="s">
        <v>76</v>
      </c>
      <c r="F5984" s="126">
        <v>36161</v>
      </c>
      <c r="G5984" t="s">
        <v>18</v>
      </c>
      <c r="H5984" t="s">
        <v>16</v>
      </c>
      <c r="I5984" t="s">
        <v>136</v>
      </c>
      <c r="J5984" t="s">
        <v>15</v>
      </c>
      <c r="K5984"/>
      <c r="L5984" t="s">
        <v>18</v>
      </c>
      <c r="M5984"/>
      <c r="N5984"/>
      <c r="O5984"/>
      <c r="P5984"/>
      <c r="Q5984"/>
      <c r="U5984"/>
      <c r="V5984" t="s">
        <v>16623</v>
      </c>
      <c r="W5984"/>
      <c r="X5984"/>
      <c r="Y5984"/>
      <c r="Z5984"/>
      <c r="AA5984"/>
      <c r="AB5984"/>
      <c r="AC5984"/>
      <c r="AD5984"/>
      <c r="AE5984"/>
      <c r="AF5984"/>
      <c r="AG5984"/>
    </row>
    <row r="5985" spans="1:35" hidden="1" x14ac:dyDescent="0.25">
      <c r="A5985" s="115">
        <v>332850</v>
      </c>
      <c r="B5985" s="115" t="s">
        <v>3786</v>
      </c>
      <c r="C5985" s="115" t="s">
        <v>1134</v>
      </c>
      <c r="D5985" s="115" t="s">
        <v>652</v>
      </c>
      <c r="E5985" s="115" t="s">
        <v>76</v>
      </c>
      <c r="F5985" s="237">
        <v>35445</v>
      </c>
      <c r="G5985" s="115" t="s">
        <v>18</v>
      </c>
      <c r="H5985" s="115" t="s">
        <v>16</v>
      </c>
      <c r="I5985" t="s">
        <v>199</v>
      </c>
      <c r="J5985" s="115" t="s">
        <v>1226</v>
      </c>
      <c r="L5985" s="115" t="s">
        <v>18</v>
      </c>
      <c r="R5985" s="115">
        <v>9297</v>
      </c>
      <c r="S5985" s="115">
        <v>45721</v>
      </c>
      <c r="T5985" s="115">
        <v>90000</v>
      </c>
      <c r="U5985"/>
      <c r="V5985">
        <v>0</v>
      </c>
    </row>
    <row r="5986" spans="1:35" ht="18" hidden="1" x14ac:dyDescent="0.25">
      <c r="A5986" s="235">
        <v>332852</v>
      </c>
      <c r="B5986" s="235" t="s">
        <v>10037</v>
      </c>
      <c r="C5986" s="235" t="s">
        <v>244</v>
      </c>
      <c r="D5986" s="235" t="s">
        <v>7039</v>
      </c>
      <c r="E5986"/>
      <c r="F5986" s="126"/>
      <c r="G5986" s="236"/>
      <c r="H5986"/>
      <c r="I5986" t="s">
        <v>199</v>
      </c>
      <c r="J5986" s="236"/>
      <c r="K5986"/>
      <c r="L5986"/>
      <c r="M5986"/>
      <c r="N5986"/>
      <c r="O5986"/>
      <c r="P5986"/>
      <c r="Q5986"/>
      <c r="U5986"/>
      <c r="V5986" t="s">
        <v>16623</v>
      </c>
      <c r="W5986" s="236"/>
      <c r="X5986"/>
      <c r="Y5986"/>
      <c r="Z5986"/>
      <c r="AA5986"/>
      <c r="AB5986"/>
      <c r="AC5986"/>
      <c r="AD5986"/>
      <c r="AE5986"/>
      <c r="AF5986"/>
      <c r="AG5986"/>
      <c r="AH5986" s="115" t="s">
        <v>4308</v>
      </c>
    </row>
    <row r="5987" spans="1:35" hidden="1" x14ac:dyDescent="0.25">
      <c r="A5987">
        <v>332855</v>
      </c>
      <c r="B5987" t="s">
        <v>10038</v>
      </c>
      <c r="C5987" t="s">
        <v>527</v>
      </c>
      <c r="D5987" t="s">
        <v>8675</v>
      </c>
      <c r="E5987" t="s">
        <v>76</v>
      </c>
      <c r="F5987" s="126">
        <v>36068</v>
      </c>
      <c r="G5987" t="s">
        <v>18</v>
      </c>
      <c r="H5987" t="s">
        <v>16</v>
      </c>
      <c r="I5987" t="s">
        <v>136</v>
      </c>
      <c r="J5987" t="s">
        <v>15</v>
      </c>
      <c r="K5987"/>
      <c r="L5987" t="s">
        <v>18</v>
      </c>
      <c r="M5987"/>
      <c r="N5987"/>
      <c r="O5987"/>
      <c r="P5987"/>
      <c r="Q5987"/>
      <c r="R5987" s="115">
        <v>9369</v>
      </c>
      <c r="S5987" s="115">
        <v>45722</v>
      </c>
      <c r="T5987" s="115">
        <v>135000</v>
      </c>
      <c r="U5987"/>
      <c r="V5987">
        <v>0</v>
      </c>
      <c r="W5987"/>
      <c r="X5987"/>
      <c r="Y5987"/>
      <c r="Z5987"/>
      <c r="AA5987"/>
      <c r="AB5987"/>
      <c r="AC5987"/>
      <c r="AD5987"/>
      <c r="AE5987"/>
      <c r="AF5987"/>
      <c r="AG5987"/>
    </row>
    <row r="5988" spans="1:35" hidden="1" x14ac:dyDescent="0.25">
      <c r="A5988">
        <v>332856</v>
      </c>
      <c r="B5988" t="s">
        <v>10039</v>
      </c>
      <c r="C5988" t="s">
        <v>394</v>
      </c>
      <c r="D5988" t="s">
        <v>232</v>
      </c>
      <c r="E5988" t="s">
        <v>76</v>
      </c>
      <c r="F5988" s="126"/>
      <c r="G5988"/>
      <c r="H5988" t="s">
        <v>16</v>
      </c>
      <c r="I5988" t="s">
        <v>129</v>
      </c>
      <c r="J5988"/>
      <c r="K5988"/>
      <c r="L5988"/>
      <c r="M5988"/>
      <c r="N5988"/>
      <c r="O5988"/>
      <c r="P5988"/>
      <c r="Q5988"/>
      <c r="U5988"/>
      <c r="V5988" t="s">
        <v>4336</v>
      </c>
      <c r="W5988"/>
      <c r="X5988"/>
      <c r="Y5988"/>
      <c r="Z5988"/>
      <c r="AA5988"/>
      <c r="AB5988" t="s">
        <v>4308</v>
      </c>
      <c r="AC5988" t="s">
        <v>4308</v>
      </c>
      <c r="AD5988" t="s">
        <v>4308</v>
      </c>
      <c r="AE5988" t="s">
        <v>4308</v>
      </c>
      <c r="AF5988" t="s">
        <v>4308</v>
      </c>
      <c r="AG5988" t="s">
        <v>4308</v>
      </c>
      <c r="AH5988" s="115" t="s">
        <v>4308</v>
      </c>
    </row>
    <row r="5989" spans="1:35" hidden="1" x14ac:dyDescent="0.25">
      <c r="A5989">
        <v>332858</v>
      </c>
      <c r="B5989" t="s">
        <v>10040</v>
      </c>
      <c r="C5989" t="s">
        <v>379</v>
      </c>
      <c r="D5989" t="s">
        <v>467</v>
      </c>
      <c r="E5989" t="s">
        <v>76</v>
      </c>
      <c r="F5989" s="126">
        <v>35302</v>
      </c>
      <c r="G5989" t="s">
        <v>211</v>
      </c>
      <c r="H5989" t="s">
        <v>16</v>
      </c>
      <c r="I5989" t="s">
        <v>129</v>
      </c>
      <c r="J5989" t="s">
        <v>1226</v>
      </c>
      <c r="K5989"/>
      <c r="L5989" t="s">
        <v>18</v>
      </c>
      <c r="M5989"/>
      <c r="N5989"/>
      <c r="O5989"/>
      <c r="P5989"/>
      <c r="Q5989"/>
      <c r="R5989" s="115">
        <v>8937</v>
      </c>
      <c r="S5989" s="115">
        <v>45708</v>
      </c>
      <c r="T5989" s="115">
        <v>650000</v>
      </c>
      <c r="U5989"/>
      <c r="V5989" t="s">
        <v>4334</v>
      </c>
      <c r="W5989"/>
      <c r="X5989"/>
      <c r="Y5989"/>
      <c r="Z5989"/>
      <c r="AA5989"/>
      <c r="AB5989"/>
      <c r="AC5989"/>
      <c r="AD5989"/>
      <c r="AE5989"/>
      <c r="AF5989"/>
      <c r="AG5989"/>
    </row>
    <row r="5990" spans="1:35" ht="18" hidden="1" x14ac:dyDescent="0.25">
      <c r="A5990" s="235">
        <v>332859</v>
      </c>
      <c r="B5990" s="235" t="s">
        <v>10041</v>
      </c>
      <c r="C5990" s="235" t="s">
        <v>212</v>
      </c>
      <c r="D5990" s="235" t="s">
        <v>617</v>
      </c>
      <c r="E5990"/>
      <c r="F5990" s="126"/>
      <c r="G5990" s="236"/>
      <c r="H5990"/>
      <c r="I5990" t="s">
        <v>129</v>
      </c>
      <c r="J5990" s="236"/>
      <c r="K5990"/>
      <c r="L5990"/>
      <c r="M5990"/>
      <c r="N5990"/>
      <c r="O5990"/>
      <c r="P5990"/>
      <c r="Q5990"/>
      <c r="U5990"/>
      <c r="V5990" t="s">
        <v>4337</v>
      </c>
      <c r="W5990" s="236"/>
      <c r="X5990"/>
      <c r="Y5990"/>
      <c r="Z5990"/>
      <c r="AA5990"/>
      <c r="AB5990"/>
      <c r="AC5990"/>
      <c r="AD5990"/>
      <c r="AE5990"/>
      <c r="AF5990"/>
      <c r="AG5990"/>
      <c r="AH5990" s="115" t="s">
        <v>4308</v>
      </c>
    </row>
    <row r="5991" spans="1:35" hidden="1" x14ac:dyDescent="0.25">
      <c r="A5991">
        <v>332864</v>
      </c>
      <c r="B5991" t="s">
        <v>10042</v>
      </c>
      <c r="C5991" t="s">
        <v>8260</v>
      </c>
      <c r="D5991" t="s">
        <v>10043</v>
      </c>
      <c r="E5991" t="s">
        <v>76</v>
      </c>
      <c r="F5991" s="126">
        <v>36161</v>
      </c>
      <c r="G5991" t="s">
        <v>211</v>
      </c>
      <c r="H5991" t="s">
        <v>16</v>
      </c>
      <c r="I5991" t="s">
        <v>129</v>
      </c>
      <c r="J5991"/>
      <c r="K5991"/>
      <c r="L5991"/>
      <c r="M5991"/>
      <c r="N5991"/>
      <c r="O5991"/>
      <c r="P5991"/>
      <c r="Q5991"/>
      <c r="U5991"/>
      <c r="V5991" t="s">
        <v>4424</v>
      </c>
      <c r="W5991"/>
      <c r="X5991"/>
      <c r="Y5991"/>
      <c r="Z5991"/>
      <c r="AA5991"/>
      <c r="AB5991"/>
      <c r="AC5991" t="s">
        <v>4308</v>
      </c>
      <c r="AD5991" t="s">
        <v>4308</v>
      </c>
      <c r="AE5991" t="s">
        <v>4308</v>
      </c>
      <c r="AF5991" t="s">
        <v>4308</v>
      </c>
      <c r="AG5991" t="s">
        <v>4308</v>
      </c>
      <c r="AH5991" s="115" t="s">
        <v>4308</v>
      </c>
    </row>
    <row r="5992" spans="1:35" ht="18" x14ac:dyDescent="0.25">
      <c r="A5992" s="235">
        <v>332865</v>
      </c>
      <c r="B5992" s="235" t="s">
        <v>10044</v>
      </c>
      <c r="C5992" s="235" t="s">
        <v>252</v>
      </c>
      <c r="D5992" s="235" t="s">
        <v>487</v>
      </c>
      <c r="E5992"/>
      <c r="F5992" s="126"/>
      <c r="G5992" s="236"/>
      <c r="H5992"/>
      <c r="I5992" t="s">
        <v>107</v>
      </c>
      <c r="J5992" s="236"/>
      <c r="K5992"/>
      <c r="L5992"/>
      <c r="M5992"/>
      <c r="N5992"/>
      <c r="O5992"/>
      <c r="P5992"/>
      <c r="Q5992"/>
      <c r="U5992"/>
      <c r="V5992" t="s">
        <v>4335</v>
      </c>
      <c r="W5992" s="236"/>
      <c r="X5992"/>
      <c r="Y5992"/>
      <c r="Z5992"/>
      <c r="AA5992"/>
      <c r="AB5992"/>
      <c r="AC5992"/>
      <c r="AD5992"/>
      <c r="AE5992"/>
      <c r="AF5992"/>
      <c r="AG5992"/>
      <c r="AH5992" s="115" t="s">
        <v>4308</v>
      </c>
      <c r="AI5992" s="115" t="e">
        <f>VLOOKUP(A5992,'[2]دراسات قانونية'!$A$3:$E$600,1,0)</f>
        <v>#N/A</v>
      </c>
    </row>
    <row r="5993" spans="1:35" hidden="1" x14ac:dyDescent="0.25">
      <c r="A5993" s="115">
        <v>332869</v>
      </c>
      <c r="B5993" s="115" t="s">
        <v>3113</v>
      </c>
      <c r="C5993" s="115" t="s">
        <v>1563</v>
      </c>
      <c r="D5993" s="115" t="s">
        <v>310</v>
      </c>
      <c r="E5993" s="115" t="s">
        <v>76</v>
      </c>
      <c r="F5993" s="237">
        <v>36453</v>
      </c>
      <c r="G5993" s="115" t="s">
        <v>18</v>
      </c>
      <c r="H5993" s="115" t="s">
        <v>16</v>
      </c>
      <c r="I5993" t="s">
        <v>199</v>
      </c>
      <c r="J5993" s="115" t="s">
        <v>1226</v>
      </c>
      <c r="L5993" s="115" t="s">
        <v>30</v>
      </c>
      <c r="U5993"/>
      <c r="V5993">
        <v>0</v>
      </c>
    </row>
    <row r="5994" spans="1:35" ht="18" hidden="1" x14ac:dyDescent="0.25">
      <c r="A5994" s="235">
        <v>332870</v>
      </c>
      <c r="B5994" s="235" t="s">
        <v>10045</v>
      </c>
      <c r="C5994" s="235" t="s">
        <v>332</v>
      </c>
      <c r="D5994" s="235" t="s">
        <v>892</v>
      </c>
      <c r="E5994"/>
      <c r="F5994" s="126"/>
      <c r="G5994" s="236"/>
      <c r="H5994"/>
      <c r="I5994" t="s">
        <v>129</v>
      </c>
      <c r="J5994" s="236"/>
      <c r="K5994"/>
      <c r="L5994"/>
      <c r="M5994"/>
      <c r="N5994"/>
      <c r="O5994"/>
      <c r="P5994"/>
      <c r="Q5994"/>
      <c r="U5994"/>
      <c r="V5994" t="s">
        <v>4335</v>
      </c>
      <c r="W5994" s="236"/>
      <c r="X5994"/>
      <c r="Y5994"/>
      <c r="Z5994"/>
      <c r="AA5994"/>
      <c r="AB5994"/>
      <c r="AC5994"/>
      <c r="AD5994"/>
      <c r="AE5994"/>
      <c r="AF5994"/>
      <c r="AG5994"/>
      <c r="AH5994" s="115" t="s">
        <v>4308</v>
      </c>
    </row>
    <row r="5995" spans="1:35" ht="18" hidden="1" x14ac:dyDescent="0.25">
      <c r="A5995" s="235">
        <v>332873</v>
      </c>
      <c r="B5995" s="235" t="s">
        <v>10046</v>
      </c>
      <c r="C5995" s="235" t="s">
        <v>625</v>
      </c>
      <c r="D5995" s="235" t="s">
        <v>365</v>
      </c>
      <c r="E5995"/>
      <c r="F5995" s="126"/>
      <c r="G5995" s="236"/>
      <c r="H5995"/>
      <c r="I5995" t="s">
        <v>199</v>
      </c>
      <c r="J5995" s="236"/>
      <c r="K5995"/>
      <c r="L5995"/>
      <c r="M5995"/>
      <c r="N5995"/>
      <c r="O5995"/>
      <c r="P5995"/>
      <c r="Q5995"/>
      <c r="U5995"/>
      <c r="V5995">
        <v>0</v>
      </c>
      <c r="W5995" s="236"/>
      <c r="X5995"/>
      <c r="Y5995"/>
      <c r="Z5995"/>
      <c r="AA5995"/>
      <c r="AB5995"/>
      <c r="AC5995"/>
      <c r="AD5995"/>
      <c r="AE5995"/>
      <c r="AF5995"/>
      <c r="AG5995"/>
      <c r="AH5995" s="115" t="s">
        <v>4308</v>
      </c>
    </row>
    <row r="5996" spans="1:35" hidden="1" x14ac:dyDescent="0.25">
      <c r="A5996">
        <v>332874</v>
      </c>
      <c r="B5996" t="s">
        <v>10047</v>
      </c>
      <c r="C5996" t="s">
        <v>229</v>
      </c>
      <c r="D5996" t="s">
        <v>312</v>
      </c>
      <c r="E5996" t="s">
        <v>76</v>
      </c>
      <c r="F5996" s="126">
        <v>33437</v>
      </c>
      <c r="G5996" t="s">
        <v>18</v>
      </c>
      <c r="H5996" t="s">
        <v>16</v>
      </c>
      <c r="I5996" t="s">
        <v>129</v>
      </c>
      <c r="J5996"/>
      <c r="K5996"/>
      <c r="L5996"/>
      <c r="M5996"/>
      <c r="N5996"/>
      <c r="O5996"/>
      <c r="P5996"/>
      <c r="Q5996"/>
      <c r="U5996"/>
      <c r="V5996" t="s">
        <v>4414</v>
      </c>
      <c r="W5996"/>
      <c r="X5996"/>
      <c r="Y5996"/>
      <c r="Z5996"/>
      <c r="AA5996"/>
      <c r="AB5996"/>
      <c r="AC5996"/>
      <c r="AD5996" t="s">
        <v>4308</v>
      </c>
      <c r="AE5996" t="s">
        <v>4308</v>
      </c>
      <c r="AF5996" t="s">
        <v>4308</v>
      </c>
      <c r="AG5996" t="s">
        <v>4308</v>
      </c>
      <c r="AH5996" s="115" t="s">
        <v>4308</v>
      </c>
    </row>
    <row r="5997" spans="1:35" ht="18" hidden="1" x14ac:dyDescent="0.25">
      <c r="A5997" s="235">
        <v>332879</v>
      </c>
      <c r="B5997" s="235" t="s">
        <v>10048</v>
      </c>
      <c r="C5997" s="235" t="s">
        <v>356</v>
      </c>
      <c r="D5997" s="235" t="s">
        <v>536</v>
      </c>
      <c r="E5997"/>
      <c r="F5997" s="126"/>
      <c r="G5997" s="236"/>
      <c r="H5997"/>
      <c r="I5997" t="s">
        <v>199</v>
      </c>
      <c r="J5997" s="236"/>
      <c r="K5997"/>
      <c r="L5997"/>
      <c r="M5997"/>
      <c r="N5997"/>
      <c r="O5997"/>
      <c r="P5997"/>
      <c r="Q5997"/>
      <c r="U5997"/>
      <c r="V5997">
        <v>0</v>
      </c>
      <c r="W5997" s="236"/>
      <c r="X5997"/>
      <c r="Y5997"/>
      <c r="Z5997"/>
      <c r="AA5997"/>
      <c r="AB5997"/>
      <c r="AC5997"/>
      <c r="AD5997"/>
      <c r="AE5997"/>
      <c r="AF5997"/>
      <c r="AG5997"/>
      <c r="AH5997" s="115" t="s">
        <v>4308</v>
      </c>
    </row>
    <row r="5998" spans="1:35" hidden="1" x14ac:dyDescent="0.25">
      <c r="A5998" s="115">
        <v>332880</v>
      </c>
      <c r="B5998" s="115" t="s">
        <v>2790</v>
      </c>
      <c r="C5998" s="115" t="s">
        <v>227</v>
      </c>
      <c r="D5998" s="115" t="s">
        <v>381</v>
      </c>
      <c r="E5998" s="115" t="s">
        <v>77</v>
      </c>
      <c r="F5998" s="237">
        <v>35431</v>
      </c>
      <c r="G5998" s="115" t="s">
        <v>18</v>
      </c>
      <c r="H5998" s="115" t="s">
        <v>16</v>
      </c>
      <c r="I5998" t="s">
        <v>199</v>
      </c>
      <c r="J5998" s="115" t="s">
        <v>15</v>
      </c>
      <c r="L5998" s="115" t="s">
        <v>18</v>
      </c>
      <c r="U5998"/>
      <c r="V5998">
        <v>0</v>
      </c>
    </row>
    <row r="5999" spans="1:35" hidden="1" x14ac:dyDescent="0.25">
      <c r="A5999">
        <v>332882</v>
      </c>
      <c r="B5999" t="s">
        <v>10049</v>
      </c>
      <c r="C5999" t="s">
        <v>1029</v>
      </c>
      <c r="D5999" t="s">
        <v>220</v>
      </c>
      <c r="E5999" t="s">
        <v>77</v>
      </c>
      <c r="F5999" s="126">
        <v>33857</v>
      </c>
      <c r="G5999" t="s">
        <v>211</v>
      </c>
      <c r="H5999" t="s">
        <v>16</v>
      </c>
      <c r="I5999" t="s">
        <v>136</v>
      </c>
      <c r="J5999" t="s">
        <v>1226</v>
      </c>
      <c r="K5999"/>
      <c r="L5999" t="s">
        <v>18</v>
      </c>
      <c r="M5999"/>
      <c r="N5999"/>
      <c r="O5999"/>
      <c r="P5999"/>
      <c r="Q5999"/>
      <c r="R5999" s="115">
        <v>9312</v>
      </c>
      <c r="S5999" s="115">
        <v>45721</v>
      </c>
      <c r="T5999" s="115">
        <v>90000</v>
      </c>
      <c r="U5999"/>
      <c r="V5999">
        <v>0</v>
      </c>
      <c r="W5999"/>
      <c r="X5999"/>
      <c r="Y5999"/>
      <c r="Z5999"/>
      <c r="AA5999"/>
      <c r="AB5999"/>
      <c r="AC5999"/>
      <c r="AD5999"/>
      <c r="AE5999"/>
      <c r="AF5999"/>
      <c r="AG5999"/>
    </row>
    <row r="6000" spans="1:35" ht="18" x14ac:dyDescent="0.25">
      <c r="A6000" s="235">
        <v>332883</v>
      </c>
      <c r="B6000" s="235" t="s">
        <v>10050</v>
      </c>
      <c r="C6000" s="235" t="s">
        <v>481</v>
      </c>
      <c r="D6000" s="235" t="s">
        <v>293</v>
      </c>
      <c r="E6000"/>
      <c r="F6000" s="126"/>
      <c r="G6000" s="236"/>
      <c r="H6000"/>
      <c r="I6000" t="s">
        <v>107</v>
      </c>
      <c r="J6000" s="236"/>
      <c r="K6000"/>
      <c r="L6000"/>
      <c r="M6000"/>
      <c r="N6000"/>
      <c r="O6000"/>
      <c r="P6000"/>
      <c r="Q6000"/>
      <c r="U6000"/>
      <c r="V6000" t="s">
        <v>4337</v>
      </c>
      <c r="W6000" s="236"/>
      <c r="X6000"/>
      <c r="Y6000"/>
      <c r="Z6000"/>
      <c r="AA6000"/>
      <c r="AB6000"/>
      <c r="AC6000"/>
      <c r="AD6000"/>
      <c r="AE6000"/>
      <c r="AF6000"/>
      <c r="AG6000"/>
      <c r="AH6000" s="115" t="s">
        <v>4308</v>
      </c>
      <c r="AI6000" s="115" t="e">
        <f>VLOOKUP(A6000,'[2]دراسات قانونية'!$A$3:$E$600,1,0)</f>
        <v>#N/A</v>
      </c>
    </row>
    <row r="6001" spans="1:35" ht="18" hidden="1" x14ac:dyDescent="0.25">
      <c r="A6001" s="235">
        <v>332885</v>
      </c>
      <c r="B6001" s="235" t="s">
        <v>10051</v>
      </c>
      <c r="C6001" s="235" t="s">
        <v>7702</v>
      </c>
      <c r="D6001" s="235" t="s">
        <v>270</v>
      </c>
      <c r="E6001"/>
      <c r="F6001" s="126"/>
      <c r="G6001" s="236"/>
      <c r="H6001"/>
      <c r="I6001" t="s">
        <v>199</v>
      </c>
      <c r="J6001" s="236"/>
      <c r="K6001"/>
      <c r="L6001"/>
      <c r="M6001"/>
      <c r="N6001"/>
      <c r="O6001"/>
      <c r="P6001"/>
      <c r="Q6001"/>
      <c r="U6001"/>
      <c r="V6001">
        <v>0</v>
      </c>
      <c r="W6001" s="236"/>
      <c r="X6001"/>
      <c r="Y6001"/>
      <c r="Z6001"/>
      <c r="AA6001"/>
      <c r="AB6001"/>
      <c r="AC6001"/>
      <c r="AD6001"/>
      <c r="AE6001"/>
      <c r="AF6001"/>
      <c r="AG6001"/>
      <c r="AH6001" s="115" t="s">
        <v>4308</v>
      </c>
    </row>
    <row r="6002" spans="1:35" hidden="1" x14ac:dyDescent="0.25">
      <c r="A6002" s="115">
        <v>332887</v>
      </c>
      <c r="B6002" s="115" t="s">
        <v>3188</v>
      </c>
      <c r="C6002" s="115" t="s">
        <v>822</v>
      </c>
      <c r="D6002" s="115" t="s">
        <v>237</v>
      </c>
      <c r="E6002" s="115" t="s">
        <v>77</v>
      </c>
      <c r="F6002" s="237">
        <v>32731</v>
      </c>
      <c r="G6002" s="115" t="s">
        <v>282</v>
      </c>
      <c r="H6002" s="115" t="s">
        <v>16</v>
      </c>
      <c r="I6002" t="s">
        <v>199</v>
      </c>
      <c r="J6002" s="115" t="s">
        <v>1226</v>
      </c>
      <c r="L6002" s="115" t="s">
        <v>30</v>
      </c>
      <c r="U6002"/>
      <c r="V6002" t="s">
        <v>16623</v>
      </c>
    </row>
    <row r="6003" spans="1:35" ht="18" x14ac:dyDescent="0.25">
      <c r="A6003" s="235">
        <v>332889</v>
      </c>
      <c r="B6003" s="235" t="s">
        <v>10052</v>
      </c>
      <c r="C6003" s="235" t="s">
        <v>520</v>
      </c>
      <c r="D6003" s="235" t="s">
        <v>398</v>
      </c>
      <c r="E6003"/>
      <c r="F6003" s="126"/>
      <c r="G6003" s="236"/>
      <c r="H6003"/>
      <c r="I6003" t="s">
        <v>107</v>
      </c>
      <c r="J6003" s="236"/>
      <c r="K6003"/>
      <c r="L6003"/>
      <c r="M6003"/>
      <c r="N6003"/>
      <c r="O6003"/>
      <c r="P6003"/>
      <c r="Q6003"/>
      <c r="U6003"/>
      <c r="V6003" t="s">
        <v>4335</v>
      </c>
      <c r="W6003" s="236"/>
      <c r="X6003"/>
      <c r="Y6003"/>
      <c r="Z6003"/>
      <c r="AA6003"/>
      <c r="AB6003"/>
      <c r="AC6003"/>
      <c r="AD6003"/>
      <c r="AE6003"/>
      <c r="AF6003"/>
      <c r="AG6003"/>
      <c r="AH6003" s="115" t="s">
        <v>4308</v>
      </c>
      <c r="AI6003" s="115" t="e">
        <f>VLOOKUP(A6003,'[2]دراسات قانونية'!$A$3:$E$600,1,0)</f>
        <v>#N/A</v>
      </c>
    </row>
    <row r="6004" spans="1:35" hidden="1" x14ac:dyDescent="0.25">
      <c r="A6004">
        <v>332890</v>
      </c>
      <c r="B6004" t="s">
        <v>10053</v>
      </c>
      <c r="C6004" t="s">
        <v>227</v>
      </c>
      <c r="D6004" t="s">
        <v>281</v>
      </c>
      <c r="E6004" t="s">
        <v>77</v>
      </c>
      <c r="F6004" s="126">
        <v>34525</v>
      </c>
      <c r="G6004" t="s">
        <v>211</v>
      </c>
      <c r="H6004" t="s">
        <v>19</v>
      </c>
      <c r="I6004" t="s">
        <v>136</v>
      </c>
      <c r="J6004" t="s">
        <v>15</v>
      </c>
      <c r="K6004"/>
      <c r="L6004" t="s">
        <v>18</v>
      </c>
      <c r="M6004"/>
      <c r="N6004"/>
      <c r="O6004"/>
      <c r="P6004"/>
      <c r="Q6004"/>
      <c r="R6004" s="115">
        <v>9091</v>
      </c>
      <c r="S6004" s="115">
        <v>45714</v>
      </c>
      <c r="T6004" s="115">
        <v>90000</v>
      </c>
      <c r="U6004"/>
      <c r="V6004">
        <v>0</v>
      </c>
      <c r="W6004"/>
      <c r="X6004"/>
      <c r="Y6004"/>
      <c r="Z6004"/>
      <c r="AA6004"/>
      <c r="AB6004"/>
      <c r="AC6004"/>
      <c r="AD6004"/>
      <c r="AE6004"/>
      <c r="AF6004"/>
      <c r="AG6004"/>
    </row>
    <row r="6005" spans="1:35" ht="18" x14ac:dyDescent="0.25">
      <c r="A6005" s="235">
        <v>332891</v>
      </c>
      <c r="B6005" s="235" t="s">
        <v>10054</v>
      </c>
      <c r="C6005" s="235" t="s">
        <v>227</v>
      </c>
      <c r="D6005" s="235" t="s">
        <v>4964</v>
      </c>
      <c r="E6005"/>
      <c r="F6005" s="126"/>
      <c r="G6005" s="236"/>
      <c r="H6005"/>
      <c r="I6005" t="s">
        <v>107</v>
      </c>
      <c r="J6005" s="236"/>
      <c r="K6005"/>
      <c r="L6005"/>
      <c r="M6005"/>
      <c r="N6005"/>
      <c r="O6005"/>
      <c r="P6005"/>
      <c r="Q6005"/>
      <c r="U6005"/>
      <c r="V6005" t="s">
        <v>4335</v>
      </c>
      <c r="W6005" s="236"/>
      <c r="X6005"/>
      <c r="Y6005"/>
      <c r="Z6005"/>
      <c r="AA6005"/>
      <c r="AB6005"/>
      <c r="AC6005"/>
      <c r="AD6005"/>
      <c r="AE6005"/>
      <c r="AF6005"/>
      <c r="AG6005"/>
      <c r="AH6005" s="115" t="s">
        <v>4308</v>
      </c>
      <c r="AI6005" s="115" t="e">
        <f>VLOOKUP(A6005,'[2]دراسات قانونية'!$A$3:$E$600,1,0)</f>
        <v>#N/A</v>
      </c>
    </row>
    <row r="6006" spans="1:35" hidden="1" x14ac:dyDescent="0.25">
      <c r="A6006" s="115">
        <v>332892</v>
      </c>
      <c r="B6006" s="115" t="s">
        <v>4110</v>
      </c>
      <c r="C6006" s="115" t="s">
        <v>1103</v>
      </c>
      <c r="D6006" s="115" t="s">
        <v>276</v>
      </c>
      <c r="E6006" s="115" t="s">
        <v>77</v>
      </c>
      <c r="F6006" s="237">
        <v>31944</v>
      </c>
      <c r="G6006" s="115" t="s">
        <v>18</v>
      </c>
      <c r="H6006" s="115" t="s">
        <v>16</v>
      </c>
      <c r="I6006" t="s">
        <v>199</v>
      </c>
      <c r="J6006" s="115" t="s">
        <v>1226</v>
      </c>
      <c r="L6006" s="115" t="s">
        <v>30</v>
      </c>
      <c r="U6006"/>
      <c r="V6006">
        <v>0</v>
      </c>
    </row>
    <row r="6007" spans="1:35" hidden="1" x14ac:dyDescent="0.25">
      <c r="A6007" s="115">
        <v>332893</v>
      </c>
      <c r="B6007" s="115" t="s">
        <v>3077</v>
      </c>
      <c r="C6007" s="115" t="s">
        <v>520</v>
      </c>
      <c r="D6007" s="115" t="s">
        <v>436</v>
      </c>
      <c r="E6007" s="115" t="s">
        <v>77</v>
      </c>
      <c r="F6007" s="237">
        <v>36293</v>
      </c>
      <c r="G6007" s="115" t="s">
        <v>18</v>
      </c>
      <c r="H6007" s="115" t="s">
        <v>16</v>
      </c>
      <c r="I6007" t="s">
        <v>199</v>
      </c>
      <c r="J6007" s="115" t="s">
        <v>1226</v>
      </c>
      <c r="L6007" s="115" t="s">
        <v>18</v>
      </c>
      <c r="U6007"/>
      <c r="V6007">
        <v>0</v>
      </c>
    </row>
    <row r="6008" spans="1:35" hidden="1" x14ac:dyDescent="0.25">
      <c r="A6008" s="115">
        <v>332894</v>
      </c>
      <c r="B6008" s="115" t="s">
        <v>2636</v>
      </c>
      <c r="C6008" s="115" t="s">
        <v>678</v>
      </c>
      <c r="D6008" s="115" t="s">
        <v>232</v>
      </c>
      <c r="E6008" s="115" t="s">
        <v>77</v>
      </c>
      <c r="F6008" s="237">
        <v>31778</v>
      </c>
      <c r="G6008" s="115" t="s">
        <v>18</v>
      </c>
      <c r="H6008" s="115" t="s">
        <v>16</v>
      </c>
      <c r="I6008" t="s">
        <v>199</v>
      </c>
      <c r="J6008" s="115" t="s">
        <v>1226</v>
      </c>
      <c r="L6008" s="115" t="s">
        <v>18</v>
      </c>
      <c r="R6008" s="115">
        <v>9424</v>
      </c>
      <c r="S6008" s="115">
        <v>45722</v>
      </c>
      <c r="T6008" s="115">
        <v>70000</v>
      </c>
      <c r="U6008"/>
      <c r="V6008">
        <v>0</v>
      </c>
    </row>
    <row r="6009" spans="1:35" ht="18" hidden="1" x14ac:dyDescent="0.25">
      <c r="A6009" s="235">
        <v>332895</v>
      </c>
      <c r="B6009" s="235" t="s">
        <v>10055</v>
      </c>
      <c r="C6009" s="235" t="s">
        <v>362</v>
      </c>
      <c r="D6009" s="235" t="s">
        <v>487</v>
      </c>
      <c r="E6009"/>
      <c r="F6009" s="126"/>
      <c r="G6009" s="236"/>
      <c r="H6009"/>
      <c r="I6009" t="s">
        <v>199</v>
      </c>
      <c r="J6009" s="236"/>
      <c r="K6009"/>
      <c r="L6009"/>
      <c r="M6009"/>
      <c r="N6009"/>
      <c r="O6009"/>
      <c r="P6009"/>
      <c r="Q6009"/>
      <c r="U6009"/>
      <c r="V6009">
        <v>0</v>
      </c>
      <c r="W6009" s="236"/>
      <c r="X6009"/>
      <c r="Y6009"/>
      <c r="Z6009"/>
      <c r="AA6009"/>
      <c r="AB6009"/>
      <c r="AC6009"/>
      <c r="AD6009"/>
      <c r="AE6009"/>
      <c r="AF6009"/>
      <c r="AG6009"/>
      <c r="AH6009" s="115" t="s">
        <v>4308</v>
      </c>
    </row>
    <row r="6010" spans="1:35" hidden="1" x14ac:dyDescent="0.25">
      <c r="A6010">
        <v>332897</v>
      </c>
      <c r="B6010" t="s">
        <v>10056</v>
      </c>
      <c r="C6010" t="s">
        <v>638</v>
      </c>
      <c r="D6010" t="s">
        <v>730</v>
      </c>
      <c r="E6010" t="s">
        <v>77</v>
      </c>
      <c r="F6010" s="126">
        <v>36161</v>
      </c>
      <c r="G6010" t="s">
        <v>61</v>
      </c>
      <c r="H6010" t="s">
        <v>16</v>
      </c>
      <c r="I6010" t="s">
        <v>136</v>
      </c>
      <c r="J6010"/>
      <c r="K6010"/>
      <c r="L6010"/>
      <c r="M6010"/>
      <c r="N6010"/>
      <c r="O6010"/>
      <c r="P6010"/>
      <c r="Q6010"/>
      <c r="U6010"/>
      <c r="V6010">
        <v>0</v>
      </c>
      <c r="W6010"/>
      <c r="X6010"/>
      <c r="Y6010"/>
      <c r="Z6010"/>
      <c r="AA6010"/>
      <c r="AB6010"/>
      <c r="AC6010"/>
      <c r="AD6010"/>
      <c r="AE6010"/>
      <c r="AF6010"/>
      <c r="AG6010"/>
      <c r="AH6010" s="115" t="s">
        <v>4308</v>
      </c>
    </row>
    <row r="6011" spans="1:35" ht="18" hidden="1" x14ac:dyDescent="0.25">
      <c r="A6011" s="235">
        <v>332898</v>
      </c>
      <c r="B6011" s="235" t="s">
        <v>10057</v>
      </c>
      <c r="C6011" s="235" t="s">
        <v>10058</v>
      </c>
      <c r="D6011" s="235" t="s">
        <v>848</v>
      </c>
      <c r="E6011"/>
      <c r="F6011" s="126"/>
      <c r="G6011" s="236"/>
      <c r="H6011"/>
      <c r="I6011" t="s">
        <v>199</v>
      </c>
      <c r="J6011" s="236"/>
      <c r="K6011"/>
      <c r="L6011"/>
      <c r="M6011"/>
      <c r="N6011"/>
      <c r="O6011"/>
      <c r="P6011"/>
      <c r="Q6011"/>
      <c r="U6011"/>
      <c r="V6011">
        <v>0</v>
      </c>
      <c r="W6011" s="236"/>
      <c r="X6011"/>
      <c r="Y6011"/>
      <c r="Z6011"/>
      <c r="AA6011"/>
      <c r="AB6011"/>
      <c r="AC6011"/>
      <c r="AD6011"/>
      <c r="AE6011"/>
      <c r="AF6011"/>
      <c r="AG6011"/>
      <c r="AH6011" s="115" t="s">
        <v>4308</v>
      </c>
    </row>
    <row r="6012" spans="1:35" hidden="1" x14ac:dyDescent="0.25">
      <c r="A6012">
        <v>332901</v>
      </c>
      <c r="B6012" t="s">
        <v>10059</v>
      </c>
      <c r="C6012" t="s">
        <v>356</v>
      </c>
      <c r="D6012" t="s">
        <v>275</v>
      </c>
      <c r="E6012" t="s">
        <v>77</v>
      </c>
      <c r="F6012" s="126">
        <v>34708</v>
      </c>
      <c r="G6012" t="s">
        <v>18</v>
      </c>
      <c r="H6012" t="s">
        <v>16</v>
      </c>
      <c r="I6012" t="s">
        <v>129</v>
      </c>
      <c r="J6012" t="s">
        <v>1226</v>
      </c>
      <c r="K6012"/>
      <c r="L6012" t="s">
        <v>18</v>
      </c>
      <c r="M6012"/>
      <c r="N6012"/>
      <c r="O6012"/>
      <c r="P6012"/>
      <c r="Q6012"/>
      <c r="U6012"/>
      <c r="V6012" t="s">
        <v>4424</v>
      </c>
      <c r="W6012"/>
      <c r="X6012"/>
      <c r="Y6012"/>
      <c r="Z6012"/>
      <c r="AA6012"/>
      <c r="AB6012"/>
      <c r="AC6012"/>
      <c r="AD6012"/>
      <c r="AE6012" t="s">
        <v>4308</v>
      </c>
      <c r="AF6012" t="s">
        <v>4308</v>
      </c>
      <c r="AG6012" t="s">
        <v>4308</v>
      </c>
      <c r="AH6012" s="115" t="s">
        <v>4308</v>
      </c>
    </row>
    <row r="6013" spans="1:35" ht="18" hidden="1" x14ac:dyDescent="0.25">
      <c r="A6013" s="235">
        <v>332904</v>
      </c>
      <c r="B6013" s="235" t="s">
        <v>10060</v>
      </c>
      <c r="C6013" s="235" t="s">
        <v>10061</v>
      </c>
      <c r="D6013" s="235" t="s">
        <v>230</v>
      </c>
      <c r="E6013"/>
      <c r="F6013" s="126"/>
      <c r="G6013" s="236"/>
      <c r="H6013"/>
      <c r="I6013" t="s">
        <v>199</v>
      </c>
      <c r="J6013" s="236"/>
      <c r="K6013"/>
      <c r="L6013"/>
      <c r="M6013"/>
      <c r="N6013"/>
      <c r="O6013"/>
      <c r="P6013"/>
      <c r="Q6013"/>
      <c r="U6013"/>
      <c r="V6013">
        <v>0</v>
      </c>
      <c r="W6013" s="236"/>
      <c r="X6013"/>
      <c r="Y6013"/>
      <c r="Z6013"/>
      <c r="AA6013"/>
      <c r="AB6013"/>
      <c r="AC6013"/>
      <c r="AD6013"/>
      <c r="AE6013"/>
      <c r="AF6013"/>
      <c r="AG6013"/>
      <c r="AH6013" s="115" t="s">
        <v>4308</v>
      </c>
    </row>
    <row r="6014" spans="1:35" hidden="1" x14ac:dyDescent="0.25">
      <c r="A6014" s="115">
        <v>332907</v>
      </c>
      <c r="B6014" s="115" t="s">
        <v>3787</v>
      </c>
      <c r="C6014" s="115" t="s">
        <v>223</v>
      </c>
      <c r="D6014" s="115" t="s">
        <v>320</v>
      </c>
      <c r="E6014" s="115" t="s">
        <v>77</v>
      </c>
      <c r="F6014" s="237">
        <v>34578</v>
      </c>
      <c r="G6014" s="115" t="s">
        <v>416</v>
      </c>
      <c r="H6014" s="115" t="s">
        <v>16</v>
      </c>
      <c r="I6014" t="s">
        <v>199</v>
      </c>
      <c r="J6014" s="115" t="s">
        <v>1263</v>
      </c>
      <c r="L6014" s="115" t="s">
        <v>30</v>
      </c>
      <c r="U6014"/>
      <c r="V6014">
        <v>0</v>
      </c>
    </row>
    <row r="6015" spans="1:35" ht="18" x14ac:dyDescent="0.25">
      <c r="A6015" s="235">
        <v>332908</v>
      </c>
      <c r="B6015" s="235" t="s">
        <v>10062</v>
      </c>
      <c r="C6015" s="235" t="s">
        <v>355</v>
      </c>
      <c r="D6015" s="235" t="s">
        <v>886</v>
      </c>
      <c r="E6015"/>
      <c r="F6015" s="126"/>
      <c r="G6015" s="236"/>
      <c r="H6015"/>
      <c r="I6015" t="s">
        <v>107</v>
      </c>
      <c r="J6015" s="236"/>
      <c r="K6015"/>
      <c r="L6015"/>
      <c r="M6015"/>
      <c r="N6015"/>
      <c r="O6015"/>
      <c r="P6015"/>
      <c r="Q6015"/>
      <c r="U6015"/>
      <c r="V6015" t="s">
        <v>4335</v>
      </c>
      <c r="W6015" s="236"/>
      <c r="X6015"/>
      <c r="Y6015"/>
      <c r="Z6015"/>
      <c r="AA6015"/>
      <c r="AB6015"/>
      <c r="AC6015"/>
      <c r="AD6015"/>
      <c r="AE6015"/>
      <c r="AF6015"/>
      <c r="AG6015"/>
      <c r="AH6015" s="115" t="s">
        <v>4308</v>
      </c>
      <c r="AI6015" s="115" t="e">
        <f>VLOOKUP(A6015,'[2]دراسات قانونية'!$A$3:$E$600,1,0)</f>
        <v>#N/A</v>
      </c>
    </row>
    <row r="6016" spans="1:35" ht="18" hidden="1" x14ac:dyDescent="0.25">
      <c r="A6016" s="235">
        <v>332909</v>
      </c>
      <c r="B6016" s="235" t="s">
        <v>10063</v>
      </c>
      <c r="C6016" s="235" t="s">
        <v>339</v>
      </c>
      <c r="D6016" s="235" t="s">
        <v>4252</v>
      </c>
      <c r="E6016"/>
      <c r="F6016" s="126"/>
      <c r="G6016" s="236"/>
      <c r="H6016"/>
      <c r="I6016" t="s">
        <v>129</v>
      </c>
      <c r="J6016" s="236"/>
      <c r="K6016"/>
      <c r="L6016"/>
      <c r="M6016"/>
      <c r="N6016"/>
      <c r="O6016"/>
      <c r="P6016"/>
      <c r="Q6016"/>
      <c r="U6016"/>
      <c r="V6016" t="s">
        <v>4337</v>
      </c>
      <c r="W6016" s="236"/>
      <c r="X6016"/>
      <c r="Y6016"/>
      <c r="Z6016"/>
      <c r="AA6016"/>
      <c r="AB6016"/>
      <c r="AC6016"/>
      <c r="AD6016"/>
      <c r="AE6016"/>
      <c r="AF6016"/>
      <c r="AG6016"/>
      <c r="AH6016" s="115" t="s">
        <v>4308</v>
      </c>
    </row>
    <row r="6017" spans="1:35" ht="18" hidden="1" x14ac:dyDescent="0.25">
      <c r="A6017" s="235">
        <v>332910</v>
      </c>
      <c r="B6017" s="235" t="s">
        <v>10064</v>
      </c>
      <c r="C6017" s="235" t="s">
        <v>227</v>
      </c>
      <c r="D6017" s="235" t="s">
        <v>256</v>
      </c>
      <c r="E6017"/>
      <c r="F6017" s="126"/>
      <c r="G6017" s="236"/>
      <c r="H6017"/>
      <c r="I6017" t="s">
        <v>129</v>
      </c>
      <c r="J6017" s="236"/>
      <c r="K6017"/>
      <c r="L6017"/>
      <c r="M6017"/>
      <c r="N6017"/>
      <c r="O6017"/>
      <c r="P6017"/>
      <c r="Q6017"/>
      <c r="U6017"/>
      <c r="V6017" t="s">
        <v>4335</v>
      </c>
      <c r="W6017" s="236"/>
      <c r="X6017"/>
      <c r="Y6017"/>
      <c r="Z6017"/>
      <c r="AA6017"/>
      <c r="AB6017"/>
      <c r="AC6017"/>
      <c r="AD6017"/>
      <c r="AE6017"/>
      <c r="AF6017"/>
      <c r="AG6017"/>
    </row>
    <row r="6018" spans="1:35" hidden="1" x14ac:dyDescent="0.25">
      <c r="A6018">
        <v>332911</v>
      </c>
      <c r="B6018" t="s">
        <v>10065</v>
      </c>
      <c r="C6018" t="s">
        <v>301</v>
      </c>
      <c r="D6018" t="s">
        <v>381</v>
      </c>
      <c r="E6018" t="s">
        <v>76</v>
      </c>
      <c r="F6018" s="126">
        <v>36534</v>
      </c>
      <c r="G6018" t="s">
        <v>211</v>
      </c>
      <c r="H6018" t="s">
        <v>16</v>
      </c>
      <c r="I6018" t="s">
        <v>129</v>
      </c>
      <c r="J6018" t="s">
        <v>15</v>
      </c>
      <c r="K6018"/>
      <c r="L6018" t="s">
        <v>18</v>
      </c>
      <c r="M6018"/>
      <c r="N6018"/>
      <c r="O6018"/>
      <c r="P6018"/>
      <c r="Q6018"/>
      <c r="U6018"/>
      <c r="V6018" t="s">
        <v>4334</v>
      </c>
      <c r="W6018"/>
      <c r="X6018"/>
      <c r="Y6018"/>
      <c r="Z6018"/>
      <c r="AA6018"/>
      <c r="AB6018"/>
      <c r="AC6018"/>
      <c r="AD6018"/>
      <c r="AE6018"/>
      <c r="AF6018"/>
      <c r="AG6018" t="s">
        <v>4308</v>
      </c>
      <c r="AH6018" s="115" t="s">
        <v>4308</v>
      </c>
    </row>
    <row r="6019" spans="1:35" ht="18" x14ac:dyDescent="0.25">
      <c r="A6019" s="235">
        <v>332912</v>
      </c>
      <c r="B6019" s="235" t="s">
        <v>10066</v>
      </c>
      <c r="C6019" s="235" t="s">
        <v>9973</v>
      </c>
      <c r="D6019" s="235" t="s">
        <v>10067</v>
      </c>
      <c r="E6019"/>
      <c r="F6019" s="126"/>
      <c r="G6019" s="236"/>
      <c r="H6019"/>
      <c r="I6019" t="s">
        <v>107</v>
      </c>
      <c r="J6019" s="236"/>
      <c r="K6019"/>
      <c r="L6019"/>
      <c r="M6019"/>
      <c r="N6019"/>
      <c r="O6019"/>
      <c r="P6019"/>
      <c r="Q6019"/>
      <c r="U6019"/>
      <c r="V6019" t="s">
        <v>4335</v>
      </c>
      <c r="W6019" s="236"/>
      <c r="X6019"/>
      <c r="Y6019"/>
      <c r="Z6019"/>
      <c r="AA6019"/>
      <c r="AB6019"/>
      <c r="AC6019"/>
      <c r="AD6019"/>
      <c r="AE6019"/>
      <c r="AF6019"/>
      <c r="AG6019"/>
      <c r="AH6019" s="115" t="s">
        <v>4308</v>
      </c>
      <c r="AI6019" s="115" t="e">
        <f>VLOOKUP(A6019,'[2]دراسات قانونية'!$A$3:$E$600,1,0)</f>
        <v>#N/A</v>
      </c>
    </row>
    <row r="6020" spans="1:35" hidden="1" x14ac:dyDescent="0.25">
      <c r="A6020">
        <v>332914</v>
      </c>
      <c r="B6020" t="s">
        <v>10068</v>
      </c>
      <c r="C6020" t="s">
        <v>227</v>
      </c>
      <c r="D6020" t="s">
        <v>10069</v>
      </c>
      <c r="E6020" t="s">
        <v>76</v>
      </c>
      <c r="F6020" s="126">
        <v>35769</v>
      </c>
      <c r="G6020" t="s">
        <v>406</v>
      </c>
      <c r="H6020" t="s">
        <v>16</v>
      </c>
      <c r="I6020" t="s">
        <v>129</v>
      </c>
      <c r="J6020" t="s">
        <v>15</v>
      </c>
      <c r="K6020"/>
      <c r="L6020" t="s">
        <v>30</v>
      </c>
      <c r="M6020"/>
      <c r="N6020"/>
      <c r="O6020"/>
      <c r="P6020"/>
      <c r="Q6020"/>
      <c r="U6020"/>
      <c r="V6020" t="s">
        <v>4337</v>
      </c>
      <c r="W6020"/>
      <c r="X6020"/>
      <c r="Y6020"/>
      <c r="Z6020"/>
      <c r="AA6020"/>
      <c r="AB6020"/>
      <c r="AC6020"/>
      <c r="AD6020"/>
      <c r="AE6020" t="s">
        <v>4308</v>
      </c>
      <c r="AF6020" t="s">
        <v>4308</v>
      </c>
      <c r="AG6020" t="s">
        <v>4308</v>
      </c>
      <c r="AH6020" s="115" t="s">
        <v>4308</v>
      </c>
    </row>
    <row r="6021" spans="1:35" ht="18" x14ac:dyDescent="0.25">
      <c r="A6021" s="235">
        <v>332915</v>
      </c>
      <c r="B6021" s="235" t="s">
        <v>10070</v>
      </c>
      <c r="C6021" s="235" t="s">
        <v>261</v>
      </c>
      <c r="D6021" s="235" t="s">
        <v>330</v>
      </c>
      <c r="E6021"/>
      <c r="F6021" s="126"/>
      <c r="G6021" s="236"/>
      <c r="H6021"/>
      <c r="I6021" t="s">
        <v>107</v>
      </c>
      <c r="J6021" s="236"/>
      <c r="K6021"/>
      <c r="L6021"/>
      <c r="M6021"/>
      <c r="N6021"/>
      <c r="O6021"/>
      <c r="P6021"/>
      <c r="Q6021"/>
      <c r="U6021"/>
      <c r="V6021" t="s">
        <v>4335</v>
      </c>
      <c r="W6021" s="236"/>
      <c r="X6021"/>
      <c r="Y6021"/>
      <c r="Z6021"/>
      <c r="AA6021"/>
      <c r="AB6021"/>
      <c r="AC6021"/>
      <c r="AD6021"/>
      <c r="AE6021"/>
      <c r="AF6021"/>
      <c r="AG6021"/>
      <c r="AH6021" s="115" t="s">
        <v>4308</v>
      </c>
      <c r="AI6021" s="115" t="e">
        <f>VLOOKUP(A6021,'[2]دراسات قانونية'!$A$3:$E$600,1,0)</f>
        <v>#N/A</v>
      </c>
    </row>
    <row r="6022" spans="1:35" hidden="1" x14ac:dyDescent="0.25">
      <c r="A6022">
        <v>332918</v>
      </c>
      <c r="B6022" t="s">
        <v>10071</v>
      </c>
      <c r="C6022" t="s">
        <v>244</v>
      </c>
      <c r="D6022" t="s">
        <v>230</v>
      </c>
      <c r="E6022" t="s">
        <v>76</v>
      </c>
      <c r="F6022" s="126">
        <v>35797</v>
      </c>
      <c r="G6022" t="s">
        <v>1476</v>
      </c>
      <c r="H6022" t="s">
        <v>16</v>
      </c>
      <c r="I6022" t="s">
        <v>136</v>
      </c>
      <c r="J6022"/>
      <c r="K6022"/>
      <c r="L6022"/>
      <c r="M6022"/>
      <c r="N6022"/>
      <c r="O6022"/>
      <c r="P6022"/>
      <c r="Q6022"/>
      <c r="U6022"/>
      <c r="V6022" t="s">
        <v>4329</v>
      </c>
      <c r="W6022"/>
      <c r="X6022"/>
      <c r="Y6022"/>
      <c r="Z6022"/>
      <c r="AA6022"/>
      <c r="AB6022"/>
      <c r="AC6022"/>
      <c r="AD6022" t="s">
        <v>4308</v>
      </c>
      <c r="AE6022" t="s">
        <v>4308</v>
      </c>
      <c r="AF6022" t="s">
        <v>4308</v>
      </c>
      <c r="AG6022" t="s">
        <v>4308</v>
      </c>
      <c r="AH6022" s="115" t="s">
        <v>4308</v>
      </c>
    </row>
    <row r="6023" spans="1:35" hidden="1" x14ac:dyDescent="0.25">
      <c r="A6023">
        <v>332919</v>
      </c>
      <c r="B6023" t="s">
        <v>10072</v>
      </c>
      <c r="C6023" t="s">
        <v>680</v>
      </c>
      <c r="D6023" t="s">
        <v>224</v>
      </c>
      <c r="E6023" t="s">
        <v>76</v>
      </c>
      <c r="F6023" s="126">
        <v>36554</v>
      </c>
      <c r="G6023" t="s">
        <v>18</v>
      </c>
      <c r="H6023" t="s">
        <v>16</v>
      </c>
      <c r="I6023" t="s">
        <v>136</v>
      </c>
      <c r="J6023" t="s">
        <v>15</v>
      </c>
      <c r="K6023"/>
      <c r="L6023" t="s">
        <v>18</v>
      </c>
      <c r="M6023"/>
      <c r="N6023"/>
      <c r="O6023"/>
      <c r="P6023"/>
      <c r="Q6023"/>
      <c r="U6023"/>
      <c r="V6023" t="s">
        <v>4412</v>
      </c>
      <c r="W6023"/>
      <c r="X6023"/>
      <c r="Y6023"/>
      <c r="Z6023"/>
      <c r="AA6023"/>
      <c r="AB6023"/>
      <c r="AC6023"/>
      <c r="AD6023"/>
      <c r="AE6023"/>
      <c r="AF6023"/>
      <c r="AG6023" t="s">
        <v>4308</v>
      </c>
      <c r="AH6023" s="115" t="s">
        <v>4308</v>
      </c>
    </row>
    <row r="6024" spans="1:35" hidden="1" x14ac:dyDescent="0.25">
      <c r="A6024">
        <v>332921</v>
      </c>
      <c r="B6024" t="s">
        <v>10073</v>
      </c>
      <c r="C6024" t="s">
        <v>227</v>
      </c>
      <c r="D6024" t="s">
        <v>10074</v>
      </c>
      <c r="E6024" t="s">
        <v>76</v>
      </c>
      <c r="F6024" s="126">
        <v>35935</v>
      </c>
      <c r="G6024" t="s">
        <v>18</v>
      </c>
      <c r="H6024" t="s">
        <v>16</v>
      </c>
      <c r="I6024" t="s">
        <v>129</v>
      </c>
      <c r="J6024"/>
      <c r="K6024"/>
      <c r="L6024"/>
      <c r="M6024"/>
      <c r="N6024"/>
      <c r="O6024"/>
      <c r="P6024"/>
      <c r="Q6024"/>
      <c r="U6024"/>
      <c r="V6024" t="s">
        <v>4424</v>
      </c>
      <c r="W6024"/>
      <c r="X6024"/>
      <c r="Y6024"/>
      <c r="Z6024"/>
      <c r="AA6024"/>
      <c r="AB6024" t="s">
        <v>4308</v>
      </c>
      <c r="AC6024" t="s">
        <v>4308</v>
      </c>
      <c r="AD6024" t="s">
        <v>4308</v>
      </c>
      <c r="AE6024" t="s">
        <v>4308</v>
      </c>
      <c r="AF6024" t="s">
        <v>4308</v>
      </c>
      <c r="AG6024" t="s">
        <v>4308</v>
      </c>
      <c r="AH6024" s="115" t="s">
        <v>4308</v>
      </c>
    </row>
    <row r="6025" spans="1:35" ht="18" x14ac:dyDescent="0.25">
      <c r="A6025" s="235">
        <v>332922</v>
      </c>
      <c r="B6025" s="235" t="s">
        <v>10075</v>
      </c>
      <c r="C6025" s="235" t="s">
        <v>518</v>
      </c>
      <c r="D6025" s="235" t="s">
        <v>437</v>
      </c>
      <c r="E6025"/>
      <c r="F6025" s="126"/>
      <c r="G6025" s="236"/>
      <c r="H6025"/>
      <c r="I6025" t="s">
        <v>107</v>
      </c>
      <c r="J6025" s="236"/>
      <c r="K6025"/>
      <c r="L6025"/>
      <c r="M6025"/>
      <c r="N6025"/>
      <c r="O6025"/>
      <c r="P6025"/>
      <c r="Q6025"/>
      <c r="U6025"/>
      <c r="V6025" t="s">
        <v>4335</v>
      </c>
      <c r="W6025" s="236"/>
      <c r="X6025"/>
      <c r="Y6025"/>
      <c r="Z6025"/>
      <c r="AA6025"/>
      <c r="AB6025"/>
      <c r="AC6025"/>
      <c r="AD6025"/>
      <c r="AE6025"/>
      <c r="AF6025"/>
      <c r="AG6025"/>
      <c r="AH6025" s="115" t="s">
        <v>4308</v>
      </c>
      <c r="AI6025" s="115" t="e">
        <f>VLOOKUP(A6025,'[2]دراسات قانونية'!$A$3:$E$600,1,0)</f>
        <v>#N/A</v>
      </c>
    </row>
    <row r="6026" spans="1:35" hidden="1" x14ac:dyDescent="0.25">
      <c r="A6026">
        <v>332923</v>
      </c>
      <c r="B6026" t="s">
        <v>10076</v>
      </c>
      <c r="C6026" t="s">
        <v>546</v>
      </c>
      <c r="D6026" t="s">
        <v>10077</v>
      </c>
      <c r="E6026" t="s">
        <v>76</v>
      </c>
      <c r="F6026" s="126"/>
      <c r="G6026"/>
      <c r="H6026" t="s">
        <v>16</v>
      </c>
      <c r="I6026" t="s">
        <v>136</v>
      </c>
      <c r="J6026"/>
      <c r="K6026"/>
      <c r="L6026"/>
      <c r="M6026"/>
      <c r="N6026"/>
      <c r="O6026"/>
      <c r="P6026"/>
      <c r="Q6026"/>
      <c r="U6026"/>
      <c r="V6026" t="s">
        <v>4414</v>
      </c>
      <c r="W6026"/>
      <c r="X6026"/>
      <c r="Y6026"/>
      <c r="Z6026"/>
      <c r="AA6026" t="s">
        <v>4308</v>
      </c>
      <c r="AB6026" t="s">
        <v>4308</v>
      </c>
      <c r="AC6026" t="s">
        <v>4308</v>
      </c>
      <c r="AD6026" t="s">
        <v>4308</v>
      </c>
      <c r="AE6026" t="s">
        <v>4308</v>
      </c>
      <c r="AF6026" t="s">
        <v>4308</v>
      </c>
      <c r="AG6026" t="s">
        <v>4308</v>
      </c>
      <c r="AH6026" s="115" t="s">
        <v>4308</v>
      </c>
    </row>
    <row r="6027" spans="1:35" hidden="1" x14ac:dyDescent="0.25">
      <c r="A6027" s="115">
        <v>332924</v>
      </c>
      <c r="B6027" s="115" t="s">
        <v>4111</v>
      </c>
      <c r="C6027" s="115" t="s">
        <v>360</v>
      </c>
      <c r="D6027" s="115" t="s">
        <v>435</v>
      </c>
      <c r="E6027" s="115" t="s">
        <v>76</v>
      </c>
      <c r="F6027" s="237">
        <v>35989</v>
      </c>
      <c r="G6027" s="115" t="s">
        <v>540</v>
      </c>
      <c r="H6027" s="115" t="s">
        <v>16</v>
      </c>
      <c r="I6027" t="s">
        <v>199</v>
      </c>
      <c r="J6027" s="115" t="s">
        <v>1226</v>
      </c>
      <c r="L6027" s="115" t="s">
        <v>18</v>
      </c>
      <c r="U6027"/>
      <c r="V6027">
        <v>0</v>
      </c>
      <c r="AH6027" s="115" t="s">
        <v>4308</v>
      </c>
    </row>
    <row r="6028" spans="1:35" ht="18" hidden="1" x14ac:dyDescent="0.25">
      <c r="A6028" s="235">
        <v>332928</v>
      </c>
      <c r="B6028" s="235" t="s">
        <v>10078</v>
      </c>
      <c r="C6028" s="235" t="s">
        <v>227</v>
      </c>
      <c r="D6028" s="235" t="s">
        <v>594</v>
      </c>
      <c r="E6028"/>
      <c r="F6028" s="126"/>
      <c r="G6028" s="236"/>
      <c r="H6028"/>
      <c r="I6028" t="s">
        <v>129</v>
      </c>
      <c r="J6028" s="236"/>
      <c r="K6028"/>
      <c r="L6028"/>
      <c r="M6028"/>
      <c r="N6028"/>
      <c r="O6028"/>
      <c r="P6028"/>
      <c r="Q6028"/>
      <c r="U6028"/>
      <c r="V6028" t="s">
        <v>4337</v>
      </c>
      <c r="W6028" s="236"/>
      <c r="X6028"/>
      <c r="Y6028"/>
      <c r="Z6028"/>
      <c r="AA6028"/>
      <c r="AB6028"/>
      <c r="AC6028"/>
      <c r="AD6028"/>
      <c r="AE6028"/>
      <c r="AF6028"/>
      <c r="AG6028"/>
      <c r="AH6028" s="115" t="s">
        <v>4308</v>
      </c>
    </row>
    <row r="6029" spans="1:35" ht="18" hidden="1" x14ac:dyDescent="0.25">
      <c r="A6029" s="235">
        <v>332932</v>
      </c>
      <c r="B6029" s="235" t="s">
        <v>10079</v>
      </c>
      <c r="C6029" s="235" t="s">
        <v>5396</v>
      </c>
      <c r="D6029" s="235" t="s">
        <v>210</v>
      </c>
      <c r="E6029"/>
      <c r="F6029" s="126"/>
      <c r="G6029" s="236"/>
      <c r="H6029"/>
      <c r="I6029" t="s">
        <v>199</v>
      </c>
      <c r="J6029" s="236"/>
      <c r="K6029"/>
      <c r="L6029"/>
      <c r="M6029"/>
      <c r="N6029"/>
      <c r="O6029"/>
      <c r="P6029"/>
      <c r="Q6029"/>
      <c r="U6029"/>
      <c r="V6029">
        <v>0</v>
      </c>
      <c r="W6029" s="236"/>
      <c r="X6029"/>
      <c r="Y6029"/>
      <c r="Z6029"/>
      <c r="AA6029"/>
      <c r="AB6029"/>
      <c r="AC6029"/>
      <c r="AD6029"/>
      <c r="AE6029"/>
      <c r="AF6029"/>
      <c r="AG6029"/>
      <c r="AH6029" s="115" t="s">
        <v>4308</v>
      </c>
    </row>
    <row r="6030" spans="1:35" hidden="1" x14ac:dyDescent="0.25">
      <c r="A6030">
        <v>332934</v>
      </c>
      <c r="B6030" t="s">
        <v>10080</v>
      </c>
      <c r="C6030" t="s">
        <v>831</v>
      </c>
      <c r="D6030" t="s">
        <v>230</v>
      </c>
      <c r="E6030" t="s">
        <v>77</v>
      </c>
      <c r="F6030" s="126">
        <v>32874</v>
      </c>
      <c r="G6030" t="s">
        <v>10081</v>
      </c>
      <c r="H6030" t="s">
        <v>16</v>
      </c>
      <c r="I6030" t="s">
        <v>136</v>
      </c>
      <c r="J6030" t="s">
        <v>1226</v>
      </c>
      <c r="K6030"/>
      <c r="L6030" t="s">
        <v>58</v>
      </c>
      <c r="M6030"/>
      <c r="N6030"/>
      <c r="O6030"/>
      <c r="P6030"/>
      <c r="Q6030"/>
      <c r="U6030"/>
      <c r="V6030" t="s">
        <v>4337</v>
      </c>
      <c r="W6030"/>
      <c r="X6030"/>
      <c r="Y6030"/>
      <c r="Z6030"/>
      <c r="AA6030"/>
      <c r="AB6030"/>
      <c r="AC6030"/>
      <c r="AD6030"/>
      <c r="AE6030"/>
      <c r="AF6030"/>
      <c r="AG6030"/>
    </row>
    <row r="6031" spans="1:35" hidden="1" x14ac:dyDescent="0.25">
      <c r="A6031">
        <v>332936</v>
      </c>
      <c r="B6031" t="s">
        <v>10082</v>
      </c>
      <c r="C6031" t="s">
        <v>692</v>
      </c>
      <c r="D6031" t="s">
        <v>452</v>
      </c>
      <c r="E6031" t="s">
        <v>77</v>
      </c>
      <c r="F6031" s="126">
        <v>27052</v>
      </c>
      <c r="G6031" t="s">
        <v>547</v>
      </c>
      <c r="H6031" t="s">
        <v>19</v>
      </c>
      <c r="I6031" t="s">
        <v>201</v>
      </c>
      <c r="J6031" t="s">
        <v>1226</v>
      </c>
      <c r="K6031"/>
      <c r="L6031" t="s">
        <v>18</v>
      </c>
      <c r="M6031"/>
      <c r="N6031"/>
      <c r="O6031"/>
      <c r="P6031"/>
      <c r="Q6031"/>
      <c r="U6031"/>
      <c r="V6031">
        <v>0</v>
      </c>
      <c r="W6031"/>
      <c r="X6031"/>
      <c r="Y6031"/>
      <c r="Z6031"/>
      <c r="AA6031"/>
      <c r="AB6031"/>
      <c r="AC6031"/>
      <c r="AD6031"/>
      <c r="AE6031"/>
      <c r="AF6031"/>
      <c r="AG6031"/>
    </row>
    <row r="6032" spans="1:35" hidden="1" x14ac:dyDescent="0.25">
      <c r="A6032">
        <v>332937</v>
      </c>
      <c r="B6032" t="s">
        <v>10083</v>
      </c>
      <c r="C6032" t="s">
        <v>8661</v>
      </c>
      <c r="D6032" t="s">
        <v>298</v>
      </c>
      <c r="E6032" t="s">
        <v>77</v>
      </c>
      <c r="F6032" s="126">
        <v>30622</v>
      </c>
      <c r="G6032" t="s">
        <v>18</v>
      </c>
      <c r="H6032" t="s">
        <v>16</v>
      </c>
      <c r="I6032" t="s">
        <v>136</v>
      </c>
      <c r="J6032" t="s">
        <v>1226</v>
      </c>
      <c r="K6032"/>
      <c r="L6032" t="s">
        <v>18</v>
      </c>
      <c r="M6032"/>
      <c r="N6032"/>
      <c r="O6032"/>
      <c r="P6032"/>
      <c r="Q6032"/>
      <c r="U6032"/>
      <c r="V6032" t="s">
        <v>4412</v>
      </c>
      <c r="W6032"/>
      <c r="X6032"/>
      <c r="Y6032"/>
      <c r="Z6032"/>
      <c r="AA6032"/>
      <c r="AB6032"/>
      <c r="AC6032"/>
      <c r="AD6032"/>
      <c r="AE6032"/>
      <c r="AF6032"/>
      <c r="AG6032"/>
    </row>
    <row r="6033" spans="1:35" ht="18" hidden="1" x14ac:dyDescent="0.25">
      <c r="A6033" s="235">
        <v>332939</v>
      </c>
      <c r="B6033" s="235" t="s">
        <v>10084</v>
      </c>
      <c r="C6033" s="235" t="s">
        <v>219</v>
      </c>
      <c r="D6033" s="235" t="s">
        <v>312</v>
      </c>
      <c r="E6033"/>
      <c r="F6033" s="126"/>
      <c r="G6033" s="236"/>
      <c r="H6033"/>
      <c r="I6033" t="s">
        <v>129</v>
      </c>
      <c r="J6033" s="236"/>
      <c r="K6033"/>
      <c r="L6033"/>
      <c r="M6033"/>
      <c r="N6033"/>
      <c r="O6033"/>
      <c r="P6033"/>
      <c r="Q6033"/>
      <c r="U6033"/>
      <c r="V6033" t="s">
        <v>4337</v>
      </c>
      <c r="W6033" s="236"/>
      <c r="X6033"/>
      <c r="Y6033"/>
      <c r="Z6033"/>
      <c r="AA6033"/>
      <c r="AB6033"/>
      <c r="AC6033"/>
      <c r="AD6033"/>
      <c r="AE6033"/>
      <c r="AF6033"/>
      <c r="AG6033"/>
      <c r="AH6033" s="115" t="s">
        <v>4308</v>
      </c>
    </row>
    <row r="6034" spans="1:35" ht="18" x14ac:dyDescent="0.25">
      <c r="A6034" s="235">
        <v>332940</v>
      </c>
      <c r="B6034" s="235" t="s">
        <v>10085</v>
      </c>
      <c r="C6034" s="235" t="s">
        <v>332</v>
      </c>
      <c r="D6034" s="235" t="s">
        <v>222</v>
      </c>
      <c r="E6034"/>
      <c r="F6034" s="126"/>
      <c r="G6034" s="236"/>
      <c r="H6034"/>
      <c r="I6034" t="s">
        <v>107</v>
      </c>
      <c r="J6034" s="236"/>
      <c r="K6034"/>
      <c r="L6034"/>
      <c r="M6034"/>
      <c r="N6034"/>
      <c r="O6034"/>
      <c r="P6034"/>
      <c r="Q6034"/>
      <c r="U6034"/>
      <c r="V6034" t="s">
        <v>4335</v>
      </c>
      <c r="W6034" s="236"/>
      <c r="X6034"/>
      <c r="Y6034"/>
      <c r="Z6034"/>
      <c r="AA6034"/>
      <c r="AB6034"/>
      <c r="AC6034"/>
      <c r="AD6034"/>
      <c r="AE6034"/>
      <c r="AF6034"/>
      <c r="AG6034"/>
      <c r="AH6034" s="115" t="s">
        <v>4308</v>
      </c>
      <c r="AI6034" s="115" t="e">
        <f>VLOOKUP(A6034,'[2]دراسات قانونية'!$A$3:$E$600,1,0)</f>
        <v>#N/A</v>
      </c>
    </row>
    <row r="6035" spans="1:35" ht="18" hidden="1" x14ac:dyDescent="0.25">
      <c r="A6035" s="235">
        <v>332941</v>
      </c>
      <c r="B6035" s="235" t="s">
        <v>10086</v>
      </c>
      <c r="C6035" s="235" t="s">
        <v>8827</v>
      </c>
      <c r="D6035" s="235" t="s">
        <v>320</v>
      </c>
      <c r="E6035"/>
      <c r="F6035" s="126"/>
      <c r="G6035" s="236"/>
      <c r="H6035"/>
      <c r="I6035" t="s">
        <v>129</v>
      </c>
      <c r="J6035" s="236"/>
      <c r="K6035"/>
      <c r="L6035"/>
      <c r="M6035"/>
      <c r="N6035"/>
      <c r="O6035"/>
      <c r="P6035"/>
      <c r="Q6035"/>
      <c r="U6035"/>
      <c r="V6035" t="s">
        <v>4337</v>
      </c>
      <c r="W6035" s="236"/>
      <c r="X6035"/>
      <c r="Y6035"/>
      <c r="Z6035"/>
      <c r="AA6035"/>
      <c r="AB6035"/>
      <c r="AC6035"/>
      <c r="AD6035"/>
      <c r="AE6035"/>
      <c r="AF6035"/>
      <c r="AG6035"/>
      <c r="AH6035" s="115" t="s">
        <v>4308</v>
      </c>
    </row>
    <row r="6036" spans="1:35" hidden="1" x14ac:dyDescent="0.25">
      <c r="A6036">
        <v>332943</v>
      </c>
      <c r="B6036" t="s">
        <v>10087</v>
      </c>
      <c r="C6036" t="s">
        <v>10088</v>
      </c>
      <c r="D6036" t="s">
        <v>10089</v>
      </c>
      <c r="E6036" t="s">
        <v>77</v>
      </c>
      <c r="F6036" s="126">
        <v>31048</v>
      </c>
      <c r="G6036" t="s">
        <v>10090</v>
      </c>
      <c r="H6036" t="s">
        <v>16</v>
      </c>
      <c r="I6036" t="s">
        <v>129</v>
      </c>
      <c r="J6036" t="s">
        <v>1226</v>
      </c>
      <c r="K6036"/>
      <c r="L6036" t="s">
        <v>37</v>
      </c>
      <c r="M6036"/>
      <c r="N6036"/>
      <c r="O6036"/>
      <c r="P6036"/>
      <c r="Q6036"/>
      <c r="U6036"/>
      <c r="V6036" t="s">
        <v>4414</v>
      </c>
      <c r="W6036"/>
      <c r="X6036"/>
      <c r="Y6036"/>
      <c r="Z6036"/>
      <c r="AA6036"/>
      <c r="AB6036"/>
      <c r="AC6036"/>
      <c r="AD6036"/>
      <c r="AE6036"/>
      <c r="AF6036"/>
      <c r="AG6036"/>
      <c r="AH6036" s="115" t="s">
        <v>4308</v>
      </c>
    </row>
    <row r="6037" spans="1:35" hidden="1" x14ac:dyDescent="0.25">
      <c r="A6037">
        <v>332946</v>
      </c>
      <c r="B6037" t="s">
        <v>10091</v>
      </c>
      <c r="C6037" t="s">
        <v>287</v>
      </c>
      <c r="D6037" t="s">
        <v>365</v>
      </c>
      <c r="E6037" t="s">
        <v>77</v>
      </c>
      <c r="F6037" s="126">
        <v>29971</v>
      </c>
      <c r="G6037" t="s">
        <v>18</v>
      </c>
      <c r="H6037" t="s">
        <v>16</v>
      </c>
      <c r="I6037" t="s">
        <v>136</v>
      </c>
      <c r="J6037" t="s">
        <v>15</v>
      </c>
      <c r="K6037"/>
      <c r="L6037" t="s">
        <v>18</v>
      </c>
      <c r="M6037"/>
      <c r="N6037"/>
      <c r="O6037"/>
      <c r="P6037"/>
      <c r="Q6037"/>
      <c r="U6037"/>
      <c r="V6037" t="s">
        <v>4335</v>
      </c>
      <c r="W6037"/>
      <c r="X6037"/>
      <c r="Y6037"/>
      <c r="Z6037"/>
      <c r="AA6037"/>
      <c r="AB6037"/>
      <c r="AC6037"/>
      <c r="AD6037"/>
      <c r="AE6037"/>
      <c r="AF6037"/>
      <c r="AG6037"/>
    </row>
    <row r="6038" spans="1:35" x14ac:dyDescent="0.25">
      <c r="A6038" s="115">
        <v>332949</v>
      </c>
      <c r="B6038" s="115" t="s">
        <v>10092</v>
      </c>
      <c r="C6038" s="115" t="s">
        <v>1129</v>
      </c>
      <c r="D6038" s="115" t="s">
        <v>578</v>
      </c>
      <c r="E6038" s="115" t="s">
        <v>76</v>
      </c>
      <c r="F6038" s="237"/>
      <c r="H6038" s="115" t="s">
        <v>16</v>
      </c>
      <c r="I6038" t="s">
        <v>107</v>
      </c>
      <c r="U6038"/>
      <c r="V6038" t="s">
        <v>4414</v>
      </c>
      <c r="AB6038" s="115" t="s">
        <v>4308</v>
      </c>
      <c r="AC6038" s="115" t="s">
        <v>4308</v>
      </c>
      <c r="AD6038" s="115" t="s">
        <v>4308</v>
      </c>
      <c r="AE6038" s="115" t="s">
        <v>4308</v>
      </c>
      <c r="AF6038" s="115" t="s">
        <v>4308</v>
      </c>
      <c r="AG6038" s="115" t="s">
        <v>4308</v>
      </c>
      <c r="AH6038" s="115" t="s">
        <v>4308</v>
      </c>
      <c r="AI6038" s="115" t="e">
        <f>VLOOKUP(A6038,'[2]دراسات قانونية'!$A$3:$E$600,1,0)</f>
        <v>#N/A</v>
      </c>
    </row>
    <row r="6039" spans="1:35" ht="18" hidden="1" x14ac:dyDescent="0.25">
      <c r="A6039" s="235">
        <v>332950</v>
      </c>
      <c r="B6039" s="235" t="s">
        <v>10093</v>
      </c>
      <c r="C6039" s="235" t="s">
        <v>9644</v>
      </c>
      <c r="D6039" s="235" t="s">
        <v>239</v>
      </c>
      <c r="E6039"/>
      <c r="F6039" s="126"/>
      <c r="G6039" s="236"/>
      <c r="H6039"/>
      <c r="I6039" t="s">
        <v>199</v>
      </c>
      <c r="J6039" s="236"/>
      <c r="K6039"/>
      <c r="L6039"/>
      <c r="M6039"/>
      <c r="N6039"/>
      <c r="O6039"/>
      <c r="P6039"/>
      <c r="Q6039"/>
      <c r="U6039"/>
      <c r="V6039" t="s">
        <v>16623</v>
      </c>
      <c r="W6039" s="236"/>
      <c r="X6039"/>
      <c r="Y6039"/>
      <c r="Z6039"/>
      <c r="AA6039"/>
      <c r="AB6039"/>
      <c r="AC6039"/>
      <c r="AD6039"/>
      <c r="AE6039"/>
      <c r="AF6039"/>
      <c r="AG6039"/>
      <c r="AH6039" s="115" t="s">
        <v>4308</v>
      </c>
    </row>
    <row r="6040" spans="1:35" hidden="1" x14ac:dyDescent="0.25">
      <c r="A6040">
        <v>332951</v>
      </c>
      <c r="B6040" t="s">
        <v>10094</v>
      </c>
      <c r="C6040" t="s">
        <v>1144</v>
      </c>
      <c r="D6040" t="s">
        <v>238</v>
      </c>
      <c r="E6040" t="s">
        <v>77</v>
      </c>
      <c r="F6040" s="126">
        <v>27827</v>
      </c>
      <c r="G6040" t="s">
        <v>10095</v>
      </c>
      <c r="H6040" t="s">
        <v>16</v>
      </c>
      <c r="I6040" t="s">
        <v>129</v>
      </c>
      <c r="J6040" t="s">
        <v>1226</v>
      </c>
      <c r="K6040"/>
      <c r="L6040" t="s">
        <v>70</v>
      </c>
      <c r="M6040"/>
      <c r="N6040"/>
      <c r="O6040"/>
      <c r="P6040"/>
      <c r="Q6040"/>
      <c r="U6040"/>
      <c r="V6040" t="s">
        <v>16603</v>
      </c>
      <c r="W6040"/>
      <c r="X6040"/>
      <c r="Y6040"/>
      <c r="Z6040"/>
      <c r="AA6040"/>
      <c r="AB6040"/>
      <c r="AC6040"/>
      <c r="AD6040"/>
      <c r="AE6040" t="s">
        <v>4308</v>
      </c>
      <c r="AF6040" t="s">
        <v>4308</v>
      </c>
      <c r="AG6040" t="s">
        <v>4308</v>
      </c>
      <c r="AH6040" s="115" t="s">
        <v>4308</v>
      </c>
    </row>
    <row r="6041" spans="1:35" hidden="1" x14ac:dyDescent="0.25">
      <c r="A6041" s="115">
        <v>332953</v>
      </c>
      <c r="B6041" s="115" t="s">
        <v>2579</v>
      </c>
      <c r="C6041" s="115" t="s">
        <v>212</v>
      </c>
      <c r="D6041" s="115" t="s">
        <v>267</v>
      </c>
      <c r="E6041" s="115" t="s">
        <v>77</v>
      </c>
      <c r="F6041" s="237">
        <v>35254</v>
      </c>
      <c r="G6041" s="115" t="s">
        <v>847</v>
      </c>
      <c r="H6041" s="115" t="s">
        <v>16</v>
      </c>
      <c r="I6041" t="s">
        <v>199</v>
      </c>
      <c r="J6041" s="115" t="s">
        <v>15</v>
      </c>
      <c r="L6041" s="115" t="s">
        <v>30</v>
      </c>
      <c r="U6041"/>
      <c r="V6041">
        <v>0</v>
      </c>
    </row>
    <row r="6042" spans="1:35" hidden="1" x14ac:dyDescent="0.25">
      <c r="A6042" s="115">
        <v>332956</v>
      </c>
      <c r="B6042" s="115" t="s">
        <v>2916</v>
      </c>
      <c r="C6042" s="115" t="s">
        <v>250</v>
      </c>
      <c r="D6042" s="115" t="s">
        <v>2917</v>
      </c>
      <c r="E6042" s="115" t="s">
        <v>76</v>
      </c>
      <c r="F6042" s="237">
        <v>30227</v>
      </c>
      <c r="G6042" s="115" t="s">
        <v>61</v>
      </c>
      <c r="H6042" s="115" t="s">
        <v>16</v>
      </c>
      <c r="I6042" t="s">
        <v>199</v>
      </c>
      <c r="J6042" s="115" t="s">
        <v>15</v>
      </c>
      <c r="L6042" s="115" t="s">
        <v>18</v>
      </c>
      <c r="U6042"/>
      <c r="V6042">
        <v>0</v>
      </c>
      <c r="AH6042" s="115" t="s">
        <v>4308</v>
      </c>
    </row>
    <row r="6043" spans="1:35" hidden="1" x14ac:dyDescent="0.25">
      <c r="A6043">
        <v>332957</v>
      </c>
      <c r="B6043" t="s">
        <v>10096</v>
      </c>
      <c r="C6043" t="s">
        <v>250</v>
      </c>
      <c r="D6043" t="s">
        <v>463</v>
      </c>
      <c r="E6043" t="s">
        <v>76</v>
      </c>
      <c r="F6043" s="126">
        <v>36161</v>
      </c>
      <c r="G6043" t="s">
        <v>586</v>
      </c>
      <c r="H6043" t="s">
        <v>16</v>
      </c>
      <c r="I6043" t="s">
        <v>136</v>
      </c>
      <c r="J6043" t="s">
        <v>15</v>
      </c>
      <c r="K6043"/>
      <c r="L6043" t="s">
        <v>30</v>
      </c>
      <c r="M6043"/>
      <c r="N6043"/>
      <c r="O6043"/>
      <c r="P6043"/>
      <c r="Q6043"/>
      <c r="U6043"/>
      <c r="V6043">
        <v>0</v>
      </c>
      <c r="W6043"/>
      <c r="X6043"/>
      <c r="Y6043"/>
      <c r="Z6043"/>
      <c r="AA6043"/>
      <c r="AB6043"/>
      <c r="AC6043"/>
      <c r="AD6043"/>
      <c r="AE6043"/>
      <c r="AF6043"/>
      <c r="AG6043"/>
    </row>
    <row r="6044" spans="1:35" ht="18" hidden="1" x14ac:dyDescent="0.25">
      <c r="A6044" s="235">
        <v>332958</v>
      </c>
      <c r="B6044" s="235" t="s">
        <v>10097</v>
      </c>
      <c r="C6044" s="235" t="s">
        <v>227</v>
      </c>
      <c r="D6044" s="235" t="s">
        <v>276</v>
      </c>
      <c r="E6044"/>
      <c r="F6044" s="126"/>
      <c r="G6044" s="236"/>
      <c r="H6044"/>
      <c r="I6044" t="s">
        <v>199</v>
      </c>
      <c r="J6044" s="236"/>
      <c r="K6044"/>
      <c r="L6044"/>
      <c r="M6044"/>
      <c r="N6044"/>
      <c r="O6044"/>
      <c r="P6044"/>
      <c r="Q6044"/>
      <c r="U6044"/>
      <c r="V6044">
        <v>0</v>
      </c>
      <c r="W6044" s="236"/>
      <c r="X6044"/>
      <c r="Y6044"/>
      <c r="Z6044"/>
      <c r="AA6044"/>
      <c r="AB6044"/>
      <c r="AC6044"/>
      <c r="AD6044"/>
      <c r="AE6044"/>
      <c r="AF6044"/>
      <c r="AG6044"/>
      <c r="AH6044" s="115" t="s">
        <v>4308</v>
      </c>
    </row>
    <row r="6045" spans="1:35" hidden="1" x14ac:dyDescent="0.25">
      <c r="A6045">
        <v>332959</v>
      </c>
      <c r="B6045" t="s">
        <v>10098</v>
      </c>
      <c r="C6045" t="s">
        <v>664</v>
      </c>
      <c r="D6045" t="s">
        <v>238</v>
      </c>
      <c r="E6045" t="s">
        <v>76</v>
      </c>
      <c r="F6045" s="126">
        <v>35925</v>
      </c>
      <c r="G6045" t="s">
        <v>18</v>
      </c>
      <c r="H6045" t="s">
        <v>16</v>
      </c>
      <c r="I6045" t="s">
        <v>129</v>
      </c>
      <c r="J6045" t="s">
        <v>1226</v>
      </c>
      <c r="K6045"/>
      <c r="L6045" t="s">
        <v>67</v>
      </c>
      <c r="M6045"/>
      <c r="N6045"/>
      <c r="O6045"/>
      <c r="P6045"/>
      <c r="Q6045"/>
      <c r="U6045"/>
      <c r="V6045" t="s">
        <v>4424</v>
      </c>
      <c r="W6045"/>
      <c r="X6045"/>
      <c r="Y6045"/>
      <c r="Z6045"/>
      <c r="AA6045"/>
      <c r="AB6045"/>
      <c r="AC6045"/>
      <c r="AD6045"/>
      <c r="AE6045"/>
      <c r="AF6045"/>
      <c r="AG6045" t="s">
        <v>4308</v>
      </c>
      <c r="AH6045" s="115" t="s">
        <v>4308</v>
      </c>
    </row>
    <row r="6046" spans="1:35" ht="18" hidden="1" x14ac:dyDescent="0.25">
      <c r="A6046" s="235">
        <v>332960</v>
      </c>
      <c r="B6046" s="235" t="s">
        <v>10099</v>
      </c>
      <c r="C6046" s="235" t="s">
        <v>227</v>
      </c>
      <c r="D6046" s="235" t="s">
        <v>741</v>
      </c>
      <c r="E6046"/>
      <c r="F6046" s="126"/>
      <c r="G6046" s="236"/>
      <c r="H6046"/>
      <c r="I6046" t="s">
        <v>199</v>
      </c>
      <c r="J6046" s="236"/>
      <c r="K6046"/>
      <c r="L6046"/>
      <c r="M6046"/>
      <c r="N6046"/>
      <c r="O6046"/>
      <c r="P6046"/>
      <c r="Q6046"/>
      <c r="U6046"/>
      <c r="V6046">
        <v>0</v>
      </c>
      <c r="W6046" s="236"/>
      <c r="X6046"/>
      <c r="Y6046"/>
      <c r="Z6046"/>
      <c r="AA6046"/>
      <c r="AB6046"/>
      <c r="AC6046"/>
      <c r="AD6046"/>
      <c r="AE6046"/>
      <c r="AF6046"/>
      <c r="AG6046"/>
      <c r="AH6046" s="115" t="s">
        <v>4308</v>
      </c>
    </row>
    <row r="6047" spans="1:35" ht="18" hidden="1" x14ac:dyDescent="0.25">
      <c r="A6047" s="235">
        <v>332963</v>
      </c>
      <c r="B6047" s="235" t="s">
        <v>10100</v>
      </c>
      <c r="C6047" s="235" t="s">
        <v>227</v>
      </c>
      <c r="D6047" s="235" t="s">
        <v>230</v>
      </c>
      <c r="E6047"/>
      <c r="F6047" s="126"/>
      <c r="G6047" s="236"/>
      <c r="H6047"/>
      <c r="I6047" t="s">
        <v>199</v>
      </c>
      <c r="J6047" s="236"/>
      <c r="K6047"/>
      <c r="L6047"/>
      <c r="M6047"/>
      <c r="N6047"/>
      <c r="O6047"/>
      <c r="P6047"/>
      <c r="Q6047"/>
      <c r="U6047"/>
      <c r="V6047">
        <v>0</v>
      </c>
      <c r="W6047" s="236"/>
      <c r="X6047"/>
      <c r="Y6047"/>
      <c r="Z6047"/>
      <c r="AA6047"/>
      <c r="AB6047"/>
      <c r="AC6047"/>
      <c r="AD6047"/>
      <c r="AE6047"/>
      <c r="AF6047"/>
      <c r="AG6047"/>
      <c r="AH6047" s="115" t="s">
        <v>4308</v>
      </c>
    </row>
    <row r="6048" spans="1:35" ht="18" x14ac:dyDescent="0.25">
      <c r="A6048" s="235">
        <v>332965</v>
      </c>
      <c r="B6048" s="235" t="s">
        <v>10101</v>
      </c>
      <c r="C6048" s="235" t="s">
        <v>7061</v>
      </c>
      <c r="D6048" s="235" t="s">
        <v>508</v>
      </c>
      <c r="E6048"/>
      <c r="F6048" s="126"/>
      <c r="G6048" s="236"/>
      <c r="H6048"/>
      <c r="I6048" t="s">
        <v>107</v>
      </c>
      <c r="J6048" s="236"/>
      <c r="K6048"/>
      <c r="L6048"/>
      <c r="M6048"/>
      <c r="N6048"/>
      <c r="O6048"/>
      <c r="P6048"/>
      <c r="Q6048"/>
      <c r="U6048"/>
      <c r="V6048" t="s">
        <v>4334</v>
      </c>
      <c r="W6048" s="236"/>
      <c r="X6048"/>
      <c r="Y6048"/>
      <c r="Z6048"/>
      <c r="AA6048"/>
      <c r="AB6048"/>
      <c r="AC6048"/>
      <c r="AD6048"/>
      <c r="AE6048"/>
      <c r="AF6048"/>
      <c r="AG6048"/>
      <c r="AH6048" s="115" t="s">
        <v>4308</v>
      </c>
      <c r="AI6048" s="115" t="e">
        <f>VLOOKUP(A6048,'[2]دراسات قانونية'!$A$3:$E$600,1,0)</f>
        <v>#N/A</v>
      </c>
    </row>
    <row r="6049" spans="1:35" ht="18" x14ac:dyDescent="0.25">
      <c r="A6049" s="235">
        <v>332966</v>
      </c>
      <c r="B6049" s="235" t="s">
        <v>10102</v>
      </c>
      <c r="C6049" s="235" t="s">
        <v>324</v>
      </c>
      <c r="D6049" s="235" t="s">
        <v>672</v>
      </c>
      <c r="E6049"/>
      <c r="F6049" s="126"/>
      <c r="G6049" s="236"/>
      <c r="H6049"/>
      <c r="I6049" t="s">
        <v>107</v>
      </c>
      <c r="J6049" s="236"/>
      <c r="K6049"/>
      <c r="L6049"/>
      <c r="M6049"/>
      <c r="N6049"/>
      <c r="O6049"/>
      <c r="P6049"/>
      <c r="Q6049"/>
      <c r="U6049"/>
      <c r="V6049" t="s">
        <v>4334</v>
      </c>
      <c r="W6049" s="236"/>
      <c r="X6049"/>
      <c r="Y6049"/>
      <c r="Z6049"/>
      <c r="AA6049"/>
      <c r="AB6049"/>
      <c r="AC6049"/>
      <c r="AD6049"/>
      <c r="AE6049"/>
      <c r="AF6049"/>
      <c r="AG6049"/>
      <c r="AH6049" s="115" t="s">
        <v>4308</v>
      </c>
      <c r="AI6049" s="115" t="e">
        <f>VLOOKUP(A6049,'[2]دراسات قانونية'!$A$3:$E$600,1,0)</f>
        <v>#N/A</v>
      </c>
    </row>
    <row r="6050" spans="1:35" hidden="1" x14ac:dyDescent="0.25">
      <c r="A6050" s="115">
        <v>332967</v>
      </c>
      <c r="B6050" s="115" t="s">
        <v>3189</v>
      </c>
      <c r="C6050" s="115" t="s">
        <v>209</v>
      </c>
      <c r="D6050" s="115" t="s">
        <v>483</v>
      </c>
      <c r="E6050" s="115" t="s">
        <v>77</v>
      </c>
      <c r="F6050" s="237">
        <v>35026</v>
      </c>
      <c r="G6050" s="115" t="s">
        <v>18</v>
      </c>
      <c r="H6050" s="115" t="s">
        <v>19</v>
      </c>
      <c r="I6050" t="s">
        <v>199</v>
      </c>
      <c r="J6050" s="115" t="s">
        <v>1226</v>
      </c>
      <c r="L6050" s="115" t="s">
        <v>73</v>
      </c>
      <c r="U6050"/>
      <c r="V6050">
        <v>0</v>
      </c>
    </row>
    <row r="6051" spans="1:35" ht="18" x14ac:dyDescent="0.25">
      <c r="A6051" s="235">
        <v>332968</v>
      </c>
      <c r="B6051" s="235" t="s">
        <v>10103</v>
      </c>
      <c r="C6051" s="235" t="s">
        <v>512</v>
      </c>
      <c r="D6051" s="235" t="s">
        <v>494</v>
      </c>
      <c r="E6051"/>
      <c r="F6051" s="126"/>
      <c r="G6051" s="236"/>
      <c r="H6051"/>
      <c r="I6051" t="s">
        <v>107</v>
      </c>
      <c r="J6051" s="236"/>
      <c r="K6051"/>
      <c r="L6051"/>
      <c r="M6051"/>
      <c r="N6051"/>
      <c r="O6051"/>
      <c r="P6051"/>
      <c r="Q6051"/>
      <c r="U6051"/>
      <c r="V6051">
        <v>0</v>
      </c>
      <c r="W6051" s="236"/>
      <c r="X6051"/>
      <c r="Y6051"/>
      <c r="Z6051"/>
      <c r="AA6051"/>
      <c r="AB6051"/>
      <c r="AC6051"/>
      <c r="AD6051"/>
      <c r="AE6051"/>
      <c r="AF6051"/>
      <c r="AG6051"/>
      <c r="AI6051" s="115" t="e">
        <f>VLOOKUP(A6051,'[2]دراسات قانونية'!$A$3:$E$600,1,0)</f>
        <v>#N/A</v>
      </c>
    </row>
    <row r="6052" spans="1:35" hidden="1" x14ac:dyDescent="0.25">
      <c r="A6052">
        <v>332969</v>
      </c>
      <c r="B6052" t="s">
        <v>10104</v>
      </c>
      <c r="C6052" t="s">
        <v>10105</v>
      </c>
      <c r="D6052" t="s">
        <v>267</v>
      </c>
      <c r="E6052" t="s">
        <v>76</v>
      </c>
      <c r="F6052" s="126">
        <v>36390</v>
      </c>
      <c r="G6052" t="s">
        <v>18</v>
      </c>
      <c r="H6052" t="s">
        <v>16</v>
      </c>
      <c r="I6052" t="s">
        <v>136</v>
      </c>
      <c r="J6052" t="s">
        <v>15</v>
      </c>
      <c r="K6052"/>
      <c r="L6052" t="s">
        <v>30</v>
      </c>
      <c r="M6052"/>
      <c r="N6052"/>
      <c r="O6052"/>
      <c r="P6052"/>
      <c r="Q6052"/>
      <c r="U6052"/>
      <c r="V6052">
        <v>0</v>
      </c>
      <c r="W6052"/>
      <c r="X6052"/>
      <c r="Y6052"/>
      <c r="Z6052"/>
      <c r="AA6052"/>
      <c r="AB6052"/>
      <c r="AC6052"/>
      <c r="AD6052"/>
      <c r="AE6052"/>
      <c r="AF6052"/>
      <c r="AG6052"/>
    </row>
    <row r="6053" spans="1:35" ht="18" x14ac:dyDescent="0.25">
      <c r="A6053" s="235">
        <v>332970</v>
      </c>
      <c r="B6053" s="235" t="s">
        <v>10106</v>
      </c>
      <c r="C6053" s="235" t="s">
        <v>212</v>
      </c>
      <c r="D6053" s="235" t="s">
        <v>372</v>
      </c>
      <c r="E6053"/>
      <c r="F6053" s="126"/>
      <c r="G6053" s="236"/>
      <c r="H6053"/>
      <c r="I6053" t="s">
        <v>107</v>
      </c>
      <c r="J6053" s="236"/>
      <c r="K6053"/>
      <c r="L6053"/>
      <c r="M6053"/>
      <c r="N6053"/>
      <c r="O6053"/>
      <c r="P6053"/>
      <c r="Q6053"/>
      <c r="U6053"/>
      <c r="V6053" t="s">
        <v>4335</v>
      </c>
      <c r="W6053" s="236"/>
      <c r="X6053"/>
      <c r="Y6053"/>
      <c r="Z6053"/>
      <c r="AA6053"/>
      <c r="AB6053"/>
      <c r="AC6053"/>
      <c r="AD6053"/>
      <c r="AE6053"/>
      <c r="AF6053"/>
      <c r="AG6053"/>
      <c r="AH6053" s="115" t="s">
        <v>4308</v>
      </c>
      <c r="AI6053" s="115" t="e">
        <f>VLOOKUP(A6053,'[2]دراسات قانونية'!$A$3:$E$600,1,0)</f>
        <v>#N/A</v>
      </c>
    </row>
    <row r="6054" spans="1:35" hidden="1" x14ac:dyDescent="0.25">
      <c r="A6054">
        <v>332971</v>
      </c>
      <c r="B6054" t="s">
        <v>10107</v>
      </c>
      <c r="C6054" t="s">
        <v>10108</v>
      </c>
      <c r="D6054" t="s">
        <v>230</v>
      </c>
      <c r="E6054" t="s">
        <v>76</v>
      </c>
      <c r="F6054" s="126">
        <v>36434</v>
      </c>
      <c r="G6054" t="s">
        <v>18</v>
      </c>
      <c r="H6054" t="s">
        <v>16</v>
      </c>
      <c r="I6054" t="s">
        <v>129</v>
      </c>
      <c r="J6054" t="s">
        <v>1226</v>
      </c>
      <c r="K6054"/>
      <c r="L6054" t="s">
        <v>18</v>
      </c>
      <c r="M6054"/>
      <c r="N6054"/>
      <c r="O6054"/>
      <c r="P6054"/>
      <c r="Q6054"/>
      <c r="U6054"/>
      <c r="V6054" t="s">
        <v>4414</v>
      </c>
      <c r="W6054"/>
      <c r="X6054"/>
      <c r="Y6054"/>
      <c r="Z6054"/>
      <c r="AA6054"/>
      <c r="AB6054"/>
      <c r="AC6054"/>
      <c r="AD6054"/>
      <c r="AE6054"/>
      <c r="AF6054"/>
      <c r="AG6054" t="s">
        <v>4308</v>
      </c>
      <c r="AH6054" s="115" t="s">
        <v>4308</v>
      </c>
    </row>
    <row r="6055" spans="1:35" hidden="1" x14ac:dyDescent="0.25">
      <c r="A6055" s="115">
        <v>332972</v>
      </c>
      <c r="B6055" s="115" t="s">
        <v>4112</v>
      </c>
      <c r="C6055" s="115" t="s">
        <v>356</v>
      </c>
      <c r="D6055" s="115" t="s">
        <v>2018</v>
      </c>
      <c r="E6055" s="115" t="s">
        <v>76</v>
      </c>
      <c r="F6055" s="237">
        <v>36527</v>
      </c>
      <c r="G6055" s="115" t="s">
        <v>4113</v>
      </c>
      <c r="H6055" s="115" t="s">
        <v>16</v>
      </c>
      <c r="I6055" t="s">
        <v>199</v>
      </c>
      <c r="J6055" s="115" t="s">
        <v>15</v>
      </c>
      <c r="L6055" s="115" t="s">
        <v>30</v>
      </c>
      <c r="U6055"/>
      <c r="V6055">
        <v>0</v>
      </c>
    </row>
    <row r="6056" spans="1:35" hidden="1" x14ac:dyDescent="0.25">
      <c r="A6056">
        <v>332974</v>
      </c>
      <c r="B6056" t="s">
        <v>10109</v>
      </c>
      <c r="C6056" t="s">
        <v>335</v>
      </c>
      <c r="D6056" t="s">
        <v>1390</v>
      </c>
      <c r="E6056" t="s">
        <v>77</v>
      </c>
      <c r="F6056" s="126">
        <v>34204</v>
      </c>
      <c r="G6056" t="s">
        <v>18</v>
      </c>
      <c r="H6056" t="s">
        <v>16</v>
      </c>
      <c r="I6056" t="s">
        <v>136</v>
      </c>
      <c r="J6056" t="s">
        <v>1226</v>
      </c>
      <c r="K6056"/>
      <c r="L6056" t="s">
        <v>73</v>
      </c>
      <c r="M6056"/>
      <c r="N6056"/>
      <c r="O6056"/>
      <c r="P6056"/>
      <c r="Q6056"/>
      <c r="U6056"/>
      <c r="V6056" t="s">
        <v>16623</v>
      </c>
      <c r="W6056"/>
      <c r="X6056"/>
      <c r="Y6056"/>
      <c r="Z6056"/>
      <c r="AA6056"/>
      <c r="AB6056"/>
      <c r="AC6056"/>
      <c r="AD6056"/>
      <c r="AE6056"/>
      <c r="AF6056"/>
      <c r="AG6056"/>
    </row>
    <row r="6057" spans="1:35" ht="18" hidden="1" x14ac:dyDescent="0.25">
      <c r="A6057" s="235">
        <v>332976</v>
      </c>
      <c r="B6057" s="235" t="s">
        <v>10110</v>
      </c>
      <c r="C6057" s="235" t="s">
        <v>227</v>
      </c>
      <c r="D6057" s="235" t="s">
        <v>585</v>
      </c>
      <c r="E6057"/>
      <c r="F6057" s="126"/>
      <c r="G6057" s="236"/>
      <c r="H6057"/>
      <c r="I6057" t="s">
        <v>199</v>
      </c>
      <c r="J6057" s="236"/>
      <c r="K6057"/>
      <c r="L6057"/>
      <c r="M6057"/>
      <c r="N6057"/>
      <c r="O6057"/>
      <c r="P6057"/>
      <c r="Q6057"/>
      <c r="U6057"/>
      <c r="V6057">
        <v>0</v>
      </c>
      <c r="W6057" s="236"/>
      <c r="X6057"/>
      <c r="Y6057"/>
      <c r="Z6057"/>
      <c r="AA6057"/>
      <c r="AB6057"/>
      <c r="AC6057"/>
      <c r="AD6057"/>
      <c r="AE6057"/>
      <c r="AF6057"/>
      <c r="AG6057"/>
      <c r="AH6057" s="115" t="s">
        <v>4308</v>
      </c>
    </row>
    <row r="6058" spans="1:35" hidden="1" x14ac:dyDescent="0.25">
      <c r="A6058">
        <v>332977</v>
      </c>
      <c r="B6058" t="s">
        <v>10111</v>
      </c>
      <c r="C6058" t="s">
        <v>251</v>
      </c>
      <c r="D6058" t="s">
        <v>336</v>
      </c>
      <c r="E6058" t="s">
        <v>76</v>
      </c>
      <c r="F6058" s="126">
        <v>36097</v>
      </c>
      <c r="G6058" t="s">
        <v>10112</v>
      </c>
      <c r="H6058" t="s">
        <v>16</v>
      </c>
      <c r="I6058" t="s">
        <v>136</v>
      </c>
      <c r="J6058" t="s">
        <v>1226</v>
      </c>
      <c r="K6058"/>
      <c r="L6058" t="s">
        <v>18</v>
      </c>
      <c r="M6058"/>
      <c r="N6058"/>
      <c r="O6058"/>
      <c r="P6058"/>
      <c r="Q6058"/>
      <c r="U6058"/>
      <c r="V6058" t="s">
        <v>4336</v>
      </c>
      <c r="W6058"/>
      <c r="X6058"/>
      <c r="Y6058"/>
      <c r="Z6058"/>
      <c r="AA6058"/>
      <c r="AB6058"/>
      <c r="AC6058"/>
      <c r="AD6058"/>
      <c r="AE6058"/>
      <c r="AF6058"/>
      <c r="AG6058" t="s">
        <v>4308</v>
      </c>
      <c r="AH6058" s="115" t="s">
        <v>4308</v>
      </c>
    </row>
    <row r="6059" spans="1:35" ht="18" hidden="1" x14ac:dyDescent="0.25">
      <c r="A6059" s="235">
        <v>332978</v>
      </c>
      <c r="B6059" s="235" t="s">
        <v>10113</v>
      </c>
      <c r="C6059" s="235" t="s">
        <v>271</v>
      </c>
      <c r="D6059" s="235" t="s">
        <v>444</v>
      </c>
      <c r="E6059"/>
      <c r="F6059" s="126"/>
      <c r="G6059" s="236"/>
      <c r="H6059"/>
      <c r="I6059" t="s">
        <v>199</v>
      </c>
      <c r="J6059" s="236"/>
      <c r="K6059"/>
      <c r="L6059"/>
      <c r="M6059"/>
      <c r="N6059"/>
      <c r="O6059"/>
      <c r="P6059"/>
      <c r="Q6059"/>
      <c r="U6059"/>
      <c r="V6059">
        <v>0</v>
      </c>
      <c r="W6059" s="236"/>
      <c r="X6059"/>
      <c r="Y6059"/>
      <c r="Z6059"/>
      <c r="AA6059"/>
      <c r="AB6059"/>
      <c r="AC6059"/>
      <c r="AD6059"/>
      <c r="AE6059"/>
      <c r="AF6059"/>
      <c r="AG6059"/>
      <c r="AH6059" s="115" t="s">
        <v>4308</v>
      </c>
    </row>
    <row r="6060" spans="1:35" hidden="1" x14ac:dyDescent="0.25">
      <c r="A6060" s="115">
        <v>332980</v>
      </c>
      <c r="B6060" s="115" t="s">
        <v>3788</v>
      </c>
      <c r="C6060" s="115" t="s">
        <v>345</v>
      </c>
      <c r="D6060" s="115" t="s">
        <v>3789</v>
      </c>
      <c r="E6060" s="115" t="s">
        <v>77</v>
      </c>
      <c r="F6060" s="237">
        <v>29647</v>
      </c>
      <c r="G6060" s="115" t="s">
        <v>514</v>
      </c>
      <c r="H6060" s="115" t="s">
        <v>16</v>
      </c>
      <c r="I6060" t="s">
        <v>199</v>
      </c>
      <c r="U6060"/>
      <c r="V6060">
        <v>0</v>
      </c>
      <c r="AD6060" s="115" t="s">
        <v>4308</v>
      </c>
      <c r="AE6060" s="115" t="s">
        <v>4308</v>
      </c>
      <c r="AF6060" s="115" t="s">
        <v>4308</v>
      </c>
      <c r="AG6060" s="115" t="s">
        <v>4308</v>
      </c>
      <c r="AH6060" s="115" t="s">
        <v>4308</v>
      </c>
    </row>
    <row r="6061" spans="1:35" x14ac:dyDescent="0.25">
      <c r="A6061" s="115">
        <v>332981</v>
      </c>
      <c r="B6061" s="115" t="s">
        <v>10114</v>
      </c>
      <c r="C6061" s="115" t="s">
        <v>291</v>
      </c>
      <c r="D6061" s="115" t="s">
        <v>10115</v>
      </c>
      <c r="E6061" s="115" t="s">
        <v>76</v>
      </c>
      <c r="F6061" s="237">
        <v>36251</v>
      </c>
      <c r="G6061" s="115" t="s">
        <v>18</v>
      </c>
      <c r="H6061" s="115" t="s">
        <v>16</v>
      </c>
      <c r="I6061" t="s">
        <v>107</v>
      </c>
      <c r="U6061"/>
      <c r="V6061" t="s">
        <v>4334</v>
      </c>
      <c r="AG6061" s="115" t="s">
        <v>4308</v>
      </c>
      <c r="AH6061" s="115" t="s">
        <v>4308</v>
      </c>
      <c r="AI6061" s="115" t="e">
        <f>VLOOKUP(A6061,'[2]دراسات قانونية'!$A$3:$E$600,1,0)</f>
        <v>#N/A</v>
      </c>
    </row>
    <row r="6062" spans="1:35" ht="18" x14ac:dyDescent="0.25">
      <c r="A6062" s="235">
        <v>332982</v>
      </c>
      <c r="B6062" s="235" t="s">
        <v>10116</v>
      </c>
      <c r="C6062" s="235" t="s">
        <v>2487</v>
      </c>
      <c r="D6062" s="235" t="s">
        <v>310</v>
      </c>
      <c r="E6062"/>
      <c r="F6062" s="126"/>
      <c r="G6062" s="236"/>
      <c r="H6062"/>
      <c r="I6062" t="s">
        <v>107</v>
      </c>
      <c r="J6062" s="236"/>
      <c r="K6062"/>
      <c r="L6062"/>
      <c r="M6062"/>
      <c r="N6062"/>
      <c r="O6062"/>
      <c r="P6062"/>
      <c r="Q6062"/>
      <c r="U6062"/>
      <c r="V6062" t="s">
        <v>4335</v>
      </c>
      <c r="W6062" s="236"/>
      <c r="X6062"/>
      <c r="Y6062"/>
      <c r="Z6062"/>
      <c r="AA6062"/>
      <c r="AB6062"/>
      <c r="AC6062"/>
      <c r="AD6062"/>
      <c r="AE6062"/>
      <c r="AF6062"/>
      <c r="AG6062"/>
      <c r="AH6062" s="115" t="s">
        <v>4308</v>
      </c>
      <c r="AI6062" s="115" t="e">
        <f>VLOOKUP(A6062,'[2]دراسات قانونية'!$A$3:$E$600,1,0)</f>
        <v>#N/A</v>
      </c>
    </row>
    <row r="6063" spans="1:35" ht="18" x14ac:dyDescent="0.25">
      <c r="A6063" s="235">
        <v>332983</v>
      </c>
      <c r="B6063" s="235" t="s">
        <v>10117</v>
      </c>
      <c r="C6063" s="235" t="s">
        <v>1563</v>
      </c>
      <c r="D6063" s="235" t="s">
        <v>268</v>
      </c>
      <c r="E6063"/>
      <c r="F6063" s="126"/>
      <c r="G6063" s="236"/>
      <c r="H6063"/>
      <c r="I6063" t="s">
        <v>107</v>
      </c>
      <c r="J6063" s="236"/>
      <c r="K6063"/>
      <c r="L6063"/>
      <c r="M6063"/>
      <c r="N6063"/>
      <c r="O6063"/>
      <c r="P6063"/>
      <c r="Q6063"/>
      <c r="U6063"/>
      <c r="V6063" t="s">
        <v>4335</v>
      </c>
      <c r="W6063" s="236"/>
      <c r="X6063"/>
      <c r="Y6063"/>
      <c r="Z6063"/>
      <c r="AA6063"/>
      <c r="AB6063"/>
      <c r="AC6063"/>
      <c r="AD6063"/>
      <c r="AE6063"/>
      <c r="AF6063"/>
      <c r="AG6063"/>
      <c r="AH6063" s="115" t="s">
        <v>4308</v>
      </c>
      <c r="AI6063" s="115" t="e">
        <f>VLOOKUP(A6063,'[2]دراسات قانونية'!$A$3:$E$600,1,0)</f>
        <v>#N/A</v>
      </c>
    </row>
    <row r="6064" spans="1:35" hidden="1" x14ac:dyDescent="0.25">
      <c r="A6064" s="115">
        <v>332984</v>
      </c>
      <c r="B6064" s="115" t="s">
        <v>2451</v>
      </c>
      <c r="C6064" s="115" t="s">
        <v>244</v>
      </c>
      <c r="D6064" s="115" t="s">
        <v>1051</v>
      </c>
      <c r="E6064" s="115" t="s">
        <v>77</v>
      </c>
      <c r="F6064" s="237">
        <v>36409</v>
      </c>
      <c r="G6064" s="115" t="s">
        <v>18</v>
      </c>
      <c r="H6064" s="115" t="s">
        <v>16</v>
      </c>
      <c r="I6064" t="s">
        <v>199</v>
      </c>
      <c r="J6064" s="115" t="s">
        <v>15</v>
      </c>
      <c r="L6064" s="115" t="s">
        <v>18</v>
      </c>
      <c r="U6064"/>
      <c r="V6064">
        <v>0</v>
      </c>
    </row>
    <row r="6065" spans="1:35" ht="18" x14ac:dyDescent="0.25">
      <c r="A6065" s="235">
        <v>332988</v>
      </c>
      <c r="B6065" s="235" t="s">
        <v>10118</v>
      </c>
      <c r="C6065" s="235" t="s">
        <v>339</v>
      </c>
      <c r="D6065" s="235" t="s">
        <v>313</v>
      </c>
      <c r="E6065"/>
      <c r="F6065" s="126"/>
      <c r="G6065" s="236"/>
      <c r="H6065"/>
      <c r="I6065" t="s">
        <v>107</v>
      </c>
      <c r="J6065" s="236"/>
      <c r="K6065"/>
      <c r="L6065"/>
      <c r="M6065"/>
      <c r="N6065"/>
      <c r="O6065"/>
      <c r="P6065"/>
      <c r="Q6065"/>
      <c r="U6065"/>
      <c r="V6065" t="s">
        <v>4335</v>
      </c>
      <c r="W6065" s="236"/>
      <c r="X6065"/>
      <c r="Y6065"/>
      <c r="Z6065"/>
      <c r="AA6065"/>
      <c r="AB6065"/>
      <c r="AC6065"/>
      <c r="AD6065"/>
      <c r="AE6065"/>
      <c r="AF6065"/>
      <c r="AG6065"/>
      <c r="AH6065" s="115" t="s">
        <v>4308</v>
      </c>
      <c r="AI6065" s="115" t="e">
        <f>VLOOKUP(A6065,'[2]دراسات قانونية'!$A$3:$E$600,1,0)</f>
        <v>#N/A</v>
      </c>
    </row>
    <row r="6066" spans="1:35" ht="18" hidden="1" x14ac:dyDescent="0.25">
      <c r="A6066" s="235">
        <v>332990</v>
      </c>
      <c r="B6066" s="235" t="s">
        <v>10119</v>
      </c>
      <c r="C6066" s="235" t="s">
        <v>601</v>
      </c>
      <c r="D6066" s="235" t="s">
        <v>8440</v>
      </c>
      <c r="E6066"/>
      <c r="F6066" s="126"/>
      <c r="G6066" s="236"/>
      <c r="H6066"/>
      <c r="I6066" t="s">
        <v>199</v>
      </c>
      <c r="J6066" s="236"/>
      <c r="K6066"/>
      <c r="L6066"/>
      <c r="M6066"/>
      <c r="N6066"/>
      <c r="O6066"/>
      <c r="P6066"/>
      <c r="Q6066"/>
      <c r="U6066"/>
      <c r="V6066">
        <v>0</v>
      </c>
      <c r="W6066" s="236"/>
      <c r="X6066"/>
      <c r="Y6066"/>
      <c r="Z6066"/>
      <c r="AA6066"/>
      <c r="AB6066"/>
      <c r="AC6066"/>
      <c r="AD6066"/>
      <c r="AE6066"/>
      <c r="AF6066"/>
      <c r="AG6066"/>
      <c r="AH6066" s="115" t="s">
        <v>4308</v>
      </c>
    </row>
    <row r="6067" spans="1:35" hidden="1" x14ac:dyDescent="0.25">
      <c r="A6067" s="115">
        <v>332991</v>
      </c>
      <c r="B6067" s="115" t="s">
        <v>2381</v>
      </c>
      <c r="C6067" s="115" t="s">
        <v>999</v>
      </c>
      <c r="D6067" s="115" t="s">
        <v>365</v>
      </c>
      <c r="E6067" s="115" t="s">
        <v>76</v>
      </c>
      <c r="F6067" s="237">
        <v>35076</v>
      </c>
      <c r="G6067" s="115" t="s">
        <v>2059</v>
      </c>
      <c r="H6067" s="115" t="s">
        <v>16</v>
      </c>
      <c r="I6067" t="s">
        <v>199</v>
      </c>
      <c r="J6067" s="115" t="s">
        <v>1226</v>
      </c>
      <c r="L6067" s="115" t="s">
        <v>70</v>
      </c>
      <c r="U6067"/>
      <c r="V6067">
        <v>0</v>
      </c>
      <c r="AH6067" s="115" t="s">
        <v>4308</v>
      </c>
    </row>
    <row r="6068" spans="1:35" ht="18" x14ac:dyDescent="0.25">
      <c r="A6068" s="235">
        <v>332992</v>
      </c>
      <c r="B6068" s="235" t="s">
        <v>10120</v>
      </c>
      <c r="C6068" s="235" t="s">
        <v>665</v>
      </c>
      <c r="D6068" s="235" t="s">
        <v>281</v>
      </c>
      <c r="E6068"/>
      <c r="F6068" s="126"/>
      <c r="G6068" s="236"/>
      <c r="H6068"/>
      <c r="I6068" t="s">
        <v>107</v>
      </c>
      <c r="J6068" s="236"/>
      <c r="K6068"/>
      <c r="L6068"/>
      <c r="M6068"/>
      <c r="N6068"/>
      <c r="O6068"/>
      <c r="P6068"/>
      <c r="Q6068"/>
      <c r="U6068"/>
      <c r="V6068" t="s">
        <v>4335</v>
      </c>
      <c r="W6068" s="236"/>
      <c r="X6068"/>
      <c r="Y6068"/>
      <c r="Z6068"/>
      <c r="AA6068"/>
      <c r="AB6068"/>
      <c r="AC6068"/>
      <c r="AD6068"/>
      <c r="AE6068"/>
      <c r="AF6068"/>
      <c r="AG6068"/>
      <c r="AH6068" s="115" t="s">
        <v>4308</v>
      </c>
      <c r="AI6068" s="115" t="e">
        <f>VLOOKUP(A6068,'[2]دراسات قانونية'!$A$3:$E$600,1,0)</f>
        <v>#N/A</v>
      </c>
    </row>
    <row r="6069" spans="1:35" ht="18" x14ac:dyDescent="0.25">
      <c r="A6069" s="235">
        <v>332993</v>
      </c>
      <c r="B6069" s="235" t="s">
        <v>10121</v>
      </c>
      <c r="C6069" s="235" t="s">
        <v>868</v>
      </c>
      <c r="D6069" s="235" t="s">
        <v>310</v>
      </c>
      <c r="E6069"/>
      <c r="F6069" s="126"/>
      <c r="G6069" s="236"/>
      <c r="H6069"/>
      <c r="I6069" t="s">
        <v>107</v>
      </c>
      <c r="J6069" s="236"/>
      <c r="K6069"/>
      <c r="L6069"/>
      <c r="M6069"/>
      <c r="N6069"/>
      <c r="O6069"/>
      <c r="P6069"/>
      <c r="Q6069"/>
      <c r="U6069"/>
      <c r="V6069" t="s">
        <v>4335</v>
      </c>
      <c r="W6069" s="236"/>
      <c r="X6069"/>
      <c r="Y6069"/>
      <c r="Z6069"/>
      <c r="AA6069"/>
      <c r="AB6069"/>
      <c r="AC6069"/>
      <c r="AD6069"/>
      <c r="AE6069"/>
      <c r="AF6069"/>
      <c r="AG6069"/>
      <c r="AH6069" s="115" t="s">
        <v>4308</v>
      </c>
      <c r="AI6069" s="115" t="e">
        <f>VLOOKUP(A6069,'[2]دراسات قانونية'!$A$3:$E$600,1,0)</f>
        <v>#N/A</v>
      </c>
    </row>
    <row r="6070" spans="1:35" ht="18" x14ac:dyDescent="0.25">
      <c r="A6070" s="235">
        <v>332994</v>
      </c>
      <c r="B6070" s="235" t="s">
        <v>10122</v>
      </c>
      <c r="C6070" s="235" t="s">
        <v>806</v>
      </c>
      <c r="D6070" s="235" t="s">
        <v>338</v>
      </c>
      <c r="E6070"/>
      <c r="F6070" s="126"/>
      <c r="G6070" s="236"/>
      <c r="H6070"/>
      <c r="I6070" t="s">
        <v>107</v>
      </c>
      <c r="J6070" s="236"/>
      <c r="K6070"/>
      <c r="L6070"/>
      <c r="M6070"/>
      <c r="N6070"/>
      <c r="O6070"/>
      <c r="P6070"/>
      <c r="Q6070"/>
      <c r="U6070"/>
      <c r="V6070" t="s">
        <v>4335</v>
      </c>
      <c r="W6070" s="236"/>
      <c r="X6070"/>
      <c r="Y6070"/>
      <c r="Z6070"/>
      <c r="AA6070"/>
      <c r="AB6070"/>
      <c r="AC6070"/>
      <c r="AD6070"/>
      <c r="AE6070"/>
      <c r="AF6070"/>
      <c r="AG6070"/>
      <c r="AH6070" s="115" t="s">
        <v>4308</v>
      </c>
      <c r="AI6070" s="115" t="e">
        <f>VLOOKUP(A6070,'[2]دراسات قانونية'!$A$3:$E$600,1,0)</f>
        <v>#N/A</v>
      </c>
    </row>
    <row r="6071" spans="1:35" ht="18" x14ac:dyDescent="0.25">
      <c r="A6071" s="235">
        <v>332996</v>
      </c>
      <c r="B6071" s="235" t="s">
        <v>10123</v>
      </c>
      <c r="C6071" s="235" t="s">
        <v>279</v>
      </c>
      <c r="D6071" s="235" t="s">
        <v>1944</v>
      </c>
      <c r="E6071"/>
      <c r="F6071" s="126"/>
      <c r="G6071" s="236"/>
      <c r="H6071"/>
      <c r="I6071" t="s">
        <v>107</v>
      </c>
      <c r="J6071" s="236"/>
      <c r="K6071"/>
      <c r="L6071"/>
      <c r="M6071"/>
      <c r="N6071"/>
      <c r="O6071"/>
      <c r="P6071"/>
      <c r="Q6071"/>
      <c r="U6071"/>
      <c r="V6071" t="s">
        <v>4337</v>
      </c>
      <c r="W6071" s="236"/>
      <c r="X6071"/>
      <c r="Y6071"/>
      <c r="Z6071"/>
      <c r="AA6071"/>
      <c r="AB6071"/>
      <c r="AC6071"/>
      <c r="AD6071"/>
      <c r="AE6071"/>
      <c r="AF6071"/>
      <c r="AG6071"/>
      <c r="AH6071" s="115" t="s">
        <v>4308</v>
      </c>
      <c r="AI6071" s="115" t="e">
        <f>VLOOKUP(A6071,'[2]دراسات قانونية'!$A$3:$E$600,1,0)</f>
        <v>#N/A</v>
      </c>
    </row>
    <row r="6072" spans="1:35" hidden="1" x14ac:dyDescent="0.25">
      <c r="A6072">
        <v>332998</v>
      </c>
      <c r="B6072" t="s">
        <v>10124</v>
      </c>
      <c r="C6072" t="s">
        <v>261</v>
      </c>
      <c r="D6072" t="s">
        <v>555</v>
      </c>
      <c r="E6072" t="s">
        <v>77</v>
      </c>
      <c r="F6072" s="126">
        <v>34127</v>
      </c>
      <c r="G6072" t="s">
        <v>18</v>
      </c>
      <c r="H6072" t="s">
        <v>16</v>
      </c>
      <c r="I6072" t="s">
        <v>136</v>
      </c>
      <c r="J6072" t="s">
        <v>1226</v>
      </c>
      <c r="K6072"/>
      <c r="L6072" t="s">
        <v>18</v>
      </c>
      <c r="M6072"/>
      <c r="N6072"/>
      <c r="O6072"/>
      <c r="P6072"/>
      <c r="Q6072"/>
      <c r="U6072"/>
      <c r="V6072" t="s">
        <v>16623</v>
      </c>
      <c r="W6072"/>
      <c r="X6072"/>
      <c r="Y6072"/>
      <c r="Z6072"/>
      <c r="AA6072"/>
      <c r="AB6072"/>
      <c r="AC6072"/>
      <c r="AD6072"/>
      <c r="AE6072"/>
      <c r="AF6072"/>
      <c r="AG6072"/>
    </row>
    <row r="6073" spans="1:35" hidden="1" x14ac:dyDescent="0.25">
      <c r="A6073" s="115">
        <v>333000</v>
      </c>
      <c r="B6073" s="115" t="s">
        <v>2619</v>
      </c>
      <c r="C6073" s="115" t="s">
        <v>661</v>
      </c>
      <c r="D6073" s="115" t="s">
        <v>267</v>
      </c>
      <c r="E6073" s="115" t="s">
        <v>77</v>
      </c>
      <c r="F6073" s="237">
        <v>32096</v>
      </c>
      <c r="G6073" s="115" t="s">
        <v>858</v>
      </c>
      <c r="H6073" s="115" t="s">
        <v>16</v>
      </c>
      <c r="I6073" t="s">
        <v>199</v>
      </c>
      <c r="J6073" s="115" t="s">
        <v>1226</v>
      </c>
      <c r="L6073" s="115" t="s">
        <v>27</v>
      </c>
      <c r="U6073"/>
      <c r="V6073">
        <v>0</v>
      </c>
    </row>
    <row r="6074" spans="1:35" ht="18" hidden="1" x14ac:dyDescent="0.25">
      <c r="A6074" s="235">
        <v>333001</v>
      </c>
      <c r="B6074" s="235" t="s">
        <v>10125</v>
      </c>
      <c r="C6074" s="235" t="s">
        <v>261</v>
      </c>
      <c r="D6074" s="235" t="s">
        <v>276</v>
      </c>
      <c r="E6074"/>
      <c r="F6074" s="126"/>
      <c r="G6074" s="236"/>
      <c r="H6074"/>
      <c r="I6074" t="s">
        <v>199</v>
      </c>
      <c r="J6074" s="236"/>
      <c r="K6074"/>
      <c r="L6074"/>
      <c r="M6074"/>
      <c r="N6074"/>
      <c r="O6074"/>
      <c r="P6074"/>
      <c r="Q6074"/>
      <c r="U6074"/>
      <c r="V6074" t="s">
        <v>16623</v>
      </c>
      <c r="W6074" s="236"/>
      <c r="X6074"/>
      <c r="Y6074"/>
      <c r="Z6074"/>
      <c r="AA6074"/>
      <c r="AB6074"/>
      <c r="AC6074"/>
      <c r="AD6074"/>
      <c r="AE6074"/>
      <c r="AF6074"/>
      <c r="AG6074"/>
      <c r="AH6074" s="115" t="s">
        <v>4308</v>
      </c>
    </row>
    <row r="6075" spans="1:35" x14ac:dyDescent="0.25">
      <c r="A6075" s="115">
        <v>333007</v>
      </c>
      <c r="B6075" s="115" t="s">
        <v>10126</v>
      </c>
      <c r="C6075" s="115" t="s">
        <v>789</v>
      </c>
      <c r="D6075" s="115" t="s">
        <v>6723</v>
      </c>
      <c r="F6075" s="237"/>
      <c r="I6075" t="s">
        <v>107</v>
      </c>
      <c r="U6075"/>
      <c r="V6075" t="s">
        <v>4337</v>
      </c>
      <c r="AG6075" s="115" t="s">
        <v>4308</v>
      </c>
      <c r="AH6075" s="115" t="s">
        <v>4308</v>
      </c>
      <c r="AI6075" s="115" t="e">
        <f>VLOOKUP(A6075,'[2]دراسات قانونية'!$A$3:$E$600,1,0)</f>
        <v>#N/A</v>
      </c>
    </row>
    <row r="6076" spans="1:35" hidden="1" x14ac:dyDescent="0.25">
      <c r="A6076">
        <v>333010</v>
      </c>
      <c r="B6076" t="s">
        <v>10127</v>
      </c>
      <c r="C6076" t="s">
        <v>261</v>
      </c>
      <c r="D6076" t="s">
        <v>276</v>
      </c>
      <c r="E6076" t="s">
        <v>77</v>
      </c>
      <c r="F6076" s="126">
        <v>32500</v>
      </c>
      <c r="G6076" t="s">
        <v>211</v>
      </c>
      <c r="H6076" t="s">
        <v>16</v>
      </c>
      <c r="I6076" t="s">
        <v>136</v>
      </c>
      <c r="J6076" t="s">
        <v>15</v>
      </c>
      <c r="K6076"/>
      <c r="L6076" t="s">
        <v>30</v>
      </c>
      <c r="M6076"/>
      <c r="N6076"/>
      <c r="O6076"/>
      <c r="P6076"/>
      <c r="Q6076"/>
      <c r="U6076"/>
      <c r="V6076" t="s">
        <v>16623</v>
      </c>
      <c r="W6076"/>
      <c r="X6076"/>
      <c r="Y6076"/>
      <c r="Z6076"/>
      <c r="AA6076"/>
      <c r="AB6076"/>
      <c r="AC6076"/>
      <c r="AD6076"/>
      <c r="AE6076"/>
      <c r="AF6076"/>
      <c r="AG6076"/>
      <c r="AH6076" s="115" t="s">
        <v>4308</v>
      </c>
    </row>
    <row r="6077" spans="1:35" ht="18" x14ac:dyDescent="0.25">
      <c r="A6077" s="235">
        <v>333011</v>
      </c>
      <c r="B6077" s="235" t="s">
        <v>10128</v>
      </c>
      <c r="C6077" s="235" t="s">
        <v>609</v>
      </c>
      <c r="D6077" s="235" t="s">
        <v>474</v>
      </c>
      <c r="E6077"/>
      <c r="F6077" s="126"/>
      <c r="G6077" s="236"/>
      <c r="H6077"/>
      <c r="I6077" t="s">
        <v>107</v>
      </c>
      <c r="J6077" s="236"/>
      <c r="K6077"/>
      <c r="L6077"/>
      <c r="M6077"/>
      <c r="N6077"/>
      <c r="O6077"/>
      <c r="P6077"/>
      <c r="Q6077"/>
      <c r="U6077"/>
      <c r="V6077" t="s">
        <v>4335</v>
      </c>
      <c r="W6077" s="236"/>
      <c r="X6077"/>
      <c r="Y6077"/>
      <c r="Z6077"/>
      <c r="AA6077"/>
      <c r="AB6077"/>
      <c r="AC6077"/>
      <c r="AD6077"/>
      <c r="AE6077"/>
      <c r="AF6077"/>
      <c r="AG6077"/>
      <c r="AH6077" s="115" t="s">
        <v>4308</v>
      </c>
      <c r="AI6077" s="115" t="e">
        <f>VLOOKUP(A6077,'[2]دراسات قانونية'!$A$3:$E$600,1,0)</f>
        <v>#N/A</v>
      </c>
    </row>
    <row r="6078" spans="1:35" ht="18" hidden="1" x14ac:dyDescent="0.25">
      <c r="A6078" s="235">
        <v>333012</v>
      </c>
      <c r="B6078" s="235" t="s">
        <v>10129</v>
      </c>
      <c r="C6078" s="235" t="s">
        <v>10130</v>
      </c>
      <c r="D6078" s="235" t="s">
        <v>7671</v>
      </c>
      <c r="E6078"/>
      <c r="F6078" s="126"/>
      <c r="G6078" s="236"/>
      <c r="H6078"/>
      <c r="I6078" t="s">
        <v>199</v>
      </c>
      <c r="J6078" s="236"/>
      <c r="K6078"/>
      <c r="L6078"/>
      <c r="M6078"/>
      <c r="N6078"/>
      <c r="O6078"/>
      <c r="P6078"/>
      <c r="Q6078"/>
      <c r="U6078"/>
      <c r="V6078">
        <v>0</v>
      </c>
      <c r="W6078" s="236"/>
      <c r="X6078"/>
      <c r="Y6078"/>
      <c r="Z6078"/>
      <c r="AA6078"/>
      <c r="AB6078"/>
      <c r="AC6078"/>
      <c r="AD6078"/>
      <c r="AE6078"/>
      <c r="AF6078"/>
      <c r="AG6078"/>
      <c r="AH6078" s="115" t="s">
        <v>4308</v>
      </c>
    </row>
    <row r="6079" spans="1:35" hidden="1" x14ac:dyDescent="0.25">
      <c r="A6079" s="115">
        <v>333013</v>
      </c>
      <c r="B6079" s="115" t="s">
        <v>4114</v>
      </c>
      <c r="C6079" s="115" t="s">
        <v>806</v>
      </c>
      <c r="D6079" s="115" t="s">
        <v>354</v>
      </c>
      <c r="E6079" s="115" t="s">
        <v>77</v>
      </c>
      <c r="F6079" s="237">
        <v>36647</v>
      </c>
      <c r="G6079" s="115" t="s">
        <v>18</v>
      </c>
      <c r="H6079" s="115" t="s">
        <v>16</v>
      </c>
      <c r="I6079" t="s">
        <v>201</v>
      </c>
      <c r="J6079" s="115" t="s">
        <v>15</v>
      </c>
      <c r="L6079" s="115" t="s">
        <v>30</v>
      </c>
      <c r="U6079"/>
      <c r="V6079">
        <v>0</v>
      </c>
    </row>
    <row r="6080" spans="1:35" ht="18" x14ac:dyDescent="0.25">
      <c r="A6080" s="235">
        <v>333015</v>
      </c>
      <c r="B6080" s="235" t="s">
        <v>10131</v>
      </c>
      <c r="C6080" s="235" t="s">
        <v>285</v>
      </c>
      <c r="D6080" s="235" t="s">
        <v>978</v>
      </c>
      <c r="E6080"/>
      <c r="F6080" s="126"/>
      <c r="G6080" s="236"/>
      <c r="H6080"/>
      <c r="I6080" t="s">
        <v>107</v>
      </c>
      <c r="J6080" s="236"/>
      <c r="K6080"/>
      <c r="L6080"/>
      <c r="M6080"/>
      <c r="N6080"/>
      <c r="O6080"/>
      <c r="P6080"/>
      <c r="Q6080"/>
      <c r="U6080"/>
      <c r="V6080" t="s">
        <v>4335</v>
      </c>
      <c r="W6080" s="236"/>
      <c r="X6080"/>
      <c r="Y6080"/>
      <c r="Z6080"/>
      <c r="AA6080"/>
      <c r="AB6080"/>
      <c r="AC6080"/>
      <c r="AD6080"/>
      <c r="AE6080"/>
      <c r="AF6080"/>
      <c r="AG6080"/>
      <c r="AH6080" s="115" t="s">
        <v>4308</v>
      </c>
      <c r="AI6080" s="115" t="e">
        <f>VLOOKUP(A6080,'[2]دراسات قانونية'!$A$3:$E$600,1,0)</f>
        <v>#N/A</v>
      </c>
    </row>
    <row r="6081" spans="1:35" hidden="1" x14ac:dyDescent="0.25">
      <c r="A6081">
        <v>333019</v>
      </c>
      <c r="B6081" t="s">
        <v>10132</v>
      </c>
      <c r="C6081" t="s">
        <v>350</v>
      </c>
      <c r="D6081" t="s">
        <v>4455</v>
      </c>
      <c r="E6081" t="s">
        <v>76</v>
      </c>
      <c r="F6081" s="126">
        <v>35649</v>
      </c>
      <c r="G6081" t="s">
        <v>37</v>
      </c>
      <c r="H6081" t="s">
        <v>16</v>
      </c>
      <c r="I6081" t="s">
        <v>136</v>
      </c>
      <c r="J6081"/>
      <c r="K6081"/>
      <c r="L6081"/>
      <c r="M6081"/>
      <c r="N6081"/>
      <c r="O6081"/>
      <c r="P6081"/>
      <c r="Q6081"/>
      <c r="U6081"/>
      <c r="V6081" t="s">
        <v>4412</v>
      </c>
      <c r="W6081"/>
      <c r="X6081"/>
      <c r="Y6081"/>
      <c r="Z6081"/>
      <c r="AA6081"/>
      <c r="AB6081"/>
      <c r="AC6081" t="s">
        <v>4308</v>
      </c>
      <c r="AD6081" t="s">
        <v>4308</v>
      </c>
      <c r="AE6081" t="s">
        <v>4308</v>
      </c>
      <c r="AF6081" t="s">
        <v>4308</v>
      </c>
      <c r="AG6081" t="s">
        <v>4308</v>
      </c>
      <c r="AH6081" s="115" t="s">
        <v>4308</v>
      </c>
    </row>
    <row r="6082" spans="1:35" hidden="1" x14ac:dyDescent="0.25">
      <c r="A6082">
        <v>333020</v>
      </c>
      <c r="B6082" t="s">
        <v>10133</v>
      </c>
      <c r="C6082" t="s">
        <v>250</v>
      </c>
      <c r="D6082" t="s">
        <v>537</v>
      </c>
      <c r="E6082" t="s">
        <v>77</v>
      </c>
      <c r="F6082" s="126">
        <v>33604</v>
      </c>
      <c r="G6082" t="s">
        <v>737</v>
      </c>
      <c r="H6082" t="s">
        <v>16</v>
      </c>
      <c r="I6082" t="s">
        <v>136</v>
      </c>
      <c r="J6082" t="s">
        <v>1226</v>
      </c>
      <c r="K6082"/>
      <c r="L6082" t="s">
        <v>55</v>
      </c>
      <c r="M6082"/>
      <c r="N6082"/>
      <c r="O6082"/>
      <c r="P6082"/>
      <c r="Q6082"/>
      <c r="U6082"/>
      <c r="V6082" t="s">
        <v>4335</v>
      </c>
      <c r="W6082"/>
      <c r="X6082"/>
      <c r="Y6082"/>
      <c r="Z6082"/>
      <c r="AA6082"/>
      <c r="AB6082"/>
      <c r="AC6082"/>
      <c r="AD6082"/>
      <c r="AE6082" t="s">
        <v>4308</v>
      </c>
      <c r="AF6082" t="s">
        <v>4308</v>
      </c>
      <c r="AG6082" t="s">
        <v>4308</v>
      </c>
      <c r="AH6082" s="115" t="s">
        <v>4308</v>
      </c>
    </row>
    <row r="6083" spans="1:35" ht="18" hidden="1" x14ac:dyDescent="0.25">
      <c r="A6083" s="235">
        <v>333023</v>
      </c>
      <c r="B6083" s="235" t="s">
        <v>10134</v>
      </c>
      <c r="C6083" s="235" t="s">
        <v>809</v>
      </c>
      <c r="D6083" s="235" t="s">
        <v>437</v>
      </c>
      <c r="E6083"/>
      <c r="F6083" s="126"/>
      <c r="G6083" s="236"/>
      <c r="H6083"/>
      <c r="I6083" t="s">
        <v>199</v>
      </c>
      <c r="J6083" s="236"/>
      <c r="K6083"/>
      <c r="L6083"/>
      <c r="M6083"/>
      <c r="N6083"/>
      <c r="O6083"/>
      <c r="P6083"/>
      <c r="Q6083"/>
      <c r="U6083"/>
      <c r="V6083">
        <v>0</v>
      </c>
      <c r="W6083" s="236"/>
      <c r="X6083"/>
      <c r="Y6083"/>
      <c r="Z6083"/>
      <c r="AA6083"/>
      <c r="AB6083"/>
      <c r="AC6083"/>
      <c r="AD6083"/>
      <c r="AE6083"/>
      <c r="AF6083"/>
      <c r="AG6083"/>
      <c r="AH6083" s="115" t="s">
        <v>4308</v>
      </c>
    </row>
    <row r="6084" spans="1:35" hidden="1" x14ac:dyDescent="0.25">
      <c r="A6084">
        <v>333027</v>
      </c>
      <c r="B6084" t="s">
        <v>10135</v>
      </c>
      <c r="C6084" t="s">
        <v>10136</v>
      </c>
      <c r="D6084" t="s">
        <v>815</v>
      </c>
      <c r="E6084" t="s">
        <v>77</v>
      </c>
      <c r="F6084" s="126">
        <v>33760</v>
      </c>
      <c r="G6084" t="s">
        <v>18</v>
      </c>
      <c r="H6084" t="s">
        <v>16</v>
      </c>
      <c r="I6084" t="s">
        <v>136</v>
      </c>
      <c r="J6084" t="s">
        <v>1226</v>
      </c>
      <c r="K6084"/>
      <c r="L6084" t="s">
        <v>18</v>
      </c>
      <c r="M6084"/>
      <c r="N6084"/>
      <c r="O6084"/>
      <c r="P6084"/>
      <c r="Q6084"/>
      <c r="U6084"/>
      <c r="V6084">
        <v>0</v>
      </c>
      <c r="W6084"/>
      <c r="X6084"/>
      <c r="Y6084"/>
      <c r="Z6084"/>
      <c r="AA6084"/>
      <c r="AB6084"/>
      <c r="AC6084"/>
      <c r="AD6084"/>
      <c r="AE6084"/>
      <c r="AF6084"/>
      <c r="AG6084"/>
    </row>
    <row r="6085" spans="1:35" ht="18" hidden="1" x14ac:dyDescent="0.25">
      <c r="A6085" s="235">
        <v>333028</v>
      </c>
      <c r="B6085" s="235" t="s">
        <v>10137</v>
      </c>
      <c r="C6085" s="235" t="s">
        <v>663</v>
      </c>
      <c r="D6085" s="235" t="s">
        <v>485</v>
      </c>
      <c r="E6085"/>
      <c r="F6085" s="126"/>
      <c r="G6085" s="236"/>
      <c r="H6085"/>
      <c r="I6085" t="s">
        <v>199</v>
      </c>
      <c r="J6085" s="236"/>
      <c r="K6085"/>
      <c r="L6085"/>
      <c r="M6085"/>
      <c r="N6085"/>
      <c r="O6085"/>
      <c r="P6085"/>
      <c r="Q6085"/>
      <c r="U6085"/>
      <c r="V6085">
        <v>0</v>
      </c>
      <c r="W6085" s="236"/>
      <c r="X6085"/>
      <c r="Y6085"/>
      <c r="Z6085"/>
      <c r="AA6085"/>
      <c r="AB6085"/>
      <c r="AC6085"/>
      <c r="AD6085"/>
      <c r="AE6085"/>
      <c r="AF6085"/>
      <c r="AG6085"/>
      <c r="AH6085" s="115" t="s">
        <v>4308</v>
      </c>
    </row>
    <row r="6086" spans="1:35" ht="18" x14ac:dyDescent="0.25">
      <c r="A6086" s="235">
        <v>333031</v>
      </c>
      <c r="B6086" s="235" t="s">
        <v>10138</v>
      </c>
      <c r="C6086" s="235" t="s">
        <v>623</v>
      </c>
      <c r="D6086" s="235" t="s">
        <v>550</v>
      </c>
      <c r="E6086"/>
      <c r="F6086" s="126"/>
      <c r="G6086" s="236"/>
      <c r="H6086"/>
      <c r="I6086" t="s">
        <v>107</v>
      </c>
      <c r="J6086" s="236"/>
      <c r="K6086"/>
      <c r="L6086"/>
      <c r="M6086"/>
      <c r="N6086"/>
      <c r="O6086"/>
      <c r="P6086"/>
      <c r="Q6086"/>
      <c r="U6086"/>
      <c r="V6086" t="s">
        <v>4334</v>
      </c>
      <c r="W6086" s="236"/>
      <c r="X6086"/>
      <c r="Y6086"/>
      <c r="Z6086"/>
      <c r="AA6086"/>
      <c r="AB6086"/>
      <c r="AC6086"/>
      <c r="AD6086"/>
      <c r="AE6086"/>
      <c r="AF6086"/>
      <c r="AG6086"/>
      <c r="AH6086" s="115" t="s">
        <v>4308</v>
      </c>
      <c r="AI6086" s="115" t="e">
        <f>VLOOKUP(A6086,'[2]دراسات قانونية'!$A$3:$E$600,1,0)</f>
        <v>#N/A</v>
      </c>
    </row>
    <row r="6087" spans="1:35" ht="18" x14ac:dyDescent="0.25">
      <c r="A6087" s="235">
        <v>333032</v>
      </c>
      <c r="B6087" s="235" t="s">
        <v>10139</v>
      </c>
      <c r="C6087" s="235" t="s">
        <v>332</v>
      </c>
      <c r="D6087" s="235" t="s">
        <v>556</v>
      </c>
      <c r="E6087"/>
      <c r="F6087" s="126"/>
      <c r="G6087" s="236"/>
      <c r="H6087"/>
      <c r="I6087" t="s">
        <v>107</v>
      </c>
      <c r="J6087" s="236"/>
      <c r="K6087"/>
      <c r="L6087"/>
      <c r="M6087"/>
      <c r="N6087"/>
      <c r="O6087"/>
      <c r="P6087"/>
      <c r="Q6087"/>
      <c r="U6087"/>
      <c r="V6087"/>
      <c r="W6087" s="236"/>
      <c r="X6087"/>
      <c r="Y6087"/>
      <c r="Z6087"/>
      <c r="AA6087"/>
      <c r="AB6087"/>
      <c r="AC6087"/>
      <c r="AD6087"/>
      <c r="AE6087"/>
      <c r="AF6087"/>
      <c r="AG6087"/>
      <c r="AI6087" s="115">
        <f>VLOOKUP(A6087,'[2]دراسات قانونية'!$A$3:$E$600,1,0)</f>
        <v>333032</v>
      </c>
    </row>
    <row r="6088" spans="1:35" ht="18" x14ac:dyDescent="0.25">
      <c r="A6088" s="235">
        <v>333033</v>
      </c>
      <c r="B6088" s="235" t="s">
        <v>10140</v>
      </c>
      <c r="C6088" s="235" t="s">
        <v>787</v>
      </c>
      <c r="D6088" s="235" t="s">
        <v>444</v>
      </c>
      <c r="E6088"/>
      <c r="F6088" s="126"/>
      <c r="G6088" s="236"/>
      <c r="H6088"/>
      <c r="I6088" t="s">
        <v>107</v>
      </c>
      <c r="J6088" s="236"/>
      <c r="K6088"/>
      <c r="L6088"/>
      <c r="M6088"/>
      <c r="N6088"/>
      <c r="O6088"/>
      <c r="P6088"/>
      <c r="Q6088"/>
      <c r="U6088"/>
      <c r="V6088" t="s">
        <v>4335</v>
      </c>
      <c r="W6088" s="236"/>
      <c r="X6088"/>
      <c r="Y6088"/>
      <c r="Z6088"/>
      <c r="AA6088"/>
      <c r="AB6088"/>
      <c r="AC6088"/>
      <c r="AD6088"/>
      <c r="AE6088"/>
      <c r="AF6088"/>
      <c r="AG6088"/>
      <c r="AH6088" s="115" t="s">
        <v>4308</v>
      </c>
      <c r="AI6088" s="115" t="e">
        <f>VLOOKUP(A6088,'[2]دراسات قانونية'!$A$3:$E$600,1,0)</f>
        <v>#N/A</v>
      </c>
    </row>
    <row r="6089" spans="1:35" ht="18" hidden="1" x14ac:dyDescent="0.25">
      <c r="A6089" s="235">
        <v>333034</v>
      </c>
      <c r="B6089" s="235" t="s">
        <v>10141</v>
      </c>
      <c r="C6089" s="235" t="s">
        <v>227</v>
      </c>
      <c r="D6089" s="235" t="s">
        <v>415</v>
      </c>
      <c r="E6089"/>
      <c r="F6089" s="126"/>
      <c r="G6089" s="236"/>
      <c r="H6089"/>
      <c r="I6089" t="s">
        <v>199</v>
      </c>
      <c r="J6089" s="236"/>
      <c r="K6089"/>
      <c r="L6089"/>
      <c r="M6089"/>
      <c r="N6089"/>
      <c r="O6089"/>
      <c r="P6089"/>
      <c r="Q6089"/>
      <c r="U6089"/>
      <c r="V6089">
        <v>0</v>
      </c>
      <c r="W6089" s="236"/>
      <c r="X6089"/>
      <c r="Y6089"/>
      <c r="Z6089"/>
      <c r="AA6089"/>
      <c r="AB6089"/>
      <c r="AC6089"/>
      <c r="AD6089"/>
      <c r="AE6089"/>
      <c r="AF6089"/>
      <c r="AG6089"/>
      <c r="AH6089" s="115" t="s">
        <v>4308</v>
      </c>
    </row>
    <row r="6090" spans="1:35" hidden="1" x14ac:dyDescent="0.25">
      <c r="A6090">
        <v>333035</v>
      </c>
      <c r="B6090" t="s">
        <v>10142</v>
      </c>
      <c r="C6090" t="s">
        <v>7969</v>
      </c>
      <c r="D6090" t="s">
        <v>210</v>
      </c>
      <c r="E6090" t="s">
        <v>77</v>
      </c>
      <c r="F6090" s="126">
        <v>34084</v>
      </c>
      <c r="G6090" t="s">
        <v>18</v>
      </c>
      <c r="H6090" t="s">
        <v>16</v>
      </c>
      <c r="I6090" t="s">
        <v>136</v>
      </c>
      <c r="J6090" t="s">
        <v>1226</v>
      </c>
      <c r="K6090"/>
      <c r="L6090" t="s">
        <v>30</v>
      </c>
      <c r="M6090"/>
      <c r="N6090"/>
      <c r="O6090"/>
      <c r="P6090"/>
      <c r="Q6090"/>
      <c r="U6090"/>
      <c r="V6090" t="s">
        <v>16623</v>
      </c>
      <c r="W6090"/>
      <c r="X6090"/>
      <c r="Y6090"/>
      <c r="Z6090"/>
      <c r="AA6090"/>
      <c r="AB6090"/>
      <c r="AC6090"/>
      <c r="AD6090"/>
      <c r="AE6090"/>
      <c r="AF6090"/>
      <c r="AG6090"/>
      <c r="AH6090" s="115" t="s">
        <v>4308</v>
      </c>
    </row>
    <row r="6091" spans="1:35" hidden="1" x14ac:dyDescent="0.25">
      <c r="A6091">
        <v>333037</v>
      </c>
      <c r="B6091" t="s">
        <v>5418</v>
      </c>
      <c r="C6091" t="s">
        <v>552</v>
      </c>
      <c r="D6091" t="s">
        <v>321</v>
      </c>
      <c r="E6091" t="s">
        <v>77</v>
      </c>
      <c r="F6091" s="126">
        <v>35915</v>
      </c>
      <c r="G6091" t="s">
        <v>18</v>
      </c>
      <c r="H6091" t="s">
        <v>16</v>
      </c>
      <c r="I6091" t="s">
        <v>129</v>
      </c>
      <c r="J6091" t="s">
        <v>15</v>
      </c>
      <c r="K6091"/>
      <c r="L6091" t="s">
        <v>18</v>
      </c>
      <c r="M6091"/>
      <c r="N6091"/>
      <c r="O6091"/>
      <c r="P6091"/>
      <c r="Q6091"/>
      <c r="U6091"/>
      <c r="V6091" t="s">
        <v>4424</v>
      </c>
      <c r="W6091"/>
      <c r="X6091"/>
      <c r="Y6091"/>
      <c r="Z6091"/>
      <c r="AA6091"/>
      <c r="AB6091"/>
      <c r="AC6091"/>
      <c r="AD6091"/>
      <c r="AE6091"/>
      <c r="AF6091"/>
      <c r="AG6091"/>
      <c r="AH6091" s="115" t="s">
        <v>4308</v>
      </c>
    </row>
    <row r="6092" spans="1:35" ht="18" x14ac:dyDescent="0.25">
      <c r="A6092" s="235">
        <v>333038</v>
      </c>
      <c r="B6092" s="235" t="s">
        <v>10143</v>
      </c>
      <c r="C6092" s="235" t="s">
        <v>6626</v>
      </c>
      <c r="D6092" s="235" t="s">
        <v>270</v>
      </c>
      <c r="E6092"/>
      <c r="F6092" s="126"/>
      <c r="G6092" s="236"/>
      <c r="H6092"/>
      <c r="I6092" t="s">
        <v>107</v>
      </c>
      <c r="J6092" s="236"/>
      <c r="K6092"/>
      <c r="L6092"/>
      <c r="M6092"/>
      <c r="N6092"/>
      <c r="O6092"/>
      <c r="P6092"/>
      <c r="Q6092"/>
      <c r="U6092"/>
      <c r="V6092" t="s">
        <v>4335</v>
      </c>
      <c r="W6092" s="236"/>
      <c r="X6092"/>
      <c r="Y6092"/>
      <c r="Z6092"/>
      <c r="AA6092"/>
      <c r="AB6092"/>
      <c r="AC6092"/>
      <c r="AD6092"/>
      <c r="AE6092"/>
      <c r="AF6092"/>
      <c r="AG6092"/>
      <c r="AH6092" s="115" t="s">
        <v>4308</v>
      </c>
      <c r="AI6092" s="115" t="e">
        <f>VLOOKUP(A6092,'[2]دراسات قانونية'!$A$3:$E$600,1,0)</f>
        <v>#N/A</v>
      </c>
    </row>
    <row r="6093" spans="1:35" ht="18" x14ac:dyDescent="0.25">
      <c r="A6093" s="235">
        <v>333039</v>
      </c>
      <c r="B6093" s="235" t="s">
        <v>10144</v>
      </c>
      <c r="C6093" s="235" t="s">
        <v>295</v>
      </c>
      <c r="D6093" s="235" t="s">
        <v>1274</v>
      </c>
      <c r="E6093"/>
      <c r="F6093" s="126"/>
      <c r="G6093" s="236"/>
      <c r="H6093"/>
      <c r="I6093" t="s">
        <v>107</v>
      </c>
      <c r="J6093" s="236"/>
      <c r="K6093"/>
      <c r="L6093"/>
      <c r="M6093"/>
      <c r="N6093"/>
      <c r="O6093"/>
      <c r="P6093"/>
      <c r="Q6093"/>
      <c r="U6093"/>
      <c r="V6093" t="s">
        <v>4334</v>
      </c>
      <c r="W6093" s="236"/>
      <c r="X6093"/>
      <c r="Y6093"/>
      <c r="Z6093"/>
      <c r="AA6093"/>
      <c r="AB6093"/>
      <c r="AC6093"/>
      <c r="AD6093"/>
      <c r="AE6093"/>
      <c r="AF6093"/>
      <c r="AG6093"/>
      <c r="AH6093" s="115" t="s">
        <v>4308</v>
      </c>
      <c r="AI6093" s="115" t="e">
        <f>VLOOKUP(A6093,'[2]دراسات قانونية'!$A$3:$E$600,1,0)</f>
        <v>#N/A</v>
      </c>
    </row>
    <row r="6094" spans="1:35" ht="18" x14ac:dyDescent="0.25">
      <c r="A6094" s="235">
        <v>333040</v>
      </c>
      <c r="B6094" s="235" t="s">
        <v>10145</v>
      </c>
      <c r="C6094" s="235" t="s">
        <v>778</v>
      </c>
      <c r="D6094" s="235" t="s">
        <v>735</v>
      </c>
      <c r="E6094"/>
      <c r="F6094" s="126"/>
      <c r="G6094" s="236"/>
      <c r="H6094"/>
      <c r="I6094" t="s">
        <v>107</v>
      </c>
      <c r="J6094" s="236"/>
      <c r="K6094"/>
      <c r="L6094"/>
      <c r="M6094"/>
      <c r="N6094"/>
      <c r="O6094"/>
      <c r="P6094"/>
      <c r="Q6094"/>
      <c r="U6094"/>
      <c r="V6094" t="s">
        <v>4335</v>
      </c>
      <c r="W6094" s="236"/>
      <c r="X6094"/>
      <c r="Y6094"/>
      <c r="Z6094"/>
      <c r="AA6094"/>
      <c r="AB6094"/>
      <c r="AC6094"/>
      <c r="AD6094"/>
      <c r="AE6094"/>
      <c r="AF6094"/>
      <c r="AG6094"/>
      <c r="AH6094" s="115" t="s">
        <v>4308</v>
      </c>
      <c r="AI6094" s="115" t="e">
        <f>VLOOKUP(A6094,'[2]دراسات قانونية'!$A$3:$E$600,1,0)</f>
        <v>#N/A</v>
      </c>
    </row>
    <row r="6095" spans="1:35" ht="18" hidden="1" x14ac:dyDescent="0.25">
      <c r="A6095" s="235">
        <v>333041</v>
      </c>
      <c r="B6095" s="235" t="s">
        <v>10146</v>
      </c>
      <c r="C6095" s="235" t="s">
        <v>227</v>
      </c>
      <c r="D6095" s="235" t="s">
        <v>228</v>
      </c>
      <c r="E6095"/>
      <c r="F6095" s="126"/>
      <c r="G6095" s="236"/>
      <c r="H6095"/>
      <c r="I6095" t="s">
        <v>199</v>
      </c>
      <c r="J6095" s="236"/>
      <c r="K6095"/>
      <c r="L6095"/>
      <c r="M6095"/>
      <c r="N6095"/>
      <c r="O6095"/>
      <c r="P6095"/>
      <c r="Q6095"/>
      <c r="U6095"/>
      <c r="V6095">
        <v>0</v>
      </c>
      <c r="W6095" s="236"/>
      <c r="X6095"/>
      <c r="Y6095"/>
      <c r="Z6095"/>
      <c r="AA6095"/>
      <c r="AB6095"/>
      <c r="AC6095"/>
      <c r="AD6095"/>
      <c r="AE6095"/>
      <c r="AF6095"/>
      <c r="AG6095"/>
      <c r="AH6095" s="115" t="s">
        <v>4308</v>
      </c>
    </row>
    <row r="6096" spans="1:35" ht="18" hidden="1" x14ac:dyDescent="0.25">
      <c r="A6096" s="235">
        <v>333042</v>
      </c>
      <c r="B6096" s="235" t="s">
        <v>10147</v>
      </c>
      <c r="C6096" s="235" t="s">
        <v>341</v>
      </c>
      <c r="D6096" s="235" t="s">
        <v>275</v>
      </c>
      <c r="E6096"/>
      <c r="F6096" s="126"/>
      <c r="G6096" s="236"/>
      <c r="H6096"/>
      <c r="I6096" t="s">
        <v>199</v>
      </c>
      <c r="J6096" s="236"/>
      <c r="K6096"/>
      <c r="L6096"/>
      <c r="M6096"/>
      <c r="N6096"/>
      <c r="O6096"/>
      <c r="P6096"/>
      <c r="Q6096"/>
      <c r="U6096"/>
      <c r="V6096">
        <v>0</v>
      </c>
      <c r="W6096" s="236"/>
      <c r="X6096"/>
      <c r="Y6096"/>
      <c r="Z6096"/>
      <c r="AA6096"/>
      <c r="AB6096"/>
      <c r="AC6096"/>
      <c r="AD6096"/>
      <c r="AE6096"/>
      <c r="AF6096"/>
      <c r="AG6096"/>
      <c r="AH6096" s="115" t="s">
        <v>4308</v>
      </c>
    </row>
    <row r="6097" spans="1:35" hidden="1" x14ac:dyDescent="0.25">
      <c r="A6097">
        <v>333044</v>
      </c>
      <c r="B6097" t="s">
        <v>10148</v>
      </c>
      <c r="C6097" t="s">
        <v>734</v>
      </c>
      <c r="D6097" t="s">
        <v>302</v>
      </c>
      <c r="E6097" t="s">
        <v>77</v>
      </c>
      <c r="F6097" s="126">
        <v>35332</v>
      </c>
      <c r="G6097" t="s">
        <v>428</v>
      </c>
      <c r="H6097" t="s">
        <v>16</v>
      </c>
      <c r="I6097" t="s">
        <v>136</v>
      </c>
      <c r="J6097"/>
      <c r="K6097"/>
      <c r="L6097"/>
      <c r="M6097"/>
      <c r="N6097"/>
      <c r="O6097"/>
      <c r="P6097"/>
      <c r="Q6097"/>
      <c r="U6097"/>
      <c r="V6097">
        <v>0</v>
      </c>
      <c r="W6097"/>
      <c r="X6097"/>
      <c r="Y6097"/>
      <c r="Z6097"/>
      <c r="AA6097"/>
      <c r="AB6097"/>
      <c r="AC6097"/>
      <c r="AD6097"/>
      <c r="AE6097"/>
      <c r="AF6097"/>
      <c r="AG6097"/>
    </row>
    <row r="6098" spans="1:35" ht="18" x14ac:dyDescent="0.25">
      <c r="A6098" s="235">
        <v>333047</v>
      </c>
      <c r="B6098" s="235" t="s">
        <v>10149</v>
      </c>
      <c r="C6098" s="235" t="s">
        <v>250</v>
      </c>
      <c r="D6098" s="235" t="s">
        <v>342</v>
      </c>
      <c r="E6098"/>
      <c r="F6098" s="126"/>
      <c r="G6098" s="236"/>
      <c r="H6098"/>
      <c r="I6098" t="s">
        <v>107</v>
      </c>
      <c r="J6098" s="236"/>
      <c r="K6098"/>
      <c r="L6098"/>
      <c r="M6098"/>
      <c r="N6098"/>
      <c r="O6098"/>
      <c r="P6098"/>
      <c r="Q6098"/>
      <c r="U6098"/>
      <c r="V6098" t="s">
        <v>4334</v>
      </c>
      <c r="W6098" s="236"/>
      <c r="X6098"/>
      <c r="Y6098"/>
      <c r="Z6098"/>
      <c r="AA6098"/>
      <c r="AB6098"/>
      <c r="AC6098"/>
      <c r="AD6098"/>
      <c r="AE6098"/>
      <c r="AF6098"/>
      <c r="AG6098"/>
      <c r="AH6098" s="115" t="s">
        <v>4308</v>
      </c>
      <c r="AI6098" s="115" t="e">
        <f>VLOOKUP(A6098,'[2]دراسات قانونية'!$A$3:$E$600,1,0)</f>
        <v>#N/A</v>
      </c>
    </row>
    <row r="6099" spans="1:35" hidden="1" x14ac:dyDescent="0.25">
      <c r="A6099">
        <v>333050</v>
      </c>
      <c r="B6099" t="s">
        <v>10150</v>
      </c>
      <c r="C6099" t="s">
        <v>227</v>
      </c>
      <c r="D6099" t="s">
        <v>10151</v>
      </c>
      <c r="E6099" t="s">
        <v>76</v>
      </c>
      <c r="F6099" s="126">
        <v>36305</v>
      </c>
      <c r="G6099" t="s">
        <v>37</v>
      </c>
      <c r="H6099" t="s">
        <v>16</v>
      </c>
      <c r="I6099" t="s">
        <v>136</v>
      </c>
      <c r="J6099" t="s">
        <v>15</v>
      </c>
      <c r="K6099"/>
      <c r="L6099" t="s">
        <v>18</v>
      </c>
      <c r="M6099"/>
      <c r="N6099"/>
      <c r="O6099"/>
      <c r="P6099"/>
      <c r="Q6099"/>
      <c r="U6099"/>
      <c r="V6099" t="s">
        <v>16623</v>
      </c>
      <c r="W6099"/>
      <c r="X6099"/>
      <c r="Y6099"/>
      <c r="Z6099"/>
      <c r="AA6099"/>
      <c r="AB6099"/>
      <c r="AC6099"/>
      <c r="AD6099"/>
      <c r="AE6099"/>
      <c r="AF6099"/>
      <c r="AG6099"/>
      <c r="AH6099" s="115" t="s">
        <v>4308</v>
      </c>
    </row>
    <row r="6100" spans="1:35" ht="18" hidden="1" x14ac:dyDescent="0.25">
      <c r="A6100" s="235">
        <v>333051</v>
      </c>
      <c r="B6100" s="235" t="s">
        <v>10152</v>
      </c>
      <c r="C6100" s="235" t="s">
        <v>384</v>
      </c>
      <c r="D6100" s="235" t="s">
        <v>1349</v>
      </c>
      <c r="E6100"/>
      <c r="F6100" s="126"/>
      <c r="G6100" s="236"/>
      <c r="H6100"/>
      <c r="I6100" t="s">
        <v>199</v>
      </c>
      <c r="J6100" s="236"/>
      <c r="K6100"/>
      <c r="L6100"/>
      <c r="M6100"/>
      <c r="N6100"/>
      <c r="O6100"/>
      <c r="P6100"/>
      <c r="Q6100"/>
      <c r="U6100"/>
      <c r="V6100">
        <v>0</v>
      </c>
      <c r="W6100" s="236"/>
      <c r="X6100"/>
      <c r="Y6100"/>
      <c r="Z6100"/>
      <c r="AA6100"/>
      <c r="AB6100"/>
      <c r="AC6100"/>
      <c r="AD6100"/>
      <c r="AE6100"/>
      <c r="AF6100"/>
      <c r="AG6100"/>
      <c r="AH6100" s="115" t="s">
        <v>4308</v>
      </c>
    </row>
    <row r="6101" spans="1:35" hidden="1" x14ac:dyDescent="0.25">
      <c r="A6101" s="115">
        <v>333054</v>
      </c>
      <c r="B6101" s="115" t="s">
        <v>3257</v>
      </c>
      <c r="C6101" s="115" t="s">
        <v>574</v>
      </c>
      <c r="D6101" s="115" t="s">
        <v>702</v>
      </c>
      <c r="E6101" s="115" t="s">
        <v>77</v>
      </c>
      <c r="F6101" s="237">
        <v>36526</v>
      </c>
      <c r="G6101" s="115" t="s">
        <v>18</v>
      </c>
      <c r="H6101" s="115" t="s">
        <v>16</v>
      </c>
      <c r="I6101" t="s">
        <v>199</v>
      </c>
      <c r="J6101" s="115" t="s">
        <v>1226</v>
      </c>
      <c r="L6101" s="115" t="s">
        <v>18</v>
      </c>
      <c r="U6101"/>
      <c r="V6101">
        <v>0</v>
      </c>
      <c r="AG6101" s="115" t="s">
        <v>4308</v>
      </c>
      <c r="AH6101" s="115" t="s">
        <v>4308</v>
      </c>
    </row>
    <row r="6102" spans="1:35" hidden="1" x14ac:dyDescent="0.25">
      <c r="A6102">
        <v>333055</v>
      </c>
      <c r="B6102" t="s">
        <v>10153</v>
      </c>
      <c r="C6102" t="s">
        <v>291</v>
      </c>
      <c r="D6102" t="s">
        <v>10154</v>
      </c>
      <c r="E6102" t="s">
        <v>77</v>
      </c>
      <c r="F6102" s="126">
        <v>36539</v>
      </c>
      <c r="G6102" t="s">
        <v>18</v>
      </c>
      <c r="H6102" t="s">
        <v>16</v>
      </c>
      <c r="I6102" t="s">
        <v>129</v>
      </c>
      <c r="J6102"/>
      <c r="K6102"/>
      <c r="L6102"/>
      <c r="M6102"/>
      <c r="N6102"/>
      <c r="O6102"/>
      <c r="P6102"/>
      <c r="Q6102"/>
      <c r="U6102"/>
      <c r="V6102" t="s">
        <v>4424</v>
      </c>
      <c r="W6102"/>
      <c r="X6102"/>
      <c r="Y6102"/>
      <c r="Z6102"/>
      <c r="AA6102"/>
      <c r="AB6102"/>
      <c r="AC6102"/>
      <c r="AD6102"/>
      <c r="AE6102"/>
      <c r="AF6102"/>
      <c r="AG6102"/>
    </row>
    <row r="6103" spans="1:35" ht="18" x14ac:dyDescent="0.25">
      <c r="A6103" s="235">
        <v>333056</v>
      </c>
      <c r="B6103" s="235" t="s">
        <v>10155</v>
      </c>
      <c r="C6103" s="235" t="s">
        <v>261</v>
      </c>
      <c r="D6103" s="235" t="s">
        <v>815</v>
      </c>
      <c r="E6103"/>
      <c r="F6103" s="126"/>
      <c r="G6103" s="236"/>
      <c r="H6103"/>
      <c r="I6103" t="s">
        <v>107</v>
      </c>
      <c r="J6103" s="236"/>
      <c r="K6103"/>
      <c r="L6103"/>
      <c r="M6103"/>
      <c r="N6103"/>
      <c r="O6103"/>
      <c r="P6103"/>
      <c r="Q6103"/>
      <c r="U6103"/>
      <c r="V6103" t="s">
        <v>4335</v>
      </c>
      <c r="W6103" s="236"/>
      <c r="X6103"/>
      <c r="Y6103"/>
      <c r="Z6103"/>
      <c r="AA6103"/>
      <c r="AB6103"/>
      <c r="AC6103"/>
      <c r="AD6103"/>
      <c r="AE6103"/>
      <c r="AF6103"/>
      <c r="AG6103"/>
      <c r="AH6103" s="115" t="s">
        <v>4308</v>
      </c>
      <c r="AI6103" s="115" t="e">
        <f>VLOOKUP(A6103,'[2]دراسات قانونية'!$A$3:$E$600,1,0)</f>
        <v>#N/A</v>
      </c>
    </row>
    <row r="6104" spans="1:35" hidden="1" x14ac:dyDescent="0.25">
      <c r="A6104" s="115">
        <v>333057</v>
      </c>
      <c r="B6104" s="115" t="s">
        <v>2483</v>
      </c>
      <c r="C6104" s="115" t="s">
        <v>408</v>
      </c>
      <c r="D6104" s="115" t="s">
        <v>613</v>
      </c>
      <c r="E6104" s="115" t="s">
        <v>77</v>
      </c>
      <c r="F6104" s="237">
        <v>36223</v>
      </c>
      <c r="G6104" s="115" t="s">
        <v>18</v>
      </c>
      <c r="H6104" s="115" t="s">
        <v>16</v>
      </c>
      <c r="I6104" t="s">
        <v>199</v>
      </c>
      <c r="J6104" s="115" t="s">
        <v>1226</v>
      </c>
      <c r="L6104" s="115" t="s">
        <v>18</v>
      </c>
      <c r="U6104"/>
      <c r="V6104">
        <v>0</v>
      </c>
    </row>
    <row r="6105" spans="1:35" ht="18" hidden="1" x14ac:dyDescent="0.25">
      <c r="A6105" s="235">
        <v>333058</v>
      </c>
      <c r="B6105" s="235" t="s">
        <v>2250</v>
      </c>
      <c r="C6105" s="235" t="s">
        <v>356</v>
      </c>
      <c r="D6105" s="235" t="s">
        <v>746</v>
      </c>
      <c r="E6105"/>
      <c r="F6105" s="126"/>
      <c r="G6105" s="236"/>
      <c r="H6105"/>
      <c r="I6105" t="s">
        <v>199</v>
      </c>
      <c r="J6105" s="236"/>
      <c r="K6105"/>
      <c r="L6105"/>
      <c r="M6105"/>
      <c r="N6105"/>
      <c r="O6105"/>
      <c r="P6105"/>
      <c r="Q6105"/>
      <c r="U6105"/>
      <c r="V6105">
        <v>0</v>
      </c>
      <c r="W6105" s="236"/>
      <c r="X6105"/>
      <c r="Y6105"/>
      <c r="Z6105"/>
      <c r="AA6105"/>
      <c r="AB6105"/>
      <c r="AC6105"/>
      <c r="AD6105"/>
      <c r="AE6105"/>
      <c r="AF6105"/>
      <c r="AG6105"/>
      <c r="AH6105" s="115" t="s">
        <v>4308</v>
      </c>
    </row>
    <row r="6106" spans="1:35" hidden="1" x14ac:dyDescent="0.25">
      <c r="A6106">
        <v>333059</v>
      </c>
      <c r="B6106" t="s">
        <v>10156</v>
      </c>
      <c r="C6106" t="s">
        <v>520</v>
      </c>
      <c r="D6106" t="s">
        <v>735</v>
      </c>
      <c r="E6106" t="s">
        <v>77</v>
      </c>
      <c r="F6106" s="126">
        <v>36093</v>
      </c>
      <c r="G6106" t="s">
        <v>70</v>
      </c>
      <c r="H6106" t="s">
        <v>16</v>
      </c>
      <c r="I6106" t="s">
        <v>136</v>
      </c>
      <c r="J6106"/>
      <c r="K6106"/>
      <c r="L6106"/>
      <c r="M6106"/>
      <c r="N6106"/>
      <c r="O6106"/>
      <c r="P6106"/>
      <c r="Q6106"/>
      <c r="U6106"/>
      <c r="V6106" t="s">
        <v>4337</v>
      </c>
      <c r="W6106"/>
      <c r="X6106"/>
      <c r="Y6106"/>
      <c r="Z6106"/>
      <c r="AA6106"/>
      <c r="AB6106"/>
      <c r="AC6106"/>
      <c r="AD6106"/>
      <c r="AE6106"/>
      <c r="AF6106"/>
      <c r="AG6106"/>
    </row>
    <row r="6107" spans="1:35" hidden="1" x14ac:dyDescent="0.25">
      <c r="A6107">
        <v>333061</v>
      </c>
      <c r="B6107" t="s">
        <v>10157</v>
      </c>
      <c r="C6107" t="s">
        <v>339</v>
      </c>
      <c r="D6107" t="s">
        <v>10158</v>
      </c>
      <c r="E6107" t="s">
        <v>77</v>
      </c>
      <c r="F6107" s="126">
        <v>35829</v>
      </c>
      <c r="G6107" t="s">
        <v>18</v>
      </c>
      <c r="H6107" t="s">
        <v>16</v>
      </c>
      <c r="I6107" t="s">
        <v>129</v>
      </c>
      <c r="J6107"/>
      <c r="K6107"/>
      <c r="L6107"/>
      <c r="M6107"/>
      <c r="N6107"/>
      <c r="O6107"/>
      <c r="P6107"/>
      <c r="Q6107"/>
      <c r="U6107"/>
      <c r="V6107" t="s">
        <v>4414</v>
      </c>
      <c r="W6107"/>
      <c r="X6107"/>
      <c r="Y6107"/>
      <c r="Z6107"/>
      <c r="AA6107"/>
      <c r="AB6107"/>
      <c r="AC6107" t="s">
        <v>4308</v>
      </c>
      <c r="AD6107" t="s">
        <v>4308</v>
      </c>
      <c r="AE6107" t="s">
        <v>4308</v>
      </c>
      <c r="AF6107" t="s">
        <v>4308</v>
      </c>
      <c r="AG6107" t="s">
        <v>4308</v>
      </c>
      <c r="AH6107" s="115" t="s">
        <v>4308</v>
      </c>
    </row>
    <row r="6108" spans="1:35" hidden="1" x14ac:dyDescent="0.25">
      <c r="A6108" s="115">
        <v>333063</v>
      </c>
      <c r="B6108" s="115" t="s">
        <v>3790</v>
      </c>
      <c r="C6108" s="115" t="s">
        <v>1273</v>
      </c>
      <c r="D6108" s="115" t="s">
        <v>210</v>
      </c>
      <c r="E6108" s="115" t="s">
        <v>77</v>
      </c>
      <c r="F6108" s="237">
        <v>34191</v>
      </c>
      <c r="G6108" s="115" t="s">
        <v>3145</v>
      </c>
      <c r="H6108" s="115" t="s">
        <v>16</v>
      </c>
      <c r="I6108" t="s">
        <v>199</v>
      </c>
      <c r="J6108" s="115" t="s">
        <v>1226</v>
      </c>
      <c r="L6108" s="115" t="s">
        <v>18</v>
      </c>
      <c r="U6108"/>
      <c r="V6108">
        <v>0</v>
      </c>
    </row>
    <row r="6109" spans="1:35" hidden="1" x14ac:dyDescent="0.25">
      <c r="A6109">
        <v>333066</v>
      </c>
      <c r="B6109" t="s">
        <v>10159</v>
      </c>
      <c r="C6109" t="s">
        <v>274</v>
      </c>
      <c r="D6109" t="s">
        <v>239</v>
      </c>
      <c r="E6109" t="s">
        <v>77</v>
      </c>
      <c r="F6109" s="126">
        <v>36256</v>
      </c>
      <c r="G6109" t="s">
        <v>18</v>
      </c>
      <c r="H6109" t="s">
        <v>16</v>
      </c>
      <c r="I6109" t="s">
        <v>136</v>
      </c>
      <c r="J6109" t="s">
        <v>15</v>
      </c>
      <c r="K6109"/>
      <c r="L6109" t="s">
        <v>18</v>
      </c>
      <c r="M6109"/>
      <c r="N6109"/>
      <c r="O6109"/>
      <c r="P6109"/>
      <c r="Q6109"/>
      <c r="U6109"/>
      <c r="V6109" t="s">
        <v>16623</v>
      </c>
      <c r="W6109"/>
      <c r="X6109"/>
      <c r="Y6109"/>
      <c r="Z6109"/>
      <c r="AA6109"/>
      <c r="AB6109"/>
      <c r="AC6109"/>
      <c r="AD6109"/>
      <c r="AE6109"/>
      <c r="AF6109"/>
      <c r="AG6109"/>
      <c r="AH6109" s="115" t="s">
        <v>4308</v>
      </c>
    </row>
    <row r="6110" spans="1:35" hidden="1" x14ac:dyDescent="0.25">
      <c r="A6110" s="115">
        <v>333067</v>
      </c>
      <c r="B6110" s="115" t="s">
        <v>2791</v>
      </c>
      <c r="C6110" s="115" t="s">
        <v>1144</v>
      </c>
      <c r="D6110" s="115" t="s">
        <v>1789</v>
      </c>
      <c r="E6110" s="115" t="s">
        <v>77</v>
      </c>
      <c r="F6110" s="237">
        <v>33722</v>
      </c>
      <c r="G6110" s="115" t="s">
        <v>505</v>
      </c>
      <c r="H6110" s="115" t="s">
        <v>16</v>
      </c>
      <c r="I6110" t="s">
        <v>199</v>
      </c>
      <c r="J6110" s="115" t="s">
        <v>15</v>
      </c>
      <c r="L6110" s="115" t="s">
        <v>18</v>
      </c>
      <c r="U6110"/>
      <c r="V6110">
        <v>0</v>
      </c>
    </row>
    <row r="6111" spans="1:35" ht="18" x14ac:dyDescent="0.25">
      <c r="A6111" s="235">
        <v>333068</v>
      </c>
      <c r="B6111" s="235" t="s">
        <v>10160</v>
      </c>
      <c r="C6111" s="235" t="s">
        <v>244</v>
      </c>
      <c r="D6111" s="235" t="s">
        <v>2373</v>
      </c>
      <c r="E6111"/>
      <c r="F6111" s="126"/>
      <c r="G6111" s="236"/>
      <c r="H6111"/>
      <c r="I6111" t="s">
        <v>107</v>
      </c>
      <c r="J6111" s="236"/>
      <c r="K6111"/>
      <c r="L6111"/>
      <c r="M6111"/>
      <c r="N6111"/>
      <c r="O6111"/>
      <c r="P6111"/>
      <c r="Q6111"/>
      <c r="U6111"/>
      <c r="V6111" t="s">
        <v>4335</v>
      </c>
      <c r="W6111" s="236"/>
      <c r="X6111"/>
      <c r="Y6111"/>
      <c r="Z6111"/>
      <c r="AA6111"/>
      <c r="AB6111"/>
      <c r="AC6111"/>
      <c r="AD6111"/>
      <c r="AE6111"/>
      <c r="AF6111"/>
      <c r="AG6111"/>
      <c r="AH6111" s="115" t="s">
        <v>4308</v>
      </c>
      <c r="AI6111" s="115" t="e">
        <f>VLOOKUP(A6111,'[2]دراسات قانونية'!$A$3:$E$600,1,0)</f>
        <v>#N/A</v>
      </c>
    </row>
    <row r="6112" spans="1:35" hidden="1" x14ac:dyDescent="0.25">
      <c r="A6112" s="115">
        <v>333069</v>
      </c>
      <c r="B6112" s="115" t="s">
        <v>3791</v>
      </c>
      <c r="C6112" s="115" t="s">
        <v>212</v>
      </c>
      <c r="D6112" s="115" t="s">
        <v>450</v>
      </c>
      <c r="E6112" s="115" t="s">
        <v>77</v>
      </c>
      <c r="F6112" s="237">
        <v>34339</v>
      </c>
      <c r="G6112" s="115" t="s">
        <v>18</v>
      </c>
      <c r="H6112" s="115" t="s">
        <v>16</v>
      </c>
      <c r="I6112" t="s">
        <v>199</v>
      </c>
      <c r="J6112" s="115" t="s">
        <v>1226</v>
      </c>
      <c r="L6112" s="115" t="s">
        <v>18</v>
      </c>
      <c r="U6112"/>
      <c r="V6112">
        <v>0</v>
      </c>
      <c r="AH6112" s="115" t="s">
        <v>4308</v>
      </c>
    </row>
    <row r="6113" spans="1:35" hidden="1" x14ac:dyDescent="0.25">
      <c r="A6113">
        <v>333070</v>
      </c>
      <c r="B6113" t="s">
        <v>10161</v>
      </c>
      <c r="C6113" t="s">
        <v>570</v>
      </c>
      <c r="D6113" t="s">
        <v>10162</v>
      </c>
      <c r="E6113" t="s">
        <v>77</v>
      </c>
      <c r="F6113" s="126">
        <v>35474</v>
      </c>
      <c r="G6113" t="s">
        <v>18</v>
      </c>
      <c r="H6113" t="s">
        <v>16</v>
      </c>
      <c r="I6113" t="s">
        <v>136</v>
      </c>
      <c r="J6113"/>
      <c r="K6113"/>
      <c r="L6113"/>
      <c r="M6113"/>
      <c r="N6113"/>
      <c r="O6113"/>
      <c r="P6113" t="s">
        <v>10163</v>
      </c>
      <c r="Q6113"/>
      <c r="U6113"/>
      <c r="V6113" t="s">
        <v>16623</v>
      </c>
      <c r="W6113"/>
      <c r="X6113"/>
      <c r="Y6113"/>
      <c r="Z6113"/>
      <c r="AA6113"/>
      <c r="AB6113"/>
      <c r="AC6113" t="s">
        <v>4308</v>
      </c>
      <c r="AD6113" t="s">
        <v>4308</v>
      </c>
      <c r="AE6113" t="s">
        <v>4308</v>
      </c>
      <c r="AF6113" t="s">
        <v>4308</v>
      </c>
      <c r="AG6113" t="s">
        <v>4308</v>
      </c>
      <c r="AH6113" s="115" t="s">
        <v>4308</v>
      </c>
    </row>
    <row r="6114" spans="1:35" hidden="1" x14ac:dyDescent="0.25">
      <c r="A6114" s="115">
        <v>333074</v>
      </c>
      <c r="B6114" s="115" t="s">
        <v>4115</v>
      </c>
      <c r="C6114" s="115" t="s">
        <v>502</v>
      </c>
      <c r="D6114" s="115" t="s">
        <v>235</v>
      </c>
      <c r="E6114" s="115" t="s">
        <v>77</v>
      </c>
      <c r="F6114" s="237">
        <v>35655</v>
      </c>
      <c r="G6114" s="115" t="s">
        <v>18</v>
      </c>
      <c r="H6114" s="115" t="s">
        <v>16</v>
      </c>
      <c r="I6114" t="s">
        <v>199</v>
      </c>
      <c r="J6114" s="115" t="s">
        <v>1226</v>
      </c>
      <c r="L6114" s="115" t="s">
        <v>30</v>
      </c>
      <c r="U6114"/>
      <c r="V6114">
        <v>0</v>
      </c>
    </row>
    <row r="6115" spans="1:35" ht="18" x14ac:dyDescent="0.25">
      <c r="A6115" s="235">
        <v>333075</v>
      </c>
      <c r="B6115" s="235" t="s">
        <v>10164</v>
      </c>
      <c r="C6115" s="235" t="s">
        <v>10165</v>
      </c>
      <c r="D6115" s="235" t="s">
        <v>365</v>
      </c>
      <c r="E6115"/>
      <c r="F6115" s="126"/>
      <c r="G6115" s="236"/>
      <c r="H6115"/>
      <c r="I6115" t="s">
        <v>107</v>
      </c>
      <c r="J6115" s="236"/>
      <c r="K6115"/>
      <c r="L6115"/>
      <c r="M6115"/>
      <c r="N6115"/>
      <c r="O6115"/>
      <c r="P6115"/>
      <c r="Q6115"/>
      <c r="U6115"/>
      <c r="V6115" t="s">
        <v>4334</v>
      </c>
      <c r="W6115" s="236"/>
      <c r="X6115"/>
      <c r="Y6115"/>
      <c r="Z6115"/>
      <c r="AA6115"/>
      <c r="AB6115"/>
      <c r="AC6115"/>
      <c r="AD6115"/>
      <c r="AE6115"/>
      <c r="AF6115"/>
      <c r="AG6115"/>
      <c r="AH6115" s="115" t="s">
        <v>4308</v>
      </c>
      <c r="AI6115" s="115" t="e">
        <f>VLOOKUP(A6115,'[2]دراسات قانونية'!$A$3:$E$600,1,0)</f>
        <v>#N/A</v>
      </c>
    </row>
    <row r="6116" spans="1:35" hidden="1" x14ac:dyDescent="0.25">
      <c r="A6116" s="115">
        <v>333080</v>
      </c>
      <c r="B6116" s="115" t="s">
        <v>4116</v>
      </c>
      <c r="C6116" s="115" t="s">
        <v>623</v>
      </c>
      <c r="D6116" s="115" t="s">
        <v>385</v>
      </c>
      <c r="E6116" s="115" t="s">
        <v>77</v>
      </c>
      <c r="F6116" s="237">
        <v>31092</v>
      </c>
      <c r="G6116" s="115" t="s">
        <v>18</v>
      </c>
      <c r="H6116" s="115" t="s">
        <v>16</v>
      </c>
      <c r="I6116" t="s">
        <v>199</v>
      </c>
      <c r="J6116" s="115" t="s">
        <v>1226</v>
      </c>
      <c r="L6116" s="115" t="s">
        <v>18</v>
      </c>
      <c r="U6116"/>
      <c r="V6116">
        <v>0</v>
      </c>
    </row>
    <row r="6117" spans="1:35" hidden="1" x14ac:dyDescent="0.25">
      <c r="A6117" s="115">
        <v>333081</v>
      </c>
      <c r="B6117" s="115" t="s">
        <v>3792</v>
      </c>
      <c r="C6117" s="115" t="s">
        <v>339</v>
      </c>
      <c r="D6117" s="115" t="s">
        <v>3793</v>
      </c>
      <c r="E6117" s="115" t="s">
        <v>77</v>
      </c>
      <c r="F6117" s="237">
        <v>27683</v>
      </c>
      <c r="G6117" s="115" t="s">
        <v>215</v>
      </c>
      <c r="H6117" s="115" t="s">
        <v>16</v>
      </c>
      <c r="I6117" t="s">
        <v>199</v>
      </c>
      <c r="J6117" s="115" t="s">
        <v>1226</v>
      </c>
      <c r="L6117" s="115" t="s">
        <v>18</v>
      </c>
      <c r="U6117"/>
      <c r="V6117" t="s">
        <v>4414</v>
      </c>
      <c r="AF6117" s="115" t="s">
        <v>4308</v>
      </c>
      <c r="AG6117" s="115" t="s">
        <v>4308</v>
      </c>
      <c r="AH6117" s="115" t="s">
        <v>4308</v>
      </c>
    </row>
    <row r="6118" spans="1:35" ht="18" x14ac:dyDescent="0.25">
      <c r="A6118" s="235">
        <v>333083</v>
      </c>
      <c r="B6118" s="235" t="s">
        <v>10166</v>
      </c>
      <c r="C6118" s="235" t="s">
        <v>10167</v>
      </c>
      <c r="D6118" s="235" t="s">
        <v>559</v>
      </c>
      <c r="E6118"/>
      <c r="F6118" s="126"/>
      <c r="G6118" s="236"/>
      <c r="H6118"/>
      <c r="I6118" t="s">
        <v>107</v>
      </c>
      <c r="J6118" s="236"/>
      <c r="K6118"/>
      <c r="L6118"/>
      <c r="M6118"/>
      <c r="N6118"/>
      <c r="O6118"/>
      <c r="P6118"/>
      <c r="Q6118"/>
      <c r="U6118"/>
      <c r="V6118" t="s">
        <v>4335</v>
      </c>
      <c r="W6118" s="236"/>
      <c r="X6118"/>
      <c r="Y6118"/>
      <c r="Z6118"/>
      <c r="AA6118"/>
      <c r="AB6118"/>
      <c r="AC6118"/>
      <c r="AD6118"/>
      <c r="AE6118"/>
      <c r="AF6118"/>
      <c r="AG6118"/>
      <c r="AH6118" s="115" t="s">
        <v>4308</v>
      </c>
      <c r="AI6118" s="115" t="e">
        <f>VLOOKUP(A6118,'[2]دراسات قانونية'!$A$3:$E$600,1,0)</f>
        <v>#N/A</v>
      </c>
    </row>
    <row r="6119" spans="1:35" ht="18" hidden="1" x14ac:dyDescent="0.25">
      <c r="A6119" s="235">
        <v>333085</v>
      </c>
      <c r="B6119" s="235" t="s">
        <v>10168</v>
      </c>
      <c r="C6119" s="235" t="s">
        <v>212</v>
      </c>
      <c r="D6119" s="235" t="s">
        <v>555</v>
      </c>
      <c r="E6119"/>
      <c r="F6119" s="126"/>
      <c r="G6119" s="236"/>
      <c r="H6119"/>
      <c r="I6119" t="s">
        <v>129</v>
      </c>
      <c r="J6119" s="236"/>
      <c r="K6119"/>
      <c r="L6119"/>
      <c r="M6119"/>
      <c r="N6119"/>
      <c r="O6119"/>
      <c r="P6119"/>
      <c r="Q6119"/>
      <c r="U6119"/>
      <c r="V6119" t="s">
        <v>4335</v>
      </c>
      <c r="W6119" s="236"/>
      <c r="X6119"/>
      <c r="Y6119"/>
      <c r="Z6119"/>
      <c r="AA6119"/>
      <c r="AB6119"/>
      <c r="AC6119"/>
      <c r="AD6119"/>
      <c r="AE6119"/>
      <c r="AF6119"/>
      <c r="AG6119"/>
      <c r="AH6119" s="115" t="s">
        <v>4308</v>
      </c>
    </row>
    <row r="6120" spans="1:35" ht="18" hidden="1" x14ac:dyDescent="0.25">
      <c r="A6120" s="235">
        <v>333087</v>
      </c>
      <c r="B6120" s="235" t="s">
        <v>10169</v>
      </c>
      <c r="C6120" s="235" t="s">
        <v>251</v>
      </c>
      <c r="D6120" s="235" t="s">
        <v>213</v>
      </c>
      <c r="E6120"/>
      <c r="F6120" s="126"/>
      <c r="G6120" s="236"/>
      <c r="H6120"/>
      <c r="I6120" t="s">
        <v>199</v>
      </c>
      <c r="J6120" s="236"/>
      <c r="K6120"/>
      <c r="L6120"/>
      <c r="M6120"/>
      <c r="N6120"/>
      <c r="O6120"/>
      <c r="P6120"/>
      <c r="Q6120"/>
      <c r="U6120"/>
      <c r="V6120" t="s">
        <v>16623</v>
      </c>
      <c r="W6120" s="236"/>
      <c r="X6120"/>
      <c r="Y6120"/>
      <c r="Z6120"/>
      <c r="AA6120"/>
      <c r="AB6120"/>
      <c r="AC6120"/>
      <c r="AD6120"/>
      <c r="AE6120"/>
      <c r="AF6120"/>
      <c r="AG6120"/>
      <c r="AH6120" s="115" t="s">
        <v>4308</v>
      </c>
    </row>
    <row r="6121" spans="1:35" hidden="1" x14ac:dyDescent="0.25">
      <c r="A6121">
        <v>333089</v>
      </c>
      <c r="B6121" t="s">
        <v>10170</v>
      </c>
      <c r="C6121" t="s">
        <v>690</v>
      </c>
      <c r="D6121" t="s">
        <v>559</v>
      </c>
      <c r="E6121" t="s">
        <v>77</v>
      </c>
      <c r="F6121" s="126"/>
      <c r="G6121"/>
      <c r="H6121" t="s">
        <v>16</v>
      </c>
      <c r="I6121" t="s">
        <v>129</v>
      </c>
      <c r="J6121"/>
      <c r="K6121"/>
      <c r="L6121"/>
      <c r="M6121"/>
      <c r="N6121"/>
      <c r="O6121"/>
      <c r="P6121"/>
      <c r="Q6121"/>
      <c r="U6121"/>
      <c r="V6121" t="s">
        <v>4336</v>
      </c>
      <c r="W6121"/>
      <c r="X6121"/>
      <c r="Y6121"/>
      <c r="Z6121"/>
      <c r="AA6121" t="s">
        <v>4308</v>
      </c>
      <c r="AB6121" t="s">
        <v>4308</v>
      </c>
      <c r="AC6121" t="s">
        <v>4308</v>
      </c>
      <c r="AD6121" t="s">
        <v>4308</v>
      </c>
      <c r="AE6121" t="s">
        <v>4308</v>
      </c>
      <c r="AF6121" t="s">
        <v>4308</v>
      </c>
      <c r="AG6121" t="s">
        <v>4308</v>
      </c>
      <c r="AH6121" s="115" t="s">
        <v>4308</v>
      </c>
    </row>
    <row r="6122" spans="1:35" hidden="1" x14ac:dyDescent="0.25">
      <c r="A6122">
        <v>333090</v>
      </c>
      <c r="B6122" t="s">
        <v>10171</v>
      </c>
      <c r="C6122" t="s">
        <v>8134</v>
      </c>
      <c r="D6122" t="s">
        <v>1119</v>
      </c>
      <c r="E6122" t="s">
        <v>77</v>
      </c>
      <c r="F6122" s="126">
        <v>30847</v>
      </c>
      <c r="G6122" t="s">
        <v>18</v>
      </c>
      <c r="H6122" t="s">
        <v>16</v>
      </c>
      <c r="I6122" t="s">
        <v>129</v>
      </c>
      <c r="J6122"/>
      <c r="K6122"/>
      <c r="L6122"/>
      <c r="M6122"/>
      <c r="N6122"/>
      <c r="O6122"/>
      <c r="P6122"/>
      <c r="Q6122"/>
      <c r="U6122"/>
      <c r="V6122" t="s">
        <v>4424</v>
      </c>
      <c r="W6122"/>
      <c r="X6122"/>
      <c r="Y6122"/>
      <c r="Z6122"/>
      <c r="AA6122"/>
      <c r="AB6122"/>
      <c r="AC6122" t="s">
        <v>4308</v>
      </c>
      <c r="AD6122" t="s">
        <v>4308</v>
      </c>
      <c r="AE6122" t="s">
        <v>4308</v>
      </c>
      <c r="AF6122" t="s">
        <v>4308</v>
      </c>
      <c r="AG6122" t="s">
        <v>4308</v>
      </c>
      <c r="AH6122" s="115" t="s">
        <v>4308</v>
      </c>
    </row>
    <row r="6123" spans="1:35" hidden="1" x14ac:dyDescent="0.25">
      <c r="A6123" s="115">
        <v>333091</v>
      </c>
      <c r="B6123" s="115" t="s">
        <v>3258</v>
      </c>
      <c r="C6123" s="115" t="s">
        <v>261</v>
      </c>
      <c r="D6123" s="115" t="s">
        <v>3259</v>
      </c>
      <c r="E6123" s="115" t="s">
        <v>77</v>
      </c>
      <c r="F6123" s="237">
        <v>33986</v>
      </c>
      <c r="G6123" s="115" t="s">
        <v>18</v>
      </c>
      <c r="H6123" s="115" t="s">
        <v>16</v>
      </c>
      <c r="I6123" t="s">
        <v>199</v>
      </c>
      <c r="J6123" s="115" t="s">
        <v>1226</v>
      </c>
      <c r="L6123" s="115" t="s">
        <v>18</v>
      </c>
      <c r="U6123"/>
      <c r="V6123">
        <v>0</v>
      </c>
    </row>
    <row r="6124" spans="1:35" ht="18" x14ac:dyDescent="0.25">
      <c r="A6124" s="235">
        <v>333092</v>
      </c>
      <c r="B6124" s="235" t="s">
        <v>10172</v>
      </c>
      <c r="C6124" s="235" t="s">
        <v>6280</v>
      </c>
      <c r="D6124" s="235" t="s">
        <v>1058</v>
      </c>
      <c r="E6124"/>
      <c r="F6124" s="126"/>
      <c r="G6124" s="236"/>
      <c r="H6124"/>
      <c r="I6124" t="s">
        <v>107</v>
      </c>
      <c r="J6124" s="236"/>
      <c r="K6124"/>
      <c r="L6124"/>
      <c r="M6124"/>
      <c r="N6124"/>
      <c r="O6124"/>
      <c r="P6124"/>
      <c r="Q6124"/>
      <c r="U6124"/>
      <c r="V6124" t="s">
        <v>4335</v>
      </c>
      <c r="W6124" s="236"/>
      <c r="X6124"/>
      <c r="Y6124"/>
      <c r="Z6124"/>
      <c r="AA6124"/>
      <c r="AB6124"/>
      <c r="AC6124"/>
      <c r="AD6124"/>
      <c r="AE6124"/>
      <c r="AF6124"/>
      <c r="AG6124"/>
      <c r="AH6124" s="115" t="s">
        <v>4308</v>
      </c>
      <c r="AI6124" s="115" t="e">
        <f>VLOOKUP(A6124,'[2]دراسات قانونية'!$A$3:$E$600,1,0)</f>
        <v>#N/A</v>
      </c>
    </row>
    <row r="6125" spans="1:35" hidden="1" x14ac:dyDescent="0.25">
      <c r="A6125">
        <v>333093</v>
      </c>
      <c r="B6125" t="s">
        <v>10173</v>
      </c>
      <c r="C6125" t="s">
        <v>636</v>
      </c>
      <c r="D6125" t="s">
        <v>652</v>
      </c>
      <c r="E6125" t="s">
        <v>77</v>
      </c>
      <c r="F6125" s="126"/>
      <c r="G6125"/>
      <c r="H6125" t="s">
        <v>16</v>
      </c>
      <c r="I6125" t="s">
        <v>129</v>
      </c>
      <c r="J6125"/>
      <c r="K6125"/>
      <c r="L6125"/>
      <c r="M6125"/>
      <c r="N6125"/>
      <c r="O6125"/>
      <c r="P6125"/>
      <c r="Q6125"/>
      <c r="U6125"/>
      <c r="V6125" t="s">
        <v>4414</v>
      </c>
      <c r="W6125"/>
      <c r="X6125"/>
      <c r="Y6125"/>
      <c r="Z6125"/>
      <c r="AA6125" t="s">
        <v>4308</v>
      </c>
      <c r="AB6125" t="s">
        <v>4308</v>
      </c>
      <c r="AC6125" t="s">
        <v>4308</v>
      </c>
      <c r="AD6125" t="s">
        <v>4308</v>
      </c>
      <c r="AE6125" t="s">
        <v>4308</v>
      </c>
      <c r="AF6125" t="s">
        <v>4308</v>
      </c>
      <c r="AG6125" t="s">
        <v>4308</v>
      </c>
      <c r="AH6125" s="115" t="s">
        <v>4308</v>
      </c>
    </row>
    <row r="6126" spans="1:35" hidden="1" x14ac:dyDescent="0.25">
      <c r="A6126" s="115">
        <v>333094</v>
      </c>
      <c r="B6126" s="115" t="s">
        <v>3190</v>
      </c>
      <c r="C6126" s="115" t="s">
        <v>3191</v>
      </c>
      <c r="D6126" s="115" t="s">
        <v>344</v>
      </c>
      <c r="E6126" s="115" t="s">
        <v>77</v>
      </c>
      <c r="F6126" s="237">
        <v>35431</v>
      </c>
      <c r="G6126" s="115" t="s">
        <v>2240</v>
      </c>
      <c r="H6126" s="115" t="s">
        <v>16</v>
      </c>
      <c r="I6126" t="s">
        <v>199</v>
      </c>
      <c r="J6126" s="115" t="s">
        <v>15</v>
      </c>
      <c r="L6126" s="115" t="s">
        <v>30</v>
      </c>
      <c r="U6126"/>
      <c r="V6126">
        <v>0</v>
      </c>
    </row>
    <row r="6127" spans="1:35" ht="18" hidden="1" x14ac:dyDescent="0.25">
      <c r="A6127" s="235">
        <v>333095</v>
      </c>
      <c r="B6127" s="235" t="s">
        <v>10174</v>
      </c>
      <c r="C6127" s="235" t="s">
        <v>579</v>
      </c>
      <c r="D6127" s="235" t="s">
        <v>280</v>
      </c>
      <c r="E6127"/>
      <c r="F6127" s="126"/>
      <c r="G6127" s="236"/>
      <c r="H6127"/>
      <c r="I6127" t="s">
        <v>199</v>
      </c>
      <c r="J6127" s="236"/>
      <c r="K6127"/>
      <c r="L6127"/>
      <c r="M6127"/>
      <c r="N6127"/>
      <c r="O6127"/>
      <c r="P6127"/>
      <c r="Q6127"/>
      <c r="U6127"/>
      <c r="V6127">
        <v>0</v>
      </c>
      <c r="W6127" s="236"/>
      <c r="X6127"/>
      <c r="Y6127"/>
      <c r="Z6127"/>
      <c r="AA6127"/>
      <c r="AB6127"/>
      <c r="AC6127"/>
      <c r="AD6127"/>
      <c r="AE6127"/>
      <c r="AF6127"/>
      <c r="AG6127"/>
      <c r="AH6127" s="115" t="s">
        <v>4308</v>
      </c>
    </row>
    <row r="6128" spans="1:35" hidden="1" x14ac:dyDescent="0.25">
      <c r="A6128" s="115">
        <v>333096</v>
      </c>
      <c r="B6128" s="115" t="s">
        <v>4117</v>
      </c>
      <c r="C6128" s="115" t="s">
        <v>358</v>
      </c>
      <c r="D6128" s="115" t="s">
        <v>493</v>
      </c>
      <c r="E6128" s="115" t="s">
        <v>77</v>
      </c>
      <c r="F6128" s="237">
        <v>36393</v>
      </c>
      <c r="G6128" s="115" t="s">
        <v>18</v>
      </c>
      <c r="H6128" s="115" t="s">
        <v>16</v>
      </c>
      <c r="I6128" t="s">
        <v>199</v>
      </c>
      <c r="J6128" s="115" t="s">
        <v>15</v>
      </c>
      <c r="L6128" s="115" t="s">
        <v>18</v>
      </c>
      <c r="U6128"/>
      <c r="V6128">
        <v>0</v>
      </c>
    </row>
    <row r="6129" spans="1:35" hidden="1" x14ac:dyDescent="0.25">
      <c r="A6129">
        <v>333101</v>
      </c>
      <c r="B6129" t="s">
        <v>10175</v>
      </c>
      <c r="C6129" t="s">
        <v>434</v>
      </c>
      <c r="D6129" t="s">
        <v>437</v>
      </c>
      <c r="E6129" t="s">
        <v>77</v>
      </c>
      <c r="F6129" s="126">
        <v>34846</v>
      </c>
      <c r="G6129" t="s">
        <v>1288</v>
      </c>
      <c r="H6129" t="s">
        <v>16</v>
      </c>
      <c r="I6129" t="s">
        <v>136</v>
      </c>
      <c r="J6129" t="s">
        <v>15</v>
      </c>
      <c r="K6129"/>
      <c r="L6129" t="s">
        <v>30</v>
      </c>
      <c r="M6129"/>
      <c r="N6129"/>
      <c r="O6129"/>
      <c r="P6129"/>
      <c r="Q6129"/>
      <c r="U6129"/>
      <c r="V6129" t="s">
        <v>4412</v>
      </c>
      <c r="W6129"/>
      <c r="X6129"/>
      <c r="Y6129"/>
      <c r="Z6129"/>
      <c r="AA6129"/>
      <c r="AB6129"/>
      <c r="AC6129"/>
      <c r="AD6129"/>
      <c r="AE6129"/>
      <c r="AF6129" t="s">
        <v>4308</v>
      </c>
      <c r="AG6129" t="s">
        <v>4308</v>
      </c>
      <c r="AH6129" s="115" t="s">
        <v>4308</v>
      </c>
    </row>
    <row r="6130" spans="1:35" ht="18" hidden="1" x14ac:dyDescent="0.25">
      <c r="A6130" s="235">
        <v>333103</v>
      </c>
      <c r="B6130" s="235" t="s">
        <v>10176</v>
      </c>
      <c r="C6130" s="235" t="s">
        <v>377</v>
      </c>
      <c r="D6130" s="235" t="s">
        <v>330</v>
      </c>
      <c r="E6130"/>
      <c r="F6130" s="126"/>
      <c r="G6130" s="236"/>
      <c r="H6130"/>
      <c r="I6130" t="s">
        <v>129</v>
      </c>
      <c r="J6130" s="236"/>
      <c r="K6130"/>
      <c r="L6130"/>
      <c r="M6130"/>
      <c r="N6130"/>
      <c r="O6130"/>
      <c r="P6130"/>
      <c r="Q6130"/>
      <c r="U6130"/>
      <c r="V6130" t="s">
        <v>4337</v>
      </c>
      <c r="W6130" s="236"/>
      <c r="X6130"/>
      <c r="Y6130"/>
      <c r="Z6130"/>
      <c r="AA6130"/>
      <c r="AB6130"/>
      <c r="AC6130"/>
      <c r="AD6130"/>
      <c r="AE6130"/>
      <c r="AF6130"/>
      <c r="AG6130"/>
      <c r="AH6130" s="115" t="s">
        <v>4308</v>
      </c>
    </row>
    <row r="6131" spans="1:35" hidden="1" x14ac:dyDescent="0.25">
      <c r="A6131">
        <v>333104</v>
      </c>
      <c r="B6131" t="s">
        <v>10177</v>
      </c>
      <c r="C6131" t="s">
        <v>10178</v>
      </c>
      <c r="D6131" t="s">
        <v>550</v>
      </c>
      <c r="E6131" t="s">
        <v>77</v>
      </c>
      <c r="F6131" s="126">
        <v>36528</v>
      </c>
      <c r="G6131" t="s">
        <v>18</v>
      </c>
      <c r="H6131" t="s">
        <v>16</v>
      </c>
      <c r="I6131" t="s">
        <v>129</v>
      </c>
      <c r="J6131"/>
      <c r="K6131"/>
      <c r="L6131"/>
      <c r="M6131"/>
      <c r="N6131"/>
      <c r="O6131"/>
      <c r="P6131"/>
      <c r="Q6131"/>
      <c r="U6131"/>
      <c r="V6131" t="s">
        <v>4414</v>
      </c>
      <c r="W6131"/>
      <c r="X6131"/>
      <c r="Y6131"/>
      <c r="Z6131"/>
      <c r="AA6131"/>
      <c r="AB6131"/>
      <c r="AC6131" t="s">
        <v>4308</v>
      </c>
      <c r="AD6131" t="s">
        <v>4308</v>
      </c>
      <c r="AE6131" t="s">
        <v>4308</v>
      </c>
      <c r="AF6131" t="s">
        <v>4308</v>
      </c>
      <c r="AG6131" t="s">
        <v>4308</v>
      </c>
      <c r="AH6131" s="115" t="s">
        <v>4308</v>
      </c>
    </row>
    <row r="6132" spans="1:35" hidden="1" x14ac:dyDescent="0.25">
      <c r="A6132" s="115">
        <v>333106</v>
      </c>
      <c r="B6132" s="115" t="s">
        <v>3794</v>
      </c>
      <c r="C6132" s="115" t="s">
        <v>639</v>
      </c>
      <c r="D6132" s="115" t="s">
        <v>701</v>
      </c>
      <c r="E6132" s="115" t="s">
        <v>77</v>
      </c>
      <c r="F6132" s="237">
        <v>35941</v>
      </c>
      <c r="G6132" s="115" t="s">
        <v>18</v>
      </c>
      <c r="H6132" s="115" t="s">
        <v>16</v>
      </c>
      <c r="I6132" t="s">
        <v>199</v>
      </c>
      <c r="J6132" s="115" t="s">
        <v>1226</v>
      </c>
      <c r="L6132" s="115" t="s">
        <v>18</v>
      </c>
      <c r="U6132"/>
      <c r="V6132">
        <v>0</v>
      </c>
      <c r="AH6132" s="115" t="s">
        <v>4308</v>
      </c>
    </row>
    <row r="6133" spans="1:35" ht="18" hidden="1" x14ac:dyDescent="0.25">
      <c r="A6133" s="235">
        <v>333108</v>
      </c>
      <c r="B6133" s="235" t="s">
        <v>10179</v>
      </c>
      <c r="C6133" s="235" t="s">
        <v>212</v>
      </c>
      <c r="D6133" s="235" t="s">
        <v>230</v>
      </c>
      <c r="E6133"/>
      <c r="F6133" s="126"/>
      <c r="G6133" s="236"/>
      <c r="H6133"/>
      <c r="I6133" t="s">
        <v>129</v>
      </c>
      <c r="J6133" s="236"/>
      <c r="K6133"/>
      <c r="L6133"/>
      <c r="M6133"/>
      <c r="N6133"/>
      <c r="O6133"/>
      <c r="P6133"/>
      <c r="Q6133"/>
      <c r="U6133"/>
      <c r="V6133" t="s">
        <v>4337</v>
      </c>
      <c r="W6133" s="236"/>
      <c r="X6133"/>
      <c r="Y6133"/>
      <c r="Z6133"/>
      <c r="AA6133"/>
      <c r="AB6133"/>
      <c r="AC6133"/>
      <c r="AD6133"/>
      <c r="AE6133"/>
      <c r="AF6133"/>
      <c r="AG6133"/>
      <c r="AH6133" s="115" t="s">
        <v>4308</v>
      </c>
    </row>
    <row r="6134" spans="1:35" ht="18" x14ac:dyDescent="0.25">
      <c r="A6134" s="235">
        <v>333109</v>
      </c>
      <c r="B6134" s="235" t="s">
        <v>10180</v>
      </c>
      <c r="C6134" s="235" t="s">
        <v>837</v>
      </c>
      <c r="D6134" s="235" t="s">
        <v>1106</v>
      </c>
      <c r="E6134"/>
      <c r="F6134" s="126"/>
      <c r="G6134" s="236"/>
      <c r="H6134"/>
      <c r="I6134" t="s">
        <v>107</v>
      </c>
      <c r="J6134" s="236"/>
      <c r="K6134"/>
      <c r="L6134"/>
      <c r="M6134"/>
      <c r="N6134"/>
      <c r="O6134"/>
      <c r="P6134"/>
      <c r="Q6134"/>
      <c r="U6134"/>
      <c r="V6134" t="s">
        <v>4334</v>
      </c>
      <c r="W6134" s="236"/>
      <c r="X6134"/>
      <c r="Y6134"/>
      <c r="Z6134"/>
      <c r="AA6134"/>
      <c r="AB6134"/>
      <c r="AC6134"/>
      <c r="AD6134"/>
      <c r="AE6134"/>
      <c r="AF6134"/>
      <c r="AG6134"/>
      <c r="AH6134" s="115" t="s">
        <v>4308</v>
      </c>
      <c r="AI6134" s="115" t="e">
        <f>VLOOKUP(A6134,'[2]دراسات قانونية'!$A$3:$E$600,1,0)</f>
        <v>#N/A</v>
      </c>
    </row>
    <row r="6135" spans="1:35" hidden="1" x14ac:dyDescent="0.25">
      <c r="A6135" s="115">
        <v>333110</v>
      </c>
      <c r="B6135" s="115" t="s">
        <v>3795</v>
      </c>
      <c r="C6135" s="115" t="s">
        <v>659</v>
      </c>
      <c r="D6135" s="115" t="s">
        <v>3796</v>
      </c>
      <c r="E6135" s="115" t="s">
        <v>77</v>
      </c>
      <c r="F6135" s="237">
        <v>34702</v>
      </c>
      <c r="G6135" s="115" t="s">
        <v>911</v>
      </c>
      <c r="H6135" s="115" t="s">
        <v>16</v>
      </c>
      <c r="I6135" t="s">
        <v>199</v>
      </c>
      <c r="J6135" s="115" t="s">
        <v>1226</v>
      </c>
      <c r="L6135" s="115" t="s">
        <v>70</v>
      </c>
      <c r="U6135"/>
      <c r="V6135">
        <v>0</v>
      </c>
    </row>
    <row r="6136" spans="1:35" hidden="1" x14ac:dyDescent="0.25">
      <c r="A6136" s="115">
        <v>333112</v>
      </c>
      <c r="B6136" s="115" t="s">
        <v>4118</v>
      </c>
      <c r="C6136" s="115" t="s">
        <v>360</v>
      </c>
      <c r="D6136" s="115" t="s">
        <v>746</v>
      </c>
      <c r="E6136" s="115" t="s">
        <v>77</v>
      </c>
      <c r="F6136" s="237">
        <v>34350</v>
      </c>
      <c r="G6136" s="115" t="s">
        <v>18</v>
      </c>
      <c r="H6136" s="115" t="s">
        <v>16</v>
      </c>
      <c r="I6136" t="s">
        <v>199</v>
      </c>
      <c r="J6136" s="115" t="s">
        <v>15</v>
      </c>
      <c r="L6136" s="115" t="s">
        <v>18</v>
      </c>
      <c r="U6136"/>
      <c r="V6136">
        <v>0</v>
      </c>
    </row>
    <row r="6137" spans="1:35" hidden="1" x14ac:dyDescent="0.25">
      <c r="A6137">
        <v>333113</v>
      </c>
      <c r="B6137" t="s">
        <v>10181</v>
      </c>
      <c r="C6137" t="s">
        <v>570</v>
      </c>
      <c r="D6137" t="s">
        <v>10182</v>
      </c>
      <c r="E6137" t="s">
        <v>77</v>
      </c>
      <c r="F6137" s="126">
        <v>35965</v>
      </c>
      <c r="G6137" t="s">
        <v>10183</v>
      </c>
      <c r="H6137" t="s">
        <v>16</v>
      </c>
      <c r="I6137" t="s">
        <v>129</v>
      </c>
      <c r="J6137" t="s">
        <v>1226</v>
      </c>
      <c r="K6137"/>
      <c r="L6137" t="s">
        <v>70</v>
      </c>
      <c r="M6137"/>
      <c r="N6137"/>
      <c r="O6137"/>
      <c r="P6137"/>
      <c r="Q6137"/>
      <c r="U6137"/>
      <c r="V6137" t="s">
        <v>16603</v>
      </c>
      <c r="W6137"/>
      <c r="X6137"/>
      <c r="Y6137"/>
      <c r="Z6137"/>
      <c r="AA6137"/>
      <c r="AB6137"/>
      <c r="AC6137"/>
      <c r="AD6137"/>
      <c r="AE6137"/>
      <c r="AF6137"/>
      <c r="AG6137"/>
      <c r="AH6137" s="115" t="s">
        <v>4308</v>
      </c>
    </row>
    <row r="6138" spans="1:35" ht="18" hidden="1" x14ac:dyDescent="0.25">
      <c r="A6138" s="235">
        <v>333114</v>
      </c>
      <c r="B6138" s="235" t="s">
        <v>10184</v>
      </c>
      <c r="C6138" s="235" t="s">
        <v>295</v>
      </c>
      <c r="D6138" s="235" t="s">
        <v>235</v>
      </c>
      <c r="E6138"/>
      <c r="F6138" s="126"/>
      <c r="G6138" s="236"/>
      <c r="H6138"/>
      <c r="I6138" t="s">
        <v>129</v>
      </c>
      <c r="J6138" s="236"/>
      <c r="K6138"/>
      <c r="L6138"/>
      <c r="M6138"/>
      <c r="N6138"/>
      <c r="O6138"/>
      <c r="P6138"/>
      <c r="Q6138"/>
      <c r="U6138"/>
      <c r="V6138" t="s">
        <v>4334</v>
      </c>
      <c r="W6138" s="236"/>
      <c r="X6138"/>
      <c r="Y6138"/>
      <c r="Z6138"/>
      <c r="AA6138"/>
      <c r="AB6138"/>
      <c r="AC6138"/>
      <c r="AD6138"/>
      <c r="AE6138"/>
      <c r="AF6138"/>
      <c r="AG6138"/>
      <c r="AH6138" s="115" t="s">
        <v>4308</v>
      </c>
    </row>
    <row r="6139" spans="1:35" hidden="1" x14ac:dyDescent="0.25">
      <c r="A6139">
        <v>333115</v>
      </c>
      <c r="B6139" t="s">
        <v>10185</v>
      </c>
      <c r="C6139" t="s">
        <v>227</v>
      </c>
      <c r="D6139" t="s">
        <v>315</v>
      </c>
      <c r="E6139" t="s">
        <v>77</v>
      </c>
      <c r="F6139" s="126">
        <v>36420</v>
      </c>
      <c r="G6139" t="s">
        <v>211</v>
      </c>
      <c r="H6139" t="s">
        <v>16</v>
      </c>
      <c r="I6139" t="s">
        <v>201</v>
      </c>
      <c r="J6139" t="s">
        <v>15</v>
      </c>
      <c r="K6139"/>
      <c r="L6139" t="s">
        <v>18</v>
      </c>
      <c r="M6139"/>
      <c r="N6139"/>
      <c r="O6139"/>
      <c r="P6139"/>
      <c r="Q6139"/>
      <c r="U6139"/>
      <c r="V6139">
        <v>0</v>
      </c>
      <c r="W6139"/>
      <c r="X6139"/>
      <c r="Y6139"/>
      <c r="Z6139"/>
      <c r="AA6139"/>
      <c r="AB6139"/>
      <c r="AC6139"/>
      <c r="AD6139"/>
      <c r="AE6139"/>
      <c r="AF6139"/>
      <c r="AG6139"/>
    </row>
    <row r="6140" spans="1:35" hidden="1" x14ac:dyDescent="0.25">
      <c r="A6140" s="115">
        <v>333116</v>
      </c>
      <c r="B6140" s="115" t="s">
        <v>4119</v>
      </c>
      <c r="C6140" s="115" t="s">
        <v>1073</v>
      </c>
      <c r="D6140" s="115" t="s">
        <v>675</v>
      </c>
      <c r="E6140" s="115" t="s">
        <v>77</v>
      </c>
      <c r="F6140" s="237">
        <v>31879</v>
      </c>
      <c r="G6140" s="115" t="s">
        <v>18</v>
      </c>
      <c r="H6140" s="115" t="s">
        <v>16</v>
      </c>
      <c r="I6140" t="s">
        <v>199</v>
      </c>
      <c r="J6140" s="115" t="s">
        <v>1226</v>
      </c>
      <c r="L6140" s="115" t="s">
        <v>18</v>
      </c>
      <c r="U6140"/>
      <c r="V6140">
        <v>0</v>
      </c>
    </row>
    <row r="6141" spans="1:35" hidden="1" x14ac:dyDescent="0.25">
      <c r="A6141" s="115">
        <v>333119</v>
      </c>
      <c r="B6141" s="115" t="s">
        <v>3797</v>
      </c>
      <c r="C6141" s="115" t="s">
        <v>339</v>
      </c>
      <c r="D6141" s="115" t="s">
        <v>220</v>
      </c>
      <c r="E6141" s="115" t="s">
        <v>77</v>
      </c>
      <c r="F6141" s="237">
        <v>36326</v>
      </c>
      <c r="G6141" s="115" t="s">
        <v>18</v>
      </c>
      <c r="H6141" s="115" t="s">
        <v>16</v>
      </c>
      <c r="I6141" t="s">
        <v>199</v>
      </c>
      <c r="J6141" s="115" t="s">
        <v>15</v>
      </c>
      <c r="L6141" s="115" t="s">
        <v>18</v>
      </c>
      <c r="U6141"/>
      <c r="V6141">
        <v>0</v>
      </c>
    </row>
    <row r="6142" spans="1:35" ht="18" x14ac:dyDescent="0.25">
      <c r="A6142" s="235">
        <v>333121</v>
      </c>
      <c r="B6142" s="235" t="s">
        <v>10186</v>
      </c>
      <c r="C6142" s="235" t="s">
        <v>6122</v>
      </c>
      <c r="D6142" s="235" t="s">
        <v>607</v>
      </c>
      <c r="E6142"/>
      <c r="F6142" s="126"/>
      <c r="G6142" s="236"/>
      <c r="H6142"/>
      <c r="I6142" t="s">
        <v>107</v>
      </c>
      <c r="J6142" s="236"/>
      <c r="K6142"/>
      <c r="L6142"/>
      <c r="M6142"/>
      <c r="N6142"/>
      <c r="O6142"/>
      <c r="P6142"/>
      <c r="Q6142"/>
      <c r="U6142"/>
      <c r="V6142" t="s">
        <v>4335</v>
      </c>
      <c r="W6142" s="236"/>
      <c r="X6142"/>
      <c r="Y6142"/>
      <c r="Z6142"/>
      <c r="AA6142"/>
      <c r="AB6142"/>
      <c r="AC6142"/>
      <c r="AD6142"/>
      <c r="AE6142"/>
      <c r="AF6142"/>
      <c r="AG6142"/>
      <c r="AH6142" s="115" t="s">
        <v>4308</v>
      </c>
      <c r="AI6142" s="115" t="e">
        <f>VLOOKUP(A6142,'[2]دراسات قانونية'!$A$3:$E$600,1,0)</f>
        <v>#N/A</v>
      </c>
    </row>
    <row r="6143" spans="1:35" ht="18" x14ac:dyDescent="0.25">
      <c r="A6143" s="235">
        <v>333123</v>
      </c>
      <c r="B6143" s="235" t="s">
        <v>10187</v>
      </c>
      <c r="C6143" s="235" t="s">
        <v>244</v>
      </c>
      <c r="D6143" s="235" t="s">
        <v>521</v>
      </c>
      <c r="E6143"/>
      <c r="F6143" s="126"/>
      <c r="G6143" s="236"/>
      <c r="H6143"/>
      <c r="I6143" t="s">
        <v>107</v>
      </c>
      <c r="J6143" s="236"/>
      <c r="K6143"/>
      <c r="L6143"/>
      <c r="M6143"/>
      <c r="N6143"/>
      <c r="O6143"/>
      <c r="P6143"/>
      <c r="Q6143"/>
      <c r="U6143"/>
      <c r="V6143" t="s">
        <v>4335</v>
      </c>
      <c r="W6143" s="236"/>
      <c r="X6143"/>
      <c r="Y6143"/>
      <c r="Z6143"/>
      <c r="AA6143"/>
      <c r="AB6143"/>
      <c r="AC6143"/>
      <c r="AD6143"/>
      <c r="AE6143"/>
      <c r="AF6143"/>
      <c r="AG6143"/>
      <c r="AH6143" s="115" t="s">
        <v>4308</v>
      </c>
      <c r="AI6143" s="115" t="e">
        <f>VLOOKUP(A6143,'[2]دراسات قانونية'!$A$3:$E$600,1,0)</f>
        <v>#N/A</v>
      </c>
    </row>
    <row r="6144" spans="1:35" ht="18" x14ac:dyDescent="0.25">
      <c r="A6144" s="235">
        <v>333125</v>
      </c>
      <c r="B6144" s="235" t="s">
        <v>10188</v>
      </c>
      <c r="C6144" s="235" t="s">
        <v>1011</v>
      </c>
      <c r="D6144" s="235" t="s">
        <v>493</v>
      </c>
      <c r="E6144"/>
      <c r="F6144" s="126"/>
      <c r="G6144" s="236"/>
      <c r="H6144"/>
      <c r="I6144" t="s">
        <v>107</v>
      </c>
      <c r="J6144" s="236"/>
      <c r="K6144"/>
      <c r="L6144"/>
      <c r="M6144"/>
      <c r="N6144"/>
      <c r="O6144"/>
      <c r="P6144"/>
      <c r="Q6144"/>
      <c r="U6144"/>
      <c r="V6144" t="s">
        <v>4335</v>
      </c>
      <c r="W6144" s="236"/>
      <c r="X6144"/>
      <c r="Y6144"/>
      <c r="Z6144"/>
      <c r="AA6144"/>
      <c r="AB6144"/>
      <c r="AC6144"/>
      <c r="AD6144"/>
      <c r="AE6144"/>
      <c r="AF6144"/>
      <c r="AG6144"/>
      <c r="AH6144" s="115" t="s">
        <v>4308</v>
      </c>
      <c r="AI6144" s="115" t="e">
        <f>VLOOKUP(A6144,'[2]دراسات قانونية'!$A$3:$E$600,1,0)</f>
        <v>#N/A</v>
      </c>
    </row>
    <row r="6145" spans="1:35" x14ac:dyDescent="0.25">
      <c r="A6145" s="115">
        <v>333126</v>
      </c>
      <c r="B6145" s="115" t="s">
        <v>10189</v>
      </c>
      <c r="C6145" s="115" t="s">
        <v>727</v>
      </c>
      <c r="D6145" s="115" t="s">
        <v>281</v>
      </c>
      <c r="E6145" s="115" t="s">
        <v>76</v>
      </c>
      <c r="F6145" s="237">
        <v>34344</v>
      </c>
      <c r="G6145" s="115" t="s">
        <v>47</v>
      </c>
      <c r="H6145" s="115" t="s">
        <v>16</v>
      </c>
      <c r="I6145" t="s">
        <v>107</v>
      </c>
      <c r="J6145" s="115" t="s">
        <v>15</v>
      </c>
      <c r="L6145" s="115" t="s">
        <v>47</v>
      </c>
      <c r="U6145"/>
      <c r="V6145" t="s">
        <v>4333</v>
      </c>
      <c r="AH6145" s="115" t="s">
        <v>4308</v>
      </c>
      <c r="AI6145" s="115" t="e">
        <f>VLOOKUP(A6145,'[2]دراسات قانونية'!$A$3:$E$600,1,0)</f>
        <v>#N/A</v>
      </c>
    </row>
    <row r="6146" spans="1:35" ht="18" hidden="1" x14ac:dyDescent="0.25">
      <c r="A6146" s="235">
        <v>333127</v>
      </c>
      <c r="B6146" s="235" t="s">
        <v>10190</v>
      </c>
      <c r="C6146" s="235" t="s">
        <v>5563</v>
      </c>
      <c r="D6146" s="235" t="s">
        <v>10191</v>
      </c>
      <c r="E6146"/>
      <c r="F6146" s="126"/>
      <c r="G6146" s="236"/>
      <c r="H6146"/>
      <c r="I6146" t="s">
        <v>199</v>
      </c>
      <c r="J6146" s="236"/>
      <c r="K6146"/>
      <c r="L6146"/>
      <c r="M6146"/>
      <c r="N6146"/>
      <c r="O6146"/>
      <c r="P6146"/>
      <c r="Q6146"/>
      <c r="U6146"/>
      <c r="V6146" t="s">
        <v>16623</v>
      </c>
      <c r="W6146" s="236"/>
      <c r="X6146"/>
      <c r="Y6146"/>
      <c r="Z6146"/>
      <c r="AA6146"/>
      <c r="AB6146"/>
      <c r="AC6146"/>
      <c r="AD6146"/>
      <c r="AE6146"/>
      <c r="AF6146"/>
      <c r="AG6146"/>
      <c r="AH6146" s="115" t="s">
        <v>4308</v>
      </c>
    </row>
    <row r="6147" spans="1:35" hidden="1" x14ac:dyDescent="0.25">
      <c r="A6147">
        <v>333130</v>
      </c>
      <c r="B6147" t="s">
        <v>10192</v>
      </c>
      <c r="C6147" t="s">
        <v>395</v>
      </c>
      <c r="D6147" t="s">
        <v>230</v>
      </c>
      <c r="E6147" t="s">
        <v>77</v>
      </c>
      <c r="F6147" s="126">
        <v>30317</v>
      </c>
      <c r="G6147" t="s">
        <v>18</v>
      </c>
      <c r="H6147" t="s">
        <v>16</v>
      </c>
      <c r="I6147" t="s">
        <v>136</v>
      </c>
      <c r="J6147" t="s">
        <v>1226</v>
      </c>
      <c r="K6147"/>
      <c r="L6147" t="s">
        <v>18</v>
      </c>
      <c r="M6147"/>
      <c r="N6147"/>
      <c r="O6147"/>
      <c r="P6147"/>
      <c r="Q6147"/>
      <c r="U6147"/>
      <c r="V6147" t="s">
        <v>4329</v>
      </c>
      <c r="W6147"/>
      <c r="X6147"/>
      <c r="Y6147"/>
      <c r="Z6147"/>
      <c r="AA6147"/>
      <c r="AB6147"/>
      <c r="AC6147"/>
      <c r="AD6147"/>
      <c r="AE6147"/>
      <c r="AF6147"/>
      <c r="AG6147" t="s">
        <v>4308</v>
      </c>
      <c r="AH6147" s="115" t="s">
        <v>4308</v>
      </c>
    </row>
    <row r="6148" spans="1:35" ht="18" hidden="1" x14ac:dyDescent="0.25">
      <c r="A6148" s="235">
        <v>333131</v>
      </c>
      <c r="B6148" s="235" t="s">
        <v>10193</v>
      </c>
      <c r="C6148" s="235" t="s">
        <v>904</v>
      </c>
      <c r="D6148" s="235" t="s">
        <v>10194</v>
      </c>
      <c r="E6148"/>
      <c r="F6148" s="126"/>
      <c r="G6148" s="236"/>
      <c r="H6148"/>
      <c r="I6148" t="s">
        <v>199</v>
      </c>
      <c r="J6148" s="236"/>
      <c r="K6148"/>
      <c r="L6148"/>
      <c r="M6148"/>
      <c r="N6148"/>
      <c r="O6148"/>
      <c r="P6148"/>
      <c r="Q6148"/>
      <c r="U6148"/>
      <c r="V6148">
        <v>0</v>
      </c>
      <c r="W6148" s="236"/>
      <c r="X6148"/>
      <c r="Y6148"/>
      <c r="Z6148"/>
      <c r="AA6148"/>
      <c r="AB6148"/>
      <c r="AC6148"/>
      <c r="AD6148"/>
      <c r="AE6148"/>
      <c r="AF6148"/>
      <c r="AG6148"/>
      <c r="AH6148" s="115" t="s">
        <v>4308</v>
      </c>
    </row>
    <row r="6149" spans="1:35" ht="18" hidden="1" x14ac:dyDescent="0.25">
      <c r="A6149" s="235">
        <v>333132</v>
      </c>
      <c r="B6149" s="235" t="s">
        <v>10195</v>
      </c>
      <c r="C6149" s="235" t="s">
        <v>1105</v>
      </c>
      <c r="D6149" s="235" t="s">
        <v>761</v>
      </c>
      <c r="E6149"/>
      <c r="F6149" s="126"/>
      <c r="G6149" s="236"/>
      <c r="H6149"/>
      <c r="I6149" t="s">
        <v>129</v>
      </c>
      <c r="J6149" s="236"/>
      <c r="K6149"/>
      <c r="L6149"/>
      <c r="M6149"/>
      <c r="N6149"/>
      <c r="O6149"/>
      <c r="P6149"/>
      <c r="Q6149"/>
      <c r="U6149"/>
      <c r="V6149" t="s">
        <v>4335</v>
      </c>
      <c r="W6149" s="236"/>
      <c r="X6149"/>
      <c r="Y6149"/>
      <c r="Z6149"/>
      <c r="AA6149"/>
      <c r="AB6149"/>
      <c r="AC6149"/>
      <c r="AD6149"/>
      <c r="AE6149"/>
      <c r="AF6149"/>
      <c r="AG6149"/>
      <c r="AH6149" s="115" t="s">
        <v>4308</v>
      </c>
    </row>
    <row r="6150" spans="1:35" hidden="1" x14ac:dyDescent="0.25">
      <c r="A6150" s="115">
        <v>333133</v>
      </c>
      <c r="B6150" s="115" t="s">
        <v>4120</v>
      </c>
      <c r="C6150" s="115" t="s">
        <v>250</v>
      </c>
      <c r="D6150" s="115" t="s">
        <v>224</v>
      </c>
      <c r="E6150" s="115" t="s">
        <v>77</v>
      </c>
      <c r="F6150" s="237">
        <v>30065</v>
      </c>
      <c r="G6150" s="115" t="s">
        <v>18</v>
      </c>
      <c r="H6150" s="115" t="s">
        <v>19</v>
      </c>
      <c r="I6150" t="s">
        <v>199</v>
      </c>
      <c r="J6150" s="115" t="s">
        <v>1226</v>
      </c>
      <c r="L6150" s="115" t="s">
        <v>67</v>
      </c>
      <c r="U6150"/>
      <c r="V6150">
        <v>0</v>
      </c>
    </row>
    <row r="6151" spans="1:35" hidden="1" x14ac:dyDescent="0.25">
      <c r="A6151" s="115">
        <v>333134</v>
      </c>
      <c r="B6151" s="115" t="s">
        <v>1394</v>
      </c>
      <c r="C6151" s="115" t="s">
        <v>461</v>
      </c>
      <c r="D6151" s="115" t="s">
        <v>1362</v>
      </c>
      <c r="E6151" s="115" t="s">
        <v>77</v>
      </c>
      <c r="F6151" s="237"/>
      <c r="H6151" s="115" t="s">
        <v>16</v>
      </c>
      <c r="I6151" t="s">
        <v>199</v>
      </c>
      <c r="U6151"/>
      <c r="V6151" t="s">
        <v>4329</v>
      </c>
      <c r="AA6151" s="115" t="s">
        <v>4308</v>
      </c>
      <c r="AB6151" s="115" t="s">
        <v>4308</v>
      </c>
      <c r="AC6151" s="115" t="s">
        <v>4308</v>
      </c>
      <c r="AD6151" s="115" t="s">
        <v>4308</v>
      </c>
      <c r="AE6151" s="115" t="s">
        <v>4308</v>
      </c>
      <c r="AF6151" s="115" t="s">
        <v>4308</v>
      </c>
      <c r="AG6151" s="115" t="s">
        <v>4308</v>
      </c>
      <c r="AH6151" s="115" t="s">
        <v>4308</v>
      </c>
    </row>
    <row r="6152" spans="1:35" hidden="1" x14ac:dyDescent="0.25">
      <c r="A6152">
        <v>333135</v>
      </c>
      <c r="B6152" t="s">
        <v>10196</v>
      </c>
      <c r="C6152" t="s">
        <v>227</v>
      </c>
      <c r="D6152" t="s">
        <v>10197</v>
      </c>
      <c r="E6152"/>
      <c r="F6152" s="126"/>
      <c r="G6152"/>
      <c r="H6152"/>
      <c r="I6152" t="s">
        <v>129</v>
      </c>
      <c r="J6152"/>
      <c r="K6152"/>
      <c r="L6152"/>
      <c r="M6152"/>
      <c r="N6152"/>
      <c r="O6152"/>
      <c r="P6152"/>
      <c r="Q6152"/>
      <c r="U6152"/>
      <c r="V6152" t="s">
        <v>4334</v>
      </c>
      <c r="W6152"/>
      <c r="X6152"/>
      <c r="Y6152"/>
      <c r="Z6152"/>
      <c r="AA6152"/>
      <c r="AB6152"/>
      <c r="AC6152"/>
      <c r="AD6152"/>
      <c r="AE6152"/>
      <c r="AF6152"/>
      <c r="AG6152" t="s">
        <v>4308</v>
      </c>
      <c r="AH6152" s="115" t="s">
        <v>4308</v>
      </c>
    </row>
    <row r="6153" spans="1:35" ht="18" hidden="1" x14ac:dyDescent="0.25">
      <c r="A6153" s="235">
        <v>333136</v>
      </c>
      <c r="B6153" s="235" t="s">
        <v>10198</v>
      </c>
      <c r="C6153" s="235" t="s">
        <v>412</v>
      </c>
      <c r="D6153" s="235" t="s">
        <v>342</v>
      </c>
      <c r="E6153"/>
      <c r="F6153" s="126"/>
      <c r="G6153" s="236"/>
      <c r="H6153"/>
      <c r="I6153" t="s">
        <v>129</v>
      </c>
      <c r="J6153" s="236"/>
      <c r="K6153"/>
      <c r="L6153"/>
      <c r="M6153"/>
      <c r="N6153"/>
      <c r="O6153"/>
      <c r="P6153"/>
      <c r="Q6153"/>
      <c r="U6153"/>
      <c r="V6153" t="s">
        <v>4334</v>
      </c>
      <c r="W6153" s="236"/>
      <c r="X6153"/>
      <c r="Y6153"/>
      <c r="Z6153"/>
      <c r="AA6153"/>
      <c r="AB6153"/>
      <c r="AC6153"/>
      <c r="AD6153"/>
      <c r="AE6153"/>
      <c r="AF6153"/>
      <c r="AG6153"/>
      <c r="AH6153" s="115" t="s">
        <v>4308</v>
      </c>
    </row>
    <row r="6154" spans="1:35" hidden="1" x14ac:dyDescent="0.25">
      <c r="A6154" s="115">
        <v>333137</v>
      </c>
      <c r="B6154" s="115" t="s">
        <v>2672</v>
      </c>
      <c r="C6154" s="115" t="s">
        <v>821</v>
      </c>
      <c r="D6154" s="115" t="s">
        <v>504</v>
      </c>
      <c r="E6154" s="115" t="s">
        <v>76</v>
      </c>
      <c r="F6154" s="237">
        <v>36174</v>
      </c>
      <c r="G6154" s="115" t="s">
        <v>1933</v>
      </c>
      <c r="H6154" s="115" t="s">
        <v>16</v>
      </c>
      <c r="I6154" t="s">
        <v>199</v>
      </c>
      <c r="J6154" s="115" t="s">
        <v>1226</v>
      </c>
      <c r="L6154" s="115" t="s">
        <v>18</v>
      </c>
      <c r="U6154"/>
      <c r="V6154" t="s">
        <v>16623</v>
      </c>
    </row>
    <row r="6155" spans="1:35" ht="18" x14ac:dyDescent="0.25">
      <c r="A6155" s="235">
        <v>333138</v>
      </c>
      <c r="B6155" s="235" t="s">
        <v>10199</v>
      </c>
      <c r="C6155" s="235" t="s">
        <v>339</v>
      </c>
      <c r="D6155" s="235" t="s">
        <v>7993</v>
      </c>
      <c r="E6155"/>
      <c r="F6155" s="126"/>
      <c r="G6155" s="236"/>
      <c r="H6155"/>
      <c r="I6155" t="s">
        <v>107</v>
      </c>
      <c r="J6155" s="236"/>
      <c r="K6155"/>
      <c r="L6155"/>
      <c r="M6155"/>
      <c r="N6155"/>
      <c r="O6155"/>
      <c r="P6155"/>
      <c r="Q6155"/>
      <c r="U6155"/>
      <c r="V6155" t="s">
        <v>4335</v>
      </c>
      <c r="W6155" s="236"/>
      <c r="X6155"/>
      <c r="Y6155"/>
      <c r="Z6155"/>
      <c r="AA6155"/>
      <c r="AB6155"/>
      <c r="AC6155"/>
      <c r="AD6155"/>
      <c r="AE6155"/>
      <c r="AF6155"/>
      <c r="AG6155"/>
      <c r="AH6155" s="115" t="s">
        <v>4308</v>
      </c>
      <c r="AI6155" s="115" t="e">
        <f>VLOOKUP(A6155,'[2]دراسات قانونية'!$A$3:$E$600,1,0)</f>
        <v>#N/A</v>
      </c>
    </row>
    <row r="6156" spans="1:35" hidden="1" x14ac:dyDescent="0.25">
      <c r="A6156" s="115">
        <v>333140</v>
      </c>
      <c r="B6156" s="115" t="s">
        <v>3798</v>
      </c>
      <c r="C6156" s="115" t="s">
        <v>581</v>
      </c>
      <c r="D6156" s="115" t="s">
        <v>270</v>
      </c>
      <c r="E6156" s="115" t="s">
        <v>77</v>
      </c>
      <c r="F6156" s="237">
        <v>33651</v>
      </c>
      <c r="G6156" s="115" t="s">
        <v>18</v>
      </c>
      <c r="H6156" s="115" t="s">
        <v>16</v>
      </c>
      <c r="I6156" t="s">
        <v>199</v>
      </c>
      <c r="J6156" s="115" t="s">
        <v>1226</v>
      </c>
      <c r="L6156" s="115" t="s">
        <v>18</v>
      </c>
      <c r="U6156"/>
      <c r="V6156" t="s">
        <v>16623</v>
      </c>
      <c r="AH6156" s="115" t="s">
        <v>4308</v>
      </c>
    </row>
    <row r="6157" spans="1:35" ht="18" x14ac:dyDescent="0.25">
      <c r="A6157" s="235">
        <v>333143</v>
      </c>
      <c r="B6157" s="235" t="s">
        <v>10200</v>
      </c>
      <c r="C6157" s="235" t="s">
        <v>10201</v>
      </c>
      <c r="D6157" s="235" t="s">
        <v>320</v>
      </c>
      <c r="E6157"/>
      <c r="F6157" s="126"/>
      <c r="G6157" s="236"/>
      <c r="H6157"/>
      <c r="I6157" t="s">
        <v>107</v>
      </c>
      <c r="J6157" s="236"/>
      <c r="K6157"/>
      <c r="L6157"/>
      <c r="M6157"/>
      <c r="N6157"/>
      <c r="O6157"/>
      <c r="P6157"/>
      <c r="Q6157"/>
      <c r="U6157"/>
      <c r="V6157" t="s">
        <v>4337</v>
      </c>
      <c r="W6157" s="236"/>
      <c r="X6157"/>
      <c r="Y6157"/>
      <c r="Z6157"/>
      <c r="AA6157"/>
      <c r="AB6157"/>
      <c r="AC6157"/>
      <c r="AD6157"/>
      <c r="AE6157"/>
      <c r="AF6157"/>
      <c r="AG6157"/>
      <c r="AH6157" s="115" t="s">
        <v>4308</v>
      </c>
      <c r="AI6157" s="115" t="e">
        <f>VLOOKUP(A6157,'[2]دراسات قانونية'!$A$3:$E$600,1,0)</f>
        <v>#N/A</v>
      </c>
    </row>
    <row r="6158" spans="1:35" hidden="1" x14ac:dyDescent="0.25">
      <c r="A6158" s="115">
        <v>333144</v>
      </c>
      <c r="B6158" s="115" t="s">
        <v>2679</v>
      </c>
      <c r="C6158" s="115" t="s">
        <v>747</v>
      </c>
      <c r="D6158" s="115" t="s">
        <v>267</v>
      </c>
      <c r="E6158" s="115" t="s">
        <v>76</v>
      </c>
      <c r="F6158" s="237">
        <v>35217</v>
      </c>
      <c r="G6158" s="115" t="s">
        <v>211</v>
      </c>
      <c r="H6158" s="115" t="s">
        <v>16</v>
      </c>
      <c r="I6158" t="s">
        <v>199</v>
      </c>
      <c r="J6158" s="115" t="s">
        <v>1226</v>
      </c>
      <c r="L6158" s="115" t="s">
        <v>18</v>
      </c>
      <c r="U6158"/>
      <c r="V6158">
        <v>0</v>
      </c>
    </row>
    <row r="6159" spans="1:35" hidden="1" x14ac:dyDescent="0.25">
      <c r="A6159">
        <v>333146</v>
      </c>
      <c r="B6159" t="s">
        <v>10202</v>
      </c>
      <c r="C6159" t="s">
        <v>1050</v>
      </c>
      <c r="D6159" t="s">
        <v>346</v>
      </c>
      <c r="E6159" t="s">
        <v>76</v>
      </c>
      <c r="F6159" s="126"/>
      <c r="G6159"/>
      <c r="H6159" t="s">
        <v>16</v>
      </c>
      <c r="I6159" t="s">
        <v>136</v>
      </c>
      <c r="J6159"/>
      <c r="K6159"/>
      <c r="L6159"/>
      <c r="M6159"/>
      <c r="N6159"/>
      <c r="O6159"/>
      <c r="P6159"/>
      <c r="Q6159"/>
      <c r="U6159"/>
      <c r="V6159" t="s">
        <v>4336</v>
      </c>
      <c r="W6159"/>
      <c r="X6159"/>
      <c r="Y6159"/>
      <c r="Z6159"/>
      <c r="AA6159" t="s">
        <v>4308</v>
      </c>
      <c r="AB6159" t="s">
        <v>4308</v>
      </c>
      <c r="AC6159" t="s">
        <v>4308</v>
      </c>
      <c r="AD6159" t="s">
        <v>4308</v>
      </c>
      <c r="AE6159" t="s">
        <v>4308</v>
      </c>
      <c r="AF6159" t="s">
        <v>4308</v>
      </c>
      <c r="AG6159" t="s">
        <v>4308</v>
      </c>
      <c r="AH6159" s="115" t="s">
        <v>4308</v>
      </c>
    </row>
    <row r="6160" spans="1:35" hidden="1" x14ac:dyDescent="0.25">
      <c r="A6160">
        <v>333149</v>
      </c>
      <c r="B6160" t="s">
        <v>10203</v>
      </c>
      <c r="C6160" t="s">
        <v>5380</v>
      </c>
      <c r="D6160" t="s">
        <v>306</v>
      </c>
      <c r="E6160" t="s">
        <v>76</v>
      </c>
      <c r="F6160" s="126"/>
      <c r="G6160"/>
      <c r="H6160" t="s">
        <v>16</v>
      </c>
      <c r="I6160" t="s">
        <v>129</v>
      </c>
      <c r="J6160"/>
      <c r="K6160"/>
      <c r="L6160"/>
      <c r="M6160"/>
      <c r="N6160"/>
      <c r="O6160"/>
      <c r="P6160"/>
      <c r="Q6160"/>
      <c r="U6160"/>
      <c r="V6160" t="s">
        <v>4424</v>
      </c>
      <c r="W6160"/>
      <c r="X6160" t="s">
        <v>4308</v>
      </c>
      <c r="Y6160"/>
      <c r="Z6160"/>
      <c r="AA6160" t="s">
        <v>4308</v>
      </c>
      <c r="AB6160" t="s">
        <v>4308</v>
      </c>
      <c r="AC6160" t="s">
        <v>4308</v>
      </c>
      <c r="AD6160" t="s">
        <v>4308</v>
      </c>
      <c r="AE6160" t="s">
        <v>4308</v>
      </c>
      <c r="AF6160" t="s">
        <v>4308</v>
      </c>
      <c r="AG6160" t="s">
        <v>4308</v>
      </c>
      <c r="AH6160" s="115" t="s">
        <v>4308</v>
      </c>
    </row>
    <row r="6161" spans="1:35" ht="18" x14ac:dyDescent="0.25">
      <c r="A6161" s="235">
        <v>333150</v>
      </c>
      <c r="B6161" s="235" t="s">
        <v>10204</v>
      </c>
      <c r="C6161" s="235" t="s">
        <v>1009</v>
      </c>
      <c r="D6161" s="235" t="s">
        <v>330</v>
      </c>
      <c r="E6161"/>
      <c r="F6161" s="126"/>
      <c r="G6161" s="236"/>
      <c r="H6161"/>
      <c r="I6161" t="s">
        <v>107</v>
      </c>
      <c r="J6161" s="236"/>
      <c r="K6161"/>
      <c r="L6161"/>
      <c r="M6161"/>
      <c r="N6161"/>
      <c r="O6161"/>
      <c r="P6161"/>
      <c r="Q6161"/>
      <c r="U6161"/>
      <c r="V6161" t="s">
        <v>4334</v>
      </c>
      <c r="W6161" s="236"/>
      <c r="X6161"/>
      <c r="Y6161"/>
      <c r="Z6161"/>
      <c r="AA6161"/>
      <c r="AB6161"/>
      <c r="AC6161"/>
      <c r="AD6161"/>
      <c r="AE6161"/>
      <c r="AF6161"/>
      <c r="AG6161"/>
      <c r="AH6161" s="115" t="s">
        <v>4308</v>
      </c>
      <c r="AI6161" s="115" t="e">
        <f>VLOOKUP(A6161,'[2]دراسات قانونية'!$A$3:$E$600,1,0)</f>
        <v>#N/A</v>
      </c>
    </row>
    <row r="6162" spans="1:35" hidden="1" x14ac:dyDescent="0.25">
      <c r="A6162">
        <v>333151</v>
      </c>
      <c r="B6162" t="s">
        <v>10205</v>
      </c>
      <c r="C6162" t="s">
        <v>10206</v>
      </c>
      <c r="D6162" t="s">
        <v>354</v>
      </c>
      <c r="E6162" t="s">
        <v>76</v>
      </c>
      <c r="F6162" s="126">
        <v>36526</v>
      </c>
      <c r="G6162" t="s">
        <v>211</v>
      </c>
      <c r="H6162" t="s">
        <v>16</v>
      </c>
      <c r="I6162" t="s">
        <v>136</v>
      </c>
      <c r="J6162" t="s">
        <v>1226</v>
      </c>
      <c r="K6162"/>
      <c r="L6162" t="s">
        <v>70</v>
      </c>
      <c r="M6162"/>
      <c r="N6162"/>
      <c r="O6162"/>
      <c r="P6162"/>
      <c r="Q6162"/>
      <c r="U6162"/>
      <c r="V6162">
        <v>0</v>
      </c>
      <c r="W6162"/>
      <c r="X6162"/>
      <c r="Y6162"/>
      <c r="Z6162"/>
      <c r="AA6162"/>
      <c r="AB6162"/>
      <c r="AC6162"/>
      <c r="AD6162"/>
      <c r="AE6162"/>
      <c r="AF6162"/>
      <c r="AG6162"/>
      <c r="AH6162" s="115" t="s">
        <v>4308</v>
      </c>
    </row>
    <row r="6163" spans="1:35" ht="18" hidden="1" x14ac:dyDescent="0.25">
      <c r="A6163" s="235">
        <v>333153</v>
      </c>
      <c r="B6163" s="235" t="s">
        <v>10207</v>
      </c>
      <c r="C6163" s="235" t="s">
        <v>1429</v>
      </c>
      <c r="D6163" s="235" t="s">
        <v>10208</v>
      </c>
      <c r="E6163"/>
      <c r="F6163" s="126"/>
      <c r="G6163" s="236"/>
      <c r="H6163"/>
      <c r="I6163" t="s">
        <v>199</v>
      </c>
      <c r="J6163" s="236"/>
      <c r="K6163"/>
      <c r="L6163"/>
      <c r="M6163"/>
      <c r="N6163"/>
      <c r="O6163"/>
      <c r="P6163"/>
      <c r="Q6163"/>
      <c r="U6163"/>
      <c r="V6163">
        <v>0</v>
      </c>
      <c r="W6163" s="236"/>
      <c r="X6163"/>
      <c r="Y6163"/>
      <c r="Z6163"/>
      <c r="AA6163"/>
      <c r="AB6163"/>
      <c r="AC6163"/>
      <c r="AD6163"/>
      <c r="AE6163"/>
      <c r="AF6163"/>
      <c r="AG6163"/>
      <c r="AH6163" s="115" t="s">
        <v>4308</v>
      </c>
    </row>
    <row r="6164" spans="1:35" ht="18" hidden="1" x14ac:dyDescent="0.25">
      <c r="A6164" s="235">
        <v>333154</v>
      </c>
      <c r="B6164" s="235" t="s">
        <v>4153</v>
      </c>
      <c r="C6164" s="235" t="s">
        <v>593</v>
      </c>
      <c r="D6164" s="235" t="s">
        <v>776</v>
      </c>
      <c r="E6164"/>
      <c r="F6164" s="126"/>
      <c r="G6164" s="236"/>
      <c r="H6164"/>
      <c r="I6164" t="s">
        <v>129</v>
      </c>
      <c r="J6164" s="236"/>
      <c r="K6164"/>
      <c r="L6164"/>
      <c r="M6164"/>
      <c r="N6164"/>
      <c r="O6164"/>
      <c r="P6164"/>
      <c r="Q6164"/>
      <c r="U6164"/>
      <c r="V6164" t="s">
        <v>4335</v>
      </c>
      <c r="W6164" s="236"/>
      <c r="X6164"/>
      <c r="Y6164"/>
      <c r="Z6164"/>
      <c r="AA6164"/>
      <c r="AB6164"/>
      <c r="AC6164"/>
      <c r="AD6164"/>
      <c r="AE6164"/>
      <c r="AF6164"/>
      <c r="AG6164"/>
      <c r="AH6164" s="115" t="s">
        <v>4308</v>
      </c>
    </row>
    <row r="6165" spans="1:35" hidden="1" x14ac:dyDescent="0.25">
      <c r="A6165">
        <v>333156</v>
      </c>
      <c r="B6165" t="s">
        <v>10209</v>
      </c>
      <c r="C6165" t="s">
        <v>227</v>
      </c>
      <c r="D6165" t="s">
        <v>448</v>
      </c>
      <c r="E6165" t="s">
        <v>76</v>
      </c>
      <c r="F6165" s="126">
        <v>36415</v>
      </c>
      <c r="G6165" t="s">
        <v>506</v>
      </c>
      <c r="H6165" t="s">
        <v>16</v>
      </c>
      <c r="I6165" t="s">
        <v>129</v>
      </c>
      <c r="J6165" t="s">
        <v>1226</v>
      </c>
      <c r="K6165"/>
      <c r="L6165" t="s">
        <v>18</v>
      </c>
      <c r="M6165"/>
      <c r="N6165"/>
      <c r="O6165"/>
      <c r="P6165"/>
      <c r="Q6165"/>
      <c r="U6165"/>
      <c r="V6165" t="s">
        <v>4424</v>
      </c>
      <c r="W6165"/>
      <c r="X6165"/>
      <c r="Y6165"/>
      <c r="Z6165"/>
      <c r="AA6165"/>
      <c r="AB6165"/>
      <c r="AC6165"/>
      <c r="AD6165"/>
      <c r="AE6165"/>
      <c r="AF6165"/>
      <c r="AG6165" t="s">
        <v>4308</v>
      </c>
      <c r="AH6165" s="115" t="s">
        <v>4308</v>
      </c>
    </row>
    <row r="6166" spans="1:35" hidden="1" x14ac:dyDescent="0.25">
      <c r="A6166">
        <v>333160</v>
      </c>
      <c r="B6166" t="s">
        <v>10210</v>
      </c>
      <c r="C6166" t="s">
        <v>5033</v>
      </c>
      <c r="D6166" t="s">
        <v>10211</v>
      </c>
      <c r="E6166"/>
      <c r="F6166" s="126"/>
      <c r="G6166"/>
      <c r="H6166"/>
      <c r="I6166" t="s">
        <v>136</v>
      </c>
      <c r="J6166"/>
      <c r="K6166"/>
      <c r="L6166"/>
      <c r="M6166"/>
      <c r="N6166"/>
      <c r="O6166"/>
      <c r="P6166"/>
      <c r="Q6166"/>
      <c r="U6166"/>
      <c r="V6166" t="s">
        <v>4339</v>
      </c>
      <c r="W6166"/>
      <c r="X6166"/>
      <c r="Y6166"/>
      <c r="Z6166"/>
      <c r="AA6166"/>
      <c r="AB6166"/>
      <c r="AC6166"/>
      <c r="AD6166"/>
      <c r="AE6166"/>
      <c r="AF6166"/>
      <c r="AG6166" t="s">
        <v>4308</v>
      </c>
      <c r="AH6166" s="115" t="s">
        <v>4308</v>
      </c>
    </row>
    <row r="6167" spans="1:35" ht="18" hidden="1" x14ac:dyDescent="0.25">
      <c r="A6167" s="235">
        <v>333162</v>
      </c>
      <c r="B6167" s="235" t="s">
        <v>10212</v>
      </c>
      <c r="C6167" s="235" t="s">
        <v>212</v>
      </c>
      <c r="D6167" s="235" t="s">
        <v>861</v>
      </c>
      <c r="E6167"/>
      <c r="F6167" s="126"/>
      <c r="G6167" s="236"/>
      <c r="H6167"/>
      <c r="I6167" t="s">
        <v>129</v>
      </c>
      <c r="J6167" s="236"/>
      <c r="K6167"/>
      <c r="L6167"/>
      <c r="M6167"/>
      <c r="N6167"/>
      <c r="O6167"/>
      <c r="P6167"/>
      <c r="Q6167"/>
      <c r="U6167"/>
      <c r="V6167">
        <v>0</v>
      </c>
      <c r="W6167" s="236"/>
      <c r="X6167"/>
      <c r="Y6167"/>
      <c r="Z6167"/>
      <c r="AA6167"/>
      <c r="AB6167"/>
      <c r="AC6167"/>
      <c r="AD6167"/>
      <c r="AE6167"/>
      <c r="AF6167"/>
      <c r="AG6167"/>
      <c r="AH6167" s="115" t="s">
        <v>4308</v>
      </c>
    </row>
    <row r="6168" spans="1:35" hidden="1" x14ac:dyDescent="0.25">
      <c r="A6168" s="115">
        <v>333163</v>
      </c>
      <c r="B6168" s="115" t="s">
        <v>4121</v>
      </c>
      <c r="C6168" s="115" t="s">
        <v>219</v>
      </c>
      <c r="D6168" s="115" t="s">
        <v>1627</v>
      </c>
      <c r="E6168" s="115" t="s">
        <v>77</v>
      </c>
      <c r="F6168" s="237">
        <v>34336</v>
      </c>
      <c r="G6168" s="115" t="s">
        <v>428</v>
      </c>
      <c r="H6168" s="115" t="s">
        <v>16</v>
      </c>
      <c r="I6168" t="s">
        <v>199</v>
      </c>
      <c r="J6168" s="115" t="s">
        <v>1226</v>
      </c>
      <c r="L6168" s="115" t="s">
        <v>30</v>
      </c>
      <c r="U6168"/>
      <c r="V6168">
        <v>0</v>
      </c>
    </row>
    <row r="6169" spans="1:35" ht="18" hidden="1" x14ac:dyDescent="0.25">
      <c r="A6169" s="235">
        <v>333166</v>
      </c>
      <c r="B6169" s="235" t="s">
        <v>10213</v>
      </c>
      <c r="C6169" s="235" t="s">
        <v>369</v>
      </c>
      <c r="D6169" s="235" t="s">
        <v>675</v>
      </c>
      <c r="E6169"/>
      <c r="F6169" s="126"/>
      <c r="G6169" s="236"/>
      <c r="H6169"/>
      <c r="I6169" t="s">
        <v>199</v>
      </c>
      <c r="J6169" s="236"/>
      <c r="K6169"/>
      <c r="L6169"/>
      <c r="M6169"/>
      <c r="N6169"/>
      <c r="O6169"/>
      <c r="P6169"/>
      <c r="Q6169"/>
      <c r="U6169"/>
      <c r="V6169" t="s">
        <v>16623</v>
      </c>
      <c r="W6169" s="236"/>
      <c r="X6169"/>
      <c r="Y6169"/>
      <c r="Z6169"/>
      <c r="AA6169"/>
      <c r="AB6169"/>
      <c r="AC6169"/>
      <c r="AD6169"/>
      <c r="AE6169"/>
      <c r="AF6169"/>
      <c r="AG6169"/>
      <c r="AH6169" s="115" t="s">
        <v>4308</v>
      </c>
    </row>
    <row r="6170" spans="1:35" hidden="1" x14ac:dyDescent="0.25">
      <c r="A6170">
        <v>333167</v>
      </c>
      <c r="B6170" t="s">
        <v>10214</v>
      </c>
      <c r="C6170" t="s">
        <v>227</v>
      </c>
      <c r="D6170" t="s">
        <v>267</v>
      </c>
      <c r="E6170" t="s">
        <v>77</v>
      </c>
      <c r="F6170" s="126">
        <v>34001</v>
      </c>
      <c r="G6170" t="s">
        <v>18</v>
      </c>
      <c r="H6170" t="s">
        <v>16</v>
      </c>
      <c r="I6170" t="s">
        <v>136</v>
      </c>
      <c r="J6170" t="s">
        <v>1226</v>
      </c>
      <c r="K6170"/>
      <c r="L6170" t="s">
        <v>30</v>
      </c>
      <c r="M6170"/>
      <c r="N6170"/>
      <c r="O6170"/>
      <c r="P6170"/>
      <c r="Q6170"/>
      <c r="U6170"/>
      <c r="V6170" t="s">
        <v>16623</v>
      </c>
      <c r="W6170"/>
      <c r="X6170"/>
      <c r="Y6170"/>
      <c r="Z6170"/>
      <c r="AA6170"/>
      <c r="AB6170"/>
      <c r="AC6170"/>
      <c r="AD6170"/>
      <c r="AE6170"/>
      <c r="AF6170"/>
      <c r="AG6170"/>
      <c r="AH6170" s="115" t="s">
        <v>4308</v>
      </c>
    </row>
    <row r="6171" spans="1:35" hidden="1" x14ac:dyDescent="0.25">
      <c r="A6171">
        <v>333169</v>
      </c>
      <c r="B6171" t="s">
        <v>10215</v>
      </c>
      <c r="C6171" t="s">
        <v>212</v>
      </c>
      <c r="D6171" t="s">
        <v>474</v>
      </c>
      <c r="E6171" t="s">
        <v>77</v>
      </c>
      <c r="F6171" s="126">
        <v>35065</v>
      </c>
      <c r="G6171" t="s">
        <v>18</v>
      </c>
      <c r="H6171" t="s">
        <v>16</v>
      </c>
      <c r="I6171" t="s">
        <v>129</v>
      </c>
      <c r="J6171" t="s">
        <v>1226</v>
      </c>
      <c r="K6171"/>
      <c r="L6171" t="s">
        <v>73</v>
      </c>
      <c r="M6171"/>
      <c r="N6171"/>
      <c r="O6171"/>
      <c r="P6171"/>
      <c r="Q6171"/>
      <c r="U6171"/>
      <c r="V6171" t="s">
        <v>4334</v>
      </c>
      <c r="W6171"/>
      <c r="X6171"/>
      <c r="Y6171"/>
      <c r="Z6171"/>
      <c r="AA6171"/>
      <c r="AB6171"/>
      <c r="AC6171"/>
      <c r="AD6171"/>
      <c r="AE6171" t="s">
        <v>4308</v>
      </c>
      <c r="AF6171" t="s">
        <v>4308</v>
      </c>
      <c r="AG6171" t="s">
        <v>4308</v>
      </c>
      <c r="AH6171" s="115" t="s">
        <v>4308</v>
      </c>
    </row>
    <row r="6172" spans="1:35" hidden="1" x14ac:dyDescent="0.25">
      <c r="A6172" s="115">
        <v>333172</v>
      </c>
      <c r="B6172" s="115" t="s">
        <v>1667</v>
      </c>
      <c r="C6172" s="115" t="s">
        <v>982</v>
      </c>
      <c r="D6172" s="115" t="s">
        <v>230</v>
      </c>
      <c r="E6172" s="115" t="s">
        <v>77</v>
      </c>
      <c r="F6172" s="237">
        <v>34192</v>
      </c>
      <c r="G6172" s="115" t="s">
        <v>18</v>
      </c>
      <c r="H6172" s="115" t="s">
        <v>16</v>
      </c>
      <c r="I6172" t="s">
        <v>199</v>
      </c>
      <c r="J6172" s="115" t="s">
        <v>1226</v>
      </c>
      <c r="L6172" s="115" t="s">
        <v>30</v>
      </c>
      <c r="U6172"/>
      <c r="V6172" t="s">
        <v>4336</v>
      </c>
    </row>
    <row r="6173" spans="1:35" hidden="1" x14ac:dyDescent="0.25">
      <c r="A6173" s="115">
        <v>333173</v>
      </c>
      <c r="B6173" s="115" t="s">
        <v>2695</v>
      </c>
      <c r="C6173" s="115" t="s">
        <v>721</v>
      </c>
      <c r="D6173" s="115" t="s">
        <v>467</v>
      </c>
      <c r="E6173" s="115" t="s">
        <v>77</v>
      </c>
      <c r="F6173" s="237">
        <v>35651</v>
      </c>
      <c r="G6173" s="115" t="s">
        <v>18</v>
      </c>
      <c r="H6173" s="115" t="s">
        <v>16</v>
      </c>
      <c r="I6173" t="s">
        <v>199</v>
      </c>
      <c r="J6173" s="115" t="s">
        <v>1226</v>
      </c>
      <c r="L6173" s="115" t="s">
        <v>18</v>
      </c>
      <c r="U6173"/>
      <c r="V6173">
        <v>0</v>
      </c>
      <c r="AH6173" s="115" t="s">
        <v>4308</v>
      </c>
    </row>
    <row r="6174" spans="1:35" hidden="1" x14ac:dyDescent="0.25">
      <c r="A6174">
        <v>333174</v>
      </c>
      <c r="B6174" t="s">
        <v>10216</v>
      </c>
      <c r="C6174" t="s">
        <v>212</v>
      </c>
      <c r="D6174" t="s">
        <v>4900</v>
      </c>
      <c r="E6174" t="s">
        <v>77</v>
      </c>
      <c r="F6174" s="126">
        <v>32217</v>
      </c>
      <c r="G6174" t="s">
        <v>18</v>
      </c>
      <c r="H6174" t="s">
        <v>16</v>
      </c>
      <c r="I6174" t="s">
        <v>136</v>
      </c>
      <c r="J6174"/>
      <c r="K6174"/>
      <c r="L6174"/>
      <c r="M6174"/>
      <c r="N6174"/>
      <c r="O6174"/>
      <c r="P6174"/>
      <c r="Q6174"/>
      <c r="U6174"/>
      <c r="V6174" t="s">
        <v>4414</v>
      </c>
      <c r="W6174"/>
      <c r="X6174"/>
      <c r="Y6174"/>
      <c r="Z6174"/>
      <c r="AA6174"/>
      <c r="AB6174"/>
      <c r="AC6174"/>
      <c r="AD6174"/>
      <c r="AE6174"/>
      <c r="AF6174"/>
      <c r="AG6174"/>
      <c r="AH6174" s="115" t="s">
        <v>4308</v>
      </c>
    </row>
    <row r="6175" spans="1:35" hidden="1" x14ac:dyDescent="0.25">
      <c r="A6175">
        <v>333175</v>
      </c>
      <c r="B6175" t="s">
        <v>10217</v>
      </c>
      <c r="C6175" t="s">
        <v>522</v>
      </c>
      <c r="D6175" t="s">
        <v>276</v>
      </c>
      <c r="E6175" t="s">
        <v>77</v>
      </c>
      <c r="F6175" s="126">
        <v>33971</v>
      </c>
      <c r="G6175" t="s">
        <v>18</v>
      </c>
      <c r="H6175" t="s">
        <v>16</v>
      </c>
      <c r="I6175" t="s">
        <v>129</v>
      </c>
      <c r="J6175" t="s">
        <v>1226</v>
      </c>
      <c r="K6175"/>
      <c r="L6175" t="s">
        <v>37</v>
      </c>
      <c r="M6175"/>
      <c r="N6175"/>
      <c r="O6175"/>
      <c r="P6175"/>
      <c r="Q6175"/>
      <c r="U6175"/>
      <c r="V6175" t="s">
        <v>4424</v>
      </c>
      <c r="W6175"/>
      <c r="X6175"/>
      <c r="Y6175"/>
      <c r="Z6175"/>
      <c r="AA6175"/>
      <c r="AB6175"/>
      <c r="AC6175"/>
      <c r="AD6175"/>
      <c r="AE6175"/>
      <c r="AF6175" t="s">
        <v>4308</v>
      </c>
      <c r="AG6175" t="s">
        <v>4308</v>
      </c>
      <c r="AH6175" s="115" t="s">
        <v>4308</v>
      </c>
    </row>
    <row r="6176" spans="1:35" ht="18" hidden="1" x14ac:dyDescent="0.25">
      <c r="A6176" s="235">
        <v>333176</v>
      </c>
      <c r="B6176" s="235" t="s">
        <v>10218</v>
      </c>
      <c r="C6176" s="235" t="s">
        <v>209</v>
      </c>
      <c r="D6176" s="235" t="s">
        <v>10219</v>
      </c>
      <c r="E6176"/>
      <c r="F6176" s="126"/>
      <c r="G6176" s="236"/>
      <c r="H6176"/>
      <c r="I6176" t="s">
        <v>199</v>
      </c>
      <c r="J6176" s="236"/>
      <c r="K6176"/>
      <c r="L6176"/>
      <c r="M6176"/>
      <c r="N6176"/>
      <c r="O6176"/>
      <c r="P6176"/>
      <c r="Q6176"/>
      <c r="U6176"/>
      <c r="V6176">
        <v>0</v>
      </c>
      <c r="W6176" s="236"/>
      <c r="X6176"/>
      <c r="Y6176"/>
      <c r="Z6176"/>
      <c r="AA6176"/>
      <c r="AB6176"/>
      <c r="AC6176"/>
      <c r="AD6176"/>
      <c r="AE6176"/>
      <c r="AF6176"/>
      <c r="AG6176"/>
      <c r="AH6176" s="115" t="s">
        <v>4308</v>
      </c>
    </row>
    <row r="6177" spans="1:34" hidden="1" x14ac:dyDescent="0.25">
      <c r="A6177">
        <v>333177</v>
      </c>
      <c r="B6177" t="s">
        <v>10220</v>
      </c>
      <c r="C6177" t="s">
        <v>340</v>
      </c>
      <c r="D6177" t="s">
        <v>556</v>
      </c>
      <c r="E6177" t="s">
        <v>77</v>
      </c>
      <c r="F6177" s="126">
        <v>36505</v>
      </c>
      <c r="G6177" t="s">
        <v>70</v>
      </c>
      <c r="H6177" t="s">
        <v>16</v>
      </c>
      <c r="I6177" t="s">
        <v>129</v>
      </c>
      <c r="J6177" t="s">
        <v>15</v>
      </c>
      <c r="K6177"/>
      <c r="L6177" t="s">
        <v>70</v>
      </c>
      <c r="M6177"/>
      <c r="N6177"/>
      <c r="O6177"/>
      <c r="P6177"/>
      <c r="Q6177"/>
      <c r="U6177"/>
      <c r="V6177" t="s">
        <v>16623</v>
      </c>
      <c r="W6177"/>
      <c r="X6177"/>
      <c r="Y6177"/>
      <c r="Z6177"/>
      <c r="AA6177"/>
      <c r="AB6177"/>
      <c r="AC6177"/>
      <c r="AD6177"/>
      <c r="AE6177"/>
      <c r="AF6177" t="s">
        <v>4308</v>
      </c>
      <c r="AG6177" t="s">
        <v>4308</v>
      </c>
      <c r="AH6177" s="115" t="s">
        <v>4308</v>
      </c>
    </row>
    <row r="6178" spans="1:34" hidden="1" x14ac:dyDescent="0.25">
      <c r="A6178">
        <v>333180</v>
      </c>
      <c r="B6178" t="s">
        <v>10221</v>
      </c>
      <c r="C6178" t="s">
        <v>533</v>
      </c>
      <c r="D6178" t="s">
        <v>437</v>
      </c>
      <c r="E6178" t="s">
        <v>76</v>
      </c>
      <c r="F6178" s="126">
        <v>33239</v>
      </c>
      <c r="G6178" t="s">
        <v>258</v>
      </c>
      <c r="H6178" t="s">
        <v>16</v>
      </c>
      <c r="I6178" t="s">
        <v>136</v>
      </c>
      <c r="J6178" t="s">
        <v>15</v>
      </c>
      <c r="K6178"/>
      <c r="L6178" t="s">
        <v>30</v>
      </c>
      <c r="M6178"/>
      <c r="N6178"/>
      <c r="O6178"/>
      <c r="P6178"/>
      <c r="Q6178"/>
      <c r="R6178" s="115">
        <v>9209</v>
      </c>
      <c r="S6178" s="115">
        <v>45719</v>
      </c>
      <c r="T6178" s="115">
        <v>3000</v>
      </c>
      <c r="U6178"/>
      <c r="V6178">
        <v>0</v>
      </c>
      <c r="W6178"/>
      <c r="X6178"/>
      <c r="Y6178"/>
      <c r="Z6178"/>
      <c r="AA6178"/>
      <c r="AB6178"/>
      <c r="AC6178"/>
      <c r="AD6178"/>
      <c r="AE6178"/>
      <c r="AF6178"/>
      <c r="AG6178"/>
    </row>
    <row r="6179" spans="1:34" hidden="1" x14ac:dyDescent="0.25">
      <c r="A6179">
        <v>333181</v>
      </c>
      <c r="B6179" t="s">
        <v>10222</v>
      </c>
      <c r="C6179" t="s">
        <v>209</v>
      </c>
      <c r="D6179" t="s">
        <v>407</v>
      </c>
      <c r="E6179" t="s">
        <v>76</v>
      </c>
      <c r="F6179" s="126">
        <v>36127</v>
      </c>
      <c r="G6179" t="s">
        <v>211</v>
      </c>
      <c r="H6179" t="s">
        <v>19</v>
      </c>
      <c r="I6179" t="s">
        <v>136</v>
      </c>
      <c r="J6179" t="s">
        <v>1226</v>
      </c>
      <c r="K6179"/>
      <c r="L6179" t="s">
        <v>18</v>
      </c>
      <c r="M6179"/>
      <c r="N6179"/>
      <c r="O6179"/>
      <c r="P6179"/>
      <c r="Q6179"/>
      <c r="U6179"/>
      <c r="V6179">
        <v>0</v>
      </c>
      <c r="W6179"/>
      <c r="X6179"/>
      <c r="Y6179"/>
      <c r="Z6179"/>
      <c r="AA6179"/>
      <c r="AB6179"/>
      <c r="AC6179"/>
      <c r="AD6179"/>
      <c r="AE6179"/>
      <c r="AF6179"/>
      <c r="AG6179"/>
    </row>
    <row r="6180" spans="1:34" hidden="1" x14ac:dyDescent="0.25">
      <c r="A6180" s="115">
        <v>333182</v>
      </c>
      <c r="B6180" s="115" t="s">
        <v>3799</v>
      </c>
      <c r="C6180" s="115" t="s">
        <v>227</v>
      </c>
      <c r="D6180" s="115" t="s">
        <v>239</v>
      </c>
      <c r="E6180" s="115" t="s">
        <v>76</v>
      </c>
      <c r="F6180" s="237">
        <v>36526</v>
      </c>
      <c r="G6180" s="115" t="s">
        <v>3800</v>
      </c>
      <c r="H6180" s="115" t="s">
        <v>16</v>
      </c>
      <c r="I6180" t="s">
        <v>199</v>
      </c>
      <c r="J6180" s="115" t="s">
        <v>15</v>
      </c>
      <c r="L6180" s="115" t="s">
        <v>18</v>
      </c>
      <c r="U6180"/>
      <c r="V6180" t="s">
        <v>16623</v>
      </c>
    </row>
    <row r="6181" spans="1:34" hidden="1" x14ac:dyDescent="0.25">
      <c r="A6181">
        <v>333184</v>
      </c>
      <c r="B6181" t="s">
        <v>10223</v>
      </c>
      <c r="C6181" t="s">
        <v>227</v>
      </c>
      <c r="D6181" t="s">
        <v>217</v>
      </c>
      <c r="E6181" t="s">
        <v>77</v>
      </c>
      <c r="F6181" s="126">
        <v>35089</v>
      </c>
      <c r="G6181" t="s">
        <v>18</v>
      </c>
      <c r="H6181" t="s">
        <v>16</v>
      </c>
      <c r="I6181" t="s">
        <v>129</v>
      </c>
      <c r="J6181" t="s">
        <v>1226</v>
      </c>
      <c r="K6181"/>
      <c r="L6181" t="s">
        <v>18</v>
      </c>
      <c r="M6181"/>
      <c r="N6181"/>
      <c r="O6181"/>
      <c r="P6181"/>
      <c r="Q6181"/>
      <c r="U6181"/>
      <c r="V6181" t="s">
        <v>16623</v>
      </c>
      <c r="W6181"/>
      <c r="X6181"/>
      <c r="Y6181"/>
      <c r="Z6181"/>
      <c r="AA6181"/>
      <c r="AB6181"/>
      <c r="AC6181"/>
      <c r="AD6181"/>
      <c r="AE6181"/>
      <c r="AF6181"/>
      <c r="AG6181" t="s">
        <v>4308</v>
      </c>
      <c r="AH6181" s="115" t="s">
        <v>4308</v>
      </c>
    </row>
    <row r="6182" spans="1:34" hidden="1" x14ac:dyDescent="0.25">
      <c r="A6182">
        <v>333185</v>
      </c>
      <c r="B6182" t="s">
        <v>10224</v>
      </c>
      <c r="C6182" t="s">
        <v>219</v>
      </c>
      <c r="D6182" t="s">
        <v>230</v>
      </c>
      <c r="E6182" t="s">
        <v>77</v>
      </c>
      <c r="F6182" s="126">
        <v>36465</v>
      </c>
      <c r="G6182" t="s">
        <v>18</v>
      </c>
      <c r="H6182" t="s">
        <v>16</v>
      </c>
      <c r="I6182" t="s">
        <v>136</v>
      </c>
      <c r="J6182" t="s">
        <v>1226</v>
      </c>
      <c r="K6182"/>
      <c r="L6182" t="s">
        <v>30</v>
      </c>
      <c r="M6182"/>
      <c r="N6182"/>
      <c r="O6182"/>
      <c r="P6182"/>
      <c r="Q6182"/>
      <c r="U6182"/>
      <c r="V6182" t="s">
        <v>4336</v>
      </c>
      <c r="W6182"/>
      <c r="X6182"/>
      <c r="Y6182"/>
      <c r="Z6182"/>
      <c r="AA6182"/>
      <c r="AB6182"/>
      <c r="AC6182"/>
      <c r="AD6182"/>
      <c r="AE6182"/>
      <c r="AF6182" t="s">
        <v>4308</v>
      </c>
      <c r="AG6182" t="s">
        <v>4308</v>
      </c>
      <c r="AH6182" s="115" t="s">
        <v>4308</v>
      </c>
    </row>
    <row r="6183" spans="1:34" hidden="1" x14ac:dyDescent="0.25">
      <c r="A6183">
        <v>333191</v>
      </c>
      <c r="B6183" t="s">
        <v>10225</v>
      </c>
      <c r="C6183" t="s">
        <v>662</v>
      </c>
      <c r="D6183" t="s">
        <v>848</v>
      </c>
      <c r="E6183" t="s">
        <v>77</v>
      </c>
      <c r="F6183" s="126">
        <v>35805</v>
      </c>
      <c r="G6183" t="s">
        <v>18</v>
      </c>
      <c r="H6183" t="s">
        <v>16</v>
      </c>
      <c r="I6183" t="s">
        <v>136</v>
      </c>
      <c r="J6183" t="s">
        <v>1226</v>
      </c>
      <c r="K6183"/>
      <c r="L6183" t="s">
        <v>18</v>
      </c>
      <c r="M6183"/>
      <c r="N6183"/>
      <c r="O6183"/>
      <c r="P6183"/>
      <c r="Q6183"/>
      <c r="R6183" s="115">
        <v>9029</v>
      </c>
      <c r="S6183" s="115">
        <v>45713</v>
      </c>
      <c r="T6183" s="115">
        <v>70000</v>
      </c>
      <c r="U6183"/>
      <c r="V6183">
        <v>0</v>
      </c>
      <c r="W6183"/>
      <c r="X6183"/>
      <c r="Y6183"/>
      <c r="Z6183"/>
      <c r="AA6183"/>
      <c r="AB6183"/>
      <c r="AC6183"/>
      <c r="AD6183"/>
      <c r="AE6183"/>
      <c r="AF6183"/>
      <c r="AG6183"/>
    </row>
    <row r="6184" spans="1:34" ht="18" hidden="1" x14ac:dyDescent="0.25">
      <c r="A6184" s="235">
        <v>333192</v>
      </c>
      <c r="B6184" s="235" t="s">
        <v>10226</v>
      </c>
      <c r="C6184" s="235" t="s">
        <v>250</v>
      </c>
      <c r="D6184" s="235" t="s">
        <v>409</v>
      </c>
      <c r="E6184"/>
      <c r="F6184" s="126"/>
      <c r="G6184" s="236"/>
      <c r="H6184"/>
      <c r="I6184" t="s">
        <v>199</v>
      </c>
      <c r="J6184" s="236"/>
      <c r="K6184"/>
      <c r="L6184"/>
      <c r="M6184"/>
      <c r="N6184"/>
      <c r="O6184"/>
      <c r="P6184"/>
      <c r="Q6184"/>
      <c r="U6184"/>
      <c r="V6184">
        <v>0</v>
      </c>
      <c r="W6184" s="236"/>
      <c r="X6184"/>
      <c r="Y6184"/>
      <c r="Z6184"/>
      <c r="AA6184"/>
      <c r="AB6184"/>
      <c r="AC6184"/>
      <c r="AD6184"/>
      <c r="AE6184"/>
      <c r="AF6184"/>
      <c r="AG6184"/>
      <c r="AH6184" s="115" t="s">
        <v>4308</v>
      </c>
    </row>
    <row r="6185" spans="1:34" hidden="1" x14ac:dyDescent="0.25">
      <c r="A6185">
        <v>333193</v>
      </c>
      <c r="B6185" t="s">
        <v>10227</v>
      </c>
      <c r="C6185" t="s">
        <v>212</v>
      </c>
      <c r="D6185" t="s">
        <v>217</v>
      </c>
      <c r="E6185" t="s">
        <v>77</v>
      </c>
      <c r="F6185" s="126">
        <v>33789</v>
      </c>
      <c r="G6185" t="s">
        <v>27</v>
      </c>
      <c r="H6185" t="s">
        <v>16</v>
      </c>
      <c r="I6185" t="s">
        <v>136</v>
      </c>
      <c r="J6185"/>
      <c r="K6185"/>
      <c r="L6185"/>
      <c r="M6185"/>
      <c r="N6185"/>
      <c r="O6185"/>
      <c r="P6185"/>
      <c r="Q6185"/>
      <c r="U6185"/>
      <c r="V6185" t="s">
        <v>4414</v>
      </c>
      <c r="W6185"/>
      <c r="X6185"/>
      <c r="Y6185"/>
      <c r="Z6185"/>
      <c r="AA6185"/>
      <c r="AB6185"/>
      <c r="AC6185"/>
      <c r="AD6185"/>
      <c r="AE6185"/>
      <c r="AF6185"/>
      <c r="AG6185"/>
      <c r="AH6185" s="115" t="s">
        <v>4308</v>
      </c>
    </row>
    <row r="6186" spans="1:34" hidden="1" x14ac:dyDescent="0.25">
      <c r="A6186" s="115">
        <v>333194</v>
      </c>
      <c r="B6186" s="115" t="s">
        <v>3801</v>
      </c>
      <c r="C6186" s="115" t="s">
        <v>610</v>
      </c>
      <c r="D6186" s="115" t="s">
        <v>1073</v>
      </c>
      <c r="E6186" s="115" t="s">
        <v>77</v>
      </c>
      <c r="F6186" s="237">
        <v>30448</v>
      </c>
      <c r="G6186" s="115" t="s">
        <v>18</v>
      </c>
      <c r="H6186" s="115" t="s">
        <v>16</v>
      </c>
      <c r="I6186" t="s">
        <v>199</v>
      </c>
      <c r="J6186" s="115" t="s">
        <v>1226</v>
      </c>
      <c r="L6186" s="115" t="s">
        <v>18</v>
      </c>
      <c r="U6186"/>
      <c r="V6186" t="s">
        <v>16623</v>
      </c>
    </row>
    <row r="6187" spans="1:34" hidden="1" x14ac:dyDescent="0.25">
      <c r="A6187" s="115">
        <v>333196</v>
      </c>
      <c r="B6187" s="115" t="s">
        <v>3101</v>
      </c>
      <c r="C6187" s="115" t="s">
        <v>227</v>
      </c>
      <c r="D6187" s="115" t="s">
        <v>276</v>
      </c>
      <c r="E6187" s="115" t="s">
        <v>77</v>
      </c>
      <c r="F6187" s="237">
        <v>32905</v>
      </c>
      <c r="G6187" s="115" t="s">
        <v>1488</v>
      </c>
      <c r="H6187" s="115" t="s">
        <v>16</v>
      </c>
      <c r="I6187" t="s">
        <v>199</v>
      </c>
      <c r="J6187" s="115" t="s">
        <v>1226</v>
      </c>
      <c r="L6187" s="115" t="s">
        <v>18</v>
      </c>
      <c r="U6187"/>
      <c r="V6187">
        <v>0</v>
      </c>
    </row>
    <row r="6188" spans="1:34" hidden="1" x14ac:dyDescent="0.25">
      <c r="A6188">
        <v>333197</v>
      </c>
      <c r="B6188" t="s">
        <v>10228</v>
      </c>
      <c r="C6188" t="s">
        <v>289</v>
      </c>
      <c r="D6188" t="s">
        <v>347</v>
      </c>
      <c r="E6188" t="s">
        <v>77</v>
      </c>
      <c r="F6188" s="126">
        <v>33939</v>
      </c>
      <c r="G6188" t="s">
        <v>10229</v>
      </c>
      <c r="H6188" t="s">
        <v>16</v>
      </c>
      <c r="I6188" t="s">
        <v>129</v>
      </c>
      <c r="J6188" t="s">
        <v>1226</v>
      </c>
      <c r="K6188"/>
      <c r="L6188" t="s">
        <v>40</v>
      </c>
      <c r="M6188"/>
      <c r="N6188"/>
      <c r="O6188"/>
      <c r="P6188"/>
      <c r="Q6188"/>
      <c r="U6188"/>
      <c r="V6188" t="s">
        <v>16603</v>
      </c>
      <c r="W6188"/>
      <c r="X6188"/>
      <c r="Y6188"/>
      <c r="Z6188"/>
      <c r="AA6188"/>
      <c r="AB6188"/>
      <c r="AC6188"/>
      <c r="AD6188"/>
      <c r="AE6188"/>
      <c r="AF6188"/>
      <c r="AG6188"/>
    </row>
    <row r="6189" spans="1:34" hidden="1" x14ac:dyDescent="0.25">
      <c r="A6189">
        <v>333199</v>
      </c>
      <c r="B6189" t="s">
        <v>10230</v>
      </c>
      <c r="C6189" t="s">
        <v>227</v>
      </c>
      <c r="D6189" t="s">
        <v>304</v>
      </c>
      <c r="E6189" t="s">
        <v>76</v>
      </c>
      <c r="F6189" s="126"/>
      <c r="G6189"/>
      <c r="H6189" t="s">
        <v>16</v>
      </c>
      <c r="I6189" t="s">
        <v>136</v>
      </c>
      <c r="J6189"/>
      <c r="K6189"/>
      <c r="L6189"/>
      <c r="M6189"/>
      <c r="N6189"/>
      <c r="O6189"/>
      <c r="P6189"/>
      <c r="Q6189"/>
      <c r="U6189"/>
      <c r="V6189" t="s">
        <v>4412</v>
      </c>
      <c r="W6189"/>
      <c r="X6189"/>
      <c r="Y6189"/>
      <c r="Z6189"/>
      <c r="AA6189"/>
      <c r="AB6189"/>
      <c r="AC6189"/>
      <c r="AD6189"/>
      <c r="AE6189"/>
      <c r="AF6189"/>
      <c r="AG6189"/>
    </row>
    <row r="6190" spans="1:34" ht="18" hidden="1" x14ac:dyDescent="0.25">
      <c r="A6190" s="235">
        <v>333201</v>
      </c>
      <c r="B6190" s="235" t="s">
        <v>10231</v>
      </c>
      <c r="C6190" s="235" t="s">
        <v>1651</v>
      </c>
      <c r="D6190" s="235" t="s">
        <v>298</v>
      </c>
      <c r="E6190"/>
      <c r="F6190" s="126"/>
      <c r="G6190" s="236"/>
      <c r="H6190"/>
      <c r="I6190" t="s">
        <v>199</v>
      </c>
      <c r="J6190" s="236"/>
      <c r="K6190"/>
      <c r="L6190"/>
      <c r="M6190"/>
      <c r="N6190"/>
      <c r="O6190"/>
      <c r="P6190"/>
      <c r="Q6190"/>
      <c r="U6190"/>
      <c r="V6190">
        <v>0</v>
      </c>
      <c r="W6190" s="236"/>
      <c r="X6190"/>
      <c r="Y6190"/>
      <c r="Z6190"/>
      <c r="AA6190"/>
      <c r="AB6190"/>
      <c r="AC6190"/>
      <c r="AD6190"/>
      <c r="AE6190"/>
      <c r="AF6190"/>
      <c r="AG6190"/>
      <c r="AH6190" s="115" t="s">
        <v>4308</v>
      </c>
    </row>
    <row r="6191" spans="1:34" ht="18" hidden="1" x14ac:dyDescent="0.25">
      <c r="A6191" s="235">
        <v>333202</v>
      </c>
      <c r="B6191" s="235" t="s">
        <v>10232</v>
      </c>
      <c r="C6191" s="235" t="s">
        <v>520</v>
      </c>
      <c r="D6191" s="235" t="s">
        <v>312</v>
      </c>
      <c r="E6191"/>
      <c r="F6191" s="126"/>
      <c r="G6191" s="236"/>
      <c r="H6191"/>
      <c r="I6191" t="s">
        <v>129</v>
      </c>
      <c r="J6191" s="236"/>
      <c r="K6191"/>
      <c r="L6191"/>
      <c r="M6191"/>
      <c r="N6191"/>
      <c r="O6191"/>
      <c r="P6191"/>
      <c r="Q6191"/>
      <c r="U6191"/>
      <c r="V6191" t="s">
        <v>4337</v>
      </c>
      <c r="W6191" s="236"/>
      <c r="X6191"/>
      <c r="Y6191"/>
      <c r="Z6191"/>
      <c r="AA6191"/>
      <c r="AB6191"/>
      <c r="AC6191"/>
      <c r="AD6191"/>
      <c r="AE6191"/>
      <c r="AF6191"/>
      <c r="AG6191"/>
      <c r="AH6191" s="115" t="s">
        <v>4308</v>
      </c>
    </row>
    <row r="6192" spans="1:34" hidden="1" x14ac:dyDescent="0.25">
      <c r="A6192" s="115">
        <v>333203</v>
      </c>
      <c r="B6192" s="115" t="s">
        <v>2918</v>
      </c>
      <c r="C6192" s="115" t="s">
        <v>419</v>
      </c>
      <c r="D6192" s="115" t="s">
        <v>485</v>
      </c>
      <c r="E6192" s="115" t="s">
        <v>76</v>
      </c>
      <c r="F6192" s="237">
        <v>36161</v>
      </c>
      <c r="G6192" s="115" t="s">
        <v>18</v>
      </c>
      <c r="H6192" s="115" t="s">
        <v>16</v>
      </c>
      <c r="I6192" t="s">
        <v>199</v>
      </c>
      <c r="J6192" s="115" t="s">
        <v>15</v>
      </c>
      <c r="L6192" s="115" t="s">
        <v>18</v>
      </c>
      <c r="U6192"/>
      <c r="V6192">
        <v>0</v>
      </c>
    </row>
    <row r="6193" spans="1:35" ht="18" x14ac:dyDescent="0.25">
      <c r="A6193" s="235">
        <v>333204</v>
      </c>
      <c r="B6193" s="235" t="s">
        <v>5294</v>
      </c>
      <c r="C6193" s="235" t="s">
        <v>380</v>
      </c>
      <c r="D6193" s="235" t="s">
        <v>235</v>
      </c>
      <c r="E6193"/>
      <c r="F6193" s="126"/>
      <c r="G6193" s="236"/>
      <c r="H6193"/>
      <c r="I6193" t="s">
        <v>107</v>
      </c>
      <c r="J6193" s="236"/>
      <c r="K6193"/>
      <c r="L6193"/>
      <c r="M6193"/>
      <c r="N6193"/>
      <c r="O6193"/>
      <c r="P6193"/>
      <c r="Q6193"/>
      <c r="U6193"/>
      <c r="V6193" t="s">
        <v>4335</v>
      </c>
      <c r="W6193" s="236"/>
      <c r="X6193"/>
      <c r="Y6193"/>
      <c r="Z6193"/>
      <c r="AA6193"/>
      <c r="AB6193"/>
      <c r="AC6193"/>
      <c r="AD6193"/>
      <c r="AE6193"/>
      <c r="AF6193"/>
      <c r="AG6193"/>
      <c r="AH6193" s="115" t="s">
        <v>4308</v>
      </c>
      <c r="AI6193" s="115" t="e">
        <f>VLOOKUP(A6193,'[2]دراسات قانونية'!$A$3:$E$600,1,0)</f>
        <v>#N/A</v>
      </c>
    </row>
    <row r="6194" spans="1:35" hidden="1" x14ac:dyDescent="0.25">
      <c r="A6194">
        <v>333206</v>
      </c>
      <c r="B6194" t="s">
        <v>10233</v>
      </c>
      <c r="C6194" t="s">
        <v>615</v>
      </c>
      <c r="D6194" t="s">
        <v>281</v>
      </c>
      <c r="E6194" t="s">
        <v>76</v>
      </c>
      <c r="F6194" s="126">
        <v>35358</v>
      </c>
      <c r="G6194" t="s">
        <v>10234</v>
      </c>
      <c r="H6194" t="s">
        <v>16</v>
      </c>
      <c r="I6194" t="s">
        <v>129</v>
      </c>
      <c r="J6194" t="s">
        <v>1226</v>
      </c>
      <c r="K6194"/>
      <c r="L6194" t="s">
        <v>30</v>
      </c>
      <c r="M6194"/>
      <c r="N6194"/>
      <c r="O6194"/>
      <c r="P6194"/>
      <c r="Q6194"/>
      <c r="U6194"/>
      <c r="V6194" t="s">
        <v>4334</v>
      </c>
      <c r="W6194"/>
      <c r="X6194"/>
      <c r="Y6194"/>
      <c r="Z6194"/>
      <c r="AA6194"/>
      <c r="AB6194"/>
      <c r="AC6194"/>
      <c r="AD6194"/>
      <c r="AE6194"/>
      <c r="AF6194"/>
      <c r="AG6194" t="s">
        <v>4308</v>
      </c>
      <c r="AH6194" s="115" t="s">
        <v>4308</v>
      </c>
    </row>
    <row r="6195" spans="1:35" x14ac:dyDescent="0.25">
      <c r="A6195" s="115">
        <v>333207</v>
      </c>
      <c r="B6195" s="115" t="s">
        <v>10235</v>
      </c>
      <c r="C6195" s="115" t="s">
        <v>250</v>
      </c>
      <c r="D6195" s="115" t="s">
        <v>10236</v>
      </c>
      <c r="F6195" s="237"/>
      <c r="I6195" t="s">
        <v>107</v>
      </c>
      <c r="U6195"/>
      <c r="V6195" t="s">
        <v>4335</v>
      </c>
      <c r="AH6195" s="115" t="s">
        <v>4308</v>
      </c>
      <c r="AI6195" s="115" t="e">
        <f>VLOOKUP(A6195,'[2]دراسات قانونية'!$A$3:$E$600,1,0)</f>
        <v>#N/A</v>
      </c>
    </row>
    <row r="6196" spans="1:35" hidden="1" x14ac:dyDescent="0.25">
      <c r="A6196">
        <v>333208</v>
      </c>
      <c r="B6196" t="s">
        <v>10237</v>
      </c>
      <c r="C6196" t="s">
        <v>489</v>
      </c>
      <c r="D6196" t="s">
        <v>281</v>
      </c>
      <c r="E6196" t="s">
        <v>76</v>
      </c>
      <c r="F6196" s="126">
        <v>35431</v>
      </c>
      <c r="G6196" t="s">
        <v>462</v>
      </c>
      <c r="H6196" t="s">
        <v>16</v>
      </c>
      <c r="I6196" t="s">
        <v>136</v>
      </c>
      <c r="J6196" t="s">
        <v>1226</v>
      </c>
      <c r="K6196"/>
      <c r="L6196" t="s">
        <v>73</v>
      </c>
      <c r="M6196"/>
      <c r="N6196"/>
      <c r="O6196"/>
      <c r="P6196"/>
      <c r="Q6196"/>
      <c r="R6196" s="115">
        <v>9457</v>
      </c>
      <c r="S6196" s="115">
        <v>45722</v>
      </c>
      <c r="T6196" s="115">
        <v>135000</v>
      </c>
      <c r="U6196"/>
      <c r="V6196">
        <v>0</v>
      </c>
      <c r="W6196"/>
      <c r="X6196"/>
      <c r="Y6196"/>
      <c r="Z6196"/>
      <c r="AA6196"/>
      <c r="AB6196"/>
      <c r="AC6196"/>
      <c r="AD6196"/>
      <c r="AE6196"/>
      <c r="AF6196"/>
      <c r="AG6196"/>
    </row>
    <row r="6197" spans="1:35" ht="18" x14ac:dyDescent="0.25">
      <c r="A6197" s="235">
        <v>333209</v>
      </c>
      <c r="B6197" s="235" t="s">
        <v>10238</v>
      </c>
      <c r="C6197" s="235" t="s">
        <v>209</v>
      </c>
      <c r="D6197" s="235" t="s">
        <v>528</v>
      </c>
      <c r="E6197"/>
      <c r="F6197" s="126"/>
      <c r="G6197" s="236"/>
      <c r="H6197"/>
      <c r="I6197" t="s">
        <v>107</v>
      </c>
      <c r="J6197" s="236"/>
      <c r="K6197"/>
      <c r="L6197"/>
      <c r="M6197"/>
      <c r="N6197"/>
      <c r="O6197"/>
      <c r="P6197"/>
      <c r="Q6197"/>
      <c r="U6197"/>
      <c r="V6197" t="s">
        <v>4335</v>
      </c>
      <c r="W6197" s="236"/>
      <c r="X6197"/>
      <c r="Y6197"/>
      <c r="Z6197"/>
      <c r="AA6197"/>
      <c r="AB6197"/>
      <c r="AC6197"/>
      <c r="AD6197"/>
      <c r="AE6197"/>
      <c r="AF6197"/>
      <c r="AG6197"/>
      <c r="AH6197" s="115" t="s">
        <v>4308</v>
      </c>
      <c r="AI6197" s="115" t="e">
        <f>VLOOKUP(A6197,'[2]دراسات قانونية'!$A$3:$E$600,1,0)</f>
        <v>#N/A</v>
      </c>
    </row>
    <row r="6198" spans="1:35" hidden="1" x14ac:dyDescent="0.25">
      <c r="A6198">
        <v>333210</v>
      </c>
      <c r="B6198" t="s">
        <v>10239</v>
      </c>
      <c r="C6198" t="s">
        <v>279</v>
      </c>
      <c r="D6198" t="s">
        <v>239</v>
      </c>
      <c r="E6198" t="s">
        <v>76</v>
      </c>
      <c r="F6198" s="126"/>
      <c r="G6198"/>
      <c r="H6198" t="s">
        <v>16</v>
      </c>
      <c r="I6198" t="s">
        <v>136</v>
      </c>
      <c r="J6198"/>
      <c r="K6198"/>
      <c r="L6198"/>
      <c r="M6198"/>
      <c r="N6198"/>
      <c r="O6198"/>
      <c r="P6198"/>
      <c r="Q6198"/>
      <c r="U6198"/>
      <c r="V6198" t="s">
        <v>4336</v>
      </c>
      <c r="W6198"/>
      <c r="X6198"/>
      <c r="Y6198"/>
      <c r="Z6198"/>
      <c r="AA6198" t="s">
        <v>4308</v>
      </c>
      <c r="AB6198" t="s">
        <v>4308</v>
      </c>
      <c r="AC6198" t="s">
        <v>4308</v>
      </c>
      <c r="AD6198" t="s">
        <v>4308</v>
      </c>
      <c r="AE6198" t="s">
        <v>4308</v>
      </c>
      <c r="AF6198" t="s">
        <v>4308</v>
      </c>
      <c r="AG6198" t="s">
        <v>4308</v>
      </c>
      <c r="AH6198" s="115" t="s">
        <v>4308</v>
      </c>
    </row>
    <row r="6199" spans="1:35" hidden="1" x14ac:dyDescent="0.25">
      <c r="A6199">
        <v>333212</v>
      </c>
      <c r="B6199" t="s">
        <v>10240</v>
      </c>
      <c r="C6199" t="s">
        <v>662</v>
      </c>
      <c r="D6199" t="s">
        <v>6103</v>
      </c>
      <c r="E6199" t="s">
        <v>76</v>
      </c>
      <c r="F6199" s="126"/>
      <c r="G6199"/>
      <c r="H6199" t="s">
        <v>16</v>
      </c>
      <c r="I6199" t="s">
        <v>129</v>
      </c>
      <c r="J6199"/>
      <c r="K6199"/>
      <c r="L6199"/>
      <c r="M6199"/>
      <c r="N6199"/>
      <c r="O6199"/>
      <c r="P6199"/>
      <c r="Q6199"/>
      <c r="U6199"/>
      <c r="V6199" t="s">
        <v>4335</v>
      </c>
      <c r="W6199"/>
      <c r="X6199"/>
      <c r="Y6199"/>
      <c r="Z6199"/>
      <c r="AA6199"/>
      <c r="AB6199"/>
      <c r="AC6199"/>
      <c r="AD6199" t="s">
        <v>4308</v>
      </c>
      <c r="AE6199" t="s">
        <v>4308</v>
      </c>
      <c r="AF6199" t="s">
        <v>4308</v>
      </c>
      <c r="AG6199" t="s">
        <v>4308</v>
      </c>
      <c r="AH6199" s="115" t="s">
        <v>4308</v>
      </c>
    </row>
    <row r="6200" spans="1:35" ht="18" x14ac:dyDescent="0.25">
      <c r="A6200" s="235">
        <v>333214</v>
      </c>
      <c r="B6200" s="235" t="s">
        <v>10241</v>
      </c>
      <c r="C6200" s="235" t="s">
        <v>384</v>
      </c>
      <c r="D6200" s="235" t="s">
        <v>276</v>
      </c>
      <c r="E6200"/>
      <c r="F6200" s="126"/>
      <c r="G6200" s="236"/>
      <c r="H6200"/>
      <c r="I6200" t="s">
        <v>107</v>
      </c>
      <c r="J6200" s="236"/>
      <c r="K6200"/>
      <c r="L6200"/>
      <c r="M6200"/>
      <c r="N6200"/>
      <c r="O6200"/>
      <c r="P6200"/>
      <c r="Q6200"/>
      <c r="U6200"/>
      <c r="V6200" t="s">
        <v>4335</v>
      </c>
      <c r="W6200" s="236"/>
      <c r="X6200"/>
      <c r="Y6200"/>
      <c r="Z6200"/>
      <c r="AA6200"/>
      <c r="AB6200"/>
      <c r="AC6200"/>
      <c r="AD6200"/>
      <c r="AE6200"/>
      <c r="AF6200"/>
      <c r="AG6200"/>
      <c r="AH6200" s="115" t="s">
        <v>4308</v>
      </c>
      <c r="AI6200" s="115" t="e">
        <f>VLOOKUP(A6200,'[2]دراسات قانونية'!$A$3:$E$600,1,0)</f>
        <v>#N/A</v>
      </c>
    </row>
    <row r="6201" spans="1:35" hidden="1" x14ac:dyDescent="0.25">
      <c r="A6201">
        <v>333215</v>
      </c>
      <c r="B6201" t="s">
        <v>10242</v>
      </c>
      <c r="C6201" t="s">
        <v>1015</v>
      </c>
      <c r="D6201" t="s">
        <v>293</v>
      </c>
      <c r="E6201" t="s">
        <v>76</v>
      </c>
      <c r="F6201" s="126">
        <v>36526</v>
      </c>
      <c r="G6201" t="s">
        <v>1962</v>
      </c>
      <c r="H6201" t="s">
        <v>16</v>
      </c>
      <c r="I6201" t="s">
        <v>136</v>
      </c>
      <c r="J6201" t="s">
        <v>1226</v>
      </c>
      <c r="K6201"/>
      <c r="L6201" t="s">
        <v>70</v>
      </c>
      <c r="M6201"/>
      <c r="N6201"/>
      <c r="O6201"/>
      <c r="P6201"/>
      <c r="Q6201"/>
      <c r="U6201"/>
      <c r="V6201" t="s">
        <v>16623</v>
      </c>
      <c r="W6201"/>
      <c r="X6201"/>
      <c r="Y6201"/>
      <c r="Z6201"/>
      <c r="AA6201"/>
      <c r="AB6201"/>
      <c r="AC6201"/>
      <c r="AD6201"/>
      <c r="AE6201"/>
      <c r="AF6201"/>
      <c r="AG6201" t="s">
        <v>4308</v>
      </c>
      <c r="AH6201" s="115" t="s">
        <v>4308</v>
      </c>
    </row>
    <row r="6202" spans="1:35" hidden="1" x14ac:dyDescent="0.25">
      <c r="A6202" s="115">
        <v>333217</v>
      </c>
      <c r="B6202" s="115" t="s">
        <v>1542</v>
      </c>
      <c r="C6202" s="115" t="s">
        <v>219</v>
      </c>
      <c r="D6202" s="115" t="s">
        <v>232</v>
      </c>
      <c r="E6202" s="115" t="s">
        <v>77</v>
      </c>
      <c r="F6202" s="237">
        <v>33108</v>
      </c>
      <c r="G6202" s="115" t="s">
        <v>18</v>
      </c>
      <c r="H6202" s="115" t="s">
        <v>16</v>
      </c>
      <c r="I6202" t="s">
        <v>199</v>
      </c>
      <c r="J6202" s="115" t="s">
        <v>1226</v>
      </c>
      <c r="L6202" s="115" t="s">
        <v>18</v>
      </c>
      <c r="U6202"/>
      <c r="V6202" t="s">
        <v>4335</v>
      </c>
    </row>
    <row r="6203" spans="1:35" hidden="1" x14ac:dyDescent="0.25">
      <c r="A6203">
        <v>333219</v>
      </c>
      <c r="B6203" t="s">
        <v>10243</v>
      </c>
      <c r="C6203" t="s">
        <v>335</v>
      </c>
      <c r="D6203" t="s">
        <v>7027</v>
      </c>
      <c r="E6203" t="s">
        <v>77</v>
      </c>
      <c r="F6203" s="126">
        <v>35587</v>
      </c>
      <c r="G6203" t="s">
        <v>817</v>
      </c>
      <c r="H6203" t="s">
        <v>16</v>
      </c>
      <c r="I6203" t="s">
        <v>129</v>
      </c>
      <c r="J6203"/>
      <c r="K6203"/>
      <c r="L6203"/>
      <c r="M6203"/>
      <c r="N6203"/>
      <c r="O6203"/>
      <c r="P6203"/>
      <c r="Q6203"/>
      <c r="U6203"/>
      <c r="V6203" t="s">
        <v>4424</v>
      </c>
      <c r="W6203"/>
      <c r="X6203"/>
      <c r="Y6203"/>
      <c r="Z6203"/>
      <c r="AA6203"/>
      <c r="AB6203"/>
      <c r="AC6203" t="s">
        <v>4308</v>
      </c>
      <c r="AD6203" t="s">
        <v>4308</v>
      </c>
      <c r="AE6203" t="s">
        <v>4308</v>
      </c>
      <c r="AF6203" t="s">
        <v>4308</v>
      </c>
      <c r="AG6203" t="s">
        <v>4308</v>
      </c>
      <c r="AH6203" s="115" t="s">
        <v>4308</v>
      </c>
    </row>
    <row r="6204" spans="1:35" ht="18" hidden="1" x14ac:dyDescent="0.25">
      <c r="A6204" s="235">
        <v>333220</v>
      </c>
      <c r="B6204" s="235" t="s">
        <v>10244</v>
      </c>
      <c r="C6204" s="235" t="s">
        <v>438</v>
      </c>
      <c r="D6204" s="235" t="s">
        <v>748</v>
      </c>
      <c r="E6204"/>
      <c r="F6204" s="126"/>
      <c r="G6204" s="236"/>
      <c r="H6204"/>
      <c r="I6204" t="s">
        <v>136</v>
      </c>
      <c r="J6204" s="236"/>
      <c r="K6204"/>
      <c r="L6204"/>
      <c r="M6204"/>
      <c r="N6204"/>
      <c r="O6204"/>
      <c r="P6204"/>
      <c r="Q6204"/>
      <c r="U6204"/>
      <c r="V6204" t="s">
        <v>4337</v>
      </c>
      <c r="W6204" s="236"/>
      <c r="X6204"/>
      <c r="Y6204"/>
      <c r="Z6204"/>
      <c r="AA6204"/>
      <c r="AB6204"/>
      <c r="AC6204"/>
      <c r="AD6204"/>
      <c r="AE6204"/>
      <c r="AF6204"/>
      <c r="AG6204"/>
      <c r="AH6204" s="115" t="s">
        <v>4308</v>
      </c>
    </row>
    <row r="6205" spans="1:35" ht="18" x14ac:dyDescent="0.25">
      <c r="A6205" s="235">
        <v>333223</v>
      </c>
      <c r="B6205" s="235" t="s">
        <v>10245</v>
      </c>
      <c r="C6205" s="235" t="s">
        <v>271</v>
      </c>
      <c r="D6205" s="235" t="s">
        <v>450</v>
      </c>
      <c r="E6205"/>
      <c r="F6205" s="126"/>
      <c r="G6205" s="236"/>
      <c r="H6205"/>
      <c r="I6205" t="s">
        <v>107</v>
      </c>
      <c r="J6205" s="236"/>
      <c r="K6205"/>
      <c r="L6205"/>
      <c r="M6205"/>
      <c r="N6205"/>
      <c r="O6205"/>
      <c r="P6205"/>
      <c r="Q6205"/>
      <c r="U6205"/>
      <c r="V6205" t="s">
        <v>4335</v>
      </c>
      <c r="W6205" s="236"/>
      <c r="X6205"/>
      <c r="Y6205"/>
      <c r="Z6205"/>
      <c r="AA6205"/>
      <c r="AB6205"/>
      <c r="AC6205"/>
      <c r="AD6205"/>
      <c r="AE6205"/>
      <c r="AF6205"/>
      <c r="AG6205"/>
      <c r="AH6205" s="115" t="s">
        <v>4308</v>
      </c>
      <c r="AI6205" s="115" t="e">
        <f>VLOOKUP(A6205,'[2]دراسات قانونية'!$A$3:$E$600,1,0)</f>
        <v>#N/A</v>
      </c>
    </row>
    <row r="6206" spans="1:35" ht="18" hidden="1" x14ac:dyDescent="0.25">
      <c r="A6206" s="235">
        <v>333224</v>
      </c>
      <c r="B6206" s="235" t="s">
        <v>10246</v>
      </c>
      <c r="C6206" s="235" t="s">
        <v>212</v>
      </c>
      <c r="D6206" s="235" t="s">
        <v>447</v>
      </c>
      <c r="E6206"/>
      <c r="F6206" s="126"/>
      <c r="G6206" s="236"/>
      <c r="H6206"/>
      <c r="I6206" t="s">
        <v>129</v>
      </c>
      <c r="J6206" s="236"/>
      <c r="K6206"/>
      <c r="L6206"/>
      <c r="M6206"/>
      <c r="N6206"/>
      <c r="O6206"/>
      <c r="P6206"/>
      <c r="Q6206"/>
      <c r="U6206"/>
      <c r="V6206" t="s">
        <v>4335</v>
      </c>
      <c r="W6206" s="236"/>
      <c r="X6206"/>
      <c r="Y6206"/>
      <c r="Z6206"/>
      <c r="AA6206"/>
      <c r="AB6206"/>
      <c r="AC6206"/>
      <c r="AD6206"/>
      <c r="AE6206"/>
      <c r="AF6206"/>
      <c r="AG6206"/>
    </row>
    <row r="6207" spans="1:35" ht="18" hidden="1" x14ac:dyDescent="0.25">
      <c r="A6207" s="235">
        <v>333226</v>
      </c>
      <c r="B6207" s="235" t="s">
        <v>10247</v>
      </c>
      <c r="C6207" s="235" t="s">
        <v>10248</v>
      </c>
      <c r="D6207" s="235" t="s">
        <v>1708</v>
      </c>
      <c r="E6207"/>
      <c r="F6207" s="126"/>
      <c r="G6207" s="236"/>
      <c r="H6207"/>
      <c r="I6207" t="s">
        <v>129</v>
      </c>
      <c r="J6207" s="236"/>
      <c r="K6207"/>
      <c r="L6207"/>
      <c r="M6207"/>
      <c r="N6207"/>
      <c r="O6207"/>
      <c r="P6207"/>
      <c r="Q6207"/>
      <c r="U6207"/>
      <c r="V6207" t="s">
        <v>4337</v>
      </c>
      <c r="W6207" s="236"/>
      <c r="X6207"/>
      <c r="Y6207"/>
      <c r="Z6207"/>
      <c r="AA6207"/>
      <c r="AB6207"/>
      <c r="AC6207"/>
      <c r="AD6207"/>
      <c r="AE6207"/>
      <c r="AF6207"/>
      <c r="AG6207"/>
      <c r="AH6207" s="115" t="s">
        <v>4308</v>
      </c>
    </row>
    <row r="6208" spans="1:35" ht="18" x14ac:dyDescent="0.25">
      <c r="A6208" s="235">
        <v>333229</v>
      </c>
      <c r="B6208" s="235" t="s">
        <v>10249</v>
      </c>
      <c r="C6208" s="235" t="s">
        <v>394</v>
      </c>
      <c r="D6208" s="235" t="s">
        <v>6866</v>
      </c>
      <c r="E6208"/>
      <c r="F6208" s="126"/>
      <c r="G6208" s="236"/>
      <c r="H6208"/>
      <c r="I6208" t="s">
        <v>107</v>
      </c>
      <c r="J6208" s="236"/>
      <c r="K6208"/>
      <c r="L6208"/>
      <c r="M6208"/>
      <c r="N6208"/>
      <c r="O6208"/>
      <c r="P6208"/>
      <c r="Q6208"/>
      <c r="U6208"/>
      <c r="V6208" t="s">
        <v>4337</v>
      </c>
      <c r="W6208" s="236"/>
      <c r="X6208"/>
      <c r="Y6208"/>
      <c r="Z6208"/>
      <c r="AA6208"/>
      <c r="AB6208"/>
      <c r="AC6208"/>
      <c r="AD6208"/>
      <c r="AE6208"/>
      <c r="AF6208"/>
      <c r="AG6208"/>
      <c r="AH6208" s="115" t="s">
        <v>4308</v>
      </c>
      <c r="AI6208" s="115" t="e">
        <f>VLOOKUP(A6208,'[2]دراسات قانونية'!$A$3:$E$600,1,0)</f>
        <v>#N/A</v>
      </c>
    </row>
    <row r="6209" spans="1:35" ht="18" x14ac:dyDescent="0.25">
      <c r="A6209" s="235">
        <v>333230</v>
      </c>
      <c r="B6209" s="235" t="s">
        <v>10250</v>
      </c>
      <c r="C6209" s="235" t="s">
        <v>231</v>
      </c>
      <c r="D6209" s="235" t="s">
        <v>10251</v>
      </c>
      <c r="E6209"/>
      <c r="F6209" s="126"/>
      <c r="G6209" s="236"/>
      <c r="H6209"/>
      <c r="I6209" t="s">
        <v>107</v>
      </c>
      <c r="J6209" s="236"/>
      <c r="K6209"/>
      <c r="L6209"/>
      <c r="M6209"/>
      <c r="N6209"/>
      <c r="O6209"/>
      <c r="P6209"/>
      <c r="Q6209"/>
      <c r="U6209"/>
      <c r="V6209" t="s">
        <v>4335</v>
      </c>
      <c r="W6209" s="236"/>
      <c r="X6209"/>
      <c r="Y6209"/>
      <c r="Z6209"/>
      <c r="AA6209"/>
      <c r="AB6209"/>
      <c r="AC6209"/>
      <c r="AD6209"/>
      <c r="AE6209"/>
      <c r="AF6209"/>
      <c r="AG6209"/>
      <c r="AH6209" s="115" t="s">
        <v>4308</v>
      </c>
      <c r="AI6209" s="115" t="e">
        <f>VLOOKUP(A6209,'[2]دراسات قانونية'!$A$3:$E$600,1,0)</f>
        <v>#N/A</v>
      </c>
    </row>
    <row r="6210" spans="1:35" hidden="1" x14ac:dyDescent="0.25">
      <c r="A6210">
        <v>333231</v>
      </c>
      <c r="B6210" t="s">
        <v>10252</v>
      </c>
      <c r="C6210" t="s">
        <v>324</v>
      </c>
      <c r="D6210" t="s">
        <v>222</v>
      </c>
      <c r="E6210" t="s">
        <v>76</v>
      </c>
      <c r="F6210" s="126">
        <v>35435</v>
      </c>
      <c r="G6210" t="s">
        <v>580</v>
      </c>
      <c r="H6210" t="s">
        <v>16</v>
      </c>
      <c r="I6210" t="s">
        <v>136</v>
      </c>
      <c r="J6210"/>
      <c r="K6210"/>
      <c r="L6210"/>
      <c r="M6210"/>
      <c r="N6210"/>
      <c r="O6210"/>
      <c r="P6210"/>
      <c r="Q6210"/>
      <c r="U6210"/>
      <c r="V6210" t="s">
        <v>16623</v>
      </c>
      <c r="W6210"/>
      <c r="X6210"/>
      <c r="Y6210"/>
      <c r="Z6210"/>
      <c r="AA6210"/>
      <c r="AB6210"/>
      <c r="AC6210"/>
      <c r="AD6210" t="s">
        <v>4308</v>
      </c>
      <c r="AE6210" t="s">
        <v>4308</v>
      </c>
      <c r="AF6210" t="s">
        <v>4308</v>
      </c>
      <c r="AG6210" t="s">
        <v>4308</v>
      </c>
      <c r="AH6210" s="115" t="s">
        <v>4308</v>
      </c>
    </row>
    <row r="6211" spans="1:35" hidden="1" x14ac:dyDescent="0.25">
      <c r="A6211">
        <v>333232</v>
      </c>
      <c r="B6211" t="s">
        <v>10253</v>
      </c>
      <c r="C6211" t="s">
        <v>279</v>
      </c>
      <c r="D6211" t="s">
        <v>824</v>
      </c>
      <c r="E6211" t="s">
        <v>77</v>
      </c>
      <c r="F6211" s="126">
        <v>35433</v>
      </c>
      <c r="G6211" t="s">
        <v>440</v>
      </c>
      <c r="H6211" t="s">
        <v>16</v>
      </c>
      <c r="I6211" t="s">
        <v>129</v>
      </c>
      <c r="J6211" t="s">
        <v>1226</v>
      </c>
      <c r="K6211"/>
      <c r="L6211" t="s">
        <v>30</v>
      </c>
      <c r="M6211"/>
      <c r="N6211"/>
      <c r="O6211"/>
      <c r="P6211"/>
      <c r="Q6211"/>
      <c r="U6211"/>
      <c r="V6211" t="s">
        <v>16623</v>
      </c>
      <c r="W6211"/>
      <c r="X6211"/>
      <c r="Y6211"/>
      <c r="Z6211"/>
      <c r="AA6211"/>
      <c r="AB6211"/>
      <c r="AC6211"/>
      <c r="AD6211"/>
      <c r="AE6211"/>
      <c r="AF6211"/>
      <c r="AG6211"/>
    </row>
    <row r="6212" spans="1:35" ht="18" hidden="1" x14ac:dyDescent="0.25">
      <c r="A6212" s="235">
        <v>333233</v>
      </c>
      <c r="B6212" s="235" t="s">
        <v>10254</v>
      </c>
      <c r="C6212" s="235" t="s">
        <v>279</v>
      </c>
      <c r="D6212" s="235" t="s">
        <v>10255</v>
      </c>
      <c r="E6212"/>
      <c r="F6212" s="126"/>
      <c r="G6212" s="236"/>
      <c r="H6212"/>
      <c r="I6212" t="s">
        <v>199</v>
      </c>
      <c r="J6212" s="236"/>
      <c r="K6212"/>
      <c r="L6212"/>
      <c r="M6212"/>
      <c r="N6212"/>
      <c r="O6212"/>
      <c r="P6212"/>
      <c r="Q6212"/>
      <c r="U6212"/>
      <c r="V6212">
        <v>0</v>
      </c>
      <c r="W6212" s="236"/>
      <c r="X6212"/>
      <c r="Y6212"/>
      <c r="Z6212"/>
      <c r="AA6212"/>
      <c r="AB6212"/>
      <c r="AC6212"/>
      <c r="AD6212"/>
      <c r="AE6212"/>
      <c r="AF6212"/>
      <c r="AG6212"/>
      <c r="AH6212" s="115" t="s">
        <v>4308</v>
      </c>
    </row>
    <row r="6213" spans="1:35" hidden="1" x14ac:dyDescent="0.25">
      <c r="A6213">
        <v>333235</v>
      </c>
      <c r="B6213" t="s">
        <v>10256</v>
      </c>
      <c r="C6213" t="s">
        <v>379</v>
      </c>
      <c r="D6213" t="s">
        <v>372</v>
      </c>
      <c r="E6213" t="s">
        <v>77</v>
      </c>
      <c r="F6213" s="126">
        <v>33549</v>
      </c>
      <c r="G6213" t="s">
        <v>18</v>
      </c>
      <c r="H6213" t="s">
        <v>16</v>
      </c>
      <c r="I6213" t="s">
        <v>136</v>
      </c>
      <c r="J6213" t="s">
        <v>1226</v>
      </c>
      <c r="K6213"/>
      <c r="L6213" t="s">
        <v>18</v>
      </c>
      <c r="M6213"/>
      <c r="N6213"/>
      <c r="O6213"/>
      <c r="P6213"/>
      <c r="Q6213"/>
      <c r="U6213"/>
      <c r="V6213" t="s">
        <v>4334</v>
      </c>
      <c r="W6213"/>
      <c r="X6213"/>
      <c r="Y6213"/>
      <c r="Z6213"/>
      <c r="AA6213"/>
      <c r="AB6213"/>
      <c r="AC6213"/>
      <c r="AD6213"/>
      <c r="AE6213"/>
      <c r="AF6213"/>
      <c r="AG6213"/>
    </row>
    <row r="6214" spans="1:35" hidden="1" x14ac:dyDescent="0.25">
      <c r="A6214" s="115">
        <v>333238</v>
      </c>
      <c r="B6214" s="115" t="s">
        <v>3802</v>
      </c>
      <c r="C6214" s="115" t="s">
        <v>661</v>
      </c>
      <c r="D6214" s="115" t="s">
        <v>265</v>
      </c>
      <c r="E6214" s="115" t="s">
        <v>77</v>
      </c>
      <c r="F6214" s="237">
        <v>35441</v>
      </c>
      <c r="G6214" s="115" t="s">
        <v>3655</v>
      </c>
      <c r="H6214" s="115" t="s">
        <v>16</v>
      </c>
      <c r="I6214" t="s">
        <v>199</v>
      </c>
      <c r="J6214" s="115" t="s">
        <v>1226</v>
      </c>
      <c r="L6214" s="115" t="s">
        <v>30</v>
      </c>
      <c r="U6214"/>
      <c r="V6214">
        <v>0</v>
      </c>
    </row>
    <row r="6215" spans="1:35" hidden="1" x14ac:dyDescent="0.25">
      <c r="A6215" s="115">
        <v>333239</v>
      </c>
      <c r="B6215" s="115" t="s">
        <v>3192</v>
      </c>
      <c r="C6215" s="115" t="s">
        <v>209</v>
      </c>
      <c r="D6215" s="115" t="s">
        <v>267</v>
      </c>
      <c r="E6215" s="115" t="s">
        <v>77</v>
      </c>
      <c r="F6215" s="237">
        <v>34696</v>
      </c>
      <c r="G6215" s="115" t="s">
        <v>211</v>
      </c>
      <c r="H6215" s="115" t="s">
        <v>16</v>
      </c>
      <c r="I6215" t="s">
        <v>199</v>
      </c>
      <c r="J6215" s="115" t="s">
        <v>1226</v>
      </c>
      <c r="L6215" s="115" t="s">
        <v>18</v>
      </c>
      <c r="U6215"/>
      <c r="V6215">
        <v>0</v>
      </c>
    </row>
    <row r="6216" spans="1:35" hidden="1" x14ac:dyDescent="0.25">
      <c r="A6216" s="115">
        <v>333240</v>
      </c>
      <c r="B6216" s="115" t="s">
        <v>3803</v>
      </c>
      <c r="C6216" s="115" t="s">
        <v>377</v>
      </c>
      <c r="D6216" s="115" t="s">
        <v>612</v>
      </c>
      <c r="E6216" s="115" t="s">
        <v>77</v>
      </c>
      <c r="F6216" s="237">
        <v>30244</v>
      </c>
      <c r="G6216" s="115" t="s">
        <v>18</v>
      </c>
      <c r="H6216" s="115" t="s">
        <v>16</v>
      </c>
      <c r="I6216" t="s">
        <v>199</v>
      </c>
      <c r="J6216" s="115" t="s">
        <v>1226</v>
      </c>
      <c r="L6216" s="115" t="s">
        <v>18</v>
      </c>
      <c r="U6216"/>
      <c r="V6216">
        <v>0</v>
      </c>
    </row>
    <row r="6217" spans="1:35" hidden="1" x14ac:dyDescent="0.25">
      <c r="A6217" s="115">
        <v>333241</v>
      </c>
      <c r="B6217" s="115" t="s">
        <v>3804</v>
      </c>
      <c r="C6217" s="115" t="s">
        <v>778</v>
      </c>
      <c r="D6217" s="115" t="s">
        <v>1413</v>
      </c>
      <c r="E6217" s="115" t="s">
        <v>76</v>
      </c>
      <c r="F6217" s="237"/>
      <c r="H6217" s="115" t="s">
        <v>16</v>
      </c>
      <c r="I6217" t="s">
        <v>199</v>
      </c>
      <c r="U6217"/>
      <c r="V6217" t="s">
        <v>4414</v>
      </c>
    </row>
    <row r="6218" spans="1:35" ht="18" hidden="1" x14ac:dyDescent="0.25">
      <c r="A6218" s="235">
        <v>333242</v>
      </c>
      <c r="B6218" s="235" t="s">
        <v>10257</v>
      </c>
      <c r="C6218" s="235" t="s">
        <v>710</v>
      </c>
      <c r="D6218" s="235" t="s">
        <v>312</v>
      </c>
      <c r="E6218"/>
      <c r="F6218" s="126"/>
      <c r="G6218" s="236"/>
      <c r="H6218"/>
      <c r="I6218" t="s">
        <v>199</v>
      </c>
      <c r="J6218" s="236"/>
      <c r="K6218"/>
      <c r="L6218"/>
      <c r="M6218"/>
      <c r="N6218"/>
      <c r="O6218"/>
      <c r="P6218"/>
      <c r="Q6218"/>
      <c r="U6218"/>
      <c r="V6218">
        <v>0</v>
      </c>
      <c r="W6218" s="236"/>
      <c r="X6218"/>
      <c r="Y6218"/>
      <c r="Z6218"/>
      <c r="AA6218"/>
      <c r="AB6218"/>
      <c r="AC6218"/>
      <c r="AD6218"/>
      <c r="AE6218"/>
      <c r="AF6218"/>
      <c r="AG6218"/>
      <c r="AH6218" s="115" t="s">
        <v>4308</v>
      </c>
    </row>
    <row r="6219" spans="1:35" ht="18" x14ac:dyDescent="0.25">
      <c r="A6219" s="235">
        <v>333243</v>
      </c>
      <c r="B6219" s="235" t="s">
        <v>10258</v>
      </c>
      <c r="C6219" s="235" t="s">
        <v>334</v>
      </c>
      <c r="D6219" s="235" t="s">
        <v>6572</v>
      </c>
      <c r="E6219"/>
      <c r="F6219" s="126"/>
      <c r="G6219" s="236"/>
      <c r="H6219"/>
      <c r="I6219" t="s">
        <v>107</v>
      </c>
      <c r="J6219" s="236"/>
      <c r="K6219"/>
      <c r="L6219"/>
      <c r="M6219"/>
      <c r="N6219"/>
      <c r="O6219"/>
      <c r="P6219"/>
      <c r="Q6219"/>
      <c r="U6219"/>
      <c r="V6219" t="s">
        <v>4335</v>
      </c>
      <c r="W6219" s="236"/>
      <c r="X6219"/>
      <c r="Y6219"/>
      <c r="Z6219"/>
      <c r="AA6219"/>
      <c r="AB6219"/>
      <c r="AC6219"/>
      <c r="AD6219"/>
      <c r="AE6219"/>
      <c r="AF6219"/>
      <c r="AG6219"/>
      <c r="AH6219" s="115" t="s">
        <v>4308</v>
      </c>
      <c r="AI6219" s="115" t="e">
        <f>VLOOKUP(A6219,'[2]دراسات قانونية'!$A$3:$E$600,1,0)</f>
        <v>#N/A</v>
      </c>
    </row>
    <row r="6220" spans="1:35" hidden="1" x14ac:dyDescent="0.25">
      <c r="A6220">
        <v>333244</v>
      </c>
      <c r="B6220" t="s">
        <v>10259</v>
      </c>
      <c r="C6220" t="s">
        <v>227</v>
      </c>
      <c r="D6220" t="s">
        <v>398</v>
      </c>
      <c r="E6220" t="s">
        <v>77</v>
      </c>
      <c r="F6220" s="126">
        <v>35855</v>
      </c>
      <c r="G6220" t="s">
        <v>215</v>
      </c>
      <c r="H6220" t="s">
        <v>19</v>
      </c>
      <c r="I6220" t="s">
        <v>136</v>
      </c>
      <c r="J6220" t="s">
        <v>1226</v>
      </c>
      <c r="K6220"/>
      <c r="L6220" t="s">
        <v>30</v>
      </c>
      <c r="M6220"/>
      <c r="N6220"/>
      <c r="O6220"/>
      <c r="P6220"/>
      <c r="Q6220"/>
      <c r="U6220"/>
      <c r="V6220">
        <v>0</v>
      </c>
      <c r="W6220"/>
      <c r="X6220"/>
      <c r="Y6220"/>
      <c r="Z6220"/>
      <c r="AA6220"/>
      <c r="AB6220"/>
      <c r="AC6220"/>
      <c r="AD6220"/>
      <c r="AE6220"/>
      <c r="AF6220"/>
      <c r="AG6220"/>
      <c r="AH6220" s="115" t="s">
        <v>4308</v>
      </c>
    </row>
    <row r="6221" spans="1:35" ht="18" x14ac:dyDescent="0.25">
      <c r="A6221" s="235">
        <v>333245</v>
      </c>
      <c r="B6221" s="235" t="s">
        <v>10260</v>
      </c>
      <c r="C6221" s="235" t="s">
        <v>520</v>
      </c>
      <c r="D6221" s="235" t="s">
        <v>856</v>
      </c>
      <c r="E6221"/>
      <c r="F6221" s="126"/>
      <c r="G6221" s="236"/>
      <c r="H6221"/>
      <c r="I6221" t="s">
        <v>107</v>
      </c>
      <c r="J6221" s="236"/>
      <c r="K6221"/>
      <c r="L6221"/>
      <c r="M6221"/>
      <c r="N6221"/>
      <c r="O6221"/>
      <c r="P6221"/>
      <c r="Q6221"/>
      <c r="U6221"/>
      <c r="V6221" t="s">
        <v>4335</v>
      </c>
      <c r="W6221" s="236"/>
      <c r="X6221"/>
      <c r="Y6221"/>
      <c r="Z6221"/>
      <c r="AA6221"/>
      <c r="AB6221"/>
      <c r="AC6221"/>
      <c r="AD6221"/>
      <c r="AE6221"/>
      <c r="AF6221"/>
      <c r="AG6221"/>
      <c r="AH6221" s="115" t="s">
        <v>4308</v>
      </c>
      <c r="AI6221" s="115" t="e">
        <f>VLOOKUP(A6221,'[2]دراسات قانونية'!$A$3:$E$600,1,0)</f>
        <v>#N/A</v>
      </c>
    </row>
    <row r="6222" spans="1:35" hidden="1" x14ac:dyDescent="0.25">
      <c r="A6222">
        <v>333246</v>
      </c>
      <c r="B6222" t="s">
        <v>10261</v>
      </c>
      <c r="C6222" t="s">
        <v>227</v>
      </c>
      <c r="D6222" t="s">
        <v>365</v>
      </c>
      <c r="E6222" t="s">
        <v>77</v>
      </c>
      <c r="F6222" s="126">
        <v>35091</v>
      </c>
      <c r="G6222" t="s">
        <v>10262</v>
      </c>
      <c r="H6222" t="s">
        <v>16</v>
      </c>
      <c r="I6222" t="s">
        <v>129</v>
      </c>
      <c r="J6222" t="s">
        <v>1226</v>
      </c>
      <c r="K6222"/>
      <c r="L6222" t="s">
        <v>30</v>
      </c>
      <c r="M6222"/>
      <c r="N6222"/>
      <c r="O6222"/>
      <c r="P6222"/>
      <c r="Q6222"/>
      <c r="U6222"/>
      <c r="V6222" t="s">
        <v>16612</v>
      </c>
      <c r="W6222"/>
      <c r="X6222"/>
      <c r="Y6222"/>
      <c r="Z6222"/>
      <c r="AA6222"/>
      <c r="AB6222"/>
      <c r="AC6222"/>
      <c r="AD6222"/>
      <c r="AE6222"/>
      <c r="AF6222"/>
      <c r="AG6222"/>
    </row>
    <row r="6223" spans="1:35" ht="18" x14ac:dyDescent="0.25">
      <c r="A6223" s="235">
        <v>333248</v>
      </c>
      <c r="B6223" s="235" t="s">
        <v>10263</v>
      </c>
      <c r="C6223" s="235" t="s">
        <v>350</v>
      </c>
      <c r="D6223" s="235" t="s">
        <v>4252</v>
      </c>
      <c r="E6223"/>
      <c r="F6223" s="126"/>
      <c r="G6223" s="236"/>
      <c r="H6223"/>
      <c r="I6223" t="s">
        <v>107</v>
      </c>
      <c r="J6223" s="236"/>
      <c r="K6223"/>
      <c r="L6223"/>
      <c r="M6223"/>
      <c r="N6223"/>
      <c r="O6223"/>
      <c r="P6223"/>
      <c r="Q6223"/>
      <c r="U6223"/>
      <c r="V6223" t="s">
        <v>4334</v>
      </c>
      <c r="W6223" s="236"/>
      <c r="X6223"/>
      <c r="Y6223"/>
      <c r="Z6223"/>
      <c r="AA6223"/>
      <c r="AB6223"/>
      <c r="AC6223"/>
      <c r="AD6223"/>
      <c r="AE6223"/>
      <c r="AF6223"/>
      <c r="AG6223"/>
      <c r="AH6223" s="115" t="s">
        <v>4308</v>
      </c>
      <c r="AI6223" s="115" t="e">
        <f>VLOOKUP(A6223,'[2]دراسات قانونية'!$A$3:$E$600,1,0)</f>
        <v>#N/A</v>
      </c>
    </row>
    <row r="6224" spans="1:35" ht="18" x14ac:dyDescent="0.25">
      <c r="A6224" s="235">
        <v>333249</v>
      </c>
      <c r="B6224" s="235" t="s">
        <v>10264</v>
      </c>
      <c r="C6224" s="235" t="s">
        <v>339</v>
      </c>
      <c r="D6224" s="235" t="s">
        <v>385</v>
      </c>
      <c r="E6224"/>
      <c r="F6224" s="126"/>
      <c r="G6224" s="236"/>
      <c r="H6224"/>
      <c r="I6224" t="s">
        <v>107</v>
      </c>
      <c r="J6224" s="236"/>
      <c r="K6224"/>
      <c r="L6224"/>
      <c r="M6224"/>
      <c r="N6224"/>
      <c r="O6224"/>
      <c r="P6224"/>
      <c r="Q6224"/>
      <c r="U6224"/>
      <c r="V6224" t="s">
        <v>4334</v>
      </c>
      <c r="W6224" s="236"/>
      <c r="X6224"/>
      <c r="Y6224"/>
      <c r="Z6224"/>
      <c r="AA6224"/>
      <c r="AB6224"/>
      <c r="AC6224"/>
      <c r="AD6224"/>
      <c r="AE6224"/>
      <c r="AF6224"/>
      <c r="AG6224"/>
      <c r="AH6224" s="115" t="s">
        <v>4308</v>
      </c>
      <c r="AI6224" s="115" t="e">
        <f>VLOOKUP(A6224,'[2]دراسات قانونية'!$A$3:$E$600,1,0)</f>
        <v>#N/A</v>
      </c>
    </row>
    <row r="6225" spans="1:35" ht="18" x14ac:dyDescent="0.25">
      <c r="A6225" s="235">
        <v>333251</v>
      </c>
      <c r="B6225" s="235" t="s">
        <v>10265</v>
      </c>
      <c r="C6225" s="235" t="s">
        <v>882</v>
      </c>
      <c r="D6225" s="235" t="s">
        <v>276</v>
      </c>
      <c r="E6225"/>
      <c r="F6225" s="126"/>
      <c r="G6225" s="236"/>
      <c r="H6225"/>
      <c r="I6225" t="s">
        <v>107</v>
      </c>
      <c r="J6225" s="236"/>
      <c r="K6225"/>
      <c r="L6225"/>
      <c r="M6225"/>
      <c r="N6225"/>
      <c r="O6225"/>
      <c r="P6225"/>
      <c r="Q6225"/>
      <c r="U6225"/>
      <c r="V6225" t="s">
        <v>4335</v>
      </c>
      <c r="W6225" s="236"/>
      <c r="X6225"/>
      <c r="Y6225"/>
      <c r="Z6225"/>
      <c r="AA6225"/>
      <c r="AB6225"/>
      <c r="AC6225"/>
      <c r="AD6225"/>
      <c r="AE6225"/>
      <c r="AF6225"/>
      <c r="AG6225"/>
      <c r="AH6225" s="115" t="s">
        <v>4308</v>
      </c>
      <c r="AI6225" s="115" t="e">
        <f>VLOOKUP(A6225,'[2]دراسات قانونية'!$A$3:$E$600,1,0)</f>
        <v>#N/A</v>
      </c>
    </row>
    <row r="6226" spans="1:35" hidden="1" x14ac:dyDescent="0.25">
      <c r="A6226" s="115">
        <v>333253</v>
      </c>
      <c r="B6226" s="115" t="s">
        <v>1813</v>
      </c>
      <c r="C6226" s="115" t="s">
        <v>279</v>
      </c>
      <c r="D6226" s="115" t="s">
        <v>1814</v>
      </c>
      <c r="E6226" s="115" t="s">
        <v>77</v>
      </c>
      <c r="F6226" s="237">
        <v>35230</v>
      </c>
      <c r="G6226" s="115" t="s">
        <v>660</v>
      </c>
      <c r="H6226" s="115" t="s">
        <v>16</v>
      </c>
      <c r="I6226" t="s">
        <v>199</v>
      </c>
      <c r="J6226" s="115" t="s">
        <v>1226</v>
      </c>
      <c r="L6226" s="115" t="s">
        <v>1726</v>
      </c>
      <c r="U6226"/>
      <c r="V6226" t="s">
        <v>4337</v>
      </c>
    </row>
    <row r="6227" spans="1:35" x14ac:dyDescent="0.25">
      <c r="A6227" s="115">
        <v>333255</v>
      </c>
      <c r="B6227" s="115" t="s">
        <v>10266</v>
      </c>
      <c r="C6227" s="115" t="s">
        <v>1444</v>
      </c>
      <c r="D6227" s="115" t="s">
        <v>436</v>
      </c>
      <c r="E6227" s="115" t="s">
        <v>77</v>
      </c>
      <c r="F6227" s="237">
        <v>35305</v>
      </c>
      <c r="G6227" s="115" t="s">
        <v>18</v>
      </c>
      <c r="H6227" s="115" t="s">
        <v>16</v>
      </c>
      <c r="I6227" t="s">
        <v>107</v>
      </c>
      <c r="U6227"/>
      <c r="V6227" t="s">
        <v>4334</v>
      </c>
      <c r="AI6227" s="115" t="e">
        <f>VLOOKUP(A6227,'[2]دراسات قانونية'!$A$3:$E$600,1,0)</f>
        <v>#N/A</v>
      </c>
    </row>
    <row r="6228" spans="1:35" ht="18" hidden="1" x14ac:dyDescent="0.25">
      <c r="A6228" s="235">
        <v>333257</v>
      </c>
      <c r="B6228" s="235" t="s">
        <v>10267</v>
      </c>
      <c r="C6228" s="235" t="s">
        <v>546</v>
      </c>
      <c r="D6228" s="235" t="s">
        <v>281</v>
      </c>
      <c r="E6228"/>
      <c r="F6228" s="126"/>
      <c r="G6228" s="236"/>
      <c r="H6228"/>
      <c r="I6228" t="s">
        <v>199</v>
      </c>
      <c r="J6228" s="236"/>
      <c r="K6228"/>
      <c r="L6228"/>
      <c r="M6228"/>
      <c r="N6228"/>
      <c r="O6228"/>
      <c r="P6228"/>
      <c r="Q6228"/>
      <c r="U6228"/>
      <c r="V6228">
        <v>0</v>
      </c>
      <c r="W6228" s="236"/>
      <c r="X6228"/>
      <c r="Y6228"/>
      <c r="Z6228"/>
      <c r="AA6228"/>
      <c r="AB6228"/>
      <c r="AC6228"/>
      <c r="AD6228"/>
      <c r="AE6228"/>
      <c r="AF6228"/>
      <c r="AG6228"/>
      <c r="AH6228" s="115" t="s">
        <v>4308</v>
      </c>
    </row>
    <row r="6229" spans="1:35" hidden="1" x14ac:dyDescent="0.25">
      <c r="A6229" s="115">
        <v>333258</v>
      </c>
      <c r="B6229" s="115" t="s">
        <v>4122</v>
      </c>
      <c r="C6229" s="115" t="s">
        <v>244</v>
      </c>
      <c r="D6229" s="115" t="s">
        <v>372</v>
      </c>
      <c r="E6229" s="115" t="s">
        <v>77</v>
      </c>
      <c r="F6229" s="237">
        <v>31477</v>
      </c>
      <c r="G6229" s="115" t="s">
        <v>211</v>
      </c>
      <c r="H6229" s="115" t="s">
        <v>16</v>
      </c>
      <c r="I6229" t="s">
        <v>199</v>
      </c>
      <c r="J6229" s="115" t="s">
        <v>1226</v>
      </c>
      <c r="L6229" s="115" t="s">
        <v>30</v>
      </c>
      <c r="U6229"/>
      <c r="V6229">
        <v>0</v>
      </c>
    </row>
    <row r="6230" spans="1:35" ht="18" x14ac:dyDescent="0.25">
      <c r="A6230" s="235">
        <v>333259</v>
      </c>
      <c r="B6230" s="235" t="s">
        <v>10268</v>
      </c>
      <c r="C6230" s="235" t="s">
        <v>6546</v>
      </c>
      <c r="D6230" s="235" t="s">
        <v>210</v>
      </c>
      <c r="E6230"/>
      <c r="F6230" s="126"/>
      <c r="G6230" s="236"/>
      <c r="H6230"/>
      <c r="I6230" t="s">
        <v>107</v>
      </c>
      <c r="J6230" s="236"/>
      <c r="K6230"/>
      <c r="L6230"/>
      <c r="M6230"/>
      <c r="N6230"/>
      <c r="O6230"/>
      <c r="P6230"/>
      <c r="Q6230"/>
      <c r="U6230"/>
      <c r="V6230">
        <v>0</v>
      </c>
      <c r="W6230" s="236"/>
      <c r="X6230"/>
      <c r="Y6230"/>
      <c r="Z6230"/>
      <c r="AA6230"/>
      <c r="AB6230"/>
      <c r="AC6230"/>
      <c r="AD6230"/>
      <c r="AE6230"/>
      <c r="AF6230"/>
      <c r="AG6230"/>
      <c r="AH6230" s="115" t="s">
        <v>4308</v>
      </c>
      <c r="AI6230" s="115" t="e">
        <f>VLOOKUP(A6230,'[2]دراسات قانونية'!$A$3:$E$600,1,0)</f>
        <v>#N/A</v>
      </c>
    </row>
    <row r="6231" spans="1:35" hidden="1" x14ac:dyDescent="0.25">
      <c r="A6231">
        <v>333261</v>
      </c>
      <c r="B6231" t="s">
        <v>10269</v>
      </c>
      <c r="C6231" t="s">
        <v>261</v>
      </c>
      <c r="D6231" t="s">
        <v>228</v>
      </c>
      <c r="E6231" t="s">
        <v>76</v>
      </c>
      <c r="F6231" s="126">
        <v>33972</v>
      </c>
      <c r="G6231" t="s">
        <v>18</v>
      </c>
      <c r="H6231" t="s">
        <v>16</v>
      </c>
      <c r="I6231" t="s">
        <v>136</v>
      </c>
      <c r="J6231" t="s">
        <v>1226</v>
      </c>
      <c r="K6231"/>
      <c r="L6231" t="s">
        <v>18</v>
      </c>
      <c r="M6231"/>
      <c r="N6231"/>
      <c r="O6231"/>
      <c r="P6231"/>
      <c r="Q6231"/>
      <c r="U6231"/>
      <c r="V6231" t="s">
        <v>4334</v>
      </c>
      <c r="W6231"/>
      <c r="X6231"/>
      <c r="Y6231"/>
      <c r="Z6231"/>
      <c r="AA6231"/>
      <c r="AB6231"/>
      <c r="AC6231"/>
      <c r="AD6231"/>
      <c r="AE6231"/>
      <c r="AF6231" t="s">
        <v>4308</v>
      </c>
      <c r="AG6231" t="s">
        <v>4308</v>
      </c>
      <c r="AH6231" s="115" t="s">
        <v>4308</v>
      </c>
    </row>
    <row r="6232" spans="1:35" hidden="1" x14ac:dyDescent="0.25">
      <c r="A6232" s="115">
        <v>333262</v>
      </c>
      <c r="B6232" s="115" t="s">
        <v>4123</v>
      </c>
      <c r="C6232" s="115" t="s">
        <v>4124</v>
      </c>
      <c r="D6232" s="115" t="s">
        <v>881</v>
      </c>
      <c r="E6232" s="115" t="s">
        <v>76</v>
      </c>
      <c r="F6232" s="237">
        <v>35065</v>
      </c>
      <c r="G6232" s="115" t="s">
        <v>4125</v>
      </c>
      <c r="H6232" s="115" t="s">
        <v>16</v>
      </c>
      <c r="I6232" t="s">
        <v>199</v>
      </c>
      <c r="J6232" s="115" t="s">
        <v>1226</v>
      </c>
      <c r="L6232" s="115" t="s">
        <v>73</v>
      </c>
      <c r="U6232"/>
      <c r="V6232">
        <v>0</v>
      </c>
    </row>
    <row r="6233" spans="1:35" ht="18" x14ac:dyDescent="0.25">
      <c r="A6233" s="235">
        <v>333263</v>
      </c>
      <c r="B6233" s="235" t="s">
        <v>10270</v>
      </c>
      <c r="C6233" s="235" t="s">
        <v>355</v>
      </c>
      <c r="D6233" s="235" t="s">
        <v>679</v>
      </c>
      <c r="E6233"/>
      <c r="F6233" s="126"/>
      <c r="G6233" s="236"/>
      <c r="H6233"/>
      <c r="I6233" t="s">
        <v>107</v>
      </c>
      <c r="J6233" s="236"/>
      <c r="K6233"/>
      <c r="L6233"/>
      <c r="M6233"/>
      <c r="N6233"/>
      <c r="O6233"/>
      <c r="P6233"/>
      <c r="Q6233"/>
      <c r="U6233"/>
      <c r="V6233" t="s">
        <v>4335</v>
      </c>
      <c r="W6233" s="236"/>
      <c r="X6233"/>
      <c r="Y6233"/>
      <c r="Z6233"/>
      <c r="AA6233"/>
      <c r="AB6233"/>
      <c r="AC6233"/>
      <c r="AD6233"/>
      <c r="AE6233"/>
      <c r="AF6233"/>
      <c r="AG6233"/>
      <c r="AH6233" s="115" t="s">
        <v>4308</v>
      </c>
      <c r="AI6233" s="115" t="e">
        <f>VLOOKUP(A6233,'[2]دراسات قانونية'!$A$3:$E$600,1,0)</f>
        <v>#N/A</v>
      </c>
    </row>
    <row r="6234" spans="1:35" hidden="1" x14ac:dyDescent="0.25">
      <c r="A6234" s="115">
        <v>333264</v>
      </c>
      <c r="B6234" s="115" t="s">
        <v>2222</v>
      </c>
      <c r="C6234" s="115" t="s">
        <v>324</v>
      </c>
      <c r="D6234" s="115" t="s">
        <v>537</v>
      </c>
      <c r="E6234" s="115" t="s">
        <v>76</v>
      </c>
      <c r="F6234" s="237">
        <v>32723</v>
      </c>
      <c r="G6234" s="115" t="s">
        <v>758</v>
      </c>
      <c r="H6234" s="115" t="s">
        <v>16</v>
      </c>
      <c r="I6234" t="s">
        <v>199</v>
      </c>
      <c r="J6234" s="115" t="s">
        <v>15</v>
      </c>
      <c r="L6234" s="115" t="s">
        <v>40</v>
      </c>
      <c r="U6234"/>
      <c r="V6234">
        <v>0</v>
      </c>
    </row>
    <row r="6235" spans="1:35" ht="18" x14ac:dyDescent="0.25">
      <c r="A6235" s="235">
        <v>333266</v>
      </c>
      <c r="B6235" s="235" t="s">
        <v>10271</v>
      </c>
      <c r="C6235" s="235" t="s">
        <v>349</v>
      </c>
      <c r="D6235" s="235" t="s">
        <v>717</v>
      </c>
      <c r="E6235"/>
      <c r="F6235" s="126"/>
      <c r="G6235" s="236"/>
      <c r="H6235"/>
      <c r="I6235" t="s">
        <v>107</v>
      </c>
      <c r="J6235" s="236"/>
      <c r="K6235"/>
      <c r="L6235"/>
      <c r="M6235"/>
      <c r="N6235"/>
      <c r="O6235"/>
      <c r="P6235"/>
      <c r="Q6235"/>
      <c r="U6235"/>
      <c r="V6235" t="s">
        <v>4335</v>
      </c>
      <c r="W6235" s="236"/>
      <c r="X6235"/>
      <c r="Y6235"/>
      <c r="Z6235"/>
      <c r="AA6235"/>
      <c r="AB6235"/>
      <c r="AC6235"/>
      <c r="AD6235"/>
      <c r="AE6235"/>
      <c r="AF6235"/>
      <c r="AG6235"/>
      <c r="AH6235" s="115" t="s">
        <v>4308</v>
      </c>
      <c r="AI6235" s="115" t="e">
        <f>VLOOKUP(A6235,'[2]دراسات قانونية'!$A$3:$E$600,1,0)</f>
        <v>#N/A</v>
      </c>
    </row>
    <row r="6236" spans="1:35" ht="18" x14ac:dyDescent="0.25">
      <c r="A6236" s="235">
        <v>333267</v>
      </c>
      <c r="B6236" s="235" t="s">
        <v>10272</v>
      </c>
      <c r="C6236" s="235" t="s">
        <v>790</v>
      </c>
      <c r="D6236" s="235" t="s">
        <v>10273</v>
      </c>
      <c r="E6236"/>
      <c r="F6236" s="126"/>
      <c r="G6236" s="236"/>
      <c r="H6236"/>
      <c r="I6236" t="s">
        <v>107</v>
      </c>
      <c r="J6236" s="236"/>
      <c r="K6236"/>
      <c r="L6236"/>
      <c r="M6236"/>
      <c r="N6236"/>
      <c r="O6236"/>
      <c r="P6236"/>
      <c r="Q6236"/>
      <c r="U6236"/>
      <c r="V6236" t="s">
        <v>4335</v>
      </c>
      <c r="W6236" s="236"/>
      <c r="X6236"/>
      <c r="Y6236"/>
      <c r="Z6236"/>
      <c r="AA6236"/>
      <c r="AB6236"/>
      <c r="AC6236"/>
      <c r="AD6236"/>
      <c r="AE6236"/>
      <c r="AF6236"/>
      <c r="AG6236"/>
      <c r="AH6236" s="115" t="s">
        <v>4308</v>
      </c>
      <c r="AI6236" s="115" t="e">
        <f>VLOOKUP(A6236,'[2]دراسات قانونية'!$A$3:$E$600,1,0)</f>
        <v>#N/A</v>
      </c>
    </row>
    <row r="6237" spans="1:35" hidden="1" x14ac:dyDescent="0.25">
      <c r="A6237">
        <v>333268</v>
      </c>
      <c r="B6237" t="s">
        <v>2438</v>
      </c>
      <c r="C6237" t="s">
        <v>329</v>
      </c>
      <c r="D6237" t="s">
        <v>365</v>
      </c>
      <c r="E6237" t="s">
        <v>76</v>
      </c>
      <c r="F6237" s="126">
        <v>33613</v>
      </c>
      <c r="G6237" t="s">
        <v>47</v>
      </c>
      <c r="H6237" t="s">
        <v>16</v>
      </c>
      <c r="I6237" t="s">
        <v>136</v>
      </c>
      <c r="J6237" t="s">
        <v>1226</v>
      </c>
      <c r="K6237"/>
      <c r="L6237" t="s">
        <v>30</v>
      </c>
      <c r="M6237"/>
      <c r="N6237"/>
      <c r="O6237"/>
      <c r="P6237"/>
      <c r="Q6237"/>
      <c r="U6237"/>
      <c r="V6237" t="s">
        <v>4412</v>
      </c>
      <c r="W6237"/>
      <c r="X6237"/>
      <c r="Y6237"/>
      <c r="Z6237"/>
      <c r="AA6237"/>
      <c r="AB6237"/>
      <c r="AC6237"/>
      <c r="AD6237"/>
      <c r="AE6237"/>
      <c r="AF6237"/>
      <c r="AG6237"/>
      <c r="AH6237" s="115" t="s">
        <v>4308</v>
      </c>
    </row>
    <row r="6238" spans="1:35" hidden="1" x14ac:dyDescent="0.25">
      <c r="A6238" s="115">
        <v>333269</v>
      </c>
      <c r="B6238" s="115" t="s">
        <v>4345</v>
      </c>
      <c r="C6238" s="115" t="s">
        <v>1088</v>
      </c>
      <c r="D6238" s="115" t="s">
        <v>1390</v>
      </c>
      <c r="F6238" s="237"/>
      <c r="I6238" t="s">
        <v>199</v>
      </c>
      <c r="U6238"/>
      <c r="V6238" t="s">
        <v>16613</v>
      </c>
    </row>
    <row r="6239" spans="1:35" ht="18" x14ac:dyDescent="0.25">
      <c r="A6239" s="235">
        <v>333271</v>
      </c>
      <c r="B6239" s="235" t="s">
        <v>10274</v>
      </c>
      <c r="C6239" s="235" t="s">
        <v>778</v>
      </c>
      <c r="D6239" s="235" t="s">
        <v>724</v>
      </c>
      <c r="E6239"/>
      <c r="F6239" s="126"/>
      <c r="G6239" s="236"/>
      <c r="H6239"/>
      <c r="I6239" t="s">
        <v>107</v>
      </c>
      <c r="J6239" s="236"/>
      <c r="K6239"/>
      <c r="L6239"/>
      <c r="M6239"/>
      <c r="N6239"/>
      <c r="O6239"/>
      <c r="P6239"/>
      <c r="Q6239"/>
      <c r="U6239"/>
      <c r="V6239" t="s">
        <v>4335</v>
      </c>
      <c r="W6239" s="236"/>
      <c r="X6239"/>
      <c r="Y6239"/>
      <c r="Z6239"/>
      <c r="AA6239"/>
      <c r="AB6239"/>
      <c r="AC6239"/>
      <c r="AD6239"/>
      <c r="AE6239"/>
      <c r="AF6239"/>
      <c r="AG6239"/>
      <c r="AH6239" s="115" t="s">
        <v>4308</v>
      </c>
      <c r="AI6239" s="115" t="e">
        <f>VLOOKUP(A6239,'[2]دراسات قانونية'!$A$3:$E$600,1,0)</f>
        <v>#N/A</v>
      </c>
    </row>
    <row r="6240" spans="1:35" hidden="1" x14ac:dyDescent="0.25">
      <c r="A6240">
        <v>333272</v>
      </c>
      <c r="B6240" t="s">
        <v>10275</v>
      </c>
      <c r="C6240" t="s">
        <v>250</v>
      </c>
      <c r="D6240" t="s">
        <v>2612</v>
      </c>
      <c r="E6240" t="s">
        <v>76</v>
      </c>
      <c r="F6240" s="126">
        <v>34978</v>
      </c>
      <c r="G6240" t="s">
        <v>18</v>
      </c>
      <c r="H6240" t="s">
        <v>19</v>
      </c>
      <c r="I6240" t="s">
        <v>201</v>
      </c>
      <c r="J6240" t="s">
        <v>1226</v>
      </c>
      <c r="K6240"/>
      <c r="L6240" t="s">
        <v>30</v>
      </c>
      <c r="M6240"/>
      <c r="N6240"/>
      <c r="O6240"/>
      <c r="P6240"/>
      <c r="Q6240"/>
      <c r="U6240"/>
      <c r="V6240">
        <v>0</v>
      </c>
      <c r="W6240"/>
      <c r="X6240"/>
      <c r="Y6240"/>
      <c r="Z6240"/>
      <c r="AA6240"/>
      <c r="AB6240"/>
      <c r="AC6240"/>
      <c r="AD6240"/>
      <c r="AE6240"/>
      <c r="AF6240"/>
      <c r="AG6240"/>
    </row>
    <row r="6241" spans="1:35" ht="18" x14ac:dyDescent="0.25">
      <c r="A6241" s="235">
        <v>333273</v>
      </c>
      <c r="B6241" s="235" t="s">
        <v>10276</v>
      </c>
      <c r="C6241" s="235" t="s">
        <v>671</v>
      </c>
      <c r="D6241" s="235" t="s">
        <v>10277</v>
      </c>
      <c r="E6241"/>
      <c r="F6241" s="126"/>
      <c r="G6241" s="236"/>
      <c r="H6241"/>
      <c r="I6241" t="s">
        <v>107</v>
      </c>
      <c r="J6241" s="236"/>
      <c r="K6241"/>
      <c r="L6241"/>
      <c r="M6241"/>
      <c r="N6241"/>
      <c r="O6241"/>
      <c r="P6241"/>
      <c r="Q6241"/>
      <c r="U6241"/>
      <c r="V6241">
        <v>0</v>
      </c>
      <c r="W6241" s="236"/>
      <c r="X6241"/>
      <c r="Y6241"/>
      <c r="Z6241"/>
      <c r="AA6241"/>
      <c r="AB6241"/>
      <c r="AC6241"/>
      <c r="AD6241"/>
      <c r="AE6241"/>
      <c r="AF6241"/>
      <c r="AG6241"/>
      <c r="AH6241" s="115" t="s">
        <v>4308</v>
      </c>
      <c r="AI6241" s="115" t="e">
        <f>VLOOKUP(A6241,'[2]دراسات قانونية'!$A$3:$E$600,1,0)</f>
        <v>#N/A</v>
      </c>
    </row>
    <row r="6242" spans="1:35" ht="18" hidden="1" x14ac:dyDescent="0.25">
      <c r="A6242" s="235">
        <v>333274</v>
      </c>
      <c r="B6242" s="235" t="s">
        <v>10278</v>
      </c>
      <c r="C6242" s="235" t="s">
        <v>339</v>
      </c>
      <c r="D6242" s="235" t="s">
        <v>390</v>
      </c>
      <c r="E6242"/>
      <c r="F6242" s="126"/>
      <c r="G6242" s="236"/>
      <c r="H6242"/>
      <c r="I6242" t="s">
        <v>136</v>
      </c>
      <c r="J6242" s="236"/>
      <c r="K6242"/>
      <c r="L6242"/>
      <c r="M6242"/>
      <c r="N6242"/>
      <c r="O6242"/>
      <c r="P6242"/>
      <c r="Q6242"/>
      <c r="U6242"/>
      <c r="V6242" t="s">
        <v>4337</v>
      </c>
      <c r="W6242" s="236"/>
      <c r="X6242"/>
      <c r="Y6242"/>
      <c r="Z6242"/>
      <c r="AA6242"/>
      <c r="AB6242"/>
      <c r="AC6242"/>
      <c r="AD6242"/>
      <c r="AE6242"/>
      <c r="AF6242"/>
      <c r="AG6242"/>
    </row>
    <row r="6243" spans="1:35" hidden="1" x14ac:dyDescent="0.25">
      <c r="A6243" s="115">
        <v>333275</v>
      </c>
      <c r="B6243" s="115" t="s">
        <v>2338</v>
      </c>
      <c r="C6243" s="115" t="s">
        <v>227</v>
      </c>
      <c r="D6243" s="115" t="s">
        <v>537</v>
      </c>
      <c r="E6243" s="115" t="s">
        <v>77</v>
      </c>
      <c r="F6243" s="237">
        <v>30439</v>
      </c>
      <c r="G6243" s="115" t="s">
        <v>2165</v>
      </c>
      <c r="H6243" s="115" t="s">
        <v>16</v>
      </c>
      <c r="I6243" t="s">
        <v>199</v>
      </c>
      <c r="J6243" s="115" t="s">
        <v>1226</v>
      </c>
      <c r="L6243" s="115" t="s">
        <v>18</v>
      </c>
      <c r="U6243"/>
      <c r="V6243">
        <v>0</v>
      </c>
    </row>
    <row r="6244" spans="1:35" ht="18" x14ac:dyDescent="0.25">
      <c r="A6244" s="235">
        <v>333277</v>
      </c>
      <c r="B6244" s="235" t="s">
        <v>10279</v>
      </c>
      <c r="C6244" s="235" t="s">
        <v>250</v>
      </c>
      <c r="D6244" s="235" t="s">
        <v>230</v>
      </c>
      <c r="E6244"/>
      <c r="F6244" s="126"/>
      <c r="G6244" s="236"/>
      <c r="H6244"/>
      <c r="I6244" t="s">
        <v>107</v>
      </c>
      <c r="J6244" s="236"/>
      <c r="K6244"/>
      <c r="L6244"/>
      <c r="M6244"/>
      <c r="N6244"/>
      <c r="O6244"/>
      <c r="P6244"/>
      <c r="Q6244"/>
      <c r="U6244"/>
      <c r="V6244" t="s">
        <v>4337</v>
      </c>
      <c r="W6244" s="236"/>
      <c r="X6244"/>
      <c r="Y6244"/>
      <c r="Z6244"/>
      <c r="AA6244"/>
      <c r="AB6244"/>
      <c r="AC6244"/>
      <c r="AD6244"/>
      <c r="AE6244"/>
      <c r="AF6244"/>
      <c r="AG6244"/>
      <c r="AH6244" s="115" t="s">
        <v>4308</v>
      </c>
      <c r="AI6244" s="115" t="e">
        <f>VLOOKUP(A6244,'[2]دراسات قانونية'!$A$3:$E$600,1,0)</f>
        <v>#N/A</v>
      </c>
    </row>
    <row r="6245" spans="1:35" hidden="1" x14ac:dyDescent="0.25">
      <c r="A6245">
        <v>333278</v>
      </c>
      <c r="B6245" t="s">
        <v>10280</v>
      </c>
      <c r="C6245" t="s">
        <v>7208</v>
      </c>
      <c r="D6245" t="s">
        <v>381</v>
      </c>
      <c r="E6245" t="s">
        <v>77</v>
      </c>
      <c r="F6245" s="126">
        <v>33239</v>
      </c>
      <c r="G6245" t="s">
        <v>18</v>
      </c>
      <c r="H6245" t="s">
        <v>16</v>
      </c>
      <c r="I6245" t="s">
        <v>136</v>
      </c>
      <c r="J6245"/>
      <c r="K6245"/>
      <c r="L6245"/>
      <c r="M6245"/>
      <c r="N6245"/>
      <c r="O6245"/>
      <c r="P6245"/>
      <c r="Q6245"/>
      <c r="U6245"/>
      <c r="V6245" t="s">
        <v>4414</v>
      </c>
      <c r="W6245"/>
      <c r="X6245"/>
      <c r="Y6245"/>
      <c r="Z6245"/>
      <c r="AA6245"/>
      <c r="AB6245"/>
      <c r="AC6245"/>
      <c r="AD6245" t="s">
        <v>4308</v>
      </c>
      <c r="AE6245" t="s">
        <v>4308</v>
      </c>
      <c r="AF6245" t="s">
        <v>4308</v>
      </c>
      <c r="AG6245" t="s">
        <v>4308</v>
      </c>
      <c r="AH6245" s="115" t="s">
        <v>4308</v>
      </c>
    </row>
    <row r="6246" spans="1:35" ht="18" x14ac:dyDescent="0.25">
      <c r="A6246" s="235">
        <v>333279</v>
      </c>
      <c r="B6246" s="235" t="s">
        <v>10281</v>
      </c>
      <c r="C6246" s="235" t="s">
        <v>212</v>
      </c>
      <c r="D6246" s="235" t="s">
        <v>400</v>
      </c>
      <c r="E6246"/>
      <c r="F6246" s="126"/>
      <c r="G6246" s="236"/>
      <c r="H6246"/>
      <c r="I6246" t="s">
        <v>107</v>
      </c>
      <c r="J6246" s="236"/>
      <c r="K6246"/>
      <c r="L6246"/>
      <c r="M6246"/>
      <c r="N6246"/>
      <c r="O6246"/>
      <c r="P6246"/>
      <c r="Q6246"/>
      <c r="U6246"/>
      <c r="V6246" t="s">
        <v>4335</v>
      </c>
      <c r="W6246" s="236"/>
      <c r="X6246"/>
      <c r="Y6246"/>
      <c r="Z6246"/>
      <c r="AA6246"/>
      <c r="AB6246"/>
      <c r="AC6246"/>
      <c r="AD6246"/>
      <c r="AE6246"/>
      <c r="AF6246"/>
      <c r="AG6246"/>
      <c r="AH6246" s="115" t="s">
        <v>4308</v>
      </c>
      <c r="AI6246" s="115" t="e">
        <f>VLOOKUP(A6246,'[2]دراسات قانونية'!$A$3:$E$600,1,0)</f>
        <v>#N/A</v>
      </c>
    </row>
    <row r="6247" spans="1:35" hidden="1" x14ac:dyDescent="0.25">
      <c r="A6247" s="115">
        <v>333280</v>
      </c>
      <c r="B6247" s="115" t="s">
        <v>1556</v>
      </c>
      <c r="C6247" s="115" t="s">
        <v>227</v>
      </c>
      <c r="D6247" s="115" t="s">
        <v>220</v>
      </c>
      <c r="E6247" s="115" t="s">
        <v>76</v>
      </c>
      <c r="F6247" s="237">
        <v>33239</v>
      </c>
      <c r="G6247" s="115" t="s">
        <v>40</v>
      </c>
      <c r="H6247" s="115" t="s">
        <v>16</v>
      </c>
      <c r="I6247" t="s">
        <v>199</v>
      </c>
      <c r="J6247" s="115" t="s">
        <v>1226</v>
      </c>
      <c r="L6247" s="115" t="s">
        <v>18</v>
      </c>
      <c r="U6247"/>
      <c r="V6247" t="s">
        <v>4336</v>
      </c>
    </row>
    <row r="6248" spans="1:35" hidden="1" x14ac:dyDescent="0.25">
      <c r="A6248" s="115">
        <v>333281</v>
      </c>
      <c r="B6248" s="115" t="s">
        <v>3805</v>
      </c>
      <c r="C6248" s="115" t="s">
        <v>394</v>
      </c>
      <c r="D6248" s="115" t="s">
        <v>1814</v>
      </c>
      <c r="E6248" s="115" t="s">
        <v>77</v>
      </c>
      <c r="F6248" s="237">
        <v>35095</v>
      </c>
      <c r="G6248" s="115" t="s">
        <v>18</v>
      </c>
      <c r="H6248" s="115" t="s">
        <v>16</v>
      </c>
      <c r="I6248" t="s">
        <v>199</v>
      </c>
      <c r="J6248" s="115" t="s">
        <v>1226</v>
      </c>
      <c r="L6248" s="115" t="s">
        <v>58</v>
      </c>
      <c r="U6248"/>
      <c r="V6248">
        <v>0</v>
      </c>
    </row>
    <row r="6249" spans="1:35" hidden="1" x14ac:dyDescent="0.25">
      <c r="A6249" s="115">
        <v>333282</v>
      </c>
      <c r="B6249" s="115" t="s">
        <v>2301</v>
      </c>
      <c r="C6249" s="115" t="s">
        <v>629</v>
      </c>
      <c r="D6249" s="115" t="s">
        <v>619</v>
      </c>
      <c r="E6249" s="115" t="s">
        <v>77</v>
      </c>
      <c r="F6249" s="237">
        <v>34587</v>
      </c>
      <c r="G6249" s="115" t="s">
        <v>18</v>
      </c>
      <c r="H6249" s="115" t="s">
        <v>16</v>
      </c>
      <c r="I6249" t="s">
        <v>136</v>
      </c>
      <c r="J6249" s="115" t="s">
        <v>1226</v>
      </c>
      <c r="L6249" s="115" t="s">
        <v>18</v>
      </c>
      <c r="U6249"/>
      <c r="V6249" t="s">
        <v>16623</v>
      </c>
    </row>
    <row r="6250" spans="1:35" ht="18" x14ac:dyDescent="0.25">
      <c r="A6250" s="235">
        <v>333283</v>
      </c>
      <c r="B6250" s="235" t="s">
        <v>10282</v>
      </c>
      <c r="C6250" s="235" t="s">
        <v>1009</v>
      </c>
      <c r="D6250" s="235" t="s">
        <v>352</v>
      </c>
      <c r="E6250"/>
      <c r="F6250" s="126"/>
      <c r="G6250" s="236"/>
      <c r="H6250"/>
      <c r="I6250" t="s">
        <v>107</v>
      </c>
      <c r="J6250" s="236"/>
      <c r="K6250"/>
      <c r="L6250"/>
      <c r="M6250"/>
      <c r="N6250"/>
      <c r="O6250"/>
      <c r="P6250"/>
      <c r="Q6250"/>
      <c r="U6250"/>
      <c r="V6250" t="s">
        <v>4337</v>
      </c>
      <c r="W6250" s="236"/>
      <c r="X6250"/>
      <c r="Y6250"/>
      <c r="Z6250"/>
      <c r="AA6250"/>
      <c r="AB6250"/>
      <c r="AC6250"/>
      <c r="AD6250"/>
      <c r="AE6250"/>
      <c r="AF6250"/>
      <c r="AG6250"/>
      <c r="AH6250" s="115" t="s">
        <v>4308</v>
      </c>
      <c r="AI6250" s="115" t="e">
        <f>VLOOKUP(A6250,'[2]دراسات قانونية'!$A$3:$E$600,1,0)</f>
        <v>#N/A</v>
      </c>
    </row>
    <row r="6251" spans="1:35" hidden="1" x14ac:dyDescent="0.25">
      <c r="A6251">
        <v>333284</v>
      </c>
      <c r="B6251" t="s">
        <v>10283</v>
      </c>
      <c r="C6251" t="s">
        <v>755</v>
      </c>
      <c r="D6251" t="s">
        <v>613</v>
      </c>
      <c r="E6251" t="s">
        <v>77</v>
      </c>
      <c r="F6251" s="126">
        <v>33335</v>
      </c>
      <c r="G6251" t="s">
        <v>18</v>
      </c>
      <c r="H6251" t="s">
        <v>16</v>
      </c>
      <c r="I6251" t="s">
        <v>136</v>
      </c>
      <c r="J6251" t="s">
        <v>1226</v>
      </c>
      <c r="K6251"/>
      <c r="L6251" t="s">
        <v>18</v>
      </c>
      <c r="M6251"/>
      <c r="N6251"/>
      <c r="O6251"/>
      <c r="P6251"/>
      <c r="Q6251"/>
      <c r="U6251"/>
      <c r="V6251" t="s">
        <v>16623</v>
      </c>
      <c r="W6251"/>
      <c r="X6251"/>
      <c r="Y6251"/>
      <c r="Z6251"/>
      <c r="AA6251"/>
      <c r="AB6251"/>
      <c r="AC6251"/>
      <c r="AD6251"/>
      <c r="AE6251"/>
      <c r="AF6251" t="s">
        <v>4308</v>
      </c>
      <c r="AG6251" t="s">
        <v>4308</v>
      </c>
      <c r="AH6251" s="115" t="s">
        <v>4308</v>
      </c>
    </row>
    <row r="6252" spans="1:35" hidden="1" x14ac:dyDescent="0.25">
      <c r="A6252" s="115">
        <v>333285</v>
      </c>
      <c r="B6252" s="115" t="s">
        <v>2613</v>
      </c>
      <c r="C6252" s="115" t="s">
        <v>377</v>
      </c>
      <c r="D6252" s="115" t="s">
        <v>310</v>
      </c>
      <c r="E6252" s="115" t="s">
        <v>77</v>
      </c>
      <c r="F6252" s="237">
        <v>33248</v>
      </c>
      <c r="G6252" s="115" t="s">
        <v>18</v>
      </c>
      <c r="H6252" s="115" t="s">
        <v>16</v>
      </c>
      <c r="I6252" t="s">
        <v>199</v>
      </c>
      <c r="J6252" s="115" t="s">
        <v>1226</v>
      </c>
      <c r="L6252" s="115" t="s">
        <v>18</v>
      </c>
      <c r="U6252"/>
      <c r="V6252">
        <v>0</v>
      </c>
    </row>
    <row r="6253" spans="1:35" hidden="1" x14ac:dyDescent="0.25">
      <c r="A6253">
        <v>333286</v>
      </c>
      <c r="B6253" t="s">
        <v>10284</v>
      </c>
      <c r="C6253" t="s">
        <v>6825</v>
      </c>
      <c r="D6253" t="s">
        <v>220</v>
      </c>
      <c r="E6253" t="s">
        <v>77</v>
      </c>
      <c r="F6253" s="126">
        <v>31996</v>
      </c>
      <c r="G6253" t="s">
        <v>211</v>
      </c>
      <c r="H6253" t="s">
        <v>16</v>
      </c>
      <c r="I6253" t="s">
        <v>136</v>
      </c>
      <c r="J6253"/>
      <c r="K6253"/>
      <c r="L6253"/>
      <c r="M6253"/>
      <c r="N6253"/>
      <c r="O6253"/>
      <c r="P6253"/>
      <c r="Q6253"/>
      <c r="U6253"/>
      <c r="V6253">
        <v>0</v>
      </c>
      <c r="W6253"/>
      <c r="X6253"/>
      <c r="Y6253"/>
      <c r="Z6253"/>
      <c r="AA6253"/>
      <c r="AB6253"/>
      <c r="AC6253"/>
      <c r="AD6253" t="s">
        <v>4308</v>
      </c>
      <c r="AE6253" t="s">
        <v>4308</v>
      </c>
      <c r="AF6253" t="s">
        <v>4308</v>
      </c>
      <c r="AG6253" t="s">
        <v>4308</v>
      </c>
      <c r="AH6253" s="115" t="s">
        <v>4308</v>
      </c>
    </row>
    <row r="6254" spans="1:35" hidden="1" x14ac:dyDescent="0.25">
      <c r="A6254">
        <v>333287</v>
      </c>
      <c r="B6254" t="s">
        <v>10285</v>
      </c>
      <c r="C6254" t="s">
        <v>227</v>
      </c>
      <c r="D6254" t="s">
        <v>297</v>
      </c>
      <c r="E6254" t="s">
        <v>77</v>
      </c>
      <c r="F6254" s="126">
        <v>36161</v>
      </c>
      <c r="G6254" t="s">
        <v>18</v>
      </c>
      <c r="H6254" t="s">
        <v>16</v>
      </c>
      <c r="I6254" t="s">
        <v>136</v>
      </c>
      <c r="J6254"/>
      <c r="K6254"/>
      <c r="L6254"/>
      <c r="M6254"/>
      <c r="N6254"/>
      <c r="O6254"/>
      <c r="P6254"/>
      <c r="Q6254"/>
      <c r="U6254"/>
      <c r="V6254" t="s">
        <v>4329</v>
      </c>
      <c r="W6254"/>
      <c r="X6254"/>
      <c r="Y6254"/>
      <c r="Z6254"/>
      <c r="AA6254"/>
      <c r="AB6254"/>
      <c r="AC6254"/>
      <c r="AD6254"/>
      <c r="AE6254"/>
      <c r="AF6254"/>
      <c r="AG6254"/>
      <c r="AH6254" s="115" t="s">
        <v>4308</v>
      </c>
    </row>
    <row r="6255" spans="1:35" ht="18" x14ac:dyDescent="0.25">
      <c r="A6255" s="235">
        <v>333288</v>
      </c>
      <c r="B6255" s="235" t="s">
        <v>10286</v>
      </c>
      <c r="C6255" s="235" t="s">
        <v>394</v>
      </c>
      <c r="D6255" s="235" t="s">
        <v>298</v>
      </c>
      <c r="E6255"/>
      <c r="F6255" s="126"/>
      <c r="G6255" s="236"/>
      <c r="H6255"/>
      <c r="I6255" t="s">
        <v>107</v>
      </c>
      <c r="J6255" s="236"/>
      <c r="K6255"/>
      <c r="L6255"/>
      <c r="M6255"/>
      <c r="N6255"/>
      <c r="O6255"/>
      <c r="P6255"/>
      <c r="Q6255"/>
      <c r="U6255"/>
      <c r="V6255" t="s">
        <v>4337</v>
      </c>
      <c r="W6255" s="236"/>
      <c r="X6255"/>
      <c r="Y6255"/>
      <c r="Z6255"/>
      <c r="AA6255"/>
      <c r="AB6255"/>
      <c r="AC6255"/>
      <c r="AD6255"/>
      <c r="AE6255"/>
      <c r="AF6255"/>
      <c r="AG6255"/>
      <c r="AH6255" s="115" t="s">
        <v>4308</v>
      </c>
      <c r="AI6255" s="115" t="e">
        <f>VLOOKUP(A6255,'[2]دراسات قانونية'!$A$3:$E$600,1,0)</f>
        <v>#N/A</v>
      </c>
    </row>
    <row r="6256" spans="1:35" hidden="1" x14ac:dyDescent="0.25">
      <c r="A6256" s="115">
        <v>333289</v>
      </c>
      <c r="B6256" s="115" t="s">
        <v>2967</v>
      </c>
      <c r="C6256" s="115" t="s">
        <v>661</v>
      </c>
      <c r="D6256" s="115" t="s">
        <v>235</v>
      </c>
      <c r="E6256" s="115" t="s">
        <v>77</v>
      </c>
      <c r="F6256" s="237">
        <v>35618</v>
      </c>
      <c r="G6256" s="115" t="s">
        <v>243</v>
      </c>
      <c r="H6256" s="115" t="s">
        <v>16</v>
      </c>
      <c r="I6256" t="s">
        <v>199</v>
      </c>
      <c r="J6256" s="115" t="s">
        <v>1226</v>
      </c>
      <c r="L6256" s="115" t="s">
        <v>18</v>
      </c>
      <c r="U6256"/>
      <c r="V6256">
        <v>0</v>
      </c>
    </row>
    <row r="6257" spans="1:35" hidden="1" x14ac:dyDescent="0.25">
      <c r="A6257" s="115">
        <v>333290</v>
      </c>
      <c r="B6257" s="115" t="s">
        <v>3114</v>
      </c>
      <c r="C6257" s="115" t="s">
        <v>579</v>
      </c>
      <c r="D6257" s="115" t="s">
        <v>832</v>
      </c>
      <c r="E6257" s="115" t="s">
        <v>77</v>
      </c>
      <c r="F6257" s="237">
        <v>35074</v>
      </c>
      <c r="G6257" s="115" t="s">
        <v>416</v>
      </c>
      <c r="H6257" s="115" t="s">
        <v>16</v>
      </c>
      <c r="I6257" t="s">
        <v>199</v>
      </c>
      <c r="J6257" s="115" t="s">
        <v>1226</v>
      </c>
      <c r="L6257" s="115" t="s">
        <v>18</v>
      </c>
      <c r="U6257"/>
      <c r="V6257">
        <v>0</v>
      </c>
    </row>
    <row r="6258" spans="1:35" hidden="1" x14ac:dyDescent="0.25">
      <c r="A6258">
        <v>333291</v>
      </c>
      <c r="B6258" t="s">
        <v>10287</v>
      </c>
      <c r="C6258" t="s">
        <v>453</v>
      </c>
      <c r="D6258" t="s">
        <v>306</v>
      </c>
      <c r="E6258" t="s">
        <v>77</v>
      </c>
      <c r="F6258" s="126"/>
      <c r="G6258"/>
      <c r="H6258" t="s">
        <v>16</v>
      </c>
      <c r="I6258" t="s">
        <v>136</v>
      </c>
      <c r="J6258"/>
      <c r="K6258"/>
      <c r="L6258"/>
      <c r="M6258"/>
      <c r="N6258"/>
      <c r="O6258"/>
      <c r="P6258"/>
      <c r="Q6258"/>
      <c r="U6258"/>
      <c r="V6258" t="s">
        <v>4334</v>
      </c>
      <c r="W6258"/>
      <c r="X6258"/>
      <c r="Y6258"/>
      <c r="Z6258"/>
      <c r="AA6258"/>
      <c r="AB6258"/>
      <c r="AC6258"/>
      <c r="AD6258"/>
      <c r="AE6258"/>
      <c r="AF6258"/>
      <c r="AG6258"/>
      <c r="AH6258" s="115" t="s">
        <v>4308</v>
      </c>
    </row>
    <row r="6259" spans="1:35" hidden="1" x14ac:dyDescent="0.25">
      <c r="A6259">
        <v>333292</v>
      </c>
      <c r="B6259" t="s">
        <v>10288</v>
      </c>
      <c r="C6259" t="s">
        <v>567</v>
      </c>
      <c r="D6259" t="s">
        <v>555</v>
      </c>
      <c r="E6259" t="s">
        <v>77</v>
      </c>
      <c r="F6259" s="126">
        <v>33502</v>
      </c>
      <c r="G6259" t="s">
        <v>18</v>
      </c>
      <c r="H6259" t="s">
        <v>16</v>
      </c>
      <c r="I6259" t="s">
        <v>136</v>
      </c>
      <c r="J6259" t="s">
        <v>1226</v>
      </c>
      <c r="K6259"/>
      <c r="L6259" t="s">
        <v>18</v>
      </c>
      <c r="M6259"/>
      <c r="N6259"/>
      <c r="O6259"/>
      <c r="P6259"/>
      <c r="Q6259"/>
      <c r="U6259"/>
      <c r="V6259" t="s">
        <v>4334</v>
      </c>
      <c r="W6259"/>
      <c r="X6259"/>
      <c r="Y6259"/>
      <c r="Z6259"/>
      <c r="AA6259"/>
      <c r="AB6259"/>
      <c r="AC6259"/>
      <c r="AD6259"/>
      <c r="AE6259"/>
      <c r="AF6259"/>
      <c r="AG6259"/>
    </row>
    <row r="6260" spans="1:35" ht="18" x14ac:dyDescent="0.25">
      <c r="A6260" s="235">
        <v>333293</v>
      </c>
      <c r="B6260" s="235" t="s">
        <v>10289</v>
      </c>
      <c r="C6260" s="235" t="s">
        <v>212</v>
      </c>
      <c r="D6260" s="235" t="s">
        <v>2578</v>
      </c>
      <c r="E6260"/>
      <c r="F6260" s="126"/>
      <c r="G6260" s="236"/>
      <c r="H6260"/>
      <c r="I6260" t="s">
        <v>107</v>
      </c>
      <c r="J6260" s="236"/>
      <c r="K6260"/>
      <c r="L6260"/>
      <c r="M6260"/>
      <c r="N6260"/>
      <c r="O6260"/>
      <c r="P6260"/>
      <c r="Q6260"/>
      <c r="U6260"/>
      <c r="V6260" t="s">
        <v>4335</v>
      </c>
      <c r="W6260" s="236"/>
      <c r="X6260"/>
      <c r="Y6260"/>
      <c r="Z6260"/>
      <c r="AA6260"/>
      <c r="AB6260"/>
      <c r="AC6260"/>
      <c r="AD6260"/>
      <c r="AE6260"/>
      <c r="AF6260"/>
      <c r="AG6260"/>
      <c r="AH6260" s="115" t="s">
        <v>4308</v>
      </c>
      <c r="AI6260" s="115" t="e">
        <f>VLOOKUP(A6260,'[2]دراسات قانونية'!$A$3:$E$600,1,0)</f>
        <v>#N/A</v>
      </c>
    </row>
    <row r="6261" spans="1:35" hidden="1" x14ac:dyDescent="0.25">
      <c r="A6261" s="115">
        <v>333294</v>
      </c>
      <c r="B6261" s="115" t="s">
        <v>3260</v>
      </c>
      <c r="C6261" s="115" t="s">
        <v>1065</v>
      </c>
      <c r="D6261" s="115" t="s">
        <v>3261</v>
      </c>
      <c r="E6261" s="115" t="s">
        <v>77</v>
      </c>
      <c r="F6261" s="237">
        <v>35977</v>
      </c>
      <c r="G6261" s="115" t="s">
        <v>428</v>
      </c>
      <c r="H6261" s="115" t="s">
        <v>16</v>
      </c>
      <c r="I6261" t="s">
        <v>199</v>
      </c>
      <c r="J6261" s="115" t="s">
        <v>1226</v>
      </c>
      <c r="L6261" s="115" t="s">
        <v>30</v>
      </c>
      <c r="U6261"/>
      <c r="V6261">
        <v>0</v>
      </c>
    </row>
    <row r="6262" spans="1:35" hidden="1" x14ac:dyDescent="0.25">
      <c r="A6262">
        <v>333296</v>
      </c>
      <c r="B6262" t="s">
        <v>10290</v>
      </c>
      <c r="C6262" t="s">
        <v>291</v>
      </c>
      <c r="D6262" t="s">
        <v>323</v>
      </c>
      <c r="E6262" t="s">
        <v>77</v>
      </c>
      <c r="F6262" s="126">
        <v>35906</v>
      </c>
      <c r="G6262" t="s">
        <v>18</v>
      </c>
      <c r="H6262" t="s">
        <v>16</v>
      </c>
      <c r="I6262" t="s">
        <v>136</v>
      </c>
      <c r="J6262" t="s">
        <v>1226</v>
      </c>
      <c r="K6262"/>
      <c r="L6262" t="s">
        <v>18</v>
      </c>
      <c r="M6262"/>
      <c r="N6262"/>
      <c r="O6262"/>
      <c r="P6262"/>
      <c r="Q6262"/>
      <c r="U6262"/>
      <c r="V6262" t="s">
        <v>4414</v>
      </c>
      <c r="W6262"/>
      <c r="X6262"/>
      <c r="Y6262"/>
      <c r="Z6262"/>
      <c r="AA6262"/>
      <c r="AB6262"/>
      <c r="AC6262"/>
      <c r="AD6262"/>
      <c r="AE6262"/>
      <c r="AF6262"/>
      <c r="AG6262"/>
    </row>
    <row r="6263" spans="1:35" hidden="1" x14ac:dyDescent="0.25">
      <c r="A6263">
        <v>333298</v>
      </c>
      <c r="B6263" t="s">
        <v>10291</v>
      </c>
      <c r="C6263" t="s">
        <v>339</v>
      </c>
      <c r="D6263" t="s">
        <v>1089</v>
      </c>
      <c r="E6263" t="s">
        <v>77</v>
      </c>
      <c r="F6263" s="126">
        <v>35499</v>
      </c>
      <c r="G6263" t="s">
        <v>18</v>
      </c>
      <c r="H6263" t="s">
        <v>16</v>
      </c>
      <c r="I6263" t="s">
        <v>129</v>
      </c>
      <c r="J6263" t="s">
        <v>1226</v>
      </c>
      <c r="K6263"/>
      <c r="L6263" t="s">
        <v>18</v>
      </c>
      <c r="M6263"/>
      <c r="N6263"/>
      <c r="O6263"/>
      <c r="P6263"/>
      <c r="Q6263"/>
      <c r="U6263"/>
      <c r="V6263" t="s">
        <v>4414</v>
      </c>
      <c r="W6263"/>
      <c r="X6263"/>
      <c r="Y6263"/>
      <c r="Z6263"/>
      <c r="AA6263"/>
      <c r="AB6263"/>
      <c r="AC6263"/>
      <c r="AD6263"/>
      <c r="AE6263" t="s">
        <v>4308</v>
      </c>
      <c r="AF6263" t="s">
        <v>4308</v>
      </c>
      <c r="AG6263" t="s">
        <v>4308</v>
      </c>
      <c r="AH6263" s="115" t="s">
        <v>4308</v>
      </c>
    </row>
    <row r="6264" spans="1:35" hidden="1" x14ac:dyDescent="0.25">
      <c r="A6264">
        <v>333300</v>
      </c>
      <c r="B6264" t="s">
        <v>10292</v>
      </c>
      <c r="C6264" t="s">
        <v>10293</v>
      </c>
      <c r="D6264" t="s">
        <v>10294</v>
      </c>
      <c r="E6264" t="s">
        <v>77</v>
      </c>
      <c r="F6264" s="126">
        <v>31778</v>
      </c>
      <c r="G6264" t="s">
        <v>10295</v>
      </c>
      <c r="H6264" t="s">
        <v>16</v>
      </c>
      <c r="I6264" t="s">
        <v>136</v>
      </c>
      <c r="J6264"/>
      <c r="K6264"/>
      <c r="L6264"/>
      <c r="M6264"/>
      <c r="N6264"/>
      <c r="O6264"/>
      <c r="P6264"/>
      <c r="Q6264"/>
      <c r="U6264"/>
      <c r="V6264" t="s">
        <v>4336</v>
      </c>
      <c r="W6264"/>
      <c r="X6264"/>
      <c r="Y6264"/>
      <c r="Z6264"/>
      <c r="AA6264"/>
      <c r="AB6264" t="s">
        <v>4308</v>
      </c>
      <c r="AC6264" t="s">
        <v>4308</v>
      </c>
      <c r="AD6264" t="s">
        <v>4308</v>
      </c>
      <c r="AE6264" t="s">
        <v>4308</v>
      </c>
      <c r="AF6264" t="s">
        <v>4308</v>
      </c>
      <c r="AG6264" t="s">
        <v>4308</v>
      </c>
      <c r="AH6264" s="115" t="s">
        <v>4308</v>
      </c>
    </row>
    <row r="6265" spans="1:35" hidden="1" x14ac:dyDescent="0.25">
      <c r="A6265" s="115">
        <v>333301</v>
      </c>
      <c r="B6265" s="115" t="s">
        <v>3262</v>
      </c>
      <c r="C6265" s="115" t="s">
        <v>786</v>
      </c>
      <c r="D6265" s="115" t="s">
        <v>217</v>
      </c>
      <c r="E6265" s="115" t="s">
        <v>77</v>
      </c>
      <c r="F6265" s="237">
        <v>36011</v>
      </c>
      <c r="G6265" s="115" t="s">
        <v>18</v>
      </c>
      <c r="H6265" s="115" t="s">
        <v>16</v>
      </c>
      <c r="I6265" t="s">
        <v>199</v>
      </c>
      <c r="J6265" s="115" t="s">
        <v>1226</v>
      </c>
      <c r="L6265" s="115" t="s">
        <v>18</v>
      </c>
      <c r="U6265"/>
      <c r="V6265">
        <v>0</v>
      </c>
    </row>
    <row r="6266" spans="1:35" ht="18" x14ac:dyDescent="0.25">
      <c r="A6266" s="235">
        <v>333304</v>
      </c>
      <c r="B6266" s="235" t="s">
        <v>10296</v>
      </c>
      <c r="C6266" s="235" t="s">
        <v>451</v>
      </c>
      <c r="D6266" s="235" t="s">
        <v>310</v>
      </c>
      <c r="E6266"/>
      <c r="F6266" s="126"/>
      <c r="G6266" s="236"/>
      <c r="H6266"/>
      <c r="I6266" t="s">
        <v>107</v>
      </c>
      <c r="J6266" s="236"/>
      <c r="K6266"/>
      <c r="L6266"/>
      <c r="M6266"/>
      <c r="N6266"/>
      <c r="O6266"/>
      <c r="P6266"/>
      <c r="Q6266"/>
      <c r="U6266"/>
      <c r="V6266" t="s">
        <v>4335</v>
      </c>
      <c r="W6266" s="236"/>
      <c r="X6266"/>
      <c r="Y6266"/>
      <c r="Z6266"/>
      <c r="AA6266"/>
      <c r="AB6266"/>
      <c r="AC6266"/>
      <c r="AD6266"/>
      <c r="AE6266"/>
      <c r="AF6266"/>
      <c r="AG6266"/>
      <c r="AH6266" s="115" t="s">
        <v>4308</v>
      </c>
      <c r="AI6266" s="115" t="e">
        <f>VLOOKUP(A6266,'[2]دراسات قانونية'!$A$3:$E$600,1,0)</f>
        <v>#N/A</v>
      </c>
    </row>
    <row r="6267" spans="1:35" hidden="1" x14ac:dyDescent="0.25">
      <c r="A6267">
        <v>333305</v>
      </c>
      <c r="B6267" t="s">
        <v>10297</v>
      </c>
      <c r="C6267" t="s">
        <v>212</v>
      </c>
      <c r="D6267" t="s">
        <v>613</v>
      </c>
      <c r="E6267" t="s">
        <v>77</v>
      </c>
      <c r="F6267" s="126">
        <v>35628</v>
      </c>
      <c r="G6267" t="s">
        <v>18</v>
      </c>
      <c r="H6267" t="s">
        <v>16</v>
      </c>
      <c r="I6267" t="s">
        <v>201</v>
      </c>
      <c r="J6267" t="s">
        <v>15</v>
      </c>
      <c r="K6267"/>
      <c r="L6267" t="s">
        <v>18</v>
      </c>
      <c r="M6267"/>
      <c r="N6267"/>
      <c r="O6267"/>
      <c r="P6267"/>
      <c r="Q6267"/>
      <c r="U6267"/>
      <c r="V6267">
        <v>0</v>
      </c>
      <c r="W6267"/>
      <c r="X6267"/>
      <c r="Y6267"/>
      <c r="Z6267"/>
      <c r="AA6267"/>
      <c r="AB6267"/>
      <c r="AC6267"/>
      <c r="AD6267"/>
      <c r="AE6267"/>
      <c r="AF6267"/>
      <c r="AG6267"/>
    </row>
    <row r="6268" spans="1:35" hidden="1" x14ac:dyDescent="0.25">
      <c r="A6268">
        <v>333306</v>
      </c>
      <c r="B6268" t="s">
        <v>10298</v>
      </c>
      <c r="C6268" t="s">
        <v>625</v>
      </c>
      <c r="D6268" t="s">
        <v>10299</v>
      </c>
      <c r="E6268" t="s">
        <v>77</v>
      </c>
      <c r="F6268" s="126">
        <v>24856</v>
      </c>
      <c r="G6268" t="s">
        <v>211</v>
      </c>
      <c r="H6268" t="s">
        <v>16</v>
      </c>
      <c r="I6268" t="s">
        <v>201</v>
      </c>
      <c r="J6268" t="s">
        <v>1226</v>
      </c>
      <c r="K6268"/>
      <c r="L6268" t="s">
        <v>47</v>
      </c>
      <c r="M6268"/>
      <c r="N6268"/>
      <c r="O6268"/>
      <c r="P6268"/>
      <c r="Q6268"/>
      <c r="U6268"/>
      <c r="V6268">
        <v>0</v>
      </c>
      <c r="W6268"/>
      <c r="X6268"/>
      <c r="Y6268"/>
      <c r="Z6268"/>
      <c r="AA6268"/>
      <c r="AB6268"/>
      <c r="AC6268"/>
      <c r="AD6268"/>
      <c r="AE6268"/>
      <c r="AF6268"/>
      <c r="AG6268"/>
    </row>
    <row r="6269" spans="1:35" hidden="1" x14ac:dyDescent="0.25">
      <c r="A6269" s="115">
        <v>333307</v>
      </c>
      <c r="B6269" s="115" t="s">
        <v>1801</v>
      </c>
      <c r="C6269" s="115" t="s">
        <v>227</v>
      </c>
      <c r="D6269" s="115" t="s">
        <v>424</v>
      </c>
      <c r="E6269" s="115" t="s">
        <v>76</v>
      </c>
      <c r="F6269" s="237">
        <v>35803</v>
      </c>
      <c r="G6269" s="115" t="s">
        <v>769</v>
      </c>
      <c r="H6269" s="115" t="s">
        <v>16</v>
      </c>
      <c r="I6269" t="s">
        <v>199</v>
      </c>
      <c r="J6269" s="115" t="s">
        <v>15</v>
      </c>
      <c r="L6269" s="115" t="s">
        <v>67</v>
      </c>
      <c r="U6269"/>
      <c r="V6269" t="s">
        <v>4336</v>
      </c>
    </row>
    <row r="6270" spans="1:35" hidden="1" x14ac:dyDescent="0.25">
      <c r="A6270" s="115">
        <v>333309</v>
      </c>
      <c r="B6270" s="115" t="s">
        <v>3263</v>
      </c>
      <c r="C6270" s="115" t="s">
        <v>244</v>
      </c>
      <c r="D6270" s="115" t="s">
        <v>3264</v>
      </c>
      <c r="E6270" s="115" t="s">
        <v>76</v>
      </c>
      <c r="F6270" s="237">
        <v>29441</v>
      </c>
      <c r="G6270" s="115" t="s">
        <v>211</v>
      </c>
      <c r="H6270" s="115" t="s">
        <v>16</v>
      </c>
      <c r="I6270" t="s">
        <v>199</v>
      </c>
      <c r="J6270" s="115" t="s">
        <v>1226</v>
      </c>
      <c r="L6270" s="115" t="s">
        <v>18</v>
      </c>
      <c r="U6270"/>
      <c r="V6270">
        <v>0</v>
      </c>
    </row>
    <row r="6271" spans="1:35" hidden="1" x14ac:dyDescent="0.25">
      <c r="A6271">
        <v>333310</v>
      </c>
      <c r="B6271" t="s">
        <v>10300</v>
      </c>
      <c r="C6271" t="s">
        <v>10301</v>
      </c>
      <c r="D6271" t="s">
        <v>275</v>
      </c>
      <c r="E6271" t="s">
        <v>76</v>
      </c>
      <c r="F6271" s="126">
        <v>33608</v>
      </c>
      <c r="G6271" t="s">
        <v>18</v>
      </c>
      <c r="H6271" t="s">
        <v>16</v>
      </c>
      <c r="I6271" t="s">
        <v>136</v>
      </c>
      <c r="J6271"/>
      <c r="K6271"/>
      <c r="L6271"/>
      <c r="M6271"/>
      <c r="N6271"/>
      <c r="O6271"/>
      <c r="P6271"/>
      <c r="Q6271"/>
      <c r="U6271"/>
      <c r="V6271" t="s">
        <v>4412</v>
      </c>
      <c r="W6271"/>
      <c r="X6271"/>
      <c r="Y6271"/>
      <c r="Z6271"/>
      <c r="AA6271"/>
      <c r="AB6271"/>
      <c r="AC6271"/>
      <c r="AD6271" t="s">
        <v>4308</v>
      </c>
      <c r="AE6271" t="s">
        <v>4308</v>
      </c>
      <c r="AF6271" t="s">
        <v>4308</v>
      </c>
      <c r="AG6271" t="s">
        <v>4308</v>
      </c>
      <c r="AH6271" s="115" t="s">
        <v>4308</v>
      </c>
    </row>
    <row r="6272" spans="1:35" ht="18" x14ac:dyDescent="0.25">
      <c r="A6272" s="235">
        <v>333311</v>
      </c>
      <c r="B6272" s="235" t="s">
        <v>10302</v>
      </c>
      <c r="C6272" s="235" t="s">
        <v>601</v>
      </c>
      <c r="D6272" s="235" t="s">
        <v>534</v>
      </c>
      <c r="E6272"/>
      <c r="F6272" s="126"/>
      <c r="G6272" s="236"/>
      <c r="H6272"/>
      <c r="I6272" t="s">
        <v>107</v>
      </c>
      <c r="J6272" s="236"/>
      <c r="K6272"/>
      <c r="L6272"/>
      <c r="M6272"/>
      <c r="N6272"/>
      <c r="O6272"/>
      <c r="P6272"/>
      <c r="Q6272"/>
      <c r="U6272"/>
      <c r="V6272" t="s">
        <v>4337</v>
      </c>
      <c r="W6272" s="236"/>
      <c r="X6272"/>
      <c r="Y6272"/>
      <c r="Z6272"/>
      <c r="AA6272"/>
      <c r="AB6272"/>
      <c r="AC6272"/>
      <c r="AD6272"/>
      <c r="AE6272"/>
      <c r="AF6272"/>
      <c r="AG6272"/>
      <c r="AH6272" s="115" t="s">
        <v>4308</v>
      </c>
      <c r="AI6272" s="115" t="e">
        <f>VLOOKUP(A6272,'[2]دراسات قانونية'!$A$3:$E$600,1,0)</f>
        <v>#N/A</v>
      </c>
    </row>
    <row r="6273" spans="1:35" hidden="1" x14ac:dyDescent="0.25">
      <c r="A6273" s="115">
        <v>333312</v>
      </c>
      <c r="B6273" s="115" t="s">
        <v>3265</v>
      </c>
      <c r="C6273" s="115" t="s">
        <v>439</v>
      </c>
      <c r="D6273" s="115" t="s">
        <v>838</v>
      </c>
      <c r="E6273" s="115" t="s">
        <v>76</v>
      </c>
      <c r="F6273" s="237">
        <v>34851</v>
      </c>
      <c r="G6273" s="115" t="s">
        <v>58</v>
      </c>
      <c r="H6273" s="115" t="s">
        <v>16</v>
      </c>
      <c r="I6273" t="s">
        <v>201</v>
      </c>
      <c r="J6273" s="115" t="s">
        <v>1226</v>
      </c>
      <c r="L6273" s="115" t="s">
        <v>18</v>
      </c>
      <c r="U6273"/>
      <c r="V6273">
        <v>0</v>
      </c>
    </row>
    <row r="6274" spans="1:35" ht="18" x14ac:dyDescent="0.25">
      <c r="A6274" s="235">
        <v>333313</v>
      </c>
      <c r="B6274" s="235" t="s">
        <v>9699</v>
      </c>
      <c r="C6274" s="235" t="s">
        <v>250</v>
      </c>
      <c r="D6274" s="235" t="s">
        <v>759</v>
      </c>
      <c r="E6274"/>
      <c r="F6274" s="126"/>
      <c r="G6274" s="236"/>
      <c r="H6274"/>
      <c r="I6274" t="s">
        <v>107</v>
      </c>
      <c r="J6274" s="236"/>
      <c r="K6274"/>
      <c r="L6274"/>
      <c r="M6274"/>
      <c r="N6274"/>
      <c r="O6274"/>
      <c r="P6274"/>
      <c r="Q6274"/>
      <c r="U6274"/>
      <c r="V6274" t="s">
        <v>4335</v>
      </c>
      <c r="W6274" s="236"/>
      <c r="X6274"/>
      <c r="Y6274"/>
      <c r="Z6274"/>
      <c r="AA6274"/>
      <c r="AB6274"/>
      <c r="AC6274"/>
      <c r="AD6274"/>
      <c r="AE6274"/>
      <c r="AF6274"/>
      <c r="AG6274"/>
      <c r="AH6274" s="115" t="s">
        <v>4308</v>
      </c>
      <c r="AI6274" s="115" t="e">
        <f>VLOOKUP(A6274,'[2]دراسات قانونية'!$A$3:$E$600,1,0)</f>
        <v>#N/A</v>
      </c>
    </row>
    <row r="6275" spans="1:35" hidden="1" x14ac:dyDescent="0.25">
      <c r="A6275">
        <v>333315</v>
      </c>
      <c r="B6275" t="s">
        <v>10303</v>
      </c>
      <c r="C6275" t="s">
        <v>348</v>
      </c>
      <c r="D6275" t="s">
        <v>10304</v>
      </c>
      <c r="E6275" t="s">
        <v>77</v>
      </c>
      <c r="F6275" s="126">
        <v>31767</v>
      </c>
      <c r="G6275" t="s">
        <v>18</v>
      </c>
      <c r="H6275" t="s">
        <v>16</v>
      </c>
      <c r="I6275" t="s">
        <v>136</v>
      </c>
      <c r="J6275"/>
      <c r="K6275"/>
      <c r="L6275"/>
      <c r="M6275"/>
      <c r="N6275"/>
      <c r="O6275"/>
      <c r="P6275"/>
      <c r="Q6275"/>
      <c r="U6275"/>
      <c r="V6275" t="s">
        <v>4414</v>
      </c>
      <c r="W6275"/>
      <c r="X6275"/>
      <c r="Y6275"/>
      <c r="Z6275"/>
      <c r="AA6275"/>
      <c r="AB6275"/>
      <c r="AC6275" t="s">
        <v>4308</v>
      </c>
      <c r="AD6275" t="s">
        <v>4308</v>
      </c>
      <c r="AE6275" t="s">
        <v>4308</v>
      </c>
      <c r="AF6275" t="s">
        <v>4308</v>
      </c>
      <c r="AG6275" t="s">
        <v>4308</v>
      </c>
      <c r="AH6275" s="115" t="s">
        <v>4308</v>
      </c>
    </row>
    <row r="6276" spans="1:35" hidden="1" x14ac:dyDescent="0.25">
      <c r="A6276">
        <v>333316</v>
      </c>
      <c r="B6276" t="s">
        <v>10305</v>
      </c>
      <c r="C6276" t="s">
        <v>339</v>
      </c>
      <c r="D6276" t="s">
        <v>10306</v>
      </c>
      <c r="E6276" t="s">
        <v>77</v>
      </c>
      <c r="F6276" s="126">
        <v>34975</v>
      </c>
      <c r="G6276" t="s">
        <v>10307</v>
      </c>
      <c r="H6276" t="s">
        <v>16</v>
      </c>
      <c r="I6276" t="s">
        <v>136</v>
      </c>
      <c r="J6276" t="s">
        <v>1226</v>
      </c>
      <c r="K6276"/>
      <c r="L6276" t="s">
        <v>30</v>
      </c>
      <c r="M6276"/>
      <c r="N6276"/>
      <c r="O6276"/>
      <c r="P6276"/>
      <c r="Q6276"/>
      <c r="U6276"/>
      <c r="V6276" t="s">
        <v>4335</v>
      </c>
      <c r="W6276"/>
      <c r="X6276"/>
      <c r="Y6276"/>
      <c r="Z6276"/>
      <c r="AA6276"/>
      <c r="AB6276"/>
      <c r="AC6276"/>
      <c r="AD6276"/>
      <c r="AE6276"/>
      <c r="AF6276"/>
      <c r="AG6276"/>
    </row>
    <row r="6277" spans="1:35" ht="18" hidden="1" x14ac:dyDescent="0.25">
      <c r="A6277" s="235">
        <v>333317</v>
      </c>
      <c r="B6277" s="235" t="s">
        <v>10308</v>
      </c>
      <c r="C6277" s="235" t="s">
        <v>332</v>
      </c>
      <c r="D6277" s="235" t="s">
        <v>372</v>
      </c>
      <c r="E6277"/>
      <c r="F6277" s="126"/>
      <c r="G6277" s="236"/>
      <c r="H6277"/>
      <c r="I6277" t="s">
        <v>199</v>
      </c>
      <c r="J6277" s="236"/>
      <c r="K6277"/>
      <c r="L6277"/>
      <c r="M6277"/>
      <c r="N6277"/>
      <c r="O6277"/>
      <c r="P6277"/>
      <c r="Q6277"/>
      <c r="U6277"/>
      <c r="V6277">
        <v>0</v>
      </c>
      <c r="W6277" s="236"/>
      <c r="X6277"/>
      <c r="Y6277"/>
      <c r="Z6277"/>
      <c r="AA6277"/>
      <c r="AB6277"/>
      <c r="AC6277"/>
      <c r="AD6277"/>
      <c r="AE6277"/>
      <c r="AF6277"/>
      <c r="AG6277"/>
      <c r="AH6277" s="115" t="s">
        <v>4308</v>
      </c>
    </row>
    <row r="6278" spans="1:35" hidden="1" x14ac:dyDescent="0.25">
      <c r="A6278" s="115">
        <v>333318</v>
      </c>
      <c r="B6278" s="115" t="s">
        <v>3806</v>
      </c>
      <c r="C6278" s="115" t="s">
        <v>1063</v>
      </c>
      <c r="D6278" s="115" t="s">
        <v>323</v>
      </c>
      <c r="E6278" s="115" t="s">
        <v>76</v>
      </c>
      <c r="F6278" s="237">
        <v>33608</v>
      </c>
      <c r="G6278" s="115" t="s">
        <v>18</v>
      </c>
      <c r="H6278" s="115" t="s">
        <v>16</v>
      </c>
      <c r="I6278" t="s">
        <v>199</v>
      </c>
      <c r="J6278" s="115" t="s">
        <v>1226</v>
      </c>
      <c r="L6278" s="115" t="s">
        <v>18</v>
      </c>
      <c r="U6278"/>
      <c r="V6278">
        <v>0</v>
      </c>
    </row>
    <row r="6279" spans="1:35" ht="18" x14ac:dyDescent="0.25">
      <c r="A6279" s="235">
        <v>333319</v>
      </c>
      <c r="B6279" s="235" t="s">
        <v>10309</v>
      </c>
      <c r="C6279" s="235" t="s">
        <v>350</v>
      </c>
      <c r="D6279" s="235" t="s">
        <v>238</v>
      </c>
      <c r="E6279"/>
      <c r="F6279" s="126"/>
      <c r="G6279" s="236"/>
      <c r="H6279"/>
      <c r="I6279" t="s">
        <v>107</v>
      </c>
      <c r="J6279" s="236"/>
      <c r="K6279"/>
      <c r="L6279"/>
      <c r="M6279"/>
      <c r="N6279"/>
      <c r="O6279"/>
      <c r="P6279"/>
      <c r="Q6279"/>
      <c r="U6279"/>
      <c r="V6279" t="s">
        <v>4334</v>
      </c>
      <c r="W6279" s="236"/>
      <c r="X6279"/>
      <c r="Y6279"/>
      <c r="Z6279"/>
      <c r="AA6279"/>
      <c r="AB6279"/>
      <c r="AC6279"/>
      <c r="AD6279"/>
      <c r="AE6279"/>
      <c r="AF6279"/>
      <c r="AG6279"/>
      <c r="AH6279" s="115" t="s">
        <v>4308</v>
      </c>
      <c r="AI6279" s="115" t="e">
        <f>VLOOKUP(A6279,'[2]دراسات قانونية'!$A$3:$E$600,1,0)</f>
        <v>#N/A</v>
      </c>
    </row>
    <row r="6280" spans="1:35" hidden="1" x14ac:dyDescent="0.25">
      <c r="A6280">
        <v>333320</v>
      </c>
      <c r="B6280" t="s">
        <v>10310</v>
      </c>
      <c r="C6280" t="s">
        <v>10311</v>
      </c>
      <c r="D6280" t="s">
        <v>10312</v>
      </c>
      <c r="E6280" t="s">
        <v>77</v>
      </c>
      <c r="F6280" s="126">
        <v>30873</v>
      </c>
      <c r="G6280" t="s">
        <v>211</v>
      </c>
      <c r="H6280" t="s">
        <v>16</v>
      </c>
      <c r="I6280" t="s">
        <v>136</v>
      </c>
      <c r="J6280"/>
      <c r="K6280"/>
      <c r="L6280"/>
      <c r="M6280"/>
      <c r="N6280"/>
      <c r="O6280"/>
      <c r="P6280"/>
      <c r="Q6280"/>
      <c r="U6280"/>
      <c r="V6280" t="s">
        <v>16623</v>
      </c>
      <c r="W6280"/>
      <c r="X6280"/>
      <c r="Y6280"/>
      <c r="Z6280"/>
      <c r="AA6280"/>
      <c r="AB6280"/>
      <c r="AC6280"/>
      <c r="AD6280"/>
      <c r="AE6280"/>
      <c r="AF6280"/>
      <c r="AG6280"/>
    </row>
    <row r="6281" spans="1:35" ht="18" x14ac:dyDescent="0.25">
      <c r="A6281" s="235">
        <v>333321</v>
      </c>
      <c r="B6281" s="235" t="s">
        <v>10313</v>
      </c>
      <c r="C6281" s="235" t="s">
        <v>8270</v>
      </c>
      <c r="D6281" s="235" t="s">
        <v>10314</v>
      </c>
      <c r="E6281"/>
      <c r="F6281" s="126"/>
      <c r="G6281" s="236"/>
      <c r="H6281"/>
      <c r="I6281" t="s">
        <v>107</v>
      </c>
      <c r="J6281" s="236"/>
      <c r="K6281"/>
      <c r="L6281"/>
      <c r="M6281"/>
      <c r="N6281"/>
      <c r="O6281"/>
      <c r="P6281"/>
      <c r="Q6281"/>
      <c r="U6281"/>
      <c r="V6281" t="s">
        <v>4335</v>
      </c>
      <c r="W6281" s="236"/>
      <c r="X6281"/>
      <c r="Y6281"/>
      <c r="Z6281"/>
      <c r="AA6281"/>
      <c r="AB6281"/>
      <c r="AC6281"/>
      <c r="AD6281"/>
      <c r="AE6281"/>
      <c r="AF6281"/>
      <c r="AG6281"/>
      <c r="AH6281" s="115" t="s">
        <v>4308</v>
      </c>
      <c r="AI6281" s="115" t="e">
        <f>VLOOKUP(A6281,'[2]دراسات قانونية'!$A$3:$E$600,1,0)</f>
        <v>#N/A</v>
      </c>
    </row>
    <row r="6282" spans="1:35" hidden="1" x14ac:dyDescent="0.25">
      <c r="A6282" s="115">
        <v>333325</v>
      </c>
      <c r="B6282" s="115" t="s">
        <v>4126</v>
      </c>
      <c r="C6282" s="115" t="s">
        <v>219</v>
      </c>
      <c r="D6282" s="115" t="s">
        <v>420</v>
      </c>
      <c r="E6282" s="115" t="s">
        <v>76</v>
      </c>
      <c r="F6282" s="237">
        <v>32699</v>
      </c>
      <c r="G6282" s="115" t="s">
        <v>3597</v>
      </c>
      <c r="H6282" s="115" t="s">
        <v>16</v>
      </c>
      <c r="I6282" t="s">
        <v>199</v>
      </c>
      <c r="J6282" s="115" t="s">
        <v>1226</v>
      </c>
      <c r="L6282" s="115" t="s">
        <v>27</v>
      </c>
      <c r="U6282"/>
      <c r="V6282">
        <v>0</v>
      </c>
    </row>
    <row r="6283" spans="1:35" hidden="1" x14ac:dyDescent="0.25">
      <c r="A6283" s="115">
        <v>333326</v>
      </c>
      <c r="B6283" s="115" t="s">
        <v>1900</v>
      </c>
      <c r="C6283" s="115" t="s">
        <v>477</v>
      </c>
      <c r="D6283" s="115" t="s">
        <v>424</v>
      </c>
      <c r="E6283" s="115" t="s">
        <v>77</v>
      </c>
      <c r="F6283" s="237">
        <v>34335</v>
      </c>
      <c r="G6283" s="115" t="s">
        <v>18</v>
      </c>
      <c r="H6283" s="115" t="s">
        <v>16</v>
      </c>
      <c r="I6283" t="s">
        <v>199</v>
      </c>
      <c r="U6283"/>
      <c r="V6283" t="s">
        <v>4329</v>
      </c>
    </row>
    <row r="6284" spans="1:35" hidden="1" x14ac:dyDescent="0.25">
      <c r="A6284">
        <v>333327</v>
      </c>
      <c r="B6284" t="s">
        <v>10315</v>
      </c>
      <c r="C6284" t="s">
        <v>454</v>
      </c>
      <c r="D6284" t="s">
        <v>232</v>
      </c>
      <c r="E6284" t="s">
        <v>77</v>
      </c>
      <c r="F6284" s="126">
        <v>35065</v>
      </c>
      <c r="G6284" t="s">
        <v>211</v>
      </c>
      <c r="H6284" t="s">
        <v>16</v>
      </c>
      <c r="I6284" t="s">
        <v>136</v>
      </c>
      <c r="J6284" t="s">
        <v>1226</v>
      </c>
      <c r="K6284"/>
      <c r="L6284" t="s">
        <v>18</v>
      </c>
      <c r="M6284"/>
      <c r="N6284"/>
      <c r="O6284"/>
      <c r="P6284"/>
      <c r="Q6284"/>
      <c r="U6284"/>
      <c r="V6284" t="s">
        <v>4336</v>
      </c>
      <c r="W6284"/>
      <c r="X6284"/>
      <c r="Y6284"/>
      <c r="Z6284"/>
      <c r="AA6284"/>
      <c r="AB6284"/>
      <c r="AC6284"/>
      <c r="AD6284"/>
      <c r="AE6284"/>
      <c r="AF6284"/>
      <c r="AG6284"/>
    </row>
    <row r="6285" spans="1:35" hidden="1" x14ac:dyDescent="0.25">
      <c r="A6285">
        <v>333328</v>
      </c>
      <c r="B6285" t="s">
        <v>10316</v>
      </c>
      <c r="C6285" t="s">
        <v>10317</v>
      </c>
      <c r="D6285" t="s">
        <v>2342</v>
      </c>
      <c r="E6285" t="s">
        <v>77</v>
      </c>
      <c r="F6285" s="126">
        <v>33390</v>
      </c>
      <c r="G6285" t="s">
        <v>211</v>
      </c>
      <c r="H6285" t="s">
        <v>16</v>
      </c>
      <c r="I6285" t="s">
        <v>129</v>
      </c>
      <c r="J6285"/>
      <c r="K6285"/>
      <c r="L6285"/>
      <c r="M6285"/>
      <c r="N6285"/>
      <c r="O6285"/>
      <c r="P6285"/>
      <c r="Q6285"/>
      <c r="U6285"/>
      <c r="V6285" t="s">
        <v>16603</v>
      </c>
      <c r="W6285"/>
      <c r="X6285"/>
      <c r="Y6285"/>
      <c r="Z6285"/>
      <c r="AA6285"/>
      <c r="AB6285"/>
      <c r="AC6285"/>
      <c r="AD6285"/>
      <c r="AE6285"/>
      <c r="AF6285"/>
      <c r="AG6285"/>
    </row>
    <row r="6286" spans="1:35" hidden="1" x14ac:dyDescent="0.25">
      <c r="A6286" s="115">
        <v>333329</v>
      </c>
      <c r="B6286" s="115" t="s">
        <v>2167</v>
      </c>
      <c r="C6286" s="115" t="s">
        <v>209</v>
      </c>
      <c r="D6286" s="115" t="s">
        <v>281</v>
      </c>
      <c r="E6286" s="115" t="s">
        <v>76</v>
      </c>
      <c r="F6286" s="237">
        <v>35868</v>
      </c>
      <c r="G6286" s="115" t="s">
        <v>225</v>
      </c>
      <c r="H6286" s="115" t="s">
        <v>16</v>
      </c>
      <c r="I6286" t="s">
        <v>199</v>
      </c>
      <c r="J6286" s="115" t="s">
        <v>1226</v>
      </c>
      <c r="L6286" s="115" t="s">
        <v>30</v>
      </c>
      <c r="U6286"/>
      <c r="V6286">
        <v>0</v>
      </c>
    </row>
    <row r="6287" spans="1:35" hidden="1" x14ac:dyDescent="0.25">
      <c r="A6287" s="115">
        <v>333332</v>
      </c>
      <c r="B6287" s="115" t="s">
        <v>2666</v>
      </c>
      <c r="C6287" s="115" t="s">
        <v>464</v>
      </c>
      <c r="D6287" s="115" t="s">
        <v>298</v>
      </c>
      <c r="E6287" s="115" t="s">
        <v>77</v>
      </c>
      <c r="F6287" s="237">
        <v>34237</v>
      </c>
      <c r="G6287" s="115" t="s">
        <v>18</v>
      </c>
      <c r="H6287" s="115" t="s">
        <v>16</v>
      </c>
      <c r="I6287" t="s">
        <v>199</v>
      </c>
      <c r="J6287" s="115" t="s">
        <v>1226</v>
      </c>
      <c r="L6287" s="115" t="s">
        <v>73</v>
      </c>
      <c r="U6287"/>
      <c r="V6287">
        <v>0</v>
      </c>
    </row>
    <row r="6288" spans="1:35" hidden="1" x14ac:dyDescent="0.25">
      <c r="A6288">
        <v>333333</v>
      </c>
      <c r="B6288" t="s">
        <v>10318</v>
      </c>
      <c r="C6288" t="s">
        <v>6711</v>
      </c>
      <c r="D6288" t="s">
        <v>7871</v>
      </c>
      <c r="E6288" t="s">
        <v>77</v>
      </c>
      <c r="F6288" s="126">
        <v>33543</v>
      </c>
      <c r="G6288" t="s">
        <v>418</v>
      </c>
      <c r="H6288" t="s">
        <v>16</v>
      </c>
      <c r="I6288" t="s">
        <v>136</v>
      </c>
      <c r="J6288" t="s">
        <v>1226</v>
      </c>
      <c r="K6288"/>
      <c r="L6288" t="s">
        <v>30</v>
      </c>
      <c r="M6288"/>
      <c r="N6288"/>
      <c r="O6288"/>
      <c r="P6288"/>
      <c r="Q6288"/>
      <c r="U6288"/>
      <c r="V6288" t="s">
        <v>4412</v>
      </c>
      <c r="W6288"/>
      <c r="X6288"/>
      <c r="Y6288"/>
      <c r="Z6288"/>
      <c r="AA6288"/>
      <c r="AB6288"/>
      <c r="AC6288"/>
      <c r="AD6288"/>
      <c r="AE6288"/>
      <c r="AF6288"/>
      <c r="AG6288"/>
    </row>
    <row r="6289" spans="1:35" ht="18" hidden="1" x14ac:dyDescent="0.25">
      <c r="A6289" s="235">
        <v>333336</v>
      </c>
      <c r="B6289" s="235" t="s">
        <v>10319</v>
      </c>
      <c r="C6289" s="235" t="s">
        <v>522</v>
      </c>
      <c r="D6289" s="235" t="s">
        <v>421</v>
      </c>
      <c r="E6289"/>
      <c r="F6289" s="126"/>
      <c r="G6289" s="236"/>
      <c r="H6289"/>
      <c r="I6289" t="s">
        <v>199</v>
      </c>
      <c r="J6289" s="236"/>
      <c r="K6289"/>
      <c r="L6289"/>
      <c r="M6289"/>
      <c r="N6289"/>
      <c r="O6289"/>
      <c r="P6289"/>
      <c r="Q6289"/>
      <c r="U6289"/>
      <c r="V6289" t="s">
        <v>16623</v>
      </c>
      <c r="W6289" s="236"/>
      <c r="X6289"/>
      <c r="Y6289"/>
      <c r="Z6289"/>
      <c r="AA6289"/>
      <c r="AB6289"/>
      <c r="AC6289"/>
      <c r="AD6289"/>
      <c r="AE6289"/>
      <c r="AF6289"/>
      <c r="AG6289"/>
      <c r="AH6289" s="115" t="s">
        <v>4308</v>
      </c>
    </row>
    <row r="6290" spans="1:35" hidden="1" x14ac:dyDescent="0.25">
      <c r="A6290">
        <v>333337</v>
      </c>
      <c r="B6290" t="s">
        <v>10320</v>
      </c>
      <c r="C6290" t="s">
        <v>2200</v>
      </c>
      <c r="D6290" t="s">
        <v>365</v>
      </c>
      <c r="E6290" t="s">
        <v>77</v>
      </c>
      <c r="F6290" s="126">
        <v>30014</v>
      </c>
      <c r="G6290" t="s">
        <v>240</v>
      </c>
      <c r="H6290" t="s">
        <v>16</v>
      </c>
      <c r="I6290" t="s">
        <v>201</v>
      </c>
      <c r="J6290" t="s">
        <v>1226</v>
      </c>
      <c r="K6290"/>
      <c r="L6290" t="s">
        <v>67</v>
      </c>
      <c r="M6290"/>
      <c r="N6290"/>
      <c r="O6290"/>
      <c r="P6290"/>
      <c r="Q6290"/>
      <c r="U6290"/>
      <c r="V6290" t="s">
        <v>4412</v>
      </c>
      <c r="W6290"/>
      <c r="X6290"/>
      <c r="Y6290"/>
      <c r="Z6290"/>
      <c r="AA6290"/>
      <c r="AB6290"/>
      <c r="AC6290"/>
      <c r="AD6290"/>
      <c r="AE6290"/>
      <c r="AF6290"/>
      <c r="AG6290"/>
    </row>
    <row r="6291" spans="1:35" ht="18" x14ac:dyDescent="0.25">
      <c r="A6291" s="235">
        <v>333339</v>
      </c>
      <c r="B6291" s="235" t="s">
        <v>10321</v>
      </c>
      <c r="C6291" s="235" t="s">
        <v>227</v>
      </c>
      <c r="D6291" s="235" t="s">
        <v>415</v>
      </c>
      <c r="E6291"/>
      <c r="F6291" s="126"/>
      <c r="G6291" s="236"/>
      <c r="H6291"/>
      <c r="I6291" t="s">
        <v>107</v>
      </c>
      <c r="J6291" s="236"/>
      <c r="K6291"/>
      <c r="L6291"/>
      <c r="M6291"/>
      <c r="N6291"/>
      <c r="O6291"/>
      <c r="P6291"/>
      <c r="Q6291"/>
      <c r="U6291"/>
      <c r="V6291">
        <v>0</v>
      </c>
      <c r="W6291" s="236"/>
      <c r="X6291"/>
      <c r="Y6291"/>
      <c r="Z6291"/>
      <c r="AA6291"/>
      <c r="AB6291"/>
      <c r="AC6291"/>
      <c r="AD6291"/>
      <c r="AE6291"/>
      <c r="AF6291"/>
      <c r="AG6291"/>
      <c r="AH6291" s="115" t="s">
        <v>4308</v>
      </c>
      <c r="AI6291" s="115" t="e">
        <f>VLOOKUP(A6291,'[2]دراسات قانونية'!$A$3:$E$600,1,0)</f>
        <v>#N/A</v>
      </c>
    </row>
    <row r="6292" spans="1:35" ht="18" x14ac:dyDescent="0.25">
      <c r="A6292" s="235">
        <v>333340</v>
      </c>
      <c r="B6292" s="235" t="s">
        <v>10322</v>
      </c>
      <c r="C6292" s="235" t="s">
        <v>227</v>
      </c>
      <c r="D6292" s="235" t="s">
        <v>275</v>
      </c>
      <c r="E6292"/>
      <c r="F6292" s="126"/>
      <c r="G6292" s="236"/>
      <c r="H6292"/>
      <c r="I6292" t="s">
        <v>107</v>
      </c>
      <c r="J6292" s="236"/>
      <c r="K6292"/>
      <c r="L6292"/>
      <c r="M6292"/>
      <c r="N6292"/>
      <c r="O6292"/>
      <c r="P6292"/>
      <c r="Q6292"/>
      <c r="U6292"/>
      <c r="V6292" t="s">
        <v>4334</v>
      </c>
      <c r="W6292" s="236"/>
      <c r="X6292"/>
      <c r="Y6292"/>
      <c r="Z6292"/>
      <c r="AA6292"/>
      <c r="AB6292"/>
      <c r="AC6292"/>
      <c r="AD6292"/>
      <c r="AE6292"/>
      <c r="AF6292"/>
      <c r="AG6292"/>
      <c r="AH6292" s="115" t="s">
        <v>4308</v>
      </c>
      <c r="AI6292" s="115" t="e">
        <f>VLOOKUP(A6292,'[2]دراسات قانونية'!$A$3:$E$600,1,0)</f>
        <v>#N/A</v>
      </c>
    </row>
    <row r="6293" spans="1:35" ht="18" x14ac:dyDescent="0.25">
      <c r="A6293" s="235">
        <v>333341</v>
      </c>
      <c r="B6293" s="235" t="s">
        <v>10323</v>
      </c>
      <c r="C6293" s="235" t="s">
        <v>520</v>
      </c>
      <c r="D6293" s="235" t="s">
        <v>444</v>
      </c>
      <c r="E6293"/>
      <c r="F6293" s="126"/>
      <c r="G6293" s="236"/>
      <c r="H6293"/>
      <c r="I6293" t="s">
        <v>107</v>
      </c>
      <c r="J6293" s="236"/>
      <c r="K6293"/>
      <c r="L6293"/>
      <c r="M6293"/>
      <c r="N6293"/>
      <c r="O6293"/>
      <c r="P6293"/>
      <c r="Q6293"/>
      <c r="U6293"/>
      <c r="V6293" t="s">
        <v>4335</v>
      </c>
      <c r="W6293" s="236"/>
      <c r="X6293"/>
      <c r="Y6293"/>
      <c r="Z6293"/>
      <c r="AA6293"/>
      <c r="AB6293"/>
      <c r="AC6293"/>
      <c r="AD6293"/>
      <c r="AE6293"/>
      <c r="AF6293"/>
      <c r="AG6293"/>
      <c r="AH6293" s="115" t="s">
        <v>4308</v>
      </c>
      <c r="AI6293" s="115" t="e">
        <f>VLOOKUP(A6293,'[2]دراسات قانونية'!$A$3:$E$600,1,0)</f>
        <v>#N/A</v>
      </c>
    </row>
    <row r="6294" spans="1:35" hidden="1" x14ac:dyDescent="0.25">
      <c r="A6294">
        <v>333342</v>
      </c>
      <c r="B6294" t="s">
        <v>10324</v>
      </c>
      <c r="C6294" t="s">
        <v>227</v>
      </c>
      <c r="D6294" t="s">
        <v>330</v>
      </c>
      <c r="E6294" t="s">
        <v>76</v>
      </c>
      <c r="F6294" s="126">
        <v>35434</v>
      </c>
      <c r="G6294" t="s">
        <v>18</v>
      </c>
      <c r="H6294" t="s">
        <v>16</v>
      </c>
      <c r="I6294" t="s">
        <v>136</v>
      </c>
      <c r="J6294" t="s">
        <v>1226</v>
      </c>
      <c r="K6294"/>
      <c r="L6294" t="s">
        <v>73</v>
      </c>
      <c r="M6294"/>
      <c r="N6294"/>
      <c r="O6294"/>
      <c r="P6294"/>
      <c r="Q6294"/>
      <c r="U6294"/>
      <c r="V6294" t="s">
        <v>4336</v>
      </c>
      <c r="W6294"/>
      <c r="X6294"/>
      <c r="Y6294"/>
      <c r="Z6294"/>
      <c r="AA6294"/>
      <c r="AB6294"/>
      <c r="AC6294"/>
      <c r="AD6294"/>
      <c r="AE6294"/>
      <c r="AF6294"/>
      <c r="AG6294" t="s">
        <v>4308</v>
      </c>
      <c r="AH6294" s="115" t="s">
        <v>4308</v>
      </c>
    </row>
    <row r="6295" spans="1:35" hidden="1" x14ac:dyDescent="0.25">
      <c r="A6295">
        <v>333343</v>
      </c>
      <c r="B6295" t="s">
        <v>10325</v>
      </c>
      <c r="C6295" t="s">
        <v>274</v>
      </c>
      <c r="D6295" t="s">
        <v>293</v>
      </c>
      <c r="E6295" t="s">
        <v>76</v>
      </c>
      <c r="F6295" s="126">
        <v>35431</v>
      </c>
      <c r="G6295" t="s">
        <v>18</v>
      </c>
      <c r="H6295" t="s">
        <v>16</v>
      </c>
      <c r="I6295" t="s">
        <v>136</v>
      </c>
      <c r="J6295" t="s">
        <v>15</v>
      </c>
      <c r="K6295"/>
      <c r="L6295" t="s">
        <v>73</v>
      </c>
      <c r="M6295"/>
      <c r="N6295"/>
      <c r="O6295"/>
      <c r="P6295"/>
      <c r="Q6295"/>
      <c r="U6295"/>
      <c r="V6295" t="s">
        <v>16623</v>
      </c>
      <c r="W6295"/>
      <c r="X6295"/>
      <c r="Y6295"/>
      <c r="Z6295"/>
      <c r="AA6295"/>
      <c r="AB6295"/>
      <c r="AC6295"/>
      <c r="AD6295"/>
      <c r="AE6295" t="s">
        <v>4308</v>
      </c>
      <c r="AF6295" t="s">
        <v>4308</v>
      </c>
      <c r="AG6295" t="s">
        <v>4308</v>
      </c>
      <c r="AH6295" s="115" t="s">
        <v>4308</v>
      </c>
    </row>
    <row r="6296" spans="1:35" ht="18" x14ac:dyDescent="0.25">
      <c r="A6296" s="235">
        <v>333345</v>
      </c>
      <c r="B6296" s="235" t="s">
        <v>10326</v>
      </c>
      <c r="C6296" s="235" t="s">
        <v>408</v>
      </c>
      <c r="D6296" s="235" t="s">
        <v>400</v>
      </c>
      <c r="E6296"/>
      <c r="F6296" s="126"/>
      <c r="G6296" s="236"/>
      <c r="H6296"/>
      <c r="I6296" t="s">
        <v>107</v>
      </c>
      <c r="J6296" s="236"/>
      <c r="K6296"/>
      <c r="L6296"/>
      <c r="M6296"/>
      <c r="N6296"/>
      <c r="O6296"/>
      <c r="P6296"/>
      <c r="Q6296"/>
      <c r="U6296"/>
      <c r="V6296" t="s">
        <v>4335</v>
      </c>
      <c r="W6296" s="236"/>
      <c r="X6296"/>
      <c r="Y6296"/>
      <c r="Z6296"/>
      <c r="AA6296"/>
      <c r="AB6296"/>
      <c r="AC6296"/>
      <c r="AD6296"/>
      <c r="AE6296"/>
      <c r="AF6296"/>
      <c r="AG6296"/>
      <c r="AH6296" s="115" t="s">
        <v>4308</v>
      </c>
      <c r="AI6296" s="115" t="e">
        <f>VLOOKUP(A6296,'[2]دراسات قانونية'!$A$3:$E$600,1,0)</f>
        <v>#N/A</v>
      </c>
    </row>
    <row r="6297" spans="1:35" ht="18" x14ac:dyDescent="0.25">
      <c r="A6297" s="235">
        <v>333346</v>
      </c>
      <c r="B6297" s="235" t="s">
        <v>10327</v>
      </c>
      <c r="C6297" s="235" t="s">
        <v>503</v>
      </c>
      <c r="D6297" s="235" t="s">
        <v>405</v>
      </c>
      <c r="E6297"/>
      <c r="F6297" s="126"/>
      <c r="G6297" s="236"/>
      <c r="H6297"/>
      <c r="I6297" t="s">
        <v>107</v>
      </c>
      <c r="J6297" s="236"/>
      <c r="K6297"/>
      <c r="L6297"/>
      <c r="M6297"/>
      <c r="N6297"/>
      <c r="O6297"/>
      <c r="P6297"/>
      <c r="Q6297"/>
      <c r="U6297"/>
      <c r="V6297" t="s">
        <v>4335</v>
      </c>
      <c r="W6297" s="236"/>
      <c r="X6297"/>
      <c r="Y6297"/>
      <c r="Z6297"/>
      <c r="AA6297"/>
      <c r="AB6297"/>
      <c r="AC6297"/>
      <c r="AD6297"/>
      <c r="AE6297"/>
      <c r="AF6297"/>
      <c r="AG6297"/>
      <c r="AH6297" s="115" t="s">
        <v>4308</v>
      </c>
      <c r="AI6297" s="115" t="e">
        <f>VLOOKUP(A6297,'[2]دراسات قانونية'!$A$3:$E$600,1,0)</f>
        <v>#N/A</v>
      </c>
    </row>
    <row r="6298" spans="1:35" hidden="1" x14ac:dyDescent="0.25">
      <c r="A6298" s="115">
        <v>333348</v>
      </c>
      <c r="B6298" s="115" t="s">
        <v>1785</v>
      </c>
      <c r="C6298" s="115" t="s">
        <v>1479</v>
      </c>
      <c r="D6298" s="115" t="s">
        <v>452</v>
      </c>
      <c r="E6298" s="115" t="s">
        <v>76</v>
      </c>
      <c r="F6298" s="237">
        <v>35639</v>
      </c>
      <c r="G6298" s="115" t="s">
        <v>18</v>
      </c>
      <c r="H6298" s="115" t="s">
        <v>16</v>
      </c>
      <c r="I6298" t="s">
        <v>199</v>
      </c>
      <c r="J6298" s="115" t="s">
        <v>1226</v>
      </c>
      <c r="L6298" s="115" t="s">
        <v>30</v>
      </c>
      <c r="U6298"/>
      <c r="V6298">
        <v>0</v>
      </c>
      <c r="AE6298" s="115" t="s">
        <v>4308</v>
      </c>
      <c r="AF6298" s="115" t="s">
        <v>4308</v>
      </c>
      <c r="AG6298" s="115" t="s">
        <v>4308</v>
      </c>
      <c r="AH6298" s="115" t="s">
        <v>4308</v>
      </c>
    </row>
    <row r="6299" spans="1:35" hidden="1" x14ac:dyDescent="0.25">
      <c r="A6299" s="115">
        <v>333349</v>
      </c>
      <c r="B6299" s="115" t="s">
        <v>1345</v>
      </c>
      <c r="C6299" s="115" t="s">
        <v>324</v>
      </c>
      <c r="D6299" s="115" t="s">
        <v>637</v>
      </c>
      <c r="E6299" s="115" t="s">
        <v>76</v>
      </c>
      <c r="F6299" s="237">
        <v>35486</v>
      </c>
      <c r="G6299" s="115" t="s">
        <v>18</v>
      </c>
      <c r="H6299" s="115" t="s">
        <v>16</v>
      </c>
      <c r="I6299" t="s">
        <v>136</v>
      </c>
      <c r="J6299" s="115" t="s">
        <v>1226</v>
      </c>
      <c r="L6299" s="115" t="s">
        <v>73</v>
      </c>
      <c r="U6299"/>
      <c r="V6299" t="s">
        <v>16623</v>
      </c>
      <c r="AH6299" s="115" t="s">
        <v>4308</v>
      </c>
    </row>
    <row r="6300" spans="1:35" hidden="1" x14ac:dyDescent="0.25">
      <c r="A6300">
        <v>333350</v>
      </c>
      <c r="B6300" t="s">
        <v>10328</v>
      </c>
      <c r="C6300" t="s">
        <v>227</v>
      </c>
      <c r="D6300" t="s">
        <v>577</v>
      </c>
      <c r="E6300" t="s">
        <v>76</v>
      </c>
      <c r="F6300" s="126">
        <v>36180</v>
      </c>
      <c r="G6300" t="s">
        <v>18</v>
      </c>
      <c r="H6300" t="s">
        <v>16</v>
      </c>
      <c r="I6300" t="s">
        <v>136</v>
      </c>
      <c r="J6300" t="s">
        <v>15</v>
      </c>
      <c r="K6300"/>
      <c r="L6300" t="s">
        <v>18</v>
      </c>
      <c r="M6300"/>
      <c r="N6300"/>
      <c r="O6300"/>
      <c r="P6300"/>
      <c r="Q6300"/>
      <c r="U6300"/>
      <c r="V6300" t="s">
        <v>4412</v>
      </c>
      <c r="W6300"/>
      <c r="X6300"/>
      <c r="Y6300"/>
      <c r="Z6300"/>
      <c r="AA6300"/>
      <c r="AB6300"/>
      <c r="AC6300"/>
      <c r="AD6300"/>
      <c r="AE6300"/>
      <c r="AF6300"/>
      <c r="AG6300"/>
    </row>
    <row r="6301" spans="1:35" ht="18" x14ac:dyDescent="0.25">
      <c r="A6301" s="235">
        <v>333351</v>
      </c>
      <c r="B6301" s="235" t="s">
        <v>10329</v>
      </c>
      <c r="C6301" s="235" t="s">
        <v>244</v>
      </c>
      <c r="D6301" s="235" t="s">
        <v>316</v>
      </c>
      <c r="E6301"/>
      <c r="F6301" s="126"/>
      <c r="G6301" s="236"/>
      <c r="H6301"/>
      <c r="I6301" t="s">
        <v>107</v>
      </c>
      <c r="J6301" s="236"/>
      <c r="K6301"/>
      <c r="L6301"/>
      <c r="M6301"/>
      <c r="N6301"/>
      <c r="O6301"/>
      <c r="P6301"/>
      <c r="Q6301"/>
      <c r="U6301"/>
      <c r="V6301">
        <v>0</v>
      </c>
      <c r="W6301" s="236"/>
      <c r="X6301"/>
      <c r="Y6301"/>
      <c r="Z6301"/>
      <c r="AA6301"/>
      <c r="AB6301"/>
      <c r="AC6301"/>
      <c r="AD6301"/>
      <c r="AE6301"/>
      <c r="AF6301"/>
      <c r="AG6301"/>
      <c r="AH6301" s="115" t="s">
        <v>4308</v>
      </c>
      <c r="AI6301" s="115" t="e">
        <f>VLOOKUP(A6301,'[2]دراسات قانونية'!$A$3:$E$600,1,0)</f>
        <v>#N/A</v>
      </c>
    </row>
    <row r="6302" spans="1:35" ht="18" x14ac:dyDescent="0.25">
      <c r="A6302" s="235">
        <v>333352</v>
      </c>
      <c r="B6302" s="235" t="s">
        <v>10330</v>
      </c>
      <c r="C6302" s="235" t="s">
        <v>1469</v>
      </c>
      <c r="D6302" s="235" t="s">
        <v>669</v>
      </c>
      <c r="E6302"/>
      <c r="F6302" s="126"/>
      <c r="G6302" s="236"/>
      <c r="H6302"/>
      <c r="I6302" t="s">
        <v>107</v>
      </c>
      <c r="J6302" s="236"/>
      <c r="K6302"/>
      <c r="L6302"/>
      <c r="M6302"/>
      <c r="N6302"/>
      <c r="O6302"/>
      <c r="P6302"/>
      <c r="Q6302"/>
      <c r="U6302"/>
      <c r="V6302" t="s">
        <v>4335</v>
      </c>
      <c r="W6302" s="236"/>
      <c r="X6302"/>
      <c r="Y6302"/>
      <c r="Z6302"/>
      <c r="AA6302"/>
      <c r="AB6302"/>
      <c r="AC6302"/>
      <c r="AD6302"/>
      <c r="AE6302"/>
      <c r="AF6302"/>
      <c r="AG6302"/>
      <c r="AH6302" s="115" t="s">
        <v>4308</v>
      </c>
      <c r="AI6302" s="115" t="e">
        <f>VLOOKUP(A6302,'[2]دراسات قانونية'!$A$3:$E$600,1,0)</f>
        <v>#N/A</v>
      </c>
    </row>
    <row r="6303" spans="1:35" ht="18" x14ac:dyDescent="0.25">
      <c r="A6303" s="235">
        <v>333353</v>
      </c>
      <c r="B6303" s="235" t="s">
        <v>10331</v>
      </c>
      <c r="C6303" s="235" t="s">
        <v>303</v>
      </c>
      <c r="D6303" s="235" t="s">
        <v>312</v>
      </c>
      <c r="E6303"/>
      <c r="F6303" s="126"/>
      <c r="G6303" s="236"/>
      <c r="H6303"/>
      <c r="I6303" t="s">
        <v>107</v>
      </c>
      <c r="J6303" s="236"/>
      <c r="K6303"/>
      <c r="L6303"/>
      <c r="M6303"/>
      <c r="N6303"/>
      <c r="O6303"/>
      <c r="P6303"/>
      <c r="Q6303"/>
      <c r="U6303"/>
      <c r="V6303">
        <v>0</v>
      </c>
      <c r="W6303" s="236"/>
      <c r="X6303"/>
      <c r="Y6303"/>
      <c r="Z6303"/>
      <c r="AA6303"/>
      <c r="AB6303"/>
      <c r="AC6303"/>
      <c r="AD6303"/>
      <c r="AE6303"/>
      <c r="AF6303"/>
      <c r="AG6303"/>
      <c r="AH6303" s="115" t="s">
        <v>4308</v>
      </c>
      <c r="AI6303" s="115" t="e">
        <f>VLOOKUP(A6303,'[2]دراسات قانونية'!$A$3:$E$600,1,0)</f>
        <v>#N/A</v>
      </c>
    </row>
    <row r="6304" spans="1:35" hidden="1" x14ac:dyDescent="0.25">
      <c r="A6304" s="115">
        <v>333354</v>
      </c>
      <c r="B6304" s="115" t="s">
        <v>4127</v>
      </c>
      <c r="C6304" s="115" t="s">
        <v>264</v>
      </c>
      <c r="D6304" s="115" t="s">
        <v>652</v>
      </c>
      <c r="E6304" s="115" t="s">
        <v>76</v>
      </c>
      <c r="F6304" s="237">
        <v>36186</v>
      </c>
      <c r="G6304" s="115" t="s">
        <v>2766</v>
      </c>
      <c r="H6304" s="115" t="s">
        <v>16</v>
      </c>
      <c r="I6304" t="s">
        <v>199</v>
      </c>
      <c r="J6304" s="115" t="s">
        <v>1226</v>
      </c>
      <c r="L6304" s="115" t="s">
        <v>18</v>
      </c>
      <c r="U6304"/>
      <c r="V6304">
        <v>0</v>
      </c>
    </row>
    <row r="6305" spans="1:35" ht="18" x14ac:dyDescent="0.25">
      <c r="A6305" s="235">
        <v>333355</v>
      </c>
      <c r="B6305" s="235" t="s">
        <v>10332</v>
      </c>
      <c r="C6305" s="235" t="s">
        <v>349</v>
      </c>
      <c r="D6305" s="235" t="s">
        <v>549</v>
      </c>
      <c r="E6305"/>
      <c r="F6305" s="126"/>
      <c r="G6305" s="236"/>
      <c r="H6305"/>
      <c r="I6305" t="s">
        <v>107</v>
      </c>
      <c r="J6305" s="236"/>
      <c r="K6305"/>
      <c r="L6305"/>
      <c r="M6305"/>
      <c r="N6305"/>
      <c r="O6305"/>
      <c r="P6305"/>
      <c r="Q6305"/>
      <c r="U6305"/>
      <c r="V6305" t="s">
        <v>4337</v>
      </c>
      <c r="W6305" s="236"/>
      <c r="X6305"/>
      <c r="Y6305"/>
      <c r="Z6305"/>
      <c r="AA6305"/>
      <c r="AB6305"/>
      <c r="AC6305"/>
      <c r="AD6305"/>
      <c r="AE6305"/>
      <c r="AF6305"/>
      <c r="AG6305"/>
      <c r="AH6305" s="115" t="s">
        <v>4308</v>
      </c>
      <c r="AI6305" s="115" t="e">
        <f>VLOOKUP(A6305,'[2]دراسات قانونية'!$A$3:$E$600,1,0)</f>
        <v>#N/A</v>
      </c>
    </row>
    <row r="6306" spans="1:35" hidden="1" x14ac:dyDescent="0.25">
      <c r="A6306">
        <v>333356</v>
      </c>
      <c r="B6306" t="s">
        <v>10333</v>
      </c>
      <c r="C6306" t="s">
        <v>809</v>
      </c>
      <c r="D6306" t="s">
        <v>669</v>
      </c>
      <c r="E6306" t="s">
        <v>76</v>
      </c>
      <c r="F6306" s="126">
        <v>35431</v>
      </c>
      <c r="G6306" t="s">
        <v>8893</v>
      </c>
      <c r="H6306" t="s">
        <v>16</v>
      </c>
      <c r="I6306" t="s">
        <v>129</v>
      </c>
      <c r="J6306"/>
      <c r="K6306"/>
      <c r="L6306"/>
      <c r="M6306"/>
      <c r="N6306"/>
      <c r="O6306"/>
      <c r="P6306"/>
      <c r="Q6306"/>
      <c r="U6306"/>
      <c r="V6306" t="s">
        <v>4424</v>
      </c>
      <c r="W6306"/>
      <c r="X6306"/>
      <c r="Y6306"/>
      <c r="Z6306"/>
      <c r="AA6306"/>
      <c r="AB6306"/>
      <c r="AC6306" t="s">
        <v>4308</v>
      </c>
      <c r="AD6306" t="s">
        <v>4308</v>
      </c>
      <c r="AE6306" t="s">
        <v>4308</v>
      </c>
      <c r="AF6306" t="s">
        <v>4308</v>
      </c>
      <c r="AG6306" t="s">
        <v>4308</v>
      </c>
      <c r="AH6306" s="115" t="s">
        <v>4308</v>
      </c>
    </row>
    <row r="6307" spans="1:35" hidden="1" x14ac:dyDescent="0.25">
      <c r="A6307">
        <v>333357</v>
      </c>
      <c r="B6307" t="s">
        <v>10334</v>
      </c>
      <c r="C6307" t="s">
        <v>5408</v>
      </c>
      <c r="D6307" t="s">
        <v>10335</v>
      </c>
      <c r="E6307" t="s">
        <v>76</v>
      </c>
      <c r="F6307" s="126">
        <v>35094</v>
      </c>
      <c r="G6307" t="s">
        <v>18</v>
      </c>
      <c r="H6307" t="s">
        <v>16</v>
      </c>
      <c r="I6307" t="s">
        <v>136</v>
      </c>
      <c r="J6307"/>
      <c r="K6307"/>
      <c r="L6307"/>
      <c r="M6307"/>
      <c r="N6307"/>
      <c r="O6307"/>
      <c r="P6307"/>
      <c r="Q6307"/>
      <c r="U6307"/>
      <c r="V6307" t="s">
        <v>16623</v>
      </c>
      <c r="W6307"/>
      <c r="X6307"/>
      <c r="Y6307"/>
      <c r="Z6307"/>
      <c r="AA6307"/>
      <c r="AB6307"/>
      <c r="AC6307"/>
      <c r="AD6307" t="s">
        <v>4308</v>
      </c>
      <c r="AE6307" t="s">
        <v>4308</v>
      </c>
      <c r="AF6307" t="s">
        <v>4308</v>
      </c>
      <c r="AG6307" t="s">
        <v>4308</v>
      </c>
      <c r="AH6307" s="115" t="s">
        <v>4308</v>
      </c>
    </row>
    <row r="6308" spans="1:35" ht="18" x14ac:dyDescent="0.25">
      <c r="A6308" s="235">
        <v>333358</v>
      </c>
      <c r="B6308" s="235" t="s">
        <v>10336</v>
      </c>
      <c r="C6308" s="235" t="s">
        <v>868</v>
      </c>
      <c r="D6308" s="235" t="s">
        <v>298</v>
      </c>
      <c r="E6308"/>
      <c r="F6308" s="126"/>
      <c r="G6308" s="236"/>
      <c r="H6308"/>
      <c r="I6308" t="s">
        <v>107</v>
      </c>
      <c r="J6308" s="236"/>
      <c r="K6308"/>
      <c r="L6308"/>
      <c r="M6308"/>
      <c r="N6308"/>
      <c r="O6308"/>
      <c r="P6308"/>
      <c r="Q6308"/>
      <c r="U6308"/>
      <c r="V6308" t="s">
        <v>4335</v>
      </c>
      <c r="W6308" s="236"/>
      <c r="X6308"/>
      <c r="Y6308"/>
      <c r="Z6308"/>
      <c r="AA6308"/>
      <c r="AB6308"/>
      <c r="AC6308"/>
      <c r="AD6308"/>
      <c r="AE6308"/>
      <c r="AF6308"/>
      <c r="AG6308"/>
      <c r="AH6308" s="115" t="s">
        <v>4308</v>
      </c>
      <c r="AI6308" s="115" t="e">
        <f>VLOOKUP(A6308,'[2]دراسات قانونية'!$A$3:$E$600,1,0)</f>
        <v>#N/A</v>
      </c>
    </row>
    <row r="6309" spans="1:35" hidden="1" x14ac:dyDescent="0.25">
      <c r="A6309">
        <v>333359</v>
      </c>
      <c r="B6309" t="s">
        <v>10337</v>
      </c>
      <c r="C6309" t="s">
        <v>252</v>
      </c>
      <c r="D6309" t="s">
        <v>405</v>
      </c>
      <c r="E6309" t="s">
        <v>77</v>
      </c>
      <c r="F6309" s="126">
        <v>35921</v>
      </c>
      <c r="G6309" t="s">
        <v>565</v>
      </c>
      <c r="H6309" t="s">
        <v>16</v>
      </c>
      <c r="I6309" t="s">
        <v>136</v>
      </c>
      <c r="J6309" t="s">
        <v>1226</v>
      </c>
      <c r="K6309"/>
      <c r="L6309" t="s">
        <v>30</v>
      </c>
      <c r="M6309"/>
      <c r="N6309"/>
      <c r="O6309"/>
      <c r="P6309"/>
      <c r="Q6309"/>
      <c r="U6309"/>
      <c r="V6309" t="s">
        <v>16623</v>
      </c>
      <c r="W6309"/>
      <c r="X6309"/>
      <c r="Y6309"/>
      <c r="Z6309"/>
      <c r="AA6309"/>
      <c r="AB6309"/>
      <c r="AC6309"/>
      <c r="AD6309"/>
      <c r="AE6309"/>
      <c r="AF6309"/>
      <c r="AG6309"/>
    </row>
    <row r="6310" spans="1:35" ht="18" x14ac:dyDescent="0.25">
      <c r="A6310" s="235">
        <v>333361</v>
      </c>
      <c r="B6310" s="235" t="s">
        <v>10338</v>
      </c>
      <c r="C6310" s="235" t="s">
        <v>252</v>
      </c>
      <c r="D6310" s="235" t="s">
        <v>213</v>
      </c>
      <c r="E6310"/>
      <c r="F6310" s="126"/>
      <c r="G6310" s="236"/>
      <c r="H6310"/>
      <c r="I6310" t="s">
        <v>107</v>
      </c>
      <c r="J6310" s="236"/>
      <c r="K6310"/>
      <c r="L6310"/>
      <c r="M6310"/>
      <c r="N6310"/>
      <c r="O6310"/>
      <c r="P6310"/>
      <c r="Q6310"/>
      <c r="U6310"/>
      <c r="V6310" t="s">
        <v>4334</v>
      </c>
      <c r="W6310" s="236"/>
      <c r="X6310"/>
      <c r="Y6310"/>
      <c r="Z6310"/>
      <c r="AA6310"/>
      <c r="AB6310"/>
      <c r="AC6310"/>
      <c r="AD6310"/>
      <c r="AE6310"/>
      <c r="AF6310"/>
      <c r="AG6310"/>
      <c r="AH6310" s="115" t="s">
        <v>4308</v>
      </c>
      <c r="AI6310" s="115" t="e">
        <f>VLOOKUP(A6310,'[2]دراسات قانونية'!$A$3:$E$600,1,0)</f>
        <v>#N/A</v>
      </c>
    </row>
    <row r="6311" spans="1:35" ht="18" x14ac:dyDescent="0.25">
      <c r="A6311" s="235">
        <v>333362</v>
      </c>
      <c r="B6311" s="235" t="s">
        <v>10339</v>
      </c>
      <c r="C6311" s="235" t="s">
        <v>332</v>
      </c>
      <c r="D6311" s="235" t="s">
        <v>409</v>
      </c>
      <c r="E6311"/>
      <c r="F6311" s="126"/>
      <c r="G6311" s="236"/>
      <c r="H6311"/>
      <c r="I6311" t="s">
        <v>107</v>
      </c>
      <c r="J6311" s="236"/>
      <c r="K6311"/>
      <c r="L6311"/>
      <c r="M6311"/>
      <c r="N6311"/>
      <c r="O6311"/>
      <c r="P6311"/>
      <c r="Q6311"/>
      <c r="U6311"/>
      <c r="V6311" t="s">
        <v>4335</v>
      </c>
      <c r="W6311" s="236"/>
      <c r="X6311"/>
      <c r="Y6311"/>
      <c r="Z6311"/>
      <c r="AA6311"/>
      <c r="AB6311"/>
      <c r="AC6311"/>
      <c r="AD6311"/>
      <c r="AE6311"/>
      <c r="AF6311"/>
      <c r="AG6311"/>
      <c r="AH6311" s="115" t="s">
        <v>4308</v>
      </c>
      <c r="AI6311" s="115" t="e">
        <f>VLOOKUP(A6311,'[2]دراسات قانونية'!$A$3:$E$600,1,0)</f>
        <v>#N/A</v>
      </c>
    </row>
    <row r="6312" spans="1:35" hidden="1" x14ac:dyDescent="0.25">
      <c r="A6312">
        <v>333363</v>
      </c>
      <c r="B6312" t="s">
        <v>10340</v>
      </c>
      <c r="C6312" t="s">
        <v>507</v>
      </c>
      <c r="D6312" t="s">
        <v>445</v>
      </c>
      <c r="E6312" t="s">
        <v>77</v>
      </c>
      <c r="F6312" s="126">
        <v>35798</v>
      </c>
      <c r="G6312" t="s">
        <v>368</v>
      </c>
      <c r="H6312" t="s">
        <v>16</v>
      </c>
      <c r="I6312" t="s">
        <v>136</v>
      </c>
      <c r="J6312" t="s">
        <v>1226</v>
      </c>
      <c r="K6312"/>
      <c r="L6312" t="s">
        <v>18</v>
      </c>
      <c r="M6312"/>
      <c r="N6312"/>
      <c r="O6312"/>
      <c r="P6312"/>
      <c r="Q6312"/>
      <c r="U6312"/>
      <c r="V6312" t="s">
        <v>4335</v>
      </c>
      <c r="W6312"/>
      <c r="X6312"/>
      <c r="Y6312"/>
      <c r="Z6312"/>
      <c r="AA6312"/>
      <c r="AB6312"/>
      <c r="AC6312"/>
      <c r="AD6312"/>
      <c r="AE6312"/>
      <c r="AF6312"/>
      <c r="AG6312"/>
    </row>
    <row r="6313" spans="1:35" hidden="1" x14ac:dyDescent="0.25">
      <c r="A6313">
        <v>333364</v>
      </c>
      <c r="B6313" t="s">
        <v>10341</v>
      </c>
      <c r="C6313" t="s">
        <v>520</v>
      </c>
      <c r="D6313" t="s">
        <v>320</v>
      </c>
      <c r="E6313" t="s">
        <v>76</v>
      </c>
      <c r="F6313" s="126"/>
      <c r="G6313"/>
      <c r="H6313" t="s">
        <v>16</v>
      </c>
      <c r="I6313" t="s">
        <v>129</v>
      </c>
      <c r="J6313"/>
      <c r="K6313"/>
      <c r="L6313"/>
      <c r="M6313"/>
      <c r="N6313"/>
      <c r="O6313"/>
      <c r="P6313"/>
      <c r="Q6313"/>
      <c r="U6313"/>
      <c r="V6313" t="s">
        <v>4414</v>
      </c>
      <c r="W6313"/>
      <c r="X6313"/>
      <c r="Y6313"/>
      <c r="Z6313"/>
      <c r="AA6313" t="s">
        <v>4308</v>
      </c>
      <c r="AB6313" t="s">
        <v>4308</v>
      </c>
      <c r="AC6313" t="s">
        <v>4308</v>
      </c>
      <c r="AD6313" t="s">
        <v>4308</v>
      </c>
      <c r="AE6313" t="s">
        <v>4308</v>
      </c>
      <c r="AF6313" t="s">
        <v>4308</v>
      </c>
      <c r="AG6313" t="s">
        <v>4308</v>
      </c>
      <c r="AH6313" s="115" t="s">
        <v>4308</v>
      </c>
    </row>
    <row r="6314" spans="1:35" ht="18" x14ac:dyDescent="0.25">
      <c r="A6314" s="235">
        <v>333365</v>
      </c>
      <c r="B6314" s="235" t="s">
        <v>10342</v>
      </c>
      <c r="C6314" s="235" t="s">
        <v>451</v>
      </c>
      <c r="D6314" s="235" t="s">
        <v>293</v>
      </c>
      <c r="E6314"/>
      <c r="F6314" s="126"/>
      <c r="G6314" s="236"/>
      <c r="H6314"/>
      <c r="I6314" t="s">
        <v>107</v>
      </c>
      <c r="J6314" s="236"/>
      <c r="K6314"/>
      <c r="L6314"/>
      <c r="M6314"/>
      <c r="N6314"/>
      <c r="O6314"/>
      <c r="P6314"/>
      <c r="Q6314"/>
      <c r="U6314"/>
      <c r="V6314" t="s">
        <v>4335</v>
      </c>
      <c r="W6314" s="236"/>
      <c r="X6314"/>
      <c r="Y6314"/>
      <c r="Z6314"/>
      <c r="AA6314"/>
      <c r="AB6314"/>
      <c r="AC6314"/>
      <c r="AD6314"/>
      <c r="AE6314"/>
      <c r="AF6314"/>
      <c r="AG6314"/>
      <c r="AH6314" s="115" t="s">
        <v>4308</v>
      </c>
      <c r="AI6314" s="115" t="e">
        <f>VLOOKUP(A6314,'[2]دراسات قانونية'!$A$3:$E$600,1,0)</f>
        <v>#N/A</v>
      </c>
    </row>
    <row r="6315" spans="1:35" ht="18" x14ac:dyDescent="0.25">
      <c r="A6315" s="235">
        <v>333366</v>
      </c>
      <c r="B6315" s="235" t="s">
        <v>10343</v>
      </c>
      <c r="C6315" s="235" t="s">
        <v>244</v>
      </c>
      <c r="D6315" s="235" t="s">
        <v>286</v>
      </c>
      <c r="E6315"/>
      <c r="F6315" s="126"/>
      <c r="G6315" s="236"/>
      <c r="H6315"/>
      <c r="I6315" t="s">
        <v>107</v>
      </c>
      <c r="J6315" s="236"/>
      <c r="K6315"/>
      <c r="L6315"/>
      <c r="M6315"/>
      <c r="N6315"/>
      <c r="O6315"/>
      <c r="P6315"/>
      <c r="Q6315"/>
      <c r="U6315"/>
      <c r="V6315">
        <v>0</v>
      </c>
      <c r="W6315" s="236"/>
      <c r="X6315"/>
      <c r="Y6315"/>
      <c r="Z6315"/>
      <c r="AA6315"/>
      <c r="AB6315"/>
      <c r="AC6315"/>
      <c r="AD6315"/>
      <c r="AE6315"/>
      <c r="AF6315"/>
      <c r="AG6315"/>
      <c r="AH6315" s="115" t="s">
        <v>4308</v>
      </c>
      <c r="AI6315" s="115" t="e">
        <f>VLOOKUP(A6315,'[2]دراسات قانونية'!$A$3:$E$600,1,0)</f>
        <v>#N/A</v>
      </c>
    </row>
    <row r="6316" spans="1:35" hidden="1" x14ac:dyDescent="0.25">
      <c r="A6316" s="115">
        <v>333367</v>
      </c>
      <c r="B6316" s="115" t="s">
        <v>3807</v>
      </c>
      <c r="C6316" s="115" t="s">
        <v>664</v>
      </c>
      <c r="D6316" s="115" t="s">
        <v>402</v>
      </c>
      <c r="E6316" s="115" t="s">
        <v>76</v>
      </c>
      <c r="F6316" s="237">
        <v>34830</v>
      </c>
      <c r="G6316" s="115" t="s">
        <v>18</v>
      </c>
      <c r="H6316" s="115" t="s">
        <v>16</v>
      </c>
      <c r="I6316" t="s">
        <v>199</v>
      </c>
      <c r="J6316" s="115" t="s">
        <v>1226</v>
      </c>
      <c r="L6316" s="115" t="s">
        <v>18</v>
      </c>
      <c r="U6316"/>
      <c r="V6316">
        <v>0</v>
      </c>
    </row>
    <row r="6317" spans="1:35" ht="18" hidden="1" x14ac:dyDescent="0.25">
      <c r="A6317" s="235">
        <v>333369</v>
      </c>
      <c r="B6317" s="235" t="s">
        <v>10344</v>
      </c>
      <c r="C6317" s="235" t="s">
        <v>279</v>
      </c>
      <c r="D6317" s="235" t="s">
        <v>372</v>
      </c>
      <c r="E6317"/>
      <c r="F6317" s="126"/>
      <c r="G6317" s="236"/>
      <c r="H6317"/>
      <c r="I6317" t="s">
        <v>129</v>
      </c>
      <c r="J6317" s="236"/>
      <c r="K6317"/>
      <c r="L6317"/>
      <c r="M6317"/>
      <c r="N6317"/>
      <c r="O6317"/>
      <c r="P6317"/>
      <c r="Q6317"/>
      <c r="U6317"/>
      <c r="V6317" t="s">
        <v>4337</v>
      </c>
      <c r="W6317" s="236"/>
      <c r="X6317"/>
      <c r="Y6317"/>
      <c r="Z6317"/>
      <c r="AA6317"/>
      <c r="AB6317"/>
      <c r="AC6317"/>
      <c r="AD6317"/>
      <c r="AE6317"/>
      <c r="AF6317"/>
      <c r="AG6317"/>
    </row>
    <row r="6318" spans="1:35" ht="18" x14ac:dyDescent="0.25">
      <c r="A6318" s="235">
        <v>333370</v>
      </c>
      <c r="B6318" s="235" t="s">
        <v>10345</v>
      </c>
      <c r="C6318" s="235" t="s">
        <v>4754</v>
      </c>
      <c r="D6318" s="235" t="s">
        <v>315</v>
      </c>
      <c r="E6318"/>
      <c r="F6318" s="126"/>
      <c r="G6318" s="236"/>
      <c r="H6318"/>
      <c r="I6318" t="s">
        <v>107</v>
      </c>
      <c r="J6318" s="236"/>
      <c r="K6318"/>
      <c r="L6318"/>
      <c r="M6318"/>
      <c r="N6318"/>
      <c r="O6318"/>
      <c r="P6318"/>
      <c r="Q6318"/>
      <c r="U6318"/>
      <c r="V6318" t="s">
        <v>4335</v>
      </c>
      <c r="W6318" s="236"/>
      <c r="X6318"/>
      <c r="Y6318"/>
      <c r="Z6318"/>
      <c r="AA6318"/>
      <c r="AB6318"/>
      <c r="AC6318"/>
      <c r="AD6318"/>
      <c r="AE6318"/>
      <c r="AF6318"/>
      <c r="AG6318"/>
      <c r="AH6318" s="115" t="s">
        <v>4308</v>
      </c>
      <c r="AI6318" s="115" t="e">
        <f>VLOOKUP(A6318,'[2]دراسات قانونية'!$A$3:$E$600,1,0)</f>
        <v>#N/A</v>
      </c>
    </row>
    <row r="6319" spans="1:35" hidden="1" x14ac:dyDescent="0.25">
      <c r="A6319">
        <v>333371</v>
      </c>
      <c r="B6319" t="s">
        <v>10346</v>
      </c>
      <c r="C6319" t="s">
        <v>246</v>
      </c>
      <c r="D6319" t="s">
        <v>537</v>
      </c>
      <c r="E6319" t="s">
        <v>77</v>
      </c>
      <c r="F6319" s="126">
        <v>26485</v>
      </c>
      <c r="G6319" t="s">
        <v>18</v>
      </c>
      <c r="H6319" t="s">
        <v>16</v>
      </c>
      <c r="I6319" t="s">
        <v>136</v>
      </c>
      <c r="J6319" t="s">
        <v>1226</v>
      </c>
      <c r="K6319"/>
      <c r="L6319" t="s">
        <v>18</v>
      </c>
      <c r="M6319"/>
      <c r="N6319"/>
      <c r="O6319"/>
      <c r="P6319"/>
      <c r="Q6319"/>
      <c r="U6319"/>
      <c r="V6319" t="s">
        <v>4334</v>
      </c>
      <c r="W6319"/>
      <c r="X6319"/>
      <c r="Y6319"/>
      <c r="Z6319"/>
      <c r="AA6319"/>
      <c r="AB6319"/>
      <c r="AC6319"/>
      <c r="AD6319"/>
      <c r="AE6319" t="s">
        <v>4308</v>
      </c>
      <c r="AF6319" t="s">
        <v>4308</v>
      </c>
      <c r="AG6319" t="s">
        <v>4308</v>
      </c>
      <c r="AH6319" s="115" t="s">
        <v>4308</v>
      </c>
    </row>
    <row r="6320" spans="1:35" ht="18" hidden="1" x14ac:dyDescent="0.25">
      <c r="A6320" s="235">
        <v>333373</v>
      </c>
      <c r="B6320" s="235" t="s">
        <v>10347</v>
      </c>
      <c r="C6320" s="235" t="s">
        <v>227</v>
      </c>
      <c r="D6320" s="235" t="s">
        <v>409</v>
      </c>
      <c r="E6320"/>
      <c r="F6320" s="126"/>
      <c r="G6320" s="236"/>
      <c r="H6320"/>
      <c r="I6320" t="s">
        <v>129</v>
      </c>
      <c r="J6320" s="236"/>
      <c r="K6320"/>
      <c r="L6320"/>
      <c r="M6320"/>
      <c r="N6320"/>
      <c r="O6320"/>
      <c r="P6320"/>
      <c r="Q6320"/>
      <c r="U6320"/>
      <c r="V6320" t="s">
        <v>4337</v>
      </c>
      <c r="W6320" s="236"/>
      <c r="X6320"/>
      <c r="Y6320"/>
      <c r="Z6320"/>
      <c r="AA6320"/>
      <c r="AB6320"/>
      <c r="AC6320"/>
      <c r="AD6320"/>
      <c r="AE6320"/>
      <c r="AF6320"/>
      <c r="AG6320"/>
      <c r="AH6320" s="115" t="s">
        <v>4308</v>
      </c>
    </row>
    <row r="6321" spans="1:35" hidden="1" x14ac:dyDescent="0.25">
      <c r="A6321" s="115">
        <v>333375</v>
      </c>
      <c r="B6321" s="115" t="s">
        <v>4128</v>
      </c>
      <c r="C6321" s="115" t="s">
        <v>2284</v>
      </c>
      <c r="D6321" s="115" t="s">
        <v>618</v>
      </c>
      <c r="E6321" s="115" t="s">
        <v>77</v>
      </c>
      <c r="F6321" s="237">
        <v>30271</v>
      </c>
      <c r="G6321" s="115" t="s">
        <v>505</v>
      </c>
      <c r="H6321" s="115" t="s">
        <v>16</v>
      </c>
      <c r="I6321" t="s">
        <v>199</v>
      </c>
      <c r="J6321" s="115" t="s">
        <v>1226</v>
      </c>
      <c r="L6321" s="115" t="s">
        <v>18</v>
      </c>
      <c r="U6321"/>
      <c r="V6321">
        <v>0</v>
      </c>
    </row>
    <row r="6322" spans="1:35" ht="18" hidden="1" x14ac:dyDescent="0.25">
      <c r="A6322" s="235">
        <v>333376</v>
      </c>
      <c r="B6322" s="235" t="s">
        <v>10348</v>
      </c>
      <c r="C6322" s="235" t="s">
        <v>348</v>
      </c>
      <c r="D6322" s="235" t="s">
        <v>971</v>
      </c>
      <c r="E6322"/>
      <c r="F6322" s="126"/>
      <c r="G6322" s="236"/>
      <c r="H6322"/>
      <c r="I6322" t="s">
        <v>199</v>
      </c>
      <c r="J6322" s="236"/>
      <c r="K6322"/>
      <c r="L6322"/>
      <c r="M6322"/>
      <c r="N6322"/>
      <c r="O6322"/>
      <c r="P6322"/>
      <c r="Q6322"/>
      <c r="U6322"/>
      <c r="V6322">
        <v>0</v>
      </c>
      <c r="W6322" s="236"/>
      <c r="X6322"/>
      <c r="Y6322"/>
      <c r="Z6322"/>
      <c r="AA6322"/>
      <c r="AB6322"/>
      <c r="AC6322"/>
      <c r="AD6322"/>
      <c r="AE6322"/>
      <c r="AF6322"/>
      <c r="AG6322"/>
      <c r="AH6322" s="115" t="s">
        <v>4308</v>
      </c>
    </row>
    <row r="6323" spans="1:35" hidden="1" x14ac:dyDescent="0.25">
      <c r="A6323">
        <v>333377</v>
      </c>
      <c r="B6323" t="s">
        <v>10349</v>
      </c>
      <c r="C6323" t="s">
        <v>520</v>
      </c>
      <c r="D6323" t="s">
        <v>421</v>
      </c>
      <c r="E6323" t="s">
        <v>77</v>
      </c>
      <c r="F6323" s="126">
        <v>29557</v>
      </c>
      <c r="G6323" t="s">
        <v>47</v>
      </c>
      <c r="H6323" t="s">
        <v>16</v>
      </c>
      <c r="I6323" t="s">
        <v>129</v>
      </c>
      <c r="J6323"/>
      <c r="K6323"/>
      <c r="L6323"/>
      <c r="M6323"/>
      <c r="N6323"/>
      <c r="O6323"/>
      <c r="P6323"/>
      <c r="Q6323"/>
      <c r="U6323"/>
      <c r="V6323" t="s">
        <v>4414</v>
      </c>
      <c r="W6323"/>
      <c r="X6323"/>
      <c r="Y6323"/>
      <c r="Z6323"/>
      <c r="AA6323"/>
      <c r="AB6323"/>
      <c r="AC6323" t="s">
        <v>4308</v>
      </c>
      <c r="AD6323" t="s">
        <v>4308</v>
      </c>
      <c r="AE6323" t="s">
        <v>4308</v>
      </c>
      <c r="AF6323" t="s">
        <v>4308</v>
      </c>
      <c r="AG6323" t="s">
        <v>4308</v>
      </c>
      <c r="AH6323" s="115" t="s">
        <v>4308</v>
      </c>
    </row>
    <row r="6324" spans="1:35" ht="18" x14ac:dyDescent="0.25">
      <c r="A6324" s="235">
        <v>333378</v>
      </c>
      <c r="B6324" s="235" t="s">
        <v>10350</v>
      </c>
      <c r="C6324" s="235" t="s">
        <v>753</v>
      </c>
      <c r="D6324" s="235" t="s">
        <v>534</v>
      </c>
      <c r="E6324"/>
      <c r="F6324" s="126"/>
      <c r="G6324" s="236"/>
      <c r="H6324"/>
      <c r="I6324" t="s">
        <v>107</v>
      </c>
      <c r="J6324" s="236"/>
      <c r="K6324"/>
      <c r="L6324"/>
      <c r="M6324"/>
      <c r="N6324"/>
      <c r="O6324"/>
      <c r="P6324"/>
      <c r="Q6324"/>
      <c r="U6324"/>
      <c r="V6324">
        <v>0</v>
      </c>
      <c r="W6324" s="236"/>
      <c r="X6324"/>
      <c r="Y6324"/>
      <c r="Z6324"/>
      <c r="AA6324"/>
      <c r="AB6324"/>
      <c r="AC6324"/>
      <c r="AD6324"/>
      <c r="AE6324"/>
      <c r="AF6324"/>
      <c r="AG6324"/>
      <c r="AH6324" s="115" t="s">
        <v>4308</v>
      </c>
      <c r="AI6324" s="115" t="e">
        <f>VLOOKUP(A6324,'[2]دراسات قانونية'!$A$3:$E$600,1,0)</f>
        <v>#N/A</v>
      </c>
    </row>
    <row r="6325" spans="1:35" ht="18" x14ac:dyDescent="0.25">
      <c r="A6325" s="235">
        <v>333379</v>
      </c>
      <c r="B6325" s="235" t="s">
        <v>10351</v>
      </c>
      <c r="C6325" s="235" t="s">
        <v>329</v>
      </c>
      <c r="D6325" s="235" t="s">
        <v>932</v>
      </c>
      <c r="E6325"/>
      <c r="F6325" s="126"/>
      <c r="G6325" s="236"/>
      <c r="H6325"/>
      <c r="I6325" t="s">
        <v>107</v>
      </c>
      <c r="J6325" s="236"/>
      <c r="K6325"/>
      <c r="L6325"/>
      <c r="M6325"/>
      <c r="N6325"/>
      <c r="O6325"/>
      <c r="P6325"/>
      <c r="Q6325"/>
      <c r="U6325"/>
      <c r="V6325" t="s">
        <v>4337</v>
      </c>
      <c r="W6325" s="236"/>
      <c r="X6325"/>
      <c r="Y6325"/>
      <c r="Z6325"/>
      <c r="AA6325"/>
      <c r="AB6325"/>
      <c r="AC6325"/>
      <c r="AD6325"/>
      <c r="AE6325"/>
      <c r="AF6325"/>
      <c r="AG6325"/>
      <c r="AH6325" s="115" t="s">
        <v>4308</v>
      </c>
      <c r="AI6325" s="115" t="e">
        <f>VLOOKUP(A6325,'[2]دراسات قانونية'!$A$3:$E$600,1,0)</f>
        <v>#N/A</v>
      </c>
    </row>
    <row r="6326" spans="1:35" hidden="1" x14ac:dyDescent="0.25">
      <c r="A6326">
        <v>333380</v>
      </c>
      <c r="B6326" t="s">
        <v>10352</v>
      </c>
      <c r="C6326" t="s">
        <v>553</v>
      </c>
      <c r="D6326" t="s">
        <v>298</v>
      </c>
      <c r="E6326" t="s">
        <v>77</v>
      </c>
      <c r="F6326" s="126">
        <v>33618</v>
      </c>
      <c r="G6326" t="s">
        <v>18</v>
      </c>
      <c r="H6326" t="s">
        <v>16</v>
      </c>
      <c r="I6326" t="s">
        <v>136</v>
      </c>
      <c r="J6326" t="s">
        <v>1226</v>
      </c>
      <c r="K6326"/>
      <c r="L6326" t="s">
        <v>18</v>
      </c>
      <c r="M6326"/>
      <c r="N6326"/>
      <c r="O6326"/>
      <c r="P6326"/>
      <c r="Q6326"/>
      <c r="U6326"/>
      <c r="V6326" t="s">
        <v>4337</v>
      </c>
      <c r="W6326"/>
      <c r="X6326"/>
      <c r="Y6326"/>
      <c r="Z6326"/>
      <c r="AA6326"/>
      <c r="AB6326"/>
      <c r="AC6326"/>
      <c r="AD6326"/>
      <c r="AE6326"/>
      <c r="AF6326"/>
      <c r="AG6326"/>
      <c r="AH6326" s="115" t="s">
        <v>4308</v>
      </c>
    </row>
    <row r="6327" spans="1:35" ht="18" x14ac:dyDescent="0.25">
      <c r="A6327" s="235">
        <v>333381</v>
      </c>
      <c r="B6327" s="235" t="s">
        <v>10353</v>
      </c>
      <c r="C6327" s="235" t="s">
        <v>904</v>
      </c>
      <c r="D6327" s="235" t="s">
        <v>2179</v>
      </c>
      <c r="E6327"/>
      <c r="F6327" s="126"/>
      <c r="G6327" s="236"/>
      <c r="H6327"/>
      <c r="I6327" t="s">
        <v>107</v>
      </c>
      <c r="J6327" s="236"/>
      <c r="K6327"/>
      <c r="L6327"/>
      <c r="M6327"/>
      <c r="N6327"/>
      <c r="O6327"/>
      <c r="P6327"/>
      <c r="Q6327"/>
      <c r="U6327"/>
      <c r="V6327">
        <v>0</v>
      </c>
      <c r="W6327" s="236"/>
      <c r="X6327"/>
      <c r="Y6327"/>
      <c r="Z6327"/>
      <c r="AA6327"/>
      <c r="AB6327"/>
      <c r="AC6327"/>
      <c r="AD6327"/>
      <c r="AE6327"/>
      <c r="AF6327"/>
      <c r="AG6327"/>
      <c r="AH6327" s="115" t="s">
        <v>4308</v>
      </c>
      <c r="AI6327" s="115" t="e">
        <f>VLOOKUP(A6327,'[2]دراسات قانونية'!$A$3:$E$600,1,0)</f>
        <v>#N/A</v>
      </c>
    </row>
    <row r="6328" spans="1:35" hidden="1" x14ac:dyDescent="0.25">
      <c r="A6328" s="115">
        <v>333382</v>
      </c>
      <c r="B6328" s="115" t="s">
        <v>2673</v>
      </c>
      <c r="C6328" s="115" t="s">
        <v>227</v>
      </c>
      <c r="D6328" s="115" t="s">
        <v>824</v>
      </c>
      <c r="E6328" s="115" t="s">
        <v>77</v>
      </c>
      <c r="F6328" s="237">
        <v>33868</v>
      </c>
      <c r="G6328" s="115" t="s">
        <v>18</v>
      </c>
      <c r="H6328" s="115" t="s">
        <v>16</v>
      </c>
      <c r="I6328" t="s">
        <v>199</v>
      </c>
      <c r="J6328" s="115" t="s">
        <v>1226</v>
      </c>
      <c r="L6328" s="115" t="s">
        <v>18</v>
      </c>
      <c r="U6328"/>
      <c r="V6328">
        <v>0</v>
      </c>
    </row>
    <row r="6329" spans="1:35" hidden="1" x14ac:dyDescent="0.25">
      <c r="A6329">
        <v>333383</v>
      </c>
      <c r="B6329" t="s">
        <v>10354</v>
      </c>
      <c r="C6329" t="s">
        <v>520</v>
      </c>
      <c r="D6329" t="s">
        <v>10355</v>
      </c>
      <c r="E6329" t="s">
        <v>76</v>
      </c>
      <c r="F6329" s="126">
        <v>33605</v>
      </c>
      <c r="G6329" t="s">
        <v>2425</v>
      </c>
      <c r="H6329" t="s">
        <v>16</v>
      </c>
      <c r="I6329" t="s">
        <v>136</v>
      </c>
      <c r="J6329"/>
      <c r="K6329"/>
      <c r="L6329"/>
      <c r="M6329"/>
      <c r="N6329"/>
      <c r="O6329"/>
      <c r="P6329"/>
      <c r="Q6329"/>
      <c r="U6329"/>
      <c r="V6329" t="s">
        <v>4412</v>
      </c>
      <c r="W6329"/>
      <c r="X6329"/>
      <c r="Y6329"/>
      <c r="Z6329"/>
      <c r="AA6329"/>
      <c r="AB6329" t="s">
        <v>4308</v>
      </c>
      <c r="AC6329" t="s">
        <v>4308</v>
      </c>
      <c r="AD6329" t="s">
        <v>4308</v>
      </c>
      <c r="AE6329" t="s">
        <v>4308</v>
      </c>
      <c r="AF6329" t="s">
        <v>4308</v>
      </c>
      <c r="AG6329" t="s">
        <v>4308</v>
      </c>
      <c r="AH6329" s="115" t="s">
        <v>4308</v>
      </c>
    </row>
    <row r="6330" spans="1:35" hidden="1" x14ac:dyDescent="0.25">
      <c r="A6330" s="115">
        <v>333384</v>
      </c>
      <c r="B6330" s="115" t="s">
        <v>3321</v>
      </c>
      <c r="C6330" s="115" t="s">
        <v>251</v>
      </c>
      <c r="D6330" s="115" t="s">
        <v>338</v>
      </c>
      <c r="E6330" s="115" t="s">
        <v>77</v>
      </c>
      <c r="F6330" s="237">
        <v>33867</v>
      </c>
      <c r="G6330" s="115" t="s">
        <v>18</v>
      </c>
      <c r="H6330" s="115" t="s">
        <v>16</v>
      </c>
      <c r="I6330" t="s">
        <v>199</v>
      </c>
      <c r="U6330"/>
      <c r="V6330" t="s">
        <v>4412</v>
      </c>
    </row>
    <row r="6331" spans="1:35" hidden="1" x14ac:dyDescent="0.25">
      <c r="A6331">
        <v>333386</v>
      </c>
      <c r="B6331" t="s">
        <v>10356</v>
      </c>
      <c r="C6331" t="s">
        <v>503</v>
      </c>
      <c r="D6331" t="s">
        <v>585</v>
      </c>
      <c r="E6331" t="s">
        <v>77</v>
      </c>
      <c r="F6331" s="126">
        <v>35265</v>
      </c>
      <c r="G6331" t="s">
        <v>565</v>
      </c>
      <c r="H6331" t="s">
        <v>16</v>
      </c>
      <c r="I6331" t="s">
        <v>136</v>
      </c>
      <c r="J6331" t="s">
        <v>1226</v>
      </c>
      <c r="K6331"/>
      <c r="L6331" t="s">
        <v>30</v>
      </c>
      <c r="M6331"/>
      <c r="N6331"/>
      <c r="O6331"/>
      <c r="P6331"/>
      <c r="Q6331"/>
      <c r="U6331"/>
      <c r="V6331" t="s">
        <v>16623</v>
      </c>
      <c r="W6331"/>
      <c r="X6331"/>
      <c r="Y6331"/>
      <c r="Z6331"/>
      <c r="AA6331"/>
      <c r="AB6331"/>
      <c r="AC6331"/>
      <c r="AD6331"/>
      <c r="AE6331"/>
      <c r="AF6331"/>
      <c r="AG6331"/>
      <c r="AH6331" s="115" t="s">
        <v>4308</v>
      </c>
    </row>
    <row r="6332" spans="1:35" hidden="1" x14ac:dyDescent="0.25">
      <c r="A6332" s="115">
        <v>333387</v>
      </c>
      <c r="B6332" s="115" t="s">
        <v>3808</v>
      </c>
      <c r="C6332" s="115" t="s">
        <v>355</v>
      </c>
      <c r="D6332" s="115" t="s">
        <v>281</v>
      </c>
      <c r="E6332" s="115" t="s">
        <v>76</v>
      </c>
      <c r="F6332" s="237">
        <v>32143</v>
      </c>
      <c r="G6332" s="115" t="s">
        <v>67</v>
      </c>
      <c r="H6332" s="115" t="s">
        <v>16</v>
      </c>
      <c r="I6332" t="s">
        <v>199</v>
      </c>
      <c r="U6332"/>
      <c r="V6332">
        <v>0</v>
      </c>
    </row>
    <row r="6333" spans="1:35" hidden="1" x14ac:dyDescent="0.25">
      <c r="A6333" s="115">
        <v>333388</v>
      </c>
      <c r="B6333" s="115" t="s">
        <v>4129</v>
      </c>
      <c r="C6333" s="115" t="s">
        <v>975</v>
      </c>
      <c r="D6333" s="115" t="s">
        <v>409</v>
      </c>
      <c r="E6333" s="115" t="s">
        <v>77</v>
      </c>
      <c r="F6333" s="237">
        <v>33047</v>
      </c>
      <c r="G6333" s="115" t="s">
        <v>4130</v>
      </c>
      <c r="H6333" s="115" t="s">
        <v>16</v>
      </c>
      <c r="I6333" t="s">
        <v>199</v>
      </c>
      <c r="J6333" s="115" t="s">
        <v>1226</v>
      </c>
      <c r="L6333" s="115" t="s">
        <v>67</v>
      </c>
      <c r="U6333"/>
      <c r="V6333">
        <v>0</v>
      </c>
    </row>
    <row r="6334" spans="1:35" ht="18" hidden="1" x14ac:dyDescent="0.25">
      <c r="A6334" s="235">
        <v>333389</v>
      </c>
      <c r="B6334" s="235" t="s">
        <v>10357</v>
      </c>
      <c r="C6334" s="235" t="s">
        <v>355</v>
      </c>
      <c r="D6334" s="235" t="s">
        <v>390</v>
      </c>
      <c r="E6334"/>
      <c r="F6334" s="126"/>
      <c r="G6334" s="236"/>
      <c r="H6334"/>
      <c r="I6334" t="s">
        <v>199</v>
      </c>
      <c r="J6334" s="236"/>
      <c r="K6334"/>
      <c r="L6334"/>
      <c r="M6334"/>
      <c r="N6334"/>
      <c r="O6334"/>
      <c r="P6334"/>
      <c r="Q6334"/>
      <c r="U6334"/>
      <c r="V6334">
        <v>0</v>
      </c>
      <c r="W6334" s="236"/>
      <c r="X6334"/>
      <c r="Y6334"/>
      <c r="Z6334"/>
      <c r="AA6334"/>
      <c r="AB6334"/>
      <c r="AC6334"/>
      <c r="AD6334"/>
      <c r="AE6334"/>
      <c r="AF6334"/>
      <c r="AG6334"/>
      <c r="AH6334" s="115" t="s">
        <v>4308</v>
      </c>
    </row>
    <row r="6335" spans="1:35" ht="18" x14ac:dyDescent="0.25">
      <c r="A6335" s="235">
        <v>333390</v>
      </c>
      <c r="B6335" s="235" t="s">
        <v>10358</v>
      </c>
      <c r="C6335" s="235" t="s">
        <v>1497</v>
      </c>
      <c r="D6335" s="235" t="s">
        <v>220</v>
      </c>
      <c r="E6335"/>
      <c r="F6335" s="126"/>
      <c r="G6335" s="236"/>
      <c r="H6335"/>
      <c r="I6335" t="s">
        <v>107</v>
      </c>
      <c r="J6335" s="236"/>
      <c r="K6335"/>
      <c r="L6335"/>
      <c r="M6335"/>
      <c r="N6335"/>
      <c r="O6335"/>
      <c r="P6335"/>
      <c r="Q6335"/>
      <c r="U6335"/>
      <c r="V6335">
        <v>0</v>
      </c>
      <c r="W6335" s="236"/>
      <c r="X6335"/>
      <c r="Y6335"/>
      <c r="Z6335"/>
      <c r="AA6335"/>
      <c r="AB6335"/>
      <c r="AC6335"/>
      <c r="AD6335"/>
      <c r="AE6335"/>
      <c r="AF6335"/>
      <c r="AG6335"/>
      <c r="AH6335" s="115" t="s">
        <v>4308</v>
      </c>
      <c r="AI6335" s="115" t="e">
        <f>VLOOKUP(A6335,'[2]دراسات قانونية'!$A$3:$E$600,1,0)</f>
        <v>#N/A</v>
      </c>
    </row>
    <row r="6336" spans="1:35" hidden="1" x14ac:dyDescent="0.25">
      <c r="A6336" s="115">
        <v>333391</v>
      </c>
      <c r="B6336" s="115" t="s">
        <v>3809</v>
      </c>
      <c r="C6336" s="115" t="s">
        <v>772</v>
      </c>
      <c r="D6336" s="115" t="s">
        <v>474</v>
      </c>
      <c r="E6336" s="115" t="s">
        <v>77</v>
      </c>
      <c r="F6336" s="237">
        <v>34582</v>
      </c>
      <c r="G6336" s="115" t="s">
        <v>18</v>
      </c>
      <c r="H6336" s="115" t="s">
        <v>16</v>
      </c>
      <c r="I6336" t="s">
        <v>199</v>
      </c>
      <c r="J6336" s="115" t="s">
        <v>1226</v>
      </c>
      <c r="L6336" s="115" t="s">
        <v>18</v>
      </c>
      <c r="U6336"/>
      <c r="V6336">
        <v>0</v>
      </c>
    </row>
    <row r="6337" spans="1:35" hidden="1" x14ac:dyDescent="0.25">
      <c r="A6337">
        <v>333392</v>
      </c>
      <c r="B6337" t="s">
        <v>10359</v>
      </c>
      <c r="C6337" t="s">
        <v>10360</v>
      </c>
      <c r="D6337" t="s">
        <v>280</v>
      </c>
      <c r="E6337" t="s">
        <v>77</v>
      </c>
      <c r="F6337" s="126">
        <v>35585</v>
      </c>
      <c r="G6337" t="s">
        <v>18</v>
      </c>
      <c r="H6337" t="s">
        <v>16</v>
      </c>
      <c r="I6337" t="s">
        <v>136</v>
      </c>
      <c r="J6337"/>
      <c r="K6337"/>
      <c r="L6337"/>
      <c r="M6337"/>
      <c r="N6337"/>
      <c r="O6337"/>
      <c r="P6337"/>
      <c r="Q6337"/>
      <c r="U6337"/>
      <c r="V6337" t="s">
        <v>4336</v>
      </c>
      <c r="W6337"/>
      <c r="X6337"/>
      <c r="Y6337"/>
      <c r="Z6337"/>
      <c r="AA6337"/>
      <c r="AB6337" t="s">
        <v>4308</v>
      </c>
      <c r="AC6337" t="s">
        <v>4308</v>
      </c>
      <c r="AD6337" t="s">
        <v>4308</v>
      </c>
      <c r="AE6337" t="s">
        <v>4308</v>
      </c>
      <c r="AF6337" t="s">
        <v>4308</v>
      </c>
      <c r="AG6337" t="s">
        <v>4308</v>
      </c>
      <c r="AH6337" s="115" t="s">
        <v>4308</v>
      </c>
    </row>
    <row r="6338" spans="1:35" hidden="1" x14ac:dyDescent="0.25">
      <c r="A6338" s="115">
        <v>333393</v>
      </c>
      <c r="B6338" s="115" t="s">
        <v>4131</v>
      </c>
      <c r="C6338" s="115" t="s">
        <v>439</v>
      </c>
      <c r="D6338" s="115" t="s">
        <v>270</v>
      </c>
      <c r="E6338" s="115" t="s">
        <v>76</v>
      </c>
      <c r="F6338" s="237">
        <v>35580</v>
      </c>
      <c r="G6338" s="115" t="s">
        <v>719</v>
      </c>
      <c r="H6338" s="115" t="s">
        <v>16</v>
      </c>
      <c r="I6338" t="s">
        <v>199</v>
      </c>
      <c r="J6338" s="115" t="s">
        <v>1226</v>
      </c>
      <c r="L6338" s="115" t="s">
        <v>18</v>
      </c>
      <c r="U6338"/>
      <c r="V6338">
        <v>0</v>
      </c>
    </row>
    <row r="6339" spans="1:35" hidden="1" x14ac:dyDescent="0.25">
      <c r="A6339" s="115">
        <v>333394</v>
      </c>
      <c r="B6339" s="115" t="s">
        <v>3810</v>
      </c>
      <c r="C6339" s="115" t="s">
        <v>227</v>
      </c>
      <c r="D6339" s="115" t="s">
        <v>445</v>
      </c>
      <c r="E6339" s="115" t="s">
        <v>77</v>
      </c>
      <c r="F6339" s="237">
        <v>33208</v>
      </c>
      <c r="G6339" s="115" t="s">
        <v>3811</v>
      </c>
      <c r="H6339" s="115" t="s">
        <v>16</v>
      </c>
      <c r="I6339" t="s">
        <v>199</v>
      </c>
      <c r="J6339" s="115" t="s">
        <v>1226</v>
      </c>
      <c r="L6339" s="115" t="s">
        <v>30</v>
      </c>
      <c r="R6339" s="115">
        <v>9216</v>
      </c>
      <c r="S6339" s="115">
        <v>45719</v>
      </c>
      <c r="T6339" s="115">
        <v>185000</v>
      </c>
      <c r="U6339"/>
      <c r="V6339">
        <v>0</v>
      </c>
    </row>
    <row r="6340" spans="1:35" hidden="1" x14ac:dyDescent="0.25">
      <c r="A6340">
        <v>333395</v>
      </c>
      <c r="B6340" t="s">
        <v>9030</v>
      </c>
      <c r="C6340" t="s">
        <v>227</v>
      </c>
      <c r="D6340" t="s">
        <v>748</v>
      </c>
      <c r="E6340" t="s">
        <v>77</v>
      </c>
      <c r="F6340" s="126">
        <v>33154</v>
      </c>
      <c r="G6340" t="s">
        <v>458</v>
      </c>
      <c r="H6340" t="s">
        <v>16</v>
      </c>
      <c r="I6340" t="s">
        <v>136</v>
      </c>
      <c r="J6340" t="s">
        <v>1226</v>
      </c>
      <c r="K6340"/>
      <c r="L6340" t="s">
        <v>18</v>
      </c>
      <c r="M6340"/>
      <c r="N6340"/>
      <c r="O6340"/>
      <c r="P6340"/>
      <c r="Q6340"/>
      <c r="U6340"/>
      <c r="V6340" t="s">
        <v>4334</v>
      </c>
      <c r="W6340"/>
      <c r="X6340"/>
      <c r="Y6340"/>
      <c r="Z6340"/>
      <c r="AA6340"/>
      <c r="AB6340"/>
      <c r="AC6340"/>
      <c r="AD6340"/>
      <c r="AE6340"/>
      <c r="AF6340"/>
      <c r="AG6340" t="s">
        <v>4308</v>
      </c>
      <c r="AH6340" s="115" t="s">
        <v>4308</v>
      </c>
    </row>
    <row r="6341" spans="1:35" ht="18" hidden="1" x14ac:dyDescent="0.25">
      <c r="A6341" s="235">
        <v>333396</v>
      </c>
      <c r="B6341" s="235" t="s">
        <v>10361</v>
      </c>
      <c r="C6341" s="235" t="s">
        <v>231</v>
      </c>
      <c r="D6341" s="235" t="s">
        <v>630</v>
      </c>
      <c r="E6341"/>
      <c r="F6341" s="126"/>
      <c r="G6341" s="236"/>
      <c r="H6341"/>
      <c r="I6341" t="s">
        <v>129</v>
      </c>
      <c r="J6341" s="236"/>
      <c r="K6341"/>
      <c r="L6341"/>
      <c r="M6341"/>
      <c r="N6341"/>
      <c r="O6341"/>
      <c r="P6341"/>
      <c r="Q6341"/>
      <c r="U6341"/>
      <c r="V6341" t="s">
        <v>4335</v>
      </c>
      <c r="W6341" s="236"/>
      <c r="X6341"/>
      <c r="Y6341"/>
      <c r="Z6341"/>
      <c r="AA6341"/>
      <c r="AB6341"/>
      <c r="AC6341"/>
      <c r="AD6341"/>
      <c r="AE6341"/>
      <c r="AF6341"/>
      <c r="AG6341"/>
      <c r="AH6341" s="115" t="s">
        <v>4308</v>
      </c>
    </row>
    <row r="6342" spans="1:35" ht="18" x14ac:dyDescent="0.25">
      <c r="A6342" s="235">
        <v>333397</v>
      </c>
      <c r="B6342" s="235" t="s">
        <v>10362</v>
      </c>
      <c r="C6342" s="235" t="s">
        <v>377</v>
      </c>
      <c r="D6342" s="235" t="s">
        <v>230</v>
      </c>
      <c r="E6342"/>
      <c r="F6342" s="126"/>
      <c r="G6342" s="236"/>
      <c r="H6342"/>
      <c r="I6342" t="s">
        <v>107</v>
      </c>
      <c r="J6342" s="236"/>
      <c r="K6342"/>
      <c r="L6342"/>
      <c r="M6342"/>
      <c r="N6342"/>
      <c r="O6342"/>
      <c r="P6342"/>
      <c r="Q6342"/>
      <c r="U6342"/>
      <c r="V6342">
        <v>0</v>
      </c>
      <c r="W6342" s="236"/>
      <c r="X6342"/>
      <c r="Y6342"/>
      <c r="Z6342"/>
      <c r="AA6342"/>
      <c r="AB6342"/>
      <c r="AC6342"/>
      <c r="AD6342"/>
      <c r="AE6342"/>
      <c r="AF6342"/>
      <c r="AG6342"/>
      <c r="AH6342" s="115" t="s">
        <v>4308</v>
      </c>
      <c r="AI6342" s="115" t="e">
        <f>VLOOKUP(A6342,'[2]دراسات قانونية'!$A$3:$E$600,1,0)</f>
        <v>#N/A</v>
      </c>
    </row>
    <row r="6343" spans="1:35" hidden="1" x14ac:dyDescent="0.25">
      <c r="A6343">
        <v>333398</v>
      </c>
      <c r="B6343" t="s">
        <v>10363</v>
      </c>
      <c r="C6343" t="s">
        <v>223</v>
      </c>
      <c r="D6343" t="s">
        <v>612</v>
      </c>
      <c r="E6343" t="s">
        <v>76</v>
      </c>
      <c r="F6343" s="126">
        <v>34857</v>
      </c>
      <c r="G6343" t="s">
        <v>18</v>
      </c>
      <c r="H6343" t="s">
        <v>16</v>
      </c>
      <c r="I6343" t="s">
        <v>136</v>
      </c>
      <c r="J6343" t="s">
        <v>1226</v>
      </c>
      <c r="K6343"/>
      <c r="L6343" t="s">
        <v>18</v>
      </c>
      <c r="M6343"/>
      <c r="N6343"/>
      <c r="O6343"/>
      <c r="P6343"/>
      <c r="Q6343"/>
      <c r="R6343" s="115">
        <v>9205</v>
      </c>
      <c r="S6343" s="115">
        <v>45719</v>
      </c>
      <c r="T6343" s="115">
        <v>90000</v>
      </c>
      <c r="U6343"/>
      <c r="V6343">
        <v>0</v>
      </c>
      <c r="W6343"/>
      <c r="X6343"/>
      <c r="Y6343"/>
      <c r="Z6343"/>
      <c r="AA6343"/>
      <c r="AB6343"/>
      <c r="AC6343"/>
      <c r="AD6343"/>
      <c r="AE6343"/>
      <c r="AF6343"/>
      <c r="AG6343"/>
    </row>
    <row r="6344" spans="1:35" ht="18" hidden="1" x14ac:dyDescent="0.25">
      <c r="A6344" s="235">
        <v>333399</v>
      </c>
      <c r="B6344" s="235" t="s">
        <v>10364</v>
      </c>
      <c r="C6344" s="235" t="s">
        <v>361</v>
      </c>
      <c r="D6344" s="235" t="s">
        <v>450</v>
      </c>
      <c r="E6344"/>
      <c r="F6344" s="126"/>
      <c r="G6344" s="236"/>
      <c r="H6344"/>
      <c r="I6344" t="s">
        <v>129</v>
      </c>
      <c r="J6344" s="236"/>
      <c r="K6344"/>
      <c r="L6344"/>
      <c r="M6344"/>
      <c r="N6344"/>
      <c r="O6344"/>
      <c r="P6344"/>
      <c r="Q6344"/>
      <c r="U6344"/>
      <c r="V6344" t="s">
        <v>4337</v>
      </c>
      <c r="W6344" s="236"/>
      <c r="X6344"/>
      <c r="Y6344"/>
      <c r="Z6344"/>
      <c r="AA6344"/>
      <c r="AB6344"/>
      <c r="AC6344"/>
      <c r="AD6344"/>
      <c r="AE6344"/>
      <c r="AF6344"/>
      <c r="AG6344"/>
      <c r="AH6344" s="115" t="s">
        <v>4308</v>
      </c>
    </row>
    <row r="6345" spans="1:35" hidden="1" x14ac:dyDescent="0.25">
      <c r="A6345" s="115">
        <v>333401</v>
      </c>
      <c r="B6345" s="115" t="s">
        <v>2224</v>
      </c>
      <c r="C6345" s="115" t="s">
        <v>806</v>
      </c>
      <c r="D6345" s="115" t="s">
        <v>381</v>
      </c>
      <c r="E6345" s="115" t="s">
        <v>76</v>
      </c>
      <c r="F6345" s="237">
        <v>36055</v>
      </c>
      <c r="G6345" s="115" t="s">
        <v>37</v>
      </c>
      <c r="H6345" s="115" t="s">
        <v>16</v>
      </c>
      <c r="I6345" t="s">
        <v>199</v>
      </c>
      <c r="J6345" s="115" t="s">
        <v>1226</v>
      </c>
      <c r="L6345" s="115" t="s">
        <v>18</v>
      </c>
      <c r="U6345"/>
      <c r="V6345">
        <v>0</v>
      </c>
      <c r="AH6345" s="115" t="s">
        <v>4308</v>
      </c>
    </row>
    <row r="6346" spans="1:35" hidden="1" x14ac:dyDescent="0.25">
      <c r="A6346" s="115">
        <v>333404</v>
      </c>
      <c r="B6346" s="115" t="s">
        <v>1289</v>
      </c>
      <c r="C6346" s="115" t="s">
        <v>986</v>
      </c>
      <c r="D6346" s="115" t="s">
        <v>756</v>
      </c>
      <c r="E6346" s="115" t="s">
        <v>76</v>
      </c>
      <c r="F6346" s="237">
        <v>33616</v>
      </c>
      <c r="G6346" s="115" t="s">
        <v>18</v>
      </c>
      <c r="H6346" s="115" t="s">
        <v>16</v>
      </c>
      <c r="I6346" t="s">
        <v>199</v>
      </c>
      <c r="J6346" s="115" t="s">
        <v>1226</v>
      </c>
      <c r="L6346" s="115" t="s">
        <v>18</v>
      </c>
      <c r="U6346"/>
      <c r="V6346" t="s">
        <v>4337</v>
      </c>
      <c r="AH6346" s="115" t="s">
        <v>4308</v>
      </c>
    </row>
    <row r="6347" spans="1:35" ht="18" x14ac:dyDescent="0.25">
      <c r="A6347" s="235">
        <v>333405</v>
      </c>
      <c r="B6347" s="235" t="s">
        <v>10365</v>
      </c>
      <c r="C6347" s="235" t="s">
        <v>570</v>
      </c>
      <c r="D6347" s="235" t="s">
        <v>7565</v>
      </c>
      <c r="E6347"/>
      <c r="F6347" s="126"/>
      <c r="G6347" s="236"/>
      <c r="H6347"/>
      <c r="I6347" t="s">
        <v>107</v>
      </c>
      <c r="J6347" s="236"/>
      <c r="K6347"/>
      <c r="L6347"/>
      <c r="M6347"/>
      <c r="N6347"/>
      <c r="O6347"/>
      <c r="P6347"/>
      <c r="Q6347"/>
      <c r="U6347"/>
      <c r="V6347" t="s">
        <v>4337</v>
      </c>
      <c r="W6347" s="236"/>
      <c r="X6347"/>
      <c r="Y6347"/>
      <c r="Z6347"/>
      <c r="AA6347"/>
      <c r="AB6347"/>
      <c r="AC6347"/>
      <c r="AD6347"/>
      <c r="AE6347"/>
      <c r="AF6347"/>
      <c r="AG6347"/>
      <c r="AH6347" s="115" t="s">
        <v>4308</v>
      </c>
      <c r="AI6347" s="115" t="e">
        <f>VLOOKUP(A6347,'[2]دراسات قانونية'!$A$3:$E$600,1,0)</f>
        <v>#N/A</v>
      </c>
    </row>
    <row r="6348" spans="1:35" hidden="1" x14ac:dyDescent="0.25">
      <c r="A6348" s="115">
        <v>333407</v>
      </c>
      <c r="B6348" s="115" t="s">
        <v>2696</v>
      </c>
      <c r="C6348" s="115" t="s">
        <v>212</v>
      </c>
      <c r="D6348" s="115" t="s">
        <v>2697</v>
      </c>
      <c r="E6348" s="115" t="s">
        <v>77</v>
      </c>
      <c r="F6348" s="237">
        <v>33982</v>
      </c>
      <c r="G6348" s="115" t="s">
        <v>18</v>
      </c>
      <c r="H6348" s="115" t="s">
        <v>16</v>
      </c>
      <c r="I6348" t="s">
        <v>199</v>
      </c>
      <c r="J6348" s="115" t="s">
        <v>1226</v>
      </c>
      <c r="L6348" s="115" t="s">
        <v>58</v>
      </c>
      <c r="U6348"/>
      <c r="V6348" t="s">
        <v>4412</v>
      </c>
    </row>
    <row r="6349" spans="1:35" hidden="1" x14ac:dyDescent="0.25">
      <c r="A6349" s="115">
        <v>333408</v>
      </c>
      <c r="B6349" s="115" t="s">
        <v>3812</v>
      </c>
      <c r="C6349" s="115" t="s">
        <v>3813</v>
      </c>
      <c r="D6349" s="115" t="s">
        <v>641</v>
      </c>
      <c r="E6349" s="115" t="s">
        <v>77</v>
      </c>
      <c r="F6349" s="237">
        <v>34781</v>
      </c>
      <c r="G6349" s="115" t="s">
        <v>211</v>
      </c>
      <c r="H6349" s="115" t="s">
        <v>16</v>
      </c>
      <c r="I6349" t="s">
        <v>199</v>
      </c>
      <c r="J6349" s="115" t="s">
        <v>1263</v>
      </c>
      <c r="L6349" s="115" t="s">
        <v>18</v>
      </c>
      <c r="U6349"/>
      <c r="V6349" t="s">
        <v>16623</v>
      </c>
    </row>
    <row r="6350" spans="1:35" hidden="1" x14ac:dyDescent="0.25">
      <c r="A6350" s="115">
        <v>333409</v>
      </c>
      <c r="B6350" s="115" t="s">
        <v>1802</v>
      </c>
      <c r="C6350" s="115" t="s">
        <v>252</v>
      </c>
      <c r="D6350" s="115" t="s">
        <v>1803</v>
      </c>
      <c r="E6350" s="115" t="s">
        <v>77</v>
      </c>
      <c r="F6350" s="237">
        <v>35302</v>
      </c>
      <c r="G6350" s="115" t="s">
        <v>1804</v>
      </c>
      <c r="H6350" s="115" t="s">
        <v>16</v>
      </c>
      <c r="I6350" t="s">
        <v>199</v>
      </c>
      <c r="J6350" s="115" t="s">
        <v>1226</v>
      </c>
      <c r="L6350" s="115" t="s">
        <v>18</v>
      </c>
      <c r="U6350"/>
      <c r="V6350" t="s">
        <v>4336</v>
      </c>
    </row>
    <row r="6351" spans="1:35" hidden="1" x14ac:dyDescent="0.25">
      <c r="A6351" s="115">
        <v>333411</v>
      </c>
      <c r="B6351" s="115" t="s">
        <v>2417</v>
      </c>
      <c r="C6351" s="115" t="s">
        <v>324</v>
      </c>
      <c r="D6351" s="115" t="s">
        <v>230</v>
      </c>
      <c r="E6351" s="115" t="s">
        <v>76</v>
      </c>
      <c r="F6351" s="237">
        <v>32895</v>
      </c>
      <c r="G6351" s="115" t="s">
        <v>18</v>
      </c>
      <c r="H6351" s="115" t="s">
        <v>16</v>
      </c>
      <c r="I6351" t="s">
        <v>199</v>
      </c>
      <c r="J6351" s="115" t="s">
        <v>1226</v>
      </c>
      <c r="L6351" s="115" t="s">
        <v>18</v>
      </c>
      <c r="U6351"/>
      <c r="V6351">
        <v>0</v>
      </c>
    </row>
    <row r="6352" spans="1:35" hidden="1" x14ac:dyDescent="0.25">
      <c r="A6352" s="115">
        <v>333416</v>
      </c>
      <c r="B6352" s="115" t="s">
        <v>1583</v>
      </c>
      <c r="C6352" s="115" t="s">
        <v>1038</v>
      </c>
      <c r="D6352" s="115" t="s">
        <v>281</v>
      </c>
      <c r="E6352" s="115" t="s">
        <v>77</v>
      </c>
      <c r="F6352" s="237">
        <v>35231</v>
      </c>
      <c r="G6352" s="115" t="s">
        <v>18</v>
      </c>
      <c r="H6352" s="115" t="s">
        <v>16</v>
      </c>
      <c r="I6352" t="s">
        <v>199</v>
      </c>
      <c r="J6352" s="115" t="s">
        <v>1226</v>
      </c>
      <c r="L6352" s="115" t="s">
        <v>18</v>
      </c>
      <c r="U6352"/>
      <c r="V6352" t="s">
        <v>4334</v>
      </c>
    </row>
    <row r="6353" spans="1:35" hidden="1" x14ac:dyDescent="0.25">
      <c r="A6353" s="115">
        <v>333417</v>
      </c>
      <c r="B6353" s="115" t="s">
        <v>3814</v>
      </c>
      <c r="C6353" s="115" t="s">
        <v>1038</v>
      </c>
      <c r="D6353" s="115" t="s">
        <v>746</v>
      </c>
      <c r="E6353" s="115" t="s">
        <v>77</v>
      </c>
      <c r="F6353" s="237">
        <v>35447</v>
      </c>
      <c r="G6353" s="115" t="s">
        <v>1875</v>
      </c>
      <c r="H6353" s="115" t="s">
        <v>16</v>
      </c>
      <c r="I6353" t="s">
        <v>199</v>
      </c>
      <c r="J6353" s="115" t="s">
        <v>1226</v>
      </c>
      <c r="L6353" s="115" t="s">
        <v>30</v>
      </c>
      <c r="R6353" s="115">
        <v>9405</v>
      </c>
      <c r="S6353" s="115">
        <v>45722</v>
      </c>
      <c r="T6353" s="115">
        <v>90000</v>
      </c>
      <c r="U6353"/>
      <c r="V6353">
        <v>0</v>
      </c>
    </row>
    <row r="6354" spans="1:35" ht="18" hidden="1" x14ac:dyDescent="0.25">
      <c r="A6354" s="235">
        <v>333419</v>
      </c>
      <c r="B6354" s="235" t="s">
        <v>10366</v>
      </c>
      <c r="C6354" s="235" t="s">
        <v>301</v>
      </c>
      <c r="D6354" s="235" t="s">
        <v>588</v>
      </c>
      <c r="E6354"/>
      <c r="F6354" s="126"/>
      <c r="G6354" s="236"/>
      <c r="H6354"/>
      <c r="I6354" t="s">
        <v>199</v>
      </c>
      <c r="J6354" s="236"/>
      <c r="K6354"/>
      <c r="L6354"/>
      <c r="M6354"/>
      <c r="N6354"/>
      <c r="O6354"/>
      <c r="P6354"/>
      <c r="Q6354"/>
      <c r="U6354"/>
      <c r="V6354" t="s">
        <v>4414</v>
      </c>
      <c r="W6354" s="236"/>
      <c r="X6354"/>
      <c r="Y6354"/>
      <c r="Z6354"/>
      <c r="AA6354"/>
      <c r="AB6354"/>
      <c r="AC6354"/>
      <c r="AD6354"/>
      <c r="AE6354"/>
      <c r="AF6354"/>
      <c r="AG6354"/>
      <c r="AH6354" s="115" t="s">
        <v>4308</v>
      </c>
    </row>
    <row r="6355" spans="1:35" hidden="1" x14ac:dyDescent="0.25">
      <c r="A6355">
        <v>333420</v>
      </c>
      <c r="B6355" t="s">
        <v>10367</v>
      </c>
      <c r="C6355" t="s">
        <v>10368</v>
      </c>
      <c r="D6355" t="s">
        <v>405</v>
      </c>
      <c r="E6355" t="s">
        <v>77</v>
      </c>
      <c r="F6355" s="126">
        <v>35796</v>
      </c>
      <c r="G6355" t="s">
        <v>18</v>
      </c>
      <c r="H6355" t="s">
        <v>16</v>
      </c>
      <c r="I6355" t="s">
        <v>136</v>
      </c>
      <c r="J6355"/>
      <c r="K6355"/>
      <c r="L6355"/>
      <c r="M6355"/>
      <c r="N6355"/>
      <c r="O6355"/>
      <c r="P6355"/>
      <c r="Q6355"/>
      <c r="U6355"/>
      <c r="V6355" t="s">
        <v>4414</v>
      </c>
      <c r="W6355"/>
      <c r="X6355"/>
      <c r="Y6355"/>
      <c r="Z6355"/>
      <c r="AA6355"/>
      <c r="AB6355"/>
      <c r="AC6355" t="s">
        <v>4308</v>
      </c>
      <c r="AD6355" t="s">
        <v>4308</v>
      </c>
      <c r="AE6355" t="s">
        <v>4308</v>
      </c>
      <c r="AF6355" t="s">
        <v>4308</v>
      </c>
      <c r="AG6355" t="s">
        <v>4308</v>
      </c>
      <c r="AH6355" s="115" t="s">
        <v>4308</v>
      </c>
    </row>
    <row r="6356" spans="1:35" ht="18" x14ac:dyDescent="0.25">
      <c r="A6356" s="235">
        <v>333421</v>
      </c>
      <c r="B6356" s="235" t="s">
        <v>10369</v>
      </c>
      <c r="C6356" s="235" t="s">
        <v>227</v>
      </c>
      <c r="D6356" s="235" t="s">
        <v>10370</v>
      </c>
      <c r="E6356"/>
      <c r="F6356" s="126"/>
      <c r="G6356" s="236"/>
      <c r="H6356"/>
      <c r="I6356" t="s">
        <v>107</v>
      </c>
      <c r="J6356" s="236"/>
      <c r="K6356"/>
      <c r="L6356"/>
      <c r="M6356"/>
      <c r="N6356"/>
      <c r="O6356"/>
      <c r="P6356"/>
      <c r="Q6356"/>
      <c r="U6356"/>
      <c r="V6356" t="s">
        <v>4336</v>
      </c>
      <c r="W6356" s="236"/>
      <c r="X6356"/>
      <c r="Y6356"/>
      <c r="Z6356"/>
      <c r="AA6356"/>
      <c r="AB6356"/>
      <c r="AC6356"/>
      <c r="AD6356"/>
      <c r="AE6356"/>
      <c r="AF6356"/>
      <c r="AG6356"/>
      <c r="AH6356" s="115" t="s">
        <v>4308</v>
      </c>
      <c r="AI6356" s="115" t="e">
        <f>VLOOKUP(A6356,'[2]دراسات قانونية'!$A$3:$E$600,1,0)</f>
        <v>#N/A</v>
      </c>
    </row>
    <row r="6357" spans="1:35" ht="18" x14ac:dyDescent="0.25">
      <c r="A6357" s="235">
        <v>333423</v>
      </c>
      <c r="B6357" s="235" t="s">
        <v>10371</v>
      </c>
      <c r="C6357" s="235" t="s">
        <v>227</v>
      </c>
      <c r="D6357" s="235" t="s">
        <v>309</v>
      </c>
      <c r="E6357"/>
      <c r="F6357" s="126"/>
      <c r="G6357" s="236"/>
      <c r="H6357"/>
      <c r="I6357" t="s">
        <v>107</v>
      </c>
      <c r="J6357" s="236"/>
      <c r="K6357"/>
      <c r="L6357"/>
      <c r="M6357"/>
      <c r="N6357"/>
      <c r="O6357"/>
      <c r="P6357"/>
      <c r="Q6357"/>
      <c r="U6357"/>
      <c r="V6357" t="s">
        <v>4335</v>
      </c>
      <c r="W6357" s="236"/>
      <c r="X6357"/>
      <c r="Y6357"/>
      <c r="Z6357"/>
      <c r="AA6357"/>
      <c r="AB6357"/>
      <c r="AC6357"/>
      <c r="AD6357"/>
      <c r="AE6357"/>
      <c r="AF6357"/>
      <c r="AG6357"/>
      <c r="AH6357" s="115" t="s">
        <v>4308</v>
      </c>
      <c r="AI6357" s="115" t="e">
        <f>VLOOKUP(A6357,'[2]دراسات قانونية'!$A$3:$E$600,1,0)</f>
        <v>#N/A</v>
      </c>
    </row>
    <row r="6358" spans="1:35" ht="18" x14ac:dyDescent="0.25">
      <c r="A6358" s="235">
        <v>333424</v>
      </c>
      <c r="B6358" s="235" t="s">
        <v>10372</v>
      </c>
      <c r="C6358" s="235" t="s">
        <v>1091</v>
      </c>
      <c r="D6358" s="235" t="s">
        <v>526</v>
      </c>
      <c r="E6358"/>
      <c r="F6358" s="126"/>
      <c r="G6358" s="236"/>
      <c r="H6358"/>
      <c r="I6358" t="s">
        <v>107</v>
      </c>
      <c r="J6358" s="236"/>
      <c r="K6358"/>
      <c r="L6358"/>
      <c r="M6358"/>
      <c r="N6358"/>
      <c r="O6358"/>
      <c r="P6358"/>
      <c r="Q6358"/>
      <c r="U6358"/>
      <c r="V6358" t="s">
        <v>4335</v>
      </c>
      <c r="W6358" s="236"/>
      <c r="X6358"/>
      <c r="Y6358"/>
      <c r="Z6358"/>
      <c r="AA6358"/>
      <c r="AB6358"/>
      <c r="AC6358"/>
      <c r="AD6358"/>
      <c r="AE6358"/>
      <c r="AF6358"/>
      <c r="AG6358"/>
      <c r="AH6358" s="115" t="s">
        <v>4308</v>
      </c>
      <c r="AI6358" s="115" t="e">
        <f>VLOOKUP(A6358,'[2]دراسات قانونية'!$A$3:$E$600,1,0)</f>
        <v>#N/A</v>
      </c>
    </row>
    <row r="6359" spans="1:35" ht="18" hidden="1" x14ac:dyDescent="0.25">
      <c r="A6359" s="235">
        <v>333425</v>
      </c>
      <c r="B6359" s="235" t="s">
        <v>10373</v>
      </c>
      <c r="C6359" s="235" t="s">
        <v>348</v>
      </c>
      <c r="D6359" s="235" t="s">
        <v>323</v>
      </c>
      <c r="E6359"/>
      <c r="F6359" s="126"/>
      <c r="G6359" s="236"/>
      <c r="H6359"/>
      <c r="I6359" t="s">
        <v>136</v>
      </c>
      <c r="J6359" s="236"/>
      <c r="K6359"/>
      <c r="L6359"/>
      <c r="M6359"/>
      <c r="N6359"/>
      <c r="O6359"/>
      <c r="P6359"/>
      <c r="Q6359"/>
      <c r="U6359"/>
      <c r="V6359" t="s">
        <v>4335</v>
      </c>
      <c r="W6359" s="236"/>
      <c r="X6359"/>
      <c r="Y6359"/>
      <c r="Z6359"/>
      <c r="AA6359"/>
      <c r="AB6359"/>
      <c r="AC6359"/>
      <c r="AD6359"/>
      <c r="AE6359"/>
      <c r="AF6359"/>
      <c r="AG6359"/>
      <c r="AH6359" s="115" t="s">
        <v>4308</v>
      </c>
    </row>
    <row r="6360" spans="1:35" hidden="1" x14ac:dyDescent="0.25">
      <c r="A6360" s="115">
        <v>333427</v>
      </c>
      <c r="B6360" s="115" t="s">
        <v>1950</v>
      </c>
      <c r="C6360" s="115" t="s">
        <v>264</v>
      </c>
      <c r="D6360" s="115" t="s">
        <v>577</v>
      </c>
      <c r="E6360" s="115" t="s">
        <v>76</v>
      </c>
      <c r="F6360" s="237">
        <v>35598</v>
      </c>
      <c r="G6360" s="115" t="s">
        <v>18</v>
      </c>
      <c r="H6360" s="115" t="s">
        <v>16</v>
      </c>
      <c r="I6360" t="s">
        <v>199</v>
      </c>
      <c r="J6360" s="115" t="s">
        <v>1226</v>
      </c>
      <c r="L6360" s="115" t="s">
        <v>18</v>
      </c>
      <c r="U6360"/>
      <c r="V6360" t="s">
        <v>4329</v>
      </c>
    </row>
    <row r="6361" spans="1:35" hidden="1" x14ac:dyDescent="0.25">
      <c r="A6361" s="115">
        <v>333428</v>
      </c>
      <c r="B6361" s="115" t="s">
        <v>1361</v>
      </c>
      <c r="C6361" s="115" t="s">
        <v>305</v>
      </c>
      <c r="D6361" s="115" t="s">
        <v>1362</v>
      </c>
      <c r="E6361" s="115" t="s">
        <v>76</v>
      </c>
      <c r="F6361" s="237">
        <v>22767</v>
      </c>
      <c r="G6361" s="115" t="s">
        <v>1363</v>
      </c>
      <c r="H6361" s="115" t="s">
        <v>16</v>
      </c>
      <c r="I6361" t="s">
        <v>199</v>
      </c>
      <c r="J6361" s="115" t="s">
        <v>1226</v>
      </c>
      <c r="L6361" s="115" t="s">
        <v>70</v>
      </c>
      <c r="U6361"/>
      <c r="V6361" t="s">
        <v>4335</v>
      </c>
      <c r="AG6361" s="115" t="s">
        <v>4308</v>
      </c>
      <c r="AH6361" s="115" t="s">
        <v>4308</v>
      </c>
    </row>
    <row r="6362" spans="1:35" hidden="1" x14ac:dyDescent="0.25">
      <c r="A6362" s="115">
        <v>333429</v>
      </c>
      <c r="B6362" s="115" t="s">
        <v>3266</v>
      </c>
      <c r="C6362" s="115" t="s">
        <v>481</v>
      </c>
      <c r="D6362" s="115" t="s">
        <v>815</v>
      </c>
      <c r="E6362" s="115" t="s">
        <v>77</v>
      </c>
      <c r="F6362" s="237">
        <v>34708</v>
      </c>
      <c r="G6362" s="115" t="s">
        <v>18</v>
      </c>
      <c r="H6362" s="115" t="s">
        <v>16</v>
      </c>
      <c r="I6362" t="s">
        <v>199</v>
      </c>
      <c r="J6362" s="115" t="s">
        <v>1226</v>
      </c>
      <c r="L6362" s="115" t="s">
        <v>18</v>
      </c>
      <c r="U6362"/>
      <c r="V6362">
        <v>0</v>
      </c>
    </row>
    <row r="6363" spans="1:35" hidden="1" x14ac:dyDescent="0.25">
      <c r="A6363" s="115">
        <v>333432</v>
      </c>
      <c r="B6363" s="115" t="s">
        <v>1286</v>
      </c>
      <c r="C6363" s="115" t="s">
        <v>837</v>
      </c>
      <c r="D6363" s="115" t="s">
        <v>415</v>
      </c>
      <c r="E6363" s="115" t="s">
        <v>77</v>
      </c>
      <c r="F6363" s="237">
        <v>34912</v>
      </c>
      <c r="G6363" s="115" t="s">
        <v>18</v>
      </c>
      <c r="H6363" s="115" t="s">
        <v>16</v>
      </c>
      <c r="I6363" t="s">
        <v>199</v>
      </c>
      <c r="J6363" s="115" t="s">
        <v>15</v>
      </c>
      <c r="L6363" s="115" t="s">
        <v>18</v>
      </c>
      <c r="U6363"/>
      <c r="V6363" t="s">
        <v>4337</v>
      </c>
    </row>
    <row r="6364" spans="1:35" ht="18" x14ac:dyDescent="0.25">
      <c r="A6364" s="235">
        <v>333433</v>
      </c>
      <c r="B6364" s="235" t="s">
        <v>10374</v>
      </c>
      <c r="C6364" s="235" t="s">
        <v>523</v>
      </c>
      <c r="D6364" s="235" t="s">
        <v>616</v>
      </c>
      <c r="E6364"/>
      <c r="F6364" s="126"/>
      <c r="G6364" s="236"/>
      <c r="H6364"/>
      <c r="I6364" t="s">
        <v>107</v>
      </c>
      <c r="J6364" s="236"/>
      <c r="K6364"/>
      <c r="L6364"/>
      <c r="M6364"/>
      <c r="N6364"/>
      <c r="O6364"/>
      <c r="P6364"/>
      <c r="Q6364"/>
      <c r="U6364"/>
      <c r="V6364">
        <v>0</v>
      </c>
      <c r="W6364" s="236"/>
      <c r="X6364"/>
      <c r="Y6364"/>
      <c r="Z6364"/>
      <c r="AA6364"/>
      <c r="AB6364"/>
      <c r="AC6364"/>
      <c r="AD6364"/>
      <c r="AE6364"/>
      <c r="AF6364"/>
      <c r="AG6364"/>
      <c r="AH6364" s="115" t="s">
        <v>4308</v>
      </c>
      <c r="AI6364" s="115" t="e">
        <f>VLOOKUP(A6364,'[2]دراسات قانونية'!$A$3:$E$600,1,0)</f>
        <v>#N/A</v>
      </c>
    </row>
    <row r="6365" spans="1:35" hidden="1" x14ac:dyDescent="0.25">
      <c r="A6365">
        <v>333434</v>
      </c>
      <c r="B6365" t="s">
        <v>10375</v>
      </c>
      <c r="C6365" t="s">
        <v>349</v>
      </c>
      <c r="D6365" t="s">
        <v>320</v>
      </c>
      <c r="E6365" t="s">
        <v>77</v>
      </c>
      <c r="F6365" s="126">
        <v>34550</v>
      </c>
      <c r="G6365" t="s">
        <v>10376</v>
      </c>
      <c r="H6365" t="s">
        <v>19</v>
      </c>
      <c r="I6365" t="s">
        <v>136</v>
      </c>
      <c r="J6365" t="s">
        <v>1226</v>
      </c>
      <c r="K6365"/>
      <c r="L6365" t="s">
        <v>18</v>
      </c>
      <c r="M6365"/>
      <c r="N6365"/>
      <c r="O6365"/>
      <c r="P6365"/>
      <c r="Q6365"/>
      <c r="U6365"/>
      <c r="V6365" t="s">
        <v>16623</v>
      </c>
      <c r="W6365"/>
      <c r="X6365"/>
      <c r="Y6365"/>
      <c r="Z6365"/>
      <c r="AA6365"/>
      <c r="AB6365"/>
      <c r="AC6365"/>
      <c r="AD6365"/>
      <c r="AE6365"/>
      <c r="AF6365"/>
      <c r="AG6365"/>
      <c r="AH6365" s="115" t="s">
        <v>4308</v>
      </c>
    </row>
    <row r="6366" spans="1:35" hidden="1" x14ac:dyDescent="0.25">
      <c r="A6366" s="115">
        <v>333437</v>
      </c>
      <c r="B6366" s="115" t="s">
        <v>4132</v>
      </c>
      <c r="C6366" s="115" t="s">
        <v>665</v>
      </c>
      <c r="D6366" s="115" t="s">
        <v>578</v>
      </c>
      <c r="E6366" s="115" t="s">
        <v>76</v>
      </c>
      <c r="F6366" s="237">
        <v>33363</v>
      </c>
      <c r="G6366" s="115" t="s">
        <v>70</v>
      </c>
      <c r="H6366" s="115" t="s">
        <v>16</v>
      </c>
      <c r="I6366" t="s">
        <v>199</v>
      </c>
      <c r="J6366" s="115" t="s">
        <v>1226</v>
      </c>
      <c r="L6366" s="115" t="s">
        <v>70</v>
      </c>
      <c r="U6366"/>
      <c r="V6366">
        <v>0</v>
      </c>
    </row>
    <row r="6367" spans="1:35" ht="18" hidden="1" x14ac:dyDescent="0.25">
      <c r="A6367" s="235">
        <v>333439</v>
      </c>
      <c r="B6367" s="235" t="s">
        <v>10377</v>
      </c>
      <c r="C6367" s="235" t="s">
        <v>209</v>
      </c>
      <c r="D6367" s="235" t="s">
        <v>1654</v>
      </c>
      <c r="E6367"/>
      <c r="F6367" s="126"/>
      <c r="G6367" s="236"/>
      <c r="H6367"/>
      <c r="I6367" t="s">
        <v>129</v>
      </c>
      <c r="J6367" s="236"/>
      <c r="K6367"/>
      <c r="L6367"/>
      <c r="M6367"/>
      <c r="N6367"/>
      <c r="O6367"/>
      <c r="P6367"/>
      <c r="Q6367"/>
      <c r="U6367"/>
      <c r="V6367" t="s">
        <v>4337</v>
      </c>
      <c r="W6367" s="236"/>
      <c r="X6367"/>
      <c r="Y6367"/>
      <c r="Z6367"/>
      <c r="AA6367"/>
      <c r="AB6367"/>
      <c r="AC6367"/>
      <c r="AD6367"/>
      <c r="AE6367"/>
      <c r="AF6367"/>
      <c r="AG6367"/>
      <c r="AH6367" s="115" t="s">
        <v>4308</v>
      </c>
    </row>
    <row r="6368" spans="1:35" hidden="1" x14ac:dyDescent="0.25">
      <c r="A6368">
        <v>333440</v>
      </c>
      <c r="B6368" t="s">
        <v>10378</v>
      </c>
      <c r="C6368" t="s">
        <v>2359</v>
      </c>
      <c r="D6368" t="s">
        <v>898</v>
      </c>
      <c r="E6368" t="s">
        <v>77</v>
      </c>
      <c r="F6368" s="126">
        <v>35068</v>
      </c>
      <c r="G6368" t="s">
        <v>18</v>
      </c>
      <c r="H6368" t="s">
        <v>16</v>
      </c>
      <c r="I6368" t="s">
        <v>201</v>
      </c>
      <c r="J6368" t="s">
        <v>1226</v>
      </c>
      <c r="K6368"/>
      <c r="L6368" t="s">
        <v>30</v>
      </c>
      <c r="M6368"/>
      <c r="N6368"/>
      <c r="O6368"/>
      <c r="P6368"/>
      <c r="Q6368"/>
      <c r="U6368"/>
      <c r="V6368">
        <v>0</v>
      </c>
      <c r="W6368"/>
      <c r="X6368"/>
      <c r="Y6368"/>
      <c r="Z6368"/>
      <c r="AA6368"/>
      <c r="AB6368"/>
      <c r="AC6368"/>
      <c r="AD6368"/>
      <c r="AE6368"/>
      <c r="AF6368"/>
      <c r="AG6368"/>
    </row>
    <row r="6369" spans="1:35" hidden="1" x14ac:dyDescent="0.25">
      <c r="A6369">
        <v>333441</v>
      </c>
      <c r="B6369" t="s">
        <v>10379</v>
      </c>
      <c r="C6369" t="s">
        <v>5271</v>
      </c>
      <c r="D6369" t="s">
        <v>652</v>
      </c>
      <c r="E6369" t="s">
        <v>77</v>
      </c>
      <c r="F6369" s="126">
        <v>34335</v>
      </c>
      <c r="G6369" t="s">
        <v>18</v>
      </c>
      <c r="H6369" t="s">
        <v>16</v>
      </c>
      <c r="I6369" t="s">
        <v>136</v>
      </c>
      <c r="J6369" t="s">
        <v>15</v>
      </c>
      <c r="K6369"/>
      <c r="L6369" t="s">
        <v>18</v>
      </c>
      <c r="M6369"/>
      <c r="N6369"/>
      <c r="O6369"/>
      <c r="P6369"/>
      <c r="Q6369"/>
      <c r="U6369"/>
      <c r="V6369" t="s">
        <v>4329</v>
      </c>
      <c r="W6369"/>
      <c r="X6369"/>
      <c r="Y6369"/>
      <c r="Z6369"/>
      <c r="AA6369"/>
      <c r="AB6369"/>
      <c r="AC6369"/>
      <c r="AD6369"/>
      <c r="AE6369"/>
      <c r="AF6369"/>
      <c r="AG6369"/>
      <c r="AH6369" s="115" t="s">
        <v>4308</v>
      </c>
    </row>
    <row r="6370" spans="1:35" ht="18" hidden="1" x14ac:dyDescent="0.25">
      <c r="A6370" s="235">
        <v>333442</v>
      </c>
      <c r="B6370" s="235" t="s">
        <v>10380</v>
      </c>
      <c r="C6370" s="235" t="s">
        <v>1364</v>
      </c>
      <c r="D6370" s="235" t="s">
        <v>265</v>
      </c>
      <c r="E6370"/>
      <c r="F6370" s="126"/>
      <c r="G6370" s="236"/>
      <c r="H6370"/>
      <c r="I6370" t="s">
        <v>199</v>
      </c>
      <c r="J6370" s="236"/>
      <c r="K6370"/>
      <c r="L6370"/>
      <c r="M6370"/>
      <c r="N6370"/>
      <c r="O6370"/>
      <c r="P6370"/>
      <c r="Q6370"/>
      <c r="U6370"/>
      <c r="V6370" t="s">
        <v>4329</v>
      </c>
      <c r="W6370" s="236"/>
      <c r="X6370"/>
      <c r="Y6370"/>
      <c r="Z6370"/>
      <c r="AA6370"/>
      <c r="AB6370"/>
      <c r="AC6370"/>
      <c r="AD6370"/>
      <c r="AE6370"/>
      <c r="AF6370"/>
      <c r="AG6370"/>
      <c r="AH6370" s="115" t="s">
        <v>4308</v>
      </c>
    </row>
    <row r="6371" spans="1:35" ht="18" x14ac:dyDescent="0.25">
      <c r="A6371" s="235">
        <v>333443</v>
      </c>
      <c r="B6371" s="235" t="s">
        <v>10381</v>
      </c>
      <c r="C6371" s="235" t="s">
        <v>229</v>
      </c>
      <c r="D6371" s="235" t="s">
        <v>756</v>
      </c>
      <c r="E6371"/>
      <c r="F6371" s="126"/>
      <c r="G6371" s="236"/>
      <c r="H6371"/>
      <c r="I6371" t="s">
        <v>107</v>
      </c>
      <c r="J6371" s="236"/>
      <c r="K6371"/>
      <c r="L6371"/>
      <c r="M6371"/>
      <c r="N6371"/>
      <c r="O6371"/>
      <c r="P6371"/>
      <c r="Q6371"/>
      <c r="U6371"/>
      <c r="V6371">
        <v>0</v>
      </c>
      <c r="W6371" s="236"/>
      <c r="X6371"/>
      <c r="Y6371"/>
      <c r="Z6371"/>
      <c r="AA6371"/>
      <c r="AB6371"/>
      <c r="AC6371"/>
      <c r="AD6371"/>
      <c r="AE6371"/>
      <c r="AF6371"/>
      <c r="AG6371"/>
      <c r="AH6371" s="115" t="s">
        <v>4308</v>
      </c>
      <c r="AI6371" s="115" t="e">
        <f>VLOOKUP(A6371,'[2]دراسات قانونية'!$A$3:$E$600,1,0)</f>
        <v>#N/A</v>
      </c>
    </row>
    <row r="6372" spans="1:35" hidden="1" x14ac:dyDescent="0.25">
      <c r="A6372" s="115">
        <v>333444</v>
      </c>
      <c r="B6372" s="115" t="s">
        <v>1491</v>
      </c>
      <c r="C6372" s="115" t="s">
        <v>274</v>
      </c>
      <c r="D6372" s="115" t="s">
        <v>537</v>
      </c>
      <c r="E6372" s="115" t="s">
        <v>76</v>
      </c>
      <c r="F6372" s="237">
        <v>33312</v>
      </c>
      <c r="G6372" s="115" t="s">
        <v>1403</v>
      </c>
      <c r="H6372" s="115" t="s">
        <v>16</v>
      </c>
      <c r="I6372" t="s">
        <v>199</v>
      </c>
      <c r="J6372" s="115" t="s">
        <v>1226</v>
      </c>
      <c r="L6372" s="115" t="s">
        <v>70</v>
      </c>
      <c r="U6372"/>
      <c r="V6372" t="s">
        <v>4337</v>
      </c>
    </row>
    <row r="6373" spans="1:35" hidden="1" x14ac:dyDescent="0.25">
      <c r="A6373" s="115">
        <v>333448</v>
      </c>
      <c r="B6373" s="115" t="s">
        <v>3815</v>
      </c>
      <c r="C6373" s="115" t="s">
        <v>227</v>
      </c>
      <c r="D6373" s="115" t="s">
        <v>323</v>
      </c>
      <c r="E6373" s="115" t="s">
        <v>77</v>
      </c>
      <c r="F6373" s="237">
        <v>34343</v>
      </c>
      <c r="G6373" s="115" t="s">
        <v>18</v>
      </c>
      <c r="H6373" s="115" t="s">
        <v>16</v>
      </c>
      <c r="I6373" t="s">
        <v>199</v>
      </c>
      <c r="U6373"/>
      <c r="V6373" t="s">
        <v>16623</v>
      </c>
    </row>
    <row r="6374" spans="1:35" hidden="1" x14ac:dyDescent="0.25">
      <c r="A6374">
        <v>333449</v>
      </c>
      <c r="B6374" t="s">
        <v>10382</v>
      </c>
      <c r="C6374" t="s">
        <v>209</v>
      </c>
      <c r="D6374" t="s">
        <v>10383</v>
      </c>
      <c r="E6374" t="s">
        <v>76</v>
      </c>
      <c r="F6374" s="126">
        <v>35014</v>
      </c>
      <c r="G6374" t="s">
        <v>10384</v>
      </c>
      <c r="H6374" t="s">
        <v>16</v>
      </c>
      <c r="I6374" t="s">
        <v>136</v>
      </c>
      <c r="J6374" t="s">
        <v>1226</v>
      </c>
      <c r="K6374"/>
      <c r="L6374" t="s">
        <v>30</v>
      </c>
      <c r="M6374"/>
      <c r="N6374"/>
      <c r="O6374"/>
      <c r="P6374"/>
      <c r="Q6374"/>
      <c r="U6374"/>
      <c r="V6374" t="s">
        <v>4329</v>
      </c>
      <c r="W6374"/>
      <c r="X6374"/>
      <c r="Y6374"/>
      <c r="Z6374"/>
      <c r="AA6374"/>
      <c r="AB6374"/>
      <c r="AC6374"/>
      <c r="AD6374"/>
      <c r="AE6374" t="s">
        <v>4308</v>
      </c>
      <c r="AF6374" t="s">
        <v>4308</v>
      </c>
      <c r="AG6374" t="s">
        <v>4308</v>
      </c>
      <c r="AH6374" s="115" t="s">
        <v>4308</v>
      </c>
    </row>
    <row r="6375" spans="1:35" hidden="1" x14ac:dyDescent="0.25">
      <c r="A6375">
        <v>333450</v>
      </c>
      <c r="B6375" t="s">
        <v>10385</v>
      </c>
      <c r="C6375" t="s">
        <v>227</v>
      </c>
      <c r="D6375" t="s">
        <v>966</v>
      </c>
      <c r="E6375" t="s">
        <v>77</v>
      </c>
      <c r="F6375" s="126">
        <v>34822</v>
      </c>
      <c r="G6375" t="s">
        <v>18</v>
      </c>
      <c r="H6375" t="s">
        <v>16</v>
      </c>
      <c r="I6375" t="s">
        <v>136</v>
      </c>
      <c r="J6375" t="s">
        <v>1226</v>
      </c>
      <c r="K6375"/>
      <c r="L6375" t="s">
        <v>18</v>
      </c>
      <c r="M6375"/>
      <c r="N6375"/>
      <c r="O6375"/>
      <c r="P6375"/>
      <c r="Q6375"/>
      <c r="U6375"/>
      <c r="V6375" t="s">
        <v>4329</v>
      </c>
      <c r="W6375"/>
      <c r="X6375"/>
      <c r="Y6375"/>
      <c r="Z6375"/>
      <c r="AA6375"/>
      <c r="AB6375"/>
      <c r="AC6375"/>
      <c r="AD6375"/>
      <c r="AE6375" t="s">
        <v>4308</v>
      </c>
      <c r="AF6375" t="s">
        <v>4308</v>
      </c>
      <c r="AG6375" t="s">
        <v>4308</v>
      </c>
      <c r="AH6375" s="115" t="s">
        <v>4308</v>
      </c>
    </row>
    <row r="6376" spans="1:35" hidden="1" x14ac:dyDescent="0.25">
      <c r="A6376" s="115">
        <v>333451</v>
      </c>
      <c r="B6376" s="115" t="s">
        <v>2887</v>
      </c>
      <c r="C6376" s="115" t="s">
        <v>212</v>
      </c>
      <c r="D6376" s="115" t="s">
        <v>445</v>
      </c>
      <c r="E6376" s="115" t="s">
        <v>77</v>
      </c>
      <c r="F6376" s="237">
        <v>33696</v>
      </c>
      <c r="G6376" s="115" t="s">
        <v>2371</v>
      </c>
      <c r="H6376" s="115" t="s">
        <v>19</v>
      </c>
      <c r="I6376" t="s">
        <v>199</v>
      </c>
      <c r="J6376" s="115" t="s">
        <v>1226</v>
      </c>
      <c r="L6376" s="115" t="s">
        <v>30</v>
      </c>
      <c r="U6376"/>
      <c r="V6376" t="s">
        <v>4414</v>
      </c>
    </row>
    <row r="6377" spans="1:35" hidden="1" x14ac:dyDescent="0.25">
      <c r="A6377" s="115">
        <v>333452</v>
      </c>
      <c r="B6377" s="115" t="s">
        <v>4133</v>
      </c>
      <c r="C6377" s="115" t="s">
        <v>484</v>
      </c>
      <c r="D6377" s="115" t="s">
        <v>1005</v>
      </c>
      <c r="E6377" s="115" t="s">
        <v>76</v>
      </c>
      <c r="F6377" s="237">
        <v>28286</v>
      </c>
      <c r="G6377" s="115" t="s">
        <v>211</v>
      </c>
      <c r="H6377" s="115" t="s">
        <v>16</v>
      </c>
      <c r="I6377" t="s">
        <v>199</v>
      </c>
      <c r="J6377" s="115" t="s">
        <v>1226</v>
      </c>
      <c r="L6377" s="115" t="s">
        <v>18</v>
      </c>
      <c r="U6377"/>
      <c r="V6377">
        <v>0</v>
      </c>
    </row>
    <row r="6378" spans="1:35" hidden="1" x14ac:dyDescent="0.25">
      <c r="A6378" s="115">
        <v>333455</v>
      </c>
      <c r="B6378" s="115" t="s">
        <v>3022</v>
      </c>
      <c r="C6378" s="115" t="s">
        <v>582</v>
      </c>
      <c r="D6378" s="115" t="s">
        <v>268</v>
      </c>
      <c r="E6378" s="115" t="s">
        <v>77</v>
      </c>
      <c r="F6378" s="237">
        <v>31984</v>
      </c>
      <c r="G6378" s="115" t="s">
        <v>18</v>
      </c>
      <c r="H6378" s="115" t="s">
        <v>16</v>
      </c>
      <c r="I6378" t="s">
        <v>199</v>
      </c>
      <c r="J6378" s="115" t="s">
        <v>1226</v>
      </c>
      <c r="L6378" s="115" t="s">
        <v>37</v>
      </c>
      <c r="U6378"/>
      <c r="V6378">
        <v>0</v>
      </c>
    </row>
    <row r="6379" spans="1:35" ht="18" x14ac:dyDescent="0.25">
      <c r="A6379" s="235">
        <v>333456</v>
      </c>
      <c r="B6379" s="235" t="s">
        <v>10386</v>
      </c>
      <c r="C6379" s="235" t="s">
        <v>4766</v>
      </c>
      <c r="D6379" s="235" t="s">
        <v>238</v>
      </c>
      <c r="E6379"/>
      <c r="F6379" s="126"/>
      <c r="G6379" s="236"/>
      <c r="H6379"/>
      <c r="I6379" t="s">
        <v>107</v>
      </c>
      <c r="J6379" s="236"/>
      <c r="K6379"/>
      <c r="L6379"/>
      <c r="M6379"/>
      <c r="N6379"/>
      <c r="O6379"/>
      <c r="P6379"/>
      <c r="Q6379"/>
      <c r="U6379"/>
      <c r="V6379">
        <v>0</v>
      </c>
      <c r="W6379" s="236"/>
      <c r="X6379"/>
      <c r="Y6379"/>
      <c r="Z6379"/>
      <c r="AA6379"/>
      <c r="AB6379"/>
      <c r="AC6379"/>
      <c r="AD6379"/>
      <c r="AE6379"/>
      <c r="AF6379"/>
      <c r="AG6379"/>
      <c r="AH6379" s="115" t="s">
        <v>4308</v>
      </c>
      <c r="AI6379" s="115" t="e">
        <f>VLOOKUP(A6379,'[2]دراسات قانونية'!$A$3:$E$600,1,0)</f>
        <v>#N/A</v>
      </c>
    </row>
    <row r="6380" spans="1:35" ht="18" hidden="1" x14ac:dyDescent="0.25">
      <c r="A6380" s="235">
        <v>333457</v>
      </c>
      <c r="B6380" s="235" t="s">
        <v>10387</v>
      </c>
      <c r="C6380" s="235" t="s">
        <v>7407</v>
      </c>
      <c r="D6380" s="235" t="s">
        <v>656</v>
      </c>
      <c r="E6380"/>
      <c r="F6380" s="126"/>
      <c r="G6380" s="236"/>
      <c r="H6380"/>
      <c r="I6380" t="s">
        <v>199</v>
      </c>
      <c r="J6380" s="236"/>
      <c r="K6380"/>
      <c r="L6380"/>
      <c r="M6380"/>
      <c r="N6380"/>
      <c r="O6380"/>
      <c r="P6380"/>
      <c r="Q6380"/>
      <c r="U6380"/>
      <c r="V6380">
        <v>0</v>
      </c>
      <c r="W6380" s="236"/>
      <c r="X6380"/>
      <c r="Y6380"/>
      <c r="Z6380"/>
      <c r="AA6380"/>
      <c r="AB6380"/>
      <c r="AC6380"/>
      <c r="AD6380"/>
      <c r="AE6380"/>
      <c r="AF6380"/>
      <c r="AG6380"/>
      <c r="AH6380" s="115" t="s">
        <v>4308</v>
      </c>
    </row>
    <row r="6381" spans="1:35" hidden="1" x14ac:dyDescent="0.25">
      <c r="A6381">
        <v>333459</v>
      </c>
      <c r="B6381" t="s">
        <v>10388</v>
      </c>
      <c r="C6381" t="s">
        <v>332</v>
      </c>
      <c r="D6381" t="s">
        <v>398</v>
      </c>
      <c r="E6381" t="s">
        <v>77</v>
      </c>
      <c r="F6381" s="126">
        <v>30590</v>
      </c>
      <c r="G6381" t="s">
        <v>40</v>
      </c>
      <c r="H6381" t="s">
        <v>16</v>
      </c>
      <c r="I6381" t="s">
        <v>136</v>
      </c>
      <c r="J6381"/>
      <c r="K6381"/>
      <c r="L6381"/>
      <c r="M6381"/>
      <c r="N6381"/>
      <c r="O6381"/>
      <c r="P6381"/>
      <c r="Q6381"/>
      <c r="U6381"/>
      <c r="V6381" t="s">
        <v>4414</v>
      </c>
      <c r="W6381"/>
      <c r="X6381"/>
      <c r="Y6381"/>
      <c r="Z6381"/>
      <c r="AA6381"/>
      <c r="AB6381"/>
      <c r="AC6381"/>
      <c r="AD6381" t="s">
        <v>4308</v>
      </c>
      <c r="AE6381" t="s">
        <v>4308</v>
      </c>
      <c r="AF6381" t="s">
        <v>4308</v>
      </c>
      <c r="AG6381" t="s">
        <v>4308</v>
      </c>
      <c r="AH6381" s="115" t="s">
        <v>4308</v>
      </c>
    </row>
    <row r="6382" spans="1:35" ht="18" hidden="1" x14ac:dyDescent="0.25">
      <c r="A6382" s="235">
        <v>333460</v>
      </c>
      <c r="B6382" s="235" t="s">
        <v>10389</v>
      </c>
      <c r="C6382" s="235" t="s">
        <v>779</v>
      </c>
      <c r="D6382" s="235" t="s">
        <v>10390</v>
      </c>
      <c r="E6382"/>
      <c r="F6382" s="126"/>
      <c r="G6382" s="236"/>
      <c r="H6382"/>
      <c r="I6382" t="s">
        <v>199</v>
      </c>
      <c r="J6382" s="236"/>
      <c r="K6382"/>
      <c r="L6382"/>
      <c r="M6382"/>
      <c r="N6382"/>
      <c r="O6382"/>
      <c r="P6382"/>
      <c r="Q6382"/>
      <c r="U6382"/>
      <c r="V6382">
        <v>0</v>
      </c>
      <c r="W6382" s="236"/>
      <c r="X6382"/>
      <c r="Y6382"/>
      <c r="Z6382"/>
      <c r="AA6382"/>
      <c r="AB6382"/>
      <c r="AC6382"/>
      <c r="AD6382"/>
      <c r="AE6382"/>
      <c r="AF6382"/>
      <c r="AG6382"/>
      <c r="AH6382" s="115" t="s">
        <v>4308</v>
      </c>
    </row>
    <row r="6383" spans="1:35" hidden="1" x14ac:dyDescent="0.25">
      <c r="A6383" s="115">
        <v>333462</v>
      </c>
      <c r="B6383" s="115" t="s">
        <v>1723</v>
      </c>
      <c r="C6383" s="115" t="s">
        <v>625</v>
      </c>
      <c r="D6383" s="115" t="s">
        <v>270</v>
      </c>
      <c r="E6383" s="115" t="s">
        <v>77</v>
      </c>
      <c r="F6383" s="237">
        <v>27292</v>
      </c>
      <c r="G6383" s="115" t="s">
        <v>353</v>
      </c>
      <c r="H6383" s="115" t="s">
        <v>16</v>
      </c>
      <c r="I6383" t="s">
        <v>199</v>
      </c>
      <c r="J6383" s="115" t="s">
        <v>15</v>
      </c>
      <c r="L6383" s="115" t="s">
        <v>47</v>
      </c>
      <c r="U6383"/>
      <c r="V6383" t="s">
        <v>4337</v>
      </c>
    </row>
    <row r="6384" spans="1:35" hidden="1" x14ac:dyDescent="0.25">
      <c r="A6384" s="115">
        <v>333463</v>
      </c>
      <c r="B6384" s="115" t="s">
        <v>2318</v>
      </c>
      <c r="C6384" s="115" t="s">
        <v>1515</v>
      </c>
      <c r="D6384" s="115" t="s">
        <v>2319</v>
      </c>
      <c r="E6384" s="115" t="s">
        <v>77</v>
      </c>
      <c r="F6384" s="237">
        <v>35065</v>
      </c>
      <c r="G6384" s="115" t="s">
        <v>211</v>
      </c>
      <c r="H6384" s="115" t="s">
        <v>16</v>
      </c>
      <c r="I6384" t="s">
        <v>199</v>
      </c>
      <c r="J6384" s="115" t="s">
        <v>1226</v>
      </c>
      <c r="L6384" s="115" t="s">
        <v>18</v>
      </c>
      <c r="U6384"/>
      <c r="V6384">
        <v>0</v>
      </c>
    </row>
    <row r="6385" spans="1:35" hidden="1" x14ac:dyDescent="0.25">
      <c r="A6385">
        <v>333466</v>
      </c>
      <c r="B6385" t="s">
        <v>10391</v>
      </c>
      <c r="C6385" t="s">
        <v>661</v>
      </c>
      <c r="D6385" t="s">
        <v>276</v>
      </c>
      <c r="E6385" t="s">
        <v>77</v>
      </c>
      <c r="F6385" s="126">
        <v>35078</v>
      </c>
      <c r="G6385" t="s">
        <v>18</v>
      </c>
      <c r="H6385" t="s">
        <v>16</v>
      </c>
      <c r="I6385" t="s">
        <v>201</v>
      </c>
      <c r="J6385" t="s">
        <v>1226</v>
      </c>
      <c r="K6385"/>
      <c r="L6385" t="s">
        <v>18</v>
      </c>
      <c r="M6385"/>
      <c r="N6385"/>
      <c r="O6385"/>
      <c r="P6385"/>
      <c r="Q6385"/>
      <c r="U6385"/>
      <c r="V6385" t="s">
        <v>4412</v>
      </c>
      <c r="W6385"/>
      <c r="X6385"/>
      <c r="Y6385"/>
      <c r="Z6385"/>
      <c r="AA6385"/>
      <c r="AB6385"/>
      <c r="AC6385"/>
      <c r="AD6385"/>
      <c r="AE6385"/>
      <c r="AF6385"/>
      <c r="AG6385"/>
    </row>
    <row r="6386" spans="1:35" hidden="1" x14ac:dyDescent="0.25">
      <c r="A6386" s="115">
        <v>333469</v>
      </c>
      <c r="B6386" s="115" t="s">
        <v>1525</v>
      </c>
      <c r="C6386" s="115" t="s">
        <v>360</v>
      </c>
      <c r="D6386" s="115" t="s">
        <v>220</v>
      </c>
      <c r="E6386" s="115" t="s">
        <v>77</v>
      </c>
      <c r="F6386" s="237"/>
      <c r="H6386" s="115" t="s">
        <v>16</v>
      </c>
      <c r="I6386" t="s">
        <v>199</v>
      </c>
      <c r="U6386"/>
      <c r="V6386" t="s">
        <v>4329</v>
      </c>
      <c r="AA6386" s="115" t="s">
        <v>4308</v>
      </c>
      <c r="AB6386" s="115" t="s">
        <v>4308</v>
      </c>
      <c r="AC6386" s="115" t="s">
        <v>4308</v>
      </c>
      <c r="AD6386" s="115" t="s">
        <v>4308</v>
      </c>
      <c r="AE6386" s="115" t="s">
        <v>4308</v>
      </c>
      <c r="AF6386" s="115" t="s">
        <v>4308</v>
      </c>
      <c r="AG6386" s="115" t="s">
        <v>4308</v>
      </c>
      <c r="AH6386" s="115" t="s">
        <v>4308</v>
      </c>
    </row>
    <row r="6387" spans="1:35" ht="18" hidden="1" x14ac:dyDescent="0.25">
      <c r="A6387" s="235">
        <v>333470</v>
      </c>
      <c r="B6387" s="235" t="s">
        <v>10392</v>
      </c>
      <c r="C6387" s="235" t="s">
        <v>439</v>
      </c>
      <c r="D6387" s="235" t="s">
        <v>838</v>
      </c>
      <c r="E6387"/>
      <c r="F6387" s="126"/>
      <c r="G6387" s="236"/>
      <c r="H6387"/>
      <c r="I6387" t="s">
        <v>129</v>
      </c>
      <c r="J6387" s="236"/>
      <c r="K6387"/>
      <c r="L6387"/>
      <c r="M6387"/>
      <c r="N6387"/>
      <c r="O6387"/>
      <c r="P6387"/>
      <c r="Q6387"/>
      <c r="U6387"/>
      <c r="V6387">
        <v>0</v>
      </c>
      <c r="W6387" s="236"/>
      <c r="X6387"/>
      <c r="Y6387"/>
      <c r="Z6387"/>
      <c r="AA6387"/>
      <c r="AB6387"/>
      <c r="AC6387"/>
      <c r="AD6387"/>
      <c r="AE6387"/>
      <c r="AF6387"/>
      <c r="AG6387"/>
      <c r="AH6387" s="115" t="s">
        <v>4308</v>
      </c>
    </row>
    <row r="6388" spans="1:35" ht="18" hidden="1" x14ac:dyDescent="0.25">
      <c r="A6388" s="235">
        <v>333472</v>
      </c>
      <c r="B6388" s="235" t="s">
        <v>2618</v>
      </c>
      <c r="C6388" s="235" t="s">
        <v>7815</v>
      </c>
      <c r="D6388" s="235" t="s">
        <v>230</v>
      </c>
      <c r="E6388"/>
      <c r="F6388" s="126"/>
      <c r="G6388" s="236"/>
      <c r="H6388"/>
      <c r="I6388" t="s">
        <v>199</v>
      </c>
      <c r="J6388" s="236"/>
      <c r="K6388"/>
      <c r="L6388"/>
      <c r="M6388"/>
      <c r="N6388"/>
      <c r="O6388"/>
      <c r="P6388"/>
      <c r="Q6388"/>
      <c r="U6388"/>
      <c r="V6388">
        <v>0</v>
      </c>
      <c r="W6388" s="236"/>
      <c r="X6388"/>
      <c r="Y6388"/>
      <c r="Z6388"/>
      <c r="AA6388"/>
      <c r="AB6388"/>
      <c r="AC6388"/>
      <c r="AD6388"/>
      <c r="AE6388"/>
      <c r="AF6388"/>
      <c r="AG6388"/>
      <c r="AH6388" s="115" t="s">
        <v>4308</v>
      </c>
    </row>
    <row r="6389" spans="1:35" hidden="1" x14ac:dyDescent="0.25">
      <c r="A6389" s="115">
        <v>333473</v>
      </c>
      <c r="B6389" s="115" t="s">
        <v>2618</v>
      </c>
      <c r="C6389" s="115" t="s">
        <v>836</v>
      </c>
      <c r="D6389" s="115" t="s">
        <v>405</v>
      </c>
      <c r="E6389" s="115" t="s">
        <v>77</v>
      </c>
      <c r="F6389" s="237">
        <v>35091</v>
      </c>
      <c r="G6389" s="115" t="s">
        <v>18</v>
      </c>
      <c r="H6389" s="115" t="s">
        <v>16</v>
      </c>
      <c r="I6389" t="s">
        <v>136</v>
      </c>
      <c r="J6389" s="115" t="s">
        <v>1226</v>
      </c>
      <c r="L6389" s="115" t="s">
        <v>18</v>
      </c>
      <c r="U6389"/>
      <c r="V6389" t="s">
        <v>16623</v>
      </c>
      <c r="AH6389" s="115" t="s">
        <v>4308</v>
      </c>
    </row>
    <row r="6390" spans="1:35" hidden="1" x14ac:dyDescent="0.25">
      <c r="A6390">
        <v>333476</v>
      </c>
      <c r="B6390" t="s">
        <v>10393</v>
      </c>
      <c r="C6390" t="s">
        <v>453</v>
      </c>
      <c r="D6390" t="s">
        <v>268</v>
      </c>
      <c r="E6390" t="s">
        <v>77</v>
      </c>
      <c r="F6390" s="126"/>
      <c r="G6390"/>
      <c r="H6390" t="s">
        <v>16</v>
      </c>
      <c r="I6390" t="s">
        <v>136</v>
      </c>
      <c r="J6390"/>
      <c r="K6390"/>
      <c r="L6390"/>
      <c r="M6390"/>
      <c r="N6390"/>
      <c r="O6390"/>
      <c r="P6390"/>
      <c r="Q6390"/>
      <c r="U6390"/>
      <c r="V6390" t="s">
        <v>4414</v>
      </c>
      <c r="W6390"/>
      <c r="X6390"/>
      <c r="Y6390"/>
      <c r="Z6390"/>
      <c r="AA6390" t="s">
        <v>4308</v>
      </c>
      <c r="AB6390" t="s">
        <v>4308</v>
      </c>
      <c r="AC6390" t="s">
        <v>4308</v>
      </c>
      <c r="AD6390" t="s">
        <v>4308</v>
      </c>
      <c r="AE6390" t="s">
        <v>4308</v>
      </c>
      <c r="AF6390" t="s">
        <v>4308</v>
      </c>
      <c r="AG6390" t="s">
        <v>4308</v>
      </c>
      <c r="AH6390" s="115" t="s">
        <v>4308</v>
      </c>
    </row>
    <row r="6391" spans="1:35" ht="18" x14ac:dyDescent="0.25">
      <c r="A6391" s="235">
        <v>333480</v>
      </c>
      <c r="B6391" s="235" t="s">
        <v>10394</v>
      </c>
      <c r="C6391" s="235" t="s">
        <v>553</v>
      </c>
      <c r="D6391" s="235" t="s">
        <v>276</v>
      </c>
      <c r="E6391"/>
      <c r="F6391" s="126"/>
      <c r="G6391" s="236"/>
      <c r="H6391"/>
      <c r="I6391" t="s">
        <v>107</v>
      </c>
      <c r="J6391" s="236"/>
      <c r="K6391"/>
      <c r="L6391"/>
      <c r="M6391"/>
      <c r="N6391"/>
      <c r="O6391"/>
      <c r="P6391"/>
      <c r="Q6391"/>
      <c r="U6391"/>
      <c r="V6391">
        <v>0</v>
      </c>
      <c r="W6391" s="236"/>
      <c r="X6391"/>
      <c r="Y6391"/>
      <c r="Z6391"/>
      <c r="AA6391"/>
      <c r="AB6391"/>
      <c r="AC6391"/>
      <c r="AD6391"/>
      <c r="AE6391"/>
      <c r="AF6391"/>
      <c r="AG6391"/>
      <c r="AH6391" s="115" t="s">
        <v>4308</v>
      </c>
      <c r="AI6391" s="115" t="e">
        <f>VLOOKUP(A6391,'[2]دراسات قانونية'!$A$3:$E$600,1,0)</f>
        <v>#N/A</v>
      </c>
    </row>
    <row r="6392" spans="1:35" hidden="1" x14ac:dyDescent="0.25">
      <c r="A6392" s="115">
        <v>333481</v>
      </c>
      <c r="B6392" s="115" t="s">
        <v>2949</v>
      </c>
      <c r="C6392" s="115" t="s">
        <v>252</v>
      </c>
      <c r="D6392" s="115" t="s">
        <v>239</v>
      </c>
      <c r="E6392" s="115" t="s">
        <v>76</v>
      </c>
      <c r="F6392" s="237">
        <v>32758</v>
      </c>
      <c r="G6392" s="115" t="s">
        <v>47</v>
      </c>
      <c r="H6392" s="115" t="s">
        <v>16</v>
      </c>
      <c r="I6392" t="s">
        <v>199</v>
      </c>
      <c r="J6392" s="115" t="s">
        <v>1226</v>
      </c>
      <c r="L6392" s="115" t="s">
        <v>47</v>
      </c>
      <c r="U6392"/>
      <c r="V6392" t="s">
        <v>4414</v>
      </c>
      <c r="AH6392" s="115" t="s">
        <v>4308</v>
      </c>
    </row>
    <row r="6393" spans="1:35" ht="18" x14ac:dyDescent="0.25">
      <c r="A6393" s="235">
        <v>333483</v>
      </c>
      <c r="B6393" s="235" t="s">
        <v>10395</v>
      </c>
      <c r="C6393" s="235" t="s">
        <v>261</v>
      </c>
      <c r="D6393" s="235" t="s">
        <v>232</v>
      </c>
      <c r="E6393"/>
      <c r="F6393" s="126"/>
      <c r="G6393" s="236"/>
      <c r="H6393"/>
      <c r="I6393" t="s">
        <v>107</v>
      </c>
      <c r="J6393" s="236"/>
      <c r="K6393"/>
      <c r="L6393"/>
      <c r="M6393"/>
      <c r="N6393"/>
      <c r="O6393"/>
      <c r="P6393"/>
      <c r="Q6393"/>
      <c r="U6393"/>
      <c r="V6393" t="s">
        <v>4329</v>
      </c>
      <c r="W6393" s="236"/>
      <c r="X6393"/>
      <c r="Y6393"/>
      <c r="Z6393"/>
      <c r="AA6393"/>
      <c r="AB6393"/>
      <c r="AC6393"/>
      <c r="AD6393"/>
      <c r="AE6393"/>
      <c r="AF6393"/>
      <c r="AG6393"/>
      <c r="AH6393" s="115" t="s">
        <v>4308</v>
      </c>
      <c r="AI6393" s="115" t="e">
        <f>VLOOKUP(A6393,'[2]دراسات قانونية'!$A$3:$E$600,1,0)</f>
        <v>#N/A</v>
      </c>
    </row>
    <row r="6394" spans="1:35" hidden="1" x14ac:dyDescent="0.25">
      <c r="A6394" s="115">
        <v>333484</v>
      </c>
      <c r="B6394" s="115" t="s">
        <v>3078</v>
      </c>
      <c r="C6394" s="115" t="s">
        <v>434</v>
      </c>
      <c r="D6394" s="115" t="s">
        <v>318</v>
      </c>
      <c r="E6394" s="115" t="s">
        <v>77</v>
      </c>
      <c r="F6394" s="237">
        <v>35079</v>
      </c>
      <c r="G6394" s="115" t="s">
        <v>3079</v>
      </c>
      <c r="H6394" s="115" t="s">
        <v>16</v>
      </c>
      <c r="I6394" t="s">
        <v>199</v>
      </c>
      <c r="J6394" s="115" t="s">
        <v>1226</v>
      </c>
      <c r="L6394" s="115" t="s">
        <v>30</v>
      </c>
      <c r="U6394"/>
      <c r="V6394">
        <v>0</v>
      </c>
    </row>
    <row r="6395" spans="1:35" ht="18" x14ac:dyDescent="0.25">
      <c r="A6395" s="235">
        <v>333485</v>
      </c>
      <c r="B6395" s="235" t="s">
        <v>10396</v>
      </c>
      <c r="C6395" s="235" t="s">
        <v>414</v>
      </c>
      <c r="D6395" s="235" t="s">
        <v>323</v>
      </c>
      <c r="E6395"/>
      <c r="F6395" s="126"/>
      <c r="G6395" s="236"/>
      <c r="H6395"/>
      <c r="I6395" t="s">
        <v>107</v>
      </c>
      <c r="J6395" s="236"/>
      <c r="K6395"/>
      <c r="L6395"/>
      <c r="M6395"/>
      <c r="N6395"/>
      <c r="O6395"/>
      <c r="P6395"/>
      <c r="Q6395"/>
      <c r="U6395"/>
      <c r="V6395">
        <v>0</v>
      </c>
      <c r="W6395" s="236"/>
      <c r="X6395"/>
      <c r="Y6395"/>
      <c r="Z6395"/>
      <c r="AA6395"/>
      <c r="AB6395"/>
      <c r="AC6395"/>
      <c r="AD6395"/>
      <c r="AE6395"/>
      <c r="AF6395"/>
      <c r="AG6395"/>
      <c r="AH6395" s="115" t="s">
        <v>4308</v>
      </c>
      <c r="AI6395" s="115" t="e">
        <f>VLOOKUP(A6395,'[2]دراسات قانونية'!$A$3:$E$600,1,0)</f>
        <v>#N/A</v>
      </c>
    </row>
    <row r="6396" spans="1:35" hidden="1" x14ac:dyDescent="0.25">
      <c r="A6396" s="115">
        <v>333489</v>
      </c>
      <c r="B6396" s="115" t="s">
        <v>3816</v>
      </c>
      <c r="C6396" s="115" t="s">
        <v>227</v>
      </c>
      <c r="D6396" s="115" t="s">
        <v>230</v>
      </c>
      <c r="E6396" s="115" t="s">
        <v>76</v>
      </c>
      <c r="F6396" s="237">
        <v>33239</v>
      </c>
      <c r="G6396" s="115" t="s">
        <v>597</v>
      </c>
      <c r="H6396" s="115" t="s">
        <v>16</v>
      </c>
      <c r="I6396" t="s">
        <v>199</v>
      </c>
      <c r="J6396" s="115" t="s">
        <v>1226</v>
      </c>
      <c r="L6396" s="115" t="s">
        <v>30</v>
      </c>
      <c r="U6396"/>
      <c r="V6396" t="s">
        <v>16623</v>
      </c>
    </row>
    <row r="6397" spans="1:35" hidden="1" x14ac:dyDescent="0.25">
      <c r="A6397" s="115">
        <v>333490</v>
      </c>
      <c r="B6397" s="115" t="s">
        <v>1685</v>
      </c>
      <c r="C6397" s="115" t="s">
        <v>227</v>
      </c>
      <c r="D6397" s="115" t="s">
        <v>316</v>
      </c>
      <c r="E6397" s="115" t="s">
        <v>77</v>
      </c>
      <c r="F6397" s="237">
        <v>34700</v>
      </c>
      <c r="G6397" s="115" t="s">
        <v>736</v>
      </c>
      <c r="H6397" s="115" t="s">
        <v>16</v>
      </c>
      <c r="I6397" t="s">
        <v>136</v>
      </c>
      <c r="J6397" s="115" t="s">
        <v>1226</v>
      </c>
      <c r="L6397" s="115" t="s">
        <v>18</v>
      </c>
      <c r="U6397"/>
      <c r="V6397" t="s">
        <v>4336</v>
      </c>
      <c r="AG6397" s="115" t="s">
        <v>4308</v>
      </c>
      <c r="AH6397" s="115" t="s">
        <v>4308</v>
      </c>
    </row>
    <row r="6398" spans="1:35" hidden="1" x14ac:dyDescent="0.25">
      <c r="A6398">
        <v>333493</v>
      </c>
      <c r="B6398" t="s">
        <v>10397</v>
      </c>
      <c r="C6398" t="s">
        <v>609</v>
      </c>
      <c r="D6398" t="s">
        <v>257</v>
      </c>
      <c r="E6398" t="s">
        <v>77</v>
      </c>
      <c r="F6398" s="126">
        <v>35589</v>
      </c>
      <c r="G6398" t="s">
        <v>1488</v>
      </c>
      <c r="H6398" t="s">
        <v>16</v>
      </c>
      <c r="I6398" t="s">
        <v>136</v>
      </c>
      <c r="J6398" t="s">
        <v>1226</v>
      </c>
      <c r="K6398"/>
      <c r="L6398" t="s">
        <v>18</v>
      </c>
      <c r="M6398"/>
      <c r="N6398"/>
      <c r="O6398"/>
      <c r="P6398"/>
      <c r="Q6398"/>
      <c r="U6398"/>
      <c r="V6398" t="s">
        <v>4337</v>
      </c>
      <c r="W6398"/>
      <c r="X6398"/>
      <c r="Y6398"/>
      <c r="Z6398"/>
      <c r="AA6398"/>
      <c r="AB6398"/>
      <c r="AC6398"/>
      <c r="AD6398"/>
      <c r="AE6398"/>
      <c r="AF6398"/>
      <c r="AG6398" t="s">
        <v>4308</v>
      </c>
      <c r="AH6398" s="115" t="s">
        <v>4308</v>
      </c>
    </row>
    <row r="6399" spans="1:35" ht="18" x14ac:dyDescent="0.25">
      <c r="A6399" s="235">
        <v>333494</v>
      </c>
      <c r="B6399" s="235" t="s">
        <v>10398</v>
      </c>
      <c r="C6399" s="235" t="s">
        <v>10399</v>
      </c>
      <c r="D6399" s="235" t="s">
        <v>336</v>
      </c>
      <c r="E6399"/>
      <c r="F6399" s="126"/>
      <c r="G6399" s="236"/>
      <c r="H6399"/>
      <c r="I6399" t="s">
        <v>107</v>
      </c>
      <c r="J6399" s="236"/>
      <c r="K6399"/>
      <c r="L6399"/>
      <c r="M6399"/>
      <c r="N6399"/>
      <c r="O6399"/>
      <c r="P6399"/>
      <c r="Q6399"/>
      <c r="U6399"/>
      <c r="V6399">
        <v>0</v>
      </c>
      <c r="W6399" s="236"/>
      <c r="X6399"/>
      <c r="Y6399"/>
      <c r="Z6399"/>
      <c r="AA6399"/>
      <c r="AB6399"/>
      <c r="AC6399"/>
      <c r="AD6399"/>
      <c r="AE6399"/>
      <c r="AF6399"/>
      <c r="AG6399"/>
      <c r="AH6399" s="115" t="s">
        <v>4308</v>
      </c>
      <c r="AI6399" s="115" t="e">
        <f>VLOOKUP(A6399,'[2]دراسات قانونية'!$A$3:$E$600,1,0)</f>
        <v>#N/A</v>
      </c>
    </row>
    <row r="6400" spans="1:35" ht="18" hidden="1" x14ac:dyDescent="0.25">
      <c r="A6400" s="235">
        <v>333497</v>
      </c>
      <c r="B6400" s="235" t="s">
        <v>10400</v>
      </c>
      <c r="C6400" s="235" t="s">
        <v>212</v>
      </c>
      <c r="D6400" s="235" t="s">
        <v>478</v>
      </c>
      <c r="E6400"/>
      <c r="F6400" s="126"/>
      <c r="G6400" s="236"/>
      <c r="H6400"/>
      <c r="I6400" t="s">
        <v>199</v>
      </c>
      <c r="J6400" s="236"/>
      <c r="K6400"/>
      <c r="L6400"/>
      <c r="M6400"/>
      <c r="N6400"/>
      <c r="O6400"/>
      <c r="P6400"/>
      <c r="Q6400"/>
      <c r="U6400"/>
      <c r="V6400">
        <v>0</v>
      </c>
      <c r="W6400" s="236"/>
      <c r="X6400"/>
      <c r="Y6400"/>
      <c r="Z6400"/>
      <c r="AA6400"/>
      <c r="AB6400"/>
      <c r="AC6400"/>
      <c r="AD6400"/>
      <c r="AE6400"/>
      <c r="AF6400"/>
      <c r="AG6400"/>
      <c r="AH6400" s="115" t="s">
        <v>4308</v>
      </c>
    </row>
    <row r="6401" spans="1:35" hidden="1" x14ac:dyDescent="0.25">
      <c r="A6401" s="115">
        <v>333498</v>
      </c>
      <c r="B6401" s="115" t="s">
        <v>3193</v>
      </c>
      <c r="C6401" s="115" t="s">
        <v>3194</v>
      </c>
      <c r="D6401" s="115" t="s">
        <v>704</v>
      </c>
      <c r="E6401" s="115" t="s">
        <v>77</v>
      </c>
      <c r="F6401" s="237">
        <v>26073</v>
      </c>
      <c r="G6401" s="115" t="s">
        <v>30</v>
      </c>
      <c r="H6401" s="115" t="s">
        <v>16</v>
      </c>
      <c r="I6401" t="s">
        <v>199</v>
      </c>
      <c r="J6401" s="115" t="s">
        <v>1226</v>
      </c>
      <c r="L6401" s="115" t="s">
        <v>18</v>
      </c>
      <c r="U6401"/>
      <c r="V6401">
        <v>0</v>
      </c>
    </row>
    <row r="6402" spans="1:35" hidden="1" x14ac:dyDescent="0.25">
      <c r="A6402" s="115">
        <v>333499</v>
      </c>
      <c r="B6402" s="115" t="s">
        <v>4134</v>
      </c>
      <c r="C6402" s="115" t="s">
        <v>244</v>
      </c>
      <c r="D6402" s="115" t="s">
        <v>409</v>
      </c>
      <c r="E6402" s="115" t="s">
        <v>76</v>
      </c>
      <c r="F6402" s="237">
        <v>33240</v>
      </c>
      <c r="G6402" s="115" t="s">
        <v>4135</v>
      </c>
      <c r="H6402" s="115" t="s">
        <v>16</v>
      </c>
      <c r="I6402" t="s">
        <v>199</v>
      </c>
      <c r="J6402" s="115" t="s">
        <v>1226</v>
      </c>
      <c r="L6402" s="115" t="s">
        <v>27</v>
      </c>
      <c r="U6402"/>
      <c r="V6402">
        <v>0</v>
      </c>
    </row>
    <row r="6403" spans="1:35" hidden="1" x14ac:dyDescent="0.25">
      <c r="A6403">
        <v>333500</v>
      </c>
      <c r="B6403" t="s">
        <v>10401</v>
      </c>
      <c r="C6403" t="s">
        <v>7879</v>
      </c>
      <c r="D6403" t="s">
        <v>468</v>
      </c>
      <c r="E6403"/>
      <c r="F6403" s="126"/>
      <c r="G6403"/>
      <c r="H6403"/>
      <c r="I6403" t="s">
        <v>136</v>
      </c>
      <c r="J6403"/>
      <c r="K6403"/>
      <c r="L6403"/>
      <c r="M6403"/>
      <c r="N6403"/>
      <c r="O6403"/>
      <c r="P6403"/>
      <c r="Q6403"/>
      <c r="U6403"/>
      <c r="V6403" t="s">
        <v>4337</v>
      </c>
      <c r="W6403"/>
      <c r="X6403"/>
      <c r="Y6403"/>
      <c r="Z6403"/>
      <c r="AA6403"/>
      <c r="AB6403"/>
      <c r="AC6403"/>
      <c r="AD6403"/>
      <c r="AE6403"/>
      <c r="AF6403"/>
      <c r="AG6403"/>
      <c r="AH6403" s="115" t="s">
        <v>4308</v>
      </c>
    </row>
    <row r="6404" spans="1:35" hidden="1" x14ac:dyDescent="0.25">
      <c r="A6404" s="115">
        <v>333502</v>
      </c>
      <c r="B6404" s="115" t="s">
        <v>3817</v>
      </c>
      <c r="C6404" s="115" t="s">
        <v>3818</v>
      </c>
      <c r="D6404" s="115" t="s">
        <v>3819</v>
      </c>
      <c r="E6404" s="115" t="s">
        <v>76</v>
      </c>
      <c r="F6404" s="237">
        <v>35065</v>
      </c>
      <c r="G6404" s="115" t="s">
        <v>40</v>
      </c>
      <c r="H6404" s="115" t="s">
        <v>16</v>
      </c>
      <c r="I6404" t="s">
        <v>199</v>
      </c>
      <c r="J6404" s="115" t="s">
        <v>1226</v>
      </c>
      <c r="L6404" s="115" t="s">
        <v>40</v>
      </c>
      <c r="U6404"/>
      <c r="V6404" t="s">
        <v>16623</v>
      </c>
      <c r="AF6404" s="115" t="s">
        <v>4308</v>
      </c>
      <c r="AG6404" s="115" t="s">
        <v>4308</v>
      </c>
      <c r="AH6404" s="115" t="s">
        <v>4308</v>
      </c>
    </row>
    <row r="6405" spans="1:35" hidden="1" x14ac:dyDescent="0.25">
      <c r="A6405" s="115">
        <v>333503</v>
      </c>
      <c r="B6405" s="115" t="s">
        <v>4136</v>
      </c>
      <c r="C6405" s="115" t="s">
        <v>244</v>
      </c>
      <c r="D6405" s="115" t="s">
        <v>330</v>
      </c>
      <c r="E6405" s="115" t="s">
        <v>76</v>
      </c>
      <c r="F6405" s="237">
        <v>33793</v>
      </c>
      <c r="G6405" s="115" t="s">
        <v>1252</v>
      </c>
      <c r="H6405" s="115" t="s">
        <v>16</v>
      </c>
      <c r="I6405" t="s">
        <v>199</v>
      </c>
      <c r="J6405" s="115" t="s">
        <v>1226</v>
      </c>
      <c r="L6405" s="115" t="s">
        <v>61</v>
      </c>
      <c r="R6405" s="115">
        <v>202</v>
      </c>
      <c r="S6405" s="115">
        <v>45781</v>
      </c>
      <c r="T6405" s="115">
        <v>480000</v>
      </c>
      <c r="U6405"/>
      <c r="V6405">
        <v>0</v>
      </c>
    </row>
    <row r="6406" spans="1:35" ht="18" hidden="1" x14ac:dyDescent="0.25">
      <c r="A6406" s="235">
        <v>333504</v>
      </c>
      <c r="B6406" s="235" t="s">
        <v>10402</v>
      </c>
      <c r="C6406" s="235" t="s">
        <v>733</v>
      </c>
      <c r="D6406" s="235" t="s">
        <v>5378</v>
      </c>
      <c r="E6406"/>
      <c r="F6406" s="126"/>
      <c r="G6406" s="236"/>
      <c r="H6406"/>
      <c r="I6406" t="s">
        <v>129</v>
      </c>
      <c r="J6406" s="236"/>
      <c r="K6406"/>
      <c r="L6406"/>
      <c r="M6406"/>
      <c r="N6406"/>
      <c r="O6406"/>
      <c r="P6406"/>
      <c r="Q6406"/>
      <c r="U6406"/>
      <c r="V6406" t="s">
        <v>4335</v>
      </c>
      <c r="W6406" s="236"/>
      <c r="X6406"/>
      <c r="Y6406"/>
      <c r="Z6406"/>
      <c r="AA6406"/>
      <c r="AB6406"/>
      <c r="AC6406"/>
      <c r="AD6406"/>
      <c r="AE6406"/>
      <c r="AF6406"/>
      <c r="AG6406"/>
      <c r="AH6406" s="115" t="s">
        <v>4308</v>
      </c>
    </row>
    <row r="6407" spans="1:35" hidden="1" x14ac:dyDescent="0.25">
      <c r="A6407" s="115">
        <v>333505</v>
      </c>
      <c r="B6407" s="115" t="s">
        <v>3267</v>
      </c>
      <c r="C6407" s="115" t="s">
        <v>957</v>
      </c>
      <c r="D6407" s="115" t="s">
        <v>818</v>
      </c>
      <c r="E6407" s="115" t="s">
        <v>77</v>
      </c>
      <c r="F6407" s="237">
        <v>33881</v>
      </c>
      <c r="G6407" s="115" t="s">
        <v>509</v>
      </c>
      <c r="H6407" s="115" t="s">
        <v>16</v>
      </c>
      <c r="I6407" t="s">
        <v>199</v>
      </c>
      <c r="J6407" s="115" t="s">
        <v>1226</v>
      </c>
      <c r="L6407" s="115" t="s">
        <v>30</v>
      </c>
      <c r="R6407" s="115">
        <v>9353</v>
      </c>
      <c r="S6407" s="115">
        <v>45721</v>
      </c>
      <c r="T6407" s="115">
        <v>415000</v>
      </c>
      <c r="U6407"/>
      <c r="V6407">
        <v>0</v>
      </c>
    </row>
    <row r="6408" spans="1:35" ht="18" hidden="1" x14ac:dyDescent="0.25">
      <c r="A6408" s="235">
        <v>333506</v>
      </c>
      <c r="B6408" s="235" t="s">
        <v>10403</v>
      </c>
      <c r="C6408" s="235" t="s">
        <v>364</v>
      </c>
      <c r="D6408" s="235" t="s">
        <v>10404</v>
      </c>
      <c r="E6408"/>
      <c r="F6408" s="126"/>
      <c r="G6408" s="236"/>
      <c r="H6408"/>
      <c r="I6408" t="s">
        <v>129</v>
      </c>
      <c r="J6408" s="236"/>
      <c r="K6408"/>
      <c r="L6408"/>
      <c r="M6408"/>
      <c r="N6408"/>
      <c r="O6408"/>
      <c r="P6408"/>
      <c r="Q6408"/>
      <c r="U6408"/>
      <c r="V6408" t="s">
        <v>4334</v>
      </c>
      <c r="W6408" s="236"/>
      <c r="X6408"/>
      <c r="Y6408"/>
      <c r="Z6408"/>
      <c r="AA6408"/>
      <c r="AB6408"/>
      <c r="AC6408"/>
      <c r="AD6408"/>
      <c r="AE6408"/>
      <c r="AF6408"/>
      <c r="AG6408"/>
      <c r="AH6408" s="115" t="s">
        <v>4308</v>
      </c>
    </row>
    <row r="6409" spans="1:35" hidden="1" x14ac:dyDescent="0.25">
      <c r="A6409" s="115">
        <v>333508</v>
      </c>
      <c r="B6409" s="115" t="s">
        <v>1948</v>
      </c>
      <c r="C6409" s="115" t="s">
        <v>327</v>
      </c>
      <c r="D6409" s="115" t="s">
        <v>1949</v>
      </c>
      <c r="E6409" s="115" t="s">
        <v>77</v>
      </c>
      <c r="F6409" s="237">
        <v>32909</v>
      </c>
      <c r="G6409" s="115" t="s">
        <v>18</v>
      </c>
      <c r="H6409" s="115" t="s">
        <v>16</v>
      </c>
      <c r="I6409" t="s">
        <v>199</v>
      </c>
      <c r="J6409" s="115" t="s">
        <v>1263</v>
      </c>
      <c r="L6409" s="115" t="s">
        <v>18</v>
      </c>
      <c r="U6409"/>
      <c r="V6409" t="s">
        <v>4329</v>
      </c>
    </row>
    <row r="6410" spans="1:35" hidden="1" x14ac:dyDescent="0.25">
      <c r="A6410" s="115">
        <v>333509</v>
      </c>
      <c r="B6410" s="115" t="s">
        <v>3820</v>
      </c>
      <c r="C6410" s="115" t="s">
        <v>212</v>
      </c>
      <c r="D6410" s="115" t="s">
        <v>232</v>
      </c>
      <c r="E6410" s="115" t="s">
        <v>77</v>
      </c>
      <c r="F6410" s="237">
        <v>32876</v>
      </c>
      <c r="G6410" s="115" t="s">
        <v>18</v>
      </c>
      <c r="H6410" s="115" t="s">
        <v>16</v>
      </c>
      <c r="I6410" t="s">
        <v>199</v>
      </c>
      <c r="J6410" s="115" t="s">
        <v>1226</v>
      </c>
      <c r="L6410" s="115" t="s">
        <v>18</v>
      </c>
      <c r="U6410"/>
      <c r="V6410">
        <v>0</v>
      </c>
    </row>
    <row r="6411" spans="1:35" hidden="1" x14ac:dyDescent="0.25">
      <c r="A6411">
        <v>333510</v>
      </c>
      <c r="B6411" t="s">
        <v>10405</v>
      </c>
      <c r="C6411" t="s">
        <v>10406</v>
      </c>
      <c r="D6411" t="s">
        <v>232</v>
      </c>
      <c r="E6411"/>
      <c r="F6411" s="126"/>
      <c r="G6411"/>
      <c r="H6411"/>
      <c r="I6411" t="s">
        <v>129</v>
      </c>
      <c r="J6411"/>
      <c r="K6411"/>
      <c r="L6411"/>
      <c r="M6411"/>
      <c r="N6411"/>
      <c r="O6411"/>
      <c r="P6411"/>
      <c r="Q6411"/>
      <c r="U6411"/>
      <c r="V6411" t="s">
        <v>4335</v>
      </c>
      <c r="W6411"/>
      <c r="X6411"/>
      <c r="Y6411"/>
      <c r="Z6411"/>
      <c r="AA6411"/>
      <c r="AB6411"/>
      <c r="AC6411"/>
      <c r="AD6411"/>
      <c r="AE6411"/>
      <c r="AF6411"/>
      <c r="AG6411"/>
      <c r="AH6411" s="115" t="s">
        <v>4308</v>
      </c>
    </row>
    <row r="6412" spans="1:35" hidden="1" x14ac:dyDescent="0.25">
      <c r="A6412" s="115">
        <v>333511</v>
      </c>
      <c r="B6412" s="115" t="s">
        <v>3821</v>
      </c>
      <c r="C6412" s="115" t="s">
        <v>303</v>
      </c>
      <c r="D6412" s="115" t="s">
        <v>1072</v>
      </c>
      <c r="E6412" s="115" t="s">
        <v>76</v>
      </c>
      <c r="F6412" s="237">
        <v>31781</v>
      </c>
      <c r="G6412" s="115" t="s">
        <v>47</v>
      </c>
      <c r="H6412" s="115" t="s">
        <v>16</v>
      </c>
      <c r="I6412" t="s">
        <v>199</v>
      </c>
      <c r="J6412" s="115" t="s">
        <v>1226</v>
      </c>
      <c r="L6412" s="115" t="s">
        <v>18</v>
      </c>
      <c r="U6412"/>
      <c r="V6412" t="s">
        <v>16623</v>
      </c>
      <c r="AF6412" s="115" t="s">
        <v>4308</v>
      </c>
      <c r="AG6412" s="115" t="s">
        <v>4308</v>
      </c>
      <c r="AH6412" s="115" t="s">
        <v>4308</v>
      </c>
    </row>
    <row r="6413" spans="1:35" ht="18" hidden="1" x14ac:dyDescent="0.25">
      <c r="A6413" s="235">
        <v>333513</v>
      </c>
      <c r="B6413" s="235" t="s">
        <v>1234</v>
      </c>
      <c r="C6413" s="235" t="s">
        <v>324</v>
      </c>
      <c r="D6413" s="235" t="s">
        <v>1235</v>
      </c>
      <c r="E6413"/>
      <c r="F6413" s="126"/>
      <c r="G6413" s="236"/>
      <c r="H6413"/>
      <c r="I6413" t="s">
        <v>199</v>
      </c>
      <c r="J6413" s="236"/>
      <c r="K6413"/>
      <c r="L6413"/>
      <c r="M6413"/>
      <c r="N6413"/>
      <c r="O6413"/>
      <c r="P6413"/>
      <c r="Q6413"/>
      <c r="U6413"/>
      <c r="V6413" t="s">
        <v>4336</v>
      </c>
      <c r="W6413" s="236"/>
      <c r="X6413"/>
      <c r="Y6413"/>
      <c r="Z6413"/>
      <c r="AA6413"/>
      <c r="AB6413"/>
      <c r="AC6413"/>
      <c r="AD6413"/>
      <c r="AE6413"/>
      <c r="AF6413"/>
      <c r="AG6413"/>
      <c r="AH6413" s="115" t="s">
        <v>4308</v>
      </c>
    </row>
    <row r="6414" spans="1:35" ht="18" hidden="1" x14ac:dyDescent="0.25">
      <c r="A6414" s="235">
        <v>333514</v>
      </c>
      <c r="B6414" s="235" t="s">
        <v>10407</v>
      </c>
      <c r="C6414" s="235" t="s">
        <v>525</v>
      </c>
      <c r="D6414" s="235" t="s">
        <v>265</v>
      </c>
      <c r="E6414"/>
      <c r="F6414" s="126"/>
      <c r="G6414" s="236"/>
      <c r="H6414"/>
      <c r="I6414" t="s">
        <v>199</v>
      </c>
      <c r="J6414" s="236"/>
      <c r="K6414"/>
      <c r="L6414"/>
      <c r="M6414"/>
      <c r="N6414"/>
      <c r="O6414"/>
      <c r="P6414"/>
      <c r="Q6414"/>
      <c r="U6414"/>
      <c r="V6414">
        <v>0</v>
      </c>
      <c r="W6414" s="236"/>
      <c r="X6414"/>
      <c r="Y6414"/>
      <c r="Z6414"/>
      <c r="AA6414"/>
      <c r="AB6414"/>
      <c r="AC6414"/>
      <c r="AD6414"/>
      <c r="AE6414"/>
      <c r="AF6414"/>
      <c r="AG6414"/>
      <c r="AH6414" s="115" t="s">
        <v>4308</v>
      </c>
    </row>
    <row r="6415" spans="1:35" hidden="1" x14ac:dyDescent="0.25">
      <c r="A6415">
        <v>333515</v>
      </c>
      <c r="B6415" t="s">
        <v>10408</v>
      </c>
      <c r="C6415" t="s">
        <v>227</v>
      </c>
      <c r="D6415" t="s">
        <v>4776</v>
      </c>
      <c r="E6415" t="s">
        <v>77</v>
      </c>
      <c r="F6415" s="126">
        <v>34336</v>
      </c>
      <c r="G6415" t="s">
        <v>18</v>
      </c>
      <c r="H6415" t="s">
        <v>16</v>
      </c>
      <c r="I6415" t="s">
        <v>129</v>
      </c>
      <c r="J6415"/>
      <c r="K6415"/>
      <c r="L6415"/>
      <c r="M6415"/>
      <c r="N6415"/>
      <c r="O6415"/>
      <c r="P6415"/>
      <c r="Q6415"/>
      <c r="U6415"/>
      <c r="V6415" t="s">
        <v>4414</v>
      </c>
      <c r="W6415"/>
      <c r="X6415"/>
      <c r="Y6415"/>
      <c r="Z6415"/>
      <c r="AA6415"/>
      <c r="AB6415"/>
      <c r="AC6415" t="s">
        <v>4308</v>
      </c>
      <c r="AD6415" t="s">
        <v>4308</v>
      </c>
      <c r="AE6415" t="s">
        <v>4308</v>
      </c>
      <c r="AF6415" t="s">
        <v>4308</v>
      </c>
      <c r="AG6415" t="s">
        <v>4308</v>
      </c>
      <c r="AH6415" s="115" t="s">
        <v>4308</v>
      </c>
    </row>
    <row r="6416" spans="1:35" ht="18" x14ac:dyDescent="0.25">
      <c r="A6416" s="235">
        <v>333516</v>
      </c>
      <c r="B6416" s="235" t="s">
        <v>6593</v>
      </c>
      <c r="C6416" s="235" t="s">
        <v>324</v>
      </c>
      <c r="D6416" s="235" t="s">
        <v>1708</v>
      </c>
      <c r="E6416"/>
      <c r="F6416" s="126"/>
      <c r="G6416" s="236"/>
      <c r="H6416"/>
      <c r="I6416" t="s">
        <v>107</v>
      </c>
      <c r="J6416" s="236"/>
      <c r="K6416"/>
      <c r="L6416"/>
      <c r="M6416"/>
      <c r="N6416"/>
      <c r="O6416"/>
      <c r="P6416"/>
      <c r="Q6416"/>
      <c r="U6416"/>
      <c r="V6416" t="s">
        <v>4337</v>
      </c>
      <c r="W6416" s="236"/>
      <c r="X6416"/>
      <c r="Y6416"/>
      <c r="Z6416"/>
      <c r="AA6416"/>
      <c r="AB6416"/>
      <c r="AC6416"/>
      <c r="AD6416"/>
      <c r="AE6416"/>
      <c r="AF6416"/>
      <c r="AG6416"/>
      <c r="AH6416" s="115" t="s">
        <v>4308</v>
      </c>
      <c r="AI6416" s="115" t="e">
        <f>VLOOKUP(A6416,'[2]دراسات قانونية'!$A$3:$E$600,1,0)</f>
        <v>#N/A</v>
      </c>
    </row>
    <row r="6417" spans="1:35" ht="18" x14ac:dyDescent="0.25">
      <c r="A6417" s="235">
        <v>333517</v>
      </c>
      <c r="B6417" s="235" t="s">
        <v>10409</v>
      </c>
      <c r="C6417" s="235" t="s">
        <v>650</v>
      </c>
      <c r="D6417" s="235" t="s">
        <v>310</v>
      </c>
      <c r="E6417"/>
      <c r="F6417" s="126"/>
      <c r="G6417" s="236"/>
      <c r="H6417"/>
      <c r="I6417" t="s">
        <v>107</v>
      </c>
      <c r="J6417" s="236"/>
      <c r="K6417"/>
      <c r="L6417"/>
      <c r="M6417"/>
      <c r="N6417"/>
      <c r="O6417"/>
      <c r="P6417"/>
      <c r="Q6417"/>
      <c r="U6417"/>
      <c r="V6417" t="s">
        <v>4334</v>
      </c>
      <c r="W6417" s="236"/>
      <c r="X6417"/>
      <c r="Y6417"/>
      <c r="Z6417"/>
      <c r="AA6417"/>
      <c r="AB6417"/>
      <c r="AC6417"/>
      <c r="AD6417"/>
      <c r="AE6417"/>
      <c r="AF6417"/>
      <c r="AG6417"/>
      <c r="AH6417" s="115" t="s">
        <v>4308</v>
      </c>
      <c r="AI6417" s="115" t="e">
        <f>VLOOKUP(A6417,'[2]دراسات قانونية'!$A$3:$E$600,1,0)</f>
        <v>#N/A</v>
      </c>
    </row>
    <row r="6418" spans="1:35" hidden="1" x14ac:dyDescent="0.25">
      <c r="A6418">
        <v>333518</v>
      </c>
      <c r="B6418" t="s">
        <v>10410</v>
      </c>
      <c r="C6418" t="s">
        <v>5629</v>
      </c>
      <c r="D6418" t="s">
        <v>595</v>
      </c>
      <c r="E6418" t="s">
        <v>77</v>
      </c>
      <c r="F6418" s="126">
        <v>33120</v>
      </c>
      <c r="G6418" t="s">
        <v>943</v>
      </c>
      <c r="H6418" t="s">
        <v>16</v>
      </c>
      <c r="I6418" t="s">
        <v>136</v>
      </c>
      <c r="J6418"/>
      <c r="K6418"/>
      <c r="L6418"/>
      <c r="M6418"/>
      <c r="N6418"/>
      <c r="O6418"/>
      <c r="P6418"/>
      <c r="Q6418"/>
      <c r="U6418"/>
      <c r="V6418" t="s">
        <v>4329</v>
      </c>
      <c r="W6418"/>
      <c r="X6418"/>
      <c r="Y6418"/>
      <c r="Z6418"/>
      <c r="AA6418"/>
      <c r="AB6418"/>
      <c r="AC6418"/>
      <c r="AD6418" t="s">
        <v>4308</v>
      </c>
      <c r="AE6418" t="s">
        <v>4308</v>
      </c>
      <c r="AF6418" t="s">
        <v>4308</v>
      </c>
      <c r="AG6418" t="s">
        <v>4308</v>
      </c>
      <c r="AH6418" s="115" t="s">
        <v>4308</v>
      </c>
    </row>
    <row r="6419" spans="1:35" hidden="1" x14ac:dyDescent="0.25">
      <c r="A6419" s="115">
        <v>333519</v>
      </c>
      <c r="B6419" s="115" t="s">
        <v>3822</v>
      </c>
      <c r="C6419" s="115" t="s">
        <v>1890</v>
      </c>
      <c r="D6419" s="115" t="s">
        <v>238</v>
      </c>
      <c r="E6419" s="115" t="s">
        <v>77</v>
      </c>
      <c r="F6419" s="237">
        <v>35896</v>
      </c>
      <c r="G6419" s="115" t="s">
        <v>58</v>
      </c>
      <c r="H6419" s="115" t="s">
        <v>16</v>
      </c>
      <c r="I6419" t="s">
        <v>199</v>
      </c>
      <c r="J6419" s="115" t="s">
        <v>1226</v>
      </c>
      <c r="L6419" s="115" t="s">
        <v>18</v>
      </c>
      <c r="U6419"/>
      <c r="V6419">
        <v>0</v>
      </c>
    </row>
    <row r="6420" spans="1:35" hidden="1" x14ac:dyDescent="0.25">
      <c r="A6420">
        <v>333520</v>
      </c>
      <c r="B6420" t="s">
        <v>10411</v>
      </c>
      <c r="C6420" t="s">
        <v>10412</v>
      </c>
      <c r="D6420" t="s">
        <v>10413</v>
      </c>
      <c r="E6420" t="s">
        <v>77</v>
      </c>
      <c r="F6420" s="126">
        <v>35065</v>
      </c>
      <c r="G6420" t="s">
        <v>211</v>
      </c>
      <c r="H6420" t="s">
        <v>16</v>
      </c>
      <c r="I6420" t="s">
        <v>136</v>
      </c>
      <c r="J6420"/>
      <c r="K6420"/>
      <c r="L6420"/>
      <c r="M6420"/>
      <c r="N6420"/>
      <c r="O6420"/>
      <c r="P6420"/>
      <c r="Q6420"/>
      <c r="U6420"/>
      <c r="V6420" t="s">
        <v>16623</v>
      </c>
      <c r="W6420"/>
      <c r="X6420"/>
      <c r="Y6420"/>
      <c r="Z6420"/>
      <c r="AA6420"/>
      <c r="AB6420"/>
      <c r="AC6420" t="s">
        <v>4308</v>
      </c>
      <c r="AD6420" t="s">
        <v>4308</v>
      </c>
      <c r="AE6420" t="s">
        <v>4308</v>
      </c>
      <c r="AF6420" t="s">
        <v>4308</v>
      </c>
      <c r="AG6420" t="s">
        <v>4308</v>
      </c>
      <c r="AH6420" s="115" t="s">
        <v>4308</v>
      </c>
    </row>
    <row r="6421" spans="1:35" ht="18" hidden="1" x14ac:dyDescent="0.25">
      <c r="A6421" s="235">
        <v>333521</v>
      </c>
      <c r="B6421" s="235" t="s">
        <v>10414</v>
      </c>
      <c r="C6421" s="235" t="s">
        <v>727</v>
      </c>
      <c r="D6421" s="235" t="s">
        <v>10415</v>
      </c>
      <c r="E6421"/>
      <c r="F6421" s="126"/>
      <c r="G6421" s="236"/>
      <c r="H6421"/>
      <c r="I6421" t="s">
        <v>199</v>
      </c>
      <c r="J6421" s="236"/>
      <c r="K6421"/>
      <c r="L6421"/>
      <c r="M6421"/>
      <c r="N6421"/>
      <c r="O6421"/>
      <c r="P6421"/>
      <c r="Q6421"/>
      <c r="U6421"/>
      <c r="V6421" t="s">
        <v>16623</v>
      </c>
      <c r="W6421" s="236"/>
      <c r="X6421"/>
      <c r="Y6421"/>
      <c r="Z6421"/>
      <c r="AA6421"/>
      <c r="AB6421"/>
      <c r="AC6421"/>
      <c r="AD6421"/>
      <c r="AE6421"/>
      <c r="AF6421"/>
      <c r="AG6421"/>
      <c r="AH6421" s="115" t="s">
        <v>4308</v>
      </c>
    </row>
    <row r="6422" spans="1:35" ht="18" hidden="1" x14ac:dyDescent="0.25">
      <c r="A6422" s="235">
        <v>333522</v>
      </c>
      <c r="B6422" s="235" t="s">
        <v>10416</v>
      </c>
      <c r="C6422" s="235" t="s">
        <v>360</v>
      </c>
      <c r="D6422" s="235" t="s">
        <v>741</v>
      </c>
      <c r="E6422"/>
      <c r="F6422" s="126"/>
      <c r="G6422" s="236"/>
      <c r="H6422"/>
      <c r="I6422" t="s">
        <v>199</v>
      </c>
      <c r="J6422" s="236"/>
      <c r="K6422"/>
      <c r="L6422"/>
      <c r="M6422"/>
      <c r="N6422"/>
      <c r="O6422"/>
      <c r="P6422"/>
      <c r="Q6422"/>
      <c r="U6422"/>
      <c r="V6422" t="s">
        <v>4336</v>
      </c>
      <c r="W6422" s="236"/>
      <c r="X6422"/>
      <c r="Y6422"/>
      <c r="Z6422"/>
      <c r="AA6422"/>
      <c r="AB6422"/>
      <c r="AC6422"/>
      <c r="AD6422"/>
      <c r="AE6422"/>
      <c r="AF6422"/>
      <c r="AG6422"/>
      <c r="AH6422" s="115" t="s">
        <v>4308</v>
      </c>
    </row>
    <row r="6423" spans="1:35" hidden="1" x14ac:dyDescent="0.25">
      <c r="A6423" s="115">
        <v>333523</v>
      </c>
      <c r="B6423" s="115" t="s">
        <v>3823</v>
      </c>
      <c r="C6423" s="115" t="s">
        <v>227</v>
      </c>
      <c r="D6423" s="115" t="s">
        <v>585</v>
      </c>
      <c r="E6423" s="115" t="s">
        <v>76</v>
      </c>
      <c r="F6423" s="237">
        <v>34788</v>
      </c>
      <c r="G6423" s="115" t="s">
        <v>18</v>
      </c>
      <c r="H6423" s="115" t="s">
        <v>16</v>
      </c>
      <c r="I6423" t="s">
        <v>199</v>
      </c>
      <c r="J6423" s="115" t="s">
        <v>1226</v>
      </c>
      <c r="L6423" s="115" t="s">
        <v>18</v>
      </c>
      <c r="U6423"/>
      <c r="V6423" t="s">
        <v>16623</v>
      </c>
    </row>
    <row r="6424" spans="1:35" ht="18" x14ac:dyDescent="0.25">
      <c r="A6424" s="235">
        <v>333524</v>
      </c>
      <c r="B6424" s="235" t="s">
        <v>10417</v>
      </c>
      <c r="C6424" s="235" t="s">
        <v>212</v>
      </c>
      <c r="D6424" s="235" t="s">
        <v>378</v>
      </c>
      <c r="E6424"/>
      <c r="F6424" s="126"/>
      <c r="G6424" s="236"/>
      <c r="H6424"/>
      <c r="I6424" t="s">
        <v>107</v>
      </c>
      <c r="J6424" s="236"/>
      <c r="K6424"/>
      <c r="L6424"/>
      <c r="M6424"/>
      <c r="N6424"/>
      <c r="O6424"/>
      <c r="P6424"/>
      <c r="Q6424"/>
      <c r="U6424"/>
      <c r="V6424" t="s">
        <v>4335</v>
      </c>
      <c r="W6424" s="236"/>
      <c r="X6424"/>
      <c r="Y6424"/>
      <c r="Z6424"/>
      <c r="AA6424"/>
      <c r="AB6424"/>
      <c r="AC6424"/>
      <c r="AD6424"/>
      <c r="AE6424"/>
      <c r="AF6424"/>
      <c r="AG6424"/>
      <c r="AH6424" s="115" t="s">
        <v>4308</v>
      </c>
      <c r="AI6424" s="115" t="e">
        <f>VLOOKUP(A6424,'[2]دراسات قانونية'!$A$3:$E$600,1,0)</f>
        <v>#N/A</v>
      </c>
    </row>
    <row r="6425" spans="1:35" ht="18" hidden="1" x14ac:dyDescent="0.25">
      <c r="A6425" s="235">
        <v>333526</v>
      </c>
      <c r="B6425" s="235" t="s">
        <v>10418</v>
      </c>
      <c r="C6425" s="235" t="s">
        <v>244</v>
      </c>
      <c r="D6425" s="235" t="s">
        <v>1027</v>
      </c>
      <c r="E6425"/>
      <c r="F6425" s="126"/>
      <c r="G6425" s="236"/>
      <c r="H6425"/>
      <c r="I6425" t="s">
        <v>136</v>
      </c>
      <c r="J6425" s="236"/>
      <c r="K6425"/>
      <c r="L6425"/>
      <c r="M6425"/>
      <c r="N6425"/>
      <c r="O6425"/>
      <c r="P6425"/>
      <c r="Q6425"/>
      <c r="U6425"/>
      <c r="V6425" t="s">
        <v>4335</v>
      </c>
      <c r="W6425" s="236"/>
      <c r="X6425"/>
      <c r="Y6425"/>
      <c r="Z6425"/>
      <c r="AA6425"/>
      <c r="AB6425"/>
      <c r="AC6425"/>
      <c r="AD6425"/>
      <c r="AE6425"/>
      <c r="AF6425"/>
      <c r="AG6425"/>
      <c r="AH6425" s="115" t="s">
        <v>4308</v>
      </c>
    </row>
    <row r="6426" spans="1:35" hidden="1" x14ac:dyDescent="0.25">
      <c r="A6426">
        <v>333527</v>
      </c>
      <c r="B6426" t="s">
        <v>10419</v>
      </c>
      <c r="C6426" t="s">
        <v>7762</v>
      </c>
      <c r="D6426" t="s">
        <v>387</v>
      </c>
      <c r="E6426"/>
      <c r="F6426" s="126"/>
      <c r="G6426"/>
      <c r="H6426"/>
      <c r="I6426" t="s">
        <v>136</v>
      </c>
      <c r="J6426"/>
      <c r="K6426"/>
      <c r="L6426"/>
      <c r="M6426"/>
      <c r="N6426"/>
      <c r="O6426"/>
      <c r="P6426"/>
      <c r="Q6426"/>
      <c r="U6426"/>
      <c r="V6426" t="s">
        <v>4335</v>
      </c>
      <c r="W6426"/>
      <c r="X6426"/>
      <c r="Y6426"/>
      <c r="Z6426"/>
      <c r="AA6426"/>
      <c r="AB6426"/>
      <c r="AC6426"/>
      <c r="AD6426"/>
      <c r="AE6426"/>
      <c r="AF6426"/>
      <c r="AG6426"/>
    </row>
    <row r="6427" spans="1:35" ht="18" hidden="1" x14ac:dyDescent="0.25">
      <c r="A6427" s="235">
        <v>333528</v>
      </c>
      <c r="B6427" s="235" t="s">
        <v>10420</v>
      </c>
      <c r="C6427" s="235" t="s">
        <v>227</v>
      </c>
      <c r="D6427" s="235" t="s">
        <v>10421</v>
      </c>
      <c r="E6427"/>
      <c r="F6427" s="126"/>
      <c r="G6427" s="236"/>
      <c r="H6427"/>
      <c r="I6427" t="s">
        <v>199</v>
      </c>
      <c r="J6427" s="236"/>
      <c r="K6427"/>
      <c r="L6427"/>
      <c r="M6427"/>
      <c r="N6427"/>
      <c r="O6427"/>
      <c r="P6427"/>
      <c r="Q6427"/>
      <c r="U6427"/>
      <c r="V6427">
        <v>0</v>
      </c>
      <c r="W6427" s="236"/>
      <c r="X6427"/>
      <c r="Y6427"/>
      <c r="Z6427"/>
      <c r="AA6427"/>
      <c r="AB6427"/>
      <c r="AC6427"/>
      <c r="AD6427"/>
      <c r="AE6427"/>
      <c r="AF6427"/>
      <c r="AG6427"/>
      <c r="AH6427" s="115" t="s">
        <v>4308</v>
      </c>
    </row>
    <row r="6428" spans="1:35" hidden="1" x14ac:dyDescent="0.25">
      <c r="A6428">
        <v>333531</v>
      </c>
      <c r="B6428" t="s">
        <v>10422</v>
      </c>
      <c r="C6428" t="s">
        <v>379</v>
      </c>
      <c r="D6428" t="s">
        <v>9611</v>
      </c>
      <c r="E6428" t="s">
        <v>77</v>
      </c>
      <c r="F6428" s="126">
        <v>35245</v>
      </c>
      <c r="G6428" t="s">
        <v>18</v>
      </c>
      <c r="H6428" t="s">
        <v>16</v>
      </c>
      <c r="I6428" t="s">
        <v>136</v>
      </c>
      <c r="J6428" t="s">
        <v>1226</v>
      </c>
      <c r="K6428"/>
      <c r="L6428" t="s">
        <v>18</v>
      </c>
      <c r="M6428"/>
      <c r="N6428"/>
      <c r="O6428"/>
      <c r="P6428"/>
      <c r="Q6428"/>
      <c r="U6428"/>
      <c r="V6428" t="s">
        <v>4336</v>
      </c>
      <c r="W6428"/>
      <c r="X6428"/>
      <c r="Y6428"/>
      <c r="Z6428"/>
      <c r="AA6428"/>
      <c r="AB6428"/>
      <c r="AC6428"/>
      <c r="AD6428"/>
      <c r="AE6428"/>
      <c r="AF6428"/>
      <c r="AG6428"/>
      <c r="AH6428" s="115" t="s">
        <v>4308</v>
      </c>
    </row>
    <row r="6429" spans="1:35" hidden="1" x14ac:dyDescent="0.25">
      <c r="A6429">
        <v>333533</v>
      </c>
      <c r="B6429" t="s">
        <v>10423</v>
      </c>
      <c r="C6429" t="s">
        <v>345</v>
      </c>
      <c r="D6429" t="s">
        <v>10424</v>
      </c>
      <c r="E6429" t="s">
        <v>76</v>
      </c>
      <c r="F6429" s="126"/>
      <c r="G6429"/>
      <c r="H6429" t="s">
        <v>16</v>
      </c>
      <c r="I6429" t="s">
        <v>136</v>
      </c>
      <c r="J6429"/>
      <c r="K6429"/>
      <c r="L6429"/>
      <c r="M6429"/>
      <c r="N6429"/>
      <c r="O6429"/>
      <c r="P6429"/>
      <c r="Q6429"/>
      <c r="U6429"/>
      <c r="V6429" t="s">
        <v>4329</v>
      </c>
      <c r="W6429"/>
      <c r="X6429"/>
      <c r="Y6429"/>
      <c r="Z6429"/>
      <c r="AA6429" t="s">
        <v>4308</v>
      </c>
      <c r="AB6429" t="s">
        <v>4308</v>
      </c>
      <c r="AC6429" t="s">
        <v>4308</v>
      </c>
      <c r="AD6429" t="s">
        <v>4308</v>
      </c>
      <c r="AE6429" t="s">
        <v>4308</v>
      </c>
      <c r="AF6429" t="s">
        <v>4308</v>
      </c>
      <c r="AG6429" t="s">
        <v>4308</v>
      </c>
      <c r="AH6429" s="115" t="s">
        <v>4308</v>
      </c>
    </row>
    <row r="6430" spans="1:35" ht="18" x14ac:dyDescent="0.25">
      <c r="A6430" s="235">
        <v>333534</v>
      </c>
      <c r="B6430" s="235" t="s">
        <v>10425</v>
      </c>
      <c r="C6430" s="235" t="s">
        <v>339</v>
      </c>
      <c r="D6430" s="235" t="s">
        <v>10426</v>
      </c>
      <c r="E6430"/>
      <c r="F6430" s="126"/>
      <c r="G6430" s="236"/>
      <c r="H6430"/>
      <c r="I6430" t="s">
        <v>107</v>
      </c>
      <c r="J6430" s="236"/>
      <c r="K6430"/>
      <c r="L6430"/>
      <c r="M6430"/>
      <c r="N6430"/>
      <c r="O6430"/>
      <c r="P6430"/>
      <c r="Q6430"/>
      <c r="U6430"/>
      <c r="V6430" t="s">
        <v>4337</v>
      </c>
      <c r="W6430" s="236"/>
      <c r="X6430"/>
      <c r="Y6430"/>
      <c r="Z6430"/>
      <c r="AA6430"/>
      <c r="AB6430"/>
      <c r="AC6430"/>
      <c r="AD6430"/>
      <c r="AE6430"/>
      <c r="AF6430"/>
      <c r="AG6430"/>
      <c r="AH6430" s="115" t="s">
        <v>4308</v>
      </c>
      <c r="AI6430" s="115" t="e">
        <f>VLOOKUP(A6430,'[2]دراسات قانونية'!$A$3:$E$600,1,0)</f>
        <v>#N/A</v>
      </c>
    </row>
    <row r="6431" spans="1:35" hidden="1" x14ac:dyDescent="0.25">
      <c r="A6431" s="115">
        <v>333535</v>
      </c>
      <c r="B6431" s="115" t="s">
        <v>3824</v>
      </c>
      <c r="C6431" s="115" t="s">
        <v>271</v>
      </c>
      <c r="D6431" s="115" t="s">
        <v>214</v>
      </c>
      <c r="E6431" s="115" t="s">
        <v>77</v>
      </c>
      <c r="F6431" s="237">
        <v>36161</v>
      </c>
      <c r="G6431" s="115" t="s">
        <v>18</v>
      </c>
      <c r="H6431" s="115" t="s">
        <v>16</v>
      </c>
      <c r="I6431" t="s">
        <v>199</v>
      </c>
      <c r="J6431" s="115" t="s">
        <v>1226</v>
      </c>
      <c r="L6431" s="115" t="s">
        <v>18</v>
      </c>
      <c r="U6431"/>
      <c r="V6431">
        <v>0</v>
      </c>
      <c r="AH6431" s="115" t="s">
        <v>4308</v>
      </c>
    </row>
    <row r="6432" spans="1:35" ht="18" hidden="1" x14ac:dyDescent="0.25">
      <c r="A6432" s="235">
        <v>333536</v>
      </c>
      <c r="B6432" s="235" t="s">
        <v>10427</v>
      </c>
      <c r="C6432" s="235" t="s">
        <v>734</v>
      </c>
      <c r="D6432" s="235" t="s">
        <v>763</v>
      </c>
      <c r="E6432"/>
      <c r="F6432" s="126"/>
      <c r="G6432" s="236"/>
      <c r="H6432"/>
      <c r="I6432" t="s">
        <v>129</v>
      </c>
      <c r="J6432" s="236"/>
      <c r="K6432"/>
      <c r="L6432"/>
      <c r="M6432"/>
      <c r="N6432"/>
      <c r="O6432"/>
      <c r="P6432"/>
      <c r="Q6432"/>
      <c r="U6432"/>
      <c r="V6432" t="s">
        <v>4334</v>
      </c>
      <c r="W6432" s="236"/>
      <c r="X6432"/>
      <c r="Y6432"/>
      <c r="Z6432"/>
      <c r="AA6432"/>
      <c r="AB6432"/>
      <c r="AC6432"/>
      <c r="AD6432"/>
      <c r="AE6432"/>
      <c r="AF6432"/>
      <c r="AG6432"/>
      <c r="AH6432" s="115" t="s">
        <v>4308</v>
      </c>
    </row>
    <row r="6433" spans="1:35" hidden="1" x14ac:dyDescent="0.25">
      <c r="A6433">
        <v>333537</v>
      </c>
      <c r="B6433" t="s">
        <v>10428</v>
      </c>
      <c r="C6433" t="s">
        <v>209</v>
      </c>
      <c r="D6433" t="s">
        <v>487</v>
      </c>
      <c r="E6433" t="s">
        <v>76</v>
      </c>
      <c r="F6433" s="126">
        <v>35137</v>
      </c>
      <c r="G6433" t="s">
        <v>686</v>
      </c>
      <c r="H6433" t="s">
        <v>16</v>
      </c>
      <c r="I6433" t="s">
        <v>136</v>
      </c>
      <c r="J6433" t="s">
        <v>1226</v>
      </c>
      <c r="K6433"/>
      <c r="L6433" t="s">
        <v>73</v>
      </c>
      <c r="M6433"/>
      <c r="N6433"/>
      <c r="O6433"/>
      <c r="P6433"/>
      <c r="Q6433"/>
      <c r="U6433"/>
      <c r="V6433" t="s">
        <v>4414</v>
      </c>
      <c r="W6433"/>
      <c r="X6433"/>
      <c r="Y6433"/>
      <c r="Z6433"/>
      <c r="AA6433"/>
      <c r="AB6433"/>
      <c r="AC6433"/>
      <c r="AD6433"/>
      <c r="AE6433" t="s">
        <v>4308</v>
      </c>
      <c r="AF6433" t="s">
        <v>4308</v>
      </c>
      <c r="AG6433" t="s">
        <v>4308</v>
      </c>
      <c r="AH6433" s="115" t="s">
        <v>4308</v>
      </c>
    </row>
    <row r="6434" spans="1:35" hidden="1" x14ac:dyDescent="0.25">
      <c r="A6434" s="115">
        <v>333538</v>
      </c>
      <c r="B6434" s="115" t="s">
        <v>3825</v>
      </c>
      <c r="C6434" s="115" t="s">
        <v>877</v>
      </c>
      <c r="D6434" s="115" t="s">
        <v>3826</v>
      </c>
      <c r="E6434" s="115" t="s">
        <v>77</v>
      </c>
      <c r="F6434" s="237">
        <v>34700</v>
      </c>
      <c r="G6434" s="115" t="s">
        <v>18</v>
      </c>
      <c r="H6434" s="115" t="s">
        <v>16</v>
      </c>
      <c r="I6434" t="s">
        <v>199</v>
      </c>
      <c r="J6434" s="115" t="s">
        <v>1226</v>
      </c>
      <c r="L6434" s="115" t="s">
        <v>30</v>
      </c>
      <c r="U6434"/>
      <c r="V6434">
        <v>0</v>
      </c>
    </row>
    <row r="6435" spans="1:35" hidden="1" x14ac:dyDescent="0.25">
      <c r="A6435" s="115">
        <v>333539</v>
      </c>
      <c r="B6435" s="115" t="s">
        <v>1892</v>
      </c>
      <c r="C6435" s="115" t="s">
        <v>489</v>
      </c>
      <c r="D6435" s="115" t="s">
        <v>405</v>
      </c>
      <c r="E6435" s="115" t="s">
        <v>76</v>
      </c>
      <c r="F6435" s="237">
        <v>35241</v>
      </c>
      <c r="G6435" s="115" t="s">
        <v>18</v>
      </c>
      <c r="H6435" s="115" t="s">
        <v>16</v>
      </c>
      <c r="I6435" t="s">
        <v>199</v>
      </c>
      <c r="J6435" s="115" t="s">
        <v>1226</v>
      </c>
      <c r="L6435" s="115" t="s">
        <v>30</v>
      </c>
      <c r="U6435"/>
      <c r="V6435" t="s">
        <v>4329</v>
      </c>
      <c r="AE6435" s="115" t="s">
        <v>4308</v>
      </c>
      <c r="AF6435" s="115" t="s">
        <v>4308</v>
      </c>
      <c r="AG6435" s="115" t="s">
        <v>4308</v>
      </c>
      <c r="AH6435" s="115" t="s">
        <v>4308</v>
      </c>
    </row>
    <row r="6436" spans="1:35" ht="18" x14ac:dyDescent="0.25">
      <c r="A6436" s="235">
        <v>333540</v>
      </c>
      <c r="B6436" s="235" t="s">
        <v>10429</v>
      </c>
      <c r="C6436" s="235" t="s">
        <v>1481</v>
      </c>
      <c r="D6436" s="235" t="s">
        <v>10430</v>
      </c>
      <c r="E6436"/>
      <c r="F6436" s="126"/>
      <c r="G6436" s="236"/>
      <c r="H6436"/>
      <c r="I6436" t="s">
        <v>107</v>
      </c>
      <c r="J6436" s="236"/>
      <c r="K6436"/>
      <c r="L6436"/>
      <c r="M6436"/>
      <c r="N6436"/>
      <c r="O6436"/>
      <c r="P6436"/>
      <c r="Q6436"/>
      <c r="U6436"/>
      <c r="V6436" t="s">
        <v>4334</v>
      </c>
      <c r="W6436" s="236"/>
      <c r="X6436"/>
      <c r="Y6436"/>
      <c r="Z6436"/>
      <c r="AA6436"/>
      <c r="AB6436"/>
      <c r="AC6436"/>
      <c r="AD6436"/>
      <c r="AE6436"/>
      <c r="AF6436"/>
      <c r="AG6436"/>
      <c r="AH6436" s="115" t="s">
        <v>4308</v>
      </c>
      <c r="AI6436" s="115" t="e">
        <f>VLOOKUP(A6436,'[2]دراسات قانونية'!$A$3:$E$600,1,0)</f>
        <v>#N/A</v>
      </c>
    </row>
    <row r="6437" spans="1:35" hidden="1" x14ac:dyDescent="0.25">
      <c r="A6437" s="115">
        <v>333541</v>
      </c>
      <c r="B6437" s="115" t="s">
        <v>1560</v>
      </c>
      <c r="C6437" s="115" t="s">
        <v>212</v>
      </c>
      <c r="D6437" s="115" t="s">
        <v>275</v>
      </c>
      <c r="E6437" s="115" t="s">
        <v>76</v>
      </c>
      <c r="F6437" s="237">
        <v>35065</v>
      </c>
      <c r="G6437" s="115" t="s">
        <v>18</v>
      </c>
      <c r="H6437" s="115" t="s">
        <v>16</v>
      </c>
      <c r="I6437" t="s">
        <v>199</v>
      </c>
      <c r="J6437" s="115" t="s">
        <v>1226</v>
      </c>
      <c r="L6437" s="115" t="s">
        <v>18</v>
      </c>
      <c r="U6437"/>
      <c r="V6437">
        <v>0</v>
      </c>
    </row>
    <row r="6438" spans="1:35" hidden="1" x14ac:dyDescent="0.25">
      <c r="A6438">
        <v>333542</v>
      </c>
      <c r="B6438" t="s">
        <v>8786</v>
      </c>
      <c r="C6438" t="s">
        <v>530</v>
      </c>
      <c r="D6438" t="s">
        <v>10431</v>
      </c>
      <c r="E6438" t="s">
        <v>76</v>
      </c>
      <c r="F6438" s="126">
        <v>32883</v>
      </c>
      <c r="G6438" t="s">
        <v>10432</v>
      </c>
      <c r="H6438" t="s">
        <v>16</v>
      </c>
      <c r="I6438" t="s">
        <v>136</v>
      </c>
      <c r="J6438" t="s">
        <v>1226</v>
      </c>
      <c r="K6438"/>
      <c r="L6438" t="s">
        <v>18</v>
      </c>
      <c r="M6438"/>
      <c r="N6438"/>
      <c r="O6438"/>
      <c r="P6438"/>
      <c r="Q6438"/>
      <c r="U6438"/>
      <c r="V6438" t="s">
        <v>16623</v>
      </c>
      <c r="W6438"/>
      <c r="X6438"/>
      <c r="Y6438"/>
      <c r="Z6438"/>
      <c r="AA6438"/>
      <c r="AB6438"/>
      <c r="AC6438"/>
      <c r="AD6438"/>
      <c r="AE6438"/>
      <c r="AF6438"/>
      <c r="AG6438"/>
    </row>
    <row r="6439" spans="1:35" ht="18" x14ac:dyDescent="0.25">
      <c r="A6439" s="235">
        <v>333543</v>
      </c>
      <c r="B6439" s="235" t="s">
        <v>10433</v>
      </c>
      <c r="C6439" s="235" t="s">
        <v>274</v>
      </c>
      <c r="D6439" s="235" t="s">
        <v>268</v>
      </c>
      <c r="E6439"/>
      <c r="F6439" s="126"/>
      <c r="G6439" s="236"/>
      <c r="H6439"/>
      <c r="I6439" t="s">
        <v>107</v>
      </c>
      <c r="J6439" s="236"/>
      <c r="K6439"/>
      <c r="L6439"/>
      <c r="M6439"/>
      <c r="N6439"/>
      <c r="O6439"/>
      <c r="P6439"/>
      <c r="Q6439"/>
      <c r="U6439"/>
      <c r="V6439" t="s">
        <v>4335</v>
      </c>
      <c r="W6439" s="236"/>
      <c r="X6439"/>
      <c r="Y6439"/>
      <c r="Z6439"/>
      <c r="AA6439"/>
      <c r="AB6439"/>
      <c r="AC6439"/>
      <c r="AD6439"/>
      <c r="AE6439"/>
      <c r="AF6439"/>
      <c r="AG6439"/>
      <c r="AH6439" s="115" t="s">
        <v>4308</v>
      </c>
      <c r="AI6439" s="115" t="e">
        <f>VLOOKUP(A6439,'[2]دراسات قانونية'!$A$3:$E$600,1,0)</f>
        <v>#N/A</v>
      </c>
    </row>
    <row r="6440" spans="1:35" ht="18" x14ac:dyDescent="0.25">
      <c r="A6440" s="235">
        <v>333544</v>
      </c>
      <c r="B6440" s="235" t="s">
        <v>10434</v>
      </c>
      <c r="C6440" s="235" t="s">
        <v>362</v>
      </c>
      <c r="D6440" s="235" t="s">
        <v>618</v>
      </c>
      <c r="E6440"/>
      <c r="F6440" s="126"/>
      <c r="G6440" s="236"/>
      <c r="H6440"/>
      <c r="I6440" t="s">
        <v>107</v>
      </c>
      <c r="J6440" s="236"/>
      <c r="K6440"/>
      <c r="L6440"/>
      <c r="M6440"/>
      <c r="N6440"/>
      <c r="O6440"/>
      <c r="P6440"/>
      <c r="Q6440"/>
      <c r="U6440"/>
      <c r="V6440">
        <v>0</v>
      </c>
      <c r="W6440" s="236"/>
      <c r="X6440"/>
      <c r="Y6440"/>
      <c r="Z6440"/>
      <c r="AA6440"/>
      <c r="AB6440"/>
      <c r="AC6440"/>
      <c r="AD6440"/>
      <c r="AE6440"/>
      <c r="AF6440"/>
      <c r="AG6440"/>
      <c r="AH6440" s="115" t="s">
        <v>4308</v>
      </c>
      <c r="AI6440" s="115" t="e">
        <f>VLOOKUP(A6440,'[2]دراسات قانونية'!$A$3:$E$600,1,0)</f>
        <v>#N/A</v>
      </c>
    </row>
    <row r="6441" spans="1:35" ht="18" x14ac:dyDescent="0.25">
      <c r="A6441" s="235">
        <v>333545</v>
      </c>
      <c r="B6441" s="235" t="s">
        <v>7431</v>
      </c>
      <c r="C6441" s="235" t="s">
        <v>212</v>
      </c>
      <c r="D6441" s="235" t="s">
        <v>585</v>
      </c>
      <c r="E6441"/>
      <c r="F6441" s="126"/>
      <c r="G6441" s="236"/>
      <c r="H6441"/>
      <c r="I6441" t="s">
        <v>107</v>
      </c>
      <c r="J6441" s="236"/>
      <c r="K6441"/>
      <c r="L6441"/>
      <c r="M6441"/>
      <c r="N6441"/>
      <c r="O6441"/>
      <c r="P6441"/>
      <c r="Q6441"/>
      <c r="U6441"/>
      <c r="V6441" t="s">
        <v>4335</v>
      </c>
      <c r="W6441" s="236"/>
      <c r="X6441"/>
      <c r="Y6441"/>
      <c r="Z6441"/>
      <c r="AA6441"/>
      <c r="AB6441"/>
      <c r="AC6441"/>
      <c r="AD6441"/>
      <c r="AE6441"/>
      <c r="AF6441"/>
      <c r="AG6441"/>
      <c r="AH6441" s="115" t="s">
        <v>4308</v>
      </c>
      <c r="AI6441" s="115" t="e">
        <f>VLOOKUP(A6441,'[2]دراسات قانونية'!$A$3:$E$600,1,0)</f>
        <v>#N/A</v>
      </c>
    </row>
    <row r="6442" spans="1:35" ht="18" hidden="1" x14ac:dyDescent="0.25">
      <c r="A6442" s="235">
        <v>333546</v>
      </c>
      <c r="B6442" s="235" t="s">
        <v>9938</v>
      </c>
      <c r="C6442" s="235" t="s">
        <v>1890</v>
      </c>
      <c r="D6442" s="235" t="s">
        <v>430</v>
      </c>
      <c r="E6442"/>
      <c r="F6442" s="126"/>
      <c r="G6442" s="236"/>
      <c r="H6442"/>
      <c r="I6442" t="s">
        <v>199</v>
      </c>
      <c r="J6442" s="236"/>
      <c r="K6442"/>
      <c r="L6442"/>
      <c r="M6442"/>
      <c r="N6442"/>
      <c r="O6442"/>
      <c r="P6442"/>
      <c r="Q6442"/>
      <c r="U6442"/>
      <c r="V6442" t="s">
        <v>4329</v>
      </c>
      <c r="W6442" s="236"/>
      <c r="X6442"/>
      <c r="Y6442"/>
      <c r="Z6442"/>
      <c r="AA6442"/>
      <c r="AB6442"/>
      <c r="AC6442"/>
      <c r="AD6442"/>
      <c r="AE6442"/>
      <c r="AF6442"/>
      <c r="AG6442"/>
      <c r="AH6442" s="115" t="s">
        <v>4308</v>
      </c>
    </row>
    <row r="6443" spans="1:35" ht="18" x14ac:dyDescent="0.25">
      <c r="A6443" s="235">
        <v>333548</v>
      </c>
      <c r="B6443" s="235" t="s">
        <v>10435</v>
      </c>
      <c r="C6443" s="235" t="s">
        <v>10436</v>
      </c>
      <c r="D6443" s="235" t="s">
        <v>275</v>
      </c>
      <c r="E6443"/>
      <c r="F6443" s="126"/>
      <c r="G6443" s="236"/>
      <c r="H6443"/>
      <c r="I6443" t="s">
        <v>107</v>
      </c>
      <c r="J6443" s="236"/>
      <c r="K6443"/>
      <c r="L6443"/>
      <c r="M6443"/>
      <c r="N6443"/>
      <c r="O6443"/>
      <c r="P6443"/>
      <c r="Q6443"/>
      <c r="U6443"/>
      <c r="V6443" t="s">
        <v>4337</v>
      </c>
      <c r="W6443" s="236"/>
      <c r="X6443"/>
      <c r="Y6443"/>
      <c r="Z6443"/>
      <c r="AA6443"/>
      <c r="AB6443"/>
      <c r="AC6443"/>
      <c r="AD6443"/>
      <c r="AE6443"/>
      <c r="AF6443"/>
      <c r="AG6443"/>
      <c r="AH6443" s="115" t="s">
        <v>4308</v>
      </c>
      <c r="AI6443" s="115" t="e">
        <f>VLOOKUP(A6443,'[2]دراسات قانونية'!$A$3:$E$600,1,0)</f>
        <v>#N/A</v>
      </c>
    </row>
    <row r="6444" spans="1:35" ht="18" x14ac:dyDescent="0.25">
      <c r="A6444" s="235">
        <v>333549</v>
      </c>
      <c r="B6444" s="235" t="s">
        <v>10437</v>
      </c>
      <c r="C6444" s="235" t="s">
        <v>271</v>
      </c>
      <c r="D6444" s="235" t="s">
        <v>275</v>
      </c>
      <c r="E6444"/>
      <c r="F6444" s="126"/>
      <c r="G6444" s="236"/>
      <c r="H6444"/>
      <c r="I6444" t="s">
        <v>107</v>
      </c>
      <c r="J6444" s="236"/>
      <c r="K6444"/>
      <c r="L6444"/>
      <c r="M6444"/>
      <c r="N6444"/>
      <c r="O6444"/>
      <c r="P6444"/>
      <c r="Q6444"/>
      <c r="U6444"/>
      <c r="V6444" t="s">
        <v>4335</v>
      </c>
      <c r="W6444" s="236"/>
      <c r="X6444"/>
      <c r="Y6444"/>
      <c r="Z6444"/>
      <c r="AA6444"/>
      <c r="AB6444"/>
      <c r="AC6444"/>
      <c r="AD6444"/>
      <c r="AE6444"/>
      <c r="AF6444"/>
      <c r="AG6444"/>
      <c r="AH6444" s="115" t="s">
        <v>4308</v>
      </c>
      <c r="AI6444" s="115" t="e">
        <f>VLOOKUP(A6444,'[2]دراسات قانونية'!$A$3:$E$600,1,0)</f>
        <v>#N/A</v>
      </c>
    </row>
    <row r="6445" spans="1:35" ht="18" hidden="1" x14ac:dyDescent="0.25">
      <c r="A6445" s="235">
        <v>333550</v>
      </c>
      <c r="B6445" s="235" t="s">
        <v>10438</v>
      </c>
      <c r="C6445" s="235" t="s">
        <v>489</v>
      </c>
      <c r="D6445" s="235" t="s">
        <v>467</v>
      </c>
      <c r="E6445"/>
      <c r="F6445" s="126"/>
      <c r="G6445" s="236"/>
      <c r="H6445"/>
      <c r="I6445" t="s">
        <v>199</v>
      </c>
      <c r="J6445" s="236"/>
      <c r="K6445"/>
      <c r="L6445"/>
      <c r="M6445"/>
      <c r="N6445"/>
      <c r="O6445"/>
      <c r="P6445"/>
      <c r="Q6445"/>
      <c r="U6445"/>
      <c r="V6445" t="s">
        <v>4414</v>
      </c>
      <c r="W6445" s="236"/>
      <c r="X6445"/>
      <c r="Y6445"/>
      <c r="Z6445"/>
      <c r="AA6445"/>
      <c r="AB6445"/>
      <c r="AC6445"/>
      <c r="AD6445"/>
      <c r="AE6445"/>
      <c r="AF6445"/>
      <c r="AG6445"/>
      <c r="AH6445" s="115" t="s">
        <v>4308</v>
      </c>
    </row>
    <row r="6446" spans="1:35" hidden="1" x14ac:dyDescent="0.25">
      <c r="A6446" s="115">
        <v>333551</v>
      </c>
      <c r="B6446" s="115" t="s">
        <v>868</v>
      </c>
      <c r="C6446" s="115" t="s">
        <v>767</v>
      </c>
      <c r="D6446" s="115" t="s">
        <v>365</v>
      </c>
      <c r="E6446" s="115" t="s">
        <v>76</v>
      </c>
      <c r="F6446" s="237">
        <v>35019</v>
      </c>
      <c r="G6446" s="115" t="s">
        <v>785</v>
      </c>
      <c r="H6446" s="115" t="s">
        <v>16</v>
      </c>
      <c r="I6446" t="s">
        <v>199</v>
      </c>
      <c r="J6446" s="115" t="s">
        <v>1226</v>
      </c>
      <c r="L6446" s="115" t="s">
        <v>18</v>
      </c>
      <c r="U6446"/>
      <c r="V6446">
        <v>0</v>
      </c>
    </row>
    <row r="6447" spans="1:35" ht="18" x14ac:dyDescent="0.25">
      <c r="A6447" s="235">
        <v>333552</v>
      </c>
      <c r="B6447" s="235" t="s">
        <v>10439</v>
      </c>
      <c r="C6447" s="235" t="s">
        <v>8761</v>
      </c>
      <c r="D6447" s="235" t="s">
        <v>315</v>
      </c>
      <c r="E6447"/>
      <c r="F6447" s="126"/>
      <c r="G6447" s="236"/>
      <c r="H6447"/>
      <c r="I6447" t="s">
        <v>107</v>
      </c>
      <c r="J6447" s="236"/>
      <c r="K6447"/>
      <c r="L6447"/>
      <c r="M6447"/>
      <c r="N6447"/>
      <c r="O6447"/>
      <c r="P6447"/>
      <c r="Q6447"/>
      <c r="U6447"/>
      <c r="V6447" t="s">
        <v>4334</v>
      </c>
      <c r="W6447" s="236"/>
      <c r="X6447"/>
      <c r="Y6447"/>
      <c r="Z6447"/>
      <c r="AA6447"/>
      <c r="AB6447"/>
      <c r="AC6447"/>
      <c r="AD6447"/>
      <c r="AE6447"/>
      <c r="AF6447"/>
      <c r="AG6447"/>
      <c r="AH6447" s="115" t="s">
        <v>4308</v>
      </c>
      <c r="AI6447" s="115" t="e">
        <f>VLOOKUP(A6447,'[2]دراسات قانونية'!$A$3:$E$600,1,0)</f>
        <v>#N/A</v>
      </c>
    </row>
    <row r="6448" spans="1:35" ht="18" x14ac:dyDescent="0.25">
      <c r="A6448" s="235">
        <v>333555</v>
      </c>
      <c r="B6448" s="235" t="s">
        <v>10440</v>
      </c>
      <c r="C6448" s="235" t="s">
        <v>609</v>
      </c>
      <c r="D6448" s="235" t="s">
        <v>214</v>
      </c>
      <c r="E6448"/>
      <c r="F6448" s="126"/>
      <c r="G6448" s="236"/>
      <c r="H6448"/>
      <c r="I6448" t="s">
        <v>107</v>
      </c>
      <c r="J6448" s="236"/>
      <c r="K6448"/>
      <c r="L6448"/>
      <c r="M6448"/>
      <c r="N6448"/>
      <c r="O6448"/>
      <c r="P6448"/>
      <c r="Q6448"/>
      <c r="U6448"/>
      <c r="V6448">
        <v>0</v>
      </c>
      <c r="W6448" s="236"/>
      <c r="X6448"/>
      <c r="Y6448"/>
      <c r="Z6448"/>
      <c r="AA6448"/>
      <c r="AB6448"/>
      <c r="AC6448"/>
      <c r="AD6448"/>
      <c r="AE6448"/>
      <c r="AF6448"/>
      <c r="AG6448"/>
      <c r="AH6448" s="115" t="s">
        <v>4308</v>
      </c>
      <c r="AI6448" s="115" t="e">
        <f>VLOOKUP(A6448,'[2]دراسات قانونية'!$A$3:$E$600,1,0)</f>
        <v>#N/A</v>
      </c>
    </row>
    <row r="6449" spans="1:35" ht="18" x14ac:dyDescent="0.25">
      <c r="A6449" s="235">
        <v>333556</v>
      </c>
      <c r="B6449" s="235" t="s">
        <v>10441</v>
      </c>
      <c r="C6449" s="235" t="s">
        <v>481</v>
      </c>
      <c r="D6449" s="235" t="s">
        <v>652</v>
      </c>
      <c r="E6449"/>
      <c r="F6449" s="126"/>
      <c r="G6449" s="236"/>
      <c r="H6449"/>
      <c r="I6449" t="s">
        <v>107</v>
      </c>
      <c r="J6449" s="236"/>
      <c r="K6449"/>
      <c r="L6449"/>
      <c r="M6449"/>
      <c r="N6449"/>
      <c r="O6449"/>
      <c r="P6449"/>
      <c r="Q6449"/>
      <c r="U6449"/>
      <c r="V6449" t="s">
        <v>4337</v>
      </c>
      <c r="W6449" s="236"/>
      <c r="X6449"/>
      <c r="Y6449"/>
      <c r="Z6449"/>
      <c r="AA6449"/>
      <c r="AB6449"/>
      <c r="AC6449"/>
      <c r="AD6449"/>
      <c r="AE6449"/>
      <c r="AF6449"/>
      <c r="AG6449"/>
      <c r="AH6449" s="115" t="s">
        <v>4308</v>
      </c>
      <c r="AI6449" s="115" t="e">
        <f>VLOOKUP(A6449,'[2]دراسات قانونية'!$A$3:$E$600,1,0)</f>
        <v>#N/A</v>
      </c>
    </row>
    <row r="6450" spans="1:35" hidden="1" x14ac:dyDescent="0.25">
      <c r="A6450">
        <v>333557</v>
      </c>
      <c r="B6450" t="s">
        <v>10442</v>
      </c>
      <c r="C6450" t="s">
        <v>1267</v>
      </c>
      <c r="D6450" t="s">
        <v>616</v>
      </c>
      <c r="E6450" t="s">
        <v>76</v>
      </c>
      <c r="F6450" s="126">
        <v>35436</v>
      </c>
      <c r="G6450" t="s">
        <v>18</v>
      </c>
      <c r="H6450" t="s">
        <v>16</v>
      </c>
      <c r="I6450" t="s">
        <v>136</v>
      </c>
      <c r="J6450" t="s">
        <v>1226</v>
      </c>
      <c r="K6450"/>
      <c r="L6450" t="s">
        <v>18</v>
      </c>
      <c r="M6450"/>
      <c r="N6450"/>
      <c r="O6450"/>
      <c r="P6450"/>
      <c r="Q6450"/>
      <c r="U6450"/>
      <c r="V6450" t="s">
        <v>4334</v>
      </c>
      <c r="W6450"/>
      <c r="X6450"/>
      <c r="Y6450"/>
      <c r="Z6450"/>
      <c r="AA6450"/>
      <c r="AB6450"/>
      <c r="AC6450"/>
      <c r="AD6450"/>
      <c r="AE6450" t="s">
        <v>4308</v>
      </c>
      <c r="AF6450" t="s">
        <v>4308</v>
      </c>
      <c r="AG6450" t="s">
        <v>4308</v>
      </c>
      <c r="AH6450" s="115" t="s">
        <v>4308</v>
      </c>
    </row>
    <row r="6451" spans="1:35" hidden="1" x14ac:dyDescent="0.25">
      <c r="A6451" s="115">
        <v>333558</v>
      </c>
      <c r="B6451" s="115" t="s">
        <v>1830</v>
      </c>
      <c r="C6451" s="115" t="s">
        <v>356</v>
      </c>
      <c r="D6451" s="115" t="s">
        <v>905</v>
      </c>
      <c r="E6451" s="115" t="s">
        <v>76</v>
      </c>
      <c r="F6451" s="237">
        <v>26007</v>
      </c>
      <c r="G6451" s="115" t="s">
        <v>788</v>
      </c>
      <c r="H6451" s="115" t="s">
        <v>16</v>
      </c>
      <c r="I6451" t="s">
        <v>199</v>
      </c>
      <c r="U6451"/>
      <c r="V6451" t="s">
        <v>4329</v>
      </c>
      <c r="AC6451" s="115" t="s">
        <v>4308</v>
      </c>
      <c r="AD6451" s="115" t="s">
        <v>4308</v>
      </c>
      <c r="AE6451" s="115" t="s">
        <v>4308</v>
      </c>
      <c r="AF6451" s="115" t="s">
        <v>4308</v>
      </c>
      <c r="AG6451" s="115" t="s">
        <v>4308</v>
      </c>
      <c r="AH6451" s="115" t="s">
        <v>4308</v>
      </c>
    </row>
    <row r="6452" spans="1:35" hidden="1" x14ac:dyDescent="0.25">
      <c r="A6452">
        <v>333559</v>
      </c>
      <c r="B6452" t="s">
        <v>10443</v>
      </c>
      <c r="C6452" t="s">
        <v>319</v>
      </c>
      <c r="D6452" t="s">
        <v>10444</v>
      </c>
      <c r="E6452" t="s">
        <v>76</v>
      </c>
      <c r="F6452" s="126">
        <v>34771</v>
      </c>
      <c r="G6452" t="s">
        <v>18</v>
      </c>
      <c r="H6452" t="s">
        <v>16</v>
      </c>
      <c r="I6452" t="s">
        <v>136</v>
      </c>
      <c r="J6452"/>
      <c r="K6452"/>
      <c r="L6452"/>
      <c r="M6452"/>
      <c r="N6452"/>
      <c r="O6452"/>
      <c r="P6452"/>
      <c r="Q6452"/>
      <c r="U6452"/>
      <c r="V6452" t="s">
        <v>4412</v>
      </c>
      <c r="W6452"/>
      <c r="X6452"/>
      <c r="Y6452"/>
      <c r="Z6452"/>
      <c r="AA6452"/>
      <c r="AB6452"/>
      <c r="AC6452" t="s">
        <v>4308</v>
      </c>
      <c r="AD6452" t="s">
        <v>4308</v>
      </c>
      <c r="AE6452" t="s">
        <v>4308</v>
      </c>
      <c r="AF6452" t="s">
        <v>4308</v>
      </c>
      <c r="AG6452" t="s">
        <v>4308</v>
      </c>
      <c r="AH6452" s="115" t="s">
        <v>4308</v>
      </c>
    </row>
    <row r="6453" spans="1:35" hidden="1" x14ac:dyDescent="0.25">
      <c r="A6453">
        <v>333560</v>
      </c>
      <c r="B6453" t="s">
        <v>10445</v>
      </c>
      <c r="C6453" t="s">
        <v>546</v>
      </c>
      <c r="D6453" t="s">
        <v>448</v>
      </c>
      <c r="E6453" t="s">
        <v>76</v>
      </c>
      <c r="F6453" s="126"/>
      <c r="G6453"/>
      <c r="H6453" t="s">
        <v>16</v>
      </c>
      <c r="I6453" t="s">
        <v>136</v>
      </c>
      <c r="J6453"/>
      <c r="K6453"/>
      <c r="L6453"/>
      <c r="M6453"/>
      <c r="N6453"/>
      <c r="O6453"/>
      <c r="P6453"/>
      <c r="Q6453"/>
      <c r="U6453"/>
      <c r="V6453" t="s">
        <v>4329</v>
      </c>
      <c r="W6453"/>
      <c r="X6453"/>
      <c r="Y6453"/>
      <c r="Z6453"/>
      <c r="AA6453"/>
      <c r="AB6453" t="s">
        <v>4308</v>
      </c>
      <c r="AC6453" t="s">
        <v>4308</v>
      </c>
      <c r="AD6453" t="s">
        <v>4308</v>
      </c>
      <c r="AE6453" t="s">
        <v>4308</v>
      </c>
      <c r="AF6453" t="s">
        <v>4308</v>
      </c>
      <c r="AG6453" t="s">
        <v>4308</v>
      </c>
      <c r="AH6453" s="115" t="s">
        <v>4308</v>
      </c>
    </row>
    <row r="6454" spans="1:35" hidden="1" x14ac:dyDescent="0.25">
      <c r="A6454">
        <v>333561</v>
      </c>
      <c r="B6454" t="s">
        <v>10446</v>
      </c>
      <c r="C6454" t="s">
        <v>1910</v>
      </c>
      <c r="D6454" t="s">
        <v>298</v>
      </c>
      <c r="E6454" t="s">
        <v>76</v>
      </c>
      <c r="F6454" s="126">
        <v>34138</v>
      </c>
      <c r="G6454" t="s">
        <v>243</v>
      </c>
      <c r="H6454" t="s">
        <v>16</v>
      </c>
      <c r="I6454" t="s">
        <v>136</v>
      </c>
      <c r="J6454" t="s">
        <v>15</v>
      </c>
      <c r="K6454"/>
      <c r="L6454" t="s">
        <v>18</v>
      </c>
      <c r="M6454"/>
      <c r="N6454"/>
      <c r="O6454"/>
      <c r="P6454"/>
      <c r="Q6454"/>
      <c r="U6454"/>
      <c r="V6454" t="s">
        <v>4414</v>
      </c>
      <c r="W6454"/>
      <c r="X6454"/>
      <c r="Y6454"/>
      <c r="Z6454"/>
      <c r="AA6454"/>
      <c r="AB6454"/>
      <c r="AC6454"/>
      <c r="AD6454"/>
      <c r="AE6454"/>
      <c r="AF6454"/>
      <c r="AG6454" t="s">
        <v>4308</v>
      </c>
      <c r="AH6454" s="115" t="s">
        <v>4308</v>
      </c>
    </row>
    <row r="6455" spans="1:35" ht="18" x14ac:dyDescent="0.25">
      <c r="A6455" s="235">
        <v>333562</v>
      </c>
      <c r="B6455" s="235" t="s">
        <v>10447</v>
      </c>
      <c r="C6455" s="235" t="s">
        <v>520</v>
      </c>
      <c r="D6455" s="235" t="s">
        <v>578</v>
      </c>
      <c r="E6455"/>
      <c r="F6455" s="126"/>
      <c r="G6455" s="236"/>
      <c r="H6455"/>
      <c r="I6455" t="s">
        <v>107</v>
      </c>
      <c r="J6455" s="236"/>
      <c r="K6455"/>
      <c r="L6455"/>
      <c r="M6455"/>
      <c r="N6455"/>
      <c r="O6455"/>
      <c r="P6455"/>
      <c r="Q6455"/>
      <c r="U6455"/>
      <c r="V6455" t="s">
        <v>4335</v>
      </c>
      <c r="W6455" s="236"/>
      <c r="X6455"/>
      <c r="Y6455"/>
      <c r="Z6455"/>
      <c r="AA6455"/>
      <c r="AB6455"/>
      <c r="AC6455"/>
      <c r="AD6455"/>
      <c r="AE6455"/>
      <c r="AF6455"/>
      <c r="AG6455"/>
      <c r="AH6455" s="115" t="s">
        <v>4308</v>
      </c>
      <c r="AI6455" s="115" t="e">
        <f>VLOOKUP(A6455,'[2]دراسات قانونية'!$A$3:$E$600,1,0)</f>
        <v>#N/A</v>
      </c>
    </row>
    <row r="6456" spans="1:35" hidden="1" x14ac:dyDescent="0.25">
      <c r="A6456" s="115">
        <v>333563</v>
      </c>
      <c r="B6456" s="115" t="s">
        <v>1034</v>
      </c>
      <c r="C6456" s="115" t="s">
        <v>3827</v>
      </c>
      <c r="D6456" s="115" t="s">
        <v>706</v>
      </c>
      <c r="E6456" s="115" t="s">
        <v>76</v>
      </c>
      <c r="F6456" s="237">
        <v>35820</v>
      </c>
      <c r="G6456" s="115" t="s">
        <v>18</v>
      </c>
      <c r="H6456" s="115" t="s">
        <v>16</v>
      </c>
      <c r="I6456" t="s">
        <v>199</v>
      </c>
      <c r="J6456" s="115" t="s">
        <v>1226</v>
      </c>
      <c r="L6456" s="115" t="s">
        <v>18</v>
      </c>
      <c r="U6456"/>
      <c r="V6456" t="s">
        <v>4414</v>
      </c>
      <c r="AE6456" s="115" t="s">
        <v>4308</v>
      </c>
      <c r="AF6456" s="115" t="s">
        <v>4308</v>
      </c>
      <c r="AG6456" s="115" t="s">
        <v>4308</v>
      </c>
      <c r="AH6456" s="115" t="s">
        <v>4308</v>
      </c>
    </row>
    <row r="6457" spans="1:35" hidden="1" x14ac:dyDescent="0.25">
      <c r="A6457" s="115">
        <v>333564</v>
      </c>
      <c r="B6457" s="115" t="s">
        <v>1290</v>
      </c>
      <c r="C6457" s="115" t="s">
        <v>533</v>
      </c>
      <c r="D6457" s="115" t="s">
        <v>761</v>
      </c>
      <c r="E6457" s="115" t="s">
        <v>76</v>
      </c>
      <c r="F6457" s="237">
        <v>35074</v>
      </c>
      <c r="G6457" s="115" t="s">
        <v>393</v>
      </c>
      <c r="H6457" s="115" t="s">
        <v>16</v>
      </c>
      <c r="I6457" t="s">
        <v>199</v>
      </c>
      <c r="J6457" s="115" t="s">
        <v>1226</v>
      </c>
      <c r="L6457" s="115" t="s">
        <v>18</v>
      </c>
      <c r="R6457" s="115">
        <v>9246</v>
      </c>
      <c r="S6457" s="115">
        <v>45720</v>
      </c>
      <c r="T6457" s="115">
        <v>100000</v>
      </c>
      <c r="U6457"/>
      <c r="V6457" t="s">
        <v>4337</v>
      </c>
    </row>
    <row r="6458" spans="1:35" hidden="1" x14ac:dyDescent="0.25">
      <c r="A6458">
        <v>333568</v>
      </c>
      <c r="B6458" t="s">
        <v>10448</v>
      </c>
      <c r="C6458" t="s">
        <v>10449</v>
      </c>
      <c r="D6458" t="s">
        <v>1294</v>
      </c>
      <c r="E6458" t="s">
        <v>77</v>
      </c>
      <c r="F6458" s="126">
        <v>31726</v>
      </c>
      <c r="G6458" t="s">
        <v>10450</v>
      </c>
      <c r="H6458" t="s">
        <v>16</v>
      </c>
      <c r="I6458" t="s">
        <v>136</v>
      </c>
      <c r="J6458" t="s">
        <v>1226</v>
      </c>
      <c r="K6458"/>
      <c r="L6458" t="s">
        <v>30</v>
      </c>
      <c r="M6458"/>
      <c r="N6458"/>
      <c r="O6458"/>
      <c r="P6458"/>
      <c r="Q6458"/>
      <c r="U6458"/>
      <c r="V6458" t="s">
        <v>4329</v>
      </c>
      <c r="W6458"/>
      <c r="X6458"/>
      <c r="Y6458"/>
      <c r="Z6458"/>
      <c r="AA6458"/>
      <c r="AB6458"/>
      <c r="AC6458"/>
      <c r="AD6458"/>
      <c r="AE6458" t="s">
        <v>4308</v>
      </c>
      <c r="AF6458" t="s">
        <v>4308</v>
      </c>
      <c r="AG6458" t="s">
        <v>4308</v>
      </c>
      <c r="AH6458" s="115" t="s">
        <v>4308</v>
      </c>
    </row>
    <row r="6459" spans="1:35" ht="18" x14ac:dyDescent="0.25">
      <c r="A6459" s="235">
        <v>333569</v>
      </c>
      <c r="B6459" s="235" t="s">
        <v>10451</v>
      </c>
      <c r="C6459" s="235" t="s">
        <v>227</v>
      </c>
      <c r="D6459" s="235" t="s">
        <v>10452</v>
      </c>
      <c r="E6459"/>
      <c r="F6459" s="126"/>
      <c r="G6459" s="236"/>
      <c r="H6459"/>
      <c r="I6459" t="s">
        <v>107</v>
      </c>
      <c r="J6459" s="236"/>
      <c r="K6459"/>
      <c r="L6459"/>
      <c r="M6459"/>
      <c r="N6459"/>
      <c r="O6459"/>
      <c r="P6459"/>
      <c r="Q6459"/>
      <c r="U6459"/>
      <c r="V6459" t="s">
        <v>4329</v>
      </c>
      <c r="W6459" s="236"/>
      <c r="X6459"/>
      <c r="Y6459"/>
      <c r="Z6459"/>
      <c r="AA6459"/>
      <c r="AB6459"/>
      <c r="AC6459"/>
      <c r="AD6459"/>
      <c r="AE6459"/>
      <c r="AF6459"/>
      <c r="AG6459"/>
      <c r="AH6459" s="115" t="s">
        <v>4308</v>
      </c>
      <c r="AI6459" s="115" t="e">
        <f>VLOOKUP(A6459,'[2]دراسات قانونية'!$A$3:$E$600,1,0)</f>
        <v>#N/A</v>
      </c>
    </row>
    <row r="6460" spans="1:35" ht="18" x14ac:dyDescent="0.25">
      <c r="A6460" s="235">
        <v>333570</v>
      </c>
      <c r="B6460" s="235" t="s">
        <v>10453</v>
      </c>
      <c r="C6460" s="235" t="s">
        <v>10454</v>
      </c>
      <c r="D6460" s="235" t="s">
        <v>404</v>
      </c>
      <c r="E6460"/>
      <c r="F6460" s="126"/>
      <c r="G6460" s="236"/>
      <c r="H6460"/>
      <c r="I6460" t="s">
        <v>107</v>
      </c>
      <c r="J6460" s="236"/>
      <c r="K6460"/>
      <c r="L6460"/>
      <c r="M6460"/>
      <c r="N6460"/>
      <c r="O6460"/>
      <c r="P6460"/>
      <c r="Q6460"/>
      <c r="U6460"/>
      <c r="V6460">
        <v>0</v>
      </c>
      <c r="W6460" s="236"/>
      <c r="X6460"/>
      <c r="Y6460"/>
      <c r="Z6460"/>
      <c r="AA6460"/>
      <c r="AB6460"/>
      <c r="AC6460"/>
      <c r="AD6460"/>
      <c r="AE6460"/>
      <c r="AF6460"/>
      <c r="AG6460"/>
      <c r="AH6460" s="115" t="s">
        <v>4308</v>
      </c>
      <c r="AI6460" s="115" t="e">
        <f>VLOOKUP(A6460,'[2]دراسات قانونية'!$A$3:$E$600,1,0)</f>
        <v>#N/A</v>
      </c>
    </row>
    <row r="6461" spans="1:35" hidden="1" x14ac:dyDescent="0.25">
      <c r="A6461">
        <v>333571</v>
      </c>
      <c r="B6461" t="s">
        <v>10455</v>
      </c>
      <c r="C6461" t="s">
        <v>261</v>
      </c>
      <c r="D6461" t="s">
        <v>354</v>
      </c>
      <c r="E6461" t="s">
        <v>77</v>
      </c>
      <c r="F6461" s="126">
        <v>35082</v>
      </c>
      <c r="G6461" t="s">
        <v>10456</v>
      </c>
      <c r="H6461" t="s">
        <v>16</v>
      </c>
      <c r="I6461" t="s">
        <v>136</v>
      </c>
      <c r="J6461"/>
      <c r="K6461"/>
      <c r="L6461"/>
      <c r="M6461"/>
      <c r="N6461"/>
      <c r="O6461"/>
      <c r="P6461"/>
      <c r="Q6461"/>
      <c r="U6461"/>
      <c r="V6461" t="s">
        <v>4414</v>
      </c>
      <c r="W6461"/>
      <c r="X6461"/>
      <c r="Y6461"/>
      <c r="Z6461"/>
      <c r="AA6461"/>
      <c r="AB6461"/>
      <c r="AC6461"/>
      <c r="AD6461" t="s">
        <v>4308</v>
      </c>
      <c r="AE6461" t="s">
        <v>4308</v>
      </c>
      <c r="AF6461" t="s">
        <v>4308</v>
      </c>
      <c r="AG6461" t="s">
        <v>4308</v>
      </c>
      <c r="AH6461" s="115" t="s">
        <v>4308</v>
      </c>
    </row>
    <row r="6462" spans="1:35" ht="18" x14ac:dyDescent="0.25">
      <c r="A6462" s="235">
        <v>333572</v>
      </c>
      <c r="B6462" s="235" t="s">
        <v>10457</v>
      </c>
      <c r="C6462" s="235" t="s">
        <v>227</v>
      </c>
      <c r="D6462" s="235" t="s">
        <v>235</v>
      </c>
      <c r="E6462"/>
      <c r="F6462" s="126"/>
      <c r="G6462" s="236"/>
      <c r="H6462"/>
      <c r="I6462" t="s">
        <v>107</v>
      </c>
      <c r="J6462" s="236"/>
      <c r="K6462"/>
      <c r="L6462"/>
      <c r="M6462"/>
      <c r="N6462"/>
      <c r="O6462"/>
      <c r="P6462"/>
      <c r="Q6462"/>
      <c r="U6462"/>
      <c r="V6462">
        <v>0</v>
      </c>
      <c r="W6462" s="236"/>
      <c r="X6462"/>
      <c r="Y6462"/>
      <c r="Z6462"/>
      <c r="AA6462"/>
      <c r="AB6462"/>
      <c r="AC6462"/>
      <c r="AD6462"/>
      <c r="AE6462"/>
      <c r="AF6462"/>
      <c r="AG6462"/>
      <c r="AH6462" s="115" t="s">
        <v>4308</v>
      </c>
      <c r="AI6462" s="115" t="e">
        <f>VLOOKUP(A6462,'[2]دراسات قانونية'!$A$3:$E$600,1,0)</f>
        <v>#N/A</v>
      </c>
    </row>
    <row r="6463" spans="1:35" ht="18" x14ac:dyDescent="0.25">
      <c r="A6463" s="235">
        <v>333573</v>
      </c>
      <c r="B6463" s="235" t="s">
        <v>10458</v>
      </c>
      <c r="C6463" s="235" t="s">
        <v>1029</v>
      </c>
      <c r="D6463" s="235" t="s">
        <v>281</v>
      </c>
      <c r="E6463"/>
      <c r="F6463" s="126"/>
      <c r="G6463" s="236"/>
      <c r="H6463"/>
      <c r="I6463" t="s">
        <v>107</v>
      </c>
      <c r="J6463" s="236"/>
      <c r="K6463"/>
      <c r="L6463"/>
      <c r="M6463"/>
      <c r="N6463"/>
      <c r="O6463"/>
      <c r="P6463"/>
      <c r="Q6463"/>
      <c r="U6463"/>
      <c r="V6463">
        <v>0</v>
      </c>
      <c r="W6463" s="236"/>
      <c r="X6463"/>
      <c r="Y6463"/>
      <c r="Z6463"/>
      <c r="AA6463"/>
      <c r="AB6463"/>
      <c r="AC6463"/>
      <c r="AD6463"/>
      <c r="AE6463"/>
      <c r="AF6463"/>
      <c r="AG6463"/>
      <c r="AH6463" s="115" t="s">
        <v>4308</v>
      </c>
      <c r="AI6463" s="115" t="e">
        <f>VLOOKUP(A6463,'[2]دراسات قانونية'!$A$3:$E$600,1,0)</f>
        <v>#N/A</v>
      </c>
    </row>
    <row r="6464" spans="1:35" ht="18" hidden="1" x14ac:dyDescent="0.25">
      <c r="A6464" s="235">
        <v>333574</v>
      </c>
      <c r="B6464" s="235" t="s">
        <v>10459</v>
      </c>
      <c r="C6464" s="235" t="s">
        <v>515</v>
      </c>
      <c r="D6464" s="235" t="s">
        <v>841</v>
      </c>
      <c r="E6464"/>
      <c r="F6464" s="126"/>
      <c r="G6464" s="236"/>
      <c r="H6464"/>
      <c r="I6464" t="s">
        <v>129</v>
      </c>
      <c r="J6464" s="236"/>
      <c r="K6464"/>
      <c r="L6464"/>
      <c r="M6464"/>
      <c r="N6464"/>
      <c r="O6464"/>
      <c r="P6464"/>
      <c r="Q6464"/>
      <c r="U6464"/>
      <c r="V6464" t="s">
        <v>4335</v>
      </c>
      <c r="W6464" s="236"/>
      <c r="X6464"/>
      <c r="Y6464"/>
      <c r="Z6464"/>
      <c r="AA6464"/>
      <c r="AB6464"/>
      <c r="AC6464"/>
      <c r="AD6464"/>
      <c r="AE6464"/>
      <c r="AF6464"/>
      <c r="AG6464"/>
      <c r="AH6464" s="115" t="s">
        <v>4308</v>
      </c>
    </row>
    <row r="6465" spans="1:35" hidden="1" x14ac:dyDescent="0.25">
      <c r="A6465">
        <v>333575</v>
      </c>
      <c r="B6465" t="s">
        <v>10460</v>
      </c>
      <c r="C6465" t="s">
        <v>638</v>
      </c>
      <c r="D6465" t="s">
        <v>2919</v>
      </c>
      <c r="E6465" t="s">
        <v>77</v>
      </c>
      <c r="F6465" s="126">
        <v>32931</v>
      </c>
      <c r="G6465" t="s">
        <v>10461</v>
      </c>
      <c r="H6465" t="s">
        <v>16</v>
      </c>
      <c r="I6465" t="s">
        <v>136</v>
      </c>
      <c r="J6465"/>
      <c r="K6465"/>
      <c r="L6465"/>
      <c r="M6465"/>
      <c r="N6465"/>
      <c r="O6465"/>
      <c r="P6465"/>
      <c r="Q6465"/>
      <c r="U6465"/>
      <c r="V6465" t="s">
        <v>4414</v>
      </c>
      <c r="W6465"/>
      <c r="X6465"/>
      <c r="Y6465"/>
      <c r="Z6465"/>
      <c r="AA6465"/>
      <c r="AB6465"/>
      <c r="AC6465"/>
      <c r="AD6465" t="s">
        <v>4308</v>
      </c>
      <c r="AE6465" t="s">
        <v>4308</v>
      </c>
      <c r="AF6465" t="s">
        <v>4308</v>
      </c>
      <c r="AG6465" t="s">
        <v>4308</v>
      </c>
      <c r="AH6465" s="115" t="s">
        <v>4308</v>
      </c>
    </row>
    <row r="6466" spans="1:35" hidden="1" x14ac:dyDescent="0.25">
      <c r="A6466">
        <v>333577</v>
      </c>
      <c r="B6466" t="s">
        <v>10462</v>
      </c>
      <c r="C6466" t="s">
        <v>227</v>
      </c>
      <c r="D6466" t="s">
        <v>354</v>
      </c>
      <c r="E6466" t="s">
        <v>77</v>
      </c>
      <c r="F6466" s="126">
        <v>34876</v>
      </c>
      <c r="G6466" t="s">
        <v>10463</v>
      </c>
      <c r="H6466" t="s">
        <v>16</v>
      </c>
      <c r="I6466" t="s">
        <v>199</v>
      </c>
      <c r="J6466" t="s">
        <v>1226</v>
      </c>
      <c r="K6466"/>
      <c r="L6466" t="s">
        <v>73</v>
      </c>
      <c r="M6466"/>
      <c r="N6466"/>
      <c r="O6466"/>
      <c r="P6466"/>
      <c r="Q6466"/>
      <c r="U6466"/>
      <c r="V6466" t="s">
        <v>4336</v>
      </c>
      <c r="W6466"/>
      <c r="X6466"/>
      <c r="Y6466"/>
      <c r="Z6466"/>
      <c r="AA6466"/>
      <c r="AB6466"/>
      <c r="AC6466"/>
      <c r="AD6466"/>
      <c r="AE6466"/>
      <c r="AF6466"/>
      <c r="AG6466"/>
    </row>
    <row r="6467" spans="1:35" ht="18" x14ac:dyDescent="0.25">
      <c r="A6467" s="235">
        <v>333579</v>
      </c>
      <c r="B6467" s="235" t="s">
        <v>10464</v>
      </c>
      <c r="C6467" s="235" t="s">
        <v>244</v>
      </c>
      <c r="D6467" s="235" t="s">
        <v>222</v>
      </c>
      <c r="E6467"/>
      <c r="F6467" s="126"/>
      <c r="G6467" s="236"/>
      <c r="H6467"/>
      <c r="I6467" t="s">
        <v>107</v>
      </c>
      <c r="J6467" s="236"/>
      <c r="K6467"/>
      <c r="L6467"/>
      <c r="M6467"/>
      <c r="N6467"/>
      <c r="O6467"/>
      <c r="P6467"/>
      <c r="Q6467"/>
      <c r="U6467"/>
      <c r="V6467" t="s">
        <v>4335</v>
      </c>
      <c r="W6467" s="236"/>
      <c r="X6467"/>
      <c r="Y6467"/>
      <c r="Z6467"/>
      <c r="AA6467"/>
      <c r="AB6467"/>
      <c r="AC6467"/>
      <c r="AD6467"/>
      <c r="AE6467"/>
      <c r="AF6467"/>
      <c r="AG6467"/>
      <c r="AH6467" s="115" t="s">
        <v>4308</v>
      </c>
      <c r="AI6467" s="115" t="e">
        <f>VLOOKUP(A6467,'[2]دراسات قانونية'!$A$3:$E$600,1,0)</f>
        <v>#N/A</v>
      </c>
    </row>
    <row r="6468" spans="1:35" ht="18" hidden="1" x14ac:dyDescent="0.25">
      <c r="A6468" s="235">
        <v>333582</v>
      </c>
      <c r="B6468" s="235" t="s">
        <v>10465</v>
      </c>
      <c r="C6468" s="235" t="s">
        <v>980</v>
      </c>
      <c r="D6468" s="235" t="s">
        <v>273</v>
      </c>
      <c r="E6468"/>
      <c r="F6468" s="126"/>
      <c r="G6468" s="236"/>
      <c r="H6468"/>
      <c r="I6468" t="s">
        <v>199</v>
      </c>
      <c r="J6468" s="236"/>
      <c r="K6468"/>
      <c r="L6468"/>
      <c r="M6468"/>
      <c r="N6468"/>
      <c r="O6468"/>
      <c r="P6468"/>
      <c r="Q6468"/>
      <c r="U6468"/>
      <c r="V6468">
        <v>0</v>
      </c>
      <c r="W6468" s="236"/>
      <c r="X6468"/>
      <c r="Y6468"/>
      <c r="Z6468"/>
      <c r="AA6468"/>
      <c r="AB6468"/>
      <c r="AC6468"/>
      <c r="AD6468"/>
      <c r="AE6468"/>
      <c r="AF6468"/>
      <c r="AG6468"/>
      <c r="AH6468" s="115" t="s">
        <v>4308</v>
      </c>
    </row>
    <row r="6469" spans="1:35" ht="18" x14ac:dyDescent="0.25">
      <c r="A6469" s="235">
        <v>333584</v>
      </c>
      <c r="B6469" s="235" t="s">
        <v>10466</v>
      </c>
      <c r="C6469" s="235" t="s">
        <v>10467</v>
      </c>
      <c r="D6469" s="235" t="s">
        <v>467</v>
      </c>
      <c r="E6469"/>
      <c r="F6469" s="126"/>
      <c r="G6469" s="236"/>
      <c r="H6469"/>
      <c r="I6469" t="s">
        <v>107</v>
      </c>
      <c r="J6469" s="236"/>
      <c r="K6469"/>
      <c r="L6469"/>
      <c r="M6469"/>
      <c r="N6469"/>
      <c r="O6469"/>
      <c r="P6469"/>
      <c r="Q6469"/>
      <c r="U6469"/>
      <c r="V6469">
        <v>0</v>
      </c>
      <c r="W6469" s="236"/>
      <c r="X6469"/>
      <c r="Y6469"/>
      <c r="Z6469"/>
      <c r="AA6469"/>
      <c r="AB6469"/>
      <c r="AC6469"/>
      <c r="AD6469"/>
      <c r="AE6469"/>
      <c r="AF6469"/>
      <c r="AG6469"/>
      <c r="AH6469" s="115" t="s">
        <v>4308</v>
      </c>
      <c r="AI6469" s="115" t="e">
        <f>VLOOKUP(A6469,'[2]دراسات قانونية'!$A$3:$E$600,1,0)</f>
        <v>#N/A</v>
      </c>
    </row>
    <row r="6470" spans="1:35" hidden="1" x14ac:dyDescent="0.25">
      <c r="A6470" s="115">
        <v>333585</v>
      </c>
      <c r="B6470" s="115" t="s">
        <v>1577</v>
      </c>
      <c r="C6470" s="115" t="s">
        <v>209</v>
      </c>
      <c r="D6470" s="115" t="s">
        <v>270</v>
      </c>
      <c r="E6470" s="115" t="s">
        <v>76</v>
      </c>
      <c r="F6470" s="237">
        <v>35468</v>
      </c>
      <c r="G6470" s="115" t="s">
        <v>211</v>
      </c>
      <c r="H6470" s="115" t="s">
        <v>16</v>
      </c>
      <c r="I6470" t="s">
        <v>199</v>
      </c>
      <c r="J6470" s="115" t="s">
        <v>1226</v>
      </c>
      <c r="L6470" s="115" t="s">
        <v>73</v>
      </c>
      <c r="U6470"/>
      <c r="V6470" t="s">
        <v>4336</v>
      </c>
      <c r="AH6470" s="115" t="s">
        <v>4308</v>
      </c>
    </row>
    <row r="6471" spans="1:35" ht="18" x14ac:dyDescent="0.25">
      <c r="A6471" s="235">
        <v>333586</v>
      </c>
      <c r="B6471" s="235" t="s">
        <v>10468</v>
      </c>
      <c r="C6471" s="235" t="s">
        <v>579</v>
      </c>
      <c r="D6471" s="235" t="s">
        <v>849</v>
      </c>
      <c r="E6471"/>
      <c r="F6471" s="126"/>
      <c r="G6471" s="236"/>
      <c r="H6471"/>
      <c r="I6471" t="s">
        <v>107</v>
      </c>
      <c r="J6471" s="236"/>
      <c r="K6471"/>
      <c r="L6471"/>
      <c r="M6471"/>
      <c r="N6471"/>
      <c r="O6471"/>
      <c r="P6471"/>
      <c r="Q6471"/>
      <c r="U6471"/>
      <c r="V6471" t="s">
        <v>4337</v>
      </c>
      <c r="W6471" s="236"/>
      <c r="X6471"/>
      <c r="Y6471"/>
      <c r="Z6471"/>
      <c r="AA6471"/>
      <c r="AB6471"/>
      <c r="AC6471"/>
      <c r="AD6471"/>
      <c r="AE6471"/>
      <c r="AF6471"/>
      <c r="AG6471"/>
      <c r="AH6471" s="115" t="s">
        <v>4308</v>
      </c>
      <c r="AI6471" s="115" t="e">
        <f>VLOOKUP(A6471,'[2]دراسات قانونية'!$A$3:$E$600,1,0)</f>
        <v>#N/A</v>
      </c>
    </row>
    <row r="6472" spans="1:35" hidden="1" x14ac:dyDescent="0.25">
      <c r="A6472" s="115">
        <v>333590</v>
      </c>
      <c r="B6472" s="115" t="s">
        <v>1626</v>
      </c>
      <c r="C6472" s="115" t="s">
        <v>1366</v>
      </c>
      <c r="D6472" s="115" t="s">
        <v>611</v>
      </c>
      <c r="E6472" s="115" t="s">
        <v>77</v>
      </c>
      <c r="F6472" s="237">
        <v>33235</v>
      </c>
      <c r="G6472" s="115" t="s">
        <v>70</v>
      </c>
      <c r="H6472" s="115" t="s">
        <v>16</v>
      </c>
      <c r="I6472" t="s">
        <v>201</v>
      </c>
      <c r="J6472" s="115" t="s">
        <v>1226</v>
      </c>
      <c r="L6472" s="115" t="s">
        <v>70</v>
      </c>
      <c r="U6472"/>
      <c r="V6472" t="s">
        <v>4337</v>
      </c>
    </row>
    <row r="6473" spans="1:35" hidden="1" x14ac:dyDescent="0.25">
      <c r="A6473" s="115">
        <v>333592</v>
      </c>
      <c r="B6473" s="115" t="s">
        <v>4137</v>
      </c>
      <c r="C6473" s="115" t="s">
        <v>806</v>
      </c>
      <c r="D6473" s="115" t="s">
        <v>415</v>
      </c>
      <c r="E6473" s="115" t="s">
        <v>77</v>
      </c>
      <c r="F6473" s="237">
        <v>33898</v>
      </c>
      <c r="G6473" s="115" t="s">
        <v>243</v>
      </c>
      <c r="H6473" s="115" t="s">
        <v>16</v>
      </c>
      <c r="I6473" t="s">
        <v>199</v>
      </c>
      <c r="J6473" s="115" t="s">
        <v>1226</v>
      </c>
      <c r="L6473" s="115" t="s">
        <v>30</v>
      </c>
      <c r="U6473"/>
      <c r="V6473">
        <v>0</v>
      </c>
    </row>
    <row r="6474" spans="1:35" ht="18" hidden="1" x14ac:dyDescent="0.25">
      <c r="A6474" s="235">
        <v>333593</v>
      </c>
      <c r="B6474" s="235" t="s">
        <v>10469</v>
      </c>
      <c r="C6474" s="235" t="s">
        <v>271</v>
      </c>
      <c r="D6474" s="235" t="s">
        <v>450</v>
      </c>
      <c r="E6474"/>
      <c r="F6474" s="126"/>
      <c r="G6474" s="236"/>
      <c r="H6474"/>
      <c r="I6474" t="s">
        <v>129</v>
      </c>
      <c r="J6474" s="236"/>
      <c r="K6474"/>
      <c r="L6474"/>
      <c r="M6474"/>
      <c r="N6474"/>
      <c r="O6474"/>
      <c r="P6474"/>
      <c r="Q6474"/>
      <c r="U6474"/>
      <c r="V6474" t="s">
        <v>4335</v>
      </c>
      <c r="W6474" s="236"/>
      <c r="X6474"/>
      <c r="Y6474"/>
      <c r="Z6474"/>
      <c r="AA6474"/>
      <c r="AB6474"/>
      <c r="AC6474"/>
      <c r="AD6474"/>
      <c r="AE6474"/>
      <c r="AF6474"/>
      <c r="AG6474"/>
      <c r="AH6474" s="115" t="s">
        <v>4308</v>
      </c>
    </row>
    <row r="6475" spans="1:35" hidden="1" x14ac:dyDescent="0.25">
      <c r="A6475" s="115">
        <v>333594</v>
      </c>
      <c r="B6475" s="115" t="s">
        <v>4138</v>
      </c>
      <c r="C6475" s="115" t="s">
        <v>364</v>
      </c>
      <c r="D6475" s="115" t="s">
        <v>630</v>
      </c>
      <c r="E6475" s="115" t="s">
        <v>76</v>
      </c>
      <c r="F6475" s="237">
        <v>33161</v>
      </c>
      <c r="G6475" s="115" t="s">
        <v>2811</v>
      </c>
      <c r="H6475" s="115" t="s">
        <v>16</v>
      </c>
      <c r="I6475" t="s">
        <v>199</v>
      </c>
      <c r="J6475" s="115" t="s">
        <v>1226</v>
      </c>
      <c r="L6475" s="115" t="s">
        <v>61</v>
      </c>
      <c r="U6475"/>
      <c r="V6475">
        <v>0</v>
      </c>
      <c r="AH6475" s="115" t="s">
        <v>4308</v>
      </c>
    </row>
    <row r="6476" spans="1:35" ht="18" x14ac:dyDescent="0.25">
      <c r="A6476" s="235">
        <v>333595</v>
      </c>
      <c r="B6476" s="235" t="s">
        <v>6207</v>
      </c>
      <c r="C6476" s="235" t="s">
        <v>395</v>
      </c>
      <c r="D6476" s="235" t="s">
        <v>10470</v>
      </c>
      <c r="E6476"/>
      <c r="F6476" s="126"/>
      <c r="G6476" s="236"/>
      <c r="H6476"/>
      <c r="I6476" t="s">
        <v>107</v>
      </c>
      <c r="J6476" s="236"/>
      <c r="K6476"/>
      <c r="L6476"/>
      <c r="M6476"/>
      <c r="N6476"/>
      <c r="O6476"/>
      <c r="P6476"/>
      <c r="Q6476"/>
      <c r="U6476"/>
      <c r="V6476">
        <v>0</v>
      </c>
      <c r="W6476" s="236"/>
      <c r="X6476"/>
      <c r="Y6476"/>
      <c r="Z6476"/>
      <c r="AA6476"/>
      <c r="AB6476"/>
      <c r="AC6476"/>
      <c r="AD6476"/>
      <c r="AE6476"/>
      <c r="AF6476"/>
      <c r="AG6476"/>
      <c r="AH6476" s="115" t="s">
        <v>4308</v>
      </c>
      <c r="AI6476" s="115" t="e">
        <f>VLOOKUP(A6476,'[2]دراسات قانونية'!$A$3:$E$600,1,0)</f>
        <v>#N/A</v>
      </c>
    </row>
    <row r="6477" spans="1:35" hidden="1" x14ac:dyDescent="0.25">
      <c r="A6477" s="115">
        <v>333596</v>
      </c>
      <c r="B6477" s="115" t="s">
        <v>1928</v>
      </c>
      <c r="C6477" s="115" t="s">
        <v>454</v>
      </c>
      <c r="D6477" s="115" t="s">
        <v>232</v>
      </c>
      <c r="E6477" s="115" t="s">
        <v>77</v>
      </c>
      <c r="F6477" s="237">
        <v>33383</v>
      </c>
      <c r="G6477" s="115" t="s">
        <v>211</v>
      </c>
      <c r="H6477" s="115" t="s">
        <v>16</v>
      </c>
      <c r="I6477" t="s">
        <v>199</v>
      </c>
      <c r="J6477" s="115" t="s">
        <v>1226</v>
      </c>
      <c r="L6477" s="115" t="s">
        <v>18</v>
      </c>
      <c r="U6477"/>
      <c r="V6477" t="s">
        <v>4336</v>
      </c>
    </row>
    <row r="6478" spans="1:35" ht="18" x14ac:dyDescent="0.25">
      <c r="A6478" s="235">
        <v>333600</v>
      </c>
      <c r="B6478" s="235" t="s">
        <v>10471</v>
      </c>
      <c r="C6478" s="235" t="s">
        <v>332</v>
      </c>
      <c r="D6478" s="235" t="s">
        <v>405</v>
      </c>
      <c r="E6478"/>
      <c r="F6478" s="126"/>
      <c r="G6478" s="236"/>
      <c r="H6478"/>
      <c r="I6478" t="s">
        <v>107</v>
      </c>
      <c r="J6478" s="236"/>
      <c r="K6478"/>
      <c r="L6478"/>
      <c r="M6478"/>
      <c r="N6478"/>
      <c r="O6478"/>
      <c r="P6478"/>
      <c r="Q6478"/>
      <c r="U6478"/>
      <c r="V6478">
        <v>0</v>
      </c>
      <c r="W6478" s="236"/>
      <c r="X6478"/>
      <c r="Y6478"/>
      <c r="Z6478"/>
      <c r="AA6478"/>
      <c r="AB6478"/>
      <c r="AC6478"/>
      <c r="AD6478"/>
      <c r="AE6478"/>
      <c r="AF6478"/>
      <c r="AG6478"/>
      <c r="AH6478" s="115" t="s">
        <v>4308</v>
      </c>
      <c r="AI6478" s="115" t="e">
        <f>VLOOKUP(A6478,'[2]دراسات قانونية'!$A$3:$E$600,1,0)</f>
        <v>#N/A</v>
      </c>
    </row>
    <row r="6479" spans="1:35" ht="18" x14ac:dyDescent="0.25">
      <c r="A6479" s="235">
        <v>333603</v>
      </c>
      <c r="B6479" s="235" t="s">
        <v>10472</v>
      </c>
      <c r="C6479" s="235" t="s">
        <v>1890</v>
      </c>
      <c r="D6479" s="235" t="s">
        <v>430</v>
      </c>
      <c r="E6479"/>
      <c r="F6479" s="126"/>
      <c r="G6479" s="236"/>
      <c r="H6479"/>
      <c r="I6479" t="s">
        <v>107</v>
      </c>
      <c r="J6479" s="236"/>
      <c r="K6479"/>
      <c r="L6479"/>
      <c r="M6479"/>
      <c r="N6479"/>
      <c r="O6479"/>
      <c r="P6479"/>
      <c r="Q6479"/>
      <c r="U6479"/>
      <c r="V6479">
        <v>0</v>
      </c>
      <c r="W6479" s="236"/>
      <c r="X6479"/>
      <c r="Y6479"/>
      <c r="Z6479"/>
      <c r="AA6479"/>
      <c r="AB6479"/>
      <c r="AC6479"/>
      <c r="AD6479"/>
      <c r="AE6479"/>
      <c r="AF6479"/>
      <c r="AG6479"/>
      <c r="AH6479" s="115" t="s">
        <v>4308</v>
      </c>
      <c r="AI6479" s="115" t="e">
        <f>VLOOKUP(A6479,'[2]دراسات قانونية'!$A$3:$E$600,1,0)</f>
        <v>#N/A</v>
      </c>
    </row>
    <row r="6480" spans="1:35" ht="18" hidden="1" x14ac:dyDescent="0.25">
      <c r="A6480" s="235">
        <v>333605</v>
      </c>
      <c r="B6480" s="235" t="s">
        <v>10473</v>
      </c>
      <c r="C6480" s="235" t="s">
        <v>250</v>
      </c>
      <c r="D6480" s="235" t="s">
        <v>8642</v>
      </c>
      <c r="E6480"/>
      <c r="F6480" s="126"/>
      <c r="G6480" s="236"/>
      <c r="H6480"/>
      <c r="I6480" t="s">
        <v>199</v>
      </c>
      <c r="J6480" s="236"/>
      <c r="K6480"/>
      <c r="L6480"/>
      <c r="M6480"/>
      <c r="N6480"/>
      <c r="O6480"/>
      <c r="P6480"/>
      <c r="Q6480"/>
      <c r="U6480"/>
      <c r="V6480">
        <v>0</v>
      </c>
      <c r="W6480" s="236"/>
      <c r="X6480"/>
      <c r="Y6480"/>
      <c r="Z6480"/>
      <c r="AA6480"/>
      <c r="AB6480"/>
      <c r="AC6480"/>
      <c r="AD6480"/>
      <c r="AE6480"/>
      <c r="AF6480"/>
      <c r="AG6480"/>
      <c r="AH6480" s="115" t="s">
        <v>4308</v>
      </c>
    </row>
    <row r="6481" spans="1:35" hidden="1" x14ac:dyDescent="0.25">
      <c r="A6481">
        <v>333606</v>
      </c>
      <c r="B6481" t="s">
        <v>10474</v>
      </c>
      <c r="C6481" t="s">
        <v>609</v>
      </c>
      <c r="D6481" t="s">
        <v>10475</v>
      </c>
      <c r="E6481" t="s">
        <v>77</v>
      </c>
      <c r="F6481" s="126"/>
      <c r="G6481"/>
      <c r="H6481" t="s">
        <v>16</v>
      </c>
      <c r="I6481" t="s">
        <v>136</v>
      </c>
      <c r="J6481"/>
      <c r="K6481"/>
      <c r="L6481"/>
      <c r="M6481"/>
      <c r="N6481"/>
      <c r="O6481"/>
      <c r="P6481"/>
      <c r="Q6481"/>
      <c r="U6481"/>
      <c r="V6481" t="s">
        <v>4329</v>
      </c>
      <c r="W6481"/>
      <c r="X6481"/>
      <c r="Y6481"/>
      <c r="Z6481"/>
      <c r="AA6481" t="s">
        <v>4308</v>
      </c>
      <c r="AB6481" t="s">
        <v>4308</v>
      </c>
      <c r="AC6481" t="s">
        <v>4308</v>
      </c>
      <c r="AD6481" t="s">
        <v>4308</v>
      </c>
      <c r="AE6481" t="s">
        <v>4308</v>
      </c>
      <c r="AF6481" t="s">
        <v>4308</v>
      </c>
      <c r="AG6481" t="s">
        <v>4308</v>
      </c>
      <c r="AH6481" s="115" t="s">
        <v>4308</v>
      </c>
    </row>
    <row r="6482" spans="1:35" hidden="1" x14ac:dyDescent="0.25">
      <c r="A6482">
        <v>333609</v>
      </c>
      <c r="B6482" t="s">
        <v>10476</v>
      </c>
      <c r="C6482" t="s">
        <v>589</v>
      </c>
      <c r="D6482" t="s">
        <v>253</v>
      </c>
      <c r="E6482" t="s">
        <v>77</v>
      </c>
      <c r="F6482" s="126">
        <v>32964</v>
      </c>
      <c r="G6482" t="s">
        <v>18</v>
      </c>
      <c r="H6482" t="s">
        <v>16</v>
      </c>
      <c r="I6482" t="s">
        <v>136</v>
      </c>
      <c r="J6482" t="s">
        <v>15</v>
      </c>
      <c r="K6482"/>
      <c r="L6482" t="s">
        <v>18</v>
      </c>
      <c r="M6482"/>
      <c r="N6482"/>
      <c r="O6482"/>
      <c r="P6482"/>
      <c r="Q6482"/>
      <c r="R6482" s="115">
        <v>9392</v>
      </c>
      <c r="S6482" s="115">
        <v>45722</v>
      </c>
      <c r="T6482" s="115">
        <v>70000</v>
      </c>
      <c r="U6482"/>
      <c r="V6482">
        <v>0</v>
      </c>
      <c r="W6482"/>
      <c r="X6482"/>
      <c r="Y6482"/>
      <c r="Z6482"/>
      <c r="AA6482"/>
      <c r="AB6482"/>
      <c r="AC6482"/>
      <c r="AD6482"/>
      <c r="AE6482"/>
      <c r="AF6482"/>
      <c r="AG6482"/>
    </row>
    <row r="6483" spans="1:35" ht="18" x14ac:dyDescent="0.25">
      <c r="A6483" s="235">
        <v>333611</v>
      </c>
      <c r="B6483" s="235" t="s">
        <v>10477</v>
      </c>
      <c r="C6483" s="235" t="s">
        <v>227</v>
      </c>
      <c r="D6483" s="235" t="s">
        <v>906</v>
      </c>
      <c r="E6483"/>
      <c r="F6483" s="126"/>
      <c r="G6483" s="236"/>
      <c r="H6483"/>
      <c r="I6483" t="s">
        <v>107</v>
      </c>
      <c r="J6483" s="236"/>
      <c r="K6483"/>
      <c r="L6483"/>
      <c r="M6483"/>
      <c r="N6483"/>
      <c r="O6483"/>
      <c r="P6483"/>
      <c r="Q6483"/>
      <c r="U6483"/>
      <c r="V6483" t="s">
        <v>4335</v>
      </c>
      <c r="W6483" s="236"/>
      <c r="X6483"/>
      <c r="Y6483"/>
      <c r="Z6483"/>
      <c r="AA6483"/>
      <c r="AB6483"/>
      <c r="AC6483"/>
      <c r="AD6483"/>
      <c r="AE6483"/>
      <c r="AF6483"/>
      <c r="AG6483"/>
      <c r="AH6483" s="115" t="s">
        <v>4308</v>
      </c>
      <c r="AI6483" s="115" t="e">
        <f>VLOOKUP(A6483,'[2]دراسات قانونية'!$A$3:$E$600,1,0)</f>
        <v>#N/A</v>
      </c>
    </row>
    <row r="6484" spans="1:35" hidden="1" x14ac:dyDescent="0.25">
      <c r="A6484" s="115">
        <v>333613</v>
      </c>
      <c r="B6484" s="115" t="s">
        <v>1930</v>
      </c>
      <c r="C6484" s="115" t="s">
        <v>525</v>
      </c>
      <c r="D6484" s="115" t="s">
        <v>382</v>
      </c>
      <c r="E6484" s="115" t="s">
        <v>77</v>
      </c>
      <c r="F6484" s="237">
        <v>35431</v>
      </c>
      <c r="G6484" s="115" t="s">
        <v>211</v>
      </c>
      <c r="H6484" s="115" t="s">
        <v>16</v>
      </c>
      <c r="I6484" t="s">
        <v>199</v>
      </c>
      <c r="J6484" s="115" t="s">
        <v>1226</v>
      </c>
      <c r="L6484" s="115" t="s">
        <v>30</v>
      </c>
      <c r="U6484"/>
      <c r="V6484" t="s">
        <v>4336</v>
      </c>
    </row>
    <row r="6485" spans="1:35" hidden="1" x14ac:dyDescent="0.25">
      <c r="A6485" s="115">
        <v>333615</v>
      </c>
      <c r="B6485" s="115" t="s">
        <v>1843</v>
      </c>
      <c r="C6485" s="115" t="s">
        <v>809</v>
      </c>
      <c r="D6485" s="115" t="s">
        <v>1294</v>
      </c>
      <c r="E6485" s="115" t="s">
        <v>77</v>
      </c>
      <c r="F6485" s="237">
        <v>30736</v>
      </c>
      <c r="G6485" s="115" t="s">
        <v>27</v>
      </c>
      <c r="H6485" s="115" t="s">
        <v>19</v>
      </c>
      <c r="I6485" t="s">
        <v>199</v>
      </c>
      <c r="J6485" s="115" t="s">
        <v>1226</v>
      </c>
      <c r="K6485" s="115">
        <v>2001</v>
      </c>
      <c r="L6485" s="115" t="s">
        <v>30</v>
      </c>
      <c r="U6485"/>
      <c r="V6485" t="s">
        <v>4414</v>
      </c>
    </row>
    <row r="6486" spans="1:35" hidden="1" x14ac:dyDescent="0.25">
      <c r="A6486">
        <v>333616</v>
      </c>
      <c r="B6486" t="s">
        <v>10478</v>
      </c>
      <c r="C6486" t="s">
        <v>7969</v>
      </c>
      <c r="D6486" t="s">
        <v>323</v>
      </c>
      <c r="E6486" t="s">
        <v>77</v>
      </c>
      <c r="F6486" s="126"/>
      <c r="G6486"/>
      <c r="H6486" t="s">
        <v>16</v>
      </c>
      <c r="I6486" t="s">
        <v>136</v>
      </c>
      <c r="J6486"/>
      <c r="K6486"/>
      <c r="L6486"/>
      <c r="M6486"/>
      <c r="N6486"/>
      <c r="O6486"/>
      <c r="P6486"/>
      <c r="Q6486"/>
      <c r="U6486"/>
      <c r="V6486" t="s">
        <v>4414</v>
      </c>
      <c r="W6486"/>
      <c r="X6486"/>
      <c r="Y6486" t="s">
        <v>4308</v>
      </c>
      <c r="Z6486"/>
      <c r="AA6486" t="s">
        <v>4308</v>
      </c>
      <c r="AB6486" t="s">
        <v>4308</v>
      </c>
      <c r="AC6486" t="s">
        <v>4308</v>
      </c>
      <c r="AD6486" t="s">
        <v>4308</v>
      </c>
      <c r="AE6486" t="s">
        <v>4308</v>
      </c>
      <c r="AF6486" t="s">
        <v>4308</v>
      </c>
      <c r="AG6486" t="s">
        <v>4308</v>
      </c>
      <c r="AH6486" s="115" t="s">
        <v>4308</v>
      </c>
    </row>
    <row r="6487" spans="1:35" hidden="1" x14ac:dyDescent="0.25">
      <c r="A6487" s="115">
        <v>333618</v>
      </c>
      <c r="B6487" s="115" t="s">
        <v>2005</v>
      </c>
      <c r="C6487" s="115" t="s">
        <v>446</v>
      </c>
      <c r="D6487" s="115" t="s">
        <v>2006</v>
      </c>
      <c r="E6487" s="115" t="s">
        <v>76</v>
      </c>
      <c r="F6487" s="237">
        <v>33491</v>
      </c>
      <c r="G6487" s="115" t="s">
        <v>1772</v>
      </c>
      <c r="H6487" s="115" t="s">
        <v>16</v>
      </c>
      <c r="I6487" t="s">
        <v>199</v>
      </c>
      <c r="J6487" s="115" t="s">
        <v>1226</v>
      </c>
      <c r="L6487" s="115" t="s">
        <v>40</v>
      </c>
      <c r="U6487"/>
      <c r="V6487" t="s">
        <v>4329</v>
      </c>
      <c r="AH6487" s="115" t="s">
        <v>4308</v>
      </c>
    </row>
    <row r="6488" spans="1:35" ht="18" x14ac:dyDescent="0.25">
      <c r="A6488" s="235">
        <v>333620</v>
      </c>
      <c r="B6488" s="235" t="s">
        <v>10479</v>
      </c>
      <c r="C6488" s="235" t="s">
        <v>250</v>
      </c>
      <c r="D6488" s="235" t="s">
        <v>298</v>
      </c>
      <c r="E6488"/>
      <c r="F6488" s="126"/>
      <c r="G6488" s="236"/>
      <c r="H6488"/>
      <c r="I6488" t="s">
        <v>107</v>
      </c>
      <c r="J6488" s="236"/>
      <c r="K6488"/>
      <c r="L6488"/>
      <c r="M6488"/>
      <c r="N6488"/>
      <c r="O6488"/>
      <c r="P6488"/>
      <c r="Q6488"/>
      <c r="U6488"/>
      <c r="V6488">
        <v>0</v>
      </c>
      <c r="W6488" s="236"/>
      <c r="X6488"/>
      <c r="Y6488"/>
      <c r="Z6488"/>
      <c r="AA6488"/>
      <c r="AB6488"/>
      <c r="AC6488"/>
      <c r="AD6488"/>
      <c r="AE6488"/>
      <c r="AF6488"/>
      <c r="AG6488"/>
      <c r="AH6488" s="115" t="s">
        <v>4308</v>
      </c>
      <c r="AI6488" s="115" t="e">
        <f>VLOOKUP(A6488,'[2]دراسات قانونية'!$A$3:$E$600,1,0)</f>
        <v>#N/A</v>
      </c>
    </row>
    <row r="6489" spans="1:35" ht="18" hidden="1" x14ac:dyDescent="0.25">
      <c r="A6489" s="235">
        <v>333621</v>
      </c>
      <c r="B6489" s="235" t="s">
        <v>10480</v>
      </c>
      <c r="C6489" s="235" t="s">
        <v>489</v>
      </c>
      <c r="D6489" s="235" t="s">
        <v>268</v>
      </c>
      <c r="E6489"/>
      <c r="F6489" s="126"/>
      <c r="G6489" s="236"/>
      <c r="H6489"/>
      <c r="I6489" t="s">
        <v>199</v>
      </c>
      <c r="J6489" s="236"/>
      <c r="K6489"/>
      <c r="L6489"/>
      <c r="M6489"/>
      <c r="N6489"/>
      <c r="O6489"/>
      <c r="P6489"/>
      <c r="Q6489"/>
      <c r="U6489"/>
      <c r="V6489">
        <v>0</v>
      </c>
      <c r="W6489" s="236"/>
      <c r="X6489"/>
      <c r="Y6489"/>
      <c r="Z6489"/>
      <c r="AA6489"/>
      <c r="AB6489"/>
      <c r="AC6489"/>
      <c r="AD6489"/>
      <c r="AE6489"/>
      <c r="AF6489"/>
      <c r="AG6489"/>
      <c r="AH6489" s="115" t="s">
        <v>4308</v>
      </c>
    </row>
    <row r="6490" spans="1:35" ht="18" x14ac:dyDescent="0.25">
      <c r="A6490" s="235">
        <v>333622</v>
      </c>
      <c r="B6490" s="235" t="s">
        <v>10481</v>
      </c>
      <c r="C6490" s="235" t="s">
        <v>345</v>
      </c>
      <c r="D6490" s="235" t="s">
        <v>10424</v>
      </c>
      <c r="E6490"/>
      <c r="F6490" s="126"/>
      <c r="G6490" s="236"/>
      <c r="H6490"/>
      <c r="I6490" t="s">
        <v>107</v>
      </c>
      <c r="J6490" s="236"/>
      <c r="K6490"/>
      <c r="L6490"/>
      <c r="M6490"/>
      <c r="N6490"/>
      <c r="O6490"/>
      <c r="P6490"/>
      <c r="Q6490"/>
      <c r="U6490"/>
      <c r="V6490" t="s">
        <v>4337</v>
      </c>
      <c r="W6490" s="236"/>
      <c r="X6490"/>
      <c r="Y6490"/>
      <c r="Z6490"/>
      <c r="AA6490"/>
      <c r="AB6490"/>
      <c r="AC6490"/>
      <c r="AD6490"/>
      <c r="AE6490"/>
      <c r="AF6490"/>
      <c r="AG6490"/>
      <c r="AH6490" s="115" t="s">
        <v>4308</v>
      </c>
      <c r="AI6490" s="115" t="e">
        <f>VLOOKUP(A6490,'[2]دراسات قانونية'!$A$3:$E$600,1,0)</f>
        <v>#N/A</v>
      </c>
    </row>
    <row r="6491" spans="1:35" hidden="1" x14ac:dyDescent="0.25">
      <c r="A6491">
        <v>333623</v>
      </c>
      <c r="B6491" t="s">
        <v>7791</v>
      </c>
      <c r="C6491" t="s">
        <v>683</v>
      </c>
      <c r="D6491" t="s">
        <v>10482</v>
      </c>
      <c r="E6491" t="s">
        <v>77</v>
      </c>
      <c r="F6491" s="126">
        <v>35431</v>
      </c>
      <c r="G6491" t="s">
        <v>2186</v>
      </c>
      <c r="H6491" t="s">
        <v>16</v>
      </c>
      <c r="I6491" t="s">
        <v>136</v>
      </c>
      <c r="J6491"/>
      <c r="K6491"/>
      <c r="L6491"/>
      <c r="M6491"/>
      <c r="N6491"/>
      <c r="O6491"/>
      <c r="P6491"/>
      <c r="Q6491"/>
      <c r="U6491"/>
      <c r="V6491" t="s">
        <v>16623</v>
      </c>
      <c r="W6491"/>
      <c r="X6491"/>
      <c r="Y6491"/>
      <c r="Z6491"/>
      <c r="AA6491"/>
      <c r="AB6491"/>
      <c r="AC6491"/>
      <c r="AD6491" t="s">
        <v>4308</v>
      </c>
      <c r="AE6491" t="s">
        <v>4308</v>
      </c>
      <c r="AF6491" t="s">
        <v>4308</v>
      </c>
      <c r="AG6491" t="s">
        <v>4308</v>
      </c>
      <c r="AH6491" s="115" t="s">
        <v>4308</v>
      </c>
    </row>
    <row r="6492" spans="1:35" ht="18" x14ac:dyDescent="0.25">
      <c r="A6492" s="235">
        <v>333624</v>
      </c>
      <c r="B6492" s="235" t="s">
        <v>10483</v>
      </c>
      <c r="C6492" s="235" t="s">
        <v>340</v>
      </c>
      <c r="D6492" s="235" t="s">
        <v>613</v>
      </c>
      <c r="E6492"/>
      <c r="F6492" s="126"/>
      <c r="G6492" s="236"/>
      <c r="H6492"/>
      <c r="I6492" t="s">
        <v>107</v>
      </c>
      <c r="J6492" s="236"/>
      <c r="K6492"/>
      <c r="L6492"/>
      <c r="M6492"/>
      <c r="N6492"/>
      <c r="O6492"/>
      <c r="P6492"/>
      <c r="Q6492"/>
      <c r="U6492"/>
      <c r="V6492">
        <v>0</v>
      </c>
      <c r="W6492" s="236"/>
      <c r="X6492"/>
      <c r="Y6492"/>
      <c r="Z6492"/>
      <c r="AA6492"/>
      <c r="AB6492"/>
      <c r="AC6492"/>
      <c r="AD6492"/>
      <c r="AE6492"/>
      <c r="AF6492"/>
      <c r="AG6492"/>
      <c r="AH6492" s="115" t="s">
        <v>4308</v>
      </c>
      <c r="AI6492" s="115" t="e">
        <f>VLOOKUP(A6492,'[2]دراسات قانونية'!$A$3:$E$600,1,0)</f>
        <v>#N/A</v>
      </c>
    </row>
    <row r="6493" spans="1:35" ht="18" x14ac:dyDescent="0.25">
      <c r="A6493" s="235">
        <v>333625</v>
      </c>
      <c r="B6493" s="235" t="s">
        <v>10484</v>
      </c>
      <c r="C6493" s="235" t="s">
        <v>680</v>
      </c>
      <c r="D6493" s="235" t="s">
        <v>239</v>
      </c>
      <c r="E6493"/>
      <c r="F6493" s="126"/>
      <c r="G6493" s="236"/>
      <c r="H6493"/>
      <c r="I6493" t="s">
        <v>107</v>
      </c>
      <c r="J6493" s="236"/>
      <c r="K6493"/>
      <c r="L6493"/>
      <c r="M6493"/>
      <c r="N6493"/>
      <c r="O6493"/>
      <c r="P6493"/>
      <c r="Q6493"/>
      <c r="U6493"/>
      <c r="V6493">
        <v>0</v>
      </c>
      <c r="W6493" s="236"/>
      <c r="X6493"/>
      <c r="Y6493"/>
      <c r="Z6493"/>
      <c r="AA6493"/>
      <c r="AB6493"/>
      <c r="AC6493"/>
      <c r="AD6493"/>
      <c r="AE6493"/>
      <c r="AF6493"/>
      <c r="AG6493"/>
      <c r="AH6493" s="115" t="s">
        <v>4308</v>
      </c>
      <c r="AI6493" s="115" t="e">
        <f>VLOOKUP(A6493,'[2]دراسات قانونية'!$A$3:$E$600,1,0)</f>
        <v>#N/A</v>
      </c>
    </row>
    <row r="6494" spans="1:35" ht="18" x14ac:dyDescent="0.25">
      <c r="A6494" s="235">
        <v>333626</v>
      </c>
      <c r="B6494" s="235" t="s">
        <v>10485</v>
      </c>
      <c r="C6494" s="235" t="s">
        <v>212</v>
      </c>
      <c r="D6494" s="235" t="s">
        <v>5378</v>
      </c>
      <c r="E6494"/>
      <c r="F6494" s="126"/>
      <c r="G6494" s="236"/>
      <c r="H6494"/>
      <c r="I6494" t="s">
        <v>107</v>
      </c>
      <c r="J6494" s="236"/>
      <c r="K6494"/>
      <c r="L6494"/>
      <c r="M6494"/>
      <c r="N6494"/>
      <c r="O6494"/>
      <c r="P6494"/>
      <c r="Q6494"/>
      <c r="U6494"/>
      <c r="V6494">
        <v>0</v>
      </c>
      <c r="W6494" s="236"/>
      <c r="X6494"/>
      <c r="Y6494"/>
      <c r="Z6494"/>
      <c r="AA6494"/>
      <c r="AB6494"/>
      <c r="AC6494"/>
      <c r="AD6494"/>
      <c r="AE6494"/>
      <c r="AF6494"/>
      <c r="AG6494"/>
      <c r="AH6494" s="115" t="s">
        <v>4308</v>
      </c>
      <c r="AI6494" s="115" t="e">
        <f>VLOOKUP(A6494,'[2]دراسات قانونية'!$A$3:$E$600,1,0)</f>
        <v>#N/A</v>
      </c>
    </row>
    <row r="6495" spans="1:35" ht="18" x14ac:dyDescent="0.25">
      <c r="A6495" s="235">
        <v>333628</v>
      </c>
      <c r="B6495" s="235" t="s">
        <v>10486</v>
      </c>
      <c r="C6495" s="235" t="s">
        <v>339</v>
      </c>
      <c r="D6495" s="235" t="s">
        <v>421</v>
      </c>
      <c r="E6495"/>
      <c r="F6495" s="126"/>
      <c r="G6495" s="236"/>
      <c r="H6495"/>
      <c r="I6495" t="s">
        <v>107</v>
      </c>
      <c r="J6495" s="236"/>
      <c r="K6495"/>
      <c r="L6495"/>
      <c r="M6495"/>
      <c r="N6495"/>
      <c r="O6495"/>
      <c r="P6495"/>
      <c r="Q6495"/>
      <c r="U6495"/>
      <c r="V6495" t="s">
        <v>4335</v>
      </c>
      <c r="W6495" s="236"/>
      <c r="X6495"/>
      <c r="Y6495"/>
      <c r="Z6495"/>
      <c r="AA6495"/>
      <c r="AB6495"/>
      <c r="AC6495"/>
      <c r="AD6495"/>
      <c r="AE6495"/>
      <c r="AF6495"/>
      <c r="AG6495"/>
      <c r="AH6495" s="115" t="s">
        <v>4308</v>
      </c>
      <c r="AI6495" s="115" t="e">
        <f>VLOOKUP(A6495,'[2]دراسات قانونية'!$A$3:$E$600,1,0)</f>
        <v>#N/A</v>
      </c>
    </row>
    <row r="6496" spans="1:35" hidden="1" x14ac:dyDescent="0.25">
      <c r="A6496" s="115">
        <v>333631</v>
      </c>
      <c r="B6496" s="115" t="s">
        <v>2074</v>
      </c>
      <c r="C6496" s="115" t="s">
        <v>1073</v>
      </c>
      <c r="D6496" s="115" t="s">
        <v>387</v>
      </c>
      <c r="E6496" s="115" t="s">
        <v>76</v>
      </c>
      <c r="F6496" s="237">
        <v>33117</v>
      </c>
      <c r="G6496" s="115" t="s">
        <v>666</v>
      </c>
      <c r="H6496" s="115" t="s">
        <v>16</v>
      </c>
      <c r="I6496" t="s">
        <v>199</v>
      </c>
      <c r="J6496" s="115" t="s">
        <v>1226</v>
      </c>
      <c r="L6496" s="115" t="s">
        <v>18</v>
      </c>
      <c r="U6496"/>
      <c r="V6496" t="s">
        <v>4329</v>
      </c>
    </row>
    <row r="6497" spans="1:35" ht="18" x14ac:dyDescent="0.25">
      <c r="A6497" s="235">
        <v>333635</v>
      </c>
      <c r="B6497" s="235" t="s">
        <v>10487</v>
      </c>
      <c r="C6497" s="235" t="s">
        <v>231</v>
      </c>
      <c r="D6497" s="235" t="s">
        <v>485</v>
      </c>
      <c r="E6497"/>
      <c r="F6497" s="126"/>
      <c r="G6497" s="236"/>
      <c r="H6497"/>
      <c r="I6497" t="s">
        <v>107</v>
      </c>
      <c r="J6497" s="236"/>
      <c r="K6497"/>
      <c r="L6497"/>
      <c r="M6497"/>
      <c r="N6497"/>
      <c r="O6497"/>
      <c r="P6497"/>
      <c r="Q6497"/>
      <c r="U6497"/>
      <c r="V6497" t="s">
        <v>4335</v>
      </c>
      <c r="W6497" s="236"/>
      <c r="X6497"/>
      <c r="Y6497"/>
      <c r="Z6497"/>
      <c r="AA6497"/>
      <c r="AB6497"/>
      <c r="AC6497"/>
      <c r="AD6497"/>
      <c r="AE6497"/>
      <c r="AF6497"/>
      <c r="AG6497"/>
      <c r="AH6497" s="115" t="s">
        <v>4308</v>
      </c>
      <c r="AI6497" s="115" t="e">
        <f>VLOOKUP(A6497,'[2]دراسات قانونية'!$A$3:$E$600,1,0)</f>
        <v>#N/A</v>
      </c>
    </row>
    <row r="6498" spans="1:35" hidden="1" x14ac:dyDescent="0.25">
      <c r="A6498" s="115">
        <v>333639</v>
      </c>
      <c r="B6498" s="115" t="s">
        <v>3828</v>
      </c>
      <c r="C6498" s="115" t="s">
        <v>271</v>
      </c>
      <c r="D6498" s="115" t="s">
        <v>352</v>
      </c>
      <c r="E6498" s="115" t="s">
        <v>76</v>
      </c>
      <c r="F6498" s="237">
        <v>32289</v>
      </c>
      <c r="G6498" s="115" t="s">
        <v>18</v>
      </c>
      <c r="H6498" s="115" t="s">
        <v>16</v>
      </c>
      <c r="I6498" t="s">
        <v>199</v>
      </c>
      <c r="J6498" s="115" t="s">
        <v>15</v>
      </c>
      <c r="L6498" s="115" t="s">
        <v>61</v>
      </c>
      <c r="U6498"/>
      <c r="V6498" t="s">
        <v>4414</v>
      </c>
      <c r="AG6498" s="115" t="s">
        <v>4308</v>
      </c>
      <c r="AH6498" s="115" t="s">
        <v>4308</v>
      </c>
    </row>
    <row r="6499" spans="1:35" ht="18" x14ac:dyDescent="0.25">
      <c r="A6499" s="235">
        <v>333642</v>
      </c>
      <c r="B6499" s="235" t="s">
        <v>10488</v>
      </c>
      <c r="C6499" s="235" t="s">
        <v>10489</v>
      </c>
      <c r="D6499" s="235" t="s">
        <v>235</v>
      </c>
      <c r="E6499"/>
      <c r="F6499" s="126"/>
      <c r="G6499" s="236"/>
      <c r="H6499"/>
      <c r="I6499" t="s">
        <v>107</v>
      </c>
      <c r="J6499" s="236"/>
      <c r="K6499"/>
      <c r="L6499"/>
      <c r="M6499"/>
      <c r="N6499"/>
      <c r="O6499"/>
      <c r="P6499"/>
      <c r="Q6499"/>
      <c r="U6499"/>
      <c r="V6499" t="s">
        <v>4334</v>
      </c>
      <c r="W6499" s="236"/>
      <c r="X6499"/>
      <c r="Y6499"/>
      <c r="Z6499"/>
      <c r="AA6499"/>
      <c r="AB6499"/>
      <c r="AC6499"/>
      <c r="AD6499"/>
      <c r="AE6499"/>
      <c r="AF6499"/>
      <c r="AG6499"/>
      <c r="AH6499" s="115" t="s">
        <v>4308</v>
      </c>
      <c r="AI6499" s="115" t="e">
        <f>VLOOKUP(A6499,'[2]دراسات قانونية'!$A$3:$E$600,1,0)</f>
        <v>#N/A</v>
      </c>
    </row>
    <row r="6500" spans="1:35" ht="18" x14ac:dyDescent="0.25">
      <c r="A6500" s="235">
        <v>333644</v>
      </c>
      <c r="B6500" s="235" t="s">
        <v>10490</v>
      </c>
      <c r="C6500" s="235" t="s">
        <v>542</v>
      </c>
      <c r="D6500" s="235" t="s">
        <v>1294</v>
      </c>
      <c r="E6500"/>
      <c r="F6500" s="126"/>
      <c r="G6500" s="236"/>
      <c r="H6500"/>
      <c r="I6500" t="s">
        <v>107</v>
      </c>
      <c r="J6500" s="236"/>
      <c r="K6500"/>
      <c r="L6500"/>
      <c r="M6500"/>
      <c r="N6500"/>
      <c r="O6500"/>
      <c r="P6500"/>
      <c r="Q6500"/>
      <c r="U6500"/>
      <c r="V6500" t="s">
        <v>4334</v>
      </c>
      <c r="W6500" s="236"/>
      <c r="X6500"/>
      <c r="Y6500"/>
      <c r="Z6500"/>
      <c r="AA6500"/>
      <c r="AB6500"/>
      <c r="AC6500"/>
      <c r="AD6500"/>
      <c r="AE6500"/>
      <c r="AF6500"/>
      <c r="AG6500"/>
      <c r="AH6500" s="115" t="s">
        <v>4308</v>
      </c>
      <c r="AI6500" s="115" t="e">
        <f>VLOOKUP(A6500,'[2]دراسات قانونية'!$A$3:$E$600,1,0)</f>
        <v>#N/A</v>
      </c>
    </row>
    <row r="6501" spans="1:35" ht="18" x14ac:dyDescent="0.25">
      <c r="A6501" s="235">
        <v>333647</v>
      </c>
      <c r="B6501" s="235" t="s">
        <v>10491</v>
      </c>
      <c r="C6501" s="235" t="s">
        <v>327</v>
      </c>
      <c r="D6501" s="235" t="s">
        <v>856</v>
      </c>
      <c r="E6501"/>
      <c r="F6501" s="126"/>
      <c r="G6501" s="236"/>
      <c r="H6501"/>
      <c r="I6501" t="s">
        <v>107</v>
      </c>
      <c r="J6501" s="236"/>
      <c r="K6501"/>
      <c r="L6501"/>
      <c r="M6501"/>
      <c r="N6501"/>
      <c r="O6501"/>
      <c r="P6501"/>
      <c r="Q6501"/>
      <c r="U6501"/>
      <c r="V6501" t="s">
        <v>4335</v>
      </c>
      <c r="W6501" s="236"/>
      <c r="X6501"/>
      <c r="Y6501"/>
      <c r="Z6501"/>
      <c r="AA6501"/>
      <c r="AB6501"/>
      <c r="AC6501"/>
      <c r="AD6501"/>
      <c r="AE6501"/>
      <c r="AF6501"/>
      <c r="AG6501"/>
      <c r="AH6501" s="115" t="s">
        <v>4308</v>
      </c>
      <c r="AI6501" s="115" t="e">
        <f>VLOOKUP(A6501,'[2]دراسات قانونية'!$A$3:$E$600,1,0)</f>
        <v>#N/A</v>
      </c>
    </row>
    <row r="6502" spans="1:35" hidden="1" x14ac:dyDescent="0.25">
      <c r="A6502">
        <v>333648</v>
      </c>
      <c r="B6502" t="s">
        <v>10492</v>
      </c>
      <c r="C6502" t="s">
        <v>543</v>
      </c>
      <c r="D6502" t="s">
        <v>776</v>
      </c>
      <c r="E6502" t="s">
        <v>76</v>
      </c>
      <c r="F6502" s="126"/>
      <c r="G6502"/>
      <c r="H6502" t="s">
        <v>16</v>
      </c>
      <c r="I6502" t="s">
        <v>136</v>
      </c>
      <c r="J6502"/>
      <c r="K6502"/>
      <c r="L6502"/>
      <c r="M6502"/>
      <c r="N6502"/>
      <c r="O6502"/>
      <c r="P6502"/>
      <c r="Q6502"/>
      <c r="U6502"/>
      <c r="V6502" t="s">
        <v>4336</v>
      </c>
      <c r="W6502"/>
      <c r="X6502"/>
      <c r="Y6502"/>
      <c r="Z6502"/>
      <c r="AA6502"/>
      <c r="AB6502"/>
      <c r="AC6502"/>
      <c r="AD6502" t="s">
        <v>4308</v>
      </c>
      <c r="AE6502" t="s">
        <v>4308</v>
      </c>
      <c r="AF6502" t="s">
        <v>4308</v>
      </c>
      <c r="AG6502" t="s">
        <v>4308</v>
      </c>
      <c r="AH6502" s="115" t="s">
        <v>4308</v>
      </c>
    </row>
    <row r="6503" spans="1:35" ht="18" x14ac:dyDescent="0.25">
      <c r="A6503" s="235">
        <v>333649</v>
      </c>
      <c r="B6503" s="235" t="s">
        <v>10493</v>
      </c>
      <c r="C6503" s="235" t="s">
        <v>364</v>
      </c>
      <c r="D6503" s="235" t="s">
        <v>435</v>
      </c>
      <c r="E6503"/>
      <c r="F6503" s="126"/>
      <c r="G6503" s="236"/>
      <c r="H6503"/>
      <c r="I6503" t="s">
        <v>107</v>
      </c>
      <c r="J6503" s="236"/>
      <c r="K6503"/>
      <c r="L6503"/>
      <c r="M6503"/>
      <c r="N6503"/>
      <c r="O6503"/>
      <c r="P6503"/>
      <c r="Q6503"/>
      <c r="U6503"/>
      <c r="V6503" t="s">
        <v>4335</v>
      </c>
      <c r="W6503" s="236"/>
      <c r="X6503"/>
      <c r="Y6503"/>
      <c r="Z6503"/>
      <c r="AA6503"/>
      <c r="AB6503"/>
      <c r="AC6503"/>
      <c r="AD6503"/>
      <c r="AE6503"/>
      <c r="AF6503"/>
      <c r="AG6503"/>
      <c r="AH6503" s="115" t="s">
        <v>4308</v>
      </c>
      <c r="AI6503" s="115" t="e">
        <f>VLOOKUP(A6503,'[2]دراسات قانونية'!$A$3:$E$600,1,0)</f>
        <v>#N/A</v>
      </c>
    </row>
    <row r="6504" spans="1:35" hidden="1" x14ac:dyDescent="0.25">
      <c r="A6504" s="115">
        <v>333650</v>
      </c>
      <c r="B6504" s="115" t="s">
        <v>1791</v>
      </c>
      <c r="C6504" s="115" t="s">
        <v>917</v>
      </c>
      <c r="D6504" s="115" t="s">
        <v>894</v>
      </c>
      <c r="E6504" s="115" t="s">
        <v>76</v>
      </c>
      <c r="F6504" s="237">
        <v>36015</v>
      </c>
      <c r="G6504" s="115" t="s">
        <v>211</v>
      </c>
      <c r="H6504" s="115" t="s">
        <v>16</v>
      </c>
      <c r="I6504" t="s">
        <v>199</v>
      </c>
      <c r="J6504" s="115" t="s">
        <v>1226</v>
      </c>
      <c r="L6504" s="115" t="s">
        <v>73</v>
      </c>
      <c r="U6504"/>
      <c r="V6504" t="s">
        <v>4336</v>
      </c>
      <c r="AH6504" s="115" t="s">
        <v>4308</v>
      </c>
    </row>
    <row r="6505" spans="1:35" ht="18" hidden="1" x14ac:dyDescent="0.25">
      <c r="A6505" s="235">
        <v>333654</v>
      </c>
      <c r="B6505" s="235" t="s">
        <v>10494</v>
      </c>
      <c r="C6505" s="235" t="s">
        <v>246</v>
      </c>
      <c r="D6505" s="235" t="s">
        <v>230</v>
      </c>
      <c r="E6505"/>
      <c r="F6505" s="126"/>
      <c r="G6505" s="236"/>
      <c r="H6505"/>
      <c r="I6505" t="s">
        <v>199</v>
      </c>
      <c r="J6505" s="236"/>
      <c r="K6505"/>
      <c r="L6505"/>
      <c r="M6505"/>
      <c r="N6505"/>
      <c r="O6505"/>
      <c r="P6505"/>
      <c r="Q6505"/>
      <c r="U6505"/>
      <c r="V6505">
        <v>0</v>
      </c>
      <c r="W6505" s="236"/>
      <c r="X6505"/>
      <c r="Y6505"/>
      <c r="Z6505"/>
      <c r="AA6505"/>
      <c r="AB6505"/>
      <c r="AC6505"/>
      <c r="AD6505"/>
      <c r="AE6505"/>
      <c r="AF6505"/>
      <c r="AG6505"/>
      <c r="AH6505" s="115" t="s">
        <v>4308</v>
      </c>
    </row>
    <row r="6506" spans="1:35" hidden="1" x14ac:dyDescent="0.25">
      <c r="A6506" s="115">
        <v>333655</v>
      </c>
      <c r="B6506" s="115" t="s">
        <v>2557</v>
      </c>
      <c r="C6506" s="115" t="s">
        <v>1038</v>
      </c>
      <c r="D6506" s="115" t="s">
        <v>967</v>
      </c>
      <c r="E6506" s="115" t="s">
        <v>77</v>
      </c>
      <c r="F6506" s="237">
        <v>33970</v>
      </c>
      <c r="G6506" s="115" t="s">
        <v>918</v>
      </c>
      <c r="H6506" s="115" t="s">
        <v>16</v>
      </c>
      <c r="I6506" t="s">
        <v>199</v>
      </c>
      <c r="J6506" s="115" t="s">
        <v>1226</v>
      </c>
      <c r="L6506" s="115" t="s">
        <v>50</v>
      </c>
      <c r="U6506"/>
      <c r="V6506" t="s">
        <v>4414</v>
      </c>
    </row>
    <row r="6507" spans="1:35" hidden="1" x14ac:dyDescent="0.25">
      <c r="A6507" s="115">
        <v>333656</v>
      </c>
      <c r="B6507" s="115" t="s">
        <v>3351</v>
      </c>
      <c r="C6507" s="115" t="s">
        <v>572</v>
      </c>
      <c r="D6507" s="115" t="s">
        <v>1280</v>
      </c>
      <c r="E6507" s="115" t="s">
        <v>76</v>
      </c>
      <c r="F6507" s="237">
        <v>36161</v>
      </c>
      <c r="G6507" s="115" t="s">
        <v>18</v>
      </c>
      <c r="H6507" s="115" t="s">
        <v>16</v>
      </c>
      <c r="I6507" t="s">
        <v>199</v>
      </c>
      <c r="J6507" s="115" t="s">
        <v>1226</v>
      </c>
      <c r="K6507" s="115">
        <v>2016</v>
      </c>
      <c r="L6507" s="115" t="s">
        <v>18</v>
      </c>
      <c r="U6507"/>
      <c r="V6507">
        <v>0</v>
      </c>
    </row>
    <row r="6508" spans="1:35" hidden="1" x14ac:dyDescent="0.25">
      <c r="A6508">
        <v>333657</v>
      </c>
      <c r="B6508" t="s">
        <v>10495</v>
      </c>
      <c r="C6508" t="s">
        <v>546</v>
      </c>
      <c r="D6508" t="s">
        <v>891</v>
      </c>
      <c r="E6508"/>
      <c r="F6508" s="126"/>
      <c r="G6508"/>
      <c r="H6508"/>
      <c r="I6508" t="s">
        <v>136</v>
      </c>
      <c r="J6508"/>
      <c r="K6508"/>
      <c r="L6508"/>
      <c r="M6508"/>
      <c r="N6508"/>
      <c r="O6508"/>
      <c r="P6508"/>
      <c r="Q6508"/>
      <c r="U6508"/>
      <c r="V6508" t="s">
        <v>4335</v>
      </c>
      <c r="W6508"/>
      <c r="X6508"/>
      <c r="Y6508"/>
      <c r="Z6508"/>
      <c r="AA6508"/>
      <c r="AB6508"/>
      <c r="AC6508"/>
      <c r="AD6508"/>
      <c r="AE6508"/>
      <c r="AF6508"/>
      <c r="AG6508"/>
      <c r="AH6508" s="115" t="s">
        <v>4308</v>
      </c>
    </row>
    <row r="6509" spans="1:35" hidden="1" x14ac:dyDescent="0.25">
      <c r="A6509">
        <v>333658</v>
      </c>
      <c r="B6509" t="s">
        <v>10496</v>
      </c>
      <c r="C6509" t="s">
        <v>332</v>
      </c>
      <c r="D6509" t="s">
        <v>220</v>
      </c>
      <c r="E6509" t="s">
        <v>76</v>
      </c>
      <c r="F6509" s="126"/>
      <c r="G6509"/>
      <c r="H6509" t="s">
        <v>16</v>
      </c>
      <c r="I6509" t="s">
        <v>136</v>
      </c>
      <c r="J6509"/>
      <c r="K6509"/>
      <c r="L6509"/>
      <c r="M6509"/>
      <c r="N6509"/>
      <c r="O6509"/>
      <c r="P6509"/>
      <c r="Q6509"/>
      <c r="U6509"/>
      <c r="V6509" t="s">
        <v>4414</v>
      </c>
      <c r="W6509"/>
      <c r="X6509"/>
      <c r="Y6509"/>
      <c r="Z6509"/>
      <c r="AA6509"/>
      <c r="AB6509" t="s">
        <v>4308</v>
      </c>
      <c r="AC6509" t="s">
        <v>4308</v>
      </c>
      <c r="AD6509" t="s">
        <v>4308</v>
      </c>
      <c r="AE6509" t="s">
        <v>4308</v>
      </c>
      <c r="AF6509" t="s">
        <v>4308</v>
      </c>
      <c r="AG6509" t="s">
        <v>4308</v>
      </c>
      <c r="AH6509" s="115" t="s">
        <v>4308</v>
      </c>
    </row>
    <row r="6510" spans="1:35" ht="18" x14ac:dyDescent="0.25">
      <c r="A6510" s="235">
        <v>333660</v>
      </c>
      <c r="B6510" s="235" t="s">
        <v>10497</v>
      </c>
      <c r="C6510" s="235" t="s">
        <v>231</v>
      </c>
      <c r="D6510" s="235" t="s">
        <v>487</v>
      </c>
      <c r="E6510"/>
      <c r="F6510" s="126"/>
      <c r="G6510" s="236"/>
      <c r="H6510"/>
      <c r="I6510" t="s">
        <v>107</v>
      </c>
      <c r="J6510" s="236"/>
      <c r="K6510"/>
      <c r="L6510"/>
      <c r="M6510"/>
      <c r="N6510"/>
      <c r="O6510"/>
      <c r="P6510"/>
      <c r="Q6510"/>
      <c r="U6510"/>
      <c r="V6510" t="s">
        <v>4337</v>
      </c>
      <c r="W6510" s="236"/>
      <c r="X6510"/>
      <c r="Y6510"/>
      <c r="Z6510"/>
      <c r="AA6510"/>
      <c r="AB6510"/>
      <c r="AC6510"/>
      <c r="AD6510"/>
      <c r="AE6510"/>
      <c r="AF6510"/>
      <c r="AG6510"/>
      <c r="AH6510" s="115" t="s">
        <v>4308</v>
      </c>
      <c r="AI6510" s="115" t="e">
        <f>VLOOKUP(A6510,'[2]دراسات قانونية'!$A$3:$E$600,1,0)</f>
        <v>#N/A</v>
      </c>
    </row>
    <row r="6511" spans="1:35" ht="18" x14ac:dyDescent="0.25">
      <c r="A6511" s="235">
        <v>333661</v>
      </c>
      <c r="B6511" s="235" t="s">
        <v>10498</v>
      </c>
      <c r="C6511" s="235" t="s">
        <v>227</v>
      </c>
      <c r="D6511" s="235" t="s">
        <v>1242</v>
      </c>
      <c r="E6511"/>
      <c r="F6511" s="126"/>
      <c r="G6511" s="236"/>
      <c r="H6511"/>
      <c r="I6511" t="s">
        <v>107</v>
      </c>
      <c r="J6511" s="236"/>
      <c r="K6511"/>
      <c r="L6511"/>
      <c r="M6511"/>
      <c r="N6511"/>
      <c r="O6511"/>
      <c r="P6511"/>
      <c r="Q6511"/>
      <c r="U6511"/>
      <c r="V6511">
        <v>0</v>
      </c>
      <c r="W6511" s="236"/>
      <c r="X6511"/>
      <c r="Y6511"/>
      <c r="Z6511"/>
      <c r="AA6511"/>
      <c r="AB6511"/>
      <c r="AC6511"/>
      <c r="AD6511"/>
      <c r="AE6511"/>
      <c r="AF6511"/>
      <c r="AG6511"/>
      <c r="AH6511" s="115" t="s">
        <v>4308</v>
      </c>
      <c r="AI6511" s="115" t="e">
        <f>VLOOKUP(A6511,'[2]دراسات قانونية'!$A$3:$E$600,1,0)</f>
        <v>#N/A</v>
      </c>
    </row>
    <row r="6512" spans="1:35" hidden="1" x14ac:dyDescent="0.25">
      <c r="A6512">
        <v>333662</v>
      </c>
      <c r="B6512" t="s">
        <v>10499</v>
      </c>
      <c r="C6512" t="s">
        <v>295</v>
      </c>
      <c r="D6512" t="s">
        <v>213</v>
      </c>
      <c r="E6512" t="s">
        <v>76</v>
      </c>
      <c r="F6512" s="126"/>
      <c r="G6512"/>
      <c r="H6512" t="s">
        <v>16</v>
      </c>
      <c r="I6512" t="s">
        <v>201</v>
      </c>
      <c r="J6512"/>
      <c r="K6512"/>
      <c r="L6512"/>
      <c r="M6512"/>
      <c r="N6512"/>
      <c r="O6512"/>
      <c r="P6512"/>
      <c r="Q6512"/>
      <c r="U6512"/>
      <c r="V6512" t="s">
        <v>4336</v>
      </c>
      <c r="W6512"/>
      <c r="X6512"/>
      <c r="Y6512"/>
      <c r="Z6512"/>
      <c r="AA6512"/>
      <c r="AB6512"/>
      <c r="AC6512"/>
      <c r="AD6512"/>
      <c r="AE6512"/>
      <c r="AF6512"/>
      <c r="AG6512"/>
    </row>
    <row r="6513" spans="1:35" hidden="1" x14ac:dyDescent="0.25">
      <c r="A6513" s="115">
        <v>333663</v>
      </c>
      <c r="B6513" s="115" t="s">
        <v>1272</v>
      </c>
      <c r="C6513" s="115" t="s">
        <v>324</v>
      </c>
      <c r="D6513" s="115" t="s">
        <v>1331</v>
      </c>
      <c r="E6513" s="115" t="s">
        <v>76</v>
      </c>
      <c r="F6513" s="237">
        <v>33608</v>
      </c>
      <c r="G6513" s="115" t="s">
        <v>1761</v>
      </c>
      <c r="H6513" s="115" t="s">
        <v>16</v>
      </c>
      <c r="I6513" t="s">
        <v>199</v>
      </c>
      <c r="J6513" s="115" t="s">
        <v>1226</v>
      </c>
      <c r="L6513" s="115" t="s">
        <v>40</v>
      </c>
      <c r="U6513"/>
      <c r="V6513">
        <v>0</v>
      </c>
      <c r="AH6513" s="115" t="s">
        <v>4308</v>
      </c>
    </row>
    <row r="6514" spans="1:35" ht="18" hidden="1" x14ac:dyDescent="0.25">
      <c r="A6514" s="235">
        <v>333664</v>
      </c>
      <c r="B6514" s="235" t="s">
        <v>10500</v>
      </c>
      <c r="C6514" s="235" t="s">
        <v>570</v>
      </c>
      <c r="D6514" s="235" t="s">
        <v>320</v>
      </c>
      <c r="E6514"/>
      <c r="F6514" s="126"/>
      <c r="G6514" s="236"/>
      <c r="H6514"/>
      <c r="I6514" t="s">
        <v>129</v>
      </c>
      <c r="J6514" s="236"/>
      <c r="K6514"/>
      <c r="L6514"/>
      <c r="M6514"/>
      <c r="N6514"/>
      <c r="O6514"/>
      <c r="P6514"/>
      <c r="Q6514"/>
      <c r="U6514"/>
      <c r="V6514" t="s">
        <v>4337</v>
      </c>
      <c r="W6514" s="236"/>
      <c r="X6514"/>
      <c r="Y6514"/>
      <c r="Z6514"/>
      <c r="AA6514"/>
      <c r="AB6514"/>
      <c r="AC6514"/>
      <c r="AD6514"/>
      <c r="AE6514"/>
      <c r="AF6514"/>
      <c r="AG6514"/>
      <c r="AH6514" s="115" t="s">
        <v>4308</v>
      </c>
    </row>
    <row r="6515" spans="1:35" hidden="1" x14ac:dyDescent="0.25">
      <c r="A6515" s="115">
        <v>333665</v>
      </c>
      <c r="B6515" s="115" t="s">
        <v>4344</v>
      </c>
      <c r="C6515" s="115" t="s">
        <v>263</v>
      </c>
      <c r="D6515" s="115" t="s">
        <v>336</v>
      </c>
      <c r="F6515" s="237"/>
      <c r="I6515" t="s">
        <v>199</v>
      </c>
      <c r="U6515"/>
      <c r="V6515">
        <v>0</v>
      </c>
    </row>
    <row r="6516" spans="1:35" ht="18" hidden="1" x14ac:dyDescent="0.25">
      <c r="A6516" s="235">
        <v>333666</v>
      </c>
      <c r="B6516" s="235" t="s">
        <v>10501</v>
      </c>
      <c r="C6516" s="235" t="s">
        <v>831</v>
      </c>
      <c r="D6516" s="235" t="s">
        <v>590</v>
      </c>
      <c r="E6516"/>
      <c r="F6516" s="126"/>
      <c r="G6516" s="236"/>
      <c r="H6516"/>
      <c r="I6516" t="s">
        <v>199</v>
      </c>
      <c r="J6516" s="236"/>
      <c r="K6516"/>
      <c r="L6516"/>
      <c r="M6516"/>
      <c r="N6516"/>
      <c r="O6516"/>
      <c r="P6516"/>
      <c r="Q6516"/>
      <c r="U6516"/>
      <c r="V6516">
        <v>0</v>
      </c>
      <c r="W6516" s="236"/>
      <c r="X6516"/>
      <c r="Y6516"/>
      <c r="Z6516"/>
      <c r="AA6516"/>
      <c r="AB6516"/>
      <c r="AC6516"/>
      <c r="AD6516"/>
      <c r="AE6516"/>
      <c r="AF6516"/>
      <c r="AG6516"/>
      <c r="AH6516" s="115" t="s">
        <v>4308</v>
      </c>
    </row>
    <row r="6517" spans="1:35" hidden="1" x14ac:dyDescent="0.25">
      <c r="A6517">
        <v>333667</v>
      </c>
      <c r="B6517" t="s">
        <v>9915</v>
      </c>
      <c r="C6517" t="s">
        <v>386</v>
      </c>
      <c r="D6517" t="s">
        <v>1242</v>
      </c>
      <c r="E6517" t="s">
        <v>76</v>
      </c>
      <c r="F6517" s="126"/>
      <c r="G6517"/>
      <c r="H6517" t="s">
        <v>16</v>
      </c>
      <c r="I6517" t="s">
        <v>136</v>
      </c>
      <c r="J6517"/>
      <c r="K6517"/>
      <c r="L6517"/>
      <c r="M6517"/>
      <c r="N6517"/>
      <c r="O6517"/>
      <c r="P6517"/>
      <c r="Q6517"/>
      <c r="U6517"/>
      <c r="V6517" t="s">
        <v>16623</v>
      </c>
      <c r="W6517"/>
      <c r="X6517"/>
      <c r="Y6517"/>
      <c r="Z6517"/>
      <c r="AA6517"/>
      <c r="AB6517"/>
      <c r="AC6517"/>
      <c r="AD6517" t="s">
        <v>4308</v>
      </c>
      <c r="AE6517" t="s">
        <v>4308</v>
      </c>
      <c r="AF6517" t="s">
        <v>4308</v>
      </c>
      <c r="AG6517" t="s">
        <v>4308</v>
      </c>
      <c r="AH6517" s="115" t="s">
        <v>4308</v>
      </c>
    </row>
    <row r="6518" spans="1:35" hidden="1" x14ac:dyDescent="0.25">
      <c r="A6518">
        <v>333668</v>
      </c>
      <c r="B6518" t="s">
        <v>10502</v>
      </c>
      <c r="C6518" t="s">
        <v>778</v>
      </c>
      <c r="D6518" t="s">
        <v>420</v>
      </c>
      <c r="E6518" t="s">
        <v>76</v>
      </c>
      <c r="F6518" s="126"/>
      <c r="G6518"/>
      <c r="H6518" t="s">
        <v>16</v>
      </c>
      <c r="I6518" t="s">
        <v>129</v>
      </c>
      <c r="J6518"/>
      <c r="K6518"/>
      <c r="L6518"/>
      <c r="M6518"/>
      <c r="N6518"/>
      <c r="O6518"/>
      <c r="P6518"/>
      <c r="Q6518"/>
      <c r="U6518"/>
      <c r="V6518" t="s">
        <v>4414</v>
      </c>
      <c r="W6518"/>
      <c r="X6518"/>
      <c r="Y6518"/>
      <c r="Z6518"/>
      <c r="AA6518" t="s">
        <v>4308</v>
      </c>
      <c r="AB6518" t="s">
        <v>4308</v>
      </c>
      <c r="AC6518" t="s">
        <v>4308</v>
      </c>
      <c r="AD6518" t="s">
        <v>4308</v>
      </c>
      <c r="AE6518" t="s">
        <v>4308</v>
      </c>
      <c r="AF6518" t="s">
        <v>4308</v>
      </c>
      <c r="AG6518" t="s">
        <v>4308</v>
      </c>
      <c r="AH6518" s="115" t="s">
        <v>4308</v>
      </c>
    </row>
    <row r="6519" spans="1:35" hidden="1" x14ac:dyDescent="0.25">
      <c r="A6519">
        <v>333670</v>
      </c>
      <c r="B6519" t="s">
        <v>10503</v>
      </c>
      <c r="C6519" t="s">
        <v>408</v>
      </c>
      <c r="D6519" t="s">
        <v>270</v>
      </c>
      <c r="E6519" t="s">
        <v>77</v>
      </c>
      <c r="F6519" s="126">
        <v>34700</v>
      </c>
      <c r="G6519" t="s">
        <v>10504</v>
      </c>
      <c r="H6519" t="s">
        <v>16</v>
      </c>
      <c r="I6519" t="s">
        <v>136</v>
      </c>
      <c r="J6519" t="s">
        <v>15</v>
      </c>
      <c r="K6519"/>
      <c r="L6519" t="s">
        <v>918</v>
      </c>
      <c r="M6519"/>
      <c r="N6519"/>
      <c r="O6519"/>
      <c r="P6519"/>
      <c r="Q6519"/>
      <c r="U6519"/>
      <c r="V6519" t="s">
        <v>16623</v>
      </c>
      <c r="W6519"/>
      <c r="X6519"/>
      <c r="Y6519"/>
      <c r="Z6519"/>
      <c r="AA6519"/>
      <c r="AB6519"/>
      <c r="AC6519"/>
      <c r="AD6519"/>
      <c r="AE6519"/>
      <c r="AF6519" t="s">
        <v>4308</v>
      </c>
      <c r="AG6519" t="s">
        <v>4308</v>
      </c>
      <c r="AH6519" s="115" t="s">
        <v>4308</v>
      </c>
    </row>
    <row r="6520" spans="1:35" hidden="1" x14ac:dyDescent="0.25">
      <c r="A6520">
        <v>333672</v>
      </c>
      <c r="B6520" t="s">
        <v>10505</v>
      </c>
      <c r="C6520" t="s">
        <v>1747</v>
      </c>
      <c r="D6520" t="s">
        <v>381</v>
      </c>
      <c r="E6520" t="s">
        <v>76</v>
      </c>
      <c r="F6520" s="126">
        <v>35339</v>
      </c>
      <c r="G6520" t="s">
        <v>18</v>
      </c>
      <c r="H6520" t="s">
        <v>19</v>
      </c>
      <c r="I6520" t="s">
        <v>129</v>
      </c>
      <c r="J6520" t="s">
        <v>1226</v>
      </c>
      <c r="K6520"/>
      <c r="L6520" t="s">
        <v>18</v>
      </c>
      <c r="M6520"/>
      <c r="N6520"/>
      <c r="O6520"/>
      <c r="P6520"/>
      <c r="Q6520"/>
      <c r="U6520"/>
      <c r="V6520" t="s">
        <v>4424</v>
      </c>
      <c r="W6520"/>
      <c r="X6520"/>
      <c r="Y6520"/>
      <c r="Z6520"/>
      <c r="AA6520"/>
      <c r="AB6520"/>
      <c r="AC6520"/>
      <c r="AD6520"/>
      <c r="AE6520"/>
      <c r="AF6520"/>
      <c r="AG6520" t="s">
        <v>4308</v>
      </c>
      <c r="AH6520" s="115" t="s">
        <v>4308</v>
      </c>
    </row>
    <row r="6521" spans="1:35" ht="18" hidden="1" x14ac:dyDescent="0.25">
      <c r="A6521" s="235">
        <v>333673</v>
      </c>
      <c r="B6521" s="235" t="s">
        <v>10506</v>
      </c>
      <c r="C6521" s="235" t="s">
        <v>227</v>
      </c>
      <c r="D6521" s="235" t="s">
        <v>699</v>
      </c>
      <c r="E6521"/>
      <c r="F6521" s="126"/>
      <c r="G6521" s="236"/>
      <c r="H6521"/>
      <c r="I6521" t="s">
        <v>199</v>
      </c>
      <c r="J6521" s="236"/>
      <c r="K6521"/>
      <c r="L6521"/>
      <c r="M6521"/>
      <c r="N6521"/>
      <c r="O6521"/>
      <c r="P6521"/>
      <c r="Q6521"/>
      <c r="U6521"/>
      <c r="V6521">
        <v>0</v>
      </c>
      <c r="W6521" s="236"/>
      <c r="X6521"/>
      <c r="Y6521"/>
      <c r="Z6521"/>
      <c r="AA6521"/>
      <c r="AB6521"/>
      <c r="AC6521"/>
      <c r="AD6521"/>
      <c r="AE6521"/>
      <c r="AF6521"/>
      <c r="AG6521"/>
      <c r="AH6521" s="115" t="s">
        <v>4308</v>
      </c>
    </row>
    <row r="6522" spans="1:35" ht="18" x14ac:dyDescent="0.25">
      <c r="A6522" s="235">
        <v>333674</v>
      </c>
      <c r="B6522" s="235" t="s">
        <v>10507</v>
      </c>
      <c r="C6522" s="235" t="s">
        <v>219</v>
      </c>
      <c r="D6522" s="235" t="s">
        <v>1242</v>
      </c>
      <c r="E6522"/>
      <c r="F6522" s="126"/>
      <c r="G6522" s="236"/>
      <c r="H6522"/>
      <c r="I6522" t="s">
        <v>107</v>
      </c>
      <c r="J6522" s="236"/>
      <c r="K6522"/>
      <c r="L6522"/>
      <c r="M6522"/>
      <c r="N6522"/>
      <c r="O6522"/>
      <c r="P6522"/>
      <c r="Q6522"/>
      <c r="U6522"/>
      <c r="V6522" t="s">
        <v>4335</v>
      </c>
      <c r="W6522" s="236"/>
      <c r="X6522"/>
      <c r="Y6522"/>
      <c r="Z6522"/>
      <c r="AA6522"/>
      <c r="AB6522"/>
      <c r="AC6522"/>
      <c r="AD6522"/>
      <c r="AE6522"/>
      <c r="AF6522"/>
      <c r="AG6522"/>
      <c r="AH6522" s="115" t="s">
        <v>4308</v>
      </c>
      <c r="AI6522" s="115" t="e">
        <f>VLOOKUP(A6522,'[2]دراسات قانونية'!$A$3:$E$600,1,0)</f>
        <v>#N/A</v>
      </c>
    </row>
    <row r="6523" spans="1:35" hidden="1" x14ac:dyDescent="0.25">
      <c r="A6523" s="115">
        <v>333675</v>
      </c>
      <c r="B6523" s="115" t="s">
        <v>4139</v>
      </c>
      <c r="C6523" s="115" t="s">
        <v>250</v>
      </c>
      <c r="D6523" s="115" t="s">
        <v>437</v>
      </c>
      <c r="E6523" s="115" t="s">
        <v>77</v>
      </c>
      <c r="F6523" s="237">
        <v>30970</v>
      </c>
      <c r="G6523" s="115" t="s">
        <v>557</v>
      </c>
      <c r="H6523" s="115" t="s">
        <v>16</v>
      </c>
      <c r="I6523" t="s">
        <v>199</v>
      </c>
      <c r="J6523" s="115" t="s">
        <v>1226</v>
      </c>
      <c r="L6523" s="115" t="s">
        <v>30</v>
      </c>
      <c r="U6523"/>
      <c r="V6523">
        <v>0</v>
      </c>
    </row>
    <row r="6524" spans="1:35" hidden="1" x14ac:dyDescent="0.25">
      <c r="A6524">
        <v>333676</v>
      </c>
      <c r="B6524" t="s">
        <v>8804</v>
      </c>
      <c r="C6524" t="s">
        <v>408</v>
      </c>
      <c r="D6524" t="s">
        <v>924</v>
      </c>
      <c r="E6524" t="s">
        <v>76</v>
      </c>
      <c r="F6524" s="126">
        <v>35431</v>
      </c>
      <c r="G6524" t="s">
        <v>18</v>
      </c>
      <c r="H6524" t="s">
        <v>16</v>
      </c>
      <c r="I6524" t="s">
        <v>136</v>
      </c>
      <c r="J6524"/>
      <c r="K6524"/>
      <c r="L6524"/>
      <c r="M6524"/>
      <c r="N6524" t="s">
        <v>10508</v>
      </c>
      <c r="O6524" t="s">
        <v>10508</v>
      </c>
      <c r="P6524" t="s">
        <v>10509</v>
      </c>
      <c r="Q6524"/>
      <c r="U6524"/>
      <c r="V6524" t="s">
        <v>4424</v>
      </c>
      <c r="W6524"/>
      <c r="X6524"/>
      <c r="Y6524"/>
      <c r="Z6524"/>
      <c r="AA6524"/>
      <c r="AB6524"/>
      <c r="AC6524"/>
      <c r="AD6524"/>
      <c r="AE6524"/>
      <c r="AF6524"/>
      <c r="AG6524"/>
    </row>
    <row r="6525" spans="1:35" ht="18" hidden="1" x14ac:dyDescent="0.25">
      <c r="A6525" s="235">
        <v>333677</v>
      </c>
      <c r="B6525" s="235" t="s">
        <v>10510</v>
      </c>
      <c r="C6525" s="235" t="s">
        <v>227</v>
      </c>
      <c r="D6525" s="235" t="s">
        <v>445</v>
      </c>
      <c r="E6525"/>
      <c r="F6525" s="126"/>
      <c r="G6525" s="236"/>
      <c r="H6525"/>
      <c r="I6525" t="s">
        <v>136</v>
      </c>
      <c r="J6525" s="236"/>
      <c r="K6525"/>
      <c r="L6525"/>
      <c r="M6525"/>
      <c r="N6525"/>
      <c r="O6525"/>
      <c r="P6525"/>
      <c r="Q6525"/>
      <c r="U6525"/>
      <c r="V6525">
        <v>0</v>
      </c>
      <c r="W6525" s="236"/>
      <c r="X6525"/>
      <c r="Y6525"/>
      <c r="Z6525"/>
      <c r="AA6525"/>
      <c r="AB6525"/>
      <c r="AC6525"/>
      <c r="AD6525"/>
      <c r="AE6525"/>
      <c r="AF6525"/>
      <c r="AG6525"/>
    </row>
    <row r="6526" spans="1:35" hidden="1" x14ac:dyDescent="0.25">
      <c r="A6526">
        <v>333681</v>
      </c>
      <c r="B6526" t="s">
        <v>10511</v>
      </c>
      <c r="C6526" t="s">
        <v>212</v>
      </c>
      <c r="D6526" t="s">
        <v>10512</v>
      </c>
      <c r="E6526" t="s">
        <v>76</v>
      </c>
      <c r="F6526" s="126"/>
      <c r="G6526"/>
      <c r="H6526" t="s">
        <v>16</v>
      </c>
      <c r="I6526" t="s">
        <v>129</v>
      </c>
      <c r="J6526"/>
      <c r="K6526"/>
      <c r="L6526"/>
      <c r="M6526"/>
      <c r="N6526"/>
      <c r="O6526"/>
      <c r="P6526"/>
      <c r="Q6526"/>
      <c r="U6526"/>
      <c r="V6526" t="s">
        <v>4414</v>
      </c>
      <c r="W6526"/>
      <c r="X6526"/>
      <c r="Y6526"/>
      <c r="Z6526"/>
      <c r="AA6526" t="s">
        <v>4308</v>
      </c>
      <c r="AB6526" t="s">
        <v>4308</v>
      </c>
      <c r="AC6526" t="s">
        <v>4308</v>
      </c>
      <c r="AD6526" t="s">
        <v>4308</v>
      </c>
      <c r="AE6526" t="s">
        <v>4308</v>
      </c>
      <c r="AF6526" t="s">
        <v>4308</v>
      </c>
      <c r="AG6526" t="s">
        <v>4308</v>
      </c>
      <c r="AH6526" s="115" t="s">
        <v>4308</v>
      </c>
    </row>
    <row r="6527" spans="1:35" hidden="1" x14ac:dyDescent="0.25">
      <c r="A6527" s="115">
        <v>333682</v>
      </c>
      <c r="B6527" s="115" t="s">
        <v>3829</v>
      </c>
      <c r="C6527" s="115" t="s">
        <v>384</v>
      </c>
      <c r="D6527" s="115" t="s">
        <v>2199</v>
      </c>
      <c r="E6527" s="115" t="s">
        <v>76</v>
      </c>
      <c r="F6527" s="237">
        <v>31214</v>
      </c>
      <c r="G6527" s="115" t="s">
        <v>37</v>
      </c>
      <c r="H6527" s="115" t="s">
        <v>16</v>
      </c>
      <c r="I6527" t="s">
        <v>199</v>
      </c>
      <c r="J6527" s="115" t="s">
        <v>15</v>
      </c>
      <c r="L6527" s="115" t="s">
        <v>37</v>
      </c>
      <c r="U6527"/>
      <c r="V6527" t="s">
        <v>4414</v>
      </c>
    </row>
    <row r="6528" spans="1:35" ht="18" x14ac:dyDescent="0.25">
      <c r="A6528" s="235">
        <v>333689</v>
      </c>
      <c r="B6528" s="235" t="s">
        <v>4033</v>
      </c>
      <c r="C6528" s="235" t="s">
        <v>259</v>
      </c>
      <c r="D6528" s="235" t="s">
        <v>1242</v>
      </c>
      <c r="E6528"/>
      <c r="F6528" s="126"/>
      <c r="G6528" s="236"/>
      <c r="H6528"/>
      <c r="I6528" t="s">
        <v>107</v>
      </c>
      <c r="J6528" s="236"/>
      <c r="K6528"/>
      <c r="L6528"/>
      <c r="M6528"/>
      <c r="N6528"/>
      <c r="O6528"/>
      <c r="P6528"/>
      <c r="Q6528"/>
      <c r="U6528"/>
      <c r="V6528">
        <v>0</v>
      </c>
      <c r="W6528" s="236"/>
      <c r="X6528"/>
      <c r="Y6528"/>
      <c r="Z6528"/>
      <c r="AA6528"/>
      <c r="AB6528"/>
      <c r="AC6528"/>
      <c r="AD6528"/>
      <c r="AE6528"/>
      <c r="AF6528"/>
      <c r="AG6528"/>
      <c r="AH6528" s="115" t="s">
        <v>4308</v>
      </c>
      <c r="AI6528" s="115" t="e">
        <f>VLOOKUP(A6528,'[2]دراسات قانونية'!$A$3:$E$600,1,0)</f>
        <v>#N/A</v>
      </c>
    </row>
    <row r="6529" spans="1:35" ht="18" x14ac:dyDescent="0.25">
      <c r="A6529" s="235">
        <v>333690</v>
      </c>
      <c r="B6529" s="235" t="s">
        <v>10513</v>
      </c>
      <c r="C6529" s="235" t="s">
        <v>212</v>
      </c>
      <c r="D6529" s="235" t="s">
        <v>618</v>
      </c>
      <c r="E6529"/>
      <c r="F6529" s="126"/>
      <c r="G6529" s="236"/>
      <c r="H6529"/>
      <c r="I6529" t="s">
        <v>107</v>
      </c>
      <c r="J6529" s="236"/>
      <c r="K6529"/>
      <c r="L6529"/>
      <c r="M6529"/>
      <c r="N6529"/>
      <c r="O6529"/>
      <c r="P6529"/>
      <c r="Q6529"/>
      <c r="U6529"/>
      <c r="V6529">
        <v>0</v>
      </c>
      <c r="W6529" s="236"/>
      <c r="X6529"/>
      <c r="Y6529"/>
      <c r="Z6529"/>
      <c r="AA6529"/>
      <c r="AB6529"/>
      <c r="AC6529"/>
      <c r="AD6529"/>
      <c r="AE6529"/>
      <c r="AF6529"/>
      <c r="AG6529"/>
      <c r="AH6529" s="115" t="s">
        <v>4308</v>
      </c>
      <c r="AI6529" s="115" t="e">
        <f>VLOOKUP(A6529,'[2]دراسات قانونية'!$A$3:$E$600,1,0)</f>
        <v>#N/A</v>
      </c>
    </row>
    <row r="6530" spans="1:35" hidden="1" x14ac:dyDescent="0.25">
      <c r="A6530">
        <v>333691</v>
      </c>
      <c r="B6530" t="s">
        <v>10514</v>
      </c>
      <c r="C6530" t="s">
        <v>250</v>
      </c>
      <c r="D6530" t="s">
        <v>214</v>
      </c>
      <c r="E6530" t="s">
        <v>76</v>
      </c>
      <c r="F6530" s="126">
        <v>34177</v>
      </c>
      <c r="G6530" t="s">
        <v>18</v>
      </c>
      <c r="H6530" t="s">
        <v>16</v>
      </c>
      <c r="I6530" t="s">
        <v>5306</v>
      </c>
      <c r="J6530" t="s">
        <v>1226</v>
      </c>
      <c r="K6530"/>
      <c r="L6530" t="s">
        <v>18</v>
      </c>
      <c r="M6530"/>
      <c r="N6530"/>
      <c r="O6530"/>
      <c r="P6530"/>
      <c r="Q6530"/>
      <c r="U6530"/>
      <c r="V6530" t="s">
        <v>4414</v>
      </c>
      <c r="W6530"/>
      <c r="X6530"/>
      <c r="Y6530"/>
      <c r="Z6530"/>
      <c r="AA6530"/>
      <c r="AB6530"/>
      <c r="AC6530"/>
      <c r="AD6530"/>
      <c r="AE6530"/>
      <c r="AF6530"/>
      <c r="AG6530"/>
    </row>
    <row r="6531" spans="1:35" ht="18" hidden="1" x14ac:dyDescent="0.25">
      <c r="A6531" s="235">
        <v>333692</v>
      </c>
      <c r="B6531" s="235" t="s">
        <v>10515</v>
      </c>
      <c r="C6531" s="235" t="s">
        <v>369</v>
      </c>
      <c r="D6531" s="235" t="s">
        <v>1242</v>
      </c>
      <c r="E6531"/>
      <c r="F6531" s="126"/>
      <c r="G6531" s="236"/>
      <c r="H6531"/>
      <c r="I6531" t="s">
        <v>199</v>
      </c>
      <c r="J6531" s="236"/>
      <c r="K6531"/>
      <c r="L6531"/>
      <c r="M6531"/>
      <c r="N6531"/>
      <c r="O6531"/>
      <c r="P6531"/>
      <c r="Q6531"/>
      <c r="U6531"/>
      <c r="V6531" t="s">
        <v>4329</v>
      </c>
      <c r="W6531" s="236"/>
      <c r="X6531"/>
      <c r="Y6531"/>
      <c r="Z6531"/>
      <c r="AA6531"/>
      <c r="AB6531"/>
      <c r="AC6531"/>
      <c r="AD6531"/>
      <c r="AE6531"/>
      <c r="AF6531"/>
      <c r="AG6531"/>
      <c r="AH6531" s="115" t="s">
        <v>4308</v>
      </c>
    </row>
    <row r="6532" spans="1:35" ht="18" x14ac:dyDescent="0.25">
      <c r="A6532" s="235">
        <v>333696</v>
      </c>
      <c r="B6532" s="235" t="s">
        <v>10516</v>
      </c>
      <c r="C6532" s="235" t="s">
        <v>244</v>
      </c>
      <c r="D6532" s="235" t="s">
        <v>1242</v>
      </c>
      <c r="E6532"/>
      <c r="F6532" s="126"/>
      <c r="G6532" s="236"/>
      <c r="H6532"/>
      <c r="I6532" t="s">
        <v>107</v>
      </c>
      <c r="J6532" s="236"/>
      <c r="K6532"/>
      <c r="L6532"/>
      <c r="M6532"/>
      <c r="N6532"/>
      <c r="O6532"/>
      <c r="P6532"/>
      <c r="Q6532"/>
      <c r="U6532"/>
      <c r="V6532" t="s">
        <v>4335</v>
      </c>
      <c r="W6532" s="236"/>
      <c r="X6532"/>
      <c r="Y6532"/>
      <c r="Z6532"/>
      <c r="AA6532"/>
      <c r="AB6532"/>
      <c r="AC6532"/>
      <c r="AD6532"/>
      <c r="AE6532"/>
      <c r="AF6532"/>
      <c r="AG6532"/>
      <c r="AH6532" s="115" t="s">
        <v>4308</v>
      </c>
      <c r="AI6532" s="115" t="e">
        <f>VLOOKUP(A6532,'[2]دراسات قانونية'!$A$3:$E$600,1,0)</f>
        <v>#N/A</v>
      </c>
    </row>
    <row r="6533" spans="1:35" ht="18" hidden="1" x14ac:dyDescent="0.25">
      <c r="A6533" s="235">
        <v>333697</v>
      </c>
      <c r="B6533" s="235" t="s">
        <v>10517</v>
      </c>
      <c r="C6533" s="235" t="s">
        <v>212</v>
      </c>
      <c r="D6533" s="235" t="s">
        <v>10067</v>
      </c>
      <c r="E6533"/>
      <c r="F6533" s="126"/>
      <c r="G6533" s="236"/>
      <c r="H6533"/>
      <c r="I6533" t="s">
        <v>199</v>
      </c>
      <c r="J6533" s="236"/>
      <c r="K6533"/>
      <c r="L6533"/>
      <c r="M6533"/>
      <c r="N6533"/>
      <c r="O6533"/>
      <c r="P6533"/>
      <c r="Q6533"/>
      <c r="U6533"/>
      <c r="V6533" t="s">
        <v>16623</v>
      </c>
      <c r="W6533" s="236"/>
      <c r="X6533"/>
      <c r="Y6533"/>
      <c r="Z6533"/>
      <c r="AA6533"/>
      <c r="AB6533"/>
      <c r="AC6533"/>
      <c r="AD6533"/>
      <c r="AE6533"/>
      <c r="AF6533"/>
      <c r="AG6533"/>
      <c r="AH6533" s="115" t="s">
        <v>4308</v>
      </c>
    </row>
    <row r="6534" spans="1:35" hidden="1" x14ac:dyDescent="0.25">
      <c r="A6534" s="115">
        <v>333699</v>
      </c>
      <c r="B6534" s="115" t="s">
        <v>2050</v>
      </c>
      <c r="C6534" s="115" t="s">
        <v>516</v>
      </c>
      <c r="D6534" s="115" t="s">
        <v>2051</v>
      </c>
      <c r="E6534" s="115" t="s">
        <v>76</v>
      </c>
      <c r="F6534" s="237">
        <v>32903</v>
      </c>
      <c r="G6534" s="115" t="s">
        <v>666</v>
      </c>
      <c r="H6534" s="115" t="s">
        <v>16</v>
      </c>
      <c r="I6534" t="s">
        <v>199</v>
      </c>
      <c r="J6534" s="115" t="s">
        <v>15</v>
      </c>
      <c r="L6534" s="115" t="s">
        <v>18</v>
      </c>
      <c r="U6534"/>
      <c r="V6534" t="s">
        <v>4336</v>
      </c>
      <c r="AE6534" s="115" t="s">
        <v>4308</v>
      </c>
      <c r="AF6534" s="115" t="s">
        <v>4308</v>
      </c>
      <c r="AG6534" s="115" t="s">
        <v>4308</v>
      </c>
      <c r="AH6534" s="115" t="s">
        <v>4308</v>
      </c>
    </row>
    <row r="6535" spans="1:35" hidden="1" x14ac:dyDescent="0.25">
      <c r="A6535">
        <v>333700</v>
      </c>
      <c r="B6535" t="s">
        <v>10518</v>
      </c>
      <c r="C6535" t="s">
        <v>364</v>
      </c>
      <c r="D6535" t="s">
        <v>365</v>
      </c>
      <c r="E6535" t="s">
        <v>77</v>
      </c>
      <c r="F6535" s="126">
        <v>31796</v>
      </c>
      <c r="G6535" t="s">
        <v>37</v>
      </c>
      <c r="H6535" t="s">
        <v>16</v>
      </c>
      <c r="I6535" t="s">
        <v>129</v>
      </c>
      <c r="J6535" t="s">
        <v>1226</v>
      </c>
      <c r="K6535"/>
      <c r="L6535" t="s">
        <v>18</v>
      </c>
      <c r="M6535"/>
      <c r="N6535"/>
      <c r="O6535"/>
      <c r="P6535"/>
      <c r="Q6535"/>
      <c r="U6535"/>
      <c r="V6535" t="s">
        <v>16623</v>
      </c>
      <c r="W6535"/>
      <c r="X6535"/>
      <c r="Y6535"/>
      <c r="Z6535"/>
      <c r="AA6535"/>
      <c r="AB6535"/>
      <c r="AC6535"/>
      <c r="AD6535"/>
      <c r="AE6535"/>
      <c r="AF6535"/>
      <c r="AG6535"/>
      <c r="AH6535" s="115" t="s">
        <v>4308</v>
      </c>
    </row>
    <row r="6536" spans="1:35" hidden="1" x14ac:dyDescent="0.25">
      <c r="A6536" s="115">
        <v>333701</v>
      </c>
      <c r="B6536" s="115" t="s">
        <v>3322</v>
      </c>
      <c r="C6536" s="115" t="s">
        <v>3323</v>
      </c>
      <c r="D6536" s="115" t="s">
        <v>280</v>
      </c>
      <c r="E6536" s="115" t="s">
        <v>76</v>
      </c>
      <c r="F6536" s="237">
        <v>30311</v>
      </c>
      <c r="G6536" s="115" t="s">
        <v>557</v>
      </c>
      <c r="H6536" s="115" t="s">
        <v>16</v>
      </c>
      <c r="I6536" t="s">
        <v>199</v>
      </c>
      <c r="J6536" s="115" t="s">
        <v>15</v>
      </c>
      <c r="L6536" s="115" t="s">
        <v>18</v>
      </c>
      <c r="U6536"/>
      <c r="V6536">
        <v>0</v>
      </c>
      <c r="AH6536" s="115" t="s">
        <v>4308</v>
      </c>
    </row>
    <row r="6537" spans="1:35" ht="18" x14ac:dyDescent="0.25">
      <c r="A6537" s="235">
        <v>333702</v>
      </c>
      <c r="B6537" s="235" t="s">
        <v>10519</v>
      </c>
      <c r="C6537" s="235" t="s">
        <v>389</v>
      </c>
      <c r="D6537" s="235" t="s">
        <v>550</v>
      </c>
      <c r="E6537"/>
      <c r="F6537" s="126"/>
      <c r="G6537" s="236"/>
      <c r="H6537"/>
      <c r="I6537" t="s">
        <v>107</v>
      </c>
      <c r="J6537" s="236"/>
      <c r="K6537"/>
      <c r="L6537"/>
      <c r="M6537"/>
      <c r="N6537"/>
      <c r="O6537"/>
      <c r="P6537"/>
      <c r="Q6537"/>
      <c r="U6537"/>
      <c r="V6537" t="s">
        <v>4334</v>
      </c>
      <c r="W6537" s="236"/>
      <c r="X6537"/>
      <c r="Y6537"/>
      <c r="Z6537"/>
      <c r="AA6537"/>
      <c r="AB6537"/>
      <c r="AC6537"/>
      <c r="AD6537"/>
      <c r="AE6537"/>
      <c r="AF6537"/>
      <c r="AG6537"/>
      <c r="AH6537" s="115" t="s">
        <v>4308</v>
      </c>
      <c r="AI6537" s="115" t="e">
        <f>VLOOKUP(A6537,'[2]دراسات قانونية'!$A$3:$E$600,1,0)</f>
        <v>#N/A</v>
      </c>
    </row>
    <row r="6538" spans="1:35" ht="18" x14ac:dyDescent="0.25">
      <c r="A6538" s="235">
        <v>333703</v>
      </c>
      <c r="B6538" s="235" t="s">
        <v>10520</v>
      </c>
      <c r="C6538" s="235" t="s">
        <v>279</v>
      </c>
      <c r="D6538" s="235" t="s">
        <v>373</v>
      </c>
      <c r="E6538"/>
      <c r="F6538" s="126"/>
      <c r="G6538" s="236"/>
      <c r="H6538"/>
      <c r="I6538" t="s">
        <v>107</v>
      </c>
      <c r="J6538" s="236"/>
      <c r="K6538"/>
      <c r="L6538"/>
      <c r="M6538"/>
      <c r="N6538"/>
      <c r="O6538"/>
      <c r="P6538"/>
      <c r="Q6538"/>
      <c r="U6538"/>
      <c r="V6538" t="s">
        <v>4335</v>
      </c>
      <c r="W6538" s="236"/>
      <c r="X6538"/>
      <c r="Y6538"/>
      <c r="Z6538"/>
      <c r="AA6538"/>
      <c r="AB6538"/>
      <c r="AC6538"/>
      <c r="AD6538"/>
      <c r="AE6538"/>
      <c r="AF6538"/>
      <c r="AG6538"/>
      <c r="AH6538" s="115" t="s">
        <v>4308</v>
      </c>
      <c r="AI6538" s="115" t="e">
        <f>VLOOKUP(A6538,'[2]دراسات قانونية'!$A$3:$E$600,1,0)</f>
        <v>#N/A</v>
      </c>
    </row>
    <row r="6539" spans="1:35" ht="18" hidden="1" x14ac:dyDescent="0.25">
      <c r="A6539" s="235">
        <v>333704</v>
      </c>
      <c r="B6539" s="235" t="s">
        <v>10521</v>
      </c>
      <c r="C6539" s="235" t="s">
        <v>212</v>
      </c>
      <c r="D6539" s="235" t="s">
        <v>409</v>
      </c>
      <c r="E6539"/>
      <c r="F6539" s="126"/>
      <c r="G6539" s="236"/>
      <c r="H6539"/>
      <c r="I6539" t="s">
        <v>199</v>
      </c>
      <c r="J6539" s="236"/>
      <c r="K6539"/>
      <c r="L6539"/>
      <c r="M6539"/>
      <c r="N6539"/>
      <c r="O6539"/>
      <c r="P6539"/>
      <c r="Q6539"/>
      <c r="U6539"/>
      <c r="V6539">
        <v>0</v>
      </c>
      <c r="W6539" s="236"/>
      <c r="X6539"/>
      <c r="Y6539"/>
      <c r="Z6539"/>
      <c r="AA6539"/>
      <c r="AB6539"/>
      <c r="AC6539"/>
      <c r="AD6539"/>
      <c r="AE6539"/>
      <c r="AF6539"/>
      <c r="AG6539"/>
      <c r="AH6539" s="115" t="s">
        <v>4308</v>
      </c>
    </row>
    <row r="6540" spans="1:35" hidden="1" x14ac:dyDescent="0.25">
      <c r="A6540">
        <v>333705</v>
      </c>
      <c r="B6540" t="s">
        <v>10522</v>
      </c>
      <c r="C6540" t="s">
        <v>212</v>
      </c>
      <c r="D6540" t="s">
        <v>213</v>
      </c>
      <c r="E6540" t="s">
        <v>76</v>
      </c>
      <c r="F6540" s="126">
        <v>34365</v>
      </c>
      <c r="G6540" t="s">
        <v>18</v>
      </c>
      <c r="H6540" t="s">
        <v>16</v>
      </c>
      <c r="I6540" t="s">
        <v>129</v>
      </c>
      <c r="J6540" t="s">
        <v>1226</v>
      </c>
      <c r="K6540"/>
      <c r="L6540" t="s">
        <v>18</v>
      </c>
      <c r="M6540"/>
      <c r="N6540"/>
      <c r="O6540"/>
      <c r="P6540"/>
      <c r="Q6540"/>
      <c r="U6540"/>
      <c r="V6540" t="s">
        <v>4424</v>
      </c>
      <c r="W6540"/>
      <c r="X6540"/>
      <c r="Y6540"/>
      <c r="Z6540"/>
      <c r="AA6540"/>
      <c r="AB6540"/>
      <c r="AC6540"/>
      <c r="AD6540"/>
      <c r="AE6540"/>
      <c r="AF6540"/>
      <c r="AG6540"/>
      <c r="AH6540" s="115" t="s">
        <v>4308</v>
      </c>
    </row>
    <row r="6541" spans="1:35" ht="18" hidden="1" x14ac:dyDescent="0.25">
      <c r="A6541" s="235">
        <v>333706</v>
      </c>
      <c r="B6541" s="235" t="s">
        <v>10523</v>
      </c>
      <c r="C6541" s="235" t="s">
        <v>244</v>
      </c>
      <c r="D6541" s="235" t="s">
        <v>1033</v>
      </c>
      <c r="E6541"/>
      <c r="F6541" s="126"/>
      <c r="G6541" s="236"/>
      <c r="H6541"/>
      <c r="I6541" t="s">
        <v>199</v>
      </c>
      <c r="J6541" s="236"/>
      <c r="K6541"/>
      <c r="L6541"/>
      <c r="M6541"/>
      <c r="N6541"/>
      <c r="O6541"/>
      <c r="P6541"/>
      <c r="Q6541"/>
      <c r="U6541"/>
      <c r="V6541">
        <v>0</v>
      </c>
      <c r="W6541" s="236"/>
      <c r="X6541"/>
      <c r="Y6541"/>
      <c r="Z6541"/>
      <c r="AA6541"/>
      <c r="AB6541"/>
      <c r="AC6541"/>
      <c r="AD6541"/>
      <c r="AE6541"/>
      <c r="AF6541"/>
      <c r="AG6541"/>
      <c r="AH6541" s="115" t="s">
        <v>4308</v>
      </c>
    </row>
    <row r="6542" spans="1:35" hidden="1" x14ac:dyDescent="0.25">
      <c r="A6542">
        <v>333708</v>
      </c>
      <c r="B6542" t="s">
        <v>10524</v>
      </c>
      <c r="C6542" t="s">
        <v>4937</v>
      </c>
      <c r="D6542" t="s">
        <v>2192</v>
      </c>
      <c r="E6542" t="s">
        <v>76</v>
      </c>
      <c r="F6542" s="126">
        <v>29149</v>
      </c>
      <c r="G6542" t="s">
        <v>428</v>
      </c>
      <c r="H6542" t="s">
        <v>16</v>
      </c>
      <c r="I6542" t="s">
        <v>201</v>
      </c>
      <c r="J6542" t="s">
        <v>1226</v>
      </c>
      <c r="K6542"/>
      <c r="L6542" t="s">
        <v>30</v>
      </c>
      <c r="M6542"/>
      <c r="N6542"/>
      <c r="O6542"/>
      <c r="P6542"/>
      <c r="Q6542"/>
      <c r="U6542"/>
      <c r="V6542" t="s">
        <v>4330</v>
      </c>
      <c r="W6542"/>
      <c r="X6542"/>
      <c r="Y6542"/>
      <c r="Z6542"/>
      <c r="AA6542"/>
      <c r="AB6542"/>
      <c r="AC6542"/>
      <c r="AD6542"/>
      <c r="AE6542"/>
      <c r="AF6542"/>
      <c r="AG6542"/>
      <c r="AH6542" s="115" t="s">
        <v>4308</v>
      </c>
    </row>
    <row r="6543" spans="1:35" ht="18" x14ac:dyDescent="0.25">
      <c r="A6543" s="235">
        <v>333709</v>
      </c>
      <c r="B6543" s="235" t="s">
        <v>10525</v>
      </c>
      <c r="C6543" s="235" t="s">
        <v>264</v>
      </c>
      <c r="D6543" s="235" t="s">
        <v>560</v>
      </c>
      <c r="E6543"/>
      <c r="F6543" s="126"/>
      <c r="G6543" s="236"/>
      <c r="H6543"/>
      <c r="I6543" t="s">
        <v>107</v>
      </c>
      <c r="J6543" s="236"/>
      <c r="K6543"/>
      <c r="L6543"/>
      <c r="M6543"/>
      <c r="N6543"/>
      <c r="O6543"/>
      <c r="P6543"/>
      <c r="Q6543"/>
      <c r="U6543"/>
      <c r="V6543" t="s">
        <v>4335</v>
      </c>
      <c r="W6543" s="236"/>
      <c r="X6543"/>
      <c r="Y6543"/>
      <c r="Z6543"/>
      <c r="AA6543"/>
      <c r="AB6543"/>
      <c r="AC6543"/>
      <c r="AD6543"/>
      <c r="AE6543"/>
      <c r="AF6543"/>
      <c r="AG6543"/>
      <c r="AH6543" s="115" t="s">
        <v>4308</v>
      </c>
      <c r="AI6543" s="115" t="e">
        <f>VLOOKUP(A6543,'[2]دراسات قانونية'!$A$3:$E$600,1,0)</f>
        <v>#N/A</v>
      </c>
    </row>
    <row r="6544" spans="1:35" hidden="1" x14ac:dyDescent="0.25">
      <c r="A6544">
        <v>333710</v>
      </c>
      <c r="B6544" t="s">
        <v>10526</v>
      </c>
      <c r="C6544" t="s">
        <v>227</v>
      </c>
      <c r="D6544" t="s">
        <v>10527</v>
      </c>
      <c r="E6544" t="s">
        <v>76</v>
      </c>
      <c r="F6544" s="126">
        <v>33604</v>
      </c>
      <c r="G6544" t="s">
        <v>64</v>
      </c>
      <c r="H6544" t="s">
        <v>16</v>
      </c>
      <c r="I6544" t="s">
        <v>136</v>
      </c>
      <c r="J6544"/>
      <c r="K6544"/>
      <c r="L6544"/>
      <c r="M6544"/>
      <c r="N6544"/>
      <c r="O6544"/>
      <c r="P6544"/>
      <c r="Q6544"/>
      <c r="U6544"/>
      <c r="V6544" t="s">
        <v>4336</v>
      </c>
      <c r="W6544"/>
      <c r="X6544"/>
      <c r="Y6544"/>
      <c r="Z6544"/>
      <c r="AA6544"/>
      <c r="AB6544" t="s">
        <v>4308</v>
      </c>
      <c r="AC6544" t="s">
        <v>4308</v>
      </c>
      <c r="AD6544" t="s">
        <v>4308</v>
      </c>
      <c r="AE6544" t="s">
        <v>4308</v>
      </c>
      <c r="AF6544" t="s">
        <v>4308</v>
      </c>
      <c r="AG6544" t="s">
        <v>4308</v>
      </c>
      <c r="AH6544" s="115" t="s">
        <v>4308</v>
      </c>
    </row>
    <row r="6545" spans="1:35" ht="18" x14ac:dyDescent="0.25">
      <c r="A6545" s="235">
        <v>333711</v>
      </c>
      <c r="B6545" s="235" t="s">
        <v>2227</v>
      </c>
      <c r="C6545" s="235" t="s">
        <v>227</v>
      </c>
      <c r="D6545" s="235" t="s">
        <v>1908</v>
      </c>
      <c r="E6545"/>
      <c r="F6545" s="126"/>
      <c r="G6545" s="236"/>
      <c r="H6545"/>
      <c r="I6545" t="s">
        <v>107</v>
      </c>
      <c r="J6545" s="236"/>
      <c r="K6545"/>
      <c r="L6545"/>
      <c r="M6545"/>
      <c r="N6545"/>
      <c r="O6545"/>
      <c r="P6545"/>
      <c r="Q6545"/>
      <c r="U6545"/>
      <c r="V6545" t="s">
        <v>4335</v>
      </c>
      <c r="W6545" s="236"/>
      <c r="X6545"/>
      <c r="Y6545"/>
      <c r="Z6545"/>
      <c r="AA6545"/>
      <c r="AB6545"/>
      <c r="AC6545"/>
      <c r="AD6545"/>
      <c r="AE6545"/>
      <c r="AF6545"/>
      <c r="AG6545"/>
      <c r="AH6545" s="115" t="s">
        <v>4308</v>
      </c>
      <c r="AI6545" s="115" t="e">
        <f>VLOOKUP(A6545,'[2]دراسات قانونية'!$A$3:$E$600,1,0)</f>
        <v>#N/A</v>
      </c>
    </row>
    <row r="6546" spans="1:35" hidden="1" x14ac:dyDescent="0.25">
      <c r="A6546">
        <v>333712</v>
      </c>
      <c r="B6546" t="s">
        <v>10528</v>
      </c>
      <c r="C6546" t="s">
        <v>216</v>
      </c>
      <c r="D6546" t="s">
        <v>232</v>
      </c>
      <c r="E6546" t="s">
        <v>76</v>
      </c>
      <c r="F6546" s="126">
        <v>32874</v>
      </c>
      <c r="G6546" t="s">
        <v>666</v>
      </c>
      <c r="H6546" t="s">
        <v>16</v>
      </c>
      <c r="I6546" t="s">
        <v>129</v>
      </c>
      <c r="J6546" t="s">
        <v>1226</v>
      </c>
      <c r="K6546">
        <v>2016</v>
      </c>
      <c r="L6546" t="s">
        <v>40</v>
      </c>
      <c r="M6546"/>
      <c r="N6546"/>
      <c r="O6546"/>
      <c r="P6546"/>
      <c r="Q6546"/>
      <c r="U6546"/>
      <c r="V6546" t="s">
        <v>16603</v>
      </c>
      <c r="W6546"/>
      <c r="X6546"/>
      <c r="Y6546"/>
      <c r="Z6546"/>
      <c r="AA6546"/>
      <c r="AB6546"/>
      <c r="AC6546"/>
      <c r="AD6546"/>
      <c r="AE6546"/>
      <c r="AF6546"/>
      <c r="AG6546"/>
    </row>
    <row r="6547" spans="1:35" ht="18" x14ac:dyDescent="0.25">
      <c r="A6547" s="235">
        <v>333713</v>
      </c>
      <c r="B6547" s="235" t="s">
        <v>10529</v>
      </c>
      <c r="C6547" s="235" t="s">
        <v>291</v>
      </c>
      <c r="D6547" s="235" t="s">
        <v>275</v>
      </c>
      <c r="E6547"/>
      <c r="F6547" s="126"/>
      <c r="G6547" s="236"/>
      <c r="H6547"/>
      <c r="I6547" t="s">
        <v>107</v>
      </c>
      <c r="J6547" s="236"/>
      <c r="K6547"/>
      <c r="L6547"/>
      <c r="M6547"/>
      <c r="N6547"/>
      <c r="O6547"/>
      <c r="P6547"/>
      <c r="Q6547"/>
      <c r="U6547"/>
      <c r="V6547" t="s">
        <v>4337</v>
      </c>
      <c r="W6547" s="236"/>
      <c r="X6547"/>
      <c r="Y6547"/>
      <c r="Z6547"/>
      <c r="AA6547"/>
      <c r="AB6547"/>
      <c r="AC6547"/>
      <c r="AD6547"/>
      <c r="AE6547"/>
      <c r="AF6547"/>
      <c r="AG6547"/>
      <c r="AH6547" s="115" t="s">
        <v>4308</v>
      </c>
      <c r="AI6547" s="115" t="e">
        <f>VLOOKUP(A6547,'[2]دراسات قانونية'!$A$3:$E$600,1,0)</f>
        <v>#N/A</v>
      </c>
    </row>
    <row r="6548" spans="1:35" ht="18" x14ac:dyDescent="0.25">
      <c r="A6548" s="235">
        <v>333714</v>
      </c>
      <c r="B6548" s="235" t="s">
        <v>10530</v>
      </c>
      <c r="C6548" s="235" t="s">
        <v>244</v>
      </c>
      <c r="D6548" s="235" t="s">
        <v>924</v>
      </c>
      <c r="E6548"/>
      <c r="F6548" s="126"/>
      <c r="G6548" s="236"/>
      <c r="H6548"/>
      <c r="I6548" t="s">
        <v>107</v>
      </c>
      <c r="J6548" s="236"/>
      <c r="K6548"/>
      <c r="L6548"/>
      <c r="M6548"/>
      <c r="N6548"/>
      <c r="O6548"/>
      <c r="P6548"/>
      <c r="Q6548"/>
      <c r="U6548"/>
      <c r="V6548" t="s">
        <v>4334</v>
      </c>
      <c r="W6548" s="236"/>
      <c r="X6548"/>
      <c r="Y6548"/>
      <c r="Z6548"/>
      <c r="AA6548"/>
      <c r="AB6548"/>
      <c r="AC6548"/>
      <c r="AD6548"/>
      <c r="AE6548"/>
      <c r="AF6548"/>
      <c r="AG6548"/>
      <c r="AH6548" s="115" t="s">
        <v>4308</v>
      </c>
      <c r="AI6548" s="115" t="e">
        <f>VLOOKUP(A6548,'[2]دراسات قانونية'!$A$3:$E$600,1,0)</f>
        <v>#N/A</v>
      </c>
    </row>
    <row r="6549" spans="1:35" ht="18" x14ac:dyDescent="0.25">
      <c r="A6549" s="235">
        <v>333715</v>
      </c>
      <c r="B6549" s="235" t="s">
        <v>10531</v>
      </c>
      <c r="C6549" s="235" t="s">
        <v>227</v>
      </c>
      <c r="D6549" s="235" t="s">
        <v>293</v>
      </c>
      <c r="E6549"/>
      <c r="F6549" s="126"/>
      <c r="G6549" s="236"/>
      <c r="H6549"/>
      <c r="I6549" t="s">
        <v>107</v>
      </c>
      <c r="J6549" s="236"/>
      <c r="K6549"/>
      <c r="L6549"/>
      <c r="M6549"/>
      <c r="N6549"/>
      <c r="O6549"/>
      <c r="P6549"/>
      <c r="Q6549"/>
      <c r="U6549"/>
      <c r="V6549" t="s">
        <v>4337</v>
      </c>
      <c r="W6549" s="236"/>
      <c r="X6549"/>
      <c r="Y6549"/>
      <c r="Z6549"/>
      <c r="AA6549"/>
      <c r="AB6549"/>
      <c r="AC6549"/>
      <c r="AD6549"/>
      <c r="AE6549"/>
      <c r="AF6549"/>
      <c r="AG6549"/>
      <c r="AH6549" s="115" t="s">
        <v>4308</v>
      </c>
      <c r="AI6549" s="115" t="e">
        <f>VLOOKUP(A6549,'[2]دراسات قانونية'!$A$3:$E$600,1,0)</f>
        <v>#N/A</v>
      </c>
    </row>
    <row r="6550" spans="1:35" hidden="1" x14ac:dyDescent="0.25">
      <c r="A6550">
        <v>333716</v>
      </c>
      <c r="B6550" t="s">
        <v>10532</v>
      </c>
      <c r="C6550" t="s">
        <v>1000</v>
      </c>
      <c r="D6550" t="s">
        <v>1495</v>
      </c>
      <c r="E6550" t="s">
        <v>77</v>
      </c>
      <c r="F6550" s="126">
        <v>28929</v>
      </c>
      <c r="G6550" t="s">
        <v>18</v>
      </c>
      <c r="H6550" t="s">
        <v>16</v>
      </c>
      <c r="I6550" t="s">
        <v>129</v>
      </c>
      <c r="J6550"/>
      <c r="K6550"/>
      <c r="L6550"/>
      <c r="M6550"/>
      <c r="N6550"/>
      <c r="O6550"/>
      <c r="P6550"/>
      <c r="Q6550"/>
      <c r="U6550"/>
      <c r="V6550" t="s">
        <v>4424</v>
      </c>
      <c r="W6550"/>
      <c r="X6550"/>
      <c r="Y6550"/>
      <c r="Z6550"/>
      <c r="AA6550"/>
      <c r="AB6550"/>
      <c r="AC6550"/>
      <c r="AD6550" t="s">
        <v>4308</v>
      </c>
      <c r="AE6550" t="s">
        <v>4308</v>
      </c>
      <c r="AF6550" t="s">
        <v>4308</v>
      </c>
      <c r="AG6550" t="s">
        <v>4308</v>
      </c>
      <c r="AH6550" s="115" t="s">
        <v>4308</v>
      </c>
    </row>
    <row r="6551" spans="1:35" ht="18" x14ac:dyDescent="0.25">
      <c r="A6551" s="235">
        <v>333719</v>
      </c>
      <c r="B6551" s="235" t="s">
        <v>10533</v>
      </c>
      <c r="C6551" s="235" t="s">
        <v>291</v>
      </c>
      <c r="D6551" s="235" t="s">
        <v>1242</v>
      </c>
      <c r="E6551"/>
      <c r="F6551" s="126"/>
      <c r="G6551" s="236"/>
      <c r="H6551"/>
      <c r="I6551" t="s">
        <v>107</v>
      </c>
      <c r="J6551" s="236"/>
      <c r="K6551"/>
      <c r="L6551"/>
      <c r="M6551"/>
      <c r="N6551"/>
      <c r="O6551"/>
      <c r="P6551"/>
      <c r="Q6551"/>
      <c r="U6551"/>
      <c r="V6551" t="s">
        <v>4334</v>
      </c>
      <c r="W6551" s="236"/>
      <c r="X6551"/>
      <c r="Y6551"/>
      <c r="Z6551"/>
      <c r="AA6551"/>
      <c r="AB6551"/>
      <c r="AC6551"/>
      <c r="AD6551"/>
      <c r="AE6551"/>
      <c r="AF6551"/>
      <c r="AG6551"/>
      <c r="AH6551" s="115" t="s">
        <v>4308</v>
      </c>
      <c r="AI6551" s="115" t="e">
        <f>VLOOKUP(A6551,'[2]دراسات قانونية'!$A$3:$E$600,1,0)</f>
        <v>#N/A</v>
      </c>
    </row>
    <row r="6552" spans="1:35" ht="18" x14ac:dyDescent="0.25">
      <c r="A6552" s="235">
        <v>333750</v>
      </c>
      <c r="B6552" s="235" t="s">
        <v>10534</v>
      </c>
      <c r="C6552" s="235" t="s">
        <v>227</v>
      </c>
      <c r="D6552" s="235" t="s">
        <v>437</v>
      </c>
      <c r="E6552"/>
      <c r="F6552" s="126"/>
      <c r="G6552" s="236"/>
      <c r="H6552"/>
      <c r="I6552" t="s">
        <v>107</v>
      </c>
      <c r="J6552" s="236"/>
      <c r="K6552"/>
      <c r="L6552"/>
      <c r="M6552"/>
      <c r="N6552"/>
      <c r="O6552"/>
      <c r="P6552"/>
      <c r="Q6552"/>
      <c r="U6552"/>
      <c r="V6552" t="s">
        <v>4335</v>
      </c>
      <c r="W6552" s="236"/>
      <c r="X6552"/>
      <c r="Y6552"/>
      <c r="Z6552"/>
      <c r="AA6552"/>
      <c r="AB6552"/>
      <c r="AC6552"/>
      <c r="AD6552"/>
      <c r="AE6552"/>
      <c r="AF6552"/>
      <c r="AG6552"/>
      <c r="AH6552" s="115" t="s">
        <v>4308</v>
      </c>
      <c r="AI6552" s="115" t="e">
        <f>VLOOKUP(A6552,'[2]دراسات قانونية'!$A$3:$E$600,1,0)</f>
        <v>#N/A</v>
      </c>
    </row>
    <row r="6553" spans="1:35" hidden="1" x14ac:dyDescent="0.25">
      <c r="A6553">
        <v>333751</v>
      </c>
      <c r="B6553" t="s">
        <v>10535</v>
      </c>
      <c r="C6553" t="s">
        <v>227</v>
      </c>
      <c r="D6553" t="s">
        <v>578</v>
      </c>
      <c r="E6553" t="s">
        <v>77</v>
      </c>
      <c r="F6553" s="126">
        <v>32546</v>
      </c>
      <c r="G6553" t="s">
        <v>47</v>
      </c>
      <c r="H6553" t="s">
        <v>16</v>
      </c>
      <c r="I6553" t="s">
        <v>136</v>
      </c>
      <c r="J6553" t="s">
        <v>1226</v>
      </c>
      <c r="K6553"/>
      <c r="L6553" t="s">
        <v>18</v>
      </c>
      <c r="M6553"/>
      <c r="N6553"/>
      <c r="O6553"/>
      <c r="P6553"/>
      <c r="Q6553"/>
      <c r="R6553" s="115">
        <v>9456</v>
      </c>
      <c r="S6553" s="115">
        <v>45722</v>
      </c>
      <c r="T6553" s="115">
        <v>60000</v>
      </c>
      <c r="U6553"/>
      <c r="V6553">
        <v>0</v>
      </c>
      <c r="W6553"/>
      <c r="X6553"/>
      <c r="Y6553"/>
      <c r="Z6553"/>
      <c r="AA6553"/>
      <c r="AB6553"/>
      <c r="AC6553"/>
      <c r="AD6553"/>
      <c r="AE6553"/>
      <c r="AF6553"/>
      <c r="AG6553"/>
    </row>
    <row r="6554" spans="1:35" hidden="1" x14ac:dyDescent="0.25">
      <c r="A6554">
        <v>333752</v>
      </c>
      <c r="B6554" t="s">
        <v>10536</v>
      </c>
      <c r="C6554" t="s">
        <v>1247</v>
      </c>
      <c r="D6554" t="s">
        <v>10537</v>
      </c>
      <c r="E6554" t="s">
        <v>76</v>
      </c>
      <c r="F6554" s="126">
        <v>31079</v>
      </c>
      <c r="G6554" t="s">
        <v>18</v>
      </c>
      <c r="H6554" t="s">
        <v>16</v>
      </c>
      <c r="I6554" t="s">
        <v>129</v>
      </c>
      <c r="J6554"/>
      <c r="K6554"/>
      <c r="L6554"/>
      <c r="M6554"/>
      <c r="N6554"/>
      <c r="O6554"/>
      <c r="P6554"/>
      <c r="Q6554"/>
      <c r="U6554"/>
      <c r="V6554" t="s">
        <v>16603</v>
      </c>
      <c r="W6554"/>
      <c r="X6554"/>
      <c r="Y6554"/>
      <c r="Z6554"/>
      <c r="AA6554"/>
      <c r="AB6554"/>
      <c r="AC6554" t="s">
        <v>4308</v>
      </c>
      <c r="AD6554" t="s">
        <v>4308</v>
      </c>
      <c r="AE6554" t="s">
        <v>4308</v>
      </c>
      <c r="AF6554" t="s">
        <v>4308</v>
      </c>
      <c r="AG6554" t="s">
        <v>4308</v>
      </c>
      <c r="AH6554" s="115" t="s">
        <v>4308</v>
      </c>
    </row>
    <row r="6555" spans="1:35" hidden="1" x14ac:dyDescent="0.25">
      <c r="A6555">
        <v>333753</v>
      </c>
      <c r="B6555" t="s">
        <v>10538</v>
      </c>
      <c r="C6555" t="s">
        <v>219</v>
      </c>
      <c r="D6555" t="s">
        <v>354</v>
      </c>
      <c r="E6555" t="s">
        <v>77</v>
      </c>
      <c r="F6555" s="126">
        <v>32430</v>
      </c>
      <c r="G6555" t="s">
        <v>509</v>
      </c>
      <c r="H6555" t="s">
        <v>16</v>
      </c>
      <c r="I6555" t="s">
        <v>136</v>
      </c>
      <c r="J6555" t="s">
        <v>15</v>
      </c>
      <c r="K6555"/>
      <c r="L6555" t="s">
        <v>18</v>
      </c>
      <c r="M6555"/>
      <c r="N6555"/>
      <c r="O6555"/>
      <c r="P6555"/>
      <c r="Q6555"/>
      <c r="U6555"/>
      <c r="V6555">
        <v>0</v>
      </c>
      <c r="W6555"/>
      <c r="X6555"/>
      <c r="Y6555"/>
      <c r="Z6555"/>
      <c r="AA6555"/>
      <c r="AB6555"/>
      <c r="AC6555"/>
      <c r="AD6555"/>
      <c r="AE6555"/>
      <c r="AF6555"/>
      <c r="AG6555"/>
      <c r="AH6555" s="115" t="s">
        <v>4308</v>
      </c>
    </row>
    <row r="6556" spans="1:35" hidden="1" x14ac:dyDescent="0.25">
      <c r="A6556">
        <v>333755</v>
      </c>
      <c r="B6556" t="s">
        <v>10539</v>
      </c>
      <c r="C6556" t="s">
        <v>1144</v>
      </c>
      <c r="D6556" t="s">
        <v>293</v>
      </c>
      <c r="E6556" t="s">
        <v>77</v>
      </c>
      <c r="F6556" s="126">
        <v>36039</v>
      </c>
      <c r="G6556" t="s">
        <v>1578</v>
      </c>
      <c r="H6556" t="s">
        <v>16</v>
      </c>
      <c r="I6556" t="s">
        <v>129</v>
      </c>
      <c r="J6556" t="s">
        <v>1226</v>
      </c>
      <c r="K6556"/>
      <c r="L6556" t="s">
        <v>40</v>
      </c>
      <c r="M6556"/>
      <c r="N6556"/>
      <c r="O6556"/>
      <c r="P6556"/>
      <c r="Q6556"/>
      <c r="U6556"/>
      <c r="V6556" t="s">
        <v>16603</v>
      </c>
      <c r="W6556"/>
      <c r="X6556"/>
      <c r="Y6556"/>
      <c r="Z6556"/>
      <c r="AA6556"/>
      <c r="AB6556"/>
      <c r="AC6556"/>
      <c r="AD6556"/>
      <c r="AE6556"/>
      <c r="AF6556"/>
      <c r="AG6556"/>
      <c r="AH6556" s="115" t="s">
        <v>4308</v>
      </c>
    </row>
    <row r="6557" spans="1:35" ht="18" x14ac:dyDescent="0.25">
      <c r="A6557" s="235">
        <v>333757</v>
      </c>
      <c r="B6557" s="235" t="s">
        <v>10540</v>
      </c>
      <c r="C6557" s="235" t="s">
        <v>227</v>
      </c>
      <c r="D6557" s="235" t="s">
        <v>6971</v>
      </c>
      <c r="E6557"/>
      <c r="F6557" s="126"/>
      <c r="G6557" s="236"/>
      <c r="H6557"/>
      <c r="I6557" t="s">
        <v>107</v>
      </c>
      <c r="J6557" s="236"/>
      <c r="K6557"/>
      <c r="L6557"/>
      <c r="M6557"/>
      <c r="N6557"/>
      <c r="O6557"/>
      <c r="P6557"/>
      <c r="Q6557"/>
      <c r="U6557"/>
      <c r="V6557" t="s">
        <v>4335</v>
      </c>
      <c r="W6557" s="236"/>
      <c r="X6557"/>
      <c r="Y6557"/>
      <c r="Z6557"/>
      <c r="AA6557"/>
      <c r="AB6557"/>
      <c r="AC6557"/>
      <c r="AD6557"/>
      <c r="AE6557"/>
      <c r="AF6557"/>
      <c r="AG6557"/>
      <c r="AH6557" s="115" t="s">
        <v>4308</v>
      </c>
      <c r="AI6557" s="115" t="e">
        <f>VLOOKUP(A6557,'[2]دراسات قانونية'!$A$3:$E$600,1,0)</f>
        <v>#N/A</v>
      </c>
    </row>
    <row r="6558" spans="1:35" ht="18" x14ac:dyDescent="0.25">
      <c r="A6558" s="235">
        <v>333758</v>
      </c>
      <c r="B6558" s="235" t="s">
        <v>9226</v>
      </c>
      <c r="C6558" s="235" t="s">
        <v>212</v>
      </c>
      <c r="D6558" s="235" t="s">
        <v>10541</v>
      </c>
      <c r="E6558"/>
      <c r="F6558" s="126"/>
      <c r="G6558" s="236"/>
      <c r="H6558"/>
      <c r="I6558" t="s">
        <v>107</v>
      </c>
      <c r="J6558" s="236"/>
      <c r="K6558"/>
      <c r="L6558"/>
      <c r="M6558"/>
      <c r="N6558"/>
      <c r="O6558"/>
      <c r="P6558"/>
      <c r="Q6558"/>
      <c r="U6558"/>
      <c r="V6558" t="s">
        <v>4335</v>
      </c>
      <c r="W6558" s="236"/>
      <c r="X6558"/>
      <c r="Y6558"/>
      <c r="Z6558"/>
      <c r="AA6558"/>
      <c r="AB6558"/>
      <c r="AC6558"/>
      <c r="AD6558"/>
      <c r="AE6558"/>
      <c r="AF6558"/>
      <c r="AG6558"/>
      <c r="AH6558" s="115" t="s">
        <v>4308</v>
      </c>
      <c r="AI6558" s="115" t="e">
        <f>VLOOKUP(A6558,'[2]دراسات قانونية'!$A$3:$E$600,1,0)</f>
        <v>#N/A</v>
      </c>
    </row>
    <row r="6559" spans="1:35" ht="18" x14ac:dyDescent="0.25">
      <c r="A6559" s="235">
        <v>333759</v>
      </c>
      <c r="B6559" s="235" t="s">
        <v>10542</v>
      </c>
      <c r="C6559" s="235" t="s">
        <v>499</v>
      </c>
      <c r="D6559" s="235" t="s">
        <v>424</v>
      </c>
      <c r="E6559"/>
      <c r="F6559" s="126"/>
      <c r="G6559" s="236"/>
      <c r="H6559"/>
      <c r="I6559" t="s">
        <v>107</v>
      </c>
      <c r="J6559" s="236"/>
      <c r="K6559"/>
      <c r="L6559"/>
      <c r="M6559"/>
      <c r="N6559"/>
      <c r="O6559"/>
      <c r="P6559"/>
      <c r="Q6559"/>
      <c r="U6559"/>
      <c r="V6559" t="s">
        <v>4335</v>
      </c>
      <c r="W6559" s="236"/>
      <c r="X6559"/>
      <c r="Y6559"/>
      <c r="Z6559"/>
      <c r="AA6559"/>
      <c r="AB6559"/>
      <c r="AC6559"/>
      <c r="AD6559"/>
      <c r="AE6559"/>
      <c r="AF6559"/>
      <c r="AG6559"/>
      <c r="AH6559" s="115" t="s">
        <v>4308</v>
      </c>
      <c r="AI6559" s="115" t="e">
        <f>VLOOKUP(A6559,'[2]دراسات قانونية'!$A$3:$E$600,1,0)</f>
        <v>#N/A</v>
      </c>
    </row>
    <row r="6560" spans="1:35" ht="18" x14ac:dyDescent="0.25">
      <c r="A6560" s="235">
        <v>333760</v>
      </c>
      <c r="B6560" s="235" t="s">
        <v>1569</v>
      </c>
      <c r="C6560" s="235" t="s">
        <v>227</v>
      </c>
      <c r="D6560" s="235" t="s">
        <v>10543</v>
      </c>
      <c r="E6560"/>
      <c r="F6560" s="126"/>
      <c r="G6560" s="236"/>
      <c r="H6560"/>
      <c r="I6560" t="s">
        <v>107</v>
      </c>
      <c r="J6560" s="236"/>
      <c r="K6560"/>
      <c r="L6560"/>
      <c r="M6560"/>
      <c r="N6560"/>
      <c r="O6560"/>
      <c r="P6560"/>
      <c r="Q6560"/>
      <c r="U6560"/>
      <c r="V6560" t="s">
        <v>4335</v>
      </c>
      <c r="W6560" s="236"/>
      <c r="X6560"/>
      <c r="Y6560"/>
      <c r="Z6560"/>
      <c r="AA6560"/>
      <c r="AB6560"/>
      <c r="AC6560"/>
      <c r="AD6560"/>
      <c r="AE6560"/>
      <c r="AF6560"/>
      <c r="AG6560"/>
      <c r="AH6560" s="115" t="s">
        <v>4308</v>
      </c>
      <c r="AI6560" s="115" t="e">
        <f>VLOOKUP(A6560,'[2]دراسات قانونية'!$A$3:$E$600,1,0)</f>
        <v>#N/A</v>
      </c>
    </row>
    <row r="6561" spans="1:35" ht="18" x14ac:dyDescent="0.25">
      <c r="A6561" s="235">
        <v>333761</v>
      </c>
      <c r="B6561" s="235" t="s">
        <v>10544</v>
      </c>
      <c r="C6561" s="235" t="s">
        <v>227</v>
      </c>
      <c r="D6561" s="235" t="s">
        <v>435</v>
      </c>
      <c r="E6561"/>
      <c r="F6561" s="126"/>
      <c r="G6561" s="236"/>
      <c r="H6561"/>
      <c r="I6561" t="s">
        <v>107</v>
      </c>
      <c r="J6561" s="236"/>
      <c r="K6561"/>
      <c r="L6561"/>
      <c r="M6561"/>
      <c r="N6561"/>
      <c r="O6561"/>
      <c r="P6561"/>
      <c r="Q6561"/>
      <c r="U6561"/>
      <c r="V6561" t="s">
        <v>4335</v>
      </c>
      <c r="W6561" s="236"/>
      <c r="X6561"/>
      <c r="Y6561"/>
      <c r="Z6561"/>
      <c r="AA6561"/>
      <c r="AB6561"/>
      <c r="AC6561"/>
      <c r="AD6561"/>
      <c r="AE6561"/>
      <c r="AF6561"/>
      <c r="AG6561"/>
      <c r="AH6561" s="115" t="s">
        <v>4308</v>
      </c>
      <c r="AI6561" s="115" t="e">
        <f>VLOOKUP(A6561,'[2]دراسات قانونية'!$A$3:$E$600,1,0)</f>
        <v>#N/A</v>
      </c>
    </row>
    <row r="6562" spans="1:35" hidden="1" x14ac:dyDescent="0.25">
      <c r="A6562">
        <v>333762</v>
      </c>
      <c r="B6562" t="s">
        <v>7802</v>
      </c>
      <c r="C6562" t="s">
        <v>6757</v>
      </c>
      <c r="D6562" t="s">
        <v>320</v>
      </c>
      <c r="E6562" t="s">
        <v>76</v>
      </c>
      <c r="F6562" s="126">
        <v>35076</v>
      </c>
      <c r="G6562" t="s">
        <v>18</v>
      </c>
      <c r="H6562" t="s">
        <v>16</v>
      </c>
      <c r="I6562" t="s">
        <v>136</v>
      </c>
      <c r="J6562" t="s">
        <v>1226</v>
      </c>
      <c r="K6562"/>
      <c r="L6562" t="s">
        <v>73</v>
      </c>
      <c r="M6562"/>
      <c r="N6562"/>
      <c r="O6562"/>
      <c r="P6562"/>
      <c r="Q6562"/>
      <c r="U6562"/>
      <c r="V6562">
        <v>0</v>
      </c>
      <c r="W6562"/>
      <c r="X6562"/>
      <c r="Y6562"/>
      <c r="Z6562"/>
      <c r="AA6562"/>
      <c r="AB6562"/>
      <c r="AC6562"/>
      <c r="AD6562"/>
      <c r="AE6562"/>
      <c r="AF6562"/>
      <c r="AG6562"/>
    </row>
    <row r="6563" spans="1:35" ht="18" x14ac:dyDescent="0.25">
      <c r="A6563" s="235">
        <v>333763</v>
      </c>
      <c r="B6563" s="235" t="s">
        <v>10545</v>
      </c>
      <c r="C6563" s="235" t="s">
        <v>244</v>
      </c>
      <c r="D6563" s="235" t="s">
        <v>365</v>
      </c>
      <c r="E6563"/>
      <c r="F6563" s="126"/>
      <c r="G6563" s="236"/>
      <c r="H6563"/>
      <c r="I6563" t="s">
        <v>107</v>
      </c>
      <c r="J6563" s="236"/>
      <c r="K6563"/>
      <c r="L6563"/>
      <c r="M6563"/>
      <c r="N6563"/>
      <c r="O6563"/>
      <c r="P6563"/>
      <c r="Q6563"/>
      <c r="U6563"/>
      <c r="V6563" t="s">
        <v>4335</v>
      </c>
      <c r="W6563" s="236"/>
      <c r="X6563"/>
      <c r="Y6563"/>
      <c r="Z6563"/>
      <c r="AA6563"/>
      <c r="AB6563"/>
      <c r="AC6563"/>
      <c r="AD6563"/>
      <c r="AE6563"/>
      <c r="AF6563"/>
      <c r="AG6563"/>
      <c r="AH6563" s="115" t="s">
        <v>4308</v>
      </c>
      <c r="AI6563" s="115" t="e">
        <f>VLOOKUP(A6563,'[2]دراسات قانونية'!$A$3:$E$600,1,0)</f>
        <v>#N/A</v>
      </c>
    </row>
    <row r="6564" spans="1:35" ht="18" x14ac:dyDescent="0.25">
      <c r="A6564" s="235">
        <v>333765</v>
      </c>
      <c r="B6564" s="235" t="s">
        <v>10546</v>
      </c>
      <c r="C6564" s="235" t="s">
        <v>227</v>
      </c>
      <c r="D6564" s="235" t="s">
        <v>504</v>
      </c>
      <c r="E6564"/>
      <c r="F6564" s="126"/>
      <c r="G6564" s="236"/>
      <c r="H6564"/>
      <c r="I6564" t="s">
        <v>107</v>
      </c>
      <c r="J6564" s="236"/>
      <c r="K6564"/>
      <c r="L6564"/>
      <c r="M6564"/>
      <c r="N6564"/>
      <c r="O6564"/>
      <c r="P6564"/>
      <c r="Q6564"/>
      <c r="U6564"/>
      <c r="V6564" t="s">
        <v>4335</v>
      </c>
      <c r="W6564" s="236"/>
      <c r="X6564"/>
      <c r="Y6564"/>
      <c r="Z6564"/>
      <c r="AA6564"/>
      <c r="AB6564"/>
      <c r="AC6564"/>
      <c r="AD6564"/>
      <c r="AE6564"/>
      <c r="AF6564"/>
      <c r="AG6564"/>
      <c r="AH6564" s="115" t="s">
        <v>4308</v>
      </c>
      <c r="AI6564" s="115" t="e">
        <f>VLOOKUP(A6564,'[2]دراسات قانونية'!$A$3:$E$600,1,0)</f>
        <v>#N/A</v>
      </c>
    </row>
    <row r="6565" spans="1:35" ht="18" x14ac:dyDescent="0.25">
      <c r="A6565" s="235">
        <v>333766</v>
      </c>
      <c r="B6565" s="235" t="s">
        <v>10547</v>
      </c>
      <c r="C6565" s="235" t="s">
        <v>1071</v>
      </c>
      <c r="D6565" s="235" t="s">
        <v>10548</v>
      </c>
      <c r="E6565"/>
      <c r="F6565" s="126"/>
      <c r="G6565" s="236"/>
      <c r="H6565"/>
      <c r="I6565" t="s">
        <v>107</v>
      </c>
      <c r="J6565" s="236"/>
      <c r="K6565"/>
      <c r="L6565"/>
      <c r="M6565"/>
      <c r="N6565"/>
      <c r="O6565"/>
      <c r="P6565"/>
      <c r="Q6565"/>
      <c r="U6565"/>
      <c r="V6565" t="s">
        <v>4335</v>
      </c>
      <c r="W6565" s="236"/>
      <c r="X6565"/>
      <c r="Y6565"/>
      <c r="Z6565"/>
      <c r="AA6565"/>
      <c r="AB6565"/>
      <c r="AC6565"/>
      <c r="AD6565"/>
      <c r="AE6565"/>
      <c r="AF6565"/>
      <c r="AG6565"/>
      <c r="AH6565" s="115" t="s">
        <v>4308</v>
      </c>
      <c r="AI6565" s="115" t="e">
        <f>VLOOKUP(A6565,'[2]دراسات قانونية'!$A$3:$E$600,1,0)</f>
        <v>#N/A</v>
      </c>
    </row>
    <row r="6566" spans="1:35" ht="18" hidden="1" x14ac:dyDescent="0.25">
      <c r="A6566" s="235">
        <v>333767</v>
      </c>
      <c r="B6566" s="235" t="s">
        <v>10549</v>
      </c>
      <c r="C6566" s="235" t="s">
        <v>520</v>
      </c>
      <c r="D6566" s="235" t="s">
        <v>560</v>
      </c>
      <c r="E6566"/>
      <c r="F6566" s="126"/>
      <c r="G6566" s="236"/>
      <c r="H6566"/>
      <c r="I6566" t="s">
        <v>199</v>
      </c>
      <c r="J6566" s="236"/>
      <c r="K6566"/>
      <c r="L6566"/>
      <c r="M6566"/>
      <c r="N6566"/>
      <c r="O6566"/>
      <c r="P6566"/>
      <c r="Q6566"/>
      <c r="U6566"/>
      <c r="V6566">
        <v>0</v>
      </c>
      <c r="W6566" s="236"/>
      <c r="X6566"/>
      <c r="Y6566"/>
      <c r="Z6566"/>
      <c r="AA6566"/>
      <c r="AB6566"/>
      <c r="AC6566"/>
      <c r="AD6566"/>
      <c r="AE6566"/>
      <c r="AF6566"/>
      <c r="AG6566"/>
      <c r="AH6566" s="115" t="s">
        <v>4308</v>
      </c>
    </row>
    <row r="6567" spans="1:35" ht="18" x14ac:dyDescent="0.25">
      <c r="A6567" s="235">
        <v>333768</v>
      </c>
      <c r="B6567" s="235" t="s">
        <v>10550</v>
      </c>
      <c r="C6567" s="235" t="s">
        <v>417</v>
      </c>
      <c r="D6567" s="235" t="s">
        <v>599</v>
      </c>
      <c r="E6567"/>
      <c r="F6567" s="126"/>
      <c r="G6567" s="236"/>
      <c r="H6567"/>
      <c r="I6567" t="s">
        <v>107</v>
      </c>
      <c r="J6567" s="236"/>
      <c r="K6567"/>
      <c r="L6567"/>
      <c r="M6567"/>
      <c r="N6567"/>
      <c r="O6567"/>
      <c r="P6567"/>
      <c r="Q6567"/>
      <c r="U6567"/>
      <c r="V6567" t="s">
        <v>4335</v>
      </c>
      <c r="W6567" s="236"/>
      <c r="X6567"/>
      <c r="Y6567"/>
      <c r="Z6567"/>
      <c r="AA6567"/>
      <c r="AB6567"/>
      <c r="AC6567"/>
      <c r="AD6567"/>
      <c r="AE6567"/>
      <c r="AF6567"/>
      <c r="AG6567"/>
      <c r="AH6567" s="115" t="s">
        <v>4308</v>
      </c>
      <c r="AI6567" s="115" t="e">
        <f>VLOOKUP(A6567,'[2]دراسات قانونية'!$A$3:$E$600,1,0)</f>
        <v>#N/A</v>
      </c>
    </row>
    <row r="6568" spans="1:35" ht="18" x14ac:dyDescent="0.25">
      <c r="A6568" s="235">
        <v>333769</v>
      </c>
      <c r="B6568" s="235" t="s">
        <v>10551</v>
      </c>
      <c r="C6568" s="235" t="s">
        <v>227</v>
      </c>
      <c r="D6568" s="235" t="s">
        <v>10552</v>
      </c>
      <c r="E6568"/>
      <c r="F6568" s="126"/>
      <c r="G6568" s="236"/>
      <c r="H6568"/>
      <c r="I6568" t="s">
        <v>107</v>
      </c>
      <c r="J6568" s="236"/>
      <c r="K6568"/>
      <c r="L6568"/>
      <c r="M6568"/>
      <c r="N6568"/>
      <c r="O6568"/>
      <c r="P6568"/>
      <c r="Q6568"/>
      <c r="U6568"/>
      <c r="V6568" t="s">
        <v>4335</v>
      </c>
      <c r="W6568" s="236"/>
      <c r="X6568"/>
      <c r="Y6568"/>
      <c r="Z6568"/>
      <c r="AA6568"/>
      <c r="AB6568"/>
      <c r="AC6568"/>
      <c r="AD6568"/>
      <c r="AE6568"/>
      <c r="AF6568"/>
      <c r="AG6568"/>
      <c r="AH6568" s="115" t="s">
        <v>4308</v>
      </c>
      <c r="AI6568" s="115" t="e">
        <f>VLOOKUP(A6568,'[2]دراسات قانونية'!$A$3:$E$600,1,0)</f>
        <v>#N/A</v>
      </c>
    </row>
    <row r="6569" spans="1:35" ht="18" x14ac:dyDescent="0.25">
      <c r="A6569" s="235">
        <v>333770</v>
      </c>
      <c r="B6569" s="235" t="s">
        <v>10553</v>
      </c>
      <c r="C6569" s="235" t="s">
        <v>457</v>
      </c>
      <c r="D6569" s="235" t="s">
        <v>293</v>
      </c>
      <c r="E6569"/>
      <c r="F6569" s="126"/>
      <c r="G6569" s="236"/>
      <c r="H6569"/>
      <c r="I6569" t="s">
        <v>107</v>
      </c>
      <c r="J6569" s="236"/>
      <c r="K6569"/>
      <c r="L6569"/>
      <c r="M6569"/>
      <c r="N6569"/>
      <c r="O6569"/>
      <c r="P6569"/>
      <c r="Q6569"/>
      <c r="U6569"/>
      <c r="V6569" t="s">
        <v>4335</v>
      </c>
      <c r="W6569" s="236"/>
      <c r="X6569"/>
      <c r="Y6569"/>
      <c r="Z6569"/>
      <c r="AA6569"/>
      <c r="AB6569"/>
      <c r="AC6569"/>
      <c r="AD6569"/>
      <c r="AE6569"/>
      <c r="AF6569"/>
      <c r="AG6569"/>
      <c r="AH6569" s="115" t="s">
        <v>4308</v>
      </c>
      <c r="AI6569" s="115" t="e">
        <f>VLOOKUP(A6569,'[2]دراسات قانونية'!$A$3:$E$600,1,0)</f>
        <v>#N/A</v>
      </c>
    </row>
    <row r="6570" spans="1:35" ht="18" x14ac:dyDescent="0.25">
      <c r="A6570" s="235">
        <v>333771</v>
      </c>
      <c r="B6570" s="235" t="s">
        <v>10554</v>
      </c>
      <c r="C6570" s="235" t="s">
        <v>244</v>
      </c>
      <c r="D6570" s="235" t="s">
        <v>230</v>
      </c>
      <c r="E6570"/>
      <c r="F6570" s="126"/>
      <c r="G6570" s="236"/>
      <c r="H6570"/>
      <c r="I6570" t="s">
        <v>107</v>
      </c>
      <c r="J6570" s="236"/>
      <c r="K6570"/>
      <c r="L6570"/>
      <c r="M6570"/>
      <c r="N6570"/>
      <c r="O6570"/>
      <c r="P6570"/>
      <c r="Q6570"/>
      <c r="U6570"/>
      <c r="V6570" t="s">
        <v>4335</v>
      </c>
      <c r="W6570" s="236"/>
      <c r="X6570"/>
      <c r="Y6570"/>
      <c r="Z6570"/>
      <c r="AA6570"/>
      <c r="AB6570"/>
      <c r="AC6570"/>
      <c r="AD6570"/>
      <c r="AE6570"/>
      <c r="AF6570"/>
      <c r="AG6570"/>
      <c r="AH6570" s="115" t="s">
        <v>4308</v>
      </c>
      <c r="AI6570" s="115" t="e">
        <f>VLOOKUP(A6570,'[2]دراسات قانونية'!$A$3:$E$600,1,0)</f>
        <v>#N/A</v>
      </c>
    </row>
    <row r="6571" spans="1:35" ht="18" x14ac:dyDescent="0.25">
      <c r="A6571" s="235">
        <v>333772</v>
      </c>
      <c r="B6571" s="235" t="s">
        <v>10555</v>
      </c>
      <c r="C6571" s="235" t="s">
        <v>909</v>
      </c>
      <c r="D6571" s="235" t="s">
        <v>487</v>
      </c>
      <c r="E6571"/>
      <c r="F6571" s="126"/>
      <c r="G6571" s="236"/>
      <c r="H6571"/>
      <c r="I6571" t="s">
        <v>107</v>
      </c>
      <c r="J6571" s="236"/>
      <c r="K6571"/>
      <c r="L6571"/>
      <c r="M6571"/>
      <c r="N6571"/>
      <c r="O6571"/>
      <c r="P6571"/>
      <c r="Q6571"/>
      <c r="U6571"/>
      <c r="V6571" t="s">
        <v>4337</v>
      </c>
      <c r="W6571" s="236"/>
      <c r="X6571"/>
      <c r="Y6571"/>
      <c r="Z6571"/>
      <c r="AA6571"/>
      <c r="AB6571"/>
      <c r="AC6571"/>
      <c r="AD6571"/>
      <c r="AE6571"/>
      <c r="AF6571"/>
      <c r="AG6571"/>
      <c r="AH6571" s="115" t="s">
        <v>4308</v>
      </c>
      <c r="AI6571" s="115" t="e">
        <f>VLOOKUP(A6571,'[2]دراسات قانونية'!$A$3:$E$600,1,0)</f>
        <v>#N/A</v>
      </c>
    </row>
    <row r="6572" spans="1:35" ht="18" x14ac:dyDescent="0.25">
      <c r="A6572" s="235">
        <v>333773</v>
      </c>
      <c r="B6572" s="235" t="s">
        <v>10556</v>
      </c>
      <c r="C6572" s="235" t="s">
        <v>218</v>
      </c>
      <c r="D6572" s="235" t="s">
        <v>242</v>
      </c>
      <c r="E6572"/>
      <c r="F6572" s="126"/>
      <c r="G6572" s="236"/>
      <c r="H6572"/>
      <c r="I6572" t="s">
        <v>107</v>
      </c>
      <c r="J6572" s="236"/>
      <c r="K6572"/>
      <c r="L6572"/>
      <c r="M6572"/>
      <c r="N6572"/>
      <c r="O6572"/>
      <c r="P6572"/>
      <c r="Q6572"/>
      <c r="U6572"/>
      <c r="V6572" t="s">
        <v>4335</v>
      </c>
      <c r="W6572" s="236"/>
      <c r="X6572"/>
      <c r="Y6572"/>
      <c r="Z6572"/>
      <c r="AA6572"/>
      <c r="AB6572"/>
      <c r="AC6572"/>
      <c r="AD6572"/>
      <c r="AE6572"/>
      <c r="AF6572"/>
      <c r="AG6572"/>
      <c r="AH6572" s="115" t="s">
        <v>4308</v>
      </c>
      <c r="AI6572" s="115" t="e">
        <f>VLOOKUP(A6572,'[2]دراسات قانونية'!$A$3:$E$600,1,0)</f>
        <v>#N/A</v>
      </c>
    </row>
    <row r="6573" spans="1:35" hidden="1" x14ac:dyDescent="0.25">
      <c r="A6573" s="115">
        <v>333776</v>
      </c>
      <c r="B6573" s="115" t="s">
        <v>4343</v>
      </c>
      <c r="C6573" s="115" t="s">
        <v>593</v>
      </c>
      <c r="D6573" s="115" t="s">
        <v>2204</v>
      </c>
      <c r="F6573" s="237"/>
      <c r="I6573" t="s">
        <v>199</v>
      </c>
      <c r="U6573"/>
      <c r="V6573" t="s">
        <v>4339</v>
      </c>
    </row>
    <row r="6574" spans="1:35" ht="18" x14ac:dyDescent="0.25">
      <c r="A6574" s="235">
        <v>333777</v>
      </c>
      <c r="B6574" s="235" t="s">
        <v>10557</v>
      </c>
      <c r="C6574" s="235" t="s">
        <v>10558</v>
      </c>
      <c r="D6574" s="235" t="s">
        <v>213</v>
      </c>
      <c r="E6574"/>
      <c r="F6574" s="126"/>
      <c r="G6574" s="236"/>
      <c r="H6574"/>
      <c r="I6574" t="s">
        <v>107</v>
      </c>
      <c r="J6574" s="236"/>
      <c r="K6574"/>
      <c r="L6574"/>
      <c r="M6574"/>
      <c r="N6574"/>
      <c r="O6574"/>
      <c r="P6574"/>
      <c r="Q6574"/>
      <c r="U6574"/>
      <c r="V6574"/>
      <c r="W6574" s="236"/>
      <c r="X6574"/>
      <c r="Y6574"/>
      <c r="Z6574"/>
      <c r="AA6574"/>
      <c r="AB6574"/>
      <c r="AC6574"/>
      <c r="AD6574"/>
      <c r="AE6574"/>
      <c r="AF6574"/>
      <c r="AG6574"/>
      <c r="AI6574" s="115">
        <f>VLOOKUP(A6574,'[2]دراسات قانونية'!$A$3:$E$600,1,0)</f>
        <v>333777</v>
      </c>
    </row>
    <row r="6575" spans="1:35" ht="18" x14ac:dyDescent="0.25">
      <c r="A6575" s="235">
        <v>333778</v>
      </c>
      <c r="B6575" s="235" t="s">
        <v>10559</v>
      </c>
      <c r="C6575" s="235" t="s">
        <v>369</v>
      </c>
      <c r="D6575" s="235" t="s">
        <v>724</v>
      </c>
      <c r="E6575"/>
      <c r="F6575" s="126"/>
      <c r="G6575" s="236"/>
      <c r="H6575"/>
      <c r="I6575" t="s">
        <v>107</v>
      </c>
      <c r="J6575" s="236"/>
      <c r="K6575"/>
      <c r="L6575"/>
      <c r="M6575"/>
      <c r="N6575"/>
      <c r="O6575"/>
      <c r="P6575"/>
      <c r="Q6575"/>
      <c r="U6575"/>
      <c r="V6575" t="s">
        <v>4335</v>
      </c>
      <c r="W6575" s="236"/>
      <c r="X6575"/>
      <c r="Y6575"/>
      <c r="Z6575"/>
      <c r="AA6575"/>
      <c r="AB6575"/>
      <c r="AC6575"/>
      <c r="AD6575"/>
      <c r="AE6575"/>
      <c r="AF6575"/>
      <c r="AG6575"/>
      <c r="AH6575" s="115" t="s">
        <v>4308</v>
      </c>
      <c r="AI6575" s="115" t="e">
        <f>VLOOKUP(A6575,'[2]دراسات قانونية'!$A$3:$E$600,1,0)</f>
        <v>#N/A</v>
      </c>
    </row>
    <row r="6576" spans="1:35" hidden="1" x14ac:dyDescent="0.25">
      <c r="A6576">
        <v>333779</v>
      </c>
      <c r="B6576" t="s">
        <v>10560</v>
      </c>
      <c r="C6576" t="s">
        <v>279</v>
      </c>
      <c r="D6576" t="s">
        <v>267</v>
      </c>
      <c r="E6576" t="s">
        <v>76</v>
      </c>
      <c r="F6576" s="126">
        <v>36165</v>
      </c>
      <c r="G6576" t="s">
        <v>393</v>
      </c>
      <c r="H6576" t="s">
        <v>16</v>
      </c>
      <c r="I6576" t="s">
        <v>136</v>
      </c>
      <c r="J6576" t="s">
        <v>1226</v>
      </c>
      <c r="K6576"/>
      <c r="L6576" t="s">
        <v>30</v>
      </c>
      <c r="M6576"/>
      <c r="N6576"/>
      <c r="O6576"/>
      <c r="P6576"/>
      <c r="Q6576"/>
      <c r="U6576"/>
      <c r="V6576">
        <v>0</v>
      </c>
      <c r="W6576"/>
      <c r="X6576"/>
      <c r="Y6576"/>
      <c r="Z6576"/>
      <c r="AA6576"/>
      <c r="AB6576"/>
      <c r="AC6576"/>
      <c r="AD6576"/>
      <c r="AE6576"/>
      <c r="AF6576"/>
      <c r="AG6576"/>
    </row>
    <row r="6577" spans="1:35" x14ac:dyDescent="0.25">
      <c r="A6577" s="115">
        <v>333780</v>
      </c>
      <c r="B6577" s="115" t="s">
        <v>10561</v>
      </c>
      <c r="C6577" s="115" t="s">
        <v>227</v>
      </c>
      <c r="D6577" s="115" t="s">
        <v>365</v>
      </c>
      <c r="E6577" s="115" t="s">
        <v>76</v>
      </c>
      <c r="F6577" s="237"/>
      <c r="H6577" s="115" t="s">
        <v>16</v>
      </c>
      <c r="I6577" t="s">
        <v>107</v>
      </c>
      <c r="U6577"/>
      <c r="V6577" t="s">
        <v>4424</v>
      </c>
      <c r="AA6577" s="115" t="s">
        <v>4308</v>
      </c>
      <c r="AB6577" s="115" t="s">
        <v>4308</v>
      </c>
      <c r="AC6577" s="115" t="s">
        <v>4308</v>
      </c>
      <c r="AD6577" s="115" t="s">
        <v>4308</v>
      </c>
      <c r="AE6577" s="115" t="s">
        <v>4308</v>
      </c>
      <c r="AF6577" s="115" t="s">
        <v>4308</v>
      </c>
      <c r="AG6577" s="115" t="s">
        <v>4308</v>
      </c>
      <c r="AH6577" s="115" t="s">
        <v>4308</v>
      </c>
      <c r="AI6577" s="115" t="e">
        <f>VLOOKUP(A6577,'[2]دراسات قانونية'!$A$3:$E$600,1,0)</f>
        <v>#N/A</v>
      </c>
    </row>
    <row r="6578" spans="1:35" hidden="1" x14ac:dyDescent="0.25">
      <c r="A6578" s="115">
        <v>333781</v>
      </c>
      <c r="B6578" s="115" t="s">
        <v>3831</v>
      </c>
      <c r="C6578" s="115" t="s">
        <v>329</v>
      </c>
      <c r="D6578" s="115" t="s">
        <v>1462</v>
      </c>
      <c r="E6578" s="115" t="s">
        <v>76</v>
      </c>
      <c r="F6578" s="237">
        <v>30399</v>
      </c>
      <c r="G6578" s="115" t="s">
        <v>37</v>
      </c>
      <c r="H6578" s="115" t="s">
        <v>16</v>
      </c>
      <c r="I6578" t="s">
        <v>199</v>
      </c>
      <c r="J6578" s="115" t="s">
        <v>1226</v>
      </c>
      <c r="L6578" s="115" t="s">
        <v>18</v>
      </c>
      <c r="U6578"/>
      <c r="V6578">
        <v>0</v>
      </c>
    </row>
    <row r="6579" spans="1:35" x14ac:dyDescent="0.25">
      <c r="A6579" s="115">
        <v>333782</v>
      </c>
      <c r="B6579" s="115" t="s">
        <v>10562</v>
      </c>
      <c r="C6579" s="115" t="s">
        <v>244</v>
      </c>
      <c r="D6579" s="115" t="s">
        <v>947</v>
      </c>
      <c r="F6579" s="237"/>
      <c r="I6579" t="s">
        <v>107</v>
      </c>
      <c r="U6579"/>
      <c r="V6579" t="s">
        <v>4335</v>
      </c>
      <c r="AG6579" s="115" t="s">
        <v>4308</v>
      </c>
      <c r="AH6579" s="115" t="s">
        <v>4308</v>
      </c>
      <c r="AI6579" s="115" t="e">
        <f>VLOOKUP(A6579,'[2]دراسات قانونية'!$A$3:$E$600,1,0)</f>
        <v>#N/A</v>
      </c>
    </row>
    <row r="6580" spans="1:35" hidden="1" x14ac:dyDescent="0.25">
      <c r="A6580">
        <v>333783</v>
      </c>
      <c r="B6580" t="s">
        <v>10563</v>
      </c>
      <c r="C6580" t="s">
        <v>941</v>
      </c>
      <c r="D6580" t="s">
        <v>238</v>
      </c>
      <c r="E6580" t="s">
        <v>76</v>
      </c>
      <c r="F6580" s="126">
        <v>35239</v>
      </c>
      <c r="G6580" t="s">
        <v>544</v>
      </c>
      <c r="H6580" t="s">
        <v>16</v>
      </c>
      <c r="I6580" t="s">
        <v>201</v>
      </c>
      <c r="J6580" t="s">
        <v>1226</v>
      </c>
      <c r="K6580"/>
      <c r="L6580" t="s">
        <v>30</v>
      </c>
      <c r="M6580"/>
      <c r="N6580"/>
      <c r="O6580"/>
      <c r="P6580"/>
      <c r="Q6580"/>
      <c r="U6580"/>
      <c r="V6580">
        <v>0</v>
      </c>
      <c r="W6580"/>
      <c r="X6580"/>
      <c r="Y6580"/>
      <c r="Z6580"/>
      <c r="AA6580"/>
      <c r="AB6580"/>
      <c r="AC6580"/>
      <c r="AD6580"/>
      <c r="AE6580"/>
      <c r="AF6580"/>
      <c r="AG6580"/>
    </row>
    <row r="6581" spans="1:35" ht="18" x14ac:dyDescent="0.25">
      <c r="A6581" s="235">
        <v>333784</v>
      </c>
      <c r="B6581" s="235" t="s">
        <v>5697</v>
      </c>
      <c r="C6581" s="235" t="s">
        <v>2890</v>
      </c>
      <c r="D6581" s="235" t="s">
        <v>276</v>
      </c>
      <c r="E6581"/>
      <c r="F6581" s="126"/>
      <c r="G6581" s="236"/>
      <c r="H6581"/>
      <c r="I6581" t="s">
        <v>107</v>
      </c>
      <c r="J6581" s="236"/>
      <c r="K6581"/>
      <c r="L6581"/>
      <c r="M6581"/>
      <c r="N6581"/>
      <c r="O6581"/>
      <c r="P6581"/>
      <c r="Q6581"/>
      <c r="U6581"/>
      <c r="V6581" t="s">
        <v>4335</v>
      </c>
      <c r="W6581" s="236"/>
      <c r="X6581"/>
      <c r="Y6581"/>
      <c r="Z6581"/>
      <c r="AA6581"/>
      <c r="AB6581"/>
      <c r="AC6581"/>
      <c r="AD6581"/>
      <c r="AE6581"/>
      <c r="AF6581"/>
      <c r="AG6581"/>
      <c r="AH6581" s="115" t="s">
        <v>4308</v>
      </c>
      <c r="AI6581" s="115" t="e">
        <f>VLOOKUP(A6581,'[2]دراسات قانونية'!$A$3:$E$600,1,0)</f>
        <v>#N/A</v>
      </c>
    </row>
    <row r="6582" spans="1:35" ht="18" x14ac:dyDescent="0.25">
      <c r="A6582" s="235">
        <v>333785</v>
      </c>
      <c r="B6582" s="235" t="s">
        <v>10564</v>
      </c>
      <c r="C6582" s="235" t="s">
        <v>227</v>
      </c>
      <c r="D6582" s="235" t="s">
        <v>342</v>
      </c>
      <c r="E6582"/>
      <c r="F6582" s="126"/>
      <c r="G6582" s="236"/>
      <c r="H6582"/>
      <c r="I6582" t="s">
        <v>107</v>
      </c>
      <c r="J6582" s="236"/>
      <c r="K6582"/>
      <c r="L6582"/>
      <c r="M6582"/>
      <c r="N6582"/>
      <c r="O6582"/>
      <c r="P6582"/>
      <c r="Q6582"/>
      <c r="U6582"/>
      <c r="V6582" t="s">
        <v>4334</v>
      </c>
      <c r="W6582" s="236"/>
      <c r="X6582"/>
      <c r="Y6582"/>
      <c r="Z6582"/>
      <c r="AA6582"/>
      <c r="AB6582"/>
      <c r="AC6582"/>
      <c r="AD6582"/>
      <c r="AE6582"/>
      <c r="AF6582"/>
      <c r="AG6582"/>
      <c r="AH6582" s="115" t="s">
        <v>4308</v>
      </c>
      <c r="AI6582" s="115" t="e">
        <f>VLOOKUP(A6582,'[2]دراسات قانونية'!$A$3:$E$600,1,0)</f>
        <v>#N/A</v>
      </c>
    </row>
    <row r="6583" spans="1:35" hidden="1" x14ac:dyDescent="0.25">
      <c r="A6583" s="115">
        <v>333786</v>
      </c>
      <c r="B6583" s="115" t="s">
        <v>1431</v>
      </c>
      <c r="C6583" s="115" t="s">
        <v>244</v>
      </c>
      <c r="D6583" s="115" t="s">
        <v>420</v>
      </c>
      <c r="E6583" s="115" t="s">
        <v>76</v>
      </c>
      <c r="F6583" s="237">
        <v>34036</v>
      </c>
      <c r="G6583" s="115" t="s">
        <v>73</v>
      </c>
      <c r="H6583" s="115" t="s">
        <v>16</v>
      </c>
      <c r="I6583" t="s">
        <v>199</v>
      </c>
      <c r="J6583" s="115" t="s">
        <v>1226</v>
      </c>
      <c r="L6583" s="115" t="s">
        <v>18</v>
      </c>
      <c r="U6583"/>
      <c r="V6583">
        <v>0</v>
      </c>
    </row>
    <row r="6584" spans="1:35" hidden="1" x14ac:dyDescent="0.25">
      <c r="A6584">
        <v>333788</v>
      </c>
      <c r="B6584" t="s">
        <v>780</v>
      </c>
      <c r="C6584" t="s">
        <v>1890</v>
      </c>
      <c r="D6584" t="s">
        <v>513</v>
      </c>
      <c r="E6584" t="s">
        <v>76</v>
      </c>
      <c r="F6584" s="126">
        <v>35868</v>
      </c>
      <c r="G6584" t="s">
        <v>18</v>
      </c>
      <c r="H6584" t="s">
        <v>16</v>
      </c>
      <c r="I6584" t="s">
        <v>129</v>
      </c>
      <c r="J6584"/>
      <c r="K6584"/>
      <c r="L6584"/>
      <c r="M6584"/>
      <c r="N6584"/>
      <c r="O6584"/>
      <c r="P6584"/>
      <c r="Q6584"/>
      <c r="U6584"/>
      <c r="V6584" t="s">
        <v>16603</v>
      </c>
      <c r="W6584"/>
      <c r="X6584"/>
      <c r="Y6584"/>
      <c r="Z6584"/>
      <c r="AA6584"/>
      <c r="AB6584"/>
      <c r="AC6584" t="s">
        <v>4308</v>
      </c>
      <c r="AD6584" t="s">
        <v>4308</v>
      </c>
      <c r="AE6584" t="s">
        <v>4308</v>
      </c>
      <c r="AF6584" t="s">
        <v>4308</v>
      </c>
      <c r="AG6584" t="s">
        <v>4308</v>
      </c>
      <c r="AH6584" s="115" t="s">
        <v>4308</v>
      </c>
    </row>
    <row r="6585" spans="1:35" ht="18" x14ac:dyDescent="0.25">
      <c r="A6585" s="235">
        <v>333789</v>
      </c>
      <c r="B6585" s="235" t="s">
        <v>10565</v>
      </c>
      <c r="C6585" s="235" t="s">
        <v>244</v>
      </c>
      <c r="D6585" s="235" t="s">
        <v>281</v>
      </c>
      <c r="E6585"/>
      <c r="F6585" s="126"/>
      <c r="G6585" s="236"/>
      <c r="H6585"/>
      <c r="I6585" t="s">
        <v>107</v>
      </c>
      <c r="J6585" s="236"/>
      <c r="K6585"/>
      <c r="L6585"/>
      <c r="M6585"/>
      <c r="N6585"/>
      <c r="O6585"/>
      <c r="P6585"/>
      <c r="Q6585"/>
      <c r="U6585"/>
      <c r="V6585" t="s">
        <v>4334</v>
      </c>
      <c r="W6585" s="236"/>
      <c r="X6585"/>
      <c r="Y6585"/>
      <c r="Z6585"/>
      <c r="AA6585"/>
      <c r="AB6585"/>
      <c r="AC6585"/>
      <c r="AD6585"/>
      <c r="AE6585"/>
      <c r="AF6585"/>
      <c r="AG6585"/>
      <c r="AH6585" s="115" t="s">
        <v>4308</v>
      </c>
      <c r="AI6585" s="115" t="e">
        <f>VLOOKUP(A6585,'[2]دراسات قانونية'!$A$3:$E$600,1,0)</f>
        <v>#N/A</v>
      </c>
    </row>
    <row r="6586" spans="1:35" ht="18" x14ac:dyDescent="0.25">
      <c r="A6586" s="235">
        <v>333790</v>
      </c>
      <c r="B6586" s="235" t="s">
        <v>10566</v>
      </c>
      <c r="C6586" s="235" t="s">
        <v>369</v>
      </c>
      <c r="D6586" s="235" t="s">
        <v>913</v>
      </c>
      <c r="E6586"/>
      <c r="F6586" s="126"/>
      <c r="G6586" s="236"/>
      <c r="H6586"/>
      <c r="I6586" t="s">
        <v>107</v>
      </c>
      <c r="J6586" s="236"/>
      <c r="K6586"/>
      <c r="L6586"/>
      <c r="M6586"/>
      <c r="N6586"/>
      <c r="O6586"/>
      <c r="P6586"/>
      <c r="Q6586"/>
      <c r="U6586"/>
      <c r="V6586" t="s">
        <v>4335</v>
      </c>
      <c r="W6586" s="236"/>
      <c r="X6586"/>
      <c r="Y6586"/>
      <c r="Z6586"/>
      <c r="AA6586"/>
      <c r="AB6586"/>
      <c r="AC6586"/>
      <c r="AD6586"/>
      <c r="AE6586"/>
      <c r="AF6586"/>
      <c r="AG6586"/>
      <c r="AH6586" s="115" t="s">
        <v>4308</v>
      </c>
      <c r="AI6586" s="115" t="e">
        <f>VLOOKUP(A6586,'[2]دراسات قانونية'!$A$3:$E$600,1,0)</f>
        <v>#N/A</v>
      </c>
    </row>
    <row r="6587" spans="1:35" hidden="1" x14ac:dyDescent="0.25">
      <c r="A6587" s="115">
        <v>333791</v>
      </c>
      <c r="B6587" s="115" t="s">
        <v>3832</v>
      </c>
      <c r="C6587" s="115" t="s">
        <v>324</v>
      </c>
      <c r="D6587" s="115" t="s">
        <v>843</v>
      </c>
      <c r="E6587" s="115" t="s">
        <v>76</v>
      </c>
      <c r="F6587" s="237"/>
      <c r="H6587" s="115" t="s">
        <v>16</v>
      </c>
      <c r="I6587" t="s">
        <v>199</v>
      </c>
      <c r="U6587"/>
      <c r="V6587" t="s">
        <v>16623</v>
      </c>
      <c r="AC6587" s="115" t="s">
        <v>4308</v>
      </c>
      <c r="AD6587" s="115" t="s">
        <v>4308</v>
      </c>
      <c r="AE6587" s="115" t="s">
        <v>4308</v>
      </c>
      <c r="AF6587" s="115" t="s">
        <v>4308</v>
      </c>
      <c r="AG6587" s="115" t="s">
        <v>4308</v>
      </c>
      <c r="AH6587" s="115" t="s">
        <v>4308</v>
      </c>
    </row>
    <row r="6588" spans="1:35" ht="18" x14ac:dyDescent="0.25">
      <c r="A6588" s="235">
        <v>333792</v>
      </c>
      <c r="B6588" s="235" t="s">
        <v>10567</v>
      </c>
      <c r="C6588" s="235" t="s">
        <v>10568</v>
      </c>
      <c r="D6588" s="235" t="s">
        <v>10569</v>
      </c>
      <c r="E6588"/>
      <c r="F6588" s="126"/>
      <c r="G6588" s="236"/>
      <c r="H6588"/>
      <c r="I6588" t="s">
        <v>107</v>
      </c>
      <c r="J6588" s="236"/>
      <c r="K6588"/>
      <c r="L6588"/>
      <c r="M6588"/>
      <c r="N6588"/>
      <c r="O6588"/>
      <c r="P6588"/>
      <c r="Q6588"/>
      <c r="U6588"/>
      <c r="V6588" t="s">
        <v>4335</v>
      </c>
      <c r="W6588" s="236"/>
      <c r="X6588"/>
      <c r="Y6588"/>
      <c r="Z6588"/>
      <c r="AA6588"/>
      <c r="AB6588"/>
      <c r="AC6588"/>
      <c r="AD6588"/>
      <c r="AE6588"/>
      <c r="AF6588"/>
      <c r="AG6588"/>
      <c r="AH6588" s="115" t="s">
        <v>4308</v>
      </c>
      <c r="AI6588" s="115" t="e">
        <f>VLOOKUP(A6588,'[2]دراسات قانونية'!$A$3:$E$600,1,0)</f>
        <v>#N/A</v>
      </c>
    </row>
    <row r="6589" spans="1:35" ht="18" x14ac:dyDescent="0.25">
      <c r="A6589" s="235">
        <v>333793</v>
      </c>
      <c r="B6589" s="235" t="s">
        <v>10570</v>
      </c>
      <c r="C6589" s="235" t="s">
        <v>1007</v>
      </c>
      <c r="D6589" s="235" t="s">
        <v>320</v>
      </c>
      <c r="E6589"/>
      <c r="F6589" s="126"/>
      <c r="G6589" s="236"/>
      <c r="H6589"/>
      <c r="I6589" t="s">
        <v>107</v>
      </c>
      <c r="J6589" s="236"/>
      <c r="K6589"/>
      <c r="L6589"/>
      <c r="M6589"/>
      <c r="N6589"/>
      <c r="O6589"/>
      <c r="P6589"/>
      <c r="Q6589"/>
      <c r="U6589"/>
      <c r="V6589" t="s">
        <v>4337</v>
      </c>
      <c r="W6589" s="236"/>
      <c r="X6589"/>
      <c r="Y6589"/>
      <c r="Z6589"/>
      <c r="AA6589"/>
      <c r="AB6589"/>
      <c r="AC6589"/>
      <c r="AD6589"/>
      <c r="AE6589"/>
      <c r="AF6589"/>
      <c r="AG6589"/>
      <c r="AH6589" s="115" t="s">
        <v>4308</v>
      </c>
      <c r="AI6589" s="115" t="e">
        <f>VLOOKUP(A6589,'[2]دراسات قانونية'!$A$3:$E$600,1,0)</f>
        <v>#N/A</v>
      </c>
    </row>
    <row r="6590" spans="1:35" ht="18" x14ac:dyDescent="0.25">
      <c r="A6590" s="235">
        <v>333794</v>
      </c>
      <c r="B6590" s="235" t="s">
        <v>10571</v>
      </c>
      <c r="C6590" s="235" t="s">
        <v>212</v>
      </c>
      <c r="D6590" s="235" t="s">
        <v>235</v>
      </c>
      <c r="E6590"/>
      <c r="F6590" s="126"/>
      <c r="G6590" s="236"/>
      <c r="H6590"/>
      <c r="I6590" t="s">
        <v>107</v>
      </c>
      <c r="J6590" s="236"/>
      <c r="K6590"/>
      <c r="L6590"/>
      <c r="M6590"/>
      <c r="N6590"/>
      <c r="O6590"/>
      <c r="P6590"/>
      <c r="Q6590"/>
      <c r="U6590"/>
      <c r="V6590" t="s">
        <v>4334</v>
      </c>
      <c r="W6590" s="236"/>
      <c r="X6590"/>
      <c r="Y6590"/>
      <c r="Z6590"/>
      <c r="AA6590"/>
      <c r="AB6590"/>
      <c r="AC6590"/>
      <c r="AD6590"/>
      <c r="AE6590"/>
      <c r="AF6590"/>
      <c r="AG6590"/>
      <c r="AH6590" s="115" t="s">
        <v>4308</v>
      </c>
      <c r="AI6590" s="115" t="e">
        <f>VLOOKUP(A6590,'[2]دراسات قانونية'!$A$3:$E$600,1,0)</f>
        <v>#N/A</v>
      </c>
    </row>
    <row r="6591" spans="1:35" hidden="1" x14ac:dyDescent="0.25">
      <c r="A6591">
        <v>333795</v>
      </c>
      <c r="B6591" t="s">
        <v>10572</v>
      </c>
      <c r="C6591" t="s">
        <v>10573</v>
      </c>
      <c r="D6591" t="s">
        <v>641</v>
      </c>
      <c r="E6591" t="s">
        <v>76</v>
      </c>
      <c r="F6591" s="126"/>
      <c r="G6591"/>
      <c r="H6591" t="s">
        <v>16</v>
      </c>
      <c r="I6591" t="s">
        <v>129</v>
      </c>
      <c r="J6591"/>
      <c r="K6591"/>
      <c r="L6591"/>
      <c r="M6591"/>
      <c r="N6591"/>
      <c r="O6591"/>
      <c r="P6591"/>
      <c r="Q6591"/>
      <c r="U6591"/>
      <c r="V6591" t="s">
        <v>16603</v>
      </c>
      <c r="W6591"/>
      <c r="X6591"/>
      <c r="Y6591"/>
      <c r="Z6591"/>
      <c r="AA6591"/>
      <c r="AB6591" t="s">
        <v>4308</v>
      </c>
      <c r="AC6591" t="s">
        <v>4308</v>
      </c>
      <c r="AD6591" t="s">
        <v>4308</v>
      </c>
      <c r="AE6591" t="s">
        <v>4308</v>
      </c>
      <c r="AF6591" t="s">
        <v>4308</v>
      </c>
      <c r="AG6591" t="s">
        <v>4308</v>
      </c>
      <c r="AH6591" s="115" t="s">
        <v>4308</v>
      </c>
    </row>
    <row r="6592" spans="1:35" hidden="1" x14ac:dyDescent="0.25">
      <c r="A6592" s="115">
        <v>333796</v>
      </c>
      <c r="B6592" s="115" t="s">
        <v>2245</v>
      </c>
      <c r="C6592" s="115" t="s">
        <v>244</v>
      </c>
      <c r="D6592" s="115" t="s">
        <v>675</v>
      </c>
      <c r="E6592" s="115" t="s">
        <v>77</v>
      </c>
      <c r="F6592" s="237">
        <v>35252</v>
      </c>
      <c r="G6592" s="115" t="s">
        <v>211</v>
      </c>
      <c r="H6592" s="115" t="s">
        <v>16</v>
      </c>
      <c r="I6592" t="s">
        <v>199</v>
      </c>
      <c r="J6592" s="115" t="s">
        <v>15</v>
      </c>
      <c r="L6592" s="115" t="s">
        <v>30</v>
      </c>
      <c r="U6592"/>
      <c r="V6592">
        <v>0</v>
      </c>
    </row>
    <row r="6593" spans="1:35" ht="18" x14ac:dyDescent="0.25">
      <c r="A6593" s="235">
        <v>333797</v>
      </c>
      <c r="B6593" s="235" t="s">
        <v>10574</v>
      </c>
      <c r="C6593" s="235" t="s">
        <v>10575</v>
      </c>
      <c r="D6593" s="235" t="s">
        <v>235</v>
      </c>
      <c r="E6593"/>
      <c r="F6593" s="126"/>
      <c r="G6593" s="236"/>
      <c r="H6593"/>
      <c r="I6593" t="s">
        <v>107</v>
      </c>
      <c r="J6593" s="236"/>
      <c r="K6593"/>
      <c r="L6593"/>
      <c r="M6593"/>
      <c r="N6593"/>
      <c r="O6593"/>
      <c r="P6593"/>
      <c r="Q6593"/>
      <c r="U6593"/>
      <c r="V6593" t="s">
        <v>4335</v>
      </c>
      <c r="W6593" s="236"/>
      <c r="X6593"/>
      <c r="Y6593"/>
      <c r="Z6593"/>
      <c r="AA6593"/>
      <c r="AB6593"/>
      <c r="AC6593"/>
      <c r="AD6593"/>
      <c r="AE6593"/>
      <c r="AF6593"/>
      <c r="AG6593"/>
      <c r="AH6593" s="115" t="s">
        <v>4308</v>
      </c>
      <c r="AI6593" s="115" t="e">
        <f>VLOOKUP(A6593,'[2]دراسات قانونية'!$A$3:$E$600,1,0)</f>
        <v>#N/A</v>
      </c>
    </row>
    <row r="6594" spans="1:35" ht="18" hidden="1" x14ac:dyDescent="0.25">
      <c r="A6594" s="235">
        <v>333798</v>
      </c>
      <c r="B6594" s="235" t="s">
        <v>10576</v>
      </c>
      <c r="C6594" s="235" t="s">
        <v>209</v>
      </c>
      <c r="D6594" s="235" t="s">
        <v>932</v>
      </c>
      <c r="E6594"/>
      <c r="F6594" s="126"/>
      <c r="G6594" s="236"/>
      <c r="H6594"/>
      <c r="I6594" t="s">
        <v>199</v>
      </c>
      <c r="J6594" s="236"/>
      <c r="K6594"/>
      <c r="L6594"/>
      <c r="M6594"/>
      <c r="N6594"/>
      <c r="O6594"/>
      <c r="P6594"/>
      <c r="Q6594"/>
      <c r="U6594"/>
      <c r="V6594">
        <v>0</v>
      </c>
      <c r="W6594" s="236"/>
      <c r="X6594"/>
      <c r="Y6594"/>
      <c r="Z6594"/>
      <c r="AA6594"/>
      <c r="AB6594"/>
      <c r="AC6594"/>
      <c r="AD6594"/>
      <c r="AE6594"/>
      <c r="AF6594"/>
      <c r="AG6594"/>
      <c r="AH6594" s="115" t="s">
        <v>4308</v>
      </c>
    </row>
    <row r="6595" spans="1:35" hidden="1" x14ac:dyDescent="0.25">
      <c r="A6595">
        <v>333799</v>
      </c>
      <c r="B6595" t="s">
        <v>10577</v>
      </c>
      <c r="C6595" t="s">
        <v>408</v>
      </c>
      <c r="D6595" t="s">
        <v>217</v>
      </c>
      <c r="E6595" t="s">
        <v>76</v>
      </c>
      <c r="F6595" s="126">
        <v>35376</v>
      </c>
      <c r="G6595" t="s">
        <v>10578</v>
      </c>
      <c r="H6595" t="s">
        <v>16</v>
      </c>
      <c r="I6595" t="s">
        <v>136</v>
      </c>
      <c r="J6595" t="s">
        <v>15</v>
      </c>
      <c r="K6595"/>
      <c r="L6595" t="s">
        <v>40</v>
      </c>
      <c r="M6595"/>
      <c r="N6595"/>
      <c r="O6595"/>
      <c r="P6595"/>
      <c r="Q6595"/>
      <c r="U6595"/>
      <c r="V6595" t="s">
        <v>4412</v>
      </c>
      <c r="W6595"/>
      <c r="X6595"/>
      <c r="Y6595"/>
      <c r="Z6595"/>
      <c r="AA6595"/>
      <c r="AB6595"/>
      <c r="AC6595"/>
      <c r="AD6595"/>
      <c r="AE6595"/>
      <c r="AF6595" t="s">
        <v>4308</v>
      </c>
      <c r="AG6595" t="s">
        <v>4308</v>
      </c>
      <c r="AH6595" s="115" t="s">
        <v>4308</v>
      </c>
    </row>
    <row r="6596" spans="1:35" hidden="1" x14ac:dyDescent="0.25">
      <c r="A6596" s="115">
        <v>333800</v>
      </c>
      <c r="B6596" s="115" t="s">
        <v>2716</v>
      </c>
      <c r="C6596" s="115" t="s">
        <v>1284</v>
      </c>
      <c r="D6596" s="115" t="s">
        <v>951</v>
      </c>
      <c r="E6596" s="115" t="s">
        <v>77</v>
      </c>
      <c r="F6596" s="237">
        <v>31484</v>
      </c>
      <c r="G6596" s="115" t="s">
        <v>211</v>
      </c>
      <c r="H6596" s="115" t="s">
        <v>16</v>
      </c>
      <c r="I6596" t="s">
        <v>201</v>
      </c>
      <c r="J6596" s="115" t="s">
        <v>15</v>
      </c>
      <c r="L6596" s="115" t="s">
        <v>18</v>
      </c>
      <c r="U6596"/>
      <c r="V6596">
        <v>0</v>
      </c>
    </row>
    <row r="6597" spans="1:35" ht="18" x14ac:dyDescent="0.25">
      <c r="A6597" s="235">
        <v>333801</v>
      </c>
      <c r="B6597" s="235" t="s">
        <v>10579</v>
      </c>
      <c r="C6597" s="235" t="s">
        <v>212</v>
      </c>
      <c r="D6597" s="235" t="s">
        <v>476</v>
      </c>
      <c r="E6597"/>
      <c r="F6597" s="126"/>
      <c r="G6597" s="236"/>
      <c r="H6597"/>
      <c r="I6597" t="s">
        <v>107</v>
      </c>
      <c r="J6597" s="236"/>
      <c r="K6597"/>
      <c r="L6597"/>
      <c r="M6597"/>
      <c r="N6597"/>
      <c r="O6597"/>
      <c r="P6597"/>
      <c r="Q6597"/>
      <c r="U6597"/>
      <c r="V6597" t="s">
        <v>4335</v>
      </c>
      <c r="W6597" s="236"/>
      <c r="X6597"/>
      <c r="Y6597"/>
      <c r="Z6597"/>
      <c r="AA6597"/>
      <c r="AB6597"/>
      <c r="AC6597"/>
      <c r="AD6597"/>
      <c r="AE6597"/>
      <c r="AF6597"/>
      <c r="AG6597"/>
      <c r="AH6597" s="115" t="s">
        <v>4308</v>
      </c>
      <c r="AI6597" s="115" t="e">
        <f>VLOOKUP(A6597,'[2]دراسات قانونية'!$A$3:$E$600,1,0)</f>
        <v>#N/A</v>
      </c>
    </row>
    <row r="6598" spans="1:35" hidden="1" x14ac:dyDescent="0.25">
      <c r="A6598" s="115">
        <v>333802</v>
      </c>
      <c r="B6598" s="115" t="s">
        <v>1564</v>
      </c>
      <c r="C6598" s="115" t="s">
        <v>339</v>
      </c>
      <c r="D6598" s="115" t="s">
        <v>281</v>
      </c>
      <c r="E6598" s="115" t="s">
        <v>76</v>
      </c>
      <c r="F6598" s="237">
        <v>33489</v>
      </c>
      <c r="G6598" s="115" t="s">
        <v>4140</v>
      </c>
      <c r="H6598" s="115" t="s">
        <v>16</v>
      </c>
      <c r="I6598" t="s">
        <v>199</v>
      </c>
      <c r="J6598" s="115" t="s">
        <v>1226</v>
      </c>
      <c r="L6598" s="115" t="s">
        <v>64</v>
      </c>
      <c r="U6598"/>
      <c r="V6598">
        <v>0</v>
      </c>
    </row>
    <row r="6599" spans="1:35" ht="18" x14ac:dyDescent="0.25">
      <c r="A6599" s="235">
        <v>333803</v>
      </c>
      <c r="B6599" s="235" t="s">
        <v>10580</v>
      </c>
      <c r="C6599" s="235" t="s">
        <v>417</v>
      </c>
      <c r="D6599" s="235" t="s">
        <v>913</v>
      </c>
      <c r="E6599"/>
      <c r="F6599" s="126"/>
      <c r="G6599" s="236"/>
      <c r="H6599"/>
      <c r="I6599" t="s">
        <v>107</v>
      </c>
      <c r="J6599" s="236"/>
      <c r="K6599"/>
      <c r="L6599"/>
      <c r="M6599"/>
      <c r="N6599"/>
      <c r="O6599"/>
      <c r="P6599"/>
      <c r="Q6599"/>
      <c r="U6599"/>
      <c r="V6599" t="s">
        <v>4335</v>
      </c>
      <c r="W6599" s="236"/>
      <c r="X6599"/>
      <c r="Y6599"/>
      <c r="Z6599"/>
      <c r="AA6599"/>
      <c r="AB6599"/>
      <c r="AC6599"/>
      <c r="AD6599"/>
      <c r="AE6599"/>
      <c r="AF6599"/>
      <c r="AG6599"/>
      <c r="AH6599" s="115" t="s">
        <v>4308</v>
      </c>
      <c r="AI6599" s="115" t="e">
        <f>VLOOKUP(A6599,'[2]دراسات قانونية'!$A$3:$E$600,1,0)</f>
        <v>#N/A</v>
      </c>
    </row>
    <row r="6600" spans="1:35" ht="18" hidden="1" x14ac:dyDescent="0.25">
      <c r="A6600" s="235">
        <v>333804</v>
      </c>
      <c r="B6600" s="235" t="s">
        <v>10581</v>
      </c>
      <c r="C6600" s="235" t="s">
        <v>324</v>
      </c>
      <c r="D6600" s="235" t="s">
        <v>372</v>
      </c>
      <c r="E6600"/>
      <c r="F6600" s="126"/>
      <c r="G6600" s="236"/>
      <c r="H6600"/>
      <c r="I6600" t="s">
        <v>199</v>
      </c>
      <c r="J6600" s="236"/>
      <c r="K6600"/>
      <c r="L6600"/>
      <c r="M6600"/>
      <c r="N6600"/>
      <c r="O6600"/>
      <c r="P6600"/>
      <c r="Q6600"/>
      <c r="U6600"/>
      <c r="V6600" t="s">
        <v>16623</v>
      </c>
      <c r="W6600" s="236"/>
      <c r="X6600"/>
      <c r="Y6600"/>
      <c r="Z6600"/>
      <c r="AA6600"/>
      <c r="AB6600"/>
      <c r="AC6600"/>
      <c r="AD6600"/>
      <c r="AE6600"/>
      <c r="AF6600"/>
      <c r="AG6600"/>
      <c r="AH6600" s="115" t="s">
        <v>4308</v>
      </c>
    </row>
    <row r="6601" spans="1:35" ht="18" x14ac:dyDescent="0.25">
      <c r="A6601" s="235">
        <v>333805</v>
      </c>
      <c r="B6601" s="235" t="s">
        <v>10582</v>
      </c>
      <c r="C6601" s="235" t="s">
        <v>520</v>
      </c>
      <c r="D6601" s="235" t="s">
        <v>10583</v>
      </c>
      <c r="E6601"/>
      <c r="F6601" s="126"/>
      <c r="G6601" s="236"/>
      <c r="H6601"/>
      <c r="I6601" t="s">
        <v>107</v>
      </c>
      <c r="J6601" s="236"/>
      <c r="K6601"/>
      <c r="L6601"/>
      <c r="M6601"/>
      <c r="N6601"/>
      <c r="O6601"/>
      <c r="P6601"/>
      <c r="Q6601"/>
      <c r="U6601"/>
      <c r="V6601" t="s">
        <v>4335</v>
      </c>
      <c r="W6601" s="236"/>
      <c r="X6601"/>
      <c r="Y6601"/>
      <c r="Z6601"/>
      <c r="AA6601"/>
      <c r="AB6601"/>
      <c r="AC6601"/>
      <c r="AD6601"/>
      <c r="AE6601"/>
      <c r="AF6601"/>
      <c r="AG6601"/>
      <c r="AH6601" s="115" t="s">
        <v>4308</v>
      </c>
      <c r="AI6601" s="115" t="e">
        <f>VLOOKUP(A6601,'[2]دراسات قانونية'!$A$3:$E$600,1,0)</f>
        <v>#N/A</v>
      </c>
    </row>
    <row r="6602" spans="1:35" x14ac:dyDescent="0.25">
      <c r="A6602" s="115">
        <v>333807</v>
      </c>
      <c r="B6602" s="115" t="s">
        <v>10584</v>
      </c>
      <c r="C6602" s="115" t="s">
        <v>252</v>
      </c>
      <c r="D6602" s="115" t="s">
        <v>1001</v>
      </c>
      <c r="E6602" s="115" t="s">
        <v>76</v>
      </c>
      <c r="F6602" s="237"/>
      <c r="H6602" s="115" t="s">
        <v>16</v>
      </c>
      <c r="I6602" t="s">
        <v>107</v>
      </c>
      <c r="U6602"/>
      <c r="V6602" t="s">
        <v>4414</v>
      </c>
      <c r="Y6602" s="115" t="s">
        <v>4308</v>
      </c>
      <c r="AA6602" s="115" t="s">
        <v>4308</v>
      </c>
      <c r="AB6602" s="115" t="s">
        <v>4308</v>
      </c>
      <c r="AC6602" s="115" t="s">
        <v>4308</v>
      </c>
      <c r="AD6602" s="115" t="s">
        <v>4308</v>
      </c>
      <c r="AE6602" s="115" t="s">
        <v>4308</v>
      </c>
      <c r="AF6602" s="115" t="s">
        <v>4308</v>
      </c>
      <c r="AG6602" s="115" t="s">
        <v>4308</v>
      </c>
      <c r="AH6602" s="115" t="s">
        <v>4308</v>
      </c>
      <c r="AI6602" s="115" t="e">
        <f>VLOOKUP(A6602,'[2]دراسات قانونية'!$A$3:$E$600,1,0)</f>
        <v>#N/A</v>
      </c>
    </row>
    <row r="6603" spans="1:35" hidden="1" x14ac:dyDescent="0.25">
      <c r="A6603">
        <v>333808</v>
      </c>
      <c r="B6603" t="s">
        <v>10585</v>
      </c>
      <c r="C6603" t="s">
        <v>10586</v>
      </c>
      <c r="D6603" t="s">
        <v>222</v>
      </c>
      <c r="E6603" t="s">
        <v>77</v>
      </c>
      <c r="F6603" s="126">
        <v>33241</v>
      </c>
      <c r="G6603" t="s">
        <v>18</v>
      </c>
      <c r="H6603" t="s">
        <v>31</v>
      </c>
      <c r="I6603" t="s">
        <v>136</v>
      </c>
      <c r="J6603" t="s">
        <v>1226</v>
      </c>
      <c r="K6603"/>
      <c r="L6603" t="s">
        <v>30</v>
      </c>
      <c r="M6603"/>
      <c r="N6603"/>
      <c r="O6603"/>
      <c r="P6603"/>
      <c r="Q6603"/>
      <c r="U6603"/>
      <c r="V6603">
        <v>0</v>
      </c>
      <c r="W6603"/>
      <c r="X6603"/>
      <c r="Y6603"/>
      <c r="Z6603"/>
      <c r="AA6603"/>
      <c r="AB6603"/>
      <c r="AC6603"/>
      <c r="AD6603"/>
      <c r="AE6603"/>
      <c r="AF6603"/>
      <c r="AG6603"/>
    </row>
    <row r="6604" spans="1:35" hidden="1" x14ac:dyDescent="0.25">
      <c r="A6604" s="115">
        <v>333809</v>
      </c>
      <c r="B6604" s="115" t="s">
        <v>4141</v>
      </c>
      <c r="C6604" s="115" t="s">
        <v>533</v>
      </c>
      <c r="D6604" s="115" t="s">
        <v>742</v>
      </c>
      <c r="E6604" s="115" t="s">
        <v>77</v>
      </c>
      <c r="F6604" s="237">
        <v>32212</v>
      </c>
      <c r="G6604" s="115" t="s">
        <v>18</v>
      </c>
      <c r="H6604" s="115" t="s">
        <v>16</v>
      </c>
      <c r="I6604" t="s">
        <v>199</v>
      </c>
      <c r="J6604" s="115" t="s">
        <v>1226</v>
      </c>
      <c r="L6604" s="115" t="s">
        <v>18</v>
      </c>
      <c r="U6604"/>
      <c r="V6604">
        <v>0</v>
      </c>
    </row>
    <row r="6605" spans="1:35" hidden="1" x14ac:dyDescent="0.25">
      <c r="A6605" s="115">
        <v>333810</v>
      </c>
      <c r="B6605" s="115" t="s">
        <v>4142</v>
      </c>
      <c r="C6605" s="115" t="s">
        <v>2178</v>
      </c>
      <c r="D6605" s="115" t="s">
        <v>485</v>
      </c>
      <c r="E6605" s="115" t="s">
        <v>77</v>
      </c>
      <c r="F6605" s="237">
        <v>34342</v>
      </c>
      <c r="G6605" s="115" t="s">
        <v>18</v>
      </c>
      <c r="H6605" s="115" t="s">
        <v>16</v>
      </c>
      <c r="I6605" t="s">
        <v>199</v>
      </c>
      <c r="J6605" s="115" t="s">
        <v>1226</v>
      </c>
      <c r="L6605" s="115" t="s">
        <v>18</v>
      </c>
      <c r="U6605"/>
      <c r="V6605">
        <v>0</v>
      </c>
    </row>
    <row r="6606" spans="1:35" ht="18" x14ac:dyDescent="0.25">
      <c r="A6606" s="235">
        <v>333811</v>
      </c>
      <c r="B6606" s="235" t="s">
        <v>10587</v>
      </c>
      <c r="C6606" s="235" t="s">
        <v>10588</v>
      </c>
      <c r="D6606" s="235" t="s">
        <v>1291</v>
      </c>
      <c r="E6606"/>
      <c r="F6606" s="126"/>
      <c r="G6606" s="236"/>
      <c r="H6606"/>
      <c r="I6606" t="s">
        <v>107</v>
      </c>
      <c r="J6606" s="236"/>
      <c r="K6606"/>
      <c r="L6606"/>
      <c r="M6606"/>
      <c r="N6606"/>
      <c r="O6606"/>
      <c r="P6606"/>
      <c r="Q6606"/>
      <c r="U6606"/>
      <c r="V6606" t="s">
        <v>4335</v>
      </c>
      <c r="W6606" s="236"/>
      <c r="X6606"/>
      <c r="Y6606"/>
      <c r="Z6606"/>
      <c r="AA6606"/>
      <c r="AB6606"/>
      <c r="AC6606"/>
      <c r="AD6606"/>
      <c r="AE6606"/>
      <c r="AF6606"/>
      <c r="AG6606"/>
      <c r="AH6606" s="115" t="s">
        <v>4308</v>
      </c>
      <c r="AI6606" s="115" t="e">
        <f>VLOOKUP(A6606,'[2]دراسات قانونية'!$A$3:$E$600,1,0)</f>
        <v>#N/A</v>
      </c>
    </row>
    <row r="6607" spans="1:35" ht="18" x14ac:dyDescent="0.25">
      <c r="A6607" s="235">
        <v>333812</v>
      </c>
      <c r="B6607" s="235" t="s">
        <v>10589</v>
      </c>
      <c r="C6607" s="235" t="s">
        <v>350</v>
      </c>
      <c r="D6607" s="235" t="s">
        <v>230</v>
      </c>
      <c r="E6607"/>
      <c r="F6607" s="126"/>
      <c r="G6607" s="236"/>
      <c r="H6607"/>
      <c r="I6607" t="s">
        <v>107</v>
      </c>
      <c r="J6607" s="236"/>
      <c r="K6607"/>
      <c r="L6607"/>
      <c r="M6607"/>
      <c r="N6607"/>
      <c r="O6607"/>
      <c r="P6607"/>
      <c r="Q6607"/>
      <c r="U6607"/>
      <c r="V6607" t="s">
        <v>4335</v>
      </c>
      <c r="W6607" s="236"/>
      <c r="X6607"/>
      <c r="Y6607"/>
      <c r="Z6607"/>
      <c r="AA6607"/>
      <c r="AB6607"/>
      <c r="AC6607"/>
      <c r="AD6607"/>
      <c r="AE6607"/>
      <c r="AF6607"/>
      <c r="AG6607"/>
      <c r="AH6607" s="115" t="s">
        <v>4308</v>
      </c>
      <c r="AI6607" s="115" t="e">
        <f>VLOOKUP(A6607,'[2]دراسات قانونية'!$A$3:$E$600,1,0)</f>
        <v>#N/A</v>
      </c>
    </row>
    <row r="6608" spans="1:35" ht="18" x14ac:dyDescent="0.25">
      <c r="A6608" s="235">
        <v>333813</v>
      </c>
      <c r="B6608" s="235" t="s">
        <v>10590</v>
      </c>
      <c r="C6608" s="235" t="s">
        <v>10591</v>
      </c>
      <c r="D6608" s="235" t="s">
        <v>387</v>
      </c>
      <c r="E6608"/>
      <c r="F6608" s="126"/>
      <c r="G6608" s="236"/>
      <c r="H6608"/>
      <c r="I6608" t="s">
        <v>107</v>
      </c>
      <c r="J6608" s="236"/>
      <c r="K6608"/>
      <c r="L6608"/>
      <c r="M6608"/>
      <c r="N6608"/>
      <c r="O6608"/>
      <c r="P6608"/>
      <c r="Q6608"/>
      <c r="U6608"/>
      <c r="V6608" t="s">
        <v>4335</v>
      </c>
      <c r="W6608" s="236"/>
      <c r="X6608"/>
      <c r="Y6608"/>
      <c r="Z6608"/>
      <c r="AA6608"/>
      <c r="AB6608"/>
      <c r="AC6608"/>
      <c r="AD6608"/>
      <c r="AE6608"/>
      <c r="AF6608"/>
      <c r="AG6608"/>
      <c r="AH6608" s="115" t="s">
        <v>4308</v>
      </c>
      <c r="AI6608" s="115" t="e">
        <f>VLOOKUP(A6608,'[2]دراسات قانونية'!$A$3:$E$600,1,0)</f>
        <v>#N/A</v>
      </c>
    </row>
    <row r="6609" spans="1:35" hidden="1" x14ac:dyDescent="0.25">
      <c r="A6609">
        <v>333815</v>
      </c>
      <c r="B6609" t="s">
        <v>10592</v>
      </c>
      <c r="C6609" t="s">
        <v>495</v>
      </c>
      <c r="D6609" t="s">
        <v>228</v>
      </c>
      <c r="E6609" t="s">
        <v>76</v>
      </c>
      <c r="F6609" s="126">
        <v>32735</v>
      </c>
      <c r="G6609" t="s">
        <v>61</v>
      </c>
      <c r="H6609" t="s">
        <v>16</v>
      </c>
      <c r="I6609" t="s">
        <v>129</v>
      </c>
      <c r="J6609"/>
      <c r="K6609"/>
      <c r="L6609"/>
      <c r="M6609"/>
      <c r="N6609"/>
      <c r="O6609"/>
      <c r="P6609"/>
      <c r="Q6609"/>
      <c r="U6609"/>
      <c r="V6609" t="s">
        <v>16623</v>
      </c>
      <c r="W6609"/>
      <c r="X6609"/>
      <c r="Y6609"/>
      <c r="Z6609"/>
      <c r="AA6609"/>
      <c r="AB6609"/>
      <c r="AC6609"/>
      <c r="AD6609" t="s">
        <v>4308</v>
      </c>
      <c r="AE6609" t="s">
        <v>4308</v>
      </c>
      <c r="AF6609" t="s">
        <v>4308</v>
      </c>
      <c r="AG6609" t="s">
        <v>4308</v>
      </c>
      <c r="AH6609" s="115" t="s">
        <v>4308</v>
      </c>
    </row>
    <row r="6610" spans="1:35" hidden="1" x14ac:dyDescent="0.25">
      <c r="A6610">
        <v>333816</v>
      </c>
      <c r="B6610" t="s">
        <v>10593</v>
      </c>
      <c r="C6610" t="s">
        <v>10594</v>
      </c>
      <c r="D6610" t="s">
        <v>1299</v>
      </c>
      <c r="E6610" t="s">
        <v>76</v>
      </c>
      <c r="F6610" s="126">
        <v>35796</v>
      </c>
      <c r="G6610" t="s">
        <v>1520</v>
      </c>
      <c r="H6610" t="s">
        <v>16</v>
      </c>
      <c r="I6610" t="s">
        <v>136</v>
      </c>
      <c r="J6610" t="s">
        <v>1226</v>
      </c>
      <c r="K6610"/>
      <c r="L6610" t="s">
        <v>30</v>
      </c>
      <c r="M6610"/>
      <c r="N6610"/>
      <c r="O6610"/>
      <c r="P6610"/>
      <c r="Q6610"/>
      <c r="U6610"/>
      <c r="V6610">
        <v>0</v>
      </c>
      <c r="W6610"/>
      <c r="X6610"/>
      <c r="Y6610"/>
      <c r="Z6610"/>
      <c r="AA6610"/>
      <c r="AB6610"/>
      <c r="AC6610"/>
      <c r="AD6610"/>
      <c r="AE6610"/>
      <c r="AF6610"/>
      <c r="AG6610"/>
      <c r="AH6610" s="115" t="s">
        <v>4308</v>
      </c>
    </row>
    <row r="6611" spans="1:35" hidden="1" x14ac:dyDescent="0.25">
      <c r="A6611" s="115">
        <v>333817</v>
      </c>
      <c r="B6611" s="115" t="s">
        <v>3833</v>
      </c>
      <c r="C6611" s="115" t="s">
        <v>244</v>
      </c>
      <c r="D6611" s="115" t="s">
        <v>265</v>
      </c>
      <c r="E6611" s="115" t="s">
        <v>77</v>
      </c>
      <c r="F6611" s="237">
        <v>36054</v>
      </c>
      <c r="G6611" s="115" t="s">
        <v>18</v>
      </c>
      <c r="H6611" s="115" t="s">
        <v>16</v>
      </c>
      <c r="I6611" t="s">
        <v>199</v>
      </c>
      <c r="J6611" s="115" t="s">
        <v>1226</v>
      </c>
      <c r="L6611" s="115" t="s">
        <v>18</v>
      </c>
      <c r="U6611"/>
      <c r="V6611" t="s">
        <v>16623</v>
      </c>
      <c r="AE6611" s="115" t="s">
        <v>4308</v>
      </c>
      <c r="AF6611" s="115" t="s">
        <v>4308</v>
      </c>
      <c r="AG6611" s="115" t="s">
        <v>4308</v>
      </c>
      <c r="AH6611" s="115" t="s">
        <v>4308</v>
      </c>
    </row>
    <row r="6612" spans="1:35" ht="18" x14ac:dyDescent="0.25">
      <c r="A6612" s="235">
        <v>333818</v>
      </c>
      <c r="B6612" s="235" t="s">
        <v>10595</v>
      </c>
      <c r="C6612" s="235" t="s">
        <v>227</v>
      </c>
      <c r="D6612" s="235" t="s">
        <v>217</v>
      </c>
      <c r="E6612"/>
      <c r="F6612" s="126"/>
      <c r="G6612" s="236"/>
      <c r="H6612"/>
      <c r="I6612" t="s">
        <v>107</v>
      </c>
      <c r="J6612" s="236"/>
      <c r="K6612"/>
      <c r="L6612"/>
      <c r="M6612"/>
      <c r="N6612"/>
      <c r="O6612"/>
      <c r="P6612"/>
      <c r="Q6612"/>
      <c r="U6612"/>
      <c r="V6612" t="s">
        <v>4335</v>
      </c>
      <c r="W6612" s="236"/>
      <c r="X6612"/>
      <c r="Y6612"/>
      <c r="Z6612"/>
      <c r="AA6612"/>
      <c r="AB6612"/>
      <c r="AC6612"/>
      <c r="AD6612"/>
      <c r="AE6612"/>
      <c r="AF6612"/>
      <c r="AG6612"/>
      <c r="AH6612" s="115" t="s">
        <v>4308</v>
      </c>
      <c r="AI6612" s="115" t="e">
        <f>VLOOKUP(A6612,'[2]دراسات قانونية'!$A$3:$E$600,1,0)</f>
        <v>#N/A</v>
      </c>
    </row>
    <row r="6613" spans="1:35" ht="18" x14ac:dyDescent="0.25">
      <c r="A6613" s="235">
        <v>333819</v>
      </c>
      <c r="B6613" s="235" t="s">
        <v>10596</v>
      </c>
      <c r="C6613" s="235" t="s">
        <v>1890</v>
      </c>
      <c r="D6613" s="235" t="s">
        <v>306</v>
      </c>
      <c r="E6613"/>
      <c r="F6613" s="126"/>
      <c r="G6613" s="236"/>
      <c r="H6613"/>
      <c r="I6613" t="s">
        <v>107</v>
      </c>
      <c r="J6613" s="236"/>
      <c r="K6613"/>
      <c r="L6613"/>
      <c r="M6613"/>
      <c r="N6613"/>
      <c r="O6613"/>
      <c r="P6613"/>
      <c r="Q6613"/>
      <c r="U6613"/>
      <c r="V6613" t="s">
        <v>4335</v>
      </c>
      <c r="W6613" s="236"/>
      <c r="X6613"/>
      <c r="Y6613"/>
      <c r="Z6613"/>
      <c r="AA6613"/>
      <c r="AB6613"/>
      <c r="AC6613"/>
      <c r="AD6613"/>
      <c r="AE6613"/>
      <c r="AF6613"/>
      <c r="AG6613"/>
      <c r="AH6613" s="115" t="s">
        <v>4308</v>
      </c>
      <c r="AI6613" s="115" t="e">
        <f>VLOOKUP(A6613,'[2]دراسات قانونية'!$A$3:$E$600,1,0)</f>
        <v>#N/A</v>
      </c>
    </row>
    <row r="6614" spans="1:35" hidden="1" x14ac:dyDescent="0.25">
      <c r="A6614">
        <v>333820</v>
      </c>
      <c r="B6614" t="s">
        <v>10597</v>
      </c>
      <c r="C6614" t="s">
        <v>231</v>
      </c>
      <c r="D6614" t="s">
        <v>10598</v>
      </c>
      <c r="E6614" t="s">
        <v>77</v>
      </c>
      <c r="F6614" s="126">
        <v>34339</v>
      </c>
      <c r="G6614" t="s">
        <v>428</v>
      </c>
      <c r="H6614" t="s">
        <v>16</v>
      </c>
      <c r="I6614" t="s">
        <v>136</v>
      </c>
      <c r="J6614" t="s">
        <v>1226</v>
      </c>
      <c r="K6614"/>
      <c r="L6614" t="s">
        <v>30</v>
      </c>
      <c r="M6614"/>
      <c r="N6614"/>
      <c r="O6614"/>
      <c r="P6614"/>
      <c r="Q6614"/>
      <c r="U6614"/>
      <c r="V6614">
        <v>0</v>
      </c>
      <c r="W6614"/>
      <c r="X6614"/>
      <c r="Y6614"/>
      <c r="Z6614"/>
      <c r="AA6614"/>
      <c r="AB6614"/>
      <c r="AC6614"/>
      <c r="AD6614"/>
      <c r="AE6614"/>
      <c r="AF6614"/>
      <c r="AG6614"/>
    </row>
    <row r="6615" spans="1:35" hidden="1" x14ac:dyDescent="0.25">
      <c r="A6615">
        <v>333822</v>
      </c>
      <c r="B6615" t="s">
        <v>10599</v>
      </c>
      <c r="C6615" t="s">
        <v>828</v>
      </c>
      <c r="D6615" t="s">
        <v>447</v>
      </c>
      <c r="E6615" t="s">
        <v>76</v>
      </c>
      <c r="F6615" s="126"/>
      <c r="G6615"/>
      <c r="H6615" t="s">
        <v>16</v>
      </c>
      <c r="I6615" t="s">
        <v>129</v>
      </c>
      <c r="J6615"/>
      <c r="K6615"/>
      <c r="L6615"/>
      <c r="M6615"/>
      <c r="N6615"/>
      <c r="O6615"/>
      <c r="P6615"/>
      <c r="Q6615"/>
      <c r="U6615"/>
      <c r="V6615" t="s">
        <v>4424</v>
      </c>
      <c r="W6615"/>
      <c r="X6615"/>
      <c r="Y6615"/>
      <c r="Z6615"/>
      <c r="AA6615" t="s">
        <v>4308</v>
      </c>
      <c r="AB6615" t="s">
        <v>4308</v>
      </c>
      <c r="AC6615" t="s">
        <v>4308</v>
      </c>
      <c r="AD6615" t="s">
        <v>4308</v>
      </c>
      <c r="AE6615" t="s">
        <v>4308</v>
      </c>
      <c r="AF6615" t="s">
        <v>4308</v>
      </c>
      <c r="AG6615" t="s">
        <v>4308</v>
      </c>
      <c r="AH6615" s="115" t="s">
        <v>4308</v>
      </c>
    </row>
    <row r="6616" spans="1:35" hidden="1" x14ac:dyDescent="0.25">
      <c r="A6616">
        <v>333823</v>
      </c>
      <c r="B6616" t="s">
        <v>10600</v>
      </c>
      <c r="C6616" t="s">
        <v>332</v>
      </c>
      <c r="D6616" t="s">
        <v>754</v>
      </c>
      <c r="E6616" t="s">
        <v>77</v>
      </c>
      <c r="F6616" s="126">
        <v>32170</v>
      </c>
      <c r="G6616" t="s">
        <v>40</v>
      </c>
      <c r="H6616" t="s">
        <v>16</v>
      </c>
      <c r="I6616" t="s">
        <v>136</v>
      </c>
      <c r="J6616" t="s">
        <v>1226</v>
      </c>
      <c r="K6616"/>
      <c r="L6616" t="s">
        <v>40</v>
      </c>
      <c r="M6616"/>
      <c r="N6616"/>
      <c r="O6616"/>
      <c r="P6616"/>
      <c r="Q6616"/>
      <c r="U6616"/>
      <c r="V6616">
        <v>0</v>
      </c>
      <c r="W6616"/>
      <c r="X6616"/>
      <c r="Y6616"/>
      <c r="Z6616"/>
      <c r="AA6616"/>
      <c r="AB6616"/>
      <c r="AC6616"/>
      <c r="AD6616"/>
      <c r="AE6616"/>
      <c r="AF6616"/>
      <c r="AG6616"/>
      <c r="AH6616" s="115" t="s">
        <v>4308</v>
      </c>
    </row>
    <row r="6617" spans="1:35" hidden="1" x14ac:dyDescent="0.25">
      <c r="A6617">
        <v>333824</v>
      </c>
      <c r="B6617" t="s">
        <v>10601</v>
      </c>
      <c r="C6617" t="s">
        <v>5571</v>
      </c>
      <c r="D6617" t="s">
        <v>861</v>
      </c>
      <c r="E6617" t="s">
        <v>76</v>
      </c>
      <c r="F6617" s="126"/>
      <c r="G6617"/>
      <c r="H6617" t="s">
        <v>16</v>
      </c>
      <c r="I6617" t="s">
        <v>129</v>
      </c>
      <c r="J6617"/>
      <c r="K6617"/>
      <c r="L6617"/>
      <c r="M6617"/>
      <c r="N6617"/>
      <c r="O6617"/>
      <c r="P6617"/>
      <c r="Q6617"/>
      <c r="U6617"/>
      <c r="V6617" t="s">
        <v>4336</v>
      </c>
      <c r="W6617"/>
      <c r="X6617"/>
      <c r="Y6617"/>
      <c r="Z6617"/>
      <c r="AA6617" t="s">
        <v>4308</v>
      </c>
      <c r="AB6617" t="s">
        <v>4308</v>
      </c>
      <c r="AC6617" t="s">
        <v>4308</v>
      </c>
      <c r="AD6617" t="s">
        <v>4308</v>
      </c>
      <c r="AE6617" t="s">
        <v>4308</v>
      </c>
      <c r="AF6617" t="s">
        <v>4308</v>
      </c>
      <c r="AG6617" t="s">
        <v>4308</v>
      </c>
      <c r="AH6617" s="115" t="s">
        <v>4308</v>
      </c>
    </row>
    <row r="6618" spans="1:35" ht="18" x14ac:dyDescent="0.25">
      <c r="A6618" s="235">
        <v>333825</v>
      </c>
      <c r="B6618" s="235" t="s">
        <v>10602</v>
      </c>
      <c r="C6618" s="235" t="s">
        <v>212</v>
      </c>
      <c r="D6618" s="235" t="s">
        <v>1056</v>
      </c>
      <c r="E6618"/>
      <c r="F6618" s="126"/>
      <c r="G6618" s="236"/>
      <c r="H6618"/>
      <c r="I6618" t="s">
        <v>107</v>
      </c>
      <c r="J6618" s="236"/>
      <c r="K6618"/>
      <c r="L6618"/>
      <c r="M6618"/>
      <c r="N6618"/>
      <c r="O6618"/>
      <c r="P6618"/>
      <c r="Q6618"/>
      <c r="U6618"/>
      <c r="V6618" t="s">
        <v>4335</v>
      </c>
      <c r="W6618" s="236"/>
      <c r="X6618"/>
      <c r="Y6618"/>
      <c r="Z6618"/>
      <c r="AA6618"/>
      <c r="AB6618"/>
      <c r="AC6618"/>
      <c r="AD6618"/>
      <c r="AE6618"/>
      <c r="AF6618"/>
      <c r="AG6618"/>
      <c r="AH6618" s="115" t="s">
        <v>4308</v>
      </c>
      <c r="AI6618" s="115" t="e">
        <f>VLOOKUP(A6618,'[2]دراسات قانونية'!$A$3:$E$600,1,0)</f>
        <v>#N/A</v>
      </c>
    </row>
    <row r="6619" spans="1:35" ht="18" x14ac:dyDescent="0.25">
      <c r="A6619" s="235">
        <v>333826</v>
      </c>
      <c r="B6619" s="235" t="s">
        <v>10603</v>
      </c>
      <c r="C6619" s="235" t="s">
        <v>1071</v>
      </c>
      <c r="D6619" s="235" t="s">
        <v>884</v>
      </c>
      <c r="E6619"/>
      <c r="F6619" s="126"/>
      <c r="G6619" s="236"/>
      <c r="H6619"/>
      <c r="I6619" t="s">
        <v>107</v>
      </c>
      <c r="J6619" s="236"/>
      <c r="K6619"/>
      <c r="L6619"/>
      <c r="M6619"/>
      <c r="N6619"/>
      <c r="O6619"/>
      <c r="P6619"/>
      <c r="Q6619"/>
      <c r="U6619"/>
      <c r="V6619" t="s">
        <v>4335</v>
      </c>
      <c r="W6619" s="236"/>
      <c r="X6619"/>
      <c r="Y6619"/>
      <c r="Z6619"/>
      <c r="AA6619"/>
      <c r="AB6619"/>
      <c r="AC6619"/>
      <c r="AD6619"/>
      <c r="AE6619"/>
      <c r="AF6619"/>
      <c r="AG6619"/>
      <c r="AH6619" s="115" t="s">
        <v>4308</v>
      </c>
      <c r="AI6619" s="115" t="e">
        <f>VLOOKUP(A6619,'[2]دراسات قانونية'!$A$3:$E$600,1,0)</f>
        <v>#N/A</v>
      </c>
    </row>
    <row r="6620" spans="1:35" ht="18" hidden="1" x14ac:dyDescent="0.25">
      <c r="A6620" s="235">
        <v>333827</v>
      </c>
      <c r="B6620" s="235" t="s">
        <v>10604</v>
      </c>
      <c r="C6620" s="235" t="s">
        <v>233</v>
      </c>
      <c r="D6620" s="235" t="s">
        <v>346</v>
      </c>
      <c r="E6620"/>
      <c r="F6620" s="126"/>
      <c r="G6620" s="236"/>
      <c r="H6620"/>
      <c r="I6620" t="s">
        <v>199</v>
      </c>
      <c r="J6620" s="236"/>
      <c r="K6620"/>
      <c r="L6620"/>
      <c r="M6620"/>
      <c r="N6620"/>
      <c r="O6620"/>
      <c r="P6620"/>
      <c r="Q6620"/>
      <c r="U6620"/>
      <c r="V6620" t="s">
        <v>16623</v>
      </c>
      <c r="W6620" s="236"/>
      <c r="X6620"/>
      <c r="Y6620"/>
      <c r="Z6620"/>
      <c r="AA6620"/>
      <c r="AB6620"/>
      <c r="AC6620"/>
      <c r="AD6620"/>
      <c r="AE6620"/>
      <c r="AF6620"/>
      <c r="AG6620"/>
      <c r="AH6620" s="115" t="s">
        <v>4308</v>
      </c>
    </row>
    <row r="6621" spans="1:35" ht="18" x14ac:dyDescent="0.25">
      <c r="A6621" s="235">
        <v>333828</v>
      </c>
      <c r="B6621" s="235" t="s">
        <v>10605</v>
      </c>
      <c r="C6621" s="235" t="s">
        <v>1406</v>
      </c>
      <c r="D6621" s="235" t="s">
        <v>253</v>
      </c>
      <c r="E6621"/>
      <c r="F6621" s="126"/>
      <c r="G6621" s="236"/>
      <c r="H6621"/>
      <c r="I6621" t="s">
        <v>107</v>
      </c>
      <c r="J6621" s="236"/>
      <c r="K6621"/>
      <c r="L6621"/>
      <c r="M6621"/>
      <c r="N6621"/>
      <c r="O6621"/>
      <c r="P6621"/>
      <c r="Q6621"/>
      <c r="U6621"/>
      <c r="V6621" t="s">
        <v>4335</v>
      </c>
      <c r="W6621" s="236"/>
      <c r="X6621"/>
      <c r="Y6621"/>
      <c r="Z6621"/>
      <c r="AA6621"/>
      <c r="AB6621"/>
      <c r="AC6621"/>
      <c r="AD6621"/>
      <c r="AE6621"/>
      <c r="AF6621"/>
      <c r="AG6621"/>
      <c r="AH6621" s="115" t="s">
        <v>4308</v>
      </c>
      <c r="AI6621" s="115" t="e">
        <f>VLOOKUP(A6621,'[2]دراسات قانونية'!$A$3:$E$600,1,0)</f>
        <v>#N/A</v>
      </c>
    </row>
    <row r="6622" spans="1:35" ht="18" x14ac:dyDescent="0.25">
      <c r="A6622" s="235">
        <v>333829</v>
      </c>
      <c r="B6622" s="235" t="s">
        <v>10606</v>
      </c>
      <c r="C6622" s="235" t="s">
        <v>954</v>
      </c>
      <c r="D6622" s="235" t="s">
        <v>276</v>
      </c>
      <c r="E6622"/>
      <c r="F6622" s="126"/>
      <c r="G6622" s="236"/>
      <c r="H6622"/>
      <c r="I6622" t="s">
        <v>107</v>
      </c>
      <c r="J6622" s="236"/>
      <c r="K6622"/>
      <c r="L6622"/>
      <c r="M6622"/>
      <c r="N6622"/>
      <c r="O6622"/>
      <c r="P6622"/>
      <c r="Q6622"/>
      <c r="U6622"/>
      <c r="V6622" t="s">
        <v>4335</v>
      </c>
      <c r="W6622" s="236"/>
      <c r="X6622"/>
      <c r="Y6622"/>
      <c r="Z6622"/>
      <c r="AA6622"/>
      <c r="AB6622"/>
      <c r="AC6622"/>
      <c r="AD6622"/>
      <c r="AE6622"/>
      <c r="AF6622"/>
      <c r="AG6622"/>
      <c r="AH6622" s="115" t="s">
        <v>4308</v>
      </c>
      <c r="AI6622" s="115" t="e">
        <f>VLOOKUP(A6622,'[2]دراسات قانونية'!$A$3:$E$600,1,0)</f>
        <v>#N/A</v>
      </c>
    </row>
    <row r="6623" spans="1:35" hidden="1" x14ac:dyDescent="0.25">
      <c r="A6623" s="115">
        <v>333830</v>
      </c>
      <c r="B6623" s="115" t="s">
        <v>2637</v>
      </c>
      <c r="C6623" s="115" t="s">
        <v>209</v>
      </c>
      <c r="D6623" s="115" t="s">
        <v>238</v>
      </c>
      <c r="E6623" s="115" t="s">
        <v>77</v>
      </c>
      <c r="F6623" s="237">
        <v>33651</v>
      </c>
      <c r="G6623" s="115" t="s">
        <v>18</v>
      </c>
      <c r="H6623" s="115" t="s">
        <v>16</v>
      </c>
      <c r="I6623" t="s">
        <v>199</v>
      </c>
      <c r="J6623" s="115" t="s">
        <v>15</v>
      </c>
      <c r="L6623" s="115" t="s">
        <v>18</v>
      </c>
      <c r="U6623"/>
      <c r="V6623">
        <v>0</v>
      </c>
    </row>
    <row r="6624" spans="1:35" ht="18" x14ac:dyDescent="0.25">
      <c r="A6624" s="235">
        <v>333831</v>
      </c>
      <c r="B6624" s="235" t="s">
        <v>10607</v>
      </c>
      <c r="C6624" s="235" t="s">
        <v>339</v>
      </c>
      <c r="D6624" s="235" t="s">
        <v>275</v>
      </c>
      <c r="E6624"/>
      <c r="F6624" s="126"/>
      <c r="G6624" s="236"/>
      <c r="H6624"/>
      <c r="I6624" t="s">
        <v>107</v>
      </c>
      <c r="J6624" s="236"/>
      <c r="K6624"/>
      <c r="L6624"/>
      <c r="M6624"/>
      <c r="N6624"/>
      <c r="O6624"/>
      <c r="P6624"/>
      <c r="Q6624"/>
      <c r="U6624"/>
      <c r="V6624" t="s">
        <v>4335</v>
      </c>
      <c r="W6624" s="236"/>
      <c r="X6624"/>
      <c r="Y6624"/>
      <c r="Z6624"/>
      <c r="AA6624"/>
      <c r="AB6624"/>
      <c r="AC6624"/>
      <c r="AD6624"/>
      <c r="AE6624"/>
      <c r="AF6624"/>
      <c r="AG6624"/>
      <c r="AH6624" s="115" t="s">
        <v>4308</v>
      </c>
      <c r="AI6624" s="115" t="e">
        <f>VLOOKUP(A6624,'[2]دراسات قانونية'!$A$3:$E$600,1,0)</f>
        <v>#N/A</v>
      </c>
    </row>
    <row r="6625" spans="1:35" hidden="1" x14ac:dyDescent="0.25">
      <c r="A6625" s="115">
        <v>333832</v>
      </c>
      <c r="B6625" s="115" t="s">
        <v>3324</v>
      </c>
      <c r="C6625" s="115" t="s">
        <v>250</v>
      </c>
      <c r="D6625" s="115" t="s">
        <v>1083</v>
      </c>
      <c r="E6625" s="115" t="s">
        <v>77</v>
      </c>
      <c r="F6625" s="237">
        <v>26931</v>
      </c>
      <c r="G6625" s="115" t="s">
        <v>411</v>
      </c>
      <c r="H6625" s="115" t="s">
        <v>19</v>
      </c>
      <c r="I6625" t="s">
        <v>199</v>
      </c>
      <c r="J6625" s="115" t="s">
        <v>1226</v>
      </c>
      <c r="L6625" s="115" t="s">
        <v>30</v>
      </c>
      <c r="U6625"/>
      <c r="V6625">
        <v>0</v>
      </c>
    </row>
    <row r="6626" spans="1:35" hidden="1" x14ac:dyDescent="0.25">
      <c r="A6626">
        <v>333833</v>
      </c>
      <c r="B6626" t="s">
        <v>10608</v>
      </c>
      <c r="C6626" t="s">
        <v>422</v>
      </c>
      <c r="D6626" t="s">
        <v>298</v>
      </c>
      <c r="E6626" t="s">
        <v>77</v>
      </c>
      <c r="F6626" s="126">
        <v>34581</v>
      </c>
      <c r="G6626" t="s">
        <v>18</v>
      </c>
      <c r="H6626" t="s">
        <v>16</v>
      </c>
      <c r="I6626" t="s">
        <v>136</v>
      </c>
      <c r="J6626" t="s">
        <v>1226</v>
      </c>
      <c r="K6626"/>
      <c r="L6626" t="s">
        <v>18</v>
      </c>
      <c r="M6626"/>
      <c r="N6626"/>
      <c r="O6626"/>
      <c r="P6626"/>
      <c r="Q6626"/>
      <c r="U6626"/>
      <c r="V6626" t="s">
        <v>4336</v>
      </c>
      <c r="W6626"/>
      <c r="X6626"/>
      <c r="Y6626"/>
      <c r="Z6626"/>
      <c r="AA6626"/>
      <c r="AB6626"/>
      <c r="AC6626"/>
      <c r="AD6626"/>
      <c r="AE6626"/>
      <c r="AF6626"/>
      <c r="AG6626"/>
    </row>
    <row r="6627" spans="1:35" hidden="1" x14ac:dyDescent="0.25">
      <c r="A6627">
        <v>333834</v>
      </c>
      <c r="B6627" t="s">
        <v>10609</v>
      </c>
      <c r="C6627" t="s">
        <v>264</v>
      </c>
      <c r="D6627" t="s">
        <v>1504</v>
      </c>
      <c r="E6627" t="s">
        <v>77</v>
      </c>
      <c r="F6627" s="126">
        <v>34335</v>
      </c>
      <c r="G6627" t="s">
        <v>10610</v>
      </c>
      <c r="H6627" t="s">
        <v>16</v>
      </c>
      <c r="I6627" t="s">
        <v>136</v>
      </c>
      <c r="J6627"/>
      <c r="K6627"/>
      <c r="L6627"/>
      <c r="M6627"/>
      <c r="N6627"/>
      <c r="O6627"/>
      <c r="P6627"/>
      <c r="Q6627"/>
      <c r="U6627"/>
      <c r="V6627" t="s">
        <v>16623</v>
      </c>
      <c r="W6627"/>
      <c r="X6627"/>
      <c r="Y6627"/>
      <c r="Z6627"/>
      <c r="AA6627"/>
      <c r="AB6627"/>
      <c r="AC6627"/>
      <c r="AD6627" t="s">
        <v>4308</v>
      </c>
      <c r="AE6627" t="s">
        <v>4308</v>
      </c>
      <c r="AF6627" t="s">
        <v>4308</v>
      </c>
      <c r="AG6627" t="s">
        <v>4308</v>
      </c>
      <c r="AH6627" s="115" t="s">
        <v>4308</v>
      </c>
    </row>
    <row r="6628" spans="1:35" ht="18" hidden="1" x14ac:dyDescent="0.25">
      <c r="A6628" s="235">
        <v>333835</v>
      </c>
      <c r="B6628" s="235" t="s">
        <v>10611</v>
      </c>
      <c r="C6628" s="235" t="s">
        <v>9952</v>
      </c>
      <c r="D6628" s="235" t="s">
        <v>1736</v>
      </c>
      <c r="E6628"/>
      <c r="F6628" s="126"/>
      <c r="G6628" s="236"/>
      <c r="H6628"/>
      <c r="I6628" t="s">
        <v>199</v>
      </c>
      <c r="J6628" s="236"/>
      <c r="K6628"/>
      <c r="L6628"/>
      <c r="M6628"/>
      <c r="N6628"/>
      <c r="O6628"/>
      <c r="P6628"/>
      <c r="Q6628"/>
      <c r="U6628"/>
      <c r="V6628">
        <v>0</v>
      </c>
      <c r="W6628" s="236"/>
      <c r="X6628"/>
      <c r="Y6628"/>
      <c r="Z6628"/>
      <c r="AA6628"/>
      <c r="AB6628"/>
      <c r="AC6628"/>
      <c r="AD6628"/>
      <c r="AE6628"/>
      <c r="AF6628"/>
      <c r="AG6628"/>
      <c r="AH6628" s="115" t="s">
        <v>4308</v>
      </c>
    </row>
    <row r="6629" spans="1:35" hidden="1" x14ac:dyDescent="0.25">
      <c r="A6629">
        <v>333836</v>
      </c>
      <c r="B6629" t="s">
        <v>10612</v>
      </c>
      <c r="C6629" t="s">
        <v>529</v>
      </c>
      <c r="D6629" t="s">
        <v>270</v>
      </c>
      <c r="E6629" t="s">
        <v>77</v>
      </c>
      <c r="F6629" s="126">
        <v>35513</v>
      </c>
      <c r="G6629" t="s">
        <v>70</v>
      </c>
      <c r="H6629" t="s">
        <v>16</v>
      </c>
      <c r="I6629" t="s">
        <v>136</v>
      </c>
      <c r="J6629" t="s">
        <v>15</v>
      </c>
      <c r="K6629"/>
      <c r="L6629" t="s">
        <v>70</v>
      </c>
      <c r="M6629"/>
      <c r="N6629"/>
      <c r="O6629"/>
      <c r="P6629"/>
      <c r="Q6629"/>
      <c r="U6629"/>
      <c r="V6629" t="s">
        <v>16623</v>
      </c>
      <c r="W6629"/>
      <c r="X6629"/>
      <c r="Y6629"/>
      <c r="Z6629"/>
      <c r="AA6629"/>
      <c r="AB6629"/>
      <c r="AC6629"/>
      <c r="AD6629"/>
      <c r="AE6629" t="s">
        <v>4308</v>
      </c>
      <c r="AF6629" t="s">
        <v>4308</v>
      </c>
      <c r="AG6629" t="s">
        <v>4308</v>
      </c>
      <c r="AH6629" s="115" t="s">
        <v>4308</v>
      </c>
    </row>
    <row r="6630" spans="1:35" hidden="1" x14ac:dyDescent="0.25">
      <c r="A6630">
        <v>333837</v>
      </c>
      <c r="B6630" t="s">
        <v>10613</v>
      </c>
      <c r="C6630" t="s">
        <v>570</v>
      </c>
      <c r="D6630" t="s">
        <v>10614</v>
      </c>
      <c r="E6630" t="s">
        <v>76</v>
      </c>
      <c r="F6630" s="126">
        <v>34810</v>
      </c>
      <c r="G6630" t="s">
        <v>666</v>
      </c>
      <c r="H6630" t="s">
        <v>16</v>
      </c>
      <c r="I6630" t="s">
        <v>136</v>
      </c>
      <c r="J6630" t="s">
        <v>15</v>
      </c>
      <c r="K6630"/>
      <c r="L6630" t="s">
        <v>40</v>
      </c>
      <c r="M6630"/>
      <c r="N6630"/>
      <c r="O6630"/>
      <c r="P6630"/>
      <c r="Q6630"/>
      <c r="U6630"/>
      <c r="V6630">
        <v>0</v>
      </c>
      <c r="W6630"/>
      <c r="X6630"/>
      <c r="Y6630"/>
      <c r="Z6630"/>
      <c r="AA6630"/>
      <c r="AB6630"/>
      <c r="AC6630"/>
      <c r="AD6630"/>
      <c r="AE6630"/>
      <c r="AF6630"/>
      <c r="AG6630"/>
    </row>
    <row r="6631" spans="1:35" ht="18" x14ac:dyDescent="0.25">
      <c r="A6631" s="235">
        <v>333838</v>
      </c>
      <c r="B6631" s="235" t="s">
        <v>10615</v>
      </c>
      <c r="C6631" s="235" t="s">
        <v>364</v>
      </c>
      <c r="D6631" s="235" t="s">
        <v>513</v>
      </c>
      <c r="E6631"/>
      <c r="F6631" s="126"/>
      <c r="G6631" s="236"/>
      <c r="H6631"/>
      <c r="I6631" t="s">
        <v>107</v>
      </c>
      <c r="J6631" s="236"/>
      <c r="K6631"/>
      <c r="L6631"/>
      <c r="M6631"/>
      <c r="N6631"/>
      <c r="O6631"/>
      <c r="P6631"/>
      <c r="Q6631"/>
      <c r="U6631"/>
      <c r="V6631" t="s">
        <v>4337</v>
      </c>
      <c r="W6631" s="236"/>
      <c r="X6631"/>
      <c r="Y6631"/>
      <c r="Z6631"/>
      <c r="AA6631"/>
      <c r="AB6631"/>
      <c r="AC6631"/>
      <c r="AD6631"/>
      <c r="AE6631"/>
      <c r="AF6631"/>
      <c r="AG6631"/>
      <c r="AH6631" s="115" t="s">
        <v>4308</v>
      </c>
      <c r="AI6631" s="115" t="e">
        <f>VLOOKUP(A6631,'[2]دراسات قانونية'!$A$3:$E$600,1,0)</f>
        <v>#N/A</v>
      </c>
    </row>
    <row r="6632" spans="1:35" ht="18" x14ac:dyDescent="0.25">
      <c r="A6632" s="235">
        <v>333839</v>
      </c>
      <c r="B6632" s="235" t="s">
        <v>10616</v>
      </c>
      <c r="C6632" s="235" t="s">
        <v>227</v>
      </c>
      <c r="D6632" s="235" t="s">
        <v>10617</v>
      </c>
      <c r="E6632"/>
      <c r="F6632" s="126"/>
      <c r="G6632" s="236"/>
      <c r="H6632"/>
      <c r="I6632" t="s">
        <v>107</v>
      </c>
      <c r="J6632" s="236"/>
      <c r="K6632"/>
      <c r="L6632"/>
      <c r="M6632"/>
      <c r="N6632"/>
      <c r="O6632"/>
      <c r="P6632"/>
      <c r="Q6632"/>
      <c r="U6632"/>
      <c r="V6632" t="s">
        <v>4335</v>
      </c>
      <c r="W6632" s="236"/>
      <c r="X6632"/>
      <c r="Y6632"/>
      <c r="Z6632"/>
      <c r="AA6632"/>
      <c r="AB6632"/>
      <c r="AC6632"/>
      <c r="AD6632"/>
      <c r="AE6632"/>
      <c r="AF6632"/>
      <c r="AG6632"/>
      <c r="AH6632" s="115" t="s">
        <v>4308</v>
      </c>
      <c r="AI6632" s="115" t="e">
        <f>VLOOKUP(A6632,'[2]دراسات قانونية'!$A$3:$E$600,1,0)</f>
        <v>#N/A</v>
      </c>
    </row>
    <row r="6633" spans="1:35" ht="18" x14ac:dyDescent="0.25">
      <c r="A6633" s="235">
        <v>333840</v>
      </c>
      <c r="B6633" s="235" t="s">
        <v>10618</v>
      </c>
      <c r="C6633" s="235" t="s">
        <v>209</v>
      </c>
      <c r="D6633" s="235" t="s">
        <v>409</v>
      </c>
      <c r="E6633"/>
      <c r="F6633" s="126"/>
      <c r="G6633" s="236"/>
      <c r="H6633"/>
      <c r="I6633" t="s">
        <v>107</v>
      </c>
      <c r="J6633" s="236"/>
      <c r="K6633"/>
      <c r="L6633"/>
      <c r="M6633"/>
      <c r="N6633"/>
      <c r="O6633"/>
      <c r="P6633"/>
      <c r="Q6633"/>
      <c r="U6633"/>
      <c r="V6633" t="s">
        <v>4335</v>
      </c>
      <c r="W6633" s="236"/>
      <c r="X6633"/>
      <c r="Y6633"/>
      <c r="Z6633"/>
      <c r="AA6633"/>
      <c r="AB6633"/>
      <c r="AC6633"/>
      <c r="AD6633"/>
      <c r="AE6633"/>
      <c r="AF6633"/>
      <c r="AG6633"/>
      <c r="AH6633" s="115" t="s">
        <v>4308</v>
      </c>
      <c r="AI6633" s="115" t="e">
        <f>VLOOKUP(A6633,'[2]دراسات قانونية'!$A$3:$E$600,1,0)</f>
        <v>#N/A</v>
      </c>
    </row>
    <row r="6634" spans="1:35" hidden="1" x14ac:dyDescent="0.25">
      <c r="A6634">
        <v>333841</v>
      </c>
      <c r="B6634" t="s">
        <v>10619</v>
      </c>
      <c r="C6634" t="s">
        <v>778</v>
      </c>
      <c r="D6634" t="s">
        <v>293</v>
      </c>
      <c r="E6634" t="s">
        <v>77</v>
      </c>
      <c r="F6634" s="126">
        <v>35065</v>
      </c>
      <c r="G6634" t="s">
        <v>8389</v>
      </c>
      <c r="H6634" t="s">
        <v>16</v>
      </c>
      <c r="I6634" t="s">
        <v>129</v>
      </c>
      <c r="J6634"/>
      <c r="K6634"/>
      <c r="L6634"/>
      <c r="M6634"/>
      <c r="N6634"/>
      <c r="O6634"/>
      <c r="P6634"/>
      <c r="Q6634"/>
      <c r="U6634"/>
      <c r="V6634" t="s">
        <v>4424</v>
      </c>
      <c r="W6634"/>
      <c r="X6634"/>
      <c r="Y6634"/>
      <c r="Z6634"/>
      <c r="AA6634"/>
      <c r="AB6634"/>
      <c r="AC6634" t="s">
        <v>4308</v>
      </c>
      <c r="AD6634" t="s">
        <v>4308</v>
      </c>
      <c r="AE6634" t="s">
        <v>4308</v>
      </c>
      <c r="AF6634" t="s">
        <v>4308</v>
      </c>
      <c r="AG6634" t="s">
        <v>4308</v>
      </c>
      <c r="AH6634" s="115" t="s">
        <v>4308</v>
      </c>
    </row>
    <row r="6635" spans="1:35" ht="18" x14ac:dyDescent="0.25">
      <c r="A6635" s="235">
        <v>333842</v>
      </c>
      <c r="B6635" s="235" t="s">
        <v>10620</v>
      </c>
      <c r="C6635" s="235" t="s">
        <v>395</v>
      </c>
      <c r="D6635" s="235" t="s">
        <v>8399</v>
      </c>
      <c r="E6635"/>
      <c r="F6635" s="126"/>
      <c r="G6635" s="236"/>
      <c r="H6635"/>
      <c r="I6635" t="s">
        <v>107</v>
      </c>
      <c r="J6635" s="236"/>
      <c r="K6635"/>
      <c r="L6635"/>
      <c r="M6635"/>
      <c r="N6635"/>
      <c r="O6635"/>
      <c r="P6635"/>
      <c r="Q6635"/>
      <c r="U6635"/>
      <c r="V6635" t="s">
        <v>4335</v>
      </c>
      <c r="W6635" s="236"/>
      <c r="X6635"/>
      <c r="Y6635"/>
      <c r="Z6635"/>
      <c r="AA6635"/>
      <c r="AB6635"/>
      <c r="AC6635"/>
      <c r="AD6635"/>
      <c r="AE6635"/>
      <c r="AF6635"/>
      <c r="AG6635"/>
      <c r="AH6635" s="115" t="s">
        <v>4308</v>
      </c>
      <c r="AI6635" s="115" t="e">
        <f>VLOOKUP(A6635,'[2]دراسات قانونية'!$A$3:$E$600,1,0)</f>
        <v>#N/A</v>
      </c>
    </row>
    <row r="6636" spans="1:35" ht="18" x14ac:dyDescent="0.25">
      <c r="A6636" s="235">
        <v>333843</v>
      </c>
      <c r="B6636" s="235" t="s">
        <v>10621</v>
      </c>
      <c r="C6636" s="235" t="s">
        <v>295</v>
      </c>
      <c r="D6636" s="235" t="s">
        <v>1426</v>
      </c>
      <c r="E6636"/>
      <c r="F6636" s="126"/>
      <c r="G6636" s="236"/>
      <c r="H6636"/>
      <c r="I6636" t="s">
        <v>107</v>
      </c>
      <c r="J6636" s="236"/>
      <c r="K6636"/>
      <c r="L6636"/>
      <c r="M6636"/>
      <c r="N6636"/>
      <c r="O6636"/>
      <c r="P6636"/>
      <c r="Q6636"/>
      <c r="U6636"/>
      <c r="V6636" t="s">
        <v>4335</v>
      </c>
      <c r="W6636" s="236"/>
      <c r="X6636"/>
      <c r="Y6636"/>
      <c r="Z6636"/>
      <c r="AA6636"/>
      <c r="AB6636"/>
      <c r="AC6636"/>
      <c r="AD6636"/>
      <c r="AE6636"/>
      <c r="AF6636"/>
      <c r="AG6636"/>
      <c r="AH6636" s="115" t="s">
        <v>4308</v>
      </c>
      <c r="AI6636" s="115" t="e">
        <f>VLOOKUP(A6636,'[2]دراسات قانونية'!$A$3:$E$600,1,0)</f>
        <v>#N/A</v>
      </c>
    </row>
    <row r="6637" spans="1:35" ht="18" hidden="1" x14ac:dyDescent="0.25">
      <c r="A6637" s="235">
        <v>333844</v>
      </c>
      <c r="B6637" s="235" t="s">
        <v>10622</v>
      </c>
      <c r="C6637" s="235" t="s">
        <v>1544</v>
      </c>
      <c r="D6637" s="235" t="s">
        <v>1235</v>
      </c>
      <c r="E6637"/>
      <c r="F6637" s="126"/>
      <c r="G6637" s="236"/>
      <c r="H6637"/>
      <c r="I6637" t="s">
        <v>199</v>
      </c>
      <c r="J6637" s="236"/>
      <c r="K6637"/>
      <c r="L6637"/>
      <c r="M6637"/>
      <c r="N6637"/>
      <c r="O6637"/>
      <c r="P6637"/>
      <c r="Q6637"/>
      <c r="U6637"/>
      <c r="V6637">
        <v>0</v>
      </c>
      <c r="W6637" s="236"/>
      <c r="X6637"/>
      <c r="Y6637"/>
      <c r="Z6637"/>
      <c r="AA6637"/>
      <c r="AB6637"/>
      <c r="AC6637"/>
      <c r="AD6637"/>
      <c r="AE6637"/>
      <c r="AF6637"/>
      <c r="AG6637"/>
      <c r="AH6637" s="115" t="s">
        <v>4308</v>
      </c>
    </row>
    <row r="6638" spans="1:35" hidden="1" x14ac:dyDescent="0.25">
      <c r="A6638">
        <v>333845</v>
      </c>
      <c r="B6638" t="s">
        <v>10623</v>
      </c>
      <c r="C6638" t="s">
        <v>507</v>
      </c>
      <c r="D6638" t="s">
        <v>6890</v>
      </c>
      <c r="E6638" t="s">
        <v>77</v>
      </c>
      <c r="F6638" s="126">
        <v>35096</v>
      </c>
      <c r="G6638" t="s">
        <v>10624</v>
      </c>
      <c r="H6638" t="s">
        <v>16</v>
      </c>
      <c r="I6638" t="s">
        <v>136</v>
      </c>
      <c r="J6638"/>
      <c r="K6638"/>
      <c r="L6638"/>
      <c r="M6638"/>
      <c r="N6638"/>
      <c r="O6638"/>
      <c r="P6638"/>
      <c r="Q6638"/>
      <c r="U6638"/>
      <c r="V6638" t="s">
        <v>4414</v>
      </c>
      <c r="W6638"/>
      <c r="X6638"/>
      <c r="Y6638"/>
      <c r="Z6638"/>
      <c r="AA6638"/>
      <c r="AB6638"/>
      <c r="AC6638"/>
      <c r="AD6638"/>
      <c r="AE6638" t="s">
        <v>4308</v>
      </c>
      <c r="AF6638" t="s">
        <v>4308</v>
      </c>
      <c r="AG6638" t="s">
        <v>4308</v>
      </c>
      <c r="AH6638" s="115" t="s">
        <v>4308</v>
      </c>
    </row>
    <row r="6639" spans="1:35" ht="18" x14ac:dyDescent="0.25">
      <c r="A6639" s="235">
        <v>333846</v>
      </c>
      <c r="B6639" s="235" t="s">
        <v>10625</v>
      </c>
      <c r="C6639" s="235" t="s">
        <v>10626</v>
      </c>
      <c r="D6639" s="235" t="s">
        <v>555</v>
      </c>
      <c r="E6639"/>
      <c r="F6639" s="126"/>
      <c r="G6639" s="236"/>
      <c r="H6639"/>
      <c r="I6639" t="s">
        <v>107</v>
      </c>
      <c r="J6639" s="236"/>
      <c r="K6639"/>
      <c r="L6639"/>
      <c r="M6639"/>
      <c r="N6639"/>
      <c r="O6639"/>
      <c r="P6639"/>
      <c r="Q6639"/>
      <c r="U6639"/>
      <c r="V6639" t="s">
        <v>4335</v>
      </c>
      <c r="W6639" s="236"/>
      <c r="X6639"/>
      <c r="Y6639"/>
      <c r="Z6639"/>
      <c r="AA6639"/>
      <c r="AB6639"/>
      <c r="AC6639"/>
      <c r="AD6639"/>
      <c r="AE6639"/>
      <c r="AF6639"/>
      <c r="AG6639"/>
      <c r="AH6639" s="115" t="s">
        <v>4308</v>
      </c>
      <c r="AI6639" s="115" t="e">
        <f>VLOOKUP(A6639,'[2]دراسات قانونية'!$A$3:$E$600,1,0)</f>
        <v>#N/A</v>
      </c>
    </row>
    <row r="6640" spans="1:35" ht="18" x14ac:dyDescent="0.25">
      <c r="A6640" s="235">
        <v>333847</v>
      </c>
      <c r="B6640" s="235" t="s">
        <v>10627</v>
      </c>
      <c r="C6640" s="235" t="s">
        <v>2677</v>
      </c>
      <c r="D6640" s="235" t="s">
        <v>268</v>
      </c>
      <c r="E6640"/>
      <c r="F6640" s="126"/>
      <c r="G6640" s="236"/>
      <c r="H6640"/>
      <c r="I6640" t="s">
        <v>107</v>
      </c>
      <c r="J6640" s="236"/>
      <c r="K6640"/>
      <c r="L6640"/>
      <c r="M6640"/>
      <c r="N6640"/>
      <c r="O6640"/>
      <c r="P6640"/>
      <c r="Q6640"/>
      <c r="U6640"/>
      <c r="V6640" t="s">
        <v>4335</v>
      </c>
      <c r="W6640" s="236"/>
      <c r="X6640"/>
      <c r="Y6640"/>
      <c r="Z6640"/>
      <c r="AA6640"/>
      <c r="AB6640"/>
      <c r="AC6640"/>
      <c r="AD6640"/>
      <c r="AE6640"/>
      <c r="AF6640"/>
      <c r="AG6640"/>
      <c r="AH6640" s="115" t="s">
        <v>4308</v>
      </c>
      <c r="AI6640" s="115" t="e">
        <f>VLOOKUP(A6640,'[2]دراسات قانونية'!$A$3:$E$600,1,0)</f>
        <v>#N/A</v>
      </c>
    </row>
    <row r="6641" spans="1:35" hidden="1" x14ac:dyDescent="0.25">
      <c r="A6641">
        <v>333848</v>
      </c>
      <c r="B6641" t="s">
        <v>10628</v>
      </c>
      <c r="C6641" t="s">
        <v>1269</v>
      </c>
      <c r="D6641" t="s">
        <v>10629</v>
      </c>
      <c r="E6641" t="s">
        <v>77</v>
      </c>
      <c r="F6641" s="126"/>
      <c r="G6641"/>
      <c r="H6641" t="s">
        <v>16</v>
      </c>
      <c r="I6641" t="s">
        <v>129</v>
      </c>
      <c r="J6641"/>
      <c r="K6641"/>
      <c r="L6641"/>
      <c r="M6641"/>
      <c r="N6641"/>
      <c r="O6641"/>
      <c r="P6641"/>
      <c r="Q6641"/>
      <c r="U6641"/>
      <c r="V6641" t="s">
        <v>4414</v>
      </c>
      <c r="W6641"/>
      <c r="X6641"/>
      <c r="Y6641" t="s">
        <v>4308</v>
      </c>
      <c r="Z6641"/>
      <c r="AA6641" t="s">
        <v>4308</v>
      </c>
      <c r="AB6641" t="s">
        <v>4308</v>
      </c>
      <c r="AC6641" t="s">
        <v>4308</v>
      </c>
      <c r="AD6641" t="s">
        <v>4308</v>
      </c>
      <c r="AE6641" t="s">
        <v>4308</v>
      </c>
      <c r="AF6641" t="s">
        <v>4308</v>
      </c>
      <c r="AG6641" t="s">
        <v>4308</v>
      </c>
      <c r="AH6641" s="115" t="s">
        <v>4308</v>
      </c>
    </row>
    <row r="6642" spans="1:35" ht="18" x14ac:dyDescent="0.25">
      <c r="A6642" s="235">
        <v>333849</v>
      </c>
      <c r="B6642" s="235" t="s">
        <v>10630</v>
      </c>
      <c r="C6642" s="235" t="s">
        <v>360</v>
      </c>
      <c r="D6642" s="235" t="s">
        <v>217</v>
      </c>
      <c r="E6642"/>
      <c r="F6642" s="126"/>
      <c r="G6642" s="236"/>
      <c r="H6642"/>
      <c r="I6642" t="s">
        <v>107</v>
      </c>
      <c r="J6642" s="236"/>
      <c r="K6642"/>
      <c r="L6642"/>
      <c r="M6642"/>
      <c r="N6642"/>
      <c r="O6642"/>
      <c r="P6642"/>
      <c r="Q6642"/>
      <c r="U6642"/>
      <c r="V6642" t="s">
        <v>4335</v>
      </c>
      <c r="W6642" s="236"/>
      <c r="X6642"/>
      <c r="Y6642"/>
      <c r="Z6642"/>
      <c r="AA6642"/>
      <c r="AB6642"/>
      <c r="AC6642"/>
      <c r="AD6642"/>
      <c r="AE6642"/>
      <c r="AF6642"/>
      <c r="AG6642"/>
      <c r="AH6642" s="115" t="s">
        <v>4308</v>
      </c>
      <c r="AI6642" s="115" t="e">
        <f>VLOOKUP(A6642,'[2]دراسات قانونية'!$A$3:$E$600,1,0)</f>
        <v>#N/A</v>
      </c>
    </row>
    <row r="6643" spans="1:35" ht="18" x14ac:dyDescent="0.25">
      <c r="A6643" s="235">
        <v>333850</v>
      </c>
      <c r="B6643" s="235" t="s">
        <v>10631</v>
      </c>
      <c r="C6643" s="235" t="s">
        <v>481</v>
      </c>
      <c r="D6643" s="235" t="s">
        <v>1944</v>
      </c>
      <c r="E6643"/>
      <c r="F6643" s="126"/>
      <c r="G6643" s="236"/>
      <c r="H6643"/>
      <c r="I6643" t="s">
        <v>107</v>
      </c>
      <c r="J6643" s="236"/>
      <c r="K6643"/>
      <c r="L6643"/>
      <c r="M6643"/>
      <c r="N6643"/>
      <c r="O6643"/>
      <c r="P6643"/>
      <c r="Q6643"/>
      <c r="U6643"/>
      <c r="V6643" t="s">
        <v>4335</v>
      </c>
      <c r="W6643" s="236"/>
      <c r="X6643"/>
      <c r="Y6643"/>
      <c r="Z6643"/>
      <c r="AA6643"/>
      <c r="AB6643"/>
      <c r="AC6643"/>
      <c r="AD6643"/>
      <c r="AE6643"/>
      <c r="AF6643"/>
      <c r="AG6643"/>
      <c r="AH6643" s="115" t="s">
        <v>4308</v>
      </c>
      <c r="AI6643" s="115" t="e">
        <f>VLOOKUP(A6643,'[2]دراسات قانونية'!$A$3:$E$600,1,0)</f>
        <v>#N/A</v>
      </c>
    </row>
    <row r="6644" spans="1:35" ht="18" x14ac:dyDescent="0.25">
      <c r="A6644" s="235">
        <v>333851</v>
      </c>
      <c r="B6644" s="235" t="s">
        <v>10632</v>
      </c>
      <c r="C6644" s="235" t="s">
        <v>332</v>
      </c>
      <c r="D6644" s="235" t="s">
        <v>1319</v>
      </c>
      <c r="E6644"/>
      <c r="F6644" s="126"/>
      <c r="G6644" s="236"/>
      <c r="H6644"/>
      <c r="I6644" t="s">
        <v>107</v>
      </c>
      <c r="J6644" s="236"/>
      <c r="K6644"/>
      <c r="L6644"/>
      <c r="M6644"/>
      <c r="N6644"/>
      <c r="O6644"/>
      <c r="P6644"/>
      <c r="Q6644"/>
      <c r="U6644"/>
      <c r="V6644" t="s">
        <v>4335</v>
      </c>
      <c r="W6644" s="236"/>
      <c r="X6644"/>
      <c r="Y6644"/>
      <c r="Z6644"/>
      <c r="AA6644"/>
      <c r="AB6644"/>
      <c r="AC6644"/>
      <c r="AD6644"/>
      <c r="AE6644"/>
      <c r="AF6644"/>
      <c r="AG6644"/>
      <c r="AH6644" s="115" t="s">
        <v>4308</v>
      </c>
      <c r="AI6644" s="115" t="e">
        <f>VLOOKUP(A6644,'[2]دراسات قانونية'!$A$3:$E$600,1,0)</f>
        <v>#N/A</v>
      </c>
    </row>
    <row r="6645" spans="1:35" hidden="1" x14ac:dyDescent="0.25">
      <c r="A6645">
        <v>333852</v>
      </c>
      <c r="B6645" t="s">
        <v>10633</v>
      </c>
      <c r="C6645" t="s">
        <v>250</v>
      </c>
      <c r="D6645" t="s">
        <v>298</v>
      </c>
      <c r="E6645" t="s">
        <v>77</v>
      </c>
      <c r="F6645" s="126"/>
      <c r="G6645"/>
      <c r="H6645" t="s">
        <v>16</v>
      </c>
      <c r="I6645" t="s">
        <v>129</v>
      </c>
      <c r="J6645"/>
      <c r="K6645"/>
      <c r="L6645"/>
      <c r="M6645"/>
      <c r="N6645"/>
      <c r="O6645"/>
      <c r="P6645"/>
      <c r="Q6645"/>
      <c r="U6645"/>
      <c r="V6645" t="s">
        <v>4424</v>
      </c>
      <c r="W6645"/>
      <c r="X6645"/>
      <c r="Y6645"/>
      <c r="Z6645"/>
      <c r="AA6645" t="s">
        <v>4308</v>
      </c>
      <c r="AB6645" t="s">
        <v>4308</v>
      </c>
      <c r="AC6645" t="s">
        <v>4308</v>
      </c>
      <c r="AD6645" t="s">
        <v>4308</v>
      </c>
      <c r="AE6645" t="s">
        <v>4308</v>
      </c>
      <c r="AF6645" t="s">
        <v>4308</v>
      </c>
      <c r="AG6645" t="s">
        <v>4308</v>
      </c>
      <c r="AH6645" s="115" t="s">
        <v>4308</v>
      </c>
    </row>
    <row r="6646" spans="1:35" ht="18" x14ac:dyDescent="0.25">
      <c r="A6646" s="235">
        <v>333853</v>
      </c>
      <c r="B6646" s="235" t="s">
        <v>10634</v>
      </c>
      <c r="C6646" s="235" t="s">
        <v>518</v>
      </c>
      <c r="D6646" s="235" t="s">
        <v>1389</v>
      </c>
      <c r="E6646"/>
      <c r="F6646" s="126"/>
      <c r="G6646" s="236"/>
      <c r="H6646"/>
      <c r="I6646" t="s">
        <v>107</v>
      </c>
      <c r="J6646" s="236"/>
      <c r="K6646"/>
      <c r="L6646"/>
      <c r="M6646"/>
      <c r="N6646"/>
      <c r="O6646"/>
      <c r="P6646"/>
      <c r="Q6646"/>
      <c r="U6646"/>
      <c r="V6646" t="s">
        <v>4335</v>
      </c>
      <c r="W6646" s="236"/>
      <c r="X6646"/>
      <c r="Y6646"/>
      <c r="Z6646"/>
      <c r="AA6646"/>
      <c r="AB6646"/>
      <c r="AC6646"/>
      <c r="AD6646"/>
      <c r="AE6646"/>
      <c r="AF6646"/>
      <c r="AG6646"/>
      <c r="AH6646" s="115" t="s">
        <v>4308</v>
      </c>
      <c r="AI6646" s="115" t="e">
        <f>VLOOKUP(A6646,'[2]دراسات قانونية'!$A$3:$E$600,1,0)</f>
        <v>#N/A</v>
      </c>
    </row>
    <row r="6647" spans="1:35" hidden="1" x14ac:dyDescent="0.25">
      <c r="A6647">
        <v>333854</v>
      </c>
      <c r="B6647" t="s">
        <v>10635</v>
      </c>
      <c r="C6647" t="s">
        <v>299</v>
      </c>
      <c r="D6647" t="s">
        <v>1608</v>
      </c>
      <c r="E6647" t="s">
        <v>76</v>
      </c>
      <c r="F6647" s="126">
        <v>32403</v>
      </c>
      <c r="G6647" t="s">
        <v>240</v>
      </c>
      <c r="H6647" t="s">
        <v>16</v>
      </c>
      <c r="I6647" t="s">
        <v>129</v>
      </c>
      <c r="J6647" t="s">
        <v>1226</v>
      </c>
      <c r="K6647"/>
      <c r="L6647" t="s">
        <v>67</v>
      </c>
      <c r="M6647"/>
      <c r="N6647"/>
      <c r="O6647"/>
      <c r="P6647"/>
      <c r="Q6647"/>
      <c r="U6647"/>
      <c r="V6647" t="s">
        <v>4424</v>
      </c>
      <c r="W6647"/>
      <c r="X6647"/>
      <c r="Y6647"/>
      <c r="Z6647"/>
      <c r="AA6647"/>
      <c r="AB6647"/>
      <c r="AC6647"/>
      <c r="AD6647"/>
      <c r="AE6647"/>
      <c r="AF6647" t="s">
        <v>4308</v>
      </c>
      <c r="AG6647" t="s">
        <v>4308</v>
      </c>
      <c r="AH6647" s="115" t="s">
        <v>4308</v>
      </c>
    </row>
    <row r="6648" spans="1:35" ht="18" x14ac:dyDescent="0.25">
      <c r="A6648" s="235">
        <v>333855</v>
      </c>
      <c r="B6648" s="235" t="s">
        <v>10636</v>
      </c>
      <c r="C6648" s="235" t="s">
        <v>5396</v>
      </c>
      <c r="D6648" s="235" t="s">
        <v>320</v>
      </c>
      <c r="E6648"/>
      <c r="F6648" s="126"/>
      <c r="G6648" s="236"/>
      <c r="H6648"/>
      <c r="I6648" t="s">
        <v>107</v>
      </c>
      <c r="J6648" s="236"/>
      <c r="K6648"/>
      <c r="L6648"/>
      <c r="M6648"/>
      <c r="N6648"/>
      <c r="O6648"/>
      <c r="P6648"/>
      <c r="Q6648"/>
      <c r="U6648"/>
      <c r="V6648" t="s">
        <v>4335</v>
      </c>
      <c r="W6648" s="236"/>
      <c r="X6648"/>
      <c r="Y6648"/>
      <c r="Z6648"/>
      <c r="AA6648"/>
      <c r="AB6648"/>
      <c r="AC6648"/>
      <c r="AD6648"/>
      <c r="AE6648"/>
      <c r="AF6648"/>
      <c r="AG6648"/>
      <c r="AH6648" s="115" t="s">
        <v>4308</v>
      </c>
      <c r="AI6648" s="115" t="e">
        <f>VLOOKUP(A6648,'[2]دراسات قانونية'!$A$3:$E$600,1,0)</f>
        <v>#N/A</v>
      </c>
    </row>
    <row r="6649" spans="1:35" hidden="1" x14ac:dyDescent="0.25">
      <c r="A6649" s="115">
        <v>333856</v>
      </c>
      <c r="B6649" s="115" t="s">
        <v>3115</v>
      </c>
      <c r="C6649" s="115" t="s">
        <v>227</v>
      </c>
      <c r="D6649" s="115" t="s">
        <v>3116</v>
      </c>
      <c r="E6649" s="115" t="s">
        <v>76</v>
      </c>
      <c r="F6649" s="237">
        <v>30599</v>
      </c>
      <c r="G6649" s="115" t="s">
        <v>3117</v>
      </c>
      <c r="H6649" s="115" t="s">
        <v>16</v>
      </c>
      <c r="I6649" t="s">
        <v>199</v>
      </c>
      <c r="J6649" s="115" t="s">
        <v>1226</v>
      </c>
      <c r="L6649" s="115" t="s">
        <v>18</v>
      </c>
      <c r="U6649"/>
      <c r="V6649">
        <v>0</v>
      </c>
    </row>
    <row r="6650" spans="1:35" hidden="1" x14ac:dyDescent="0.25">
      <c r="A6650">
        <v>333858</v>
      </c>
      <c r="B6650" t="s">
        <v>10637</v>
      </c>
      <c r="C6650" t="s">
        <v>212</v>
      </c>
      <c r="D6650" t="s">
        <v>10638</v>
      </c>
      <c r="E6650" t="s">
        <v>77</v>
      </c>
      <c r="F6650" s="126"/>
      <c r="G6650"/>
      <c r="H6650" t="s">
        <v>16</v>
      </c>
      <c r="I6650" t="s">
        <v>129</v>
      </c>
      <c r="J6650"/>
      <c r="K6650"/>
      <c r="L6650"/>
      <c r="M6650"/>
      <c r="N6650"/>
      <c r="O6650"/>
      <c r="P6650"/>
      <c r="Q6650"/>
      <c r="U6650"/>
      <c r="V6650" t="s">
        <v>4336</v>
      </c>
      <c r="W6650"/>
      <c r="X6650"/>
      <c r="Y6650"/>
      <c r="Z6650"/>
      <c r="AA6650" t="s">
        <v>4308</v>
      </c>
      <c r="AB6650" t="s">
        <v>4308</v>
      </c>
      <c r="AC6650" t="s">
        <v>4308</v>
      </c>
      <c r="AD6650" t="s">
        <v>4308</v>
      </c>
      <c r="AE6650" t="s">
        <v>4308</v>
      </c>
      <c r="AF6650" t="s">
        <v>4308</v>
      </c>
      <c r="AG6650" t="s">
        <v>4308</v>
      </c>
      <c r="AH6650" s="115" t="s">
        <v>4308</v>
      </c>
    </row>
    <row r="6651" spans="1:35" ht="18" x14ac:dyDescent="0.25">
      <c r="A6651" s="235">
        <v>333859</v>
      </c>
      <c r="B6651" s="235" t="s">
        <v>10639</v>
      </c>
      <c r="C6651" s="235" t="s">
        <v>2890</v>
      </c>
      <c r="D6651" s="235" t="s">
        <v>932</v>
      </c>
      <c r="E6651"/>
      <c r="F6651" s="126"/>
      <c r="G6651" s="236"/>
      <c r="H6651"/>
      <c r="I6651" t="s">
        <v>107</v>
      </c>
      <c r="J6651" s="236"/>
      <c r="K6651"/>
      <c r="L6651"/>
      <c r="M6651"/>
      <c r="N6651"/>
      <c r="O6651"/>
      <c r="P6651"/>
      <c r="Q6651"/>
      <c r="U6651"/>
      <c r="V6651" t="s">
        <v>4334</v>
      </c>
      <c r="W6651" s="236"/>
      <c r="X6651"/>
      <c r="Y6651"/>
      <c r="Z6651"/>
      <c r="AA6651"/>
      <c r="AB6651"/>
      <c r="AC6651"/>
      <c r="AD6651"/>
      <c r="AE6651"/>
      <c r="AF6651"/>
      <c r="AG6651"/>
      <c r="AH6651" s="115" t="s">
        <v>4308</v>
      </c>
      <c r="AI6651" s="115" t="e">
        <f>VLOOKUP(A6651,'[2]دراسات قانونية'!$A$3:$E$600,1,0)</f>
        <v>#N/A</v>
      </c>
    </row>
    <row r="6652" spans="1:35" ht="18" x14ac:dyDescent="0.25">
      <c r="A6652" s="235">
        <v>333860</v>
      </c>
      <c r="B6652" s="235" t="s">
        <v>10640</v>
      </c>
      <c r="C6652" s="235" t="s">
        <v>335</v>
      </c>
      <c r="D6652" s="235" t="s">
        <v>10641</v>
      </c>
      <c r="E6652"/>
      <c r="F6652" s="126"/>
      <c r="G6652" s="236"/>
      <c r="H6652"/>
      <c r="I6652" t="s">
        <v>107</v>
      </c>
      <c r="J6652" s="236"/>
      <c r="K6652"/>
      <c r="L6652"/>
      <c r="M6652"/>
      <c r="N6652"/>
      <c r="O6652"/>
      <c r="P6652"/>
      <c r="Q6652"/>
      <c r="U6652"/>
      <c r="V6652" t="s">
        <v>4335</v>
      </c>
      <c r="W6652" s="236"/>
      <c r="X6652"/>
      <c r="Y6652"/>
      <c r="Z6652"/>
      <c r="AA6652"/>
      <c r="AB6652"/>
      <c r="AC6652"/>
      <c r="AD6652"/>
      <c r="AE6652"/>
      <c r="AF6652"/>
      <c r="AG6652"/>
      <c r="AH6652" s="115" t="s">
        <v>4308</v>
      </c>
      <c r="AI6652" s="115" t="e">
        <f>VLOOKUP(A6652,'[2]دراسات قانونية'!$A$3:$E$600,1,0)</f>
        <v>#N/A</v>
      </c>
    </row>
    <row r="6653" spans="1:35" ht="18" hidden="1" x14ac:dyDescent="0.25">
      <c r="A6653" s="235">
        <v>333861</v>
      </c>
      <c r="B6653" s="235" t="s">
        <v>10642</v>
      </c>
      <c r="C6653" s="235" t="s">
        <v>844</v>
      </c>
      <c r="D6653" s="235" t="s">
        <v>372</v>
      </c>
      <c r="E6653"/>
      <c r="F6653" s="126"/>
      <c r="G6653" s="236"/>
      <c r="H6653"/>
      <c r="I6653" t="s">
        <v>199</v>
      </c>
      <c r="J6653" s="236"/>
      <c r="K6653"/>
      <c r="L6653"/>
      <c r="M6653"/>
      <c r="N6653"/>
      <c r="O6653"/>
      <c r="P6653"/>
      <c r="Q6653"/>
      <c r="U6653"/>
      <c r="V6653">
        <v>0</v>
      </c>
      <c r="W6653" s="236"/>
      <c r="X6653"/>
      <c r="Y6653"/>
      <c r="Z6653"/>
      <c r="AA6653"/>
      <c r="AB6653"/>
      <c r="AC6653"/>
      <c r="AD6653"/>
      <c r="AE6653"/>
      <c r="AF6653"/>
      <c r="AG6653"/>
      <c r="AH6653" s="115" t="s">
        <v>4308</v>
      </c>
    </row>
    <row r="6654" spans="1:35" ht="18" x14ac:dyDescent="0.25">
      <c r="A6654" s="235">
        <v>333862</v>
      </c>
      <c r="B6654" s="235" t="s">
        <v>10643</v>
      </c>
      <c r="C6654" s="235" t="s">
        <v>335</v>
      </c>
      <c r="D6654" s="235" t="s">
        <v>387</v>
      </c>
      <c r="E6654"/>
      <c r="F6654" s="126"/>
      <c r="G6654" s="236"/>
      <c r="H6654"/>
      <c r="I6654" t="s">
        <v>107</v>
      </c>
      <c r="J6654" s="236"/>
      <c r="K6654"/>
      <c r="L6654"/>
      <c r="M6654"/>
      <c r="N6654"/>
      <c r="O6654"/>
      <c r="P6654"/>
      <c r="Q6654"/>
      <c r="U6654"/>
      <c r="V6654" t="s">
        <v>4335</v>
      </c>
      <c r="W6654" s="236"/>
      <c r="X6654"/>
      <c r="Y6654"/>
      <c r="Z6654"/>
      <c r="AA6654"/>
      <c r="AB6654"/>
      <c r="AC6654"/>
      <c r="AD6654"/>
      <c r="AE6654"/>
      <c r="AF6654"/>
      <c r="AG6654"/>
      <c r="AH6654" s="115" t="s">
        <v>4308</v>
      </c>
      <c r="AI6654" s="115" t="e">
        <f>VLOOKUP(A6654,'[2]دراسات قانونية'!$A$3:$E$600,1,0)</f>
        <v>#N/A</v>
      </c>
    </row>
    <row r="6655" spans="1:35" ht="18" x14ac:dyDescent="0.25">
      <c r="A6655" s="235">
        <v>333863</v>
      </c>
      <c r="B6655" s="235" t="s">
        <v>10644</v>
      </c>
      <c r="C6655" s="235" t="s">
        <v>244</v>
      </c>
      <c r="D6655" s="235" t="s">
        <v>898</v>
      </c>
      <c r="E6655"/>
      <c r="F6655" s="126"/>
      <c r="G6655" s="236"/>
      <c r="H6655"/>
      <c r="I6655" t="s">
        <v>107</v>
      </c>
      <c r="J6655" s="236"/>
      <c r="K6655"/>
      <c r="L6655"/>
      <c r="M6655"/>
      <c r="N6655"/>
      <c r="O6655"/>
      <c r="P6655"/>
      <c r="Q6655"/>
      <c r="U6655"/>
      <c r="V6655" t="s">
        <v>4335</v>
      </c>
      <c r="W6655" s="236"/>
      <c r="X6655"/>
      <c r="Y6655"/>
      <c r="Z6655"/>
      <c r="AA6655"/>
      <c r="AB6655"/>
      <c r="AC6655"/>
      <c r="AD6655"/>
      <c r="AE6655"/>
      <c r="AF6655"/>
      <c r="AG6655"/>
      <c r="AH6655" s="115" t="s">
        <v>4308</v>
      </c>
      <c r="AI6655" s="115" t="e">
        <f>VLOOKUP(A6655,'[2]دراسات قانونية'!$A$3:$E$600,1,0)</f>
        <v>#N/A</v>
      </c>
    </row>
    <row r="6656" spans="1:35" hidden="1" x14ac:dyDescent="0.25">
      <c r="A6656">
        <v>333865</v>
      </c>
      <c r="B6656" t="s">
        <v>10645</v>
      </c>
      <c r="C6656" t="s">
        <v>469</v>
      </c>
      <c r="D6656" t="s">
        <v>851</v>
      </c>
      <c r="E6656" t="s">
        <v>76</v>
      </c>
      <c r="F6656" s="126">
        <v>35739</v>
      </c>
      <c r="G6656" t="s">
        <v>18</v>
      </c>
      <c r="H6656" t="s">
        <v>16</v>
      </c>
      <c r="I6656" t="s">
        <v>129</v>
      </c>
      <c r="J6656"/>
      <c r="K6656"/>
      <c r="L6656"/>
      <c r="M6656"/>
      <c r="N6656"/>
      <c r="O6656"/>
      <c r="P6656"/>
      <c r="Q6656"/>
      <c r="U6656"/>
      <c r="V6656" t="s">
        <v>4336</v>
      </c>
      <c r="W6656"/>
      <c r="X6656"/>
      <c r="Y6656"/>
      <c r="Z6656"/>
      <c r="AA6656"/>
      <c r="AB6656"/>
      <c r="AC6656" t="s">
        <v>4308</v>
      </c>
      <c r="AD6656" t="s">
        <v>4308</v>
      </c>
      <c r="AE6656" t="s">
        <v>4308</v>
      </c>
      <c r="AF6656" t="s">
        <v>4308</v>
      </c>
      <c r="AG6656" t="s">
        <v>4308</v>
      </c>
      <c r="AH6656" s="115" t="s">
        <v>4308</v>
      </c>
    </row>
    <row r="6657" spans="1:35" ht="18" x14ac:dyDescent="0.25">
      <c r="A6657" s="235">
        <v>333866</v>
      </c>
      <c r="B6657" s="235" t="s">
        <v>10646</v>
      </c>
      <c r="C6657" s="235" t="s">
        <v>299</v>
      </c>
      <c r="D6657" s="235" t="s">
        <v>373</v>
      </c>
      <c r="E6657"/>
      <c r="F6657" s="126"/>
      <c r="G6657" s="236"/>
      <c r="H6657"/>
      <c r="I6657" t="s">
        <v>107</v>
      </c>
      <c r="J6657" s="236"/>
      <c r="K6657"/>
      <c r="L6657"/>
      <c r="M6657"/>
      <c r="N6657"/>
      <c r="O6657"/>
      <c r="P6657"/>
      <c r="Q6657"/>
      <c r="U6657"/>
      <c r="V6657" t="s">
        <v>4335</v>
      </c>
      <c r="W6657" s="236"/>
      <c r="X6657"/>
      <c r="Y6657"/>
      <c r="Z6657"/>
      <c r="AA6657"/>
      <c r="AB6657"/>
      <c r="AC6657"/>
      <c r="AD6657"/>
      <c r="AE6657"/>
      <c r="AF6657"/>
      <c r="AG6657"/>
      <c r="AH6657" s="115" t="s">
        <v>4308</v>
      </c>
      <c r="AI6657" s="115" t="e">
        <f>VLOOKUP(A6657,'[2]دراسات قانونية'!$A$3:$E$600,1,0)</f>
        <v>#N/A</v>
      </c>
    </row>
    <row r="6658" spans="1:35" ht="18" hidden="1" x14ac:dyDescent="0.25">
      <c r="A6658" s="235">
        <v>333867</v>
      </c>
      <c r="B6658" s="235" t="s">
        <v>10647</v>
      </c>
      <c r="C6658" s="235" t="s">
        <v>250</v>
      </c>
      <c r="D6658" s="235" t="s">
        <v>405</v>
      </c>
      <c r="E6658"/>
      <c r="F6658" s="126"/>
      <c r="G6658" s="236"/>
      <c r="H6658"/>
      <c r="I6658" t="s">
        <v>129</v>
      </c>
      <c r="J6658" s="236"/>
      <c r="K6658"/>
      <c r="L6658"/>
      <c r="M6658"/>
      <c r="N6658"/>
      <c r="O6658"/>
      <c r="P6658"/>
      <c r="Q6658"/>
      <c r="U6658"/>
      <c r="V6658">
        <v>0</v>
      </c>
      <c r="W6658" s="236"/>
      <c r="X6658"/>
      <c r="Y6658"/>
      <c r="Z6658"/>
      <c r="AA6658"/>
      <c r="AB6658"/>
      <c r="AC6658"/>
      <c r="AD6658"/>
      <c r="AE6658"/>
      <c r="AF6658"/>
      <c r="AG6658"/>
      <c r="AH6658" s="115" t="s">
        <v>4308</v>
      </c>
    </row>
    <row r="6659" spans="1:35" ht="18" x14ac:dyDescent="0.25">
      <c r="A6659" s="235">
        <v>333868</v>
      </c>
      <c r="B6659" s="235" t="s">
        <v>10648</v>
      </c>
      <c r="C6659" s="235" t="s">
        <v>356</v>
      </c>
      <c r="D6659" s="235" t="s">
        <v>293</v>
      </c>
      <c r="E6659"/>
      <c r="F6659" s="126"/>
      <c r="G6659" s="236"/>
      <c r="H6659"/>
      <c r="I6659" t="s">
        <v>107</v>
      </c>
      <c r="J6659" s="236"/>
      <c r="K6659"/>
      <c r="L6659"/>
      <c r="M6659"/>
      <c r="N6659"/>
      <c r="O6659"/>
      <c r="P6659"/>
      <c r="Q6659"/>
      <c r="U6659"/>
      <c r="V6659" t="s">
        <v>4335</v>
      </c>
      <c r="W6659" s="236"/>
      <c r="X6659"/>
      <c r="Y6659"/>
      <c r="Z6659"/>
      <c r="AA6659"/>
      <c r="AB6659"/>
      <c r="AC6659"/>
      <c r="AD6659"/>
      <c r="AE6659"/>
      <c r="AF6659"/>
      <c r="AG6659"/>
      <c r="AH6659" s="115" t="s">
        <v>4308</v>
      </c>
      <c r="AI6659" s="115" t="e">
        <f>VLOOKUP(A6659,'[2]دراسات قانونية'!$A$3:$E$600,1,0)</f>
        <v>#N/A</v>
      </c>
    </row>
    <row r="6660" spans="1:35" ht="18" x14ac:dyDescent="0.25">
      <c r="A6660" s="235">
        <v>333869</v>
      </c>
      <c r="B6660" s="235" t="s">
        <v>10649</v>
      </c>
      <c r="C6660" s="235" t="s">
        <v>4937</v>
      </c>
      <c r="D6660" s="235" t="s">
        <v>1106</v>
      </c>
      <c r="E6660"/>
      <c r="F6660" s="126"/>
      <c r="G6660" s="236"/>
      <c r="H6660"/>
      <c r="I6660" t="s">
        <v>107</v>
      </c>
      <c r="J6660" s="236"/>
      <c r="K6660"/>
      <c r="L6660"/>
      <c r="M6660"/>
      <c r="N6660"/>
      <c r="O6660"/>
      <c r="P6660"/>
      <c r="Q6660"/>
      <c r="U6660"/>
      <c r="V6660" t="s">
        <v>4334</v>
      </c>
      <c r="W6660" s="236"/>
      <c r="X6660"/>
      <c r="Y6660"/>
      <c r="Z6660"/>
      <c r="AA6660"/>
      <c r="AB6660"/>
      <c r="AC6660"/>
      <c r="AD6660"/>
      <c r="AE6660"/>
      <c r="AF6660"/>
      <c r="AG6660"/>
      <c r="AH6660" s="115" t="s">
        <v>4308</v>
      </c>
      <c r="AI6660" s="115" t="e">
        <f>VLOOKUP(A6660,'[2]دراسات قانونية'!$A$3:$E$600,1,0)</f>
        <v>#N/A</v>
      </c>
    </row>
    <row r="6661" spans="1:35" hidden="1" x14ac:dyDescent="0.25">
      <c r="A6661">
        <v>333870</v>
      </c>
      <c r="B6661" t="s">
        <v>10650</v>
      </c>
      <c r="C6661" t="s">
        <v>1246</v>
      </c>
      <c r="D6661" t="s">
        <v>10651</v>
      </c>
      <c r="E6661" t="s">
        <v>76</v>
      </c>
      <c r="F6661" s="126">
        <v>36161</v>
      </c>
      <c r="G6661" t="s">
        <v>211</v>
      </c>
      <c r="H6661" t="s">
        <v>16</v>
      </c>
      <c r="I6661" t="s">
        <v>129</v>
      </c>
      <c r="J6661"/>
      <c r="K6661"/>
      <c r="L6661"/>
      <c r="M6661"/>
      <c r="N6661"/>
      <c r="O6661"/>
      <c r="P6661"/>
      <c r="Q6661"/>
      <c r="U6661"/>
      <c r="V6661" t="s">
        <v>16623</v>
      </c>
      <c r="W6661"/>
      <c r="X6661"/>
      <c r="Y6661"/>
      <c r="Z6661"/>
      <c r="AA6661"/>
      <c r="AB6661"/>
      <c r="AC6661"/>
      <c r="AD6661" t="s">
        <v>4308</v>
      </c>
      <c r="AE6661" t="s">
        <v>4308</v>
      </c>
      <c r="AF6661" t="s">
        <v>4308</v>
      </c>
      <c r="AG6661" t="s">
        <v>4308</v>
      </c>
      <c r="AH6661" s="115" t="s">
        <v>4308</v>
      </c>
    </row>
    <row r="6662" spans="1:35" ht="18" x14ac:dyDescent="0.25">
      <c r="A6662" s="235">
        <v>333871</v>
      </c>
      <c r="B6662" s="235" t="s">
        <v>10652</v>
      </c>
      <c r="C6662" s="235" t="s">
        <v>5798</v>
      </c>
      <c r="D6662" s="235" t="s">
        <v>276</v>
      </c>
      <c r="E6662"/>
      <c r="F6662" s="126"/>
      <c r="G6662" s="236"/>
      <c r="H6662"/>
      <c r="I6662" t="s">
        <v>107</v>
      </c>
      <c r="J6662" s="236"/>
      <c r="K6662"/>
      <c r="L6662"/>
      <c r="M6662"/>
      <c r="N6662"/>
      <c r="O6662"/>
      <c r="P6662"/>
      <c r="Q6662"/>
      <c r="U6662"/>
      <c r="V6662" t="s">
        <v>4335</v>
      </c>
      <c r="W6662" s="236"/>
      <c r="X6662"/>
      <c r="Y6662"/>
      <c r="Z6662"/>
      <c r="AA6662"/>
      <c r="AB6662"/>
      <c r="AC6662"/>
      <c r="AD6662"/>
      <c r="AE6662"/>
      <c r="AF6662"/>
      <c r="AG6662"/>
      <c r="AH6662" s="115" t="s">
        <v>4308</v>
      </c>
      <c r="AI6662" s="115" t="e">
        <f>VLOOKUP(A6662,'[2]دراسات قانونية'!$A$3:$E$600,1,0)</f>
        <v>#N/A</v>
      </c>
    </row>
    <row r="6663" spans="1:35" ht="18" x14ac:dyDescent="0.25">
      <c r="A6663" s="235">
        <v>333872</v>
      </c>
      <c r="B6663" s="235" t="s">
        <v>10653</v>
      </c>
      <c r="C6663" s="235" t="s">
        <v>2160</v>
      </c>
      <c r="D6663" s="235" t="s">
        <v>8642</v>
      </c>
      <c r="E6663"/>
      <c r="F6663" s="126"/>
      <c r="G6663" s="236"/>
      <c r="H6663"/>
      <c r="I6663" t="s">
        <v>107</v>
      </c>
      <c r="J6663" s="236"/>
      <c r="K6663"/>
      <c r="L6663"/>
      <c r="M6663"/>
      <c r="N6663"/>
      <c r="O6663"/>
      <c r="P6663"/>
      <c r="Q6663"/>
      <c r="U6663"/>
      <c r="V6663" t="s">
        <v>4335</v>
      </c>
      <c r="W6663" s="236"/>
      <c r="X6663"/>
      <c r="Y6663"/>
      <c r="Z6663"/>
      <c r="AA6663"/>
      <c r="AB6663"/>
      <c r="AC6663"/>
      <c r="AD6663"/>
      <c r="AE6663"/>
      <c r="AF6663"/>
      <c r="AG6663"/>
      <c r="AH6663" s="115" t="s">
        <v>4308</v>
      </c>
      <c r="AI6663" s="115" t="e">
        <f>VLOOKUP(A6663,'[2]دراسات قانونية'!$A$3:$E$600,1,0)</f>
        <v>#N/A</v>
      </c>
    </row>
    <row r="6664" spans="1:35" ht="18" x14ac:dyDescent="0.25">
      <c r="A6664" s="235">
        <v>333873</v>
      </c>
      <c r="B6664" s="235" t="s">
        <v>10654</v>
      </c>
      <c r="C6664" s="235" t="s">
        <v>609</v>
      </c>
      <c r="D6664" s="235" t="s">
        <v>467</v>
      </c>
      <c r="E6664"/>
      <c r="F6664" s="126"/>
      <c r="G6664" s="236"/>
      <c r="H6664"/>
      <c r="I6664" t="s">
        <v>107</v>
      </c>
      <c r="J6664" s="236"/>
      <c r="K6664"/>
      <c r="L6664"/>
      <c r="M6664"/>
      <c r="N6664"/>
      <c r="O6664"/>
      <c r="P6664"/>
      <c r="Q6664"/>
      <c r="U6664"/>
      <c r="V6664" t="s">
        <v>4335</v>
      </c>
      <c r="W6664" s="236"/>
      <c r="X6664"/>
      <c r="Y6664"/>
      <c r="Z6664"/>
      <c r="AA6664"/>
      <c r="AB6664"/>
      <c r="AC6664"/>
      <c r="AD6664"/>
      <c r="AE6664"/>
      <c r="AF6664"/>
      <c r="AG6664"/>
      <c r="AH6664" s="115" t="s">
        <v>4308</v>
      </c>
      <c r="AI6664" s="115" t="e">
        <f>VLOOKUP(A6664,'[2]دراسات قانونية'!$A$3:$E$600,1,0)</f>
        <v>#N/A</v>
      </c>
    </row>
    <row r="6665" spans="1:35" ht="18" x14ac:dyDescent="0.25">
      <c r="A6665" s="235">
        <v>333874</v>
      </c>
      <c r="B6665" s="235" t="s">
        <v>10655</v>
      </c>
      <c r="C6665" s="235" t="s">
        <v>227</v>
      </c>
      <c r="D6665" s="235" t="s">
        <v>405</v>
      </c>
      <c r="E6665"/>
      <c r="F6665" s="126"/>
      <c r="G6665" s="236"/>
      <c r="H6665"/>
      <c r="I6665" t="s">
        <v>107</v>
      </c>
      <c r="J6665" s="236"/>
      <c r="K6665"/>
      <c r="L6665"/>
      <c r="M6665"/>
      <c r="N6665"/>
      <c r="O6665"/>
      <c r="P6665"/>
      <c r="Q6665"/>
      <c r="U6665"/>
      <c r="V6665" t="s">
        <v>4335</v>
      </c>
      <c r="W6665" s="236"/>
      <c r="X6665"/>
      <c r="Y6665"/>
      <c r="Z6665"/>
      <c r="AA6665"/>
      <c r="AB6665"/>
      <c r="AC6665"/>
      <c r="AD6665"/>
      <c r="AE6665"/>
      <c r="AF6665"/>
      <c r="AG6665"/>
      <c r="AH6665" s="115" t="s">
        <v>4308</v>
      </c>
      <c r="AI6665" s="115" t="e">
        <f>VLOOKUP(A6665,'[2]دراسات قانونية'!$A$3:$E$600,1,0)</f>
        <v>#N/A</v>
      </c>
    </row>
    <row r="6666" spans="1:35" x14ac:dyDescent="0.25">
      <c r="A6666" s="115">
        <v>333875</v>
      </c>
      <c r="B6666" s="115" t="s">
        <v>10656</v>
      </c>
      <c r="C6666" s="115" t="s">
        <v>668</v>
      </c>
      <c r="D6666" s="115" t="s">
        <v>330</v>
      </c>
      <c r="E6666" s="115" t="s">
        <v>77</v>
      </c>
      <c r="F6666" s="237"/>
      <c r="H6666" s="115" t="s">
        <v>16</v>
      </c>
      <c r="I6666" t="s">
        <v>107</v>
      </c>
      <c r="U6666"/>
      <c r="V6666"/>
      <c r="AI6666" s="115">
        <f>VLOOKUP(A6666,'[2]دراسات قانونية'!$A$3:$E$600,1,0)</f>
        <v>333875</v>
      </c>
    </row>
    <row r="6667" spans="1:35" hidden="1" x14ac:dyDescent="0.25">
      <c r="A6667" s="115">
        <v>333876</v>
      </c>
      <c r="B6667" s="115" t="s">
        <v>3834</v>
      </c>
      <c r="C6667" s="115" t="s">
        <v>332</v>
      </c>
      <c r="D6667" s="115" t="s">
        <v>866</v>
      </c>
      <c r="E6667" s="115" t="s">
        <v>76</v>
      </c>
      <c r="F6667" s="237">
        <v>30230</v>
      </c>
      <c r="G6667" s="115" t="s">
        <v>428</v>
      </c>
      <c r="H6667" s="115" t="s">
        <v>16</v>
      </c>
      <c r="I6667" t="s">
        <v>199</v>
      </c>
      <c r="J6667" s="115" t="s">
        <v>1226</v>
      </c>
      <c r="L6667" s="115" t="s">
        <v>70</v>
      </c>
      <c r="U6667"/>
      <c r="V6667">
        <v>0</v>
      </c>
      <c r="AH6667" s="115" t="s">
        <v>4308</v>
      </c>
    </row>
    <row r="6668" spans="1:35" ht="18" x14ac:dyDescent="0.25">
      <c r="A6668" s="235">
        <v>333877</v>
      </c>
      <c r="B6668" s="235" t="s">
        <v>10657</v>
      </c>
      <c r="C6668" s="235" t="s">
        <v>567</v>
      </c>
      <c r="D6668" s="235" t="s">
        <v>224</v>
      </c>
      <c r="E6668"/>
      <c r="F6668" s="126"/>
      <c r="G6668" s="236"/>
      <c r="H6668"/>
      <c r="I6668" t="s">
        <v>107</v>
      </c>
      <c r="J6668" s="236"/>
      <c r="K6668"/>
      <c r="L6668"/>
      <c r="M6668"/>
      <c r="N6668"/>
      <c r="O6668"/>
      <c r="P6668"/>
      <c r="Q6668"/>
      <c r="U6668"/>
      <c r="V6668" t="s">
        <v>4335</v>
      </c>
      <c r="W6668" s="236"/>
      <c r="X6668"/>
      <c r="Y6668"/>
      <c r="Z6668"/>
      <c r="AA6668"/>
      <c r="AB6668"/>
      <c r="AC6668"/>
      <c r="AD6668"/>
      <c r="AE6668"/>
      <c r="AF6668"/>
      <c r="AG6668"/>
      <c r="AH6668" s="115" t="s">
        <v>4308</v>
      </c>
      <c r="AI6668" s="115" t="e">
        <f>VLOOKUP(A6668,'[2]دراسات قانونية'!$A$3:$E$600,1,0)</f>
        <v>#N/A</v>
      </c>
    </row>
    <row r="6669" spans="1:35" x14ac:dyDescent="0.25">
      <c r="A6669" s="115">
        <v>333878</v>
      </c>
      <c r="B6669" s="115" t="s">
        <v>10658</v>
      </c>
      <c r="C6669" s="115" t="s">
        <v>10659</v>
      </c>
      <c r="D6669" s="115" t="s">
        <v>10660</v>
      </c>
      <c r="F6669" s="237"/>
      <c r="I6669" t="s">
        <v>107</v>
      </c>
      <c r="U6669"/>
      <c r="V6669" t="s">
        <v>4334</v>
      </c>
      <c r="AH6669" s="115" t="s">
        <v>4308</v>
      </c>
      <c r="AI6669" s="115" t="e">
        <f>VLOOKUP(A6669,'[2]دراسات قانونية'!$A$3:$E$600,1,0)</f>
        <v>#N/A</v>
      </c>
    </row>
    <row r="6670" spans="1:35" hidden="1" x14ac:dyDescent="0.25">
      <c r="A6670" s="115">
        <v>333880</v>
      </c>
      <c r="B6670" s="115" t="s">
        <v>3835</v>
      </c>
      <c r="C6670" s="115" t="s">
        <v>227</v>
      </c>
      <c r="D6670" s="115" t="s">
        <v>3836</v>
      </c>
      <c r="E6670" s="115" t="s">
        <v>76</v>
      </c>
      <c r="F6670" s="237">
        <v>35966</v>
      </c>
      <c r="G6670" s="115" t="s">
        <v>931</v>
      </c>
      <c r="H6670" s="115" t="s">
        <v>16</v>
      </c>
      <c r="I6670" t="s">
        <v>199</v>
      </c>
      <c r="J6670" s="115" t="s">
        <v>15</v>
      </c>
      <c r="L6670" s="115" t="s">
        <v>61</v>
      </c>
      <c r="U6670"/>
      <c r="V6670" t="s">
        <v>16623</v>
      </c>
    </row>
    <row r="6671" spans="1:35" ht="18" hidden="1" x14ac:dyDescent="0.25">
      <c r="A6671" s="235">
        <v>333881</v>
      </c>
      <c r="B6671" s="235" t="s">
        <v>10661</v>
      </c>
      <c r="C6671" s="235" t="s">
        <v>219</v>
      </c>
      <c r="D6671" s="235" t="s">
        <v>1056</v>
      </c>
      <c r="E6671"/>
      <c r="F6671" s="126"/>
      <c r="G6671" s="236"/>
      <c r="H6671"/>
      <c r="I6671" t="s">
        <v>199</v>
      </c>
      <c r="J6671" s="236"/>
      <c r="K6671"/>
      <c r="L6671"/>
      <c r="M6671"/>
      <c r="N6671"/>
      <c r="O6671"/>
      <c r="P6671"/>
      <c r="Q6671"/>
      <c r="U6671"/>
      <c r="V6671" t="s">
        <v>16623</v>
      </c>
      <c r="W6671" s="236"/>
      <c r="X6671"/>
      <c r="Y6671"/>
      <c r="Z6671"/>
      <c r="AA6671"/>
      <c r="AB6671"/>
      <c r="AC6671"/>
      <c r="AD6671"/>
      <c r="AE6671"/>
      <c r="AF6671"/>
      <c r="AG6671"/>
      <c r="AH6671" s="115" t="s">
        <v>4308</v>
      </c>
    </row>
    <row r="6672" spans="1:35" hidden="1" x14ac:dyDescent="0.25">
      <c r="A6672" s="115">
        <v>333882</v>
      </c>
      <c r="B6672" s="115" t="s">
        <v>2370</v>
      </c>
      <c r="C6672" s="115" t="s">
        <v>278</v>
      </c>
      <c r="D6672" s="115" t="s">
        <v>448</v>
      </c>
      <c r="E6672" s="115" t="s">
        <v>77</v>
      </c>
      <c r="F6672" s="237">
        <v>34829</v>
      </c>
      <c r="G6672" s="115" t="s">
        <v>2371</v>
      </c>
      <c r="H6672" s="115" t="s">
        <v>19</v>
      </c>
      <c r="I6672" t="s">
        <v>199</v>
      </c>
      <c r="J6672" s="115" t="s">
        <v>1226</v>
      </c>
      <c r="L6672" s="115" t="s">
        <v>30</v>
      </c>
      <c r="U6672"/>
      <c r="V6672">
        <v>0</v>
      </c>
    </row>
    <row r="6673" spans="1:35" ht="18" x14ac:dyDescent="0.25">
      <c r="A6673" s="235">
        <v>333883</v>
      </c>
      <c r="B6673" s="235" t="s">
        <v>10662</v>
      </c>
      <c r="C6673" s="235" t="s">
        <v>10663</v>
      </c>
      <c r="D6673" s="235" t="s">
        <v>415</v>
      </c>
      <c r="E6673"/>
      <c r="F6673" s="126"/>
      <c r="G6673" s="236"/>
      <c r="H6673"/>
      <c r="I6673" t="s">
        <v>107</v>
      </c>
      <c r="J6673" s="236"/>
      <c r="K6673"/>
      <c r="L6673"/>
      <c r="M6673"/>
      <c r="N6673"/>
      <c r="O6673"/>
      <c r="P6673"/>
      <c r="Q6673"/>
      <c r="U6673"/>
      <c r="V6673" t="s">
        <v>4335</v>
      </c>
      <c r="W6673" s="236"/>
      <c r="X6673"/>
      <c r="Y6673"/>
      <c r="Z6673"/>
      <c r="AA6673"/>
      <c r="AB6673"/>
      <c r="AC6673"/>
      <c r="AD6673"/>
      <c r="AE6673"/>
      <c r="AF6673"/>
      <c r="AG6673"/>
      <c r="AH6673" s="115" t="s">
        <v>4308</v>
      </c>
      <c r="AI6673" s="115" t="e">
        <f>VLOOKUP(A6673,'[2]دراسات قانونية'!$A$3:$E$600,1,0)</f>
        <v>#N/A</v>
      </c>
    </row>
    <row r="6674" spans="1:35" hidden="1" x14ac:dyDescent="0.25">
      <c r="A6674">
        <v>333884</v>
      </c>
      <c r="B6674" t="s">
        <v>10664</v>
      </c>
      <c r="C6674" t="s">
        <v>1672</v>
      </c>
      <c r="D6674" t="s">
        <v>10665</v>
      </c>
      <c r="E6674" t="s">
        <v>77</v>
      </c>
      <c r="F6674" s="126">
        <v>33693</v>
      </c>
      <c r="G6674" t="s">
        <v>18</v>
      </c>
      <c r="H6674" t="s">
        <v>16</v>
      </c>
      <c r="I6674" t="s">
        <v>129</v>
      </c>
      <c r="J6674"/>
      <c r="K6674"/>
      <c r="L6674"/>
      <c r="M6674"/>
      <c r="N6674"/>
      <c r="O6674"/>
      <c r="P6674"/>
      <c r="Q6674"/>
      <c r="U6674"/>
      <c r="V6674" t="s">
        <v>16603</v>
      </c>
      <c r="W6674"/>
      <c r="X6674"/>
      <c r="Y6674"/>
      <c r="Z6674"/>
      <c r="AA6674"/>
      <c r="AB6674"/>
      <c r="AC6674"/>
      <c r="AD6674" t="s">
        <v>4308</v>
      </c>
      <c r="AE6674" t="s">
        <v>4308</v>
      </c>
      <c r="AF6674" t="s">
        <v>4308</v>
      </c>
      <c r="AG6674" t="s">
        <v>4308</v>
      </c>
      <c r="AH6674" s="115" t="s">
        <v>4308</v>
      </c>
    </row>
    <row r="6675" spans="1:35" hidden="1" x14ac:dyDescent="0.25">
      <c r="A6675">
        <v>333885</v>
      </c>
      <c r="B6675" t="s">
        <v>10666</v>
      </c>
      <c r="C6675" t="s">
        <v>264</v>
      </c>
      <c r="D6675" t="s">
        <v>10667</v>
      </c>
      <c r="E6675"/>
      <c r="F6675" s="126"/>
      <c r="G6675"/>
      <c r="H6675"/>
      <c r="I6675" t="s">
        <v>129</v>
      </c>
      <c r="J6675"/>
      <c r="K6675"/>
      <c r="L6675"/>
      <c r="M6675"/>
      <c r="N6675"/>
      <c r="O6675"/>
      <c r="P6675"/>
      <c r="Q6675"/>
      <c r="U6675"/>
      <c r="V6675" t="s">
        <v>4335</v>
      </c>
      <c r="W6675"/>
      <c r="X6675"/>
      <c r="Y6675"/>
      <c r="Z6675"/>
      <c r="AA6675"/>
      <c r="AB6675"/>
      <c r="AC6675"/>
      <c r="AD6675"/>
      <c r="AE6675"/>
      <c r="AF6675"/>
      <c r="AG6675"/>
      <c r="AH6675" s="115" t="s">
        <v>4308</v>
      </c>
    </row>
    <row r="6676" spans="1:35" ht="18" hidden="1" x14ac:dyDescent="0.25">
      <c r="A6676" s="235">
        <v>333886</v>
      </c>
      <c r="B6676" s="235" t="s">
        <v>10668</v>
      </c>
      <c r="C6676" s="235" t="s">
        <v>250</v>
      </c>
      <c r="D6676" s="235" t="s">
        <v>10669</v>
      </c>
      <c r="E6676"/>
      <c r="F6676" s="126"/>
      <c r="G6676" s="236"/>
      <c r="H6676"/>
      <c r="I6676" t="s">
        <v>199</v>
      </c>
      <c r="J6676" s="236"/>
      <c r="K6676"/>
      <c r="L6676"/>
      <c r="M6676"/>
      <c r="N6676"/>
      <c r="O6676"/>
      <c r="P6676"/>
      <c r="Q6676"/>
      <c r="U6676"/>
      <c r="V6676">
        <v>0</v>
      </c>
      <c r="W6676" s="236"/>
      <c r="X6676"/>
      <c r="Y6676"/>
      <c r="Z6676"/>
      <c r="AA6676"/>
      <c r="AB6676"/>
      <c r="AC6676"/>
      <c r="AD6676"/>
      <c r="AE6676"/>
      <c r="AF6676"/>
      <c r="AG6676"/>
      <c r="AH6676" s="115" t="s">
        <v>4308</v>
      </c>
    </row>
    <row r="6677" spans="1:35" x14ac:dyDescent="0.25">
      <c r="A6677" s="115">
        <v>333887</v>
      </c>
      <c r="B6677" s="115" t="s">
        <v>10670</v>
      </c>
      <c r="C6677" s="115" t="s">
        <v>868</v>
      </c>
      <c r="D6677" s="115" t="s">
        <v>4969</v>
      </c>
      <c r="E6677" s="115" t="s">
        <v>77</v>
      </c>
      <c r="F6677" s="237"/>
      <c r="H6677" s="115" t="s">
        <v>16</v>
      </c>
      <c r="I6677" t="s">
        <v>107</v>
      </c>
      <c r="U6677"/>
      <c r="V6677" t="s">
        <v>4414</v>
      </c>
      <c r="AA6677" s="115" t="s">
        <v>4308</v>
      </c>
      <c r="AB6677" s="115" t="s">
        <v>4308</v>
      </c>
      <c r="AC6677" s="115" t="s">
        <v>4308</v>
      </c>
      <c r="AD6677" s="115" t="s">
        <v>4308</v>
      </c>
      <c r="AE6677" s="115" t="s">
        <v>4308</v>
      </c>
      <c r="AF6677" s="115" t="s">
        <v>4308</v>
      </c>
      <c r="AG6677" s="115" t="s">
        <v>4308</v>
      </c>
      <c r="AH6677" s="115" t="s">
        <v>4308</v>
      </c>
      <c r="AI6677" s="115" t="e">
        <f>VLOOKUP(A6677,'[2]دراسات قانونية'!$A$3:$E$600,1,0)</f>
        <v>#N/A</v>
      </c>
    </row>
    <row r="6678" spans="1:35" ht="18" x14ac:dyDescent="0.25">
      <c r="A6678" s="235">
        <v>333888</v>
      </c>
      <c r="B6678" s="235" t="s">
        <v>10671</v>
      </c>
      <c r="C6678" s="235" t="s">
        <v>332</v>
      </c>
      <c r="D6678" s="235" t="s">
        <v>239</v>
      </c>
      <c r="E6678"/>
      <c r="F6678" s="126"/>
      <c r="G6678" s="236"/>
      <c r="H6678"/>
      <c r="I6678" t="s">
        <v>107</v>
      </c>
      <c r="J6678" s="236"/>
      <c r="K6678"/>
      <c r="L6678"/>
      <c r="M6678"/>
      <c r="N6678"/>
      <c r="O6678"/>
      <c r="P6678"/>
      <c r="Q6678"/>
      <c r="U6678"/>
      <c r="V6678" t="s">
        <v>4335</v>
      </c>
      <c r="W6678" s="236"/>
      <c r="X6678"/>
      <c r="Y6678"/>
      <c r="Z6678"/>
      <c r="AA6678"/>
      <c r="AB6678"/>
      <c r="AC6678"/>
      <c r="AD6678"/>
      <c r="AE6678"/>
      <c r="AF6678"/>
      <c r="AG6678"/>
      <c r="AH6678" s="115" t="s">
        <v>4308</v>
      </c>
      <c r="AI6678" s="115" t="e">
        <f>VLOOKUP(A6678,'[2]دراسات قانونية'!$A$3:$E$600,1,0)</f>
        <v>#N/A</v>
      </c>
    </row>
    <row r="6679" spans="1:35" ht="18" hidden="1" x14ac:dyDescent="0.25">
      <c r="A6679" s="235">
        <v>333889</v>
      </c>
      <c r="B6679" s="235" t="s">
        <v>10672</v>
      </c>
      <c r="C6679" s="235" t="s">
        <v>520</v>
      </c>
      <c r="D6679" s="235" t="s">
        <v>1787</v>
      </c>
      <c r="E6679"/>
      <c r="F6679" s="126"/>
      <c r="G6679" s="236"/>
      <c r="H6679"/>
      <c r="I6679" t="s">
        <v>199</v>
      </c>
      <c r="J6679" s="236"/>
      <c r="K6679"/>
      <c r="L6679"/>
      <c r="M6679"/>
      <c r="N6679"/>
      <c r="O6679"/>
      <c r="P6679"/>
      <c r="Q6679"/>
      <c r="U6679"/>
      <c r="V6679">
        <v>0</v>
      </c>
      <c r="W6679" s="236"/>
      <c r="X6679"/>
      <c r="Y6679"/>
      <c r="Z6679"/>
      <c r="AA6679"/>
      <c r="AB6679"/>
      <c r="AC6679"/>
      <c r="AD6679"/>
      <c r="AE6679"/>
      <c r="AF6679"/>
      <c r="AG6679"/>
      <c r="AH6679" s="115" t="s">
        <v>4308</v>
      </c>
    </row>
    <row r="6680" spans="1:35" ht="18" x14ac:dyDescent="0.25">
      <c r="A6680" s="235">
        <v>333890</v>
      </c>
      <c r="B6680" s="235" t="s">
        <v>10673</v>
      </c>
      <c r="C6680" s="235" t="s">
        <v>698</v>
      </c>
      <c r="D6680" s="235" t="s">
        <v>490</v>
      </c>
      <c r="E6680"/>
      <c r="F6680" s="126"/>
      <c r="G6680" s="236"/>
      <c r="H6680"/>
      <c r="I6680" t="s">
        <v>107</v>
      </c>
      <c r="J6680" s="236"/>
      <c r="K6680"/>
      <c r="L6680"/>
      <c r="M6680"/>
      <c r="N6680"/>
      <c r="O6680"/>
      <c r="P6680"/>
      <c r="Q6680"/>
      <c r="U6680"/>
      <c r="V6680" t="s">
        <v>4335</v>
      </c>
      <c r="W6680" s="236"/>
      <c r="X6680"/>
      <c r="Y6680"/>
      <c r="Z6680"/>
      <c r="AA6680"/>
      <c r="AB6680"/>
      <c r="AC6680"/>
      <c r="AD6680"/>
      <c r="AE6680"/>
      <c r="AF6680"/>
      <c r="AG6680"/>
      <c r="AH6680" s="115" t="s">
        <v>4308</v>
      </c>
      <c r="AI6680" s="115" t="e">
        <f>VLOOKUP(A6680,'[2]دراسات قانونية'!$A$3:$E$600,1,0)</f>
        <v>#N/A</v>
      </c>
    </row>
    <row r="6681" spans="1:35" hidden="1" x14ac:dyDescent="0.25">
      <c r="A6681" s="115">
        <v>333891</v>
      </c>
      <c r="B6681" s="115" t="s">
        <v>2405</v>
      </c>
      <c r="C6681" s="115" t="s">
        <v>2406</v>
      </c>
      <c r="D6681" s="115" t="s">
        <v>549</v>
      </c>
      <c r="E6681" s="115" t="s">
        <v>77</v>
      </c>
      <c r="F6681" s="237">
        <v>35192</v>
      </c>
      <c r="G6681" s="115" t="s">
        <v>18</v>
      </c>
      <c r="H6681" s="115" t="s">
        <v>16</v>
      </c>
      <c r="I6681" t="s">
        <v>199</v>
      </c>
      <c r="J6681" s="115" t="s">
        <v>1226</v>
      </c>
      <c r="L6681" s="115" t="s">
        <v>30</v>
      </c>
      <c r="U6681"/>
      <c r="V6681">
        <v>0</v>
      </c>
    </row>
    <row r="6682" spans="1:35" hidden="1" x14ac:dyDescent="0.25">
      <c r="A6682">
        <v>333893</v>
      </c>
      <c r="B6682" t="s">
        <v>10674</v>
      </c>
      <c r="C6682" t="s">
        <v>212</v>
      </c>
      <c r="D6682" t="s">
        <v>270</v>
      </c>
      <c r="E6682" t="s">
        <v>77</v>
      </c>
      <c r="F6682" s="126">
        <v>35250</v>
      </c>
      <c r="G6682" t="s">
        <v>18</v>
      </c>
      <c r="H6682" t="s">
        <v>16</v>
      </c>
      <c r="I6682" t="s">
        <v>129</v>
      </c>
      <c r="J6682"/>
      <c r="K6682"/>
      <c r="L6682"/>
      <c r="M6682"/>
      <c r="N6682"/>
      <c r="O6682"/>
      <c r="P6682"/>
      <c r="Q6682"/>
      <c r="U6682"/>
      <c r="V6682" t="s">
        <v>16603</v>
      </c>
      <c r="W6682"/>
      <c r="X6682"/>
      <c r="Y6682"/>
      <c r="Z6682"/>
      <c r="AA6682"/>
      <c r="AB6682" t="s">
        <v>4308</v>
      </c>
      <c r="AC6682" t="s">
        <v>4308</v>
      </c>
      <c r="AD6682" t="s">
        <v>4308</v>
      </c>
      <c r="AE6682" t="s">
        <v>4308</v>
      </c>
      <c r="AF6682" t="s">
        <v>4308</v>
      </c>
      <c r="AG6682" t="s">
        <v>4308</v>
      </c>
      <c r="AH6682" s="115" t="s">
        <v>4308</v>
      </c>
    </row>
    <row r="6683" spans="1:35" ht="18" x14ac:dyDescent="0.25">
      <c r="A6683" s="235">
        <v>333894</v>
      </c>
      <c r="B6683" s="235" t="s">
        <v>10675</v>
      </c>
      <c r="C6683" s="235" t="s">
        <v>253</v>
      </c>
      <c r="D6683" s="235" t="s">
        <v>932</v>
      </c>
      <c r="E6683"/>
      <c r="F6683" s="126"/>
      <c r="G6683" s="236"/>
      <c r="H6683"/>
      <c r="I6683" t="s">
        <v>107</v>
      </c>
      <c r="J6683" s="236"/>
      <c r="K6683"/>
      <c r="L6683"/>
      <c r="M6683"/>
      <c r="N6683"/>
      <c r="O6683"/>
      <c r="P6683"/>
      <c r="Q6683"/>
      <c r="U6683"/>
      <c r="V6683" t="s">
        <v>4335</v>
      </c>
      <c r="W6683" s="236"/>
      <c r="X6683"/>
      <c r="Y6683"/>
      <c r="Z6683"/>
      <c r="AA6683"/>
      <c r="AB6683"/>
      <c r="AC6683"/>
      <c r="AD6683"/>
      <c r="AE6683"/>
      <c r="AF6683"/>
      <c r="AG6683"/>
      <c r="AH6683" s="115" t="s">
        <v>4308</v>
      </c>
      <c r="AI6683" s="115" t="e">
        <f>VLOOKUP(A6683,'[2]دراسات قانونية'!$A$3:$E$600,1,0)</f>
        <v>#N/A</v>
      </c>
    </row>
    <row r="6684" spans="1:35" ht="18" x14ac:dyDescent="0.25">
      <c r="A6684" s="235">
        <v>333895</v>
      </c>
      <c r="B6684" s="235" t="s">
        <v>10676</v>
      </c>
      <c r="C6684" s="235" t="s">
        <v>250</v>
      </c>
      <c r="D6684" s="235" t="s">
        <v>6103</v>
      </c>
      <c r="E6684"/>
      <c r="F6684" s="126"/>
      <c r="G6684" s="236"/>
      <c r="H6684"/>
      <c r="I6684" t="s">
        <v>107</v>
      </c>
      <c r="J6684" s="236"/>
      <c r="K6684"/>
      <c r="L6684"/>
      <c r="M6684"/>
      <c r="N6684"/>
      <c r="O6684"/>
      <c r="P6684"/>
      <c r="Q6684"/>
      <c r="U6684"/>
      <c r="V6684" t="s">
        <v>4335</v>
      </c>
      <c r="W6684" s="236"/>
      <c r="X6684"/>
      <c r="Y6684"/>
      <c r="Z6684"/>
      <c r="AA6684"/>
      <c r="AB6684"/>
      <c r="AC6684"/>
      <c r="AD6684"/>
      <c r="AE6684"/>
      <c r="AF6684"/>
      <c r="AG6684"/>
      <c r="AH6684" s="115" t="s">
        <v>4308</v>
      </c>
      <c r="AI6684" s="115" t="e">
        <f>VLOOKUP(A6684,'[2]دراسات قانونية'!$A$3:$E$600,1,0)</f>
        <v>#N/A</v>
      </c>
    </row>
    <row r="6685" spans="1:35" ht="18" x14ac:dyDescent="0.25">
      <c r="A6685" s="235">
        <v>333896</v>
      </c>
      <c r="B6685" s="235" t="s">
        <v>10677</v>
      </c>
      <c r="C6685" s="235" t="s">
        <v>324</v>
      </c>
      <c r="D6685" s="235" t="s">
        <v>371</v>
      </c>
      <c r="E6685"/>
      <c r="F6685" s="126"/>
      <c r="G6685" s="236"/>
      <c r="H6685"/>
      <c r="I6685" t="s">
        <v>107</v>
      </c>
      <c r="J6685" s="236"/>
      <c r="K6685"/>
      <c r="L6685"/>
      <c r="M6685"/>
      <c r="N6685"/>
      <c r="O6685"/>
      <c r="P6685"/>
      <c r="Q6685"/>
      <c r="U6685"/>
      <c r="V6685" t="s">
        <v>4335</v>
      </c>
      <c r="W6685" s="236"/>
      <c r="X6685"/>
      <c r="Y6685"/>
      <c r="Z6685"/>
      <c r="AA6685"/>
      <c r="AB6685"/>
      <c r="AC6685"/>
      <c r="AD6685"/>
      <c r="AE6685"/>
      <c r="AF6685"/>
      <c r="AG6685"/>
      <c r="AH6685" s="115" t="s">
        <v>4308</v>
      </c>
      <c r="AI6685" s="115" t="e">
        <f>VLOOKUP(A6685,'[2]دراسات قانونية'!$A$3:$E$600,1,0)</f>
        <v>#N/A</v>
      </c>
    </row>
    <row r="6686" spans="1:35" hidden="1" x14ac:dyDescent="0.25">
      <c r="A6686" s="115">
        <v>333897</v>
      </c>
      <c r="B6686" s="115" t="s">
        <v>3023</v>
      </c>
      <c r="C6686" s="115" t="s">
        <v>1076</v>
      </c>
      <c r="D6686" s="115" t="s">
        <v>880</v>
      </c>
      <c r="E6686" s="115" t="s">
        <v>77</v>
      </c>
      <c r="F6686" s="237">
        <v>35627</v>
      </c>
      <c r="G6686" s="115" t="s">
        <v>70</v>
      </c>
      <c r="H6686" s="115" t="s">
        <v>16</v>
      </c>
      <c r="I6686" t="s">
        <v>199</v>
      </c>
      <c r="J6686" s="115" t="s">
        <v>1226</v>
      </c>
      <c r="L6686" s="115" t="s">
        <v>70</v>
      </c>
      <c r="U6686"/>
      <c r="V6686">
        <v>0</v>
      </c>
    </row>
    <row r="6687" spans="1:35" ht="18" x14ac:dyDescent="0.25">
      <c r="A6687" s="235">
        <v>333898</v>
      </c>
      <c r="B6687" s="235" t="s">
        <v>10678</v>
      </c>
      <c r="C6687" s="235" t="s">
        <v>1079</v>
      </c>
      <c r="D6687" s="235" t="s">
        <v>373</v>
      </c>
      <c r="E6687"/>
      <c r="F6687" s="126"/>
      <c r="G6687" s="236"/>
      <c r="H6687"/>
      <c r="I6687" t="s">
        <v>107</v>
      </c>
      <c r="J6687" s="236"/>
      <c r="K6687"/>
      <c r="L6687"/>
      <c r="M6687"/>
      <c r="N6687"/>
      <c r="O6687"/>
      <c r="P6687"/>
      <c r="Q6687"/>
      <c r="U6687"/>
      <c r="V6687" t="s">
        <v>4334</v>
      </c>
      <c r="W6687" s="236"/>
      <c r="X6687"/>
      <c r="Y6687"/>
      <c r="Z6687"/>
      <c r="AA6687"/>
      <c r="AB6687"/>
      <c r="AC6687"/>
      <c r="AD6687"/>
      <c r="AE6687"/>
      <c r="AF6687"/>
      <c r="AG6687"/>
      <c r="AH6687" s="115" t="s">
        <v>4308</v>
      </c>
      <c r="AI6687" s="115" t="e">
        <f>VLOOKUP(A6687,'[2]دراسات قانونية'!$A$3:$E$600,1,0)</f>
        <v>#N/A</v>
      </c>
    </row>
    <row r="6688" spans="1:35" ht="18" x14ac:dyDescent="0.25">
      <c r="A6688" s="235">
        <v>333899</v>
      </c>
      <c r="B6688" s="235" t="s">
        <v>10679</v>
      </c>
      <c r="C6688" s="235" t="s">
        <v>209</v>
      </c>
      <c r="D6688" s="235" t="s">
        <v>10680</v>
      </c>
      <c r="E6688"/>
      <c r="F6688" s="126"/>
      <c r="G6688" s="236"/>
      <c r="H6688"/>
      <c r="I6688" t="s">
        <v>107</v>
      </c>
      <c r="J6688" s="236"/>
      <c r="K6688"/>
      <c r="L6688"/>
      <c r="M6688"/>
      <c r="N6688"/>
      <c r="O6688"/>
      <c r="P6688"/>
      <c r="Q6688"/>
      <c r="U6688"/>
      <c r="V6688" t="s">
        <v>4335</v>
      </c>
      <c r="W6688" s="236"/>
      <c r="X6688"/>
      <c r="Y6688"/>
      <c r="Z6688"/>
      <c r="AA6688"/>
      <c r="AB6688"/>
      <c r="AC6688"/>
      <c r="AD6688"/>
      <c r="AE6688"/>
      <c r="AF6688"/>
      <c r="AG6688"/>
      <c r="AH6688" s="115" t="s">
        <v>4308</v>
      </c>
      <c r="AI6688" s="115" t="e">
        <f>VLOOKUP(A6688,'[2]دراسات قانونية'!$A$3:$E$600,1,0)</f>
        <v>#N/A</v>
      </c>
    </row>
    <row r="6689" spans="1:35" ht="18" x14ac:dyDescent="0.25">
      <c r="A6689" s="235">
        <v>333900</v>
      </c>
      <c r="B6689" s="235" t="s">
        <v>10681</v>
      </c>
      <c r="C6689" s="235" t="s">
        <v>348</v>
      </c>
      <c r="D6689" s="235" t="s">
        <v>1128</v>
      </c>
      <c r="E6689"/>
      <c r="F6689" s="126"/>
      <c r="G6689" s="236"/>
      <c r="H6689"/>
      <c r="I6689" t="s">
        <v>107</v>
      </c>
      <c r="J6689" s="236"/>
      <c r="K6689"/>
      <c r="L6689"/>
      <c r="M6689"/>
      <c r="N6689"/>
      <c r="O6689"/>
      <c r="P6689"/>
      <c r="Q6689"/>
      <c r="U6689"/>
      <c r="V6689" t="s">
        <v>4335</v>
      </c>
      <c r="W6689" s="236"/>
      <c r="X6689"/>
      <c r="Y6689"/>
      <c r="Z6689"/>
      <c r="AA6689"/>
      <c r="AB6689"/>
      <c r="AC6689"/>
      <c r="AD6689"/>
      <c r="AE6689"/>
      <c r="AF6689"/>
      <c r="AG6689"/>
      <c r="AH6689" s="115" t="s">
        <v>4308</v>
      </c>
      <c r="AI6689" s="115" t="e">
        <f>VLOOKUP(A6689,'[2]دراسات قانونية'!$A$3:$E$600,1,0)</f>
        <v>#N/A</v>
      </c>
    </row>
    <row r="6690" spans="1:35" ht="18" hidden="1" x14ac:dyDescent="0.25">
      <c r="A6690" s="235">
        <v>333901</v>
      </c>
      <c r="B6690" s="235" t="s">
        <v>10682</v>
      </c>
      <c r="C6690" s="235" t="s">
        <v>244</v>
      </c>
      <c r="D6690" s="235" t="s">
        <v>257</v>
      </c>
      <c r="E6690"/>
      <c r="F6690" s="126"/>
      <c r="G6690" s="236"/>
      <c r="H6690"/>
      <c r="I6690" t="s">
        <v>199</v>
      </c>
      <c r="J6690" s="236"/>
      <c r="K6690"/>
      <c r="L6690"/>
      <c r="M6690"/>
      <c r="N6690"/>
      <c r="O6690"/>
      <c r="P6690"/>
      <c r="Q6690"/>
      <c r="U6690"/>
      <c r="V6690">
        <v>0</v>
      </c>
      <c r="W6690" s="236"/>
      <c r="X6690"/>
      <c r="Y6690"/>
      <c r="Z6690"/>
      <c r="AA6690"/>
      <c r="AB6690"/>
      <c r="AC6690"/>
      <c r="AD6690"/>
      <c r="AE6690"/>
      <c r="AF6690"/>
      <c r="AG6690"/>
      <c r="AH6690" s="115" t="s">
        <v>4308</v>
      </c>
    </row>
    <row r="6691" spans="1:35" hidden="1" x14ac:dyDescent="0.25">
      <c r="A6691">
        <v>333902</v>
      </c>
      <c r="B6691" t="s">
        <v>10683</v>
      </c>
      <c r="C6691" t="s">
        <v>332</v>
      </c>
      <c r="D6691" t="s">
        <v>10684</v>
      </c>
      <c r="E6691" t="s">
        <v>76</v>
      </c>
      <c r="F6691" s="126">
        <v>34429</v>
      </c>
      <c r="G6691" t="s">
        <v>40</v>
      </c>
      <c r="H6691" t="s">
        <v>16</v>
      </c>
      <c r="I6691" t="s">
        <v>129</v>
      </c>
      <c r="J6691" t="s">
        <v>1226</v>
      </c>
      <c r="K6691"/>
      <c r="L6691" t="s">
        <v>30</v>
      </c>
      <c r="M6691"/>
      <c r="N6691"/>
      <c r="O6691"/>
      <c r="P6691"/>
      <c r="Q6691"/>
      <c r="U6691"/>
      <c r="V6691" t="s">
        <v>4336</v>
      </c>
      <c r="W6691"/>
      <c r="X6691"/>
      <c r="Y6691"/>
      <c r="Z6691"/>
      <c r="AA6691"/>
      <c r="AB6691"/>
      <c r="AC6691"/>
      <c r="AD6691"/>
      <c r="AE6691"/>
      <c r="AF6691"/>
      <c r="AG6691" t="s">
        <v>4308</v>
      </c>
      <c r="AH6691" s="115" t="s">
        <v>4308</v>
      </c>
    </row>
    <row r="6692" spans="1:35" ht="18" x14ac:dyDescent="0.25">
      <c r="A6692" s="235">
        <v>333903</v>
      </c>
      <c r="B6692" s="235" t="s">
        <v>10685</v>
      </c>
      <c r="C6692" s="235" t="s">
        <v>753</v>
      </c>
      <c r="D6692" s="235" t="s">
        <v>407</v>
      </c>
      <c r="E6692"/>
      <c r="F6692" s="126"/>
      <c r="G6692" s="236"/>
      <c r="H6692"/>
      <c r="I6692" t="s">
        <v>107</v>
      </c>
      <c r="J6692" s="236"/>
      <c r="K6692"/>
      <c r="L6692"/>
      <c r="M6692"/>
      <c r="N6692"/>
      <c r="O6692"/>
      <c r="P6692"/>
      <c r="Q6692"/>
      <c r="U6692"/>
      <c r="V6692" t="s">
        <v>4335</v>
      </c>
      <c r="W6692" s="236"/>
      <c r="X6692"/>
      <c r="Y6692"/>
      <c r="Z6692"/>
      <c r="AA6692"/>
      <c r="AB6692"/>
      <c r="AC6692"/>
      <c r="AD6692"/>
      <c r="AE6692"/>
      <c r="AF6692"/>
      <c r="AG6692"/>
      <c r="AH6692" s="115" t="s">
        <v>4308</v>
      </c>
      <c r="AI6692" s="115" t="e">
        <f>VLOOKUP(A6692,'[2]دراسات قانونية'!$A$3:$E$600,1,0)</f>
        <v>#N/A</v>
      </c>
    </row>
    <row r="6693" spans="1:35" ht="18" x14ac:dyDescent="0.25">
      <c r="A6693" s="235">
        <v>333905</v>
      </c>
      <c r="B6693" s="235" t="s">
        <v>10686</v>
      </c>
      <c r="C6693" s="235" t="s">
        <v>227</v>
      </c>
      <c r="D6693" s="235" t="s">
        <v>321</v>
      </c>
      <c r="E6693"/>
      <c r="F6693" s="126"/>
      <c r="G6693" s="236"/>
      <c r="H6693"/>
      <c r="I6693" t="s">
        <v>107</v>
      </c>
      <c r="J6693" s="236"/>
      <c r="K6693"/>
      <c r="L6693"/>
      <c r="M6693"/>
      <c r="N6693"/>
      <c r="O6693"/>
      <c r="P6693"/>
      <c r="Q6693"/>
      <c r="U6693"/>
      <c r="V6693" t="s">
        <v>4335</v>
      </c>
      <c r="W6693" s="236"/>
      <c r="X6693"/>
      <c r="Y6693"/>
      <c r="Z6693"/>
      <c r="AA6693"/>
      <c r="AB6693"/>
      <c r="AC6693"/>
      <c r="AD6693"/>
      <c r="AE6693"/>
      <c r="AF6693"/>
      <c r="AG6693"/>
      <c r="AH6693" s="115" t="s">
        <v>4308</v>
      </c>
      <c r="AI6693" s="115" t="e">
        <f>VLOOKUP(A6693,'[2]دراسات قانونية'!$A$3:$E$600,1,0)</f>
        <v>#N/A</v>
      </c>
    </row>
    <row r="6694" spans="1:35" hidden="1" x14ac:dyDescent="0.25">
      <c r="A6694">
        <v>333911</v>
      </c>
      <c r="B6694" t="s">
        <v>10687</v>
      </c>
      <c r="C6694" t="s">
        <v>250</v>
      </c>
      <c r="D6694" t="s">
        <v>210</v>
      </c>
      <c r="E6694" t="s">
        <v>76</v>
      </c>
      <c r="F6694" s="126">
        <v>35537</v>
      </c>
      <c r="G6694" t="s">
        <v>1527</v>
      </c>
      <c r="H6694" t="s">
        <v>16</v>
      </c>
      <c r="I6694" t="s">
        <v>136</v>
      </c>
      <c r="J6694" t="s">
        <v>15</v>
      </c>
      <c r="K6694"/>
      <c r="L6694" t="s">
        <v>18</v>
      </c>
      <c r="M6694"/>
      <c r="N6694"/>
      <c r="O6694"/>
      <c r="P6694"/>
      <c r="Q6694"/>
      <c r="U6694"/>
      <c r="V6694">
        <v>0</v>
      </c>
      <c r="W6694"/>
      <c r="X6694"/>
      <c r="Y6694"/>
      <c r="Z6694"/>
      <c r="AA6694"/>
      <c r="AB6694"/>
      <c r="AC6694"/>
      <c r="AD6694"/>
      <c r="AE6694"/>
      <c r="AF6694"/>
      <c r="AG6694"/>
    </row>
    <row r="6695" spans="1:35" hidden="1" x14ac:dyDescent="0.25">
      <c r="A6695">
        <v>333913</v>
      </c>
      <c r="B6695" t="s">
        <v>10688</v>
      </c>
      <c r="C6695" t="s">
        <v>10689</v>
      </c>
      <c r="D6695" t="s">
        <v>330</v>
      </c>
      <c r="E6695" t="s">
        <v>77</v>
      </c>
      <c r="F6695" s="126"/>
      <c r="G6695"/>
      <c r="H6695" t="s">
        <v>16</v>
      </c>
      <c r="I6695" t="s">
        <v>129</v>
      </c>
      <c r="J6695"/>
      <c r="K6695"/>
      <c r="L6695"/>
      <c r="M6695"/>
      <c r="N6695"/>
      <c r="O6695"/>
      <c r="P6695"/>
      <c r="Q6695"/>
      <c r="U6695"/>
      <c r="V6695" t="s">
        <v>4336</v>
      </c>
      <c r="W6695"/>
      <c r="X6695"/>
      <c r="Y6695"/>
      <c r="Z6695"/>
      <c r="AA6695" t="s">
        <v>4308</v>
      </c>
      <c r="AB6695" t="s">
        <v>4308</v>
      </c>
      <c r="AC6695" t="s">
        <v>4308</v>
      </c>
      <c r="AD6695" t="s">
        <v>4308</v>
      </c>
      <c r="AE6695" t="s">
        <v>4308</v>
      </c>
      <c r="AF6695" t="s">
        <v>4308</v>
      </c>
      <c r="AG6695" t="s">
        <v>4308</v>
      </c>
      <c r="AH6695" s="115" t="s">
        <v>4308</v>
      </c>
    </row>
    <row r="6696" spans="1:35" ht="18" x14ac:dyDescent="0.25">
      <c r="A6696" s="235">
        <v>333914</v>
      </c>
      <c r="B6696" s="235" t="s">
        <v>10690</v>
      </c>
      <c r="C6696" s="235" t="s">
        <v>821</v>
      </c>
      <c r="D6696" s="235" t="s">
        <v>298</v>
      </c>
      <c r="E6696"/>
      <c r="F6696" s="126"/>
      <c r="G6696" s="236"/>
      <c r="H6696"/>
      <c r="I6696" t="s">
        <v>107</v>
      </c>
      <c r="J6696" s="236"/>
      <c r="K6696"/>
      <c r="L6696"/>
      <c r="M6696"/>
      <c r="N6696"/>
      <c r="O6696"/>
      <c r="P6696"/>
      <c r="Q6696"/>
      <c r="U6696"/>
      <c r="V6696" t="s">
        <v>4337</v>
      </c>
      <c r="W6696" s="236"/>
      <c r="X6696"/>
      <c r="Y6696"/>
      <c r="Z6696"/>
      <c r="AA6696"/>
      <c r="AB6696"/>
      <c r="AC6696"/>
      <c r="AD6696"/>
      <c r="AE6696"/>
      <c r="AF6696"/>
      <c r="AG6696"/>
      <c r="AH6696" s="115" t="s">
        <v>4308</v>
      </c>
      <c r="AI6696" s="115" t="e">
        <f>VLOOKUP(A6696,'[2]دراسات قانونية'!$A$3:$E$600,1,0)</f>
        <v>#N/A</v>
      </c>
    </row>
    <row r="6697" spans="1:35" hidden="1" x14ac:dyDescent="0.25">
      <c r="A6697">
        <v>333915</v>
      </c>
      <c r="B6697" t="s">
        <v>10691</v>
      </c>
      <c r="C6697" t="s">
        <v>252</v>
      </c>
      <c r="D6697" t="s">
        <v>963</v>
      </c>
      <c r="E6697" t="s">
        <v>77</v>
      </c>
      <c r="F6697" s="126"/>
      <c r="G6697"/>
      <c r="H6697" t="s">
        <v>16</v>
      </c>
      <c r="I6697" t="s">
        <v>129</v>
      </c>
      <c r="J6697"/>
      <c r="K6697"/>
      <c r="L6697"/>
      <c r="M6697"/>
      <c r="N6697"/>
      <c r="O6697"/>
      <c r="P6697"/>
      <c r="Q6697"/>
      <c r="U6697"/>
      <c r="V6697" t="s">
        <v>4424</v>
      </c>
      <c r="W6697"/>
      <c r="X6697"/>
      <c r="Y6697"/>
      <c r="Z6697"/>
      <c r="AA6697" t="s">
        <v>4308</v>
      </c>
      <c r="AB6697" t="s">
        <v>4308</v>
      </c>
      <c r="AC6697" t="s">
        <v>4308</v>
      </c>
      <c r="AD6697" t="s">
        <v>4308</v>
      </c>
      <c r="AE6697" t="s">
        <v>4308</v>
      </c>
      <c r="AF6697" t="s">
        <v>4308</v>
      </c>
      <c r="AG6697" t="s">
        <v>4308</v>
      </c>
      <c r="AH6697" s="115" t="s">
        <v>4308</v>
      </c>
    </row>
    <row r="6698" spans="1:35" hidden="1" x14ac:dyDescent="0.25">
      <c r="A6698" s="115">
        <v>333916</v>
      </c>
      <c r="B6698" s="115" t="s">
        <v>3837</v>
      </c>
      <c r="C6698" s="115" t="s">
        <v>692</v>
      </c>
      <c r="D6698" s="115" t="s">
        <v>306</v>
      </c>
      <c r="E6698" s="115" t="s">
        <v>76</v>
      </c>
      <c r="F6698" s="237">
        <v>30432</v>
      </c>
      <c r="G6698" s="115" t="s">
        <v>40</v>
      </c>
      <c r="H6698" s="115" t="s">
        <v>16</v>
      </c>
      <c r="I6698" t="s">
        <v>199</v>
      </c>
      <c r="J6698" s="115" t="s">
        <v>15</v>
      </c>
      <c r="L6698" s="115" t="s">
        <v>40</v>
      </c>
      <c r="U6698"/>
      <c r="V6698">
        <v>0</v>
      </c>
      <c r="AH6698" s="115" t="s">
        <v>4308</v>
      </c>
    </row>
    <row r="6699" spans="1:35" ht="18" x14ac:dyDescent="0.25">
      <c r="A6699" s="235">
        <v>333917</v>
      </c>
      <c r="B6699" s="235" t="s">
        <v>6745</v>
      </c>
      <c r="C6699" s="235" t="s">
        <v>271</v>
      </c>
      <c r="D6699" s="235" t="s">
        <v>2045</v>
      </c>
      <c r="E6699"/>
      <c r="F6699" s="126"/>
      <c r="G6699" s="236"/>
      <c r="H6699"/>
      <c r="I6699" t="s">
        <v>107</v>
      </c>
      <c r="J6699" s="236"/>
      <c r="K6699"/>
      <c r="L6699"/>
      <c r="M6699"/>
      <c r="N6699"/>
      <c r="O6699"/>
      <c r="P6699"/>
      <c r="Q6699"/>
      <c r="U6699"/>
      <c r="V6699" t="s">
        <v>4335</v>
      </c>
      <c r="W6699" s="236"/>
      <c r="X6699"/>
      <c r="Y6699"/>
      <c r="Z6699"/>
      <c r="AA6699"/>
      <c r="AB6699"/>
      <c r="AC6699"/>
      <c r="AD6699"/>
      <c r="AE6699"/>
      <c r="AF6699"/>
      <c r="AG6699"/>
      <c r="AH6699" s="115" t="s">
        <v>4308</v>
      </c>
      <c r="AI6699" s="115" t="e">
        <f>VLOOKUP(A6699,'[2]دراسات قانونية'!$A$3:$E$600,1,0)</f>
        <v>#N/A</v>
      </c>
    </row>
    <row r="6700" spans="1:35" hidden="1" x14ac:dyDescent="0.25">
      <c r="A6700" s="115">
        <v>333918</v>
      </c>
      <c r="B6700" s="115" t="s">
        <v>4143</v>
      </c>
      <c r="C6700" s="115" t="s">
        <v>432</v>
      </c>
      <c r="D6700" s="115" t="s">
        <v>328</v>
      </c>
      <c r="E6700" s="115" t="s">
        <v>76</v>
      </c>
      <c r="F6700" s="237">
        <v>35799</v>
      </c>
      <c r="G6700" s="115" t="s">
        <v>211</v>
      </c>
      <c r="H6700" s="115" t="s">
        <v>16</v>
      </c>
      <c r="I6700" t="s">
        <v>136</v>
      </c>
      <c r="J6700" s="115" t="s">
        <v>15</v>
      </c>
      <c r="L6700" s="115" t="s">
        <v>73</v>
      </c>
      <c r="U6700"/>
      <c r="V6700" t="s">
        <v>16623</v>
      </c>
      <c r="AE6700" s="115" t="s">
        <v>4308</v>
      </c>
      <c r="AF6700" s="115" t="s">
        <v>4308</v>
      </c>
      <c r="AG6700" s="115" t="s">
        <v>4308</v>
      </c>
      <c r="AH6700" s="115" t="s">
        <v>4308</v>
      </c>
    </row>
    <row r="6701" spans="1:35" hidden="1" x14ac:dyDescent="0.25">
      <c r="A6701">
        <v>333919</v>
      </c>
      <c r="B6701" t="s">
        <v>10692</v>
      </c>
      <c r="C6701" t="s">
        <v>212</v>
      </c>
      <c r="D6701" t="s">
        <v>10693</v>
      </c>
      <c r="E6701" t="s">
        <v>76</v>
      </c>
      <c r="F6701" s="126">
        <v>30574</v>
      </c>
      <c r="G6701" t="s">
        <v>243</v>
      </c>
      <c r="H6701" t="s">
        <v>19</v>
      </c>
      <c r="I6701" t="s">
        <v>129</v>
      </c>
      <c r="J6701"/>
      <c r="K6701"/>
      <c r="L6701"/>
      <c r="M6701"/>
      <c r="N6701"/>
      <c r="O6701"/>
      <c r="P6701"/>
      <c r="Q6701"/>
      <c r="U6701"/>
      <c r="V6701" t="s">
        <v>16623</v>
      </c>
      <c r="W6701"/>
      <c r="X6701"/>
      <c r="Y6701"/>
      <c r="Z6701"/>
      <c r="AA6701"/>
      <c r="AB6701"/>
      <c r="AC6701"/>
      <c r="AD6701"/>
      <c r="AE6701"/>
      <c r="AF6701"/>
      <c r="AG6701" t="s">
        <v>4308</v>
      </c>
      <c r="AH6701" s="115" t="s">
        <v>4308</v>
      </c>
    </row>
    <row r="6702" spans="1:35" hidden="1" x14ac:dyDescent="0.25">
      <c r="A6702" s="115">
        <v>333920</v>
      </c>
      <c r="B6702" s="115" t="s">
        <v>2248</v>
      </c>
      <c r="C6702" s="115" t="s">
        <v>890</v>
      </c>
      <c r="D6702" s="115" t="s">
        <v>448</v>
      </c>
      <c r="E6702" s="115" t="s">
        <v>76</v>
      </c>
      <c r="F6702" s="237">
        <v>35431</v>
      </c>
      <c r="G6702" s="115" t="s">
        <v>73</v>
      </c>
      <c r="H6702" s="115" t="s">
        <v>16</v>
      </c>
      <c r="I6702" t="s">
        <v>199</v>
      </c>
      <c r="J6702" s="115" t="s">
        <v>1226</v>
      </c>
      <c r="L6702" s="115" t="s">
        <v>30</v>
      </c>
      <c r="U6702"/>
      <c r="V6702">
        <v>0</v>
      </c>
      <c r="AH6702" s="115" t="s">
        <v>4308</v>
      </c>
    </row>
    <row r="6703" spans="1:35" ht="18" x14ac:dyDescent="0.25">
      <c r="A6703" s="235">
        <v>333922</v>
      </c>
      <c r="B6703" s="235" t="s">
        <v>10694</v>
      </c>
      <c r="C6703" s="235" t="s">
        <v>252</v>
      </c>
      <c r="D6703" s="235" t="s">
        <v>220</v>
      </c>
      <c r="E6703"/>
      <c r="F6703" s="126"/>
      <c r="G6703" s="236"/>
      <c r="H6703"/>
      <c r="I6703" t="s">
        <v>107</v>
      </c>
      <c r="J6703" s="236"/>
      <c r="K6703"/>
      <c r="L6703"/>
      <c r="M6703"/>
      <c r="N6703"/>
      <c r="O6703"/>
      <c r="P6703"/>
      <c r="Q6703"/>
      <c r="U6703"/>
      <c r="V6703" t="s">
        <v>4337</v>
      </c>
      <c r="W6703" s="236"/>
      <c r="X6703"/>
      <c r="Y6703"/>
      <c r="Z6703"/>
      <c r="AA6703"/>
      <c r="AB6703"/>
      <c r="AC6703"/>
      <c r="AD6703"/>
      <c r="AE6703"/>
      <c r="AF6703"/>
      <c r="AG6703"/>
      <c r="AH6703" s="115" t="s">
        <v>4308</v>
      </c>
      <c r="AI6703" s="115" t="e">
        <f>VLOOKUP(A6703,'[2]دراسات قانونية'!$A$3:$E$600,1,0)</f>
        <v>#N/A</v>
      </c>
    </row>
    <row r="6704" spans="1:35" hidden="1" x14ac:dyDescent="0.25">
      <c r="A6704">
        <v>333923</v>
      </c>
      <c r="B6704" t="s">
        <v>10695</v>
      </c>
      <c r="C6704" t="s">
        <v>10696</v>
      </c>
      <c r="D6704" t="s">
        <v>1124</v>
      </c>
      <c r="E6704" t="s">
        <v>77</v>
      </c>
      <c r="F6704" s="126">
        <v>32072</v>
      </c>
      <c r="G6704" t="s">
        <v>70</v>
      </c>
      <c r="H6704" t="s">
        <v>16</v>
      </c>
      <c r="I6704" t="s">
        <v>136</v>
      </c>
      <c r="J6704" t="s">
        <v>15</v>
      </c>
      <c r="K6704"/>
      <c r="L6704" t="s">
        <v>70</v>
      </c>
      <c r="M6704"/>
      <c r="N6704"/>
      <c r="O6704"/>
      <c r="P6704"/>
      <c r="Q6704"/>
      <c r="U6704"/>
      <c r="V6704">
        <v>0</v>
      </c>
      <c r="W6704"/>
      <c r="X6704"/>
      <c r="Y6704"/>
      <c r="Z6704"/>
      <c r="AA6704"/>
      <c r="AB6704"/>
      <c r="AC6704"/>
      <c r="AD6704"/>
      <c r="AE6704"/>
      <c r="AF6704"/>
      <c r="AG6704"/>
    </row>
    <row r="6705" spans="1:35" hidden="1" x14ac:dyDescent="0.25">
      <c r="A6705">
        <v>333924</v>
      </c>
      <c r="B6705" t="s">
        <v>10697</v>
      </c>
      <c r="C6705" t="s">
        <v>250</v>
      </c>
      <c r="D6705" t="s">
        <v>450</v>
      </c>
      <c r="E6705" t="s">
        <v>77</v>
      </c>
      <c r="F6705" s="126"/>
      <c r="G6705"/>
      <c r="H6705" t="s">
        <v>16</v>
      </c>
      <c r="I6705" t="s">
        <v>129</v>
      </c>
      <c r="J6705"/>
      <c r="K6705"/>
      <c r="L6705"/>
      <c r="M6705"/>
      <c r="N6705"/>
      <c r="O6705"/>
      <c r="P6705"/>
      <c r="Q6705"/>
      <c r="U6705"/>
      <c r="V6705" t="s">
        <v>4424</v>
      </c>
      <c r="W6705"/>
      <c r="X6705"/>
      <c r="Y6705"/>
      <c r="Z6705"/>
      <c r="AA6705" t="s">
        <v>4308</v>
      </c>
      <c r="AB6705" t="s">
        <v>4308</v>
      </c>
      <c r="AC6705" t="s">
        <v>4308</v>
      </c>
      <c r="AD6705" t="s">
        <v>4308</v>
      </c>
      <c r="AE6705" t="s">
        <v>4308</v>
      </c>
      <c r="AF6705" t="s">
        <v>4308</v>
      </c>
      <c r="AG6705" t="s">
        <v>4308</v>
      </c>
      <c r="AH6705" s="115" t="s">
        <v>4308</v>
      </c>
    </row>
    <row r="6706" spans="1:35" hidden="1" x14ac:dyDescent="0.25">
      <c r="A6706">
        <v>333925</v>
      </c>
      <c r="B6706" t="s">
        <v>10698</v>
      </c>
      <c r="C6706" t="s">
        <v>394</v>
      </c>
      <c r="D6706" t="s">
        <v>913</v>
      </c>
      <c r="E6706" t="s">
        <v>77</v>
      </c>
      <c r="F6706" s="126">
        <v>33386</v>
      </c>
      <c r="G6706" t="s">
        <v>18</v>
      </c>
      <c r="H6706" t="s">
        <v>16</v>
      </c>
      <c r="I6706" t="s">
        <v>129</v>
      </c>
      <c r="J6706" t="s">
        <v>1226</v>
      </c>
      <c r="K6706"/>
      <c r="L6706" t="s">
        <v>18</v>
      </c>
      <c r="M6706"/>
      <c r="N6706"/>
      <c r="O6706"/>
      <c r="P6706"/>
      <c r="Q6706"/>
      <c r="U6706"/>
      <c r="V6706" t="s">
        <v>4424</v>
      </c>
      <c r="W6706"/>
      <c r="X6706"/>
      <c r="Y6706"/>
      <c r="Z6706"/>
      <c r="AA6706"/>
      <c r="AB6706"/>
      <c r="AC6706"/>
      <c r="AD6706"/>
      <c r="AE6706"/>
      <c r="AF6706"/>
      <c r="AG6706"/>
      <c r="AH6706" s="115" t="s">
        <v>4308</v>
      </c>
    </row>
    <row r="6707" spans="1:35" hidden="1" x14ac:dyDescent="0.25">
      <c r="A6707">
        <v>333927</v>
      </c>
      <c r="B6707" t="s">
        <v>10699</v>
      </c>
      <c r="C6707" t="s">
        <v>561</v>
      </c>
      <c r="D6707" t="s">
        <v>404</v>
      </c>
      <c r="E6707" t="s">
        <v>76</v>
      </c>
      <c r="F6707" s="126">
        <v>34232</v>
      </c>
      <c r="G6707" t="s">
        <v>10700</v>
      </c>
      <c r="H6707" t="s">
        <v>16</v>
      </c>
      <c r="I6707" t="s">
        <v>129</v>
      </c>
      <c r="J6707" t="s">
        <v>1226</v>
      </c>
      <c r="K6707"/>
      <c r="L6707" t="s">
        <v>27</v>
      </c>
      <c r="M6707"/>
      <c r="N6707"/>
      <c r="O6707"/>
      <c r="P6707"/>
      <c r="Q6707"/>
      <c r="U6707"/>
      <c r="V6707">
        <v>0</v>
      </c>
      <c r="W6707"/>
      <c r="X6707"/>
      <c r="Y6707"/>
      <c r="Z6707"/>
      <c r="AA6707"/>
      <c r="AB6707"/>
      <c r="AC6707"/>
      <c r="AD6707"/>
      <c r="AE6707"/>
      <c r="AF6707"/>
      <c r="AG6707" t="s">
        <v>4308</v>
      </c>
      <c r="AH6707" s="115" t="s">
        <v>4308</v>
      </c>
    </row>
    <row r="6708" spans="1:35" ht="18" x14ac:dyDescent="0.25">
      <c r="A6708" s="235">
        <v>333928</v>
      </c>
      <c r="B6708" s="235" t="s">
        <v>10701</v>
      </c>
      <c r="C6708" s="235" t="s">
        <v>288</v>
      </c>
      <c r="D6708" s="235" t="s">
        <v>6606</v>
      </c>
      <c r="E6708"/>
      <c r="F6708" s="126"/>
      <c r="G6708" s="236"/>
      <c r="H6708"/>
      <c r="I6708" t="s">
        <v>107</v>
      </c>
      <c r="J6708" s="236"/>
      <c r="K6708"/>
      <c r="L6708"/>
      <c r="M6708"/>
      <c r="N6708"/>
      <c r="O6708"/>
      <c r="P6708"/>
      <c r="Q6708"/>
      <c r="U6708"/>
      <c r="V6708" t="s">
        <v>4335</v>
      </c>
      <c r="W6708" s="236"/>
      <c r="X6708"/>
      <c r="Y6708"/>
      <c r="Z6708"/>
      <c r="AA6708"/>
      <c r="AB6708"/>
      <c r="AC6708"/>
      <c r="AD6708"/>
      <c r="AE6708"/>
      <c r="AF6708"/>
      <c r="AG6708"/>
      <c r="AH6708" s="115" t="s">
        <v>4308</v>
      </c>
      <c r="AI6708" s="115" t="e">
        <f>VLOOKUP(A6708,'[2]دراسات قانونية'!$A$3:$E$600,1,0)</f>
        <v>#N/A</v>
      </c>
    </row>
    <row r="6709" spans="1:35" ht="18" x14ac:dyDescent="0.25">
      <c r="A6709" s="235">
        <v>333929</v>
      </c>
      <c r="B6709" s="235" t="s">
        <v>10702</v>
      </c>
      <c r="C6709" s="235" t="s">
        <v>212</v>
      </c>
      <c r="D6709" s="235" t="s">
        <v>405</v>
      </c>
      <c r="E6709"/>
      <c r="F6709" s="126"/>
      <c r="G6709" s="236"/>
      <c r="H6709"/>
      <c r="I6709" t="s">
        <v>107</v>
      </c>
      <c r="J6709" s="236"/>
      <c r="K6709"/>
      <c r="L6709"/>
      <c r="M6709"/>
      <c r="N6709"/>
      <c r="O6709"/>
      <c r="P6709"/>
      <c r="Q6709"/>
      <c r="U6709"/>
      <c r="V6709" t="s">
        <v>4335</v>
      </c>
      <c r="W6709" s="236"/>
      <c r="X6709"/>
      <c r="Y6709"/>
      <c r="Z6709"/>
      <c r="AA6709"/>
      <c r="AB6709"/>
      <c r="AC6709"/>
      <c r="AD6709"/>
      <c r="AE6709"/>
      <c r="AF6709"/>
      <c r="AG6709"/>
      <c r="AH6709" s="115" t="s">
        <v>4308</v>
      </c>
      <c r="AI6709" s="115" t="e">
        <f>VLOOKUP(A6709,'[2]دراسات قانونية'!$A$3:$E$600,1,0)</f>
        <v>#N/A</v>
      </c>
    </row>
    <row r="6710" spans="1:35" hidden="1" x14ac:dyDescent="0.25">
      <c r="A6710">
        <v>333931</v>
      </c>
      <c r="B6710" t="s">
        <v>10703</v>
      </c>
      <c r="C6710" t="s">
        <v>227</v>
      </c>
      <c r="D6710" t="s">
        <v>783</v>
      </c>
      <c r="E6710" t="s">
        <v>77</v>
      </c>
      <c r="F6710" s="126">
        <v>33378</v>
      </c>
      <c r="G6710" t="s">
        <v>18</v>
      </c>
      <c r="H6710" t="s">
        <v>16</v>
      </c>
      <c r="I6710" t="s">
        <v>136</v>
      </c>
      <c r="J6710" t="s">
        <v>1226</v>
      </c>
      <c r="K6710"/>
      <c r="L6710" t="s">
        <v>18</v>
      </c>
      <c r="M6710"/>
      <c r="N6710"/>
      <c r="O6710"/>
      <c r="P6710"/>
      <c r="Q6710"/>
      <c r="U6710"/>
      <c r="V6710" t="s">
        <v>16623</v>
      </c>
      <c r="W6710"/>
      <c r="X6710"/>
      <c r="Y6710"/>
      <c r="Z6710"/>
      <c r="AA6710"/>
      <c r="AB6710"/>
      <c r="AC6710"/>
      <c r="AD6710"/>
      <c r="AE6710"/>
      <c r="AF6710"/>
      <c r="AG6710"/>
      <c r="AH6710" s="115" t="s">
        <v>4308</v>
      </c>
    </row>
    <row r="6711" spans="1:35" ht="18" x14ac:dyDescent="0.25">
      <c r="A6711" s="235">
        <v>333932</v>
      </c>
      <c r="B6711" s="235" t="s">
        <v>10704</v>
      </c>
      <c r="C6711" s="235" t="s">
        <v>789</v>
      </c>
      <c r="D6711" s="235" t="s">
        <v>8470</v>
      </c>
      <c r="E6711"/>
      <c r="F6711" s="126"/>
      <c r="G6711" s="236"/>
      <c r="H6711"/>
      <c r="I6711" t="s">
        <v>107</v>
      </c>
      <c r="J6711" s="236"/>
      <c r="K6711"/>
      <c r="L6711"/>
      <c r="M6711"/>
      <c r="N6711"/>
      <c r="O6711"/>
      <c r="P6711"/>
      <c r="Q6711"/>
      <c r="U6711"/>
      <c r="V6711" t="s">
        <v>4335</v>
      </c>
      <c r="W6711" s="236"/>
      <c r="X6711"/>
      <c r="Y6711"/>
      <c r="Z6711"/>
      <c r="AA6711"/>
      <c r="AB6711"/>
      <c r="AC6711"/>
      <c r="AD6711"/>
      <c r="AE6711"/>
      <c r="AF6711"/>
      <c r="AG6711"/>
      <c r="AH6711" s="115" t="s">
        <v>4308</v>
      </c>
      <c r="AI6711" s="115" t="e">
        <f>VLOOKUP(A6711,'[2]دراسات قانونية'!$A$3:$E$600,1,0)</f>
        <v>#N/A</v>
      </c>
    </row>
    <row r="6712" spans="1:35" ht="18" x14ac:dyDescent="0.25">
      <c r="A6712" s="235">
        <v>333933</v>
      </c>
      <c r="B6712" s="235" t="s">
        <v>10705</v>
      </c>
      <c r="C6712" s="235" t="s">
        <v>681</v>
      </c>
      <c r="D6712" s="235" t="s">
        <v>1397</v>
      </c>
      <c r="E6712"/>
      <c r="F6712" s="126"/>
      <c r="G6712" s="236"/>
      <c r="H6712"/>
      <c r="I6712" t="s">
        <v>107</v>
      </c>
      <c r="J6712" s="236"/>
      <c r="K6712"/>
      <c r="L6712"/>
      <c r="M6712"/>
      <c r="N6712"/>
      <c r="O6712"/>
      <c r="P6712"/>
      <c r="Q6712"/>
      <c r="U6712"/>
      <c r="V6712" t="s">
        <v>4335</v>
      </c>
      <c r="W6712" s="236"/>
      <c r="X6712"/>
      <c r="Y6712"/>
      <c r="Z6712"/>
      <c r="AA6712"/>
      <c r="AB6712"/>
      <c r="AC6712"/>
      <c r="AD6712"/>
      <c r="AE6712"/>
      <c r="AF6712"/>
      <c r="AG6712"/>
      <c r="AH6712" s="115" t="s">
        <v>4308</v>
      </c>
      <c r="AI6712" s="115" t="e">
        <f>VLOOKUP(A6712,'[2]دراسات قانونية'!$A$3:$E$600,1,0)</f>
        <v>#N/A</v>
      </c>
    </row>
    <row r="6713" spans="1:35" ht="18" x14ac:dyDescent="0.25">
      <c r="A6713" s="235">
        <v>333935</v>
      </c>
      <c r="B6713" s="235" t="s">
        <v>10706</v>
      </c>
      <c r="C6713" s="235" t="s">
        <v>10707</v>
      </c>
      <c r="D6713" s="235" t="s">
        <v>330</v>
      </c>
      <c r="E6713"/>
      <c r="F6713" s="126"/>
      <c r="G6713" s="236"/>
      <c r="H6713"/>
      <c r="I6713" t="s">
        <v>107</v>
      </c>
      <c r="J6713" s="236"/>
      <c r="K6713"/>
      <c r="L6713"/>
      <c r="M6713"/>
      <c r="N6713"/>
      <c r="O6713"/>
      <c r="P6713"/>
      <c r="Q6713"/>
      <c r="U6713"/>
      <c r="V6713" t="s">
        <v>4335</v>
      </c>
      <c r="W6713" s="236"/>
      <c r="X6713"/>
      <c r="Y6713"/>
      <c r="Z6713"/>
      <c r="AA6713"/>
      <c r="AB6713"/>
      <c r="AC6713"/>
      <c r="AD6713"/>
      <c r="AE6713"/>
      <c r="AF6713"/>
      <c r="AG6713"/>
      <c r="AH6713" s="115" t="s">
        <v>4308</v>
      </c>
      <c r="AI6713" s="115" t="e">
        <f>VLOOKUP(A6713,'[2]دراسات قانونية'!$A$3:$E$600,1,0)</f>
        <v>#N/A</v>
      </c>
    </row>
    <row r="6714" spans="1:35" hidden="1" x14ac:dyDescent="0.25">
      <c r="A6714" s="115">
        <v>333936</v>
      </c>
      <c r="B6714" s="115" t="s">
        <v>2641</v>
      </c>
      <c r="C6714" s="115" t="s">
        <v>2642</v>
      </c>
      <c r="D6714" s="115" t="s">
        <v>679</v>
      </c>
      <c r="E6714" s="115" t="s">
        <v>77</v>
      </c>
      <c r="F6714" s="237"/>
      <c r="H6714" s="115" t="s">
        <v>16</v>
      </c>
      <c r="I6714" t="s">
        <v>199</v>
      </c>
      <c r="U6714"/>
      <c r="V6714">
        <v>0</v>
      </c>
    </row>
    <row r="6715" spans="1:35" ht="18" x14ac:dyDescent="0.25">
      <c r="A6715" s="235">
        <v>333937</v>
      </c>
      <c r="B6715" s="235" t="s">
        <v>10708</v>
      </c>
      <c r="C6715" s="235" t="s">
        <v>271</v>
      </c>
      <c r="D6715" s="235" t="s">
        <v>5991</v>
      </c>
      <c r="E6715"/>
      <c r="F6715" s="126"/>
      <c r="G6715" s="236"/>
      <c r="H6715"/>
      <c r="I6715" t="s">
        <v>107</v>
      </c>
      <c r="J6715" s="236"/>
      <c r="K6715"/>
      <c r="L6715"/>
      <c r="M6715"/>
      <c r="N6715"/>
      <c r="O6715"/>
      <c r="P6715"/>
      <c r="Q6715"/>
      <c r="U6715"/>
      <c r="V6715" t="s">
        <v>4334</v>
      </c>
      <c r="W6715" s="236"/>
      <c r="X6715"/>
      <c r="Y6715"/>
      <c r="Z6715"/>
      <c r="AA6715"/>
      <c r="AB6715"/>
      <c r="AC6715"/>
      <c r="AD6715"/>
      <c r="AE6715"/>
      <c r="AF6715"/>
      <c r="AG6715"/>
      <c r="AH6715" s="115" t="s">
        <v>4308</v>
      </c>
      <c r="AI6715" s="115" t="e">
        <f>VLOOKUP(A6715,'[2]دراسات قانونية'!$A$3:$E$600,1,0)</f>
        <v>#N/A</v>
      </c>
    </row>
    <row r="6716" spans="1:35" hidden="1" x14ac:dyDescent="0.25">
      <c r="A6716" s="115">
        <v>333938</v>
      </c>
      <c r="B6716" s="115" t="s">
        <v>4144</v>
      </c>
      <c r="C6716" s="115" t="s">
        <v>4145</v>
      </c>
      <c r="D6716" s="115" t="s">
        <v>463</v>
      </c>
      <c r="E6716" s="115" t="s">
        <v>76</v>
      </c>
      <c r="F6716" s="237">
        <v>34593</v>
      </c>
      <c r="G6716" s="115" t="s">
        <v>18</v>
      </c>
      <c r="H6716" s="115" t="s">
        <v>16</v>
      </c>
      <c r="I6716" t="s">
        <v>199</v>
      </c>
      <c r="J6716" s="115" t="s">
        <v>15</v>
      </c>
      <c r="L6716" s="115" t="s">
        <v>18</v>
      </c>
      <c r="U6716"/>
      <c r="V6716">
        <v>0</v>
      </c>
      <c r="AH6716" s="115" t="s">
        <v>4308</v>
      </c>
    </row>
    <row r="6717" spans="1:35" hidden="1" x14ac:dyDescent="0.25">
      <c r="A6717">
        <v>333939</v>
      </c>
      <c r="B6717" t="s">
        <v>10709</v>
      </c>
      <c r="C6717" t="s">
        <v>227</v>
      </c>
      <c r="D6717" t="s">
        <v>724</v>
      </c>
      <c r="E6717" t="s">
        <v>77</v>
      </c>
      <c r="F6717" s="126"/>
      <c r="G6717"/>
      <c r="H6717" t="s">
        <v>16</v>
      </c>
      <c r="I6717" t="s">
        <v>129</v>
      </c>
      <c r="J6717"/>
      <c r="K6717"/>
      <c r="L6717"/>
      <c r="M6717"/>
      <c r="N6717"/>
      <c r="O6717"/>
      <c r="P6717"/>
      <c r="Q6717"/>
      <c r="U6717"/>
      <c r="V6717" t="s">
        <v>4424</v>
      </c>
      <c r="W6717"/>
      <c r="X6717"/>
      <c r="Y6717"/>
      <c r="Z6717"/>
      <c r="AA6717"/>
      <c r="AB6717" t="s">
        <v>4308</v>
      </c>
      <c r="AC6717" t="s">
        <v>4308</v>
      </c>
      <c r="AD6717" t="s">
        <v>4308</v>
      </c>
      <c r="AE6717" t="s">
        <v>4308</v>
      </c>
      <c r="AF6717" t="s">
        <v>4308</v>
      </c>
      <c r="AG6717" t="s">
        <v>4308</v>
      </c>
      <c r="AH6717" s="115" t="s">
        <v>4308</v>
      </c>
    </row>
    <row r="6718" spans="1:35" hidden="1" x14ac:dyDescent="0.25">
      <c r="A6718" s="115">
        <v>333940</v>
      </c>
      <c r="B6718" s="115" t="s">
        <v>3839</v>
      </c>
      <c r="C6718" s="115" t="s">
        <v>244</v>
      </c>
      <c r="D6718" s="115" t="s">
        <v>595</v>
      </c>
      <c r="E6718" s="115" t="s">
        <v>76</v>
      </c>
      <c r="F6718" s="237">
        <v>27450</v>
      </c>
      <c r="G6718" s="115" t="s">
        <v>2286</v>
      </c>
      <c r="H6718" s="115" t="s">
        <v>16</v>
      </c>
      <c r="I6718" t="s">
        <v>199</v>
      </c>
      <c r="J6718" s="115" t="s">
        <v>1226</v>
      </c>
      <c r="L6718" s="115" t="s">
        <v>40</v>
      </c>
      <c r="U6718"/>
      <c r="V6718">
        <v>0</v>
      </c>
    </row>
    <row r="6719" spans="1:35" ht="18" x14ac:dyDescent="0.25">
      <c r="A6719" s="235">
        <v>333941</v>
      </c>
      <c r="B6719" s="235" t="s">
        <v>10710</v>
      </c>
      <c r="C6719" s="235" t="s">
        <v>10711</v>
      </c>
      <c r="D6719" s="235" t="s">
        <v>276</v>
      </c>
      <c r="E6719"/>
      <c r="F6719" s="126"/>
      <c r="G6719" s="236"/>
      <c r="H6719"/>
      <c r="I6719" t="s">
        <v>107</v>
      </c>
      <c r="J6719" s="236"/>
      <c r="K6719"/>
      <c r="L6719"/>
      <c r="M6719"/>
      <c r="N6719"/>
      <c r="O6719"/>
      <c r="P6719"/>
      <c r="Q6719"/>
      <c r="U6719"/>
      <c r="V6719" t="s">
        <v>4335</v>
      </c>
      <c r="W6719" s="236"/>
      <c r="X6719"/>
      <c r="Y6719"/>
      <c r="Z6719"/>
      <c r="AA6719"/>
      <c r="AB6719"/>
      <c r="AC6719"/>
      <c r="AD6719"/>
      <c r="AE6719"/>
      <c r="AF6719"/>
      <c r="AG6719"/>
      <c r="AH6719" s="115" t="s">
        <v>4308</v>
      </c>
      <c r="AI6719" s="115" t="e">
        <f>VLOOKUP(A6719,'[2]دراسات قانونية'!$A$3:$E$600,1,0)</f>
        <v>#N/A</v>
      </c>
    </row>
    <row r="6720" spans="1:35" ht="18" x14ac:dyDescent="0.25">
      <c r="A6720" s="235">
        <v>333942</v>
      </c>
      <c r="B6720" s="235" t="s">
        <v>10712</v>
      </c>
      <c r="C6720" s="235" t="s">
        <v>1000</v>
      </c>
      <c r="D6720" s="235" t="s">
        <v>902</v>
      </c>
      <c r="E6720"/>
      <c r="F6720" s="126"/>
      <c r="G6720" s="236"/>
      <c r="H6720"/>
      <c r="I6720" t="s">
        <v>107</v>
      </c>
      <c r="J6720" s="236"/>
      <c r="K6720"/>
      <c r="L6720"/>
      <c r="M6720"/>
      <c r="N6720"/>
      <c r="O6720"/>
      <c r="P6720"/>
      <c r="Q6720"/>
      <c r="U6720"/>
      <c r="V6720" t="s">
        <v>4335</v>
      </c>
      <c r="W6720" s="236"/>
      <c r="X6720"/>
      <c r="Y6720"/>
      <c r="Z6720"/>
      <c r="AA6720"/>
      <c r="AB6720"/>
      <c r="AC6720"/>
      <c r="AD6720"/>
      <c r="AE6720"/>
      <c r="AF6720"/>
      <c r="AG6720"/>
      <c r="AH6720" s="115" t="s">
        <v>4308</v>
      </c>
      <c r="AI6720" s="115" t="e">
        <f>VLOOKUP(A6720,'[2]دراسات قانونية'!$A$3:$E$600,1,0)</f>
        <v>#N/A</v>
      </c>
    </row>
    <row r="6721" spans="1:35" ht="18" x14ac:dyDescent="0.25">
      <c r="A6721" s="235">
        <v>333943</v>
      </c>
      <c r="B6721" s="235" t="s">
        <v>10713</v>
      </c>
      <c r="C6721" s="235" t="s">
        <v>1071</v>
      </c>
      <c r="D6721" s="235" t="s">
        <v>405</v>
      </c>
      <c r="E6721"/>
      <c r="F6721" s="126"/>
      <c r="G6721" s="236"/>
      <c r="H6721"/>
      <c r="I6721" t="s">
        <v>107</v>
      </c>
      <c r="J6721" s="236"/>
      <c r="K6721"/>
      <c r="L6721"/>
      <c r="M6721"/>
      <c r="N6721"/>
      <c r="O6721"/>
      <c r="P6721"/>
      <c r="Q6721"/>
      <c r="U6721"/>
      <c r="V6721" t="s">
        <v>4335</v>
      </c>
      <c r="W6721" s="236"/>
      <c r="X6721"/>
      <c r="Y6721"/>
      <c r="Z6721"/>
      <c r="AA6721"/>
      <c r="AB6721"/>
      <c r="AC6721"/>
      <c r="AD6721"/>
      <c r="AE6721"/>
      <c r="AF6721"/>
      <c r="AG6721"/>
      <c r="AH6721" s="115" t="s">
        <v>4308</v>
      </c>
      <c r="AI6721" s="115" t="e">
        <f>VLOOKUP(A6721,'[2]دراسات قانونية'!$A$3:$E$600,1,0)</f>
        <v>#N/A</v>
      </c>
    </row>
    <row r="6722" spans="1:35" hidden="1" x14ac:dyDescent="0.25">
      <c r="A6722">
        <v>333944</v>
      </c>
      <c r="B6722" t="s">
        <v>10714</v>
      </c>
      <c r="C6722" t="s">
        <v>212</v>
      </c>
      <c r="D6722" t="s">
        <v>1787</v>
      </c>
      <c r="E6722" t="s">
        <v>76</v>
      </c>
      <c r="F6722" s="126">
        <v>35796</v>
      </c>
      <c r="G6722" t="s">
        <v>18</v>
      </c>
      <c r="H6722" t="s">
        <v>16</v>
      </c>
      <c r="I6722" t="s">
        <v>136</v>
      </c>
      <c r="J6722" t="s">
        <v>15</v>
      </c>
      <c r="K6722"/>
      <c r="L6722" t="s">
        <v>30</v>
      </c>
      <c r="M6722"/>
      <c r="N6722"/>
      <c r="O6722"/>
      <c r="P6722"/>
      <c r="Q6722"/>
      <c r="U6722"/>
      <c r="V6722" t="s">
        <v>4336</v>
      </c>
      <c r="W6722"/>
      <c r="X6722"/>
      <c r="Y6722"/>
      <c r="Z6722"/>
      <c r="AA6722"/>
      <c r="AB6722"/>
      <c r="AC6722"/>
      <c r="AD6722"/>
      <c r="AE6722"/>
      <c r="AF6722"/>
      <c r="AG6722"/>
    </row>
    <row r="6723" spans="1:35" ht="18" x14ac:dyDescent="0.25">
      <c r="A6723" s="235">
        <v>333945</v>
      </c>
      <c r="B6723" s="235" t="s">
        <v>10715</v>
      </c>
      <c r="C6723" s="235" t="s">
        <v>2079</v>
      </c>
      <c r="D6723" s="235" t="s">
        <v>415</v>
      </c>
      <c r="E6723"/>
      <c r="F6723" s="126"/>
      <c r="G6723" s="236"/>
      <c r="H6723"/>
      <c r="I6723" t="s">
        <v>107</v>
      </c>
      <c r="J6723" s="236"/>
      <c r="K6723"/>
      <c r="L6723"/>
      <c r="M6723"/>
      <c r="N6723"/>
      <c r="O6723"/>
      <c r="P6723"/>
      <c r="Q6723"/>
      <c r="U6723"/>
      <c r="V6723" t="s">
        <v>4335</v>
      </c>
      <c r="W6723" s="236"/>
      <c r="X6723"/>
      <c r="Y6723"/>
      <c r="Z6723"/>
      <c r="AA6723"/>
      <c r="AB6723"/>
      <c r="AC6723"/>
      <c r="AD6723"/>
      <c r="AE6723"/>
      <c r="AF6723"/>
      <c r="AG6723"/>
      <c r="AH6723" s="115" t="s">
        <v>4308</v>
      </c>
      <c r="AI6723" s="115" t="e">
        <f>VLOOKUP(A6723,'[2]دراسات قانونية'!$A$3:$E$600,1,0)</f>
        <v>#N/A</v>
      </c>
    </row>
    <row r="6724" spans="1:35" hidden="1" x14ac:dyDescent="0.25">
      <c r="A6724">
        <v>333946</v>
      </c>
      <c r="B6724" t="s">
        <v>10716</v>
      </c>
      <c r="C6724" t="s">
        <v>244</v>
      </c>
      <c r="D6724" t="s">
        <v>10717</v>
      </c>
      <c r="E6724" t="s">
        <v>77</v>
      </c>
      <c r="F6724" s="126"/>
      <c r="G6724"/>
      <c r="H6724" t="s">
        <v>16</v>
      </c>
      <c r="I6724" t="s">
        <v>129</v>
      </c>
      <c r="J6724"/>
      <c r="K6724"/>
      <c r="L6724"/>
      <c r="M6724"/>
      <c r="N6724"/>
      <c r="O6724"/>
      <c r="P6724"/>
      <c r="Q6724"/>
      <c r="U6724"/>
      <c r="V6724" t="s">
        <v>4424</v>
      </c>
      <c r="W6724"/>
      <c r="X6724"/>
      <c r="Y6724"/>
      <c r="Z6724"/>
      <c r="AA6724" t="s">
        <v>4308</v>
      </c>
      <c r="AB6724" t="s">
        <v>4308</v>
      </c>
      <c r="AC6724" t="s">
        <v>4308</v>
      </c>
      <c r="AD6724" t="s">
        <v>4308</v>
      </c>
      <c r="AE6724" t="s">
        <v>4308</v>
      </c>
      <c r="AF6724" t="s">
        <v>4308</v>
      </c>
      <c r="AG6724" t="s">
        <v>4308</v>
      </c>
      <c r="AH6724" s="115" t="s">
        <v>4308</v>
      </c>
    </row>
    <row r="6725" spans="1:35" hidden="1" x14ac:dyDescent="0.25">
      <c r="A6725">
        <v>333947</v>
      </c>
      <c r="B6725" t="s">
        <v>10718</v>
      </c>
      <c r="C6725" t="s">
        <v>1069</v>
      </c>
      <c r="D6725" t="s">
        <v>405</v>
      </c>
      <c r="E6725" t="s">
        <v>76</v>
      </c>
      <c r="F6725" s="126">
        <v>34335</v>
      </c>
      <c r="G6725" t="s">
        <v>10719</v>
      </c>
      <c r="H6725" t="s">
        <v>16</v>
      </c>
      <c r="I6725" t="s">
        <v>129</v>
      </c>
      <c r="J6725" t="s">
        <v>1226</v>
      </c>
      <c r="K6725"/>
      <c r="L6725" t="s">
        <v>30</v>
      </c>
      <c r="M6725"/>
      <c r="N6725"/>
      <c r="O6725"/>
      <c r="P6725"/>
      <c r="Q6725"/>
      <c r="U6725"/>
      <c r="V6725" t="s">
        <v>16603</v>
      </c>
      <c r="W6725"/>
      <c r="X6725"/>
      <c r="Y6725"/>
      <c r="Z6725"/>
      <c r="AA6725"/>
      <c r="AB6725"/>
      <c r="AC6725"/>
      <c r="AD6725"/>
      <c r="AE6725"/>
      <c r="AF6725"/>
      <c r="AG6725"/>
    </row>
    <row r="6726" spans="1:35" hidden="1" x14ac:dyDescent="0.25">
      <c r="A6726">
        <v>333948</v>
      </c>
      <c r="B6726" t="s">
        <v>10720</v>
      </c>
      <c r="C6726" t="s">
        <v>10721</v>
      </c>
      <c r="D6726" t="s">
        <v>880</v>
      </c>
      <c r="E6726" t="s">
        <v>76</v>
      </c>
      <c r="F6726" s="126">
        <v>36163</v>
      </c>
      <c r="G6726" t="s">
        <v>10722</v>
      </c>
      <c r="H6726" t="s">
        <v>16</v>
      </c>
      <c r="I6726" t="s">
        <v>136</v>
      </c>
      <c r="J6726"/>
      <c r="K6726"/>
      <c r="L6726"/>
      <c r="M6726"/>
      <c r="N6726"/>
      <c r="O6726"/>
      <c r="P6726"/>
      <c r="Q6726"/>
      <c r="U6726"/>
      <c r="V6726">
        <v>0</v>
      </c>
      <c r="W6726"/>
      <c r="X6726"/>
      <c r="Y6726"/>
      <c r="Z6726"/>
      <c r="AA6726"/>
      <c r="AB6726"/>
      <c r="AC6726"/>
      <c r="AD6726"/>
      <c r="AE6726"/>
      <c r="AF6726"/>
      <c r="AG6726" t="s">
        <v>4308</v>
      </c>
      <c r="AH6726" s="115" t="s">
        <v>4308</v>
      </c>
    </row>
    <row r="6727" spans="1:35" hidden="1" x14ac:dyDescent="0.25">
      <c r="A6727" s="115">
        <v>333949</v>
      </c>
      <c r="B6727" s="115" t="s">
        <v>2330</v>
      </c>
      <c r="C6727" s="115" t="s">
        <v>244</v>
      </c>
      <c r="D6727" s="115" t="s">
        <v>2331</v>
      </c>
      <c r="E6727" s="115" t="s">
        <v>76</v>
      </c>
      <c r="F6727" s="237">
        <v>30824</v>
      </c>
      <c r="G6727" s="115" t="s">
        <v>47</v>
      </c>
      <c r="H6727" s="115" t="s">
        <v>16</v>
      </c>
      <c r="I6727" t="s">
        <v>199</v>
      </c>
      <c r="J6727" s="115" t="s">
        <v>1226</v>
      </c>
      <c r="L6727" s="115" t="s">
        <v>47</v>
      </c>
      <c r="U6727"/>
      <c r="V6727">
        <v>0</v>
      </c>
      <c r="AE6727" s="115" t="s">
        <v>4308</v>
      </c>
      <c r="AF6727" s="115" t="s">
        <v>4308</v>
      </c>
      <c r="AG6727" s="115" t="s">
        <v>4308</v>
      </c>
      <c r="AH6727" s="115" t="s">
        <v>4308</v>
      </c>
    </row>
    <row r="6728" spans="1:35" hidden="1" x14ac:dyDescent="0.25">
      <c r="A6728">
        <v>333950</v>
      </c>
      <c r="B6728" t="s">
        <v>10723</v>
      </c>
      <c r="C6728" t="s">
        <v>332</v>
      </c>
      <c r="D6728" t="s">
        <v>1319</v>
      </c>
      <c r="E6728" t="s">
        <v>76</v>
      </c>
      <c r="F6728" s="126">
        <v>35313</v>
      </c>
      <c r="G6728" t="s">
        <v>61</v>
      </c>
      <c r="H6728" t="s">
        <v>16</v>
      </c>
      <c r="I6728" t="s">
        <v>136</v>
      </c>
      <c r="J6728" t="s">
        <v>15</v>
      </c>
      <c r="K6728"/>
      <c r="L6728" t="s">
        <v>18</v>
      </c>
      <c r="M6728"/>
      <c r="N6728"/>
      <c r="O6728"/>
      <c r="P6728"/>
      <c r="Q6728"/>
      <c r="U6728"/>
      <c r="V6728" t="s">
        <v>4412</v>
      </c>
      <c r="W6728"/>
      <c r="X6728"/>
      <c r="Y6728"/>
      <c r="Z6728"/>
      <c r="AA6728"/>
      <c r="AB6728"/>
      <c r="AC6728"/>
      <c r="AD6728"/>
      <c r="AE6728"/>
      <c r="AF6728"/>
      <c r="AG6728" t="s">
        <v>4308</v>
      </c>
      <c r="AH6728" s="115" t="s">
        <v>4308</v>
      </c>
    </row>
    <row r="6729" spans="1:35" hidden="1" x14ac:dyDescent="0.25">
      <c r="A6729">
        <v>333952</v>
      </c>
      <c r="B6729" t="s">
        <v>10724</v>
      </c>
      <c r="C6729" t="s">
        <v>727</v>
      </c>
      <c r="D6729" t="s">
        <v>420</v>
      </c>
      <c r="E6729" t="s">
        <v>77</v>
      </c>
      <c r="F6729" s="126"/>
      <c r="G6729"/>
      <c r="H6729" t="s">
        <v>16</v>
      </c>
      <c r="I6729" t="s">
        <v>129</v>
      </c>
      <c r="J6729"/>
      <c r="K6729"/>
      <c r="L6729"/>
      <c r="M6729"/>
      <c r="N6729"/>
      <c r="O6729"/>
      <c r="P6729"/>
      <c r="Q6729"/>
      <c r="U6729"/>
      <c r="V6729" t="s">
        <v>4414</v>
      </c>
      <c r="W6729"/>
      <c r="X6729"/>
      <c r="Y6729"/>
      <c r="Z6729"/>
      <c r="AA6729" t="s">
        <v>4308</v>
      </c>
      <c r="AB6729" t="s">
        <v>4308</v>
      </c>
      <c r="AC6729" t="s">
        <v>4308</v>
      </c>
      <c r="AD6729" t="s">
        <v>4308</v>
      </c>
      <c r="AE6729" t="s">
        <v>4308</v>
      </c>
      <c r="AF6729" t="s">
        <v>4308</v>
      </c>
      <c r="AG6729" t="s">
        <v>4308</v>
      </c>
      <c r="AH6729" s="115" t="s">
        <v>4308</v>
      </c>
    </row>
    <row r="6730" spans="1:35" ht="18" x14ac:dyDescent="0.25">
      <c r="A6730" s="235">
        <v>333953</v>
      </c>
      <c r="B6730" s="235" t="s">
        <v>10725</v>
      </c>
      <c r="C6730" s="235" t="s">
        <v>1247</v>
      </c>
      <c r="D6730" s="235" t="s">
        <v>513</v>
      </c>
      <c r="E6730"/>
      <c r="F6730" s="126"/>
      <c r="G6730" s="236"/>
      <c r="H6730"/>
      <c r="I6730" t="s">
        <v>107</v>
      </c>
      <c r="J6730" s="236"/>
      <c r="K6730"/>
      <c r="L6730"/>
      <c r="M6730"/>
      <c r="N6730"/>
      <c r="O6730"/>
      <c r="P6730"/>
      <c r="Q6730"/>
      <c r="U6730"/>
      <c r="V6730" t="s">
        <v>4335</v>
      </c>
      <c r="W6730" s="236"/>
      <c r="X6730"/>
      <c r="Y6730"/>
      <c r="Z6730"/>
      <c r="AA6730"/>
      <c r="AB6730"/>
      <c r="AC6730"/>
      <c r="AD6730"/>
      <c r="AE6730"/>
      <c r="AF6730"/>
      <c r="AG6730"/>
      <c r="AH6730" s="115" t="s">
        <v>4308</v>
      </c>
      <c r="AI6730" s="115" t="e">
        <f>VLOOKUP(A6730,'[2]دراسات قانونية'!$A$3:$E$600,1,0)</f>
        <v>#N/A</v>
      </c>
    </row>
    <row r="6731" spans="1:35" hidden="1" x14ac:dyDescent="0.25">
      <c r="A6731">
        <v>333954</v>
      </c>
      <c r="B6731" t="s">
        <v>10726</v>
      </c>
      <c r="C6731" t="s">
        <v>10727</v>
      </c>
      <c r="D6731" t="s">
        <v>728</v>
      </c>
      <c r="E6731" t="s">
        <v>77</v>
      </c>
      <c r="F6731" s="126"/>
      <c r="G6731"/>
      <c r="H6731" t="s">
        <v>16</v>
      </c>
      <c r="I6731" t="s">
        <v>136</v>
      </c>
      <c r="J6731"/>
      <c r="K6731"/>
      <c r="L6731"/>
      <c r="M6731"/>
      <c r="N6731"/>
      <c r="O6731"/>
      <c r="P6731"/>
      <c r="Q6731"/>
      <c r="U6731"/>
      <c r="V6731" t="s">
        <v>4329</v>
      </c>
      <c r="W6731"/>
      <c r="X6731"/>
      <c r="Y6731"/>
      <c r="Z6731"/>
      <c r="AA6731" t="s">
        <v>4308</v>
      </c>
      <c r="AB6731" t="s">
        <v>4308</v>
      </c>
      <c r="AC6731" t="s">
        <v>4308</v>
      </c>
      <c r="AD6731" t="s">
        <v>4308</v>
      </c>
      <c r="AE6731" t="s">
        <v>4308</v>
      </c>
      <c r="AF6731" t="s">
        <v>4308</v>
      </c>
      <c r="AG6731" t="s">
        <v>4308</v>
      </c>
      <c r="AH6731" s="115" t="s">
        <v>4308</v>
      </c>
    </row>
    <row r="6732" spans="1:35" ht="18" x14ac:dyDescent="0.25">
      <c r="A6732" s="235">
        <v>333955</v>
      </c>
      <c r="B6732" s="235" t="s">
        <v>10728</v>
      </c>
      <c r="C6732" s="235" t="s">
        <v>227</v>
      </c>
      <c r="D6732" s="235" t="s">
        <v>372</v>
      </c>
      <c r="E6732"/>
      <c r="F6732" s="126"/>
      <c r="G6732" s="236"/>
      <c r="H6732"/>
      <c r="I6732" t="s">
        <v>107</v>
      </c>
      <c r="J6732" s="236"/>
      <c r="K6732"/>
      <c r="L6732"/>
      <c r="M6732"/>
      <c r="N6732"/>
      <c r="O6732"/>
      <c r="P6732"/>
      <c r="Q6732"/>
      <c r="U6732"/>
      <c r="V6732" t="s">
        <v>4335</v>
      </c>
      <c r="W6732" s="236"/>
      <c r="X6732"/>
      <c r="Y6732"/>
      <c r="Z6732"/>
      <c r="AA6732"/>
      <c r="AB6732"/>
      <c r="AC6732"/>
      <c r="AD6732"/>
      <c r="AE6732"/>
      <c r="AF6732"/>
      <c r="AG6732"/>
      <c r="AH6732" s="115" t="s">
        <v>4308</v>
      </c>
      <c r="AI6732" s="115" t="e">
        <f>VLOOKUP(A6732,'[2]دراسات قانونية'!$A$3:$E$600,1,0)</f>
        <v>#N/A</v>
      </c>
    </row>
    <row r="6733" spans="1:35" ht="18" x14ac:dyDescent="0.25">
      <c r="A6733" s="235">
        <v>333956</v>
      </c>
      <c r="B6733" s="235" t="s">
        <v>10729</v>
      </c>
      <c r="C6733" s="235" t="s">
        <v>388</v>
      </c>
      <c r="D6733" s="235" t="s">
        <v>478</v>
      </c>
      <c r="E6733"/>
      <c r="F6733" s="126"/>
      <c r="G6733" s="236"/>
      <c r="H6733"/>
      <c r="I6733" t="s">
        <v>107</v>
      </c>
      <c r="J6733" s="236"/>
      <c r="K6733"/>
      <c r="L6733"/>
      <c r="M6733"/>
      <c r="N6733"/>
      <c r="O6733"/>
      <c r="P6733"/>
      <c r="Q6733"/>
      <c r="U6733"/>
      <c r="V6733" t="s">
        <v>4335</v>
      </c>
      <c r="W6733" s="236"/>
      <c r="X6733"/>
      <c r="Y6733"/>
      <c r="Z6733"/>
      <c r="AA6733"/>
      <c r="AB6733"/>
      <c r="AC6733"/>
      <c r="AD6733"/>
      <c r="AE6733"/>
      <c r="AF6733"/>
      <c r="AG6733"/>
      <c r="AH6733" s="115" t="s">
        <v>4308</v>
      </c>
      <c r="AI6733" s="115" t="e">
        <f>VLOOKUP(A6733,'[2]دراسات قانونية'!$A$3:$E$600,1,0)</f>
        <v>#N/A</v>
      </c>
    </row>
    <row r="6734" spans="1:35" ht="18" hidden="1" x14ac:dyDescent="0.25">
      <c r="A6734" s="235">
        <v>333957</v>
      </c>
      <c r="B6734" s="235" t="s">
        <v>10730</v>
      </c>
      <c r="C6734" s="235" t="s">
        <v>339</v>
      </c>
      <c r="D6734" s="235" t="s">
        <v>409</v>
      </c>
      <c r="E6734"/>
      <c r="F6734" s="126"/>
      <c r="G6734" s="236"/>
      <c r="H6734"/>
      <c r="I6734" t="s">
        <v>199</v>
      </c>
      <c r="J6734" s="236"/>
      <c r="K6734"/>
      <c r="L6734"/>
      <c r="M6734"/>
      <c r="N6734"/>
      <c r="O6734"/>
      <c r="P6734"/>
      <c r="Q6734"/>
      <c r="U6734"/>
      <c r="V6734">
        <v>0</v>
      </c>
      <c r="W6734" s="236"/>
      <c r="X6734"/>
      <c r="Y6734"/>
      <c r="Z6734"/>
      <c r="AA6734"/>
      <c r="AB6734"/>
      <c r="AC6734"/>
      <c r="AD6734"/>
      <c r="AE6734"/>
      <c r="AF6734"/>
      <c r="AG6734"/>
      <c r="AH6734" s="115" t="s">
        <v>4308</v>
      </c>
    </row>
    <row r="6735" spans="1:35" ht="18" x14ac:dyDescent="0.25">
      <c r="A6735" s="235">
        <v>333958</v>
      </c>
      <c r="B6735" s="235" t="s">
        <v>10731</v>
      </c>
      <c r="C6735" s="235" t="s">
        <v>844</v>
      </c>
      <c r="D6735" s="235" t="s">
        <v>415</v>
      </c>
      <c r="E6735"/>
      <c r="F6735" s="126"/>
      <c r="G6735" s="236"/>
      <c r="H6735"/>
      <c r="I6735" t="s">
        <v>107</v>
      </c>
      <c r="J6735" s="236"/>
      <c r="K6735"/>
      <c r="L6735"/>
      <c r="M6735"/>
      <c r="N6735"/>
      <c r="O6735"/>
      <c r="P6735"/>
      <c r="Q6735"/>
      <c r="U6735"/>
      <c r="V6735" t="s">
        <v>4335</v>
      </c>
      <c r="W6735" s="236"/>
      <c r="X6735"/>
      <c r="Y6735"/>
      <c r="Z6735"/>
      <c r="AA6735"/>
      <c r="AB6735"/>
      <c r="AC6735"/>
      <c r="AD6735"/>
      <c r="AE6735"/>
      <c r="AF6735"/>
      <c r="AG6735"/>
      <c r="AH6735" s="115" t="s">
        <v>4308</v>
      </c>
      <c r="AI6735" s="115" t="e">
        <f>VLOOKUP(A6735,'[2]دراسات قانونية'!$A$3:$E$600,1,0)</f>
        <v>#N/A</v>
      </c>
    </row>
    <row r="6736" spans="1:35" ht="18" x14ac:dyDescent="0.25">
      <c r="A6736" s="235">
        <v>333959</v>
      </c>
      <c r="B6736" s="235" t="s">
        <v>10732</v>
      </c>
      <c r="C6736" s="235" t="s">
        <v>432</v>
      </c>
      <c r="D6736" s="235" t="s">
        <v>276</v>
      </c>
      <c r="E6736"/>
      <c r="F6736" s="126"/>
      <c r="G6736" s="236"/>
      <c r="H6736"/>
      <c r="I6736" t="s">
        <v>107</v>
      </c>
      <c r="J6736" s="236"/>
      <c r="K6736"/>
      <c r="L6736"/>
      <c r="M6736"/>
      <c r="N6736"/>
      <c r="O6736"/>
      <c r="P6736"/>
      <c r="Q6736"/>
      <c r="U6736"/>
      <c r="V6736" t="s">
        <v>4337</v>
      </c>
      <c r="W6736" s="236"/>
      <c r="X6736"/>
      <c r="Y6736"/>
      <c r="Z6736"/>
      <c r="AA6736"/>
      <c r="AB6736"/>
      <c r="AC6736"/>
      <c r="AD6736"/>
      <c r="AE6736"/>
      <c r="AF6736"/>
      <c r="AG6736"/>
      <c r="AH6736" s="115" t="s">
        <v>4308</v>
      </c>
      <c r="AI6736" s="115" t="e">
        <f>VLOOKUP(A6736,'[2]دراسات قانونية'!$A$3:$E$600,1,0)</f>
        <v>#N/A</v>
      </c>
    </row>
    <row r="6737" spans="1:35" hidden="1" x14ac:dyDescent="0.25">
      <c r="A6737">
        <v>333960</v>
      </c>
      <c r="B6737" t="s">
        <v>10733</v>
      </c>
      <c r="C6737" t="s">
        <v>244</v>
      </c>
      <c r="D6737" t="s">
        <v>656</v>
      </c>
      <c r="E6737" t="s">
        <v>77</v>
      </c>
      <c r="F6737" s="126">
        <v>35796</v>
      </c>
      <c r="G6737" t="s">
        <v>5404</v>
      </c>
      <c r="H6737" t="s">
        <v>16</v>
      </c>
      <c r="I6737" t="s">
        <v>129</v>
      </c>
      <c r="J6737"/>
      <c r="K6737"/>
      <c r="L6737"/>
      <c r="M6737"/>
      <c r="N6737"/>
      <c r="O6737"/>
      <c r="P6737"/>
      <c r="Q6737"/>
      <c r="U6737"/>
      <c r="V6737" t="s">
        <v>4424</v>
      </c>
      <c r="W6737"/>
      <c r="X6737"/>
      <c r="Y6737"/>
      <c r="Z6737"/>
      <c r="AA6737"/>
      <c r="AB6737"/>
      <c r="AC6737"/>
      <c r="AD6737" t="s">
        <v>4308</v>
      </c>
      <c r="AE6737" t="s">
        <v>4308</v>
      </c>
      <c r="AF6737" t="s">
        <v>4308</v>
      </c>
      <c r="AG6737" t="s">
        <v>4308</v>
      </c>
      <c r="AH6737" s="115" t="s">
        <v>4308</v>
      </c>
    </row>
    <row r="6738" spans="1:35" ht="18" hidden="1" x14ac:dyDescent="0.25">
      <c r="A6738" s="235">
        <v>333961</v>
      </c>
      <c r="B6738" s="235" t="s">
        <v>10734</v>
      </c>
      <c r="C6738" s="235" t="s">
        <v>219</v>
      </c>
      <c r="D6738" s="235" t="s">
        <v>10735</v>
      </c>
      <c r="E6738"/>
      <c r="F6738" s="126"/>
      <c r="G6738" s="236"/>
      <c r="H6738"/>
      <c r="I6738" t="s">
        <v>199</v>
      </c>
      <c r="J6738" s="236"/>
      <c r="K6738"/>
      <c r="L6738"/>
      <c r="M6738"/>
      <c r="N6738"/>
      <c r="O6738"/>
      <c r="P6738"/>
      <c r="Q6738"/>
      <c r="U6738"/>
      <c r="V6738">
        <v>0</v>
      </c>
      <c r="W6738" s="236"/>
      <c r="X6738"/>
      <c r="Y6738"/>
      <c r="Z6738"/>
      <c r="AA6738"/>
      <c r="AB6738"/>
      <c r="AC6738"/>
      <c r="AD6738"/>
      <c r="AE6738"/>
      <c r="AF6738"/>
      <c r="AG6738"/>
      <c r="AH6738" s="115" t="s">
        <v>4308</v>
      </c>
    </row>
    <row r="6739" spans="1:35" x14ac:dyDescent="0.25">
      <c r="A6739" s="115">
        <v>333962</v>
      </c>
      <c r="B6739" s="115" t="s">
        <v>10736</v>
      </c>
      <c r="C6739" s="115" t="s">
        <v>548</v>
      </c>
      <c r="D6739" s="115" t="s">
        <v>971</v>
      </c>
      <c r="E6739" s="115" t="s">
        <v>77</v>
      </c>
      <c r="F6739" s="237">
        <v>35431</v>
      </c>
      <c r="G6739" s="115" t="s">
        <v>58</v>
      </c>
      <c r="H6739" s="115" t="s">
        <v>16</v>
      </c>
      <c r="I6739" t="s">
        <v>107</v>
      </c>
      <c r="U6739"/>
      <c r="V6739" t="s">
        <v>4414</v>
      </c>
      <c r="AH6739" s="115" t="s">
        <v>4308</v>
      </c>
      <c r="AI6739" s="115" t="e">
        <f>VLOOKUP(A6739,'[2]دراسات قانونية'!$A$3:$E$600,1,0)</f>
        <v>#N/A</v>
      </c>
    </row>
    <row r="6740" spans="1:35" ht="18" x14ac:dyDescent="0.25">
      <c r="A6740" s="235">
        <v>333963</v>
      </c>
      <c r="B6740" s="235" t="s">
        <v>10737</v>
      </c>
      <c r="C6740" s="235" t="s">
        <v>10738</v>
      </c>
      <c r="D6740" s="235" t="s">
        <v>298</v>
      </c>
      <c r="E6740"/>
      <c r="F6740" s="126"/>
      <c r="G6740" s="236"/>
      <c r="H6740"/>
      <c r="I6740" t="s">
        <v>107</v>
      </c>
      <c r="J6740" s="236"/>
      <c r="K6740"/>
      <c r="L6740"/>
      <c r="M6740"/>
      <c r="N6740"/>
      <c r="O6740"/>
      <c r="P6740"/>
      <c r="Q6740"/>
      <c r="U6740"/>
      <c r="V6740" t="s">
        <v>4335</v>
      </c>
      <c r="W6740" s="236"/>
      <c r="X6740"/>
      <c r="Y6740"/>
      <c r="Z6740"/>
      <c r="AA6740"/>
      <c r="AB6740"/>
      <c r="AC6740"/>
      <c r="AD6740"/>
      <c r="AE6740"/>
      <c r="AF6740"/>
      <c r="AG6740"/>
      <c r="AH6740" s="115" t="s">
        <v>4308</v>
      </c>
      <c r="AI6740" s="115" t="e">
        <f>VLOOKUP(A6740,'[2]دراسات قانونية'!$A$3:$E$600,1,0)</f>
        <v>#N/A</v>
      </c>
    </row>
    <row r="6741" spans="1:35" hidden="1" x14ac:dyDescent="0.25">
      <c r="A6741">
        <v>333964</v>
      </c>
      <c r="B6741" t="s">
        <v>10739</v>
      </c>
      <c r="C6741" t="s">
        <v>360</v>
      </c>
      <c r="D6741" t="s">
        <v>763</v>
      </c>
      <c r="E6741" t="s">
        <v>77</v>
      </c>
      <c r="F6741" s="126">
        <v>34336</v>
      </c>
      <c r="G6741" t="s">
        <v>47</v>
      </c>
      <c r="H6741" t="s">
        <v>16</v>
      </c>
      <c r="I6741" t="s">
        <v>136</v>
      </c>
      <c r="J6741" t="s">
        <v>1226</v>
      </c>
      <c r="K6741"/>
      <c r="L6741" t="s">
        <v>47</v>
      </c>
      <c r="M6741"/>
      <c r="N6741"/>
      <c r="O6741"/>
      <c r="P6741"/>
      <c r="Q6741"/>
      <c r="U6741"/>
      <c r="V6741" t="s">
        <v>4412</v>
      </c>
      <c r="W6741"/>
      <c r="X6741"/>
      <c r="Y6741"/>
      <c r="Z6741"/>
      <c r="AA6741"/>
      <c r="AB6741"/>
      <c r="AC6741"/>
      <c r="AD6741"/>
      <c r="AE6741"/>
      <c r="AF6741"/>
      <c r="AG6741"/>
    </row>
    <row r="6742" spans="1:35" hidden="1" x14ac:dyDescent="0.25">
      <c r="A6742" s="115">
        <v>333965</v>
      </c>
      <c r="B6742" s="115" t="s">
        <v>2419</v>
      </c>
      <c r="C6742" s="115" t="s">
        <v>973</v>
      </c>
      <c r="D6742" s="115" t="s">
        <v>2420</v>
      </c>
      <c r="E6742" s="115" t="s">
        <v>77</v>
      </c>
      <c r="F6742" s="237">
        <v>35065</v>
      </c>
      <c r="G6742" s="115" t="s">
        <v>817</v>
      </c>
      <c r="H6742" s="115" t="s">
        <v>16</v>
      </c>
      <c r="I6742" t="s">
        <v>199</v>
      </c>
      <c r="J6742" s="115" t="s">
        <v>1226</v>
      </c>
      <c r="L6742" s="115" t="s">
        <v>30</v>
      </c>
      <c r="U6742"/>
      <c r="V6742">
        <v>0</v>
      </c>
      <c r="AG6742" s="115" t="s">
        <v>4308</v>
      </c>
      <c r="AH6742" s="115" t="s">
        <v>4308</v>
      </c>
    </row>
    <row r="6743" spans="1:35" hidden="1" x14ac:dyDescent="0.25">
      <c r="A6743">
        <v>333966</v>
      </c>
      <c r="B6743" t="s">
        <v>10740</v>
      </c>
      <c r="C6743" t="s">
        <v>734</v>
      </c>
      <c r="D6743" t="s">
        <v>560</v>
      </c>
      <c r="E6743" t="s">
        <v>77</v>
      </c>
      <c r="F6743" s="126">
        <v>35591</v>
      </c>
      <c r="G6743" t="s">
        <v>18</v>
      </c>
      <c r="H6743" t="s">
        <v>16</v>
      </c>
      <c r="I6743" t="s">
        <v>136</v>
      </c>
      <c r="J6743" t="s">
        <v>15</v>
      </c>
      <c r="K6743"/>
      <c r="L6743" t="s">
        <v>30</v>
      </c>
      <c r="M6743"/>
      <c r="N6743"/>
      <c r="O6743"/>
      <c r="P6743"/>
      <c r="Q6743"/>
      <c r="U6743"/>
      <c r="V6743" t="s">
        <v>4336</v>
      </c>
      <c r="W6743"/>
      <c r="X6743"/>
      <c r="Y6743"/>
      <c r="Z6743"/>
      <c r="AA6743"/>
      <c r="AB6743"/>
      <c r="AC6743"/>
      <c r="AD6743"/>
      <c r="AE6743"/>
      <c r="AF6743"/>
      <c r="AG6743"/>
    </row>
    <row r="6744" spans="1:35" hidden="1" x14ac:dyDescent="0.25">
      <c r="A6744">
        <v>333967</v>
      </c>
      <c r="B6744" t="s">
        <v>10741</v>
      </c>
      <c r="C6744" t="s">
        <v>4932</v>
      </c>
      <c r="D6744" t="s">
        <v>232</v>
      </c>
      <c r="E6744" t="s">
        <v>77</v>
      </c>
      <c r="F6744" s="126">
        <v>35671</v>
      </c>
      <c r="G6744" t="s">
        <v>10742</v>
      </c>
      <c r="H6744" t="s">
        <v>16</v>
      </c>
      <c r="I6744" t="s">
        <v>136</v>
      </c>
      <c r="J6744" t="s">
        <v>1226</v>
      </c>
      <c r="K6744"/>
      <c r="L6744" t="s">
        <v>70</v>
      </c>
      <c r="M6744"/>
      <c r="N6744"/>
      <c r="O6744"/>
      <c r="P6744"/>
      <c r="Q6744"/>
      <c r="R6744" s="115">
        <v>9460</v>
      </c>
      <c r="S6744" s="115">
        <v>45722</v>
      </c>
      <c r="T6744" s="115">
        <v>90000</v>
      </c>
      <c r="U6744"/>
      <c r="V6744">
        <v>0</v>
      </c>
      <c r="W6744"/>
      <c r="X6744"/>
      <c r="Y6744"/>
      <c r="Z6744"/>
      <c r="AA6744"/>
      <c r="AB6744"/>
      <c r="AC6744"/>
      <c r="AD6744"/>
      <c r="AE6744"/>
      <c r="AF6744"/>
      <c r="AG6744"/>
    </row>
    <row r="6745" spans="1:35" hidden="1" x14ac:dyDescent="0.25">
      <c r="A6745">
        <v>333968</v>
      </c>
      <c r="B6745" t="s">
        <v>10743</v>
      </c>
      <c r="C6745" t="s">
        <v>743</v>
      </c>
      <c r="D6745" t="s">
        <v>595</v>
      </c>
      <c r="E6745" t="s">
        <v>76</v>
      </c>
      <c r="F6745" s="126">
        <v>35409</v>
      </c>
      <c r="G6745" t="s">
        <v>6899</v>
      </c>
      <c r="H6745" t="s">
        <v>16</v>
      </c>
      <c r="I6745" t="s">
        <v>136</v>
      </c>
      <c r="J6745" t="s">
        <v>15</v>
      </c>
      <c r="K6745"/>
      <c r="L6745" t="s">
        <v>30</v>
      </c>
      <c r="M6745"/>
      <c r="N6745"/>
      <c r="O6745"/>
      <c r="P6745"/>
      <c r="Q6745"/>
      <c r="U6745"/>
      <c r="V6745">
        <v>0</v>
      </c>
      <c r="W6745"/>
      <c r="X6745"/>
      <c r="Y6745"/>
      <c r="Z6745"/>
      <c r="AA6745"/>
      <c r="AB6745"/>
      <c r="AC6745"/>
      <c r="AD6745"/>
      <c r="AE6745"/>
      <c r="AF6745"/>
      <c r="AG6745"/>
    </row>
    <row r="6746" spans="1:35" ht="18" x14ac:dyDescent="0.25">
      <c r="A6746" s="235">
        <v>333969</v>
      </c>
      <c r="B6746" s="235" t="s">
        <v>10744</v>
      </c>
      <c r="C6746" s="235" t="s">
        <v>384</v>
      </c>
      <c r="D6746" s="235" t="s">
        <v>10745</v>
      </c>
      <c r="E6746"/>
      <c r="F6746" s="126"/>
      <c r="G6746" s="236"/>
      <c r="H6746"/>
      <c r="I6746" t="s">
        <v>107</v>
      </c>
      <c r="J6746" s="236"/>
      <c r="K6746"/>
      <c r="L6746"/>
      <c r="M6746"/>
      <c r="N6746"/>
      <c r="O6746"/>
      <c r="P6746"/>
      <c r="Q6746"/>
      <c r="U6746"/>
      <c r="V6746" t="s">
        <v>4335</v>
      </c>
      <c r="W6746" s="236"/>
      <c r="X6746"/>
      <c r="Y6746"/>
      <c r="Z6746"/>
      <c r="AA6746"/>
      <c r="AB6746"/>
      <c r="AC6746"/>
      <c r="AD6746"/>
      <c r="AE6746"/>
      <c r="AF6746"/>
      <c r="AG6746"/>
      <c r="AH6746" s="115" t="s">
        <v>4308</v>
      </c>
      <c r="AI6746" s="115" t="e">
        <f>VLOOKUP(A6746,'[2]دراسات قانونية'!$A$3:$E$600,1,0)</f>
        <v>#N/A</v>
      </c>
    </row>
    <row r="6747" spans="1:35" hidden="1" x14ac:dyDescent="0.25">
      <c r="A6747">
        <v>333970</v>
      </c>
      <c r="B6747" t="s">
        <v>10746</v>
      </c>
      <c r="C6747" t="s">
        <v>244</v>
      </c>
      <c r="D6747" t="s">
        <v>6291</v>
      </c>
      <c r="E6747"/>
      <c r="F6747" s="126"/>
      <c r="G6747"/>
      <c r="H6747"/>
      <c r="I6747" t="s">
        <v>129</v>
      </c>
      <c r="J6747"/>
      <c r="K6747"/>
      <c r="L6747"/>
      <c r="M6747"/>
      <c r="N6747"/>
      <c r="O6747"/>
      <c r="P6747"/>
      <c r="Q6747"/>
      <c r="U6747"/>
      <c r="V6747" t="s">
        <v>4335</v>
      </c>
      <c r="W6747"/>
      <c r="X6747"/>
      <c r="Y6747"/>
      <c r="Z6747"/>
      <c r="AA6747"/>
      <c r="AB6747"/>
      <c r="AC6747"/>
      <c r="AD6747"/>
      <c r="AE6747"/>
      <c r="AF6747"/>
      <c r="AG6747"/>
    </row>
    <row r="6748" spans="1:35" ht="18" x14ac:dyDescent="0.25">
      <c r="A6748" s="235">
        <v>333971</v>
      </c>
      <c r="B6748" s="235" t="s">
        <v>10747</v>
      </c>
      <c r="C6748" s="235" t="s">
        <v>332</v>
      </c>
      <c r="D6748" s="235" t="s">
        <v>299</v>
      </c>
      <c r="E6748"/>
      <c r="F6748" s="126"/>
      <c r="G6748" s="236"/>
      <c r="H6748"/>
      <c r="I6748" t="s">
        <v>107</v>
      </c>
      <c r="J6748" s="236"/>
      <c r="K6748"/>
      <c r="L6748"/>
      <c r="M6748"/>
      <c r="N6748"/>
      <c r="O6748"/>
      <c r="P6748"/>
      <c r="Q6748"/>
      <c r="U6748"/>
      <c r="V6748" t="s">
        <v>4335</v>
      </c>
      <c r="W6748" s="236"/>
      <c r="X6748"/>
      <c r="Y6748"/>
      <c r="Z6748"/>
      <c r="AA6748"/>
      <c r="AB6748"/>
      <c r="AC6748"/>
      <c r="AD6748"/>
      <c r="AE6748"/>
      <c r="AF6748"/>
      <c r="AG6748"/>
      <c r="AH6748" s="115" t="s">
        <v>4308</v>
      </c>
      <c r="AI6748" s="115" t="e">
        <f>VLOOKUP(A6748,'[2]دراسات قانونية'!$A$3:$E$600,1,0)</f>
        <v>#N/A</v>
      </c>
    </row>
    <row r="6749" spans="1:35" hidden="1" x14ac:dyDescent="0.25">
      <c r="A6749">
        <v>333972</v>
      </c>
      <c r="B6749" t="s">
        <v>10748</v>
      </c>
      <c r="C6749" t="s">
        <v>227</v>
      </c>
      <c r="D6749" t="s">
        <v>10749</v>
      </c>
      <c r="E6749" t="s">
        <v>76</v>
      </c>
      <c r="F6749" s="126"/>
      <c r="G6749"/>
      <c r="H6749" t="s">
        <v>16</v>
      </c>
      <c r="I6749" t="s">
        <v>129</v>
      </c>
      <c r="J6749"/>
      <c r="K6749"/>
      <c r="L6749"/>
      <c r="M6749"/>
      <c r="N6749"/>
      <c r="O6749"/>
      <c r="P6749"/>
      <c r="Q6749"/>
      <c r="U6749"/>
      <c r="V6749" t="s">
        <v>4414</v>
      </c>
      <c r="W6749"/>
      <c r="X6749"/>
      <c r="Y6749"/>
      <c r="Z6749"/>
      <c r="AA6749" t="s">
        <v>4308</v>
      </c>
      <c r="AB6749" t="s">
        <v>4308</v>
      </c>
      <c r="AC6749" t="s">
        <v>4308</v>
      </c>
      <c r="AD6749" t="s">
        <v>4308</v>
      </c>
      <c r="AE6749" t="s">
        <v>4308</v>
      </c>
      <c r="AF6749" t="s">
        <v>4308</v>
      </c>
      <c r="AG6749" t="s">
        <v>4308</v>
      </c>
      <c r="AH6749" s="115" t="s">
        <v>4308</v>
      </c>
    </row>
    <row r="6750" spans="1:35" hidden="1" x14ac:dyDescent="0.25">
      <c r="A6750">
        <v>333973</v>
      </c>
      <c r="B6750" t="s">
        <v>10750</v>
      </c>
      <c r="C6750" t="s">
        <v>10751</v>
      </c>
      <c r="D6750" t="s">
        <v>352</v>
      </c>
      <c r="E6750" t="s">
        <v>76</v>
      </c>
      <c r="F6750" s="126">
        <v>34144</v>
      </c>
      <c r="G6750" t="s">
        <v>2920</v>
      </c>
      <c r="H6750" t="s">
        <v>16</v>
      </c>
      <c r="I6750" t="s">
        <v>136</v>
      </c>
      <c r="J6750" t="s">
        <v>1226</v>
      </c>
      <c r="K6750"/>
      <c r="L6750" t="s">
        <v>70</v>
      </c>
      <c r="M6750"/>
      <c r="N6750"/>
      <c r="O6750"/>
      <c r="P6750"/>
      <c r="Q6750"/>
      <c r="U6750"/>
      <c r="V6750" t="s">
        <v>16623</v>
      </c>
      <c r="W6750"/>
      <c r="X6750"/>
      <c r="Y6750"/>
      <c r="Z6750"/>
      <c r="AA6750"/>
      <c r="AB6750"/>
      <c r="AC6750"/>
      <c r="AD6750"/>
      <c r="AE6750"/>
      <c r="AF6750"/>
      <c r="AG6750"/>
    </row>
    <row r="6751" spans="1:35" hidden="1" x14ac:dyDescent="0.25">
      <c r="A6751">
        <v>333974</v>
      </c>
      <c r="B6751" t="s">
        <v>10752</v>
      </c>
      <c r="C6751" t="s">
        <v>4651</v>
      </c>
      <c r="D6751" t="s">
        <v>1492</v>
      </c>
      <c r="E6751" t="s">
        <v>76</v>
      </c>
      <c r="F6751" s="126">
        <v>32051</v>
      </c>
      <c r="G6751" t="s">
        <v>325</v>
      </c>
      <c r="H6751" t="s">
        <v>16</v>
      </c>
      <c r="I6751" t="s">
        <v>136</v>
      </c>
      <c r="J6751" t="s">
        <v>15</v>
      </c>
      <c r="K6751"/>
      <c r="L6751" t="s">
        <v>18</v>
      </c>
      <c r="M6751"/>
      <c r="N6751"/>
      <c r="O6751"/>
      <c r="P6751"/>
      <c r="Q6751"/>
      <c r="U6751"/>
      <c r="V6751">
        <v>0</v>
      </c>
      <c r="W6751"/>
      <c r="X6751"/>
      <c r="Y6751"/>
      <c r="Z6751"/>
      <c r="AA6751"/>
      <c r="AB6751"/>
      <c r="AC6751"/>
      <c r="AD6751"/>
      <c r="AE6751"/>
      <c r="AF6751"/>
      <c r="AG6751"/>
      <c r="AH6751" s="115" t="s">
        <v>4308</v>
      </c>
    </row>
    <row r="6752" spans="1:35" ht="18" x14ac:dyDescent="0.25">
      <c r="A6752" s="235">
        <v>333975</v>
      </c>
      <c r="B6752" s="235" t="s">
        <v>10753</v>
      </c>
      <c r="C6752" s="235" t="s">
        <v>10754</v>
      </c>
      <c r="D6752" s="235" t="s">
        <v>281</v>
      </c>
      <c r="E6752"/>
      <c r="F6752" s="126"/>
      <c r="G6752" s="236"/>
      <c r="H6752"/>
      <c r="I6752" t="s">
        <v>107</v>
      </c>
      <c r="J6752" s="236"/>
      <c r="K6752"/>
      <c r="L6752"/>
      <c r="M6752"/>
      <c r="N6752"/>
      <c r="O6752"/>
      <c r="P6752"/>
      <c r="Q6752"/>
      <c r="U6752"/>
      <c r="V6752" t="s">
        <v>4335</v>
      </c>
      <c r="W6752" s="236"/>
      <c r="X6752"/>
      <c r="Y6752"/>
      <c r="Z6752"/>
      <c r="AA6752"/>
      <c r="AB6752"/>
      <c r="AC6752"/>
      <c r="AD6752"/>
      <c r="AE6752"/>
      <c r="AF6752"/>
      <c r="AG6752"/>
      <c r="AH6752" s="115" t="s">
        <v>4308</v>
      </c>
      <c r="AI6752" s="115" t="e">
        <f>VLOOKUP(A6752,'[2]دراسات قانونية'!$A$3:$E$600,1,0)</f>
        <v>#N/A</v>
      </c>
    </row>
    <row r="6753" spans="1:35" ht="18" x14ac:dyDescent="0.25">
      <c r="A6753" s="235">
        <v>333976</v>
      </c>
      <c r="B6753" s="235" t="s">
        <v>4444</v>
      </c>
      <c r="C6753" s="235" t="s">
        <v>2176</v>
      </c>
      <c r="D6753" s="235" t="s">
        <v>1001</v>
      </c>
      <c r="E6753"/>
      <c r="F6753" s="126"/>
      <c r="G6753" s="236"/>
      <c r="H6753"/>
      <c r="I6753" t="s">
        <v>107</v>
      </c>
      <c r="J6753" s="236"/>
      <c r="K6753"/>
      <c r="L6753"/>
      <c r="M6753"/>
      <c r="N6753"/>
      <c r="O6753"/>
      <c r="P6753"/>
      <c r="Q6753"/>
      <c r="U6753"/>
      <c r="V6753" t="s">
        <v>4335</v>
      </c>
      <c r="W6753" s="236"/>
      <c r="X6753"/>
      <c r="Y6753"/>
      <c r="Z6753"/>
      <c r="AA6753"/>
      <c r="AB6753"/>
      <c r="AC6753"/>
      <c r="AD6753"/>
      <c r="AE6753"/>
      <c r="AF6753"/>
      <c r="AG6753"/>
      <c r="AH6753" s="115" t="s">
        <v>4308</v>
      </c>
      <c r="AI6753" s="115" t="e">
        <f>VLOOKUP(A6753,'[2]دراسات قانونية'!$A$3:$E$600,1,0)</f>
        <v>#N/A</v>
      </c>
    </row>
    <row r="6754" spans="1:35" hidden="1" x14ac:dyDescent="0.25">
      <c r="A6754">
        <v>333977</v>
      </c>
      <c r="B6754" t="s">
        <v>10755</v>
      </c>
      <c r="C6754" t="s">
        <v>377</v>
      </c>
      <c r="D6754" t="s">
        <v>9319</v>
      </c>
      <c r="E6754" t="s">
        <v>76</v>
      </c>
      <c r="F6754" s="126">
        <v>36163</v>
      </c>
      <c r="G6754" t="s">
        <v>10756</v>
      </c>
      <c r="H6754" t="s">
        <v>16</v>
      </c>
      <c r="I6754" t="s">
        <v>136</v>
      </c>
      <c r="J6754" t="s">
        <v>1226</v>
      </c>
      <c r="K6754"/>
      <c r="L6754" t="s">
        <v>30</v>
      </c>
      <c r="M6754"/>
      <c r="N6754"/>
      <c r="O6754"/>
      <c r="P6754"/>
      <c r="Q6754"/>
      <c r="U6754"/>
      <c r="V6754">
        <v>0</v>
      </c>
      <c r="W6754"/>
      <c r="X6754"/>
      <c r="Y6754"/>
      <c r="Z6754"/>
      <c r="AA6754"/>
      <c r="AB6754"/>
      <c r="AC6754"/>
      <c r="AD6754"/>
      <c r="AE6754"/>
      <c r="AF6754"/>
      <c r="AG6754"/>
    </row>
    <row r="6755" spans="1:35" hidden="1" x14ac:dyDescent="0.25">
      <c r="A6755">
        <v>333979</v>
      </c>
      <c r="B6755" t="s">
        <v>10757</v>
      </c>
      <c r="C6755" t="s">
        <v>271</v>
      </c>
      <c r="D6755" t="s">
        <v>275</v>
      </c>
      <c r="E6755" t="s">
        <v>76</v>
      </c>
      <c r="F6755" s="126">
        <v>36025</v>
      </c>
      <c r="G6755" t="s">
        <v>67</v>
      </c>
      <c r="H6755" t="s">
        <v>16</v>
      </c>
      <c r="I6755" t="s">
        <v>136</v>
      </c>
      <c r="J6755" t="s">
        <v>1226</v>
      </c>
      <c r="K6755"/>
      <c r="L6755" t="s">
        <v>18</v>
      </c>
      <c r="M6755"/>
      <c r="N6755"/>
      <c r="O6755"/>
      <c r="P6755"/>
      <c r="Q6755"/>
      <c r="U6755"/>
      <c r="V6755">
        <v>0</v>
      </c>
      <c r="W6755"/>
      <c r="X6755"/>
      <c r="Y6755"/>
      <c r="Z6755"/>
      <c r="AA6755"/>
      <c r="AB6755"/>
      <c r="AC6755"/>
      <c r="AD6755"/>
      <c r="AE6755"/>
      <c r="AF6755"/>
      <c r="AG6755"/>
    </row>
    <row r="6756" spans="1:35" hidden="1" x14ac:dyDescent="0.25">
      <c r="A6756" s="115">
        <v>333980</v>
      </c>
      <c r="B6756" s="115" t="s">
        <v>2426</v>
      </c>
      <c r="C6756" s="115" t="s">
        <v>250</v>
      </c>
      <c r="D6756" s="115" t="s">
        <v>878</v>
      </c>
      <c r="E6756" s="115" t="s">
        <v>76</v>
      </c>
      <c r="F6756" s="237"/>
      <c r="H6756" s="115" t="s">
        <v>16</v>
      </c>
      <c r="I6756" t="s">
        <v>199</v>
      </c>
      <c r="U6756"/>
      <c r="V6756" t="s">
        <v>4412</v>
      </c>
    </row>
    <row r="6757" spans="1:35" ht="18" x14ac:dyDescent="0.25">
      <c r="A6757" s="235">
        <v>333981</v>
      </c>
      <c r="B6757" s="235" t="s">
        <v>10758</v>
      </c>
      <c r="C6757" s="235" t="s">
        <v>596</v>
      </c>
      <c r="D6757" s="235" t="s">
        <v>759</v>
      </c>
      <c r="E6757"/>
      <c r="F6757" s="126"/>
      <c r="G6757" s="236"/>
      <c r="H6757"/>
      <c r="I6757" t="s">
        <v>107</v>
      </c>
      <c r="J6757" s="236"/>
      <c r="K6757"/>
      <c r="L6757"/>
      <c r="M6757"/>
      <c r="N6757"/>
      <c r="O6757"/>
      <c r="P6757"/>
      <c r="Q6757"/>
      <c r="U6757"/>
      <c r="V6757" t="s">
        <v>4335</v>
      </c>
      <c r="W6757" s="236"/>
      <c r="X6757"/>
      <c r="Y6757"/>
      <c r="Z6757"/>
      <c r="AA6757"/>
      <c r="AB6757"/>
      <c r="AC6757"/>
      <c r="AD6757"/>
      <c r="AE6757"/>
      <c r="AF6757"/>
      <c r="AG6757"/>
      <c r="AH6757" s="115" t="s">
        <v>4308</v>
      </c>
      <c r="AI6757" s="115" t="e">
        <f>VLOOKUP(A6757,'[2]دراسات قانونية'!$A$3:$E$600,1,0)</f>
        <v>#N/A</v>
      </c>
    </row>
    <row r="6758" spans="1:35" hidden="1" x14ac:dyDescent="0.25">
      <c r="A6758" s="115">
        <v>333982</v>
      </c>
      <c r="B6758" s="115" t="s">
        <v>2317</v>
      </c>
      <c r="C6758" s="115" t="s">
        <v>364</v>
      </c>
      <c r="D6758" s="115" t="s">
        <v>281</v>
      </c>
      <c r="E6758" s="115" t="s">
        <v>76</v>
      </c>
      <c r="F6758" s="237">
        <v>35548</v>
      </c>
      <c r="G6758" s="115" t="s">
        <v>18</v>
      </c>
      <c r="H6758" s="115" t="s">
        <v>16</v>
      </c>
      <c r="I6758" t="s">
        <v>136</v>
      </c>
      <c r="J6758" s="115" t="s">
        <v>15</v>
      </c>
      <c r="L6758" s="115" t="s">
        <v>30</v>
      </c>
      <c r="U6758"/>
      <c r="V6758" t="s">
        <v>16623</v>
      </c>
    </row>
    <row r="6759" spans="1:35" hidden="1" x14ac:dyDescent="0.25">
      <c r="A6759">
        <v>333984</v>
      </c>
      <c r="B6759" t="s">
        <v>10759</v>
      </c>
      <c r="C6759" t="s">
        <v>345</v>
      </c>
      <c r="D6759" t="s">
        <v>10760</v>
      </c>
      <c r="E6759" t="s">
        <v>76</v>
      </c>
      <c r="F6759" s="126">
        <v>35738</v>
      </c>
      <c r="G6759" t="s">
        <v>18</v>
      </c>
      <c r="H6759" t="s">
        <v>16</v>
      </c>
      <c r="I6759" t="s">
        <v>136</v>
      </c>
      <c r="J6759"/>
      <c r="K6759"/>
      <c r="L6759"/>
      <c r="M6759"/>
      <c r="N6759"/>
      <c r="O6759"/>
      <c r="P6759"/>
      <c r="Q6759"/>
      <c r="R6759" s="115">
        <v>9381</v>
      </c>
      <c r="S6759" s="115">
        <v>45722</v>
      </c>
      <c r="T6759" s="115">
        <v>70000</v>
      </c>
      <c r="U6759"/>
      <c r="V6759">
        <v>0</v>
      </c>
      <c r="W6759"/>
      <c r="X6759"/>
      <c r="Y6759"/>
      <c r="Z6759"/>
      <c r="AA6759"/>
      <c r="AB6759"/>
      <c r="AC6759"/>
      <c r="AD6759"/>
      <c r="AE6759"/>
      <c r="AF6759"/>
      <c r="AG6759"/>
    </row>
    <row r="6760" spans="1:35" hidden="1" x14ac:dyDescent="0.25">
      <c r="A6760">
        <v>333985</v>
      </c>
      <c r="B6760" t="s">
        <v>10761</v>
      </c>
      <c r="C6760" t="s">
        <v>244</v>
      </c>
      <c r="D6760" t="s">
        <v>894</v>
      </c>
      <c r="E6760" t="s">
        <v>76</v>
      </c>
      <c r="F6760" s="126">
        <v>33671</v>
      </c>
      <c r="G6760" t="s">
        <v>27</v>
      </c>
      <c r="H6760" t="s">
        <v>16</v>
      </c>
      <c r="I6760" t="s">
        <v>136</v>
      </c>
      <c r="J6760"/>
      <c r="K6760"/>
      <c r="L6760"/>
      <c r="M6760"/>
      <c r="N6760"/>
      <c r="O6760"/>
      <c r="P6760"/>
      <c r="Q6760"/>
      <c r="U6760"/>
      <c r="V6760" t="s">
        <v>16603</v>
      </c>
      <c r="W6760"/>
      <c r="X6760"/>
      <c r="Y6760"/>
      <c r="Z6760"/>
      <c r="AA6760"/>
      <c r="AB6760"/>
      <c r="AC6760"/>
      <c r="AD6760"/>
      <c r="AE6760"/>
      <c r="AF6760"/>
      <c r="AG6760"/>
    </row>
    <row r="6761" spans="1:35" ht="18" x14ac:dyDescent="0.25">
      <c r="A6761" s="235">
        <v>333986</v>
      </c>
      <c r="B6761" s="235" t="s">
        <v>10762</v>
      </c>
      <c r="C6761" s="235" t="s">
        <v>348</v>
      </c>
      <c r="D6761" s="235" t="s">
        <v>372</v>
      </c>
      <c r="E6761"/>
      <c r="F6761" s="126"/>
      <c r="G6761" s="236"/>
      <c r="H6761"/>
      <c r="I6761" t="s">
        <v>107</v>
      </c>
      <c r="J6761" s="236"/>
      <c r="K6761"/>
      <c r="L6761"/>
      <c r="M6761"/>
      <c r="N6761"/>
      <c r="O6761"/>
      <c r="P6761"/>
      <c r="Q6761"/>
      <c r="U6761"/>
      <c r="V6761" t="s">
        <v>4335</v>
      </c>
      <c r="W6761" s="236"/>
      <c r="X6761"/>
      <c r="Y6761"/>
      <c r="Z6761"/>
      <c r="AA6761"/>
      <c r="AB6761"/>
      <c r="AC6761"/>
      <c r="AD6761"/>
      <c r="AE6761"/>
      <c r="AF6761"/>
      <c r="AG6761"/>
      <c r="AH6761" s="115" t="s">
        <v>4308</v>
      </c>
      <c r="AI6761" s="115" t="e">
        <f>VLOOKUP(A6761,'[2]دراسات قانونية'!$A$3:$E$600,1,0)</f>
        <v>#N/A</v>
      </c>
    </row>
    <row r="6762" spans="1:35" ht="18" x14ac:dyDescent="0.25">
      <c r="A6762" s="235">
        <v>333987</v>
      </c>
      <c r="B6762" s="235" t="s">
        <v>10763</v>
      </c>
      <c r="C6762" s="235" t="s">
        <v>227</v>
      </c>
      <c r="D6762" s="235" t="s">
        <v>612</v>
      </c>
      <c r="E6762"/>
      <c r="F6762" s="126"/>
      <c r="G6762" s="236"/>
      <c r="H6762"/>
      <c r="I6762" t="s">
        <v>107</v>
      </c>
      <c r="J6762" s="236"/>
      <c r="K6762"/>
      <c r="L6762"/>
      <c r="M6762"/>
      <c r="N6762"/>
      <c r="O6762"/>
      <c r="P6762"/>
      <c r="Q6762"/>
      <c r="U6762"/>
      <c r="V6762" t="s">
        <v>4335</v>
      </c>
      <c r="W6762" s="236"/>
      <c r="X6762"/>
      <c r="Y6762"/>
      <c r="Z6762"/>
      <c r="AA6762"/>
      <c r="AB6762"/>
      <c r="AC6762"/>
      <c r="AD6762"/>
      <c r="AE6762"/>
      <c r="AF6762"/>
      <c r="AG6762"/>
      <c r="AH6762" s="115" t="s">
        <v>4308</v>
      </c>
      <c r="AI6762" s="115" t="e">
        <f>VLOOKUP(A6762,'[2]دراسات قانونية'!$A$3:$E$600,1,0)</f>
        <v>#N/A</v>
      </c>
    </row>
    <row r="6763" spans="1:35" hidden="1" x14ac:dyDescent="0.25">
      <c r="A6763">
        <v>333988</v>
      </c>
      <c r="B6763" t="s">
        <v>10764</v>
      </c>
      <c r="C6763" t="s">
        <v>252</v>
      </c>
      <c r="D6763" t="s">
        <v>1265</v>
      </c>
      <c r="E6763" t="s">
        <v>76</v>
      </c>
      <c r="F6763" s="126"/>
      <c r="G6763"/>
      <c r="H6763" t="s">
        <v>16</v>
      </c>
      <c r="I6763" t="s">
        <v>129</v>
      </c>
      <c r="J6763"/>
      <c r="K6763"/>
      <c r="L6763"/>
      <c r="M6763"/>
      <c r="N6763"/>
      <c r="O6763"/>
      <c r="P6763"/>
      <c r="Q6763"/>
      <c r="U6763"/>
      <c r="V6763" t="s">
        <v>4414</v>
      </c>
      <c r="W6763"/>
      <c r="X6763"/>
      <c r="Y6763"/>
      <c r="Z6763"/>
      <c r="AA6763"/>
      <c r="AB6763" t="s">
        <v>4308</v>
      </c>
      <c r="AC6763" t="s">
        <v>4308</v>
      </c>
      <c r="AD6763" t="s">
        <v>4308</v>
      </c>
      <c r="AE6763" t="s">
        <v>4308</v>
      </c>
      <c r="AF6763" t="s">
        <v>4308</v>
      </c>
      <c r="AG6763" t="s">
        <v>4308</v>
      </c>
      <c r="AH6763" s="115" t="s">
        <v>4308</v>
      </c>
    </row>
    <row r="6764" spans="1:35" hidden="1" x14ac:dyDescent="0.25">
      <c r="A6764">
        <v>333990</v>
      </c>
      <c r="B6764" t="s">
        <v>10765</v>
      </c>
      <c r="C6764" t="s">
        <v>793</v>
      </c>
      <c r="D6764" t="s">
        <v>926</v>
      </c>
      <c r="E6764" t="s">
        <v>76</v>
      </c>
      <c r="F6764" s="126"/>
      <c r="G6764"/>
      <c r="H6764" t="s">
        <v>16</v>
      </c>
      <c r="I6764" t="s">
        <v>136</v>
      </c>
      <c r="J6764"/>
      <c r="K6764"/>
      <c r="L6764"/>
      <c r="M6764"/>
      <c r="N6764"/>
      <c r="O6764"/>
      <c r="P6764"/>
      <c r="Q6764"/>
      <c r="U6764"/>
      <c r="V6764" t="s">
        <v>4412</v>
      </c>
      <c r="W6764"/>
      <c r="X6764"/>
      <c r="Y6764"/>
      <c r="Z6764"/>
      <c r="AA6764"/>
      <c r="AB6764"/>
      <c r="AC6764"/>
      <c r="AD6764"/>
      <c r="AE6764"/>
      <c r="AF6764" t="s">
        <v>4308</v>
      </c>
      <c r="AG6764" t="s">
        <v>4308</v>
      </c>
      <c r="AH6764" s="115" t="s">
        <v>4308</v>
      </c>
    </row>
    <row r="6765" spans="1:35" ht="18" x14ac:dyDescent="0.25">
      <c r="A6765" s="235">
        <v>333991</v>
      </c>
      <c r="B6765" s="235" t="s">
        <v>10766</v>
      </c>
      <c r="C6765" s="235" t="s">
        <v>261</v>
      </c>
      <c r="D6765" s="235" t="s">
        <v>290</v>
      </c>
      <c r="E6765"/>
      <c r="F6765" s="126"/>
      <c r="G6765" s="236"/>
      <c r="H6765"/>
      <c r="I6765" t="s">
        <v>107</v>
      </c>
      <c r="J6765" s="236"/>
      <c r="K6765"/>
      <c r="L6765"/>
      <c r="M6765"/>
      <c r="N6765"/>
      <c r="O6765"/>
      <c r="P6765"/>
      <c r="Q6765"/>
      <c r="U6765"/>
      <c r="V6765" t="s">
        <v>4335</v>
      </c>
      <c r="W6765" s="236"/>
      <c r="X6765"/>
      <c r="Y6765"/>
      <c r="Z6765"/>
      <c r="AA6765"/>
      <c r="AB6765"/>
      <c r="AC6765"/>
      <c r="AD6765"/>
      <c r="AE6765"/>
      <c r="AF6765"/>
      <c r="AG6765"/>
      <c r="AH6765" s="115" t="s">
        <v>4308</v>
      </c>
      <c r="AI6765" s="115" t="e">
        <f>VLOOKUP(A6765,'[2]دراسات قانونية'!$A$3:$E$600,1,0)</f>
        <v>#N/A</v>
      </c>
    </row>
    <row r="6766" spans="1:35" ht="18" x14ac:dyDescent="0.25">
      <c r="A6766" s="235">
        <v>333992</v>
      </c>
      <c r="B6766" s="235" t="s">
        <v>10767</v>
      </c>
      <c r="C6766" s="235" t="s">
        <v>250</v>
      </c>
      <c r="D6766" s="235" t="s">
        <v>312</v>
      </c>
      <c r="E6766"/>
      <c r="F6766" s="126"/>
      <c r="G6766" s="236"/>
      <c r="H6766"/>
      <c r="I6766" t="s">
        <v>107</v>
      </c>
      <c r="J6766" s="236"/>
      <c r="K6766"/>
      <c r="L6766"/>
      <c r="M6766"/>
      <c r="N6766"/>
      <c r="O6766"/>
      <c r="P6766"/>
      <c r="Q6766"/>
      <c r="U6766"/>
      <c r="V6766" t="s">
        <v>4335</v>
      </c>
      <c r="W6766" s="236"/>
      <c r="X6766"/>
      <c r="Y6766"/>
      <c r="Z6766"/>
      <c r="AA6766"/>
      <c r="AB6766"/>
      <c r="AC6766"/>
      <c r="AD6766"/>
      <c r="AE6766"/>
      <c r="AF6766"/>
      <c r="AG6766"/>
      <c r="AH6766" s="115" t="s">
        <v>4308</v>
      </c>
      <c r="AI6766" s="115" t="e">
        <f>VLOOKUP(A6766,'[2]دراسات قانونية'!$A$3:$E$600,1,0)</f>
        <v>#N/A</v>
      </c>
    </row>
    <row r="6767" spans="1:35" ht="18" x14ac:dyDescent="0.25">
      <c r="A6767" s="235">
        <v>333994</v>
      </c>
      <c r="B6767" s="235" t="s">
        <v>10768</v>
      </c>
      <c r="C6767" s="235" t="s">
        <v>360</v>
      </c>
      <c r="D6767" s="235" t="s">
        <v>9319</v>
      </c>
      <c r="E6767"/>
      <c r="F6767" s="126"/>
      <c r="G6767" s="236"/>
      <c r="H6767"/>
      <c r="I6767" t="s">
        <v>107</v>
      </c>
      <c r="J6767" s="236"/>
      <c r="K6767"/>
      <c r="L6767"/>
      <c r="M6767"/>
      <c r="N6767"/>
      <c r="O6767"/>
      <c r="P6767"/>
      <c r="Q6767"/>
      <c r="U6767"/>
      <c r="V6767" t="s">
        <v>4335</v>
      </c>
      <c r="W6767" s="236"/>
      <c r="X6767"/>
      <c r="Y6767"/>
      <c r="Z6767"/>
      <c r="AA6767"/>
      <c r="AB6767"/>
      <c r="AC6767"/>
      <c r="AD6767"/>
      <c r="AE6767"/>
      <c r="AF6767"/>
      <c r="AG6767"/>
      <c r="AH6767" s="115" t="s">
        <v>4308</v>
      </c>
      <c r="AI6767" s="115" t="e">
        <f>VLOOKUP(A6767,'[2]دراسات قانونية'!$A$3:$E$600,1,0)</f>
        <v>#N/A</v>
      </c>
    </row>
    <row r="6768" spans="1:35" ht="18" x14ac:dyDescent="0.25">
      <c r="A6768" s="235">
        <v>333995</v>
      </c>
      <c r="B6768" s="235" t="s">
        <v>10769</v>
      </c>
      <c r="C6768" s="235" t="s">
        <v>212</v>
      </c>
      <c r="D6768" s="235" t="s">
        <v>10770</v>
      </c>
      <c r="E6768"/>
      <c r="F6768" s="126"/>
      <c r="G6768" s="236"/>
      <c r="H6768"/>
      <c r="I6768" t="s">
        <v>107</v>
      </c>
      <c r="J6768" s="236"/>
      <c r="K6768"/>
      <c r="L6768"/>
      <c r="M6768"/>
      <c r="N6768"/>
      <c r="O6768"/>
      <c r="P6768"/>
      <c r="Q6768"/>
      <c r="U6768"/>
      <c r="V6768" t="s">
        <v>4335</v>
      </c>
      <c r="W6768" s="236"/>
      <c r="X6768"/>
      <c r="Y6768"/>
      <c r="Z6768"/>
      <c r="AA6768"/>
      <c r="AB6768"/>
      <c r="AC6768"/>
      <c r="AD6768"/>
      <c r="AE6768"/>
      <c r="AF6768"/>
      <c r="AG6768"/>
      <c r="AH6768" s="115" t="s">
        <v>4308</v>
      </c>
      <c r="AI6768" s="115" t="e">
        <f>VLOOKUP(A6768,'[2]دراسات قانونية'!$A$3:$E$600,1,0)</f>
        <v>#N/A</v>
      </c>
    </row>
    <row r="6769" spans="1:35" ht="18" x14ac:dyDescent="0.25">
      <c r="A6769" s="235">
        <v>333997</v>
      </c>
      <c r="B6769" s="235" t="s">
        <v>10771</v>
      </c>
      <c r="C6769" s="235" t="s">
        <v>250</v>
      </c>
      <c r="D6769" s="235" t="s">
        <v>10772</v>
      </c>
      <c r="E6769"/>
      <c r="F6769" s="126"/>
      <c r="G6769" s="236"/>
      <c r="H6769"/>
      <c r="I6769" t="s">
        <v>107</v>
      </c>
      <c r="J6769" s="236"/>
      <c r="K6769"/>
      <c r="L6769"/>
      <c r="M6769"/>
      <c r="N6769"/>
      <c r="O6769"/>
      <c r="P6769"/>
      <c r="Q6769"/>
      <c r="U6769"/>
      <c r="V6769" t="s">
        <v>4335</v>
      </c>
      <c r="W6769" s="236"/>
      <c r="X6769"/>
      <c r="Y6769"/>
      <c r="Z6769"/>
      <c r="AA6769"/>
      <c r="AB6769"/>
      <c r="AC6769"/>
      <c r="AD6769"/>
      <c r="AE6769"/>
      <c r="AF6769"/>
      <c r="AG6769"/>
      <c r="AH6769" s="115" t="s">
        <v>4308</v>
      </c>
      <c r="AI6769" s="115" t="e">
        <f>VLOOKUP(A6769,'[2]دراسات قانونية'!$A$3:$E$600,1,0)</f>
        <v>#N/A</v>
      </c>
    </row>
    <row r="6770" spans="1:35" hidden="1" x14ac:dyDescent="0.25">
      <c r="A6770">
        <v>334000</v>
      </c>
      <c r="B6770" t="s">
        <v>10773</v>
      </c>
      <c r="C6770" t="s">
        <v>244</v>
      </c>
      <c r="D6770" t="s">
        <v>6291</v>
      </c>
      <c r="E6770" t="s">
        <v>77</v>
      </c>
      <c r="F6770" s="126">
        <v>31778</v>
      </c>
      <c r="G6770" t="s">
        <v>931</v>
      </c>
      <c r="H6770" t="s">
        <v>16</v>
      </c>
      <c r="I6770" t="s">
        <v>136</v>
      </c>
      <c r="J6770" t="s">
        <v>1226</v>
      </c>
      <c r="K6770"/>
      <c r="L6770" t="s">
        <v>18</v>
      </c>
      <c r="M6770"/>
      <c r="N6770"/>
      <c r="O6770"/>
      <c r="P6770"/>
      <c r="Q6770"/>
      <c r="U6770"/>
      <c r="V6770">
        <v>0</v>
      </c>
      <c r="W6770"/>
      <c r="X6770"/>
      <c r="Y6770"/>
      <c r="Z6770"/>
      <c r="AA6770"/>
      <c r="AB6770"/>
      <c r="AC6770"/>
      <c r="AD6770"/>
      <c r="AE6770"/>
      <c r="AF6770"/>
      <c r="AG6770"/>
    </row>
    <row r="6771" spans="1:35" hidden="1" x14ac:dyDescent="0.25">
      <c r="A6771">
        <v>334001</v>
      </c>
      <c r="B6771" t="s">
        <v>10774</v>
      </c>
      <c r="C6771" t="s">
        <v>227</v>
      </c>
      <c r="D6771" t="s">
        <v>6431</v>
      </c>
      <c r="E6771" t="s">
        <v>77</v>
      </c>
      <c r="F6771" s="126">
        <v>29793</v>
      </c>
      <c r="G6771" t="s">
        <v>18</v>
      </c>
      <c r="H6771" t="s">
        <v>16</v>
      </c>
      <c r="I6771" t="s">
        <v>129</v>
      </c>
      <c r="J6771"/>
      <c r="K6771"/>
      <c r="L6771"/>
      <c r="M6771"/>
      <c r="N6771"/>
      <c r="O6771"/>
      <c r="P6771"/>
      <c r="Q6771"/>
      <c r="U6771"/>
      <c r="V6771" t="s">
        <v>4424</v>
      </c>
      <c r="W6771"/>
      <c r="X6771"/>
      <c r="Y6771"/>
      <c r="Z6771"/>
      <c r="AA6771"/>
      <c r="AB6771"/>
      <c r="AC6771"/>
      <c r="AD6771" t="s">
        <v>4308</v>
      </c>
      <c r="AE6771" t="s">
        <v>4308</v>
      </c>
      <c r="AF6771" t="s">
        <v>4308</v>
      </c>
      <c r="AG6771" t="s">
        <v>4308</v>
      </c>
      <c r="AH6771" s="115" t="s">
        <v>4308</v>
      </c>
    </row>
    <row r="6772" spans="1:35" ht="18" x14ac:dyDescent="0.25">
      <c r="A6772" s="235">
        <v>334002</v>
      </c>
      <c r="B6772" s="235" t="s">
        <v>10775</v>
      </c>
      <c r="C6772" s="235" t="s">
        <v>339</v>
      </c>
      <c r="D6772" s="235" t="s">
        <v>1319</v>
      </c>
      <c r="E6772"/>
      <c r="F6772" s="126"/>
      <c r="G6772" s="236"/>
      <c r="H6772"/>
      <c r="I6772" t="s">
        <v>107</v>
      </c>
      <c r="J6772" s="236"/>
      <c r="K6772"/>
      <c r="L6772"/>
      <c r="M6772"/>
      <c r="N6772"/>
      <c r="O6772"/>
      <c r="P6772"/>
      <c r="Q6772"/>
      <c r="U6772"/>
      <c r="V6772" t="s">
        <v>4335</v>
      </c>
      <c r="W6772" s="236"/>
      <c r="X6772"/>
      <c r="Y6772"/>
      <c r="Z6772"/>
      <c r="AA6772"/>
      <c r="AB6772"/>
      <c r="AC6772"/>
      <c r="AD6772"/>
      <c r="AE6772"/>
      <c r="AF6772"/>
      <c r="AG6772"/>
      <c r="AH6772" s="115" t="s">
        <v>4308</v>
      </c>
      <c r="AI6772" s="115" t="e">
        <f>VLOOKUP(A6772,'[2]دراسات قانونية'!$A$3:$E$600,1,0)</f>
        <v>#N/A</v>
      </c>
    </row>
    <row r="6773" spans="1:35" hidden="1" x14ac:dyDescent="0.25">
      <c r="A6773" s="115">
        <v>334003</v>
      </c>
      <c r="B6773" s="115" t="s">
        <v>2968</v>
      </c>
      <c r="C6773" s="115" t="s">
        <v>835</v>
      </c>
      <c r="D6773" s="115" t="s">
        <v>741</v>
      </c>
      <c r="E6773" s="115" t="s">
        <v>77</v>
      </c>
      <c r="F6773" s="237">
        <v>34952</v>
      </c>
      <c r="G6773" s="115" t="s">
        <v>462</v>
      </c>
      <c r="H6773" s="115" t="s">
        <v>16</v>
      </c>
      <c r="I6773" t="s">
        <v>199</v>
      </c>
      <c r="J6773" s="115" t="s">
        <v>15</v>
      </c>
      <c r="L6773" s="115" t="s">
        <v>18</v>
      </c>
      <c r="U6773"/>
      <c r="V6773">
        <v>0</v>
      </c>
      <c r="AH6773" s="115" t="s">
        <v>4308</v>
      </c>
    </row>
    <row r="6774" spans="1:35" ht="18" x14ac:dyDescent="0.25">
      <c r="A6774" s="235">
        <v>334005</v>
      </c>
      <c r="B6774" s="235" t="s">
        <v>10776</v>
      </c>
      <c r="C6774" s="235" t="s">
        <v>10777</v>
      </c>
      <c r="D6774" s="235" t="s">
        <v>280</v>
      </c>
      <c r="E6774"/>
      <c r="F6774" s="126"/>
      <c r="G6774" s="236"/>
      <c r="H6774"/>
      <c r="I6774" t="s">
        <v>107</v>
      </c>
      <c r="J6774" s="236"/>
      <c r="K6774"/>
      <c r="L6774"/>
      <c r="M6774"/>
      <c r="N6774"/>
      <c r="O6774"/>
      <c r="P6774"/>
      <c r="Q6774"/>
      <c r="U6774"/>
      <c r="V6774" t="s">
        <v>4335</v>
      </c>
      <c r="W6774" s="236"/>
      <c r="X6774"/>
      <c r="Y6774"/>
      <c r="Z6774"/>
      <c r="AA6774"/>
      <c r="AB6774"/>
      <c r="AC6774"/>
      <c r="AD6774"/>
      <c r="AE6774"/>
      <c r="AF6774"/>
      <c r="AG6774"/>
      <c r="AH6774" s="115" t="s">
        <v>4308</v>
      </c>
      <c r="AI6774" s="115" t="e">
        <f>VLOOKUP(A6774,'[2]دراسات قانونية'!$A$3:$E$600,1,0)</f>
        <v>#N/A</v>
      </c>
    </row>
    <row r="6775" spans="1:35" ht="18" x14ac:dyDescent="0.25">
      <c r="A6775" s="235">
        <v>334006</v>
      </c>
      <c r="B6775" s="235" t="s">
        <v>10778</v>
      </c>
      <c r="C6775" s="235" t="s">
        <v>733</v>
      </c>
      <c r="D6775" s="235" t="s">
        <v>776</v>
      </c>
      <c r="E6775"/>
      <c r="F6775" s="126"/>
      <c r="G6775" s="236"/>
      <c r="H6775"/>
      <c r="I6775" t="s">
        <v>107</v>
      </c>
      <c r="J6775" s="236"/>
      <c r="K6775"/>
      <c r="L6775"/>
      <c r="M6775"/>
      <c r="N6775"/>
      <c r="O6775"/>
      <c r="P6775"/>
      <c r="Q6775"/>
      <c r="U6775"/>
      <c r="V6775" t="s">
        <v>4335</v>
      </c>
      <c r="W6775" s="236"/>
      <c r="X6775"/>
      <c r="Y6775"/>
      <c r="Z6775"/>
      <c r="AA6775"/>
      <c r="AB6775"/>
      <c r="AC6775"/>
      <c r="AD6775"/>
      <c r="AE6775"/>
      <c r="AF6775"/>
      <c r="AG6775"/>
      <c r="AH6775" s="115" t="s">
        <v>4308</v>
      </c>
      <c r="AI6775" s="115" t="e">
        <f>VLOOKUP(A6775,'[2]دراسات قانونية'!$A$3:$E$600,1,0)</f>
        <v>#N/A</v>
      </c>
    </row>
    <row r="6776" spans="1:35" ht="18" x14ac:dyDescent="0.25">
      <c r="A6776" s="235">
        <v>334007</v>
      </c>
      <c r="B6776" s="235" t="s">
        <v>10779</v>
      </c>
      <c r="C6776" s="235" t="s">
        <v>219</v>
      </c>
      <c r="D6776" s="235" t="s">
        <v>10780</v>
      </c>
      <c r="E6776"/>
      <c r="F6776" s="126"/>
      <c r="G6776" s="236"/>
      <c r="H6776"/>
      <c r="I6776" t="s">
        <v>107</v>
      </c>
      <c r="J6776" s="236"/>
      <c r="K6776"/>
      <c r="L6776"/>
      <c r="M6776"/>
      <c r="N6776"/>
      <c r="O6776"/>
      <c r="P6776"/>
      <c r="Q6776"/>
      <c r="U6776"/>
      <c r="V6776" t="s">
        <v>4335</v>
      </c>
      <c r="W6776" s="236"/>
      <c r="X6776"/>
      <c r="Y6776"/>
      <c r="Z6776"/>
      <c r="AA6776"/>
      <c r="AB6776"/>
      <c r="AC6776"/>
      <c r="AD6776"/>
      <c r="AE6776"/>
      <c r="AF6776"/>
      <c r="AG6776"/>
      <c r="AH6776" s="115" t="s">
        <v>4308</v>
      </c>
      <c r="AI6776" s="115" t="e">
        <f>VLOOKUP(A6776,'[2]دراسات قانونية'!$A$3:$E$600,1,0)</f>
        <v>#N/A</v>
      </c>
    </row>
    <row r="6777" spans="1:35" ht="18" x14ac:dyDescent="0.25">
      <c r="A6777" s="235">
        <v>334008</v>
      </c>
      <c r="B6777" s="235" t="s">
        <v>10781</v>
      </c>
      <c r="C6777" s="235" t="s">
        <v>10782</v>
      </c>
      <c r="D6777" s="235" t="s">
        <v>1006</v>
      </c>
      <c r="E6777"/>
      <c r="F6777" s="126"/>
      <c r="G6777" s="236"/>
      <c r="H6777"/>
      <c r="I6777" t="s">
        <v>107</v>
      </c>
      <c r="J6777" s="236"/>
      <c r="K6777"/>
      <c r="L6777"/>
      <c r="M6777"/>
      <c r="N6777"/>
      <c r="O6777"/>
      <c r="P6777"/>
      <c r="Q6777"/>
      <c r="U6777"/>
      <c r="V6777" t="s">
        <v>4335</v>
      </c>
      <c r="W6777" s="236"/>
      <c r="X6777"/>
      <c r="Y6777"/>
      <c r="Z6777"/>
      <c r="AA6777"/>
      <c r="AB6777"/>
      <c r="AC6777"/>
      <c r="AD6777"/>
      <c r="AE6777"/>
      <c r="AF6777"/>
      <c r="AG6777"/>
      <c r="AH6777" s="115" t="s">
        <v>4308</v>
      </c>
      <c r="AI6777" s="115" t="e">
        <f>VLOOKUP(A6777,'[2]دراسات قانونية'!$A$3:$E$600,1,0)</f>
        <v>#N/A</v>
      </c>
    </row>
    <row r="6778" spans="1:35" ht="18" x14ac:dyDescent="0.25">
      <c r="A6778" s="235">
        <v>334009</v>
      </c>
      <c r="B6778" s="235" t="s">
        <v>10783</v>
      </c>
      <c r="C6778" s="235" t="s">
        <v>244</v>
      </c>
      <c r="D6778" s="235" t="s">
        <v>899</v>
      </c>
      <c r="E6778"/>
      <c r="F6778" s="126"/>
      <c r="G6778" s="236"/>
      <c r="H6778"/>
      <c r="I6778" t="s">
        <v>107</v>
      </c>
      <c r="J6778" s="236"/>
      <c r="K6778"/>
      <c r="L6778"/>
      <c r="M6778"/>
      <c r="N6778"/>
      <c r="O6778"/>
      <c r="P6778"/>
      <c r="Q6778"/>
      <c r="U6778"/>
      <c r="V6778" t="s">
        <v>4335</v>
      </c>
      <c r="W6778" s="236"/>
      <c r="X6778"/>
      <c r="Y6778"/>
      <c r="Z6778"/>
      <c r="AA6778"/>
      <c r="AB6778"/>
      <c r="AC6778"/>
      <c r="AD6778"/>
      <c r="AE6778"/>
      <c r="AF6778"/>
      <c r="AG6778"/>
      <c r="AH6778" s="115" t="s">
        <v>4308</v>
      </c>
      <c r="AI6778" s="115" t="e">
        <f>VLOOKUP(A6778,'[2]دراسات قانونية'!$A$3:$E$600,1,0)</f>
        <v>#N/A</v>
      </c>
    </row>
    <row r="6779" spans="1:35" ht="18" hidden="1" x14ac:dyDescent="0.25">
      <c r="A6779" s="235">
        <v>334010</v>
      </c>
      <c r="B6779" s="235" t="s">
        <v>10784</v>
      </c>
      <c r="C6779" s="235" t="s">
        <v>227</v>
      </c>
      <c r="D6779" s="235" t="s">
        <v>312</v>
      </c>
      <c r="E6779"/>
      <c r="F6779" s="126"/>
      <c r="G6779" s="236"/>
      <c r="H6779"/>
      <c r="I6779" t="s">
        <v>199</v>
      </c>
      <c r="J6779" s="236"/>
      <c r="K6779"/>
      <c r="L6779"/>
      <c r="M6779"/>
      <c r="N6779"/>
      <c r="O6779"/>
      <c r="P6779"/>
      <c r="Q6779"/>
      <c r="U6779"/>
      <c r="V6779">
        <v>0</v>
      </c>
      <c r="W6779" s="236"/>
      <c r="X6779"/>
      <c r="Y6779"/>
      <c r="Z6779"/>
      <c r="AA6779"/>
      <c r="AB6779"/>
      <c r="AC6779"/>
      <c r="AD6779"/>
      <c r="AE6779"/>
      <c r="AF6779"/>
      <c r="AG6779"/>
      <c r="AH6779" s="115" t="s">
        <v>4308</v>
      </c>
    </row>
    <row r="6780" spans="1:35" ht="18" x14ac:dyDescent="0.25">
      <c r="A6780" s="235">
        <v>334011</v>
      </c>
      <c r="B6780" s="235" t="s">
        <v>10785</v>
      </c>
      <c r="C6780" s="235" t="s">
        <v>244</v>
      </c>
      <c r="D6780" s="235" t="s">
        <v>300</v>
      </c>
      <c r="E6780"/>
      <c r="F6780" s="126"/>
      <c r="G6780" s="236"/>
      <c r="H6780"/>
      <c r="I6780" t="s">
        <v>107</v>
      </c>
      <c r="J6780" s="236"/>
      <c r="K6780"/>
      <c r="L6780"/>
      <c r="M6780"/>
      <c r="N6780"/>
      <c r="O6780"/>
      <c r="P6780"/>
      <c r="Q6780"/>
      <c r="U6780"/>
      <c r="V6780" t="s">
        <v>4335</v>
      </c>
      <c r="W6780" s="236"/>
      <c r="X6780"/>
      <c r="Y6780"/>
      <c r="Z6780"/>
      <c r="AA6780"/>
      <c r="AB6780"/>
      <c r="AC6780"/>
      <c r="AD6780"/>
      <c r="AE6780"/>
      <c r="AF6780"/>
      <c r="AG6780"/>
      <c r="AH6780" s="115" t="s">
        <v>4308</v>
      </c>
      <c r="AI6780" s="115" t="e">
        <f>VLOOKUP(A6780,'[2]دراسات قانونية'!$A$3:$E$600,1,0)</f>
        <v>#N/A</v>
      </c>
    </row>
    <row r="6781" spans="1:35" hidden="1" x14ac:dyDescent="0.25">
      <c r="A6781" s="115">
        <v>334012</v>
      </c>
      <c r="B6781" s="115" t="s">
        <v>2792</v>
      </c>
      <c r="C6781" s="115" t="s">
        <v>227</v>
      </c>
      <c r="D6781" s="115" t="s">
        <v>312</v>
      </c>
      <c r="E6781" s="115" t="s">
        <v>76</v>
      </c>
      <c r="F6781" s="237">
        <v>33731</v>
      </c>
      <c r="G6781" s="115" t="s">
        <v>18</v>
      </c>
      <c r="H6781" s="115" t="s">
        <v>16</v>
      </c>
      <c r="I6781" t="s">
        <v>199</v>
      </c>
      <c r="J6781" s="115" t="s">
        <v>15</v>
      </c>
      <c r="L6781" s="115" t="s">
        <v>73</v>
      </c>
      <c r="U6781"/>
      <c r="V6781">
        <v>0</v>
      </c>
    </row>
    <row r="6782" spans="1:35" ht="18" x14ac:dyDescent="0.25">
      <c r="A6782" s="235">
        <v>334013</v>
      </c>
      <c r="B6782" s="235" t="s">
        <v>10786</v>
      </c>
      <c r="C6782" s="235" t="s">
        <v>10787</v>
      </c>
      <c r="D6782" s="235" t="s">
        <v>281</v>
      </c>
      <c r="E6782"/>
      <c r="F6782" s="126"/>
      <c r="G6782" s="236"/>
      <c r="H6782"/>
      <c r="I6782" t="s">
        <v>107</v>
      </c>
      <c r="J6782" s="236"/>
      <c r="K6782"/>
      <c r="L6782"/>
      <c r="M6782"/>
      <c r="N6782"/>
      <c r="O6782"/>
      <c r="P6782"/>
      <c r="Q6782"/>
      <c r="U6782"/>
      <c r="V6782" t="s">
        <v>4335</v>
      </c>
      <c r="W6782" s="236"/>
      <c r="X6782"/>
      <c r="Y6782"/>
      <c r="Z6782"/>
      <c r="AA6782"/>
      <c r="AB6782"/>
      <c r="AC6782"/>
      <c r="AD6782"/>
      <c r="AE6782"/>
      <c r="AF6782"/>
      <c r="AG6782"/>
      <c r="AH6782" s="115" t="s">
        <v>4308</v>
      </c>
      <c r="AI6782" s="115" t="e">
        <f>VLOOKUP(A6782,'[2]دراسات قانونية'!$A$3:$E$600,1,0)</f>
        <v>#N/A</v>
      </c>
    </row>
    <row r="6783" spans="1:35" hidden="1" x14ac:dyDescent="0.25">
      <c r="A6783">
        <v>334014</v>
      </c>
      <c r="B6783" t="s">
        <v>10788</v>
      </c>
      <c r="C6783" t="s">
        <v>5676</v>
      </c>
      <c r="D6783" t="s">
        <v>378</v>
      </c>
      <c r="E6783" t="s">
        <v>76</v>
      </c>
      <c r="F6783" s="126">
        <v>35659</v>
      </c>
      <c r="G6783" t="s">
        <v>1527</v>
      </c>
      <c r="H6783" t="s">
        <v>16</v>
      </c>
      <c r="I6783" t="s">
        <v>136</v>
      </c>
      <c r="J6783" t="s">
        <v>15</v>
      </c>
      <c r="K6783"/>
      <c r="L6783" t="s">
        <v>30</v>
      </c>
      <c r="M6783"/>
      <c r="N6783"/>
      <c r="O6783"/>
      <c r="P6783"/>
      <c r="Q6783"/>
      <c r="U6783"/>
      <c r="V6783">
        <v>0</v>
      </c>
      <c r="W6783"/>
      <c r="X6783"/>
      <c r="Y6783"/>
      <c r="Z6783"/>
      <c r="AA6783"/>
      <c r="AB6783"/>
      <c r="AC6783"/>
      <c r="AD6783"/>
      <c r="AE6783"/>
      <c r="AF6783"/>
      <c r="AG6783"/>
    </row>
    <row r="6784" spans="1:35" ht="18" x14ac:dyDescent="0.25">
      <c r="A6784" s="235">
        <v>334015</v>
      </c>
      <c r="B6784" s="235" t="s">
        <v>10789</v>
      </c>
      <c r="C6784" s="235" t="s">
        <v>264</v>
      </c>
      <c r="D6784" s="235" t="s">
        <v>776</v>
      </c>
      <c r="E6784"/>
      <c r="F6784" s="126"/>
      <c r="G6784" s="236"/>
      <c r="H6784"/>
      <c r="I6784" t="s">
        <v>107</v>
      </c>
      <c r="J6784" s="236"/>
      <c r="K6784"/>
      <c r="L6784"/>
      <c r="M6784"/>
      <c r="N6784"/>
      <c r="O6784"/>
      <c r="P6784"/>
      <c r="Q6784"/>
      <c r="U6784"/>
      <c r="V6784" t="s">
        <v>4335</v>
      </c>
      <c r="W6784" s="236"/>
      <c r="X6784"/>
      <c r="Y6784"/>
      <c r="Z6784"/>
      <c r="AA6784"/>
      <c r="AB6784"/>
      <c r="AC6784"/>
      <c r="AD6784"/>
      <c r="AE6784"/>
      <c r="AF6784"/>
      <c r="AG6784"/>
      <c r="AH6784" s="115" t="s">
        <v>4308</v>
      </c>
      <c r="AI6784" s="115" t="e">
        <f>VLOOKUP(A6784,'[2]دراسات قانونية'!$A$3:$E$600,1,0)</f>
        <v>#N/A</v>
      </c>
    </row>
    <row r="6785" spans="1:35" x14ac:dyDescent="0.25">
      <c r="A6785" s="115">
        <v>334016</v>
      </c>
      <c r="B6785" s="115" t="s">
        <v>10790</v>
      </c>
      <c r="C6785" s="115" t="s">
        <v>335</v>
      </c>
      <c r="D6785" s="115" t="s">
        <v>267</v>
      </c>
      <c r="E6785" s="115" t="s">
        <v>76</v>
      </c>
      <c r="F6785" s="237"/>
      <c r="H6785" s="115" t="s">
        <v>16</v>
      </c>
      <c r="I6785" t="s">
        <v>107</v>
      </c>
      <c r="U6785"/>
      <c r="V6785" t="s">
        <v>4414</v>
      </c>
      <c r="X6785" s="115" t="s">
        <v>4308</v>
      </c>
      <c r="AA6785" s="115" t="s">
        <v>4308</v>
      </c>
      <c r="AB6785" s="115" t="s">
        <v>4308</v>
      </c>
      <c r="AC6785" s="115" t="s">
        <v>4308</v>
      </c>
      <c r="AD6785" s="115" t="s">
        <v>4308</v>
      </c>
      <c r="AE6785" s="115" t="s">
        <v>4308</v>
      </c>
      <c r="AF6785" s="115" t="s">
        <v>4308</v>
      </c>
      <c r="AG6785" s="115" t="s">
        <v>4308</v>
      </c>
      <c r="AH6785" s="115" t="s">
        <v>4308</v>
      </c>
      <c r="AI6785" s="115" t="e">
        <f>VLOOKUP(A6785,'[2]دراسات قانونية'!$A$3:$E$600,1,0)</f>
        <v>#N/A</v>
      </c>
    </row>
    <row r="6786" spans="1:35" hidden="1" x14ac:dyDescent="0.25">
      <c r="A6786">
        <v>334017</v>
      </c>
      <c r="B6786" t="s">
        <v>10791</v>
      </c>
      <c r="C6786" t="s">
        <v>339</v>
      </c>
      <c r="D6786" t="s">
        <v>323</v>
      </c>
      <c r="E6786" t="s">
        <v>76</v>
      </c>
      <c r="F6786" s="126"/>
      <c r="G6786"/>
      <c r="H6786" t="s">
        <v>16</v>
      </c>
      <c r="I6786" t="s">
        <v>129</v>
      </c>
      <c r="J6786"/>
      <c r="K6786"/>
      <c r="L6786"/>
      <c r="M6786"/>
      <c r="N6786"/>
      <c r="O6786"/>
      <c r="P6786"/>
      <c r="Q6786"/>
      <c r="U6786"/>
      <c r="V6786" t="s">
        <v>4424</v>
      </c>
      <c r="W6786"/>
      <c r="X6786"/>
      <c r="Y6786"/>
      <c r="Z6786"/>
      <c r="AA6786" t="s">
        <v>4308</v>
      </c>
      <c r="AB6786" t="s">
        <v>4308</v>
      </c>
      <c r="AC6786" t="s">
        <v>4308</v>
      </c>
      <c r="AD6786" t="s">
        <v>4308</v>
      </c>
      <c r="AE6786" t="s">
        <v>4308</v>
      </c>
      <c r="AF6786" t="s">
        <v>4308</v>
      </c>
      <c r="AG6786" t="s">
        <v>4308</v>
      </c>
      <c r="AH6786" s="115" t="s">
        <v>4308</v>
      </c>
    </row>
    <row r="6787" spans="1:35" ht="18" x14ac:dyDescent="0.25">
      <c r="A6787" s="235">
        <v>334018</v>
      </c>
      <c r="B6787" s="235" t="s">
        <v>10792</v>
      </c>
      <c r="C6787" s="235" t="s">
        <v>227</v>
      </c>
      <c r="D6787" s="235" t="s">
        <v>10793</v>
      </c>
      <c r="E6787"/>
      <c r="F6787" s="126"/>
      <c r="G6787" s="236"/>
      <c r="H6787"/>
      <c r="I6787" t="s">
        <v>107</v>
      </c>
      <c r="J6787" s="236"/>
      <c r="K6787"/>
      <c r="L6787"/>
      <c r="M6787"/>
      <c r="N6787"/>
      <c r="O6787"/>
      <c r="P6787"/>
      <c r="Q6787"/>
      <c r="U6787"/>
      <c r="V6787" t="s">
        <v>4334</v>
      </c>
      <c r="W6787" s="236"/>
      <c r="X6787"/>
      <c r="Y6787"/>
      <c r="Z6787"/>
      <c r="AA6787"/>
      <c r="AB6787"/>
      <c r="AC6787"/>
      <c r="AD6787"/>
      <c r="AE6787"/>
      <c r="AF6787"/>
      <c r="AG6787"/>
      <c r="AH6787" s="115" t="s">
        <v>4308</v>
      </c>
      <c r="AI6787" s="115" t="e">
        <f>VLOOKUP(A6787,'[2]دراسات قانونية'!$A$3:$E$600,1,0)</f>
        <v>#N/A</v>
      </c>
    </row>
    <row r="6788" spans="1:35" x14ac:dyDescent="0.25">
      <c r="A6788" s="115">
        <v>334019</v>
      </c>
      <c r="B6788" s="115" t="s">
        <v>10794</v>
      </c>
      <c r="C6788" s="115" t="s">
        <v>1497</v>
      </c>
      <c r="D6788" s="115" t="s">
        <v>10795</v>
      </c>
      <c r="E6788" s="115" t="s">
        <v>77</v>
      </c>
      <c r="F6788" s="237"/>
      <c r="H6788" s="115" t="s">
        <v>16</v>
      </c>
      <c r="I6788" t="s">
        <v>107</v>
      </c>
      <c r="U6788"/>
      <c r="V6788" t="s">
        <v>16614</v>
      </c>
      <c r="AA6788" s="115" t="s">
        <v>4308</v>
      </c>
      <c r="AB6788" s="115" t="s">
        <v>4308</v>
      </c>
      <c r="AC6788" s="115" t="s">
        <v>4308</v>
      </c>
      <c r="AD6788" s="115" t="s">
        <v>4308</v>
      </c>
      <c r="AE6788" s="115" t="s">
        <v>4308</v>
      </c>
      <c r="AF6788" s="115" t="s">
        <v>4308</v>
      </c>
      <c r="AG6788" s="115" t="s">
        <v>4308</v>
      </c>
      <c r="AH6788" s="115" t="s">
        <v>4308</v>
      </c>
      <c r="AI6788" s="115" t="e">
        <f>VLOOKUP(A6788,'[2]دراسات قانونية'!$A$3:$E$600,1,0)</f>
        <v>#N/A</v>
      </c>
    </row>
    <row r="6789" spans="1:35" hidden="1" x14ac:dyDescent="0.25">
      <c r="A6789">
        <v>334020</v>
      </c>
      <c r="B6789" t="s">
        <v>10796</v>
      </c>
      <c r="C6789" t="s">
        <v>596</v>
      </c>
      <c r="D6789" t="s">
        <v>445</v>
      </c>
      <c r="E6789" t="s">
        <v>77</v>
      </c>
      <c r="F6789" s="126"/>
      <c r="G6789"/>
      <c r="H6789" t="s">
        <v>16</v>
      </c>
      <c r="I6789" t="s">
        <v>129</v>
      </c>
      <c r="J6789"/>
      <c r="K6789"/>
      <c r="L6789"/>
      <c r="M6789"/>
      <c r="N6789"/>
      <c r="O6789"/>
      <c r="P6789"/>
      <c r="Q6789"/>
      <c r="U6789"/>
      <c r="V6789" t="s">
        <v>4424</v>
      </c>
      <c r="W6789"/>
      <c r="X6789"/>
      <c r="Y6789"/>
      <c r="Z6789"/>
      <c r="AA6789" t="s">
        <v>4308</v>
      </c>
      <c r="AB6789" t="s">
        <v>4308</v>
      </c>
      <c r="AC6789" t="s">
        <v>4308</v>
      </c>
      <c r="AD6789" t="s">
        <v>4308</v>
      </c>
      <c r="AE6789" t="s">
        <v>4308</v>
      </c>
      <c r="AF6789" t="s">
        <v>4308</v>
      </c>
      <c r="AG6789" t="s">
        <v>4308</v>
      </c>
      <c r="AH6789" s="115" t="s">
        <v>4308</v>
      </c>
    </row>
    <row r="6790" spans="1:35" ht="18" x14ac:dyDescent="0.25">
      <c r="A6790" s="235">
        <v>334021</v>
      </c>
      <c r="B6790" s="235" t="s">
        <v>10797</v>
      </c>
      <c r="C6790" s="235" t="s">
        <v>244</v>
      </c>
      <c r="D6790" s="235" t="s">
        <v>235</v>
      </c>
      <c r="E6790"/>
      <c r="F6790" s="126"/>
      <c r="G6790" s="236"/>
      <c r="H6790"/>
      <c r="I6790" t="s">
        <v>107</v>
      </c>
      <c r="J6790" s="236"/>
      <c r="K6790"/>
      <c r="L6790"/>
      <c r="M6790"/>
      <c r="N6790"/>
      <c r="O6790"/>
      <c r="P6790"/>
      <c r="Q6790"/>
      <c r="U6790"/>
      <c r="V6790" t="s">
        <v>4334</v>
      </c>
      <c r="W6790" s="236"/>
      <c r="X6790"/>
      <c r="Y6790"/>
      <c r="Z6790"/>
      <c r="AA6790"/>
      <c r="AB6790"/>
      <c r="AC6790"/>
      <c r="AD6790"/>
      <c r="AE6790"/>
      <c r="AF6790"/>
      <c r="AG6790"/>
      <c r="AH6790" s="115" t="s">
        <v>4308</v>
      </c>
      <c r="AI6790" s="115" t="e">
        <f>VLOOKUP(A6790,'[2]دراسات قانونية'!$A$3:$E$600,1,0)</f>
        <v>#N/A</v>
      </c>
    </row>
    <row r="6791" spans="1:35" hidden="1" x14ac:dyDescent="0.25">
      <c r="A6791" s="115">
        <v>334022</v>
      </c>
      <c r="B6791" s="115" t="s">
        <v>2627</v>
      </c>
      <c r="C6791" s="115" t="s">
        <v>279</v>
      </c>
      <c r="D6791" s="115" t="s">
        <v>1087</v>
      </c>
      <c r="E6791" s="115" t="s">
        <v>76</v>
      </c>
      <c r="F6791" s="237">
        <v>29992</v>
      </c>
      <c r="G6791" s="115" t="s">
        <v>61</v>
      </c>
      <c r="H6791" s="115" t="s">
        <v>16</v>
      </c>
      <c r="I6791" t="s">
        <v>199</v>
      </c>
      <c r="J6791" s="115" t="s">
        <v>1226</v>
      </c>
      <c r="L6791" s="115" t="s">
        <v>61</v>
      </c>
      <c r="U6791"/>
      <c r="V6791">
        <v>0</v>
      </c>
      <c r="AH6791" s="115" t="s">
        <v>4308</v>
      </c>
    </row>
    <row r="6792" spans="1:35" ht="18" x14ac:dyDescent="0.25">
      <c r="A6792" s="235">
        <v>334023</v>
      </c>
      <c r="B6792" s="235" t="s">
        <v>10798</v>
      </c>
      <c r="C6792" s="235" t="s">
        <v>227</v>
      </c>
      <c r="D6792" s="235" t="s">
        <v>230</v>
      </c>
      <c r="E6792"/>
      <c r="F6792" s="126"/>
      <c r="G6792" s="236"/>
      <c r="H6792"/>
      <c r="I6792" t="s">
        <v>107</v>
      </c>
      <c r="J6792" s="236"/>
      <c r="K6792"/>
      <c r="L6792"/>
      <c r="M6792"/>
      <c r="N6792"/>
      <c r="O6792"/>
      <c r="P6792"/>
      <c r="Q6792"/>
      <c r="U6792"/>
      <c r="V6792" t="s">
        <v>4335</v>
      </c>
      <c r="W6792" s="236"/>
      <c r="X6792"/>
      <c r="Y6792"/>
      <c r="Z6792"/>
      <c r="AA6792"/>
      <c r="AB6792"/>
      <c r="AC6792"/>
      <c r="AD6792"/>
      <c r="AE6792"/>
      <c r="AF6792"/>
      <c r="AG6792"/>
      <c r="AH6792" s="115" t="s">
        <v>4308</v>
      </c>
      <c r="AI6792" s="115" t="e">
        <f>VLOOKUP(A6792,'[2]دراسات قانونية'!$A$3:$E$600,1,0)</f>
        <v>#N/A</v>
      </c>
    </row>
    <row r="6793" spans="1:35" hidden="1" x14ac:dyDescent="0.25">
      <c r="A6793" s="115">
        <v>334024</v>
      </c>
      <c r="B6793" s="115" t="s">
        <v>3268</v>
      </c>
      <c r="C6793" s="115" t="s">
        <v>653</v>
      </c>
      <c r="D6793" s="115" t="s">
        <v>281</v>
      </c>
      <c r="E6793" s="115" t="s">
        <v>76</v>
      </c>
      <c r="F6793" s="237">
        <v>33633</v>
      </c>
      <c r="G6793" s="115" t="s">
        <v>30</v>
      </c>
      <c r="H6793" s="115" t="s">
        <v>16</v>
      </c>
      <c r="I6793" t="s">
        <v>199</v>
      </c>
      <c r="J6793" s="115" t="s">
        <v>1226</v>
      </c>
      <c r="L6793" s="115" t="s">
        <v>73</v>
      </c>
      <c r="U6793"/>
      <c r="V6793">
        <v>0</v>
      </c>
    </row>
    <row r="6794" spans="1:35" ht="18" x14ac:dyDescent="0.25">
      <c r="A6794" s="235">
        <v>334025</v>
      </c>
      <c r="B6794" s="235" t="s">
        <v>10799</v>
      </c>
      <c r="C6794" s="235" t="s">
        <v>579</v>
      </c>
      <c r="D6794" s="235" t="s">
        <v>474</v>
      </c>
      <c r="E6794"/>
      <c r="F6794" s="126"/>
      <c r="G6794" s="236"/>
      <c r="H6794"/>
      <c r="I6794" t="s">
        <v>107</v>
      </c>
      <c r="J6794" s="236"/>
      <c r="K6794"/>
      <c r="L6794"/>
      <c r="M6794"/>
      <c r="N6794"/>
      <c r="O6794"/>
      <c r="P6794"/>
      <c r="Q6794"/>
      <c r="U6794"/>
      <c r="V6794" t="s">
        <v>4335</v>
      </c>
      <c r="W6794" s="236"/>
      <c r="X6794"/>
      <c r="Y6794"/>
      <c r="Z6794"/>
      <c r="AA6794"/>
      <c r="AB6794"/>
      <c r="AC6794"/>
      <c r="AD6794"/>
      <c r="AE6794"/>
      <c r="AF6794"/>
      <c r="AG6794"/>
      <c r="AH6794" s="115" t="s">
        <v>4308</v>
      </c>
      <c r="AI6794" s="115" t="e">
        <f>VLOOKUP(A6794,'[2]دراسات قانونية'!$A$3:$E$600,1,0)</f>
        <v>#N/A</v>
      </c>
    </row>
    <row r="6795" spans="1:35" hidden="1" x14ac:dyDescent="0.25">
      <c r="A6795">
        <v>334027</v>
      </c>
      <c r="B6795" t="s">
        <v>10800</v>
      </c>
      <c r="C6795" t="s">
        <v>10801</v>
      </c>
      <c r="D6795" t="s">
        <v>568</v>
      </c>
      <c r="E6795"/>
      <c r="F6795" s="126"/>
      <c r="G6795"/>
      <c r="H6795"/>
      <c r="I6795" t="s">
        <v>129</v>
      </c>
      <c r="J6795"/>
      <c r="K6795"/>
      <c r="L6795"/>
      <c r="M6795"/>
      <c r="N6795"/>
      <c r="O6795"/>
      <c r="P6795"/>
      <c r="Q6795"/>
      <c r="U6795"/>
      <c r="V6795" t="s">
        <v>4335</v>
      </c>
      <c r="W6795"/>
      <c r="X6795"/>
      <c r="Y6795"/>
      <c r="Z6795"/>
      <c r="AA6795"/>
      <c r="AB6795"/>
      <c r="AC6795"/>
      <c r="AD6795"/>
      <c r="AE6795"/>
      <c r="AF6795"/>
      <c r="AG6795"/>
    </row>
    <row r="6796" spans="1:35" hidden="1" x14ac:dyDescent="0.25">
      <c r="A6796">
        <v>334028</v>
      </c>
      <c r="B6796" t="s">
        <v>10802</v>
      </c>
      <c r="C6796" t="s">
        <v>339</v>
      </c>
      <c r="D6796" t="s">
        <v>537</v>
      </c>
      <c r="E6796" t="s">
        <v>76</v>
      </c>
      <c r="F6796" s="126">
        <v>36161</v>
      </c>
      <c r="G6796" t="s">
        <v>10803</v>
      </c>
      <c r="H6796" t="s">
        <v>16</v>
      </c>
      <c r="I6796" t="s">
        <v>136</v>
      </c>
      <c r="J6796" t="s">
        <v>1226</v>
      </c>
      <c r="K6796"/>
      <c r="L6796" t="s">
        <v>18</v>
      </c>
      <c r="M6796"/>
      <c r="N6796"/>
      <c r="O6796"/>
      <c r="P6796"/>
      <c r="Q6796"/>
      <c r="U6796"/>
      <c r="V6796">
        <v>0</v>
      </c>
      <c r="W6796"/>
      <c r="X6796"/>
      <c r="Y6796"/>
      <c r="Z6796"/>
      <c r="AA6796"/>
      <c r="AB6796"/>
      <c r="AC6796"/>
      <c r="AD6796"/>
      <c r="AE6796"/>
      <c r="AF6796"/>
      <c r="AG6796"/>
      <c r="AH6796" s="115" t="s">
        <v>4308</v>
      </c>
    </row>
    <row r="6797" spans="1:35" hidden="1" x14ac:dyDescent="0.25">
      <c r="A6797" s="115">
        <v>334029</v>
      </c>
      <c r="B6797" s="115" t="s">
        <v>3840</v>
      </c>
      <c r="C6797" s="115" t="s">
        <v>992</v>
      </c>
      <c r="D6797" s="115" t="s">
        <v>820</v>
      </c>
      <c r="E6797" s="115" t="s">
        <v>77</v>
      </c>
      <c r="F6797" s="237">
        <v>33111</v>
      </c>
      <c r="G6797" s="115" t="s">
        <v>18</v>
      </c>
      <c r="H6797" s="115" t="s">
        <v>16</v>
      </c>
      <c r="I6797" t="s">
        <v>199</v>
      </c>
      <c r="J6797" s="115" t="s">
        <v>15</v>
      </c>
      <c r="L6797" s="115" t="s">
        <v>30</v>
      </c>
      <c r="U6797"/>
      <c r="V6797">
        <v>0</v>
      </c>
      <c r="AH6797" s="115" t="s">
        <v>4308</v>
      </c>
    </row>
    <row r="6798" spans="1:35" x14ac:dyDescent="0.25">
      <c r="A6798" s="115">
        <v>334030</v>
      </c>
      <c r="B6798" s="115" t="s">
        <v>10804</v>
      </c>
      <c r="C6798" s="115" t="s">
        <v>349</v>
      </c>
      <c r="D6798" s="115" t="s">
        <v>318</v>
      </c>
      <c r="E6798" s="115" t="s">
        <v>77</v>
      </c>
      <c r="F6798" s="237">
        <v>32940</v>
      </c>
      <c r="G6798" s="115" t="s">
        <v>10805</v>
      </c>
      <c r="H6798" s="115" t="s">
        <v>16</v>
      </c>
      <c r="I6798" t="s">
        <v>107</v>
      </c>
      <c r="J6798" s="115" t="s">
        <v>1226</v>
      </c>
      <c r="L6798" s="115" t="s">
        <v>30</v>
      </c>
      <c r="U6798"/>
      <c r="V6798" t="s">
        <v>4335</v>
      </c>
      <c r="AE6798" s="115" t="s">
        <v>4308</v>
      </c>
      <c r="AF6798" s="115" t="s">
        <v>4308</v>
      </c>
      <c r="AG6798" s="115" t="s">
        <v>4308</v>
      </c>
      <c r="AH6798" s="115" t="s">
        <v>4308</v>
      </c>
      <c r="AI6798" s="115" t="e">
        <f>VLOOKUP(A6798,'[2]دراسات قانونية'!$A$3:$E$600,1,0)</f>
        <v>#N/A</v>
      </c>
    </row>
    <row r="6799" spans="1:35" ht="18" x14ac:dyDescent="0.25">
      <c r="A6799" s="235">
        <v>334031</v>
      </c>
      <c r="B6799" s="235" t="s">
        <v>10806</v>
      </c>
      <c r="C6799" s="235" t="s">
        <v>327</v>
      </c>
      <c r="D6799" s="235" t="s">
        <v>447</v>
      </c>
      <c r="E6799"/>
      <c r="F6799" s="126"/>
      <c r="G6799" s="236"/>
      <c r="H6799"/>
      <c r="I6799" t="s">
        <v>107</v>
      </c>
      <c r="J6799" s="236"/>
      <c r="K6799"/>
      <c r="L6799"/>
      <c r="M6799"/>
      <c r="N6799"/>
      <c r="O6799"/>
      <c r="P6799"/>
      <c r="Q6799"/>
      <c r="U6799"/>
      <c r="V6799" t="s">
        <v>4335</v>
      </c>
      <c r="W6799" s="236"/>
      <c r="X6799"/>
      <c r="Y6799"/>
      <c r="Z6799"/>
      <c r="AA6799"/>
      <c r="AB6799"/>
      <c r="AC6799"/>
      <c r="AD6799"/>
      <c r="AE6799"/>
      <c r="AF6799"/>
      <c r="AG6799"/>
      <c r="AH6799" s="115" t="s">
        <v>4308</v>
      </c>
      <c r="AI6799" s="115" t="e">
        <f>VLOOKUP(A6799,'[2]دراسات قانونية'!$A$3:$E$600,1,0)</f>
        <v>#N/A</v>
      </c>
    </row>
    <row r="6800" spans="1:35" ht="18" hidden="1" x14ac:dyDescent="0.25">
      <c r="A6800" s="235">
        <v>334032</v>
      </c>
      <c r="B6800" s="235" t="s">
        <v>10807</v>
      </c>
      <c r="C6800" s="235" t="s">
        <v>980</v>
      </c>
      <c r="D6800" s="235" t="s">
        <v>761</v>
      </c>
      <c r="E6800"/>
      <c r="F6800" s="126"/>
      <c r="G6800" s="236"/>
      <c r="H6800"/>
      <c r="I6800" t="s">
        <v>199</v>
      </c>
      <c r="J6800" s="236"/>
      <c r="K6800"/>
      <c r="L6800"/>
      <c r="M6800"/>
      <c r="N6800"/>
      <c r="O6800"/>
      <c r="P6800"/>
      <c r="Q6800"/>
      <c r="U6800"/>
      <c r="V6800">
        <v>0</v>
      </c>
      <c r="W6800" s="236"/>
      <c r="X6800"/>
      <c r="Y6800"/>
      <c r="Z6800"/>
      <c r="AA6800"/>
      <c r="AB6800"/>
      <c r="AC6800"/>
      <c r="AD6800"/>
      <c r="AE6800"/>
      <c r="AF6800"/>
      <c r="AG6800"/>
      <c r="AH6800" s="115" t="s">
        <v>4308</v>
      </c>
    </row>
    <row r="6801" spans="1:35" x14ac:dyDescent="0.25">
      <c r="A6801" s="115">
        <v>334033</v>
      </c>
      <c r="B6801" s="115" t="s">
        <v>10808</v>
      </c>
      <c r="C6801" s="115" t="s">
        <v>386</v>
      </c>
      <c r="D6801" s="115" t="s">
        <v>10809</v>
      </c>
      <c r="E6801" s="115" t="s">
        <v>77</v>
      </c>
      <c r="F6801" s="237">
        <v>28911</v>
      </c>
      <c r="G6801" s="115" t="s">
        <v>18</v>
      </c>
      <c r="H6801" s="115" t="s">
        <v>16</v>
      </c>
      <c r="I6801" t="s">
        <v>107</v>
      </c>
      <c r="U6801"/>
      <c r="V6801" t="s">
        <v>4414</v>
      </c>
      <c r="AB6801" s="115" t="s">
        <v>4308</v>
      </c>
      <c r="AC6801" s="115" t="s">
        <v>4308</v>
      </c>
      <c r="AD6801" s="115" t="s">
        <v>4308</v>
      </c>
      <c r="AE6801" s="115" t="s">
        <v>4308</v>
      </c>
      <c r="AF6801" s="115" t="s">
        <v>4308</v>
      </c>
      <c r="AG6801" s="115" t="s">
        <v>4308</v>
      </c>
      <c r="AH6801" s="115" t="s">
        <v>4308</v>
      </c>
      <c r="AI6801" s="115" t="e">
        <f>VLOOKUP(A6801,'[2]دراسات قانونية'!$A$3:$E$600,1,0)</f>
        <v>#N/A</v>
      </c>
    </row>
    <row r="6802" spans="1:35" hidden="1" x14ac:dyDescent="0.25">
      <c r="A6802">
        <v>334034</v>
      </c>
      <c r="B6802" t="s">
        <v>10810</v>
      </c>
      <c r="C6802" t="s">
        <v>250</v>
      </c>
      <c r="D6802" t="s">
        <v>280</v>
      </c>
      <c r="E6802" t="s">
        <v>77</v>
      </c>
      <c r="F6802" s="126">
        <v>29204</v>
      </c>
      <c r="G6802" t="s">
        <v>1578</v>
      </c>
      <c r="H6802" t="s">
        <v>16</v>
      </c>
      <c r="I6802" t="s">
        <v>136</v>
      </c>
      <c r="J6802" t="s">
        <v>1226</v>
      </c>
      <c r="K6802"/>
      <c r="L6802" t="s">
        <v>18</v>
      </c>
      <c r="M6802"/>
      <c r="N6802"/>
      <c r="O6802"/>
      <c r="P6802"/>
      <c r="Q6802"/>
      <c r="U6802"/>
      <c r="V6802" t="s">
        <v>4336</v>
      </c>
      <c r="W6802"/>
      <c r="X6802"/>
      <c r="Y6802"/>
      <c r="Z6802"/>
      <c r="AA6802"/>
      <c r="AB6802"/>
      <c r="AC6802"/>
      <c r="AD6802"/>
      <c r="AE6802"/>
      <c r="AF6802"/>
      <c r="AG6802"/>
    </row>
    <row r="6803" spans="1:35" ht="18" x14ac:dyDescent="0.25">
      <c r="A6803" s="235">
        <v>334035</v>
      </c>
      <c r="B6803" s="235" t="s">
        <v>10811</v>
      </c>
      <c r="C6803" s="235" t="s">
        <v>244</v>
      </c>
      <c r="D6803" s="235" t="s">
        <v>776</v>
      </c>
      <c r="E6803"/>
      <c r="F6803" s="126"/>
      <c r="G6803" s="236"/>
      <c r="H6803"/>
      <c r="I6803" t="s">
        <v>107</v>
      </c>
      <c r="J6803" s="236"/>
      <c r="K6803"/>
      <c r="L6803"/>
      <c r="M6803"/>
      <c r="N6803"/>
      <c r="O6803"/>
      <c r="P6803"/>
      <c r="Q6803"/>
      <c r="U6803"/>
      <c r="V6803" t="s">
        <v>4335</v>
      </c>
      <c r="W6803" s="236"/>
      <c r="X6803"/>
      <c r="Y6803"/>
      <c r="Z6803"/>
      <c r="AA6803"/>
      <c r="AB6803"/>
      <c r="AC6803"/>
      <c r="AD6803"/>
      <c r="AE6803"/>
      <c r="AF6803"/>
      <c r="AG6803"/>
      <c r="AH6803" s="115" t="s">
        <v>4308</v>
      </c>
      <c r="AI6803" s="115" t="e">
        <f>VLOOKUP(A6803,'[2]دراسات قانونية'!$A$3:$E$600,1,0)</f>
        <v>#N/A</v>
      </c>
    </row>
    <row r="6804" spans="1:35" hidden="1" x14ac:dyDescent="0.25">
      <c r="A6804">
        <v>334036</v>
      </c>
      <c r="B6804" t="s">
        <v>10812</v>
      </c>
      <c r="C6804" t="s">
        <v>209</v>
      </c>
      <c r="D6804" t="s">
        <v>669</v>
      </c>
      <c r="E6804" t="s">
        <v>76</v>
      </c>
      <c r="F6804" s="126"/>
      <c r="G6804"/>
      <c r="H6804" t="s">
        <v>16</v>
      </c>
      <c r="I6804" t="s">
        <v>129</v>
      </c>
      <c r="J6804"/>
      <c r="K6804"/>
      <c r="L6804"/>
      <c r="M6804"/>
      <c r="N6804"/>
      <c r="O6804"/>
      <c r="P6804"/>
      <c r="Q6804"/>
      <c r="U6804"/>
      <c r="V6804" t="s">
        <v>16603</v>
      </c>
      <c r="W6804"/>
      <c r="X6804"/>
      <c r="Y6804"/>
      <c r="Z6804"/>
      <c r="AA6804" t="s">
        <v>4308</v>
      </c>
      <c r="AB6804" t="s">
        <v>4308</v>
      </c>
      <c r="AC6804" t="s">
        <v>4308</v>
      </c>
      <c r="AD6804" t="s">
        <v>4308</v>
      </c>
      <c r="AE6804" t="s">
        <v>4308</v>
      </c>
      <c r="AF6804" t="s">
        <v>4308</v>
      </c>
      <c r="AG6804" t="s">
        <v>4308</v>
      </c>
      <c r="AH6804" s="115" t="s">
        <v>4308</v>
      </c>
    </row>
    <row r="6805" spans="1:35" hidden="1" x14ac:dyDescent="0.25">
      <c r="A6805">
        <v>334037</v>
      </c>
      <c r="B6805" t="s">
        <v>10813</v>
      </c>
      <c r="C6805" t="s">
        <v>332</v>
      </c>
      <c r="D6805" t="s">
        <v>300</v>
      </c>
      <c r="E6805" t="s">
        <v>77</v>
      </c>
      <c r="F6805" s="126">
        <v>31050</v>
      </c>
      <c r="G6805" t="s">
        <v>788</v>
      </c>
      <c r="H6805" t="s">
        <v>16</v>
      </c>
      <c r="I6805" t="s">
        <v>136</v>
      </c>
      <c r="J6805" t="s">
        <v>1226</v>
      </c>
      <c r="K6805"/>
      <c r="L6805" t="s">
        <v>67</v>
      </c>
      <c r="M6805"/>
      <c r="N6805"/>
      <c r="O6805"/>
      <c r="P6805"/>
      <c r="Q6805"/>
      <c r="U6805"/>
      <c r="V6805">
        <v>0</v>
      </c>
      <c r="W6805"/>
      <c r="X6805"/>
      <c r="Y6805"/>
      <c r="Z6805"/>
      <c r="AA6805"/>
      <c r="AB6805"/>
      <c r="AC6805"/>
      <c r="AD6805"/>
      <c r="AE6805"/>
      <c r="AF6805"/>
      <c r="AG6805"/>
    </row>
    <row r="6806" spans="1:35" hidden="1" x14ac:dyDescent="0.25">
      <c r="A6806">
        <v>334039</v>
      </c>
      <c r="B6806" t="s">
        <v>10814</v>
      </c>
      <c r="C6806" t="s">
        <v>1672</v>
      </c>
      <c r="D6806" t="s">
        <v>622</v>
      </c>
      <c r="E6806" t="s">
        <v>77</v>
      </c>
      <c r="F6806" s="126">
        <v>34182</v>
      </c>
      <c r="G6806" t="s">
        <v>2206</v>
      </c>
      <c r="H6806" t="s">
        <v>16</v>
      </c>
      <c r="I6806" t="s">
        <v>136</v>
      </c>
      <c r="J6806"/>
      <c r="K6806"/>
      <c r="L6806"/>
      <c r="M6806"/>
      <c r="N6806"/>
      <c r="O6806"/>
      <c r="P6806"/>
      <c r="Q6806"/>
      <c r="U6806"/>
      <c r="V6806" t="s">
        <v>4414</v>
      </c>
      <c r="W6806"/>
      <c r="X6806"/>
      <c r="Y6806"/>
      <c r="Z6806"/>
      <c r="AA6806"/>
      <c r="AB6806"/>
      <c r="AC6806" t="s">
        <v>4308</v>
      </c>
      <c r="AD6806" t="s">
        <v>4308</v>
      </c>
      <c r="AE6806" t="s">
        <v>4308</v>
      </c>
      <c r="AF6806" t="s">
        <v>4308</v>
      </c>
      <c r="AG6806" t="s">
        <v>4308</v>
      </c>
      <c r="AH6806" s="115" t="s">
        <v>4308</v>
      </c>
    </row>
    <row r="6807" spans="1:35" ht="18" x14ac:dyDescent="0.25">
      <c r="A6807" s="235">
        <v>334040</v>
      </c>
      <c r="B6807" s="235" t="s">
        <v>10815</v>
      </c>
      <c r="C6807" s="235" t="s">
        <v>9270</v>
      </c>
      <c r="D6807" s="235" t="s">
        <v>832</v>
      </c>
      <c r="E6807"/>
      <c r="F6807" s="126"/>
      <c r="G6807" s="236"/>
      <c r="H6807"/>
      <c r="I6807" t="s">
        <v>107</v>
      </c>
      <c r="J6807" s="236"/>
      <c r="K6807"/>
      <c r="L6807"/>
      <c r="M6807"/>
      <c r="N6807"/>
      <c r="O6807"/>
      <c r="P6807"/>
      <c r="Q6807"/>
      <c r="U6807"/>
      <c r="V6807" t="s">
        <v>4335</v>
      </c>
      <c r="W6807" s="236"/>
      <c r="X6807"/>
      <c r="Y6807"/>
      <c r="Z6807"/>
      <c r="AA6807"/>
      <c r="AB6807"/>
      <c r="AC6807"/>
      <c r="AD6807"/>
      <c r="AE6807"/>
      <c r="AF6807"/>
      <c r="AG6807"/>
      <c r="AH6807" s="115" t="s">
        <v>4308</v>
      </c>
      <c r="AI6807" s="115" t="e">
        <f>VLOOKUP(A6807,'[2]دراسات قانونية'!$A$3:$E$600,1,0)</f>
        <v>#N/A</v>
      </c>
    </row>
    <row r="6808" spans="1:35" ht="18" hidden="1" x14ac:dyDescent="0.25">
      <c r="A6808" s="235">
        <v>334041</v>
      </c>
      <c r="B6808" s="235" t="s">
        <v>10816</v>
      </c>
      <c r="C6808" s="235" t="s">
        <v>522</v>
      </c>
      <c r="D6808" s="235" t="s">
        <v>1467</v>
      </c>
      <c r="E6808"/>
      <c r="F6808" s="126"/>
      <c r="G6808" s="236"/>
      <c r="H6808"/>
      <c r="I6808" t="s">
        <v>199</v>
      </c>
      <c r="J6808" s="236"/>
      <c r="K6808"/>
      <c r="L6808"/>
      <c r="M6808"/>
      <c r="N6808"/>
      <c r="O6808"/>
      <c r="P6808"/>
      <c r="Q6808"/>
      <c r="U6808"/>
      <c r="V6808">
        <v>0</v>
      </c>
      <c r="W6808" s="236"/>
      <c r="X6808"/>
      <c r="Y6808"/>
      <c r="Z6808"/>
      <c r="AA6808"/>
      <c r="AB6808"/>
      <c r="AC6808"/>
      <c r="AD6808"/>
      <c r="AE6808"/>
      <c r="AF6808"/>
      <c r="AG6808"/>
      <c r="AH6808" s="115" t="s">
        <v>4308</v>
      </c>
    </row>
    <row r="6809" spans="1:35" ht="18" hidden="1" x14ac:dyDescent="0.25">
      <c r="A6809" s="235">
        <v>334043</v>
      </c>
      <c r="B6809" s="235" t="s">
        <v>10817</v>
      </c>
      <c r="C6809" s="235" t="s">
        <v>451</v>
      </c>
      <c r="D6809" s="235" t="s">
        <v>220</v>
      </c>
      <c r="E6809"/>
      <c r="F6809" s="126"/>
      <c r="G6809" s="236"/>
      <c r="H6809"/>
      <c r="I6809" t="s">
        <v>199</v>
      </c>
      <c r="J6809" s="236"/>
      <c r="K6809"/>
      <c r="L6809"/>
      <c r="M6809"/>
      <c r="N6809"/>
      <c r="O6809"/>
      <c r="P6809"/>
      <c r="Q6809"/>
      <c r="U6809"/>
      <c r="V6809">
        <v>0</v>
      </c>
      <c r="W6809" s="236"/>
      <c r="X6809"/>
      <c r="Y6809"/>
      <c r="Z6809"/>
      <c r="AA6809"/>
      <c r="AB6809"/>
      <c r="AC6809"/>
      <c r="AD6809"/>
      <c r="AE6809"/>
      <c r="AF6809"/>
      <c r="AG6809"/>
      <c r="AH6809" s="115" t="s">
        <v>4308</v>
      </c>
    </row>
    <row r="6810" spans="1:35" ht="18" x14ac:dyDescent="0.25">
      <c r="A6810" s="235">
        <v>334044</v>
      </c>
      <c r="B6810" s="235" t="s">
        <v>10818</v>
      </c>
      <c r="C6810" s="235" t="s">
        <v>279</v>
      </c>
      <c r="D6810" s="235" t="s">
        <v>220</v>
      </c>
      <c r="E6810"/>
      <c r="F6810" s="126"/>
      <c r="G6810" s="236"/>
      <c r="H6810"/>
      <c r="I6810" t="s">
        <v>107</v>
      </c>
      <c r="J6810" s="236"/>
      <c r="K6810"/>
      <c r="L6810"/>
      <c r="M6810"/>
      <c r="N6810"/>
      <c r="O6810"/>
      <c r="P6810"/>
      <c r="Q6810"/>
      <c r="U6810"/>
      <c r="V6810" t="s">
        <v>4335</v>
      </c>
      <c r="W6810" s="236"/>
      <c r="X6810"/>
      <c r="Y6810"/>
      <c r="Z6810"/>
      <c r="AA6810"/>
      <c r="AB6810"/>
      <c r="AC6810"/>
      <c r="AD6810"/>
      <c r="AE6810"/>
      <c r="AF6810"/>
      <c r="AG6810"/>
      <c r="AH6810" s="115" t="s">
        <v>4308</v>
      </c>
      <c r="AI6810" s="115" t="e">
        <f>VLOOKUP(A6810,'[2]دراسات قانونية'!$A$3:$E$600,1,0)</f>
        <v>#N/A</v>
      </c>
    </row>
    <row r="6811" spans="1:35" hidden="1" x14ac:dyDescent="0.25">
      <c r="A6811" s="115">
        <v>334045</v>
      </c>
      <c r="B6811" s="115" t="s">
        <v>2624</v>
      </c>
      <c r="C6811" s="115" t="s">
        <v>518</v>
      </c>
      <c r="D6811" s="115" t="s">
        <v>214</v>
      </c>
      <c r="E6811" s="115" t="s">
        <v>77</v>
      </c>
      <c r="F6811" s="237">
        <v>32539</v>
      </c>
      <c r="G6811" s="115" t="s">
        <v>243</v>
      </c>
      <c r="H6811" s="115" t="s">
        <v>16</v>
      </c>
      <c r="I6811" t="s">
        <v>199</v>
      </c>
      <c r="J6811" s="115" t="s">
        <v>15</v>
      </c>
      <c r="L6811" s="115" t="s">
        <v>30</v>
      </c>
      <c r="U6811"/>
      <c r="V6811">
        <v>0</v>
      </c>
    </row>
    <row r="6812" spans="1:35" ht="18" x14ac:dyDescent="0.25">
      <c r="A6812" s="235">
        <v>334046</v>
      </c>
      <c r="B6812" s="235" t="s">
        <v>10819</v>
      </c>
      <c r="C6812" s="235" t="s">
        <v>5046</v>
      </c>
      <c r="D6812" s="235" t="s">
        <v>742</v>
      </c>
      <c r="E6812"/>
      <c r="F6812" s="126"/>
      <c r="G6812" s="236"/>
      <c r="H6812"/>
      <c r="I6812" t="s">
        <v>107</v>
      </c>
      <c r="J6812" s="236"/>
      <c r="K6812"/>
      <c r="L6812"/>
      <c r="M6812"/>
      <c r="N6812"/>
      <c r="O6812"/>
      <c r="P6812"/>
      <c r="Q6812"/>
      <c r="U6812"/>
      <c r="V6812" t="s">
        <v>4335</v>
      </c>
      <c r="W6812" s="236"/>
      <c r="X6812"/>
      <c r="Y6812"/>
      <c r="Z6812"/>
      <c r="AA6812"/>
      <c r="AB6812"/>
      <c r="AC6812"/>
      <c r="AD6812"/>
      <c r="AE6812"/>
      <c r="AF6812"/>
      <c r="AG6812"/>
      <c r="AH6812" s="115" t="s">
        <v>4308</v>
      </c>
      <c r="AI6812" s="115" t="e">
        <f>VLOOKUP(A6812,'[2]دراسات قانونية'!$A$3:$E$600,1,0)</f>
        <v>#N/A</v>
      </c>
    </row>
    <row r="6813" spans="1:35" ht="18" x14ac:dyDescent="0.25">
      <c r="A6813" s="235">
        <v>334048</v>
      </c>
      <c r="B6813" s="235" t="s">
        <v>10820</v>
      </c>
      <c r="C6813" s="235" t="s">
        <v>1461</v>
      </c>
      <c r="D6813" s="235" t="s">
        <v>701</v>
      </c>
      <c r="E6813"/>
      <c r="F6813" s="126"/>
      <c r="G6813" s="236"/>
      <c r="H6813"/>
      <c r="I6813" t="s">
        <v>107</v>
      </c>
      <c r="J6813" s="236"/>
      <c r="K6813"/>
      <c r="L6813"/>
      <c r="M6813"/>
      <c r="N6813"/>
      <c r="O6813"/>
      <c r="P6813"/>
      <c r="Q6813"/>
      <c r="U6813"/>
      <c r="V6813" t="s">
        <v>4335</v>
      </c>
      <c r="W6813" s="236"/>
      <c r="X6813"/>
      <c r="Y6813"/>
      <c r="Z6813"/>
      <c r="AA6813"/>
      <c r="AB6813"/>
      <c r="AC6813"/>
      <c r="AD6813"/>
      <c r="AE6813"/>
      <c r="AF6813"/>
      <c r="AG6813"/>
      <c r="AH6813" s="115" t="s">
        <v>4308</v>
      </c>
      <c r="AI6813" s="115" t="e">
        <f>VLOOKUP(A6813,'[2]دراسات قانونية'!$A$3:$E$600,1,0)</f>
        <v>#N/A</v>
      </c>
    </row>
    <row r="6814" spans="1:35" ht="18" x14ac:dyDescent="0.25">
      <c r="A6814" s="235">
        <v>334049</v>
      </c>
      <c r="B6814" s="235" t="s">
        <v>10821</v>
      </c>
      <c r="C6814" s="235" t="s">
        <v>311</v>
      </c>
      <c r="D6814" s="235" t="s">
        <v>848</v>
      </c>
      <c r="E6814"/>
      <c r="F6814" s="126"/>
      <c r="G6814" s="236"/>
      <c r="H6814"/>
      <c r="I6814" t="s">
        <v>107</v>
      </c>
      <c r="J6814" s="236"/>
      <c r="K6814"/>
      <c r="L6814"/>
      <c r="M6814"/>
      <c r="N6814"/>
      <c r="O6814"/>
      <c r="P6814"/>
      <c r="Q6814"/>
      <c r="U6814"/>
      <c r="V6814" t="s">
        <v>4335</v>
      </c>
      <c r="W6814" s="236"/>
      <c r="X6814"/>
      <c r="Y6814"/>
      <c r="Z6814"/>
      <c r="AA6814"/>
      <c r="AB6814"/>
      <c r="AC6814"/>
      <c r="AD6814"/>
      <c r="AE6814"/>
      <c r="AF6814"/>
      <c r="AG6814"/>
      <c r="AH6814" s="115" t="s">
        <v>4308</v>
      </c>
      <c r="AI6814" s="115" t="e">
        <f>VLOOKUP(A6814,'[2]دراسات قانونية'!$A$3:$E$600,1,0)</f>
        <v>#N/A</v>
      </c>
    </row>
    <row r="6815" spans="1:35" hidden="1" x14ac:dyDescent="0.25">
      <c r="A6815">
        <v>334050</v>
      </c>
      <c r="B6815" t="s">
        <v>9478</v>
      </c>
      <c r="C6815" t="s">
        <v>288</v>
      </c>
      <c r="D6815" t="s">
        <v>541</v>
      </c>
      <c r="E6815" t="s">
        <v>77</v>
      </c>
      <c r="F6815" s="126">
        <v>35631</v>
      </c>
      <c r="G6815" t="s">
        <v>10822</v>
      </c>
      <c r="H6815" t="s">
        <v>19</v>
      </c>
      <c r="I6815" t="s">
        <v>201</v>
      </c>
      <c r="J6815" t="s">
        <v>1226</v>
      </c>
      <c r="K6815"/>
      <c r="L6815" t="s">
        <v>30</v>
      </c>
      <c r="M6815"/>
      <c r="N6815"/>
      <c r="O6815"/>
      <c r="P6815"/>
      <c r="Q6815"/>
      <c r="U6815"/>
      <c r="V6815" t="s">
        <v>4335</v>
      </c>
      <c r="W6815"/>
      <c r="X6815"/>
      <c r="Y6815"/>
      <c r="Z6815"/>
      <c r="AA6815"/>
      <c r="AB6815"/>
      <c r="AC6815"/>
      <c r="AD6815"/>
      <c r="AE6815"/>
      <c r="AF6815"/>
      <c r="AG6815"/>
    </row>
    <row r="6816" spans="1:35" ht="18" x14ac:dyDescent="0.25">
      <c r="A6816" s="235">
        <v>334052</v>
      </c>
      <c r="B6816" s="235" t="s">
        <v>10823</v>
      </c>
      <c r="C6816" s="235" t="s">
        <v>981</v>
      </c>
      <c r="D6816" s="235" t="s">
        <v>230</v>
      </c>
      <c r="E6816"/>
      <c r="F6816" s="126"/>
      <c r="G6816" s="236"/>
      <c r="H6816"/>
      <c r="I6816" t="s">
        <v>107</v>
      </c>
      <c r="J6816" s="236"/>
      <c r="K6816"/>
      <c r="L6816"/>
      <c r="M6816"/>
      <c r="N6816"/>
      <c r="O6816"/>
      <c r="P6816"/>
      <c r="Q6816"/>
      <c r="U6816"/>
      <c r="V6816" t="s">
        <v>4335</v>
      </c>
      <c r="W6816" s="236"/>
      <c r="X6816"/>
      <c r="Y6816"/>
      <c r="Z6816"/>
      <c r="AA6816"/>
      <c r="AB6816"/>
      <c r="AC6816"/>
      <c r="AD6816"/>
      <c r="AE6816"/>
      <c r="AF6816"/>
      <c r="AG6816"/>
      <c r="AH6816" s="115" t="s">
        <v>4308</v>
      </c>
      <c r="AI6816" s="115" t="e">
        <f>VLOOKUP(A6816,'[2]دراسات قانونية'!$A$3:$E$600,1,0)</f>
        <v>#N/A</v>
      </c>
    </row>
    <row r="6817" spans="1:35" ht="18" x14ac:dyDescent="0.25">
      <c r="A6817" s="235">
        <v>334053</v>
      </c>
      <c r="B6817" s="235" t="s">
        <v>10824</v>
      </c>
      <c r="C6817" s="235" t="s">
        <v>227</v>
      </c>
      <c r="D6817" s="235" t="s">
        <v>622</v>
      </c>
      <c r="E6817"/>
      <c r="F6817" s="126"/>
      <c r="G6817" s="236"/>
      <c r="H6817"/>
      <c r="I6817" t="s">
        <v>107</v>
      </c>
      <c r="J6817" s="236"/>
      <c r="K6817"/>
      <c r="L6817"/>
      <c r="M6817"/>
      <c r="N6817"/>
      <c r="O6817"/>
      <c r="P6817"/>
      <c r="Q6817"/>
      <c r="U6817"/>
      <c r="V6817" t="s">
        <v>4335</v>
      </c>
      <c r="W6817" s="236"/>
      <c r="X6817"/>
      <c r="Y6817"/>
      <c r="Z6817"/>
      <c r="AA6817"/>
      <c r="AB6817"/>
      <c r="AC6817"/>
      <c r="AD6817"/>
      <c r="AE6817"/>
      <c r="AF6817"/>
      <c r="AG6817"/>
      <c r="AH6817" s="115" t="s">
        <v>4308</v>
      </c>
      <c r="AI6817" s="115" t="e">
        <f>VLOOKUP(A6817,'[2]دراسات قانونية'!$A$3:$E$600,1,0)</f>
        <v>#N/A</v>
      </c>
    </row>
    <row r="6818" spans="1:35" ht="18" x14ac:dyDescent="0.25">
      <c r="A6818" s="235">
        <v>334055</v>
      </c>
      <c r="B6818" s="235" t="s">
        <v>10825</v>
      </c>
      <c r="C6818" s="235" t="s">
        <v>219</v>
      </c>
      <c r="D6818" s="235" t="s">
        <v>381</v>
      </c>
      <c r="E6818"/>
      <c r="F6818" s="126"/>
      <c r="G6818" s="236"/>
      <c r="H6818"/>
      <c r="I6818" t="s">
        <v>107</v>
      </c>
      <c r="J6818" s="236"/>
      <c r="K6818"/>
      <c r="L6818"/>
      <c r="M6818"/>
      <c r="N6818"/>
      <c r="O6818"/>
      <c r="P6818"/>
      <c r="Q6818"/>
      <c r="U6818"/>
      <c r="V6818" t="s">
        <v>4335</v>
      </c>
      <c r="W6818" s="236"/>
      <c r="X6818"/>
      <c r="Y6818"/>
      <c r="Z6818"/>
      <c r="AA6818"/>
      <c r="AB6818"/>
      <c r="AC6818"/>
      <c r="AD6818"/>
      <c r="AE6818"/>
      <c r="AF6818"/>
      <c r="AG6818"/>
      <c r="AH6818" s="115" t="s">
        <v>4308</v>
      </c>
      <c r="AI6818" s="115" t="e">
        <f>VLOOKUP(A6818,'[2]دراسات قانونية'!$A$3:$E$600,1,0)</f>
        <v>#N/A</v>
      </c>
    </row>
    <row r="6819" spans="1:35" ht="18" x14ac:dyDescent="0.25">
      <c r="A6819" s="235">
        <v>334056</v>
      </c>
      <c r="B6819" s="235" t="s">
        <v>10826</v>
      </c>
      <c r="C6819" s="235" t="s">
        <v>250</v>
      </c>
      <c r="D6819" s="235" t="s">
        <v>381</v>
      </c>
      <c r="E6819"/>
      <c r="F6819" s="126"/>
      <c r="G6819" s="236"/>
      <c r="H6819"/>
      <c r="I6819" t="s">
        <v>107</v>
      </c>
      <c r="J6819" s="236"/>
      <c r="K6819"/>
      <c r="L6819"/>
      <c r="M6819"/>
      <c r="N6819"/>
      <c r="O6819"/>
      <c r="P6819"/>
      <c r="Q6819"/>
      <c r="U6819"/>
      <c r="V6819" t="s">
        <v>4335</v>
      </c>
      <c r="W6819" s="236"/>
      <c r="X6819"/>
      <c r="Y6819"/>
      <c r="Z6819"/>
      <c r="AA6819"/>
      <c r="AB6819"/>
      <c r="AC6819"/>
      <c r="AD6819"/>
      <c r="AE6819"/>
      <c r="AF6819"/>
      <c r="AG6819"/>
      <c r="AH6819" s="115" t="s">
        <v>4308</v>
      </c>
      <c r="AI6819" s="115" t="e">
        <f>VLOOKUP(A6819,'[2]دراسات قانونية'!$A$3:$E$600,1,0)</f>
        <v>#N/A</v>
      </c>
    </row>
    <row r="6820" spans="1:35" ht="18" x14ac:dyDescent="0.25">
      <c r="A6820" s="235">
        <v>334058</v>
      </c>
      <c r="B6820" s="235" t="s">
        <v>10827</v>
      </c>
      <c r="C6820" s="235" t="s">
        <v>227</v>
      </c>
      <c r="D6820" s="235" t="s">
        <v>1546</v>
      </c>
      <c r="E6820"/>
      <c r="F6820" s="126"/>
      <c r="G6820" s="236"/>
      <c r="H6820"/>
      <c r="I6820" t="s">
        <v>107</v>
      </c>
      <c r="J6820" s="236"/>
      <c r="K6820"/>
      <c r="L6820"/>
      <c r="M6820"/>
      <c r="N6820"/>
      <c r="O6820"/>
      <c r="P6820"/>
      <c r="Q6820"/>
      <c r="U6820"/>
      <c r="V6820" t="s">
        <v>4335</v>
      </c>
      <c r="W6820" s="236"/>
      <c r="X6820"/>
      <c r="Y6820"/>
      <c r="Z6820"/>
      <c r="AA6820"/>
      <c r="AB6820"/>
      <c r="AC6820"/>
      <c r="AD6820"/>
      <c r="AE6820"/>
      <c r="AF6820"/>
      <c r="AG6820"/>
      <c r="AH6820" s="115" t="s">
        <v>4308</v>
      </c>
      <c r="AI6820" s="115" t="e">
        <f>VLOOKUP(A6820,'[2]دراسات قانونية'!$A$3:$E$600,1,0)</f>
        <v>#N/A</v>
      </c>
    </row>
    <row r="6821" spans="1:35" ht="18" hidden="1" x14ac:dyDescent="0.25">
      <c r="A6821" s="235">
        <v>334059</v>
      </c>
      <c r="B6821" s="235" t="s">
        <v>10828</v>
      </c>
      <c r="C6821" s="235" t="s">
        <v>345</v>
      </c>
      <c r="D6821" s="235" t="s">
        <v>6971</v>
      </c>
      <c r="E6821"/>
      <c r="F6821" s="126"/>
      <c r="G6821" s="236"/>
      <c r="H6821"/>
      <c r="I6821" t="s">
        <v>199</v>
      </c>
      <c r="J6821" s="236"/>
      <c r="K6821"/>
      <c r="L6821"/>
      <c r="M6821"/>
      <c r="N6821"/>
      <c r="O6821"/>
      <c r="P6821"/>
      <c r="Q6821"/>
      <c r="U6821"/>
      <c r="V6821" t="s">
        <v>16623</v>
      </c>
      <c r="W6821" s="236"/>
      <c r="X6821"/>
      <c r="Y6821"/>
      <c r="Z6821"/>
      <c r="AA6821"/>
      <c r="AB6821"/>
      <c r="AC6821"/>
      <c r="AD6821"/>
      <c r="AE6821"/>
      <c r="AF6821"/>
      <c r="AG6821"/>
      <c r="AH6821" s="115" t="s">
        <v>4308</v>
      </c>
    </row>
    <row r="6822" spans="1:35" hidden="1" x14ac:dyDescent="0.25">
      <c r="A6822">
        <v>334060</v>
      </c>
      <c r="B6822" t="s">
        <v>10829</v>
      </c>
      <c r="C6822" t="s">
        <v>475</v>
      </c>
      <c r="D6822" t="s">
        <v>220</v>
      </c>
      <c r="E6822" t="s">
        <v>77</v>
      </c>
      <c r="F6822" s="126"/>
      <c r="G6822"/>
      <c r="H6822" t="s">
        <v>16</v>
      </c>
      <c r="I6822" t="s">
        <v>129</v>
      </c>
      <c r="J6822"/>
      <c r="K6822"/>
      <c r="L6822"/>
      <c r="M6822"/>
      <c r="N6822"/>
      <c r="O6822"/>
      <c r="P6822"/>
      <c r="Q6822"/>
      <c r="U6822"/>
      <c r="V6822" t="s">
        <v>4424</v>
      </c>
      <c r="W6822"/>
      <c r="X6822" t="s">
        <v>4308</v>
      </c>
      <c r="Y6822"/>
      <c r="Z6822"/>
      <c r="AA6822" t="s">
        <v>4308</v>
      </c>
      <c r="AB6822" t="s">
        <v>4308</v>
      </c>
      <c r="AC6822" t="s">
        <v>4308</v>
      </c>
      <c r="AD6822" t="s">
        <v>4308</v>
      </c>
      <c r="AE6822" t="s">
        <v>4308</v>
      </c>
      <c r="AF6822" t="s">
        <v>4308</v>
      </c>
      <c r="AG6822" t="s">
        <v>4308</v>
      </c>
      <c r="AH6822" s="115" t="s">
        <v>4308</v>
      </c>
    </row>
    <row r="6823" spans="1:35" hidden="1" x14ac:dyDescent="0.25">
      <c r="A6823" s="115">
        <v>334061</v>
      </c>
      <c r="B6823" s="115" t="s">
        <v>2950</v>
      </c>
      <c r="C6823" s="115" t="s">
        <v>787</v>
      </c>
      <c r="D6823" s="115" t="s">
        <v>265</v>
      </c>
      <c r="E6823" s="115" t="s">
        <v>77</v>
      </c>
      <c r="F6823" s="237">
        <v>33433</v>
      </c>
      <c r="G6823" s="115" t="s">
        <v>769</v>
      </c>
      <c r="H6823" s="115" t="s">
        <v>16</v>
      </c>
      <c r="I6823" t="s">
        <v>199</v>
      </c>
      <c r="J6823" s="115" t="s">
        <v>15</v>
      </c>
      <c r="L6823" s="115" t="s">
        <v>67</v>
      </c>
      <c r="U6823"/>
      <c r="V6823">
        <v>0</v>
      </c>
    </row>
    <row r="6824" spans="1:35" ht="18" x14ac:dyDescent="0.25">
      <c r="A6824" s="235">
        <v>334062</v>
      </c>
      <c r="B6824" s="235" t="s">
        <v>10830</v>
      </c>
      <c r="C6824" s="235" t="s">
        <v>394</v>
      </c>
      <c r="D6824" s="235" t="s">
        <v>851</v>
      </c>
      <c r="E6824"/>
      <c r="F6824" s="126"/>
      <c r="G6824" s="236"/>
      <c r="H6824"/>
      <c r="I6824" t="s">
        <v>107</v>
      </c>
      <c r="J6824" s="236"/>
      <c r="K6824"/>
      <c r="L6824"/>
      <c r="M6824"/>
      <c r="N6824"/>
      <c r="O6824"/>
      <c r="P6824"/>
      <c r="Q6824"/>
      <c r="U6824"/>
      <c r="V6824" t="s">
        <v>4335</v>
      </c>
      <c r="W6824" s="236"/>
      <c r="X6824"/>
      <c r="Y6824"/>
      <c r="Z6824"/>
      <c r="AA6824"/>
      <c r="AB6824"/>
      <c r="AC6824"/>
      <c r="AD6824"/>
      <c r="AE6824"/>
      <c r="AF6824"/>
      <c r="AG6824"/>
      <c r="AH6824" s="115" t="s">
        <v>4308</v>
      </c>
      <c r="AI6824" s="115" t="e">
        <f>VLOOKUP(A6824,'[2]دراسات قانونية'!$A$3:$E$600,1,0)</f>
        <v>#N/A</v>
      </c>
    </row>
    <row r="6825" spans="1:35" ht="18" x14ac:dyDescent="0.25">
      <c r="A6825" s="235">
        <v>334063</v>
      </c>
      <c r="B6825" s="235" t="s">
        <v>10831</v>
      </c>
      <c r="C6825" s="235" t="s">
        <v>271</v>
      </c>
      <c r="D6825" s="235" t="s">
        <v>450</v>
      </c>
      <c r="E6825"/>
      <c r="F6825" s="126"/>
      <c r="G6825" s="236"/>
      <c r="H6825"/>
      <c r="I6825" t="s">
        <v>107</v>
      </c>
      <c r="J6825" s="236"/>
      <c r="K6825"/>
      <c r="L6825"/>
      <c r="M6825"/>
      <c r="N6825"/>
      <c r="O6825"/>
      <c r="P6825"/>
      <c r="Q6825"/>
      <c r="U6825"/>
      <c r="V6825" t="s">
        <v>4335</v>
      </c>
      <c r="W6825" s="236"/>
      <c r="X6825"/>
      <c r="Y6825"/>
      <c r="Z6825"/>
      <c r="AA6825"/>
      <c r="AB6825"/>
      <c r="AC6825"/>
      <c r="AD6825"/>
      <c r="AE6825"/>
      <c r="AF6825"/>
      <c r="AG6825"/>
      <c r="AH6825" s="115" t="s">
        <v>4308</v>
      </c>
      <c r="AI6825" s="115" t="e">
        <f>VLOOKUP(A6825,'[2]دراسات قانونية'!$A$3:$E$600,1,0)</f>
        <v>#N/A</v>
      </c>
    </row>
    <row r="6826" spans="1:35" ht="18" x14ac:dyDescent="0.25">
      <c r="A6826" s="235">
        <v>334064</v>
      </c>
      <c r="B6826" s="235" t="s">
        <v>10832</v>
      </c>
      <c r="C6826" s="235" t="s">
        <v>442</v>
      </c>
      <c r="D6826" s="235" t="s">
        <v>9370</v>
      </c>
      <c r="E6826"/>
      <c r="F6826" s="126"/>
      <c r="G6826" s="236"/>
      <c r="H6826"/>
      <c r="I6826" t="s">
        <v>107</v>
      </c>
      <c r="J6826" s="236"/>
      <c r="K6826"/>
      <c r="L6826"/>
      <c r="M6826"/>
      <c r="N6826"/>
      <c r="O6826"/>
      <c r="P6826"/>
      <c r="Q6826"/>
      <c r="U6826"/>
      <c r="V6826" t="s">
        <v>4335</v>
      </c>
      <c r="W6826" s="236"/>
      <c r="X6826"/>
      <c r="Y6826"/>
      <c r="Z6826"/>
      <c r="AA6826"/>
      <c r="AB6826"/>
      <c r="AC6826"/>
      <c r="AD6826"/>
      <c r="AE6826"/>
      <c r="AF6826"/>
      <c r="AG6826"/>
      <c r="AH6826" s="115" t="s">
        <v>4308</v>
      </c>
      <c r="AI6826" s="115" t="e">
        <f>VLOOKUP(A6826,'[2]دراسات قانونية'!$A$3:$E$600,1,0)</f>
        <v>#N/A</v>
      </c>
    </row>
    <row r="6827" spans="1:35" ht="18" hidden="1" x14ac:dyDescent="0.25">
      <c r="A6827" s="235">
        <v>334065</v>
      </c>
      <c r="B6827" s="235" t="s">
        <v>10833</v>
      </c>
      <c r="C6827" s="235" t="s">
        <v>260</v>
      </c>
      <c r="D6827" s="235" t="s">
        <v>888</v>
      </c>
      <c r="E6827"/>
      <c r="F6827" s="126"/>
      <c r="G6827" s="236"/>
      <c r="H6827"/>
      <c r="I6827" t="s">
        <v>199</v>
      </c>
      <c r="J6827" s="236"/>
      <c r="K6827"/>
      <c r="L6827"/>
      <c r="M6827"/>
      <c r="N6827"/>
      <c r="O6827"/>
      <c r="P6827"/>
      <c r="Q6827"/>
      <c r="U6827"/>
      <c r="V6827">
        <v>0</v>
      </c>
      <c r="W6827" s="236"/>
      <c r="X6827"/>
      <c r="Y6827"/>
      <c r="Z6827"/>
      <c r="AA6827"/>
      <c r="AB6827"/>
      <c r="AC6827"/>
      <c r="AD6827"/>
      <c r="AE6827"/>
      <c r="AF6827"/>
      <c r="AG6827"/>
      <c r="AH6827" s="115" t="s">
        <v>4308</v>
      </c>
    </row>
    <row r="6828" spans="1:35" ht="18" x14ac:dyDescent="0.25">
      <c r="A6828" s="235">
        <v>334068</v>
      </c>
      <c r="B6828" s="235" t="s">
        <v>4705</v>
      </c>
      <c r="C6828" s="235" t="s">
        <v>227</v>
      </c>
      <c r="D6828" s="235" t="s">
        <v>238</v>
      </c>
      <c r="E6828"/>
      <c r="F6828" s="126"/>
      <c r="G6828" s="236"/>
      <c r="H6828"/>
      <c r="I6828" t="s">
        <v>107</v>
      </c>
      <c r="J6828" s="236"/>
      <c r="K6828"/>
      <c r="L6828"/>
      <c r="M6828"/>
      <c r="N6828"/>
      <c r="O6828"/>
      <c r="P6828"/>
      <c r="Q6828"/>
      <c r="U6828"/>
      <c r="V6828" t="s">
        <v>4335</v>
      </c>
      <c r="W6828" s="236"/>
      <c r="X6828"/>
      <c r="Y6828"/>
      <c r="Z6828"/>
      <c r="AA6828"/>
      <c r="AB6828"/>
      <c r="AC6828"/>
      <c r="AD6828"/>
      <c r="AE6828"/>
      <c r="AF6828"/>
      <c r="AG6828"/>
      <c r="AH6828" s="115" t="s">
        <v>4308</v>
      </c>
      <c r="AI6828" s="115" t="e">
        <f>VLOOKUP(A6828,'[2]دراسات قانونية'!$A$3:$E$600,1,0)</f>
        <v>#N/A</v>
      </c>
    </row>
    <row r="6829" spans="1:35" ht="18" x14ac:dyDescent="0.25">
      <c r="A6829" s="235">
        <v>334069</v>
      </c>
      <c r="B6829" s="235" t="s">
        <v>10834</v>
      </c>
      <c r="C6829" s="235" t="s">
        <v>439</v>
      </c>
      <c r="D6829" s="235" t="s">
        <v>654</v>
      </c>
      <c r="E6829"/>
      <c r="F6829" s="126"/>
      <c r="G6829" s="236"/>
      <c r="H6829"/>
      <c r="I6829" t="s">
        <v>107</v>
      </c>
      <c r="J6829" s="236"/>
      <c r="K6829"/>
      <c r="L6829"/>
      <c r="M6829"/>
      <c r="N6829"/>
      <c r="O6829"/>
      <c r="P6829"/>
      <c r="Q6829"/>
      <c r="U6829"/>
      <c r="V6829" t="s">
        <v>4335</v>
      </c>
      <c r="W6829" s="236"/>
      <c r="X6829"/>
      <c r="Y6829"/>
      <c r="Z6829"/>
      <c r="AA6829"/>
      <c r="AB6829"/>
      <c r="AC6829"/>
      <c r="AD6829"/>
      <c r="AE6829"/>
      <c r="AF6829"/>
      <c r="AG6829"/>
      <c r="AH6829" s="115" t="s">
        <v>4308</v>
      </c>
      <c r="AI6829" s="115" t="e">
        <f>VLOOKUP(A6829,'[2]دراسات قانونية'!$A$3:$E$600,1,0)</f>
        <v>#N/A</v>
      </c>
    </row>
    <row r="6830" spans="1:35" ht="18" x14ac:dyDescent="0.25">
      <c r="A6830" s="235">
        <v>334070</v>
      </c>
      <c r="B6830" s="235" t="s">
        <v>10835</v>
      </c>
      <c r="C6830" s="235" t="s">
        <v>364</v>
      </c>
      <c r="D6830" s="235" t="s">
        <v>404</v>
      </c>
      <c r="E6830"/>
      <c r="F6830" s="126"/>
      <c r="G6830" s="236"/>
      <c r="H6830"/>
      <c r="I6830" t="s">
        <v>107</v>
      </c>
      <c r="J6830" s="236"/>
      <c r="K6830"/>
      <c r="L6830"/>
      <c r="M6830"/>
      <c r="N6830"/>
      <c r="O6830"/>
      <c r="P6830"/>
      <c r="Q6830"/>
      <c r="U6830"/>
      <c r="V6830" t="s">
        <v>4335</v>
      </c>
      <c r="W6830" s="236"/>
      <c r="X6830"/>
      <c r="Y6830"/>
      <c r="Z6830"/>
      <c r="AA6830"/>
      <c r="AB6830"/>
      <c r="AC6830"/>
      <c r="AD6830"/>
      <c r="AE6830"/>
      <c r="AF6830"/>
      <c r="AG6830"/>
      <c r="AH6830" s="115" t="s">
        <v>4308</v>
      </c>
      <c r="AI6830" s="115" t="e">
        <f>VLOOKUP(A6830,'[2]دراسات قانونية'!$A$3:$E$600,1,0)</f>
        <v>#N/A</v>
      </c>
    </row>
    <row r="6831" spans="1:35" ht="18" x14ac:dyDescent="0.25">
      <c r="A6831" s="235">
        <v>334071</v>
      </c>
      <c r="B6831" s="235" t="s">
        <v>10836</v>
      </c>
      <c r="C6831" s="235" t="s">
        <v>529</v>
      </c>
      <c r="D6831" s="235" t="s">
        <v>10837</v>
      </c>
      <c r="E6831"/>
      <c r="F6831" s="126"/>
      <c r="G6831" s="236"/>
      <c r="H6831"/>
      <c r="I6831" t="s">
        <v>107</v>
      </c>
      <c r="J6831" s="236"/>
      <c r="K6831"/>
      <c r="L6831"/>
      <c r="M6831"/>
      <c r="N6831"/>
      <c r="O6831"/>
      <c r="P6831"/>
      <c r="Q6831"/>
      <c r="U6831"/>
      <c r="V6831" t="s">
        <v>4335</v>
      </c>
      <c r="W6831" s="236"/>
      <c r="X6831"/>
      <c r="Y6831"/>
      <c r="Z6831"/>
      <c r="AA6831"/>
      <c r="AB6831"/>
      <c r="AC6831"/>
      <c r="AD6831"/>
      <c r="AE6831"/>
      <c r="AF6831"/>
      <c r="AG6831"/>
      <c r="AH6831" s="115" t="s">
        <v>4308</v>
      </c>
      <c r="AI6831" s="115" t="e">
        <f>VLOOKUP(A6831,'[2]دراسات قانونية'!$A$3:$E$600,1,0)</f>
        <v>#N/A</v>
      </c>
    </row>
    <row r="6832" spans="1:35" ht="18" x14ac:dyDescent="0.25">
      <c r="A6832" s="235">
        <v>334072</v>
      </c>
      <c r="B6832" s="235" t="s">
        <v>10838</v>
      </c>
      <c r="C6832" s="235" t="s">
        <v>9479</v>
      </c>
      <c r="D6832" s="235" t="s">
        <v>281</v>
      </c>
      <c r="E6832"/>
      <c r="F6832" s="126"/>
      <c r="G6832" s="236"/>
      <c r="H6832"/>
      <c r="I6832" t="s">
        <v>107</v>
      </c>
      <c r="J6832" s="236"/>
      <c r="K6832"/>
      <c r="L6832"/>
      <c r="M6832"/>
      <c r="N6832"/>
      <c r="O6832"/>
      <c r="P6832"/>
      <c r="Q6832"/>
      <c r="U6832"/>
      <c r="V6832" t="s">
        <v>4335</v>
      </c>
      <c r="W6832" s="236"/>
      <c r="X6832"/>
      <c r="Y6832"/>
      <c r="Z6832"/>
      <c r="AA6832"/>
      <c r="AB6832"/>
      <c r="AC6832"/>
      <c r="AD6832"/>
      <c r="AE6832"/>
      <c r="AF6832"/>
      <c r="AG6832"/>
      <c r="AH6832" s="115" t="s">
        <v>4308</v>
      </c>
      <c r="AI6832" s="115" t="e">
        <f>VLOOKUP(A6832,'[2]دراسات قانونية'!$A$3:$E$600,1,0)</f>
        <v>#N/A</v>
      </c>
    </row>
    <row r="6833" spans="1:35" ht="18" hidden="1" x14ac:dyDescent="0.25">
      <c r="A6833" s="235">
        <v>334074</v>
      </c>
      <c r="B6833" s="235" t="s">
        <v>10839</v>
      </c>
      <c r="C6833" s="235" t="s">
        <v>391</v>
      </c>
      <c r="D6833" s="235" t="s">
        <v>1027</v>
      </c>
      <c r="E6833"/>
      <c r="F6833" s="126"/>
      <c r="G6833" s="236"/>
      <c r="H6833"/>
      <c r="I6833" t="s">
        <v>129</v>
      </c>
      <c r="J6833" s="236"/>
      <c r="K6833"/>
      <c r="L6833"/>
      <c r="M6833"/>
      <c r="N6833"/>
      <c r="O6833"/>
      <c r="P6833"/>
      <c r="Q6833"/>
      <c r="U6833"/>
      <c r="V6833" t="s">
        <v>4337</v>
      </c>
      <c r="W6833" s="236"/>
      <c r="X6833"/>
      <c r="Y6833"/>
      <c r="Z6833"/>
      <c r="AA6833"/>
      <c r="AB6833"/>
      <c r="AC6833"/>
      <c r="AD6833"/>
      <c r="AE6833"/>
      <c r="AF6833"/>
      <c r="AG6833"/>
      <c r="AH6833" s="115" t="s">
        <v>4308</v>
      </c>
    </row>
    <row r="6834" spans="1:35" x14ac:dyDescent="0.25">
      <c r="A6834" s="115">
        <v>334075</v>
      </c>
      <c r="B6834" s="115" t="s">
        <v>10840</v>
      </c>
      <c r="C6834" s="115" t="s">
        <v>936</v>
      </c>
      <c r="D6834" s="115" t="s">
        <v>222</v>
      </c>
      <c r="E6834" s="115" t="s">
        <v>77</v>
      </c>
      <c r="F6834" s="237"/>
      <c r="H6834" s="115" t="s">
        <v>16</v>
      </c>
      <c r="I6834" t="s">
        <v>107</v>
      </c>
      <c r="U6834"/>
      <c r="V6834" t="s">
        <v>4335</v>
      </c>
      <c r="AD6834" s="115" t="s">
        <v>4308</v>
      </c>
      <c r="AE6834" s="115" t="s">
        <v>4308</v>
      </c>
      <c r="AF6834" s="115" t="s">
        <v>4308</v>
      </c>
      <c r="AG6834" s="115" t="s">
        <v>4308</v>
      </c>
      <c r="AH6834" s="115" t="s">
        <v>4308</v>
      </c>
      <c r="AI6834" s="115" t="e">
        <f>VLOOKUP(A6834,'[2]دراسات قانونية'!$A$3:$E$600,1,0)</f>
        <v>#N/A</v>
      </c>
    </row>
    <row r="6835" spans="1:35" hidden="1" x14ac:dyDescent="0.25">
      <c r="A6835">
        <v>334077</v>
      </c>
      <c r="B6835" t="s">
        <v>10841</v>
      </c>
      <c r="C6835" t="s">
        <v>212</v>
      </c>
      <c r="D6835" t="s">
        <v>494</v>
      </c>
      <c r="E6835" t="s">
        <v>77</v>
      </c>
      <c r="F6835" s="126">
        <v>35204</v>
      </c>
      <c r="G6835" t="s">
        <v>666</v>
      </c>
      <c r="H6835" t="s">
        <v>16</v>
      </c>
      <c r="I6835" t="s">
        <v>136</v>
      </c>
      <c r="J6835" t="s">
        <v>1226</v>
      </c>
      <c r="K6835"/>
      <c r="L6835" t="s">
        <v>18</v>
      </c>
      <c r="M6835"/>
      <c r="N6835"/>
      <c r="O6835"/>
      <c r="P6835"/>
      <c r="Q6835"/>
      <c r="R6835" s="115">
        <v>8545</v>
      </c>
      <c r="S6835" s="115">
        <v>45692</v>
      </c>
      <c r="T6835" s="115">
        <v>100000</v>
      </c>
      <c r="U6835"/>
      <c r="V6835" t="s">
        <v>4414</v>
      </c>
      <c r="W6835"/>
      <c r="X6835"/>
      <c r="Y6835"/>
      <c r="Z6835"/>
      <c r="AA6835"/>
      <c r="AB6835"/>
      <c r="AC6835"/>
      <c r="AD6835"/>
      <c r="AE6835"/>
      <c r="AF6835"/>
      <c r="AG6835"/>
    </row>
    <row r="6836" spans="1:35" ht="18" x14ac:dyDescent="0.25">
      <c r="A6836" s="235">
        <v>334078</v>
      </c>
      <c r="B6836" s="235" t="s">
        <v>10842</v>
      </c>
      <c r="C6836" s="235" t="s">
        <v>1429</v>
      </c>
      <c r="D6836" s="235" t="s">
        <v>555</v>
      </c>
      <c r="E6836"/>
      <c r="F6836" s="126"/>
      <c r="G6836" s="236"/>
      <c r="H6836"/>
      <c r="I6836" t="s">
        <v>107</v>
      </c>
      <c r="J6836" s="236"/>
      <c r="K6836"/>
      <c r="L6836"/>
      <c r="M6836"/>
      <c r="N6836"/>
      <c r="O6836"/>
      <c r="P6836"/>
      <c r="Q6836"/>
      <c r="U6836"/>
      <c r="V6836" t="s">
        <v>4335</v>
      </c>
      <c r="W6836" s="236"/>
      <c r="X6836"/>
      <c r="Y6836"/>
      <c r="Z6836"/>
      <c r="AA6836"/>
      <c r="AB6836"/>
      <c r="AC6836"/>
      <c r="AD6836"/>
      <c r="AE6836"/>
      <c r="AF6836"/>
      <c r="AG6836"/>
      <c r="AH6836" s="115" t="s">
        <v>4308</v>
      </c>
      <c r="AI6836" s="115" t="e">
        <f>VLOOKUP(A6836,'[2]دراسات قانونية'!$A$3:$E$600,1,0)</f>
        <v>#N/A</v>
      </c>
    </row>
    <row r="6837" spans="1:35" ht="18" hidden="1" x14ac:dyDescent="0.25">
      <c r="A6837" s="235">
        <v>334079</v>
      </c>
      <c r="B6837" s="235" t="s">
        <v>10843</v>
      </c>
      <c r="C6837" s="235" t="s">
        <v>348</v>
      </c>
      <c r="D6837" s="235" t="s">
        <v>7027</v>
      </c>
      <c r="E6837"/>
      <c r="F6837" s="126"/>
      <c r="G6837" s="236"/>
      <c r="H6837"/>
      <c r="I6837" t="s">
        <v>199</v>
      </c>
      <c r="J6837" s="236"/>
      <c r="K6837"/>
      <c r="L6837"/>
      <c r="M6837"/>
      <c r="N6837"/>
      <c r="O6837"/>
      <c r="P6837"/>
      <c r="Q6837"/>
      <c r="U6837"/>
      <c r="V6837">
        <v>0</v>
      </c>
      <c r="W6837" s="236"/>
      <c r="X6837"/>
      <c r="Y6837"/>
      <c r="Z6837"/>
      <c r="AA6837"/>
      <c r="AB6837"/>
      <c r="AC6837"/>
      <c r="AD6837"/>
      <c r="AE6837"/>
      <c r="AF6837"/>
      <c r="AG6837"/>
      <c r="AH6837" s="115" t="s">
        <v>4308</v>
      </c>
    </row>
    <row r="6838" spans="1:35" hidden="1" x14ac:dyDescent="0.25">
      <c r="A6838">
        <v>334080</v>
      </c>
      <c r="B6838" t="s">
        <v>9529</v>
      </c>
      <c r="C6838" t="s">
        <v>287</v>
      </c>
      <c r="D6838" t="s">
        <v>474</v>
      </c>
      <c r="E6838" t="s">
        <v>77</v>
      </c>
      <c r="F6838" s="126"/>
      <c r="G6838"/>
      <c r="H6838" t="s">
        <v>16</v>
      </c>
      <c r="I6838" t="s">
        <v>129</v>
      </c>
      <c r="J6838"/>
      <c r="K6838"/>
      <c r="L6838"/>
      <c r="M6838"/>
      <c r="N6838"/>
      <c r="O6838"/>
      <c r="P6838"/>
      <c r="Q6838"/>
      <c r="U6838"/>
      <c r="V6838" t="s">
        <v>4336</v>
      </c>
      <c r="W6838"/>
      <c r="X6838"/>
      <c r="Y6838"/>
      <c r="Z6838"/>
      <c r="AA6838"/>
      <c r="AB6838" t="s">
        <v>4308</v>
      </c>
      <c r="AC6838" t="s">
        <v>4308</v>
      </c>
      <c r="AD6838" t="s">
        <v>4308</v>
      </c>
      <c r="AE6838" t="s">
        <v>4308</v>
      </c>
      <c r="AF6838" t="s">
        <v>4308</v>
      </c>
      <c r="AG6838" t="s">
        <v>4308</v>
      </c>
      <c r="AH6838" s="115" t="s">
        <v>4308</v>
      </c>
    </row>
    <row r="6839" spans="1:35" ht="18" hidden="1" x14ac:dyDescent="0.25">
      <c r="A6839" s="235">
        <v>334081</v>
      </c>
      <c r="B6839" s="235" t="s">
        <v>10844</v>
      </c>
      <c r="C6839" s="235" t="s">
        <v>8197</v>
      </c>
      <c r="D6839" s="235" t="s">
        <v>521</v>
      </c>
      <c r="E6839"/>
      <c r="F6839" s="126"/>
      <c r="G6839" s="236"/>
      <c r="H6839"/>
      <c r="I6839" t="s">
        <v>199</v>
      </c>
      <c r="J6839" s="236"/>
      <c r="K6839"/>
      <c r="L6839"/>
      <c r="M6839"/>
      <c r="N6839"/>
      <c r="O6839"/>
      <c r="P6839"/>
      <c r="Q6839"/>
      <c r="U6839"/>
      <c r="V6839">
        <v>0</v>
      </c>
      <c r="W6839" s="236"/>
      <c r="X6839"/>
      <c r="Y6839"/>
      <c r="Z6839"/>
      <c r="AA6839"/>
      <c r="AB6839"/>
      <c r="AC6839"/>
      <c r="AD6839"/>
      <c r="AE6839"/>
      <c r="AF6839"/>
      <c r="AG6839"/>
      <c r="AH6839" s="115" t="s">
        <v>4308</v>
      </c>
    </row>
    <row r="6840" spans="1:35" hidden="1" x14ac:dyDescent="0.25">
      <c r="A6840">
        <v>334082</v>
      </c>
      <c r="B6840" t="s">
        <v>10845</v>
      </c>
      <c r="C6840" t="s">
        <v>1429</v>
      </c>
      <c r="D6840" t="s">
        <v>222</v>
      </c>
      <c r="E6840" t="s">
        <v>77</v>
      </c>
      <c r="F6840" s="126"/>
      <c r="G6840"/>
      <c r="H6840" t="s">
        <v>16</v>
      </c>
      <c r="I6840" t="s">
        <v>129</v>
      </c>
      <c r="J6840"/>
      <c r="K6840"/>
      <c r="L6840"/>
      <c r="M6840"/>
      <c r="N6840"/>
      <c r="O6840"/>
      <c r="P6840"/>
      <c r="Q6840"/>
      <c r="U6840"/>
      <c r="V6840" t="s">
        <v>4336</v>
      </c>
      <c r="W6840"/>
      <c r="X6840"/>
      <c r="Y6840"/>
      <c r="Z6840"/>
      <c r="AA6840" t="s">
        <v>4308</v>
      </c>
      <c r="AB6840" t="s">
        <v>4308</v>
      </c>
      <c r="AC6840" t="s">
        <v>4308</v>
      </c>
      <c r="AD6840" t="s">
        <v>4308</v>
      </c>
      <c r="AE6840" t="s">
        <v>4308</v>
      </c>
      <c r="AF6840" t="s">
        <v>4308</v>
      </c>
      <c r="AG6840" t="s">
        <v>4308</v>
      </c>
      <c r="AH6840" s="115" t="s">
        <v>4308</v>
      </c>
    </row>
    <row r="6841" spans="1:35" hidden="1" x14ac:dyDescent="0.25">
      <c r="A6841">
        <v>334083</v>
      </c>
      <c r="B6841" t="s">
        <v>10846</v>
      </c>
      <c r="C6841" t="s">
        <v>530</v>
      </c>
      <c r="D6841" t="s">
        <v>10847</v>
      </c>
      <c r="E6841" t="s">
        <v>76</v>
      </c>
      <c r="F6841" s="126">
        <v>31489</v>
      </c>
      <c r="G6841" t="s">
        <v>10848</v>
      </c>
      <c r="H6841" t="s">
        <v>16</v>
      </c>
      <c r="I6841" t="s">
        <v>136</v>
      </c>
      <c r="J6841" t="s">
        <v>15</v>
      </c>
      <c r="K6841"/>
      <c r="L6841" t="s">
        <v>18</v>
      </c>
      <c r="M6841"/>
      <c r="N6841"/>
      <c r="O6841"/>
      <c r="P6841"/>
      <c r="Q6841"/>
      <c r="U6841"/>
      <c r="V6841">
        <v>0</v>
      </c>
      <c r="W6841"/>
      <c r="X6841"/>
      <c r="Y6841"/>
      <c r="Z6841"/>
      <c r="AA6841"/>
      <c r="AB6841"/>
      <c r="AC6841"/>
      <c r="AD6841"/>
      <c r="AE6841"/>
      <c r="AF6841"/>
      <c r="AG6841"/>
      <c r="AH6841" s="115" t="s">
        <v>4308</v>
      </c>
    </row>
    <row r="6842" spans="1:35" hidden="1" x14ac:dyDescent="0.25">
      <c r="A6842" s="115">
        <v>334084</v>
      </c>
      <c r="B6842" s="115" t="s">
        <v>2754</v>
      </c>
      <c r="C6842" s="115" t="s">
        <v>339</v>
      </c>
      <c r="D6842" s="115" t="s">
        <v>302</v>
      </c>
      <c r="E6842" s="115" t="s">
        <v>77</v>
      </c>
      <c r="F6842" s="237">
        <v>35262</v>
      </c>
      <c r="G6842" s="115" t="s">
        <v>18</v>
      </c>
      <c r="H6842" s="115" t="s">
        <v>16</v>
      </c>
      <c r="I6842" t="s">
        <v>199</v>
      </c>
      <c r="J6842" s="115" t="s">
        <v>1226</v>
      </c>
      <c r="L6842" s="115" t="s">
        <v>73</v>
      </c>
      <c r="U6842"/>
      <c r="V6842">
        <v>0</v>
      </c>
    </row>
    <row r="6843" spans="1:35" hidden="1" x14ac:dyDescent="0.25">
      <c r="A6843">
        <v>334085</v>
      </c>
      <c r="B6843" t="s">
        <v>10849</v>
      </c>
      <c r="C6843" t="s">
        <v>377</v>
      </c>
      <c r="D6843" t="s">
        <v>707</v>
      </c>
      <c r="E6843" t="s">
        <v>77</v>
      </c>
      <c r="F6843" s="126">
        <v>33785</v>
      </c>
      <c r="G6843" t="s">
        <v>10850</v>
      </c>
      <c r="H6843" t="s">
        <v>16</v>
      </c>
      <c r="I6843" t="s">
        <v>129</v>
      </c>
      <c r="J6843"/>
      <c r="K6843"/>
      <c r="L6843"/>
      <c r="M6843"/>
      <c r="N6843"/>
      <c r="O6843"/>
      <c r="P6843"/>
      <c r="Q6843"/>
      <c r="U6843"/>
      <c r="V6843" t="s">
        <v>16623</v>
      </c>
      <c r="W6843"/>
      <c r="X6843"/>
      <c r="Y6843"/>
      <c r="Z6843"/>
      <c r="AA6843"/>
      <c r="AB6843"/>
      <c r="AC6843" t="s">
        <v>4308</v>
      </c>
      <c r="AD6843" t="s">
        <v>4308</v>
      </c>
      <c r="AE6843" t="s">
        <v>4308</v>
      </c>
      <c r="AF6843" t="s">
        <v>4308</v>
      </c>
      <c r="AG6843" t="s">
        <v>4308</v>
      </c>
      <c r="AH6843" s="115" t="s">
        <v>4308</v>
      </c>
    </row>
    <row r="6844" spans="1:35" hidden="1" x14ac:dyDescent="0.25">
      <c r="A6844" s="115">
        <v>334086</v>
      </c>
      <c r="B6844" s="115" t="s">
        <v>4146</v>
      </c>
      <c r="C6844" s="115" t="s">
        <v>209</v>
      </c>
      <c r="D6844" s="115" t="s">
        <v>392</v>
      </c>
      <c r="E6844" s="115" t="s">
        <v>77</v>
      </c>
      <c r="F6844" s="237">
        <v>34455</v>
      </c>
      <c r="G6844" s="115" t="s">
        <v>885</v>
      </c>
      <c r="H6844" s="115" t="s">
        <v>16</v>
      </c>
      <c r="I6844" t="s">
        <v>199</v>
      </c>
      <c r="J6844" s="115" t="s">
        <v>15</v>
      </c>
      <c r="L6844" s="115" t="s">
        <v>67</v>
      </c>
      <c r="U6844"/>
      <c r="V6844">
        <v>0</v>
      </c>
    </row>
    <row r="6845" spans="1:35" ht="18" x14ac:dyDescent="0.25">
      <c r="A6845" s="235">
        <v>334087</v>
      </c>
      <c r="B6845" s="235" t="s">
        <v>10851</v>
      </c>
      <c r="C6845" s="235" t="s">
        <v>831</v>
      </c>
      <c r="D6845" s="235" t="s">
        <v>10852</v>
      </c>
      <c r="E6845"/>
      <c r="F6845" s="126"/>
      <c r="G6845" s="236"/>
      <c r="H6845"/>
      <c r="I6845" t="s">
        <v>107</v>
      </c>
      <c r="J6845" s="236"/>
      <c r="K6845"/>
      <c r="L6845"/>
      <c r="M6845"/>
      <c r="N6845"/>
      <c r="O6845"/>
      <c r="P6845"/>
      <c r="Q6845"/>
      <c r="U6845"/>
      <c r="V6845" t="s">
        <v>4334</v>
      </c>
      <c r="W6845" s="236"/>
      <c r="X6845"/>
      <c r="Y6845"/>
      <c r="Z6845"/>
      <c r="AA6845"/>
      <c r="AB6845"/>
      <c r="AC6845"/>
      <c r="AD6845"/>
      <c r="AE6845"/>
      <c r="AF6845"/>
      <c r="AG6845"/>
      <c r="AH6845" s="115" t="s">
        <v>4308</v>
      </c>
      <c r="AI6845" s="115" t="e">
        <f>VLOOKUP(A6845,'[2]دراسات قانونية'!$A$3:$E$600,1,0)</f>
        <v>#N/A</v>
      </c>
    </row>
    <row r="6846" spans="1:35" hidden="1" x14ac:dyDescent="0.25">
      <c r="A6846">
        <v>334088</v>
      </c>
      <c r="B6846" t="s">
        <v>10853</v>
      </c>
      <c r="C6846" t="s">
        <v>250</v>
      </c>
      <c r="D6846" t="s">
        <v>10854</v>
      </c>
      <c r="E6846" t="s">
        <v>77</v>
      </c>
      <c r="F6846" s="126">
        <v>31632</v>
      </c>
      <c r="G6846" t="s">
        <v>18</v>
      </c>
      <c r="H6846" t="s">
        <v>16</v>
      </c>
      <c r="I6846" t="s">
        <v>136</v>
      </c>
      <c r="J6846" t="s">
        <v>1226</v>
      </c>
      <c r="K6846"/>
      <c r="L6846" t="s">
        <v>18</v>
      </c>
      <c r="M6846"/>
      <c r="N6846"/>
      <c r="O6846"/>
      <c r="P6846"/>
      <c r="Q6846"/>
      <c r="U6846"/>
      <c r="V6846" t="s">
        <v>16623</v>
      </c>
      <c r="W6846"/>
      <c r="X6846"/>
      <c r="Y6846"/>
      <c r="Z6846"/>
      <c r="AA6846"/>
      <c r="AB6846"/>
      <c r="AC6846"/>
      <c r="AD6846"/>
      <c r="AE6846"/>
      <c r="AF6846"/>
      <c r="AG6846"/>
    </row>
    <row r="6847" spans="1:35" hidden="1" x14ac:dyDescent="0.25">
      <c r="A6847">
        <v>334089</v>
      </c>
      <c r="B6847" t="s">
        <v>10855</v>
      </c>
      <c r="C6847" t="s">
        <v>212</v>
      </c>
      <c r="D6847" t="s">
        <v>1083</v>
      </c>
      <c r="E6847" t="s">
        <v>77</v>
      </c>
      <c r="F6847" s="126">
        <v>31993</v>
      </c>
      <c r="G6847" t="s">
        <v>547</v>
      </c>
      <c r="H6847" t="s">
        <v>19</v>
      </c>
      <c r="I6847" t="s">
        <v>136</v>
      </c>
      <c r="J6847"/>
      <c r="K6847"/>
      <c r="L6847"/>
      <c r="M6847"/>
      <c r="N6847"/>
      <c r="O6847"/>
      <c r="P6847"/>
      <c r="Q6847"/>
      <c r="U6847"/>
      <c r="V6847">
        <v>0</v>
      </c>
      <c r="W6847"/>
      <c r="X6847"/>
      <c r="Y6847"/>
      <c r="Z6847"/>
      <c r="AA6847"/>
      <c r="AB6847"/>
      <c r="AC6847"/>
      <c r="AD6847"/>
      <c r="AE6847"/>
      <c r="AF6847"/>
      <c r="AG6847" t="s">
        <v>4308</v>
      </c>
      <c r="AH6847" s="115" t="s">
        <v>4308</v>
      </c>
    </row>
    <row r="6848" spans="1:35" ht="18" x14ac:dyDescent="0.25">
      <c r="A6848" s="235">
        <v>334090</v>
      </c>
      <c r="B6848" s="235" t="s">
        <v>10856</v>
      </c>
      <c r="C6848" s="235" t="s">
        <v>332</v>
      </c>
      <c r="D6848" s="235" t="s">
        <v>6925</v>
      </c>
      <c r="E6848"/>
      <c r="F6848" s="126"/>
      <c r="G6848" s="236"/>
      <c r="H6848"/>
      <c r="I6848" t="s">
        <v>107</v>
      </c>
      <c r="J6848" s="236"/>
      <c r="K6848"/>
      <c r="L6848"/>
      <c r="M6848"/>
      <c r="N6848"/>
      <c r="O6848"/>
      <c r="P6848"/>
      <c r="Q6848"/>
      <c r="U6848"/>
      <c r="V6848" t="s">
        <v>4335</v>
      </c>
      <c r="W6848" s="236"/>
      <c r="X6848"/>
      <c r="Y6848"/>
      <c r="Z6848"/>
      <c r="AA6848"/>
      <c r="AB6848"/>
      <c r="AC6848"/>
      <c r="AD6848"/>
      <c r="AE6848"/>
      <c r="AF6848"/>
      <c r="AG6848"/>
      <c r="AH6848" s="115" t="s">
        <v>4308</v>
      </c>
      <c r="AI6848" s="115" t="e">
        <f>VLOOKUP(A6848,'[2]دراسات قانونية'!$A$3:$E$600,1,0)</f>
        <v>#N/A</v>
      </c>
    </row>
    <row r="6849" spans="1:35" ht="18" x14ac:dyDescent="0.25">
      <c r="A6849" s="235">
        <v>334091</v>
      </c>
      <c r="B6849" s="235" t="s">
        <v>10857</v>
      </c>
      <c r="C6849" s="235" t="s">
        <v>358</v>
      </c>
      <c r="D6849" s="235" t="s">
        <v>6989</v>
      </c>
      <c r="E6849"/>
      <c r="F6849" s="126"/>
      <c r="G6849" s="236"/>
      <c r="H6849"/>
      <c r="I6849" t="s">
        <v>107</v>
      </c>
      <c r="J6849" s="236"/>
      <c r="K6849"/>
      <c r="L6849"/>
      <c r="M6849"/>
      <c r="N6849"/>
      <c r="O6849"/>
      <c r="P6849"/>
      <c r="Q6849"/>
      <c r="U6849"/>
      <c r="V6849" t="s">
        <v>4335</v>
      </c>
      <c r="W6849" s="236"/>
      <c r="X6849"/>
      <c r="Y6849"/>
      <c r="Z6849"/>
      <c r="AA6849"/>
      <c r="AB6849"/>
      <c r="AC6849"/>
      <c r="AD6849"/>
      <c r="AE6849"/>
      <c r="AF6849"/>
      <c r="AG6849"/>
      <c r="AH6849" s="115" t="s">
        <v>4308</v>
      </c>
      <c r="AI6849" s="115" t="e">
        <f>VLOOKUP(A6849,'[2]دراسات قانونية'!$A$3:$E$600,1,0)</f>
        <v>#N/A</v>
      </c>
    </row>
    <row r="6850" spans="1:35" hidden="1" x14ac:dyDescent="0.25">
      <c r="A6850">
        <v>334092</v>
      </c>
      <c r="B6850" t="s">
        <v>10858</v>
      </c>
      <c r="C6850" t="s">
        <v>10859</v>
      </c>
      <c r="D6850" t="s">
        <v>10860</v>
      </c>
      <c r="E6850" t="s">
        <v>76</v>
      </c>
      <c r="F6850" s="126">
        <v>34581</v>
      </c>
      <c r="G6850" t="s">
        <v>10861</v>
      </c>
      <c r="H6850" t="s">
        <v>16</v>
      </c>
      <c r="I6850" t="s">
        <v>129</v>
      </c>
      <c r="J6850"/>
      <c r="K6850"/>
      <c r="L6850"/>
      <c r="M6850"/>
      <c r="N6850"/>
      <c r="O6850"/>
      <c r="P6850"/>
      <c r="Q6850"/>
      <c r="U6850"/>
      <c r="V6850" t="s">
        <v>4424</v>
      </c>
      <c r="W6850"/>
      <c r="X6850"/>
      <c r="Y6850"/>
      <c r="Z6850"/>
      <c r="AA6850"/>
      <c r="AB6850"/>
      <c r="AC6850"/>
      <c r="AD6850" t="s">
        <v>4308</v>
      </c>
      <c r="AE6850" t="s">
        <v>4308</v>
      </c>
      <c r="AF6850" t="s">
        <v>4308</v>
      </c>
      <c r="AG6850" t="s">
        <v>4308</v>
      </c>
      <c r="AH6850" s="115" t="s">
        <v>4308</v>
      </c>
    </row>
    <row r="6851" spans="1:35" ht="18" hidden="1" x14ac:dyDescent="0.25">
      <c r="A6851" s="235">
        <v>334093</v>
      </c>
      <c r="B6851" s="235" t="s">
        <v>10862</v>
      </c>
      <c r="C6851" s="235" t="s">
        <v>227</v>
      </c>
      <c r="D6851" s="235" t="s">
        <v>400</v>
      </c>
      <c r="E6851"/>
      <c r="F6851" s="126"/>
      <c r="G6851" s="236"/>
      <c r="H6851"/>
      <c r="I6851" t="s">
        <v>199</v>
      </c>
      <c r="J6851" s="236"/>
      <c r="K6851"/>
      <c r="L6851"/>
      <c r="M6851"/>
      <c r="N6851"/>
      <c r="O6851"/>
      <c r="P6851"/>
      <c r="Q6851"/>
      <c r="U6851"/>
      <c r="V6851">
        <v>0</v>
      </c>
      <c r="W6851" s="236"/>
      <c r="X6851"/>
      <c r="Y6851"/>
      <c r="Z6851"/>
      <c r="AA6851"/>
      <c r="AB6851"/>
      <c r="AC6851"/>
      <c r="AD6851"/>
      <c r="AE6851"/>
      <c r="AF6851"/>
      <c r="AG6851"/>
      <c r="AH6851" s="115" t="s">
        <v>4308</v>
      </c>
    </row>
    <row r="6852" spans="1:35" ht="18" x14ac:dyDescent="0.25">
      <c r="A6852" s="235">
        <v>334094</v>
      </c>
      <c r="B6852" s="235" t="s">
        <v>10863</v>
      </c>
      <c r="C6852" s="235" t="s">
        <v>10864</v>
      </c>
      <c r="D6852" s="235" t="s">
        <v>275</v>
      </c>
      <c r="E6852"/>
      <c r="F6852" s="126"/>
      <c r="G6852" s="236"/>
      <c r="H6852"/>
      <c r="I6852" t="s">
        <v>107</v>
      </c>
      <c r="J6852" s="236"/>
      <c r="K6852"/>
      <c r="L6852"/>
      <c r="M6852"/>
      <c r="N6852"/>
      <c r="O6852"/>
      <c r="P6852"/>
      <c r="Q6852"/>
      <c r="U6852"/>
      <c r="V6852" t="s">
        <v>4335</v>
      </c>
      <c r="W6852" s="236"/>
      <c r="X6852"/>
      <c r="Y6852"/>
      <c r="Z6852"/>
      <c r="AA6852"/>
      <c r="AB6852"/>
      <c r="AC6852"/>
      <c r="AD6852"/>
      <c r="AE6852"/>
      <c r="AF6852"/>
      <c r="AG6852"/>
      <c r="AH6852" s="115" t="s">
        <v>4308</v>
      </c>
      <c r="AI6852" s="115" t="e">
        <f>VLOOKUP(A6852,'[2]دراسات قانونية'!$A$3:$E$600,1,0)</f>
        <v>#N/A</v>
      </c>
    </row>
    <row r="6853" spans="1:35" hidden="1" x14ac:dyDescent="0.25">
      <c r="A6853">
        <v>334095</v>
      </c>
      <c r="B6853" t="s">
        <v>10865</v>
      </c>
      <c r="C6853" t="s">
        <v>570</v>
      </c>
      <c r="D6853" t="s">
        <v>373</v>
      </c>
      <c r="E6853" t="s">
        <v>77</v>
      </c>
      <c r="F6853" s="126">
        <v>34773</v>
      </c>
      <c r="G6853" t="s">
        <v>67</v>
      </c>
      <c r="H6853" t="s">
        <v>16</v>
      </c>
      <c r="I6853" t="s">
        <v>136</v>
      </c>
      <c r="J6853" t="s">
        <v>1226</v>
      </c>
      <c r="K6853"/>
      <c r="L6853" t="s">
        <v>73</v>
      </c>
      <c r="M6853"/>
      <c r="N6853"/>
      <c r="O6853"/>
      <c r="P6853"/>
      <c r="Q6853"/>
      <c r="U6853"/>
      <c r="V6853">
        <v>0</v>
      </c>
      <c r="W6853"/>
      <c r="X6853"/>
      <c r="Y6853"/>
      <c r="Z6853"/>
      <c r="AA6853"/>
      <c r="AB6853"/>
      <c r="AC6853"/>
      <c r="AD6853"/>
      <c r="AE6853"/>
      <c r="AF6853" t="s">
        <v>4308</v>
      </c>
      <c r="AG6853" t="s">
        <v>4308</v>
      </c>
      <c r="AH6853" s="115" t="s">
        <v>4308</v>
      </c>
    </row>
    <row r="6854" spans="1:35" ht="18" x14ac:dyDescent="0.25">
      <c r="A6854" s="235">
        <v>334096</v>
      </c>
      <c r="B6854" s="235" t="s">
        <v>10866</v>
      </c>
      <c r="C6854" s="235" t="s">
        <v>395</v>
      </c>
      <c r="D6854" s="235" t="s">
        <v>1944</v>
      </c>
      <c r="E6854"/>
      <c r="F6854" s="126"/>
      <c r="G6854" s="236"/>
      <c r="H6854"/>
      <c r="I6854" t="s">
        <v>107</v>
      </c>
      <c r="J6854" s="236"/>
      <c r="K6854"/>
      <c r="L6854"/>
      <c r="M6854"/>
      <c r="N6854"/>
      <c r="O6854"/>
      <c r="P6854"/>
      <c r="Q6854"/>
      <c r="U6854"/>
      <c r="V6854" t="s">
        <v>4335</v>
      </c>
      <c r="W6854" s="236"/>
      <c r="X6854"/>
      <c r="Y6854"/>
      <c r="Z6854"/>
      <c r="AA6854"/>
      <c r="AB6854"/>
      <c r="AC6854"/>
      <c r="AD6854"/>
      <c r="AE6854"/>
      <c r="AF6854"/>
      <c r="AG6854"/>
      <c r="AH6854" s="115" t="s">
        <v>4308</v>
      </c>
      <c r="AI6854" s="115" t="e">
        <f>VLOOKUP(A6854,'[2]دراسات قانونية'!$A$3:$E$600,1,0)</f>
        <v>#N/A</v>
      </c>
    </row>
    <row r="6855" spans="1:35" hidden="1" x14ac:dyDescent="0.25">
      <c r="A6855">
        <v>334098</v>
      </c>
      <c r="B6855" t="s">
        <v>10867</v>
      </c>
      <c r="C6855" t="s">
        <v>598</v>
      </c>
      <c r="D6855" t="s">
        <v>1060</v>
      </c>
      <c r="E6855" t="s">
        <v>77</v>
      </c>
      <c r="F6855" s="126"/>
      <c r="G6855"/>
      <c r="H6855" t="s">
        <v>16</v>
      </c>
      <c r="I6855" t="s">
        <v>129</v>
      </c>
      <c r="J6855"/>
      <c r="K6855"/>
      <c r="L6855"/>
      <c r="M6855"/>
      <c r="N6855"/>
      <c r="O6855"/>
      <c r="P6855"/>
      <c r="Q6855"/>
      <c r="U6855"/>
      <c r="V6855" t="s">
        <v>4414</v>
      </c>
      <c r="W6855"/>
      <c r="X6855"/>
      <c r="Y6855"/>
      <c r="Z6855"/>
      <c r="AA6855" t="s">
        <v>4308</v>
      </c>
      <c r="AB6855" t="s">
        <v>4308</v>
      </c>
      <c r="AC6855" t="s">
        <v>4308</v>
      </c>
      <c r="AD6855" t="s">
        <v>4308</v>
      </c>
      <c r="AE6855" t="s">
        <v>4308</v>
      </c>
      <c r="AF6855" t="s">
        <v>4308</v>
      </c>
      <c r="AG6855" t="s">
        <v>4308</v>
      </c>
      <c r="AH6855" s="115" t="s">
        <v>4308</v>
      </c>
    </row>
    <row r="6856" spans="1:35" ht="18" hidden="1" x14ac:dyDescent="0.25">
      <c r="A6856" s="235">
        <v>334099</v>
      </c>
      <c r="B6856" s="235" t="s">
        <v>10868</v>
      </c>
      <c r="C6856" s="235" t="s">
        <v>481</v>
      </c>
      <c r="D6856" s="235" t="s">
        <v>435</v>
      </c>
      <c r="E6856"/>
      <c r="F6856" s="126"/>
      <c r="G6856" s="236"/>
      <c r="H6856"/>
      <c r="I6856" t="s">
        <v>199</v>
      </c>
      <c r="J6856" s="236"/>
      <c r="K6856"/>
      <c r="L6856"/>
      <c r="M6856"/>
      <c r="N6856"/>
      <c r="O6856"/>
      <c r="P6856"/>
      <c r="Q6856"/>
      <c r="U6856"/>
      <c r="V6856">
        <v>0</v>
      </c>
      <c r="W6856" s="236"/>
      <c r="X6856"/>
      <c r="Y6856"/>
      <c r="Z6856"/>
      <c r="AA6856"/>
      <c r="AB6856"/>
      <c r="AC6856"/>
      <c r="AD6856"/>
      <c r="AE6856"/>
      <c r="AF6856"/>
      <c r="AG6856"/>
      <c r="AH6856" s="115" t="s">
        <v>4308</v>
      </c>
    </row>
    <row r="6857" spans="1:35" ht="18" x14ac:dyDescent="0.25">
      <c r="A6857" s="235">
        <v>334101</v>
      </c>
      <c r="B6857" s="235" t="s">
        <v>10869</v>
      </c>
      <c r="C6857" s="235" t="s">
        <v>244</v>
      </c>
      <c r="D6857" s="235" t="s">
        <v>633</v>
      </c>
      <c r="E6857"/>
      <c r="F6857" s="126"/>
      <c r="G6857" s="236"/>
      <c r="H6857"/>
      <c r="I6857" t="s">
        <v>107</v>
      </c>
      <c r="J6857" s="236"/>
      <c r="K6857"/>
      <c r="L6857"/>
      <c r="M6857"/>
      <c r="N6857"/>
      <c r="O6857"/>
      <c r="P6857"/>
      <c r="Q6857"/>
      <c r="U6857"/>
      <c r="V6857" t="s">
        <v>4335</v>
      </c>
      <c r="W6857" s="236"/>
      <c r="X6857"/>
      <c r="Y6857"/>
      <c r="Z6857"/>
      <c r="AA6857"/>
      <c r="AB6857"/>
      <c r="AC6857"/>
      <c r="AD6857"/>
      <c r="AE6857"/>
      <c r="AF6857"/>
      <c r="AG6857"/>
      <c r="AH6857" s="115" t="s">
        <v>4308</v>
      </c>
      <c r="AI6857" s="115" t="e">
        <f>VLOOKUP(A6857,'[2]دراسات قانونية'!$A$3:$E$600,1,0)</f>
        <v>#N/A</v>
      </c>
    </row>
    <row r="6858" spans="1:35" ht="18" x14ac:dyDescent="0.25">
      <c r="A6858" s="235">
        <v>334104</v>
      </c>
      <c r="B6858" s="235" t="s">
        <v>10870</v>
      </c>
      <c r="C6858" s="235" t="s">
        <v>546</v>
      </c>
      <c r="D6858" s="235" t="s">
        <v>230</v>
      </c>
      <c r="E6858"/>
      <c r="F6858" s="126"/>
      <c r="G6858" s="236"/>
      <c r="H6858"/>
      <c r="I6858" t="s">
        <v>107</v>
      </c>
      <c r="J6858" s="236"/>
      <c r="K6858"/>
      <c r="L6858"/>
      <c r="M6858"/>
      <c r="N6858"/>
      <c r="O6858"/>
      <c r="P6858"/>
      <c r="Q6858"/>
      <c r="U6858"/>
      <c r="V6858" t="s">
        <v>4335</v>
      </c>
      <c r="W6858" s="236"/>
      <c r="X6858"/>
      <c r="Y6858"/>
      <c r="Z6858"/>
      <c r="AA6858"/>
      <c r="AB6858"/>
      <c r="AC6858"/>
      <c r="AD6858"/>
      <c r="AE6858"/>
      <c r="AF6858"/>
      <c r="AG6858"/>
      <c r="AH6858" s="115" t="s">
        <v>4308</v>
      </c>
      <c r="AI6858" s="115" t="e">
        <f>VLOOKUP(A6858,'[2]دراسات قانونية'!$A$3:$E$600,1,0)</f>
        <v>#N/A</v>
      </c>
    </row>
    <row r="6859" spans="1:35" ht="18" x14ac:dyDescent="0.25">
      <c r="A6859" s="235">
        <v>334105</v>
      </c>
      <c r="B6859" s="235" t="s">
        <v>10871</v>
      </c>
      <c r="C6859" s="235" t="s">
        <v>348</v>
      </c>
      <c r="D6859" s="235" t="s">
        <v>214</v>
      </c>
      <c r="E6859"/>
      <c r="F6859" s="126"/>
      <c r="G6859" s="236"/>
      <c r="H6859"/>
      <c r="I6859" t="s">
        <v>107</v>
      </c>
      <c r="J6859" s="236"/>
      <c r="K6859"/>
      <c r="L6859"/>
      <c r="M6859"/>
      <c r="N6859"/>
      <c r="O6859"/>
      <c r="P6859"/>
      <c r="Q6859"/>
      <c r="U6859"/>
      <c r="V6859" t="s">
        <v>4335</v>
      </c>
      <c r="W6859" s="236"/>
      <c r="X6859"/>
      <c r="Y6859"/>
      <c r="Z6859"/>
      <c r="AA6859"/>
      <c r="AB6859"/>
      <c r="AC6859"/>
      <c r="AD6859"/>
      <c r="AE6859"/>
      <c r="AF6859"/>
      <c r="AG6859"/>
      <c r="AH6859" s="115" t="s">
        <v>4308</v>
      </c>
      <c r="AI6859" s="115" t="e">
        <f>VLOOKUP(A6859,'[2]دراسات قانونية'!$A$3:$E$600,1,0)</f>
        <v>#N/A</v>
      </c>
    </row>
    <row r="6860" spans="1:35" hidden="1" x14ac:dyDescent="0.25">
      <c r="A6860" s="115">
        <v>334106</v>
      </c>
      <c r="B6860" s="115" t="s">
        <v>3118</v>
      </c>
      <c r="C6860" s="115" t="s">
        <v>2548</v>
      </c>
      <c r="D6860" s="115" t="s">
        <v>732</v>
      </c>
      <c r="E6860" s="115" t="s">
        <v>77</v>
      </c>
      <c r="F6860" s="237">
        <v>33269</v>
      </c>
      <c r="G6860" s="115" t="s">
        <v>18</v>
      </c>
      <c r="H6860" s="115" t="s">
        <v>16</v>
      </c>
      <c r="I6860" t="s">
        <v>199</v>
      </c>
      <c r="J6860" s="115" t="s">
        <v>15</v>
      </c>
      <c r="L6860" s="115" t="s">
        <v>18</v>
      </c>
      <c r="U6860"/>
      <c r="V6860">
        <v>0</v>
      </c>
    </row>
    <row r="6861" spans="1:35" hidden="1" x14ac:dyDescent="0.25">
      <c r="A6861">
        <v>334107</v>
      </c>
      <c r="B6861" t="s">
        <v>10872</v>
      </c>
      <c r="C6861" t="s">
        <v>10873</v>
      </c>
      <c r="D6861" t="s">
        <v>6890</v>
      </c>
      <c r="E6861" t="s">
        <v>77</v>
      </c>
      <c r="F6861" s="126">
        <v>31896</v>
      </c>
      <c r="G6861" t="s">
        <v>211</v>
      </c>
      <c r="H6861" t="s">
        <v>16</v>
      </c>
      <c r="I6861" t="s">
        <v>136</v>
      </c>
      <c r="J6861"/>
      <c r="K6861"/>
      <c r="L6861"/>
      <c r="M6861"/>
      <c r="N6861"/>
      <c r="O6861"/>
      <c r="P6861"/>
      <c r="Q6861"/>
      <c r="U6861"/>
      <c r="V6861" t="s">
        <v>16623</v>
      </c>
      <c r="W6861"/>
      <c r="X6861"/>
      <c r="Y6861"/>
      <c r="Z6861"/>
      <c r="AA6861"/>
      <c r="AB6861"/>
      <c r="AC6861"/>
      <c r="AD6861"/>
      <c r="AE6861"/>
      <c r="AF6861"/>
      <c r="AG6861"/>
      <c r="AH6861" s="115" t="s">
        <v>4308</v>
      </c>
    </row>
    <row r="6862" spans="1:35" ht="18" x14ac:dyDescent="0.25">
      <c r="A6862" s="235">
        <v>334108</v>
      </c>
      <c r="B6862" s="235" t="s">
        <v>10874</v>
      </c>
      <c r="C6862" s="235" t="s">
        <v>10875</v>
      </c>
      <c r="D6862" s="235" t="s">
        <v>899</v>
      </c>
      <c r="E6862"/>
      <c r="F6862" s="126"/>
      <c r="G6862" s="236"/>
      <c r="H6862"/>
      <c r="I6862" t="s">
        <v>107</v>
      </c>
      <c r="J6862" s="236"/>
      <c r="K6862"/>
      <c r="L6862"/>
      <c r="M6862"/>
      <c r="N6862"/>
      <c r="O6862"/>
      <c r="P6862"/>
      <c r="Q6862"/>
      <c r="U6862"/>
      <c r="V6862" t="s">
        <v>4335</v>
      </c>
      <c r="W6862" s="236"/>
      <c r="X6862"/>
      <c r="Y6862"/>
      <c r="Z6862"/>
      <c r="AA6862"/>
      <c r="AB6862"/>
      <c r="AC6862"/>
      <c r="AD6862"/>
      <c r="AE6862"/>
      <c r="AF6862"/>
      <c r="AG6862"/>
      <c r="AH6862" s="115" t="s">
        <v>4308</v>
      </c>
      <c r="AI6862" s="115" t="e">
        <f>VLOOKUP(A6862,'[2]دراسات قانونية'!$A$3:$E$600,1,0)</f>
        <v>#N/A</v>
      </c>
    </row>
    <row r="6863" spans="1:35" ht="18" x14ac:dyDescent="0.25">
      <c r="A6863" s="235">
        <v>334110</v>
      </c>
      <c r="B6863" s="235" t="s">
        <v>10876</v>
      </c>
      <c r="C6863" s="235" t="s">
        <v>324</v>
      </c>
      <c r="D6863" s="235" t="s">
        <v>372</v>
      </c>
      <c r="E6863"/>
      <c r="F6863" s="126"/>
      <c r="G6863" s="236"/>
      <c r="H6863"/>
      <c r="I6863" t="s">
        <v>107</v>
      </c>
      <c r="J6863" s="236"/>
      <c r="K6863"/>
      <c r="L6863"/>
      <c r="M6863"/>
      <c r="N6863"/>
      <c r="O6863"/>
      <c r="P6863"/>
      <c r="Q6863"/>
      <c r="U6863"/>
      <c r="V6863" t="s">
        <v>4335</v>
      </c>
      <c r="W6863" s="236"/>
      <c r="X6863"/>
      <c r="Y6863"/>
      <c r="Z6863"/>
      <c r="AA6863"/>
      <c r="AB6863"/>
      <c r="AC6863"/>
      <c r="AD6863"/>
      <c r="AE6863"/>
      <c r="AF6863"/>
      <c r="AG6863"/>
      <c r="AH6863" s="115" t="s">
        <v>4308</v>
      </c>
      <c r="AI6863" s="115" t="e">
        <f>VLOOKUP(A6863,'[2]دراسات قانونية'!$A$3:$E$600,1,0)</f>
        <v>#N/A</v>
      </c>
    </row>
    <row r="6864" spans="1:35" ht="18" x14ac:dyDescent="0.25">
      <c r="A6864" s="235">
        <v>334111</v>
      </c>
      <c r="B6864" s="235" t="s">
        <v>10877</v>
      </c>
      <c r="C6864" s="235" t="s">
        <v>261</v>
      </c>
      <c r="D6864" s="235" t="s">
        <v>541</v>
      </c>
      <c r="E6864"/>
      <c r="F6864" s="126"/>
      <c r="G6864" s="236"/>
      <c r="H6864"/>
      <c r="I6864" t="s">
        <v>107</v>
      </c>
      <c r="J6864" s="236"/>
      <c r="K6864"/>
      <c r="L6864"/>
      <c r="M6864"/>
      <c r="N6864"/>
      <c r="O6864"/>
      <c r="P6864"/>
      <c r="Q6864"/>
      <c r="U6864"/>
      <c r="V6864" t="s">
        <v>4335</v>
      </c>
      <c r="W6864" s="236"/>
      <c r="X6864"/>
      <c r="Y6864"/>
      <c r="Z6864"/>
      <c r="AA6864"/>
      <c r="AB6864"/>
      <c r="AC6864"/>
      <c r="AD6864"/>
      <c r="AE6864"/>
      <c r="AF6864"/>
      <c r="AG6864"/>
      <c r="AH6864" s="115" t="s">
        <v>4308</v>
      </c>
      <c r="AI6864" s="115" t="e">
        <f>VLOOKUP(A6864,'[2]دراسات قانونية'!$A$3:$E$600,1,0)</f>
        <v>#N/A</v>
      </c>
    </row>
    <row r="6865" spans="1:35" hidden="1" x14ac:dyDescent="0.25">
      <c r="A6865">
        <v>334112</v>
      </c>
      <c r="B6865" t="s">
        <v>10878</v>
      </c>
      <c r="C6865" t="s">
        <v>10879</v>
      </c>
      <c r="D6865" t="s">
        <v>494</v>
      </c>
      <c r="E6865" t="s">
        <v>77</v>
      </c>
      <c r="F6865" s="126">
        <v>34182</v>
      </c>
      <c r="G6865" t="s">
        <v>18</v>
      </c>
      <c r="H6865" t="s">
        <v>16</v>
      </c>
      <c r="I6865" t="s">
        <v>136</v>
      </c>
      <c r="J6865" t="s">
        <v>15</v>
      </c>
      <c r="K6865"/>
      <c r="L6865" t="s">
        <v>18</v>
      </c>
      <c r="M6865"/>
      <c r="N6865"/>
      <c r="O6865"/>
      <c r="P6865"/>
      <c r="Q6865"/>
      <c r="U6865"/>
      <c r="V6865">
        <v>0</v>
      </c>
      <c r="W6865"/>
      <c r="X6865"/>
      <c r="Y6865"/>
      <c r="Z6865"/>
      <c r="AA6865"/>
      <c r="AB6865"/>
      <c r="AC6865"/>
      <c r="AD6865"/>
      <c r="AE6865"/>
      <c r="AF6865"/>
      <c r="AG6865"/>
    </row>
    <row r="6866" spans="1:35" hidden="1" x14ac:dyDescent="0.25">
      <c r="A6866">
        <v>334113</v>
      </c>
      <c r="B6866" t="s">
        <v>10880</v>
      </c>
      <c r="C6866" t="s">
        <v>332</v>
      </c>
      <c r="D6866" t="s">
        <v>242</v>
      </c>
      <c r="E6866" t="s">
        <v>77</v>
      </c>
      <c r="F6866" s="126">
        <v>34441</v>
      </c>
      <c r="G6866" t="s">
        <v>18</v>
      </c>
      <c r="H6866" t="s">
        <v>16</v>
      </c>
      <c r="I6866" t="s">
        <v>136</v>
      </c>
      <c r="J6866" t="s">
        <v>1226</v>
      </c>
      <c r="K6866"/>
      <c r="L6866" t="s">
        <v>61</v>
      </c>
      <c r="M6866"/>
      <c r="N6866"/>
      <c r="O6866"/>
      <c r="P6866"/>
      <c r="Q6866"/>
      <c r="U6866"/>
      <c r="V6866" t="s">
        <v>16623</v>
      </c>
      <c r="W6866"/>
      <c r="X6866"/>
      <c r="Y6866"/>
      <c r="Z6866"/>
      <c r="AA6866"/>
      <c r="AB6866"/>
      <c r="AC6866"/>
      <c r="AD6866"/>
      <c r="AE6866"/>
      <c r="AF6866"/>
      <c r="AG6866"/>
    </row>
    <row r="6867" spans="1:35" hidden="1" x14ac:dyDescent="0.25">
      <c r="A6867">
        <v>334114</v>
      </c>
      <c r="B6867" t="s">
        <v>10881</v>
      </c>
      <c r="C6867" t="s">
        <v>734</v>
      </c>
      <c r="D6867" t="s">
        <v>444</v>
      </c>
      <c r="E6867" t="s">
        <v>77</v>
      </c>
      <c r="F6867" s="126">
        <v>35956</v>
      </c>
      <c r="G6867" t="s">
        <v>211</v>
      </c>
      <c r="H6867" t="s">
        <v>16</v>
      </c>
      <c r="I6867" t="s">
        <v>129</v>
      </c>
      <c r="J6867" t="s">
        <v>1226</v>
      </c>
      <c r="K6867"/>
      <c r="L6867" t="s">
        <v>18</v>
      </c>
      <c r="M6867"/>
      <c r="N6867"/>
      <c r="O6867"/>
      <c r="P6867"/>
      <c r="Q6867"/>
      <c r="U6867"/>
      <c r="V6867" t="s">
        <v>16623</v>
      </c>
      <c r="W6867"/>
      <c r="X6867"/>
      <c r="Y6867"/>
      <c r="Z6867"/>
      <c r="AA6867"/>
      <c r="AB6867"/>
      <c r="AC6867"/>
      <c r="AD6867"/>
      <c r="AE6867"/>
      <c r="AF6867"/>
      <c r="AG6867"/>
    </row>
    <row r="6868" spans="1:35" ht="18" x14ac:dyDescent="0.25">
      <c r="A6868" s="235">
        <v>334115</v>
      </c>
      <c r="B6868" s="235" t="s">
        <v>10882</v>
      </c>
      <c r="C6868" s="235" t="s">
        <v>1105</v>
      </c>
      <c r="D6868" s="235" t="s">
        <v>933</v>
      </c>
      <c r="E6868"/>
      <c r="F6868" s="126"/>
      <c r="G6868" s="236"/>
      <c r="H6868"/>
      <c r="I6868" t="s">
        <v>107</v>
      </c>
      <c r="J6868" s="236"/>
      <c r="K6868"/>
      <c r="L6868"/>
      <c r="M6868"/>
      <c r="N6868"/>
      <c r="O6868"/>
      <c r="P6868"/>
      <c r="Q6868"/>
      <c r="U6868"/>
      <c r="V6868" t="s">
        <v>4335</v>
      </c>
      <c r="W6868" s="236"/>
      <c r="X6868"/>
      <c r="Y6868"/>
      <c r="Z6868"/>
      <c r="AA6868"/>
      <c r="AB6868"/>
      <c r="AC6868"/>
      <c r="AD6868"/>
      <c r="AE6868"/>
      <c r="AF6868"/>
      <c r="AG6868"/>
      <c r="AH6868" s="115" t="s">
        <v>4308</v>
      </c>
      <c r="AI6868" s="115" t="e">
        <f>VLOOKUP(A6868,'[2]دراسات قانونية'!$A$3:$E$600,1,0)</f>
        <v>#N/A</v>
      </c>
    </row>
    <row r="6869" spans="1:35" hidden="1" x14ac:dyDescent="0.25">
      <c r="A6869" s="115">
        <v>334116</v>
      </c>
      <c r="B6869" s="115" t="s">
        <v>2687</v>
      </c>
      <c r="C6869" s="115" t="s">
        <v>516</v>
      </c>
      <c r="D6869" s="115" t="s">
        <v>2688</v>
      </c>
      <c r="E6869" s="115" t="s">
        <v>77</v>
      </c>
      <c r="F6869" s="237">
        <v>35724</v>
      </c>
      <c r="G6869" s="115" t="s">
        <v>18</v>
      </c>
      <c r="H6869" s="115" t="s">
        <v>16</v>
      </c>
      <c r="I6869" t="s">
        <v>199</v>
      </c>
      <c r="J6869" s="115" t="s">
        <v>15</v>
      </c>
      <c r="L6869" s="115" t="s">
        <v>37</v>
      </c>
      <c r="R6869" s="115">
        <v>9284</v>
      </c>
      <c r="S6869" s="115">
        <v>45721</v>
      </c>
      <c r="T6869" s="115">
        <v>50000</v>
      </c>
      <c r="U6869"/>
      <c r="V6869">
        <v>0</v>
      </c>
    </row>
    <row r="6870" spans="1:35" ht="18" x14ac:dyDescent="0.25">
      <c r="A6870" s="235">
        <v>334117</v>
      </c>
      <c r="B6870" s="235" t="s">
        <v>10883</v>
      </c>
      <c r="C6870" s="235" t="s">
        <v>279</v>
      </c>
      <c r="D6870" s="235" t="s">
        <v>210</v>
      </c>
      <c r="E6870"/>
      <c r="F6870" s="126"/>
      <c r="G6870" s="236"/>
      <c r="H6870"/>
      <c r="I6870" t="s">
        <v>107</v>
      </c>
      <c r="J6870" s="236"/>
      <c r="K6870"/>
      <c r="L6870"/>
      <c r="M6870"/>
      <c r="N6870"/>
      <c r="O6870"/>
      <c r="P6870"/>
      <c r="Q6870"/>
      <c r="U6870"/>
      <c r="V6870" t="s">
        <v>4335</v>
      </c>
      <c r="W6870" s="236"/>
      <c r="X6870"/>
      <c r="Y6870"/>
      <c r="Z6870"/>
      <c r="AA6870"/>
      <c r="AB6870"/>
      <c r="AC6870"/>
      <c r="AD6870"/>
      <c r="AE6870"/>
      <c r="AF6870"/>
      <c r="AG6870"/>
      <c r="AH6870" s="115" t="s">
        <v>4308</v>
      </c>
      <c r="AI6870" s="115" t="e">
        <f>VLOOKUP(A6870,'[2]دراسات قانونية'!$A$3:$E$600,1,0)</f>
        <v>#N/A</v>
      </c>
    </row>
    <row r="6871" spans="1:35" ht="18" hidden="1" x14ac:dyDescent="0.25">
      <c r="A6871" s="235">
        <v>334119</v>
      </c>
      <c r="B6871" s="235" t="s">
        <v>10884</v>
      </c>
      <c r="C6871" s="235" t="s">
        <v>250</v>
      </c>
      <c r="D6871" s="235" t="s">
        <v>1670</v>
      </c>
      <c r="E6871"/>
      <c r="F6871" s="126"/>
      <c r="G6871" s="236"/>
      <c r="H6871"/>
      <c r="I6871" t="s">
        <v>199</v>
      </c>
      <c r="J6871" s="236"/>
      <c r="K6871"/>
      <c r="L6871"/>
      <c r="M6871"/>
      <c r="N6871"/>
      <c r="O6871"/>
      <c r="P6871"/>
      <c r="Q6871"/>
      <c r="U6871"/>
      <c r="V6871" t="s">
        <v>16623</v>
      </c>
      <c r="W6871" s="236"/>
      <c r="X6871"/>
      <c r="Y6871"/>
      <c r="Z6871"/>
      <c r="AA6871"/>
      <c r="AB6871"/>
      <c r="AC6871"/>
      <c r="AD6871"/>
      <c r="AE6871"/>
      <c r="AF6871"/>
      <c r="AG6871"/>
      <c r="AH6871" s="115" t="s">
        <v>4308</v>
      </c>
    </row>
    <row r="6872" spans="1:35" ht="18" x14ac:dyDescent="0.25">
      <c r="A6872" s="235">
        <v>334120</v>
      </c>
      <c r="B6872" s="235" t="s">
        <v>10885</v>
      </c>
      <c r="C6872" s="235" t="s">
        <v>250</v>
      </c>
      <c r="D6872" s="235" t="s">
        <v>1001</v>
      </c>
      <c r="E6872"/>
      <c r="F6872" s="126"/>
      <c r="G6872" s="236"/>
      <c r="H6872"/>
      <c r="I6872" t="s">
        <v>107</v>
      </c>
      <c r="J6872" s="236"/>
      <c r="K6872"/>
      <c r="L6872"/>
      <c r="M6872"/>
      <c r="N6872"/>
      <c r="O6872"/>
      <c r="P6872"/>
      <c r="Q6872"/>
      <c r="U6872"/>
      <c r="V6872" t="s">
        <v>4335</v>
      </c>
      <c r="W6872" s="236"/>
      <c r="X6872"/>
      <c r="Y6872"/>
      <c r="Z6872"/>
      <c r="AA6872"/>
      <c r="AB6872"/>
      <c r="AC6872"/>
      <c r="AD6872"/>
      <c r="AE6872"/>
      <c r="AF6872"/>
      <c r="AG6872"/>
      <c r="AH6872" s="115" t="s">
        <v>4308</v>
      </c>
      <c r="AI6872" s="115" t="e">
        <f>VLOOKUP(A6872,'[2]دراسات قانونية'!$A$3:$E$600,1,0)</f>
        <v>#N/A</v>
      </c>
    </row>
    <row r="6873" spans="1:35" hidden="1" x14ac:dyDescent="0.25">
      <c r="A6873">
        <v>334121</v>
      </c>
      <c r="B6873" t="s">
        <v>10886</v>
      </c>
      <c r="C6873" t="s">
        <v>324</v>
      </c>
      <c r="D6873" t="s">
        <v>951</v>
      </c>
      <c r="E6873" t="s">
        <v>77</v>
      </c>
      <c r="F6873" s="126">
        <v>31973</v>
      </c>
      <c r="G6873" t="s">
        <v>2793</v>
      </c>
      <c r="H6873" t="s">
        <v>16</v>
      </c>
      <c r="I6873" t="s">
        <v>136</v>
      </c>
      <c r="J6873"/>
      <c r="K6873"/>
      <c r="L6873"/>
      <c r="M6873"/>
      <c r="N6873"/>
      <c r="O6873"/>
      <c r="P6873"/>
      <c r="Q6873"/>
      <c r="U6873"/>
      <c r="V6873" t="s">
        <v>16623</v>
      </c>
      <c r="W6873"/>
      <c r="X6873"/>
      <c r="Y6873"/>
      <c r="Z6873"/>
      <c r="AA6873"/>
      <c r="AB6873"/>
      <c r="AC6873"/>
      <c r="AD6873"/>
      <c r="AE6873"/>
      <c r="AF6873"/>
      <c r="AG6873"/>
    </row>
    <row r="6874" spans="1:35" ht="18" hidden="1" x14ac:dyDescent="0.25">
      <c r="A6874" s="235">
        <v>334122</v>
      </c>
      <c r="B6874" s="235" t="s">
        <v>10887</v>
      </c>
      <c r="C6874" s="235" t="s">
        <v>227</v>
      </c>
      <c r="D6874" s="235" t="s">
        <v>238</v>
      </c>
      <c r="E6874"/>
      <c r="F6874" s="126"/>
      <c r="G6874" s="236"/>
      <c r="H6874"/>
      <c r="I6874" t="s">
        <v>199</v>
      </c>
      <c r="J6874" s="236"/>
      <c r="K6874"/>
      <c r="L6874"/>
      <c r="M6874"/>
      <c r="N6874"/>
      <c r="O6874"/>
      <c r="P6874"/>
      <c r="Q6874"/>
      <c r="U6874"/>
      <c r="V6874">
        <v>0</v>
      </c>
      <c r="W6874" s="236"/>
      <c r="X6874"/>
      <c r="Y6874"/>
      <c r="Z6874"/>
      <c r="AA6874"/>
      <c r="AB6874"/>
      <c r="AC6874"/>
      <c r="AD6874"/>
      <c r="AE6874"/>
      <c r="AF6874"/>
      <c r="AG6874"/>
      <c r="AH6874" s="115" t="s">
        <v>4308</v>
      </c>
    </row>
    <row r="6875" spans="1:35" ht="18" hidden="1" x14ac:dyDescent="0.25">
      <c r="A6875" s="235">
        <v>334123</v>
      </c>
      <c r="B6875" s="235" t="s">
        <v>10888</v>
      </c>
      <c r="C6875" s="235" t="s">
        <v>1256</v>
      </c>
      <c r="D6875" s="235" t="s">
        <v>239</v>
      </c>
      <c r="E6875"/>
      <c r="F6875" s="126"/>
      <c r="G6875" s="236"/>
      <c r="H6875"/>
      <c r="I6875" t="s">
        <v>199</v>
      </c>
      <c r="J6875" s="236"/>
      <c r="K6875"/>
      <c r="L6875"/>
      <c r="M6875"/>
      <c r="N6875"/>
      <c r="O6875"/>
      <c r="P6875"/>
      <c r="Q6875"/>
      <c r="U6875"/>
      <c r="V6875">
        <v>0</v>
      </c>
      <c r="W6875" s="236"/>
      <c r="X6875"/>
      <c r="Y6875"/>
      <c r="Z6875"/>
      <c r="AA6875"/>
      <c r="AB6875"/>
      <c r="AC6875"/>
      <c r="AD6875"/>
      <c r="AE6875"/>
      <c r="AF6875"/>
      <c r="AG6875"/>
      <c r="AH6875" s="115" t="s">
        <v>4308</v>
      </c>
    </row>
    <row r="6876" spans="1:35" hidden="1" x14ac:dyDescent="0.25">
      <c r="A6876">
        <v>334125</v>
      </c>
      <c r="B6876" t="s">
        <v>10889</v>
      </c>
      <c r="C6876" t="s">
        <v>250</v>
      </c>
      <c r="D6876" t="s">
        <v>275</v>
      </c>
      <c r="E6876" t="s">
        <v>77</v>
      </c>
      <c r="F6876" s="126"/>
      <c r="G6876"/>
      <c r="H6876" t="s">
        <v>16</v>
      </c>
      <c r="I6876" t="s">
        <v>129</v>
      </c>
      <c r="J6876"/>
      <c r="K6876"/>
      <c r="L6876"/>
      <c r="M6876"/>
      <c r="N6876"/>
      <c r="O6876"/>
      <c r="P6876"/>
      <c r="Q6876"/>
      <c r="U6876"/>
      <c r="V6876" t="s">
        <v>16603</v>
      </c>
      <c r="W6876"/>
      <c r="X6876"/>
      <c r="Y6876"/>
      <c r="Z6876"/>
      <c r="AA6876" t="s">
        <v>4308</v>
      </c>
      <c r="AB6876" t="s">
        <v>4308</v>
      </c>
      <c r="AC6876" t="s">
        <v>4308</v>
      </c>
      <c r="AD6876" t="s">
        <v>4308</v>
      </c>
      <c r="AE6876" t="s">
        <v>4308</v>
      </c>
      <c r="AF6876" t="s">
        <v>4308</v>
      </c>
      <c r="AG6876" t="s">
        <v>4308</v>
      </c>
      <c r="AH6876" s="115" t="s">
        <v>4308</v>
      </c>
    </row>
    <row r="6877" spans="1:35" ht="18" x14ac:dyDescent="0.25">
      <c r="A6877" s="235">
        <v>334126</v>
      </c>
      <c r="B6877" s="235" t="s">
        <v>10890</v>
      </c>
      <c r="C6877" s="235" t="s">
        <v>291</v>
      </c>
      <c r="D6877" s="235" t="s">
        <v>524</v>
      </c>
      <c r="E6877"/>
      <c r="F6877" s="126"/>
      <c r="G6877" s="236"/>
      <c r="H6877"/>
      <c r="I6877" t="s">
        <v>107</v>
      </c>
      <c r="J6877" s="236"/>
      <c r="K6877"/>
      <c r="L6877"/>
      <c r="M6877"/>
      <c r="N6877"/>
      <c r="O6877"/>
      <c r="P6877"/>
      <c r="Q6877"/>
      <c r="U6877"/>
      <c r="V6877" t="s">
        <v>4335</v>
      </c>
      <c r="W6877" s="236"/>
      <c r="X6877"/>
      <c r="Y6877"/>
      <c r="Z6877"/>
      <c r="AA6877"/>
      <c r="AB6877"/>
      <c r="AC6877"/>
      <c r="AD6877"/>
      <c r="AE6877"/>
      <c r="AF6877"/>
      <c r="AG6877"/>
      <c r="AH6877" s="115" t="s">
        <v>4308</v>
      </c>
      <c r="AI6877" s="115" t="e">
        <f>VLOOKUP(A6877,'[2]دراسات قانونية'!$A$3:$E$600,1,0)</f>
        <v>#N/A</v>
      </c>
    </row>
    <row r="6878" spans="1:35" ht="18" x14ac:dyDescent="0.25">
      <c r="A6878" s="235">
        <v>334127</v>
      </c>
      <c r="B6878" s="235" t="s">
        <v>10891</v>
      </c>
      <c r="C6878" s="235" t="s">
        <v>10892</v>
      </c>
      <c r="D6878" s="235" t="s">
        <v>493</v>
      </c>
      <c r="E6878"/>
      <c r="F6878" s="126"/>
      <c r="G6878" s="236"/>
      <c r="H6878"/>
      <c r="I6878" t="s">
        <v>107</v>
      </c>
      <c r="J6878" s="236"/>
      <c r="K6878"/>
      <c r="L6878"/>
      <c r="M6878"/>
      <c r="N6878"/>
      <c r="O6878"/>
      <c r="P6878"/>
      <c r="Q6878"/>
      <c r="U6878"/>
      <c r="V6878" t="s">
        <v>4335</v>
      </c>
      <c r="W6878" s="236"/>
      <c r="X6878"/>
      <c r="Y6878"/>
      <c r="Z6878"/>
      <c r="AA6878"/>
      <c r="AB6878"/>
      <c r="AC6878"/>
      <c r="AD6878"/>
      <c r="AE6878"/>
      <c r="AF6878"/>
      <c r="AG6878"/>
      <c r="AH6878" s="115" t="s">
        <v>4308</v>
      </c>
      <c r="AI6878" s="115" t="e">
        <f>VLOOKUP(A6878,'[2]دراسات قانونية'!$A$3:$E$600,1,0)</f>
        <v>#N/A</v>
      </c>
    </row>
    <row r="6879" spans="1:35" ht="18" x14ac:dyDescent="0.25">
      <c r="A6879" s="235">
        <v>334128</v>
      </c>
      <c r="B6879" s="235" t="s">
        <v>10893</v>
      </c>
      <c r="C6879" s="235" t="s">
        <v>495</v>
      </c>
      <c r="D6879" s="235" t="s">
        <v>612</v>
      </c>
      <c r="E6879"/>
      <c r="F6879" s="126"/>
      <c r="G6879" s="236"/>
      <c r="H6879"/>
      <c r="I6879" t="s">
        <v>107</v>
      </c>
      <c r="J6879" s="236"/>
      <c r="K6879"/>
      <c r="L6879"/>
      <c r="M6879"/>
      <c r="N6879"/>
      <c r="O6879"/>
      <c r="P6879"/>
      <c r="Q6879"/>
      <c r="U6879"/>
      <c r="V6879" t="s">
        <v>4335</v>
      </c>
      <c r="W6879" s="236"/>
      <c r="X6879"/>
      <c r="Y6879"/>
      <c r="Z6879"/>
      <c r="AA6879"/>
      <c r="AB6879"/>
      <c r="AC6879"/>
      <c r="AD6879"/>
      <c r="AE6879"/>
      <c r="AF6879"/>
      <c r="AG6879"/>
      <c r="AH6879" s="115" t="s">
        <v>4308</v>
      </c>
      <c r="AI6879" s="115" t="e">
        <f>VLOOKUP(A6879,'[2]دراسات قانونية'!$A$3:$E$600,1,0)</f>
        <v>#N/A</v>
      </c>
    </row>
    <row r="6880" spans="1:35" ht="18" x14ac:dyDescent="0.25">
      <c r="A6880" s="235">
        <v>334129</v>
      </c>
      <c r="B6880" s="235" t="s">
        <v>10894</v>
      </c>
      <c r="C6880" s="235" t="s">
        <v>219</v>
      </c>
      <c r="D6880" s="235" t="s">
        <v>10895</v>
      </c>
      <c r="E6880"/>
      <c r="F6880" s="126"/>
      <c r="G6880" s="236"/>
      <c r="H6880"/>
      <c r="I6880" t="s">
        <v>107</v>
      </c>
      <c r="J6880" s="236"/>
      <c r="K6880"/>
      <c r="L6880"/>
      <c r="M6880"/>
      <c r="N6880"/>
      <c r="O6880"/>
      <c r="P6880"/>
      <c r="Q6880"/>
      <c r="U6880"/>
      <c r="V6880" t="s">
        <v>4334</v>
      </c>
      <c r="W6880" s="236"/>
      <c r="X6880"/>
      <c r="Y6880"/>
      <c r="Z6880"/>
      <c r="AA6880"/>
      <c r="AB6880"/>
      <c r="AC6880"/>
      <c r="AD6880"/>
      <c r="AE6880"/>
      <c r="AF6880"/>
      <c r="AG6880"/>
      <c r="AH6880" s="115" t="s">
        <v>4308</v>
      </c>
      <c r="AI6880" s="115" t="e">
        <f>VLOOKUP(A6880,'[2]دراسات قانونية'!$A$3:$E$600,1,0)</f>
        <v>#N/A</v>
      </c>
    </row>
    <row r="6881" spans="1:35" ht="18" x14ac:dyDescent="0.25">
      <c r="A6881" s="235">
        <v>334130</v>
      </c>
      <c r="B6881" s="235" t="s">
        <v>10896</v>
      </c>
      <c r="C6881" s="235" t="s">
        <v>1015</v>
      </c>
      <c r="D6881" s="235" t="s">
        <v>312</v>
      </c>
      <c r="E6881"/>
      <c r="F6881" s="126"/>
      <c r="G6881" s="236"/>
      <c r="H6881"/>
      <c r="I6881" t="s">
        <v>107</v>
      </c>
      <c r="J6881" s="236"/>
      <c r="K6881"/>
      <c r="L6881"/>
      <c r="M6881"/>
      <c r="N6881"/>
      <c r="O6881"/>
      <c r="P6881"/>
      <c r="Q6881"/>
      <c r="U6881"/>
      <c r="V6881" t="s">
        <v>4335</v>
      </c>
      <c r="W6881" s="236"/>
      <c r="X6881"/>
      <c r="Y6881"/>
      <c r="Z6881"/>
      <c r="AA6881"/>
      <c r="AB6881"/>
      <c r="AC6881"/>
      <c r="AD6881"/>
      <c r="AE6881"/>
      <c r="AF6881"/>
      <c r="AG6881"/>
      <c r="AH6881" s="115" t="s">
        <v>4308</v>
      </c>
      <c r="AI6881" s="115" t="e">
        <f>VLOOKUP(A6881,'[2]دراسات قانونية'!$A$3:$E$600,1,0)</f>
        <v>#N/A</v>
      </c>
    </row>
    <row r="6882" spans="1:35" ht="18" hidden="1" x14ac:dyDescent="0.25">
      <c r="A6882" s="235">
        <v>334131</v>
      </c>
      <c r="B6882" s="235" t="s">
        <v>10897</v>
      </c>
      <c r="C6882" s="235" t="s">
        <v>439</v>
      </c>
      <c r="D6882" s="235" t="s">
        <v>281</v>
      </c>
      <c r="E6882"/>
      <c r="F6882" s="126"/>
      <c r="G6882" s="236"/>
      <c r="H6882"/>
      <c r="I6882" t="s">
        <v>199</v>
      </c>
      <c r="J6882" s="236"/>
      <c r="K6882"/>
      <c r="L6882"/>
      <c r="M6882"/>
      <c r="N6882"/>
      <c r="O6882"/>
      <c r="P6882"/>
      <c r="Q6882"/>
      <c r="U6882"/>
      <c r="V6882">
        <v>0</v>
      </c>
      <c r="W6882" s="236"/>
      <c r="X6882"/>
      <c r="Y6882"/>
      <c r="Z6882"/>
      <c r="AA6882"/>
      <c r="AB6882"/>
      <c r="AC6882"/>
      <c r="AD6882"/>
      <c r="AE6882"/>
      <c r="AF6882"/>
      <c r="AG6882"/>
      <c r="AH6882" s="115" t="s">
        <v>4308</v>
      </c>
    </row>
    <row r="6883" spans="1:35" ht="18" hidden="1" x14ac:dyDescent="0.25">
      <c r="A6883" s="235">
        <v>334132</v>
      </c>
      <c r="B6883" s="235" t="s">
        <v>10898</v>
      </c>
      <c r="C6883" s="235" t="s">
        <v>945</v>
      </c>
      <c r="D6883" s="235" t="s">
        <v>230</v>
      </c>
      <c r="E6883"/>
      <c r="F6883" s="126"/>
      <c r="G6883" s="236"/>
      <c r="H6883"/>
      <c r="I6883" t="s">
        <v>199</v>
      </c>
      <c r="J6883" s="236"/>
      <c r="K6883"/>
      <c r="L6883"/>
      <c r="M6883"/>
      <c r="N6883"/>
      <c r="O6883"/>
      <c r="P6883"/>
      <c r="Q6883"/>
      <c r="U6883"/>
      <c r="V6883">
        <v>0</v>
      </c>
      <c r="W6883" s="236"/>
      <c r="X6883"/>
      <c r="Y6883"/>
      <c r="Z6883"/>
      <c r="AA6883"/>
      <c r="AB6883"/>
      <c r="AC6883"/>
      <c r="AD6883"/>
      <c r="AE6883"/>
      <c r="AF6883"/>
      <c r="AG6883"/>
      <c r="AH6883" s="115" t="s">
        <v>4308</v>
      </c>
    </row>
    <row r="6884" spans="1:35" hidden="1" x14ac:dyDescent="0.25">
      <c r="A6884" s="115">
        <v>334134</v>
      </c>
      <c r="B6884" s="115" t="s">
        <v>2003</v>
      </c>
      <c r="C6884" s="115" t="s">
        <v>438</v>
      </c>
      <c r="D6884" s="115" t="s">
        <v>315</v>
      </c>
      <c r="E6884" s="115" t="s">
        <v>77</v>
      </c>
      <c r="F6884" s="237">
        <v>34525</v>
      </c>
      <c r="G6884" s="115" t="s">
        <v>18</v>
      </c>
      <c r="H6884" s="115" t="s">
        <v>16</v>
      </c>
      <c r="I6884" t="s">
        <v>136</v>
      </c>
      <c r="J6884" s="115" t="s">
        <v>1226</v>
      </c>
      <c r="L6884" s="115" t="s">
        <v>18</v>
      </c>
      <c r="U6884"/>
      <c r="V6884" t="s">
        <v>4329</v>
      </c>
    </row>
    <row r="6885" spans="1:35" ht="18" hidden="1" x14ac:dyDescent="0.25">
      <c r="A6885" s="235">
        <v>334135</v>
      </c>
      <c r="B6885" s="235" t="s">
        <v>10899</v>
      </c>
      <c r="C6885" s="235" t="s">
        <v>10900</v>
      </c>
      <c r="D6885" s="235" t="s">
        <v>5594</v>
      </c>
      <c r="E6885"/>
      <c r="F6885" s="126"/>
      <c r="G6885" s="236"/>
      <c r="H6885"/>
      <c r="I6885" t="s">
        <v>199</v>
      </c>
      <c r="J6885" s="236"/>
      <c r="K6885"/>
      <c r="L6885"/>
      <c r="M6885"/>
      <c r="N6885"/>
      <c r="O6885"/>
      <c r="P6885"/>
      <c r="Q6885"/>
      <c r="U6885"/>
      <c r="V6885" t="s">
        <v>16623</v>
      </c>
      <c r="W6885" s="236"/>
      <c r="X6885"/>
      <c r="Y6885"/>
      <c r="Z6885"/>
      <c r="AA6885"/>
      <c r="AB6885"/>
      <c r="AC6885"/>
      <c r="AD6885"/>
      <c r="AE6885"/>
      <c r="AF6885"/>
      <c r="AG6885"/>
      <c r="AH6885" s="115" t="s">
        <v>4308</v>
      </c>
    </row>
    <row r="6886" spans="1:35" hidden="1" x14ac:dyDescent="0.25">
      <c r="A6886">
        <v>334136</v>
      </c>
      <c r="B6886" t="s">
        <v>10901</v>
      </c>
      <c r="C6886" t="s">
        <v>646</v>
      </c>
      <c r="D6886" t="s">
        <v>210</v>
      </c>
      <c r="E6886" t="s">
        <v>77</v>
      </c>
      <c r="F6886" s="126">
        <v>32643</v>
      </c>
      <c r="G6886" t="s">
        <v>2038</v>
      </c>
      <c r="H6886" t="s">
        <v>16</v>
      </c>
      <c r="I6886" t="s">
        <v>129</v>
      </c>
      <c r="J6886"/>
      <c r="K6886"/>
      <c r="L6886"/>
      <c r="M6886"/>
      <c r="N6886"/>
      <c r="O6886"/>
      <c r="P6886"/>
      <c r="Q6886"/>
      <c r="U6886"/>
      <c r="V6886" t="s">
        <v>4414</v>
      </c>
      <c r="W6886"/>
      <c r="X6886"/>
      <c r="Y6886"/>
      <c r="Z6886"/>
      <c r="AA6886"/>
      <c r="AB6886"/>
      <c r="AC6886" t="s">
        <v>4308</v>
      </c>
      <c r="AD6886" t="s">
        <v>4308</v>
      </c>
      <c r="AE6886" t="s">
        <v>4308</v>
      </c>
      <c r="AF6886" t="s">
        <v>4308</v>
      </c>
      <c r="AG6886" t="s">
        <v>4308</v>
      </c>
      <c r="AH6886" s="115" t="s">
        <v>4308</v>
      </c>
    </row>
    <row r="6887" spans="1:35" ht="18" x14ac:dyDescent="0.25">
      <c r="A6887" s="235">
        <v>334138</v>
      </c>
      <c r="B6887" s="235" t="s">
        <v>10902</v>
      </c>
      <c r="C6887" s="235" t="s">
        <v>274</v>
      </c>
      <c r="D6887" s="235" t="s">
        <v>444</v>
      </c>
      <c r="E6887"/>
      <c r="F6887" s="126"/>
      <c r="G6887" s="236"/>
      <c r="H6887"/>
      <c r="I6887" t="s">
        <v>107</v>
      </c>
      <c r="J6887" s="236"/>
      <c r="K6887"/>
      <c r="L6887"/>
      <c r="M6887"/>
      <c r="N6887"/>
      <c r="O6887"/>
      <c r="P6887"/>
      <c r="Q6887"/>
      <c r="U6887"/>
      <c r="V6887" t="s">
        <v>4335</v>
      </c>
      <c r="W6887" s="236"/>
      <c r="X6887"/>
      <c r="Y6887"/>
      <c r="Z6887"/>
      <c r="AA6887"/>
      <c r="AB6887"/>
      <c r="AC6887"/>
      <c r="AD6887"/>
      <c r="AE6887"/>
      <c r="AF6887"/>
      <c r="AG6887"/>
      <c r="AH6887" s="115" t="s">
        <v>4308</v>
      </c>
      <c r="AI6887" s="115" t="e">
        <f>VLOOKUP(A6887,'[2]دراسات قانونية'!$A$3:$E$600,1,0)</f>
        <v>#N/A</v>
      </c>
    </row>
    <row r="6888" spans="1:35" hidden="1" x14ac:dyDescent="0.25">
      <c r="A6888">
        <v>334139</v>
      </c>
      <c r="B6888" t="s">
        <v>10903</v>
      </c>
      <c r="C6888" t="s">
        <v>219</v>
      </c>
      <c r="D6888" t="s">
        <v>452</v>
      </c>
      <c r="E6888" t="s">
        <v>77</v>
      </c>
      <c r="F6888" s="126">
        <v>35905</v>
      </c>
      <c r="G6888" t="s">
        <v>9218</v>
      </c>
      <c r="H6888" t="s">
        <v>16</v>
      </c>
      <c r="I6888" t="s">
        <v>136</v>
      </c>
      <c r="J6888" t="s">
        <v>1226</v>
      </c>
      <c r="K6888"/>
      <c r="L6888" t="s">
        <v>30</v>
      </c>
      <c r="M6888"/>
      <c r="N6888"/>
      <c r="O6888"/>
      <c r="P6888"/>
      <c r="Q6888"/>
      <c r="U6888"/>
      <c r="V6888" t="s">
        <v>4412</v>
      </c>
      <c r="W6888"/>
      <c r="X6888"/>
      <c r="Y6888"/>
      <c r="Z6888"/>
      <c r="AA6888"/>
      <c r="AB6888"/>
      <c r="AC6888"/>
      <c r="AD6888"/>
      <c r="AE6888" t="s">
        <v>4308</v>
      </c>
      <c r="AF6888" t="s">
        <v>4308</v>
      </c>
      <c r="AG6888" t="s">
        <v>4308</v>
      </c>
      <c r="AH6888" s="115" t="s">
        <v>4308</v>
      </c>
    </row>
    <row r="6889" spans="1:35" hidden="1" x14ac:dyDescent="0.25">
      <c r="A6889">
        <v>334140</v>
      </c>
      <c r="B6889" t="s">
        <v>10904</v>
      </c>
      <c r="C6889" t="s">
        <v>533</v>
      </c>
      <c r="D6889" t="s">
        <v>470</v>
      </c>
      <c r="E6889" t="s">
        <v>77</v>
      </c>
      <c r="F6889" s="126">
        <v>34776</v>
      </c>
      <c r="G6889" t="s">
        <v>7089</v>
      </c>
      <c r="H6889" t="s">
        <v>16</v>
      </c>
      <c r="I6889" t="s">
        <v>136</v>
      </c>
      <c r="J6889" t="s">
        <v>1226</v>
      </c>
      <c r="K6889"/>
      <c r="L6889" t="s">
        <v>30</v>
      </c>
      <c r="M6889"/>
      <c r="N6889"/>
      <c r="O6889"/>
      <c r="P6889"/>
      <c r="Q6889"/>
      <c r="U6889"/>
      <c r="V6889">
        <v>0</v>
      </c>
      <c r="W6889"/>
      <c r="X6889"/>
      <c r="Y6889"/>
      <c r="Z6889"/>
      <c r="AA6889"/>
      <c r="AB6889"/>
      <c r="AC6889"/>
      <c r="AD6889"/>
      <c r="AE6889"/>
      <c r="AF6889"/>
      <c r="AG6889"/>
      <c r="AH6889" s="115" t="s">
        <v>4308</v>
      </c>
    </row>
    <row r="6890" spans="1:35" ht="18" x14ac:dyDescent="0.25">
      <c r="A6890" s="235">
        <v>334141</v>
      </c>
      <c r="B6890" s="235" t="s">
        <v>10905</v>
      </c>
      <c r="C6890" s="235" t="s">
        <v>689</v>
      </c>
      <c r="D6890" s="235" t="s">
        <v>913</v>
      </c>
      <c r="E6890"/>
      <c r="F6890" s="126"/>
      <c r="G6890" s="236"/>
      <c r="H6890"/>
      <c r="I6890" t="s">
        <v>107</v>
      </c>
      <c r="J6890" s="236"/>
      <c r="K6890"/>
      <c r="L6890"/>
      <c r="M6890"/>
      <c r="N6890"/>
      <c r="O6890"/>
      <c r="P6890"/>
      <c r="Q6890"/>
      <c r="U6890"/>
      <c r="V6890" t="s">
        <v>4335</v>
      </c>
      <c r="W6890" s="236"/>
      <c r="X6890"/>
      <c r="Y6890"/>
      <c r="Z6890"/>
      <c r="AA6890"/>
      <c r="AB6890"/>
      <c r="AC6890"/>
      <c r="AD6890"/>
      <c r="AE6890"/>
      <c r="AF6890"/>
      <c r="AG6890"/>
      <c r="AH6890" s="115" t="s">
        <v>4308</v>
      </c>
      <c r="AI6890" s="115" t="e">
        <f>VLOOKUP(A6890,'[2]دراسات قانونية'!$A$3:$E$600,1,0)</f>
        <v>#N/A</v>
      </c>
    </row>
    <row r="6891" spans="1:35" ht="18" hidden="1" x14ac:dyDescent="0.25">
      <c r="A6891" s="235">
        <v>334143</v>
      </c>
      <c r="B6891" s="235" t="s">
        <v>10906</v>
      </c>
      <c r="C6891" s="235" t="s">
        <v>244</v>
      </c>
      <c r="D6891" s="235" t="s">
        <v>230</v>
      </c>
      <c r="E6891"/>
      <c r="F6891" s="126"/>
      <c r="G6891" s="236"/>
      <c r="H6891"/>
      <c r="I6891" t="s">
        <v>199</v>
      </c>
      <c r="J6891" s="236"/>
      <c r="K6891"/>
      <c r="L6891"/>
      <c r="M6891"/>
      <c r="N6891"/>
      <c r="O6891"/>
      <c r="P6891"/>
      <c r="Q6891"/>
      <c r="U6891"/>
      <c r="V6891">
        <v>0</v>
      </c>
      <c r="W6891" s="236"/>
      <c r="X6891"/>
      <c r="Y6891"/>
      <c r="Z6891"/>
      <c r="AA6891"/>
      <c r="AB6891"/>
      <c r="AC6891"/>
      <c r="AD6891"/>
      <c r="AE6891"/>
      <c r="AF6891"/>
      <c r="AG6891"/>
      <c r="AH6891" s="115" t="s">
        <v>4308</v>
      </c>
    </row>
    <row r="6892" spans="1:35" ht="18" x14ac:dyDescent="0.25">
      <c r="A6892" s="235">
        <v>334145</v>
      </c>
      <c r="B6892" s="235" t="s">
        <v>10907</v>
      </c>
      <c r="C6892" s="235" t="s">
        <v>828</v>
      </c>
      <c r="D6892" s="235" t="s">
        <v>699</v>
      </c>
      <c r="E6892"/>
      <c r="F6892" s="126"/>
      <c r="G6892" s="236"/>
      <c r="H6892"/>
      <c r="I6892" t="s">
        <v>107</v>
      </c>
      <c r="J6892" s="236"/>
      <c r="K6892"/>
      <c r="L6892"/>
      <c r="M6892"/>
      <c r="N6892"/>
      <c r="O6892"/>
      <c r="P6892"/>
      <c r="Q6892"/>
      <c r="U6892"/>
      <c r="V6892" t="s">
        <v>4335</v>
      </c>
      <c r="W6892" s="236"/>
      <c r="X6892"/>
      <c r="Y6892"/>
      <c r="Z6892"/>
      <c r="AA6892"/>
      <c r="AB6892"/>
      <c r="AC6892"/>
      <c r="AD6892"/>
      <c r="AE6892"/>
      <c r="AF6892"/>
      <c r="AG6892"/>
      <c r="AH6892" s="115" t="s">
        <v>4308</v>
      </c>
      <c r="AI6892" s="115" t="e">
        <f>VLOOKUP(A6892,'[2]دراسات قانونية'!$A$3:$E$600,1,0)</f>
        <v>#N/A</v>
      </c>
    </row>
    <row r="6893" spans="1:35" hidden="1" x14ac:dyDescent="0.25">
      <c r="A6893" s="115">
        <v>334146</v>
      </c>
      <c r="B6893" s="115" t="s">
        <v>2871</v>
      </c>
      <c r="C6893" s="115" t="s">
        <v>212</v>
      </c>
      <c r="D6893" s="115" t="s">
        <v>1492</v>
      </c>
      <c r="E6893" s="115" t="s">
        <v>77</v>
      </c>
      <c r="F6893" s="237">
        <v>34354</v>
      </c>
      <c r="G6893" s="115" t="s">
        <v>2872</v>
      </c>
      <c r="H6893" s="115" t="s">
        <v>16</v>
      </c>
      <c r="I6893" t="s">
        <v>199</v>
      </c>
      <c r="J6893" s="115" t="s">
        <v>1226</v>
      </c>
      <c r="L6893" s="115" t="s">
        <v>27</v>
      </c>
      <c r="U6893"/>
      <c r="V6893">
        <v>0</v>
      </c>
    </row>
    <row r="6894" spans="1:35" hidden="1" x14ac:dyDescent="0.25">
      <c r="A6894">
        <v>334148</v>
      </c>
      <c r="B6894" t="s">
        <v>10908</v>
      </c>
      <c r="C6894" t="s">
        <v>515</v>
      </c>
      <c r="D6894" t="s">
        <v>482</v>
      </c>
      <c r="E6894" t="s">
        <v>77</v>
      </c>
      <c r="F6894" s="126">
        <v>34015</v>
      </c>
      <c r="G6894" t="s">
        <v>18</v>
      </c>
      <c r="H6894" t="s">
        <v>16</v>
      </c>
      <c r="I6894" t="s">
        <v>129</v>
      </c>
      <c r="J6894"/>
      <c r="K6894"/>
      <c r="L6894"/>
      <c r="M6894"/>
      <c r="N6894"/>
      <c r="O6894"/>
      <c r="P6894"/>
      <c r="Q6894"/>
      <c r="U6894"/>
      <c r="V6894" t="s">
        <v>4424</v>
      </c>
      <c r="W6894"/>
      <c r="X6894"/>
      <c r="Y6894"/>
      <c r="Z6894"/>
      <c r="AA6894"/>
      <c r="AB6894"/>
      <c r="AC6894"/>
      <c r="AD6894" t="s">
        <v>4308</v>
      </c>
      <c r="AE6894" t="s">
        <v>4308</v>
      </c>
      <c r="AF6894" t="s">
        <v>4308</v>
      </c>
      <c r="AG6894" t="s">
        <v>4308</v>
      </c>
      <c r="AH6894" s="115" t="s">
        <v>4308</v>
      </c>
    </row>
    <row r="6895" spans="1:35" hidden="1" x14ac:dyDescent="0.25">
      <c r="A6895" s="115">
        <v>334149</v>
      </c>
      <c r="B6895" s="115" t="s">
        <v>4147</v>
      </c>
      <c r="C6895" s="115" t="s">
        <v>379</v>
      </c>
      <c r="D6895" s="115" t="s">
        <v>841</v>
      </c>
      <c r="E6895" s="115" t="s">
        <v>77</v>
      </c>
      <c r="F6895" s="237">
        <v>34484</v>
      </c>
      <c r="G6895" s="115" t="s">
        <v>867</v>
      </c>
      <c r="H6895" s="115" t="s">
        <v>16</v>
      </c>
      <c r="I6895" t="s">
        <v>199</v>
      </c>
      <c r="J6895" s="115" t="s">
        <v>15</v>
      </c>
      <c r="L6895" s="115" t="s">
        <v>30</v>
      </c>
      <c r="U6895"/>
      <c r="V6895">
        <v>0</v>
      </c>
    </row>
    <row r="6896" spans="1:35" hidden="1" x14ac:dyDescent="0.25">
      <c r="A6896" s="115">
        <v>334150</v>
      </c>
      <c r="B6896" s="115" t="s">
        <v>3269</v>
      </c>
      <c r="C6896" s="115" t="s">
        <v>793</v>
      </c>
      <c r="D6896" s="115" t="s">
        <v>1058</v>
      </c>
      <c r="E6896" s="115" t="s">
        <v>77</v>
      </c>
      <c r="F6896" s="237">
        <v>35431</v>
      </c>
      <c r="G6896" s="115" t="s">
        <v>18</v>
      </c>
      <c r="H6896" s="115" t="s">
        <v>16</v>
      </c>
      <c r="I6896" t="s">
        <v>199</v>
      </c>
      <c r="U6896"/>
      <c r="V6896">
        <v>0</v>
      </c>
    </row>
    <row r="6897" spans="1:35" hidden="1" x14ac:dyDescent="0.25">
      <c r="A6897">
        <v>334151</v>
      </c>
      <c r="B6897" t="s">
        <v>10909</v>
      </c>
      <c r="C6897" t="s">
        <v>7600</v>
      </c>
      <c r="D6897" t="s">
        <v>239</v>
      </c>
      <c r="E6897" t="s">
        <v>77</v>
      </c>
      <c r="F6897" s="126">
        <v>33615</v>
      </c>
      <c r="G6897" t="s">
        <v>18</v>
      </c>
      <c r="H6897" t="s">
        <v>16</v>
      </c>
      <c r="I6897" t="s">
        <v>129</v>
      </c>
      <c r="J6897"/>
      <c r="K6897"/>
      <c r="L6897"/>
      <c r="M6897"/>
      <c r="N6897"/>
      <c r="O6897"/>
      <c r="P6897"/>
      <c r="Q6897"/>
      <c r="U6897"/>
      <c r="V6897" t="s">
        <v>16603</v>
      </c>
      <c r="W6897"/>
      <c r="X6897"/>
      <c r="Y6897"/>
      <c r="Z6897"/>
      <c r="AA6897"/>
      <c r="AB6897"/>
      <c r="AC6897"/>
      <c r="AD6897" t="s">
        <v>4308</v>
      </c>
      <c r="AE6897" t="s">
        <v>4308</v>
      </c>
      <c r="AF6897" t="s">
        <v>4308</v>
      </c>
      <c r="AG6897" t="s">
        <v>4308</v>
      </c>
      <c r="AH6897" s="115" t="s">
        <v>4308</v>
      </c>
    </row>
    <row r="6898" spans="1:35" hidden="1" x14ac:dyDescent="0.25">
      <c r="A6898">
        <v>334152</v>
      </c>
      <c r="B6898" t="s">
        <v>10910</v>
      </c>
      <c r="C6898" t="s">
        <v>992</v>
      </c>
      <c r="D6898" t="s">
        <v>268</v>
      </c>
      <c r="E6898" t="s">
        <v>76</v>
      </c>
      <c r="F6898" s="126">
        <v>31308</v>
      </c>
      <c r="G6898" t="s">
        <v>10911</v>
      </c>
      <c r="H6898" t="s">
        <v>16</v>
      </c>
      <c r="I6898" t="s">
        <v>136</v>
      </c>
      <c r="J6898" t="s">
        <v>15</v>
      </c>
      <c r="K6898"/>
      <c r="L6898" t="s">
        <v>18</v>
      </c>
      <c r="M6898"/>
      <c r="N6898"/>
      <c r="O6898"/>
      <c r="P6898"/>
      <c r="Q6898"/>
      <c r="U6898"/>
      <c r="V6898" t="s">
        <v>4336</v>
      </c>
      <c r="W6898"/>
      <c r="X6898"/>
      <c r="Y6898"/>
      <c r="Z6898"/>
      <c r="AA6898"/>
      <c r="AB6898"/>
      <c r="AC6898"/>
      <c r="AD6898"/>
      <c r="AE6898"/>
      <c r="AF6898"/>
      <c r="AG6898"/>
    </row>
    <row r="6899" spans="1:35" hidden="1" x14ac:dyDescent="0.25">
      <c r="A6899">
        <v>334153</v>
      </c>
      <c r="B6899" t="s">
        <v>10912</v>
      </c>
      <c r="C6899" t="s">
        <v>636</v>
      </c>
      <c r="D6899" t="s">
        <v>10913</v>
      </c>
      <c r="E6899" t="s">
        <v>77</v>
      </c>
      <c r="F6899" s="126">
        <v>35313</v>
      </c>
      <c r="G6899" t="s">
        <v>492</v>
      </c>
      <c r="H6899" t="s">
        <v>16</v>
      </c>
      <c r="I6899" t="s">
        <v>199</v>
      </c>
      <c r="J6899" t="s">
        <v>1226</v>
      </c>
      <c r="K6899"/>
      <c r="L6899" t="s">
        <v>30</v>
      </c>
      <c r="M6899"/>
      <c r="N6899"/>
      <c r="O6899"/>
      <c r="P6899" t="s">
        <v>4313</v>
      </c>
      <c r="Q6899"/>
      <c r="U6899"/>
      <c r="V6899">
        <v>0</v>
      </c>
      <c r="W6899"/>
      <c r="X6899"/>
      <c r="Y6899"/>
      <c r="Z6899"/>
      <c r="AA6899"/>
      <c r="AB6899"/>
      <c r="AC6899"/>
      <c r="AD6899"/>
      <c r="AE6899"/>
      <c r="AF6899"/>
      <c r="AG6899"/>
    </row>
    <row r="6900" spans="1:35" hidden="1" x14ac:dyDescent="0.25">
      <c r="A6900">
        <v>334154</v>
      </c>
      <c r="B6900" t="s">
        <v>10914</v>
      </c>
      <c r="C6900" t="s">
        <v>212</v>
      </c>
      <c r="D6900" t="s">
        <v>735</v>
      </c>
      <c r="E6900" t="s">
        <v>77</v>
      </c>
      <c r="F6900" s="126">
        <v>34803</v>
      </c>
      <c r="G6900" t="s">
        <v>282</v>
      </c>
      <c r="H6900" t="s">
        <v>16</v>
      </c>
      <c r="I6900" t="s">
        <v>136</v>
      </c>
      <c r="J6900" t="s">
        <v>1226</v>
      </c>
      <c r="K6900"/>
      <c r="L6900" t="s">
        <v>30</v>
      </c>
      <c r="M6900"/>
      <c r="N6900"/>
      <c r="O6900"/>
      <c r="P6900"/>
      <c r="Q6900"/>
      <c r="U6900"/>
      <c r="V6900">
        <v>0</v>
      </c>
      <c r="W6900"/>
      <c r="X6900"/>
      <c r="Y6900"/>
      <c r="Z6900"/>
      <c r="AA6900"/>
      <c r="AB6900"/>
      <c r="AC6900"/>
      <c r="AD6900"/>
      <c r="AE6900"/>
      <c r="AF6900"/>
      <c r="AG6900"/>
    </row>
    <row r="6901" spans="1:35" ht="18" x14ac:dyDescent="0.25">
      <c r="A6901" s="235">
        <v>334155</v>
      </c>
      <c r="B6901" s="235" t="s">
        <v>10915</v>
      </c>
      <c r="C6901" s="235" t="s">
        <v>324</v>
      </c>
      <c r="D6901" s="235" t="s">
        <v>293</v>
      </c>
      <c r="E6901"/>
      <c r="F6901" s="126"/>
      <c r="G6901" s="236"/>
      <c r="H6901"/>
      <c r="I6901" t="s">
        <v>107</v>
      </c>
      <c r="J6901" s="236"/>
      <c r="K6901"/>
      <c r="L6901"/>
      <c r="M6901"/>
      <c r="N6901"/>
      <c r="O6901"/>
      <c r="P6901"/>
      <c r="Q6901"/>
      <c r="U6901"/>
      <c r="V6901" t="s">
        <v>4335</v>
      </c>
      <c r="W6901" s="236"/>
      <c r="X6901"/>
      <c r="Y6901"/>
      <c r="Z6901"/>
      <c r="AA6901"/>
      <c r="AB6901"/>
      <c r="AC6901"/>
      <c r="AD6901"/>
      <c r="AE6901"/>
      <c r="AF6901"/>
      <c r="AG6901"/>
      <c r="AH6901" s="115" t="s">
        <v>4308</v>
      </c>
      <c r="AI6901" s="115" t="e">
        <f>VLOOKUP(A6901,'[2]دراسات قانونية'!$A$3:$E$600,1,0)</f>
        <v>#N/A</v>
      </c>
    </row>
    <row r="6902" spans="1:35" ht="18" x14ac:dyDescent="0.25">
      <c r="A6902" s="235">
        <v>334156</v>
      </c>
      <c r="B6902" s="235" t="s">
        <v>10916</v>
      </c>
      <c r="C6902" s="235" t="s">
        <v>10917</v>
      </c>
      <c r="D6902" s="235" t="s">
        <v>967</v>
      </c>
      <c r="E6902"/>
      <c r="F6902" s="126"/>
      <c r="G6902" s="236"/>
      <c r="H6902"/>
      <c r="I6902" t="s">
        <v>107</v>
      </c>
      <c r="J6902" s="236"/>
      <c r="K6902"/>
      <c r="L6902"/>
      <c r="M6902"/>
      <c r="N6902"/>
      <c r="O6902"/>
      <c r="P6902"/>
      <c r="Q6902"/>
      <c r="U6902"/>
      <c r="V6902" t="s">
        <v>4335</v>
      </c>
      <c r="W6902" s="236"/>
      <c r="X6902"/>
      <c r="Y6902"/>
      <c r="Z6902"/>
      <c r="AA6902"/>
      <c r="AB6902"/>
      <c r="AC6902"/>
      <c r="AD6902"/>
      <c r="AE6902"/>
      <c r="AF6902"/>
      <c r="AG6902"/>
      <c r="AH6902" s="115" t="s">
        <v>4308</v>
      </c>
      <c r="AI6902" s="115" t="e">
        <f>VLOOKUP(A6902,'[2]دراسات قانونية'!$A$3:$E$600,1,0)</f>
        <v>#N/A</v>
      </c>
    </row>
    <row r="6903" spans="1:35" hidden="1" x14ac:dyDescent="0.25">
      <c r="A6903">
        <v>334157</v>
      </c>
      <c r="B6903" t="s">
        <v>10918</v>
      </c>
      <c r="C6903" t="s">
        <v>250</v>
      </c>
      <c r="D6903" t="s">
        <v>695</v>
      </c>
      <c r="E6903" t="s">
        <v>77</v>
      </c>
      <c r="F6903" s="126">
        <v>31613</v>
      </c>
      <c r="G6903" t="s">
        <v>10919</v>
      </c>
      <c r="H6903" t="s">
        <v>16</v>
      </c>
      <c r="I6903" t="s">
        <v>136</v>
      </c>
      <c r="J6903"/>
      <c r="K6903"/>
      <c r="L6903"/>
      <c r="M6903"/>
      <c r="N6903"/>
      <c r="O6903"/>
      <c r="P6903"/>
      <c r="Q6903"/>
      <c r="U6903"/>
      <c r="V6903" t="s">
        <v>16623</v>
      </c>
      <c r="W6903"/>
      <c r="X6903"/>
      <c r="Y6903"/>
      <c r="Z6903"/>
      <c r="AA6903"/>
      <c r="AB6903"/>
      <c r="AC6903" t="s">
        <v>4308</v>
      </c>
      <c r="AD6903" t="s">
        <v>4308</v>
      </c>
      <c r="AE6903" t="s">
        <v>4308</v>
      </c>
      <c r="AF6903" t="s">
        <v>4308</v>
      </c>
      <c r="AG6903" t="s">
        <v>4308</v>
      </c>
      <c r="AH6903" s="115" t="s">
        <v>4308</v>
      </c>
    </row>
    <row r="6904" spans="1:35" ht="18" x14ac:dyDescent="0.25">
      <c r="A6904" s="235">
        <v>334159</v>
      </c>
      <c r="B6904" s="235" t="s">
        <v>10920</v>
      </c>
      <c r="C6904" s="235" t="s">
        <v>350</v>
      </c>
      <c r="D6904" s="235" t="s">
        <v>232</v>
      </c>
      <c r="E6904"/>
      <c r="F6904" s="126"/>
      <c r="G6904" s="236"/>
      <c r="H6904"/>
      <c r="I6904" t="s">
        <v>107</v>
      </c>
      <c r="J6904" s="236"/>
      <c r="K6904"/>
      <c r="L6904"/>
      <c r="M6904"/>
      <c r="N6904"/>
      <c r="O6904"/>
      <c r="P6904"/>
      <c r="Q6904"/>
      <c r="U6904"/>
      <c r="V6904" t="s">
        <v>4335</v>
      </c>
      <c r="W6904" s="236"/>
      <c r="X6904"/>
      <c r="Y6904"/>
      <c r="Z6904"/>
      <c r="AA6904"/>
      <c r="AB6904"/>
      <c r="AC6904"/>
      <c r="AD6904"/>
      <c r="AE6904"/>
      <c r="AF6904"/>
      <c r="AG6904"/>
      <c r="AH6904" s="115" t="s">
        <v>4308</v>
      </c>
      <c r="AI6904" s="115" t="e">
        <f>VLOOKUP(A6904,'[2]دراسات قانونية'!$A$3:$E$600,1,0)</f>
        <v>#N/A</v>
      </c>
    </row>
    <row r="6905" spans="1:35" ht="18" hidden="1" x14ac:dyDescent="0.25">
      <c r="A6905" s="235">
        <v>334161</v>
      </c>
      <c r="B6905" s="235" t="s">
        <v>10921</v>
      </c>
      <c r="C6905" s="235" t="s">
        <v>10922</v>
      </c>
      <c r="D6905" s="235" t="s">
        <v>669</v>
      </c>
      <c r="E6905"/>
      <c r="F6905" s="126"/>
      <c r="G6905" s="236"/>
      <c r="H6905"/>
      <c r="I6905" t="s">
        <v>199</v>
      </c>
      <c r="J6905" s="236"/>
      <c r="K6905"/>
      <c r="L6905"/>
      <c r="M6905"/>
      <c r="N6905"/>
      <c r="O6905"/>
      <c r="P6905"/>
      <c r="Q6905"/>
      <c r="U6905"/>
      <c r="V6905">
        <v>0</v>
      </c>
      <c r="W6905" s="236"/>
      <c r="X6905"/>
      <c r="Y6905"/>
      <c r="Z6905"/>
      <c r="AA6905"/>
      <c r="AB6905"/>
      <c r="AC6905"/>
      <c r="AD6905"/>
      <c r="AE6905"/>
      <c r="AF6905"/>
      <c r="AG6905"/>
      <c r="AH6905" s="115" t="s">
        <v>4308</v>
      </c>
    </row>
    <row r="6906" spans="1:35" ht="18" hidden="1" x14ac:dyDescent="0.25">
      <c r="A6906" s="235">
        <v>334164</v>
      </c>
      <c r="B6906" s="235" t="s">
        <v>10923</v>
      </c>
      <c r="C6906" s="235" t="s">
        <v>216</v>
      </c>
      <c r="D6906" s="235" t="s">
        <v>409</v>
      </c>
      <c r="E6906"/>
      <c r="F6906" s="126"/>
      <c r="G6906" s="236"/>
      <c r="H6906"/>
      <c r="I6906" t="s">
        <v>136</v>
      </c>
      <c r="J6906" s="236"/>
      <c r="K6906"/>
      <c r="L6906"/>
      <c r="M6906"/>
      <c r="N6906"/>
      <c r="O6906"/>
      <c r="P6906"/>
      <c r="Q6906"/>
      <c r="U6906"/>
      <c r="V6906" t="s">
        <v>4337</v>
      </c>
      <c r="W6906" s="236"/>
      <c r="X6906"/>
      <c r="Y6906"/>
      <c r="Z6906"/>
      <c r="AA6906"/>
      <c r="AB6906"/>
      <c r="AC6906"/>
      <c r="AD6906"/>
      <c r="AE6906"/>
      <c r="AF6906"/>
      <c r="AG6906"/>
      <c r="AH6906" s="115" t="s">
        <v>4308</v>
      </c>
    </row>
    <row r="6907" spans="1:35" hidden="1" x14ac:dyDescent="0.25">
      <c r="A6907" s="115">
        <v>334166</v>
      </c>
      <c r="B6907" s="115" t="s">
        <v>3841</v>
      </c>
      <c r="C6907" s="115" t="s">
        <v>244</v>
      </c>
      <c r="D6907" s="115" t="s">
        <v>320</v>
      </c>
      <c r="E6907" s="115" t="s">
        <v>77</v>
      </c>
      <c r="F6907" s="237">
        <v>30516</v>
      </c>
      <c r="G6907" s="115" t="s">
        <v>1967</v>
      </c>
      <c r="H6907" s="115" t="s">
        <v>16</v>
      </c>
      <c r="I6907" t="s">
        <v>199</v>
      </c>
      <c r="J6907" s="115" t="s">
        <v>15</v>
      </c>
      <c r="L6907" s="115" t="s">
        <v>61</v>
      </c>
      <c r="U6907"/>
      <c r="V6907">
        <v>0</v>
      </c>
    </row>
    <row r="6908" spans="1:35" ht="18" x14ac:dyDescent="0.25">
      <c r="A6908" s="235">
        <v>334167</v>
      </c>
      <c r="B6908" s="235" t="s">
        <v>10924</v>
      </c>
      <c r="C6908" s="235" t="s">
        <v>386</v>
      </c>
      <c r="D6908" s="235" t="s">
        <v>701</v>
      </c>
      <c r="E6908"/>
      <c r="F6908" s="126"/>
      <c r="G6908" s="236"/>
      <c r="H6908"/>
      <c r="I6908" t="s">
        <v>107</v>
      </c>
      <c r="J6908" s="236"/>
      <c r="K6908"/>
      <c r="L6908"/>
      <c r="M6908"/>
      <c r="N6908"/>
      <c r="O6908"/>
      <c r="P6908"/>
      <c r="Q6908"/>
      <c r="U6908"/>
      <c r="V6908" t="s">
        <v>4335</v>
      </c>
      <c r="W6908" s="236"/>
      <c r="X6908"/>
      <c r="Y6908"/>
      <c r="Z6908"/>
      <c r="AA6908"/>
      <c r="AB6908"/>
      <c r="AC6908"/>
      <c r="AD6908"/>
      <c r="AE6908"/>
      <c r="AF6908"/>
      <c r="AG6908"/>
      <c r="AH6908" s="115" t="s">
        <v>4308</v>
      </c>
      <c r="AI6908" s="115" t="e">
        <f>VLOOKUP(A6908,'[2]دراسات قانونية'!$A$3:$E$600,1,0)</f>
        <v>#N/A</v>
      </c>
    </row>
    <row r="6909" spans="1:35" hidden="1" x14ac:dyDescent="0.25">
      <c r="A6909">
        <v>334168</v>
      </c>
      <c r="B6909" t="s">
        <v>10925</v>
      </c>
      <c r="C6909" t="s">
        <v>244</v>
      </c>
      <c r="D6909" t="s">
        <v>10926</v>
      </c>
      <c r="E6909" t="s">
        <v>77</v>
      </c>
      <c r="F6909" s="126">
        <v>34240</v>
      </c>
      <c r="G6909" t="s">
        <v>805</v>
      </c>
      <c r="H6909" t="s">
        <v>16</v>
      </c>
      <c r="I6909" t="s">
        <v>136</v>
      </c>
      <c r="J6909" t="s">
        <v>1226</v>
      </c>
      <c r="K6909"/>
      <c r="L6909" t="s">
        <v>40</v>
      </c>
      <c r="M6909"/>
      <c r="N6909"/>
      <c r="O6909"/>
      <c r="P6909"/>
      <c r="Q6909"/>
      <c r="R6909" s="115">
        <v>9168</v>
      </c>
      <c r="S6909" s="115">
        <v>45718</v>
      </c>
      <c r="T6909" s="115">
        <v>100000</v>
      </c>
      <c r="U6909"/>
      <c r="V6909" t="s">
        <v>4336</v>
      </c>
      <c r="W6909"/>
      <c r="X6909"/>
      <c r="Y6909"/>
      <c r="Z6909"/>
      <c r="AA6909"/>
      <c r="AB6909"/>
      <c r="AC6909"/>
      <c r="AD6909"/>
      <c r="AE6909"/>
      <c r="AF6909"/>
      <c r="AG6909"/>
    </row>
    <row r="6910" spans="1:35" ht="18" x14ac:dyDescent="0.25">
      <c r="A6910" s="235">
        <v>334169</v>
      </c>
      <c r="B6910" s="235" t="s">
        <v>10927</v>
      </c>
      <c r="C6910" s="235" t="s">
        <v>250</v>
      </c>
      <c r="D6910" s="235" t="s">
        <v>437</v>
      </c>
      <c r="E6910"/>
      <c r="F6910" s="126"/>
      <c r="G6910" s="236"/>
      <c r="H6910"/>
      <c r="I6910" t="s">
        <v>107</v>
      </c>
      <c r="J6910" s="236"/>
      <c r="K6910"/>
      <c r="L6910"/>
      <c r="M6910"/>
      <c r="N6910"/>
      <c r="O6910"/>
      <c r="P6910"/>
      <c r="Q6910"/>
      <c r="U6910"/>
      <c r="V6910" t="s">
        <v>4335</v>
      </c>
      <c r="W6910" s="236"/>
      <c r="X6910"/>
      <c r="Y6910"/>
      <c r="Z6910"/>
      <c r="AA6910"/>
      <c r="AB6910"/>
      <c r="AC6910"/>
      <c r="AD6910"/>
      <c r="AE6910"/>
      <c r="AF6910"/>
      <c r="AG6910"/>
      <c r="AH6910" s="115" t="s">
        <v>4308</v>
      </c>
      <c r="AI6910" s="115" t="e">
        <f>VLOOKUP(A6910,'[2]دراسات قانونية'!$A$3:$E$600,1,0)</f>
        <v>#N/A</v>
      </c>
    </row>
    <row r="6911" spans="1:35" hidden="1" x14ac:dyDescent="0.25">
      <c r="A6911">
        <v>334170</v>
      </c>
      <c r="B6911" t="s">
        <v>10928</v>
      </c>
      <c r="C6911" t="s">
        <v>227</v>
      </c>
      <c r="D6911" t="s">
        <v>316</v>
      </c>
      <c r="E6911" t="s">
        <v>77</v>
      </c>
      <c r="F6911" s="126">
        <v>35805</v>
      </c>
      <c r="G6911" t="s">
        <v>10929</v>
      </c>
      <c r="H6911" t="s">
        <v>16</v>
      </c>
      <c r="I6911" t="s">
        <v>136</v>
      </c>
      <c r="J6911" t="s">
        <v>15</v>
      </c>
      <c r="K6911"/>
      <c r="L6911" t="s">
        <v>61</v>
      </c>
      <c r="M6911"/>
      <c r="N6911"/>
      <c r="O6911"/>
      <c r="P6911"/>
      <c r="Q6911"/>
      <c r="U6911"/>
      <c r="V6911">
        <v>0</v>
      </c>
      <c r="W6911"/>
      <c r="X6911"/>
      <c r="Y6911"/>
      <c r="Z6911"/>
      <c r="AA6911"/>
      <c r="AB6911"/>
      <c r="AC6911"/>
      <c r="AD6911"/>
      <c r="AE6911"/>
      <c r="AF6911"/>
      <c r="AG6911"/>
    </row>
    <row r="6912" spans="1:35" ht="18" x14ac:dyDescent="0.25">
      <c r="A6912" s="235">
        <v>334171</v>
      </c>
      <c r="B6912" s="235" t="s">
        <v>10930</v>
      </c>
      <c r="C6912" s="235" t="s">
        <v>530</v>
      </c>
      <c r="D6912" s="235" t="s">
        <v>9355</v>
      </c>
      <c r="E6912"/>
      <c r="F6912" s="126"/>
      <c r="G6912" s="236"/>
      <c r="H6912"/>
      <c r="I6912" t="s">
        <v>107</v>
      </c>
      <c r="J6912" s="236"/>
      <c r="K6912"/>
      <c r="L6912"/>
      <c r="M6912"/>
      <c r="N6912"/>
      <c r="O6912"/>
      <c r="P6912"/>
      <c r="Q6912"/>
      <c r="U6912"/>
      <c r="V6912" t="s">
        <v>4335</v>
      </c>
      <c r="W6912" s="236"/>
      <c r="X6912"/>
      <c r="Y6912"/>
      <c r="Z6912"/>
      <c r="AA6912"/>
      <c r="AB6912"/>
      <c r="AC6912"/>
      <c r="AD6912"/>
      <c r="AE6912"/>
      <c r="AF6912"/>
      <c r="AG6912"/>
      <c r="AH6912" s="115" t="s">
        <v>4308</v>
      </c>
      <c r="AI6912" s="115" t="e">
        <f>VLOOKUP(A6912,'[2]دراسات قانونية'!$A$3:$E$600,1,0)</f>
        <v>#N/A</v>
      </c>
    </row>
    <row r="6913" spans="1:35" ht="18" x14ac:dyDescent="0.25">
      <c r="A6913" s="235">
        <v>334172</v>
      </c>
      <c r="B6913" s="235" t="s">
        <v>10931</v>
      </c>
      <c r="C6913" s="235" t="s">
        <v>864</v>
      </c>
      <c r="D6913" s="235" t="s">
        <v>217</v>
      </c>
      <c r="E6913"/>
      <c r="F6913" s="126"/>
      <c r="G6913" s="236"/>
      <c r="H6913"/>
      <c r="I6913" t="s">
        <v>107</v>
      </c>
      <c r="J6913" s="236"/>
      <c r="K6913"/>
      <c r="L6913"/>
      <c r="M6913"/>
      <c r="N6913"/>
      <c r="O6913"/>
      <c r="P6913"/>
      <c r="Q6913"/>
      <c r="U6913"/>
      <c r="V6913" t="s">
        <v>4335</v>
      </c>
      <c r="W6913" s="236"/>
      <c r="X6913"/>
      <c r="Y6913"/>
      <c r="Z6913"/>
      <c r="AA6913"/>
      <c r="AB6913"/>
      <c r="AC6913"/>
      <c r="AD6913"/>
      <c r="AE6913"/>
      <c r="AF6913"/>
      <c r="AG6913"/>
      <c r="AH6913" s="115" t="s">
        <v>4308</v>
      </c>
      <c r="AI6913" s="115" t="e">
        <f>VLOOKUP(A6913,'[2]دراسات قانونية'!$A$3:$E$600,1,0)</f>
        <v>#N/A</v>
      </c>
    </row>
    <row r="6914" spans="1:35" ht="18" hidden="1" x14ac:dyDescent="0.25">
      <c r="A6914" s="235">
        <v>334173</v>
      </c>
      <c r="B6914" s="235" t="s">
        <v>10932</v>
      </c>
      <c r="C6914" s="235" t="s">
        <v>212</v>
      </c>
      <c r="D6914" s="235" t="s">
        <v>1460</v>
      </c>
      <c r="E6914"/>
      <c r="F6914" s="126"/>
      <c r="G6914" s="236"/>
      <c r="H6914"/>
      <c r="I6914" t="s">
        <v>199</v>
      </c>
      <c r="J6914" s="236"/>
      <c r="K6914"/>
      <c r="L6914"/>
      <c r="M6914"/>
      <c r="N6914"/>
      <c r="O6914"/>
      <c r="P6914"/>
      <c r="Q6914"/>
      <c r="U6914"/>
      <c r="V6914">
        <v>0</v>
      </c>
      <c r="W6914" s="236"/>
      <c r="X6914"/>
      <c r="Y6914"/>
      <c r="Z6914"/>
      <c r="AA6914"/>
      <c r="AB6914"/>
      <c r="AC6914"/>
      <c r="AD6914"/>
      <c r="AE6914"/>
      <c r="AF6914"/>
      <c r="AG6914"/>
      <c r="AH6914" s="115" t="s">
        <v>4308</v>
      </c>
    </row>
    <row r="6915" spans="1:35" ht="18" hidden="1" x14ac:dyDescent="0.25">
      <c r="A6915" s="235">
        <v>334175</v>
      </c>
      <c r="B6915" s="235" t="s">
        <v>10933</v>
      </c>
      <c r="C6915" s="235" t="s">
        <v>417</v>
      </c>
      <c r="D6915" s="235" t="s">
        <v>222</v>
      </c>
      <c r="E6915"/>
      <c r="F6915" s="126"/>
      <c r="G6915" s="236"/>
      <c r="H6915"/>
      <c r="I6915" t="s">
        <v>129</v>
      </c>
      <c r="J6915" s="236"/>
      <c r="K6915"/>
      <c r="L6915"/>
      <c r="M6915"/>
      <c r="N6915"/>
      <c r="O6915"/>
      <c r="P6915"/>
      <c r="Q6915"/>
      <c r="U6915"/>
      <c r="V6915" t="s">
        <v>4334</v>
      </c>
      <c r="W6915" s="236"/>
      <c r="X6915"/>
      <c r="Y6915"/>
      <c r="Z6915"/>
      <c r="AA6915"/>
      <c r="AB6915"/>
      <c r="AC6915"/>
      <c r="AD6915"/>
      <c r="AE6915"/>
      <c r="AF6915"/>
      <c r="AG6915"/>
      <c r="AH6915" s="115" t="s">
        <v>4308</v>
      </c>
    </row>
    <row r="6916" spans="1:35" ht="18" x14ac:dyDescent="0.25">
      <c r="A6916" s="235">
        <v>334177</v>
      </c>
      <c r="B6916" s="235" t="s">
        <v>10934</v>
      </c>
      <c r="C6916" s="235" t="s">
        <v>10935</v>
      </c>
      <c r="D6916" s="235" t="s">
        <v>10936</v>
      </c>
      <c r="E6916"/>
      <c r="F6916" s="126"/>
      <c r="G6916" s="236"/>
      <c r="H6916"/>
      <c r="I6916" t="s">
        <v>107</v>
      </c>
      <c r="J6916" s="236"/>
      <c r="K6916"/>
      <c r="L6916"/>
      <c r="M6916"/>
      <c r="N6916"/>
      <c r="O6916"/>
      <c r="P6916"/>
      <c r="Q6916"/>
      <c r="U6916"/>
      <c r="V6916" t="s">
        <v>4335</v>
      </c>
      <c r="W6916" s="236"/>
      <c r="X6916"/>
      <c r="Y6916"/>
      <c r="Z6916"/>
      <c r="AA6916"/>
      <c r="AB6916"/>
      <c r="AC6916"/>
      <c r="AD6916"/>
      <c r="AE6916"/>
      <c r="AF6916"/>
      <c r="AG6916"/>
      <c r="AH6916" s="115" t="s">
        <v>4308</v>
      </c>
      <c r="AI6916" s="115" t="e">
        <f>VLOOKUP(A6916,'[2]دراسات قانونية'!$A$3:$E$600,1,0)</f>
        <v>#N/A</v>
      </c>
    </row>
    <row r="6917" spans="1:35" ht="18" x14ac:dyDescent="0.25">
      <c r="A6917" s="235">
        <v>334178</v>
      </c>
      <c r="B6917" s="235" t="s">
        <v>10531</v>
      </c>
      <c r="C6917" s="235" t="s">
        <v>227</v>
      </c>
      <c r="D6917" s="235" t="s">
        <v>293</v>
      </c>
      <c r="E6917"/>
      <c r="F6917" s="126"/>
      <c r="G6917" s="236"/>
      <c r="H6917"/>
      <c r="I6917" t="s">
        <v>107</v>
      </c>
      <c r="J6917" s="236"/>
      <c r="K6917"/>
      <c r="L6917"/>
      <c r="M6917"/>
      <c r="N6917"/>
      <c r="O6917"/>
      <c r="P6917"/>
      <c r="Q6917"/>
      <c r="U6917"/>
      <c r="V6917" t="s">
        <v>4335</v>
      </c>
      <c r="W6917" s="236"/>
      <c r="X6917"/>
      <c r="Y6917"/>
      <c r="Z6917"/>
      <c r="AA6917"/>
      <c r="AB6917"/>
      <c r="AC6917"/>
      <c r="AD6917"/>
      <c r="AE6917"/>
      <c r="AF6917"/>
      <c r="AG6917"/>
      <c r="AH6917" s="115" t="s">
        <v>4308</v>
      </c>
      <c r="AI6917" s="115" t="e">
        <f>VLOOKUP(A6917,'[2]دراسات قانونية'!$A$3:$E$600,1,0)</f>
        <v>#N/A</v>
      </c>
    </row>
    <row r="6918" spans="1:35" ht="18" x14ac:dyDescent="0.25">
      <c r="A6918" s="235">
        <v>334179</v>
      </c>
      <c r="B6918" s="235" t="s">
        <v>10937</v>
      </c>
      <c r="C6918" s="235" t="s">
        <v>227</v>
      </c>
      <c r="D6918" s="235" t="s">
        <v>1668</v>
      </c>
      <c r="E6918"/>
      <c r="F6918" s="126"/>
      <c r="G6918" s="236"/>
      <c r="H6918"/>
      <c r="I6918" t="s">
        <v>107</v>
      </c>
      <c r="J6918" s="236"/>
      <c r="K6918"/>
      <c r="L6918"/>
      <c r="M6918"/>
      <c r="N6918"/>
      <c r="O6918"/>
      <c r="P6918"/>
      <c r="Q6918"/>
      <c r="U6918"/>
      <c r="V6918" t="s">
        <v>4335</v>
      </c>
      <c r="W6918" s="236"/>
      <c r="X6918"/>
      <c r="Y6918"/>
      <c r="Z6918"/>
      <c r="AA6918"/>
      <c r="AB6918"/>
      <c r="AC6918"/>
      <c r="AD6918"/>
      <c r="AE6918"/>
      <c r="AF6918"/>
      <c r="AG6918"/>
      <c r="AH6918" s="115" t="s">
        <v>4308</v>
      </c>
      <c r="AI6918" s="115" t="e">
        <f>VLOOKUP(A6918,'[2]دراسات قانونية'!$A$3:$E$600,1,0)</f>
        <v>#N/A</v>
      </c>
    </row>
    <row r="6919" spans="1:35" hidden="1" x14ac:dyDescent="0.25">
      <c r="A6919" s="115">
        <v>334180</v>
      </c>
      <c r="B6919" s="115" t="s">
        <v>2794</v>
      </c>
      <c r="C6919" s="115" t="s">
        <v>648</v>
      </c>
      <c r="D6919" s="115" t="s">
        <v>2795</v>
      </c>
      <c r="E6919" s="115" t="s">
        <v>77</v>
      </c>
      <c r="F6919" s="237">
        <v>34709</v>
      </c>
      <c r="G6919" s="115" t="s">
        <v>979</v>
      </c>
      <c r="H6919" s="115" t="s">
        <v>16</v>
      </c>
      <c r="I6919" t="s">
        <v>199</v>
      </c>
      <c r="J6919" s="115" t="s">
        <v>1226</v>
      </c>
      <c r="L6919" s="115" t="s">
        <v>55</v>
      </c>
      <c r="U6919"/>
      <c r="V6919">
        <v>0</v>
      </c>
    </row>
    <row r="6920" spans="1:35" ht="18" hidden="1" x14ac:dyDescent="0.25">
      <c r="A6920" s="235">
        <v>334181</v>
      </c>
      <c r="B6920" s="235" t="s">
        <v>10938</v>
      </c>
      <c r="C6920" s="235" t="s">
        <v>522</v>
      </c>
      <c r="D6920" s="235" t="s">
        <v>448</v>
      </c>
      <c r="E6920"/>
      <c r="F6920" s="126"/>
      <c r="G6920" s="236"/>
      <c r="H6920"/>
      <c r="I6920" t="s">
        <v>129</v>
      </c>
      <c r="J6920" s="236"/>
      <c r="K6920"/>
      <c r="L6920"/>
      <c r="M6920"/>
      <c r="N6920"/>
      <c r="O6920"/>
      <c r="P6920"/>
      <c r="Q6920"/>
      <c r="U6920"/>
      <c r="V6920" t="s">
        <v>4335</v>
      </c>
      <c r="W6920" s="236"/>
      <c r="X6920"/>
      <c r="Y6920"/>
      <c r="Z6920"/>
      <c r="AA6920"/>
      <c r="AB6920"/>
      <c r="AC6920"/>
      <c r="AD6920"/>
      <c r="AE6920"/>
      <c r="AF6920"/>
      <c r="AG6920"/>
      <c r="AH6920" s="115" t="s">
        <v>4308</v>
      </c>
    </row>
    <row r="6921" spans="1:35" ht="18" x14ac:dyDescent="0.25">
      <c r="A6921" s="235">
        <v>334182</v>
      </c>
      <c r="B6921" s="235" t="s">
        <v>10939</v>
      </c>
      <c r="C6921" s="235" t="s">
        <v>264</v>
      </c>
      <c r="D6921" s="235" t="s">
        <v>3288</v>
      </c>
      <c r="E6921"/>
      <c r="F6921" s="126"/>
      <c r="G6921" s="236"/>
      <c r="H6921"/>
      <c r="I6921" t="s">
        <v>107</v>
      </c>
      <c r="J6921" s="236"/>
      <c r="K6921"/>
      <c r="L6921"/>
      <c r="M6921"/>
      <c r="N6921"/>
      <c r="O6921"/>
      <c r="P6921"/>
      <c r="Q6921"/>
      <c r="U6921"/>
      <c r="V6921" t="s">
        <v>4337</v>
      </c>
      <c r="W6921" s="236"/>
      <c r="X6921"/>
      <c r="Y6921"/>
      <c r="Z6921"/>
      <c r="AA6921"/>
      <c r="AB6921"/>
      <c r="AC6921"/>
      <c r="AD6921"/>
      <c r="AE6921"/>
      <c r="AF6921"/>
      <c r="AG6921"/>
      <c r="AH6921" s="115" t="s">
        <v>4308</v>
      </c>
      <c r="AI6921" s="115" t="e">
        <f>VLOOKUP(A6921,'[2]دراسات قانونية'!$A$3:$E$600,1,0)</f>
        <v>#N/A</v>
      </c>
    </row>
    <row r="6922" spans="1:35" ht="18" x14ac:dyDescent="0.25">
      <c r="A6922" s="235">
        <v>334183</v>
      </c>
      <c r="B6922" s="235" t="s">
        <v>10940</v>
      </c>
      <c r="C6922" s="235" t="s">
        <v>355</v>
      </c>
      <c r="D6922" s="235" t="s">
        <v>210</v>
      </c>
      <c r="E6922"/>
      <c r="F6922" s="126"/>
      <c r="G6922" s="236"/>
      <c r="H6922"/>
      <c r="I6922" t="s">
        <v>107</v>
      </c>
      <c r="J6922" s="236"/>
      <c r="K6922"/>
      <c r="L6922"/>
      <c r="M6922"/>
      <c r="N6922"/>
      <c r="O6922"/>
      <c r="P6922"/>
      <c r="Q6922"/>
      <c r="U6922"/>
      <c r="V6922" t="s">
        <v>4335</v>
      </c>
      <c r="W6922" s="236"/>
      <c r="X6922"/>
      <c r="Y6922"/>
      <c r="Z6922"/>
      <c r="AA6922"/>
      <c r="AB6922"/>
      <c r="AC6922"/>
      <c r="AD6922"/>
      <c r="AE6922"/>
      <c r="AF6922"/>
      <c r="AG6922"/>
      <c r="AH6922" s="115" t="s">
        <v>4308</v>
      </c>
      <c r="AI6922" s="115" t="e">
        <f>VLOOKUP(A6922,'[2]دراسات قانونية'!$A$3:$E$600,1,0)</f>
        <v>#N/A</v>
      </c>
    </row>
    <row r="6923" spans="1:35" hidden="1" x14ac:dyDescent="0.25">
      <c r="A6923">
        <v>334184</v>
      </c>
      <c r="B6923" t="s">
        <v>10941</v>
      </c>
      <c r="C6923" t="s">
        <v>434</v>
      </c>
      <c r="D6923" t="s">
        <v>316</v>
      </c>
      <c r="E6923" t="s">
        <v>77</v>
      </c>
      <c r="F6923" s="126"/>
      <c r="G6923"/>
      <c r="H6923" t="s">
        <v>16</v>
      </c>
      <c r="I6923" t="s">
        <v>129</v>
      </c>
      <c r="J6923"/>
      <c r="K6923"/>
      <c r="L6923"/>
      <c r="M6923"/>
      <c r="N6923"/>
      <c r="O6923"/>
      <c r="P6923"/>
      <c r="Q6923"/>
      <c r="U6923"/>
      <c r="V6923" t="s">
        <v>4414</v>
      </c>
      <c r="W6923"/>
      <c r="X6923"/>
      <c r="Y6923"/>
      <c r="Z6923"/>
      <c r="AA6923" t="s">
        <v>4308</v>
      </c>
      <c r="AB6923" t="s">
        <v>4308</v>
      </c>
      <c r="AC6923" t="s">
        <v>4308</v>
      </c>
      <c r="AD6923" t="s">
        <v>4308</v>
      </c>
      <c r="AE6923" t="s">
        <v>4308</v>
      </c>
      <c r="AF6923" t="s">
        <v>4308</v>
      </c>
      <c r="AG6923" t="s">
        <v>4308</v>
      </c>
      <c r="AH6923" s="115" t="s">
        <v>4308</v>
      </c>
    </row>
    <row r="6924" spans="1:35" ht="18" x14ac:dyDescent="0.25">
      <c r="A6924" s="235">
        <v>334185</v>
      </c>
      <c r="B6924" s="235" t="s">
        <v>10942</v>
      </c>
      <c r="C6924" s="235" t="s">
        <v>614</v>
      </c>
      <c r="D6924" s="235" t="s">
        <v>480</v>
      </c>
      <c r="E6924"/>
      <c r="F6924" s="126"/>
      <c r="G6924" s="236"/>
      <c r="H6924"/>
      <c r="I6924" t="s">
        <v>107</v>
      </c>
      <c r="J6924" s="236"/>
      <c r="K6924"/>
      <c r="L6924"/>
      <c r="M6924"/>
      <c r="N6924"/>
      <c r="O6924"/>
      <c r="P6924"/>
      <c r="Q6924"/>
      <c r="U6924"/>
      <c r="V6924" t="s">
        <v>4335</v>
      </c>
      <c r="W6924" s="236"/>
      <c r="X6924"/>
      <c r="Y6924"/>
      <c r="Z6924"/>
      <c r="AA6924"/>
      <c r="AB6924"/>
      <c r="AC6924"/>
      <c r="AD6924"/>
      <c r="AE6924"/>
      <c r="AF6924"/>
      <c r="AG6924"/>
      <c r="AH6924" s="115" t="s">
        <v>4308</v>
      </c>
      <c r="AI6924" s="115" t="e">
        <f>VLOOKUP(A6924,'[2]دراسات قانونية'!$A$3:$E$600,1,0)</f>
        <v>#N/A</v>
      </c>
    </row>
    <row r="6925" spans="1:35" ht="18" x14ac:dyDescent="0.25">
      <c r="A6925" s="235">
        <v>334186</v>
      </c>
      <c r="B6925" s="235" t="s">
        <v>10943</v>
      </c>
      <c r="C6925" s="235" t="s">
        <v>279</v>
      </c>
      <c r="D6925" s="235" t="s">
        <v>235</v>
      </c>
      <c r="E6925"/>
      <c r="F6925" s="126"/>
      <c r="G6925" s="236"/>
      <c r="H6925"/>
      <c r="I6925" t="s">
        <v>107</v>
      </c>
      <c r="J6925" s="236"/>
      <c r="K6925"/>
      <c r="L6925"/>
      <c r="M6925"/>
      <c r="N6925"/>
      <c r="O6925"/>
      <c r="P6925"/>
      <c r="Q6925"/>
      <c r="U6925"/>
      <c r="V6925" t="s">
        <v>4335</v>
      </c>
      <c r="W6925" s="236"/>
      <c r="X6925"/>
      <c r="Y6925"/>
      <c r="Z6925"/>
      <c r="AA6925"/>
      <c r="AB6925"/>
      <c r="AC6925"/>
      <c r="AD6925"/>
      <c r="AE6925"/>
      <c r="AF6925"/>
      <c r="AG6925"/>
      <c r="AH6925" s="115" t="s">
        <v>4308</v>
      </c>
      <c r="AI6925" s="115" t="e">
        <f>VLOOKUP(A6925,'[2]دراسات قانونية'!$A$3:$E$600,1,0)</f>
        <v>#N/A</v>
      </c>
    </row>
    <row r="6926" spans="1:35" ht="18" x14ac:dyDescent="0.25">
      <c r="A6926" s="235">
        <v>334187</v>
      </c>
      <c r="B6926" s="235" t="s">
        <v>10944</v>
      </c>
      <c r="C6926" s="235" t="s">
        <v>264</v>
      </c>
      <c r="D6926" s="235" t="s">
        <v>398</v>
      </c>
      <c r="E6926"/>
      <c r="F6926" s="126"/>
      <c r="G6926" s="236"/>
      <c r="H6926"/>
      <c r="I6926" t="s">
        <v>107</v>
      </c>
      <c r="J6926" s="236"/>
      <c r="K6926"/>
      <c r="L6926"/>
      <c r="M6926"/>
      <c r="N6926"/>
      <c r="O6926"/>
      <c r="P6926"/>
      <c r="Q6926"/>
      <c r="U6926"/>
      <c r="V6926" t="s">
        <v>4335</v>
      </c>
      <c r="W6926" s="236"/>
      <c r="X6926"/>
      <c r="Y6926"/>
      <c r="Z6926"/>
      <c r="AA6926"/>
      <c r="AB6926"/>
      <c r="AC6926"/>
      <c r="AD6926"/>
      <c r="AE6926"/>
      <c r="AF6926"/>
      <c r="AG6926"/>
      <c r="AH6926" s="115" t="s">
        <v>4308</v>
      </c>
      <c r="AI6926" s="115" t="e">
        <f>VLOOKUP(A6926,'[2]دراسات قانونية'!$A$3:$E$600,1,0)</f>
        <v>#N/A</v>
      </c>
    </row>
    <row r="6927" spans="1:35" hidden="1" x14ac:dyDescent="0.25">
      <c r="A6927" s="115">
        <v>334188</v>
      </c>
      <c r="B6927" s="115" t="s">
        <v>3001</v>
      </c>
      <c r="C6927" s="115" t="s">
        <v>379</v>
      </c>
      <c r="D6927" s="115" t="s">
        <v>310</v>
      </c>
      <c r="E6927" s="115" t="s">
        <v>77</v>
      </c>
      <c r="F6927" s="237">
        <v>35796</v>
      </c>
      <c r="G6927" s="115" t="s">
        <v>18</v>
      </c>
      <c r="H6927" s="115" t="s">
        <v>16</v>
      </c>
      <c r="I6927" t="s">
        <v>199</v>
      </c>
      <c r="U6927"/>
      <c r="V6927" t="s">
        <v>16623</v>
      </c>
      <c r="AD6927" s="115" t="s">
        <v>4308</v>
      </c>
      <c r="AE6927" s="115" t="s">
        <v>4308</v>
      </c>
      <c r="AF6927" s="115" t="s">
        <v>4308</v>
      </c>
      <c r="AG6927" s="115" t="s">
        <v>4308</v>
      </c>
      <c r="AH6927" s="115" t="s">
        <v>4308</v>
      </c>
    </row>
    <row r="6928" spans="1:35" ht="18" hidden="1" x14ac:dyDescent="0.25">
      <c r="A6928" s="235">
        <v>334190</v>
      </c>
      <c r="B6928" s="235" t="s">
        <v>10945</v>
      </c>
      <c r="C6928" s="235" t="s">
        <v>246</v>
      </c>
      <c r="D6928" s="235" t="s">
        <v>707</v>
      </c>
      <c r="E6928"/>
      <c r="F6928" s="126"/>
      <c r="G6928" s="236"/>
      <c r="H6928"/>
      <c r="I6928" t="s">
        <v>129</v>
      </c>
      <c r="J6928" s="236"/>
      <c r="K6928"/>
      <c r="L6928"/>
      <c r="M6928"/>
      <c r="N6928"/>
      <c r="O6928"/>
      <c r="P6928"/>
      <c r="Q6928"/>
      <c r="U6928"/>
      <c r="V6928" t="s">
        <v>4337</v>
      </c>
      <c r="W6928" s="236"/>
      <c r="X6928"/>
      <c r="Y6928"/>
      <c r="Z6928"/>
      <c r="AA6928"/>
      <c r="AB6928"/>
      <c r="AC6928"/>
      <c r="AD6928"/>
      <c r="AE6928"/>
      <c r="AF6928"/>
      <c r="AG6928"/>
      <c r="AH6928" s="115" t="s">
        <v>4308</v>
      </c>
    </row>
    <row r="6929" spans="1:35" ht="18" x14ac:dyDescent="0.25">
      <c r="A6929" s="235">
        <v>334192</v>
      </c>
      <c r="B6929" s="235" t="s">
        <v>10946</v>
      </c>
      <c r="C6929" s="235" t="s">
        <v>1055</v>
      </c>
      <c r="D6929" s="235" t="s">
        <v>494</v>
      </c>
      <c r="E6929"/>
      <c r="F6929" s="126"/>
      <c r="G6929" s="236"/>
      <c r="H6929"/>
      <c r="I6929" t="s">
        <v>107</v>
      </c>
      <c r="J6929" s="236"/>
      <c r="K6929"/>
      <c r="L6929"/>
      <c r="M6929"/>
      <c r="N6929"/>
      <c r="O6929"/>
      <c r="P6929"/>
      <c r="Q6929"/>
      <c r="U6929"/>
      <c r="V6929" t="s">
        <v>4335</v>
      </c>
      <c r="W6929" s="236"/>
      <c r="X6929"/>
      <c r="Y6929"/>
      <c r="Z6929"/>
      <c r="AA6929"/>
      <c r="AB6929"/>
      <c r="AC6929"/>
      <c r="AD6929"/>
      <c r="AE6929"/>
      <c r="AF6929"/>
      <c r="AG6929"/>
      <c r="AH6929" s="115" t="s">
        <v>4308</v>
      </c>
      <c r="AI6929" s="115" t="e">
        <f>VLOOKUP(A6929,'[2]دراسات قانونية'!$A$3:$E$600,1,0)</f>
        <v>#N/A</v>
      </c>
    </row>
    <row r="6930" spans="1:35" ht="18" x14ac:dyDescent="0.25">
      <c r="A6930" s="235">
        <v>334193</v>
      </c>
      <c r="B6930" s="235" t="s">
        <v>10947</v>
      </c>
      <c r="C6930" s="235" t="s">
        <v>10948</v>
      </c>
      <c r="D6930" s="235" t="s">
        <v>10949</v>
      </c>
      <c r="E6930"/>
      <c r="F6930" s="126"/>
      <c r="G6930" s="236"/>
      <c r="H6930"/>
      <c r="I6930" t="s">
        <v>107</v>
      </c>
      <c r="J6930" s="236"/>
      <c r="K6930"/>
      <c r="L6930"/>
      <c r="M6930"/>
      <c r="N6930"/>
      <c r="O6930"/>
      <c r="P6930"/>
      <c r="Q6930"/>
      <c r="U6930"/>
      <c r="V6930" t="s">
        <v>4335</v>
      </c>
      <c r="W6930" s="236"/>
      <c r="X6930"/>
      <c r="Y6930"/>
      <c r="Z6930"/>
      <c r="AA6930"/>
      <c r="AB6930"/>
      <c r="AC6930"/>
      <c r="AD6930"/>
      <c r="AE6930"/>
      <c r="AF6930"/>
      <c r="AG6930"/>
      <c r="AH6930" s="115" t="s">
        <v>4308</v>
      </c>
      <c r="AI6930" s="115" t="e">
        <f>VLOOKUP(A6930,'[2]دراسات قانونية'!$A$3:$E$600,1,0)</f>
        <v>#N/A</v>
      </c>
    </row>
    <row r="6931" spans="1:35" hidden="1" x14ac:dyDescent="0.25">
      <c r="A6931" s="115">
        <v>334194</v>
      </c>
      <c r="B6931" s="115" t="s">
        <v>3842</v>
      </c>
      <c r="C6931" s="115" t="s">
        <v>386</v>
      </c>
      <c r="D6931" s="115" t="s">
        <v>2060</v>
      </c>
      <c r="E6931" s="115" t="s">
        <v>77</v>
      </c>
      <c r="F6931" s="237">
        <v>32660</v>
      </c>
      <c r="G6931" s="115" t="s">
        <v>719</v>
      </c>
      <c r="H6931" s="115" t="s">
        <v>16</v>
      </c>
      <c r="I6931" t="s">
        <v>199</v>
      </c>
      <c r="J6931" s="115" t="s">
        <v>1226</v>
      </c>
      <c r="L6931" s="115" t="s">
        <v>37</v>
      </c>
      <c r="U6931"/>
      <c r="V6931" t="s">
        <v>16623</v>
      </c>
    </row>
    <row r="6932" spans="1:35" ht="18" x14ac:dyDescent="0.25">
      <c r="A6932" s="235">
        <v>334195</v>
      </c>
      <c r="B6932" s="235" t="s">
        <v>10950</v>
      </c>
      <c r="C6932" s="235" t="s">
        <v>499</v>
      </c>
      <c r="D6932" s="235" t="s">
        <v>228</v>
      </c>
      <c r="E6932"/>
      <c r="F6932" s="126"/>
      <c r="G6932" s="236"/>
      <c r="H6932"/>
      <c r="I6932" t="s">
        <v>107</v>
      </c>
      <c r="J6932" s="236"/>
      <c r="K6932"/>
      <c r="L6932"/>
      <c r="M6932"/>
      <c r="N6932"/>
      <c r="O6932"/>
      <c r="P6932"/>
      <c r="Q6932"/>
      <c r="U6932"/>
      <c r="V6932" t="s">
        <v>4335</v>
      </c>
      <c r="W6932" s="236"/>
      <c r="X6932"/>
      <c r="Y6932"/>
      <c r="Z6932"/>
      <c r="AA6932"/>
      <c r="AB6932"/>
      <c r="AC6932"/>
      <c r="AD6932"/>
      <c r="AE6932"/>
      <c r="AF6932"/>
      <c r="AG6932"/>
      <c r="AH6932" s="115" t="s">
        <v>4308</v>
      </c>
      <c r="AI6932" s="115" t="e">
        <f>VLOOKUP(A6932,'[2]دراسات قانونية'!$A$3:$E$600,1,0)</f>
        <v>#N/A</v>
      </c>
    </row>
    <row r="6933" spans="1:35" hidden="1" x14ac:dyDescent="0.25">
      <c r="A6933" s="115">
        <v>334196</v>
      </c>
      <c r="B6933" s="115" t="s">
        <v>3270</v>
      </c>
      <c r="C6933" s="115" t="s">
        <v>212</v>
      </c>
      <c r="D6933" s="115" t="s">
        <v>675</v>
      </c>
      <c r="E6933" s="115" t="s">
        <v>76</v>
      </c>
      <c r="F6933" s="237">
        <v>29953</v>
      </c>
      <c r="G6933" s="115" t="s">
        <v>18</v>
      </c>
      <c r="H6933" s="115" t="s">
        <v>16</v>
      </c>
      <c r="I6933" t="s">
        <v>199</v>
      </c>
      <c r="J6933" s="115" t="s">
        <v>15</v>
      </c>
      <c r="L6933" s="115" t="s">
        <v>67</v>
      </c>
      <c r="R6933" s="115">
        <v>9382</v>
      </c>
      <c r="S6933" s="115">
        <v>45722</v>
      </c>
      <c r="T6933" s="115">
        <v>70000</v>
      </c>
      <c r="U6933"/>
      <c r="V6933">
        <v>0</v>
      </c>
    </row>
    <row r="6934" spans="1:35" hidden="1" x14ac:dyDescent="0.25">
      <c r="A6934" s="115">
        <v>334197</v>
      </c>
      <c r="B6934" s="115" t="s">
        <v>2739</v>
      </c>
      <c r="C6934" s="115" t="s">
        <v>227</v>
      </c>
      <c r="D6934" s="115" t="s">
        <v>445</v>
      </c>
      <c r="E6934" s="115" t="s">
        <v>76</v>
      </c>
      <c r="F6934" s="237">
        <v>32904</v>
      </c>
      <c r="G6934" s="115" t="s">
        <v>774</v>
      </c>
      <c r="H6934" s="115" t="s">
        <v>16</v>
      </c>
      <c r="I6934" t="s">
        <v>199</v>
      </c>
      <c r="J6934" s="115" t="s">
        <v>1226</v>
      </c>
      <c r="L6934" s="115" t="s">
        <v>30</v>
      </c>
      <c r="U6934"/>
      <c r="V6934">
        <v>0</v>
      </c>
    </row>
    <row r="6935" spans="1:35" hidden="1" x14ac:dyDescent="0.25">
      <c r="A6935" s="115">
        <v>334198</v>
      </c>
      <c r="B6935" s="115" t="s">
        <v>1669</v>
      </c>
      <c r="C6935" s="115" t="s">
        <v>2890</v>
      </c>
      <c r="D6935" s="115" t="s">
        <v>2891</v>
      </c>
      <c r="E6935" s="115" t="s">
        <v>76</v>
      </c>
      <c r="F6935" s="237">
        <v>33244</v>
      </c>
      <c r="G6935" s="115" t="s">
        <v>2892</v>
      </c>
      <c r="H6935" s="115" t="s">
        <v>16</v>
      </c>
      <c r="I6935" t="s">
        <v>199</v>
      </c>
      <c r="J6935" s="115" t="s">
        <v>1226</v>
      </c>
      <c r="L6935" s="115" t="s">
        <v>37</v>
      </c>
      <c r="U6935"/>
      <c r="V6935">
        <v>0</v>
      </c>
      <c r="AH6935" s="115" t="s">
        <v>4308</v>
      </c>
    </row>
    <row r="6936" spans="1:35" hidden="1" x14ac:dyDescent="0.25">
      <c r="A6936">
        <v>334199</v>
      </c>
      <c r="B6936" t="s">
        <v>10951</v>
      </c>
      <c r="C6936" t="s">
        <v>244</v>
      </c>
      <c r="D6936" t="s">
        <v>1141</v>
      </c>
      <c r="E6936" t="s">
        <v>76</v>
      </c>
      <c r="F6936" s="126">
        <v>34090</v>
      </c>
      <c r="G6936" t="s">
        <v>30</v>
      </c>
      <c r="H6936" t="s">
        <v>16</v>
      </c>
      <c r="I6936" t="s">
        <v>129</v>
      </c>
      <c r="J6936"/>
      <c r="K6936"/>
      <c r="L6936"/>
      <c r="M6936"/>
      <c r="N6936"/>
      <c r="O6936"/>
      <c r="P6936"/>
      <c r="Q6936"/>
      <c r="U6936"/>
      <c r="V6936" t="s">
        <v>4336</v>
      </c>
      <c r="W6936"/>
      <c r="X6936"/>
      <c r="Y6936"/>
      <c r="Z6936"/>
      <c r="AA6936"/>
      <c r="AB6936"/>
      <c r="AC6936" t="s">
        <v>4308</v>
      </c>
      <c r="AD6936" t="s">
        <v>4308</v>
      </c>
      <c r="AE6936" t="s">
        <v>4308</v>
      </c>
      <c r="AF6936" t="s">
        <v>4308</v>
      </c>
      <c r="AG6936" t="s">
        <v>4308</v>
      </c>
      <c r="AH6936" s="115" t="s">
        <v>4308</v>
      </c>
    </row>
    <row r="6937" spans="1:35" ht="18" hidden="1" x14ac:dyDescent="0.25">
      <c r="A6937" s="235">
        <v>334200</v>
      </c>
      <c r="B6937" s="235" t="s">
        <v>10952</v>
      </c>
      <c r="C6937" s="235" t="s">
        <v>941</v>
      </c>
      <c r="D6937" s="235" t="s">
        <v>1776</v>
      </c>
      <c r="E6937"/>
      <c r="F6937" s="126"/>
      <c r="G6937" s="236"/>
      <c r="H6937"/>
      <c r="I6937" t="s">
        <v>199</v>
      </c>
      <c r="J6937" s="236"/>
      <c r="K6937"/>
      <c r="L6937"/>
      <c r="M6937"/>
      <c r="N6937"/>
      <c r="O6937"/>
      <c r="P6937"/>
      <c r="Q6937"/>
      <c r="U6937"/>
      <c r="V6937">
        <v>0</v>
      </c>
      <c r="W6937" s="236"/>
      <c r="X6937"/>
      <c r="Y6937"/>
      <c r="Z6937"/>
      <c r="AA6937"/>
      <c r="AB6937"/>
      <c r="AC6937"/>
      <c r="AD6937"/>
      <c r="AE6937"/>
      <c r="AF6937"/>
      <c r="AG6937"/>
      <c r="AH6937" s="115" t="s">
        <v>4308</v>
      </c>
    </row>
    <row r="6938" spans="1:35" hidden="1" x14ac:dyDescent="0.25">
      <c r="A6938" s="115">
        <v>334202</v>
      </c>
      <c r="B6938" s="115" t="s">
        <v>3843</v>
      </c>
      <c r="C6938" s="115" t="s">
        <v>502</v>
      </c>
      <c r="D6938" s="115" t="s">
        <v>532</v>
      </c>
      <c r="E6938" s="115" t="s">
        <v>77</v>
      </c>
      <c r="F6938" s="237">
        <v>31783</v>
      </c>
      <c r="G6938" s="115" t="s">
        <v>266</v>
      </c>
      <c r="H6938" s="115" t="s">
        <v>16</v>
      </c>
      <c r="I6938" t="s">
        <v>199</v>
      </c>
      <c r="J6938" s="115" t="s">
        <v>1226</v>
      </c>
      <c r="L6938" s="115" t="s">
        <v>30</v>
      </c>
      <c r="U6938"/>
      <c r="V6938">
        <v>0</v>
      </c>
    </row>
    <row r="6939" spans="1:35" ht="18" hidden="1" x14ac:dyDescent="0.25">
      <c r="A6939" s="235">
        <v>334203</v>
      </c>
      <c r="B6939" s="235" t="s">
        <v>10953</v>
      </c>
      <c r="C6939" s="235" t="s">
        <v>10954</v>
      </c>
      <c r="D6939" s="235" t="s">
        <v>555</v>
      </c>
      <c r="E6939"/>
      <c r="F6939" s="126"/>
      <c r="G6939" s="236"/>
      <c r="H6939"/>
      <c r="I6939" t="s">
        <v>199</v>
      </c>
      <c r="J6939" s="236"/>
      <c r="K6939"/>
      <c r="L6939"/>
      <c r="M6939"/>
      <c r="N6939"/>
      <c r="O6939"/>
      <c r="P6939"/>
      <c r="Q6939"/>
      <c r="U6939"/>
      <c r="V6939" t="s">
        <v>16623</v>
      </c>
      <c r="W6939" s="236"/>
      <c r="X6939"/>
      <c r="Y6939"/>
      <c r="Z6939"/>
      <c r="AA6939"/>
      <c r="AB6939"/>
      <c r="AC6939"/>
      <c r="AD6939"/>
      <c r="AE6939"/>
      <c r="AF6939"/>
      <c r="AG6939"/>
      <c r="AH6939" s="115" t="s">
        <v>4308</v>
      </c>
    </row>
    <row r="6940" spans="1:35" ht="18" hidden="1" x14ac:dyDescent="0.25">
      <c r="A6940" s="235">
        <v>334205</v>
      </c>
      <c r="B6940" s="235" t="s">
        <v>10955</v>
      </c>
      <c r="C6940" s="235" t="s">
        <v>227</v>
      </c>
      <c r="D6940" s="235" t="s">
        <v>378</v>
      </c>
      <c r="E6940"/>
      <c r="F6940" s="126"/>
      <c r="G6940" s="236"/>
      <c r="H6940"/>
      <c r="I6940" t="s">
        <v>199</v>
      </c>
      <c r="J6940" s="236"/>
      <c r="K6940"/>
      <c r="L6940"/>
      <c r="M6940"/>
      <c r="N6940"/>
      <c r="O6940"/>
      <c r="P6940"/>
      <c r="Q6940"/>
      <c r="U6940"/>
      <c r="V6940">
        <v>0</v>
      </c>
      <c r="W6940" s="236"/>
      <c r="X6940"/>
      <c r="Y6940"/>
      <c r="Z6940"/>
      <c r="AA6940"/>
      <c r="AB6940"/>
      <c r="AC6940"/>
      <c r="AD6940"/>
      <c r="AE6940"/>
      <c r="AF6940"/>
      <c r="AG6940"/>
      <c r="AH6940" s="115" t="s">
        <v>4308</v>
      </c>
    </row>
    <row r="6941" spans="1:35" ht="18" x14ac:dyDescent="0.25">
      <c r="A6941" s="235">
        <v>334206</v>
      </c>
      <c r="B6941" s="235" t="s">
        <v>10956</v>
      </c>
      <c r="C6941" s="235" t="s">
        <v>250</v>
      </c>
      <c r="D6941" s="235" t="s">
        <v>275</v>
      </c>
      <c r="E6941"/>
      <c r="F6941" s="126"/>
      <c r="G6941" s="236"/>
      <c r="H6941"/>
      <c r="I6941" t="s">
        <v>107</v>
      </c>
      <c r="J6941" s="236"/>
      <c r="K6941"/>
      <c r="L6941"/>
      <c r="M6941"/>
      <c r="N6941"/>
      <c r="O6941"/>
      <c r="P6941"/>
      <c r="Q6941"/>
      <c r="U6941"/>
      <c r="V6941" t="s">
        <v>4335</v>
      </c>
      <c r="W6941" s="236"/>
      <c r="X6941"/>
      <c r="Y6941"/>
      <c r="Z6941"/>
      <c r="AA6941"/>
      <c r="AB6941"/>
      <c r="AC6941"/>
      <c r="AD6941"/>
      <c r="AE6941"/>
      <c r="AF6941"/>
      <c r="AG6941"/>
      <c r="AH6941" s="115" t="s">
        <v>4308</v>
      </c>
      <c r="AI6941" s="115" t="e">
        <f>VLOOKUP(A6941,'[2]دراسات قانونية'!$A$3:$E$600,1,0)</f>
        <v>#N/A</v>
      </c>
    </row>
    <row r="6942" spans="1:35" ht="18" hidden="1" x14ac:dyDescent="0.25">
      <c r="A6942" s="235">
        <v>334207</v>
      </c>
      <c r="B6942" s="235" t="s">
        <v>10957</v>
      </c>
      <c r="C6942" s="235" t="s">
        <v>227</v>
      </c>
      <c r="D6942" s="235" t="s">
        <v>281</v>
      </c>
      <c r="E6942"/>
      <c r="F6942" s="126"/>
      <c r="G6942" s="236"/>
      <c r="H6942"/>
      <c r="I6942" t="s">
        <v>199</v>
      </c>
      <c r="J6942" s="236"/>
      <c r="K6942"/>
      <c r="L6942"/>
      <c r="M6942"/>
      <c r="N6942"/>
      <c r="O6942"/>
      <c r="P6942"/>
      <c r="Q6942"/>
      <c r="U6942"/>
      <c r="V6942">
        <v>0</v>
      </c>
      <c r="W6942" s="236"/>
      <c r="X6942"/>
      <c r="Y6942"/>
      <c r="Z6942"/>
      <c r="AA6942"/>
      <c r="AB6942"/>
      <c r="AC6942"/>
      <c r="AD6942"/>
      <c r="AE6942"/>
      <c r="AF6942"/>
      <c r="AG6942"/>
      <c r="AH6942" s="115" t="s">
        <v>4308</v>
      </c>
    </row>
    <row r="6943" spans="1:35" hidden="1" x14ac:dyDescent="0.25">
      <c r="A6943" s="115">
        <v>334208</v>
      </c>
      <c r="B6943" s="115" t="s">
        <v>4148</v>
      </c>
      <c r="C6943" s="115" t="s">
        <v>227</v>
      </c>
      <c r="D6943" s="115" t="s">
        <v>421</v>
      </c>
      <c r="E6943" s="115" t="s">
        <v>76</v>
      </c>
      <c r="F6943" s="237">
        <v>35065</v>
      </c>
      <c r="G6943" s="115" t="s">
        <v>393</v>
      </c>
      <c r="H6943" s="115" t="s">
        <v>16</v>
      </c>
      <c r="I6943" t="s">
        <v>199</v>
      </c>
      <c r="J6943" s="115" t="s">
        <v>1226</v>
      </c>
      <c r="L6943" s="115" t="s">
        <v>30</v>
      </c>
      <c r="U6943"/>
      <c r="V6943">
        <v>0</v>
      </c>
    </row>
    <row r="6944" spans="1:35" hidden="1" x14ac:dyDescent="0.25">
      <c r="A6944">
        <v>334209</v>
      </c>
      <c r="B6944" t="s">
        <v>10958</v>
      </c>
      <c r="C6944" t="s">
        <v>5499</v>
      </c>
      <c r="D6944" t="s">
        <v>323</v>
      </c>
      <c r="E6944" t="s">
        <v>76</v>
      </c>
      <c r="F6944" s="126"/>
      <c r="G6944"/>
      <c r="H6944" t="s">
        <v>16</v>
      </c>
      <c r="I6944" t="s">
        <v>129</v>
      </c>
      <c r="J6944"/>
      <c r="K6944"/>
      <c r="L6944"/>
      <c r="M6944"/>
      <c r="N6944"/>
      <c r="O6944"/>
      <c r="P6944"/>
      <c r="Q6944"/>
      <c r="U6944"/>
      <c r="V6944" t="s">
        <v>4424</v>
      </c>
      <c r="W6944"/>
      <c r="X6944"/>
      <c r="Y6944"/>
      <c r="Z6944"/>
      <c r="AA6944" t="s">
        <v>4308</v>
      </c>
      <c r="AB6944" t="s">
        <v>4308</v>
      </c>
      <c r="AC6944" t="s">
        <v>4308</v>
      </c>
      <c r="AD6944" t="s">
        <v>4308</v>
      </c>
      <c r="AE6944" t="s">
        <v>4308</v>
      </c>
      <c r="AF6944" t="s">
        <v>4308</v>
      </c>
      <c r="AG6944" t="s">
        <v>4308</v>
      </c>
      <c r="AH6944" s="115" t="s">
        <v>4308</v>
      </c>
    </row>
    <row r="6945" spans="1:35" hidden="1" x14ac:dyDescent="0.25">
      <c r="A6945">
        <v>334210</v>
      </c>
      <c r="B6945" t="s">
        <v>10959</v>
      </c>
      <c r="C6945" t="s">
        <v>552</v>
      </c>
      <c r="D6945" t="s">
        <v>323</v>
      </c>
      <c r="E6945" t="s">
        <v>77</v>
      </c>
      <c r="F6945" s="126">
        <v>33941</v>
      </c>
      <c r="G6945" t="s">
        <v>18</v>
      </c>
      <c r="H6945" t="s">
        <v>16</v>
      </c>
      <c r="I6945" t="s">
        <v>136</v>
      </c>
      <c r="J6945" t="s">
        <v>1226</v>
      </c>
      <c r="K6945"/>
      <c r="L6945" t="s">
        <v>18</v>
      </c>
      <c r="M6945"/>
      <c r="N6945"/>
      <c r="O6945"/>
      <c r="P6945"/>
      <c r="Q6945"/>
      <c r="U6945"/>
      <c r="V6945" t="s">
        <v>4336</v>
      </c>
      <c r="W6945"/>
      <c r="X6945"/>
      <c r="Y6945"/>
      <c r="Z6945"/>
      <c r="AA6945"/>
      <c r="AB6945"/>
      <c r="AC6945"/>
      <c r="AD6945"/>
      <c r="AE6945"/>
      <c r="AF6945"/>
      <c r="AG6945"/>
    </row>
    <row r="6946" spans="1:35" ht="18" x14ac:dyDescent="0.25">
      <c r="A6946" s="235">
        <v>334211</v>
      </c>
      <c r="B6946" s="235" t="s">
        <v>10960</v>
      </c>
      <c r="C6946" s="235" t="s">
        <v>1144</v>
      </c>
      <c r="D6946" s="235" t="s">
        <v>312</v>
      </c>
      <c r="E6946"/>
      <c r="F6946" s="126"/>
      <c r="G6946" s="236"/>
      <c r="H6946"/>
      <c r="I6946" t="s">
        <v>107</v>
      </c>
      <c r="J6946" s="236"/>
      <c r="K6946"/>
      <c r="L6946"/>
      <c r="M6946"/>
      <c r="N6946"/>
      <c r="O6946"/>
      <c r="P6946"/>
      <c r="Q6946"/>
      <c r="U6946"/>
      <c r="V6946" t="s">
        <v>4335</v>
      </c>
      <c r="W6946" s="236"/>
      <c r="X6946"/>
      <c r="Y6946"/>
      <c r="Z6946"/>
      <c r="AA6946"/>
      <c r="AB6946"/>
      <c r="AC6946"/>
      <c r="AD6946"/>
      <c r="AE6946"/>
      <c r="AF6946"/>
      <c r="AG6946"/>
      <c r="AH6946" s="115" t="s">
        <v>4308</v>
      </c>
      <c r="AI6946" s="115" t="e">
        <f>VLOOKUP(A6946,'[2]دراسات قانونية'!$A$3:$E$600,1,0)</f>
        <v>#N/A</v>
      </c>
    </row>
    <row r="6947" spans="1:35" hidden="1" x14ac:dyDescent="0.25">
      <c r="A6947" s="115">
        <v>334212</v>
      </c>
      <c r="B6947" s="115" t="s">
        <v>4149</v>
      </c>
      <c r="C6947" s="115" t="s">
        <v>358</v>
      </c>
      <c r="D6947" s="115" t="s">
        <v>309</v>
      </c>
      <c r="E6947" s="115" t="s">
        <v>77</v>
      </c>
      <c r="F6947" s="237">
        <v>34137</v>
      </c>
      <c r="G6947" s="115" t="s">
        <v>506</v>
      </c>
      <c r="H6947" s="115" t="s">
        <v>16</v>
      </c>
      <c r="I6947" t="s">
        <v>199</v>
      </c>
      <c r="J6947" s="115" t="s">
        <v>1226</v>
      </c>
      <c r="L6947" s="115" t="s">
        <v>73</v>
      </c>
      <c r="U6947"/>
      <c r="V6947">
        <v>0</v>
      </c>
    </row>
    <row r="6948" spans="1:35" hidden="1" x14ac:dyDescent="0.25">
      <c r="A6948">
        <v>334213</v>
      </c>
      <c r="B6948" t="s">
        <v>10961</v>
      </c>
      <c r="C6948" t="s">
        <v>512</v>
      </c>
      <c r="D6948" t="s">
        <v>1536</v>
      </c>
      <c r="E6948" t="s">
        <v>77</v>
      </c>
      <c r="F6948" s="126">
        <v>36047</v>
      </c>
      <c r="G6948" t="s">
        <v>18</v>
      </c>
      <c r="H6948" t="s">
        <v>16</v>
      </c>
      <c r="I6948" t="s">
        <v>129</v>
      </c>
      <c r="J6948" t="s">
        <v>1226</v>
      </c>
      <c r="K6948"/>
      <c r="L6948" t="s">
        <v>18</v>
      </c>
      <c r="M6948"/>
      <c r="N6948"/>
      <c r="O6948"/>
      <c r="P6948"/>
      <c r="Q6948"/>
      <c r="U6948"/>
      <c r="V6948" t="s">
        <v>4335</v>
      </c>
      <c r="W6948"/>
      <c r="X6948"/>
      <c r="Y6948"/>
      <c r="Z6948"/>
      <c r="AA6948"/>
      <c r="AB6948"/>
      <c r="AC6948"/>
      <c r="AD6948"/>
      <c r="AE6948"/>
      <c r="AF6948"/>
      <c r="AG6948"/>
    </row>
    <row r="6949" spans="1:35" ht="18" x14ac:dyDescent="0.25">
      <c r="A6949" s="235">
        <v>334214</v>
      </c>
      <c r="B6949" s="235" t="s">
        <v>10962</v>
      </c>
      <c r="C6949" s="235" t="s">
        <v>690</v>
      </c>
      <c r="D6949" s="235" t="s">
        <v>1125</v>
      </c>
      <c r="E6949"/>
      <c r="F6949" s="126"/>
      <c r="G6949" s="236"/>
      <c r="H6949"/>
      <c r="I6949" t="s">
        <v>107</v>
      </c>
      <c r="J6949" s="236"/>
      <c r="K6949"/>
      <c r="L6949"/>
      <c r="M6949"/>
      <c r="N6949"/>
      <c r="O6949"/>
      <c r="P6949"/>
      <c r="Q6949"/>
      <c r="U6949"/>
      <c r="V6949" t="s">
        <v>4335</v>
      </c>
      <c r="W6949" s="236"/>
      <c r="X6949"/>
      <c r="Y6949"/>
      <c r="Z6949"/>
      <c r="AA6949"/>
      <c r="AB6949"/>
      <c r="AC6949"/>
      <c r="AD6949"/>
      <c r="AE6949"/>
      <c r="AF6949"/>
      <c r="AG6949"/>
      <c r="AH6949" s="115" t="s">
        <v>4308</v>
      </c>
      <c r="AI6949" s="115" t="e">
        <f>VLOOKUP(A6949,'[2]دراسات قانونية'!$A$3:$E$600,1,0)</f>
        <v>#N/A</v>
      </c>
    </row>
    <row r="6950" spans="1:35" ht="18" x14ac:dyDescent="0.25">
      <c r="A6950" s="235">
        <v>334215</v>
      </c>
      <c r="B6950" s="235" t="s">
        <v>10963</v>
      </c>
      <c r="C6950" s="235" t="s">
        <v>324</v>
      </c>
      <c r="D6950" s="235" t="s">
        <v>230</v>
      </c>
      <c r="E6950"/>
      <c r="F6950" s="126"/>
      <c r="G6950" s="236"/>
      <c r="H6950"/>
      <c r="I6950" t="s">
        <v>107</v>
      </c>
      <c r="J6950" s="236"/>
      <c r="K6950"/>
      <c r="L6950"/>
      <c r="M6950"/>
      <c r="N6950"/>
      <c r="O6950"/>
      <c r="P6950"/>
      <c r="Q6950"/>
      <c r="U6950"/>
      <c r="V6950" t="s">
        <v>4335</v>
      </c>
      <c r="W6950" s="236"/>
      <c r="X6950"/>
      <c r="Y6950"/>
      <c r="Z6950"/>
      <c r="AA6950"/>
      <c r="AB6950"/>
      <c r="AC6950"/>
      <c r="AD6950"/>
      <c r="AE6950"/>
      <c r="AF6950"/>
      <c r="AG6950"/>
      <c r="AH6950" s="115" t="s">
        <v>4308</v>
      </c>
      <c r="AI6950" s="115" t="e">
        <f>VLOOKUP(A6950,'[2]دراسات قانونية'!$A$3:$E$600,1,0)</f>
        <v>#N/A</v>
      </c>
    </row>
    <row r="6951" spans="1:35" hidden="1" x14ac:dyDescent="0.25">
      <c r="A6951">
        <v>334216</v>
      </c>
      <c r="B6951" t="s">
        <v>10964</v>
      </c>
      <c r="C6951" t="s">
        <v>454</v>
      </c>
      <c r="D6951" t="s">
        <v>447</v>
      </c>
      <c r="E6951" t="s">
        <v>76</v>
      </c>
      <c r="F6951" s="126"/>
      <c r="G6951"/>
      <c r="H6951" t="s">
        <v>16</v>
      </c>
      <c r="I6951" t="s">
        <v>129</v>
      </c>
      <c r="J6951"/>
      <c r="K6951"/>
      <c r="L6951"/>
      <c r="M6951"/>
      <c r="N6951"/>
      <c r="O6951"/>
      <c r="P6951"/>
      <c r="Q6951"/>
      <c r="U6951"/>
      <c r="V6951" t="s">
        <v>4424</v>
      </c>
      <c r="W6951"/>
      <c r="X6951"/>
      <c r="Y6951"/>
      <c r="Z6951"/>
      <c r="AA6951"/>
      <c r="AB6951"/>
      <c r="AC6951"/>
      <c r="AD6951" t="s">
        <v>4308</v>
      </c>
      <c r="AE6951" t="s">
        <v>4308</v>
      </c>
      <c r="AF6951" t="s">
        <v>4308</v>
      </c>
      <c r="AG6951" t="s">
        <v>4308</v>
      </c>
      <c r="AH6951" s="115" t="s">
        <v>4308</v>
      </c>
    </row>
    <row r="6952" spans="1:35" ht="18" hidden="1" x14ac:dyDescent="0.25">
      <c r="A6952" s="235">
        <v>334217</v>
      </c>
      <c r="B6952" s="235" t="s">
        <v>10965</v>
      </c>
      <c r="C6952" s="235" t="s">
        <v>579</v>
      </c>
      <c r="D6952" s="235" t="s">
        <v>210</v>
      </c>
      <c r="E6952"/>
      <c r="F6952" s="126"/>
      <c r="G6952" s="236"/>
      <c r="H6952"/>
      <c r="I6952" t="s">
        <v>199</v>
      </c>
      <c r="J6952" s="236"/>
      <c r="K6952"/>
      <c r="L6952"/>
      <c r="M6952"/>
      <c r="N6952"/>
      <c r="O6952"/>
      <c r="P6952"/>
      <c r="Q6952"/>
      <c r="U6952"/>
      <c r="V6952">
        <v>0</v>
      </c>
      <c r="W6952" s="236"/>
      <c r="X6952"/>
      <c r="Y6952"/>
      <c r="Z6952"/>
      <c r="AA6952"/>
      <c r="AB6952"/>
      <c r="AC6952"/>
      <c r="AD6952"/>
      <c r="AE6952"/>
      <c r="AF6952"/>
      <c r="AG6952"/>
      <c r="AH6952" s="115" t="s">
        <v>4308</v>
      </c>
    </row>
    <row r="6953" spans="1:35" ht="18" x14ac:dyDescent="0.25">
      <c r="A6953" s="235">
        <v>334218</v>
      </c>
      <c r="B6953" s="235" t="s">
        <v>10966</v>
      </c>
      <c r="C6953" s="235" t="s">
        <v>439</v>
      </c>
      <c r="D6953" s="235" t="s">
        <v>372</v>
      </c>
      <c r="E6953"/>
      <c r="F6953" s="126"/>
      <c r="G6953" s="236"/>
      <c r="H6953"/>
      <c r="I6953" t="s">
        <v>107</v>
      </c>
      <c r="J6953" s="236"/>
      <c r="K6953"/>
      <c r="L6953"/>
      <c r="M6953"/>
      <c r="N6953"/>
      <c r="O6953"/>
      <c r="P6953"/>
      <c r="Q6953"/>
      <c r="U6953"/>
      <c r="V6953" t="s">
        <v>4335</v>
      </c>
      <c r="W6953" s="236"/>
      <c r="X6953"/>
      <c r="Y6953"/>
      <c r="Z6953"/>
      <c r="AA6953"/>
      <c r="AB6953"/>
      <c r="AC6953"/>
      <c r="AD6953"/>
      <c r="AE6953"/>
      <c r="AF6953"/>
      <c r="AG6953"/>
      <c r="AH6953" s="115" t="s">
        <v>4308</v>
      </c>
      <c r="AI6953" s="115" t="e">
        <f>VLOOKUP(A6953,'[2]دراسات قانونية'!$A$3:$E$600,1,0)</f>
        <v>#N/A</v>
      </c>
    </row>
    <row r="6954" spans="1:35" ht="18" x14ac:dyDescent="0.25">
      <c r="A6954" s="235">
        <v>334219</v>
      </c>
      <c r="B6954" s="235" t="s">
        <v>10967</v>
      </c>
      <c r="C6954" s="235" t="s">
        <v>680</v>
      </c>
      <c r="D6954" s="235" t="s">
        <v>513</v>
      </c>
      <c r="E6954"/>
      <c r="F6954" s="126"/>
      <c r="G6954" s="236"/>
      <c r="H6954"/>
      <c r="I6954" t="s">
        <v>107</v>
      </c>
      <c r="J6954" s="236"/>
      <c r="K6954"/>
      <c r="L6954"/>
      <c r="M6954"/>
      <c r="N6954"/>
      <c r="O6954"/>
      <c r="P6954"/>
      <c r="Q6954"/>
      <c r="U6954"/>
      <c r="V6954" t="s">
        <v>4335</v>
      </c>
      <c r="W6954" s="236"/>
      <c r="X6954"/>
      <c r="Y6954"/>
      <c r="Z6954"/>
      <c r="AA6954"/>
      <c r="AB6954"/>
      <c r="AC6954"/>
      <c r="AD6954"/>
      <c r="AE6954"/>
      <c r="AF6954"/>
      <c r="AG6954"/>
      <c r="AH6954" s="115" t="s">
        <v>4308</v>
      </c>
      <c r="AI6954" s="115" t="e">
        <f>VLOOKUP(A6954,'[2]دراسات قانونية'!$A$3:$E$600,1,0)</f>
        <v>#N/A</v>
      </c>
    </row>
    <row r="6955" spans="1:35" ht="18" x14ac:dyDescent="0.25">
      <c r="A6955" s="235">
        <v>334220</v>
      </c>
      <c r="B6955" s="235" t="s">
        <v>10968</v>
      </c>
      <c r="C6955" s="235" t="s">
        <v>244</v>
      </c>
      <c r="D6955" s="235" t="s">
        <v>10969</v>
      </c>
      <c r="E6955"/>
      <c r="F6955" s="126"/>
      <c r="G6955" s="236"/>
      <c r="H6955"/>
      <c r="I6955" t="s">
        <v>107</v>
      </c>
      <c r="J6955" s="236"/>
      <c r="K6955"/>
      <c r="L6955"/>
      <c r="M6955"/>
      <c r="N6955"/>
      <c r="O6955"/>
      <c r="P6955"/>
      <c r="Q6955"/>
      <c r="U6955"/>
      <c r="V6955" t="s">
        <v>4335</v>
      </c>
      <c r="W6955" s="236"/>
      <c r="X6955"/>
      <c r="Y6955"/>
      <c r="Z6955"/>
      <c r="AA6955"/>
      <c r="AB6955"/>
      <c r="AC6955"/>
      <c r="AD6955"/>
      <c r="AE6955"/>
      <c r="AF6955"/>
      <c r="AG6955"/>
      <c r="AH6955" s="115" t="s">
        <v>4308</v>
      </c>
      <c r="AI6955" s="115" t="e">
        <f>VLOOKUP(A6955,'[2]دراسات قانونية'!$A$3:$E$600,1,0)</f>
        <v>#N/A</v>
      </c>
    </row>
    <row r="6956" spans="1:35" ht="18" x14ac:dyDescent="0.25">
      <c r="A6956" s="235">
        <v>334221</v>
      </c>
      <c r="B6956" s="235" t="s">
        <v>10970</v>
      </c>
      <c r="C6956" s="235" t="s">
        <v>219</v>
      </c>
      <c r="D6956" s="235" t="s">
        <v>10971</v>
      </c>
      <c r="E6956"/>
      <c r="F6956" s="126"/>
      <c r="G6956" s="236"/>
      <c r="H6956"/>
      <c r="I6956" t="s">
        <v>107</v>
      </c>
      <c r="J6956" s="236"/>
      <c r="K6956"/>
      <c r="L6956"/>
      <c r="M6956"/>
      <c r="N6956"/>
      <c r="O6956"/>
      <c r="P6956"/>
      <c r="Q6956"/>
      <c r="U6956"/>
      <c r="V6956" t="s">
        <v>4335</v>
      </c>
      <c r="W6956" s="236"/>
      <c r="X6956"/>
      <c r="Y6956"/>
      <c r="Z6956"/>
      <c r="AA6956"/>
      <c r="AB6956"/>
      <c r="AC6956"/>
      <c r="AD6956"/>
      <c r="AE6956"/>
      <c r="AF6956"/>
      <c r="AG6956"/>
      <c r="AH6956" s="115" t="s">
        <v>4308</v>
      </c>
      <c r="AI6956" s="115" t="e">
        <f>VLOOKUP(A6956,'[2]دراسات قانونية'!$A$3:$E$600,1,0)</f>
        <v>#N/A</v>
      </c>
    </row>
    <row r="6957" spans="1:35" ht="18" x14ac:dyDescent="0.25">
      <c r="A6957" s="235">
        <v>334223</v>
      </c>
      <c r="B6957" s="235" t="s">
        <v>10972</v>
      </c>
      <c r="C6957" s="235" t="s">
        <v>1144</v>
      </c>
      <c r="D6957" s="235" t="s">
        <v>494</v>
      </c>
      <c r="E6957"/>
      <c r="F6957" s="126"/>
      <c r="G6957" s="236"/>
      <c r="H6957"/>
      <c r="I6957" t="s">
        <v>107</v>
      </c>
      <c r="J6957" s="236"/>
      <c r="K6957"/>
      <c r="L6957"/>
      <c r="M6957"/>
      <c r="N6957"/>
      <c r="O6957"/>
      <c r="P6957"/>
      <c r="Q6957"/>
      <c r="U6957"/>
      <c r="V6957" t="s">
        <v>4335</v>
      </c>
      <c r="W6957" s="236"/>
      <c r="X6957"/>
      <c r="Y6957"/>
      <c r="Z6957"/>
      <c r="AA6957"/>
      <c r="AB6957"/>
      <c r="AC6957"/>
      <c r="AD6957"/>
      <c r="AE6957"/>
      <c r="AF6957"/>
      <c r="AG6957"/>
      <c r="AH6957" s="115" t="s">
        <v>4308</v>
      </c>
      <c r="AI6957" s="115" t="e">
        <f>VLOOKUP(A6957,'[2]دراسات قانونية'!$A$3:$E$600,1,0)</f>
        <v>#N/A</v>
      </c>
    </row>
    <row r="6958" spans="1:35" ht="18" x14ac:dyDescent="0.25">
      <c r="A6958" s="235">
        <v>334224</v>
      </c>
      <c r="B6958" s="235" t="s">
        <v>10973</v>
      </c>
      <c r="C6958" s="235" t="s">
        <v>629</v>
      </c>
      <c r="D6958" s="235" t="s">
        <v>315</v>
      </c>
      <c r="E6958"/>
      <c r="F6958" s="126"/>
      <c r="G6958" s="236"/>
      <c r="H6958"/>
      <c r="I6958" t="s">
        <v>107</v>
      </c>
      <c r="J6958" s="236"/>
      <c r="K6958"/>
      <c r="L6958"/>
      <c r="M6958"/>
      <c r="N6958"/>
      <c r="O6958"/>
      <c r="P6958"/>
      <c r="Q6958"/>
      <c r="U6958"/>
      <c r="V6958" t="s">
        <v>4337</v>
      </c>
      <c r="W6958" s="236"/>
      <c r="X6958"/>
      <c r="Y6958"/>
      <c r="Z6958"/>
      <c r="AA6958"/>
      <c r="AB6958"/>
      <c r="AC6958"/>
      <c r="AD6958"/>
      <c r="AE6958"/>
      <c r="AF6958"/>
      <c r="AG6958"/>
      <c r="AH6958" s="115" t="s">
        <v>4308</v>
      </c>
      <c r="AI6958" s="115" t="e">
        <f>VLOOKUP(A6958,'[2]دراسات قانونية'!$A$3:$E$600,1,0)</f>
        <v>#N/A</v>
      </c>
    </row>
    <row r="6959" spans="1:35" hidden="1" x14ac:dyDescent="0.25">
      <c r="A6959" s="115">
        <v>334225</v>
      </c>
      <c r="B6959" s="115" t="s">
        <v>3844</v>
      </c>
      <c r="C6959" s="115" t="s">
        <v>623</v>
      </c>
      <c r="D6959" s="115" t="s">
        <v>220</v>
      </c>
      <c r="E6959" s="115" t="s">
        <v>77</v>
      </c>
      <c r="F6959" s="237">
        <v>35236</v>
      </c>
      <c r="G6959" s="115" t="s">
        <v>282</v>
      </c>
      <c r="H6959" s="115" t="s">
        <v>16</v>
      </c>
      <c r="I6959" t="s">
        <v>199</v>
      </c>
      <c r="J6959" s="115" t="s">
        <v>15</v>
      </c>
      <c r="L6959" s="115" t="s">
        <v>30</v>
      </c>
      <c r="U6959"/>
      <c r="V6959" t="s">
        <v>16623</v>
      </c>
    </row>
    <row r="6960" spans="1:35" x14ac:dyDescent="0.25">
      <c r="A6960" s="115">
        <v>334226</v>
      </c>
      <c r="B6960" s="115" t="s">
        <v>10974</v>
      </c>
      <c r="C6960" s="115" t="s">
        <v>533</v>
      </c>
      <c r="D6960" s="115" t="s">
        <v>861</v>
      </c>
      <c r="E6960" s="115" t="s">
        <v>76</v>
      </c>
      <c r="F6960" s="237"/>
      <c r="H6960" s="115" t="s">
        <v>16</v>
      </c>
      <c r="I6960" t="s">
        <v>107</v>
      </c>
      <c r="U6960"/>
      <c r="V6960" t="s">
        <v>4334</v>
      </c>
      <c r="AD6960" s="115" t="s">
        <v>4308</v>
      </c>
      <c r="AE6960" s="115" t="s">
        <v>4308</v>
      </c>
      <c r="AF6960" s="115" t="s">
        <v>4308</v>
      </c>
      <c r="AG6960" s="115" t="s">
        <v>4308</v>
      </c>
      <c r="AH6960" s="115" t="s">
        <v>4308</v>
      </c>
      <c r="AI6960" s="115" t="e">
        <f>VLOOKUP(A6960,'[2]دراسات قانونية'!$A$3:$E$600,1,0)</f>
        <v>#N/A</v>
      </c>
    </row>
    <row r="6961" spans="1:35" hidden="1" x14ac:dyDescent="0.25">
      <c r="A6961">
        <v>334227</v>
      </c>
      <c r="B6961" t="s">
        <v>10975</v>
      </c>
      <c r="C6961" t="s">
        <v>10976</v>
      </c>
      <c r="D6961" t="s">
        <v>706</v>
      </c>
      <c r="E6961" t="s">
        <v>76</v>
      </c>
      <c r="F6961" s="126">
        <v>23015</v>
      </c>
      <c r="G6961" t="s">
        <v>10977</v>
      </c>
      <c r="H6961" t="s">
        <v>16</v>
      </c>
      <c r="I6961" t="s">
        <v>136</v>
      </c>
      <c r="J6961" t="s">
        <v>1226</v>
      </c>
      <c r="K6961"/>
      <c r="L6961" t="s">
        <v>58</v>
      </c>
      <c r="M6961"/>
      <c r="N6961"/>
      <c r="O6961"/>
      <c r="P6961"/>
      <c r="Q6961"/>
      <c r="U6961"/>
      <c r="V6961" t="s">
        <v>16623</v>
      </c>
      <c r="W6961"/>
      <c r="X6961"/>
      <c r="Y6961"/>
      <c r="Z6961"/>
      <c r="AA6961"/>
      <c r="AB6961"/>
      <c r="AC6961"/>
      <c r="AD6961"/>
      <c r="AE6961"/>
      <c r="AF6961"/>
      <c r="AG6961"/>
    </row>
    <row r="6962" spans="1:35" hidden="1" x14ac:dyDescent="0.25">
      <c r="A6962">
        <v>334228</v>
      </c>
      <c r="B6962" t="s">
        <v>10978</v>
      </c>
      <c r="C6962" t="s">
        <v>332</v>
      </c>
      <c r="D6962" t="s">
        <v>526</v>
      </c>
      <c r="E6962" t="s">
        <v>77</v>
      </c>
      <c r="F6962" s="126">
        <v>36100</v>
      </c>
      <c r="G6962" t="s">
        <v>18</v>
      </c>
      <c r="H6962" t="s">
        <v>16</v>
      </c>
      <c r="I6962" t="s">
        <v>136</v>
      </c>
      <c r="J6962"/>
      <c r="K6962"/>
      <c r="L6962"/>
      <c r="M6962"/>
      <c r="N6962"/>
      <c r="O6962"/>
      <c r="P6962"/>
      <c r="Q6962"/>
      <c r="U6962"/>
      <c r="V6962">
        <v>0</v>
      </c>
      <c r="W6962"/>
      <c r="X6962"/>
      <c r="Y6962"/>
      <c r="Z6962"/>
      <c r="AA6962"/>
      <c r="AB6962"/>
      <c r="AC6962"/>
      <c r="AD6962"/>
      <c r="AE6962"/>
      <c r="AF6962"/>
      <c r="AG6962"/>
    </row>
    <row r="6963" spans="1:35" ht="18" x14ac:dyDescent="0.25">
      <c r="A6963" s="235">
        <v>334229</v>
      </c>
      <c r="B6963" s="235" t="s">
        <v>10979</v>
      </c>
      <c r="C6963" s="235" t="s">
        <v>408</v>
      </c>
      <c r="D6963" s="235" t="s">
        <v>365</v>
      </c>
      <c r="E6963"/>
      <c r="F6963" s="126"/>
      <c r="G6963" s="236"/>
      <c r="H6963"/>
      <c r="I6963" t="s">
        <v>107</v>
      </c>
      <c r="J6963" s="236"/>
      <c r="K6963"/>
      <c r="L6963"/>
      <c r="M6963"/>
      <c r="N6963"/>
      <c r="O6963"/>
      <c r="P6963"/>
      <c r="Q6963"/>
      <c r="U6963"/>
      <c r="V6963"/>
      <c r="W6963" s="236"/>
      <c r="X6963"/>
      <c r="Y6963"/>
      <c r="Z6963"/>
      <c r="AA6963"/>
      <c r="AB6963"/>
      <c r="AC6963"/>
      <c r="AD6963"/>
      <c r="AE6963"/>
      <c r="AF6963"/>
      <c r="AG6963"/>
      <c r="AI6963" s="115">
        <f>VLOOKUP(A6963,'[2]دراسات قانونية'!$A$3:$E$600,1,0)</f>
        <v>334229</v>
      </c>
    </row>
    <row r="6964" spans="1:35" ht="18" x14ac:dyDescent="0.25">
      <c r="A6964" s="235">
        <v>334230</v>
      </c>
      <c r="B6964" s="235" t="s">
        <v>10980</v>
      </c>
      <c r="C6964" s="235" t="s">
        <v>650</v>
      </c>
      <c r="D6964" s="235" t="s">
        <v>10981</v>
      </c>
      <c r="E6964"/>
      <c r="F6964" s="126"/>
      <c r="G6964" s="236"/>
      <c r="H6964"/>
      <c r="I6964" t="s">
        <v>107</v>
      </c>
      <c r="J6964" s="236"/>
      <c r="K6964"/>
      <c r="L6964"/>
      <c r="M6964"/>
      <c r="N6964"/>
      <c r="O6964"/>
      <c r="P6964"/>
      <c r="Q6964"/>
      <c r="U6964"/>
      <c r="V6964" t="s">
        <v>4334</v>
      </c>
      <c r="W6964" s="236"/>
      <c r="X6964"/>
      <c r="Y6964"/>
      <c r="Z6964"/>
      <c r="AA6964"/>
      <c r="AB6964"/>
      <c r="AC6964"/>
      <c r="AD6964"/>
      <c r="AE6964"/>
      <c r="AF6964"/>
      <c r="AG6964"/>
      <c r="AH6964" s="115" t="s">
        <v>4308</v>
      </c>
      <c r="AI6964" s="115" t="e">
        <f>VLOOKUP(A6964,'[2]دراسات قانونية'!$A$3:$E$600,1,0)</f>
        <v>#N/A</v>
      </c>
    </row>
    <row r="6965" spans="1:35" hidden="1" x14ac:dyDescent="0.25">
      <c r="A6965">
        <v>334234</v>
      </c>
      <c r="B6965" t="s">
        <v>10982</v>
      </c>
      <c r="C6965" t="s">
        <v>683</v>
      </c>
      <c r="D6965" t="s">
        <v>1106</v>
      </c>
      <c r="E6965" t="s">
        <v>76</v>
      </c>
      <c r="F6965" s="126"/>
      <c r="G6965"/>
      <c r="H6965" t="s">
        <v>16</v>
      </c>
      <c r="I6965" t="s">
        <v>129</v>
      </c>
      <c r="J6965"/>
      <c r="K6965"/>
      <c r="L6965"/>
      <c r="M6965"/>
      <c r="N6965"/>
      <c r="O6965"/>
      <c r="P6965"/>
      <c r="Q6965"/>
      <c r="U6965"/>
      <c r="V6965" t="s">
        <v>4336</v>
      </c>
      <c r="W6965"/>
      <c r="X6965"/>
      <c r="Y6965"/>
      <c r="Z6965"/>
      <c r="AA6965" t="s">
        <v>4308</v>
      </c>
      <c r="AB6965" t="s">
        <v>4308</v>
      </c>
      <c r="AC6965" t="s">
        <v>4308</v>
      </c>
      <c r="AD6965" t="s">
        <v>4308</v>
      </c>
      <c r="AE6965" t="s">
        <v>4308</v>
      </c>
      <c r="AF6965" t="s">
        <v>4308</v>
      </c>
      <c r="AG6965" t="s">
        <v>4308</v>
      </c>
      <c r="AH6965" s="115" t="s">
        <v>4308</v>
      </c>
    </row>
    <row r="6966" spans="1:35" ht="18" x14ac:dyDescent="0.25">
      <c r="A6966" s="235">
        <v>334235</v>
      </c>
      <c r="B6966" s="235" t="s">
        <v>10983</v>
      </c>
      <c r="C6966" s="235" t="s">
        <v>454</v>
      </c>
      <c r="D6966" s="235" t="s">
        <v>420</v>
      </c>
      <c r="E6966"/>
      <c r="F6966" s="126"/>
      <c r="G6966" s="236"/>
      <c r="H6966"/>
      <c r="I6966" t="s">
        <v>107</v>
      </c>
      <c r="J6966" s="236"/>
      <c r="K6966"/>
      <c r="L6966"/>
      <c r="M6966"/>
      <c r="N6966"/>
      <c r="O6966"/>
      <c r="P6966"/>
      <c r="Q6966"/>
      <c r="U6966"/>
      <c r="V6966" t="s">
        <v>4335</v>
      </c>
      <c r="W6966" s="236"/>
      <c r="X6966"/>
      <c r="Y6966"/>
      <c r="Z6966"/>
      <c r="AA6966"/>
      <c r="AB6966"/>
      <c r="AC6966"/>
      <c r="AD6966"/>
      <c r="AE6966"/>
      <c r="AF6966"/>
      <c r="AG6966"/>
      <c r="AH6966" s="115" t="s">
        <v>4308</v>
      </c>
      <c r="AI6966" s="115" t="e">
        <f>VLOOKUP(A6966,'[2]دراسات قانونية'!$A$3:$E$600,1,0)</f>
        <v>#N/A</v>
      </c>
    </row>
    <row r="6967" spans="1:35" ht="18" x14ac:dyDescent="0.25">
      <c r="A6967" s="235">
        <v>334236</v>
      </c>
      <c r="B6967" s="235" t="s">
        <v>10984</v>
      </c>
      <c r="C6967" s="235" t="s">
        <v>489</v>
      </c>
      <c r="D6967" s="235" t="s">
        <v>10985</v>
      </c>
      <c r="E6967"/>
      <c r="F6967" s="126"/>
      <c r="G6967" s="236"/>
      <c r="H6967"/>
      <c r="I6967" t="s">
        <v>107</v>
      </c>
      <c r="J6967" s="236"/>
      <c r="K6967"/>
      <c r="L6967"/>
      <c r="M6967"/>
      <c r="N6967"/>
      <c r="O6967"/>
      <c r="P6967"/>
      <c r="Q6967"/>
      <c r="U6967"/>
      <c r="V6967" t="s">
        <v>4335</v>
      </c>
      <c r="W6967" s="236"/>
      <c r="X6967"/>
      <c r="Y6967"/>
      <c r="Z6967"/>
      <c r="AA6967"/>
      <c r="AB6967"/>
      <c r="AC6967"/>
      <c r="AD6967"/>
      <c r="AE6967"/>
      <c r="AF6967"/>
      <c r="AG6967"/>
      <c r="AH6967" s="115" t="s">
        <v>4308</v>
      </c>
      <c r="AI6967" s="115" t="e">
        <f>VLOOKUP(A6967,'[2]دراسات قانونية'!$A$3:$E$600,1,0)</f>
        <v>#N/A</v>
      </c>
    </row>
    <row r="6968" spans="1:35" ht="18" hidden="1" x14ac:dyDescent="0.25">
      <c r="A6968" s="235">
        <v>334237</v>
      </c>
      <c r="B6968" s="235" t="s">
        <v>10986</v>
      </c>
      <c r="C6968" s="235" t="s">
        <v>1055</v>
      </c>
      <c r="D6968" s="235" t="s">
        <v>293</v>
      </c>
      <c r="E6968"/>
      <c r="F6968" s="126"/>
      <c r="G6968" s="236"/>
      <c r="H6968"/>
      <c r="I6968" t="s">
        <v>199</v>
      </c>
      <c r="J6968" s="236"/>
      <c r="K6968"/>
      <c r="L6968"/>
      <c r="M6968"/>
      <c r="N6968"/>
      <c r="O6968"/>
      <c r="P6968"/>
      <c r="Q6968"/>
      <c r="U6968"/>
      <c r="V6968" t="s">
        <v>16623</v>
      </c>
      <c r="W6968" s="236"/>
      <c r="X6968"/>
      <c r="Y6968"/>
      <c r="Z6968"/>
      <c r="AA6968"/>
      <c r="AB6968"/>
      <c r="AC6968"/>
      <c r="AD6968"/>
      <c r="AE6968"/>
      <c r="AF6968"/>
      <c r="AG6968"/>
      <c r="AH6968" s="115" t="s">
        <v>4308</v>
      </c>
    </row>
    <row r="6969" spans="1:35" ht="18" x14ac:dyDescent="0.25">
      <c r="A6969" s="235">
        <v>334238</v>
      </c>
      <c r="B6969" s="235" t="s">
        <v>10987</v>
      </c>
      <c r="C6969" s="235" t="s">
        <v>339</v>
      </c>
      <c r="D6969" s="235" t="s">
        <v>407</v>
      </c>
      <c r="E6969"/>
      <c r="F6969" s="126"/>
      <c r="G6969" s="236"/>
      <c r="H6969"/>
      <c r="I6969" t="s">
        <v>107</v>
      </c>
      <c r="J6969" s="236"/>
      <c r="K6969"/>
      <c r="L6969"/>
      <c r="M6969"/>
      <c r="N6969"/>
      <c r="O6969"/>
      <c r="P6969"/>
      <c r="Q6969"/>
      <c r="U6969"/>
      <c r="V6969" t="s">
        <v>4335</v>
      </c>
      <c r="W6969" s="236"/>
      <c r="X6969"/>
      <c r="Y6969"/>
      <c r="Z6969"/>
      <c r="AA6969"/>
      <c r="AB6969"/>
      <c r="AC6969"/>
      <c r="AD6969"/>
      <c r="AE6969"/>
      <c r="AF6969"/>
      <c r="AG6969"/>
      <c r="AH6969" s="115" t="s">
        <v>4308</v>
      </c>
      <c r="AI6969" s="115" t="e">
        <f>VLOOKUP(A6969,'[2]دراسات قانونية'!$A$3:$E$600,1,0)</f>
        <v>#N/A</v>
      </c>
    </row>
    <row r="6970" spans="1:35" ht="18" x14ac:dyDescent="0.25">
      <c r="A6970" s="235">
        <v>334239</v>
      </c>
      <c r="B6970" s="235" t="s">
        <v>10988</v>
      </c>
      <c r="C6970" s="235" t="s">
        <v>690</v>
      </c>
      <c r="D6970" s="235" t="s">
        <v>267</v>
      </c>
      <c r="E6970"/>
      <c r="F6970" s="126"/>
      <c r="G6970" s="236"/>
      <c r="H6970"/>
      <c r="I6970" t="s">
        <v>107</v>
      </c>
      <c r="J6970" s="236"/>
      <c r="K6970"/>
      <c r="L6970"/>
      <c r="M6970"/>
      <c r="N6970"/>
      <c r="O6970"/>
      <c r="P6970"/>
      <c r="Q6970"/>
      <c r="U6970"/>
      <c r="V6970" t="s">
        <v>4335</v>
      </c>
      <c r="W6970" s="236"/>
      <c r="X6970"/>
      <c r="Y6970"/>
      <c r="Z6970"/>
      <c r="AA6970"/>
      <c r="AB6970"/>
      <c r="AC6970"/>
      <c r="AD6970"/>
      <c r="AE6970"/>
      <c r="AF6970"/>
      <c r="AG6970"/>
      <c r="AH6970" s="115" t="s">
        <v>4308</v>
      </c>
      <c r="AI6970" s="115" t="e">
        <f>VLOOKUP(A6970,'[2]دراسات قانونية'!$A$3:$E$600,1,0)</f>
        <v>#N/A</v>
      </c>
    </row>
    <row r="6971" spans="1:35" hidden="1" x14ac:dyDescent="0.25">
      <c r="A6971">
        <v>334240</v>
      </c>
      <c r="B6971" t="s">
        <v>10989</v>
      </c>
      <c r="C6971" t="s">
        <v>246</v>
      </c>
      <c r="D6971" t="s">
        <v>4458</v>
      </c>
      <c r="E6971" t="s">
        <v>77</v>
      </c>
      <c r="F6971" s="126">
        <v>35030</v>
      </c>
      <c r="G6971" t="s">
        <v>18</v>
      </c>
      <c r="H6971" t="s">
        <v>16</v>
      </c>
      <c r="I6971" t="s">
        <v>136</v>
      </c>
      <c r="J6971" t="s">
        <v>15</v>
      </c>
      <c r="K6971"/>
      <c r="L6971" t="s">
        <v>30</v>
      </c>
      <c r="M6971"/>
      <c r="N6971"/>
      <c r="O6971"/>
      <c r="P6971"/>
      <c r="Q6971"/>
      <c r="U6971"/>
      <c r="V6971">
        <v>0</v>
      </c>
      <c r="W6971"/>
      <c r="X6971"/>
      <c r="Y6971"/>
      <c r="Z6971"/>
      <c r="AA6971"/>
      <c r="AB6971"/>
      <c r="AC6971"/>
      <c r="AD6971"/>
      <c r="AE6971"/>
      <c r="AF6971"/>
      <c r="AG6971"/>
    </row>
    <row r="6972" spans="1:35" hidden="1" x14ac:dyDescent="0.25">
      <c r="A6972">
        <v>334241</v>
      </c>
      <c r="B6972" t="s">
        <v>10990</v>
      </c>
      <c r="C6972" t="s">
        <v>227</v>
      </c>
      <c r="D6972" t="s">
        <v>210</v>
      </c>
      <c r="E6972" t="s">
        <v>77</v>
      </c>
      <c r="F6972" s="126"/>
      <c r="G6972"/>
      <c r="H6972" t="s">
        <v>16</v>
      </c>
      <c r="I6972" t="s">
        <v>129</v>
      </c>
      <c r="J6972"/>
      <c r="K6972"/>
      <c r="L6972"/>
      <c r="M6972"/>
      <c r="N6972"/>
      <c r="O6972"/>
      <c r="P6972"/>
      <c r="Q6972"/>
      <c r="U6972"/>
      <c r="V6972" t="s">
        <v>4424</v>
      </c>
      <c r="W6972"/>
      <c r="X6972"/>
      <c r="Y6972"/>
      <c r="Z6972"/>
      <c r="AA6972" t="s">
        <v>4308</v>
      </c>
      <c r="AB6972" t="s">
        <v>4308</v>
      </c>
      <c r="AC6972" t="s">
        <v>4308</v>
      </c>
      <c r="AD6972" t="s">
        <v>4308</v>
      </c>
      <c r="AE6972" t="s">
        <v>4308</v>
      </c>
      <c r="AF6972" t="s">
        <v>4308</v>
      </c>
      <c r="AG6972" t="s">
        <v>4308</v>
      </c>
      <c r="AH6972" s="115" t="s">
        <v>4308</v>
      </c>
    </row>
    <row r="6973" spans="1:35" hidden="1" x14ac:dyDescent="0.25">
      <c r="A6973" s="115">
        <v>334242</v>
      </c>
      <c r="B6973" s="115" t="s">
        <v>2418</v>
      </c>
      <c r="C6973" s="115" t="s">
        <v>981</v>
      </c>
      <c r="D6973" s="115" t="s">
        <v>230</v>
      </c>
      <c r="E6973" s="115" t="s">
        <v>77</v>
      </c>
      <c r="F6973" s="237">
        <v>33479</v>
      </c>
      <c r="G6973" s="115" t="s">
        <v>18</v>
      </c>
      <c r="H6973" s="115" t="s">
        <v>16</v>
      </c>
      <c r="I6973" t="s">
        <v>199</v>
      </c>
      <c r="J6973" s="115" t="s">
        <v>1226</v>
      </c>
      <c r="L6973" s="115" t="s">
        <v>18</v>
      </c>
      <c r="U6973"/>
      <c r="V6973">
        <v>0</v>
      </c>
    </row>
    <row r="6974" spans="1:35" ht="18" x14ac:dyDescent="0.25">
      <c r="A6974" s="235">
        <v>334243</v>
      </c>
      <c r="B6974" s="235" t="s">
        <v>10991</v>
      </c>
      <c r="C6974" s="235" t="s">
        <v>244</v>
      </c>
      <c r="D6974" s="235" t="s">
        <v>10992</v>
      </c>
      <c r="E6974"/>
      <c r="F6974" s="126"/>
      <c r="G6974" s="236"/>
      <c r="H6974"/>
      <c r="I6974" t="s">
        <v>107</v>
      </c>
      <c r="J6974" s="236"/>
      <c r="K6974"/>
      <c r="L6974"/>
      <c r="M6974"/>
      <c r="N6974"/>
      <c r="O6974"/>
      <c r="P6974"/>
      <c r="Q6974"/>
      <c r="U6974"/>
      <c r="V6974" t="s">
        <v>4335</v>
      </c>
      <c r="W6974" s="236"/>
      <c r="X6974"/>
      <c r="Y6974"/>
      <c r="Z6974"/>
      <c r="AA6974"/>
      <c r="AB6974"/>
      <c r="AC6974"/>
      <c r="AD6974"/>
      <c r="AE6974"/>
      <c r="AF6974"/>
      <c r="AG6974"/>
      <c r="AH6974" s="115" t="s">
        <v>4308</v>
      </c>
      <c r="AI6974" s="115" t="e">
        <f>VLOOKUP(A6974,'[2]دراسات قانونية'!$A$3:$E$600,1,0)</f>
        <v>#N/A</v>
      </c>
    </row>
    <row r="6975" spans="1:35" ht="18" x14ac:dyDescent="0.25">
      <c r="A6975" s="235">
        <v>334245</v>
      </c>
      <c r="B6975" s="235" t="s">
        <v>10993</v>
      </c>
      <c r="C6975" s="235" t="s">
        <v>1436</v>
      </c>
      <c r="D6975" s="235" t="s">
        <v>884</v>
      </c>
      <c r="E6975"/>
      <c r="F6975" s="126"/>
      <c r="G6975" s="236"/>
      <c r="H6975"/>
      <c r="I6975" t="s">
        <v>107</v>
      </c>
      <c r="J6975" s="236"/>
      <c r="K6975"/>
      <c r="L6975"/>
      <c r="M6975"/>
      <c r="N6975"/>
      <c r="O6975"/>
      <c r="P6975"/>
      <c r="Q6975"/>
      <c r="U6975"/>
      <c r="V6975" t="s">
        <v>4335</v>
      </c>
      <c r="W6975" s="236"/>
      <c r="X6975"/>
      <c r="Y6975"/>
      <c r="Z6975"/>
      <c r="AA6975"/>
      <c r="AB6975"/>
      <c r="AC6975"/>
      <c r="AD6975"/>
      <c r="AE6975"/>
      <c r="AF6975"/>
      <c r="AG6975"/>
      <c r="AH6975" s="115" t="s">
        <v>4308</v>
      </c>
      <c r="AI6975" s="115" t="e">
        <f>VLOOKUP(A6975,'[2]دراسات قانونية'!$A$3:$E$600,1,0)</f>
        <v>#N/A</v>
      </c>
    </row>
    <row r="6976" spans="1:35" hidden="1" x14ac:dyDescent="0.25">
      <c r="A6976">
        <v>334246</v>
      </c>
      <c r="B6976" t="s">
        <v>10994</v>
      </c>
      <c r="C6976" t="s">
        <v>212</v>
      </c>
      <c r="D6976" t="s">
        <v>1653</v>
      </c>
      <c r="E6976" t="s">
        <v>76</v>
      </c>
      <c r="F6976" s="126">
        <v>33535</v>
      </c>
      <c r="G6976" t="s">
        <v>18</v>
      </c>
      <c r="H6976" t="s">
        <v>19</v>
      </c>
      <c r="I6976" t="s">
        <v>136</v>
      </c>
      <c r="J6976" t="s">
        <v>1226</v>
      </c>
      <c r="K6976"/>
      <c r="L6976" t="s">
        <v>73</v>
      </c>
      <c r="M6976"/>
      <c r="N6976"/>
      <c r="O6976"/>
      <c r="P6976"/>
      <c r="Q6976"/>
      <c r="U6976"/>
      <c r="V6976" t="s">
        <v>16603</v>
      </c>
      <c r="W6976"/>
      <c r="X6976"/>
      <c r="Y6976"/>
      <c r="Z6976"/>
      <c r="AA6976"/>
      <c r="AB6976"/>
      <c r="AC6976"/>
      <c r="AD6976"/>
      <c r="AE6976"/>
      <c r="AF6976"/>
      <c r="AG6976"/>
      <c r="AH6976" s="115" t="s">
        <v>4308</v>
      </c>
    </row>
    <row r="6977" spans="1:35" ht="18" x14ac:dyDescent="0.25">
      <c r="A6977" s="235">
        <v>334247</v>
      </c>
      <c r="B6977" s="235" t="s">
        <v>10995</v>
      </c>
      <c r="C6977" s="235" t="s">
        <v>539</v>
      </c>
      <c r="D6977" s="235" t="s">
        <v>281</v>
      </c>
      <c r="E6977"/>
      <c r="F6977" s="126"/>
      <c r="G6977" s="236"/>
      <c r="H6977"/>
      <c r="I6977" t="s">
        <v>107</v>
      </c>
      <c r="J6977" s="236"/>
      <c r="K6977"/>
      <c r="L6977"/>
      <c r="M6977"/>
      <c r="N6977"/>
      <c r="O6977"/>
      <c r="P6977"/>
      <c r="Q6977"/>
      <c r="U6977"/>
      <c r="V6977" t="s">
        <v>4335</v>
      </c>
      <c r="W6977" s="236"/>
      <c r="X6977"/>
      <c r="Y6977"/>
      <c r="Z6977"/>
      <c r="AA6977"/>
      <c r="AB6977"/>
      <c r="AC6977"/>
      <c r="AD6977"/>
      <c r="AE6977"/>
      <c r="AF6977"/>
      <c r="AG6977"/>
      <c r="AH6977" s="115" t="s">
        <v>4308</v>
      </c>
      <c r="AI6977" s="115" t="e">
        <f>VLOOKUP(A6977,'[2]دراسات قانونية'!$A$3:$E$600,1,0)</f>
        <v>#N/A</v>
      </c>
    </row>
    <row r="6978" spans="1:35" ht="18" x14ac:dyDescent="0.25">
      <c r="A6978" s="235">
        <v>334249</v>
      </c>
      <c r="B6978" s="235" t="s">
        <v>10996</v>
      </c>
      <c r="C6978" s="235" t="s">
        <v>821</v>
      </c>
      <c r="D6978" s="235" t="s">
        <v>354</v>
      </c>
      <c r="E6978"/>
      <c r="F6978" s="126"/>
      <c r="G6978" s="236"/>
      <c r="H6978"/>
      <c r="I6978" t="s">
        <v>107</v>
      </c>
      <c r="J6978" s="236"/>
      <c r="K6978"/>
      <c r="L6978"/>
      <c r="M6978"/>
      <c r="N6978"/>
      <c r="O6978"/>
      <c r="P6978"/>
      <c r="Q6978"/>
      <c r="U6978"/>
      <c r="V6978" t="s">
        <v>4335</v>
      </c>
      <c r="W6978" s="236"/>
      <c r="X6978"/>
      <c r="Y6978"/>
      <c r="Z6978"/>
      <c r="AA6978"/>
      <c r="AB6978"/>
      <c r="AC6978"/>
      <c r="AD6978"/>
      <c r="AE6978"/>
      <c r="AF6978"/>
      <c r="AG6978"/>
      <c r="AH6978" s="115" t="s">
        <v>4308</v>
      </c>
      <c r="AI6978" s="115" t="e">
        <f>VLOOKUP(A6978,'[2]دراسات قانونية'!$A$3:$E$600,1,0)</f>
        <v>#N/A</v>
      </c>
    </row>
    <row r="6979" spans="1:35" ht="18" x14ac:dyDescent="0.25">
      <c r="A6979" s="235">
        <v>334250</v>
      </c>
      <c r="B6979" s="235" t="s">
        <v>10997</v>
      </c>
      <c r="C6979" s="235" t="s">
        <v>5010</v>
      </c>
      <c r="D6979" s="235" t="s">
        <v>330</v>
      </c>
      <c r="E6979"/>
      <c r="F6979" s="126"/>
      <c r="G6979" s="236"/>
      <c r="H6979"/>
      <c r="I6979" t="s">
        <v>107</v>
      </c>
      <c r="J6979" s="236"/>
      <c r="K6979"/>
      <c r="L6979"/>
      <c r="M6979"/>
      <c r="N6979"/>
      <c r="O6979"/>
      <c r="P6979"/>
      <c r="Q6979"/>
      <c r="U6979"/>
      <c r="V6979" t="s">
        <v>4335</v>
      </c>
      <c r="W6979" s="236"/>
      <c r="X6979"/>
      <c r="Y6979"/>
      <c r="Z6979"/>
      <c r="AA6979"/>
      <c r="AB6979"/>
      <c r="AC6979"/>
      <c r="AD6979"/>
      <c r="AE6979"/>
      <c r="AF6979"/>
      <c r="AG6979"/>
      <c r="AH6979" s="115" t="s">
        <v>4308</v>
      </c>
      <c r="AI6979" s="115" t="e">
        <f>VLOOKUP(A6979,'[2]دراسات قانونية'!$A$3:$E$600,1,0)</f>
        <v>#N/A</v>
      </c>
    </row>
    <row r="6980" spans="1:35" hidden="1" x14ac:dyDescent="0.25">
      <c r="A6980">
        <v>334252</v>
      </c>
      <c r="B6980" t="s">
        <v>10998</v>
      </c>
      <c r="C6980" t="s">
        <v>561</v>
      </c>
      <c r="D6980" t="s">
        <v>487</v>
      </c>
      <c r="E6980" t="s">
        <v>76</v>
      </c>
      <c r="F6980" s="126">
        <v>34700</v>
      </c>
      <c r="G6980" t="s">
        <v>18</v>
      </c>
      <c r="H6980" t="s">
        <v>16</v>
      </c>
      <c r="I6980" t="s">
        <v>136</v>
      </c>
      <c r="J6980" t="s">
        <v>15</v>
      </c>
      <c r="K6980"/>
      <c r="L6980" t="s">
        <v>73</v>
      </c>
      <c r="M6980"/>
      <c r="N6980"/>
      <c r="O6980"/>
      <c r="P6980"/>
      <c r="Q6980"/>
      <c r="U6980"/>
      <c r="V6980" t="s">
        <v>4336</v>
      </c>
      <c r="W6980"/>
      <c r="X6980"/>
      <c r="Y6980"/>
      <c r="Z6980"/>
      <c r="AA6980"/>
      <c r="AB6980"/>
      <c r="AC6980"/>
      <c r="AD6980"/>
      <c r="AE6980"/>
      <c r="AF6980"/>
      <c r="AG6980"/>
      <c r="AH6980" s="115" t="s">
        <v>4308</v>
      </c>
    </row>
    <row r="6981" spans="1:35" hidden="1" x14ac:dyDescent="0.25">
      <c r="A6981">
        <v>334253</v>
      </c>
      <c r="B6981" t="s">
        <v>10999</v>
      </c>
      <c r="C6981" t="s">
        <v>529</v>
      </c>
      <c r="D6981" t="s">
        <v>11000</v>
      </c>
      <c r="E6981" t="s">
        <v>76</v>
      </c>
      <c r="F6981" s="126">
        <v>35796</v>
      </c>
      <c r="G6981" t="s">
        <v>11001</v>
      </c>
      <c r="H6981" t="s">
        <v>16</v>
      </c>
      <c r="I6981" t="s">
        <v>136</v>
      </c>
      <c r="J6981" t="s">
        <v>1226</v>
      </c>
      <c r="K6981"/>
      <c r="L6981" t="s">
        <v>70</v>
      </c>
      <c r="M6981"/>
      <c r="N6981"/>
      <c r="O6981"/>
      <c r="P6981"/>
      <c r="Q6981"/>
      <c r="U6981"/>
      <c r="V6981" t="s">
        <v>16623</v>
      </c>
      <c r="W6981"/>
      <c r="X6981"/>
      <c r="Y6981"/>
      <c r="Z6981"/>
      <c r="AA6981"/>
      <c r="AB6981"/>
      <c r="AC6981"/>
      <c r="AD6981"/>
      <c r="AE6981"/>
      <c r="AF6981" t="s">
        <v>4308</v>
      </c>
      <c r="AG6981" t="s">
        <v>4308</v>
      </c>
      <c r="AH6981" s="115" t="s">
        <v>4308</v>
      </c>
    </row>
    <row r="6982" spans="1:35" x14ac:dyDescent="0.25">
      <c r="A6982" s="115">
        <v>334254</v>
      </c>
      <c r="B6982" s="115" t="s">
        <v>11002</v>
      </c>
      <c r="C6982" s="115" t="s">
        <v>1018</v>
      </c>
      <c r="D6982" s="115" t="s">
        <v>213</v>
      </c>
      <c r="E6982" s="115" t="s">
        <v>77</v>
      </c>
      <c r="F6982" s="237"/>
      <c r="H6982" s="115" t="s">
        <v>16</v>
      </c>
      <c r="I6982" t="s">
        <v>107</v>
      </c>
      <c r="U6982"/>
      <c r="V6982" t="s">
        <v>4414</v>
      </c>
      <c r="AA6982" s="115" t="s">
        <v>4308</v>
      </c>
      <c r="AB6982" s="115" t="s">
        <v>4308</v>
      </c>
      <c r="AC6982" s="115" t="s">
        <v>4308</v>
      </c>
      <c r="AD6982" s="115" t="s">
        <v>4308</v>
      </c>
      <c r="AE6982" s="115" t="s">
        <v>4308</v>
      </c>
      <c r="AF6982" s="115" t="s">
        <v>4308</v>
      </c>
      <c r="AG6982" s="115" t="s">
        <v>4308</v>
      </c>
      <c r="AH6982" s="115" t="s">
        <v>4308</v>
      </c>
      <c r="AI6982" s="115" t="e">
        <f>VLOOKUP(A6982,'[2]دراسات قانونية'!$A$3:$E$600,1,0)</f>
        <v>#N/A</v>
      </c>
    </row>
    <row r="6983" spans="1:35" ht="18" hidden="1" x14ac:dyDescent="0.25">
      <c r="A6983" s="235">
        <v>334256</v>
      </c>
      <c r="B6983" s="235" t="s">
        <v>11003</v>
      </c>
      <c r="C6983" s="235" t="s">
        <v>930</v>
      </c>
      <c r="D6983" s="235" t="s">
        <v>445</v>
      </c>
      <c r="E6983"/>
      <c r="F6983" s="126"/>
      <c r="G6983" s="236"/>
      <c r="H6983"/>
      <c r="I6983" t="s">
        <v>199</v>
      </c>
      <c r="J6983" s="236"/>
      <c r="K6983"/>
      <c r="L6983"/>
      <c r="M6983"/>
      <c r="N6983"/>
      <c r="O6983"/>
      <c r="P6983"/>
      <c r="Q6983"/>
      <c r="U6983"/>
      <c r="V6983">
        <v>0</v>
      </c>
      <c r="W6983" s="236"/>
      <c r="X6983"/>
      <c r="Y6983"/>
      <c r="Z6983"/>
      <c r="AA6983"/>
      <c r="AB6983"/>
      <c r="AC6983"/>
      <c r="AD6983"/>
      <c r="AE6983"/>
      <c r="AF6983"/>
      <c r="AG6983"/>
      <c r="AH6983" s="115" t="s">
        <v>4308</v>
      </c>
    </row>
    <row r="6984" spans="1:35" ht="18" x14ac:dyDescent="0.25">
      <c r="A6984" s="235">
        <v>334258</v>
      </c>
      <c r="B6984" s="235" t="s">
        <v>7977</v>
      </c>
      <c r="C6984" s="235" t="s">
        <v>520</v>
      </c>
      <c r="D6984" s="235" t="s">
        <v>230</v>
      </c>
      <c r="E6984"/>
      <c r="F6984" s="126"/>
      <c r="G6984" s="236"/>
      <c r="H6984"/>
      <c r="I6984" t="s">
        <v>107</v>
      </c>
      <c r="J6984" s="236"/>
      <c r="K6984"/>
      <c r="L6984"/>
      <c r="M6984"/>
      <c r="N6984"/>
      <c r="O6984"/>
      <c r="P6984"/>
      <c r="Q6984"/>
      <c r="U6984"/>
      <c r="V6984" t="s">
        <v>4335</v>
      </c>
      <c r="W6984" s="236"/>
      <c r="X6984"/>
      <c r="Y6984"/>
      <c r="Z6984"/>
      <c r="AA6984"/>
      <c r="AB6984"/>
      <c r="AC6984"/>
      <c r="AD6984"/>
      <c r="AE6984"/>
      <c r="AF6984"/>
      <c r="AG6984"/>
      <c r="AH6984" s="115" t="s">
        <v>4308</v>
      </c>
      <c r="AI6984" s="115" t="e">
        <f>VLOOKUP(A6984,'[2]دراسات قانونية'!$A$3:$E$600,1,0)</f>
        <v>#N/A</v>
      </c>
    </row>
    <row r="6985" spans="1:35" ht="18" x14ac:dyDescent="0.25">
      <c r="A6985" s="235">
        <v>334259</v>
      </c>
      <c r="B6985" s="235" t="s">
        <v>11004</v>
      </c>
      <c r="C6985" s="235" t="s">
        <v>227</v>
      </c>
      <c r="D6985" s="235" t="s">
        <v>8450</v>
      </c>
      <c r="E6985"/>
      <c r="F6985" s="126"/>
      <c r="G6985" s="236"/>
      <c r="H6985"/>
      <c r="I6985" t="s">
        <v>107</v>
      </c>
      <c r="J6985" s="236"/>
      <c r="K6985"/>
      <c r="L6985"/>
      <c r="M6985"/>
      <c r="N6985"/>
      <c r="O6985"/>
      <c r="P6985"/>
      <c r="Q6985"/>
      <c r="U6985"/>
      <c r="V6985" t="s">
        <v>4337</v>
      </c>
      <c r="W6985" s="236"/>
      <c r="X6985"/>
      <c r="Y6985"/>
      <c r="Z6985"/>
      <c r="AA6985"/>
      <c r="AB6985"/>
      <c r="AC6985"/>
      <c r="AD6985"/>
      <c r="AE6985"/>
      <c r="AF6985"/>
      <c r="AG6985"/>
      <c r="AH6985" s="115" t="s">
        <v>4308</v>
      </c>
      <c r="AI6985" s="115" t="e">
        <f>VLOOKUP(A6985,'[2]دراسات قانونية'!$A$3:$E$600,1,0)</f>
        <v>#N/A</v>
      </c>
    </row>
    <row r="6986" spans="1:35" ht="18" x14ac:dyDescent="0.25">
      <c r="A6986" s="235">
        <v>334260</v>
      </c>
      <c r="B6986" s="235" t="s">
        <v>11005</v>
      </c>
      <c r="C6986" s="235" t="s">
        <v>361</v>
      </c>
      <c r="D6986" s="235" t="s">
        <v>848</v>
      </c>
      <c r="E6986"/>
      <c r="F6986" s="126"/>
      <c r="G6986" s="236"/>
      <c r="H6986"/>
      <c r="I6986" t="s">
        <v>107</v>
      </c>
      <c r="J6986" s="236"/>
      <c r="K6986"/>
      <c r="L6986"/>
      <c r="M6986"/>
      <c r="N6986"/>
      <c r="O6986"/>
      <c r="P6986"/>
      <c r="Q6986"/>
      <c r="U6986"/>
      <c r="V6986" t="s">
        <v>4335</v>
      </c>
      <c r="W6986" s="236"/>
      <c r="X6986"/>
      <c r="Y6986"/>
      <c r="Z6986"/>
      <c r="AA6986"/>
      <c r="AB6986"/>
      <c r="AC6986"/>
      <c r="AD6986"/>
      <c r="AE6986"/>
      <c r="AF6986"/>
      <c r="AG6986"/>
      <c r="AH6986" s="115" t="s">
        <v>4308</v>
      </c>
      <c r="AI6986" s="115" t="e">
        <f>VLOOKUP(A6986,'[2]دراسات قانونية'!$A$3:$E$600,1,0)</f>
        <v>#N/A</v>
      </c>
    </row>
    <row r="6987" spans="1:35" ht="18" x14ac:dyDescent="0.25">
      <c r="A6987" s="235">
        <v>334261</v>
      </c>
      <c r="B6987" s="235" t="s">
        <v>11006</v>
      </c>
      <c r="C6987" s="235" t="s">
        <v>690</v>
      </c>
      <c r="D6987" s="235" t="s">
        <v>230</v>
      </c>
      <c r="E6987"/>
      <c r="F6987" s="126"/>
      <c r="G6987" s="236"/>
      <c r="H6987"/>
      <c r="I6987" t="s">
        <v>107</v>
      </c>
      <c r="J6987" s="236"/>
      <c r="K6987"/>
      <c r="L6987"/>
      <c r="M6987"/>
      <c r="N6987"/>
      <c r="O6987"/>
      <c r="P6987"/>
      <c r="Q6987"/>
      <c r="U6987"/>
      <c r="V6987" t="s">
        <v>4335</v>
      </c>
      <c r="W6987" s="236"/>
      <c r="X6987"/>
      <c r="Y6987"/>
      <c r="Z6987"/>
      <c r="AA6987"/>
      <c r="AB6987"/>
      <c r="AC6987"/>
      <c r="AD6987"/>
      <c r="AE6987"/>
      <c r="AF6987"/>
      <c r="AG6987"/>
      <c r="AH6987" s="115" t="s">
        <v>4308</v>
      </c>
      <c r="AI6987" s="115" t="e">
        <f>VLOOKUP(A6987,'[2]دراسات قانونية'!$A$3:$E$600,1,0)</f>
        <v>#N/A</v>
      </c>
    </row>
    <row r="6988" spans="1:35" ht="18" x14ac:dyDescent="0.25">
      <c r="A6988" s="235">
        <v>334262</v>
      </c>
      <c r="B6988" s="235" t="s">
        <v>11007</v>
      </c>
      <c r="C6988" s="235" t="s">
        <v>227</v>
      </c>
      <c r="D6988" s="235" t="s">
        <v>298</v>
      </c>
      <c r="E6988"/>
      <c r="F6988" s="126"/>
      <c r="G6988" s="236"/>
      <c r="H6988"/>
      <c r="I6988" t="s">
        <v>107</v>
      </c>
      <c r="J6988" s="236"/>
      <c r="K6988"/>
      <c r="L6988"/>
      <c r="M6988"/>
      <c r="N6988"/>
      <c r="O6988"/>
      <c r="P6988"/>
      <c r="Q6988"/>
      <c r="U6988"/>
      <c r="V6988" t="s">
        <v>4337</v>
      </c>
      <c r="W6988" s="236"/>
      <c r="X6988"/>
      <c r="Y6988"/>
      <c r="Z6988"/>
      <c r="AA6988"/>
      <c r="AB6988"/>
      <c r="AC6988"/>
      <c r="AD6988"/>
      <c r="AE6988"/>
      <c r="AF6988"/>
      <c r="AG6988"/>
      <c r="AH6988" s="115" t="s">
        <v>4308</v>
      </c>
      <c r="AI6988" s="115" t="e">
        <f>VLOOKUP(A6988,'[2]دراسات قانونية'!$A$3:$E$600,1,0)</f>
        <v>#N/A</v>
      </c>
    </row>
    <row r="6989" spans="1:35" hidden="1" x14ac:dyDescent="0.25">
      <c r="A6989">
        <v>334263</v>
      </c>
      <c r="B6989" t="s">
        <v>11008</v>
      </c>
      <c r="C6989" t="s">
        <v>1090</v>
      </c>
      <c r="D6989" t="s">
        <v>618</v>
      </c>
      <c r="E6989" t="s">
        <v>76</v>
      </c>
      <c r="F6989" s="126">
        <v>35643</v>
      </c>
      <c r="G6989" t="s">
        <v>1513</v>
      </c>
      <c r="H6989" t="s">
        <v>16</v>
      </c>
      <c r="I6989" t="s">
        <v>136</v>
      </c>
      <c r="J6989" t="s">
        <v>15</v>
      </c>
      <c r="K6989"/>
      <c r="L6989" t="s">
        <v>40</v>
      </c>
      <c r="M6989"/>
      <c r="N6989"/>
      <c r="O6989"/>
      <c r="P6989"/>
      <c r="Q6989"/>
      <c r="U6989"/>
      <c r="V6989">
        <v>0</v>
      </c>
      <c r="W6989"/>
      <c r="X6989"/>
      <c r="Y6989"/>
      <c r="Z6989"/>
      <c r="AA6989"/>
      <c r="AB6989"/>
      <c r="AC6989"/>
      <c r="AD6989"/>
      <c r="AE6989"/>
      <c r="AF6989"/>
      <c r="AG6989"/>
      <c r="AH6989" s="115" t="s">
        <v>4308</v>
      </c>
    </row>
    <row r="6990" spans="1:35" hidden="1" x14ac:dyDescent="0.25">
      <c r="A6990">
        <v>334265</v>
      </c>
      <c r="B6990" t="s">
        <v>11009</v>
      </c>
      <c r="C6990" t="s">
        <v>688</v>
      </c>
      <c r="D6990" t="s">
        <v>487</v>
      </c>
      <c r="E6990" t="s">
        <v>76</v>
      </c>
      <c r="F6990" s="126">
        <v>35796</v>
      </c>
      <c r="G6990" t="s">
        <v>37</v>
      </c>
      <c r="H6990" t="s">
        <v>16</v>
      </c>
      <c r="I6990" t="s">
        <v>129</v>
      </c>
      <c r="J6990" t="s">
        <v>1226</v>
      </c>
      <c r="K6990"/>
      <c r="L6990" t="s">
        <v>30</v>
      </c>
      <c r="M6990"/>
      <c r="N6990"/>
      <c r="O6990"/>
      <c r="P6990"/>
      <c r="Q6990"/>
      <c r="U6990"/>
      <c r="V6990" t="s">
        <v>4424</v>
      </c>
      <c r="W6990"/>
      <c r="X6990"/>
      <c r="Y6990"/>
      <c r="Z6990"/>
      <c r="AA6990"/>
      <c r="AB6990"/>
      <c r="AC6990"/>
      <c r="AD6990"/>
      <c r="AE6990" t="s">
        <v>4308</v>
      </c>
      <c r="AF6990" t="s">
        <v>4308</v>
      </c>
      <c r="AG6990" t="s">
        <v>4308</v>
      </c>
      <c r="AH6990" s="115" t="s">
        <v>4308</v>
      </c>
    </row>
    <row r="6991" spans="1:35" hidden="1" x14ac:dyDescent="0.25">
      <c r="A6991">
        <v>334266</v>
      </c>
      <c r="B6991" t="s">
        <v>11010</v>
      </c>
      <c r="C6991" t="s">
        <v>457</v>
      </c>
      <c r="D6991" t="s">
        <v>230</v>
      </c>
      <c r="E6991" t="s">
        <v>76</v>
      </c>
      <c r="F6991" s="126">
        <v>34182</v>
      </c>
      <c r="G6991" t="s">
        <v>67</v>
      </c>
      <c r="H6991" t="s">
        <v>16</v>
      </c>
      <c r="I6991" t="s">
        <v>136</v>
      </c>
      <c r="J6991" t="s">
        <v>1226</v>
      </c>
      <c r="K6991"/>
      <c r="L6991" t="s">
        <v>67</v>
      </c>
      <c r="M6991"/>
      <c r="N6991"/>
      <c r="O6991"/>
      <c r="P6991"/>
      <c r="Q6991"/>
      <c r="U6991"/>
      <c r="V6991">
        <v>0</v>
      </c>
      <c r="W6991"/>
      <c r="X6991"/>
      <c r="Y6991"/>
      <c r="Z6991"/>
      <c r="AA6991"/>
      <c r="AB6991"/>
      <c r="AC6991"/>
      <c r="AD6991"/>
      <c r="AE6991"/>
      <c r="AF6991"/>
      <c r="AG6991"/>
      <c r="AH6991" s="115" t="s">
        <v>4308</v>
      </c>
    </row>
    <row r="6992" spans="1:35" ht="18" x14ac:dyDescent="0.25">
      <c r="A6992" s="235">
        <v>334267</v>
      </c>
      <c r="B6992" s="235" t="s">
        <v>11011</v>
      </c>
      <c r="C6992" s="235" t="s">
        <v>984</v>
      </c>
      <c r="D6992" s="235" t="s">
        <v>11012</v>
      </c>
      <c r="E6992"/>
      <c r="F6992" s="126"/>
      <c r="G6992" s="236"/>
      <c r="H6992"/>
      <c r="I6992" t="s">
        <v>107</v>
      </c>
      <c r="J6992" s="236"/>
      <c r="K6992"/>
      <c r="L6992"/>
      <c r="M6992"/>
      <c r="N6992"/>
      <c r="O6992"/>
      <c r="P6992"/>
      <c r="Q6992"/>
      <c r="U6992"/>
      <c r="V6992" t="s">
        <v>4335</v>
      </c>
      <c r="W6992" s="236"/>
      <c r="X6992"/>
      <c r="Y6992"/>
      <c r="Z6992"/>
      <c r="AA6992"/>
      <c r="AB6992"/>
      <c r="AC6992"/>
      <c r="AD6992"/>
      <c r="AE6992"/>
      <c r="AF6992"/>
      <c r="AG6992"/>
      <c r="AH6992" s="115" t="s">
        <v>4308</v>
      </c>
      <c r="AI6992" s="115" t="e">
        <f>VLOOKUP(A6992,'[2]دراسات قانونية'!$A$3:$E$600,1,0)</f>
        <v>#N/A</v>
      </c>
    </row>
    <row r="6993" spans="1:35" ht="18" hidden="1" x14ac:dyDescent="0.25">
      <c r="A6993" s="235">
        <v>334268</v>
      </c>
      <c r="B6993" s="235" t="s">
        <v>11013</v>
      </c>
      <c r="C6993" s="235" t="s">
        <v>227</v>
      </c>
      <c r="D6993" s="235" t="s">
        <v>950</v>
      </c>
      <c r="E6993"/>
      <c r="F6993" s="126"/>
      <c r="G6993" s="236"/>
      <c r="H6993"/>
      <c r="I6993" t="s">
        <v>199</v>
      </c>
      <c r="J6993" s="236"/>
      <c r="K6993"/>
      <c r="L6993"/>
      <c r="M6993"/>
      <c r="N6993"/>
      <c r="O6993"/>
      <c r="P6993"/>
      <c r="Q6993"/>
      <c r="U6993"/>
      <c r="V6993">
        <v>0</v>
      </c>
      <c r="W6993" s="236"/>
      <c r="X6993"/>
      <c r="Y6993"/>
      <c r="Z6993"/>
      <c r="AA6993"/>
      <c r="AB6993"/>
      <c r="AC6993"/>
      <c r="AD6993"/>
      <c r="AE6993"/>
      <c r="AF6993"/>
      <c r="AG6993"/>
      <c r="AH6993" s="115" t="s">
        <v>4308</v>
      </c>
    </row>
    <row r="6994" spans="1:35" ht="18" x14ac:dyDescent="0.25">
      <c r="A6994" s="235">
        <v>334269</v>
      </c>
      <c r="B6994" s="235" t="s">
        <v>11014</v>
      </c>
      <c r="C6994" s="235" t="s">
        <v>227</v>
      </c>
      <c r="D6994" s="235" t="s">
        <v>521</v>
      </c>
      <c r="E6994"/>
      <c r="F6994" s="126"/>
      <c r="G6994" s="236"/>
      <c r="H6994"/>
      <c r="I6994" t="s">
        <v>107</v>
      </c>
      <c r="J6994" s="236"/>
      <c r="K6994"/>
      <c r="L6994"/>
      <c r="M6994"/>
      <c r="N6994"/>
      <c r="O6994"/>
      <c r="P6994"/>
      <c r="Q6994"/>
      <c r="U6994"/>
      <c r="V6994" t="s">
        <v>4337</v>
      </c>
      <c r="W6994" s="236"/>
      <c r="X6994"/>
      <c r="Y6994"/>
      <c r="Z6994"/>
      <c r="AA6994"/>
      <c r="AB6994"/>
      <c r="AC6994"/>
      <c r="AD6994"/>
      <c r="AE6994"/>
      <c r="AF6994"/>
      <c r="AG6994"/>
      <c r="AH6994" s="115" t="s">
        <v>4308</v>
      </c>
      <c r="AI6994" s="115" t="e">
        <f>VLOOKUP(A6994,'[2]دراسات قانونية'!$A$3:$E$600,1,0)</f>
        <v>#N/A</v>
      </c>
    </row>
    <row r="6995" spans="1:35" ht="18" x14ac:dyDescent="0.25">
      <c r="A6995" s="235">
        <v>334270</v>
      </c>
      <c r="B6995" s="235" t="s">
        <v>11015</v>
      </c>
      <c r="C6995" s="235" t="s">
        <v>209</v>
      </c>
      <c r="D6995" s="235" t="s">
        <v>230</v>
      </c>
      <c r="E6995"/>
      <c r="F6995" s="126"/>
      <c r="G6995" s="236"/>
      <c r="H6995"/>
      <c r="I6995" t="s">
        <v>107</v>
      </c>
      <c r="J6995" s="236"/>
      <c r="K6995"/>
      <c r="L6995"/>
      <c r="M6995"/>
      <c r="N6995"/>
      <c r="O6995"/>
      <c r="P6995"/>
      <c r="Q6995"/>
      <c r="U6995"/>
      <c r="V6995" t="s">
        <v>4335</v>
      </c>
      <c r="W6995" s="236"/>
      <c r="X6995"/>
      <c r="Y6995"/>
      <c r="Z6995"/>
      <c r="AA6995"/>
      <c r="AB6995"/>
      <c r="AC6995"/>
      <c r="AD6995"/>
      <c r="AE6995"/>
      <c r="AF6995"/>
      <c r="AG6995"/>
      <c r="AH6995" s="115" t="s">
        <v>4308</v>
      </c>
      <c r="AI6995" s="115" t="e">
        <f>VLOOKUP(A6995,'[2]دراسات قانونية'!$A$3:$E$600,1,0)</f>
        <v>#N/A</v>
      </c>
    </row>
    <row r="6996" spans="1:35" ht="18" hidden="1" x14ac:dyDescent="0.25">
      <c r="A6996" s="235">
        <v>334272</v>
      </c>
      <c r="B6996" s="235" t="s">
        <v>11016</v>
      </c>
      <c r="C6996" s="235" t="s">
        <v>4776</v>
      </c>
      <c r="D6996" s="235" t="s">
        <v>10852</v>
      </c>
      <c r="E6996"/>
      <c r="F6996" s="126"/>
      <c r="G6996" s="236"/>
      <c r="H6996"/>
      <c r="I6996" t="s">
        <v>199</v>
      </c>
      <c r="J6996" s="236"/>
      <c r="K6996"/>
      <c r="L6996"/>
      <c r="M6996"/>
      <c r="N6996"/>
      <c r="O6996"/>
      <c r="P6996"/>
      <c r="Q6996"/>
      <c r="U6996"/>
      <c r="V6996">
        <v>0</v>
      </c>
      <c r="W6996" s="236"/>
      <c r="X6996"/>
      <c r="Y6996"/>
      <c r="Z6996"/>
      <c r="AA6996"/>
      <c r="AB6996"/>
      <c r="AC6996"/>
      <c r="AD6996"/>
      <c r="AE6996"/>
      <c r="AF6996"/>
      <c r="AG6996"/>
      <c r="AH6996" s="115" t="s">
        <v>4308</v>
      </c>
    </row>
    <row r="6997" spans="1:35" hidden="1" x14ac:dyDescent="0.25">
      <c r="A6997">
        <v>334273</v>
      </c>
      <c r="B6997" t="s">
        <v>11017</v>
      </c>
      <c r="C6997" t="s">
        <v>227</v>
      </c>
      <c r="D6997" t="s">
        <v>320</v>
      </c>
      <c r="E6997" t="s">
        <v>76</v>
      </c>
      <c r="F6997" s="126">
        <v>35431</v>
      </c>
      <c r="G6997" t="s">
        <v>325</v>
      </c>
      <c r="H6997" t="s">
        <v>16</v>
      </c>
      <c r="I6997" t="s">
        <v>136</v>
      </c>
      <c r="J6997" t="s">
        <v>15</v>
      </c>
      <c r="K6997"/>
      <c r="L6997" t="s">
        <v>30</v>
      </c>
      <c r="M6997"/>
      <c r="N6997"/>
      <c r="O6997"/>
      <c r="P6997"/>
      <c r="Q6997"/>
      <c r="U6997"/>
      <c r="V6997" t="s">
        <v>16623</v>
      </c>
      <c r="W6997"/>
      <c r="X6997"/>
      <c r="Y6997"/>
      <c r="Z6997"/>
      <c r="AA6997"/>
      <c r="AB6997"/>
      <c r="AC6997"/>
      <c r="AD6997"/>
      <c r="AE6997"/>
      <c r="AF6997"/>
      <c r="AG6997"/>
    </row>
    <row r="6998" spans="1:35" ht="18" hidden="1" x14ac:dyDescent="0.25">
      <c r="A6998" s="235">
        <v>334274</v>
      </c>
      <c r="B6998" s="235" t="s">
        <v>11018</v>
      </c>
      <c r="C6998" s="235" t="s">
        <v>767</v>
      </c>
      <c r="D6998" s="235" t="s">
        <v>633</v>
      </c>
      <c r="E6998"/>
      <c r="F6998" s="126"/>
      <c r="G6998" s="236"/>
      <c r="H6998"/>
      <c r="I6998" t="s">
        <v>199</v>
      </c>
      <c r="J6998" s="236"/>
      <c r="K6998"/>
      <c r="L6998"/>
      <c r="M6998"/>
      <c r="N6998"/>
      <c r="O6998"/>
      <c r="P6998"/>
      <c r="Q6998"/>
      <c r="U6998"/>
      <c r="V6998">
        <v>0</v>
      </c>
      <c r="W6998" s="236"/>
      <c r="X6998"/>
      <c r="Y6998"/>
      <c r="Z6998"/>
      <c r="AA6998"/>
      <c r="AB6998"/>
      <c r="AC6998"/>
      <c r="AD6998"/>
      <c r="AE6998"/>
      <c r="AF6998"/>
      <c r="AG6998"/>
      <c r="AH6998" s="115" t="s">
        <v>4308</v>
      </c>
    </row>
    <row r="6999" spans="1:35" ht="18" x14ac:dyDescent="0.25">
      <c r="A6999" s="235">
        <v>334275</v>
      </c>
      <c r="B6999" s="235" t="s">
        <v>11019</v>
      </c>
      <c r="C6999" s="235" t="s">
        <v>212</v>
      </c>
      <c r="D6999" s="235" t="s">
        <v>304</v>
      </c>
      <c r="E6999"/>
      <c r="F6999" s="126"/>
      <c r="G6999" s="236"/>
      <c r="H6999"/>
      <c r="I6999" t="s">
        <v>107</v>
      </c>
      <c r="J6999" s="236"/>
      <c r="K6999"/>
      <c r="L6999"/>
      <c r="M6999"/>
      <c r="N6999"/>
      <c r="O6999"/>
      <c r="P6999"/>
      <c r="Q6999"/>
      <c r="U6999"/>
      <c r="V6999" t="s">
        <v>4335</v>
      </c>
      <c r="W6999" s="236"/>
      <c r="X6999"/>
      <c r="Y6999"/>
      <c r="Z6999"/>
      <c r="AA6999"/>
      <c r="AB6999"/>
      <c r="AC6999"/>
      <c r="AD6999"/>
      <c r="AE6999"/>
      <c r="AF6999"/>
      <c r="AG6999"/>
      <c r="AH6999" s="115" t="s">
        <v>4308</v>
      </c>
      <c r="AI6999" s="115" t="e">
        <f>VLOOKUP(A6999,'[2]دراسات قانونية'!$A$3:$E$600,1,0)</f>
        <v>#N/A</v>
      </c>
    </row>
    <row r="7000" spans="1:35" hidden="1" x14ac:dyDescent="0.25">
      <c r="A7000">
        <v>334276</v>
      </c>
      <c r="B7000" t="s">
        <v>11020</v>
      </c>
      <c r="C7000" t="s">
        <v>2200</v>
      </c>
      <c r="D7000" t="s">
        <v>888</v>
      </c>
      <c r="E7000" t="s">
        <v>77</v>
      </c>
      <c r="F7000" s="126">
        <v>35431</v>
      </c>
      <c r="G7000" t="s">
        <v>11021</v>
      </c>
      <c r="H7000" t="s">
        <v>16</v>
      </c>
      <c r="I7000" t="s">
        <v>136</v>
      </c>
      <c r="J7000" t="s">
        <v>15</v>
      </c>
      <c r="K7000"/>
      <c r="L7000" t="s">
        <v>55</v>
      </c>
      <c r="M7000"/>
      <c r="N7000"/>
      <c r="O7000"/>
      <c r="P7000"/>
      <c r="Q7000"/>
      <c r="U7000"/>
      <c r="V7000">
        <v>0</v>
      </c>
      <c r="W7000"/>
      <c r="X7000"/>
      <c r="Y7000"/>
      <c r="Z7000"/>
      <c r="AA7000"/>
      <c r="AB7000"/>
      <c r="AC7000"/>
      <c r="AD7000"/>
      <c r="AE7000"/>
      <c r="AF7000"/>
      <c r="AG7000"/>
    </row>
    <row r="7001" spans="1:35" ht="18" x14ac:dyDescent="0.25">
      <c r="A7001" s="235">
        <v>334277</v>
      </c>
      <c r="B7001" s="235" t="s">
        <v>11022</v>
      </c>
      <c r="C7001" s="235" t="s">
        <v>8810</v>
      </c>
      <c r="D7001" s="235" t="s">
        <v>848</v>
      </c>
      <c r="E7001"/>
      <c r="F7001" s="126"/>
      <c r="G7001" s="236"/>
      <c r="H7001"/>
      <c r="I7001" t="s">
        <v>107</v>
      </c>
      <c r="J7001" s="236"/>
      <c r="K7001"/>
      <c r="L7001"/>
      <c r="M7001"/>
      <c r="N7001"/>
      <c r="O7001"/>
      <c r="P7001"/>
      <c r="Q7001"/>
      <c r="U7001"/>
      <c r="V7001" t="s">
        <v>4335</v>
      </c>
      <c r="W7001" s="236"/>
      <c r="X7001"/>
      <c r="Y7001"/>
      <c r="Z7001"/>
      <c r="AA7001"/>
      <c r="AB7001"/>
      <c r="AC7001"/>
      <c r="AD7001"/>
      <c r="AE7001"/>
      <c r="AF7001"/>
      <c r="AG7001"/>
      <c r="AH7001" s="115" t="s">
        <v>4308</v>
      </c>
      <c r="AI7001" s="115" t="e">
        <f>VLOOKUP(A7001,'[2]دراسات قانونية'!$A$3:$E$600,1,0)</f>
        <v>#N/A</v>
      </c>
    </row>
    <row r="7002" spans="1:35" hidden="1" x14ac:dyDescent="0.25">
      <c r="A7002">
        <v>334278</v>
      </c>
      <c r="B7002" t="s">
        <v>11023</v>
      </c>
      <c r="C7002" t="s">
        <v>379</v>
      </c>
      <c r="D7002" t="s">
        <v>286</v>
      </c>
      <c r="E7002" t="s">
        <v>76</v>
      </c>
      <c r="F7002" s="126">
        <v>35241</v>
      </c>
      <c r="G7002" t="s">
        <v>18</v>
      </c>
      <c r="H7002" t="s">
        <v>16</v>
      </c>
      <c r="I7002" t="s">
        <v>136</v>
      </c>
      <c r="J7002" t="s">
        <v>15</v>
      </c>
      <c r="K7002"/>
      <c r="L7002" t="s">
        <v>18</v>
      </c>
      <c r="M7002"/>
      <c r="N7002"/>
      <c r="O7002"/>
      <c r="P7002"/>
      <c r="Q7002"/>
      <c r="U7002"/>
      <c r="V7002">
        <v>0</v>
      </c>
      <c r="W7002"/>
      <c r="X7002"/>
      <c r="Y7002"/>
      <c r="Z7002"/>
      <c r="AA7002"/>
      <c r="AB7002"/>
      <c r="AC7002"/>
      <c r="AD7002"/>
      <c r="AE7002"/>
      <c r="AF7002"/>
      <c r="AG7002"/>
    </row>
    <row r="7003" spans="1:35" hidden="1" x14ac:dyDescent="0.25">
      <c r="A7003">
        <v>334279</v>
      </c>
      <c r="B7003" t="s">
        <v>11024</v>
      </c>
      <c r="C7003" t="s">
        <v>227</v>
      </c>
      <c r="D7003" t="s">
        <v>420</v>
      </c>
      <c r="E7003" t="s">
        <v>76</v>
      </c>
      <c r="F7003" s="126">
        <v>32533</v>
      </c>
      <c r="G7003" t="s">
        <v>37</v>
      </c>
      <c r="H7003" t="s">
        <v>16</v>
      </c>
      <c r="I7003" t="s">
        <v>136</v>
      </c>
      <c r="J7003" t="s">
        <v>1226</v>
      </c>
      <c r="K7003"/>
      <c r="L7003" t="s">
        <v>18</v>
      </c>
      <c r="M7003"/>
      <c r="N7003"/>
      <c r="O7003"/>
      <c r="P7003"/>
      <c r="Q7003"/>
      <c r="U7003"/>
      <c r="V7003">
        <v>0</v>
      </c>
      <c r="W7003"/>
      <c r="X7003"/>
      <c r="Y7003"/>
      <c r="Z7003"/>
      <c r="AA7003"/>
      <c r="AB7003"/>
      <c r="AC7003"/>
      <c r="AD7003"/>
      <c r="AE7003"/>
      <c r="AF7003"/>
      <c r="AG7003"/>
      <c r="AH7003" s="115" t="s">
        <v>4308</v>
      </c>
    </row>
    <row r="7004" spans="1:35" ht="18" x14ac:dyDescent="0.25">
      <c r="A7004" s="235">
        <v>334281</v>
      </c>
      <c r="B7004" s="235" t="s">
        <v>11025</v>
      </c>
      <c r="C7004" s="235" t="s">
        <v>530</v>
      </c>
      <c r="D7004" s="235" t="s">
        <v>230</v>
      </c>
      <c r="E7004"/>
      <c r="F7004" s="126"/>
      <c r="G7004" s="236"/>
      <c r="H7004"/>
      <c r="I7004" t="s">
        <v>107</v>
      </c>
      <c r="J7004" s="236"/>
      <c r="K7004"/>
      <c r="L7004"/>
      <c r="M7004"/>
      <c r="N7004"/>
      <c r="O7004"/>
      <c r="P7004"/>
      <c r="Q7004"/>
      <c r="U7004"/>
      <c r="V7004" t="s">
        <v>4335</v>
      </c>
      <c r="W7004" s="236"/>
      <c r="X7004"/>
      <c r="Y7004"/>
      <c r="Z7004"/>
      <c r="AA7004"/>
      <c r="AB7004"/>
      <c r="AC7004"/>
      <c r="AD7004"/>
      <c r="AE7004"/>
      <c r="AF7004"/>
      <c r="AG7004"/>
      <c r="AH7004" s="115" t="s">
        <v>4308</v>
      </c>
      <c r="AI7004" s="115" t="e">
        <f>VLOOKUP(A7004,'[2]دراسات قانونية'!$A$3:$E$600,1,0)</f>
        <v>#N/A</v>
      </c>
    </row>
    <row r="7005" spans="1:35" ht="18" x14ac:dyDescent="0.25">
      <c r="A7005" s="235">
        <v>334282</v>
      </c>
      <c r="B7005" s="235" t="s">
        <v>11026</v>
      </c>
      <c r="C7005" s="235" t="s">
        <v>2890</v>
      </c>
      <c r="D7005" s="235" t="s">
        <v>276</v>
      </c>
      <c r="E7005"/>
      <c r="F7005" s="126"/>
      <c r="G7005" s="236"/>
      <c r="H7005"/>
      <c r="I7005" t="s">
        <v>107</v>
      </c>
      <c r="J7005" s="236"/>
      <c r="K7005"/>
      <c r="L7005"/>
      <c r="M7005"/>
      <c r="N7005"/>
      <c r="O7005"/>
      <c r="P7005"/>
      <c r="Q7005"/>
      <c r="U7005"/>
      <c r="V7005" t="s">
        <v>4335</v>
      </c>
      <c r="W7005" s="236"/>
      <c r="X7005"/>
      <c r="Y7005"/>
      <c r="Z7005"/>
      <c r="AA7005"/>
      <c r="AB7005"/>
      <c r="AC7005"/>
      <c r="AD7005"/>
      <c r="AE7005"/>
      <c r="AF7005"/>
      <c r="AG7005"/>
      <c r="AH7005" s="115" t="s">
        <v>4308</v>
      </c>
      <c r="AI7005" s="115" t="e">
        <f>VLOOKUP(A7005,'[2]دراسات قانونية'!$A$3:$E$600,1,0)</f>
        <v>#N/A</v>
      </c>
    </row>
    <row r="7006" spans="1:35" ht="18" x14ac:dyDescent="0.25">
      <c r="A7006" s="235">
        <v>334283</v>
      </c>
      <c r="B7006" s="235" t="s">
        <v>11027</v>
      </c>
      <c r="C7006" s="235" t="s">
        <v>209</v>
      </c>
      <c r="D7006" s="235" t="s">
        <v>373</v>
      </c>
      <c r="E7006"/>
      <c r="F7006" s="126"/>
      <c r="G7006" s="236"/>
      <c r="H7006"/>
      <c r="I7006" t="s">
        <v>107</v>
      </c>
      <c r="J7006" s="236"/>
      <c r="K7006"/>
      <c r="L7006"/>
      <c r="M7006"/>
      <c r="N7006"/>
      <c r="O7006"/>
      <c r="P7006"/>
      <c r="Q7006"/>
      <c r="U7006"/>
      <c r="V7006" t="s">
        <v>4335</v>
      </c>
      <c r="W7006" s="236"/>
      <c r="X7006"/>
      <c r="Y7006"/>
      <c r="Z7006"/>
      <c r="AA7006"/>
      <c r="AB7006"/>
      <c r="AC7006"/>
      <c r="AD7006"/>
      <c r="AE7006"/>
      <c r="AF7006"/>
      <c r="AG7006"/>
      <c r="AH7006" s="115" t="s">
        <v>4308</v>
      </c>
      <c r="AI7006" s="115" t="e">
        <f>VLOOKUP(A7006,'[2]دراسات قانونية'!$A$3:$E$600,1,0)</f>
        <v>#N/A</v>
      </c>
    </row>
    <row r="7007" spans="1:35" ht="18" x14ac:dyDescent="0.25">
      <c r="A7007" s="235">
        <v>334284</v>
      </c>
      <c r="B7007" s="235" t="s">
        <v>11028</v>
      </c>
      <c r="C7007" s="235" t="s">
        <v>394</v>
      </c>
      <c r="D7007" s="235" t="s">
        <v>238</v>
      </c>
      <c r="E7007"/>
      <c r="F7007" s="126"/>
      <c r="G7007" s="236"/>
      <c r="H7007"/>
      <c r="I7007" t="s">
        <v>107</v>
      </c>
      <c r="J7007" s="236"/>
      <c r="K7007"/>
      <c r="L7007"/>
      <c r="M7007"/>
      <c r="N7007"/>
      <c r="O7007"/>
      <c r="P7007"/>
      <c r="Q7007"/>
      <c r="U7007"/>
      <c r="V7007" t="s">
        <v>4335</v>
      </c>
      <c r="W7007" s="236"/>
      <c r="X7007"/>
      <c r="Y7007"/>
      <c r="Z7007"/>
      <c r="AA7007"/>
      <c r="AB7007"/>
      <c r="AC7007"/>
      <c r="AD7007"/>
      <c r="AE7007"/>
      <c r="AF7007"/>
      <c r="AG7007"/>
      <c r="AH7007" s="115" t="s">
        <v>4308</v>
      </c>
      <c r="AI7007" s="115" t="e">
        <f>VLOOKUP(A7007,'[2]دراسات قانونية'!$A$3:$E$600,1,0)</f>
        <v>#N/A</v>
      </c>
    </row>
    <row r="7008" spans="1:35" x14ac:dyDescent="0.25">
      <c r="A7008" s="115">
        <v>334285</v>
      </c>
      <c r="B7008" s="115" t="s">
        <v>11029</v>
      </c>
      <c r="C7008" s="115" t="s">
        <v>339</v>
      </c>
      <c r="D7008" s="115" t="s">
        <v>838</v>
      </c>
      <c r="E7008" s="115" t="s">
        <v>77</v>
      </c>
      <c r="F7008" s="237">
        <v>36076</v>
      </c>
      <c r="G7008" s="115" t="s">
        <v>11030</v>
      </c>
      <c r="H7008" s="115" t="s">
        <v>16</v>
      </c>
      <c r="I7008" t="s">
        <v>107</v>
      </c>
      <c r="U7008"/>
      <c r="V7008" t="s">
        <v>4335</v>
      </c>
      <c r="AH7008" s="115" t="s">
        <v>4308</v>
      </c>
      <c r="AI7008" s="115" t="e">
        <f>VLOOKUP(A7008,'[2]دراسات قانونية'!$A$3:$E$600,1,0)</f>
        <v>#N/A</v>
      </c>
    </row>
    <row r="7009" spans="1:35" hidden="1" x14ac:dyDescent="0.25">
      <c r="A7009" s="115">
        <v>334287</v>
      </c>
      <c r="B7009" s="115" t="s">
        <v>4150</v>
      </c>
      <c r="C7009" s="115" t="s">
        <v>264</v>
      </c>
      <c r="D7009" s="115" t="s">
        <v>741</v>
      </c>
      <c r="E7009" s="115" t="s">
        <v>76</v>
      </c>
      <c r="F7009" s="237">
        <v>31067</v>
      </c>
      <c r="G7009" s="115" t="s">
        <v>597</v>
      </c>
      <c r="H7009" s="115" t="s">
        <v>16</v>
      </c>
      <c r="I7009" t="s">
        <v>199</v>
      </c>
      <c r="J7009" s="115" t="s">
        <v>1226</v>
      </c>
      <c r="L7009" s="115" t="s">
        <v>67</v>
      </c>
      <c r="U7009"/>
      <c r="V7009">
        <v>0</v>
      </c>
    </row>
    <row r="7010" spans="1:35" hidden="1" x14ac:dyDescent="0.25">
      <c r="A7010">
        <v>334288</v>
      </c>
      <c r="B7010" t="s">
        <v>11031</v>
      </c>
      <c r="C7010" t="s">
        <v>274</v>
      </c>
      <c r="D7010" t="s">
        <v>230</v>
      </c>
      <c r="E7010" t="s">
        <v>76</v>
      </c>
      <c r="F7010" s="126"/>
      <c r="G7010"/>
      <c r="H7010" t="s">
        <v>16</v>
      </c>
      <c r="I7010" t="s">
        <v>129</v>
      </c>
      <c r="J7010"/>
      <c r="K7010"/>
      <c r="L7010"/>
      <c r="M7010"/>
      <c r="N7010"/>
      <c r="O7010"/>
      <c r="P7010"/>
      <c r="Q7010"/>
      <c r="U7010"/>
      <c r="V7010" t="s">
        <v>4414</v>
      </c>
      <c r="W7010"/>
      <c r="X7010"/>
      <c r="Y7010"/>
      <c r="Z7010"/>
      <c r="AA7010"/>
      <c r="AB7010"/>
      <c r="AC7010"/>
      <c r="AD7010" t="s">
        <v>4308</v>
      </c>
      <c r="AE7010" t="s">
        <v>4308</v>
      </c>
      <c r="AF7010" t="s">
        <v>4308</v>
      </c>
      <c r="AG7010" t="s">
        <v>4308</v>
      </c>
      <c r="AH7010" s="115" t="s">
        <v>4308</v>
      </c>
    </row>
    <row r="7011" spans="1:35" ht="18" x14ac:dyDescent="0.25">
      <c r="A7011" s="235">
        <v>334289</v>
      </c>
      <c r="B7011" s="235" t="s">
        <v>11032</v>
      </c>
      <c r="C7011" s="235" t="s">
        <v>10591</v>
      </c>
      <c r="D7011" s="235" t="s">
        <v>673</v>
      </c>
      <c r="E7011"/>
      <c r="F7011" s="126"/>
      <c r="G7011" s="236"/>
      <c r="H7011"/>
      <c r="I7011" t="s">
        <v>107</v>
      </c>
      <c r="J7011" s="236"/>
      <c r="K7011"/>
      <c r="L7011"/>
      <c r="M7011"/>
      <c r="N7011"/>
      <c r="O7011"/>
      <c r="P7011"/>
      <c r="Q7011"/>
      <c r="U7011"/>
      <c r="V7011" t="s">
        <v>4335</v>
      </c>
      <c r="W7011" s="236"/>
      <c r="X7011"/>
      <c r="Y7011"/>
      <c r="Z7011"/>
      <c r="AA7011"/>
      <c r="AB7011"/>
      <c r="AC7011"/>
      <c r="AD7011"/>
      <c r="AE7011"/>
      <c r="AF7011"/>
      <c r="AG7011"/>
      <c r="AH7011" s="115" t="s">
        <v>4308</v>
      </c>
      <c r="AI7011" s="115" t="e">
        <f>VLOOKUP(A7011,'[2]دراسات قانونية'!$A$3:$E$600,1,0)</f>
        <v>#N/A</v>
      </c>
    </row>
    <row r="7012" spans="1:35" hidden="1" x14ac:dyDescent="0.25">
      <c r="A7012">
        <v>334290</v>
      </c>
      <c r="B7012" t="s">
        <v>11033</v>
      </c>
      <c r="C7012" t="s">
        <v>2686</v>
      </c>
      <c r="D7012" t="s">
        <v>1747</v>
      </c>
      <c r="E7012" t="s">
        <v>77</v>
      </c>
      <c r="F7012" s="126">
        <v>34700</v>
      </c>
      <c r="G7012" t="s">
        <v>449</v>
      </c>
      <c r="H7012" t="s">
        <v>16</v>
      </c>
      <c r="I7012" t="s">
        <v>136</v>
      </c>
      <c r="J7012"/>
      <c r="K7012"/>
      <c r="L7012"/>
      <c r="M7012"/>
      <c r="N7012"/>
      <c r="O7012"/>
      <c r="P7012"/>
      <c r="Q7012"/>
      <c r="U7012"/>
      <c r="V7012" t="s">
        <v>4412</v>
      </c>
      <c r="W7012"/>
      <c r="X7012"/>
      <c r="Y7012"/>
      <c r="Z7012"/>
      <c r="AA7012"/>
      <c r="AB7012"/>
      <c r="AC7012" t="s">
        <v>4308</v>
      </c>
      <c r="AD7012" t="s">
        <v>4308</v>
      </c>
      <c r="AE7012" t="s">
        <v>4308</v>
      </c>
      <c r="AF7012" t="s">
        <v>4308</v>
      </c>
      <c r="AG7012" t="s">
        <v>4308</v>
      </c>
      <c r="AH7012" s="115" t="s">
        <v>4308</v>
      </c>
    </row>
    <row r="7013" spans="1:35" ht="18" x14ac:dyDescent="0.25">
      <c r="A7013" s="235">
        <v>334293</v>
      </c>
      <c r="B7013" s="235" t="s">
        <v>11034</v>
      </c>
      <c r="C7013" s="235" t="s">
        <v>339</v>
      </c>
      <c r="D7013" s="235" t="s">
        <v>444</v>
      </c>
      <c r="E7013"/>
      <c r="F7013" s="126"/>
      <c r="G7013" s="236"/>
      <c r="H7013"/>
      <c r="I7013" t="s">
        <v>107</v>
      </c>
      <c r="J7013" s="236"/>
      <c r="K7013"/>
      <c r="L7013"/>
      <c r="M7013"/>
      <c r="N7013"/>
      <c r="O7013"/>
      <c r="P7013"/>
      <c r="Q7013"/>
      <c r="U7013"/>
      <c r="V7013" t="s">
        <v>4337</v>
      </c>
      <c r="W7013" s="236"/>
      <c r="X7013"/>
      <c r="Y7013"/>
      <c r="Z7013"/>
      <c r="AA7013"/>
      <c r="AB7013"/>
      <c r="AC7013"/>
      <c r="AD7013"/>
      <c r="AE7013"/>
      <c r="AF7013"/>
      <c r="AG7013"/>
      <c r="AH7013" s="115" t="s">
        <v>4308</v>
      </c>
      <c r="AI7013" s="115" t="e">
        <f>VLOOKUP(A7013,'[2]دراسات قانونية'!$A$3:$E$600,1,0)</f>
        <v>#N/A</v>
      </c>
    </row>
    <row r="7014" spans="1:35" x14ac:dyDescent="0.25">
      <c r="A7014" s="115">
        <v>334294</v>
      </c>
      <c r="B7014" s="115" t="s">
        <v>11035</v>
      </c>
      <c r="C7014" s="115" t="s">
        <v>227</v>
      </c>
      <c r="D7014" s="115" t="s">
        <v>1498</v>
      </c>
      <c r="E7014" s="115" t="s">
        <v>77</v>
      </c>
      <c r="F7014" s="237">
        <v>34364</v>
      </c>
      <c r="G7014" s="115" t="s">
        <v>18</v>
      </c>
      <c r="H7014" s="115" t="s">
        <v>19</v>
      </c>
      <c r="I7014" t="s">
        <v>107</v>
      </c>
      <c r="U7014"/>
      <c r="V7014" t="s">
        <v>4335</v>
      </c>
      <c r="AD7014" s="115" t="s">
        <v>4308</v>
      </c>
      <c r="AE7014" s="115" t="s">
        <v>4308</v>
      </c>
      <c r="AF7014" s="115" t="s">
        <v>4308</v>
      </c>
      <c r="AG7014" s="115" t="s">
        <v>4308</v>
      </c>
      <c r="AH7014" s="115" t="s">
        <v>4308</v>
      </c>
      <c r="AI7014" s="115" t="e">
        <f>VLOOKUP(A7014,'[2]دراسات قانونية'!$A$3:$E$600,1,0)</f>
        <v>#N/A</v>
      </c>
    </row>
    <row r="7015" spans="1:35" hidden="1" x14ac:dyDescent="0.25">
      <c r="A7015">
        <v>334296</v>
      </c>
      <c r="B7015" t="s">
        <v>667</v>
      </c>
      <c r="C7015" t="s">
        <v>6454</v>
      </c>
      <c r="D7015" t="s">
        <v>521</v>
      </c>
      <c r="E7015" t="s">
        <v>77</v>
      </c>
      <c r="F7015" s="126"/>
      <c r="G7015"/>
      <c r="H7015" t="s">
        <v>16</v>
      </c>
      <c r="I7015" t="s">
        <v>129</v>
      </c>
      <c r="J7015"/>
      <c r="K7015"/>
      <c r="L7015"/>
      <c r="M7015"/>
      <c r="N7015"/>
      <c r="O7015"/>
      <c r="P7015"/>
      <c r="Q7015"/>
      <c r="U7015"/>
      <c r="V7015" t="s">
        <v>4414</v>
      </c>
      <c r="W7015"/>
      <c r="X7015"/>
      <c r="Y7015" t="s">
        <v>4308</v>
      </c>
      <c r="Z7015"/>
      <c r="AA7015" t="s">
        <v>4308</v>
      </c>
      <c r="AB7015" t="s">
        <v>4308</v>
      </c>
      <c r="AC7015" t="s">
        <v>4308</v>
      </c>
      <c r="AD7015" t="s">
        <v>4308</v>
      </c>
      <c r="AE7015" t="s">
        <v>4308</v>
      </c>
      <c r="AF7015" t="s">
        <v>4308</v>
      </c>
      <c r="AG7015" t="s">
        <v>4308</v>
      </c>
      <c r="AH7015" s="115" t="s">
        <v>4308</v>
      </c>
    </row>
    <row r="7016" spans="1:35" ht="18" x14ac:dyDescent="0.25">
      <c r="A7016" s="235">
        <v>334297</v>
      </c>
      <c r="B7016" s="235" t="s">
        <v>11036</v>
      </c>
      <c r="C7016" s="235" t="s">
        <v>10754</v>
      </c>
      <c r="D7016" s="235" t="s">
        <v>1130</v>
      </c>
      <c r="E7016"/>
      <c r="F7016" s="126"/>
      <c r="G7016" s="236"/>
      <c r="H7016"/>
      <c r="I7016" t="s">
        <v>107</v>
      </c>
      <c r="J7016" s="236"/>
      <c r="K7016"/>
      <c r="L7016"/>
      <c r="M7016"/>
      <c r="N7016"/>
      <c r="O7016"/>
      <c r="P7016"/>
      <c r="Q7016"/>
      <c r="U7016"/>
      <c r="V7016" t="s">
        <v>4335</v>
      </c>
      <c r="W7016" s="236"/>
      <c r="X7016"/>
      <c r="Y7016"/>
      <c r="Z7016"/>
      <c r="AA7016"/>
      <c r="AB7016"/>
      <c r="AC7016"/>
      <c r="AD7016"/>
      <c r="AE7016"/>
      <c r="AF7016"/>
      <c r="AG7016"/>
      <c r="AI7016" s="115" t="e">
        <f>VLOOKUP(A7016,'[2]دراسات قانونية'!$A$3:$E$600,1,0)</f>
        <v>#N/A</v>
      </c>
    </row>
    <row r="7017" spans="1:35" ht="18" x14ac:dyDescent="0.25">
      <c r="A7017" s="235">
        <v>334298</v>
      </c>
      <c r="B7017" s="235" t="s">
        <v>11037</v>
      </c>
      <c r="C7017" s="235" t="s">
        <v>2686</v>
      </c>
      <c r="D7017" s="235" t="s">
        <v>815</v>
      </c>
      <c r="E7017"/>
      <c r="F7017" s="126"/>
      <c r="G7017" s="236"/>
      <c r="H7017"/>
      <c r="I7017" t="s">
        <v>107</v>
      </c>
      <c r="J7017" s="236"/>
      <c r="K7017"/>
      <c r="L7017"/>
      <c r="M7017"/>
      <c r="N7017"/>
      <c r="O7017"/>
      <c r="P7017"/>
      <c r="Q7017"/>
      <c r="U7017"/>
      <c r="V7017" t="s">
        <v>4335</v>
      </c>
      <c r="W7017" s="236"/>
      <c r="X7017"/>
      <c r="Y7017"/>
      <c r="Z7017"/>
      <c r="AA7017"/>
      <c r="AB7017"/>
      <c r="AC7017"/>
      <c r="AD7017"/>
      <c r="AE7017"/>
      <c r="AF7017"/>
      <c r="AG7017"/>
      <c r="AH7017" s="115" t="s">
        <v>4308</v>
      </c>
      <c r="AI7017" s="115" t="e">
        <f>VLOOKUP(A7017,'[2]دراسات قانونية'!$A$3:$E$600,1,0)</f>
        <v>#N/A</v>
      </c>
    </row>
    <row r="7018" spans="1:35" ht="18" x14ac:dyDescent="0.25">
      <c r="A7018" s="235">
        <v>334299</v>
      </c>
      <c r="B7018" s="235" t="s">
        <v>11038</v>
      </c>
      <c r="C7018" s="235" t="s">
        <v>212</v>
      </c>
      <c r="D7018" s="235" t="s">
        <v>950</v>
      </c>
      <c r="E7018"/>
      <c r="F7018" s="126"/>
      <c r="G7018" s="236"/>
      <c r="H7018"/>
      <c r="I7018" t="s">
        <v>107</v>
      </c>
      <c r="J7018" s="236"/>
      <c r="K7018"/>
      <c r="L7018"/>
      <c r="M7018"/>
      <c r="N7018"/>
      <c r="O7018"/>
      <c r="P7018"/>
      <c r="Q7018"/>
      <c r="U7018"/>
      <c r="V7018" t="s">
        <v>4335</v>
      </c>
      <c r="W7018" s="236"/>
      <c r="X7018"/>
      <c r="Y7018"/>
      <c r="Z7018"/>
      <c r="AA7018"/>
      <c r="AB7018"/>
      <c r="AC7018"/>
      <c r="AD7018"/>
      <c r="AE7018"/>
      <c r="AF7018"/>
      <c r="AG7018"/>
      <c r="AH7018" s="115" t="s">
        <v>4308</v>
      </c>
      <c r="AI7018" s="115" t="e">
        <f>VLOOKUP(A7018,'[2]دراسات قانونية'!$A$3:$E$600,1,0)</f>
        <v>#N/A</v>
      </c>
    </row>
    <row r="7019" spans="1:35" hidden="1" x14ac:dyDescent="0.25">
      <c r="A7019">
        <v>334301</v>
      </c>
      <c r="B7019" t="s">
        <v>11039</v>
      </c>
      <c r="C7019" t="s">
        <v>4527</v>
      </c>
      <c r="D7019" t="s">
        <v>293</v>
      </c>
      <c r="E7019" t="s">
        <v>76</v>
      </c>
      <c r="F7019" s="126">
        <v>35065</v>
      </c>
      <c r="G7019" t="s">
        <v>11040</v>
      </c>
      <c r="H7019" t="s">
        <v>16</v>
      </c>
      <c r="I7019" t="s">
        <v>136</v>
      </c>
      <c r="J7019"/>
      <c r="K7019"/>
      <c r="L7019"/>
      <c r="M7019"/>
      <c r="N7019"/>
      <c r="O7019"/>
      <c r="P7019"/>
      <c r="Q7019"/>
      <c r="U7019"/>
      <c r="V7019" t="s">
        <v>4329</v>
      </c>
      <c r="W7019"/>
      <c r="X7019"/>
      <c r="Y7019"/>
      <c r="Z7019"/>
      <c r="AA7019"/>
      <c r="AB7019"/>
      <c r="AC7019" t="s">
        <v>4308</v>
      </c>
      <c r="AD7019" t="s">
        <v>4308</v>
      </c>
      <c r="AE7019" t="s">
        <v>4308</v>
      </c>
      <c r="AF7019" t="s">
        <v>4308</v>
      </c>
      <c r="AG7019" t="s">
        <v>4308</v>
      </c>
      <c r="AH7019" s="115" t="s">
        <v>4308</v>
      </c>
    </row>
    <row r="7020" spans="1:35" hidden="1" x14ac:dyDescent="0.25">
      <c r="A7020" s="115">
        <v>334302</v>
      </c>
      <c r="B7020" s="115" t="s">
        <v>3325</v>
      </c>
      <c r="C7020" s="115" t="s">
        <v>227</v>
      </c>
      <c r="D7020" s="115" t="s">
        <v>3326</v>
      </c>
      <c r="E7020" s="115" t="s">
        <v>76</v>
      </c>
      <c r="F7020" s="237">
        <v>35451</v>
      </c>
      <c r="G7020" s="115" t="s">
        <v>3327</v>
      </c>
      <c r="H7020" s="115" t="s">
        <v>16</v>
      </c>
      <c r="I7020" t="s">
        <v>199</v>
      </c>
      <c r="J7020" s="115" t="s">
        <v>15</v>
      </c>
      <c r="K7020" s="115">
        <v>2014</v>
      </c>
      <c r="L7020" s="115" t="s">
        <v>30</v>
      </c>
      <c r="U7020"/>
      <c r="V7020">
        <v>0</v>
      </c>
    </row>
    <row r="7021" spans="1:35" ht="18" hidden="1" x14ac:dyDescent="0.25">
      <c r="A7021" s="235">
        <v>334303</v>
      </c>
      <c r="B7021" s="235" t="s">
        <v>11041</v>
      </c>
      <c r="C7021" s="235" t="s">
        <v>11042</v>
      </c>
      <c r="D7021" s="235" t="s">
        <v>11043</v>
      </c>
      <c r="E7021"/>
      <c r="F7021" s="126"/>
      <c r="G7021" s="236"/>
      <c r="H7021"/>
      <c r="I7021" t="s">
        <v>199</v>
      </c>
      <c r="J7021" s="236"/>
      <c r="K7021"/>
      <c r="L7021"/>
      <c r="M7021"/>
      <c r="N7021"/>
      <c r="O7021"/>
      <c r="P7021"/>
      <c r="Q7021"/>
      <c r="U7021"/>
      <c r="V7021">
        <v>0</v>
      </c>
      <c r="W7021" s="236"/>
      <c r="X7021"/>
      <c r="Y7021"/>
      <c r="Z7021"/>
      <c r="AA7021"/>
      <c r="AB7021"/>
      <c r="AC7021"/>
      <c r="AD7021"/>
      <c r="AE7021"/>
      <c r="AF7021"/>
      <c r="AG7021"/>
      <c r="AH7021" s="115" t="s">
        <v>4308</v>
      </c>
    </row>
    <row r="7022" spans="1:35" hidden="1" x14ac:dyDescent="0.25">
      <c r="A7022">
        <v>334304</v>
      </c>
      <c r="B7022" t="s">
        <v>11044</v>
      </c>
      <c r="C7022" t="s">
        <v>324</v>
      </c>
      <c r="D7022" t="s">
        <v>320</v>
      </c>
      <c r="E7022"/>
      <c r="F7022" s="126"/>
      <c r="G7022"/>
      <c r="H7022"/>
      <c r="I7022" t="s">
        <v>129</v>
      </c>
      <c r="J7022"/>
      <c r="K7022"/>
      <c r="L7022"/>
      <c r="M7022"/>
      <c r="N7022"/>
      <c r="O7022"/>
      <c r="P7022"/>
      <c r="Q7022"/>
      <c r="U7022"/>
      <c r="V7022" t="s">
        <v>4334</v>
      </c>
      <c r="W7022"/>
      <c r="X7022"/>
      <c r="Y7022"/>
      <c r="Z7022"/>
      <c r="AA7022"/>
      <c r="AB7022"/>
      <c r="AC7022"/>
      <c r="AD7022"/>
      <c r="AE7022"/>
      <c r="AF7022"/>
      <c r="AG7022"/>
    </row>
    <row r="7023" spans="1:35" ht="18" x14ac:dyDescent="0.25">
      <c r="A7023" s="235">
        <v>334306</v>
      </c>
      <c r="B7023" s="235" t="s">
        <v>11045</v>
      </c>
      <c r="C7023" s="235" t="s">
        <v>339</v>
      </c>
      <c r="D7023" s="235" t="s">
        <v>232</v>
      </c>
      <c r="E7023"/>
      <c r="F7023" s="126"/>
      <c r="G7023" s="236"/>
      <c r="H7023"/>
      <c r="I7023" t="s">
        <v>107</v>
      </c>
      <c r="J7023" s="236"/>
      <c r="K7023"/>
      <c r="L7023"/>
      <c r="M7023"/>
      <c r="N7023"/>
      <c r="O7023"/>
      <c r="P7023"/>
      <c r="Q7023"/>
      <c r="U7023"/>
      <c r="V7023" t="s">
        <v>4335</v>
      </c>
      <c r="W7023" s="236"/>
      <c r="X7023"/>
      <c r="Y7023"/>
      <c r="Z7023"/>
      <c r="AA7023"/>
      <c r="AB7023"/>
      <c r="AC7023"/>
      <c r="AD7023"/>
      <c r="AE7023"/>
      <c r="AF7023"/>
      <c r="AG7023"/>
      <c r="AH7023" s="115" t="s">
        <v>4308</v>
      </c>
      <c r="AI7023" s="115" t="e">
        <f>VLOOKUP(A7023,'[2]دراسات قانونية'!$A$3:$E$600,1,0)</f>
        <v>#N/A</v>
      </c>
    </row>
    <row r="7024" spans="1:35" hidden="1" x14ac:dyDescent="0.25">
      <c r="A7024">
        <v>334307</v>
      </c>
      <c r="B7024" t="s">
        <v>11046</v>
      </c>
      <c r="C7024" t="s">
        <v>244</v>
      </c>
      <c r="D7024" t="s">
        <v>11047</v>
      </c>
      <c r="E7024" t="s">
        <v>76</v>
      </c>
      <c r="F7024" s="126">
        <v>34704</v>
      </c>
      <c r="G7024" t="s">
        <v>11048</v>
      </c>
      <c r="H7024" t="s">
        <v>16</v>
      </c>
      <c r="I7024" t="s">
        <v>129</v>
      </c>
      <c r="J7024" t="s">
        <v>1226</v>
      </c>
      <c r="K7024"/>
      <c r="L7024" t="s">
        <v>18</v>
      </c>
      <c r="M7024"/>
      <c r="N7024"/>
      <c r="O7024"/>
      <c r="P7024"/>
      <c r="Q7024"/>
      <c r="U7024"/>
      <c r="V7024" t="s">
        <v>4424</v>
      </c>
      <c r="W7024"/>
      <c r="X7024"/>
      <c r="Y7024"/>
      <c r="Z7024"/>
      <c r="AA7024"/>
      <c r="AB7024"/>
      <c r="AC7024"/>
      <c r="AD7024"/>
      <c r="AE7024"/>
      <c r="AF7024" t="s">
        <v>4308</v>
      </c>
      <c r="AG7024" t="s">
        <v>4308</v>
      </c>
      <c r="AH7024" s="115" t="s">
        <v>4308</v>
      </c>
    </row>
    <row r="7025" spans="1:35" hidden="1" x14ac:dyDescent="0.25">
      <c r="A7025">
        <v>334308</v>
      </c>
      <c r="B7025" t="s">
        <v>11049</v>
      </c>
      <c r="C7025" t="s">
        <v>821</v>
      </c>
      <c r="D7025" t="s">
        <v>599</v>
      </c>
      <c r="E7025" t="s">
        <v>76</v>
      </c>
      <c r="F7025" s="126">
        <v>31048</v>
      </c>
      <c r="G7025" t="s">
        <v>325</v>
      </c>
      <c r="H7025" t="s">
        <v>16</v>
      </c>
      <c r="I7025" t="s">
        <v>136</v>
      </c>
      <c r="J7025" t="s">
        <v>15</v>
      </c>
      <c r="K7025"/>
      <c r="L7025" t="s">
        <v>18</v>
      </c>
      <c r="M7025"/>
      <c r="N7025"/>
      <c r="O7025"/>
      <c r="P7025"/>
      <c r="Q7025"/>
      <c r="U7025"/>
      <c r="V7025">
        <v>0</v>
      </c>
      <c r="W7025"/>
      <c r="X7025"/>
      <c r="Y7025"/>
      <c r="Z7025"/>
      <c r="AA7025"/>
      <c r="AB7025"/>
      <c r="AC7025"/>
      <c r="AD7025"/>
      <c r="AE7025"/>
      <c r="AF7025"/>
      <c r="AG7025"/>
      <c r="AH7025" s="115" t="s">
        <v>4308</v>
      </c>
    </row>
    <row r="7026" spans="1:35" hidden="1" x14ac:dyDescent="0.25">
      <c r="A7026" s="115">
        <v>334310</v>
      </c>
      <c r="B7026" s="115" t="s">
        <v>2644</v>
      </c>
      <c r="C7026" s="115" t="s">
        <v>970</v>
      </c>
      <c r="D7026" s="115" t="s">
        <v>2230</v>
      </c>
      <c r="E7026" s="115" t="s">
        <v>76</v>
      </c>
      <c r="F7026" s="237">
        <v>31934</v>
      </c>
      <c r="G7026" s="115" t="s">
        <v>918</v>
      </c>
      <c r="H7026" s="115" t="s">
        <v>16</v>
      </c>
      <c r="I7026" t="s">
        <v>199</v>
      </c>
      <c r="J7026" s="115" t="s">
        <v>1226</v>
      </c>
      <c r="L7026" s="115" t="s">
        <v>918</v>
      </c>
      <c r="U7026"/>
      <c r="V7026">
        <v>0</v>
      </c>
    </row>
    <row r="7027" spans="1:35" ht="18" x14ac:dyDescent="0.25">
      <c r="A7027" s="235">
        <v>334311</v>
      </c>
      <c r="B7027" s="235" t="s">
        <v>4922</v>
      </c>
      <c r="C7027" s="235" t="s">
        <v>822</v>
      </c>
      <c r="D7027" s="235" t="s">
        <v>280</v>
      </c>
      <c r="E7027"/>
      <c r="F7027" s="126"/>
      <c r="G7027" s="236"/>
      <c r="H7027"/>
      <c r="I7027" t="s">
        <v>107</v>
      </c>
      <c r="J7027" s="236"/>
      <c r="K7027"/>
      <c r="L7027"/>
      <c r="M7027"/>
      <c r="N7027"/>
      <c r="O7027"/>
      <c r="P7027"/>
      <c r="Q7027"/>
      <c r="U7027"/>
      <c r="V7027" t="s">
        <v>4335</v>
      </c>
      <c r="W7027" s="236"/>
      <c r="X7027"/>
      <c r="Y7027"/>
      <c r="Z7027"/>
      <c r="AA7027"/>
      <c r="AB7027"/>
      <c r="AC7027"/>
      <c r="AD7027"/>
      <c r="AE7027"/>
      <c r="AF7027"/>
      <c r="AG7027"/>
      <c r="AH7027" s="115" t="s">
        <v>4308</v>
      </c>
      <c r="AI7027" s="115" t="e">
        <f>VLOOKUP(A7027,'[2]دراسات قانونية'!$A$3:$E$600,1,0)</f>
        <v>#N/A</v>
      </c>
    </row>
    <row r="7028" spans="1:35" ht="18" x14ac:dyDescent="0.25">
      <c r="A7028" s="235">
        <v>334315</v>
      </c>
      <c r="B7028" s="235" t="s">
        <v>11050</v>
      </c>
      <c r="C7028" s="235" t="s">
        <v>8614</v>
      </c>
      <c r="D7028" s="235" t="s">
        <v>480</v>
      </c>
      <c r="E7028"/>
      <c r="F7028" s="126"/>
      <c r="G7028" s="236"/>
      <c r="H7028"/>
      <c r="I7028" t="s">
        <v>107</v>
      </c>
      <c r="J7028" s="236"/>
      <c r="K7028"/>
      <c r="L7028"/>
      <c r="M7028"/>
      <c r="N7028"/>
      <c r="O7028"/>
      <c r="P7028"/>
      <c r="Q7028"/>
      <c r="U7028"/>
      <c r="V7028" t="s">
        <v>4334</v>
      </c>
      <c r="W7028" s="236"/>
      <c r="X7028"/>
      <c r="Y7028"/>
      <c r="Z7028"/>
      <c r="AA7028"/>
      <c r="AB7028"/>
      <c r="AC7028"/>
      <c r="AD7028"/>
      <c r="AE7028"/>
      <c r="AF7028"/>
      <c r="AG7028"/>
      <c r="AH7028" s="115" t="s">
        <v>4308</v>
      </c>
      <c r="AI7028" s="115" t="e">
        <f>VLOOKUP(A7028,'[2]دراسات قانونية'!$A$3:$E$600,1,0)</f>
        <v>#N/A</v>
      </c>
    </row>
    <row r="7029" spans="1:35" ht="18" x14ac:dyDescent="0.25">
      <c r="A7029" s="235">
        <v>334316</v>
      </c>
      <c r="B7029" s="235" t="s">
        <v>11051</v>
      </c>
      <c r="C7029" s="235" t="s">
        <v>324</v>
      </c>
      <c r="D7029" s="235" t="s">
        <v>11052</v>
      </c>
      <c r="E7029"/>
      <c r="F7029" s="126"/>
      <c r="G7029" s="236"/>
      <c r="H7029"/>
      <c r="I7029" t="s">
        <v>107</v>
      </c>
      <c r="J7029" s="236"/>
      <c r="K7029"/>
      <c r="L7029"/>
      <c r="M7029"/>
      <c r="N7029"/>
      <c r="O7029"/>
      <c r="P7029"/>
      <c r="Q7029"/>
      <c r="U7029"/>
      <c r="V7029" t="s">
        <v>4335</v>
      </c>
      <c r="W7029" s="236"/>
      <c r="X7029"/>
      <c r="Y7029"/>
      <c r="Z7029"/>
      <c r="AA7029"/>
      <c r="AB7029"/>
      <c r="AC7029"/>
      <c r="AD7029"/>
      <c r="AE7029"/>
      <c r="AF7029"/>
      <c r="AG7029"/>
      <c r="AH7029" s="115" t="s">
        <v>4308</v>
      </c>
      <c r="AI7029" s="115" t="e">
        <f>VLOOKUP(A7029,'[2]دراسات قانونية'!$A$3:$E$600,1,0)</f>
        <v>#N/A</v>
      </c>
    </row>
    <row r="7030" spans="1:35" ht="18" x14ac:dyDescent="0.25">
      <c r="A7030" s="235">
        <v>334317</v>
      </c>
      <c r="B7030" s="235" t="s">
        <v>11053</v>
      </c>
      <c r="C7030" s="235" t="s">
        <v>227</v>
      </c>
      <c r="D7030" s="235" t="s">
        <v>7565</v>
      </c>
      <c r="E7030"/>
      <c r="F7030" s="126"/>
      <c r="G7030" s="236"/>
      <c r="H7030"/>
      <c r="I7030" t="s">
        <v>107</v>
      </c>
      <c r="J7030" s="236"/>
      <c r="K7030"/>
      <c r="L7030"/>
      <c r="M7030"/>
      <c r="N7030"/>
      <c r="O7030"/>
      <c r="P7030"/>
      <c r="Q7030"/>
      <c r="U7030"/>
      <c r="V7030" t="s">
        <v>4335</v>
      </c>
      <c r="W7030" s="236"/>
      <c r="X7030"/>
      <c r="Y7030"/>
      <c r="Z7030"/>
      <c r="AA7030"/>
      <c r="AB7030"/>
      <c r="AC7030"/>
      <c r="AD7030"/>
      <c r="AE7030"/>
      <c r="AF7030"/>
      <c r="AG7030"/>
      <c r="AH7030" s="115" t="s">
        <v>4308</v>
      </c>
      <c r="AI7030" s="115" t="e">
        <f>VLOOKUP(A7030,'[2]دراسات قانونية'!$A$3:$E$600,1,0)</f>
        <v>#N/A</v>
      </c>
    </row>
    <row r="7031" spans="1:35" ht="18" x14ac:dyDescent="0.25">
      <c r="A7031" s="235">
        <v>334318</v>
      </c>
      <c r="B7031" s="235" t="s">
        <v>11054</v>
      </c>
      <c r="C7031" s="235" t="s">
        <v>2359</v>
      </c>
      <c r="D7031" s="235" t="s">
        <v>888</v>
      </c>
      <c r="E7031"/>
      <c r="F7031" s="126"/>
      <c r="G7031" s="236"/>
      <c r="H7031"/>
      <c r="I7031" t="s">
        <v>107</v>
      </c>
      <c r="J7031" s="236"/>
      <c r="K7031"/>
      <c r="L7031"/>
      <c r="M7031"/>
      <c r="N7031"/>
      <c r="O7031"/>
      <c r="P7031"/>
      <c r="Q7031"/>
      <c r="U7031"/>
      <c r="V7031" t="s">
        <v>4335</v>
      </c>
      <c r="W7031" s="236"/>
      <c r="X7031"/>
      <c r="Y7031"/>
      <c r="Z7031"/>
      <c r="AA7031"/>
      <c r="AB7031"/>
      <c r="AC7031"/>
      <c r="AD7031"/>
      <c r="AE7031"/>
      <c r="AF7031"/>
      <c r="AG7031"/>
      <c r="AH7031" s="115" t="s">
        <v>4308</v>
      </c>
      <c r="AI7031" s="115" t="e">
        <f>VLOOKUP(A7031,'[2]دراسات قانونية'!$A$3:$E$600,1,0)</f>
        <v>#N/A</v>
      </c>
    </row>
    <row r="7032" spans="1:35" hidden="1" x14ac:dyDescent="0.25">
      <c r="A7032">
        <v>334319</v>
      </c>
      <c r="B7032" t="s">
        <v>11055</v>
      </c>
      <c r="C7032" t="s">
        <v>332</v>
      </c>
      <c r="D7032" t="s">
        <v>11056</v>
      </c>
      <c r="E7032" t="s">
        <v>76</v>
      </c>
      <c r="F7032" s="126">
        <v>35349</v>
      </c>
      <c r="G7032" t="s">
        <v>666</v>
      </c>
      <c r="H7032" t="s">
        <v>16</v>
      </c>
      <c r="I7032" t="s">
        <v>201</v>
      </c>
      <c r="J7032"/>
      <c r="K7032"/>
      <c r="L7032"/>
      <c r="M7032"/>
      <c r="N7032"/>
      <c r="O7032"/>
      <c r="P7032"/>
      <c r="Q7032"/>
      <c r="U7032"/>
      <c r="V7032" t="s">
        <v>4412</v>
      </c>
      <c r="W7032"/>
      <c r="X7032"/>
      <c r="Y7032"/>
      <c r="Z7032"/>
      <c r="AA7032"/>
      <c r="AB7032"/>
      <c r="AC7032"/>
      <c r="AD7032"/>
      <c r="AE7032"/>
      <c r="AF7032"/>
      <c r="AG7032"/>
    </row>
    <row r="7033" spans="1:35" x14ac:dyDescent="0.25">
      <c r="A7033" s="115">
        <v>334320</v>
      </c>
      <c r="B7033" s="115" t="s">
        <v>11057</v>
      </c>
      <c r="C7033" s="115" t="s">
        <v>250</v>
      </c>
      <c r="D7033" s="115" t="s">
        <v>6562</v>
      </c>
      <c r="F7033" s="237"/>
      <c r="I7033" t="s">
        <v>107</v>
      </c>
      <c r="U7033"/>
      <c r="V7033" t="s">
        <v>4335</v>
      </c>
      <c r="AG7033" s="115" t="s">
        <v>4308</v>
      </c>
      <c r="AH7033" s="115" t="s">
        <v>4308</v>
      </c>
      <c r="AI7033" s="115" t="e">
        <f>VLOOKUP(A7033,'[2]دراسات قانونية'!$A$3:$E$600,1,0)</f>
        <v>#N/A</v>
      </c>
    </row>
    <row r="7034" spans="1:35" ht="18" x14ac:dyDescent="0.25">
      <c r="A7034" s="235">
        <v>334322</v>
      </c>
      <c r="B7034" s="235" t="s">
        <v>6921</v>
      </c>
      <c r="C7034" s="235" t="s">
        <v>408</v>
      </c>
      <c r="D7034" s="235" t="s">
        <v>405</v>
      </c>
      <c r="E7034"/>
      <c r="F7034" s="126"/>
      <c r="G7034" s="236"/>
      <c r="H7034"/>
      <c r="I7034" t="s">
        <v>107</v>
      </c>
      <c r="J7034" s="236"/>
      <c r="K7034"/>
      <c r="L7034"/>
      <c r="M7034"/>
      <c r="N7034"/>
      <c r="O7034"/>
      <c r="P7034"/>
      <c r="Q7034"/>
      <c r="U7034"/>
      <c r="V7034" t="s">
        <v>4335</v>
      </c>
      <c r="W7034" s="236"/>
      <c r="X7034"/>
      <c r="Y7034"/>
      <c r="Z7034"/>
      <c r="AA7034"/>
      <c r="AB7034"/>
      <c r="AC7034"/>
      <c r="AD7034"/>
      <c r="AE7034"/>
      <c r="AF7034"/>
      <c r="AG7034"/>
      <c r="AH7034" s="115" t="s">
        <v>4308</v>
      </c>
      <c r="AI7034" s="115" t="e">
        <f>VLOOKUP(A7034,'[2]دراسات قانونية'!$A$3:$E$600,1,0)</f>
        <v>#N/A</v>
      </c>
    </row>
    <row r="7035" spans="1:35" hidden="1" x14ac:dyDescent="0.25">
      <c r="A7035">
        <v>334323</v>
      </c>
      <c r="B7035" t="s">
        <v>11058</v>
      </c>
      <c r="C7035" t="s">
        <v>539</v>
      </c>
      <c r="D7035" t="s">
        <v>330</v>
      </c>
      <c r="E7035" t="s">
        <v>76</v>
      </c>
      <c r="F7035" s="126">
        <v>35868</v>
      </c>
      <c r="G7035" t="s">
        <v>11059</v>
      </c>
      <c r="H7035" t="s">
        <v>16</v>
      </c>
      <c r="I7035" t="s">
        <v>129</v>
      </c>
      <c r="J7035"/>
      <c r="K7035"/>
      <c r="L7035"/>
      <c r="M7035"/>
      <c r="N7035"/>
      <c r="O7035"/>
      <c r="P7035"/>
      <c r="Q7035"/>
      <c r="U7035"/>
      <c r="V7035" t="s">
        <v>16623</v>
      </c>
      <c r="W7035"/>
      <c r="X7035"/>
      <c r="Y7035"/>
      <c r="Z7035"/>
      <c r="AA7035"/>
      <c r="AB7035"/>
      <c r="AC7035"/>
      <c r="AD7035"/>
      <c r="AE7035"/>
      <c r="AF7035"/>
      <c r="AG7035" t="s">
        <v>4308</v>
      </c>
      <c r="AH7035" s="115" t="s">
        <v>4308</v>
      </c>
    </row>
    <row r="7036" spans="1:35" x14ac:dyDescent="0.25">
      <c r="A7036" s="115">
        <v>334324</v>
      </c>
      <c r="B7036" s="115" t="s">
        <v>7139</v>
      </c>
      <c r="C7036" s="115" t="s">
        <v>636</v>
      </c>
      <c r="D7036" s="115" t="s">
        <v>11060</v>
      </c>
      <c r="F7036" s="237"/>
      <c r="I7036" t="s">
        <v>107</v>
      </c>
      <c r="U7036"/>
      <c r="V7036" t="s">
        <v>4335</v>
      </c>
      <c r="AH7036" s="115" t="s">
        <v>4308</v>
      </c>
      <c r="AI7036" s="115" t="e">
        <f>VLOOKUP(A7036,'[2]دراسات قانونية'!$A$3:$E$600,1,0)</f>
        <v>#N/A</v>
      </c>
    </row>
    <row r="7037" spans="1:35" ht="18" x14ac:dyDescent="0.25">
      <c r="A7037" s="235">
        <v>334325</v>
      </c>
      <c r="B7037" s="235" t="s">
        <v>11061</v>
      </c>
      <c r="C7037" s="235" t="s">
        <v>486</v>
      </c>
      <c r="D7037" s="235" t="s">
        <v>228</v>
      </c>
      <c r="E7037"/>
      <c r="F7037" s="126"/>
      <c r="G7037" s="236"/>
      <c r="H7037"/>
      <c r="I7037" t="s">
        <v>107</v>
      </c>
      <c r="J7037" s="236"/>
      <c r="K7037"/>
      <c r="L7037"/>
      <c r="M7037"/>
      <c r="N7037"/>
      <c r="O7037"/>
      <c r="P7037"/>
      <c r="Q7037"/>
      <c r="U7037"/>
      <c r="V7037" t="s">
        <v>4335</v>
      </c>
      <c r="W7037" s="236"/>
      <c r="X7037"/>
      <c r="Y7037"/>
      <c r="Z7037"/>
      <c r="AA7037"/>
      <c r="AB7037"/>
      <c r="AC7037"/>
      <c r="AD7037"/>
      <c r="AE7037"/>
      <c r="AF7037"/>
      <c r="AG7037"/>
      <c r="AH7037" s="115" t="s">
        <v>4308</v>
      </c>
      <c r="AI7037" s="115" t="e">
        <f>VLOOKUP(A7037,'[2]دراسات قانونية'!$A$3:$E$600,1,0)</f>
        <v>#N/A</v>
      </c>
    </row>
    <row r="7038" spans="1:35" ht="18" x14ac:dyDescent="0.25">
      <c r="A7038" s="235">
        <v>334326</v>
      </c>
      <c r="B7038" s="235" t="s">
        <v>9767</v>
      </c>
      <c r="C7038" s="235" t="s">
        <v>229</v>
      </c>
      <c r="D7038" s="235" t="s">
        <v>11062</v>
      </c>
      <c r="E7038"/>
      <c r="F7038" s="126"/>
      <c r="G7038" s="236"/>
      <c r="H7038"/>
      <c r="I7038" t="s">
        <v>107</v>
      </c>
      <c r="J7038" s="236"/>
      <c r="K7038"/>
      <c r="L7038"/>
      <c r="M7038"/>
      <c r="N7038"/>
      <c r="O7038"/>
      <c r="P7038"/>
      <c r="Q7038"/>
      <c r="U7038"/>
      <c r="V7038" t="s">
        <v>4335</v>
      </c>
      <c r="W7038" s="236"/>
      <c r="X7038"/>
      <c r="Y7038"/>
      <c r="Z7038"/>
      <c r="AA7038"/>
      <c r="AB7038"/>
      <c r="AC7038"/>
      <c r="AD7038"/>
      <c r="AE7038"/>
      <c r="AF7038"/>
      <c r="AG7038"/>
      <c r="AH7038" s="115" t="s">
        <v>4308</v>
      </c>
      <c r="AI7038" s="115" t="e">
        <f>VLOOKUP(A7038,'[2]دراسات قانونية'!$A$3:$E$600,1,0)</f>
        <v>#N/A</v>
      </c>
    </row>
    <row r="7039" spans="1:35" hidden="1" x14ac:dyDescent="0.25">
      <c r="A7039" s="115">
        <v>334327</v>
      </c>
      <c r="B7039" s="115" t="s">
        <v>2228</v>
      </c>
      <c r="C7039" s="115" t="s">
        <v>475</v>
      </c>
      <c r="D7039" s="115" t="s">
        <v>3195</v>
      </c>
      <c r="E7039" s="115" t="s">
        <v>76</v>
      </c>
      <c r="F7039" s="237">
        <v>35947</v>
      </c>
      <c r="G7039" s="115" t="s">
        <v>3196</v>
      </c>
      <c r="H7039" s="115" t="s">
        <v>16</v>
      </c>
      <c r="I7039" t="s">
        <v>199</v>
      </c>
      <c r="J7039" s="115" t="s">
        <v>15</v>
      </c>
      <c r="L7039" s="115" t="s">
        <v>40</v>
      </c>
      <c r="U7039"/>
      <c r="V7039">
        <v>0</v>
      </c>
      <c r="AH7039" s="115" t="s">
        <v>4308</v>
      </c>
    </row>
    <row r="7040" spans="1:35" hidden="1" x14ac:dyDescent="0.25">
      <c r="A7040" s="115">
        <v>334329</v>
      </c>
      <c r="B7040" s="115" t="s">
        <v>3271</v>
      </c>
      <c r="C7040" s="115" t="s">
        <v>271</v>
      </c>
      <c r="D7040" s="115" t="s">
        <v>919</v>
      </c>
      <c r="E7040" s="115" t="s">
        <v>76</v>
      </c>
      <c r="F7040" s="237">
        <v>35460</v>
      </c>
      <c r="G7040" s="115" t="s">
        <v>18</v>
      </c>
      <c r="H7040" s="115" t="s">
        <v>16</v>
      </c>
      <c r="I7040" t="s">
        <v>136</v>
      </c>
      <c r="J7040" s="115" t="s">
        <v>15</v>
      </c>
      <c r="L7040" s="115" t="s">
        <v>18</v>
      </c>
      <c r="U7040"/>
      <c r="V7040" t="s">
        <v>16623</v>
      </c>
    </row>
    <row r="7041" spans="1:35" hidden="1" x14ac:dyDescent="0.25">
      <c r="A7041">
        <v>334330</v>
      </c>
      <c r="B7041" t="s">
        <v>1295</v>
      </c>
      <c r="C7041" t="s">
        <v>348</v>
      </c>
      <c r="D7041" t="s">
        <v>11063</v>
      </c>
      <c r="E7041" t="s">
        <v>76</v>
      </c>
      <c r="F7041" s="126"/>
      <c r="G7041"/>
      <c r="H7041" t="s">
        <v>16</v>
      </c>
      <c r="I7041" t="s">
        <v>136</v>
      </c>
      <c r="J7041"/>
      <c r="K7041"/>
      <c r="L7041"/>
      <c r="M7041"/>
      <c r="N7041"/>
      <c r="O7041"/>
      <c r="P7041"/>
      <c r="Q7041"/>
      <c r="U7041"/>
      <c r="V7041" t="s">
        <v>4329</v>
      </c>
      <c r="W7041"/>
      <c r="X7041"/>
      <c r="Y7041"/>
      <c r="Z7041"/>
      <c r="AA7041" t="s">
        <v>4308</v>
      </c>
      <c r="AB7041" t="s">
        <v>4308</v>
      </c>
      <c r="AC7041" t="s">
        <v>4308</v>
      </c>
      <c r="AD7041" t="s">
        <v>4308</v>
      </c>
      <c r="AE7041" t="s">
        <v>4308</v>
      </c>
      <c r="AF7041" t="s">
        <v>4308</v>
      </c>
      <c r="AG7041" t="s">
        <v>4308</v>
      </c>
      <c r="AH7041" s="115" t="s">
        <v>4308</v>
      </c>
    </row>
    <row r="7042" spans="1:35" ht="18" x14ac:dyDescent="0.25">
      <c r="A7042" s="235">
        <v>334331</v>
      </c>
      <c r="B7042" s="235" t="s">
        <v>11064</v>
      </c>
      <c r="C7042" s="235" t="s">
        <v>252</v>
      </c>
      <c r="D7042" s="235" t="s">
        <v>612</v>
      </c>
      <c r="E7042"/>
      <c r="F7042" s="126"/>
      <c r="G7042" s="236"/>
      <c r="H7042"/>
      <c r="I7042" t="s">
        <v>107</v>
      </c>
      <c r="J7042" s="236"/>
      <c r="K7042"/>
      <c r="L7042"/>
      <c r="M7042"/>
      <c r="N7042"/>
      <c r="O7042"/>
      <c r="P7042"/>
      <c r="Q7042"/>
      <c r="U7042"/>
      <c r="V7042" t="s">
        <v>4335</v>
      </c>
      <c r="W7042" s="236"/>
      <c r="X7042"/>
      <c r="Y7042"/>
      <c r="Z7042"/>
      <c r="AA7042"/>
      <c r="AB7042"/>
      <c r="AC7042"/>
      <c r="AD7042"/>
      <c r="AE7042"/>
      <c r="AF7042"/>
      <c r="AG7042"/>
      <c r="AH7042" s="115" t="s">
        <v>4308</v>
      </c>
      <c r="AI7042" s="115" t="e">
        <f>VLOOKUP(A7042,'[2]دراسات قانونية'!$A$3:$E$600,1,0)</f>
        <v>#N/A</v>
      </c>
    </row>
    <row r="7043" spans="1:35" ht="18" x14ac:dyDescent="0.25">
      <c r="A7043" s="235">
        <v>334332</v>
      </c>
      <c r="B7043" s="235" t="s">
        <v>11065</v>
      </c>
      <c r="C7043" s="235" t="s">
        <v>291</v>
      </c>
      <c r="D7043" s="235" t="s">
        <v>222</v>
      </c>
      <c r="E7043"/>
      <c r="F7043" s="126"/>
      <c r="G7043" s="236"/>
      <c r="H7043"/>
      <c r="I7043" t="s">
        <v>107</v>
      </c>
      <c r="J7043" s="236"/>
      <c r="K7043"/>
      <c r="L7043"/>
      <c r="M7043"/>
      <c r="N7043"/>
      <c r="O7043"/>
      <c r="P7043"/>
      <c r="Q7043"/>
      <c r="U7043"/>
      <c r="V7043" t="s">
        <v>4335</v>
      </c>
      <c r="W7043" s="236"/>
      <c r="X7043"/>
      <c r="Y7043"/>
      <c r="Z7043"/>
      <c r="AA7043"/>
      <c r="AB7043"/>
      <c r="AC7043"/>
      <c r="AD7043"/>
      <c r="AE7043"/>
      <c r="AF7043"/>
      <c r="AG7043"/>
      <c r="AH7043" s="115" t="s">
        <v>4308</v>
      </c>
      <c r="AI7043" s="115" t="e">
        <f>VLOOKUP(A7043,'[2]دراسات قانونية'!$A$3:$E$600,1,0)</f>
        <v>#N/A</v>
      </c>
    </row>
    <row r="7044" spans="1:35" ht="18" x14ac:dyDescent="0.25">
      <c r="A7044" s="235">
        <v>334334</v>
      </c>
      <c r="B7044" s="235" t="s">
        <v>1449</v>
      </c>
      <c r="C7044" s="235" t="s">
        <v>329</v>
      </c>
      <c r="D7044" s="235" t="s">
        <v>450</v>
      </c>
      <c r="E7044"/>
      <c r="F7044" s="126"/>
      <c r="G7044" s="236"/>
      <c r="H7044"/>
      <c r="I7044" t="s">
        <v>107</v>
      </c>
      <c r="J7044" s="236"/>
      <c r="K7044"/>
      <c r="L7044"/>
      <c r="M7044"/>
      <c r="N7044"/>
      <c r="O7044"/>
      <c r="P7044"/>
      <c r="Q7044"/>
      <c r="U7044"/>
      <c r="V7044" t="s">
        <v>4335</v>
      </c>
      <c r="W7044" s="236"/>
      <c r="X7044"/>
      <c r="Y7044"/>
      <c r="Z7044"/>
      <c r="AA7044"/>
      <c r="AB7044"/>
      <c r="AC7044"/>
      <c r="AD7044"/>
      <c r="AE7044"/>
      <c r="AF7044"/>
      <c r="AG7044"/>
      <c r="AH7044" s="115" t="s">
        <v>4308</v>
      </c>
      <c r="AI7044" s="115" t="e">
        <f>VLOOKUP(A7044,'[2]دراسات قانونية'!$A$3:$E$600,1,0)</f>
        <v>#N/A</v>
      </c>
    </row>
    <row r="7045" spans="1:35" ht="18" x14ac:dyDescent="0.25">
      <c r="A7045" s="235">
        <v>334335</v>
      </c>
      <c r="B7045" s="235" t="s">
        <v>11066</v>
      </c>
      <c r="C7045" s="235" t="s">
        <v>250</v>
      </c>
      <c r="D7045" s="235" t="s">
        <v>735</v>
      </c>
      <c r="E7045"/>
      <c r="F7045" s="126"/>
      <c r="G7045" s="236"/>
      <c r="H7045"/>
      <c r="I7045" t="s">
        <v>107</v>
      </c>
      <c r="J7045" s="236"/>
      <c r="K7045"/>
      <c r="L7045"/>
      <c r="M7045"/>
      <c r="N7045"/>
      <c r="O7045"/>
      <c r="P7045"/>
      <c r="Q7045"/>
      <c r="U7045"/>
      <c r="V7045" t="s">
        <v>4334</v>
      </c>
      <c r="W7045" s="236"/>
      <c r="X7045"/>
      <c r="Y7045"/>
      <c r="Z7045"/>
      <c r="AA7045"/>
      <c r="AB7045"/>
      <c r="AC7045"/>
      <c r="AD7045"/>
      <c r="AE7045"/>
      <c r="AF7045"/>
      <c r="AG7045"/>
      <c r="AH7045" s="115" t="s">
        <v>4308</v>
      </c>
      <c r="AI7045" s="115" t="e">
        <f>VLOOKUP(A7045,'[2]دراسات قانونية'!$A$3:$E$600,1,0)</f>
        <v>#N/A</v>
      </c>
    </row>
    <row r="7046" spans="1:35" hidden="1" x14ac:dyDescent="0.25">
      <c r="A7046">
        <v>334337</v>
      </c>
      <c r="B7046" t="s">
        <v>11067</v>
      </c>
      <c r="C7046" t="s">
        <v>546</v>
      </c>
      <c r="D7046" t="s">
        <v>1668</v>
      </c>
      <c r="E7046" t="s">
        <v>76</v>
      </c>
      <c r="F7046" s="126">
        <v>35626</v>
      </c>
      <c r="G7046" t="s">
        <v>11068</v>
      </c>
      <c r="H7046" t="s">
        <v>16</v>
      </c>
      <c r="I7046" t="s">
        <v>136</v>
      </c>
      <c r="J7046" t="s">
        <v>15</v>
      </c>
      <c r="K7046"/>
      <c r="L7046" t="s">
        <v>18</v>
      </c>
      <c r="M7046"/>
      <c r="N7046"/>
      <c r="O7046"/>
      <c r="P7046"/>
      <c r="Q7046"/>
      <c r="U7046"/>
      <c r="V7046" t="s">
        <v>4336</v>
      </c>
      <c r="W7046"/>
      <c r="X7046"/>
      <c r="Y7046"/>
      <c r="Z7046"/>
      <c r="AA7046"/>
      <c r="AB7046"/>
      <c r="AC7046"/>
      <c r="AD7046"/>
      <c r="AE7046"/>
      <c r="AF7046"/>
      <c r="AG7046"/>
      <c r="AH7046" s="115" t="s">
        <v>4308</v>
      </c>
    </row>
    <row r="7047" spans="1:35" hidden="1" x14ac:dyDescent="0.25">
      <c r="A7047">
        <v>334338</v>
      </c>
      <c r="B7047" t="s">
        <v>11069</v>
      </c>
      <c r="C7047" t="s">
        <v>212</v>
      </c>
      <c r="D7047" t="s">
        <v>230</v>
      </c>
      <c r="E7047" t="s">
        <v>76</v>
      </c>
      <c r="F7047" s="126">
        <v>33613</v>
      </c>
      <c r="G7047" t="s">
        <v>11070</v>
      </c>
      <c r="H7047" t="s">
        <v>16</v>
      </c>
      <c r="I7047" t="s">
        <v>129</v>
      </c>
      <c r="J7047" t="s">
        <v>1226</v>
      </c>
      <c r="K7047"/>
      <c r="L7047" t="s">
        <v>27</v>
      </c>
      <c r="M7047"/>
      <c r="N7047"/>
      <c r="O7047"/>
      <c r="P7047"/>
      <c r="Q7047"/>
      <c r="U7047"/>
      <c r="V7047" t="s">
        <v>16603</v>
      </c>
      <c r="W7047"/>
      <c r="X7047"/>
      <c r="Y7047"/>
      <c r="Z7047"/>
      <c r="AA7047"/>
      <c r="AB7047"/>
      <c r="AC7047"/>
      <c r="AD7047"/>
      <c r="AE7047"/>
      <c r="AF7047"/>
      <c r="AG7047"/>
      <c r="AH7047" s="115" t="s">
        <v>4308</v>
      </c>
    </row>
    <row r="7048" spans="1:35" ht="18" x14ac:dyDescent="0.25">
      <c r="A7048" s="235">
        <v>334340</v>
      </c>
      <c r="B7048" s="235" t="s">
        <v>11071</v>
      </c>
      <c r="C7048" s="235" t="s">
        <v>227</v>
      </c>
      <c r="D7048" s="235" t="s">
        <v>444</v>
      </c>
      <c r="E7048"/>
      <c r="F7048" s="126"/>
      <c r="G7048" s="236"/>
      <c r="H7048"/>
      <c r="I7048" t="s">
        <v>107</v>
      </c>
      <c r="J7048" s="236"/>
      <c r="K7048"/>
      <c r="L7048"/>
      <c r="M7048"/>
      <c r="N7048"/>
      <c r="O7048"/>
      <c r="P7048"/>
      <c r="Q7048"/>
      <c r="U7048"/>
      <c r="V7048" t="s">
        <v>4337</v>
      </c>
      <c r="W7048" s="236"/>
      <c r="X7048"/>
      <c r="Y7048"/>
      <c r="Z7048"/>
      <c r="AA7048"/>
      <c r="AB7048"/>
      <c r="AC7048"/>
      <c r="AD7048"/>
      <c r="AE7048"/>
      <c r="AF7048"/>
      <c r="AG7048"/>
      <c r="AH7048" s="115" t="s">
        <v>4308</v>
      </c>
      <c r="AI7048" s="115" t="e">
        <f>VLOOKUP(A7048,'[2]دراسات قانونية'!$A$3:$E$600,1,0)</f>
        <v>#N/A</v>
      </c>
    </row>
    <row r="7049" spans="1:35" ht="18" x14ac:dyDescent="0.25">
      <c r="A7049" s="235">
        <v>334341</v>
      </c>
      <c r="B7049" s="235" t="s">
        <v>5307</v>
      </c>
      <c r="C7049" s="235" t="s">
        <v>227</v>
      </c>
      <c r="D7049" s="235" t="s">
        <v>370</v>
      </c>
      <c r="E7049"/>
      <c r="F7049" s="126"/>
      <c r="G7049" s="236"/>
      <c r="H7049"/>
      <c r="I7049" t="s">
        <v>107</v>
      </c>
      <c r="J7049" s="236"/>
      <c r="K7049"/>
      <c r="L7049"/>
      <c r="M7049"/>
      <c r="N7049"/>
      <c r="O7049"/>
      <c r="P7049"/>
      <c r="Q7049"/>
      <c r="U7049"/>
      <c r="V7049" t="s">
        <v>4335</v>
      </c>
      <c r="W7049" s="236"/>
      <c r="X7049"/>
      <c r="Y7049"/>
      <c r="Z7049"/>
      <c r="AA7049"/>
      <c r="AB7049"/>
      <c r="AC7049"/>
      <c r="AD7049"/>
      <c r="AE7049"/>
      <c r="AF7049"/>
      <c r="AG7049"/>
      <c r="AH7049" s="115" t="s">
        <v>4308</v>
      </c>
      <c r="AI7049" s="115" t="e">
        <f>VLOOKUP(A7049,'[2]دراسات قانونية'!$A$3:$E$600,1,0)</f>
        <v>#N/A</v>
      </c>
    </row>
    <row r="7050" spans="1:35" ht="18" x14ac:dyDescent="0.25">
      <c r="A7050" s="235">
        <v>334342</v>
      </c>
      <c r="B7050" s="235" t="s">
        <v>11072</v>
      </c>
      <c r="C7050" s="235" t="s">
        <v>566</v>
      </c>
      <c r="D7050" s="235" t="s">
        <v>842</v>
      </c>
      <c r="E7050"/>
      <c r="F7050" s="126"/>
      <c r="G7050" s="236"/>
      <c r="H7050"/>
      <c r="I7050" t="s">
        <v>107</v>
      </c>
      <c r="J7050" s="236"/>
      <c r="K7050"/>
      <c r="L7050"/>
      <c r="M7050"/>
      <c r="N7050"/>
      <c r="O7050"/>
      <c r="P7050"/>
      <c r="Q7050"/>
      <c r="U7050"/>
      <c r="V7050" t="s">
        <v>4335</v>
      </c>
      <c r="W7050" s="236"/>
      <c r="X7050"/>
      <c r="Y7050"/>
      <c r="Z7050"/>
      <c r="AA7050"/>
      <c r="AB7050"/>
      <c r="AC7050"/>
      <c r="AD7050"/>
      <c r="AE7050"/>
      <c r="AF7050"/>
      <c r="AG7050"/>
      <c r="AH7050" s="115" t="s">
        <v>4308</v>
      </c>
      <c r="AI7050" s="115" t="e">
        <f>VLOOKUP(A7050,'[2]دراسات قانونية'!$A$3:$E$600,1,0)</f>
        <v>#N/A</v>
      </c>
    </row>
    <row r="7051" spans="1:35" ht="18" hidden="1" x14ac:dyDescent="0.25">
      <c r="A7051" s="235">
        <v>334343</v>
      </c>
      <c r="B7051" s="235" t="s">
        <v>11073</v>
      </c>
      <c r="C7051" s="235" t="s">
        <v>212</v>
      </c>
      <c r="D7051" s="235" t="s">
        <v>720</v>
      </c>
      <c r="E7051"/>
      <c r="F7051" s="126"/>
      <c r="G7051" s="236"/>
      <c r="H7051"/>
      <c r="I7051" t="s">
        <v>199</v>
      </c>
      <c r="J7051" s="236"/>
      <c r="K7051"/>
      <c r="L7051"/>
      <c r="M7051"/>
      <c r="N7051"/>
      <c r="O7051"/>
      <c r="P7051"/>
      <c r="Q7051"/>
      <c r="U7051"/>
      <c r="V7051">
        <v>0</v>
      </c>
      <c r="W7051" s="236"/>
      <c r="X7051"/>
      <c r="Y7051"/>
      <c r="Z7051"/>
      <c r="AA7051"/>
      <c r="AB7051"/>
      <c r="AC7051"/>
      <c r="AD7051"/>
      <c r="AE7051"/>
      <c r="AF7051"/>
      <c r="AG7051"/>
      <c r="AH7051" s="115" t="s">
        <v>4308</v>
      </c>
    </row>
    <row r="7052" spans="1:35" ht="18" x14ac:dyDescent="0.25">
      <c r="A7052" s="235">
        <v>334344</v>
      </c>
      <c r="B7052" s="235" t="s">
        <v>11074</v>
      </c>
      <c r="C7052" s="235" t="s">
        <v>227</v>
      </c>
      <c r="D7052" s="235" t="s">
        <v>11075</v>
      </c>
      <c r="E7052"/>
      <c r="F7052" s="126"/>
      <c r="G7052" s="236"/>
      <c r="H7052"/>
      <c r="I7052" t="s">
        <v>107</v>
      </c>
      <c r="J7052" s="236"/>
      <c r="K7052"/>
      <c r="L7052"/>
      <c r="M7052"/>
      <c r="N7052"/>
      <c r="O7052"/>
      <c r="P7052"/>
      <c r="Q7052"/>
      <c r="U7052"/>
      <c r="V7052" t="s">
        <v>4335</v>
      </c>
      <c r="W7052" s="236"/>
      <c r="X7052"/>
      <c r="Y7052"/>
      <c r="Z7052"/>
      <c r="AA7052"/>
      <c r="AB7052"/>
      <c r="AC7052"/>
      <c r="AD7052"/>
      <c r="AE7052"/>
      <c r="AF7052"/>
      <c r="AG7052"/>
      <c r="AH7052" s="115" t="s">
        <v>4308</v>
      </c>
      <c r="AI7052" s="115" t="e">
        <f>VLOOKUP(A7052,'[2]دراسات قانونية'!$A$3:$E$600,1,0)</f>
        <v>#N/A</v>
      </c>
    </row>
    <row r="7053" spans="1:35" hidden="1" x14ac:dyDescent="0.25">
      <c r="A7053">
        <v>334345</v>
      </c>
      <c r="B7053" t="s">
        <v>11076</v>
      </c>
      <c r="C7053" t="s">
        <v>7423</v>
      </c>
      <c r="D7053" t="s">
        <v>913</v>
      </c>
      <c r="E7053" t="s">
        <v>76</v>
      </c>
      <c r="F7053" s="126"/>
      <c r="G7053"/>
      <c r="H7053" t="s">
        <v>16</v>
      </c>
      <c r="I7053" t="s">
        <v>129</v>
      </c>
      <c r="J7053"/>
      <c r="K7053"/>
      <c r="L7053"/>
      <c r="M7053"/>
      <c r="N7053"/>
      <c r="O7053"/>
      <c r="P7053"/>
      <c r="Q7053"/>
      <c r="U7053"/>
      <c r="V7053" t="s">
        <v>4424</v>
      </c>
      <c r="W7053"/>
      <c r="X7053"/>
      <c r="Y7053"/>
      <c r="Z7053"/>
      <c r="AA7053" t="s">
        <v>4308</v>
      </c>
      <c r="AB7053" t="s">
        <v>4308</v>
      </c>
      <c r="AC7053" t="s">
        <v>4308</v>
      </c>
      <c r="AD7053" t="s">
        <v>4308</v>
      </c>
      <c r="AE7053" t="s">
        <v>4308</v>
      </c>
      <c r="AF7053" t="s">
        <v>4308</v>
      </c>
      <c r="AG7053" t="s">
        <v>4308</v>
      </c>
      <c r="AH7053" s="115" t="s">
        <v>4308</v>
      </c>
    </row>
    <row r="7054" spans="1:35" ht="18" x14ac:dyDescent="0.25">
      <c r="A7054" s="235">
        <v>334346</v>
      </c>
      <c r="B7054" s="235" t="s">
        <v>11077</v>
      </c>
      <c r="C7054" s="235" t="s">
        <v>332</v>
      </c>
      <c r="D7054" s="235" t="s">
        <v>494</v>
      </c>
      <c r="E7054"/>
      <c r="F7054" s="126"/>
      <c r="G7054" s="236"/>
      <c r="H7054"/>
      <c r="I7054" t="s">
        <v>107</v>
      </c>
      <c r="J7054" s="236"/>
      <c r="K7054"/>
      <c r="L7054"/>
      <c r="M7054"/>
      <c r="N7054"/>
      <c r="O7054"/>
      <c r="P7054"/>
      <c r="Q7054"/>
      <c r="U7054"/>
      <c r="V7054" t="s">
        <v>4335</v>
      </c>
      <c r="W7054" s="236"/>
      <c r="X7054"/>
      <c r="Y7054"/>
      <c r="Z7054"/>
      <c r="AA7054"/>
      <c r="AB7054"/>
      <c r="AC7054"/>
      <c r="AD7054"/>
      <c r="AE7054"/>
      <c r="AF7054"/>
      <c r="AG7054"/>
      <c r="AH7054" s="115" t="s">
        <v>4308</v>
      </c>
      <c r="AI7054" s="115" t="e">
        <f>VLOOKUP(A7054,'[2]دراسات قانونية'!$A$3:$E$600,1,0)</f>
        <v>#N/A</v>
      </c>
    </row>
    <row r="7055" spans="1:35" ht="18" hidden="1" x14ac:dyDescent="0.25">
      <c r="A7055" s="235">
        <v>334348</v>
      </c>
      <c r="B7055" s="235" t="s">
        <v>11078</v>
      </c>
      <c r="C7055" s="235" t="s">
        <v>2176</v>
      </c>
      <c r="D7055" s="235" t="s">
        <v>11079</v>
      </c>
      <c r="E7055"/>
      <c r="F7055" s="126"/>
      <c r="G7055" s="236"/>
      <c r="H7055"/>
      <c r="I7055" t="s">
        <v>199</v>
      </c>
      <c r="J7055" s="236"/>
      <c r="K7055"/>
      <c r="L7055"/>
      <c r="M7055"/>
      <c r="N7055"/>
      <c r="O7055"/>
      <c r="P7055"/>
      <c r="Q7055"/>
      <c r="U7055"/>
      <c r="V7055">
        <v>0</v>
      </c>
      <c r="W7055" s="236"/>
      <c r="X7055"/>
      <c r="Y7055"/>
      <c r="Z7055"/>
      <c r="AA7055"/>
      <c r="AB7055"/>
      <c r="AC7055"/>
      <c r="AD7055"/>
      <c r="AE7055"/>
      <c r="AF7055"/>
      <c r="AG7055"/>
      <c r="AH7055" s="115" t="s">
        <v>4308</v>
      </c>
    </row>
    <row r="7056" spans="1:35" ht="18" x14ac:dyDescent="0.25">
      <c r="A7056" s="235">
        <v>334349</v>
      </c>
      <c r="B7056" s="235" t="s">
        <v>11080</v>
      </c>
      <c r="C7056" s="235" t="s">
        <v>348</v>
      </c>
      <c r="D7056" s="235" t="s">
        <v>11081</v>
      </c>
      <c r="E7056"/>
      <c r="F7056" s="126"/>
      <c r="G7056" s="236"/>
      <c r="H7056"/>
      <c r="I7056" t="s">
        <v>107</v>
      </c>
      <c r="J7056" s="236"/>
      <c r="K7056"/>
      <c r="L7056"/>
      <c r="M7056"/>
      <c r="N7056"/>
      <c r="O7056"/>
      <c r="P7056"/>
      <c r="Q7056"/>
      <c r="U7056"/>
      <c r="V7056" t="s">
        <v>4335</v>
      </c>
      <c r="W7056" s="236"/>
      <c r="X7056"/>
      <c r="Y7056"/>
      <c r="Z7056"/>
      <c r="AA7056"/>
      <c r="AB7056"/>
      <c r="AC7056"/>
      <c r="AD7056"/>
      <c r="AE7056"/>
      <c r="AF7056"/>
      <c r="AG7056"/>
      <c r="AH7056" s="115" t="s">
        <v>4308</v>
      </c>
      <c r="AI7056" s="115" t="e">
        <f>VLOOKUP(A7056,'[2]دراسات قانونية'!$A$3:$E$600,1,0)</f>
        <v>#N/A</v>
      </c>
    </row>
    <row r="7057" spans="1:35" ht="18" x14ac:dyDescent="0.25">
      <c r="A7057" s="235">
        <v>334350</v>
      </c>
      <c r="B7057" s="235" t="s">
        <v>11082</v>
      </c>
      <c r="C7057" s="235" t="s">
        <v>253</v>
      </c>
      <c r="D7057" s="235" t="s">
        <v>11083</v>
      </c>
      <c r="E7057"/>
      <c r="F7057" s="126"/>
      <c r="G7057" s="236"/>
      <c r="H7057"/>
      <c r="I7057" t="s">
        <v>107</v>
      </c>
      <c r="J7057" s="236"/>
      <c r="K7057"/>
      <c r="L7057"/>
      <c r="M7057"/>
      <c r="N7057"/>
      <c r="O7057"/>
      <c r="P7057"/>
      <c r="Q7057"/>
      <c r="U7057"/>
      <c r="V7057" t="s">
        <v>4334</v>
      </c>
      <c r="W7057" s="236"/>
      <c r="X7057"/>
      <c r="Y7057"/>
      <c r="Z7057"/>
      <c r="AA7057"/>
      <c r="AB7057"/>
      <c r="AC7057"/>
      <c r="AD7057"/>
      <c r="AE7057"/>
      <c r="AF7057"/>
      <c r="AG7057"/>
      <c r="AH7057" s="115" t="s">
        <v>4308</v>
      </c>
      <c r="AI7057" s="115" t="e">
        <f>VLOOKUP(A7057,'[2]دراسات قانونية'!$A$3:$E$600,1,0)</f>
        <v>#N/A</v>
      </c>
    </row>
    <row r="7058" spans="1:35" ht="18" hidden="1" x14ac:dyDescent="0.25">
      <c r="A7058" s="235">
        <v>334351</v>
      </c>
      <c r="B7058" s="235" t="s">
        <v>11084</v>
      </c>
      <c r="C7058" s="235" t="s">
        <v>987</v>
      </c>
      <c r="D7058" s="235" t="s">
        <v>381</v>
      </c>
      <c r="E7058"/>
      <c r="F7058" s="126"/>
      <c r="G7058" s="236"/>
      <c r="H7058"/>
      <c r="I7058" t="s">
        <v>199</v>
      </c>
      <c r="J7058" s="236"/>
      <c r="K7058"/>
      <c r="L7058"/>
      <c r="M7058"/>
      <c r="N7058"/>
      <c r="O7058"/>
      <c r="P7058"/>
      <c r="Q7058"/>
      <c r="U7058"/>
      <c r="V7058" t="s">
        <v>16623</v>
      </c>
      <c r="W7058" s="236"/>
      <c r="X7058"/>
      <c r="Y7058"/>
      <c r="Z7058"/>
      <c r="AA7058"/>
      <c r="AB7058"/>
      <c r="AC7058"/>
      <c r="AD7058"/>
      <c r="AE7058"/>
      <c r="AF7058"/>
      <c r="AG7058"/>
      <c r="AH7058" s="115" t="s">
        <v>4308</v>
      </c>
    </row>
    <row r="7059" spans="1:35" hidden="1" x14ac:dyDescent="0.25">
      <c r="A7059">
        <v>334354</v>
      </c>
      <c r="B7059" t="s">
        <v>11085</v>
      </c>
      <c r="C7059" t="s">
        <v>1129</v>
      </c>
      <c r="D7059" t="s">
        <v>796</v>
      </c>
      <c r="E7059" t="s">
        <v>76</v>
      </c>
      <c r="F7059" s="126">
        <v>35797</v>
      </c>
      <c r="G7059" t="s">
        <v>760</v>
      </c>
      <c r="H7059" t="s">
        <v>16</v>
      </c>
      <c r="I7059" t="s">
        <v>5306</v>
      </c>
      <c r="J7059" t="s">
        <v>15</v>
      </c>
      <c r="K7059"/>
      <c r="L7059" t="s">
        <v>67</v>
      </c>
      <c r="M7059"/>
      <c r="N7059"/>
      <c r="O7059"/>
      <c r="P7059"/>
      <c r="Q7059"/>
      <c r="U7059"/>
      <c r="V7059">
        <v>0</v>
      </c>
      <c r="W7059"/>
      <c r="X7059"/>
      <c r="Y7059"/>
      <c r="Z7059"/>
      <c r="AA7059"/>
      <c r="AB7059"/>
      <c r="AC7059"/>
      <c r="AD7059"/>
      <c r="AE7059"/>
      <c r="AF7059"/>
      <c r="AG7059"/>
    </row>
    <row r="7060" spans="1:35" ht="18" x14ac:dyDescent="0.25">
      <c r="A7060" s="235">
        <v>334355</v>
      </c>
      <c r="B7060" s="235" t="s">
        <v>11086</v>
      </c>
      <c r="C7060" s="235" t="s">
        <v>11087</v>
      </c>
      <c r="D7060" s="235" t="s">
        <v>11088</v>
      </c>
      <c r="E7060"/>
      <c r="F7060" s="126"/>
      <c r="G7060" s="236"/>
      <c r="H7060"/>
      <c r="I7060" t="s">
        <v>107</v>
      </c>
      <c r="J7060" s="236"/>
      <c r="K7060"/>
      <c r="L7060"/>
      <c r="M7060"/>
      <c r="N7060"/>
      <c r="O7060"/>
      <c r="P7060"/>
      <c r="Q7060"/>
      <c r="U7060"/>
      <c r="V7060" t="s">
        <v>4335</v>
      </c>
      <c r="W7060" s="236"/>
      <c r="X7060"/>
      <c r="Y7060"/>
      <c r="Z7060"/>
      <c r="AA7060"/>
      <c r="AB7060"/>
      <c r="AC7060"/>
      <c r="AD7060"/>
      <c r="AE7060"/>
      <c r="AF7060"/>
      <c r="AG7060"/>
      <c r="AH7060" s="115" t="s">
        <v>4308</v>
      </c>
      <c r="AI7060" s="115" t="e">
        <f>VLOOKUP(A7060,'[2]دراسات قانونية'!$A$3:$E$600,1,0)</f>
        <v>#N/A</v>
      </c>
    </row>
    <row r="7061" spans="1:35" ht="18" x14ac:dyDescent="0.25">
      <c r="A7061" s="235">
        <v>334356</v>
      </c>
      <c r="B7061" s="235" t="s">
        <v>11089</v>
      </c>
      <c r="C7061" s="235" t="s">
        <v>252</v>
      </c>
      <c r="D7061" s="235" t="s">
        <v>1608</v>
      </c>
      <c r="E7061"/>
      <c r="F7061" s="126"/>
      <c r="G7061" s="236"/>
      <c r="H7061"/>
      <c r="I7061" t="s">
        <v>107</v>
      </c>
      <c r="J7061" s="236"/>
      <c r="K7061"/>
      <c r="L7061"/>
      <c r="M7061"/>
      <c r="N7061"/>
      <c r="O7061"/>
      <c r="P7061"/>
      <c r="Q7061"/>
      <c r="U7061"/>
      <c r="V7061" t="s">
        <v>4335</v>
      </c>
      <c r="W7061" s="236"/>
      <c r="X7061"/>
      <c r="Y7061"/>
      <c r="Z7061"/>
      <c r="AA7061"/>
      <c r="AB7061"/>
      <c r="AC7061"/>
      <c r="AD7061"/>
      <c r="AE7061"/>
      <c r="AF7061"/>
      <c r="AG7061"/>
      <c r="AH7061" s="115" t="s">
        <v>4308</v>
      </c>
      <c r="AI7061" s="115" t="e">
        <f>VLOOKUP(A7061,'[2]دراسات قانونية'!$A$3:$E$600,1,0)</f>
        <v>#N/A</v>
      </c>
    </row>
    <row r="7062" spans="1:35" ht="18" x14ac:dyDescent="0.25">
      <c r="A7062" s="235">
        <v>334357</v>
      </c>
      <c r="B7062" s="235" t="s">
        <v>11090</v>
      </c>
      <c r="C7062" s="235" t="s">
        <v>11091</v>
      </c>
      <c r="D7062" s="235" t="s">
        <v>230</v>
      </c>
      <c r="E7062"/>
      <c r="F7062" s="126"/>
      <c r="G7062" s="236"/>
      <c r="H7062"/>
      <c r="I7062" t="s">
        <v>107</v>
      </c>
      <c r="J7062" s="236"/>
      <c r="K7062"/>
      <c r="L7062"/>
      <c r="M7062"/>
      <c r="N7062"/>
      <c r="O7062"/>
      <c r="P7062"/>
      <c r="Q7062"/>
      <c r="U7062"/>
      <c r="V7062" t="s">
        <v>4335</v>
      </c>
      <c r="W7062" s="236"/>
      <c r="X7062"/>
      <c r="Y7062"/>
      <c r="Z7062"/>
      <c r="AA7062"/>
      <c r="AB7062"/>
      <c r="AC7062"/>
      <c r="AD7062"/>
      <c r="AE7062"/>
      <c r="AF7062"/>
      <c r="AG7062"/>
      <c r="AH7062" s="115" t="s">
        <v>4308</v>
      </c>
      <c r="AI7062" s="115" t="e">
        <f>VLOOKUP(A7062,'[2]دراسات قانونية'!$A$3:$E$600,1,0)</f>
        <v>#N/A</v>
      </c>
    </row>
    <row r="7063" spans="1:35" ht="18" x14ac:dyDescent="0.25">
      <c r="A7063" s="235">
        <v>334358</v>
      </c>
      <c r="B7063" s="235" t="s">
        <v>11092</v>
      </c>
      <c r="C7063" s="235" t="s">
        <v>339</v>
      </c>
      <c r="D7063" s="235" t="s">
        <v>239</v>
      </c>
      <c r="E7063"/>
      <c r="F7063" s="126"/>
      <c r="G7063" s="236"/>
      <c r="H7063"/>
      <c r="I7063" t="s">
        <v>107</v>
      </c>
      <c r="J7063" s="236"/>
      <c r="K7063"/>
      <c r="L7063"/>
      <c r="M7063"/>
      <c r="N7063"/>
      <c r="O7063"/>
      <c r="P7063"/>
      <c r="Q7063"/>
      <c r="U7063"/>
      <c r="V7063" t="s">
        <v>4335</v>
      </c>
      <c r="W7063" s="236"/>
      <c r="X7063"/>
      <c r="Y7063"/>
      <c r="Z7063"/>
      <c r="AA7063"/>
      <c r="AB7063"/>
      <c r="AC7063"/>
      <c r="AD7063"/>
      <c r="AE7063"/>
      <c r="AF7063"/>
      <c r="AG7063"/>
      <c r="AH7063" s="115" t="s">
        <v>4308</v>
      </c>
      <c r="AI7063" s="115" t="e">
        <f>VLOOKUP(A7063,'[2]دراسات قانونية'!$A$3:$E$600,1,0)</f>
        <v>#N/A</v>
      </c>
    </row>
    <row r="7064" spans="1:35" ht="18" x14ac:dyDescent="0.25">
      <c r="A7064" s="235">
        <v>334360</v>
      </c>
      <c r="B7064" s="235" t="s">
        <v>11093</v>
      </c>
      <c r="C7064" s="235" t="s">
        <v>530</v>
      </c>
      <c r="D7064" s="235" t="s">
        <v>1126</v>
      </c>
      <c r="E7064"/>
      <c r="F7064" s="126"/>
      <c r="G7064" s="236"/>
      <c r="H7064"/>
      <c r="I7064" t="s">
        <v>107</v>
      </c>
      <c r="J7064" s="236"/>
      <c r="K7064"/>
      <c r="L7064"/>
      <c r="M7064"/>
      <c r="N7064"/>
      <c r="O7064"/>
      <c r="P7064"/>
      <c r="Q7064"/>
      <c r="U7064"/>
      <c r="V7064" t="s">
        <v>4335</v>
      </c>
      <c r="W7064" s="236"/>
      <c r="X7064"/>
      <c r="Y7064"/>
      <c r="Z7064"/>
      <c r="AA7064"/>
      <c r="AB7064"/>
      <c r="AC7064"/>
      <c r="AD7064"/>
      <c r="AE7064"/>
      <c r="AF7064"/>
      <c r="AG7064"/>
      <c r="AH7064" s="115" t="s">
        <v>4308</v>
      </c>
      <c r="AI7064" s="115" t="e">
        <f>VLOOKUP(A7064,'[2]دراسات قانونية'!$A$3:$E$600,1,0)</f>
        <v>#N/A</v>
      </c>
    </row>
    <row r="7065" spans="1:35" hidden="1" x14ac:dyDescent="0.25">
      <c r="A7065" s="115">
        <v>334361</v>
      </c>
      <c r="B7065" s="115" t="s">
        <v>3845</v>
      </c>
      <c r="C7065" s="115" t="s">
        <v>1844</v>
      </c>
      <c r="D7065" s="115" t="s">
        <v>699</v>
      </c>
      <c r="E7065" s="115" t="s">
        <v>76</v>
      </c>
      <c r="F7065" s="237">
        <v>30333</v>
      </c>
      <c r="G7065" s="115" t="s">
        <v>58</v>
      </c>
      <c r="H7065" s="115" t="s">
        <v>16</v>
      </c>
      <c r="I7065" t="s">
        <v>199</v>
      </c>
      <c r="J7065" s="115" t="s">
        <v>1226</v>
      </c>
      <c r="L7065" s="115" t="s">
        <v>58</v>
      </c>
      <c r="U7065"/>
      <c r="V7065">
        <v>0</v>
      </c>
    </row>
    <row r="7066" spans="1:35" ht="18" x14ac:dyDescent="0.25">
      <c r="A7066" s="235">
        <v>334362</v>
      </c>
      <c r="B7066" s="235" t="s">
        <v>11094</v>
      </c>
      <c r="C7066" s="235" t="s">
        <v>623</v>
      </c>
      <c r="D7066" s="235" t="s">
        <v>855</v>
      </c>
      <c r="E7066"/>
      <c r="F7066" s="126"/>
      <c r="G7066" s="236"/>
      <c r="H7066"/>
      <c r="I7066" t="s">
        <v>107</v>
      </c>
      <c r="J7066" s="236"/>
      <c r="K7066"/>
      <c r="L7066"/>
      <c r="M7066"/>
      <c r="N7066"/>
      <c r="O7066"/>
      <c r="P7066"/>
      <c r="Q7066"/>
      <c r="U7066"/>
      <c r="V7066" t="s">
        <v>4335</v>
      </c>
      <c r="W7066" s="236"/>
      <c r="X7066"/>
      <c r="Y7066"/>
      <c r="Z7066"/>
      <c r="AA7066"/>
      <c r="AB7066"/>
      <c r="AC7066"/>
      <c r="AD7066"/>
      <c r="AE7066"/>
      <c r="AF7066"/>
      <c r="AG7066"/>
      <c r="AH7066" s="115" t="s">
        <v>4308</v>
      </c>
      <c r="AI7066" s="115" t="e">
        <f>VLOOKUP(A7066,'[2]دراسات قانونية'!$A$3:$E$600,1,0)</f>
        <v>#N/A</v>
      </c>
    </row>
    <row r="7067" spans="1:35" hidden="1" x14ac:dyDescent="0.25">
      <c r="A7067">
        <v>334363</v>
      </c>
      <c r="B7067" t="s">
        <v>11095</v>
      </c>
      <c r="C7067" t="s">
        <v>227</v>
      </c>
      <c r="D7067" t="s">
        <v>11096</v>
      </c>
      <c r="E7067" t="s">
        <v>76</v>
      </c>
      <c r="F7067" s="126">
        <v>32001</v>
      </c>
      <c r="G7067" t="s">
        <v>18</v>
      </c>
      <c r="H7067" t="s">
        <v>16</v>
      </c>
      <c r="I7067" t="s">
        <v>136</v>
      </c>
      <c r="J7067"/>
      <c r="K7067"/>
      <c r="L7067"/>
      <c r="M7067"/>
      <c r="N7067"/>
      <c r="O7067"/>
      <c r="P7067"/>
      <c r="Q7067"/>
      <c r="U7067"/>
      <c r="V7067" t="s">
        <v>16623</v>
      </c>
      <c r="W7067"/>
      <c r="X7067"/>
      <c r="Y7067"/>
      <c r="Z7067"/>
      <c r="AA7067"/>
      <c r="AB7067" t="s">
        <v>4308</v>
      </c>
      <c r="AC7067" t="s">
        <v>4308</v>
      </c>
      <c r="AD7067" t="s">
        <v>4308</v>
      </c>
      <c r="AE7067" t="s">
        <v>4308</v>
      </c>
      <c r="AF7067" t="s">
        <v>4308</v>
      </c>
      <c r="AG7067" t="s">
        <v>4308</v>
      </c>
      <c r="AH7067" s="115" t="s">
        <v>4308</v>
      </c>
    </row>
    <row r="7068" spans="1:35" ht="18" x14ac:dyDescent="0.25">
      <c r="A7068" s="235">
        <v>334365</v>
      </c>
      <c r="B7068" s="235" t="s">
        <v>11097</v>
      </c>
      <c r="C7068" s="235" t="s">
        <v>11098</v>
      </c>
      <c r="D7068" s="235" t="s">
        <v>487</v>
      </c>
      <c r="E7068"/>
      <c r="F7068" s="126"/>
      <c r="G7068" s="236"/>
      <c r="H7068"/>
      <c r="I7068" t="s">
        <v>107</v>
      </c>
      <c r="J7068" s="236"/>
      <c r="K7068"/>
      <c r="L7068"/>
      <c r="M7068"/>
      <c r="N7068"/>
      <c r="O7068"/>
      <c r="P7068"/>
      <c r="Q7068"/>
      <c r="U7068"/>
      <c r="V7068" t="s">
        <v>4335</v>
      </c>
      <c r="W7068" s="236"/>
      <c r="X7068"/>
      <c r="Y7068"/>
      <c r="Z7068"/>
      <c r="AA7068"/>
      <c r="AB7068"/>
      <c r="AC7068"/>
      <c r="AD7068"/>
      <c r="AE7068"/>
      <c r="AF7068"/>
      <c r="AG7068"/>
      <c r="AH7068" s="115" t="s">
        <v>4308</v>
      </c>
      <c r="AI7068" s="115" t="e">
        <f>VLOOKUP(A7068,'[2]دراسات قانونية'!$A$3:$E$600,1,0)</f>
        <v>#N/A</v>
      </c>
    </row>
    <row r="7069" spans="1:35" ht="18" hidden="1" x14ac:dyDescent="0.25">
      <c r="A7069" s="235">
        <v>334366</v>
      </c>
      <c r="B7069" s="235" t="s">
        <v>11099</v>
      </c>
      <c r="C7069" s="235" t="s">
        <v>11100</v>
      </c>
      <c r="D7069" s="235" t="s">
        <v>354</v>
      </c>
      <c r="E7069"/>
      <c r="F7069" s="126"/>
      <c r="G7069" s="236"/>
      <c r="H7069"/>
      <c r="I7069" t="s">
        <v>199</v>
      </c>
      <c r="J7069" s="236"/>
      <c r="K7069"/>
      <c r="L7069"/>
      <c r="M7069"/>
      <c r="N7069"/>
      <c r="O7069"/>
      <c r="P7069"/>
      <c r="Q7069"/>
      <c r="U7069"/>
      <c r="V7069">
        <v>0</v>
      </c>
      <c r="W7069" s="236"/>
      <c r="X7069"/>
      <c r="Y7069"/>
      <c r="Z7069"/>
      <c r="AA7069"/>
      <c r="AB7069"/>
      <c r="AC7069"/>
      <c r="AD7069"/>
      <c r="AE7069"/>
      <c r="AF7069"/>
      <c r="AG7069"/>
      <c r="AH7069" s="115" t="s">
        <v>4308</v>
      </c>
    </row>
    <row r="7070" spans="1:35" hidden="1" x14ac:dyDescent="0.25">
      <c r="A7070">
        <v>334367</v>
      </c>
      <c r="B7070" t="s">
        <v>11101</v>
      </c>
      <c r="C7070" t="s">
        <v>332</v>
      </c>
      <c r="D7070" t="s">
        <v>1070</v>
      </c>
      <c r="E7070" t="s">
        <v>76</v>
      </c>
      <c r="F7070" s="126">
        <v>35951</v>
      </c>
      <c r="G7070" t="s">
        <v>18</v>
      </c>
      <c r="H7070" t="s">
        <v>16</v>
      </c>
      <c r="I7070" t="s">
        <v>136</v>
      </c>
      <c r="J7070" t="s">
        <v>15</v>
      </c>
      <c r="K7070"/>
      <c r="L7070" t="s">
        <v>18</v>
      </c>
      <c r="M7070"/>
      <c r="N7070"/>
      <c r="O7070"/>
      <c r="P7070"/>
      <c r="Q7070"/>
      <c r="U7070"/>
      <c r="V7070">
        <v>0</v>
      </c>
      <c r="W7070"/>
      <c r="X7070"/>
      <c r="Y7070"/>
      <c r="Z7070"/>
      <c r="AA7070"/>
      <c r="AB7070"/>
      <c r="AC7070"/>
      <c r="AD7070"/>
      <c r="AE7070"/>
      <c r="AF7070"/>
      <c r="AG7070"/>
      <c r="AH7070" s="115" t="s">
        <v>4308</v>
      </c>
    </row>
    <row r="7071" spans="1:35" ht="18" x14ac:dyDescent="0.25">
      <c r="A7071" s="235">
        <v>334368</v>
      </c>
      <c r="B7071" s="235" t="s">
        <v>11102</v>
      </c>
      <c r="C7071" s="235" t="s">
        <v>227</v>
      </c>
      <c r="D7071" s="235" t="s">
        <v>4823</v>
      </c>
      <c r="E7071"/>
      <c r="F7071" s="126"/>
      <c r="G7071" s="236"/>
      <c r="H7071"/>
      <c r="I7071" t="s">
        <v>107</v>
      </c>
      <c r="J7071" s="236"/>
      <c r="K7071"/>
      <c r="L7071"/>
      <c r="M7071"/>
      <c r="N7071"/>
      <c r="O7071"/>
      <c r="P7071"/>
      <c r="Q7071"/>
      <c r="U7071"/>
      <c r="V7071" t="s">
        <v>4335</v>
      </c>
      <c r="W7071" s="236"/>
      <c r="X7071"/>
      <c r="Y7071"/>
      <c r="Z7071"/>
      <c r="AA7071"/>
      <c r="AB7071"/>
      <c r="AC7071"/>
      <c r="AD7071"/>
      <c r="AE7071"/>
      <c r="AF7071"/>
      <c r="AG7071"/>
      <c r="AH7071" s="115" t="s">
        <v>4308</v>
      </c>
      <c r="AI7071" s="115" t="e">
        <f>VLOOKUP(A7071,'[2]دراسات قانونية'!$A$3:$E$600,1,0)</f>
        <v>#N/A</v>
      </c>
    </row>
    <row r="7072" spans="1:35" ht="18" x14ac:dyDescent="0.25">
      <c r="A7072" s="235">
        <v>334369</v>
      </c>
      <c r="B7072" s="235" t="s">
        <v>11103</v>
      </c>
      <c r="C7072" s="235" t="s">
        <v>3934</v>
      </c>
      <c r="D7072" s="235" t="s">
        <v>238</v>
      </c>
      <c r="E7072"/>
      <c r="F7072" s="126"/>
      <c r="G7072" s="236"/>
      <c r="H7072"/>
      <c r="I7072" t="s">
        <v>107</v>
      </c>
      <c r="J7072" s="236"/>
      <c r="K7072"/>
      <c r="L7072"/>
      <c r="M7072"/>
      <c r="N7072"/>
      <c r="O7072"/>
      <c r="P7072"/>
      <c r="Q7072"/>
      <c r="U7072"/>
      <c r="V7072" t="s">
        <v>4335</v>
      </c>
      <c r="W7072" s="236"/>
      <c r="X7072"/>
      <c r="Y7072"/>
      <c r="Z7072"/>
      <c r="AA7072"/>
      <c r="AB7072"/>
      <c r="AC7072"/>
      <c r="AD7072"/>
      <c r="AE7072"/>
      <c r="AF7072"/>
      <c r="AG7072"/>
      <c r="AH7072" s="115" t="s">
        <v>4308</v>
      </c>
      <c r="AI7072" s="115" t="e">
        <f>VLOOKUP(A7072,'[2]دراسات قانونية'!$A$3:$E$600,1,0)</f>
        <v>#N/A</v>
      </c>
    </row>
    <row r="7073" spans="1:35" hidden="1" x14ac:dyDescent="0.25">
      <c r="A7073">
        <v>334370</v>
      </c>
      <c r="B7073" t="s">
        <v>11104</v>
      </c>
      <c r="C7073" t="s">
        <v>454</v>
      </c>
      <c r="D7073" t="s">
        <v>276</v>
      </c>
      <c r="E7073" t="s">
        <v>76</v>
      </c>
      <c r="F7073" s="126"/>
      <c r="G7073"/>
      <c r="H7073" t="s">
        <v>16</v>
      </c>
      <c r="I7073" t="s">
        <v>129</v>
      </c>
      <c r="J7073"/>
      <c r="K7073"/>
      <c r="L7073"/>
      <c r="M7073"/>
      <c r="N7073"/>
      <c r="O7073"/>
      <c r="P7073"/>
      <c r="Q7073"/>
      <c r="U7073"/>
      <c r="V7073" t="s">
        <v>4424</v>
      </c>
      <c r="W7073"/>
      <c r="X7073"/>
      <c r="Y7073"/>
      <c r="Z7073"/>
      <c r="AA7073"/>
      <c r="AB7073" t="s">
        <v>4308</v>
      </c>
      <c r="AC7073" t="s">
        <v>4308</v>
      </c>
      <c r="AD7073" t="s">
        <v>4308</v>
      </c>
      <c r="AE7073" t="s">
        <v>4308</v>
      </c>
      <c r="AF7073" t="s">
        <v>4308</v>
      </c>
      <c r="AG7073" t="s">
        <v>4308</v>
      </c>
      <c r="AH7073" s="115" t="s">
        <v>4308</v>
      </c>
    </row>
    <row r="7074" spans="1:35" ht="18" x14ac:dyDescent="0.25">
      <c r="A7074" s="235">
        <v>334371</v>
      </c>
      <c r="B7074" s="235" t="s">
        <v>11105</v>
      </c>
      <c r="C7074" s="235" t="s">
        <v>1129</v>
      </c>
      <c r="D7074" s="235" t="s">
        <v>796</v>
      </c>
      <c r="E7074"/>
      <c r="F7074" s="126"/>
      <c r="G7074" s="236"/>
      <c r="H7074"/>
      <c r="I7074" t="s">
        <v>107</v>
      </c>
      <c r="J7074" s="236"/>
      <c r="K7074"/>
      <c r="L7074"/>
      <c r="M7074"/>
      <c r="N7074"/>
      <c r="O7074"/>
      <c r="P7074"/>
      <c r="Q7074"/>
      <c r="U7074"/>
      <c r="V7074" t="s">
        <v>4334</v>
      </c>
      <c r="W7074" s="236"/>
      <c r="X7074"/>
      <c r="Y7074"/>
      <c r="Z7074"/>
      <c r="AA7074"/>
      <c r="AB7074"/>
      <c r="AC7074"/>
      <c r="AD7074"/>
      <c r="AE7074"/>
      <c r="AF7074"/>
      <c r="AG7074"/>
      <c r="AH7074" s="115" t="s">
        <v>4308</v>
      </c>
      <c r="AI7074" s="115" t="e">
        <f>VLOOKUP(A7074,'[2]دراسات قانونية'!$A$3:$E$600,1,0)</f>
        <v>#N/A</v>
      </c>
    </row>
    <row r="7075" spans="1:35" hidden="1" x14ac:dyDescent="0.25">
      <c r="A7075" s="115">
        <v>334372</v>
      </c>
      <c r="B7075" s="115" t="s">
        <v>2796</v>
      </c>
      <c r="C7075" s="115" t="s">
        <v>589</v>
      </c>
      <c r="D7075" s="115" t="s">
        <v>944</v>
      </c>
      <c r="E7075" s="115" t="s">
        <v>77</v>
      </c>
      <c r="F7075" s="237">
        <v>34356</v>
      </c>
      <c r="G7075" s="115" t="s">
        <v>845</v>
      </c>
      <c r="H7075" s="115" t="s">
        <v>16</v>
      </c>
      <c r="I7075" t="s">
        <v>199</v>
      </c>
      <c r="J7075" s="115" t="s">
        <v>1226</v>
      </c>
      <c r="L7075" s="115" t="s">
        <v>40</v>
      </c>
      <c r="U7075"/>
      <c r="V7075">
        <v>0</v>
      </c>
    </row>
    <row r="7076" spans="1:35" ht="18" x14ac:dyDescent="0.25">
      <c r="A7076" s="235">
        <v>334374</v>
      </c>
      <c r="B7076" s="235" t="s">
        <v>11106</v>
      </c>
      <c r="C7076" s="235" t="s">
        <v>438</v>
      </c>
      <c r="D7076" s="235" t="s">
        <v>832</v>
      </c>
      <c r="E7076"/>
      <c r="F7076" s="126"/>
      <c r="G7076" s="236"/>
      <c r="H7076"/>
      <c r="I7076" t="s">
        <v>107</v>
      </c>
      <c r="J7076" s="236"/>
      <c r="K7076"/>
      <c r="L7076"/>
      <c r="M7076"/>
      <c r="N7076"/>
      <c r="O7076"/>
      <c r="P7076"/>
      <c r="Q7076"/>
      <c r="U7076"/>
      <c r="V7076" t="s">
        <v>4335</v>
      </c>
      <c r="W7076" s="236"/>
      <c r="X7076"/>
      <c r="Y7076"/>
      <c r="Z7076"/>
      <c r="AA7076"/>
      <c r="AB7076"/>
      <c r="AC7076"/>
      <c r="AD7076"/>
      <c r="AE7076"/>
      <c r="AF7076"/>
      <c r="AG7076"/>
      <c r="AH7076" s="115" t="s">
        <v>4308</v>
      </c>
      <c r="AI7076" s="115" t="e">
        <f>VLOOKUP(A7076,'[2]دراسات قانونية'!$A$3:$E$600,1,0)</f>
        <v>#N/A</v>
      </c>
    </row>
    <row r="7077" spans="1:35" hidden="1" x14ac:dyDescent="0.25">
      <c r="A7077">
        <v>334375</v>
      </c>
      <c r="B7077" t="s">
        <v>11107</v>
      </c>
      <c r="C7077" t="s">
        <v>377</v>
      </c>
      <c r="D7077" t="s">
        <v>447</v>
      </c>
      <c r="E7077" t="s">
        <v>77</v>
      </c>
      <c r="F7077" s="126">
        <v>32509</v>
      </c>
      <c r="G7077" t="s">
        <v>18</v>
      </c>
      <c r="H7077" t="s">
        <v>16</v>
      </c>
      <c r="I7077" t="s">
        <v>129</v>
      </c>
      <c r="J7077"/>
      <c r="K7077"/>
      <c r="L7077"/>
      <c r="M7077"/>
      <c r="N7077"/>
      <c r="O7077"/>
      <c r="P7077"/>
      <c r="Q7077"/>
      <c r="U7077"/>
      <c r="V7077" t="s">
        <v>4424</v>
      </c>
      <c r="W7077"/>
      <c r="X7077"/>
      <c r="Y7077"/>
      <c r="Z7077"/>
      <c r="AA7077"/>
      <c r="AB7077"/>
      <c r="AC7077"/>
      <c r="AD7077" t="s">
        <v>4308</v>
      </c>
      <c r="AE7077" t="s">
        <v>4308</v>
      </c>
      <c r="AF7077" t="s">
        <v>4308</v>
      </c>
      <c r="AG7077" t="s">
        <v>4308</v>
      </c>
      <c r="AH7077" s="115" t="s">
        <v>4308</v>
      </c>
    </row>
    <row r="7078" spans="1:35" hidden="1" x14ac:dyDescent="0.25">
      <c r="A7078">
        <v>334376</v>
      </c>
      <c r="B7078" t="s">
        <v>11108</v>
      </c>
      <c r="C7078" t="s">
        <v>227</v>
      </c>
      <c r="D7078" t="s">
        <v>11109</v>
      </c>
      <c r="E7078" t="s">
        <v>77</v>
      </c>
      <c r="F7078" s="126">
        <v>34551</v>
      </c>
      <c r="G7078" t="s">
        <v>11110</v>
      </c>
      <c r="H7078" t="s">
        <v>16</v>
      </c>
      <c r="I7078" t="s">
        <v>129</v>
      </c>
      <c r="J7078"/>
      <c r="K7078"/>
      <c r="L7078"/>
      <c r="M7078"/>
      <c r="N7078"/>
      <c r="O7078"/>
      <c r="P7078"/>
      <c r="Q7078"/>
      <c r="U7078"/>
      <c r="V7078" t="s">
        <v>4336</v>
      </c>
      <c r="W7078"/>
      <c r="X7078"/>
      <c r="Y7078"/>
      <c r="Z7078"/>
      <c r="AA7078"/>
      <c r="AB7078"/>
      <c r="AC7078" t="s">
        <v>4308</v>
      </c>
      <c r="AD7078" t="s">
        <v>4308</v>
      </c>
      <c r="AE7078" t="s">
        <v>4308</v>
      </c>
      <c r="AF7078" t="s">
        <v>4308</v>
      </c>
      <c r="AG7078" t="s">
        <v>4308</v>
      </c>
      <c r="AH7078" s="115" t="s">
        <v>4308</v>
      </c>
    </row>
    <row r="7079" spans="1:35" ht="18" x14ac:dyDescent="0.25">
      <c r="A7079" s="235">
        <v>334377</v>
      </c>
      <c r="B7079" s="235" t="s">
        <v>11111</v>
      </c>
      <c r="C7079" s="235" t="s">
        <v>244</v>
      </c>
      <c r="D7079" s="235" t="s">
        <v>8642</v>
      </c>
      <c r="E7079"/>
      <c r="F7079" s="126"/>
      <c r="G7079" s="236"/>
      <c r="H7079"/>
      <c r="I7079" t="s">
        <v>107</v>
      </c>
      <c r="J7079" s="236"/>
      <c r="K7079"/>
      <c r="L7079"/>
      <c r="M7079"/>
      <c r="N7079"/>
      <c r="O7079"/>
      <c r="P7079"/>
      <c r="Q7079"/>
      <c r="U7079"/>
      <c r="V7079" t="s">
        <v>4335</v>
      </c>
      <c r="W7079" s="236"/>
      <c r="X7079"/>
      <c r="Y7079"/>
      <c r="Z7079"/>
      <c r="AA7079"/>
      <c r="AB7079"/>
      <c r="AC7079"/>
      <c r="AD7079"/>
      <c r="AE7079"/>
      <c r="AF7079"/>
      <c r="AG7079"/>
      <c r="AH7079" s="115" t="s">
        <v>4308</v>
      </c>
      <c r="AI7079" s="115" t="e">
        <f>VLOOKUP(A7079,'[2]دراسات قانونية'!$A$3:$E$600,1,0)</f>
        <v>#N/A</v>
      </c>
    </row>
    <row r="7080" spans="1:35" hidden="1" x14ac:dyDescent="0.25">
      <c r="A7080" s="115">
        <v>334378</v>
      </c>
      <c r="B7080" s="115" t="s">
        <v>2698</v>
      </c>
      <c r="C7080" s="115" t="s">
        <v>324</v>
      </c>
      <c r="D7080" s="115" t="s">
        <v>2699</v>
      </c>
      <c r="E7080" s="115" t="s">
        <v>76</v>
      </c>
      <c r="F7080" s="237">
        <v>31077</v>
      </c>
      <c r="G7080" s="115" t="s">
        <v>18</v>
      </c>
      <c r="H7080" s="115" t="s">
        <v>16</v>
      </c>
      <c r="I7080" t="s">
        <v>199</v>
      </c>
      <c r="J7080" s="115" t="s">
        <v>1226</v>
      </c>
      <c r="L7080" s="115" t="s">
        <v>30</v>
      </c>
      <c r="R7080" s="115">
        <v>9123</v>
      </c>
      <c r="S7080" s="115">
        <v>45715</v>
      </c>
      <c r="T7080" s="115">
        <v>50000</v>
      </c>
      <c r="U7080"/>
      <c r="V7080">
        <v>0</v>
      </c>
    </row>
    <row r="7081" spans="1:35" hidden="1" x14ac:dyDescent="0.25">
      <c r="A7081">
        <v>334379</v>
      </c>
      <c r="B7081" t="s">
        <v>11112</v>
      </c>
      <c r="C7081" t="s">
        <v>520</v>
      </c>
      <c r="D7081" t="s">
        <v>222</v>
      </c>
      <c r="E7081" t="s">
        <v>76</v>
      </c>
      <c r="F7081" s="126">
        <v>35442</v>
      </c>
      <c r="G7081" t="s">
        <v>282</v>
      </c>
      <c r="H7081" t="s">
        <v>16</v>
      </c>
      <c r="I7081" t="s">
        <v>136</v>
      </c>
      <c r="J7081" t="s">
        <v>15</v>
      </c>
      <c r="K7081"/>
      <c r="L7081" t="s">
        <v>1726</v>
      </c>
      <c r="M7081"/>
      <c r="N7081"/>
      <c r="O7081"/>
      <c r="P7081"/>
      <c r="Q7081"/>
      <c r="U7081"/>
      <c r="V7081">
        <v>0</v>
      </c>
      <c r="W7081"/>
      <c r="X7081"/>
      <c r="Y7081"/>
      <c r="Z7081"/>
      <c r="AA7081"/>
      <c r="AB7081"/>
      <c r="AC7081"/>
      <c r="AD7081"/>
      <c r="AE7081"/>
      <c r="AF7081"/>
      <c r="AG7081"/>
    </row>
    <row r="7082" spans="1:35" hidden="1" x14ac:dyDescent="0.25">
      <c r="A7082">
        <v>334380</v>
      </c>
      <c r="B7082" t="s">
        <v>11113</v>
      </c>
      <c r="C7082" t="s">
        <v>252</v>
      </c>
      <c r="D7082" t="s">
        <v>400</v>
      </c>
      <c r="E7082" t="s">
        <v>77</v>
      </c>
      <c r="F7082" s="126">
        <v>34006</v>
      </c>
      <c r="G7082" t="s">
        <v>18</v>
      </c>
      <c r="H7082" t="s">
        <v>16</v>
      </c>
      <c r="I7082" t="s">
        <v>136</v>
      </c>
      <c r="J7082" t="s">
        <v>1226</v>
      </c>
      <c r="K7082"/>
      <c r="L7082" t="s">
        <v>73</v>
      </c>
      <c r="M7082"/>
      <c r="N7082"/>
      <c r="O7082"/>
      <c r="P7082"/>
      <c r="Q7082"/>
      <c r="U7082"/>
      <c r="V7082">
        <v>0</v>
      </c>
      <c r="W7082"/>
      <c r="X7082"/>
      <c r="Y7082"/>
      <c r="Z7082"/>
      <c r="AA7082"/>
      <c r="AB7082"/>
      <c r="AC7082"/>
      <c r="AD7082"/>
      <c r="AE7082"/>
      <c r="AF7082"/>
      <c r="AG7082"/>
    </row>
    <row r="7083" spans="1:35" hidden="1" x14ac:dyDescent="0.25">
      <c r="A7083" s="115">
        <v>334381</v>
      </c>
      <c r="B7083" s="115" t="s">
        <v>3197</v>
      </c>
      <c r="C7083" s="115" t="s">
        <v>1144</v>
      </c>
      <c r="D7083" s="115" t="s">
        <v>265</v>
      </c>
      <c r="E7083" s="115" t="s">
        <v>77</v>
      </c>
      <c r="F7083" s="237">
        <v>35683</v>
      </c>
      <c r="G7083" s="115" t="s">
        <v>2164</v>
      </c>
      <c r="H7083" s="115" t="s">
        <v>16</v>
      </c>
      <c r="I7083" t="s">
        <v>199</v>
      </c>
      <c r="J7083" s="115" t="s">
        <v>15</v>
      </c>
      <c r="L7083" s="115" t="s">
        <v>30</v>
      </c>
      <c r="U7083"/>
      <c r="V7083">
        <v>0</v>
      </c>
      <c r="AG7083" s="115" t="s">
        <v>4308</v>
      </c>
      <c r="AH7083" s="115" t="s">
        <v>4308</v>
      </c>
    </row>
    <row r="7084" spans="1:35" ht="18" x14ac:dyDescent="0.25">
      <c r="A7084" s="235">
        <v>334382</v>
      </c>
      <c r="B7084" s="235" t="s">
        <v>11114</v>
      </c>
      <c r="C7084" s="235" t="s">
        <v>4869</v>
      </c>
      <c r="D7084" s="235" t="s">
        <v>843</v>
      </c>
      <c r="E7084"/>
      <c r="F7084" s="126"/>
      <c r="G7084" s="236"/>
      <c r="H7084"/>
      <c r="I7084" t="s">
        <v>107</v>
      </c>
      <c r="J7084" s="236"/>
      <c r="K7084"/>
      <c r="L7084"/>
      <c r="M7084"/>
      <c r="N7084"/>
      <c r="O7084"/>
      <c r="P7084"/>
      <c r="Q7084"/>
      <c r="U7084"/>
      <c r="V7084" t="s">
        <v>4337</v>
      </c>
      <c r="W7084" s="236"/>
      <c r="X7084"/>
      <c r="Y7084"/>
      <c r="Z7084"/>
      <c r="AA7084"/>
      <c r="AB7084"/>
      <c r="AC7084"/>
      <c r="AD7084"/>
      <c r="AE7084"/>
      <c r="AF7084"/>
      <c r="AG7084"/>
      <c r="AH7084" s="115" t="s">
        <v>4308</v>
      </c>
      <c r="AI7084" s="115" t="e">
        <f>VLOOKUP(A7084,'[2]دراسات قانونية'!$A$3:$E$600,1,0)</f>
        <v>#N/A</v>
      </c>
    </row>
    <row r="7085" spans="1:35" ht="18" hidden="1" x14ac:dyDescent="0.25">
      <c r="A7085" s="235">
        <v>334384</v>
      </c>
      <c r="B7085" s="235" t="s">
        <v>11115</v>
      </c>
      <c r="C7085" s="235" t="s">
        <v>561</v>
      </c>
      <c r="D7085" s="235" t="s">
        <v>739</v>
      </c>
      <c r="E7085"/>
      <c r="F7085" s="126"/>
      <c r="G7085" s="236"/>
      <c r="H7085"/>
      <c r="I7085" t="s">
        <v>199</v>
      </c>
      <c r="J7085" s="236"/>
      <c r="K7085"/>
      <c r="L7085"/>
      <c r="M7085"/>
      <c r="N7085"/>
      <c r="O7085"/>
      <c r="P7085"/>
      <c r="Q7085"/>
      <c r="U7085"/>
      <c r="V7085" t="s">
        <v>16623</v>
      </c>
      <c r="W7085" s="236"/>
      <c r="X7085"/>
      <c r="Y7085"/>
      <c r="Z7085"/>
      <c r="AA7085"/>
      <c r="AB7085"/>
      <c r="AC7085"/>
      <c r="AD7085"/>
      <c r="AE7085"/>
      <c r="AF7085"/>
      <c r="AG7085"/>
      <c r="AH7085" s="115" t="s">
        <v>4308</v>
      </c>
    </row>
    <row r="7086" spans="1:35" hidden="1" x14ac:dyDescent="0.25">
      <c r="A7086">
        <v>334385</v>
      </c>
      <c r="B7086" t="s">
        <v>11116</v>
      </c>
      <c r="C7086" t="s">
        <v>821</v>
      </c>
      <c r="D7086" t="s">
        <v>11083</v>
      </c>
      <c r="E7086" t="s">
        <v>76</v>
      </c>
      <c r="F7086" s="126"/>
      <c r="G7086"/>
      <c r="H7086" t="s">
        <v>16</v>
      </c>
      <c r="I7086" t="s">
        <v>136</v>
      </c>
      <c r="J7086"/>
      <c r="K7086"/>
      <c r="L7086"/>
      <c r="M7086"/>
      <c r="N7086"/>
      <c r="O7086"/>
      <c r="P7086"/>
      <c r="Q7086"/>
      <c r="U7086"/>
      <c r="V7086" t="s">
        <v>4329</v>
      </c>
      <c r="W7086"/>
      <c r="X7086"/>
      <c r="Y7086"/>
      <c r="Z7086"/>
      <c r="AA7086" t="s">
        <v>4308</v>
      </c>
      <c r="AB7086" t="s">
        <v>4308</v>
      </c>
      <c r="AC7086" t="s">
        <v>4308</v>
      </c>
      <c r="AD7086" t="s">
        <v>4308</v>
      </c>
      <c r="AE7086" t="s">
        <v>4308</v>
      </c>
      <c r="AF7086" t="s">
        <v>4308</v>
      </c>
      <c r="AG7086" t="s">
        <v>4308</v>
      </c>
      <c r="AH7086" s="115" t="s">
        <v>4308</v>
      </c>
    </row>
    <row r="7087" spans="1:35" ht="18" hidden="1" x14ac:dyDescent="0.25">
      <c r="A7087" s="235">
        <v>334386</v>
      </c>
      <c r="B7087" s="235" t="s">
        <v>11117</v>
      </c>
      <c r="C7087" s="235" t="s">
        <v>332</v>
      </c>
      <c r="D7087" s="235" t="s">
        <v>513</v>
      </c>
      <c r="E7087"/>
      <c r="F7087" s="126"/>
      <c r="G7087" s="236"/>
      <c r="H7087"/>
      <c r="I7087" t="s">
        <v>136</v>
      </c>
      <c r="J7087" s="236"/>
      <c r="K7087"/>
      <c r="L7087"/>
      <c r="M7087"/>
      <c r="N7087"/>
      <c r="O7087"/>
      <c r="P7087"/>
      <c r="Q7087"/>
      <c r="U7087"/>
      <c r="V7087" t="s">
        <v>4337</v>
      </c>
      <c r="W7087" s="236"/>
      <c r="X7087"/>
      <c r="Y7087"/>
      <c r="Z7087"/>
      <c r="AA7087"/>
      <c r="AB7087"/>
      <c r="AC7087"/>
      <c r="AD7087"/>
      <c r="AE7087"/>
      <c r="AF7087"/>
      <c r="AG7087"/>
    </row>
    <row r="7088" spans="1:35" hidden="1" x14ac:dyDescent="0.25">
      <c r="A7088">
        <v>334387</v>
      </c>
      <c r="B7088" t="s">
        <v>11118</v>
      </c>
      <c r="C7088" t="s">
        <v>285</v>
      </c>
      <c r="D7088" t="s">
        <v>6989</v>
      </c>
      <c r="E7088" t="s">
        <v>76</v>
      </c>
      <c r="F7088" s="126"/>
      <c r="G7088"/>
      <c r="H7088" t="s">
        <v>16</v>
      </c>
      <c r="I7088" t="s">
        <v>129</v>
      </c>
      <c r="J7088"/>
      <c r="K7088"/>
      <c r="L7088"/>
      <c r="M7088"/>
      <c r="N7088"/>
      <c r="O7088"/>
      <c r="P7088"/>
      <c r="Q7088"/>
      <c r="U7088"/>
      <c r="V7088" t="s">
        <v>4414</v>
      </c>
      <c r="W7088"/>
      <c r="X7088"/>
      <c r="Y7088"/>
      <c r="Z7088"/>
      <c r="AA7088" t="s">
        <v>4308</v>
      </c>
      <c r="AB7088" t="s">
        <v>4308</v>
      </c>
      <c r="AC7088" t="s">
        <v>4308</v>
      </c>
      <c r="AD7088" t="s">
        <v>4308</v>
      </c>
      <c r="AE7088" t="s">
        <v>4308</v>
      </c>
      <c r="AF7088" t="s">
        <v>4308</v>
      </c>
      <c r="AG7088" t="s">
        <v>4308</v>
      </c>
      <c r="AH7088" s="115" t="s">
        <v>4308</v>
      </c>
    </row>
    <row r="7089" spans="1:35" ht="18" hidden="1" x14ac:dyDescent="0.25">
      <c r="A7089" s="235">
        <v>334388</v>
      </c>
      <c r="B7089" s="235" t="s">
        <v>11119</v>
      </c>
      <c r="C7089" s="235" t="s">
        <v>384</v>
      </c>
      <c r="D7089" s="235" t="s">
        <v>3623</v>
      </c>
      <c r="E7089"/>
      <c r="F7089" s="126"/>
      <c r="G7089" s="236"/>
      <c r="H7089"/>
      <c r="I7089" t="s">
        <v>199</v>
      </c>
      <c r="J7089" s="236"/>
      <c r="K7089"/>
      <c r="L7089"/>
      <c r="M7089"/>
      <c r="N7089"/>
      <c r="O7089"/>
      <c r="P7089"/>
      <c r="Q7089"/>
      <c r="U7089"/>
      <c r="V7089" t="s">
        <v>16623</v>
      </c>
      <c r="W7089" s="236"/>
      <c r="X7089"/>
      <c r="Y7089"/>
      <c r="Z7089"/>
      <c r="AA7089"/>
      <c r="AB7089"/>
      <c r="AC7089"/>
      <c r="AD7089"/>
      <c r="AE7089"/>
      <c r="AF7089"/>
      <c r="AG7089"/>
      <c r="AH7089" s="115" t="s">
        <v>4308</v>
      </c>
    </row>
    <row r="7090" spans="1:35" ht="18" x14ac:dyDescent="0.25">
      <c r="A7090" s="235">
        <v>334389</v>
      </c>
      <c r="B7090" s="235" t="s">
        <v>11120</v>
      </c>
      <c r="C7090" s="235" t="s">
        <v>442</v>
      </c>
      <c r="D7090" s="235" t="s">
        <v>971</v>
      </c>
      <c r="E7090"/>
      <c r="F7090" s="126"/>
      <c r="G7090" s="236"/>
      <c r="H7090"/>
      <c r="I7090" t="s">
        <v>107</v>
      </c>
      <c r="J7090" s="236"/>
      <c r="K7090"/>
      <c r="L7090"/>
      <c r="M7090"/>
      <c r="N7090"/>
      <c r="O7090"/>
      <c r="P7090"/>
      <c r="Q7090"/>
      <c r="U7090"/>
      <c r="V7090" t="s">
        <v>4334</v>
      </c>
      <c r="W7090" s="236"/>
      <c r="X7090"/>
      <c r="Y7090"/>
      <c r="Z7090"/>
      <c r="AA7090"/>
      <c r="AB7090"/>
      <c r="AC7090"/>
      <c r="AD7090"/>
      <c r="AE7090"/>
      <c r="AF7090"/>
      <c r="AG7090"/>
      <c r="AH7090" s="115" t="s">
        <v>4308</v>
      </c>
      <c r="AI7090" s="115" t="e">
        <f>VLOOKUP(A7090,'[2]دراسات قانونية'!$A$3:$E$600,1,0)</f>
        <v>#N/A</v>
      </c>
    </row>
    <row r="7091" spans="1:35" ht="18" hidden="1" x14ac:dyDescent="0.25">
      <c r="A7091" s="235">
        <v>334390</v>
      </c>
      <c r="B7091" s="235" t="s">
        <v>11121</v>
      </c>
      <c r="C7091" s="235" t="s">
        <v>690</v>
      </c>
      <c r="D7091" s="235" t="s">
        <v>5466</v>
      </c>
      <c r="E7091"/>
      <c r="F7091" s="126"/>
      <c r="G7091" s="236"/>
      <c r="H7091"/>
      <c r="I7091" t="s">
        <v>199</v>
      </c>
      <c r="J7091" s="236"/>
      <c r="K7091"/>
      <c r="L7091"/>
      <c r="M7091"/>
      <c r="N7091"/>
      <c r="O7091"/>
      <c r="P7091"/>
      <c r="Q7091"/>
      <c r="U7091"/>
      <c r="V7091">
        <v>0</v>
      </c>
      <c r="W7091" s="236"/>
      <c r="X7091"/>
      <c r="Y7091"/>
      <c r="Z7091"/>
      <c r="AA7091"/>
      <c r="AB7091"/>
      <c r="AC7091"/>
      <c r="AD7091"/>
      <c r="AE7091"/>
      <c r="AF7091"/>
      <c r="AG7091"/>
      <c r="AH7091" s="115" t="s">
        <v>4308</v>
      </c>
    </row>
    <row r="7092" spans="1:35" x14ac:dyDescent="0.25">
      <c r="A7092" s="115">
        <v>334391</v>
      </c>
      <c r="B7092" s="115" t="s">
        <v>11122</v>
      </c>
      <c r="C7092" s="115" t="s">
        <v>822</v>
      </c>
      <c r="D7092" s="115" t="s">
        <v>1392</v>
      </c>
      <c r="E7092" s="115" t="s">
        <v>77</v>
      </c>
      <c r="F7092" s="237">
        <v>35294</v>
      </c>
      <c r="G7092" s="115" t="s">
        <v>333</v>
      </c>
      <c r="H7092" s="115" t="s">
        <v>16</v>
      </c>
      <c r="I7092" t="s">
        <v>107</v>
      </c>
      <c r="U7092"/>
      <c r="V7092" t="s">
        <v>4335</v>
      </c>
      <c r="AD7092" s="115" t="s">
        <v>4308</v>
      </c>
      <c r="AE7092" s="115" t="s">
        <v>4308</v>
      </c>
      <c r="AF7092" s="115" t="s">
        <v>4308</v>
      </c>
      <c r="AG7092" s="115" t="s">
        <v>4308</v>
      </c>
      <c r="AH7092" s="115" t="s">
        <v>4308</v>
      </c>
      <c r="AI7092" s="115" t="e">
        <f>VLOOKUP(A7092,'[2]دراسات قانونية'!$A$3:$E$600,1,0)</f>
        <v>#N/A</v>
      </c>
    </row>
    <row r="7093" spans="1:35" hidden="1" x14ac:dyDescent="0.25">
      <c r="A7093">
        <v>334392</v>
      </c>
      <c r="B7093" t="s">
        <v>11123</v>
      </c>
      <c r="C7093" t="s">
        <v>212</v>
      </c>
      <c r="D7093" t="s">
        <v>843</v>
      </c>
      <c r="E7093" t="s">
        <v>76</v>
      </c>
      <c r="F7093" s="126"/>
      <c r="G7093"/>
      <c r="H7093" t="s">
        <v>16</v>
      </c>
      <c r="I7093" t="s">
        <v>129</v>
      </c>
      <c r="J7093"/>
      <c r="K7093"/>
      <c r="L7093"/>
      <c r="M7093"/>
      <c r="N7093"/>
      <c r="O7093"/>
      <c r="P7093"/>
      <c r="Q7093"/>
      <c r="U7093"/>
      <c r="V7093" t="s">
        <v>4424</v>
      </c>
      <c r="W7093"/>
      <c r="X7093"/>
      <c r="Y7093"/>
      <c r="Z7093"/>
      <c r="AA7093"/>
      <c r="AB7093" t="s">
        <v>4308</v>
      </c>
      <c r="AC7093" t="s">
        <v>4308</v>
      </c>
      <c r="AD7093" t="s">
        <v>4308</v>
      </c>
      <c r="AE7093" t="s">
        <v>4308</v>
      </c>
      <c r="AF7093" t="s">
        <v>4308</v>
      </c>
      <c r="AG7093" t="s">
        <v>4308</v>
      </c>
      <c r="AH7093" s="115" t="s">
        <v>4308</v>
      </c>
    </row>
    <row r="7094" spans="1:35" hidden="1" x14ac:dyDescent="0.25">
      <c r="A7094">
        <v>334393</v>
      </c>
      <c r="B7094" t="s">
        <v>11124</v>
      </c>
      <c r="C7094" t="s">
        <v>295</v>
      </c>
      <c r="D7094" t="s">
        <v>1128</v>
      </c>
      <c r="E7094" t="s">
        <v>77</v>
      </c>
      <c r="F7094" s="126">
        <v>33239</v>
      </c>
      <c r="G7094" t="s">
        <v>428</v>
      </c>
      <c r="H7094" t="s">
        <v>19</v>
      </c>
      <c r="I7094" t="s">
        <v>129</v>
      </c>
      <c r="J7094"/>
      <c r="K7094"/>
      <c r="L7094"/>
      <c r="M7094"/>
      <c r="N7094"/>
      <c r="O7094"/>
      <c r="P7094"/>
      <c r="Q7094"/>
      <c r="U7094"/>
      <c r="V7094" t="s">
        <v>4414</v>
      </c>
      <c r="W7094"/>
      <c r="X7094"/>
      <c r="Y7094"/>
      <c r="Z7094"/>
      <c r="AA7094"/>
      <c r="AB7094"/>
      <c r="AC7094"/>
      <c r="AD7094" t="s">
        <v>4308</v>
      </c>
      <c r="AE7094" t="s">
        <v>4308</v>
      </c>
      <c r="AF7094" t="s">
        <v>4308</v>
      </c>
      <c r="AG7094" t="s">
        <v>4308</v>
      </c>
      <c r="AH7094" s="115" t="s">
        <v>4308</v>
      </c>
    </row>
    <row r="7095" spans="1:35" ht="18" x14ac:dyDescent="0.25">
      <c r="A7095" s="235">
        <v>334394</v>
      </c>
      <c r="B7095" s="235" t="s">
        <v>11125</v>
      </c>
      <c r="C7095" s="235" t="s">
        <v>678</v>
      </c>
      <c r="D7095" s="235" t="s">
        <v>2159</v>
      </c>
      <c r="E7095"/>
      <c r="F7095" s="126"/>
      <c r="G7095" s="236"/>
      <c r="H7095"/>
      <c r="I7095" t="s">
        <v>107</v>
      </c>
      <c r="J7095" s="236"/>
      <c r="K7095"/>
      <c r="L7095"/>
      <c r="M7095"/>
      <c r="N7095"/>
      <c r="O7095"/>
      <c r="P7095"/>
      <c r="Q7095"/>
      <c r="U7095"/>
      <c r="V7095" t="s">
        <v>4335</v>
      </c>
      <c r="W7095" s="236"/>
      <c r="X7095"/>
      <c r="Y7095"/>
      <c r="Z7095"/>
      <c r="AA7095"/>
      <c r="AB7095"/>
      <c r="AC7095"/>
      <c r="AD7095"/>
      <c r="AE7095"/>
      <c r="AF7095"/>
      <c r="AG7095"/>
      <c r="AH7095" s="115" t="s">
        <v>4308</v>
      </c>
      <c r="AI7095" s="115" t="e">
        <f>VLOOKUP(A7095,'[2]دراسات قانونية'!$A$3:$E$600,1,0)</f>
        <v>#N/A</v>
      </c>
    </row>
    <row r="7096" spans="1:35" hidden="1" x14ac:dyDescent="0.25">
      <c r="A7096">
        <v>334395</v>
      </c>
      <c r="B7096" t="s">
        <v>11126</v>
      </c>
      <c r="C7096" t="s">
        <v>279</v>
      </c>
      <c r="D7096" t="s">
        <v>11127</v>
      </c>
      <c r="E7096" t="s">
        <v>77</v>
      </c>
      <c r="F7096" s="126">
        <v>32689</v>
      </c>
      <c r="G7096" t="s">
        <v>18</v>
      </c>
      <c r="H7096" t="s">
        <v>19</v>
      </c>
      <c r="I7096" t="s">
        <v>129</v>
      </c>
      <c r="J7096"/>
      <c r="K7096"/>
      <c r="L7096"/>
      <c r="M7096"/>
      <c r="N7096"/>
      <c r="O7096"/>
      <c r="P7096"/>
      <c r="Q7096"/>
      <c r="U7096"/>
      <c r="V7096" t="s">
        <v>4414</v>
      </c>
      <c r="W7096"/>
      <c r="X7096"/>
      <c r="Y7096"/>
      <c r="Z7096"/>
      <c r="AA7096"/>
      <c r="AB7096"/>
      <c r="AC7096" t="s">
        <v>4308</v>
      </c>
      <c r="AD7096" t="s">
        <v>4308</v>
      </c>
      <c r="AE7096" t="s">
        <v>4308</v>
      </c>
      <c r="AF7096" t="s">
        <v>4308</v>
      </c>
      <c r="AG7096" t="s">
        <v>4308</v>
      </c>
      <c r="AH7096" s="115" t="s">
        <v>4308</v>
      </c>
    </row>
    <row r="7097" spans="1:35" ht="18" x14ac:dyDescent="0.25">
      <c r="A7097" s="235">
        <v>334396</v>
      </c>
      <c r="B7097" s="235" t="s">
        <v>11128</v>
      </c>
      <c r="C7097" s="235" t="s">
        <v>291</v>
      </c>
      <c r="D7097" s="235" t="s">
        <v>357</v>
      </c>
      <c r="E7097"/>
      <c r="F7097" s="126"/>
      <c r="G7097" s="236"/>
      <c r="H7097"/>
      <c r="I7097" t="s">
        <v>107</v>
      </c>
      <c r="J7097" s="236"/>
      <c r="K7097"/>
      <c r="L7097"/>
      <c r="M7097"/>
      <c r="N7097"/>
      <c r="O7097"/>
      <c r="P7097"/>
      <c r="Q7097"/>
      <c r="U7097"/>
      <c r="V7097" t="s">
        <v>4335</v>
      </c>
      <c r="W7097" s="236"/>
      <c r="X7097"/>
      <c r="Y7097"/>
      <c r="Z7097"/>
      <c r="AA7097"/>
      <c r="AB7097"/>
      <c r="AC7097"/>
      <c r="AD7097"/>
      <c r="AE7097"/>
      <c r="AF7097"/>
      <c r="AG7097"/>
      <c r="AH7097" s="115" t="s">
        <v>4308</v>
      </c>
      <c r="AI7097" s="115" t="e">
        <f>VLOOKUP(A7097,'[2]دراسات قانونية'!$A$3:$E$600,1,0)</f>
        <v>#N/A</v>
      </c>
    </row>
    <row r="7098" spans="1:35" ht="18" x14ac:dyDescent="0.25">
      <c r="A7098" s="235">
        <v>334397</v>
      </c>
      <c r="B7098" s="235" t="s">
        <v>11129</v>
      </c>
      <c r="C7098" s="235" t="s">
        <v>360</v>
      </c>
      <c r="D7098" s="235" t="s">
        <v>878</v>
      </c>
      <c r="E7098"/>
      <c r="F7098" s="126"/>
      <c r="G7098" s="236"/>
      <c r="H7098"/>
      <c r="I7098" t="s">
        <v>107</v>
      </c>
      <c r="J7098" s="236"/>
      <c r="K7098"/>
      <c r="L7098"/>
      <c r="M7098"/>
      <c r="N7098"/>
      <c r="O7098"/>
      <c r="P7098"/>
      <c r="Q7098"/>
      <c r="U7098"/>
      <c r="V7098" t="s">
        <v>4335</v>
      </c>
      <c r="W7098" s="236"/>
      <c r="X7098"/>
      <c r="Y7098"/>
      <c r="Z7098"/>
      <c r="AA7098"/>
      <c r="AB7098"/>
      <c r="AC7098"/>
      <c r="AD7098"/>
      <c r="AE7098"/>
      <c r="AF7098"/>
      <c r="AG7098"/>
      <c r="AH7098" s="115" t="s">
        <v>4308</v>
      </c>
      <c r="AI7098" s="115" t="e">
        <f>VLOOKUP(A7098,'[2]دراسات قانونية'!$A$3:$E$600,1,0)</f>
        <v>#N/A</v>
      </c>
    </row>
    <row r="7099" spans="1:35" hidden="1" x14ac:dyDescent="0.25">
      <c r="A7099" s="115">
        <v>334398</v>
      </c>
      <c r="B7099" s="115" t="s">
        <v>3846</v>
      </c>
      <c r="C7099" s="115" t="s">
        <v>227</v>
      </c>
      <c r="D7099" s="115" t="s">
        <v>536</v>
      </c>
      <c r="E7099" s="115" t="s">
        <v>77</v>
      </c>
      <c r="F7099" s="237">
        <v>35266</v>
      </c>
      <c r="G7099" s="115" t="s">
        <v>3847</v>
      </c>
      <c r="H7099" s="115" t="s">
        <v>16</v>
      </c>
      <c r="I7099" t="s">
        <v>199</v>
      </c>
      <c r="J7099" s="115" t="s">
        <v>15</v>
      </c>
      <c r="L7099" s="115" t="s">
        <v>50</v>
      </c>
      <c r="U7099"/>
      <c r="V7099" t="s">
        <v>16623</v>
      </c>
    </row>
    <row r="7100" spans="1:35" ht="18" hidden="1" x14ac:dyDescent="0.25">
      <c r="A7100" s="235">
        <v>334400</v>
      </c>
      <c r="B7100" s="235" t="s">
        <v>11130</v>
      </c>
      <c r="C7100" s="235" t="s">
        <v>227</v>
      </c>
      <c r="D7100" s="235" t="s">
        <v>323</v>
      </c>
      <c r="E7100"/>
      <c r="F7100" s="126"/>
      <c r="G7100" s="236"/>
      <c r="H7100"/>
      <c r="I7100" t="s">
        <v>129</v>
      </c>
      <c r="J7100" s="236"/>
      <c r="K7100"/>
      <c r="L7100"/>
      <c r="M7100"/>
      <c r="N7100"/>
      <c r="O7100"/>
      <c r="P7100"/>
      <c r="Q7100"/>
      <c r="U7100"/>
      <c r="V7100" t="s">
        <v>4337</v>
      </c>
      <c r="W7100" s="236"/>
      <c r="X7100"/>
      <c r="Y7100"/>
      <c r="Z7100"/>
      <c r="AA7100"/>
      <c r="AB7100"/>
      <c r="AC7100"/>
      <c r="AD7100"/>
      <c r="AE7100"/>
      <c r="AF7100"/>
      <c r="AG7100"/>
      <c r="AH7100" s="115" t="s">
        <v>4308</v>
      </c>
    </row>
    <row r="7101" spans="1:35" ht="18" x14ac:dyDescent="0.25">
      <c r="A7101" s="235">
        <v>334401</v>
      </c>
      <c r="B7101" s="235" t="s">
        <v>11131</v>
      </c>
      <c r="C7101" s="235" t="s">
        <v>250</v>
      </c>
      <c r="D7101" s="235" t="s">
        <v>230</v>
      </c>
      <c r="E7101"/>
      <c r="F7101" s="126"/>
      <c r="G7101" s="236"/>
      <c r="H7101"/>
      <c r="I7101" t="s">
        <v>107</v>
      </c>
      <c r="J7101" s="236"/>
      <c r="K7101"/>
      <c r="L7101"/>
      <c r="M7101"/>
      <c r="N7101"/>
      <c r="O7101"/>
      <c r="P7101"/>
      <c r="Q7101"/>
      <c r="U7101"/>
      <c r="V7101" t="s">
        <v>4335</v>
      </c>
      <c r="W7101" s="236"/>
      <c r="X7101"/>
      <c r="Y7101"/>
      <c r="Z7101"/>
      <c r="AA7101"/>
      <c r="AB7101"/>
      <c r="AC7101"/>
      <c r="AD7101"/>
      <c r="AE7101"/>
      <c r="AF7101"/>
      <c r="AG7101"/>
      <c r="AH7101" s="115" t="s">
        <v>4308</v>
      </c>
      <c r="AI7101" s="115" t="e">
        <f>VLOOKUP(A7101,'[2]دراسات قانونية'!$A$3:$E$600,1,0)</f>
        <v>#N/A</v>
      </c>
    </row>
    <row r="7102" spans="1:35" hidden="1" x14ac:dyDescent="0.25">
      <c r="A7102">
        <v>334402</v>
      </c>
      <c r="B7102" t="s">
        <v>11132</v>
      </c>
      <c r="C7102" t="s">
        <v>212</v>
      </c>
      <c r="D7102" t="s">
        <v>618</v>
      </c>
      <c r="E7102" t="s">
        <v>77</v>
      </c>
      <c r="F7102" s="126">
        <v>34342</v>
      </c>
      <c r="G7102" t="s">
        <v>67</v>
      </c>
      <c r="H7102" t="s">
        <v>16</v>
      </c>
      <c r="I7102" t="s">
        <v>129</v>
      </c>
      <c r="J7102" t="s">
        <v>1226</v>
      </c>
      <c r="K7102"/>
      <c r="L7102" t="s">
        <v>67</v>
      </c>
      <c r="M7102"/>
      <c r="N7102"/>
      <c r="O7102"/>
      <c r="P7102"/>
      <c r="Q7102"/>
      <c r="U7102"/>
      <c r="V7102" t="s">
        <v>4334</v>
      </c>
      <c r="W7102"/>
      <c r="X7102"/>
      <c r="Y7102"/>
      <c r="Z7102"/>
      <c r="AA7102"/>
      <c r="AB7102"/>
      <c r="AC7102"/>
      <c r="AD7102"/>
      <c r="AE7102"/>
      <c r="AF7102"/>
      <c r="AG7102"/>
    </row>
    <row r="7103" spans="1:35" hidden="1" x14ac:dyDescent="0.25">
      <c r="A7103">
        <v>334403</v>
      </c>
      <c r="B7103" t="s">
        <v>11133</v>
      </c>
      <c r="C7103" t="s">
        <v>295</v>
      </c>
      <c r="D7103" t="s">
        <v>315</v>
      </c>
      <c r="E7103" t="s">
        <v>77</v>
      </c>
      <c r="F7103" s="126">
        <v>34335</v>
      </c>
      <c r="G7103" t="s">
        <v>1854</v>
      </c>
      <c r="H7103" t="s">
        <v>16</v>
      </c>
      <c r="I7103" t="s">
        <v>136</v>
      </c>
      <c r="J7103" t="s">
        <v>1226</v>
      </c>
      <c r="K7103"/>
      <c r="L7103" t="s">
        <v>30</v>
      </c>
      <c r="M7103"/>
      <c r="N7103"/>
      <c r="O7103"/>
      <c r="P7103"/>
      <c r="Q7103"/>
      <c r="U7103"/>
      <c r="V7103">
        <v>0</v>
      </c>
      <c r="W7103"/>
      <c r="X7103"/>
      <c r="Y7103"/>
      <c r="Z7103"/>
      <c r="AA7103"/>
      <c r="AB7103"/>
      <c r="AC7103"/>
      <c r="AD7103"/>
      <c r="AE7103"/>
      <c r="AF7103"/>
      <c r="AG7103"/>
    </row>
    <row r="7104" spans="1:35" ht="18" x14ac:dyDescent="0.25">
      <c r="A7104" s="235">
        <v>334404</v>
      </c>
      <c r="B7104" s="235" t="s">
        <v>11134</v>
      </c>
      <c r="C7104" s="235" t="s">
        <v>227</v>
      </c>
      <c r="D7104" s="235" t="s">
        <v>1433</v>
      </c>
      <c r="E7104"/>
      <c r="F7104" s="126"/>
      <c r="G7104" s="236"/>
      <c r="H7104"/>
      <c r="I7104" t="s">
        <v>107</v>
      </c>
      <c r="J7104" s="236"/>
      <c r="K7104"/>
      <c r="L7104"/>
      <c r="M7104"/>
      <c r="N7104"/>
      <c r="O7104"/>
      <c r="P7104"/>
      <c r="Q7104"/>
      <c r="U7104"/>
      <c r="V7104" t="s">
        <v>4335</v>
      </c>
      <c r="W7104" s="236"/>
      <c r="X7104"/>
      <c r="Y7104"/>
      <c r="Z7104"/>
      <c r="AA7104"/>
      <c r="AB7104"/>
      <c r="AC7104"/>
      <c r="AD7104"/>
      <c r="AE7104"/>
      <c r="AF7104"/>
      <c r="AG7104"/>
      <c r="AH7104" s="115" t="s">
        <v>4308</v>
      </c>
      <c r="AI7104" s="115" t="e">
        <f>VLOOKUP(A7104,'[2]دراسات قانونية'!$A$3:$E$600,1,0)</f>
        <v>#N/A</v>
      </c>
    </row>
    <row r="7105" spans="1:35" ht="18" hidden="1" x14ac:dyDescent="0.25">
      <c r="A7105" s="235">
        <v>334405</v>
      </c>
      <c r="B7105" s="235" t="s">
        <v>11135</v>
      </c>
      <c r="C7105" s="235" t="s">
        <v>264</v>
      </c>
      <c r="D7105" s="235" t="s">
        <v>316</v>
      </c>
      <c r="E7105"/>
      <c r="F7105" s="126"/>
      <c r="G7105" s="236"/>
      <c r="H7105"/>
      <c r="I7105" t="s">
        <v>199</v>
      </c>
      <c r="J7105" s="236"/>
      <c r="K7105"/>
      <c r="L7105"/>
      <c r="M7105"/>
      <c r="N7105"/>
      <c r="O7105"/>
      <c r="P7105"/>
      <c r="Q7105"/>
      <c r="U7105"/>
      <c r="V7105">
        <v>0</v>
      </c>
      <c r="W7105" s="236"/>
      <c r="X7105"/>
      <c r="Y7105"/>
      <c r="Z7105"/>
      <c r="AA7105"/>
      <c r="AB7105"/>
      <c r="AC7105"/>
      <c r="AD7105"/>
      <c r="AE7105"/>
      <c r="AF7105"/>
      <c r="AG7105"/>
      <c r="AH7105" s="115" t="s">
        <v>4308</v>
      </c>
    </row>
    <row r="7106" spans="1:35" ht="18" x14ac:dyDescent="0.25">
      <c r="A7106" s="235">
        <v>334406</v>
      </c>
      <c r="B7106" s="235" t="s">
        <v>11136</v>
      </c>
      <c r="C7106" s="235" t="s">
        <v>530</v>
      </c>
      <c r="D7106" s="235" t="s">
        <v>11137</v>
      </c>
      <c r="E7106"/>
      <c r="F7106" s="126"/>
      <c r="G7106" s="236"/>
      <c r="H7106"/>
      <c r="I7106" t="s">
        <v>107</v>
      </c>
      <c r="J7106" s="236"/>
      <c r="K7106"/>
      <c r="L7106"/>
      <c r="M7106"/>
      <c r="N7106"/>
      <c r="O7106"/>
      <c r="P7106"/>
      <c r="Q7106"/>
      <c r="U7106"/>
      <c r="V7106" t="s">
        <v>4335</v>
      </c>
      <c r="W7106" s="236"/>
      <c r="X7106"/>
      <c r="Y7106"/>
      <c r="Z7106"/>
      <c r="AA7106"/>
      <c r="AB7106"/>
      <c r="AC7106"/>
      <c r="AD7106"/>
      <c r="AE7106"/>
      <c r="AF7106"/>
      <c r="AG7106"/>
      <c r="AH7106" s="115" t="s">
        <v>4308</v>
      </c>
      <c r="AI7106" s="115" t="e">
        <f>VLOOKUP(A7106,'[2]دراسات قانونية'!$A$3:$E$600,1,0)</f>
        <v>#N/A</v>
      </c>
    </row>
    <row r="7107" spans="1:35" ht="18" x14ac:dyDescent="0.25">
      <c r="A7107" s="235">
        <v>334407</v>
      </c>
      <c r="B7107" s="235" t="s">
        <v>11138</v>
      </c>
      <c r="C7107" s="235" t="s">
        <v>877</v>
      </c>
      <c r="D7107" s="235" t="s">
        <v>6421</v>
      </c>
      <c r="E7107"/>
      <c r="F7107" s="126"/>
      <c r="G7107" s="236"/>
      <c r="H7107"/>
      <c r="I7107" t="s">
        <v>107</v>
      </c>
      <c r="J7107" s="236"/>
      <c r="K7107"/>
      <c r="L7107"/>
      <c r="M7107"/>
      <c r="N7107"/>
      <c r="O7107"/>
      <c r="P7107"/>
      <c r="Q7107"/>
      <c r="U7107"/>
      <c r="V7107" t="s">
        <v>4335</v>
      </c>
      <c r="W7107" s="236"/>
      <c r="X7107"/>
      <c r="Y7107"/>
      <c r="Z7107"/>
      <c r="AA7107"/>
      <c r="AB7107"/>
      <c r="AC7107"/>
      <c r="AD7107"/>
      <c r="AE7107"/>
      <c r="AF7107"/>
      <c r="AG7107"/>
      <c r="AH7107" s="115" t="s">
        <v>4308</v>
      </c>
      <c r="AI7107" s="115" t="e">
        <f>VLOOKUP(A7107,'[2]دراسات قانونية'!$A$3:$E$600,1,0)</f>
        <v>#N/A</v>
      </c>
    </row>
    <row r="7108" spans="1:35" ht="18" x14ac:dyDescent="0.25">
      <c r="A7108" s="235">
        <v>334408</v>
      </c>
      <c r="B7108" s="235" t="s">
        <v>11139</v>
      </c>
      <c r="C7108" s="235" t="s">
        <v>1011</v>
      </c>
      <c r="D7108" s="235" t="s">
        <v>966</v>
      </c>
      <c r="E7108"/>
      <c r="F7108" s="126"/>
      <c r="G7108" s="236"/>
      <c r="H7108"/>
      <c r="I7108" t="s">
        <v>107</v>
      </c>
      <c r="J7108" s="236"/>
      <c r="K7108"/>
      <c r="L7108"/>
      <c r="M7108"/>
      <c r="N7108"/>
      <c r="O7108"/>
      <c r="P7108"/>
      <c r="Q7108"/>
      <c r="U7108"/>
      <c r="V7108" t="s">
        <v>4335</v>
      </c>
      <c r="W7108" s="236"/>
      <c r="X7108"/>
      <c r="Y7108"/>
      <c r="Z7108"/>
      <c r="AA7108"/>
      <c r="AB7108"/>
      <c r="AC7108"/>
      <c r="AD7108"/>
      <c r="AE7108"/>
      <c r="AF7108"/>
      <c r="AG7108"/>
      <c r="AH7108" s="115" t="s">
        <v>4308</v>
      </c>
      <c r="AI7108" s="115" t="e">
        <f>VLOOKUP(A7108,'[2]دراسات قانونية'!$A$3:$E$600,1,0)</f>
        <v>#N/A</v>
      </c>
    </row>
    <row r="7109" spans="1:35" ht="18" x14ac:dyDescent="0.25">
      <c r="A7109" s="235">
        <v>334409</v>
      </c>
      <c r="B7109" s="235" t="s">
        <v>11140</v>
      </c>
      <c r="C7109" s="235" t="s">
        <v>609</v>
      </c>
      <c r="D7109" s="235" t="s">
        <v>450</v>
      </c>
      <c r="E7109"/>
      <c r="F7109" s="126"/>
      <c r="G7109" s="236"/>
      <c r="H7109"/>
      <c r="I7109" t="s">
        <v>107</v>
      </c>
      <c r="J7109" s="236"/>
      <c r="K7109"/>
      <c r="L7109"/>
      <c r="M7109"/>
      <c r="N7109"/>
      <c r="O7109"/>
      <c r="P7109"/>
      <c r="Q7109"/>
      <c r="U7109"/>
      <c r="V7109" t="s">
        <v>4335</v>
      </c>
      <c r="W7109" s="236"/>
      <c r="X7109"/>
      <c r="Y7109"/>
      <c r="Z7109"/>
      <c r="AA7109"/>
      <c r="AB7109"/>
      <c r="AC7109"/>
      <c r="AD7109"/>
      <c r="AE7109"/>
      <c r="AF7109"/>
      <c r="AG7109"/>
      <c r="AH7109" s="115" t="s">
        <v>4308</v>
      </c>
      <c r="AI7109" s="115" t="e">
        <f>VLOOKUP(A7109,'[2]دراسات قانونية'!$A$3:$E$600,1,0)</f>
        <v>#N/A</v>
      </c>
    </row>
    <row r="7110" spans="1:35" hidden="1" x14ac:dyDescent="0.25">
      <c r="A7110">
        <v>334410</v>
      </c>
      <c r="B7110" t="s">
        <v>11141</v>
      </c>
      <c r="C7110" t="s">
        <v>5943</v>
      </c>
      <c r="D7110" t="s">
        <v>346</v>
      </c>
      <c r="E7110" t="s">
        <v>77</v>
      </c>
      <c r="F7110" s="126">
        <v>34486</v>
      </c>
      <c r="G7110" t="s">
        <v>1494</v>
      </c>
      <c r="H7110" t="s">
        <v>16</v>
      </c>
      <c r="I7110" t="s">
        <v>129</v>
      </c>
      <c r="J7110" t="s">
        <v>1226</v>
      </c>
      <c r="K7110"/>
      <c r="L7110" t="s">
        <v>58</v>
      </c>
      <c r="M7110"/>
      <c r="N7110"/>
      <c r="O7110"/>
      <c r="P7110"/>
      <c r="Q7110"/>
      <c r="U7110"/>
      <c r="V7110" t="s">
        <v>4424</v>
      </c>
      <c r="W7110"/>
      <c r="X7110"/>
      <c r="Y7110"/>
      <c r="Z7110"/>
      <c r="AA7110"/>
      <c r="AB7110"/>
      <c r="AC7110"/>
      <c r="AD7110"/>
      <c r="AE7110"/>
      <c r="AF7110"/>
      <c r="AG7110" t="s">
        <v>4308</v>
      </c>
      <c r="AH7110" s="115" t="s">
        <v>4308</v>
      </c>
    </row>
    <row r="7111" spans="1:35" hidden="1" x14ac:dyDescent="0.25">
      <c r="A7111">
        <v>334411</v>
      </c>
      <c r="B7111" t="s">
        <v>11142</v>
      </c>
      <c r="C7111" t="s">
        <v>710</v>
      </c>
      <c r="D7111" t="s">
        <v>1045</v>
      </c>
      <c r="E7111" t="s">
        <v>77</v>
      </c>
      <c r="F7111" s="126">
        <v>31647</v>
      </c>
      <c r="G7111" t="s">
        <v>18</v>
      </c>
      <c r="H7111" t="s">
        <v>16</v>
      </c>
      <c r="I7111" t="s">
        <v>129</v>
      </c>
      <c r="J7111"/>
      <c r="K7111"/>
      <c r="L7111"/>
      <c r="M7111"/>
      <c r="N7111"/>
      <c r="O7111"/>
      <c r="P7111"/>
      <c r="Q7111"/>
      <c r="U7111"/>
      <c r="V7111" t="s">
        <v>4336</v>
      </c>
      <c r="W7111"/>
      <c r="X7111"/>
      <c r="Y7111"/>
      <c r="Z7111"/>
      <c r="AA7111"/>
      <c r="AB7111"/>
      <c r="AC7111" t="s">
        <v>4308</v>
      </c>
      <c r="AD7111" t="s">
        <v>4308</v>
      </c>
      <c r="AE7111" t="s">
        <v>4308</v>
      </c>
      <c r="AF7111" t="s">
        <v>4308</v>
      </c>
      <c r="AG7111" t="s">
        <v>4308</v>
      </c>
      <c r="AH7111" s="115" t="s">
        <v>4308</v>
      </c>
    </row>
    <row r="7112" spans="1:35" hidden="1" x14ac:dyDescent="0.25">
      <c r="A7112">
        <v>334412</v>
      </c>
      <c r="B7112" t="s">
        <v>11143</v>
      </c>
      <c r="C7112" t="s">
        <v>598</v>
      </c>
      <c r="D7112" t="s">
        <v>1001</v>
      </c>
      <c r="E7112" t="s">
        <v>76</v>
      </c>
      <c r="F7112" s="126"/>
      <c r="G7112"/>
      <c r="H7112" t="s">
        <v>16</v>
      </c>
      <c r="I7112" t="s">
        <v>129</v>
      </c>
      <c r="J7112"/>
      <c r="K7112"/>
      <c r="L7112"/>
      <c r="M7112"/>
      <c r="N7112"/>
      <c r="O7112"/>
      <c r="P7112"/>
      <c r="Q7112"/>
      <c r="U7112"/>
      <c r="V7112" t="s">
        <v>4414</v>
      </c>
      <c r="W7112"/>
      <c r="X7112"/>
      <c r="Y7112"/>
      <c r="Z7112"/>
      <c r="AA7112" t="s">
        <v>4308</v>
      </c>
      <c r="AB7112" t="s">
        <v>4308</v>
      </c>
      <c r="AC7112" t="s">
        <v>4308</v>
      </c>
      <c r="AD7112" t="s">
        <v>4308</v>
      </c>
      <c r="AE7112" t="s">
        <v>4308</v>
      </c>
      <c r="AF7112" t="s">
        <v>4308</v>
      </c>
      <c r="AG7112" t="s">
        <v>4308</v>
      </c>
      <c r="AH7112" s="115" t="s">
        <v>4308</v>
      </c>
    </row>
    <row r="7113" spans="1:35" ht="18" x14ac:dyDescent="0.25">
      <c r="A7113" s="235">
        <v>334413</v>
      </c>
      <c r="B7113" s="235" t="s">
        <v>11144</v>
      </c>
      <c r="C7113" s="235" t="s">
        <v>4721</v>
      </c>
      <c r="D7113" s="235" t="s">
        <v>739</v>
      </c>
      <c r="E7113"/>
      <c r="F7113" s="126"/>
      <c r="G7113" s="236"/>
      <c r="H7113"/>
      <c r="I7113" t="s">
        <v>107</v>
      </c>
      <c r="J7113" s="236"/>
      <c r="K7113"/>
      <c r="L7113"/>
      <c r="M7113"/>
      <c r="N7113"/>
      <c r="O7113"/>
      <c r="P7113"/>
      <c r="Q7113"/>
      <c r="U7113"/>
      <c r="V7113" t="s">
        <v>4335</v>
      </c>
      <c r="W7113" s="236"/>
      <c r="X7113"/>
      <c r="Y7113"/>
      <c r="Z7113"/>
      <c r="AA7113"/>
      <c r="AB7113"/>
      <c r="AC7113"/>
      <c r="AD7113"/>
      <c r="AE7113"/>
      <c r="AF7113"/>
      <c r="AG7113"/>
      <c r="AH7113" s="115" t="s">
        <v>4308</v>
      </c>
      <c r="AI7113" s="115" t="e">
        <f>VLOOKUP(A7113,'[2]دراسات قانونية'!$A$3:$E$600,1,0)</f>
        <v>#N/A</v>
      </c>
    </row>
    <row r="7114" spans="1:35" ht="18" x14ac:dyDescent="0.25">
      <c r="A7114" s="235">
        <v>334414</v>
      </c>
      <c r="B7114" s="235" t="s">
        <v>11145</v>
      </c>
      <c r="C7114" s="235" t="s">
        <v>386</v>
      </c>
      <c r="D7114" s="235" t="s">
        <v>11146</v>
      </c>
      <c r="E7114"/>
      <c r="F7114" s="126"/>
      <c r="G7114" s="236"/>
      <c r="H7114"/>
      <c r="I7114" t="s">
        <v>107</v>
      </c>
      <c r="J7114" s="236"/>
      <c r="K7114"/>
      <c r="L7114"/>
      <c r="M7114"/>
      <c r="N7114"/>
      <c r="O7114"/>
      <c r="P7114"/>
      <c r="Q7114"/>
      <c r="U7114"/>
      <c r="V7114" t="s">
        <v>4335</v>
      </c>
      <c r="W7114" s="236"/>
      <c r="X7114"/>
      <c r="Y7114"/>
      <c r="Z7114"/>
      <c r="AA7114"/>
      <c r="AB7114"/>
      <c r="AC7114"/>
      <c r="AD7114"/>
      <c r="AE7114"/>
      <c r="AF7114"/>
      <c r="AG7114"/>
      <c r="AH7114" s="115" t="s">
        <v>4308</v>
      </c>
      <c r="AI7114" s="115" t="e">
        <f>VLOOKUP(A7114,'[2]دراسات قانونية'!$A$3:$E$600,1,0)</f>
        <v>#N/A</v>
      </c>
    </row>
    <row r="7115" spans="1:35" hidden="1" x14ac:dyDescent="0.25">
      <c r="A7115" s="115">
        <v>334415</v>
      </c>
      <c r="B7115" s="115" t="s">
        <v>2421</v>
      </c>
      <c r="C7115" s="115" t="s">
        <v>285</v>
      </c>
      <c r="D7115" s="115" t="s">
        <v>267</v>
      </c>
      <c r="E7115" s="115" t="s">
        <v>77</v>
      </c>
      <c r="F7115" s="237">
        <v>35065</v>
      </c>
      <c r="G7115" s="115" t="s">
        <v>67</v>
      </c>
      <c r="H7115" s="115" t="s">
        <v>16</v>
      </c>
      <c r="I7115" t="s">
        <v>199</v>
      </c>
      <c r="J7115" s="115" t="s">
        <v>15</v>
      </c>
      <c r="L7115" s="115" t="s">
        <v>67</v>
      </c>
      <c r="U7115"/>
      <c r="V7115">
        <v>0</v>
      </c>
    </row>
    <row r="7116" spans="1:35" ht="18" x14ac:dyDescent="0.25">
      <c r="A7116" s="235">
        <v>334416</v>
      </c>
      <c r="B7116" s="235" t="s">
        <v>11147</v>
      </c>
      <c r="C7116" s="235" t="s">
        <v>329</v>
      </c>
      <c r="D7116" s="235" t="s">
        <v>242</v>
      </c>
      <c r="E7116"/>
      <c r="F7116" s="126"/>
      <c r="G7116" s="236"/>
      <c r="H7116"/>
      <c r="I7116" t="s">
        <v>107</v>
      </c>
      <c r="J7116" s="236"/>
      <c r="K7116"/>
      <c r="L7116"/>
      <c r="M7116"/>
      <c r="N7116"/>
      <c r="O7116"/>
      <c r="P7116"/>
      <c r="Q7116"/>
      <c r="U7116"/>
      <c r="V7116" t="s">
        <v>4335</v>
      </c>
      <c r="W7116" s="236"/>
      <c r="X7116"/>
      <c r="Y7116"/>
      <c r="Z7116"/>
      <c r="AA7116"/>
      <c r="AB7116"/>
      <c r="AC7116"/>
      <c r="AD7116"/>
      <c r="AE7116"/>
      <c r="AF7116"/>
      <c r="AG7116"/>
      <c r="AH7116" s="115" t="s">
        <v>4308</v>
      </c>
      <c r="AI7116" s="115" t="e">
        <f>VLOOKUP(A7116,'[2]دراسات قانونية'!$A$3:$E$600,1,0)</f>
        <v>#N/A</v>
      </c>
    </row>
    <row r="7117" spans="1:35" ht="18" x14ac:dyDescent="0.25">
      <c r="A7117" s="235">
        <v>334417</v>
      </c>
      <c r="B7117" s="235" t="s">
        <v>11148</v>
      </c>
      <c r="C7117" s="235" t="s">
        <v>264</v>
      </c>
      <c r="D7117" s="235" t="s">
        <v>450</v>
      </c>
      <c r="E7117"/>
      <c r="F7117" s="126"/>
      <c r="G7117" s="236"/>
      <c r="H7117"/>
      <c r="I7117" t="s">
        <v>107</v>
      </c>
      <c r="J7117" s="236"/>
      <c r="K7117"/>
      <c r="L7117"/>
      <c r="M7117"/>
      <c r="N7117"/>
      <c r="O7117"/>
      <c r="P7117"/>
      <c r="Q7117"/>
      <c r="U7117"/>
      <c r="V7117" t="s">
        <v>4335</v>
      </c>
      <c r="W7117" s="236"/>
      <c r="X7117"/>
      <c r="Y7117"/>
      <c r="Z7117"/>
      <c r="AA7117"/>
      <c r="AB7117"/>
      <c r="AC7117"/>
      <c r="AD7117"/>
      <c r="AE7117"/>
      <c r="AF7117"/>
      <c r="AG7117"/>
      <c r="AH7117" s="115" t="s">
        <v>4308</v>
      </c>
      <c r="AI7117" s="115" t="e">
        <f>VLOOKUP(A7117,'[2]دراسات قانونية'!$A$3:$E$600,1,0)</f>
        <v>#N/A</v>
      </c>
    </row>
    <row r="7118" spans="1:35" ht="18" x14ac:dyDescent="0.25">
      <c r="A7118" s="235">
        <v>334419</v>
      </c>
      <c r="B7118" s="235" t="s">
        <v>11149</v>
      </c>
      <c r="C7118" s="235" t="s">
        <v>246</v>
      </c>
      <c r="D7118" s="235" t="s">
        <v>238</v>
      </c>
      <c r="E7118"/>
      <c r="F7118" s="126"/>
      <c r="G7118" s="236"/>
      <c r="H7118"/>
      <c r="I7118" t="s">
        <v>107</v>
      </c>
      <c r="J7118" s="236"/>
      <c r="K7118"/>
      <c r="L7118"/>
      <c r="M7118"/>
      <c r="N7118"/>
      <c r="O7118"/>
      <c r="P7118"/>
      <c r="Q7118"/>
      <c r="U7118"/>
      <c r="V7118" t="s">
        <v>4337</v>
      </c>
      <c r="W7118" s="236"/>
      <c r="X7118"/>
      <c r="Y7118"/>
      <c r="Z7118"/>
      <c r="AA7118"/>
      <c r="AB7118"/>
      <c r="AC7118"/>
      <c r="AD7118"/>
      <c r="AE7118"/>
      <c r="AF7118"/>
      <c r="AG7118"/>
      <c r="AH7118" s="115" t="s">
        <v>4308</v>
      </c>
      <c r="AI7118" s="115" t="e">
        <f>VLOOKUP(A7118,'[2]دراسات قانونية'!$A$3:$E$600,1,0)</f>
        <v>#N/A</v>
      </c>
    </row>
    <row r="7119" spans="1:35" hidden="1" x14ac:dyDescent="0.25">
      <c r="A7119">
        <v>334420</v>
      </c>
      <c r="B7119" t="s">
        <v>11150</v>
      </c>
      <c r="C7119" t="s">
        <v>11151</v>
      </c>
      <c r="D7119" t="s">
        <v>265</v>
      </c>
      <c r="E7119" t="s">
        <v>77</v>
      </c>
      <c r="F7119" s="126">
        <v>35078</v>
      </c>
      <c r="G7119" t="s">
        <v>1521</v>
      </c>
      <c r="H7119" t="s">
        <v>16</v>
      </c>
      <c r="I7119" t="s">
        <v>136</v>
      </c>
      <c r="J7119" t="s">
        <v>15</v>
      </c>
      <c r="K7119"/>
      <c r="L7119" t="s">
        <v>58</v>
      </c>
      <c r="M7119"/>
      <c r="N7119"/>
      <c r="O7119"/>
      <c r="P7119"/>
      <c r="Q7119"/>
      <c r="U7119"/>
      <c r="V7119">
        <v>0</v>
      </c>
      <c r="W7119"/>
      <c r="X7119"/>
      <c r="Y7119"/>
      <c r="Z7119"/>
      <c r="AA7119"/>
      <c r="AB7119"/>
      <c r="AC7119"/>
      <c r="AD7119"/>
      <c r="AE7119"/>
      <c r="AF7119"/>
      <c r="AG7119"/>
    </row>
    <row r="7120" spans="1:35" ht="18" x14ac:dyDescent="0.25">
      <c r="A7120" s="235">
        <v>334421</v>
      </c>
      <c r="B7120" s="235" t="s">
        <v>11152</v>
      </c>
      <c r="C7120" s="235" t="s">
        <v>499</v>
      </c>
      <c r="D7120" s="235" t="s">
        <v>1435</v>
      </c>
      <c r="E7120"/>
      <c r="F7120" s="126"/>
      <c r="G7120" s="236"/>
      <c r="H7120"/>
      <c r="I7120" t="s">
        <v>107</v>
      </c>
      <c r="J7120" s="236"/>
      <c r="K7120"/>
      <c r="L7120"/>
      <c r="M7120"/>
      <c r="N7120"/>
      <c r="O7120"/>
      <c r="P7120"/>
      <c r="Q7120"/>
      <c r="U7120"/>
      <c r="V7120" t="s">
        <v>4335</v>
      </c>
      <c r="W7120" s="236"/>
      <c r="X7120"/>
      <c r="Y7120"/>
      <c r="Z7120"/>
      <c r="AA7120"/>
      <c r="AB7120"/>
      <c r="AC7120"/>
      <c r="AD7120"/>
      <c r="AE7120"/>
      <c r="AF7120"/>
      <c r="AG7120"/>
      <c r="AH7120" s="115" t="s">
        <v>4308</v>
      </c>
      <c r="AI7120" s="115" t="e">
        <f>VLOOKUP(A7120,'[2]دراسات قانونية'!$A$3:$E$600,1,0)</f>
        <v>#N/A</v>
      </c>
    </row>
    <row r="7121" spans="1:35" ht="18" hidden="1" x14ac:dyDescent="0.25">
      <c r="A7121" s="235">
        <v>334422</v>
      </c>
      <c r="B7121" s="235" t="s">
        <v>11153</v>
      </c>
      <c r="C7121" s="235" t="s">
        <v>244</v>
      </c>
      <c r="D7121" s="235" t="s">
        <v>328</v>
      </c>
      <c r="E7121"/>
      <c r="F7121" s="126"/>
      <c r="G7121" s="236"/>
      <c r="H7121"/>
      <c r="I7121" t="s">
        <v>199</v>
      </c>
      <c r="J7121" s="236"/>
      <c r="K7121"/>
      <c r="L7121"/>
      <c r="M7121"/>
      <c r="N7121"/>
      <c r="O7121"/>
      <c r="P7121"/>
      <c r="Q7121"/>
      <c r="U7121"/>
      <c r="V7121">
        <v>0</v>
      </c>
      <c r="W7121" s="236"/>
      <c r="X7121"/>
      <c r="Y7121"/>
      <c r="Z7121"/>
      <c r="AA7121"/>
      <c r="AB7121"/>
      <c r="AC7121"/>
      <c r="AD7121"/>
      <c r="AE7121"/>
      <c r="AF7121"/>
      <c r="AG7121"/>
      <c r="AH7121" s="115" t="s">
        <v>4308</v>
      </c>
    </row>
    <row r="7122" spans="1:35" ht="18" x14ac:dyDescent="0.25">
      <c r="A7122" s="235">
        <v>334423</v>
      </c>
      <c r="B7122" s="235" t="s">
        <v>11154</v>
      </c>
      <c r="C7122" s="235" t="s">
        <v>212</v>
      </c>
      <c r="D7122" s="235" t="s">
        <v>757</v>
      </c>
      <c r="E7122"/>
      <c r="F7122" s="126"/>
      <c r="G7122" s="236"/>
      <c r="H7122"/>
      <c r="I7122" t="s">
        <v>107</v>
      </c>
      <c r="J7122" s="236"/>
      <c r="K7122"/>
      <c r="L7122"/>
      <c r="M7122"/>
      <c r="N7122"/>
      <c r="O7122"/>
      <c r="P7122"/>
      <c r="Q7122"/>
      <c r="U7122"/>
      <c r="V7122" t="s">
        <v>4335</v>
      </c>
      <c r="W7122" s="236"/>
      <c r="X7122"/>
      <c r="Y7122"/>
      <c r="Z7122"/>
      <c r="AA7122"/>
      <c r="AB7122"/>
      <c r="AC7122"/>
      <c r="AD7122"/>
      <c r="AE7122"/>
      <c r="AF7122"/>
      <c r="AG7122"/>
      <c r="AH7122" s="115" t="s">
        <v>4308</v>
      </c>
      <c r="AI7122" s="115" t="e">
        <f>VLOOKUP(A7122,'[2]دراسات قانونية'!$A$3:$E$600,1,0)</f>
        <v>#N/A</v>
      </c>
    </row>
    <row r="7123" spans="1:35" ht="18" x14ac:dyDescent="0.25">
      <c r="A7123" s="235">
        <v>334424</v>
      </c>
      <c r="B7123" s="235" t="s">
        <v>11155</v>
      </c>
      <c r="C7123" s="235" t="s">
        <v>11156</v>
      </c>
      <c r="D7123" s="235" t="s">
        <v>210</v>
      </c>
      <c r="E7123"/>
      <c r="F7123" s="126"/>
      <c r="G7123" s="236"/>
      <c r="H7123"/>
      <c r="I7123" t="s">
        <v>107</v>
      </c>
      <c r="J7123" s="236"/>
      <c r="K7123"/>
      <c r="L7123"/>
      <c r="M7123"/>
      <c r="N7123"/>
      <c r="O7123"/>
      <c r="P7123"/>
      <c r="Q7123"/>
      <c r="U7123"/>
      <c r="V7123" t="s">
        <v>4335</v>
      </c>
      <c r="W7123" s="236"/>
      <c r="X7123"/>
      <c r="Y7123"/>
      <c r="Z7123"/>
      <c r="AA7123"/>
      <c r="AB7123"/>
      <c r="AC7123"/>
      <c r="AD7123"/>
      <c r="AE7123"/>
      <c r="AF7123"/>
      <c r="AG7123"/>
      <c r="AH7123" s="115" t="s">
        <v>4308</v>
      </c>
      <c r="AI7123" s="115" t="e">
        <f>VLOOKUP(A7123,'[2]دراسات قانونية'!$A$3:$E$600,1,0)</f>
        <v>#N/A</v>
      </c>
    </row>
    <row r="7124" spans="1:35" hidden="1" x14ac:dyDescent="0.25">
      <c r="A7124" s="115">
        <v>334425</v>
      </c>
      <c r="B7124" s="115" t="s">
        <v>3328</v>
      </c>
      <c r="C7124" s="115" t="s">
        <v>332</v>
      </c>
      <c r="D7124" s="115" t="s">
        <v>880</v>
      </c>
      <c r="E7124" s="115" t="s">
        <v>76</v>
      </c>
      <c r="F7124" s="237">
        <v>33924</v>
      </c>
      <c r="G7124" s="115" t="s">
        <v>3329</v>
      </c>
      <c r="H7124" s="115" t="s">
        <v>16</v>
      </c>
      <c r="I7124" t="s">
        <v>199</v>
      </c>
      <c r="J7124" s="115" t="s">
        <v>1226</v>
      </c>
      <c r="L7124" s="115" t="s">
        <v>30</v>
      </c>
      <c r="U7124"/>
      <c r="V7124">
        <v>0</v>
      </c>
    </row>
    <row r="7125" spans="1:35" ht="18" x14ac:dyDescent="0.25">
      <c r="A7125" s="235">
        <v>334426</v>
      </c>
      <c r="B7125" s="235" t="s">
        <v>11157</v>
      </c>
      <c r="C7125" s="235" t="s">
        <v>212</v>
      </c>
      <c r="D7125" s="235" t="s">
        <v>293</v>
      </c>
      <c r="E7125"/>
      <c r="F7125" s="126"/>
      <c r="G7125" s="236"/>
      <c r="H7125"/>
      <c r="I7125" t="s">
        <v>107</v>
      </c>
      <c r="J7125" s="236"/>
      <c r="K7125"/>
      <c r="L7125"/>
      <c r="M7125"/>
      <c r="N7125"/>
      <c r="O7125"/>
      <c r="P7125"/>
      <c r="Q7125"/>
      <c r="U7125"/>
      <c r="V7125" t="s">
        <v>4335</v>
      </c>
      <c r="W7125" s="236"/>
      <c r="X7125"/>
      <c r="Y7125"/>
      <c r="Z7125"/>
      <c r="AA7125"/>
      <c r="AB7125"/>
      <c r="AC7125"/>
      <c r="AD7125"/>
      <c r="AE7125"/>
      <c r="AF7125"/>
      <c r="AG7125"/>
      <c r="AH7125" s="115" t="s">
        <v>4308</v>
      </c>
      <c r="AI7125" s="115" t="e">
        <f>VLOOKUP(A7125,'[2]دراسات قانونية'!$A$3:$E$600,1,0)</f>
        <v>#N/A</v>
      </c>
    </row>
    <row r="7126" spans="1:35" ht="18" x14ac:dyDescent="0.25">
      <c r="A7126" s="235">
        <v>334427</v>
      </c>
      <c r="B7126" s="235" t="s">
        <v>11158</v>
      </c>
      <c r="C7126" s="235" t="s">
        <v>241</v>
      </c>
      <c r="D7126" s="235" t="s">
        <v>724</v>
      </c>
      <c r="E7126"/>
      <c r="F7126" s="126"/>
      <c r="G7126" s="236"/>
      <c r="H7126"/>
      <c r="I7126" t="s">
        <v>107</v>
      </c>
      <c r="J7126" s="236"/>
      <c r="K7126"/>
      <c r="L7126"/>
      <c r="M7126"/>
      <c r="N7126"/>
      <c r="O7126"/>
      <c r="P7126"/>
      <c r="Q7126"/>
      <c r="U7126"/>
      <c r="V7126" t="s">
        <v>4335</v>
      </c>
      <c r="W7126" s="236"/>
      <c r="X7126"/>
      <c r="Y7126"/>
      <c r="Z7126"/>
      <c r="AA7126"/>
      <c r="AB7126"/>
      <c r="AC7126"/>
      <c r="AD7126"/>
      <c r="AE7126"/>
      <c r="AF7126"/>
      <c r="AG7126"/>
      <c r="AH7126" s="115" t="s">
        <v>4308</v>
      </c>
      <c r="AI7126" s="115" t="e">
        <f>VLOOKUP(A7126,'[2]دراسات قانونية'!$A$3:$E$600,1,0)</f>
        <v>#N/A</v>
      </c>
    </row>
    <row r="7127" spans="1:35" ht="18" x14ac:dyDescent="0.25">
      <c r="A7127" s="235">
        <v>334429</v>
      </c>
      <c r="B7127" s="235" t="s">
        <v>11159</v>
      </c>
      <c r="C7127" s="235" t="s">
        <v>227</v>
      </c>
      <c r="D7127" s="235" t="s">
        <v>1060</v>
      </c>
      <c r="E7127"/>
      <c r="F7127" s="126"/>
      <c r="G7127" s="236"/>
      <c r="H7127"/>
      <c r="I7127" t="s">
        <v>107</v>
      </c>
      <c r="J7127" s="236"/>
      <c r="K7127"/>
      <c r="L7127"/>
      <c r="M7127"/>
      <c r="N7127"/>
      <c r="O7127"/>
      <c r="P7127"/>
      <c r="Q7127"/>
      <c r="U7127"/>
      <c r="V7127" t="s">
        <v>4335</v>
      </c>
      <c r="W7127" s="236"/>
      <c r="X7127"/>
      <c r="Y7127"/>
      <c r="Z7127"/>
      <c r="AA7127"/>
      <c r="AB7127"/>
      <c r="AC7127"/>
      <c r="AD7127"/>
      <c r="AE7127"/>
      <c r="AF7127"/>
      <c r="AG7127"/>
      <c r="AH7127" s="115" t="s">
        <v>4308</v>
      </c>
      <c r="AI7127" s="115" t="e">
        <f>VLOOKUP(A7127,'[2]دراسات قانونية'!$A$3:$E$600,1,0)</f>
        <v>#N/A</v>
      </c>
    </row>
    <row r="7128" spans="1:35" ht="18" hidden="1" x14ac:dyDescent="0.25">
      <c r="A7128" s="235">
        <v>334430</v>
      </c>
      <c r="B7128" s="235" t="s">
        <v>11160</v>
      </c>
      <c r="C7128" s="235" t="s">
        <v>1631</v>
      </c>
      <c r="D7128" s="235" t="s">
        <v>450</v>
      </c>
      <c r="E7128"/>
      <c r="F7128" s="126"/>
      <c r="G7128" s="236"/>
      <c r="H7128"/>
      <c r="I7128" t="s">
        <v>199</v>
      </c>
      <c r="J7128" s="236"/>
      <c r="K7128"/>
      <c r="L7128"/>
      <c r="M7128"/>
      <c r="N7128"/>
      <c r="O7128"/>
      <c r="P7128"/>
      <c r="Q7128"/>
      <c r="U7128"/>
      <c r="V7128">
        <v>0</v>
      </c>
      <c r="W7128" s="236"/>
      <c r="X7128"/>
      <c r="Y7128"/>
      <c r="Z7128"/>
      <c r="AA7128"/>
      <c r="AB7128"/>
      <c r="AC7128"/>
      <c r="AD7128"/>
      <c r="AE7128"/>
      <c r="AF7128"/>
      <c r="AG7128"/>
      <c r="AH7128" s="115" t="s">
        <v>4308</v>
      </c>
    </row>
    <row r="7129" spans="1:35" ht="18" x14ac:dyDescent="0.25">
      <c r="A7129" s="235">
        <v>334431</v>
      </c>
      <c r="B7129" s="235" t="s">
        <v>11161</v>
      </c>
      <c r="C7129" s="235" t="s">
        <v>1007</v>
      </c>
      <c r="D7129" s="235" t="s">
        <v>230</v>
      </c>
      <c r="E7129"/>
      <c r="F7129" s="126"/>
      <c r="G7129" s="236"/>
      <c r="H7129"/>
      <c r="I7129" t="s">
        <v>107</v>
      </c>
      <c r="J7129" s="236"/>
      <c r="K7129"/>
      <c r="L7129"/>
      <c r="M7129"/>
      <c r="N7129"/>
      <c r="O7129"/>
      <c r="P7129"/>
      <c r="Q7129"/>
      <c r="U7129"/>
      <c r="V7129" t="s">
        <v>4337</v>
      </c>
      <c r="W7129" s="236"/>
      <c r="X7129"/>
      <c r="Y7129"/>
      <c r="Z7129"/>
      <c r="AA7129"/>
      <c r="AB7129"/>
      <c r="AC7129"/>
      <c r="AD7129"/>
      <c r="AE7129"/>
      <c r="AF7129"/>
      <c r="AG7129"/>
      <c r="AH7129" s="115" t="s">
        <v>4308</v>
      </c>
      <c r="AI7129" s="115" t="e">
        <f>VLOOKUP(A7129,'[2]دراسات قانونية'!$A$3:$E$600,1,0)</f>
        <v>#N/A</v>
      </c>
    </row>
    <row r="7130" spans="1:35" hidden="1" x14ac:dyDescent="0.25">
      <c r="A7130">
        <v>334432</v>
      </c>
      <c r="B7130" t="s">
        <v>11162</v>
      </c>
      <c r="C7130" t="s">
        <v>1821</v>
      </c>
      <c r="D7130" t="s">
        <v>697</v>
      </c>
      <c r="E7130" t="s">
        <v>77</v>
      </c>
      <c r="F7130" s="126">
        <v>28079</v>
      </c>
      <c r="G7130" t="s">
        <v>11163</v>
      </c>
      <c r="H7130" t="s">
        <v>16</v>
      </c>
      <c r="I7130" t="s">
        <v>129</v>
      </c>
      <c r="J7130"/>
      <c r="K7130"/>
      <c r="L7130"/>
      <c r="M7130"/>
      <c r="N7130"/>
      <c r="O7130"/>
      <c r="P7130"/>
      <c r="Q7130"/>
      <c r="U7130"/>
      <c r="V7130" t="s">
        <v>4424</v>
      </c>
      <c r="W7130"/>
      <c r="X7130"/>
      <c r="Y7130"/>
      <c r="Z7130"/>
      <c r="AA7130"/>
      <c r="AB7130" t="s">
        <v>4308</v>
      </c>
      <c r="AC7130" t="s">
        <v>4308</v>
      </c>
      <c r="AD7130" t="s">
        <v>4308</v>
      </c>
      <c r="AE7130" t="s">
        <v>4308</v>
      </c>
      <c r="AF7130" t="s">
        <v>4308</v>
      </c>
      <c r="AG7130" t="s">
        <v>4308</v>
      </c>
      <c r="AH7130" s="115" t="s">
        <v>4308</v>
      </c>
    </row>
    <row r="7131" spans="1:35" hidden="1" x14ac:dyDescent="0.25">
      <c r="A7131">
        <v>334433</v>
      </c>
      <c r="B7131" t="s">
        <v>11164</v>
      </c>
      <c r="C7131" t="s">
        <v>530</v>
      </c>
      <c r="D7131" t="s">
        <v>500</v>
      </c>
      <c r="E7131" t="s">
        <v>77</v>
      </c>
      <c r="F7131" s="126">
        <v>33997</v>
      </c>
      <c r="G7131" t="s">
        <v>282</v>
      </c>
      <c r="H7131" t="s">
        <v>16</v>
      </c>
      <c r="I7131" t="s">
        <v>136</v>
      </c>
      <c r="J7131" t="s">
        <v>15</v>
      </c>
      <c r="K7131"/>
      <c r="L7131" t="s">
        <v>30</v>
      </c>
      <c r="M7131"/>
      <c r="N7131"/>
      <c r="O7131"/>
      <c r="P7131"/>
      <c r="Q7131"/>
      <c r="U7131"/>
      <c r="V7131" t="s">
        <v>16623</v>
      </c>
      <c r="W7131"/>
      <c r="X7131"/>
      <c r="Y7131"/>
      <c r="Z7131"/>
      <c r="AA7131"/>
      <c r="AB7131"/>
      <c r="AC7131"/>
      <c r="AD7131"/>
      <c r="AE7131"/>
      <c r="AF7131"/>
      <c r="AG7131"/>
    </row>
    <row r="7132" spans="1:35" ht="18" hidden="1" x14ac:dyDescent="0.25">
      <c r="A7132" s="235">
        <v>334434</v>
      </c>
      <c r="B7132" s="235" t="s">
        <v>11165</v>
      </c>
      <c r="C7132" s="235" t="s">
        <v>209</v>
      </c>
      <c r="D7132" s="235" t="s">
        <v>613</v>
      </c>
      <c r="E7132"/>
      <c r="F7132" s="126"/>
      <c r="G7132" s="236"/>
      <c r="H7132"/>
      <c r="I7132" t="s">
        <v>199</v>
      </c>
      <c r="J7132" s="236"/>
      <c r="K7132"/>
      <c r="L7132"/>
      <c r="M7132"/>
      <c r="N7132"/>
      <c r="O7132"/>
      <c r="P7132"/>
      <c r="Q7132"/>
      <c r="U7132"/>
      <c r="V7132">
        <v>0</v>
      </c>
      <c r="W7132" s="236"/>
      <c r="X7132"/>
      <c r="Y7132"/>
      <c r="Z7132"/>
      <c r="AA7132"/>
      <c r="AB7132"/>
      <c r="AC7132"/>
      <c r="AD7132"/>
      <c r="AE7132"/>
      <c r="AF7132"/>
      <c r="AG7132"/>
      <c r="AH7132" s="115" t="s">
        <v>4308</v>
      </c>
    </row>
    <row r="7133" spans="1:35" hidden="1" x14ac:dyDescent="0.25">
      <c r="A7133">
        <v>334435</v>
      </c>
      <c r="B7133" t="s">
        <v>11166</v>
      </c>
      <c r="C7133" t="s">
        <v>530</v>
      </c>
      <c r="D7133" t="s">
        <v>220</v>
      </c>
      <c r="E7133" t="s">
        <v>77</v>
      </c>
      <c r="F7133" s="126">
        <v>35435</v>
      </c>
      <c r="G7133" t="s">
        <v>506</v>
      </c>
      <c r="H7133" t="s">
        <v>19</v>
      </c>
      <c r="I7133" t="s">
        <v>136</v>
      </c>
      <c r="J7133" t="s">
        <v>1226</v>
      </c>
      <c r="K7133"/>
      <c r="L7133" t="s">
        <v>30</v>
      </c>
      <c r="M7133"/>
      <c r="N7133"/>
      <c r="O7133"/>
      <c r="P7133"/>
      <c r="Q7133"/>
      <c r="U7133"/>
      <c r="V7133">
        <v>0</v>
      </c>
      <c r="W7133"/>
      <c r="X7133"/>
      <c r="Y7133"/>
      <c r="Z7133"/>
      <c r="AA7133"/>
      <c r="AB7133"/>
      <c r="AC7133"/>
      <c r="AD7133"/>
      <c r="AE7133"/>
      <c r="AF7133"/>
      <c r="AG7133"/>
    </row>
    <row r="7134" spans="1:35" hidden="1" x14ac:dyDescent="0.25">
      <c r="A7134">
        <v>334436</v>
      </c>
      <c r="B7134" t="s">
        <v>11167</v>
      </c>
      <c r="C7134" t="s">
        <v>271</v>
      </c>
      <c r="D7134" t="s">
        <v>11168</v>
      </c>
      <c r="E7134" t="s">
        <v>76</v>
      </c>
      <c r="F7134" s="126"/>
      <c r="G7134"/>
      <c r="H7134" t="s">
        <v>16</v>
      </c>
      <c r="I7134" t="s">
        <v>129</v>
      </c>
      <c r="J7134"/>
      <c r="K7134"/>
      <c r="L7134"/>
      <c r="M7134"/>
      <c r="N7134"/>
      <c r="O7134"/>
      <c r="P7134"/>
      <c r="Q7134"/>
      <c r="U7134"/>
      <c r="V7134" t="s">
        <v>4414</v>
      </c>
      <c r="W7134"/>
      <c r="X7134"/>
      <c r="Y7134"/>
      <c r="Z7134"/>
      <c r="AA7134" t="s">
        <v>4308</v>
      </c>
      <c r="AB7134" t="s">
        <v>4308</v>
      </c>
      <c r="AC7134" t="s">
        <v>4308</v>
      </c>
      <c r="AD7134" t="s">
        <v>4308</v>
      </c>
      <c r="AE7134" t="s">
        <v>4308</v>
      </c>
      <c r="AF7134" t="s">
        <v>4308</v>
      </c>
      <c r="AG7134" t="s">
        <v>4308</v>
      </c>
      <c r="AH7134" s="115" t="s">
        <v>4308</v>
      </c>
    </row>
    <row r="7135" spans="1:35" ht="18" x14ac:dyDescent="0.25">
      <c r="A7135" s="235">
        <v>334437</v>
      </c>
      <c r="B7135" s="235" t="s">
        <v>6968</v>
      </c>
      <c r="C7135" s="235" t="s">
        <v>10875</v>
      </c>
      <c r="D7135" s="235" t="s">
        <v>490</v>
      </c>
      <c r="E7135"/>
      <c r="F7135" s="126"/>
      <c r="G7135" s="236"/>
      <c r="H7135"/>
      <c r="I7135" t="s">
        <v>107</v>
      </c>
      <c r="J7135" s="236"/>
      <c r="K7135"/>
      <c r="L7135"/>
      <c r="M7135"/>
      <c r="N7135"/>
      <c r="O7135"/>
      <c r="P7135"/>
      <c r="Q7135"/>
      <c r="U7135"/>
      <c r="V7135" t="s">
        <v>4335</v>
      </c>
      <c r="W7135" s="236"/>
      <c r="X7135"/>
      <c r="Y7135"/>
      <c r="Z7135"/>
      <c r="AA7135"/>
      <c r="AB7135"/>
      <c r="AC7135"/>
      <c r="AD7135"/>
      <c r="AE7135"/>
      <c r="AF7135"/>
      <c r="AG7135"/>
      <c r="AH7135" s="115" t="s">
        <v>4308</v>
      </c>
      <c r="AI7135" s="115" t="e">
        <f>VLOOKUP(A7135,'[2]دراسات قانونية'!$A$3:$E$600,1,0)</f>
        <v>#N/A</v>
      </c>
    </row>
    <row r="7136" spans="1:35" hidden="1" x14ac:dyDescent="0.25">
      <c r="A7136">
        <v>334438</v>
      </c>
      <c r="B7136" t="s">
        <v>11169</v>
      </c>
      <c r="C7136" t="s">
        <v>680</v>
      </c>
      <c r="D7136" t="s">
        <v>11170</v>
      </c>
      <c r="E7136" t="s">
        <v>77</v>
      </c>
      <c r="F7136" s="126">
        <v>34385</v>
      </c>
      <c r="G7136" t="s">
        <v>18</v>
      </c>
      <c r="H7136" t="s">
        <v>16</v>
      </c>
      <c r="I7136" t="s">
        <v>129</v>
      </c>
      <c r="J7136"/>
      <c r="K7136"/>
      <c r="L7136"/>
      <c r="M7136"/>
      <c r="N7136"/>
      <c r="O7136"/>
      <c r="P7136"/>
      <c r="Q7136"/>
      <c r="U7136"/>
      <c r="V7136" t="s">
        <v>16623</v>
      </c>
      <c r="W7136"/>
      <c r="X7136"/>
      <c r="Y7136"/>
      <c r="Z7136"/>
      <c r="AA7136"/>
      <c r="AB7136"/>
      <c r="AC7136"/>
      <c r="AD7136" t="s">
        <v>4308</v>
      </c>
      <c r="AE7136" t="s">
        <v>4308</v>
      </c>
      <c r="AF7136" t="s">
        <v>4308</v>
      </c>
      <c r="AG7136" t="s">
        <v>4308</v>
      </c>
      <c r="AH7136" s="115" t="s">
        <v>4308</v>
      </c>
    </row>
    <row r="7137" spans="1:35" ht="18" x14ac:dyDescent="0.25">
      <c r="A7137" s="235">
        <v>334439</v>
      </c>
      <c r="B7137" s="235" t="s">
        <v>11171</v>
      </c>
      <c r="C7137" s="235" t="s">
        <v>11172</v>
      </c>
      <c r="D7137" s="235" t="s">
        <v>232</v>
      </c>
      <c r="E7137"/>
      <c r="F7137" s="126"/>
      <c r="G7137" s="236"/>
      <c r="H7137"/>
      <c r="I7137" t="s">
        <v>107</v>
      </c>
      <c r="J7137" s="236"/>
      <c r="K7137"/>
      <c r="L7137"/>
      <c r="M7137"/>
      <c r="N7137"/>
      <c r="O7137"/>
      <c r="P7137"/>
      <c r="Q7137"/>
      <c r="U7137"/>
      <c r="V7137" t="s">
        <v>4335</v>
      </c>
      <c r="W7137" s="236"/>
      <c r="X7137"/>
      <c r="Y7137"/>
      <c r="Z7137"/>
      <c r="AA7137"/>
      <c r="AB7137"/>
      <c r="AC7137"/>
      <c r="AD7137"/>
      <c r="AE7137"/>
      <c r="AF7137"/>
      <c r="AG7137"/>
      <c r="AH7137" s="115" t="s">
        <v>4308</v>
      </c>
      <c r="AI7137" s="115" t="e">
        <f>VLOOKUP(A7137,'[2]دراسات قانونية'!$A$3:$E$600,1,0)</f>
        <v>#N/A</v>
      </c>
    </row>
    <row r="7138" spans="1:35" hidden="1" x14ac:dyDescent="0.25">
      <c r="A7138">
        <v>334440</v>
      </c>
      <c r="B7138" t="s">
        <v>11173</v>
      </c>
      <c r="C7138" t="s">
        <v>271</v>
      </c>
      <c r="D7138" t="s">
        <v>321</v>
      </c>
      <c r="E7138" t="s">
        <v>77</v>
      </c>
      <c r="F7138" s="126">
        <v>33239</v>
      </c>
      <c r="G7138" t="s">
        <v>11174</v>
      </c>
      <c r="H7138" t="s">
        <v>16</v>
      </c>
      <c r="I7138" t="s">
        <v>129</v>
      </c>
      <c r="J7138" t="s">
        <v>1226</v>
      </c>
      <c r="K7138"/>
      <c r="L7138" t="s">
        <v>67</v>
      </c>
      <c r="M7138"/>
      <c r="N7138"/>
      <c r="O7138"/>
      <c r="P7138"/>
      <c r="Q7138"/>
      <c r="U7138"/>
      <c r="V7138" t="s">
        <v>4424</v>
      </c>
      <c r="W7138"/>
      <c r="X7138"/>
      <c r="Y7138"/>
      <c r="Z7138"/>
      <c r="AA7138"/>
      <c r="AB7138"/>
      <c r="AC7138"/>
      <c r="AD7138"/>
      <c r="AE7138" t="s">
        <v>4308</v>
      </c>
      <c r="AF7138" t="s">
        <v>4308</v>
      </c>
      <c r="AG7138" t="s">
        <v>4308</v>
      </c>
      <c r="AH7138" s="115" t="s">
        <v>4308</v>
      </c>
    </row>
    <row r="7139" spans="1:35" hidden="1" x14ac:dyDescent="0.25">
      <c r="A7139">
        <v>334441</v>
      </c>
      <c r="B7139" t="s">
        <v>11175</v>
      </c>
      <c r="C7139" t="s">
        <v>653</v>
      </c>
      <c r="D7139" t="s">
        <v>232</v>
      </c>
      <c r="E7139" t="s">
        <v>77</v>
      </c>
      <c r="F7139" s="126">
        <v>34839</v>
      </c>
      <c r="G7139" t="s">
        <v>11176</v>
      </c>
      <c r="H7139" t="s">
        <v>16</v>
      </c>
      <c r="I7139" t="s">
        <v>129</v>
      </c>
      <c r="J7139" t="s">
        <v>1226</v>
      </c>
      <c r="K7139"/>
      <c r="L7139" t="s">
        <v>30</v>
      </c>
      <c r="M7139"/>
      <c r="N7139"/>
      <c r="O7139"/>
      <c r="P7139"/>
      <c r="Q7139"/>
      <c r="U7139"/>
      <c r="V7139" t="s">
        <v>4335</v>
      </c>
      <c r="W7139"/>
      <c r="X7139"/>
      <c r="Y7139"/>
      <c r="Z7139"/>
      <c r="AA7139"/>
      <c r="AB7139"/>
      <c r="AC7139"/>
      <c r="AD7139"/>
      <c r="AE7139"/>
      <c r="AF7139"/>
      <c r="AG7139"/>
    </row>
    <row r="7140" spans="1:35" ht="18" hidden="1" x14ac:dyDescent="0.25">
      <c r="A7140" s="235">
        <v>334442</v>
      </c>
      <c r="B7140" s="235" t="s">
        <v>11177</v>
      </c>
      <c r="C7140" s="235" t="s">
        <v>980</v>
      </c>
      <c r="D7140" s="235" t="s">
        <v>450</v>
      </c>
      <c r="E7140"/>
      <c r="F7140" s="126"/>
      <c r="G7140" s="236"/>
      <c r="H7140"/>
      <c r="I7140" t="s">
        <v>129</v>
      </c>
      <c r="J7140" s="236"/>
      <c r="K7140"/>
      <c r="L7140"/>
      <c r="M7140"/>
      <c r="N7140"/>
      <c r="O7140"/>
      <c r="P7140"/>
      <c r="Q7140"/>
      <c r="U7140"/>
      <c r="V7140" t="s">
        <v>4337</v>
      </c>
      <c r="W7140" s="236"/>
      <c r="X7140"/>
      <c r="Y7140"/>
      <c r="Z7140"/>
      <c r="AA7140"/>
      <c r="AB7140"/>
      <c r="AC7140"/>
      <c r="AD7140"/>
      <c r="AE7140"/>
      <c r="AF7140"/>
      <c r="AG7140"/>
      <c r="AH7140" s="115" t="s">
        <v>4308</v>
      </c>
    </row>
    <row r="7141" spans="1:35" ht="18" x14ac:dyDescent="0.25">
      <c r="A7141" s="235">
        <v>334443</v>
      </c>
      <c r="B7141" s="235" t="s">
        <v>11178</v>
      </c>
      <c r="C7141" s="235" t="s">
        <v>598</v>
      </c>
      <c r="D7141" s="235" t="s">
        <v>235</v>
      </c>
      <c r="E7141"/>
      <c r="F7141" s="126"/>
      <c r="G7141" s="236"/>
      <c r="H7141"/>
      <c r="I7141" t="s">
        <v>107</v>
      </c>
      <c r="J7141" s="236"/>
      <c r="K7141"/>
      <c r="L7141"/>
      <c r="M7141"/>
      <c r="N7141"/>
      <c r="O7141"/>
      <c r="P7141"/>
      <c r="Q7141"/>
      <c r="U7141"/>
      <c r="V7141" t="s">
        <v>4335</v>
      </c>
      <c r="W7141" s="236"/>
      <c r="X7141"/>
      <c r="Y7141"/>
      <c r="Z7141"/>
      <c r="AA7141"/>
      <c r="AB7141"/>
      <c r="AC7141"/>
      <c r="AD7141"/>
      <c r="AE7141"/>
      <c r="AF7141"/>
      <c r="AG7141"/>
      <c r="AH7141" s="115" t="s">
        <v>4308</v>
      </c>
      <c r="AI7141" s="115" t="e">
        <f>VLOOKUP(A7141,'[2]دراسات قانونية'!$A$3:$E$600,1,0)</f>
        <v>#N/A</v>
      </c>
    </row>
    <row r="7142" spans="1:35" ht="18" x14ac:dyDescent="0.25">
      <c r="A7142" s="235">
        <v>334444</v>
      </c>
      <c r="B7142" s="235" t="s">
        <v>11179</v>
      </c>
      <c r="C7142" s="235" t="s">
        <v>219</v>
      </c>
      <c r="D7142" s="235" t="s">
        <v>951</v>
      </c>
      <c r="E7142"/>
      <c r="F7142" s="126"/>
      <c r="G7142" s="236"/>
      <c r="H7142"/>
      <c r="I7142" t="s">
        <v>107</v>
      </c>
      <c r="J7142" s="236"/>
      <c r="K7142"/>
      <c r="L7142"/>
      <c r="M7142"/>
      <c r="N7142"/>
      <c r="O7142"/>
      <c r="P7142"/>
      <c r="Q7142"/>
      <c r="U7142"/>
      <c r="V7142" t="s">
        <v>4335</v>
      </c>
      <c r="W7142" s="236"/>
      <c r="X7142"/>
      <c r="Y7142"/>
      <c r="Z7142"/>
      <c r="AA7142"/>
      <c r="AB7142"/>
      <c r="AC7142"/>
      <c r="AD7142"/>
      <c r="AE7142"/>
      <c r="AF7142"/>
      <c r="AG7142"/>
      <c r="AH7142" s="115" t="s">
        <v>4308</v>
      </c>
      <c r="AI7142" s="115" t="e">
        <f>VLOOKUP(A7142,'[2]دراسات قانونية'!$A$3:$E$600,1,0)</f>
        <v>#N/A</v>
      </c>
    </row>
    <row r="7143" spans="1:35" ht="18" x14ac:dyDescent="0.25">
      <c r="A7143" s="235">
        <v>334445</v>
      </c>
      <c r="B7143" s="235" t="s">
        <v>11180</v>
      </c>
      <c r="C7143" s="235" t="s">
        <v>212</v>
      </c>
      <c r="D7143" s="235" t="s">
        <v>578</v>
      </c>
      <c r="E7143"/>
      <c r="F7143" s="126"/>
      <c r="G7143" s="236"/>
      <c r="H7143"/>
      <c r="I7143" t="s">
        <v>107</v>
      </c>
      <c r="J7143" s="236"/>
      <c r="K7143"/>
      <c r="L7143"/>
      <c r="M7143"/>
      <c r="N7143"/>
      <c r="O7143"/>
      <c r="P7143"/>
      <c r="Q7143"/>
      <c r="U7143"/>
      <c r="V7143" t="s">
        <v>4335</v>
      </c>
      <c r="W7143" s="236"/>
      <c r="X7143"/>
      <c r="Y7143"/>
      <c r="Z7143"/>
      <c r="AA7143"/>
      <c r="AB7143"/>
      <c r="AC7143"/>
      <c r="AD7143"/>
      <c r="AE7143"/>
      <c r="AF7143"/>
      <c r="AG7143"/>
      <c r="AH7143" s="115" t="s">
        <v>4308</v>
      </c>
      <c r="AI7143" s="115" t="e">
        <f>VLOOKUP(A7143,'[2]دراسات قانونية'!$A$3:$E$600,1,0)</f>
        <v>#N/A</v>
      </c>
    </row>
    <row r="7144" spans="1:35" ht="18" hidden="1" x14ac:dyDescent="0.25">
      <c r="A7144" s="235">
        <v>334446</v>
      </c>
      <c r="B7144" s="235" t="s">
        <v>11181</v>
      </c>
      <c r="C7144" s="235" t="s">
        <v>227</v>
      </c>
      <c r="D7144" s="235" t="s">
        <v>9832</v>
      </c>
      <c r="E7144"/>
      <c r="F7144" s="126"/>
      <c r="G7144" s="236"/>
      <c r="H7144"/>
      <c r="I7144" t="s">
        <v>199</v>
      </c>
      <c r="J7144" s="236"/>
      <c r="K7144"/>
      <c r="L7144"/>
      <c r="M7144"/>
      <c r="N7144"/>
      <c r="O7144"/>
      <c r="P7144"/>
      <c r="Q7144"/>
      <c r="U7144"/>
      <c r="V7144">
        <v>0</v>
      </c>
      <c r="W7144" s="236"/>
      <c r="X7144"/>
      <c r="Y7144"/>
      <c r="Z7144"/>
      <c r="AA7144"/>
      <c r="AB7144"/>
      <c r="AC7144"/>
      <c r="AD7144"/>
      <c r="AE7144"/>
      <c r="AF7144"/>
      <c r="AG7144"/>
      <c r="AH7144" s="115" t="s">
        <v>4308</v>
      </c>
    </row>
    <row r="7145" spans="1:35" ht="18" x14ac:dyDescent="0.25">
      <c r="A7145" s="235">
        <v>334447</v>
      </c>
      <c r="B7145" s="235" t="s">
        <v>11182</v>
      </c>
      <c r="C7145" s="235" t="s">
        <v>227</v>
      </c>
      <c r="D7145" s="235" t="s">
        <v>222</v>
      </c>
      <c r="E7145"/>
      <c r="F7145" s="126"/>
      <c r="G7145" s="236"/>
      <c r="H7145"/>
      <c r="I7145" t="s">
        <v>107</v>
      </c>
      <c r="J7145" s="236"/>
      <c r="K7145"/>
      <c r="L7145"/>
      <c r="M7145"/>
      <c r="N7145"/>
      <c r="O7145"/>
      <c r="P7145"/>
      <c r="Q7145"/>
      <c r="U7145"/>
      <c r="V7145" t="s">
        <v>4335</v>
      </c>
      <c r="W7145" s="236"/>
      <c r="X7145"/>
      <c r="Y7145"/>
      <c r="Z7145"/>
      <c r="AA7145"/>
      <c r="AB7145"/>
      <c r="AC7145"/>
      <c r="AD7145"/>
      <c r="AE7145"/>
      <c r="AF7145"/>
      <c r="AG7145"/>
      <c r="AH7145" s="115" t="s">
        <v>4308</v>
      </c>
      <c r="AI7145" s="115" t="e">
        <f>VLOOKUP(A7145,'[2]دراسات قانونية'!$A$3:$E$600,1,0)</f>
        <v>#N/A</v>
      </c>
    </row>
    <row r="7146" spans="1:35" ht="18" x14ac:dyDescent="0.25">
      <c r="A7146" s="235">
        <v>334448</v>
      </c>
      <c r="B7146" s="235" t="s">
        <v>11183</v>
      </c>
      <c r="C7146" s="235" t="s">
        <v>623</v>
      </c>
      <c r="D7146" s="235" t="s">
        <v>293</v>
      </c>
      <c r="E7146"/>
      <c r="F7146" s="126"/>
      <c r="G7146" s="236"/>
      <c r="H7146"/>
      <c r="I7146" t="s">
        <v>107</v>
      </c>
      <c r="J7146" s="236"/>
      <c r="K7146"/>
      <c r="L7146"/>
      <c r="M7146"/>
      <c r="N7146"/>
      <c r="O7146"/>
      <c r="P7146"/>
      <c r="Q7146"/>
      <c r="U7146"/>
      <c r="V7146" t="s">
        <v>4335</v>
      </c>
      <c r="W7146" s="236"/>
      <c r="X7146"/>
      <c r="Y7146"/>
      <c r="Z7146"/>
      <c r="AA7146"/>
      <c r="AB7146"/>
      <c r="AC7146"/>
      <c r="AD7146"/>
      <c r="AE7146"/>
      <c r="AF7146"/>
      <c r="AG7146"/>
      <c r="AH7146" s="115" t="s">
        <v>4308</v>
      </c>
      <c r="AI7146" s="115" t="e">
        <f>VLOOKUP(A7146,'[2]دراسات قانونية'!$A$3:$E$600,1,0)</f>
        <v>#N/A</v>
      </c>
    </row>
    <row r="7147" spans="1:35" ht="18" x14ac:dyDescent="0.25">
      <c r="A7147" s="235">
        <v>334449</v>
      </c>
      <c r="B7147" s="235" t="s">
        <v>11184</v>
      </c>
      <c r="C7147" s="235" t="s">
        <v>10007</v>
      </c>
      <c r="D7147" s="235" t="s">
        <v>3915</v>
      </c>
      <c r="E7147"/>
      <c r="F7147" s="126"/>
      <c r="G7147" s="236"/>
      <c r="H7147"/>
      <c r="I7147" t="s">
        <v>107</v>
      </c>
      <c r="J7147" s="236"/>
      <c r="K7147"/>
      <c r="L7147"/>
      <c r="M7147"/>
      <c r="N7147"/>
      <c r="O7147"/>
      <c r="P7147"/>
      <c r="Q7147"/>
      <c r="U7147"/>
      <c r="V7147" t="s">
        <v>4335</v>
      </c>
      <c r="W7147" s="236"/>
      <c r="X7147"/>
      <c r="Y7147"/>
      <c r="Z7147"/>
      <c r="AA7147"/>
      <c r="AB7147"/>
      <c r="AC7147"/>
      <c r="AD7147"/>
      <c r="AE7147"/>
      <c r="AF7147"/>
      <c r="AG7147"/>
      <c r="AH7147" s="115" t="s">
        <v>4308</v>
      </c>
      <c r="AI7147" s="115" t="e">
        <f>VLOOKUP(A7147,'[2]دراسات قانونية'!$A$3:$E$600,1,0)</f>
        <v>#N/A</v>
      </c>
    </row>
    <row r="7148" spans="1:35" hidden="1" x14ac:dyDescent="0.25">
      <c r="A7148">
        <v>334450</v>
      </c>
      <c r="B7148" t="s">
        <v>11185</v>
      </c>
      <c r="C7148" t="s">
        <v>623</v>
      </c>
      <c r="D7148" t="s">
        <v>485</v>
      </c>
      <c r="E7148" t="s">
        <v>77</v>
      </c>
      <c r="F7148" s="126">
        <v>36039</v>
      </c>
      <c r="G7148" t="s">
        <v>18</v>
      </c>
      <c r="H7148" t="s">
        <v>16</v>
      </c>
      <c r="I7148" t="s">
        <v>129</v>
      </c>
      <c r="J7148" t="s">
        <v>15</v>
      </c>
      <c r="K7148"/>
      <c r="L7148" t="s">
        <v>30</v>
      </c>
      <c r="M7148"/>
      <c r="N7148"/>
      <c r="O7148"/>
      <c r="P7148"/>
      <c r="Q7148"/>
      <c r="U7148"/>
      <c r="V7148" t="s">
        <v>16623</v>
      </c>
      <c r="W7148"/>
      <c r="X7148"/>
      <c r="Y7148"/>
      <c r="Z7148"/>
      <c r="AA7148"/>
      <c r="AB7148"/>
      <c r="AC7148"/>
      <c r="AD7148"/>
      <c r="AE7148"/>
      <c r="AF7148"/>
      <c r="AG7148"/>
    </row>
    <row r="7149" spans="1:35" ht="18" x14ac:dyDescent="0.25">
      <c r="A7149" s="235">
        <v>334451</v>
      </c>
      <c r="B7149" s="235" t="s">
        <v>11186</v>
      </c>
      <c r="C7149" s="235" t="s">
        <v>5396</v>
      </c>
      <c r="D7149" s="235" t="s">
        <v>320</v>
      </c>
      <c r="E7149"/>
      <c r="F7149" s="126"/>
      <c r="G7149" s="236"/>
      <c r="H7149"/>
      <c r="I7149" t="s">
        <v>107</v>
      </c>
      <c r="J7149" s="236"/>
      <c r="K7149"/>
      <c r="L7149"/>
      <c r="M7149"/>
      <c r="N7149"/>
      <c r="O7149"/>
      <c r="P7149"/>
      <c r="Q7149"/>
      <c r="U7149"/>
      <c r="V7149" t="s">
        <v>4335</v>
      </c>
      <c r="W7149" s="236"/>
      <c r="X7149"/>
      <c r="Y7149"/>
      <c r="Z7149"/>
      <c r="AA7149"/>
      <c r="AB7149"/>
      <c r="AC7149"/>
      <c r="AD7149"/>
      <c r="AE7149"/>
      <c r="AF7149"/>
      <c r="AG7149"/>
      <c r="AH7149" s="115" t="s">
        <v>4308</v>
      </c>
      <c r="AI7149" s="115" t="e">
        <f>VLOOKUP(A7149,'[2]دراسات قانونية'!$A$3:$E$600,1,0)</f>
        <v>#N/A</v>
      </c>
    </row>
    <row r="7150" spans="1:35" hidden="1" x14ac:dyDescent="0.25">
      <c r="A7150">
        <v>334452</v>
      </c>
      <c r="B7150" t="s">
        <v>11187</v>
      </c>
      <c r="C7150" t="s">
        <v>324</v>
      </c>
      <c r="D7150" t="s">
        <v>257</v>
      </c>
      <c r="E7150" t="s">
        <v>77</v>
      </c>
      <c r="F7150" s="126">
        <v>34227</v>
      </c>
      <c r="G7150" t="s">
        <v>18</v>
      </c>
      <c r="H7150" t="s">
        <v>16</v>
      </c>
      <c r="I7150" t="s">
        <v>136</v>
      </c>
      <c r="J7150" t="s">
        <v>1226</v>
      </c>
      <c r="K7150"/>
      <c r="L7150" t="s">
        <v>30</v>
      </c>
      <c r="M7150"/>
      <c r="N7150"/>
      <c r="O7150"/>
      <c r="P7150"/>
      <c r="Q7150"/>
      <c r="U7150"/>
      <c r="V7150" t="s">
        <v>4412</v>
      </c>
      <c r="W7150"/>
      <c r="X7150"/>
      <c r="Y7150"/>
      <c r="Z7150"/>
      <c r="AA7150"/>
      <c r="AB7150"/>
      <c r="AC7150"/>
      <c r="AD7150"/>
      <c r="AE7150" t="s">
        <v>4308</v>
      </c>
      <c r="AF7150" t="s">
        <v>4308</v>
      </c>
      <c r="AG7150" t="s">
        <v>4308</v>
      </c>
      <c r="AH7150" s="115" t="s">
        <v>4308</v>
      </c>
    </row>
    <row r="7151" spans="1:35" ht="18" hidden="1" x14ac:dyDescent="0.25">
      <c r="A7151" s="235">
        <v>334453</v>
      </c>
      <c r="B7151" s="235" t="s">
        <v>11188</v>
      </c>
      <c r="C7151" s="235" t="s">
        <v>227</v>
      </c>
      <c r="D7151" s="235" t="s">
        <v>5087</v>
      </c>
      <c r="E7151"/>
      <c r="F7151" s="126"/>
      <c r="G7151" s="236"/>
      <c r="H7151"/>
      <c r="I7151" t="s">
        <v>199</v>
      </c>
      <c r="J7151" s="236"/>
      <c r="K7151"/>
      <c r="L7151"/>
      <c r="M7151"/>
      <c r="N7151"/>
      <c r="O7151"/>
      <c r="P7151"/>
      <c r="Q7151"/>
      <c r="U7151"/>
      <c r="V7151">
        <v>0</v>
      </c>
      <c r="W7151" s="236"/>
      <c r="X7151"/>
      <c r="Y7151"/>
      <c r="Z7151"/>
      <c r="AA7151"/>
      <c r="AB7151"/>
      <c r="AC7151"/>
      <c r="AD7151"/>
      <c r="AE7151"/>
      <c r="AF7151"/>
      <c r="AG7151"/>
      <c r="AH7151" s="115" t="s">
        <v>4308</v>
      </c>
    </row>
    <row r="7152" spans="1:35" hidden="1" x14ac:dyDescent="0.25">
      <c r="A7152">
        <v>334454</v>
      </c>
      <c r="B7152" t="s">
        <v>11189</v>
      </c>
      <c r="C7152" t="s">
        <v>530</v>
      </c>
      <c r="D7152" t="s">
        <v>11190</v>
      </c>
      <c r="E7152" t="s">
        <v>76</v>
      </c>
      <c r="F7152" s="126">
        <v>36025</v>
      </c>
      <c r="G7152" t="s">
        <v>18</v>
      </c>
      <c r="H7152" t="s">
        <v>16</v>
      </c>
      <c r="I7152" t="s">
        <v>129</v>
      </c>
      <c r="J7152" t="s">
        <v>15</v>
      </c>
      <c r="K7152"/>
      <c r="L7152" t="s">
        <v>18</v>
      </c>
      <c r="M7152"/>
      <c r="N7152"/>
      <c r="O7152"/>
      <c r="P7152"/>
      <c r="Q7152"/>
      <c r="U7152"/>
      <c r="V7152" t="s">
        <v>16623</v>
      </c>
      <c r="W7152"/>
      <c r="X7152"/>
      <c r="Y7152"/>
      <c r="Z7152"/>
      <c r="AA7152"/>
      <c r="AB7152"/>
      <c r="AC7152"/>
      <c r="AD7152"/>
      <c r="AE7152"/>
      <c r="AF7152"/>
      <c r="AG7152" t="s">
        <v>4308</v>
      </c>
      <c r="AH7152" s="115" t="s">
        <v>4308</v>
      </c>
    </row>
    <row r="7153" spans="1:35" ht="18" x14ac:dyDescent="0.25">
      <c r="A7153" s="235">
        <v>334455</v>
      </c>
      <c r="B7153" s="235" t="s">
        <v>11191</v>
      </c>
      <c r="C7153" s="235" t="s">
        <v>324</v>
      </c>
      <c r="D7153" s="235" t="s">
        <v>504</v>
      </c>
      <c r="E7153"/>
      <c r="F7153" s="126"/>
      <c r="G7153" s="236"/>
      <c r="H7153"/>
      <c r="I7153" t="s">
        <v>107</v>
      </c>
      <c r="J7153" s="236"/>
      <c r="K7153"/>
      <c r="L7153"/>
      <c r="M7153"/>
      <c r="N7153"/>
      <c r="O7153"/>
      <c r="P7153"/>
      <c r="Q7153"/>
      <c r="U7153"/>
      <c r="V7153" t="s">
        <v>4335</v>
      </c>
      <c r="W7153" s="236"/>
      <c r="X7153"/>
      <c r="Y7153"/>
      <c r="Z7153"/>
      <c r="AA7153"/>
      <c r="AB7153"/>
      <c r="AC7153"/>
      <c r="AD7153"/>
      <c r="AE7153"/>
      <c r="AF7153"/>
      <c r="AG7153"/>
      <c r="AH7153" s="115" t="s">
        <v>4308</v>
      </c>
      <c r="AI7153" s="115" t="e">
        <f>VLOOKUP(A7153,'[2]دراسات قانونية'!$A$3:$E$600,1,0)</f>
        <v>#N/A</v>
      </c>
    </row>
    <row r="7154" spans="1:35" ht="18" x14ac:dyDescent="0.25">
      <c r="A7154" s="235">
        <v>334456</v>
      </c>
      <c r="B7154" s="235" t="s">
        <v>11192</v>
      </c>
      <c r="C7154" s="235" t="s">
        <v>11193</v>
      </c>
      <c r="D7154" s="235" t="s">
        <v>230</v>
      </c>
      <c r="E7154"/>
      <c r="F7154" s="126"/>
      <c r="G7154" s="236"/>
      <c r="H7154"/>
      <c r="I7154" t="s">
        <v>107</v>
      </c>
      <c r="J7154" s="236"/>
      <c r="K7154"/>
      <c r="L7154"/>
      <c r="M7154"/>
      <c r="N7154"/>
      <c r="O7154"/>
      <c r="P7154"/>
      <c r="Q7154"/>
      <c r="U7154"/>
      <c r="V7154" t="s">
        <v>4335</v>
      </c>
      <c r="W7154" s="236"/>
      <c r="X7154"/>
      <c r="Y7154"/>
      <c r="Z7154"/>
      <c r="AA7154"/>
      <c r="AB7154"/>
      <c r="AC7154"/>
      <c r="AD7154"/>
      <c r="AE7154"/>
      <c r="AF7154"/>
      <c r="AG7154"/>
      <c r="AH7154" s="115" t="s">
        <v>4308</v>
      </c>
      <c r="AI7154" s="115" t="e">
        <f>VLOOKUP(A7154,'[2]دراسات قانونية'!$A$3:$E$600,1,0)</f>
        <v>#N/A</v>
      </c>
    </row>
    <row r="7155" spans="1:35" ht="18" x14ac:dyDescent="0.25">
      <c r="A7155" s="235">
        <v>334458</v>
      </c>
      <c r="B7155" s="235" t="s">
        <v>11194</v>
      </c>
      <c r="C7155" s="235" t="s">
        <v>690</v>
      </c>
      <c r="D7155" s="235" t="s">
        <v>2192</v>
      </c>
      <c r="E7155"/>
      <c r="F7155" s="126"/>
      <c r="G7155" s="236"/>
      <c r="H7155"/>
      <c r="I7155" t="s">
        <v>107</v>
      </c>
      <c r="J7155" s="236"/>
      <c r="K7155"/>
      <c r="L7155"/>
      <c r="M7155"/>
      <c r="N7155"/>
      <c r="O7155"/>
      <c r="P7155"/>
      <c r="Q7155"/>
      <c r="U7155"/>
      <c r="V7155" t="s">
        <v>4335</v>
      </c>
      <c r="W7155" s="236"/>
      <c r="X7155"/>
      <c r="Y7155"/>
      <c r="Z7155"/>
      <c r="AA7155"/>
      <c r="AB7155"/>
      <c r="AC7155"/>
      <c r="AD7155"/>
      <c r="AE7155"/>
      <c r="AF7155"/>
      <c r="AG7155"/>
      <c r="AH7155" s="115" t="s">
        <v>4308</v>
      </c>
      <c r="AI7155" s="115" t="e">
        <f>VLOOKUP(A7155,'[2]دراسات قانونية'!$A$3:$E$600,1,0)</f>
        <v>#N/A</v>
      </c>
    </row>
    <row r="7156" spans="1:35" ht="18" x14ac:dyDescent="0.25">
      <c r="A7156" s="235">
        <v>334459</v>
      </c>
      <c r="B7156" s="235" t="s">
        <v>11195</v>
      </c>
      <c r="C7156" s="235" t="s">
        <v>864</v>
      </c>
      <c r="D7156" s="235" t="s">
        <v>633</v>
      </c>
      <c r="E7156"/>
      <c r="F7156" s="126"/>
      <c r="G7156" s="236"/>
      <c r="H7156"/>
      <c r="I7156" t="s">
        <v>107</v>
      </c>
      <c r="J7156" s="236"/>
      <c r="K7156"/>
      <c r="L7156"/>
      <c r="M7156"/>
      <c r="N7156"/>
      <c r="O7156"/>
      <c r="P7156"/>
      <c r="Q7156"/>
      <c r="U7156"/>
      <c r="V7156" t="s">
        <v>4335</v>
      </c>
      <c r="W7156" s="236"/>
      <c r="X7156"/>
      <c r="Y7156"/>
      <c r="Z7156"/>
      <c r="AA7156"/>
      <c r="AB7156"/>
      <c r="AC7156"/>
      <c r="AD7156"/>
      <c r="AE7156"/>
      <c r="AF7156"/>
      <c r="AG7156"/>
      <c r="AH7156" s="115" t="s">
        <v>4308</v>
      </c>
      <c r="AI7156" s="115" t="e">
        <f>VLOOKUP(A7156,'[2]دراسات قانونية'!$A$3:$E$600,1,0)</f>
        <v>#N/A</v>
      </c>
    </row>
    <row r="7157" spans="1:35" ht="18" hidden="1" x14ac:dyDescent="0.25">
      <c r="A7157" s="235">
        <v>334460</v>
      </c>
      <c r="B7157" s="235" t="s">
        <v>11196</v>
      </c>
      <c r="C7157" s="235" t="s">
        <v>11197</v>
      </c>
      <c r="D7157" s="235" t="s">
        <v>595</v>
      </c>
      <c r="E7157"/>
      <c r="F7157" s="126"/>
      <c r="G7157" s="236"/>
      <c r="H7157"/>
      <c r="I7157" t="s">
        <v>199</v>
      </c>
      <c r="J7157" s="236"/>
      <c r="K7157"/>
      <c r="L7157"/>
      <c r="M7157"/>
      <c r="N7157"/>
      <c r="O7157"/>
      <c r="P7157"/>
      <c r="Q7157"/>
      <c r="U7157"/>
      <c r="V7157">
        <v>0</v>
      </c>
      <c r="W7157" s="236"/>
      <c r="X7157"/>
      <c r="Y7157"/>
      <c r="Z7157"/>
      <c r="AA7157"/>
      <c r="AB7157"/>
      <c r="AC7157"/>
      <c r="AD7157"/>
      <c r="AE7157"/>
      <c r="AF7157"/>
      <c r="AG7157"/>
      <c r="AH7157" s="115" t="s">
        <v>4308</v>
      </c>
    </row>
    <row r="7158" spans="1:35" ht="18" hidden="1" x14ac:dyDescent="0.25">
      <c r="A7158" s="235">
        <v>334461</v>
      </c>
      <c r="B7158" s="235" t="s">
        <v>11198</v>
      </c>
      <c r="C7158" s="235" t="s">
        <v>339</v>
      </c>
      <c r="D7158" s="235" t="s">
        <v>448</v>
      </c>
      <c r="E7158"/>
      <c r="F7158" s="126"/>
      <c r="G7158" s="236"/>
      <c r="H7158"/>
      <c r="I7158" t="s">
        <v>129</v>
      </c>
      <c r="J7158" s="236"/>
      <c r="K7158"/>
      <c r="L7158"/>
      <c r="M7158"/>
      <c r="N7158"/>
      <c r="O7158"/>
      <c r="P7158"/>
      <c r="Q7158"/>
      <c r="U7158"/>
      <c r="V7158" t="s">
        <v>4337</v>
      </c>
      <c r="W7158" s="236"/>
      <c r="X7158"/>
      <c r="Y7158"/>
      <c r="Z7158"/>
      <c r="AA7158"/>
      <c r="AB7158"/>
      <c r="AC7158"/>
      <c r="AD7158"/>
      <c r="AE7158"/>
      <c r="AF7158"/>
      <c r="AG7158"/>
      <c r="AH7158" s="115" t="s">
        <v>4308</v>
      </c>
    </row>
    <row r="7159" spans="1:35" ht="18" hidden="1" x14ac:dyDescent="0.25">
      <c r="A7159" s="235">
        <v>334462</v>
      </c>
      <c r="B7159" s="235" t="s">
        <v>11199</v>
      </c>
      <c r="C7159" s="235" t="s">
        <v>348</v>
      </c>
      <c r="D7159" s="235" t="s">
        <v>11200</v>
      </c>
      <c r="E7159"/>
      <c r="F7159" s="126"/>
      <c r="G7159" s="236"/>
      <c r="H7159"/>
      <c r="I7159" t="s">
        <v>129</v>
      </c>
      <c r="J7159" s="236"/>
      <c r="K7159"/>
      <c r="L7159"/>
      <c r="M7159"/>
      <c r="N7159"/>
      <c r="O7159"/>
      <c r="P7159"/>
      <c r="Q7159"/>
      <c r="U7159"/>
      <c r="V7159" t="s">
        <v>4337</v>
      </c>
      <c r="W7159" s="236"/>
      <c r="X7159"/>
      <c r="Y7159"/>
      <c r="Z7159"/>
      <c r="AA7159"/>
      <c r="AB7159"/>
      <c r="AC7159"/>
      <c r="AD7159"/>
      <c r="AE7159"/>
      <c r="AF7159"/>
      <c r="AG7159"/>
      <c r="AH7159" s="115" t="s">
        <v>4308</v>
      </c>
    </row>
    <row r="7160" spans="1:35" hidden="1" x14ac:dyDescent="0.25">
      <c r="A7160">
        <v>334463</v>
      </c>
      <c r="B7160" t="s">
        <v>11201</v>
      </c>
      <c r="C7160" t="s">
        <v>11202</v>
      </c>
      <c r="D7160" t="s">
        <v>407</v>
      </c>
      <c r="E7160" t="s">
        <v>76</v>
      </c>
      <c r="F7160" s="126">
        <v>33770</v>
      </c>
      <c r="G7160" t="s">
        <v>18</v>
      </c>
      <c r="H7160" t="s">
        <v>16</v>
      </c>
      <c r="I7160" t="s">
        <v>201</v>
      </c>
      <c r="J7160" t="s">
        <v>1226</v>
      </c>
      <c r="K7160"/>
      <c r="L7160" t="s">
        <v>18</v>
      </c>
      <c r="M7160"/>
      <c r="N7160"/>
      <c r="O7160"/>
      <c r="P7160"/>
      <c r="Q7160"/>
      <c r="U7160"/>
      <c r="V7160">
        <v>0</v>
      </c>
      <c r="W7160"/>
      <c r="X7160"/>
      <c r="Y7160"/>
      <c r="Z7160"/>
      <c r="AA7160"/>
      <c r="AB7160"/>
      <c r="AC7160"/>
      <c r="AD7160"/>
      <c r="AE7160"/>
      <c r="AF7160"/>
      <c r="AG7160"/>
    </row>
    <row r="7161" spans="1:35" ht="18" x14ac:dyDescent="0.25">
      <c r="A7161" s="235">
        <v>334464</v>
      </c>
      <c r="B7161" s="235" t="s">
        <v>9906</v>
      </c>
      <c r="C7161" s="235" t="s">
        <v>335</v>
      </c>
      <c r="D7161" s="235" t="s">
        <v>855</v>
      </c>
      <c r="E7161"/>
      <c r="F7161" s="126"/>
      <c r="G7161" s="236"/>
      <c r="H7161"/>
      <c r="I7161" t="s">
        <v>107</v>
      </c>
      <c r="J7161" s="236"/>
      <c r="K7161"/>
      <c r="L7161"/>
      <c r="M7161"/>
      <c r="N7161"/>
      <c r="O7161"/>
      <c r="P7161"/>
      <c r="Q7161"/>
      <c r="U7161"/>
      <c r="V7161" t="s">
        <v>4335</v>
      </c>
      <c r="W7161" s="236"/>
      <c r="X7161"/>
      <c r="Y7161"/>
      <c r="Z7161"/>
      <c r="AA7161"/>
      <c r="AB7161"/>
      <c r="AC7161"/>
      <c r="AD7161"/>
      <c r="AE7161"/>
      <c r="AF7161"/>
      <c r="AG7161"/>
      <c r="AH7161" s="115" t="s">
        <v>4308</v>
      </c>
      <c r="AI7161" s="115" t="e">
        <f>VLOOKUP(A7161,'[2]دراسات قانونية'!$A$3:$E$600,1,0)</f>
        <v>#N/A</v>
      </c>
    </row>
    <row r="7162" spans="1:35" ht="18" x14ac:dyDescent="0.25">
      <c r="A7162" s="235">
        <v>334465</v>
      </c>
      <c r="B7162" s="235" t="s">
        <v>4481</v>
      </c>
      <c r="C7162" s="235" t="s">
        <v>212</v>
      </c>
      <c r="D7162" s="235" t="s">
        <v>265</v>
      </c>
      <c r="E7162"/>
      <c r="F7162" s="126"/>
      <c r="G7162" s="236"/>
      <c r="H7162"/>
      <c r="I7162" t="s">
        <v>107</v>
      </c>
      <c r="J7162" s="236"/>
      <c r="K7162"/>
      <c r="L7162"/>
      <c r="M7162"/>
      <c r="N7162"/>
      <c r="O7162"/>
      <c r="P7162"/>
      <c r="Q7162"/>
      <c r="U7162"/>
      <c r="V7162" t="s">
        <v>4334</v>
      </c>
      <c r="W7162" s="236"/>
      <c r="X7162"/>
      <c r="Y7162"/>
      <c r="Z7162"/>
      <c r="AA7162"/>
      <c r="AB7162"/>
      <c r="AC7162"/>
      <c r="AD7162"/>
      <c r="AE7162"/>
      <c r="AF7162"/>
      <c r="AG7162"/>
      <c r="AH7162" s="115" t="s">
        <v>4308</v>
      </c>
      <c r="AI7162" s="115" t="e">
        <f>VLOOKUP(A7162,'[2]دراسات قانونية'!$A$3:$E$600,1,0)</f>
        <v>#N/A</v>
      </c>
    </row>
    <row r="7163" spans="1:35" ht="18" x14ac:dyDescent="0.25">
      <c r="A7163" s="235">
        <v>334467</v>
      </c>
      <c r="B7163" s="235" t="s">
        <v>11203</v>
      </c>
      <c r="C7163" s="235" t="s">
        <v>227</v>
      </c>
      <c r="D7163" s="235" t="s">
        <v>613</v>
      </c>
      <c r="E7163"/>
      <c r="F7163" s="126"/>
      <c r="G7163" s="236"/>
      <c r="H7163"/>
      <c r="I7163" t="s">
        <v>107</v>
      </c>
      <c r="J7163" s="236"/>
      <c r="K7163"/>
      <c r="L7163"/>
      <c r="M7163"/>
      <c r="N7163"/>
      <c r="O7163"/>
      <c r="P7163"/>
      <c r="Q7163"/>
      <c r="U7163"/>
      <c r="V7163" t="s">
        <v>4335</v>
      </c>
      <c r="W7163" s="236"/>
      <c r="X7163"/>
      <c r="Y7163"/>
      <c r="Z7163"/>
      <c r="AA7163"/>
      <c r="AB7163"/>
      <c r="AC7163"/>
      <c r="AD7163"/>
      <c r="AE7163"/>
      <c r="AF7163"/>
      <c r="AG7163"/>
      <c r="AH7163" s="115" t="s">
        <v>4308</v>
      </c>
      <c r="AI7163" s="115" t="e">
        <f>VLOOKUP(A7163,'[2]دراسات قانونية'!$A$3:$E$600,1,0)</f>
        <v>#N/A</v>
      </c>
    </row>
    <row r="7164" spans="1:35" ht="18" x14ac:dyDescent="0.25">
      <c r="A7164" s="235">
        <v>334468</v>
      </c>
      <c r="B7164" s="235" t="s">
        <v>11204</v>
      </c>
      <c r="C7164" s="235" t="s">
        <v>614</v>
      </c>
      <c r="D7164" s="235" t="s">
        <v>270</v>
      </c>
      <c r="E7164"/>
      <c r="F7164" s="126"/>
      <c r="G7164" s="236"/>
      <c r="H7164"/>
      <c r="I7164" t="s">
        <v>107</v>
      </c>
      <c r="J7164" s="236"/>
      <c r="K7164"/>
      <c r="L7164"/>
      <c r="M7164"/>
      <c r="N7164"/>
      <c r="O7164"/>
      <c r="P7164"/>
      <c r="Q7164"/>
      <c r="U7164"/>
      <c r="V7164"/>
      <c r="W7164" s="236"/>
      <c r="X7164"/>
      <c r="Y7164"/>
      <c r="Z7164"/>
      <c r="AA7164"/>
      <c r="AB7164"/>
      <c r="AC7164"/>
      <c r="AD7164"/>
      <c r="AE7164"/>
      <c r="AF7164"/>
      <c r="AG7164"/>
      <c r="AI7164" s="115">
        <f>VLOOKUP(A7164,'[2]دراسات قانونية'!$A$3:$E$600,1,0)</f>
        <v>334468</v>
      </c>
    </row>
    <row r="7165" spans="1:35" hidden="1" x14ac:dyDescent="0.25">
      <c r="A7165">
        <v>334469</v>
      </c>
      <c r="B7165" t="s">
        <v>11205</v>
      </c>
      <c r="C7165" t="s">
        <v>1631</v>
      </c>
      <c r="D7165" t="s">
        <v>11206</v>
      </c>
      <c r="E7165" t="s">
        <v>76</v>
      </c>
      <c r="F7165" s="126">
        <v>36069</v>
      </c>
      <c r="G7165" t="s">
        <v>406</v>
      </c>
      <c r="H7165" t="s">
        <v>16</v>
      </c>
      <c r="I7165" t="s">
        <v>129</v>
      </c>
      <c r="J7165"/>
      <c r="K7165"/>
      <c r="L7165"/>
      <c r="M7165"/>
      <c r="N7165"/>
      <c r="O7165"/>
      <c r="P7165"/>
      <c r="Q7165"/>
      <c r="U7165"/>
      <c r="V7165" t="s">
        <v>4414</v>
      </c>
      <c r="W7165"/>
      <c r="X7165"/>
      <c r="Y7165"/>
      <c r="Z7165"/>
      <c r="AA7165"/>
      <c r="AB7165"/>
      <c r="AC7165" t="s">
        <v>4308</v>
      </c>
      <c r="AD7165" t="s">
        <v>4308</v>
      </c>
      <c r="AE7165" t="s">
        <v>4308</v>
      </c>
      <c r="AF7165" t="s">
        <v>4308</v>
      </c>
      <c r="AG7165" t="s">
        <v>4308</v>
      </c>
      <c r="AH7165" s="115" t="s">
        <v>4308</v>
      </c>
    </row>
    <row r="7166" spans="1:35" hidden="1" x14ac:dyDescent="0.25">
      <c r="A7166">
        <v>334470</v>
      </c>
      <c r="B7166" t="s">
        <v>1268</v>
      </c>
      <c r="C7166" t="s">
        <v>212</v>
      </c>
      <c r="D7166" t="s">
        <v>366</v>
      </c>
      <c r="E7166" t="s">
        <v>76</v>
      </c>
      <c r="F7166" s="126"/>
      <c r="G7166"/>
      <c r="H7166" t="s">
        <v>16</v>
      </c>
      <c r="I7166" t="s">
        <v>129</v>
      </c>
      <c r="J7166"/>
      <c r="K7166"/>
      <c r="L7166"/>
      <c r="M7166"/>
      <c r="N7166"/>
      <c r="O7166"/>
      <c r="P7166"/>
      <c r="Q7166"/>
      <c r="U7166"/>
      <c r="V7166" t="s">
        <v>4424</v>
      </c>
      <c r="W7166"/>
      <c r="X7166"/>
      <c r="Y7166"/>
      <c r="Z7166"/>
      <c r="AA7166"/>
      <c r="AB7166" t="s">
        <v>4308</v>
      </c>
      <c r="AC7166" t="s">
        <v>4308</v>
      </c>
      <c r="AD7166" t="s">
        <v>4308</v>
      </c>
      <c r="AE7166" t="s">
        <v>4308</v>
      </c>
      <c r="AF7166" t="s">
        <v>4308</v>
      </c>
      <c r="AG7166" t="s">
        <v>4308</v>
      </c>
      <c r="AH7166" s="115" t="s">
        <v>4308</v>
      </c>
    </row>
    <row r="7167" spans="1:35" ht="18" x14ac:dyDescent="0.25">
      <c r="A7167" s="235">
        <v>334471</v>
      </c>
      <c r="B7167" s="235" t="s">
        <v>1268</v>
      </c>
      <c r="C7167" s="235" t="s">
        <v>11207</v>
      </c>
      <c r="D7167" s="235" t="s">
        <v>328</v>
      </c>
      <c r="E7167"/>
      <c r="F7167" s="126"/>
      <c r="G7167" s="236"/>
      <c r="H7167"/>
      <c r="I7167" t="s">
        <v>107</v>
      </c>
      <c r="J7167" s="236"/>
      <c r="K7167"/>
      <c r="L7167"/>
      <c r="M7167"/>
      <c r="N7167"/>
      <c r="O7167"/>
      <c r="P7167"/>
      <c r="Q7167"/>
      <c r="U7167"/>
      <c r="V7167" t="s">
        <v>4335</v>
      </c>
      <c r="W7167" s="236"/>
      <c r="X7167"/>
      <c r="Y7167"/>
      <c r="Z7167"/>
      <c r="AA7167"/>
      <c r="AB7167"/>
      <c r="AC7167"/>
      <c r="AD7167"/>
      <c r="AE7167"/>
      <c r="AF7167"/>
      <c r="AG7167"/>
      <c r="AH7167" s="115" t="s">
        <v>4308</v>
      </c>
      <c r="AI7167" s="115" t="e">
        <f>VLOOKUP(A7167,'[2]دراسات قانونية'!$A$3:$E$600,1,0)</f>
        <v>#N/A</v>
      </c>
    </row>
    <row r="7168" spans="1:35" hidden="1" x14ac:dyDescent="0.25">
      <c r="A7168" s="115">
        <v>334472</v>
      </c>
      <c r="B7168" s="115" t="s">
        <v>2581</v>
      </c>
      <c r="C7168" s="115" t="s">
        <v>212</v>
      </c>
      <c r="D7168" s="115" t="s">
        <v>312</v>
      </c>
      <c r="E7168" s="115" t="s">
        <v>76</v>
      </c>
      <c r="F7168" s="237">
        <v>36161</v>
      </c>
      <c r="G7168" s="115" t="s">
        <v>608</v>
      </c>
      <c r="H7168" s="115" t="s">
        <v>19</v>
      </c>
      <c r="I7168" t="s">
        <v>199</v>
      </c>
      <c r="J7168" s="115" t="s">
        <v>15</v>
      </c>
      <c r="L7168" s="115" t="s">
        <v>30</v>
      </c>
      <c r="U7168"/>
      <c r="V7168">
        <v>0</v>
      </c>
    </row>
    <row r="7169" spans="1:35" hidden="1" x14ac:dyDescent="0.25">
      <c r="A7169">
        <v>334473</v>
      </c>
      <c r="B7169" t="s">
        <v>11208</v>
      </c>
      <c r="C7169" t="s">
        <v>438</v>
      </c>
      <c r="D7169" t="s">
        <v>448</v>
      </c>
      <c r="E7169" t="s">
        <v>76</v>
      </c>
      <c r="F7169" s="126"/>
      <c r="G7169"/>
      <c r="H7169" t="s">
        <v>16</v>
      </c>
      <c r="I7169" t="s">
        <v>129</v>
      </c>
      <c r="J7169"/>
      <c r="K7169"/>
      <c r="L7169"/>
      <c r="M7169"/>
      <c r="N7169"/>
      <c r="O7169"/>
      <c r="P7169"/>
      <c r="Q7169"/>
      <c r="U7169"/>
      <c r="V7169" t="s">
        <v>4414</v>
      </c>
      <c r="W7169"/>
      <c r="X7169"/>
      <c r="Y7169"/>
      <c r="Z7169"/>
      <c r="AA7169" t="s">
        <v>4308</v>
      </c>
      <c r="AB7169" t="s">
        <v>4308</v>
      </c>
      <c r="AC7169" t="s">
        <v>4308</v>
      </c>
      <c r="AD7169" t="s">
        <v>4308</v>
      </c>
      <c r="AE7169" t="s">
        <v>4308</v>
      </c>
      <c r="AF7169" t="s">
        <v>4308</v>
      </c>
      <c r="AG7169" t="s">
        <v>4308</v>
      </c>
      <c r="AH7169" s="115" t="s">
        <v>4308</v>
      </c>
    </row>
    <row r="7170" spans="1:35" hidden="1" x14ac:dyDescent="0.25">
      <c r="A7170">
        <v>334474</v>
      </c>
      <c r="B7170" t="s">
        <v>1272</v>
      </c>
      <c r="C7170" t="s">
        <v>481</v>
      </c>
      <c r="D7170" t="s">
        <v>372</v>
      </c>
      <c r="E7170" t="s">
        <v>76</v>
      </c>
      <c r="F7170" s="126">
        <v>36053</v>
      </c>
      <c r="G7170" t="s">
        <v>211</v>
      </c>
      <c r="H7170" t="s">
        <v>16</v>
      </c>
      <c r="I7170" t="s">
        <v>129</v>
      </c>
      <c r="J7170" t="s">
        <v>15</v>
      </c>
      <c r="K7170"/>
      <c r="L7170" t="s">
        <v>73</v>
      </c>
      <c r="M7170"/>
      <c r="N7170"/>
      <c r="O7170"/>
      <c r="P7170"/>
      <c r="Q7170"/>
      <c r="U7170"/>
      <c r="V7170" t="s">
        <v>16623</v>
      </c>
      <c r="W7170"/>
      <c r="X7170"/>
      <c r="Y7170"/>
      <c r="Z7170"/>
      <c r="AA7170"/>
      <c r="AB7170"/>
      <c r="AC7170"/>
      <c r="AD7170"/>
      <c r="AE7170"/>
      <c r="AF7170"/>
      <c r="AG7170"/>
    </row>
    <row r="7171" spans="1:35" ht="18" hidden="1" x14ac:dyDescent="0.25">
      <c r="A7171" s="235">
        <v>334475</v>
      </c>
      <c r="B7171" s="235" t="s">
        <v>8783</v>
      </c>
      <c r="C7171" s="235" t="s">
        <v>329</v>
      </c>
      <c r="D7171" s="235" t="s">
        <v>430</v>
      </c>
      <c r="E7171"/>
      <c r="F7171" s="126"/>
      <c r="G7171" s="236"/>
      <c r="H7171"/>
      <c r="I7171" t="s">
        <v>129</v>
      </c>
      <c r="J7171" s="236"/>
      <c r="K7171"/>
      <c r="L7171"/>
      <c r="M7171"/>
      <c r="N7171"/>
      <c r="O7171"/>
      <c r="P7171"/>
      <c r="Q7171"/>
      <c r="U7171"/>
      <c r="V7171" t="s">
        <v>4337</v>
      </c>
      <c r="W7171" s="236"/>
      <c r="X7171"/>
      <c r="Y7171"/>
      <c r="Z7171"/>
      <c r="AA7171"/>
      <c r="AB7171"/>
      <c r="AC7171"/>
      <c r="AD7171"/>
      <c r="AE7171"/>
      <c r="AF7171"/>
      <c r="AG7171"/>
      <c r="AH7171" s="115" t="s">
        <v>4308</v>
      </c>
    </row>
    <row r="7172" spans="1:35" hidden="1" x14ac:dyDescent="0.25">
      <c r="A7172">
        <v>334476</v>
      </c>
      <c r="B7172" t="s">
        <v>11209</v>
      </c>
      <c r="C7172" t="s">
        <v>1404</v>
      </c>
      <c r="D7172" t="s">
        <v>11210</v>
      </c>
      <c r="E7172" t="s">
        <v>76</v>
      </c>
      <c r="F7172" s="126">
        <v>34219</v>
      </c>
      <c r="G7172" t="s">
        <v>11211</v>
      </c>
      <c r="H7172" t="s">
        <v>16</v>
      </c>
      <c r="I7172" t="s">
        <v>129</v>
      </c>
      <c r="J7172"/>
      <c r="K7172"/>
      <c r="L7172"/>
      <c r="M7172"/>
      <c r="N7172"/>
      <c r="O7172"/>
      <c r="P7172"/>
      <c r="Q7172"/>
      <c r="U7172"/>
      <c r="V7172" t="s">
        <v>4424</v>
      </c>
      <c r="W7172"/>
      <c r="X7172"/>
      <c r="Y7172"/>
      <c r="Z7172"/>
      <c r="AA7172"/>
      <c r="AB7172" t="s">
        <v>4308</v>
      </c>
      <c r="AC7172" t="s">
        <v>4308</v>
      </c>
      <c r="AD7172" t="s">
        <v>4308</v>
      </c>
      <c r="AE7172" t="s">
        <v>4308</v>
      </c>
      <c r="AF7172" t="s">
        <v>4308</v>
      </c>
      <c r="AG7172" t="s">
        <v>4308</v>
      </c>
      <c r="AH7172" s="115" t="s">
        <v>4308</v>
      </c>
    </row>
    <row r="7173" spans="1:35" hidden="1" x14ac:dyDescent="0.25">
      <c r="A7173">
        <v>334477</v>
      </c>
      <c r="B7173" t="s">
        <v>11212</v>
      </c>
      <c r="C7173" t="s">
        <v>244</v>
      </c>
      <c r="D7173" t="s">
        <v>276</v>
      </c>
      <c r="E7173" t="s">
        <v>76</v>
      </c>
      <c r="F7173" s="126">
        <v>35186</v>
      </c>
      <c r="G7173" t="s">
        <v>359</v>
      </c>
      <c r="H7173" t="s">
        <v>16</v>
      </c>
      <c r="I7173" t="s">
        <v>201</v>
      </c>
      <c r="J7173" t="s">
        <v>15</v>
      </c>
      <c r="K7173"/>
      <c r="L7173" t="s">
        <v>30</v>
      </c>
      <c r="M7173"/>
      <c r="N7173"/>
      <c r="O7173"/>
      <c r="P7173"/>
      <c r="Q7173"/>
      <c r="U7173"/>
      <c r="V7173">
        <v>0</v>
      </c>
      <c r="W7173"/>
      <c r="X7173"/>
      <c r="Y7173"/>
      <c r="Z7173"/>
      <c r="AA7173"/>
      <c r="AB7173"/>
      <c r="AC7173"/>
      <c r="AD7173"/>
      <c r="AE7173"/>
      <c r="AF7173"/>
      <c r="AG7173"/>
    </row>
    <row r="7174" spans="1:35" ht="18" x14ac:dyDescent="0.25">
      <c r="A7174" s="235">
        <v>334478</v>
      </c>
      <c r="B7174" s="235" t="s">
        <v>11213</v>
      </c>
      <c r="C7174" s="235" t="s">
        <v>288</v>
      </c>
      <c r="D7174" s="235" t="s">
        <v>8457</v>
      </c>
      <c r="E7174"/>
      <c r="F7174" s="126"/>
      <c r="G7174" s="236"/>
      <c r="H7174"/>
      <c r="I7174" t="s">
        <v>107</v>
      </c>
      <c r="J7174" s="236"/>
      <c r="K7174"/>
      <c r="L7174"/>
      <c r="M7174"/>
      <c r="N7174"/>
      <c r="O7174"/>
      <c r="P7174"/>
      <c r="Q7174"/>
      <c r="U7174"/>
      <c r="V7174" t="s">
        <v>4335</v>
      </c>
      <c r="W7174" s="236"/>
      <c r="X7174"/>
      <c r="Y7174"/>
      <c r="Z7174"/>
      <c r="AA7174"/>
      <c r="AB7174"/>
      <c r="AC7174"/>
      <c r="AD7174"/>
      <c r="AE7174"/>
      <c r="AF7174"/>
      <c r="AG7174"/>
      <c r="AH7174" s="115" t="s">
        <v>4308</v>
      </c>
      <c r="AI7174" s="115" t="e">
        <f>VLOOKUP(A7174,'[2]دراسات قانونية'!$A$3:$E$600,1,0)</f>
        <v>#N/A</v>
      </c>
    </row>
    <row r="7175" spans="1:35" ht="18" x14ac:dyDescent="0.25">
      <c r="A7175" s="235">
        <v>334479</v>
      </c>
      <c r="B7175" s="235" t="s">
        <v>11214</v>
      </c>
      <c r="C7175" s="235" t="s">
        <v>250</v>
      </c>
      <c r="D7175" s="235" t="s">
        <v>320</v>
      </c>
      <c r="E7175"/>
      <c r="F7175" s="126"/>
      <c r="G7175" s="236"/>
      <c r="H7175"/>
      <c r="I7175" t="s">
        <v>107</v>
      </c>
      <c r="J7175" s="236"/>
      <c r="K7175"/>
      <c r="L7175"/>
      <c r="M7175"/>
      <c r="N7175"/>
      <c r="O7175"/>
      <c r="P7175"/>
      <c r="Q7175"/>
      <c r="U7175"/>
      <c r="V7175" t="s">
        <v>4335</v>
      </c>
      <c r="W7175" s="236"/>
      <c r="X7175"/>
      <c r="Y7175"/>
      <c r="Z7175"/>
      <c r="AA7175"/>
      <c r="AB7175"/>
      <c r="AC7175"/>
      <c r="AD7175"/>
      <c r="AE7175"/>
      <c r="AF7175"/>
      <c r="AG7175"/>
      <c r="AH7175" s="115" t="s">
        <v>4308</v>
      </c>
      <c r="AI7175" s="115" t="e">
        <f>VLOOKUP(A7175,'[2]دراسات قانونية'!$A$3:$E$600,1,0)</f>
        <v>#N/A</v>
      </c>
    </row>
    <row r="7176" spans="1:35" ht="18" x14ac:dyDescent="0.25">
      <c r="A7176" s="235">
        <v>334480</v>
      </c>
      <c r="B7176" s="235" t="s">
        <v>11215</v>
      </c>
      <c r="C7176" s="235" t="s">
        <v>3125</v>
      </c>
      <c r="D7176" s="235" t="s">
        <v>848</v>
      </c>
      <c r="E7176"/>
      <c r="F7176" s="126"/>
      <c r="G7176" s="236"/>
      <c r="H7176"/>
      <c r="I7176" t="s">
        <v>107</v>
      </c>
      <c r="J7176" s="236"/>
      <c r="K7176"/>
      <c r="L7176"/>
      <c r="M7176"/>
      <c r="N7176"/>
      <c r="O7176"/>
      <c r="P7176"/>
      <c r="Q7176"/>
      <c r="U7176"/>
      <c r="V7176" t="s">
        <v>4337</v>
      </c>
      <c r="W7176" s="236"/>
      <c r="X7176"/>
      <c r="Y7176"/>
      <c r="Z7176"/>
      <c r="AA7176"/>
      <c r="AB7176"/>
      <c r="AC7176"/>
      <c r="AD7176"/>
      <c r="AE7176"/>
      <c r="AF7176"/>
      <c r="AG7176"/>
      <c r="AH7176" s="115" t="s">
        <v>4308</v>
      </c>
      <c r="AI7176" s="115" t="e">
        <f>VLOOKUP(A7176,'[2]دراسات قانونية'!$A$3:$E$600,1,0)</f>
        <v>#N/A</v>
      </c>
    </row>
    <row r="7177" spans="1:35" ht="18" x14ac:dyDescent="0.25">
      <c r="A7177" s="235">
        <v>334481</v>
      </c>
      <c r="B7177" s="235" t="s">
        <v>11216</v>
      </c>
      <c r="C7177" s="235" t="s">
        <v>523</v>
      </c>
      <c r="D7177" s="235" t="s">
        <v>430</v>
      </c>
      <c r="E7177"/>
      <c r="F7177" s="126"/>
      <c r="G7177" s="236"/>
      <c r="H7177"/>
      <c r="I7177" t="s">
        <v>107</v>
      </c>
      <c r="J7177" s="236"/>
      <c r="K7177"/>
      <c r="L7177"/>
      <c r="M7177"/>
      <c r="N7177"/>
      <c r="O7177"/>
      <c r="P7177"/>
      <c r="Q7177"/>
      <c r="U7177"/>
      <c r="V7177" t="s">
        <v>4335</v>
      </c>
      <c r="W7177" s="236"/>
      <c r="X7177"/>
      <c r="Y7177"/>
      <c r="Z7177"/>
      <c r="AA7177"/>
      <c r="AB7177"/>
      <c r="AC7177"/>
      <c r="AD7177"/>
      <c r="AE7177"/>
      <c r="AF7177"/>
      <c r="AG7177"/>
      <c r="AH7177" s="115" t="s">
        <v>4308</v>
      </c>
      <c r="AI7177" s="115" t="e">
        <f>VLOOKUP(A7177,'[2]دراسات قانونية'!$A$3:$E$600,1,0)</f>
        <v>#N/A</v>
      </c>
    </row>
    <row r="7178" spans="1:35" ht="18" x14ac:dyDescent="0.25">
      <c r="A7178" s="235">
        <v>334482</v>
      </c>
      <c r="B7178" s="235" t="s">
        <v>11217</v>
      </c>
      <c r="C7178" s="235" t="s">
        <v>264</v>
      </c>
      <c r="D7178" s="235" t="s">
        <v>280</v>
      </c>
      <c r="E7178"/>
      <c r="F7178" s="126"/>
      <c r="G7178" s="236"/>
      <c r="H7178"/>
      <c r="I7178" t="s">
        <v>107</v>
      </c>
      <c r="J7178" s="236"/>
      <c r="K7178"/>
      <c r="L7178"/>
      <c r="M7178"/>
      <c r="N7178"/>
      <c r="O7178"/>
      <c r="P7178"/>
      <c r="Q7178"/>
      <c r="U7178"/>
      <c r="V7178" t="s">
        <v>4335</v>
      </c>
      <c r="W7178" s="236"/>
      <c r="X7178"/>
      <c r="Y7178"/>
      <c r="Z7178"/>
      <c r="AA7178"/>
      <c r="AB7178"/>
      <c r="AC7178"/>
      <c r="AD7178"/>
      <c r="AE7178"/>
      <c r="AF7178"/>
      <c r="AG7178"/>
      <c r="AH7178" s="115" t="s">
        <v>4308</v>
      </c>
      <c r="AI7178" s="115" t="e">
        <f>VLOOKUP(A7178,'[2]دراسات قانونية'!$A$3:$E$600,1,0)</f>
        <v>#N/A</v>
      </c>
    </row>
    <row r="7179" spans="1:35" ht="18" x14ac:dyDescent="0.25">
      <c r="A7179" s="235">
        <v>334483</v>
      </c>
      <c r="B7179" s="235" t="s">
        <v>11218</v>
      </c>
      <c r="C7179" s="235" t="s">
        <v>2160</v>
      </c>
      <c r="D7179" s="235" t="s">
        <v>706</v>
      </c>
      <c r="E7179"/>
      <c r="F7179" s="126"/>
      <c r="G7179" s="236"/>
      <c r="H7179"/>
      <c r="I7179" t="s">
        <v>107</v>
      </c>
      <c r="J7179" s="236"/>
      <c r="K7179"/>
      <c r="L7179"/>
      <c r="M7179"/>
      <c r="N7179"/>
      <c r="O7179"/>
      <c r="P7179"/>
      <c r="Q7179"/>
      <c r="U7179"/>
      <c r="V7179" t="s">
        <v>4335</v>
      </c>
      <c r="W7179" s="236"/>
      <c r="X7179"/>
      <c r="Y7179"/>
      <c r="Z7179"/>
      <c r="AA7179"/>
      <c r="AB7179"/>
      <c r="AC7179"/>
      <c r="AD7179"/>
      <c r="AE7179"/>
      <c r="AF7179"/>
      <c r="AG7179"/>
      <c r="AH7179" s="115" t="s">
        <v>4308</v>
      </c>
      <c r="AI7179" s="115" t="e">
        <f>VLOOKUP(A7179,'[2]دراسات قانونية'!$A$3:$E$600,1,0)</f>
        <v>#N/A</v>
      </c>
    </row>
    <row r="7180" spans="1:35" hidden="1" x14ac:dyDescent="0.25">
      <c r="A7180">
        <v>334484</v>
      </c>
      <c r="B7180" t="s">
        <v>11219</v>
      </c>
      <c r="C7180" t="s">
        <v>244</v>
      </c>
      <c r="D7180" t="s">
        <v>675</v>
      </c>
      <c r="E7180" t="s">
        <v>76</v>
      </c>
      <c r="F7180" s="126"/>
      <c r="G7180"/>
      <c r="H7180" t="s">
        <v>16</v>
      </c>
      <c r="I7180" t="s">
        <v>129</v>
      </c>
      <c r="J7180"/>
      <c r="K7180"/>
      <c r="L7180"/>
      <c r="M7180"/>
      <c r="N7180"/>
      <c r="O7180"/>
      <c r="P7180"/>
      <c r="Q7180"/>
      <c r="U7180"/>
      <c r="V7180" t="s">
        <v>4336</v>
      </c>
      <c r="W7180"/>
      <c r="X7180"/>
      <c r="Y7180"/>
      <c r="Z7180"/>
      <c r="AA7180"/>
      <c r="AB7180" t="s">
        <v>4308</v>
      </c>
      <c r="AC7180" t="s">
        <v>4308</v>
      </c>
      <c r="AD7180" t="s">
        <v>4308</v>
      </c>
      <c r="AE7180" t="s">
        <v>4308</v>
      </c>
      <c r="AF7180" t="s">
        <v>4308</v>
      </c>
      <c r="AG7180" t="s">
        <v>4308</v>
      </c>
      <c r="AH7180" s="115" t="s">
        <v>4308</v>
      </c>
    </row>
    <row r="7181" spans="1:35" hidden="1" x14ac:dyDescent="0.25">
      <c r="A7181">
        <v>334485</v>
      </c>
      <c r="B7181" t="s">
        <v>11220</v>
      </c>
      <c r="C7181" t="s">
        <v>369</v>
      </c>
      <c r="D7181" t="s">
        <v>6989</v>
      </c>
      <c r="E7181" t="s">
        <v>76</v>
      </c>
      <c r="F7181" s="126"/>
      <c r="G7181"/>
      <c r="H7181" t="s">
        <v>16</v>
      </c>
      <c r="I7181" t="s">
        <v>129</v>
      </c>
      <c r="J7181"/>
      <c r="K7181"/>
      <c r="L7181"/>
      <c r="M7181"/>
      <c r="N7181"/>
      <c r="O7181"/>
      <c r="P7181"/>
      <c r="Q7181"/>
      <c r="U7181"/>
      <c r="V7181" t="s">
        <v>4414</v>
      </c>
      <c r="W7181"/>
      <c r="X7181"/>
      <c r="Y7181" t="s">
        <v>4308</v>
      </c>
      <c r="Z7181"/>
      <c r="AA7181" t="s">
        <v>4308</v>
      </c>
      <c r="AB7181" t="s">
        <v>4308</v>
      </c>
      <c r="AC7181" t="s">
        <v>4308</v>
      </c>
      <c r="AD7181" t="s">
        <v>4308</v>
      </c>
      <c r="AE7181" t="s">
        <v>4308</v>
      </c>
      <c r="AF7181" t="s">
        <v>4308</v>
      </c>
      <c r="AG7181" t="s">
        <v>4308</v>
      </c>
      <c r="AH7181" s="115" t="s">
        <v>4308</v>
      </c>
    </row>
    <row r="7182" spans="1:35" hidden="1" x14ac:dyDescent="0.25">
      <c r="A7182">
        <v>334486</v>
      </c>
      <c r="B7182" t="s">
        <v>11221</v>
      </c>
      <c r="C7182" t="s">
        <v>244</v>
      </c>
      <c r="D7182" t="s">
        <v>894</v>
      </c>
      <c r="E7182" t="s">
        <v>76</v>
      </c>
      <c r="F7182" s="126">
        <v>33671</v>
      </c>
      <c r="G7182" t="s">
        <v>27</v>
      </c>
      <c r="H7182" t="s">
        <v>16</v>
      </c>
      <c r="I7182" t="s">
        <v>136</v>
      </c>
      <c r="J7182"/>
      <c r="K7182"/>
      <c r="L7182"/>
      <c r="M7182"/>
      <c r="N7182"/>
      <c r="O7182"/>
      <c r="P7182"/>
      <c r="Q7182"/>
      <c r="U7182"/>
      <c r="V7182" t="s">
        <v>4424</v>
      </c>
      <c r="W7182"/>
      <c r="X7182"/>
      <c r="Y7182"/>
      <c r="Z7182"/>
      <c r="AA7182"/>
      <c r="AB7182"/>
      <c r="AC7182"/>
      <c r="AD7182"/>
      <c r="AE7182"/>
      <c r="AF7182"/>
      <c r="AG7182"/>
    </row>
    <row r="7183" spans="1:35" ht="18" hidden="1" x14ac:dyDescent="0.25">
      <c r="A7183" s="235">
        <v>334487</v>
      </c>
      <c r="B7183" s="235" t="s">
        <v>11222</v>
      </c>
      <c r="C7183" s="235" t="s">
        <v>324</v>
      </c>
      <c r="D7183" s="235" t="s">
        <v>924</v>
      </c>
      <c r="E7183"/>
      <c r="F7183" s="126"/>
      <c r="G7183" s="236"/>
      <c r="H7183"/>
      <c r="I7183" t="s">
        <v>199</v>
      </c>
      <c r="J7183" s="236"/>
      <c r="K7183"/>
      <c r="L7183"/>
      <c r="M7183"/>
      <c r="N7183"/>
      <c r="O7183"/>
      <c r="P7183"/>
      <c r="Q7183"/>
      <c r="U7183"/>
      <c r="V7183">
        <v>0</v>
      </c>
      <c r="W7183" s="236"/>
      <c r="X7183"/>
      <c r="Y7183"/>
      <c r="Z7183"/>
      <c r="AA7183"/>
      <c r="AB7183"/>
      <c r="AC7183"/>
      <c r="AD7183"/>
      <c r="AE7183"/>
      <c r="AF7183"/>
      <c r="AG7183"/>
      <c r="AH7183" s="115" t="s">
        <v>4308</v>
      </c>
    </row>
    <row r="7184" spans="1:35" hidden="1" x14ac:dyDescent="0.25">
      <c r="A7184">
        <v>334488</v>
      </c>
      <c r="B7184" t="s">
        <v>1859</v>
      </c>
      <c r="C7184" t="s">
        <v>209</v>
      </c>
      <c r="D7184" t="s">
        <v>11223</v>
      </c>
      <c r="E7184" t="s">
        <v>76</v>
      </c>
      <c r="F7184" s="126">
        <v>33605</v>
      </c>
      <c r="G7184" t="s">
        <v>857</v>
      </c>
      <c r="H7184" t="s">
        <v>16</v>
      </c>
      <c r="I7184" t="s">
        <v>129</v>
      </c>
      <c r="J7184"/>
      <c r="K7184"/>
      <c r="L7184"/>
      <c r="M7184"/>
      <c r="N7184"/>
      <c r="O7184"/>
      <c r="P7184"/>
      <c r="Q7184"/>
      <c r="U7184"/>
      <c r="V7184" t="s">
        <v>4336</v>
      </c>
      <c r="W7184"/>
      <c r="X7184"/>
      <c r="Y7184"/>
      <c r="Z7184"/>
      <c r="AA7184"/>
      <c r="AB7184"/>
      <c r="AC7184"/>
      <c r="AD7184"/>
      <c r="AE7184"/>
      <c r="AF7184"/>
      <c r="AG7184" t="s">
        <v>4308</v>
      </c>
      <c r="AH7184" s="115" t="s">
        <v>4308</v>
      </c>
    </row>
    <row r="7185" spans="1:35" ht="18" x14ac:dyDescent="0.25">
      <c r="A7185" s="235">
        <v>334489</v>
      </c>
      <c r="B7185" s="235" t="s">
        <v>11224</v>
      </c>
      <c r="C7185" s="235" t="s">
        <v>1247</v>
      </c>
      <c r="D7185" s="235" t="s">
        <v>1042</v>
      </c>
      <c r="E7185"/>
      <c r="F7185" s="126"/>
      <c r="G7185" s="236"/>
      <c r="H7185"/>
      <c r="I7185" t="s">
        <v>107</v>
      </c>
      <c r="J7185" s="236"/>
      <c r="K7185"/>
      <c r="L7185"/>
      <c r="M7185"/>
      <c r="N7185"/>
      <c r="O7185"/>
      <c r="P7185"/>
      <c r="Q7185"/>
      <c r="U7185"/>
      <c r="V7185" t="s">
        <v>4335</v>
      </c>
      <c r="W7185" s="236"/>
      <c r="X7185"/>
      <c r="Y7185"/>
      <c r="Z7185"/>
      <c r="AA7185"/>
      <c r="AB7185"/>
      <c r="AC7185"/>
      <c r="AD7185"/>
      <c r="AE7185"/>
      <c r="AF7185"/>
      <c r="AG7185"/>
      <c r="AH7185" s="115" t="s">
        <v>4308</v>
      </c>
      <c r="AI7185" s="115" t="e">
        <f>VLOOKUP(A7185,'[2]دراسات قانونية'!$A$3:$E$600,1,0)</f>
        <v>#N/A</v>
      </c>
    </row>
    <row r="7186" spans="1:35" ht="18" x14ac:dyDescent="0.25">
      <c r="A7186" s="235">
        <v>334490</v>
      </c>
      <c r="B7186" s="235" t="s">
        <v>11225</v>
      </c>
      <c r="C7186" s="235" t="s">
        <v>377</v>
      </c>
      <c r="D7186" s="235" t="s">
        <v>450</v>
      </c>
      <c r="E7186"/>
      <c r="F7186" s="126"/>
      <c r="G7186" s="236"/>
      <c r="H7186"/>
      <c r="I7186" t="s">
        <v>107</v>
      </c>
      <c r="J7186" s="236"/>
      <c r="K7186"/>
      <c r="L7186"/>
      <c r="M7186"/>
      <c r="N7186"/>
      <c r="O7186"/>
      <c r="P7186"/>
      <c r="Q7186"/>
      <c r="U7186"/>
      <c r="V7186" t="s">
        <v>4335</v>
      </c>
      <c r="W7186" s="236"/>
      <c r="X7186"/>
      <c r="Y7186"/>
      <c r="Z7186"/>
      <c r="AA7186"/>
      <c r="AB7186"/>
      <c r="AC7186"/>
      <c r="AD7186"/>
      <c r="AE7186"/>
      <c r="AF7186"/>
      <c r="AG7186"/>
      <c r="AH7186" s="115" t="s">
        <v>4308</v>
      </c>
      <c r="AI7186" s="115" t="e">
        <f>VLOOKUP(A7186,'[2]دراسات قانونية'!$A$3:$E$600,1,0)</f>
        <v>#N/A</v>
      </c>
    </row>
    <row r="7187" spans="1:35" hidden="1" x14ac:dyDescent="0.25">
      <c r="A7187">
        <v>334491</v>
      </c>
      <c r="B7187" t="s">
        <v>8804</v>
      </c>
      <c r="C7187" t="s">
        <v>324</v>
      </c>
      <c r="D7187" t="s">
        <v>6431</v>
      </c>
      <c r="E7187" t="s">
        <v>76</v>
      </c>
      <c r="F7187" s="126"/>
      <c r="G7187"/>
      <c r="H7187" t="s">
        <v>16</v>
      </c>
      <c r="I7187" t="s">
        <v>129</v>
      </c>
      <c r="J7187"/>
      <c r="K7187"/>
      <c r="L7187"/>
      <c r="M7187"/>
      <c r="N7187"/>
      <c r="O7187"/>
      <c r="P7187"/>
      <c r="Q7187"/>
      <c r="U7187"/>
      <c r="V7187" t="s">
        <v>4424</v>
      </c>
      <c r="W7187"/>
      <c r="X7187"/>
      <c r="Y7187"/>
      <c r="Z7187"/>
      <c r="AA7187"/>
      <c r="AB7187"/>
      <c r="AC7187"/>
      <c r="AD7187"/>
      <c r="AE7187"/>
      <c r="AF7187"/>
      <c r="AG7187" t="s">
        <v>4308</v>
      </c>
      <c r="AH7187" s="115" t="s">
        <v>4308</v>
      </c>
    </row>
    <row r="7188" spans="1:35" ht="18" x14ac:dyDescent="0.25">
      <c r="A7188" s="235">
        <v>334492</v>
      </c>
      <c r="B7188" s="235" t="s">
        <v>11226</v>
      </c>
      <c r="C7188" s="235" t="s">
        <v>227</v>
      </c>
      <c r="D7188" s="235" t="s">
        <v>405</v>
      </c>
      <c r="E7188"/>
      <c r="F7188" s="126"/>
      <c r="G7188" s="236"/>
      <c r="H7188"/>
      <c r="I7188" t="s">
        <v>107</v>
      </c>
      <c r="J7188" s="236"/>
      <c r="K7188"/>
      <c r="L7188"/>
      <c r="M7188"/>
      <c r="N7188"/>
      <c r="O7188"/>
      <c r="P7188"/>
      <c r="Q7188"/>
      <c r="U7188"/>
      <c r="V7188" t="s">
        <v>4335</v>
      </c>
      <c r="W7188" s="236"/>
      <c r="X7188"/>
      <c r="Y7188"/>
      <c r="Z7188"/>
      <c r="AA7188"/>
      <c r="AB7188"/>
      <c r="AC7188"/>
      <c r="AD7188"/>
      <c r="AE7188"/>
      <c r="AF7188"/>
      <c r="AG7188"/>
      <c r="AH7188" s="115" t="s">
        <v>4308</v>
      </c>
      <c r="AI7188" s="115" t="e">
        <f>VLOOKUP(A7188,'[2]دراسات قانونية'!$A$3:$E$600,1,0)</f>
        <v>#N/A</v>
      </c>
    </row>
    <row r="7189" spans="1:35" hidden="1" x14ac:dyDescent="0.25">
      <c r="A7189" s="115">
        <v>334493</v>
      </c>
      <c r="B7189" s="115" t="s">
        <v>4151</v>
      </c>
      <c r="C7189" s="115" t="s">
        <v>945</v>
      </c>
      <c r="D7189" s="115" t="s">
        <v>559</v>
      </c>
      <c r="E7189" s="115" t="s">
        <v>76</v>
      </c>
      <c r="F7189" s="237">
        <v>31985</v>
      </c>
      <c r="G7189" s="115" t="s">
        <v>211</v>
      </c>
      <c r="H7189" s="115" t="s">
        <v>16</v>
      </c>
      <c r="I7189" t="s">
        <v>199</v>
      </c>
      <c r="J7189" s="115" t="s">
        <v>15</v>
      </c>
      <c r="L7189" s="115" t="s">
        <v>30</v>
      </c>
      <c r="U7189"/>
      <c r="V7189">
        <v>0</v>
      </c>
    </row>
    <row r="7190" spans="1:35" hidden="1" x14ac:dyDescent="0.25">
      <c r="A7190">
        <v>334495</v>
      </c>
      <c r="B7190" t="s">
        <v>11227</v>
      </c>
      <c r="C7190" t="s">
        <v>11228</v>
      </c>
      <c r="D7190" t="s">
        <v>11229</v>
      </c>
      <c r="E7190" t="s">
        <v>76</v>
      </c>
      <c r="F7190" s="126">
        <v>35810</v>
      </c>
      <c r="G7190" t="s">
        <v>18</v>
      </c>
      <c r="H7190" t="s">
        <v>16</v>
      </c>
      <c r="I7190" t="s">
        <v>129</v>
      </c>
      <c r="J7190"/>
      <c r="K7190"/>
      <c r="L7190"/>
      <c r="M7190"/>
      <c r="N7190"/>
      <c r="O7190"/>
      <c r="P7190"/>
      <c r="Q7190"/>
      <c r="U7190"/>
      <c r="V7190" t="s">
        <v>4414</v>
      </c>
      <c r="W7190"/>
      <c r="X7190"/>
      <c r="Y7190"/>
      <c r="Z7190"/>
      <c r="AA7190"/>
      <c r="AB7190"/>
      <c r="AC7190"/>
      <c r="AD7190" t="s">
        <v>4308</v>
      </c>
      <c r="AE7190" t="s">
        <v>4308</v>
      </c>
      <c r="AF7190" t="s">
        <v>4308</v>
      </c>
      <c r="AG7190" t="s">
        <v>4308</v>
      </c>
      <c r="AH7190" s="115" t="s">
        <v>4308</v>
      </c>
    </row>
    <row r="7191" spans="1:35" ht="18" x14ac:dyDescent="0.25">
      <c r="A7191" s="235">
        <v>334496</v>
      </c>
      <c r="B7191" s="235" t="s">
        <v>11230</v>
      </c>
      <c r="C7191" s="235" t="s">
        <v>264</v>
      </c>
      <c r="D7191" s="235" t="s">
        <v>378</v>
      </c>
      <c r="E7191"/>
      <c r="F7191" s="126"/>
      <c r="G7191" s="236"/>
      <c r="H7191"/>
      <c r="I7191" t="s">
        <v>107</v>
      </c>
      <c r="J7191" s="236"/>
      <c r="K7191"/>
      <c r="L7191"/>
      <c r="M7191"/>
      <c r="N7191"/>
      <c r="O7191"/>
      <c r="P7191"/>
      <c r="Q7191"/>
      <c r="U7191"/>
      <c r="V7191" t="s">
        <v>4335</v>
      </c>
      <c r="W7191" s="236"/>
      <c r="X7191"/>
      <c r="Y7191"/>
      <c r="Z7191"/>
      <c r="AA7191"/>
      <c r="AB7191"/>
      <c r="AC7191"/>
      <c r="AD7191"/>
      <c r="AE7191"/>
      <c r="AF7191"/>
      <c r="AG7191"/>
      <c r="AH7191" s="115" t="s">
        <v>4308</v>
      </c>
      <c r="AI7191" s="115" t="e">
        <f>VLOOKUP(A7191,'[2]دراسات قانونية'!$A$3:$E$600,1,0)</f>
        <v>#N/A</v>
      </c>
    </row>
    <row r="7192" spans="1:35" hidden="1" x14ac:dyDescent="0.25">
      <c r="A7192">
        <v>334497</v>
      </c>
      <c r="B7192" t="s">
        <v>11231</v>
      </c>
      <c r="C7192" t="s">
        <v>379</v>
      </c>
      <c r="D7192" t="s">
        <v>298</v>
      </c>
      <c r="E7192" t="s">
        <v>76</v>
      </c>
      <c r="F7192" s="126"/>
      <c r="G7192"/>
      <c r="H7192" t="s">
        <v>16</v>
      </c>
      <c r="I7192" t="s">
        <v>129</v>
      </c>
      <c r="J7192"/>
      <c r="K7192"/>
      <c r="L7192"/>
      <c r="M7192"/>
      <c r="N7192"/>
      <c r="O7192"/>
      <c r="P7192"/>
      <c r="Q7192"/>
      <c r="U7192"/>
      <c r="V7192" t="s">
        <v>4424</v>
      </c>
      <c r="W7192"/>
      <c r="X7192"/>
      <c r="Y7192"/>
      <c r="Z7192"/>
      <c r="AA7192" t="s">
        <v>4308</v>
      </c>
      <c r="AB7192" t="s">
        <v>4308</v>
      </c>
      <c r="AC7192" t="s">
        <v>4308</v>
      </c>
      <c r="AD7192" t="s">
        <v>4308</v>
      </c>
      <c r="AE7192" t="s">
        <v>4308</v>
      </c>
      <c r="AF7192" t="s">
        <v>4308</v>
      </c>
      <c r="AG7192" t="s">
        <v>4308</v>
      </c>
      <c r="AH7192" s="115" t="s">
        <v>4308</v>
      </c>
    </row>
    <row r="7193" spans="1:35" hidden="1" x14ac:dyDescent="0.25">
      <c r="A7193">
        <v>334498</v>
      </c>
      <c r="B7193" t="s">
        <v>1345</v>
      </c>
      <c r="C7193" t="s">
        <v>322</v>
      </c>
      <c r="D7193" t="s">
        <v>722</v>
      </c>
      <c r="E7193" t="s">
        <v>76</v>
      </c>
      <c r="F7193" s="126"/>
      <c r="G7193"/>
      <c r="H7193" t="s">
        <v>16</v>
      </c>
      <c r="I7193" t="s">
        <v>129</v>
      </c>
      <c r="J7193"/>
      <c r="K7193"/>
      <c r="L7193"/>
      <c r="M7193"/>
      <c r="N7193"/>
      <c r="O7193"/>
      <c r="P7193"/>
      <c r="Q7193"/>
      <c r="U7193"/>
      <c r="V7193" t="s">
        <v>4414</v>
      </c>
      <c r="W7193"/>
      <c r="X7193"/>
      <c r="Y7193"/>
      <c r="Z7193"/>
      <c r="AA7193" t="s">
        <v>4308</v>
      </c>
      <c r="AB7193" t="s">
        <v>4308</v>
      </c>
      <c r="AC7193" t="s">
        <v>4308</v>
      </c>
      <c r="AD7193" t="s">
        <v>4308</v>
      </c>
      <c r="AE7193" t="s">
        <v>4308</v>
      </c>
      <c r="AF7193" t="s">
        <v>4308</v>
      </c>
      <c r="AG7193" t="s">
        <v>4308</v>
      </c>
      <c r="AH7193" s="115" t="s">
        <v>4308</v>
      </c>
    </row>
    <row r="7194" spans="1:35" hidden="1" x14ac:dyDescent="0.25">
      <c r="A7194">
        <v>334499</v>
      </c>
      <c r="B7194" t="s">
        <v>11232</v>
      </c>
      <c r="C7194" t="s">
        <v>1084</v>
      </c>
      <c r="D7194" t="s">
        <v>220</v>
      </c>
      <c r="E7194" t="s">
        <v>76</v>
      </c>
      <c r="F7194" s="126">
        <v>35796</v>
      </c>
      <c r="G7194" t="s">
        <v>6899</v>
      </c>
      <c r="H7194" t="s">
        <v>16</v>
      </c>
      <c r="I7194" t="s">
        <v>136</v>
      </c>
      <c r="J7194" t="s">
        <v>15</v>
      </c>
      <c r="K7194"/>
      <c r="L7194" t="s">
        <v>18</v>
      </c>
      <c r="M7194"/>
      <c r="N7194"/>
      <c r="O7194"/>
      <c r="P7194"/>
      <c r="Q7194"/>
      <c r="U7194"/>
      <c r="V7194" t="s">
        <v>4337</v>
      </c>
      <c r="W7194"/>
      <c r="X7194"/>
      <c r="Y7194"/>
      <c r="Z7194"/>
      <c r="AA7194"/>
      <c r="AB7194"/>
      <c r="AC7194"/>
      <c r="AD7194"/>
      <c r="AE7194"/>
      <c r="AF7194"/>
      <c r="AG7194" t="s">
        <v>4308</v>
      </c>
      <c r="AH7194" s="115" t="s">
        <v>4308</v>
      </c>
    </row>
    <row r="7195" spans="1:35" ht="18" x14ac:dyDescent="0.25">
      <c r="A7195" s="235">
        <v>334500</v>
      </c>
      <c r="B7195" s="235" t="s">
        <v>11233</v>
      </c>
      <c r="C7195" s="235" t="s">
        <v>417</v>
      </c>
      <c r="D7195" s="235" t="s">
        <v>276</v>
      </c>
      <c r="E7195"/>
      <c r="F7195" s="126"/>
      <c r="G7195" s="236"/>
      <c r="H7195"/>
      <c r="I7195" t="s">
        <v>107</v>
      </c>
      <c r="J7195" s="236"/>
      <c r="K7195"/>
      <c r="L7195"/>
      <c r="M7195"/>
      <c r="N7195"/>
      <c r="O7195"/>
      <c r="P7195"/>
      <c r="Q7195"/>
      <c r="U7195"/>
      <c r="V7195" t="s">
        <v>4335</v>
      </c>
      <c r="W7195" s="236"/>
      <c r="X7195"/>
      <c r="Y7195"/>
      <c r="Z7195"/>
      <c r="AA7195"/>
      <c r="AB7195"/>
      <c r="AC7195"/>
      <c r="AD7195"/>
      <c r="AE7195"/>
      <c r="AF7195"/>
      <c r="AG7195"/>
      <c r="AH7195" s="115" t="s">
        <v>4308</v>
      </c>
      <c r="AI7195" s="115" t="e">
        <f>VLOOKUP(A7195,'[2]دراسات قانونية'!$A$3:$E$600,1,0)</f>
        <v>#N/A</v>
      </c>
    </row>
    <row r="7196" spans="1:35" hidden="1" x14ac:dyDescent="0.25">
      <c r="A7196">
        <v>334501</v>
      </c>
      <c r="B7196" t="s">
        <v>6644</v>
      </c>
      <c r="C7196" t="s">
        <v>11234</v>
      </c>
      <c r="D7196" t="s">
        <v>521</v>
      </c>
      <c r="E7196" t="s">
        <v>76</v>
      </c>
      <c r="F7196" s="126">
        <v>35344</v>
      </c>
      <c r="G7196" t="s">
        <v>11235</v>
      </c>
      <c r="H7196" t="s">
        <v>16</v>
      </c>
      <c r="I7196" t="s">
        <v>136</v>
      </c>
      <c r="J7196" t="s">
        <v>15</v>
      </c>
      <c r="K7196"/>
      <c r="L7196" t="s">
        <v>30</v>
      </c>
      <c r="M7196"/>
      <c r="N7196"/>
      <c r="O7196"/>
      <c r="P7196"/>
      <c r="Q7196"/>
      <c r="U7196"/>
      <c r="V7196" t="s">
        <v>16623</v>
      </c>
      <c r="W7196"/>
      <c r="X7196"/>
      <c r="Y7196"/>
      <c r="Z7196"/>
      <c r="AA7196"/>
      <c r="AB7196"/>
      <c r="AC7196"/>
      <c r="AD7196"/>
      <c r="AE7196"/>
      <c r="AF7196" t="s">
        <v>4308</v>
      </c>
      <c r="AG7196" t="s">
        <v>4308</v>
      </c>
      <c r="AH7196" s="115" t="s">
        <v>4308</v>
      </c>
    </row>
    <row r="7197" spans="1:35" ht="18" hidden="1" x14ac:dyDescent="0.25">
      <c r="A7197" s="235">
        <v>334502</v>
      </c>
      <c r="B7197" s="235" t="s">
        <v>11236</v>
      </c>
      <c r="C7197" s="235" t="s">
        <v>665</v>
      </c>
      <c r="D7197" s="235" t="s">
        <v>1242</v>
      </c>
      <c r="E7197"/>
      <c r="F7197" s="126"/>
      <c r="G7197" s="236"/>
      <c r="H7197"/>
      <c r="I7197" t="s">
        <v>199</v>
      </c>
      <c r="J7197" s="236"/>
      <c r="K7197"/>
      <c r="L7197"/>
      <c r="M7197"/>
      <c r="N7197"/>
      <c r="O7197"/>
      <c r="P7197"/>
      <c r="Q7197"/>
      <c r="U7197"/>
      <c r="V7197">
        <v>0</v>
      </c>
      <c r="W7197" s="236"/>
      <c r="X7197"/>
      <c r="Y7197"/>
      <c r="Z7197"/>
      <c r="AA7197"/>
      <c r="AB7197"/>
      <c r="AC7197"/>
      <c r="AD7197"/>
      <c r="AE7197"/>
      <c r="AF7197"/>
      <c r="AG7197"/>
      <c r="AH7197" s="115" t="s">
        <v>4308</v>
      </c>
    </row>
    <row r="7198" spans="1:35" hidden="1" x14ac:dyDescent="0.25">
      <c r="A7198">
        <v>334503</v>
      </c>
      <c r="B7198" t="s">
        <v>11237</v>
      </c>
      <c r="C7198" t="s">
        <v>379</v>
      </c>
      <c r="D7198" t="s">
        <v>268</v>
      </c>
      <c r="E7198" t="s">
        <v>76</v>
      </c>
      <c r="F7198" s="126">
        <v>33730</v>
      </c>
      <c r="G7198" t="s">
        <v>429</v>
      </c>
      <c r="H7198" t="s">
        <v>16</v>
      </c>
      <c r="I7198" t="s">
        <v>136</v>
      </c>
      <c r="J7198"/>
      <c r="K7198"/>
      <c r="L7198"/>
      <c r="M7198"/>
      <c r="N7198"/>
      <c r="O7198"/>
      <c r="P7198"/>
      <c r="Q7198"/>
      <c r="U7198"/>
      <c r="V7198" t="s">
        <v>4412</v>
      </c>
      <c r="W7198"/>
      <c r="X7198"/>
      <c r="Y7198"/>
      <c r="Z7198"/>
      <c r="AA7198"/>
      <c r="AB7198"/>
      <c r="AC7198"/>
      <c r="AD7198" t="s">
        <v>4308</v>
      </c>
      <c r="AE7198" t="s">
        <v>4308</v>
      </c>
      <c r="AF7198" t="s">
        <v>4308</v>
      </c>
      <c r="AG7198" t="s">
        <v>4308</v>
      </c>
      <c r="AH7198" s="115" t="s">
        <v>4308</v>
      </c>
    </row>
    <row r="7199" spans="1:35" hidden="1" x14ac:dyDescent="0.25">
      <c r="A7199">
        <v>334504</v>
      </c>
      <c r="B7199" t="s">
        <v>11238</v>
      </c>
      <c r="C7199" t="s">
        <v>5271</v>
      </c>
      <c r="D7199" t="s">
        <v>281</v>
      </c>
      <c r="E7199" t="s">
        <v>76</v>
      </c>
      <c r="F7199" s="126">
        <v>35964</v>
      </c>
      <c r="G7199" t="s">
        <v>282</v>
      </c>
      <c r="H7199" t="s">
        <v>16</v>
      </c>
      <c r="I7199" t="s">
        <v>136</v>
      </c>
      <c r="J7199" t="s">
        <v>15</v>
      </c>
      <c r="K7199"/>
      <c r="L7199" t="s">
        <v>30</v>
      </c>
      <c r="M7199"/>
      <c r="N7199"/>
      <c r="O7199"/>
      <c r="P7199"/>
      <c r="Q7199"/>
      <c r="U7199"/>
      <c r="V7199" t="s">
        <v>4329</v>
      </c>
      <c r="W7199"/>
      <c r="X7199"/>
      <c r="Y7199"/>
      <c r="Z7199"/>
      <c r="AA7199"/>
      <c r="AB7199"/>
      <c r="AC7199"/>
      <c r="AD7199"/>
      <c r="AE7199" t="s">
        <v>4308</v>
      </c>
      <c r="AF7199" t="s">
        <v>4308</v>
      </c>
      <c r="AG7199" t="s">
        <v>4308</v>
      </c>
      <c r="AH7199" s="115" t="s">
        <v>4308</v>
      </c>
    </row>
    <row r="7200" spans="1:35" ht="18" x14ac:dyDescent="0.25">
      <c r="A7200" s="235">
        <v>334505</v>
      </c>
      <c r="B7200" s="235" t="s">
        <v>11239</v>
      </c>
      <c r="C7200" s="235" t="s">
        <v>522</v>
      </c>
      <c r="D7200" s="235" t="s">
        <v>321</v>
      </c>
      <c r="E7200"/>
      <c r="F7200" s="126"/>
      <c r="G7200" s="236"/>
      <c r="H7200"/>
      <c r="I7200" t="s">
        <v>107</v>
      </c>
      <c r="J7200" s="236"/>
      <c r="K7200"/>
      <c r="L7200"/>
      <c r="M7200"/>
      <c r="N7200"/>
      <c r="O7200"/>
      <c r="P7200"/>
      <c r="Q7200"/>
      <c r="U7200"/>
      <c r="V7200" t="s">
        <v>4335</v>
      </c>
      <c r="W7200" s="236"/>
      <c r="X7200"/>
      <c r="Y7200"/>
      <c r="Z7200"/>
      <c r="AA7200"/>
      <c r="AB7200"/>
      <c r="AC7200"/>
      <c r="AD7200"/>
      <c r="AE7200"/>
      <c r="AF7200"/>
      <c r="AG7200"/>
      <c r="AH7200" s="115" t="s">
        <v>4308</v>
      </c>
      <c r="AI7200" s="115" t="e">
        <f>VLOOKUP(A7200,'[2]دراسات قانونية'!$A$3:$E$600,1,0)</f>
        <v>#N/A</v>
      </c>
    </row>
    <row r="7201" spans="1:35" ht="18" x14ac:dyDescent="0.25">
      <c r="A7201" s="235">
        <v>334506</v>
      </c>
      <c r="B7201" s="235" t="s">
        <v>621</v>
      </c>
      <c r="C7201" s="235" t="s">
        <v>646</v>
      </c>
      <c r="D7201" s="235" t="s">
        <v>11240</v>
      </c>
      <c r="E7201"/>
      <c r="F7201" s="126"/>
      <c r="G7201" s="236"/>
      <c r="H7201"/>
      <c r="I7201" t="s">
        <v>107</v>
      </c>
      <c r="J7201" s="236"/>
      <c r="K7201"/>
      <c r="L7201"/>
      <c r="M7201"/>
      <c r="N7201"/>
      <c r="O7201"/>
      <c r="P7201"/>
      <c r="Q7201"/>
      <c r="U7201"/>
      <c r="V7201" t="s">
        <v>4335</v>
      </c>
      <c r="W7201" s="236"/>
      <c r="X7201"/>
      <c r="Y7201"/>
      <c r="Z7201"/>
      <c r="AA7201"/>
      <c r="AB7201"/>
      <c r="AC7201"/>
      <c r="AD7201"/>
      <c r="AE7201"/>
      <c r="AF7201"/>
      <c r="AG7201"/>
      <c r="AH7201" s="115" t="s">
        <v>4308</v>
      </c>
      <c r="AI7201" s="115" t="e">
        <f>VLOOKUP(A7201,'[2]دراسات قانونية'!$A$3:$E$600,1,0)</f>
        <v>#N/A</v>
      </c>
    </row>
    <row r="7202" spans="1:35" hidden="1" x14ac:dyDescent="0.25">
      <c r="A7202" s="115">
        <v>334508</v>
      </c>
      <c r="B7202" s="115" t="s">
        <v>2332</v>
      </c>
      <c r="C7202" s="115" t="s">
        <v>212</v>
      </c>
      <c r="D7202" s="115" t="s">
        <v>444</v>
      </c>
      <c r="E7202" s="115" t="s">
        <v>76</v>
      </c>
      <c r="F7202" s="237">
        <v>35796</v>
      </c>
      <c r="G7202" s="115" t="s">
        <v>694</v>
      </c>
      <c r="H7202" s="115" t="s">
        <v>16</v>
      </c>
      <c r="I7202" t="s">
        <v>199</v>
      </c>
      <c r="J7202" s="115" t="s">
        <v>1226</v>
      </c>
      <c r="L7202" s="115" t="s">
        <v>18</v>
      </c>
      <c r="U7202"/>
      <c r="V7202">
        <v>0</v>
      </c>
    </row>
    <row r="7203" spans="1:35" ht="18" x14ac:dyDescent="0.25">
      <c r="A7203" s="235">
        <v>334509</v>
      </c>
      <c r="B7203" s="235" t="s">
        <v>11241</v>
      </c>
      <c r="C7203" s="235" t="s">
        <v>451</v>
      </c>
      <c r="D7203" s="235" t="s">
        <v>874</v>
      </c>
      <c r="E7203"/>
      <c r="F7203" s="126"/>
      <c r="G7203" s="236"/>
      <c r="H7203"/>
      <c r="I7203" t="s">
        <v>107</v>
      </c>
      <c r="J7203" s="236"/>
      <c r="K7203"/>
      <c r="L7203"/>
      <c r="M7203"/>
      <c r="N7203"/>
      <c r="O7203"/>
      <c r="P7203"/>
      <c r="Q7203"/>
      <c r="U7203"/>
      <c r="V7203" t="s">
        <v>4335</v>
      </c>
      <c r="W7203" s="236"/>
      <c r="X7203"/>
      <c r="Y7203"/>
      <c r="Z7203"/>
      <c r="AA7203"/>
      <c r="AB7203"/>
      <c r="AC7203"/>
      <c r="AD7203"/>
      <c r="AE7203"/>
      <c r="AF7203"/>
      <c r="AG7203"/>
      <c r="AH7203" s="115" t="s">
        <v>4308</v>
      </c>
      <c r="AI7203" s="115" t="e">
        <f>VLOOKUP(A7203,'[2]دراسات قانونية'!$A$3:$E$600,1,0)</f>
        <v>#N/A</v>
      </c>
    </row>
    <row r="7204" spans="1:35" ht="18" x14ac:dyDescent="0.25">
      <c r="A7204" s="235">
        <v>334510</v>
      </c>
      <c r="B7204" s="235" t="s">
        <v>11242</v>
      </c>
      <c r="C7204" s="235" t="s">
        <v>749</v>
      </c>
      <c r="D7204" s="235" t="s">
        <v>888</v>
      </c>
      <c r="E7204"/>
      <c r="F7204" s="126"/>
      <c r="G7204" s="236"/>
      <c r="H7204"/>
      <c r="I7204" t="s">
        <v>107</v>
      </c>
      <c r="J7204" s="236"/>
      <c r="K7204"/>
      <c r="L7204"/>
      <c r="M7204"/>
      <c r="N7204"/>
      <c r="O7204"/>
      <c r="P7204"/>
      <c r="Q7204"/>
      <c r="U7204"/>
      <c r="V7204" t="s">
        <v>4335</v>
      </c>
      <c r="W7204" s="236"/>
      <c r="X7204"/>
      <c r="Y7204"/>
      <c r="Z7204"/>
      <c r="AA7204"/>
      <c r="AB7204"/>
      <c r="AC7204"/>
      <c r="AD7204"/>
      <c r="AE7204"/>
      <c r="AF7204"/>
      <c r="AG7204"/>
      <c r="AH7204" s="115" t="s">
        <v>4308</v>
      </c>
      <c r="AI7204" s="115" t="e">
        <f>VLOOKUP(A7204,'[2]دراسات قانونية'!$A$3:$E$600,1,0)</f>
        <v>#N/A</v>
      </c>
    </row>
    <row r="7205" spans="1:35" hidden="1" x14ac:dyDescent="0.25">
      <c r="A7205" s="115">
        <v>334511</v>
      </c>
      <c r="B7205" s="115" t="s">
        <v>3848</v>
      </c>
      <c r="C7205" s="115" t="s">
        <v>3849</v>
      </c>
      <c r="D7205" s="115" t="s">
        <v>500</v>
      </c>
      <c r="E7205" s="115" t="s">
        <v>76</v>
      </c>
      <c r="F7205" s="237">
        <v>29502</v>
      </c>
      <c r="G7205" s="115" t="s">
        <v>18</v>
      </c>
      <c r="H7205" s="115" t="s">
        <v>16</v>
      </c>
      <c r="I7205" t="s">
        <v>199</v>
      </c>
      <c r="J7205" s="115" t="s">
        <v>1226</v>
      </c>
      <c r="L7205" s="115" t="s">
        <v>18</v>
      </c>
      <c r="U7205"/>
      <c r="V7205">
        <v>0</v>
      </c>
      <c r="AE7205" s="115" t="s">
        <v>4308</v>
      </c>
      <c r="AF7205" s="115" t="s">
        <v>4308</v>
      </c>
      <c r="AG7205" s="115" t="s">
        <v>4308</v>
      </c>
      <c r="AH7205" s="115" t="s">
        <v>4308</v>
      </c>
    </row>
    <row r="7206" spans="1:35" hidden="1" x14ac:dyDescent="0.25">
      <c r="A7206">
        <v>334512</v>
      </c>
      <c r="B7206" t="s">
        <v>7244</v>
      </c>
      <c r="C7206" t="s">
        <v>11243</v>
      </c>
      <c r="D7206" t="s">
        <v>485</v>
      </c>
      <c r="E7206" t="s">
        <v>76</v>
      </c>
      <c r="F7206" s="126">
        <v>35886</v>
      </c>
      <c r="G7206" t="s">
        <v>918</v>
      </c>
      <c r="H7206" t="s">
        <v>16</v>
      </c>
      <c r="I7206" t="s">
        <v>129</v>
      </c>
      <c r="J7206" t="s">
        <v>15</v>
      </c>
      <c r="K7206"/>
      <c r="L7206" t="s">
        <v>918</v>
      </c>
      <c r="M7206"/>
      <c r="N7206"/>
      <c r="O7206"/>
      <c r="P7206"/>
      <c r="Q7206"/>
      <c r="U7206"/>
      <c r="V7206" t="s">
        <v>4424</v>
      </c>
      <c r="W7206"/>
      <c r="X7206"/>
      <c r="Y7206"/>
      <c r="Z7206"/>
      <c r="AA7206"/>
      <c r="AB7206"/>
      <c r="AC7206"/>
      <c r="AD7206"/>
      <c r="AE7206"/>
      <c r="AF7206"/>
      <c r="AG7206"/>
      <c r="AH7206" s="115" t="s">
        <v>4308</v>
      </c>
    </row>
    <row r="7207" spans="1:35" hidden="1" x14ac:dyDescent="0.25">
      <c r="A7207" s="115">
        <v>334513</v>
      </c>
      <c r="B7207" s="115" t="s">
        <v>803</v>
      </c>
      <c r="C7207" s="115" t="s">
        <v>250</v>
      </c>
      <c r="D7207" s="115" t="s">
        <v>275</v>
      </c>
      <c r="E7207" s="115" t="s">
        <v>76</v>
      </c>
      <c r="F7207" s="237">
        <v>35490</v>
      </c>
      <c r="G7207" s="115" t="s">
        <v>3006</v>
      </c>
      <c r="H7207" s="115" t="s">
        <v>16</v>
      </c>
      <c r="I7207" t="s">
        <v>199</v>
      </c>
      <c r="J7207" s="115" t="s">
        <v>15</v>
      </c>
      <c r="L7207" s="115" t="s">
        <v>73</v>
      </c>
      <c r="U7207"/>
      <c r="V7207">
        <v>0</v>
      </c>
    </row>
    <row r="7208" spans="1:35" ht="18" x14ac:dyDescent="0.25">
      <c r="A7208" s="235">
        <v>334514</v>
      </c>
      <c r="B7208" s="235" t="s">
        <v>11244</v>
      </c>
      <c r="C7208" s="235" t="s">
        <v>278</v>
      </c>
      <c r="D7208" s="235" t="s">
        <v>302</v>
      </c>
      <c r="E7208"/>
      <c r="F7208" s="126"/>
      <c r="G7208" s="236"/>
      <c r="H7208"/>
      <c r="I7208" t="s">
        <v>107</v>
      </c>
      <c r="J7208" s="236"/>
      <c r="K7208"/>
      <c r="L7208"/>
      <c r="M7208"/>
      <c r="N7208"/>
      <c r="O7208"/>
      <c r="P7208"/>
      <c r="Q7208"/>
      <c r="U7208"/>
      <c r="V7208" t="s">
        <v>4335</v>
      </c>
      <c r="W7208" s="236"/>
      <c r="X7208"/>
      <c r="Y7208"/>
      <c r="Z7208"/>
      <c r="AA7208"/>
      <c r="AB7208"/>
      <c r="AC7208"/>
      <c r="AD7208"/>
      <c r="AE7208"/>
      <c r="AF7208"/>
      <c r="AG7208"/>
      <c r="AH7208" s="115" t="s">
        <v>4308</v>
      </c>
      <c r="AI7208" s="115" t="e">
        <f>VLOOKUP(A7208,'[2]دراسات قانونية'!$A$3:$E$600,1,0)</f>
        <v>#N/A</v>
      </c>
    </row>
    <row r="7209" spans="1:35" ht="18" x14ac:dyDescent="0.25">
      <c r="A7209" s="235">
        <v>334515</v>
      </c>
      <c r="B7209" s="235" t="s">
        <v>11245</v>
      </c>
      <c r="C7209" s="235" t="s">
        <v>1105</v>
      </c>
      <c r="D7209" s="235" t="s">
        <v>1506</v>
      </c>
      <c r="E7209"/>
      <c r="F7209" s="126"/>
      <c r="G7209" s="236"/>
      <c r="H7209"/>
      <c r="I7209" t="s">
        <v>107</v>
      </c>
      <c r="J7209" s="236"/>
      <c r="K7209"/>
      <c r="L7209"/>
      <c r="M7209"/>
      <c r="N7209"/>
      <c r="O7209"/>
      <c r="P7209"/>
      <c r="Q7209"/>
      <c r="U7209"/>
      <c r="V7209" t="s">
        <v>4335</v>
      </c>
      <c r="W7209" s="236"/>
      <c r="X7209"/>
      <c r="Y7209"/>
      <c r="Z7209"/>
      <c r="AA7209"/>
      <c r="AB7209"/>
      <c r="AC7209"/>
      <c r="AD7209"/>
      <c r="AE7209"/>
      <c r="AF7209"/>
      <c r="AG7209"/>
      <c r="AH7209" s="115" t="s">
        <v>4308</v>
      </c>
      <c r="AI7209" s="115" t="e">
        <f>VLOOKUP(A7209,'[2]دراسات قانونية'!$A$3:$E$600,1,0)</f>
        <v>#N/A</v>
      </c>
    </row>
    <row r="7210" spans="1:35" hidden="1" x14ac:dyDescent="0.25">
      <c r="A7210" s="115">
        <v>334516</v>
      </c>
      <c r="B7210" s="115" t="s">
        <v>3105</v>
      </c>
      <c r="C7210" s="115" t="s">
        <v>209</v>
      </c>
      <c r="D7210" s="115" t="s">
        <v>757</v>
      </c>
      <c r="E7210" s="115" t="s">
        <v>76</v>
      </c>
      <c r="F7210" s="237">
        <v>35125</v>
      </c>
      <c r="G7210" s="115" t="s">
        <v>813</v>
      </c>
      <c r="H7210" s="115" t="s">
        <v>16</v>
      </c>
      <c r="I7210" t="s">
        <v>199</v>
      </c>
      <c r="J7210" s="115" t="s">
        <v>15</v>
      </c>
      <c r="L7210" s="115" t="s">
        <v>73</v>
      </c>
      <c r="U7210"/>
      <c r="V7210">
        <v>0</v>
      </c>
      <c r="AF7210" s="115" t="s">
        <v>4308</v>
      </c>
      <c r="AG7210" s="115" t="s">
        <v>4308</v>
      </c>
      <c r="AH7210" s="115" t="s">
        <v>4308</v>
      </c>
    </row>
    <row r="7211" spans="1:35" ht="18" x14ac:dyDescent="0.25">
      <c r="A7211" s="235">
        <v>334517</v>
      </c>
      <c r="B7211" s="235" t="s">
        <v>678</v>
      </c>
      <c r="C7211" s="235" t="s">
        <v>507</v>
      </c>
      <c r="D7211" s="235" t="s">
        <v>468</v>
      </c>
      <c r="E7211"/>
      <c r="F7211" s="126"/>
      <c r="G7211" s="236"/>
      <c r="H7211"/>
      <c r="I7211" t="s">
        <v>107</v>
      </c>
      <c r="J7211" s="236"/>
      <c r="K7211"/>
      <c r="L7211"/>
      <c r="M7211"/>
      <c r="N7211"/>
      <c r="O7211"/>
      <c r="P7211"/>
      <c r="Q7211"/>
      <c r="U7211"/>
      <c r="V7211" t="s">
        <v>4335</v>
      </c>
      <c r="W7211" s="236"/>
      <c r="X7211"/>
      <c r="Y7211"/>
      <c r="Z7211"/>
      <c r="AA7211"/>
      <c r="AB7211"/>
      <c r="AC7211"/>
      <c r="AD7211"/>
      <c r="AE7211"/>
      <c r="AF7211"/>
      <c r="AG7211"/>
      <c r="AH7211" s="115" t="s">
        <v>4308</v>
      </c>
      <c r="AI7211" s="115" t="e">
        <f>VLOOKUP(A7211,'[2]دراسات قانونية'!$A$3:$E$600,1,0)</f>
        <v>#N/A</v>
      </c>
    </row>
    <row r="7212" spans="1:35" hidden="1" x14ac:dyDescent="0.25">
      <c r="A7212" s="115">
        <v>334518</v>
      </c>
      <c r="B7212" s="115" t="s">
        <v>678</v>
      </c>
      <c r="C7212" s="115" t="s">
        <v>229</v>
      </c>
      <c r="D7212" s="115" t="s">
        <v>3205</v>
      </c>
      <c r="E7212" s="115" t="s">
        <v>77</v>
      </c>
      <c r="F7212" s="237">
        <v>33123</v>
      </c>
      <c r="G7212" s="115" t="s">
        <v>18</v>
      </c>
      <c r="H7212" s="115" t="s">
        <v>16</v>
      </c>
      <c r="I7212" t="s">
        <v>199</v>
      </c>
      <c r="J7212" s="115" t="s">
        <v>1226</v>
      </c>
      <c r="L7212" s="115" t="s">
        <v>18</v>
      </c>
      <c r="U7212"/>
      <c r="V7212">
        <v>0</v>
      </c>
      <c r="AG7212" s="115" t="s">
        <v>4308</v>
      </c>
      <c r="AH7212" s="115" t="s">
        <v>4308</v>
      </c>
    </row>
    <row r="7213" spans="1:35" hidden="1" x14ac:dyDescent="0.25">
      <c r="A7213">
        <v>334519</v>
      </c>
      <c r="B7213" t="s">
        <v>11246</v>
      </c>
      <c r="C7213" t="s">
        <v>821</v>
      </c>
      <c r="D7213" t="s">
        <v>230</v>
      </c>
      <c r="E7213" t="s">
        <v>76</v>
      </c>
      <c r="F7213" s="126">
        <v>36183</v>
      </c>
      <c r="G7213" t="s">
        <v>853</v>
      </c>
      <c r="H7213" t="s">
        <v>16</v>
      </c>
      <c r="I7213" t="s">
        <v>129</v>
      </c>
      <c r="J7213" t="s">
        <v>15</v>
      </c>
      <c r="K7213"/>
      <c r="L7213" t="s">
        <v>18</v>
      </c>
      <c r="M7213"/>
      <c r="N7213"/>
      <c r="O7213"/>
      <c r="P7213"/>
      <c r="Q7213"/>
      <c r="U7213"/>
      <c r="V7213" t="s">
        <v>16603</v>
      </c>
      <c r="W7213"/>
      <c r="X7213"/>
      <c r="Y7213"/>
      <c r="Z7213"/>
      <c r="AA7213"/>
      <c r="AB7213"/>
      <c r="AC7213"/>
      <c r="AD7213"/>
      <c r="AE7213"/>
      <c r="AF7213"/>
      <c r="AG7213"/>
    </row>
    <row r="7214" spans="1:35" hidden="1" x14ac:dyDescent="0.25">
      <c r="A7214">
        <v>334520</v>
      </c>
      <c r="B7214" t="s">
        <v>11247</v>
      </c>
      <c r="C7214" t="s">
        <v>459</v>
      </c>
      <c r="D7214" t="s">
        <v>276</v>
      </c>
      <c r="E7214" t="s">
        <v>76</v>
      </c>
      <c r="F7214" s="126">
        <v>32356</v>
      </c>
      <c r="G7214" t="s">
        <v>10624</v>
      </c>
      <c r="H7214" t="s">
        <v>16</v>
      </c>
      <c r="I7214" t="s">
        <v>129</v>
      </c>
      <c r="J7214" t="s">
        <v>15</v>
      </c>
      <c r="K7214"/>
      <c r="L7214" t="s">
        <v>30</v>
      </c>
      <c r="M7214"/>
      <c r="N7214"/>
      <c r="O7214"/>
      <c r="P7214"/>
      <c r="Q7214"/>
      <c r="U7214"/>
      <c r="V7214" t="s">
        <v>4334</v>
      </c>
      <c r="W7214"/>
      <c r="X7214"/>
      <c r="Y7214"/>
      <c r="Z7214"/>
      <c r="AA7214"/>
      <c r="AB7214"/>
      <c r="AC7214"/>
      <c r="AD7214"/>
      <c r="AE7214"/>
      <c r="AF7214"/>
      <c r="AG7214"/>
    </row>
    <row r="7215" spans="1:35" ht="18" x14ac:dyDescent="0.25">
      <c r="A7215" s="235">
        <v>334521</v>
      </c>
      <c r="B7215" s="235" t="s">
        <v>11248</v>
      </c>
      <c r="C7215" s="235" t="s">
        <v>250</v>
      </c>
      <c r="D7215" s="235" t="s">
        <v>776</v>
      </c>
      <c r="E7215"/>
      <c r="F7215" s="126"/>
      <c r="G7215" s="236"/>
      <c r="H7215"/>
      <c r="I7215" t="s">
        <v>107</v>
      </c>
      <c r="J7215" s="236"/>
      <c r="K7215"/>
      <c r="L7215"/>
      <c r="M7215"/>
      <c r="N7215"/>
      <c r="O7215"/>
      <c r="P7215"/>
      <c r="Q7215"/>
      <c r="U7215"/>
      <c r="V7215" t="s">
        <v>4335</v>
      </c>
      <c r="W7215" s="236"/>
      <c r="X7215"/>
      <c r="Y7215"/>
      <c r="Z7215"/>
      <c r="AA7215"/>
      <c r="AB7215"/>
      <c r="AC7215"/>
      <c r="AD7215"/>
      <c r="AE7215"/>
      <c r="AF7215"/>
      <c r="AG7215"/>
      <c r="AH7215" s="115" t="s">
        <v>4308</v>
      </c>
      <c r="AI7215" s="115" t="e">
        <f>VLOOKUP(A7215,'[2]دراسات قانونية'!$A$3:$E$600,1,0)</f>
        <v>#N/A</v>
      </c>
    </row>
    <row r="7216" spans="1:35" hidden="1" x14ac:dyDescent="0.25">
      <c r="A7216" s="115">
        <v>334522</v>
      </c>
      <c r="B7216" s="115" t="s">
        <v>3050</v>
      </c>
      <c r="C7216" s="115" t="s">
        <v>3051</v>
      </c>
      <c r="D7216" s="115" t="s">
        <v>2665</v>
      </c>
      <c r="E7216" s="115" t="s">
        <v>76</v>
      </c>
      <c r="F7216" s="237">
        <v>30935</v>
      </c>
      <c r="G7216" s="115" t="s">
        <v>2240</v>
      </c>
      <c r="H7216" s="115" t="s">
        <v>16</v>
      </c>
      <c r="I7216" t="s">
        <v>199</v>
      </c>
      <c r="J7216" s="115" t="s">
        <v>15</v>
      </c>
      <c r="L7216" s="115" t="s">
        <v>30</v>
      </c>
      <c r="U7216"/>
      <c r="V7216">
        <v>0</v>
      </c>
    </row>
    <row r="7217" spans="1:35" hidden="1" x14ac:dyDescent="0.25">
      <c r="A7217">
        <v>334523</v>
      </c>
      <c r="B7217" t="s">
        <v>11249</v>
      </c>
      <c r="C7217" t="s">
        <v>530</v>
      </c>
      <c r="D7217" t="s">
        <v>450</v>
      </c>
      <c r="E7217" t="s">
        <v>76</v>
      </c>
      <c r="F7217" s="126">
        <v>35333</v>
      </c>
      <c r="G7217" t="s">
        <v>18</v>
      </c>
      <c r="H7217" t="s">
        <v>16</v>
      </c>
      <c r="I7217" t="s">
        <v>129</v>
      </c>
      <c r="J7217" t="s">
        <v>15</v>
      </c>
      <c r="K7217"/>
      <c r="L7217" t="s">
        <v>18</v>
      </c>
      <c r="M7217"/>
      <c r="N7217"/>
      <c r="O7217"/>
      <c r="P7217"/>
      <c r="Q7217"/>
      <c r="U7217"/>
      <c r="V7217" t="s">
        <v>4424</v>
      </c>
      <c r="W7217"/>
      <c r="X7217"/>
      <c r="Y7217"/>
      <c r="Z7217"/>
      <c r="AA7217"/>
      <c r="AB7217"/>
      <c r="AC7217"/>
      <c r="AD7217"/>
      <c r="AE7217"/>
      <c r="AF7217"/>
      <c r="AG7217"/>
      <c r="AH7217" s="115" t="s">
        <v>4308</v>
      </c>
    </row>
    <row r="7218" spans="1:35" ht="18" x14ac:dyDescent="0.25">
      <c r="A7218" s="235">
        <v>334524</v>
      </c>
      <c r="B7218" s="235" t="s">
        <v>11250</v>
      </c>
      <c r="C7218" s="235" t="s">
        <v>1019</v>
      </c>
      <c r="D7218" s="235" t="s">
        <v>381</v>
      </c>
      <c r="E7218"/>
      <c r="F7218" s="126"/>
      <c r="G7218" s="236"/>
      <c r="H7218"/>
      <c r="I7218" t="s">
        <v>107</v>
      </c>
      <c r="J7218" s="236"/>
      <c r="K7218"/>
      <c r="L7218"/>
      <c r="M7218"/>
      <c r="N7218"/>
      <c r="O7218"/>
      <c r="P7218"/>
      <c r="Q7218"/>
      <c r="U7218"/>
      <c r="V7218" t="s">
        <v>4335</v>
      </c>
      <c r="W7218" s="236"/>
      <c r="X7218"/>
      <c r="Y7218"/>
      <c r="Z7218"/>
      <c r="AA7218"/>
      <c r="AB7218"/>
      <c r="AC7218"/>
      <c r="AD7218"/>
      <c r="AE7218"/>
      <c r="AF7218"/>
      <c r="AG7218"/>
      <c r="AH7218" s="115" t="s">
        <v>4308</v>
      </c>
      <c r="AI7218" s="115" t="e">
        <f>VLOOKUP(A7218,'[2]دراسات قانونية'!$A$3:$E$600,1,0)</f>
        <v>#N/A</v>
      </c>
    </row>
    <row r="7219" spans="1:35" hidden="1" x14ac:dyDescent="0.25">
      <c r="A7219">
        <v>334525</v>
      </c>
      <c r="B7219" t="s">
        <v>5531</v>
      </c>
      <c r="C7219" t="s">
        <v>579</v>
      </c>
      <c r="D7219" t="s">
        <v>500</v>
      </c>
      <c r="E7219" t="s">
        <v>76</v>
      </c>
      <c r="F7219" s="126"/>
      <c r="G7219"/>
      <c r="H7219" t="s">
        <v>16</v>
      </c>
      <c r="I7219" t="s">
        <v>136</v>
      </c>
      <c r="J7219"/>
      <c r="K7219"/>
      <c r="L7219"/>
      <c r="M7219"/>
      <c r="N7219"/>
      <c r="O7219"/>
      <c r="P7219"/>
      <c r="Q7219"/>
      <c r="U7219"/>
      <c r="V7219" t="s">
        <v>16623</v>
      </c>
      <c r="W7219"/>
      <c r="X7219"/>
      <c r="Y7219"/>
      <c r="Z7219"/>
      <c r="AA7219"/>
      <c r="AB7219" t="s">
        <v>4308</v>
      </c>
      <c r="AC7219" t="s">
        <v>4308</v>
      </c>
      <c r="AD7219" t="s">
        <v>4308</v>
      </c>
      <c r="AE7219" t="s">
        <v>4308</v>
      </c>
      <c r="AF7219" t="s">
        <v>4308</v>
      </c>
      <c r="AG7219" t="s">
        <v>4308</v>
      </c>
      <c r="AH7219" s="115" t="s">
        <v>4308</v>
      </c>
    </row>
    <row r="7220" spans="1:35" ht="18" x14ac:dyDescent="0.25">
      <c r="A7220" s="235">
        <v>334526</v>
      </c>
      <c r="B7220" s="235" t="s">
        <v>11251</v>
      </c>
      <c r="C7220" s="235" t="s">
        <v>11252</v>
      </c>
      <c r="D7220" s="235" t="s">
        <v>11253</v>
      </c>
      <c r="E7220"/>
      <c r="F7220" s="126"/>
      <c r="G7220" s="236"/>
      <c r="H7220"/>
      <c r="I7220" t="s">
        <v>107</v>
      </c>
      <c r="J7220" s="236"/>
      <c r="K7220"/>
      <c r="L7220"/>
      <c r="M7220"/>
      <c r="N7220"/>
      <c r="O7220"/>
      <c r="P7220"/>
      <c r="Q7220"/>
      <c r="U7220"/>
      <c r="V7220" t="s">
        <v>4335</v>
      </c>
      <c r="W7220" s="236"/>
      <c r="X7220"/>
      <c r="Y7220"/>
      <c r="Z7220"/>
      <c r="AA7220"/>
      <c r="AB7220"/>
      <c r="AC7220"/>
      <c r="AD7220"/>
      <c r="AE7220"/>
      <c r="AF7220"/>
      <c r="AG7220"/>
      <c r="AH7220" s="115" t="s">
        <v>4308</v>
      </c>
      <c r="AI7220" s="115" t="e">
        <f>VLOOKUP(A7220,'[2]دراسات قانونية'!$A$3:$E$600,1,0)</f>
        <v>#N/A</v>
      </c>
    </row>
    <row r="7221" spans="1:35" hidden="1" x14ac:dyDescent="0.25">
      <c r="A7221" s="115">
        <v>334528</v>
      </c>
      <c r="B7221" s="115" t="s">
        <v>3850</v>
      </c>
      <c r="C7221" s="115" t="s">
        <v>329</v>
      </c>
      <c r="D7221" s="115" t="s">
        <v>3504</v>
      </c>
      <c r="E7221" s="115" t="s">
        <v>76</v>
      </c>
      <c r="F7221" s="237">
        <v>35278</v>
      </c>
      <c r="G7221" s="115" t="s">
        <v>18</v>
      </c>
      <c r="H7221" s="115" t="s">
        <v>16</v>
      </c>
      <c r="I7221" t="s">
        <v>199</v>
      </c>
      <c r="J7221" s="115" t="s">
        <v>15</v>
      </c>
      <c r="L7221" s="115" t="s">
        <v>40</v>
      </c>
      <c r="U7221"/>
      <c r="V7221">
        <v>0</v>
      </c>
    </row>
    <row r="7222" spans="1:35" hidden="1" x14ac:dyDescent="0.25">
      <c r="A7222">
        <v>334529</v>
      </c>
      <c r="B7222" t="s">
        <v>11254</v>
      </c>
      <c r="C7222" t="s">
        <v>439</v>
      </c>
      <c r="D7222" t="s">
        <v>357</v>
      </c>
      <c r="E7222" t="s">
        <v>76</v>
      </c>
      <c r="F7222" s="126">
        <v>34933</v>
      </c>
      <c r="G7222" t="s">
        <v>18</v>
      </c>
      <c r="H7222" t="s">
        <v>16</v>
      </c>
      <c r="I7222" t="s">
        <v>129</v>
      </c>
      <c r="J7222"/>
      <c r="K7222"/>
      <c r="L7222"/>
      <c r="M7222"/>
      <c r="N7222"/>
      <c r="O7222"/>
      <c r="P7222"/>
      <c r="Q7222"/>
      <c r="U7222"/>
      <c r="V7222" t="s">
        <v>4414</v>
      </c>
      <c r="W7222"/>
      <c r="X7222"/>
      <c r="Y7222"/>
      <c r="Z7222"/>
      <c r="AA7222"/>
      <c r="AB7222"/>
      <c r="AC7222" t="s">
        <v>4308</v>
      </c>
      <c r="AD7222" t="s">
        <v>4308</v>
      </c>
      <c r="AE7222" t="s">
        <v>4308</v>
      </c>
      <c r="AF7222" t="s">
        <v>4308</v>
      </c>
      <c r="AG7222" t="s">
        <v>4308</v>
      </c>
      <c r="AH7222" s="115" t="s">
        <v>4308</v>
      </c>
    </row>
    <row r="7223" spans="1:35" hidden="1" x14ac:dyDescent="0.25">
      <c r="A7223">
        <v>334530</v>
      </c>
      <c r="B7223" t="s">
        <v>4577</v>
      </c>
      <c r="C7223" t="s">
        <v>294</v>
      </c>
      <c r="D7223" t="s">
        <v>521</v>
      </c>
      <c r="E7223" t="s">
        <v>76</v>
      </c>
      <c r="F7223" s="126"/>
      <c r="G7223"/>
      <c r="H7223" t="s">
        <v>16</v>
      </c>
      <c r="I7223" t="s">
        <v>129</v>
      </c>
      <c r="J7223"/>
      <c r="K7223"/>
      <c r="L7223"/>
      <c r="M7223"/>
      <c r="N7223"/>
      <c r="O7223"/>
      <c r="P7223"/>
      <c r="Q7223"/>
      <c r="U7223"/>
      <c r="V7223" t="s">
        <v>4414</v>
      </c>
      <c r="W7223"/>
      <c r="X7223"/>
      <c r="Y7223"/>
      <c r="Z7223"/>
      <c r="AA7223" t="s">
        <v>4308</v>
      </c>
      <c r="AB7223" t="s">
        <v>4308</v>
      </c>
      <c r="AC7223" t="s">
        <v>4308</v>
      </c>
      <c r="AD7223" t="s">
        <v>4308</v>
      </c>
      <c r="AE7223" t="s">
        <v>4308</v>
      </c>
      <c r="AF7223" t="s">
        <v>4308</v>
      </c>
      <c r="AG7223" t="s">
        <v>4308</v>
      </c>
      <c r="AH7223" s="115" t="s">
        <v>4308</v>
      </c>
    </row>
    <row r="7224" spans="1:35" ht="18" x14ac:dyDescent="0.25">
      <c r="A7224" s="235">
        <v>334531</v>
      </c>
      <c r="B7224" s="235" t="s">
        <v>11255</v>
      </c>
      <c r="C7224" s="235" t="s">
        <v>244</v>
      </c>
      <c r="D7224" s="235" t="s">
        <v>7868</v>
      </c>
      <c r="E7224"/>
      <c r="F7224" s="126"/>
      <c r="G7224" s="236"/>
      <c r="H7224"/>
      <c r="I7224" t="s">
        <v>107</v>
      </c>
      <c r="J7224" s="236"/>
      <c r="K7224"/>
      <c r="L7224"/>
      <c r="M7224"/>
      <c r="N7224"/>
      <c r="O7224"/>
      <c r="P7224"/>
      <c r="Q7224"/>
      <c r="U7224"/>
      <c r="V7224"/>
      <c r="W7224" s="236"/>
      <c r="X7224"/>
      <c r="Y7224"/>
      <c r="Z7224"/>
      <c r="AA7224"/>
      <c r="AB7224"/>
      <c r="AC7224"/>
      <c r="AD7224"/>
      <c r="AE7224"/>
      <c r="AF7224"/>
      <c r="AG7224"/>
      <c r="AI7224" s="115">
        <f>VLOOKUP(A7224,'[2]دراسات قانونية'!$A$3:$E$600,1,0)</f>
        <v>334531</v>
      </c>
    </row>
    <row r="7225" spans="1:35" ht="18" x14ac:dyDescent="0.25">
      <c r="A7225" s="235">
        <v>334533</v>
      </c>
      <c r="B7225" s="235" t="s">
        <v>11256</v>
      </c>
      <c r="C7225" s="235" t="s">
        <v>11257</v>
      </c>
      <c r="D7225" s="235" t="s">
        <v>214</v>
      </c>
      <c r="E7225"/>
      <c r="F7225" s="126"/>
      <c r="G7225" s="236"/>
      <c r="H7225"/>
      <c r="I7225" t="s">
        <v>107</v>
      </c>
      <c r="J7225" s="236"/>
      <c r="K7225"/>
      <c r="L7225"/>
      <c r="M7225"/>
      <c r="N7225"/>
      <c r="O7225"/>
      <c r="P7225"/>
      <c r="Q7225"/>
      <c r="U7225"/>
      <c r="V7225" t="s">
        <v>4335</v>
      </c>
      <c r="W7225" s="236"/>
      <c r="X7225"/>
      <c r="Y7225"/>
      <c r="Z7225"/>
      <c r="AA7225"/>
      <c r="AB7225"/>
      <c r="AC7225"/>
      <c r="AD7225"/>
      <c r="AE7225"/>
      <c r="AF7225"/>
      <c r="AG7225"/>
      <c r="AH7225" s="115" t="s">
        <v>4308</v>
      </c>
      <c r="AI7225" s="115" t="e">
        <f>VLOOKUP(A7225,'[2]دراسات قانونية'!$A$3:$E$600,1,0)</f>
        <v>#N/A</v>
      </c>
    </row>
    <row r="7226" spans="1:35" ht="18" x14ac:dyDescent="0.25">
      <c r="A7226" s="235">
        <v>334534</v>
      </c>
      <c r="B7226" s="235" t="s">
        <v>11258</v>
      </c>
      <c r="C7226" s="235" t="s">
        <v>250</v>
      </c>
      <c r="D7226" s="235" t="s">
        <v>281</v>
      </c>
      <c r="E7226"/>
      <c r="F7226" s="126"/>
      <c r="G7226" s="236"/>
      <c r="H7226"/>
      <c r="I7226" t="s">
        <v>107</v>
      </c>
      <c r="J7226" s="236"/>
      <c r="K7226"/>
      <c r="L7226"/>
      <c r="M7226"/>
      <c r="N7226"/>
      <c r="O7226"/>
      <c r="P7226"/>
      <c r="Q7226"/>
      <c r="U7226"/>
      <c r="V7226" t="s">
        <v>4335</v>
      </c>
      <c r="W7226" s="236"/>
      <c r="X7226"/>
      <c r="Y7226"/>
      <c r="Z7226"/>
      <c r="AA7226"/>
      <c r="AB7226"/>
      <c r="AC7226"/>
      <c r="AD7226"/>
      <c r="AE7226"/>
      <c r="AF7226"/>
      <c r="AG7226"/>
      <c r="AH7226" s="115" t="s">
        <v>4308</v>
      </c>
      <c r="AI7226" s="115" t="e">
        <f>VLOOKUP(A7226,'[2]دراسات قانونية'!$A$3:$E$600,1,0)</f>
        <v>#N/A</v>
      </c>
    </row>
    <row r="7227" spans="1:35" ht="18" x14ac:dyDescent="0.25">
      <c r="A7227" s="235">
        <v>334535</v>
      </c>
      <c r="B7227" s="235" t="s">
        <v>11259</v>
      </c>
      <c r="C7227" s="235" t="s">
        <v>350</v>
      </c>
      <c r="D7227" s="235" t="s">
        <v>1060</v>
      </c>
      <c r="E7227"/>
      <c r="F7227" s="126"/>
      <c r="G7227" s="236"/>
      <c r="H7227"/>
      <c r="I7227" t="s">
        <v>107</v>
      </c>
      <c r="J7227" s="236"/>
      <c r="K7227"/>
      <c r="L7227"/>
      <c r="M7227"/>
      <c r="N7227"/>
      <c r="O7227"/>
      <c r="P7227"/>
      <c r="Q7227"/>
      <c r="U7227"/>
      <c r="V7227" t="s">
        <v>4335</v>
      </c>
      <c r="W7227" s="236"/>
      <c r="X7227"/>
      <c r="Y7227"/>
      <c r="Z7227"/>
      <c r="AA7227"/>
      <c r="AB7227"/>
      <c r="AC7227"/>
      <c r="AD7227"/>
      <c r="AE7227"/>
      <c r="AF7227"/>
      <c r="AG7227"/>
      <c r="AH7227" s="115" t="s">
        <v>4308</v>
      </c>
      <c r="AI7227" s="115" t="e">
        <f>VLOOKUP(A7227,'[2]دراسات قانونية'!$A$3:$E$600,1,0)</f>
        <v>#N/A</v>
      </c>
    </row>
    <row r="7228" spans="1:35" hidden="1" x14ac:dyDescent="0.25">
      <c r="A7228">
        <v>334536</v>
      </c>
      <c r="B7228" t="s">
        <v>5230</v>
      </c>
      <c r="C7228" t="s">
        <v>244</v>
      </c>
      <c r="D7228" t="s">
        <v>1506</v>
      </c>
      <c r="E7228" t="s">
        <v>76</v>
      </c>
      <c r="F7228" s="126">
        <v>32311</v>
      </c>
      <c r="G7228" t="s">
        <v>11260</v>
      </c>
      <c r="H7228" t="s">
        <v>16</v>
      </c>
      <c r="I7228" t="s">
        <v>136</v>
      </c>
      <c r="J7228" t="s">
        <v>1226</v>
      </c>
      <c r="K7228"/>
      <c r="L7228" t="s">
        <v>18</v>
      </c>
      <c r="M7228"/>
      <c r="N7228"/>
      <c r="O7228"/>
      <c r="P7228"/>
      <c r="Q7228"/>
      <c r="U7228"/>
      <c r="V7228" t="s">
        <v>4337</v>
      </c>
      <c r="W7228"/>
      <c r="X7228"/>
      <c r="Y7228"/>
      <c r="Z7228"/>
      <c r="AA7228"/>
      <c r="AB7228"/>
      <c r="AC7228"/>
      <c r="AD7228"/>
      <c r="AE7228" t="s">
        <v>4308</v>
      </c>
      <c r="AF7228" t="s">
        <v>4308</v>
      </c>
      <c r="AG7228" t="s">
        <v>4308</v>
      </c>
      <c r="AH7228" s="115" t="s">
        <v>4308</v>
      </c>
    </row>
    <row r="7229" spans="1:35" ht="18" x14ac:dyDescent="0.25">
      <c r="A7229" s="235">
        <v>334537</v>
      </c>
      <c r="B7229" s="235" t="s">
        <v>11261</v>
      </c>
      <c r="C7229" s="235" t="s">
        <v>629</v>
      </c>
      <c r="D7229" s="235" t="s">
        <v>421</v>
      </c>
      <c r="E7229"/>
      <c r="F7229" s="126"/>
      <c r="G7229" s="236"/>
      <c r="H7229"/>
      <c r="I7229" t="s">
        <v>107</v>
      </c>
      <c r="J7229" s="236"/>
      <c r="K7229"/>
      <c r="L7229"/>
      <c r="M7229"/>
      <c r="N7229"/>
      <c r="O7229"/>
      <c r="P7229"/>
      <c r="Q7229"/>
      <c r="U7229"/>
      <c r="V7229" t="s">
        <v>4335</v>
      </c>
      <c r="W7229" s="236"/>
      <c r="X7229"/>
      <c r="Y7229"/>
      <c r="Z7229"/>
      <c r="AA7229"/>
      <c r="AB7229"/>
      <c r="AC7229"/>
      <c r="AD7229"/>
      <c r="AE7229"/>
      <c r="AF7229"/>
      <c r="AG7229"/>
      <c r="AH7229" s="115" t="s">
        <v>4308</v>
      </c>
      <c r="AI7229" s="115" t="e">
        <f>VLOOKUP(A7229,'[2]دراسات قانونية'!$A$3:$E$600,1,0)</f>
        <v>#N/A</v>
      </c>
    </row>
    <row r="7230" spans="1:35" ht="18" x14ac:dyDescent="0.25">
      <c r="A7230" s="235">
        <v>334539</v>
      </c>
      <c r="B7230" s="235" t="s">
        <v>11262</v>
      </c>
      <c r="C7230" s="235" t="s">
        <v>377</v>
      </c>
      <c r="D7230" s="235" t="s">
        <v>405</v>
      </c>
      <c r="E7230"/>
      <c r="F7230" s="126"/>
      <c r="G7230" s="236"/>
      <c r="H7230"/>
      <c r="I7230" t="s">
        <v>107</v>
      </c>
      <c r="J7230" s="236"/>
      <c r="K7230"/>
      <c r="L7230"/>
      <c r="M7230"/>
      <c r="N7230"/>
      <c r="O7230"/>
      <c r="P7230"/>
      <c r="Q7230"/>
      <c r="U7230"/>
      <c r="V7230" t="s">
        <v>4335</v>
      </c>
      <c r="W7230" s="236"/>
      <c r="X7230"/>
      <c r="Y7230"/>
      <c r="Z7230"/>
      <c r="AA7230"/>
      <c r="AB7230"/>
      <c r="AC7230"/>
      <c r="AD7230"/>
      <c r="AE7230"/>
      <c r="AF7230"/>
      <c r="AG7230"/>
      <c r="AH7230" s="115" t="s">
        <v>4308</v>
      </c>
      <c r="AI7230" s="115" t="e">
        <f>VLOOKUP(A7230,'[2]دراسات قانونية'!$A$3:$E$600,1,0)</f>
        <v>#N/A</v>
      </c>
    </row>
    <row r="7231" spans="1:35" ht="18" x14ac:dyDescent="0.25">
      <c r="A7231" s="235">
        <v>334540</v>
      </c>
      <c r="B7231" s="235" t="s">
        <v>11263</v>
      </c>
      <c r="C7231" s="235" t="s">
        <v>593</v>
      </c>
      <c r="D7231" s="235" t="s">
        <v>491</v>
      </c>
      <c r="E7231"/>
      <c r="F7231" s="126"/>
      <c r="G7231" s="236"/>
      <c r="H7231"/>
      <c r="I7231" t="s">
        <v>107</v>
      </c>
      <c r="J7231" s="236"/>
      <c r="K7231"/>
      <c r="L7231"/>
      <c r="M7231"/>
      <c r="N7231"/>
      <c r="O7231"/>
      <c r="P7231"/>
      <c r="Q7231"/>
      <c r="U7231"/>
      <c r="V7231" t="s">
        <v>4335</v>
      </c>
      <c r="W7231" s="236"/>
      <c r="X7231"/>
      <c r="Y7231"/>
      <c r="Z7231"/>
      <c r="AA7231"/>
      <c r="AB7231"/>
      <c r="AC7231"/>
      <c r="AD7231"/>
      <c r="AE7231"/>
      <c r="AF7231"/>
      <c r="AG7231"/>
      <c r="AH7231" s="115" t="s">
        <v>4308</v>
      </c>
      <c r="AI7231" s="115" t="e">
        <f>VLOOKUP(A7231,'[2]دراسات قانونية'!$A$3:$E$600,1,0)</f>
        <v>#N/A</v>
      </c>
    </row>
    <row r="7232" spans="1:35" hidden="1" x14ac:dyDescent="0.25">
      <c r="A7232">
        <v>334542</v>
      </c>
      <c r="B7232" t="s">
        <v>11264</v>
      </c>
      <c r="C7232" t="s">
        <v>332</v>
      </c>
      <c r="D7232" t="s">
        <v>235</v>
      </c>
      <c r="E7232" t="s">
        <v>76</v>
      </c>
      <c r="F7232" s="126">
        <v>32721</v>
      </c>
      <c r="G7232" t="s">
        <v>18</v>
      </c>
      <c r="H7232" t="s">
        <v>16</v>
      </c>
      <c r="I7232" t="s">
        <v>129</v>
      </c>
      <c r="J7232" t="s">
        <v>1226</v>
      </c>
      <c r="K7232"/>
      <c r="L7232" t="s">
        <v>18</v>
      </c>
      <c r="M7232"/>
      <c r="N7232"/>
      <c r="O7232"/>
      <c r="P7232"/>
      <c r="Q7232"/>
      <c r="U7232"/>
      <c r="V7232" t="s">
        <v>16603</v>
      </c>
      <c r="W7232"/>
      <c r="X7232"/>
      <c r="Y7232"/>
      <c r="Z7232"/>
      <c r="AA7232"/>
      <c r="AB7232"/>
      <c r="AC7232"/>
      <c r="AD7232"/>
      <c r="AE7232"/>
      <c r="AF7232"/>
      <c r="AG7232"/>
    </row>
    <row r="7233" spans="1:35" ht="18" x14ac:dyDescent="0.25">
      <c r="A7233" s="235">
        <v>334543</v>
      </c>
      <c r="B7233" s="235" t="s">
        <v>11265</v>
      </c>
      <c r="C7233" s="235" t="s">
        <v>1052</v>
      </c>
      <c r="D7233" s="235" t="s">
        <v>316</v>
      </c>
      <c r="E7233"/>
      <c r="F7233" s="126"/>
      <c r="G7233" s="236"/>
      <c r="H7233"/>
      <c r="I7233" t="s">
        <v>107</v>
      </c>
      <c r="J7233" s="236"/>
      <c r="K7233"/>
      <c r="L7233"/>
      <c r="M7233"/>
      <c r="N7233"/>
      <c r="O7233"/>
      <c r="P7233"/>
      <c r="Q7233"/>
      <c r="U7233"/>
      <c r="V7233" t="s">
        <v>4335</v>
      </c>
      <c r="W7233" s="236"/>
      <c r="X7233"/>
      <c r="Y7233"/>
      <c r="Z7233"/>
      <c r="AA7233"/>
      <c r="AB7233"/>
      <c r="AC7233"/>
      <c r="AD7233"/>
      <c r="AE7233"/>
      <c r="AF7233"/>
      <c r="AG7233"/>
      <c r="AH7233" s="115" t="s">
        <v>4308</v>
      </c>
      <c r="AI7233" s="115" t="e">
        <f>VLOOKUP(A7233,'[2]دراسات قانونية'!$A$3:$E$600,1,0)</f>
        <v>#N/A</v>
      </c>
    </row>
    <row r="7234" spans="1:35" hidden="1" x14ac:dyDescent="0.25">
      <c r="A7234">
        <v>334544</v>
      </c>
      <c r="B7234" t="s">
        <v>11266</v>
      </c>
      <c r="C7234" t="s">
        <v>209</v>
      </c>
      <c r="D7234" t="s">
        <v>220</v>
      </c>
      <c r="E7234" t="s">
        <v>76</v>
      </c>
      <c r="F7234" s="126">
        <v>35825</v>
      </c>
      <c r="G7234" t="s">
        <v>11267</v>
      </c>
      <c r="H7234" t="s">
        <v>16</v>
      </c>
      <c r="I7234" t="s">
        <v>136</v>
      </c>
      <c r="J7234" t="s">
        <v>15</v>
      </c>
      <c r="K7234"/>
      <c r="L7234" t="s">
        <v>18</v>
      </c>
      <c r="M7234"/>
      <c r="N7234"/>
      <c r="O7234"/>
      <c r="P7234"/>
      <c r="Q7234"/>
      <c r="U7234"/>
      <c r="V7234">
        <v>0</v>
      </c>
      <c r="W7234"/>
      <c r="X7234"/>
      <c r="Y7234"/>
      <c r="Z7234"/>
      <c r="AA7234"/>
      <c r="AB7234"/>
      <c r="AC7234"/>
      <c r="AD7234"/>
      <c r="AE7234"/>
      <c r="AF7234"/>
      <c r="AG7234"/>
      <c r="AH7234" s="115" t="s">
        <v>4308</v>
      </c>
    </row>
    <row r="7235" spans="1:35" ht="18" x14ac:dyDescent="0.25">
      <c r="A7235" s="235">
        <v>334546</v>
      </c>
      <c r="B7235" s="235" t="s">
        <v>11268</v>
      </c>
      <c r="C7235" s="235" t="s">
        <v>209</v>
      </c>
      <c r="D7235" s="235" t="s">
        <v>816</v>
      </c>
      <c r="E7235"/>
      <c r="F7235" s="126"/>
      <c r="G7235" s="236"/>
      <c r="H7235"/>
      <c r="I7235" t="s">
        <v>107</v>
      </c>
      <c r="J7235" s="236"/>
      <c r="K7235"/>
      <c r="L7235"/>
      <c r="M7235"/>
      <c r="N7235"/>
      <c r="O7235"/>
      <c r="P7235"/>
      <c r="Q7235"/>
      <c r="U7235"/>
      <c r="V7235" t="s">
        <v>4335</v>
      </c>
      <c r="W7235" s="236"/>
      <c r="X7235"/>
      <c r="Y7235"/>
      <c r="Z7235"/>
      <c r="AA7235"/>
      <c r="AB7235"/>
      <c r="AC7235"/>
      <c r="AD7235"/>
      <c r="AE7235"/>
      <c r="AF7235"/>
      <c r="AG7235"/>
      <c r="AH7235" s="115" t="s">
        <v>4308</v>
      </c>
      <c r="AI7235" s="115" t="e">
        <f>VLOOKUP(A7235,'[2]دراسات قانونية'!$A$3:$E$600,1,0)</f>
        <v>#N/A</v>
      </c>
    </row>
    <row r="7236" spans="1:35" hidden="1" x14ac:dyDescent="0.25">
      <c r="A7236">
        <v>334547</v>
      </c>
      <c r="B7236" t="s">
        <v>11269</v>
      </c>
      <c r="C7236" t="s">
        <v>212</v>
      </c>
      <c r="D7236" t="s">
        <v>925</v>
      </c>
      <c r="E7236" t="s">
        <v>76</v>
      </c>
      <c r="F7236" s="126">
        <v>35800</v>
      </c>
      <c r="G7236" t="s">
        <v>211</v>
      </c>
      <c r="H7236" t="s">
        <v>16</v>
      </c>
      <c r="I7236" t="s">
        <v>136</v>
      </c>
      <c r="J7236" t="s">
        <v>15</v>
      </c>
      <c r="K7236"/>
      <c r="L7236" t="s">
        <v>18</v>
      </c>
      <c r="M7236"/>
      <c r="N7236"/>
      <c r="O7236"/>
      <c r="P7236"/>
      <c r="Q7236"/>
      <c r="U7236"/>
      <c r="V7236" t="s">
        <v>4329</v>
      </c>
      <c r="W7236"/>
      <c r="X7236"/>
      <c r="Y7236"/>
      <c r="Z7236"/>
      <c r="AA7236"/>
      <c r="AB7236"/>
      <c r="AC7236"/>
      <c r="AD7236"/>
      <c r="AE7236"/>
      <c r="AF7236"/>
      <c r="AG7236"/>
      <c r="AH7236" s="115" t="s">
        <v>4308</v>
      </c>
    </row>
    <row r="7237" spans="1:35" ht="18" x14ac:dyDescent="0.25">
      <c r="A7237" s="235">
        <v>334548</v>
      </c>
      <c r="B7237" s="235" t="s">
        <v>11270</v>
      </c>
      <c r="C7237" s="235" t="s">
        <v>264</v>
      </c>
      <c r="D7237" s="235" t="s">
        <v>265</v>
      </c>
      <c r="E7237"/>
      <c r="F7237" s="126"/>
      <c r="G7237" s="236"/>
      <c r="H7237"/>
      <c r="I7237" t="s">
        <v>107</v>
      </c>
      <c r="J7237" s="236"/>
      <c r="K7237"/>
      <c r="L7237"/>
      <c r="M7237"/>
      <c r="N7237"/>
      <c r="O7237"/>
      <c r="P7237"/>
      <c r="Q7237"/>
      <c r="U7237"/>
      <c r="V7237" t="s">
        <v>4335</v>
      </c>
      <c r="W7237" s="236"/>
      <c r="X7237"/>
      <c r="Y7237"/>
      <c r="Z7237"/>
      <c r="AA7237"/>
      <c r="AB7237"/>
      <c r="AC7237"/>
      <c r="AD7237"/>
      <c r="AE7237"/>
      <c r="AF7237"/>
      <c r="AG7237"/>
      <c r="AH7237" s="115" t="s">
        <v>4308</v>
      </c>
      <c r="AI7237" s="115" t="e">
        <f>VLOOKUP(A7237,'[2]دراسات قانونية'!$A$3:$E$600,1,0)</f>
        <v>#N/A</v>
      </c>
    </row>
    <row r="7238" spans="1:35" ht="18" x14ac:dyDescent="0.25">
      <c r="A7238" s="235">
        <v>334549</v>
      </c>
      <c r="B7238" s="235" t="s">
        <v>11271</v>
      </c>
      <c r="C7238" s="235" t="s">
        <v>305</v>
      </c>
      <c r="D7238" s="235" t="s">
        <v>672</v>
      </c>
      <c r="E7238"/>
      <c r="F7238" s="126"/>
      <c r="G7238" s="236"/>
      <c r="H7238"/>
      <c r="I7238" t="s">
        <v>107</v>
      </c>
      <c r="J7238" s="236"/>
      <c r="K7238"/>
      <c r="L7238"/>
      <c r="M7238"/>
      <c r="N7238"/>
      <c r="O7238"/>
      <c r="P7238"/>
      <c r="Q7238"/>
      <c r="U7238"/>
      <c r="V7238" t="s">
        <v>4335</v>
      </c>
      <c r="W7238" s="236"/>
      <c r="X7238"/>
      <c r="Y7238"/>
      <c r="Z7238"/>
      <c r="AA7238"/>
      <c r="AB7238"/>
      <c r="AC7238"/>
      <c r="AD7238"/>
      <c r="AE7238"/>
      <c r="AF7238"/>
      <c r="AG7238"/>
      <c r="AH7238" s="115" t="s">
        <v>4308</v>
      </c>
      <c r="AI7238" s="115" t="e">
        <f>VLOOKUP(A7238,'[2]دراسات قانونية'!$A$3:$E$600,1,0)</f>
        <v>#N/A</v>
      </c>
    </row>
    <row r="7239" spans="1:35" ht="18" hidden="1" x14ac:dyDescent="0.25">
      <c r="A7239" s="235">
        <v>334550</v>
      </c>
      <c r="B7239" s="235" t="s">
        <v>11272</v>
      </c>
      <c r="C7239" s="235" t="s">
        <v>212</v>
      </c>
      <c r="D7239" s="235" t="s">
        <v>210</v>
      </c>
      <c r="E7239"/>
      <c r="F7239" s="126"/>
      <c r="G7239" s="236"/>
      <c r="H7239"/>
      <c r="I7239" t="s">
        <v>199</v>
      </c>
      <c r="J7239" s="236"/>
      <c r="K7239"/>
      <c r="L7239"/>
      <c r="M7239"/>
      <c r="N7239"/>
      <c r="O7239"/>
      <c r="P7239"/>
      <c r="Q7239"/>
      <c r="U7239"/>
      <c r="V7239">
        <v>0</v>
      </c>
      <c r="W7239" s="236"/>
      <c r="X7239"/>
      <c r="Y7239"/>
      <c r="Z7239"/>
      <c r="AA7239"/>
      <c r="AB7239"/>
      <c r="AC7239"/>
      <c r="AD7239"/>
      <c r="AE7239"/>
      <c r="AF7239"/>
      <c r="AG7239"/>
      <c r="AH7239" s="115" t="s">
        <v>4308</v>
      </c>
    </row>
    <row r="7240" spans="1:35" ht="18" x14ac:dyDescent="0.25">
      <c r="A7240" s="235">
        <v>334552</v>
      </c>
      <c r="B7240" s="235" t="s">
        <v>11273</v>
      </c>
      <c r="C7240" s="235" t="s">
        <v>209</v>
      </c>
      <c r="D7240" s="235" t="s">
        <v>11274</v>
      </c>
      <c r="E7240"/>
      <c r="F7240" s="126"/>
      <c r="G7240" s="236"/>
      <c r="H7240"/>
      <c r="I7240" t="s">
        <v>107</v>
      </c>
      <c r="J7240" s="236"/>
      <c r="K7240"/>
      <c r="L7240"/>
      <c r="M7240"/>
      <c r="N7240"/>
      <c r="O7240"/>
      <c r="P7240"/>
      <c r="Q7240"/>
      <c r="U7240"/>
      <c r="V7240" t="s">
        <v>4335</v>
      </c>
      <c r="W7240" s="236"/>
      <c r="X7240"/>
      <c r="Y7240"/>
      <c r="Z7240"/>
      <c r="AA7240"/>
      <c r="AB7240"/>
      <c r="AC7240"/>
      <c r="AD7240"/>
      <c r="AE7240"/>
      <c r="AF7240"/>
      <c r="AG7240"/>
      <c r="AH7240" s="115" t="s">
        <v>4308</v>
      </c>
      <c r="AI7240" s="115" t="e">
        <f>VLOOKUP(A7240,'[2]دراسات قانونية'!$A$3:$E$600,1,0)</f>
        <v>#N/A</v>
      </c>
    </row>
    <row r="7241" spans="1:35" ht="18" x14ac:dyDescent="0.25">
      <c r="A7241" s="235">
        <v>334554</v>
      </c>
      <c r="B7241" s="235" t="s">
        <v>11275</v>
      </c>
      <c r="C7241" s="235" t="s">
        <v>4534</v>
      </c>
      <c r="D7241" s="235" t="s">
        <v>1646</v>
      </c>
      <c r="E7241"/>
      <c r="F7241" s="126"/>
      <c r="G7241" s="236"/>
      <c r="H7241"/>
      <c r="I7241" t="s">
        <v>107</v>
      </c>
      <c r="J7241" s="236"/>
      <c r="K7241"/>
      <c r="L7241"/>
      <c r="M7241"/>
      <c r="N7241"/>
      <c r="O7241"/>
      <c r="P7241"/>
      <c r="Q7241"/>
      <c r="U7241"/>
      <c r="V7241" t="s">
        <v>4335</v>
      </c>
      <c r="W7241" s="236"/>
      <c r="X7241"/>
      <c r="Y7241"/>
      <c r="Z7241"/>
      <c r="AA7241"/>
      <c r="AB7241"/>
      <c r="AC7241"/>
      <c r="AD7241"/>
      <c r="AE7241"/>
      <c r="AF7241"/>
      <c r="AG7241"/>
      <c r="AH7241" s="115" t="s">
        <v>4308</v>
      </c>
      <c r="AI7241" s="115" t="e">
        <f>VLOOKUP(A7241,'[2]دراسات قانونية'!$A$3:$E$600,1,0)</f>
        <v>#N/A</v>
      </c>
    </row>
    <row r="7242" spans="1:35" ht="18" x14ac:dyDescent="0.25">
      <c r="A7242" s="235">
        <v>334555</v>
      </c>
      <c r="B7242" s="235" t="s">
        <v>11276</v>
      </c>
      <c r="C7242" s="235" t="s">
        <v>4462</v>
      </c>
      <c r="D7242" s="235" t="s">
        <v>330</v>
      </c>
      <c r="E7242"/>
      <c r="F7242" s="126"/>
      <c r="G7242" s="236"/>
      <c r="H7242"/>
      <c r="I7242" t="s">
        <v>107</v>
      </c>
      <c r="J7242" s="236"/>
      <c r="K7242"/>
      <c r="L7242"/>
      <c r="M7242"/>
      <c r="N7242"/>
      <c r="O7242"/>
      <c r="P7242"/>
      <c r="Q7242"/>
      <c r="U7242"/>
      <c r="V7242" t="s">
        <v>4335</v>
      </c>
      <c r="W7242" s="236"/>
      <c r="X7242"/>
      <c r="Y7242"/>
      <c r="Z7242"/>
      <c r="AA7242"/>
      <c r="AB7242"/>
      <c r="AC7242"/>
      <c r="AD7242"/>
      <c r="AE7242"/>
      <c r="AF7242"/>
      <c r="AG7242"/>
      <c r="AH7242" s="115" t="s">
        <v>4308</v>
      </c>
      <c r="AI7242" s="115" t="e">
        <f>VLOOKUP(A7242,'[2]دراسات قانونية'!$A$3:$E$600,1,0)</f>
        <v>#N/A</v>
      </c>
    </row>
    <row r="7243" spans="1:35" hidden="1" x14ac:dyDescent="0.25">
      <c r="A7243" s="115">
        <v>334556</v>
      </c>
      <c r="B7243" s="115" t="s">
        <v>2717</v>
      </c>
      <c r="C7243" s="115" t="s">
        <v>244</v>
      </c>
      <c r="D7243" s="115" t="s">
        <v>1448</v>
      </c>
      <c r="E7243" s="115" t="s">
        <v>76</v>
      </c>
      <c r="F7243" s="237">
        <v>35540</v>
      </c>
      <c r="G7243" s="115" t="s">
        <v>1476</v>
      </c>
      <c r="H7243" s="115" t="s">
        <v>16</v>
      </c>
      <c r="I7243" t="s">
        <v>199</v>
      </c>
      <c r="J7243" s="115" t="s">
        <v>15</v>
      </c>
      <c r="L7243" s="115" t="s">
        <v>30</v>
      </c>
      <c r="U7243"/>
      <c r="V7243">
        <v>0</v>
      </c>
    </row>
    <row r="7244" spans="1:35" hidden="1" x14ac:dyDescent="0.25">
      <c r="A7244">
        <v>334558</v>
      </c>
      <c r="B7244" t="s">
        <v>11277</v>
      </c>
      <c r="C7244" t="s">
        <v>980</v>
      </c>
      <c r="D7244" t="s">
        <v>818</v>
      </c>
      <c r="E7244" t="s">
        <v>76</v>
      </c>
      <c r="F7244" s="126">
        <v>35443</v>
      </c>
      <c r="G7244" t="s">
        <v>976</v>
      </c>
      <c r="H7244" t="s">
        <v>16</v>
      </c>
      <c r="I7244" t="s">
        <v>136</v>
      </c>
      <c r="J7244" t="s">
        <v>15</v>
      </c>
      <c r="K7244"/>
      <c r="L7244" t="s">
        <v>40</v>
      </c>
      <c r="M7244"/>
      <c r="N7244"/>
      <c r="O7244"/>
      <c r="P7244"/>
      <c r="Q7244"/>
      <c r="U7244"/>
      <c r="V7244">
        <v>0</v>
      </c>
      <c r="W7244"/>
      <c r="X7244"/>
      <c r="Y7244"/>
      <c r="Z7244"/>
      <c r="AA7244"/>
      <c r="AB7244"/>
      <c r="AC7244"/>
      <c r="AD7244"/>
      <c r="AE7244"/>
      <c r="AF7244"/>
      <c r="AG7244"/>
    </row>
    <row r="7245" spans="1:35" hidden="1" x14ac:dyDescent="0.25">
      <c r="A7245" s="115">
        <v>334559</v>
      </c>
      <c r="B7245" s="115" t="s">
        <v>3851</v>
      </c>
      <c r="C7245" s="115" t="s">
        <v>219</v>
      </c>
      <c r="D7245" s="115" t="s">
        <v>1037</v>
      </c>
      <c r="E7245" s="115" t="s">
        <v>77</v>
      </c>
      <c r="F7245" s="237">
        <v>35087</v>
      </c>
      <c r="G7245" s="115" t="s">
        <v>70</v>
      </c>
      <c r="H7245" s="115" t="s">
        <v>16</v>
      </c>
      <c r="I7245" t="s">
        <v>199</v>
      </c>
      <c r="U7245"/>
      <c r="V7245" t="s">
        <v>16623</v>
      </c>
      <c r="AH7245" s="115" t="s">
        <v>4308</v>
      </c>
    </row>
    <row r="7246" spans="1:35" ht="18" x14ac:dyDescent="0.25">
      <c r="A7246" s="235">
        <v>334560</v>
      </c>
      <c r="B7246" s="235" t="s">
        <v>11278</v>
      </c>
      <c r="C7246" s="235" t="s">
        <v>1073</v>
      </c>
      <c r="D7246" s="235" t="s">
        <v>220</v>
      </c>
      <c r="E7246"/>
      <c r="F7246" s="126"/>
      <c r="G7246" s="236"/>
      <c r="H7246"/>
      <c r="I7246" t="s">
        <v>107</v>
      </c>
      <c r="J7246" s="236"/>
      <c r="K7246"/>
      <c r="L7246"/>
      <c r="M7246"/>
      <c r="N7246"/>
      <c r="O7246"/>
      <c r="P7246"/>
      <c r="Q7246"/>
      <c r="U7246"/>
      <c r="V7246" t="s">
        <v>4335</v>
      </c>
      <c r="W7246" s="236"/>
      <c r="X7246"/>
      <c r="Y7246"/>
      <c r="Z7246"/>
      <c r="AA7246"/>
      <c r="AB7246"/>
      <c r="AC7246"/>
      <c r="AD7246"/>
      <c r="AE7246"/>
      <c r="AF7246"/>
      <c r="AG7246"/>
      <c r="AH7246" s="115" t="s">
        <v>4308</v>
      </c>
      <c r="AI7246" s="115" t="e">
        <f>VLOOKUP(A7246,'[2]دراسات قانونية'!$A$3:$E$600,1,0)</f>
        <v>#N/A</v>
      </c>
    </row>
    <row r="7247" spans="1:35" hidden="1" x14ac:dyDescent="0.25">
      <c r="A7247" s="115">
        <v>334561</v>
      </c>
      <c r="B7247" s="115" t="s">
        <v>4152</v>
      </c>
      <c r="C7247" s="115" t="s">
        <v>678</v>
      </c>
      <c r="D7247" s="115" t="s">
        <v>887</v>
      </c>
      <c r="E7247" s="115" t="s">
        <v>77</v>
      </c>
      <c r="F7247" s="237">
        <v>34095</v>
      </c>
      <c r="G7247" s="115" t="s">
        <v>18</v>
      </c>
      <c r="H7247" s="115" t="s">
        <v>16</v>
      </c>
      <c r="I7247" t="s">
        <v>136</v>
      </c>
      <c r="J7247" s="115" t="s">
        <v>1226</v>
      </c>
      <c r="L7247" s="115" t="s">
        <v>18</v>
      </c>
      <c r="U7247"/>
      <c r="V7247" t="s">
        <v>16623</v>
      </c>
    </row>
    <row r="7248" spans="1:35" ht="18" x14ac:dyDescent="0.25">
      <c r="A7248" s="235">
        <v>334562</v>
      </c>
      <c r="B7248" s="235" t="s">
        <v>11279</v>
      </c>
      <c r="C7248" s="235" t="s">
        <v>341</v>
      </c>
      <c r="D7248" s="235" t="s">
        <v>306</v>
      </c>
      <c r="E7248"/>
      <c r="F7248" s="126"/>
      <c r="G7248" s="236"/>
      <c r="H7248"/>
      <c r="I7248" t="s">
        <v>107</v>
      </c>
      <c r="J7248" s="236"/>
      <c r="K7248"/>
      <c r="L7248"/>
      <c r="M7248"/>
      <c r="N7248"/>
      <c r="O7248"/>
      <c r="P7248"/>
      <c r="Q7248"/>
      <c r="U7248"/>
      <c r="V7248" t="s">
        <v>4335</v>
      </c>
      <c r="W7248" s="236"/>
      <c r="X7248"/>
      <c r="Y7248"/>
      <c r="Z7248"/>
      <c r="AA7248"/>
      <c r="AB7248"/>
      <c r="AC7248"/>
      <c r="AD7248"/>
      <c r="AE7248"/>
      <c r="AF7248"/>
      <c r="AG7248"/>
      <c r="AH7248" s="115" t="s">
        <v>4308</v>
      </c>
      <c r="AI7248" s="115" t="e">
        <f>VLOOKUP(A7248,'[2]دراسات قانونية'!$A$3:$E$600,1,0)</f>
        <v>#N/A</v>
      </c>
    </row>
    <row r="7249" spans="1:35" ht="18" x14ac:dyDescent="0.25">
      <c r="A7249" s="235">
        <v>334563</v>
      </c>
      <c r="B7249" s="235" t="s">
        <v>11280</v>
      </c>
      <c r="C7249" s="235" t="s">
        <v>244</v>
      </c>
      <c r="D7249" s="235" t="s">
        <v>11281</v>
      </c>
      <c r="E7249"/>
      <c r="F7249" s="126"/>
      <c r="G7249" s="236"/>
      <c r="H7249"/>
      <c r="I7249" t="s">
        <v>107</v>
      </c>
      <c r="J7249" s="236"/>
      <c r="K7249"/>
      <c r="L7249"/>
      <c r="M7249"/>
      <c r="N7249"/>
      <c r="O7249"/>
      <c r="P7249"/>
      <c r="Q7249"/>
      <c r="U7249"/>
      <c r="V7249" t="s">
        <v>4335</v>
      </c>
      <c r="W7249" s="236"/>
      <c r="X7249"/>
      <c r="Y7249"/>
      <c r="Z7249"/>
      <c r="AA7249"/>
      <c r="AB7249"/>
      <c r="AC7249"/>
      <c r="AD7249"/>
      <c r="AE7249"/>
      <c r="AF7249"/>
      <c r="AG7249"/>
      <c r="AH7249" s="115" t="s">
        <v>4308</v>
      </c>
      <c r="AI7249" s="115" t="e">
        <f>VLOOKUP(A7249,'[2]دراسات قانونية'!$A$3:$E$600,1,0)</f>
        <v>#N/A</v>
      </c>
    </row>
    <row r="7250" spans="1:35" hidden="1" x14ac:dyDescent="0.25">
      <c r="A7250">
        <v>334564</v>
      </c>
      <c r="B7250" t="s">
        <v>11282</v>
      </c>
      <c r="C7250" t="s">
        <v>733</v>
      </c>
      <c r="D7250" t="s">
        <v>824</v>
      </c>
      <c r="E7250" t="s">
        <v>77</v>
      </c>
      <c r="F7250" s="126">
        <v>34700</v>
      </c>
      <c r="G7250" t="s">
        <v>1933</v>
      </c>
      <c r="H7250" t="s">
        <v>16</v>
      </c>
      <c r="I7250" t="s">
        <v>136</v>
      </c>
      <c r="J7250" t="s">
        <v>1226</v>
      </c>
      <c r="K7250"/>
      <c r="L7250" t="s">
        <v>18</v>
      </c>
      <c r="M7250"/>
      <c r="N7250"/>
      <c r="O7250"/>
      <c r="P7250"/>
      <c r="Q7250"/>
      <c r="U7250"/>
      <c r="V7250" t="s">
        <v>4412</v>
      </c>
      <c r="W7250"/>
      <c r="X7250"/>
      <c r="Y7250"/>
      <c r="Z7250"/>
      <c r="AA7250"/>
      <c r="AB7250"/>
      <c r="AC7250"/>
      <c r="AD7250"/>
      <c r="AE7250"/>
      <c r="AF7250"/>
      <c r="AG7250"/>
    </row>
    <row r="7251" spans="1:35" ht="18" x14ac:dyDescent="0.25">
      <c r="A7251" s="235">
        <v>334565</v>
      </c>
      <c r="B7251" s="235" t="s">
        <v>11283</v>
      </c>
      <c r="C7251" s="235" t="s">
        <v>11284</v>
      </c>
      <c r="D7251" s="235" t="s">
        <v>357</v>
      </c>
      <c r="E7251"/>
      <c r="F7251" s="126"/>
      <c r="G7251" s="236"/>
      <c r="H7251"/>
      <c r="I7251" t="s">
        <v>107</v>
      </c>
      <c r="J7251" s="236"/>
      <c r="K7251"/>
      <c r="L7251"/>
      <c r="M7251"/>
      <c r="N7251"/>
      <c r="O7251"/>
      <c r="P7251"/>
      <c r="Q7251"/>
      <c r="U7251"/>
      <c r="V7251" t="s">
        <v>4335</v>
      </c>
      <c r="W7251" s="236"/>
      <c r="X7251"/>
      <c r="Y7251"/>
      <c r="Z7251"/>
      <c r="AA7251"/>
      <c r="AB7251"/>
      <c r="AC7251"/>
      <c r="AD7251"/>
      <c r="AE7251"/>
      <c r="AF7251"/>
      <c r="AG7251"/>
      <c r="AH7251" s="115" t="s">
        <v>4308</v>
      </c>
      <c r="AI7251" s="115" t="e">
        <f>VLOOKUP(A7251,'[2]دراسات قانونية'!$A$3:$E$600,1,0)</f>
        <v>#N/A</v>
      </c>
    </row>
    <row r="7252" spans="1:35" ht="18" x14ac:dyDescent="0.25">
      <c r="A7252" s="235">
        <v>334566</v>
      </c>
      <c r="B7252" s="235" t="s">
        <v>11285</v>
      </c>
      <c r="C7252" s="235" t="s">
        <v>837</v>
      </c>
      <c r="D7252" s="235" t="s">
        <v>276</v>
      </c>
      <c r="E7252"/>
      <c r="F7252" s="126"/>
      <c r="G7252" s="236"/>
      <c r="H7252"/>
      <c r="I7252" t="s">
        <v>107</v>
      </c>
      <c r="J7252" s="236"/>
      <c r="K7252"/>
      <c r="L7252"/>
      <c r="M7252"/>
      <c r="N7252"/>
      <c r="O7252"/>
      <c r="P7252"/>
      <c r="Q7252"/>
      <c r="U7252"/>
      <c r="V7252" t="s">
        <v>4335</v>
      </c>
      <c r="W7252" s="236"/>
      <c r="X7252"/>
      <c r="Y7252"/>
      <c r="Z7252"/>
      <c r="AA7252"/>
      <c r="AB7252"/>
      <c r="AC7252"/>
      <c r="AD7252"/>
      <c r="AE7252"/>
      <c r="AF7252"/>
      <c r="AG7252"/>
      <c r="AH7252" s="115" t="s">
        <v>4308</v>
      </c>
      <c r="AI7252" s="115" t="e">
        <f>VLOOKUP(A7252,'[2]دراسات قانونية'!$A$3:$E$600,1,0)</f>
        <v>#N/A</v>
      </c>
    </row>
    <row r="7253" spans="1:35" ht="18" x14ac:dyDescent="0.25">
      <c r="A7253" s="235">
        <v>334567</v>
      </c>
      <c r="B7253" s="235" t="s">
        <v>11286</v>
      </c>
      <c r="C7253" s="235" t="s">
        <v>634</v>
      </c>
      <c r="D7253" s="235" t="s">
        <v>444</v>
      </c>
      <c r="E7253"/>
      <c r="F7253" s="126"/>
      <c r="G7253" s="236"/>
      <c r="H7253"/>
      <c r="I7253" t="s">
        <v>107</v>
      </c>
      <c r="J7253" s="236"/>
      <c r="K7253"/>
      <c r="L7253"/>
      <c r="M7253"/>
      <c r="N7253"/>
      <c r="O7253"/>
      <c r="P7253"/>
      <c r="Q7253"/>
      <c r="U7253"/>
      <c r="V7253" t="s">
        <v>4334</v>
      </c>
      <c r="W7253" s="236"/>
      <c r="X7253"/>
      <c r="Y7253"/>
      <c r="Z7253"/>
      <c r="AA7253"/>
      <c r="AB7253"/>
      <c r="AC7253"/>
      <c r="AD7253"/>
      <c r="AE7253"/>
      <c r="AF7253"/>
      <c r="AG7253"/>
      <c r="AH7253" s="115" t="s">
        <v>4308</v>
      </c>
      <c r="AI7253" s="115" t="e">
        <f>VLOOKUP(A7253,'[2]دراسات قانونية'!$A$3:$E$600,1,0)</f>
        <v>#N/A</v>
      </c>
    </row>
    <row r="7254" spans="1:35" hidden="1" x14ac:dyDescent="0.25">
      <c r="A7254">
        <v>334568</v>
      </c>
      <c r="B7254" t="s">
        <v>11287</v>
      </c>
      <c r="C7254" t="s">
        <v>339</v>
      </c>
      <c r="D7254" t="s">
        <v>281</v>
      </c>
      <c r="E7254" t="s">
        <v>77</v>
      </c>
      <c r="F7254" s="126">
        <v>34910</v>
      </c>
      <c r="G7254" t="s">
        <v>18</v>
      </c>
      <c r="H7254" t="s">
        <v>16</v>
      </c>
      <c r="I7254" t="s">
        <v>129</v>
      </c>
      <c r="J7254" t="s">
        <v>1226</v>
      </c>
      <c r="K7254"/>
      <c r="L7254" t="s">
        <v>30</v>
      </c>
      <c r="M7254"/>
      <c r="N7254"/>
      <c r="O7254"/>
      <c r="P7254"/>
      <c r="Q7254"/>
      <c r="U7254"/>
      <c r="V7254" t="s">
        <v>4335</v>
      </c>
      <c r="W7254"/>
      <c r="X7254"/>
      <c r="Y7254"/>
      <c r="Z7254"/>
      <c r="AA7254"/>
      <c r="AB7254"/>
      <c r="AC7254"/>
      <c r="AD7254"/>
      <c r="AE7254" t="s">
        <v>4308</v>
      </c>
      <c r="AF7254" t="s">
        <v>4308</v>
      </c>
      <c r="AG7254" t="s">
        <v>4308</v>
      </c>
      <c r="AH7254" s="115" t="s">
        <v>4308</v>
      </c>
    </row>
    <row r="7255" spans="1:35" ht="18" hidden="1" x14ac:dyDescent="0.25">
      <c r="A7255" s="235">
        <v>334569</v>
      </c>
      <c r="B7255" s="235" t="s">
        <v>11288</v>
      </c>
      <c r="C7255" s="235" t="s">
        <v>227</v>
      </c>
      <c r="D7255" s="235" t="s">
        <v>578</v>
      </c>
      <c r="E7255"/>
      <c r="F7255" s="126"/>
      <c r="G7255" s="236"/>
      <c r="H7255"/>
      <c r="I7255" t="s">
        <v>129</v>
      </c>
      <c r="J7255" s="236"/>
      <c r="K7255"/>
      <c r="L7255"/>
      <c r="M7255"/>
      <c r="N7255"/>
      <c r="O7255"/>
      <c r="P7255"/>
      <c r="Q7255"/>
      <c r="U7255"/>
      <c r="V7255" t="s">
        <v>4337</v>
      </c>
      <c r="W7255" s="236"/>
      <c r="X7255"/>
      <c r="Y7255"/>
      <c r="Z7255"/>
      <c r="AA7255"/>
      <c r="AB7255"/>
      <c r="AC7255"/>
      <c r="AD7255"/>
      <c r="AE7255"/>
      <c r="AF7255"/>
      <c r="AG7255"/>
      <c r="AH7255" s="115" t="s">
        <v>4308</v>
      </c>
    </row>
    <row r="7256" spans="1:35" hidden="1" x14ac:dyDescent="0.25">
      <c r="A7256">
        <v>334570</v>
      </c>
      <c r="B7256" t="s">
        <v>11289</v>
      </c>
      <c r="C7256" t="s">
        <v>664</v>
      </c>
      <c r="D7256" t="s">
        <v>5362</v>
      </c>
      <c r="E7256" t="s">
        <v>76</v>
      </c>
      <c r="F7256" s="126">
        <v>34018</v>
      </c>
      <c r="G7256" t="s">
        <v>11290</v>
      </c>
      <c r="H7256" t="s">
        <v>16</v>
      </c>
      <c r="I7256" t="s">
        <v>136</v>
      </c>
      <c r="J7256" t="s">
        <v>1226</v>
      </c>
      <c r="K7256"/>
      <c r="L7256" t="s">
        <v>67</v>
      </c>
      <c r="M7256"/>
      <c r="N7256"/>
      <c r="O7256"/>
      <c r="P7256"/>
      <c r="Q7256"/>
      <c r="U7256"/>
      <c r="V7256">
        <v>0</v>
      </c>
      <c r="W7256"/>
      <c r="X7256"/>
      <c r="Y7256"/>
      <c r="Z7256"/>
      <c r="AA7256"/>
      <c r="AB7256"/>
      <c r="AC7256"/>
      <c r="AD7256"/>
      <c r="AE7256"/>
      <c r="AF7256"/>
      <c r="AG7256"/>
    </row>
    <row r="7257" spans="1:35" ht="18" x14ac:dyDescent="0.25">
      <c r="A7257" s="235">
        <v>334571</v>
      </c>
      <c r="B7257" s="235" t="s">
        <v>11291</v>
      </c>
      <c r="C7257" s="235" t="s">
        <v>700</v>
      </c>
      <c r="D7257" s="235" t="s">
        <v>11253</v>
      </c>
      <c r="E7257"/>
      <c r="F7257" s="126"/>
      <c r="G7257" s="236"/>
      <c r="H7257"/>
      <c r="I7257" t="s">
        <v>107</v>
      </c>
      <c r="J7257" s="236"/>
      <c r="K7257"/>
      <c r="L7257"/>
      <c r="M7257"/>
      <c r="N7257"/>
      <c r="O7257"/>
      <c r="P7257"/>
      <c r="Q7257"/>
      <c r="U7257"/>
      <c r="V7257" t="s">
        <v>4335</v>
      </c>
      <c r="W7257" s="236"/>
      <c r="X7257"/>
      <c r="Y7257"/>
      <c r="Z7257"/>
      <c r="AA7257"/>
      <c r="AB7257"/>
      <c r="AC7257"/>
      <c r="AD7257"/>
      <c r="AE7257"/>
      <c r="AF7257"/>
      <c r="AG7257"/>
      <c r="AH7257" s="115" t="s">
        <v>4308</v>
      </c>
      <c r="AI7257" s="115" t="e">
        <f>VLOOKUP(A7257,'[2]دراسات قانونية'!$A$3:$E$600,1,0)</f>
        <v>#N/A</v>
      </c>
    </row>
    <row r="7258" spans="1:35" hidden="1" x14ac:dyDescent="0.25">
      <c r="A7258" s="115">
        <v>334572</v>
      </c>
      <c r="B7258" s="115" t="s">
        <v>2921</v>
      </c>
      <c r="C7258" s="115" t="s">
        <v>2922</v>
      </c>
      <c r="D7258" s="115" t="s">
        <v>1112</v>
      </c>
      <c r="E7258" s="115" t="s">
        <v>77</v>
      </c>
      <c r="F7258" s="237">
        <v>35798</v>
      </c>
      <c r="G7258" s="115" t="s">
        <v>853</v>
      </c>
      <c r="H7258" s="115" t="s">
        <v>16</v>
      </c>
      <c r="I7258" t="s">
        <v>199</v>
      </c>
      <c r="J7258" s="115" t="s">
        <v>1226</v>
      </c>
      <c r="L7258" s="115" t="s">
        <v>30</v>
      </c>
      <c r="U7258"/>
      <c r="V7258">
        <v>0</v>
      </c>
    </row>
    <row r="7259" spans="1:35" hidden="1" x14ac:dyDescent="0.25">
      <c r="A7259" s="115">
        <v>334573</v>
      </c>
      <c r="B7259" s="115" t="s">
        <v>2655</v>
      </c>
      <c r="C7259" s="115" t="s">
        <v>1408</v>
      </c>
      <c r="D7259" s="115" t="s">
        <v>1413</v>
      </c>
      <c r="E7259" s="115" t="s">
        <v>77</v>
      </c>
      <c r="F7259" s="237">
        <v>34869</v>
      </c>
      <c r="G7259" s="115" t="s">
        <v>867</v>
      </c>
      <c r="H7259" s="115" t="s">
        <v>16</v>
      </c>
      <c r="I7259" t="s">
        <v>199</v>
      </c>
      <c r="U7259"/>
      <c r="V7259">
        <v>0</v>
      </c>
    </row>
    <row r="7260" spans="1:35" ht="18" x14ac:dyDescent="0.25">
      <c r="A7260" s="235">
        <v>334574</v>
      </c>
      <c r="B7260" s="235" t="s">
        <v>11292</v>
      </c>
      <c r="C7260" s="235" t="s">
        <v>5784</v>
      </c>
      <c r="D7260" s="235" t="s">
        <v>746</v>
      </c>
      <c r="E7260"/>
      <c r="F7260" s="126"/>
      <c r="G7260" s="236"/>
      <c r="H7260"/>
      <c r="I7260" t="s">
        <v>107</v>
      </c>
      <c r="J7260" s="236"/>
      <c r="K7260"/>
      <c r="L7260"/>
      <c r="M7260"/>
      <c r="N7260"/>
      <c r="O7260"/>
      <c r="P7260"/>
      <c r="Q7260"/>
      <c r="U7260"/>
      <c r="V7260" t="s">
        <v>4335</v>
      </c>
      <c r="W7260" s="236"/>
      <c r="X7260"/>
      <c r="Y7260"/>
      <c r="Z7260"/>
      <c r="AA7260"/>
      <c r="AB7260"/>
      <c r="AC7260"/>
      <c r="AD7260"/>
      <c r="AE7260"/>
      <c r="AF7260"/>
      <c r="AG7260"/>
      <c r="AH7260" s="115" t="s">
        <v>4308</v>
      </c>
      <c r="AI7260" s="115" t="e">
        <f>VLOOKUP(A7260,'[2]دراسات قانونية'!$A$3:$E$600,1,0)</f>
        <v>#N/A</v>
      </c>
    </row>
    <row r="7261" spans="1:35" ht="18" x14ac:dyDescent="0.25">
      <c r="A7261" s="235">
        <v>334575</v>
      </c>
      <c r="B7261" s="235" t="s">
        <v>11293</v>
      </c>
      <c r="C7261" s="235" t="s">
        <v>219</v>
      </c>
      <c r="D7261" s="235" t="s">
        <v>829</v>
      </c>
      <c r="E7261"/>
      <c r="F7261" s="126"/>
      <c r="G7261" s="236"/>
      <c r="H7261"/>
      <c r="I7261" t="s">
        <v>107</v>
      </c>
      <c r="J7261" s="236"/>
      <c r="K7261"/>
      <c r="L7261"/>
      <c r="M7261"/>
      <c r="N7261"/>
      <c r="O7261"/>
      <c r="P7261"/>
      <c r="Q7261"/>
      <c r="U7261"/>
      <c r="V7261" t="s">
        <v>4335</v>
      </c>
      <c r="W7261" s="236"/>
      <c r="X7261"/>
      <c r="Y7261"/>
      <c r="Z7261"/>
      <c r="AA7261"/>
      <c r="AB7261"/>
      <c r="AC7261"/>
      <c r="AD7261"/>
      <c r="AE7261"/>
      <c r="AF7261"/>
      <c r="AG7261"/>
      <c r="AH7261" s="115" t="s">
        <v>4308</v>
      </c>
      <c r="AI7261" s="115" t="e">
        <f>VLOOKUP(A7261,'[2]دراسات قانونية'!$A$3:$E$600,1,0)</f>
        <v>#N/A</v>
      </c>
    </row>
    <row r="7262" spans="1:35" hidden="1" x14ac:dyDescent="0.25">
      <c r="A7262">
        <v>334576</v>
      </c>
      <c r="B7262" t="s">
        <v>11294</v>
      </c>
      <c r="C7262" t="s">
        <v>11295</v>
      </c>
      <c r="D7262" t="s">
        <v>433</v>
      </c>
      <c r="E7262" t="s">
        <v>77</v>
      </c>
      <c r="F7262" s="126">
        <v>33451</v>
      </c>
      <c r="G7262" t="s">
        <v>18</v>
      </c>
      <c r="H7262" t="s">
        <v>16</v>
      </c>
      <c r="I7262" t="s">
        <v>129</v>
      </c>
      <c r="J7262" t="s">
        <v>1226</v>
      </c>
      <c r="K7262"/>
      <c r="L7262" t="s">
        <v>18</v>
      </c>
      <c r="M7262"/>
      <c r="N7262"/>
      <c r="O7262"/>
      <c r="P7262"/>
      <c r="Q7262"/>
      <c r="U7262"/>
      <c r="V7262" t="s">
        <v>4424</v>
      </c>
      <c r="W7262"/>
      <c r="X7262"/>
      <c r="Y7262"/>
      <c r="Z7262"/>
      <c r="AA7262"/>
      <c r="AB7262"/>
      <c r="AC7262"/>
      <c r="AD7262"/>
      <c r="AE7262"/>
      <c r="AF7262"/>
      <c r="AG7262"/>
      <c r="AH7262" s="115" t="s">
        <v>4308</v>
      </c>
    </row>
    <row r="7263" spans="1:35" hidden="1" x14ac:dyDescent="0.25">
      <c r="A7263">
        <v>334577</v>
      </c>
      <c r="B7263" t="s">
        <v>11296</v>
      </c>
      <c r="C7263" t="s">
        <v>533</v>
      </c>
      <c r="D7263" t="s">
        <v>387</v>
      </c>
      <c r="E7263" t="s">
        <v>77</v>
      </c>
      <c r="F7263" s="126">
        <v>35002</v>
      </c>
      <c r="G7263" t="s">
        <v>70</v>
      </c>
      <c r="H7263" t="s">
        <v>16</v>
      </c>
      <c r="I7263" t="s">
        <v>129</v>
      </c>
      <c r="J7263"/>
      <c r="K7263"/>
      <c r="L7263"/>
      <c r="M7263"/>
      <c r="N7263"/>
      <c r="O7263"/>
      <c r="P7263"/>
      <c r="Q7263"/>
      <c r="U7263"/>
      <c r="V7263" t="s">
        <v>4336</v>
      </c>
      <c r="W7263"/>
      <c r="X7263"/>
      <c r="Y7263"/>
      <c r="Z7263"/>
      <c r="AA7263"/>
      <c r="AB7263" t="s">
        <v>4308</v>
      </c>
      <c r="AC7263" t="s">
        <v>4308</v>
      </c>
      <c r="AD7263" t="s">
        <v>4308</v>
      </c>
      <c r="AE7263" t="s">
        <v>4308</v>
      </c>
      <c r="AF7263" t="s">
        <v>4308</v>
      </c>
      <c r="AG7263" t="s">
        <v>4308</v>
      </c>
      <c r="AH7263" s="115" t="s">
        <v>4308</v>
      </c>
    </row>
    <row r="7264" spans="1:35" ht="18" x14ac:dyDescent="0.25">
      <c r="A7264" s="235">
        <v>334578</v>
      </c>
      <c r="B7264" s="235" t="s">
        <v>11297</v>
      </c>
      <c r="C7264" s="235" t="s">
        <v>212</v>
      </c>
      <c r="D7264" s="235" t="s">
        <v>372</v>
      </c>
      <c r="E7264"/>
      <c r="F7264" s="126"/>
      <c r="G7264" s="236"/>
      <c r="H7264"/>
      <c r="I7264" t="s">
        <v>107</v>
      </c>
      <c r="J7264" s="236"/>
      <c r="K7264"/>
      <c r="L7264"/>
      <c r="M7264"/>
      <c r="N7264"/>
      <c r="O7264"/>
      <c r="P7264"/>
      <c r="Q7264"/>
      <c r="U7264"/>
      <c r="V7264" t="s">
        <v>4335</v>
      </c>
      <c r="W7264" s="236"/>
      <c r="X7264"/>
      <c r="Y7264"/>
      <c r="Z7264"/>
      <c r="AA7264"/>
      <c r="AB7264"/>
      <c r="AC7264"/>
      <c r="AD7264"/>
      <c r="AE7264"/>
      <c r="AF7264"/>
      <c r="AG7264"/>
      <c r="AH7264" s="115" t="s">
        <v>4308</v>
      </c>
      <c r="AI7264" s="115" t="e">
        <f>VLOOKUP(A7264,'[2]دراسات قانونية'!$A$3:$E$600,1,0)</f>
        <v>#N/A</v>
      </c>
    </row>
    <row r="7265" spans="1:35" ht="18" x14ac:dyDescent="0.25">
      <c r="A7265" s="235">
        <v>334579</v>
      </c>
      <c r="B7265" s="235" t="s">
        <v>11298</v>
      </c>
      <c r="C7265" s="235" t="s">
        <v>227</v>
      </c>
      <c r="D7265" s="235" t="s">
        <v>425</v>
      </c>
      <c r="E7265"/>
      <c r="F7265" s="126"/>
      <c r="G7265" s="236"/>
      <c r="H7265"/>
      <c r="I7265" t="s">
        <v>107</v>
      </c>
      <c r="J7265" s="236"/>
      <c r="K7265"/>
      <c r="L7265"/>
      <c r="M7265"/>
      <c r="N7265"/>
      <c r="O7265"/>
      <c r="P7265"/>
      <c r="Q7265"/>
      <c r="U7265"/>
      <c r="V7265" t="s">
        <v>4335</v>
      </c>
      <c r="W7265" s="236"/>
      <c r="X7265"/>
      <c r="Y7265"/>
      <c r="Z7265"/>
      <c r="AA7265"/>
      <c r="AB7265"/>
      <c r="AC7265"/>
      <c r="AD7265"/>
      <c r="AE7265"/>
      <c r="AF7265"/>
      <c r="AG7265"/>
      <c r="AH7265" s="115" t="s">
        <v>4308</v>
      </c>
      <c r="AI7265" s="115" t="e">
        <f>VLOOKUP(A7265,'[2]دراسات قانونية'!$A$3:$E$600,1,0)</f>
        <v>#N/A</v>
      </c>
    </row>
    <row r="7266" spans="1:35" ht="18" x14ac:dyDescent="0.25">
      <c r="A7266" s="235">
        <v>334580</v>
      </c>
      <c r="B7266" s="235" t="s">
        <v>11299</v>
      </c>
      <c r="C7266" s="235" t="s">
        <v>930</v>
      </c>
      <c r="D7266" s="235" t="s">
        <v>905</v>
      </c>
      <c r="E7266"/>
      <c r="F7266" s="126"/>
      <c r="G7266" s="236"/>
      <c r="H7266"/>
      <c r="I7266" t="s">
        <v>107</v>
      </c>
      <c r="J7266" s="236"/>
      <c r="K7266"/>
      <c r="L7266"/>
      <c r="M7266"/>
      <c r="N7266"/>
      <c r="O7266"/>
      <c r="P7266"/>
      <c r="Q7266"/>
      <c r="U7266"/>
      <c r="V7266" t="s">
        <v>4335</v>
      </c>
      <c r="W7266" s="236"/>
      <c r="X7266"/>
      <c r="Y7266"/>
      <c r="Z7266"/>
      <c r="AA7266"/>
      <c r="AB7266"/>
      <c r="AC7266"/>
      <c r="AD7266"/>
      <c r="AE7266"/>
      <c r="AF7266"/>
      <c r="AG7266"/>
      <c r="AH7266" s="115" t="s">
        <v>4308</v>
      </c>
      <c r="AI7266" s="115" t="e">
        <f>VLOOKUP(A7266,'[2]دراسات قانونية'!$A$3:$E$600,1,0)</f>
        <v>#N/A</v>
      </c>
    </row>
    <row r="7267" spans="1:35" hidden="1" x14ac:dyDescent="0.25">
      <c r="A7267">
        <v>334581</v>
      </c>
      <c r="B7267" t="s">
        <v>10060</v>
      </c>
      <c r="C7267" t="s">
        <v>244</v>
      </c>
      <c r="D7267" t="s">
        <v>971</v>
      </c>
      <c r="E7267" t="s">
        <v>76</v>
      </c>
      <c r="F7267" s="126"/>
      <c r="G7267"/>
      <c r="H7267" t="s">
        <v>16</v>
      </c>
      <c r="I7267" t="s">
        <v>129</v>
      </c>
      <c r="J7267"/>
      <c r="K7267"/>
      <c r="L7267"/>
      <c r="M7267"/>
      <c r="N7267"/>
      <c r="O7267"/>
      <c r="P7267"/>
      <c r="Q7267"/>
      <c r="U7267"/>
      <c r="V7267" t="s">
        <v>4424</v>
      </c>
      <c r="W7267"/>
      <c r="X7267"/>
      <c r="Y7267"/>
      <c r="Z7267"/>
      <c r="AA7267" t="s">
        <v>4308</v>
      </c>
      <c r="AB7267" t="s">
        <v>4308</v>
      </c>
      <c r="AC7267" t="s">
        <v>4308</v>
      </c>
      <c r="AD7267" t="s">
        <v>4308</v>
      </c>
      <c r="AE7267" t="s">
        <v>4308</v>
      </c>
      <c r="AF7267" t="s">
        <v>4308</v>
      </c>
      <c r="AG7267" t="s">
        <v>4308</v>
      </c>
      <c r="AH7267" s="115" t="s">
        <v>4308</v>
      </c>
    </row>
    <row r="7268" spans="1:35" ht="18" x14ac:dyDescent="0.25">
      <c r="A7268" s="235">
        <v>334583</v>
      </c>
      <c r="B7268" s="235" t="s">
        <v>11300</v>
      </c>
      <c r="C7268" s="235" t="s">
        <v>244</v>
      </c>
      <c r="D7268" s="235" t="s">
        <v>222</v>
      </c>
      <c r="E7268"/>
      <c r="F7268" s="126"/>
      <c r="G7268" s="236"/>
      <c r="H7268"/>
      <c r="I7268" t="s">
        <v>107</v>
      </c>
      <c r="J7268" s="236"/>
      <c r="K7268"/>
      <c r="L7268"/>
      <c r="M7268"/>
      <c r="N7268"/>
      <c r="O7268"/>
      <c r="P7268"/>
      <c r="Q7268"/>
      <c r="U7268"/>
      <c r="V7268" t="s">
        <v>4335</v>
      </c>
      <c r="W7268" s="236"/>
      <c r="X7268"/>
      <c r="Y7268"/>
      <c r="Z7268"/>
      <c r="AA7268"/>
      <c r="AB7268"/>
      <c r="AC7268"/>
      <c r="AD7268"/>
      <c r="AE7268"/>
      <c r="AF7268"/>
      <c r="AG7268"/>
      <c r="AH7268" s="115" t="s">
        <v>4308</v>
      </c>
      <c r="AI7268" s="115" t="e">
        <f>VLOOKUP(A7268,'[2]دراسات قانونية'!$A$3:$E$600,1,0)</f>
        <v>#N/A</v>
      </c>
    </row>
    <row r="7269" spans="1:35" hidden="1" x14ac:dyDescent="0.25">
      <c r="A7269">
        <v>334584</v>
      </c>
      <c r="B7269" t="s">
        <v>11301</v>
      </c>
      <c r="C7269" t="s">
        <v>209</v>
      </c>
      <c r="D7269" t="s">
        <v>409</v>
      </c>
      <c r="E7269" t="s">
        <v>77</v>
      </c>
      <c r="F7269" s="126">
        <v>34721</v>
      </c>
      <c r="G7269" t="s">
        <v>492</v>
      </c>
      <c r="H7269" t="s">
        <v>16</v>
      </c>
      <c r="I7269" t="s">
        <v>201</v>
      </c>
      <c r="J7269" t="s">
        <v>15</v>
      </c>
      <c r="K7269"/>
      <c r="L7269" t="s">
        <v>30</v>
      </c>
      <c r="M7269"/>
      <c r="N7269"/>
      <c r="O7269"/>
      <c r="P7269"/>
      <c r="Q7269"/>
      <c r="U7269"/>
      <c r="V7269">
        <v>0</v>
      </c>
      <c r="W7269"/>
      <c r="X7269"/>
      <c r="Y7269"/>
      <c r="Z7269"/>
      <c r="AA7269"/>
      <c r="AB7269"/>
      <c r="AC7269"/>
      <c r="AD7269"/>
      <c r="AE7269"/>
      <c r="AF7269"/>
      <c r="AG7269"/>
    </row>
    <row r="7270" spans="1:35" hidden="1" x14ac:dyDescent="0.25">
      <c r="A7270" s="115">
        <v>334585</v>
      </c>
      <c r="B7270" s="115" t="s">
        <v>3852</v>
      </c>
      <c r="C7270" s="115" t="s">
        <v>212</v>
      </c>
      <c r="D7270" s="115" t="s">
        <v>330</v>
      </c>
      <c r="E7270" s="115" t="s">
        <v>77</v>
      </c>
      <c r="F7270" s="237">
        <v>36019</v>
      </c>
      <c r="G7270" s="115" t="s">
        <v>18</v>
      </c>
      <c r="H7270" s="115" t="s">
        <v>16</v>
      </c>
      <c r="I7270" t="s">
        <v>199</v>
      </c>
      <c r="J7270" s="115" t="s">
        <v>15</v>
      </c>
      <c r="L7270" s="115" t="s">
        <v>18</v>
      </c>
      <c r="U7270"/>
      <c r="V7270" t="s">
        <v>16623</v>
      </c>
    </row>
    <row r="7271" spans="1:35" ht="18" x14ac:dyDescent="0.25">
      <c r="A7271" s="235">
        <v>334586</v>
      </c>
      <c r="B7271" s="235" t="s">
        <v>11302</v>
      </c>
      <c r="C7271" s="235" t="s">
        <v>4352</v>
      </c>
      <c r="D7271" s="235" t="s">
        <v>470</v>
      </c>
      <c r="E7271"/>
      <c r="F7271" s="126"/>
      <c r="G7271" s="236"/>
      <c r="H7271"/>
      <c r="I7271" t="s">
        <v>107</v>
      </c>
      <c r="J7271" s="236"/>
      <c r="K7271"/>
      <c r="L7271"/>
      <c r="M7271"/>
      <c r="N7271"/>
      <c r="O7271"/>
      <c r="P7271"/>
      <c r="Q7271"/>
      <c r="U7271"/>
      <c r="V7271" t="s">
        <v>4335</v>
      </c>
      <c r="W7271" s="236"/>
      <c r="X7271"/>
      <c r="Y7271"/>
      <c r="Z7271"/>
      <c r="AA7271"/>
      <c r="AB7271"/>
      <c r="AC7271"/>
      <c r="AD7271"/>
      <c r="AE7271"/>
      <c r="AF7271"/>
      <c r="AG7271"/>
      <c r="AH7271" s="115" t="s">
        <v>4308</v>
      </c>
      <c r="AI7271" s="115" t="e">
        <f>VLOOKUP(A7271,'[2]دراسات قانونية'!$A$3:$E$600,1,0)</f>
        <v>#N/A</v>
      </c>
    </row>
    <row r="7272" spans="1:35" ht="18" x14ac:dyDescent="0.25">
      <c r="A7272" s="235">
        <v>334587</v>
      </c>
      <c r="B7272" s="235" t="s">
        <v>11303</v>
      </c>
      <c r="C7272" s="235" t="s">
        <v>332</v>
      </c>
      <c r="D7272" s="235" t="s">
        <v>2361</v>
      </c>
      <c r="E7272"/>
      <c r="F7272" s="126"/>
      <c r="G7272" s="236"/>
      <c r="H7272"/>
      <c r="I7272" t="s">
        <v>107</v>
      </c>
      <c r="J7272" s="236"/>
      <c r="K7272"/>
      <c r="L7272"/>
      <c r="M7272"/>
      <c r="N7272"/>
      <c r="O7272"/>
      <c r="P7272"/>
      <c r="Q7272"/>
      <c r="U7272"/>
      <c r="V7272" t="s">
        <v>4335</v>
      </c>
      <c r="W7272" s="236"/>
      <c r="X7272"/>
      <c r="Y7272"/>
      <c r="Z7272"/>
      <c r="AA7272"/>
      <c r="AB7272"/>
      <c r="AC7272"/>
      <c r="AD7272"/>
      <c r="AE7272"/>
      <c r="AF7272"/>
      <c r="AG7272"/>
      <c r="AH7272" s="115" t="s">
        <v>4308</v>
      </c>
      <c r="AI7272" s="115" t="e">
        <f>VLOOKUP(A7272,'[2]دراسات قانونية'!$A$3:$E$600,1,0)</f>
        <v>#N/A</v>
      </c>
    </row>
    <row r="7273" spans="1:35" hidden="1" x14ac:dyDescent="0.25">
      <c r="A7273" s="115">
        <v>334588</v>
      </c>
      <c r="B7273" s="115" t="s">
        <v>3853</v>
      </c>
      <c r="C7273" s="115" t="s">
        <v>332</v>
      </c>
      <c r="D7273" s="115" t="s">
        <v>1849</v>
      </c>
      <c r="E7273" s="115" t="s">
        <v>76</v>
      </c>
      <c r="F7273" s="237">
        <v>34926</v>
      </c>
      <c r="G7273" s="115" t="s">
        <v>3854</v>
      </c>
      <c r="H7273" s="115" t="s">
        <v>16</v>
      </c>
      <c r="I7273" t="s">
        <v>199</v>
      </c>
      <c r="J7273" s="115" t="s">
        <v>15</v>
      </c>
      <c r="L7273" s="115" t="s">
        <v>18</v>
      </c>
      <c r="U7273"/>
      <c r="V7273">
        <v>0</v>
      </c>
    </row>
    <row r="7274" spans="1:35" ht="18" x14ac:dyDescent="0.25">
      <c r="A7274" s="235">
        <v>334589</v>
      </c>
      <c r="B7274" s="235" t="s">
        <v>11304</v>
      </c>
      <c r="C7274" s="235" t="s">
        <v>209</v>
      </c>
      <c r="D7274" s="235" t="s">
        <v>267</v>
      </c>
      <c r="E7274"/>
      <c r="F7274" s="126"/>
      <c r="G7274" s="236"/>
      <c r="H7274"/>
      <c r="I7274" t="s">
        <v>107</v>
      </c>
      <c r="J7274" s="236"/>
      <c r="K7274"/>
      <c r="L7274"/>
      <c r="M7274"/>
      <c r="N7274"/>
      <c r="O7274"/>
      <c r="P7274"/>
      <c r="Q7274"/>
      <c r="U7274"/>
      <c r="V7274" t="s">
        <v>4335</v>
      </c>
      <c r="W7274" s="236"/>
      <c r="X7274"/>
      <c r="Y7274"/>
      <c r="Z7274"/>
      <c r="AA7274"/>
      <c r="AB7274"/>
      <c r="AC7274"/>
      <c r="AD7274"/>
      <c r="AE7274"/>
      <c r="AF7274"/>
      <c r="AG7274"/>
      <c r="AH7274" s="115" t="s">
        <v>4308</v>
      </c>
      <c r="AI7274" s="115" t="e">
        <f>VLOOKUP(A7274,'[2]دراسات قانونية'!$A$3:$E$600,1,0)</f>
        <v>#N/A</v>
      </c>
    </row>
    <row r="7275" spans="1:35" ht="18" x14ac:dyDescent="0.25">
      <c r="A7275" s="235">
        <v>334590</v>
      </c>
      <c r="B7275" s="235" t="s">
        <v>11305</v>
      </c>
      <c r="C7275" s="235" t="s">
        <v>640</v>
      </c>
      <c r="D7275" s="235" t="s">
        <v>366</v>
      </c>
      <c r="E7275"/>
      <c r="F7275" s="126"/>
      <c r="G7275" s="236"/>
      <c r="H7275"/>
      <c r="I7275" t="s">
        <v>107</v>
      </c>
      <c r="J7275" s="236"/>
      <c r="K7275"/>
      <c r="L7275"/>
      <c r="M7275"/>
      <c r="N7275"/>
      <c r="O7275"/>
      <c r="P7275"/>
      <c r="Q7275"/>
      <c r="U7275"/>
      <c r="V7275" t="s">
        <v>4335</v>
      </c>
      <c r="W7275" s="236"/>
      <c r="X7275"/>
      <c r="Y7275"/>
      <c r="Z7275"/>
      <c r="AA7275"/>
      <c r="AB7275"/>
      <c r="AC7275"/>
      <c r="AD7275"/>
      <c r="AE7275"/>
      <c r="AF7275"/>
      <c r="AG7275"/>
      <c r="AH7275" s="115" t="s">
        <v>4308</v>
      </c>
      <c r="AI7275" s="115" t="e">
        <f>VLOOKUP(A7275,'[2]دراسات قانونية'!$A$3:$E$600,1,0)</f>
        <v>#N/A</v>
      </c>
    </row>
    <row r="7276" spans="1:35" x14ac:dyDescent="0.25">
      <c r="A7276" s="115">
        <v>334591</v>
      </c>
      <c r="B7276" s="115" t="s">
        <v>11306</v>
      </c>
      <c r="C7276" s="115" t="s">
        <v>340</v>
      </c>
      <c r="D7276" s="115" t="s">
        <v>521</v>
      </c>
      <c r="F7276" s="237"/>
      <c r="I7276" t="s">
        <v>107</v>
      </c>
      <c r="U7276"/>
      <c r="V7276" t="s">
        <v>4335</v>
      </c>
      <c r="AH7276" s="115" t="s">
        <v>4308</v>
      </c>
      <c r="AI7276" s="115" t="e">
        <f>VLOOKUP(A7276,'[2]دراسات قانونية'!$A$3:$E$600,1,0)</f>
        <v>#N/A</v>
      </c>
    </row>
    <row r="7277" spans="1:35" ht="18" x14ac:dyDescent="0.25">
      <c r="A7277" s="235">
        <v>334594</v>
      </c>
      <c r="B7277" s="235" t="s">
        <v>11307</v>
      </c>
      <c r="C7277" s="235" t="s">
        <v>5366</v>
      </c>
      <c r="D7277" s="235" t="s">
        <v>824</v>
      </c>
      <c r="E7277"/>
      <c r="F7277" s="126"/>
      <c r="G7277" s="236"/>
      <c r="H7277"/>
      <c r="I7277" t="s">
        <v>107</v>
      </c>
      <c r="J7277" s="236"/>
      <c r="K7277"/>
      <c r="L7277"/>
      <c r="M7277"/>
      <c r="N7277"/>
      <c r="O7277"/>
      <c r="P7277"/>
      <c r="Q7277"/>
      <c r="U7277"/>
      <c r="V7277" t="s">
        <v>4335</v>
      </c>
      <c r="W7277" s="236"/>
      <c r="X7277"/>
      <c r="Y7277"/>
      <c r="Z7277"/>
      <c r="AA7277"/>
      <c r="AB7277"/>
      <c r="AC7277"/>
      <c r="AD7277"/>
      <c r="AE7277"/>
      <c r="AF7277"/>
      <c r="AG7277"/>
      <c r="AH7277" s="115" t="s">
        <v>4308</v>
      </c>
      <c r="AI7277" s="115" t="e">
        <f>VLOOKUP(A7277,'[2]دراسات قانونية'!$A$3:$E$600,1,0)</f>
        <v>#N/A</v>
      </c>
    </row>
    <row r="7278" spans="1:35" ht="18" x14ac:dyDescent="0.25">
      <c r="A7278" s="235">
        <v>334595</v>
      </c>
      <c r="B7278" s="235" t="s">
        <v>11308</v>
      </c>
      <c r="C7278" s="235" t="s">
        <v>793</v>
      </c>
      <c r="D7278" s="235" t="s">
        <v>730</v>
      </c>
      <c r="E7278"/>
      <c r="F7278" s="126"/>
      <c r="G7278" s="236"/>
      <c r="H7278"/>
      <c r="I7278" t="s">
        <v>107</v>
      </c>
      <c r="J7278" s="236"/>
      <c r="K7278"/>
      <c r="L7278"/>
      <c r="M7278"/>
      <c r="N7278"/>
      <c r="O7278"/>
      <c r="P7278"/>
      <c r="Q7278"/>
      <c r="U7278"/>
      <c r="V7278" t="s">
        <v>4335</v>
      </c>
      <c r="W7278" s="236"/>
      <c r="X7278"/>
      <c r="Y7278"/>
      <c r="Z7278"/>
      <c r="AA7278"/>
      <c r="AB7278"/>
      <c r="AC7278"/>
      <c r="AD7278"/>
      <c r="AE7278"/>
      <c r="AF7278"/>
      <c r="AG7278"/>
      <c r="AH7278" s="115" t="s">
        <v>4308</v>
      </c>
      <c r="AI7278" s="115" t="e">
        <f>VLOOKUP(A7278,'[2]دراسات قانونية'!$A$3:$E$600,1,0)</f>
        <v>#N/A</v>
      </c>
    </row>
    <row r="7279" spans="1:35" ht="18" x14ac:dyDescent="0.25">
      <c r="A7279" s="235">
        <v>334596</v>
      </c>
      <c r="B7279" s="235" t="s">
        <v>11309</v>
      </c>
      <c r="C7279" s="235" t="s">
        <v>11310</v>
      </c>
      <c r="D7279" s="235" t="s">
        <v>493</v>
      </c>
      <c r="E7279"/>
      <c r="F7279" s="126"/>
      <c r="G7279" s="236"/>
      <c r="H7279"/>
      <c r="I7279" t="s">
        <v>107</v>
      </c>
      <c r="J7279" s="236"/>
      <c r="K7279"/>
      <c r="L7279"/>
      <c r="M7279"/>
      <c r="N7279"/>
      <c r="O7279"/>
      <c r="P7279"/>
      <c r="Q7279"/>
      <c r="U7279"/>
      <c r="V7279" t="s">
        <v>4335</v>
      </c>
      <c r="W7279" s="236"/>
      <c r="X7279"/>
      <c r="Y7279"/>
      <c r="Z7279"/>
      <c r="AA7279"/>
      <c r="AB7279"/>
      <c r="AC7279"/>
      <c r="AD7279"/>
      <c r="AE7279"/>
      <c r="AF7279"/>
      <c r="AG7279"/>
      <c r="AH7279" s="115" t="s">
        <v>4308</v>
      </c>
      <c r="AI7279" s="115" t="e">
        <f>VLOOKUP(A7279,'[2]دراسات قانونية'!$A$3:$E$600,1,0)</f>
        <v>#N/A</v>
      </c>
    </row>
    <row r="7280" spans="1:35" ht="18" x14ac:dyDescent="0.25">
      <c r="A7280" s="235">
        <v>334597</v>
      </c>
      <c r="B7280" s="235" t="s">
        <v>11311</v>
      </c>
      <c r="C7280" s="235" t="s">
        <v>324</v>
      </c>
      <c r="D7280" s="235" t="s">
        <v>354</v>
      </c>
      <c r="E7280"/>
      <c r="F7280" s="126"/>
      <c r="G7280" s="236"/>
      <c r="H7280"/>
      <c r="I7280" t="s">
        <v>107</v>
      </c>
      <c r="J7280" s="236"/>
      <c r="K7280"/>
      <c r="L7280"/>
      <c r="M7280"/>
      <c r="N7280"/>
      <c r="O7280"/>
      <c r="P7280"/>
      <c r="Q7280"/>
      <c r="U7280"/>
      <c r="V7280" t="s">
        <v>4335</v>
      </c>
      <c r="W7280" s="236"/>
      <c r="X7280"/>
      <c r="Y7280"/>
      <c r="Z7280"/>
      <c r="AA7280"/>
      <c r="AB7280"/>
      <c r="AC7280"/>
      <c r="AD7280"/>
      <c r="AE7280"/>
      <c r="AF7280"/>
      <c r="AG7280"/>
      <c r="AH7280" s="115" t="s">
        <v>4308</v>
      </c>
      <c r="AI7280" s="115" t="e">
        <f>VLOOKUP(A7280,'[2]دراسات قانونية'!$A$3:$E$600,1,0)</f>
        <v>#N/A</v>
      </c>
    </row>
    <row r="7281" spans="1:35" ht="18" x14ac:dyDescent="0.25">
      <c r="A7281" s="235">
        <v>334598</v>
      </c>
      <c r="B7281" s="235" t="s">
        <v>11312</v>
      </c>
      <c r="C7281" s="235" t="s">
        <v>621</v>
      </c>
      <c r="D7281" s="235" t="s">
        <v>526</v>
      </c>
      <c r="E7281"/>
      <c r="F7281" s="126"/>
      <c r="G7281" s="236"/>
      <c r="H7281"/>
      <c r="I7281" t="s">
        <v>107</v>
      </c>
      <c r="J7281" s="236"/>
      <c r="K7281"/>
      <c r="L7281"/>
      <c r="M7281"/>
      <c r="N7281"/>
      <c r="O7281"/>
      <c r="P7281"/>
      <c r="Q7281"/>
      <c r="U7281"/>
      <c r="V7281" t="s">
        <v>4335</v>
      </c>
      <c r="W7281" s="236"/>
      <c r="X7281"/>
      <c r="Y7281"/>
      <c r="Z7281"/>
      <c r="AA7281"/>
      <c r="AB7281"/>
      <c r="AC7281"/>
      <c r="AD7281"/>
      <c r="AE7281"/>
      <c r="AF7281"/>
      <c r="AG7281"/>
      <c r="AH7281" s="115" t="s">
        <v>4308</v>
      </c>
      <c r="AI7281" s="115" t="e">
        <f>VLOOKUP(A7281,'[2]دراسات قانونية'!$A$3:$E$600,1,0)</f>
        <v>#N/A</v>
      </c>
    </row>
    <row r="7282" spans="1:35" hidden="1" x14ac:dyDescent="0.25">
      <c r="A7282">
        <v>334599</v>
      </c>
      <c r="B7282" t="s">
        <v>11313</v>
      </c>
      <c r="C7282" t="s">
        <v>623</v>
      </c>
      <c r="D7282" t="s">
        <v>757</v>
      </c>
      <c r="E7282" t="s">
        <v>76</v>
      </c>
      <c r="F7282" s="126">
        <v>35954</v>
      </c>
      <c r="G7282" t="s">
        <v>243</v>
      </c>
      <c r="H7282" t="s">
        <v>16</v>
      </c>
      <c r="I7282" t="s">
        <v>136</v>
      </c>
      <c r="J7282" t="s">
        <v>15</v>
      </c>
      <c r="K7282"/>
      <c r="L7282" t="s">
        <v>30</v>
      </c>
      <c r="M7282"/>
      <c r="N7282"/>
      <c r="O7282"/>
      <c r="P7282"/>
      <c r="Q7282"/>
      <c r="U7282"/>
      <c r="V7282">
        <v>0</v>
      </c>
      <c r="W7282"/>
      <c r="X7282"/>
      <c r="Y7282"/>
      <c r="Z7282"/>
      <c r="AA7282"/>
      <c r="AB7282"/>
      <c r="AC7282"/>
      <c r="AD7282"/>
      <c r="AE7282"/>
      <c r="AF7282"/>
      <c r="AG7282"/>
    </row>
    <row r="7283" spans="1:35" ht="18" x14ac:dyDescent="0.25">
      <c r="A7283" s="235">
        <v>334600</v>
      </c>
      <c r="B7283" s="235" t="s">
        <v>11314</v>
      </c>
      <c r="C7283" s="235" t="s">
        <v>350</v>
      </c>
      <c r="D7283" s="235" t="s">
        <v>605</v>
      </c>
      <c r="E7283"/>
      <c r="F7283" s="126"/>
      <c r="G7283" s="236"/>
      <c r="H7283"/>
      <c r="I7283" t="s">
        <v>107</v>
      </c>
      <c r="J7283" s="236"/>
      <c r="K7283"/>
      <c r="L7283"/>
      <c r="M7283"/>
      <c r="N7283"/>
      <c r="O7283"/>
      <c r="P7283"/>
      <c r="Q7283"/>
      <c r="U7283"/>
      <c r="V7283" t="s">
        <v>4335</v>
      </c>
      <c r="W7283" s="236"/>
      <c r="X7283"/>
      <c r="Y7283"/>
      <c r="Z7283"/>
      <c r="AA7283"/>
      <c r="AB7283"/>
      <c r="AC7283"/>
      <c r="AD7283"/>
      <c r="AE7283"/>
      <c r="AF7283"/>
      <c r="AG7283"/>
      <c r="AH7283" s="115" t="s">
        <v>4308</v>
      </c>
      <c r="AI7283" s="115" t="e">
        <f>VLOOKUP(A7283,'[2]دراسات قانونية'!$A$3:$E$600,1,0)</f>
        <v>#N/A</v>
      </c>
    </row>
    <row r="7284" spans="1:35" ht="18" x14ac:dyDescent="0.25">
      <c r="A7284" s="235">
        <v>334601</v>
      </c>
      <c r="B7284" s="235" t="s">
        <v>11315</v>
      </c>
      <c r="C7284" s="235" t="s">
        <v>821</v>
      </c>
      <c r="D7284" s="235" t="s">
        <v>1042</v>
      </c>
      <c r="E7284"/>
      <c r="F7284" s="126"/>
      <c r="G7284" s="236"/>
      <c r="H7284"/>
      <c r="I7284" t="s">
        <v>107</v>
      </c>
      <c r="J7284" s="236"/>
      <c r="K7284"/>
      <c r="L7284"/>
      <c r="M7284"/>
      <c r="N7284"/>
      <c r="O7284"/>
      <c r="P7284"/>
      <c r="Q7284"/>
      <c r="U7284"/>
      <c r="V7284" t="s">
        <v>4335</v>
      </c>
      <c r="W7284" s="236"/>
      <c r="X7284"/>
      <c r="Y7284"/>
      <c r="Z7284"/>
      <c r="AA7284"/>
      <c r="AB7284"/>
      <c r="AC7284"/>
      <c r="AD7284"/>
      <c r="AE7284"/>
      <c r="AF7284"/>
      <c r="AG7284"/>
      <c r="AH7284" s="115" t="s">
        <v>4308</v>
      </c>
      <c r="AI7284" s="115" t="e">
        <f>VLOOKUP(A7284,'[2]دراسات قانونية'!$A$3:$E$600,1,0)</f>
        <v>#N/A</v>
      </c>
    </row>
    <row r="7285" spans="1:35" ht="18" x14ac:dyDescent="0.25">
      <c r="A7285" s="235">
        <v>334602</v>
      </c>
      <c r="B7285" s="235" t="s">
        <v>11316</v>
      </c>
      <c r="C7285" s="235" t="s">
        <v>377</v>
      </c>
      <c r="D7285" s="235" t="s">
        <v>276</v>
      </c>
      <c r="E7285"/>
      <c r="F7285" s="126"/>
      <c r="G7285" s="236"/>
      <c r="H7285"/>
      <c r="I7285" t="s">
        <v>107</v>
      </c>
      <c r="J7285" s="236"/>
      <c r="K7285"/>
      <c r="L7285"/>
      <c r="M7285"/>
      <c r="N7285"/>
      <c r="O7285"/>
      <c r="P7285"/>
      <c r="Q7285"/>
      <c r="U7285"/>
      <c r="V7285" t="s">
        <v>4335</v>
      </c>
      <c r="W7285" s="236"/>
      <c r="X7285"/>
      <c r="Y7285"/>
      <c r="Z7285"/>
      <c r="AA7285"/>
      <c r="AB7285"/>
      <c r="AC7285"/>
      <c r="AD7285"/>
      <c r="AE7285"/>
      <c r="AF7285"/>
      <c r="AG7285"/>
      <c r="AH7285" s="115" t="s">
        <v>4308</v>
      </c>
      <c r="AI7285" s="115" t="e">
        <f>VLOOKUP(A7285,'[2]دراسات قانونية'!$A$3:$E$600,1,0)</f>
        <v>#N/A</v>
      </c>
    </row>
    <row r="7286" spans="1:35" ht="18" x14ac:dyDescent="0.25">
      <c r="A7286" s="235">
        <v>334603</v>
      </c>
      <c r="B7286" s="235" t="s">
        <v>11317</v>
      </c>
      <c r="C7286" s="235" t="s">
        <v>227</v>
      </c>
      <c r="D7286" s="235" t="s">
        <v>9057</v>
      </c>
      <c r="E7286"/>
      <c r="F7286" s="126"/>
      <c r="G7286" s="236"/>
      <c r="H7286"/>
      <c r="I7286" t="s">
        <v>107</v>
      </c>
      <c r="J7286" s="236"/>
      <c r="K7286"/>
      <c r="L7286"/>
      <c r="M7286"/>
      <c r="N7286"/>
      <c r="O7286"/>
      <c r="P7286"/>
      <c r="Q7286"/>
      <c r="U7286"/>
      <c r="V7286" t="s">
        <v>4335</v>
      </c>
      <c r="W7286" s="236"/>
      <c r="X7286"/>
      <c r="Y7286"/>
      <c r="Z7286"/>
      <c r="AA7286"/>
      <c r="AB7286"/>
      <c r="AC7286"/>
      <c r="AD7286"/>
      <c r="AE7286"/>
      <c r="AF7286"/>
      <c r="AG7286"/>
      <c r="AH7286" s="115" t="s">
        <v>4308</v>
      </c>
      <c r="AI7286" s="115" t="e">
        <f>VLOOKUP(A7286,'[2]دراسات قانونية'!$A$3:$E$600,1,0)</f>
        <v>#N/A</v>
      </c>
    </row>
    <row r="7287" spans="1:35" hidden="1" x14ac:dyDescent="0.25">
      <c r="A7287">
        <v>334604</v>
      </c>
      <c r="B7287" t="s">
        <v>11318</v>
      </c>
      <c r="C7287" t="s">
        <v>345</v>
      </c>
      <c r="D7287" t="s">
        <v>637</v>
      </c>
      <c r="E7287" t="s">
        <v>77</v>
      </c>
      <c r="F7287" s="126">
        <v>33358</v>
      </c>
      <c r="G7287" t="s">
        <v>27</v>
      </c>
      <c r="H7287" t="s">
        <v>16</v>
      </c>
      <c r="I7287" t="s">
        <v>136</v>
      </c>
      <c r="J7287" t="s">
        <v>1226</v>
      </c>
      <c r="K7287"/>
      <c r="L7287" t="s">
        <v>27</v>
      </c>
      <c r="M7287"/>
      <c r="N7287"/>
      <c r="O7287"/>
      <c r="P7287"/>
      <c r="Q7287"/>
      <c r="U7287"/>
      <c r="V7287">
        <v>0</v>
      </c>
      <c r="W7287"/>
      <c r="X7287"/>
      <c r="Y7287"/>
      <c r="Z7287"/>
      <c r="AA7287"/>
      <c r="AB7287"/>
      <c r="AC7287"/>
      <c r="AD7287"/>
      <c r="AE7287"/>
      <c r="AF7287"/>
      <c r="AG7287"/>
    </row>
    <row r="7288" spans="1:35" ht="18" x14ac:dyDescent="0.25">
      <c r="A7288" s="235">
        <v>334605</v>
      </c>
      <c r="B7288" s="235" t="s">
        <v>11319</v>
      </c>
      <c r="C7288" s="235" t="s">
        <v>219</v>
      </c>
      <c r="D7288" s="235" t="s">
        <v>281</v>
      </c>
      <c r="E7288"/>
      <c r="F7288" s="126"/>
      <c r="G7288" s="236"/>
      <c r="H7288"/>
      <c r="I7288" t="s">
        <v>107</v>
      </c>
      <c r="J7288" s="236"/>
      <c r="K7288"/>
      <c r="L7288"/>
      <c r="M7288"/>
      <c r="N7288"/>
      <c r="O7288"/>
      <c r="P7288"/>
      <c r="Q7288"/>
      <c r="U7288"/>
      <c r="V7288" t="s">
        <v>4334</v>
      </c>
      <c r="W7288" s="236"/>
      <c r="X7288"/>
      <c r="Y7288"/>
      <c r="Z7288"/>
      <c r="AA7288"/>
      <c r="AB7288"/>
      <c r="AC7288"/>
      <c r="AD7288"/>
      <c r="AE7288"/>
      <c r="AF7288"/>
      <c r="AG7288"/>
      <c r="AH7288" s="115" t="s">
        <v>4308</v>
      </c>
      <c r="AI7288" s="115" t="e">
        <f>VLOOKUP(A7288,'[2]دراسات قانونية'!$A$3:$E$600,1,0)</f>
        <v>#N/A</v>
      </c>
    </row>
    <row r="7289" spans="1:35" ht="18" hidden="1" x14ac:dyDescent="0.25">
      <c r="A7289" s="235">
        <v>334606</v>
      </c>
      <c r="B7289" s="235" t="s">
        <v>11320</v>
      </c>
      <c r="C7289" s="235" t="s">
        <v>960</v>
      </c>
      <c r="D7289" s="235" t="s">
        <v>338</v>
      </c>
      <c r="E7289"/>
      <c r="F7289" s="126"/>
      <c r="G7289" s="236"/>
      <c r="H7289"/>
      <c r="I7289" t="s">
        <v>199</v>
      </c>
      <c r="J7289" s="236"/>
      <c r="K7289"/>
      <c r="L7289"/>
      <c r="M7289"/>
      <c r="N7289"/>
      <c r="O7289"/>
      <c r="P7289"/>
      <c r="Q7289"/>
      <c r="U7289"/>
      <c r="V7289">
        <v>0</v>
      </c>
      <c r="W7289" s="236"/>
      <c r="X7289"/>
      <c r="Y7289"/>
      <c r="Z7289"/>
      <c r="AA7289"/>
      <c r="AB7289"/>
      <c r="AC7289"/>
      <c r="AD7289"/>
      <c r="AE7289"/>
      <c r="AF7289"/>
      <c r="AG7289"/>
      <c r="AH7289" s="115" t="s">
        <v>4308</v>
      </c>
    </row>
    <row r="7290" spans="1:35" hidden="1" x14ac:dyDescent="0.25">
      <c r="A7290">
        <v>334607</v>
      </c>
      <c r="B7290" t="s">
        <v>11321</v>
      </c>
      <c r="C7290" t="s">
        <v>349</v>
      </c>
      <c r="D7290" t="s">
        <v>1128</v>
      </c>
      <c r="E7290" t="s">
        <v>77</v>
      </c>
      <c r="F7290" s="126">
        <v>30764</v>
      </c>
      <c r="G7290" t="s">
        <v>397</v>
      </c>
      <c r="H7290" t="s">
        <v>16</v>
      </c>
      <c r="I7290" t="s">
        <v>136</v>
      </c>
      <c r="J7290" t="s">
        <v>1226</v>
      </c>
      <c r="K7290"/>
      <c r="L7290" t="s">
        <v>18</v>
      </c>
      <c r="M7290"/>
      <c r="N7290"/>
      <c r="O7290"/>
      <c r="P7290"/>
      <c r="Q7290"/>
      <c r="U7290"/>
      <c r="V7290" t="s">
        <v>4424</v>
      </c>
      <c r="W7290"/>
      <c r="X7290"/>
      <c r="Y7290"/>
      <c r="Z7290"/>
      <c r="AA7290"/>
      <c r="AB7290"/>
      <c r="AC7290"/>
      <c r="AD7290"/>
      <c r="AE7290"/>
      <c r="AF7290"/>
      <c r="AG7290"/>
    </row>
    <row r="7291" spans="1:35" hidden="1" x14ac:dyDescent="0.25">
      <c r="A7291">
        <v>334608</v>
      </c>
      <c r="B7291" t="s">
        <v>11322</v>
      </c>
      <c r="C7291" t="s">
        <v>377</v>
      </c>
      <c r="D7291" t="s">
        <v>830</v>
      </c>
      <c r="E7291" t="s">
        <v>76</v>
      </c>
      <c r="F7291" s="126">
        <v>32349</v>
      </c>
      <c r="G7291" t="s">
        <v>11323</v>
      </c>
      <c r="H7291" t="s">
        <v>16</v>
      </c>
      <c r="I7291" t="s">
        <v>129</v>
      </c>
      <c r="J7291"/>
      <c r="K7291"/>
      <c r="L7291"/>
      <c r="M7291"/>
      <c r="N7291"/>
      <c r="O7291"/>
      <c r="P7291"/>
      <c r="Q7291"/>
      <c r="U7291"/>
      <c r="V7291" t="s">
        <v>16603</v>
      </c>
      <c r="W7291"/>
      <c r="X7291"/>
      <c r="Y7291"/>
      <c r="Z7291"/>
      <c r="AA7291"/>
      <c r="AB7291"/>
      <c r="AC7291"/>
      <c r="AD7291" t="s">
        <v>4308</v>
      </c>
      <c r="AE7291" t="s">
        <v>4308</v>
      </c>
      <c r="AF7291" t="s">
        <v>4308</v>
      </c>
      <c r="AG7291" t="s">
        <v>4308</v>
      </c>
      <c r="AH7291" s="115" t="s">
        <v>4308</v>
      </c>
    </row>
    <row r="7292" spans="1:35" ht="18" hidden="1" x14ac:dyDescent="0.25">
      <c r="A7292" s="235">
        <v>334609</v>
      </c>
      <c r="B7292" s="235" t="s">
        <v>11324</v>
      </c>
      <c r="C7292" s="235" t="s">
        <v>11325</v>
      </c>
      <c r="D7292" s="235" t="s">
        <v>480</v>
      </c>
      <c r="E7292"/>
      <c r="F7292" s="126"/>
      <c r="G7292" s="236"/>
      <c r="H7292"/>
      <c r="I7292" t="s">
        <v>199</v>
      </c>
      <c r="J7292" s="236"/>
      <c r="K7292"/>
      <c r="L7292"/>
      <c r="M7292"/>
      <c r="N7292"/>
      <c r="O7292"/>
      <c r="P7292"/>
      <c r="Q7292"/>
      <c r="U7292"/>
      <c r="V7292">
        <v>0</v>
      </c>
      <c r="W7292" s="236"/>
      <c r="X7292"/>
      <c r="Y7292"/>
      <c r="Z7292"/>
      <c r="AA7292"/>
      <c r="AB7292"/>
      <c r="AC7292"/>
      <c r="AD7292"/>
      <c r="AE7292"/>
      <c r="AF7292"/>
      <c r="AG7292"/>
      <c r="AH7292" s="115" t="s">
        <v>4308</v>
      </c>
    </row>
    <row r="7293" spans="1:35" hidden="1" x14ac:dyDescent="0.25">
      <c r="A7293">
        <v>334611</v>
      </c>
      <c r="B7293" t="s">
        <v>11326</v>
      </c>
      <c r="C7293" t="s">
        <v>7434</v>
      </c>
      <c r="D7293" t="s">
        <v>330</v>
      </c>
      <c r="E7293" t="s">
        <v>76</v>
      </c>
      <c r="F7293" s="126">
        <v>36170</v>
      </c>
      <c r="G7293" t="s">
        <v>6726</v>
      </c>
      <c r="H7293" t="s">
        <v>16</v>
      </c>
      <c r="I7293" t="s">
        <v>129</v>
      </c>
      <c r="J7293"/>
      <c r="K7293"/>
      <c r="L7293"/>
      <c r="M7293"/>
      <c r="N7293"/>
      <c r="O7293"/>
      <c r="P7293"/>
      <c r="Q7293"/>
      <c r="U7293"/>
      <c r="V7293" t="s">
        <v>4336</v>
      </c>
      <c r="W7293"/>
      <c r="X7293"/>
      <c r="Y7293"/>
      <c r="Z7293"/>
      <c r="AA7293"/>
      <c r="AB7293" t="s">
        <v>4308</v>
      </c>
      <c r="AC7293" t="s">
        <v>4308</v>
      </c>
      <c r="AD7293" t="s">
        <v>4308</v>
      </c>
      <c r="AE7293" t="s">
        <v>4308</v>
      </c>
      <c r="AF7293" t="s">
        <v>4308</v>
      </c>
      <c r="AG7293" t="s">
        <v>4308</v>
      </c>
      <c r="AH7293" s="115" t="s">
        <v>4308</v>
      </c>
    </row>
    <row r="7294" spans="1:35" ht="18" x14ac:dyDescent="0.25">
      <c r="A7294" s="235">
        <v>334612</v>
      </c>
      <c r="B7294" s="235" t="s">
        <v>11327</v>
      </c>
      <c r="C7294" s="235" t="s">
        <v>212</v>
      </c>
      <c r="D7294" s="235" t="s">
        <v>445</v>
      </c>
      <c r="E7294"/>
      <c r="F7294" s="126"/>
      <c r="G7294" s="236"/>
      <c r="H7294"/>
      <c r="I7294" t="s">
        <v>107</v>
      </c>
      <c r="J7294" s="236"/>
      <c r="K7294"/>
      <c r="L7294"/>
      <c r="M7294"/>
      <c r="N7294"/>
      <c r="O7294"/>
      <c r="P7294"/>
      <c r="Q7294"/>
      <c r="U7294"/>
      <c r="V7294" t="s">
        <v>4335</v>
      </c>
      <c r="W7294" s="236"/>
      <c r="X7294"/>
      <c r="Y7294"/>
      <c r="Z7294"/>
      <c r="AA7294"/>
      <c r="AB7294"/>
      <c r="AC7294"/>
      <c r="AD7294"/>
      <c r="AE7294"/>
      <c r="AF7294"/>
      <c r="AG7294"/>
      <c r="AH7294" s="115" t="s">
        <v>4308</v>
      </c>
      <c r="AI7294" s="115" t="e">
        <f>VLOOKUP(A7294,'[2]دراسات قانونية'!$A$3:$E$600,1,0)</f>
        <v>#N/A</v>
      </c>
    </row>
    <row r="7295" spans="1:35" ht="18" x14ac:dyDescent="0.25">
      <c r="A7295" s="235">
        <v>334613</v>
      </c>
      <c r="B7295" s="235" t="s">
        <v>11328</v>
      </c>
      <c r="C7295" s="235" t="s">
        <v>227</v>
      </c>
      <c r="D7295" s="235" t="s">
        <v>932</v>
      </c>
      <c r="E7295"/>
      <c r="F7295" s="126"/>
      <c r="G7295" s="236"/>
      <c r="H7295"/>
      <c r="I7295" t="s">
        <v>107</v>
      </c>
      <c r="J7295" s="236"/>
      <c r="K7295"/>
      <c r="L7295"/>
      <c r="M7295"/>
      <c r="N7295"/>
      <c r="O7295"/>
      <c r="P7295"/>
      <c r="Q7295"/>
      <c r="U7295"/>
      <c r="V7295" t="s">
        <v>4335</v>
      </c>
      <c r="W7295" s="236"/>
      <c r="X7295"/>
      <c r="Y7295"/>
      <c r="Z7295"/>
      <c r="AA7295"/>
      <c r="AB7295"/>
      <c r="AC7295"/>
      <c r="AD7295"/>
      <c r="AE7295"/>
      <c r="AF7295"/>
      <c r="AG7295"/>
      <c r="AH7295" s="115" t="s">
        <v>4308</v>
      </c>
      <c r="AI7295" s="115" t="e">
        <f>VLOOKUP(A7295,'[2]دراسات قانونية'!$A$3:$E$600,1,0)</f>
        <v>#N/A</v>
      </c>
    </row>
    <row r="7296" spans="1:35" ht="18" x14ac:dyDescent="0.25">
      <c r="A7296" s="235">
        <v>334614</v>
      </c>
      <c r="B7296" s="235" t="s">
        <v>11329</v>
      </c>
      <c r="C7296" s="235" t="s">
        <v>6658</v>
      </c>
      <c r="D7296" s="235" t="s">
        <v>1653</v>
      </c>
      <c r="E7296"/>
      <c r="F7296" s="126"/>
      <c r="G7296" s="236"/>
      <c r="H7296"/>
      <c r="I7296" t="s">
        <v>107</v>
      </c>
      <c r="J7296" s="236"/>
      <c r="K7296"/>
      <c r="L7296"/>
      <c r="M7296"/>
      <c r="N7296"/>
      <c r="O7296"/>
      <c r="P7296"/>
      <c r="Q7296"/>
      <c r="U7296"/>
      <c r="V7296" t="s">
        <v>4335</v>
      </c>
      <c r="W7296" s="236"/>
      <c r="X7296"/>
      <c r="Y7296"/>
      <c r="Z7296"/>
      <c r="AA7296"/>
      <c r="AB7296"/>
      <c r="AC7296"/>
      <c r="AD7296"/>
      <c r="AE7296"/>
      <c r="AF7296"/>
      <c r="AG7296"/>
      <c r="AH7296" s="115" t="s">
        <v>4308</v>
      </c>
      <c r="AI7296" s="115" t="e">
        <f>VLOOKUP(A7296,'[2]دراسات قانونية'!$A$3:$E$600,1,0)</f>
        <v>#N/A</v>
      </c>
    </row>
    <row r="7297" spans="1:35" hidden="1" x14ac:dyDescent="0.25">
      <c r="A7297">
        <v>334615</v>
      </c>
      <c r="B7297" t="s">
        <v>11330</v>
      </c>
      <c r="C7297" t="s">
        <v>678</v>
      </c>
      <c r="D7297" t="s">
        <v>222</v>
      </c>
      <c r="E7297" t="s">
        <v>77</v>
      </c>
      <c r="F7297" s="126">
        <v>25454</v>
      </c>
      <c r="G7297" t="s">
        <v>18</v>
      </c>
      <c r="H7297" t="s">
        <v>16</v>
      </c>
      <c r="I7297" t="s">
        <v>136</v>
      </c>
      <c r="J7297" t="s">
        <v>15</v>
      </c>
      <c r="K7297"/>
      <c r="L7297" t="s">
        <v>18</v>
      </c>
      <c r="M7297"/>
      <c r="N7297"/>
      <c r="O7297"/>
      <c r="P7297"/>
      <c r="Q7297"/>
      <c r="U7297"/>
      <c r="V7297">
        <v>0</v>
      </c>
      <c r="W7297"/>
      <c r="X7297"/>
      <c r="Y7297"/>
      <c r="Z7297"/>
      <c r="AA7297"/>
      <c r="AB7297"/>
      <c r="AC7297"/>
      <c r="AD7297"/>
      <c r="AE7297"/>
      <c r="AF7297"/>
      <c r="AG7297"/>
    </row>
    <row r="7298" spans="1:35" ht="18" hidden="1" x14ac:dyDescent="0.25">
      <c r="A7298" s="235">
        <v>334616</v>
      </c>
      <c r="B7298" s="235" t="s">
        <v>11331</v>
      </c>
      <c r="C7298" s="235" t="s">
        <v>229</v>
      </c>
      <c r="D7298" s="235" t="s">
        <v>2192</v>
      </c>
      <c r="E7298"/>
      <c r="F7298" s="126"/>
      <c r="G7298" s="236"/>
      <c r="H7298"/>
      <c r="I7298" t="s">
        <v>199</v>
      </c>
      <c r="J7298" s="236"/>
      <c r="K7298"/>
      <c r="L7298"/>
      <c r="M7298"/>
      <c r="N7298"/>
      <c r="O7298"/>
      <c r="P7298"/>
      <c r="Q7298"/>
      <c r="U7298"/>
      <c r="V7298">
        <v>0</v>
      </c>
      <c r="W7298" s="236"/>
      <c r="X7298"/>
      <c r="Y7298"/>
      <c r="Z7298"/>
      <c r="AA7298"/>
      <c r="AB7298"/>
      <c r="AC7298"/>
      <c r="AD7298"/>
      <c r="AE7298"/>
      <c r="AF7298"/>
      <c r="AG7298"/>
      <c r="AH7298" s="115" t="s">
        <v>4308</v>
      </c>
    </row>
    <row r="7299" spans="1:35" hidden="1" x14ac:dyDescent="0.25">
      <c r="A7299" s="115">
        <v>334617</v>
      </c>
      <c r="B7299" s="115" t="s">
        <v>2339</v>
      </c>
      <c r="C7299" s="115" t="s">
        <v>271</v>
      </c>
      <c r="D7299" s="115" t="s">
        <v>560</v>
      </c>
      <c r="E7299" s="115" t="s">
        <v>77</v>
      </c>
      <c r="F7299" s="237">
        <v>36139</v>
      </c>
      <c r="G7299" s="115" t="s">
        <v>18</v>
      </c>
      <c r="H7299" s="115" t="s">
        <v>19</v>
      </c>
      <c r="I7299" t="s">
        <v>199</v>
      </c>
      <c r="J7299" s="115" t="s">
        <v>1226</v>
      </c>
      <c r="L7299" s="115" t="s">
        <v>30</v>
      </c>
      <c r="U7299"/>
      <c r="V7299">
        <v>0</v>
      </c>
      <c r="AG7299" s="115" t="s">
        <v>4308</v>
      </c>
      <c r="AH7299" s="115" t="s">
        <v>4308</v>
      </c>
    </row>
    <row r="7300" spans="1:35" ht="18" x14ac:dyDescent="0.25">
      <c r="A7300" s="235">
        <v>334619</v>
      </c>
      <c r="B7300" s="235" t="s">
        <v>11332</v>
      </c>
      <c r="C7300" s="235" t="s">
        <v>335</v>
      </c>
      <c r="D7300" s="235" t="s">
        <v>5205</v>
      </c>
      <c r="E7300"/>
      <c r="F7300" s="126"/>
      <c r="G7300" s="236"/>
      <c r="H7300"/>
      <c r="I7300" t="s">
        <v>107</v>
      </c>
      <c r="J7300" s="236"/>
      <c r="K7300"/>
      <c r="L7300"/>
      <c r="M7300"/>
      <c r="N7300"/>
      <c r="O7300"/>
      <c r="P7300"/>
      <c r="Q7300"/>
      <c r="U7300"/>
      <c r="V7300" t="s">
        <v>4335</v>
      </c>
      <c r="W7300" s="236"/>
      <c r="X7300"/>
      <c r="Y7300"/>
      <c r="Z7300"/>
      <c r="AA7300"/>
      <c r="AB7300"/>
      <c r="AC7300"/>
      <c r="AD7300"/>
      <c r="AE7300"/>
      <c r="AF7300"/>
      <c r="AG7300"/>
      <c r="AH7300" s="115" t="s">
        <v>4308</v>
      </c>
      <c r="AI7300" s="115" t="e">
        <f>VLOOKUP(A7300,'[2]دراسات قانونية'!$A$3:$E$600,1,0)</f>
        <v>#N/A</v>
      </c>
    </row>
    <row r="7301" spans="1:35" hidden="1" x14ac:dyDescent="0.25">
      <c r="A7301">
        <v>334620</v>
      </c>
      <c r="B7301" t="s">
        <v>11333</v>
      </c>
      <c r="C7301" t="s">
        <v>734</v>
      </c>
      <c r="D7301" t="s">
        <v>11334</v>
      </c>
      <c r="E7301" t="s">
        <v>76</v>
      </c>
      <c r="F7301" s="126">
        <v>35977</v>
      </c>
      <c r="G7301" t="s">
        <v>18</v>
      </c>
      <c r="H7301" t="s">
        <v>16</v>
      </c>
      <c r="I7301" t="s">
        <v>136</v>
      </c>
      <c r="J7301"/>
      <c r="K7301"/>
      <c r="L7301"/>
      <c r="M7301"/>
      <c r="N7301"/>
      <c r="O7301"/>
      <c r="P7301"/>
      <c r="Q7301"/>
      <c r="U7301"/>
      <c r="V7301" t="s">
        <v>4329</v>
      </c>
      <c r="W7301"/>
      <c r="X7301"/>
      <c r="Y7301"/>
      <c r="Z7301"/>
      <c r="AA7301"/>
      <c r="AB7301" t="s">
        <v>4308</v>
      </c>
      <c r="AC7301" t="s">
        <v>4308</v>
      </c>
      <c r="AD7301" t="s">
        <v>4308</v>
      </c>
      <c r="AE7301" t="s">
        <v>4308</v>
      </c>
      <c r="AF7301" t="s">
        <v>4308</v>
      </c>
      <c r="AG7301" t="s">
        <v>4308</v>
      </c>
      <c r="AH7301" s="115" t="s">
        <v>4308</v>
      </c>
    </row>
    <row r="7302" spans="1:35" ht="18" x14ac:dyDescent="0.25">
      <c r="A7302" s="235">
        <v>334621</v>
      </c>
      <c r="B7302" s="235" t="s">
        <v>11335</v>
      </c>
      <c r="C7302" s="235" t="s">
        <v>339</v>
      </c>
      <c r="D7302" s="235" t="s">
        <v>447</v>
      </c>
      <c r="E7302"/>
      <c r="F7302" s="126"/>
      <c r="G7302" s="236"/>
      <c r="H7302"/>
      <c r="I7302" t="s">
        <v>107</v>
      </c>
      <c r="J7302" s="236"/>
      <c r="K7302"/>
      <c r="L7302"/>
      <c r="M7302"/>
      <c r="N7302"/>
      <c r="O7302"/>
      <c r="P7302"/>
      <c r="Q7302"/>
      <c r="U7302"/>
      <c r="V7302" t="s">
        <v>4334</v>
      </c>
      <c r="W7302" s="236"/>
      <c r="X7302"/>
      <c r="Y7302"/>
      <c r="Z7302"/>
      <c r="AA7302"/>
      <c r="AB7302"/>
      <c r="AC7302"/>
      <c r="AD7302"/>
      <c r="AE7302"/>
      <c r="AF7302"/>
      <c r="AG7302"/>
      <c r="AH7302" s="115" t="s">
        <v>4308</v>
      </c>
      <c r="AI7302" s="115" t="e">
        <f>VLOOKUP(A7302,'[2]دراسات قانونية'!$A$3:$E$600,1,0)</f>
        <v>#N/A</v>
      </c>
    </row>
    <row r="7303" spans="1:35" hidden="1" x14ac:dyDescent="0.25">
      <c r="A7303">
        <v>334623</v>
      </c>
      <c r="B7303" t="s">
        <v>11336</v>
      </c>
      <c r="C7303" t="s">
        <v>246</v>
      </c>
      <c r="D7303" t="s">
        <v>501</v>
      </c>
      <c r="E7303" t="s">
        <v>76</v>
      </c>
      <c r="F7303" s="126">
        <v>36079</v>
      </c>
      <c r="G7303" t="s">
        <v>18</v>
      </c>
      <c r="H7303" t="s">
        <v>16</v>
      </c>
      <c r="I7303" t="s">
        <v>136</v>
      </c>
      <c r="J7303" t="s">
        <v>15</v>
      </c>
      <c r="K7303"/>
      <c r="L7303" t="s">
        <v>18</v>
      </c>
      <c r="M7303"/>
      <c r="N7303"/>
      <c r="O7303"/>
      <c r="P7303"/>
      <c r="Q7303"/>
      <c r="U7303"/>
      <c r="V7303" t="s">
        <v>4414</v>
      </c>
      <c r="W7303"/>
      <c r="X7303"/>
      <c r="Y7303"/>
      <c r="Z7303"/>
      <c r="AA7303"/>
      <c r="AB7303"/>
      <c r="AC7303"/>
      <c r="AD7303"/>
      <c r="AE7303"/>
      <c r="AF7303"/>
      <c r="AG7303"/>
      <c r="AH7303" s="115" t="s">
        <v>4308</v>
      </c>
    </row>
    <row r="7304" spans="1:35" hidden="1" x14ac:dyDescent="0.25">
      <c r="A7304">
        <v>334624</v>
      </c>
      <c r="B7304" t="s">
        <v>11337</v>
      </c>
      <c r="C7304" t="s">
        <v>10248</v>
      </c>
      <c r="D7304" t="s">
        <v>824</v>
      </c>
      <c r="E7304" t="s">
        <v>77</v>
      </c>
      <c r="F7304" s="126">
        <v>35996</v>
      </c>
      <c r="G7304" t="s">
        <v>30</v>
      </c>
      <c r="H7304" t="s">
        <v>16</v>
      </c>
      <c r="I7304" t="s">
        <v>136</v>
      </c>
      <c r="J7304" t="s">
        <v>1226</v>
      </c>
      <c r="K7304"/>
      <c r="L7304" t="s">
        <v>18</v>
      </c>
      <c r="M7304"/>
      <c r="N7304"/>
      <c r="O7304"/>
      <c r="P7304"/>
      <c r="Q7304"/>
      <c r="U7304"/>
      <c r="V7304">
        <v>0</v>
      </c>
      <c r="W7304"/>
      <c r="X7304"/>
      <c r="Y7304"/>
      <c r="Z7304"/>
      <c r="AA7304"/>
      <c r="AB7304"/>
      <c r="AC7304"/>
      <c r="AD7304"/>
      <c r="AE7304"/>
      <c r="AF7304"/>
      <c r="AG7304"/>
    </row>
    <row r="7305" spans="1:35" ht="18" x14ac:dyDescent="0.25">
      <c r="A7305" s="235">
        <v>334625</v>
      </c>
      <c r="B7305" s="235" t="s">
        <v>11338</v>
      </c>
      <c r="C7305" s="235" t="s">
        <v>5380</v>
      </c>
      <c r="D7305" s="235" t="s">
        <v>7792</v>
      </c>
      <c r="E7305"/>
      <c r="F7305" s="126"/>
      <c r="G7305" s="236"/>
      <c r="H7305"/>
      <c r="I7305" t="s">
        <v>107</v>
      </c>
      <c r="J7305" s="236"/>
      <c r="K7305"/>
      <c r="L7305"/>
      <c r="M7305"/>
      <c r="N7305"/>
      <c r="O7305"/>
      <c r="P7305"/>
      <c r="Q7305"/>
      <c r="U7305"/>
      <c r="V7305" t="s">
        <v>4335</v>
      </c>
      <c r="W7305" s="236"/>
      <c r="X7305"/>
      <c r="Y7305"/>
      <c r="Z7305"/>
      <c r="AA7305"/>
      <c r="AB7305"/>
      <c r="AC7305"/>
      <c r="AD7305"/>
      <c r="AE7305"/>
      <c r="AF7305"/>
      <c r="AG7305"/>
      <c r="AH7305" s="115" t="s">
        <v>4308</v>
      </c>
      <c r="AI7305" s="115" t="e">
        <f>VLOOKUP(A7305,'[2]دراسات قانونية'!$A$3:$E$600,1,0)</f>
        <v>#N/A</v>
      </c>
    </row>
    <row r="7306" spans="1:35" hidden="1" x14ac:dyDescent="0.25">
      <c r="A7306" s="115">
        <v>334626</v>
      </c>
      <c r="B7306" s="115" t="s">
        <v>3855</v>
      </c>
      <c r="C7306" s="115" t="s">
        <v>733</v>
      </c>
      <c r="D7306" s="115" t="s">
        <v>281</v>
      </c>
      <c r="E7306" s="115" t="s">
        <v>76</v>
      </c>
      <c r="F7306" s="237">
        <v>31533</v>
      </c>
      <c r="G7306" s="115" t="s">
        <v>18</v>
      </c>
      <c r="H7306" s="115" t="s">
        <v>16</v>
      </c>
      <c r="I7306" t="s">
        <v>199</v>
      </c>
      <c r="J7306" s="115" t="s">
        <v>1226</v>
      </c>
      <c r="L7306" s="115" t="s">
        <v>30</v>
      </c>
      <c r="U7306"/>
      <c r="V7306" t="s">
        <v>16623</v>
      </c>
      <c r="AG7306" s="115" t="s">
        <v>4308</v>
      </c>
      <c r="AH7306" s="115" t="s">
        <v>4308</v>
      </c>
    </row>
    <row r="7307" spans="1:35" ht="18" x14ac:dyDescent="0.25">
      <c r="A7307" s="235">
        <v>334627</v>
      </c>
      <c r="B7307" s="235" t="s">
        <v>11339</v>
      </c>
      <c r="C7307" s="235" t="s">
        <v>355</v>
      </c>
      <c r="D7307" s="235" t="s">
        <v>460</v>
      </c>
      <c r="E7307"/>
      <c r="F7307" s="126"/>
      <c r="G7307" s="236"/>
      <c r="H7307"/>
      <c r="I7307" t="s">
        <v>107</v>
      </c>
      <c r="J7307" s="236"/>
      <c r="K7307"/>
      <c r="L7307"/>
      <c r="M7307"/>
      <c r="N7307"/>
      <c r="O7307"/>
      <c r="P7307"/>
      <c r="Q7307"/>
      <c r="U7307"/>
      <c r="V7307" t="s">
        <v>4335</v>
      </c>
      <c r="W7307" s="236"/>
      <c r="X7307"/>
      <c r="Y7307"/>
      <c r="Z7307"/>
      <c r="AA7307"/>
      <c r="AB7307"/>
      <c r="AC7307"/>
      <c r="AD7307"/>
      <c r="AE7307"/>
      <c r="AF7307"/>
      <c r="AG7307"/>
      <c r="AH7307" s="115" t="s">
        <v>4308</v>
      </c>
      <c r="AI7307" s="115" t="e">
        <f>VLOOKUP(A7307,'[2]دراسات قانونية'!$A$3:$E$600,1,0)</f>
        <v>#N/A</v>
      </c>
    </row>
    <row r="7308" spans="1:35" ht="18" x14ac:dyDescent="0.25">
      <c r="A7308" s="235">
        <v>334628</v>
      </c>
      <c r="B7308" s="235" t="s">
        <v>11340</v>
      </c>
      <c r="C7308" s="235" t="s">
        <v>1821</v>
      </c>
      <c r="D7308" s="235" t="s">
        <v>513</v>
      </c>
      <c r="E7308"/>
      <c r="F7308" s="126"/>
      <c r="G7308" s="236"/>
      <c r="H7308"/>
      <c r="I7308" t="s">
        <v>107</v>
      </c>
      <c r="J7308" s="236"/>
      <c r="K7308"/>
      <c r="L7308"/>
      <c r="M7308"/>
      <c r="N7308"/>
      <c r="O7308"/>
      <c r="P7308"/>
      <c r="Q7308"/>
      <c r="U7308"/>
      <c r="V7308" t="s">
        <v>4335</v>
      </c>
      <c r="W7308" s="236"/>
      <c r="X7308"/>
      <c r="Y7308"/>
      <c r="Z7308"/>
      <c r="AA7308"/>
      <c r="AB7308"/>
      <c r="AC7308"/>
      <c r="AD7308"/>
      <c r="AE7308"/>
      <c r="AF7308"/>
      <c r="AG7308"/>
      <c r="AH7308" s="115" t="s">
        <v>4308</v>
      </c>
      <c r="AI7308" s="115" t="e">
        <f>VLOOKUP(A7308,'[2]دراسات قانونية'!$A$3:$E$600,1,0)</f>
        <v>#N/A</v>
      </c>
    </row>
    <row r="7309" spans="1:35" ht="18" x14ac:dyDescent="0.25">
      <c r="A7309" s="235">
        <v>334629</v>
      </c>
      <c r="B7309" s="235" t="s">
        <v>11341</v>
      </c>
      <c r="C7309" s="235" t="s">
        <v>388</v>
      </c>
      <c r="D7309" s="235" t="s">
        <v>293</v>
      </c>
      <c r="E7309"/>
      <c r="F7309" s="126"/>
      <c r="G7309" s="236"/>
      <c r="H7309"/>
      <c r="I7309" t="s">
        <v>107</v>
      </c>
      <c r="J7309" s="236"/>
      <c r="K7309"/>
      <c r="L7309"/>
      <c r="M7309"/>
      <c r="N7309"/>
      <c r="O7309"/>
      <c r="P7309"/>
      <c r="Q7309"/>
      <c r="U7309"/>
      <c r="V7309" t="s">
        <v>4335</v>
      </c>
      <c r="W7309" s="236"/>
      <c r="X7309"/>
      <c r="Y7309"/>
      <c r="Z7309"/>
      <c r="AA7309"/>
      <c r="AB7309"/>
      <c r="AC7309"/>
      <c r="AD7309"/>
      <c r="AE7309"/>
      <c r="AF7309"/>
      <c r="AG7309"/>
      <c r="AH7309" s="115" t="s">
        <v>4308</v>
      </c>
      <c r="AI7309" s="115" t="e">
        <f>VLOOKUP(A7309,'[2]دراسات قانونية'!$A$3:$E$600,1,0)</f>
        <v>#N/A</v>
      </c>
    </row>
    <row r="7310" spans="1:35" hidden="1" x14ac:dyDescent="0.25">
      <c r="A7310" s="115">
        <v>334630</v>
      </c>
      <c r="B7310" s="115" t="s">
        <v>2316</v>
      </c>
      <c r="C7310" s="115" t="s">
        <v>227</v>
      </c>
      <c r="D7310" s="115" t="s">
        <v>724</v>
      </c>
      <c r="E7310" s="115" t="s">
        <v>77</v>
      </c>
      <c r="F7310" s="237">
        <v>35505</v>
      </c>
      <c r="G7310" s="115" t="s">
        <v>18</v>
      </c>
      <c r="H7310" s="115" t="s">
        <v>16</v>
      </c>
      <c r="I7310" t="s">
        <v>199</v>
      </c>
      <c r="J7310" s="115" t="s">
        <v>15</v>
      </c>
      <c r="L7310" s="115" t="s">
        <v>30</v>
      </c>
      <c r="U7310"/>
      <c r="V7310">
        <v>0</v>
      </c>
    </row>
    <row r="7311" spans="1:35" ht="18" x14ac:dyDescent="0.25">
      <c r="A7311" s="235">
        <v>334631</v>
      </c>
      <c r="B7311" s="235" t="s">
        <v>11342</v>
      </c>
      <c r="C7311" s="235" t="s">
        <v>377</v>
      </c>
      <c r="D7311" s="235" t="s">
        <v>276</v>
      </c>
      <c r="E7311"/>
      <c r="F7311" s="126"/>
      <c r="G7311" s="236"/>
      <c r="H7311"/>
      <c r="I7311" t="s">
        <v>107</v>
      </c>
      <c r="J7311" s="236"/>
      <c r="K7311"/>
      <c r="L7311"/>
      <c r="M7311"/>
      <c r="N7311"/>
      <c r="O7311"/>
      <c r="P7311"/>
      <c r="Q7311"/>
      <c r="U7311"/>
      <c r="V7311" t="s">
        <v>4335</v>
      </c>
      <c r="W7311" s="236"/>
      <c r="X7311"/>
      <c r="Y7311"/>
      <c r="Z7311"/>
      <c r="AA7311"/>
      <c r="AB7311"/>
      <c r="AC7311"/>
      <c r="AD7311"/>
      <c r="AE7311"/>
      <c r="AF7311"/>
      <c r="AG7311"/>
      <c r="AH7311" s="115" t="s">
        <v>4308</v>
      </c>
      <c r="AI7311" s="115" t="e">
        <f>VLOOKUP(A7311,'[2]دراسات قانونية'!$A$3:$E$600,1,0)</f>
        <v>#N/A</v>
      </c>
    </row>
    <row r="7312" spans="1:35" ht="18" x14ac:dyDescent="0.25">
      <c r="A7312" s="235">
        <v>334632</v>
      </c>
      <c r="B7312" s="235" t="s">
        <v>11343</v>
      </c>
      <c r="C7312" s="235" t="s">
        <v>244</v>
      </c>
      <c r="D7312" s="235" t="s">
        <v>1083</v>
      </c>
      <c r="E7312"/>
      <c r="F7312" s="126"/>
      <c r="G7312" s="236"/>
      <c r="H7312"/>
      <c r="I7312" t="s">
        <v>107</v>
      </c>
      <c r="J7312" s="236"/>
      <c r="K7312"/>
      <c r="L7312"/>
      <c r="M7312"/>
      <c r="N7312"/>
      <c r="O7312"/>
      <c r="P7312"/>
      <c r="Q7312"/>
      <c r="U7312"/>
      <c r="V7312" t="s">
        <v>4335</v>
      </c>
      <c r="W7312" s="236"/>
      <c r="X7312"/>
      <c r="Y7312"/>
      <c r="Z7312"/>
      <c r="AA7312"/>
      <c r="AB7312"/>
      <c r="AC7312"/>
      <c r="AD7312"/>
      <c r="AE7312"/>
      <c r="AF7312"/>
      <c r="AG7312"/>
      <c r="AH7312" s="115" t="s">
        <v>4308</v>
      </c>
      <c r="AI7312" s="115" t="e">
        <f>VLOOKUP(A7312,'[2]دراسات قانونية'!$A$3:$E$600,1,0)</f>
        <v>#N/A</v>
      </c>
    </row>
    <row r="7313" spans="1:35" hidden="1" x14ac:dyDescent="0.25">
      <c r="A7313">
        <v>334633</v>
      </c>
      <c r="B7313" t="s">
        <v>11344</v>
      </c>
      <c r="C7313" t="s">
        <v>219</v>
      </c>
      <c r="D7313" t="s">
        <v>695</v>
      </c>
      <c r="E7313" t="s">
        <v>76</v>
      </c>
      <c r="F7313" s="126"/>
      <c r="G7313"/>
      <c r="H7313" t="s">
        <v>16</v>
      </c>
      <c r="I7313" t="s">
        <v>129</v>
      </c>
      <c r="J7313"/>
      <c r="K7313"/>
      <c r="L7313"/>
      <c r="M7313"/>
      <c r="N7313"/>
      <c r="O7313"/>
      <c r="P7313"/>
      <c r="Q7313"/>
      <c r="U7313"/>
      <c r="V7313" t="s">
        <v>4414</v>
      </c>
      <c r="W7313"/>
      <c r="X7313"/>
      <c r="Y7313"/>
      <c r="Z7313"/>
      <c r="AA7313"/>
      <c r="AB7313" t="s">
        <v>4308</v>
      </c>
      <c r="AC7313" t="s">
        <v>4308</v>
      </c>
      <c r="AD7313" t="s">
        <v>4308</v>
      </c>
      <c r="AE7313" t="s">
        <v>4308</v>
      </c>
      <c r="AF7313" t="s">
        <v>4308</v>
      </c>
      <c r="AG7313" t="s">
        <v>4308</v>
      </c>
      <c r="AH7313" s="115" t="s">
        <v>4308</v>
      </c>
    </row>
    <row r="7314" spans="1:35" ht="18" hidden="1" x14ac:dyDescent="0.25">
      <c r="A7314" s="235">
        <v>334634</v>
      </c>
      <c r="B7314" s="235" t="s">
        <v>11345</v>
      </c>
      <c r="C7314" s="235" t="s">
        <v>4869</v>
      </c>
      <c r="D7314" s="235" t="s">
        <v>616</v>
      </c>
      <c r="E7314"/>
      <c r="F7314" s="126"/>
      <c r="G7314" s="236"/>
      <c r="H7314"/>
      <c r="I7314" t="s">
        <v>129</v>
      </c>
      <c r="J7314" s="236"/>
      <c r="K7314"/>
      <c r="L7314"/>
      <c r="M7314"/>
      <c r="N7314"/>
      <c r="O7314"/>
      <c r="P7314"/>
      <c r="Q7314"/>
      <c r="U7314"/>
      <c r="V7314" t="s">
        <v>4337</v>
      </c>
      <c r="W7314" s="236"/>
      <c r="X7314"/>
      <c r="Y7314"/>
      <c r="Z7314"/>
      <c r="AA7314"/>
      <c r="AB7314"/>
      <c r="AC7314"/>
      <c r="AD7314"/>
      <c r="AE7314"/>
      <c r="AF7314"/>
      <c r="AG7314"/>
      <c r="AH7314" s="115" t="s">
        <v>4308</v>
      </c>
    </row>
    <row r="7315" spans="1:35" ht="18" x14ac:dyDescent="0.25">
      <c r="A7315" s="235">
        <v>334636</v>
      </c>
      <c r="B7315" s="235" t="s">
        <v>11346</v>
      </c>
      <c r="C7315" s="235" t="s">
        <v>941</v>
      </c>
      <c r="D7315" s="235" t="s">
        <v>699</v>
      </c>
      <c r="E7315"/>
      <c r="F7315" s="126"/>
      <c r="G7315" s="236"/>
      <c r="H7315"/>
      <c r="I7315" t="s">
        <v>107</v>
      </c>
      <c r="J7315" s="236"/>
      <c r="K7315"/>
      <c r="L7315"/>
      <c r="M7315"/>
      <c r="N7315"/>
      <c r="O7315"/>
      <c r="P7315"/>
      <c r="Q7315"/>
      <c r="U7315"/>
      <c r="V7315" t="s">
        <v>4335</v>
      </c>
      <c r="W7315" s="236"/>
      <c r="X7315"/>
      <c r="Y7315"/>
      <c r="Z7315"/>
      <c r="AA7315"/>
      <c r="AB7315"/>
      <c r="AC7315"/>
      <c r="AD7315"/>
      <c r="AE7315"/>
      <c r="AF7315"/>
      <c r="AG7315"/>
      <c r="AH7315" s="115" t="s">
        <v>4308</v>
      </c>
      <c r="AI7315" s="115" t="e">
        <f>VLOOKUP(A7315,'[2]دراسات قانونية'!$A$3:$E$600,1,0)</f>
        <v>#N/A</v>
      </c>
    </row>
    <row r="7316" spans="1:35" hidden="1" x14ac:dyDescent="0.25">
      <c r="A7316">
        <v>334637</v>
      </c>
      <c r="B7316" t="s">
        <v>11347</v>
      </c>
      <c r="C7316" t="s">
        <v>1343</v>
      </c>
      <c r="D7316" t="s">
        <v>8810</v>
      </c>
      <c r="E7316" t="s">
        <v>76</v>
      </c>
      <c r="F7316" s="126"/>
      <c r="G7316"/>
      <c r="H7316" t="s">
        <v>16</v>
      </c>
      <c r="I7316" t="s">
        <v>129</v>
      </c>
      <c r="J7316"/>
      <c r="K7316"/>
      <c r="L7316"/>
      <c r="M7316"/>
      <c r="N7316"/>
      <c r="O7316"/>
      <c r="P7316"/>
      <c r="Q7316"/>
      <c r="U7316"/>
      <c r="V7316" t="s">
        <v>4414</v>
      </c>
      <c r="W7316"/>
      <c r="X7316"/>
      <c r="Y7316"/>
      <c r="Z7316"/>
      <c r="AA7316" t="s">
        <v>4308</v>
      </c>
      <c r="AB7316" t="s">
        <v>4308</v>
      </c>
      <c r="AC7316" t="s">
        <v>4308</v>
      </c>
      <c r="AD7316" t="s">
        <v>4308</v>
      </c>
      <c r="AE7316" t="s">
        <v>4308</v>
      </c>
      <c r="AF7316" t="s">
        <v>4308</v>
      </c>
      <c r="AG7316" t="s">
        <v>4308</v>
      </c>
      <c r="AH7316" s="115" t="s">
        <v>4308</v>
      </c>
    </row>
    <row r="7317" spans="1:35" ht="18" hidden="1" x14ac:dyDescent="0.25">
      <c r="A7317" s="235">
        <v>334638</v>
      </c>
      <c r="B7317" s="235" t="s">
        <v>11348</v>
      </c>
      <c r="C7317" s="235" t="s">
        <v>2178</v>
      </c>
      <c r="D7317" s="235" t="s">
        <v>11349</v>
      </c>
      <c r="E7317"/>
      <c r="F7317" s="126"/>
      <c r="G7317" s="236"/>
      <c r="H7317"/>
      <c r="I7317" t="s">
        <v>199</v>
      </c>
      <c r="J7317" s="236"/>
      <c r="K7317"/>
      <c r="L7317"/>
      <c r="M7317"/>
      <c r="N7317"/>
      <c r="O7317"/>
      <c r="P7317"/>
      <c r="Q7317"/>
      <c r="U7317"/>
      <c r="V7317">
        <v>0</v>
      </c>
      <c r="W7317" s="236"/>
      <c r="X7317"/>
      <c r="Y7317"/>
      <c r="Z7317"/>
      <c r="AA7317"/>
      <c r="AB7317"/>
      <c r="AC7317"/>
      <c r="AD7317"/>
      <c r="AE7317"/>
      <c r="AF7317"/>
      <c r="AG7317"/>
      <c r="AH7317" s="115" t="s">
        <v>4308</v>
      </c>
    </row>
    <row r="7318" spans="1:35" hidden="1" x14ac:dyDescent="0.25">
      <c r="A7318">
        <v>334640</v>
      </c>
      <c r="B7318" t="s">
        <v>11350</v>
      </c>
      <c r="C7318" t="s">
        <v>1050</v>
      </c>
      <c r="D7318" t="s">
        <v>265</v>
      </c>
      <c r="E7318" t="s">
        <v>77</v>
      </c>
      <c r="F7318" s="126">
        <v>35385</v>
      </c>
      <c r="G7318" t="s">
        <v>18</v>
      </c>
      <c r="H7318" t="s">
        <v>16</v>
      </c>
      <c r="I7318" t="s">
        <v>129</v>
      </c>
      <c r="J7318"/>
      <c r="K7318"/>
      <c r="L7318"/>
      <c r="M7318"/>
      <c r="N7318"/>
      <c r="O7318"/>
      <c r="P7318"/>
      <c r="Q7318"/>
      <c r="U7318"/>
      <c r="V7318" t="s">
        <v>4424</v>
      </c>
      <c r="W7318"/>
      <c r="X7318"/>
      <c r="Y7318"/>
      <c r="Z7318"/>
      <c r="AA7318"/>
      <c r="AB7318"/>
      <c r="AC7318" t="s">
        <v>4308</v>
      </c>
      <c r="AD7318" t="s">
        <v>4308</v>
      </c>
      <c r="AE7318" t="s">
        <v>4308</v>
      </c>
      <c r="AF7318" t="s">
        <v>4308</v>
      </c>
      <c r="AG7318" t="s">
        <v>4308</v>
      </c>
      <c r="AH7318" s="115" t="s">
        <v>4308</v>
      </c>
    </row>
    <row r="7319" spans="1:35" hidden="1" x14ac:dyDescent="0.25">
      <c r="A7319">
        <v>334641</v>
      </c>
      <c r="B7319" t="s">
        <v>11351</v>
      </c>
      <c r="C7319" t="s">
        <v>227</v>
      </c>
      <c r="D7319" t="s">
        <v>11352</v>
      </c>
      <c r="E7319" t="s">
        <v>76</v>
      </c>
      <c r="F7319" s="126">
        <v>34048</v>
      </c>
      <c r="G7319" t="s">
        <v>2205</v>
      </c>
      <c r="H7319" t="s">
        <v>16</v>
      </c>
      <c r="I7319" t="s">
        <v>129</v>
      </c>
      <c r="J7319"/>
      <c r="K7319"/>
      <c r="L7319"/>
      <c r="M7319"/>
      <c r="N7319"/>
      <c r="O7319"/>
      <c r="P7319"/>
      <c r="Q7319"/>
      <c r="U7319"/>
      <c r="V7319" t="s">
        <v>16623</v>
      </c>
      <c r="W7319"/>
      <c r="X7319"/>
      <c r="Y7319"/>
      <c r="Z7319"/>
      <c r="AA7319"/>
      <c r="AB7319"/>
      <c r="AC7319"/>
      <c r="AD7319" t="s">
        <v>4308</v>
      </c>
      <c r="AE7319" t="s">
        <v>4308</v>
      </c>
      <c r="AF7319" t="s">
        <v>4308</v>
      </c>
      <c r="AG7319" t="s">
        <v>4308</v>
      </c>
      <c r="AH7319" s="115" t="s">
        <v>4308</v>
      </c>
    </row>
    <row r="7320" spans="1:35" ht="18" x14ac:dyDescent="0.25">
      <c r="A7320" s="235">
        <v>334642</v>
      </c>
      <c r="B7320" s="235" t="s">
        <v>11353</v>
      </c>
      <c r="C7320" s="235" t="s">
        <v>231</v>
      </c>
      <c r="D7320" s="235" t="s">
        <v>526</v>
      </c>
      <c r="E7320"/>
      <c r="F7320" s="126"/>
      <c r="G7320" s="236"/>
      <c r="H7320"/>
      <c r="I7320" t="s">
        <v>107</v>
      </c>
      <c r="J7320" s="236"/>
      <c r="K7320"/>
      <c r="L7320"/>
      <c r="M7320"/>
      <c r="N7320"/>
      <c r="O7320"/>
      <c r="P7320"/>
      <c r="Q7320"/>
      <c r="U7320"/>
      <c r="V7320" t="s">
        <v>4335</v>
      </c>
      <c r="W7320" s="236"/>
      <c r="X7320"/>
      <c r="Y7320"/>
      <c r="Z7320"/>
      <c r="AA7320"/>
      <c r="AB7320"/>
      <c r="AC7320"/>
      <c r="AD7320"/>
      <c r="AE7320"/>
      <c r="AF7320"/>
      <c r="AG7320"/>
      <c r="AH7320" s="115" t="s">
        <v>4308</v>
      </c>
      <c r="AI7320" s="115" t="e">
        <f>VLOOKUP(A7320,'[2]دراسات قانونية'!$A$3:$E$600,1,0)</f>
        <v>#N/A</v>
      </c>
    </row>
    <row r="7321" spans="1:35" ht="18" hidden="1" x14ac:dyDescent="0.25">
      <c r="A7321" s="235">
        <v>334643</v>
      </c>
      <c r="B7321" s="235" t="s">
        <v>11354</v>
      </c>
      <c r="C7321" s="235" t="s">
        <v>227</v>
      </c>
      <c r="D7321" s="235" t="s">
        <v>932</v>
      </c>
      <c r="E7321"/>
      <c r="F7321" s="126"/>
      <c r="G7321" s="236"/>
      <c r="H7321"/>
      <c r="I7321" t="s">
        <v>199</v>
      </c>
      <c r="J7321" s="236"/>
      <c r="K7321"/>
      <c r="L7321"/>
      <c r="M7321"/>
      <c r="N7321"/>
      <c r="O7321"/>
      <c r="P7321"/>
      <c r="Q7321"/>
      <c r="U7321"/>
      <c r="V7321">
        <v>0</v>
      </c>
      <c r="W7321" s="236"/>
      <c r="X7321"/>
      <c r="Y7321"/>
      <c r="Z7321"/>
      <c r="AA7321"/>
      <c r="AB7321"/>
      <c r="AC7321"/>
      <c r="AD7321"/>
      <c r="AE7321"/>
      <c r="AF7321"/>
      <c r="AG7321"/>
      <c r="AH7321" s="115" t="s">
        <v>4308</v>
      </c>
    </row>
    <row r="7322" spans="1:35" hidden="1" x14ac:dyDescent="0.25">
      <c r="A7322">
        <v>334644</v>
      </c>
      <c r="B7322" t="s">
        <v>11355</v>
      </c>
      <c r="C7322" t="s">
        <v>345</v>
      </c>
      <c r="D7322" t="s">
        <v>595</v>
      </c>
      <c r="E7322" t="s">
        <v>77</v>
      </c>
      <c r="F7322" s="126">
        <v>32413</v>
      </c>
      <c r="G7322" t="s">
        <v>563</v>
      </c>
      <c r="H7322" t="s">
        <v>16</v>
      </c>
      <c r="I7322" t="s">
        <v>5306</v>
      </c>
      <c r="J7322" t="s">
        <v>1226</v>
      </c>
      <c r="K7322"/>
      <c r="L7322" t="s">
        <v>30</v>
      </c>
      <c r="M7322"/>
      <c r="N7322"/>
      <c r="O7322"/>
      <c r="P7322"/>
      <c r="Q7322"/>
      <c r="U7322"/>
      <c r="V7322">
        <v>0</v>
      </c>
      <c r="W7322"/>
      <c r="X7322"/>
      <c r="Y7322"/>
      <c r="Z7322"/>
      <c r="AA7322"/>
      <c r="AB7322"/>
      <c r="AC7322"/>
      <c r="AD7322"/>
      <c r="AE7322"/>
      <c r="AF7322"/>
      <c r="AG7322"/>
    </row>
    <row r="7323" spans="1:35" ht="18" x14ac:dyDescent="0.25">
      <c r="A7323" s="235">
        <v>334645</v>
      </c>
      <c r="B7323" s="235" t="s">
        <v>11356</v>
      </c>
      <c r="C7323" s="235" t="s">
        <v>475</v>
      </c>
      <c r="D7323" s="235" t="s">
        <v>537</v>
      </c>
      <c r="E7323"/>
      <c r="F7323" s="126"/>
      <c r="G7323" s="236"/>
      <c r="H7323"/>
      <c r="I7323" t="s">
        <v>107</v>
      </c>
      <c r="J7323" s="236"/>
      <c r="K7323"/>
      <c r="L7323"/>
      <c r="M7323"/>
      <c r="N7323"/>
      <c r="O7323"/>
      <c r="P7323"/>
      <c r="Q7323"/>
      <c r="U7323"/>
      <c r="V7323" t="s">
        <v>4335</v>
      </c>
      <c r="W7323" s="236"/>
      <c r="X7323"/>
      <c r="Y7323"/>
      <c r="Z7323"/>
      <c r="AA7323"/>
      <c r="AB7323"/>
      <c r="AC7323"/>
      <c r="AD7323"/>
      <c r="AE7323"/>
      <c r="AF7323"/>
      <c r="AG7323"/>
      <c r="AH7323" s="115" t="s">
        <v>4308</v>
      </c>
      <c r="AI7323" s="115" t="e">
        <f>VLOOKUP(A7323,'[2]دراسات قانونية'!$A$3:$E$600,1,0)</f>
        <v>#N/A</v>
      </c>
    </row>
    <row r="7324" spans="1:35" hidden="1" x14ac:dyDescent="0.25">
      <c r="A7324" s="115">
        <v>334646</v>
      </c>
      <c r="B7324" s="115" t="s">
        <v>2668</v>
      </c>
      <c r="C7324" s="115" t="s">
        <v>292</v>
      </c>
      <c r="D7324" s="115" t="s">
        <v>390</v>
      </c>
      <c r="E7324" s="115" t="s">
        <v>77</v>
      </c>
      <c r="F7324" s="237">
        <v>33056</v>
      </c>
      <c r="G7324" s="115" t="s">
        <v>18</v>
      </c>
      <c r="H7324" s="115" t="s">
        <v>16</v>
      </c>
      <c r="I7324" t="s">
        <v>199</v>
      </c>
      <c r="J7324" s="115" t="s">
        <v>15</v>
      </c>
      <c r="L7324" s="115" t="s">
        <v>18</v>
      </c>
      <c r="U7324"/>
      <c r="V7324" t="s">
        <v>4412</v>
      </c>
    </row>
    <row r="7325" spans="1:35" ht="18" x14ac:dyDescent="0.25">
      <c r="A7325" s="235">
        <v>334648</v>
      </c>
      <c r="B7325" s="235" t="s">
        <v>11357</v>
      </c>
      <c r="C7325" s="235" t="s">
        <v>451</v>
      </c>
      <c r="D7325" s="235" t="s">
        <v>11358</v>
      </c>
      <c r="E7325"/>
      <c r="F7325" s="126"/>
      <c r="G7325" s="236"/>
      <c r="H7325"/>
      <c r="I7325" t="s">
        <v>107</v>
      </c>
      <c r="J7325" s="236"/>
      <c r="K7325"/>
      <c r="L7325"/>
      <c r="M7325"/>
      <c r="N7325"/>
      <c r="O7325"/>
      <c r="P7325"/>
      <c r="Q7325"/>
      <c r="U7325"/>
      <c r="V7325" t="s">
        <v>4335</v>
      </c>
      <c r="W7325" s="236"/>
      <c r="X7325"/>
      <c r="Y7325"/>
      <c r="Z7325"/>
      <c r="AA7325"/>
      <c r="AB7325"/>
      <c r="AC7325"/>
      <c r="AD7325"/>
      <c r="AE7325"/>
      <c r="AF7325"/>
      <c r="AG7325"/>
      <c r="AH7325" s="115" t="s">
        <v>4308</v>
      </c>
      <c r="AI7325" s="115" t="e">
        <f>VLOOKUP(A7325,'[2]دراسات قانونية'!$A$3:$E$600,1,0)</f>
        <v>#N/A</v>
      </c>
    </row>
    <row r="7326" spans="1:35" ht="18" x14ac:dyDescent="0.25">
      <c r="A7326" s="235">
        <v>334649</v>
      </c>
      <c r="B7326" s="235" t="s">
        <v>11359</v>
      </c>
      <c r="C7326" s="235" t="s">
        <v>1074</v>
      </c>
      <c r="D7326" s="235" t="s">
        <v>1136</v>
      </c>
      <c r="E7326"/>
      <c r="F7326" s="126"/>
      <c r="G7326" s="236"/>
      <c r="H7326"/>
      <c r="I7326" t="s">
        <v>107</v>
      </c>
      <c r="J7326" s="236"/>
      <c r="K7326"/>
      <c r="L7326"/>
      <c r="M7326"/>
      <c r="N7326"/>
      <c r="O7326"/>
      <c r="P7326"/>
      <c r="Q7326"/>
      <c r="U7326"/>
      <c r="V7326" t="s">
        <v>4335</v>
      </c>
      <c r="W7326" s="236"/>
      <c r="X7326"/>
      <c r="Y7326"/>
      <c r="Z7326"/>
      <c r="AA7326"/>
      <c r="AB7326"/>
      <c r="AC7326"/>
      <c r="AD7326"/>
      <c r="AE7326"/>
      <c r="AF7326"/>
      <c r="AG7326"/>
      <c r="AH7326" s="115" t="s">
        <v>4308</v>
      </c>
      <c r="AI7326" s="115" t="e">
        <f>VLOOKUP(A7326,'[2]دراسات قانونية'!$A$3:$E$600,1,0)</f>
        <v>#N/A</v>
      </c>
    </row>
    <row r="7327" spans="1:35" ht="18" x14ac:dyDescent="0.25">
      <c r="A7327" s="235">
        <v>334651</v>
      </c>
      <c r="B7327" s="235" t="s">
        <v>11360</v>
      </c>
      <c r="C7327" s="235" t="s">
        <v>6658</v>
      </c>
      <c r="D7327" s="235" t="s">
        <v>849</v>
      </c>
      <c r="E7327"/>
      <c r="F7327" s="126"/>
      <c r="G7327" s="236"/>
      <c r="H7327"/>
      <c r="I7327" t="s">
        <v>107</v>
      </c>
      <c r="J7327" s="236"/>
      <c r="K7327"/>
      <c r="L7327"/>
      <c r="M7327"/>
      <c r="N7327"/>
      <c r="O7327"/>
      <c r="P7327"/>
      <c r="Q7327"/>
      <c r="U7327"/>
      <c r="V7327" t="s">
        <v>4335</v>
      </c>
      <c r="W7327" s="236"/>
      <c r="X7327"/>
      <c r="Y7327"/>
      <c r="Z7327"/>
      <c r="AA7327"/>
      <c r="AB7327"/>
      <c r="AC7327"/>
      <c r="AD7327"/>
      <c r="AE7327"/>
      <c r="AF7327"/>
      <c r="AG7327"/>
      <c r="AH7327" s="115" t="s">
        <v>4308</v>
      </c>
      <c r="AI7327" s="115" t="e">
        <f>VLOOKUP(A7327,'[2]دراسات قانونية'!$A$3:$E$600,1,0)</f>
        <v>#N/A</v>
      </c>
    </row>
    <row r="7328" spans="1:35" ht="18" x14ac:dyDescent="0.25">
      <c r="A7328" s="235">
        <v>334652</v>
      </c>
      <c r="B7328" s="235" t="s">
        <v>11361</v>
      </c>
      <c r="C7328" s="235" t="s">
        <v>826</v>
      </c>
      <c r="D7328" s="235" t="s">
        <v>281</v>
      </c>
      <c r="E7328"/>
      <c r="F7328" s="126"/>
      <c r="G7328" s="236"/>
      <c r="H7328"/>
      <c r="I7328" t="s">
        <v>107</v>
      </c>
      <c r="J7328" s="236"/>
      <c r="K7328"/>
      <c r="L7328"/>
      <c r="M7328"/>
      <c r="N7328"/>
      <c r="O7328"/>
      <c r="P7328"/>
      <c r="Q7328"/>
      <c r="U7328"/>
      <c r="V7328" t="s">
        <v>4335</v>
      </c>
      <c r="W7328" s="236"/>
      <c r="X7328"/>
      <c r="Y7328"/>
      <c r="Z7328"/>
      <c r="AA7328"/>
      <c r="AB7328"/>
      <c r="AC7328"/>
      <c r="AD7328"/>
      <c r="AE7328"/>
      <c r="AF7328"/>
      <c r="AG7328"/>
      <c r="AH7328" s="115" t="s">
        <v>4308</v>
      </c>
      <c r="AI7328" s="115" t="e">
        <f>VLOOKUP(A7328,'[2]دراسات قانونية'!$A$3:$E$600,1,0)</f>
        <v>#N/A</v>
      </c>
    </row>
    <row r="7329" spans="1:35" hidden="1" x14ac:dyDescent="0.25">
      <c r="A7329" s="115">
        <v>334653</v>
      </c>
      <c r="B7329" s="115" t="s">
        <v>3198</v>
      </c>
      <c r="C7329" s="115" t="s">
        <v>561</v>
      </c>
      <c r="D7329" s="115" t="s">
        <v>704</v>
      </c>
      <c r="E7329" s="115" t="s">
        <v>76</v>
      </c>
      <c r="F7329" s="237">
        <v>31805</v>
      </c>
      <c r="G7329" s="115" t="s">
        <v>872</v>
      </c>
      <c r="H7329" s="115" t="s">
        <v>16</v>
      </c>
      <c r="I7329" t="s">
        <v>199</v>
      </c>
      <c r="J7329" s="115" t="s">
        <v>1226</v>
      </c>
      <c r="L7329" s="115" t="s">
        <v>70</v>
      </c>
      <c r="U7329"/>
      <c r="V7329">
        <v>0</v>
      </c>
    </row>
    <row r="7330" spans="1:35" hidden="1" x14ac:dyDescent="0.25">
      <c r="A7330">
        <v>334654</v>
      </c>
      <c r="B7330" t="s">
        <v>11362</v>
      </c>
      <c r="C7330" t="s">
        <v>218</v>
      </c>
      <c r="D7330" t="s">
        <v>11363</v>
      </c>
      <c r="E7330" t="s">
        <v>77</v>
      </c>
      <c r="F7330" s="126">
        <v>34335</v>
      </c>
      <c r="G7330" t="s">
        <v>11364</v>
      </c>
      <c r="H7330" t="s">
        <v>16</v>
      </c>
      <c r="I7330" t="s">
        <v>136</v>
      </c>
      <c r="J7330" t="s">
        <v>1226</v>
      </c>
      <c r="K7330"/>
      <c r="L7330" t="s">
        <v>30</v>
      </c>
      <c r="M7330"/>
      <c r="N7330"/>
      <c r="O7330"/>
      <c r="P7330"/>
      <c r="Q7330"/>
      <c r="U7330"/>
      <c r="V7330" t="s">
        <v>4414</v>
      </c>
      <c r="W7330"/>
      <c r="X7330"/>
      <c r="Y7330"/>
      <c r="Z7330"/>
      <c r="AA7330"/>
      <c r="AB7330"/>
      <c r="AC7330"/>
      <c r="AD7330"/>
      <c r="AE7330"/>
      <c r="AF7330"/>
      <c r="AG7330"/>
    </row>
    <row r="7331" spans="1:35" hidden="1" x14ac:dyDescent="0.25">
      <c r="A7331" s="115">
        <v>334655</v>
      </c>
      <c r="B7331" s="115" t="s">
        <v>3856</v>
      </c>
      <c r="C7331" s="115" t="s">
        <v>3857</v>
      </c>
      <c r="D7331" s="115" t="s">
        <v>924</v>
      </c>
      <c r="E7331" s="115" t="s">
        <v>76</v>
      </c>
      <c r="F7331" s="237">
        <v>33606</v>
      </c>
      <c r="G7331" s="115" t="s">
        <v>586</v>
      </c>
      <c r="H7331" s="115" t="s">
        <v>16</v>
      </c>
      <c r="I7331" t="s">
        <v>199</v>
      </c>
      <c r="J7331" s="115" t="s">
        <v>15</v>
      </c>
      <c r="L7331" s="115" t="s">
        <v>18</v>
      </c>
      <c r="U7331"/>
      <c r="V7331">
        <v>0</v>
      </c>
    </row>
    <row r="7332" spans="1:35" hidden="1" x14ac:dyDescent="0.25">
      <c r="A7332">
        <v>334656</v>
      </c>
      <c r="B7332" t="s">
        <v>11365</v>
      </c>
      <c r="C7332" t="s">
        <v>8412</v>
      </c>
      <c r="D7332" t="s">
        <v>11366</v>
      </c>
      <c r="E7332" t="s">
        <v>77</v>
      </c>
      <c r="F7332" s="126">
        <v>34554</v>
      </c>
      <c r="G7332" t="s">
        <v>61</v>
      </c>
      <c r="H7332" t="s">
        <v>16</v>
      </c>
      <c r="I7332" t="s">
        <v>136</v>
      </c>
      <c r="J7332" t="s">
        <v>15</v>
      </c>
      <c r="K7332"/>
      <c r="L7332" t="s">
        <v>61</v>
      </c>
      <c r="M7332"/>
      <c r="N7332"/>
      <c r="O7332"/>
      <c r="P7332"/>
      <c r="Q7332"/>
      <c r="U7332"/>
      <c r="V7332">
        <v>0</v>
      </c>
      <c r="W7332"/>
      <c r="X7332"/>
      <c r="Y7332"/>
      <c r="Z7332"/>
      <c r="AA7332"/>
      <c r="AB7332"/>
      <c r="AC7332"/>
      <c r="AD7332"/>
      <c r="AE7332"/>
      <c r="AF7332"/>
      <c r="AG7332"/>
      <c r="AH7332" s="115" t="s">
        <v>4308</v>
      </c>
    </row>
    <row r="7333" spans="1:35" ht="18" hidden="1" x14ac:dyDescent="0.25">
      <c r="A7333" s="235">
        <v>334657</v>
      </c>
      <c r="B7333" s="235" t="s">
        <v>11367</v>
      </c>
      <c r="C7333" s="235" t="s">
        <v>369</v>
      </c>
      <c r="D7333" s="235" t="s">
        <v>447</v>
      </c>
      <c r="E7333"/>
      <c r="F7333" s="126"/>
      <c r="G7333" s="236"/>
      <c r="H7333"/>
      <c r="I7333" t="s">
        <v>199</v>
      </c>
      <c r="J7333" s="236"/>
      <c r="K7333"/>
      <c r="L7333"/>
      <c r="M7333"/>
      <c r="N7333"/>
      <c r="O7333"/>
      <c r="P7333"/>
      <c r="Q7333"/>
      <c r="U7333"/>
      <c r="V7333">
        <v>0</v>
      </c>
      <c r="W7333" s="236"/>
      <c r="X7333"/>
      <c r="Y7333"/>
      <c r="Z7333"/>
      <c r="AA7333"/>
      <c r="AB7333"/>
      <c r="AC7333"/>
      <c r="AD7333"/>
      <c r="AE7333"/>
      <c r="AF7333"/>
      <c r="AG7333"/>
      <c r="AH7333" s="115" t="s">
        <v>4308</v>
      </c>
    </row>
    <row r="7334" spans="1:35" hidden="1" x14ac:dyDescent="0.25">
      <c r="A7334">
        <v>334658</v>
      </c>
      <c r="B7334" t="s">
        <v>11368</v>
      </c>
      <c r="C7334" t="s">
        <v>364</v>
      </c>
      <c r="D7334" t="s">
        <v>1100</v>
      </c>
      <c r="E7334" t="s">
        <v>77</v>
      </c>
      <c r="F7334" s="126">
        <v>21217</v>
      </c>
      <c r="G7334" t="s">
        <v>620</v>
      </c>
      <c r="H7334" t="s">
        <v>16</v>
      </c>
      <c r="I7334" t="s">
        <v>136</v>
      </c>
      <c r="J7334" t="s">
        <v>1226</v>
      </c>
      <c r="K7334"/>
      <c r="L7334" t="s">
        <v>70</v>
      </c>
      <c r="M7334"/>
      <c r="N7334"/>
      <c r="O7334"/>
      <c r="P7334"/>
      <c r="Q7334"/>
      <c r="U7334"/>
      <c r="V7334" t="s">
        <v>16623</v>
      </c>
      <c r="W7334"/>
      <c r="X7334"/>
      <c r="Y7334"/>
      <c r="Z7334"/>
      <c r="AA7334"/>
      <c r="AB7334"/>
      <c r="AC7334"/>
      <c r="AD7334"/>
      <c r="AE7334"/>
      <c r="AF7334"/>
      <c r="AG7334"/>
    </row>
    <row r="7335" spans="1:35" hidden="1" x14ac:dyDescent="0.25">
      <c r="A7335">
        <v>334659</v>
      </c>
      <c r="B7335" t="s">
        <v>11369</v>
      </c>
      <c r="C7335" t="s">
        <v>11370</v>
      </c>
      <c r="D7335" t="s">
        <v>695</v>
      </c>
      <c r="E7335" t="s">
        <v>77</v>
      </c>
      <c r="F7335" s="126">
        <v>34719</v>
      </c>
      <c r="G7335" t="s">
        <v>18</v>
      </c>
      <c r="H7335" t="s">
        <v>16</v>
      </c>
      <c r="I7335" t="s">
        <v>136</v>
      </c>
      <c r="J7335" t="s">
        <v>1226</v>
      </c>
      <c r="K7335"/>
      <c r="L7335" t="s">
        <v>30</v>
      </c>
      <c r="M7335"/>
      <c r="N7335"/>
      <c r="O7335"/>
      <c r="P7335"/>
      <c r="Q7335"/>
      <c r="U7335"/>
      <c r="V7335">
        <v>0</v>
      </c>
      <c r="W7335"/>
      <c r="X7335"/>
      <c r="Y7335"/>
      <c r="Z7335"/>
      <c r="AA7335"/>
      <c r="AB7335"/>
      <c r="AC7335"/>
      <c r="AD7335"/>
      <c r="AE7335"/>
      <c r="AF7335"/>
      <c r="AG7335"/>
      <c r="AH7335" s="115" t="s">
        <v>4308</v>
      </c>
    </row>
    <row r="7336" spans="1:35" ht="18" x14ac:dyDescent="0.25">
      <c r="A7336" s="235">
        <v>334661</v>
      </c>
      <c r="B7336" s="235" t="s">
        <v>9110</v>
      </c>
      <c r="C7336" s="235" t="s">
        <v>977</v>
      </c>
      <c r="D7336" s="235" t="s">
        <v>220</v>
      </c>
      <c r="E7336"/>
      <c r="F7336" s="126"/>
      <c r="G7336" s="236"/>
      <c r="H7336"/>
      <c r="I7336" t="s">
        <v>107</v>
      </c>
      <c r="J7336" s="236"/>
      <c r="K7336"/>
      <c r="L7336"/>
      <c r="M7336"/>
      <c r="N7336"/>
      <c r="O7336"/>
      <c r="P7336"/>
      <c r="Q7336"/>
      <c r="U7336"/>
      <c r="V7336" t="s">
        <v>4335</v>
      </c>
      <c r="W7336" s="236"/>
      <c r="X7336"/>
      <c r="Y7336"/>
      <c r="Z7336"/>
      <c r="AA7336"/>
      <c r="AB7336"/>
      <c r="AC7336"/>
      <c r="AD7336"/>
      <c r="AE7336"/>
      <c r="AF7336"/>
      <c r="AG7336"/>
      <c r="AH7336" s="115" t="s">
        <v>4308</v>
      </c>
      <c r="AI7336" s="115" t="e">
        <f>VLOOKUP(A7336,'[2]دراسات قانونية'!$A$3:$E$600,1,0)</f>
        <v>#N/A</v>
      </c>
    </row>
    <row r="7337" spans="1:35" ht="18" x14ac:dyDescent="0.25">
      <c r="A7337" s="235">
        <v>334662</v>
      </c>
      <c r="B7337" s="235" t="s">
        <v>9111</v>
      </c>
      <c r="C7337" s="235" t="s">
        <v>279</v>
      </c>
      <c r="D7337" s="235" t="s">
        <v>5362</v>
      </c>
      <c r="E7337"/>
      <c r="F7337" s="126"/>
      <c r="G7337" s="236"/>
      <c r="H7337"/>
      <c r="I7337" t="s">
        <v>107</v>
      </c>
      <c r="J7337" s="236"/>
      <c r="K7337"/>
      <c r="L7337"/>
      <c r="M7337"/>
      <c r="N7337"/>
      <c r="O7337"/>
      <c r="P7337"/>
      <c r="Q7337"/>
      <c r="U7337"/>
      <c r="V7337" t="s">
        <v>4335</v>
      </c>
      <c r="W7337" s="236"/>
      <c r="X7337"/>
      <c r="Y7337"/>
      <c r="Z7337"/>
      <c r="AA7337"/>
      <c r="AB7337"/>
      <c r="AC7337"/>
      <c r="AD7337"/>
      <c r="AE7337"/>
      <c r="AF7337"/>
      <c r="AG7337"/>
      <c r="AH7337" s="115" t="s">
        <v>4308</v>
      </c>
      <c r="AI7337" s="115" t="e">
        <f>VLOOKUP(A7337,'[2]دراسات قانونية'!$A$3:$E$600,1,0)</f>
        <v>#N/A</v>
      </c>
    </row>
    <row r="7338" spans="1:35" ht="18" x14ac:dyDescent="0.25">
      <c r="A7338" s="235">
        <v>334664</v>
      </c>
      <c r="B7338" s="235" t="s">
        <v>11371</v>
      </c>
      <c r="C7338" s="235" t="s">
        <v>364</v>
      </c>
      <c r="D7338" s="235" t="s">
        <v>613</v>
      </c>
      <c r="E7338"/>
      <c r="F7338" s="126"/>
      <c r="G7338" s="236"/>
      <c r="H7338"/>
      <c r="I7338" t="s">
        <v>107</v>
      </c>
      <c r="J7338" s="236"/>
      <c r="K7338"/>
      <c r="L7338"/>
      <c r="M7338"/>
      <c r="N7338"/>
      <c r="O7338"/>
      <c r="P7338"/>
      <c r="Q7338"/>
      <c r="U7338"/>
      <c r="V7338" t="s">
        <v>4335</v>
      </c>
      <c r="W7338" s="236"/>
      <c r="X7338"/>
      <c r="Y7338"/>
      <c r="Z7338"/>
      <c r="AA7338"/>
      <c r="AB7338"/>
      <c r="AC7338"/>
      <c r="AD7338"/>
      <c r="AE7338"/>
      <c r="AF7338"/>
      <c r="AG7338"/>
      <c r="AH7338" s="115" t="s">
        <v>4308</v>
      </c>
      <c r="AI7338" s="115" t="e">
        <f>VLOOKUP(A7338,'[2]دراسات قانونية'!$A$3:$E$600,1,0)</f>
        <v>#N/A</v>
      </c>
    </row>
    <row r="7339" spans="1:35" ht="18" hidden="1" x14ac:dyDescent="0.25">
      <c r="A7339" s="235">
        <v>334665</v>
      </c>
      <c r="B7339" s="235" t="s">
        <v>11372</v>
      </c>
      <c r="C7339" s="235" t="s">
        <v>264</v>
      </c>
      <c r="D7339" s="235" t="s">
        <v>763</v>
      </c>
      <c r="E7339"/>
      <c r="F7339" s="126"/>
      <c r="G7339" s="236"/>
      <c r="H7339"/>
      <c r="I7339" t="s">
        <v>199</v>
      </c>
      <c r="J7339" s="236"/>
      <c r="K7339"/>
      <c r="L7339"/>
      <c r="M7339"/>
      <c r="N7339"/>
      <c r="O7339"/>
      <c r="P7339"/>
      <c r="Q7339"/>
      <c r="U7339"/>
      <c r="V7339">
        <v>0</v>
      </c>
      <c r="W7339" s="236"/>
      <c r="X7339"/>
      <c r="Y7339"/>
      <c r="Z7339"/>
      <c r="AA7339"/>
      <c r="AB7339"/>
      <c r="AC7339"/>
      <c r="AD7339"/>
      <c r="AE7339"/>
      <c r="AF7339"/>
      <c r="AG7339"/>
      <c r="AH7339" s="115" t="s">
        <v>4308</v>
      </c>
    </row>
    <row r="7340" spans="1:35" ht="18" hidden="1" x14ac:dyDescent="0.25">
      <c r="A7340" s="235">
        <v>334666</v>
      </c>
      <c r="B7340" s="235" t="s">
        <v>11373</v>
      </c>
      <c r="C7340" s="235" t="s">
        <v>324</v>
      </c>
      <c r="D7340" s="235" t="s">
        <v>281</v>
      </c>
      <c r="E7340"/>
      <c r="F7340" s="126"/>
      <c r="G7340" s="236"/>
      <c r="H7340"/>
      <c r="I7340" t="s">
        <v>129</v>
      </c>
      <c r="J7340" s="236"/>
      <c r="K7340"/>
      <c r="L7340"/>
      <c r="M7340"/>
      <c r="N7340"/>
      <c r="O7340"/>
      <c r="P7340"/>
      <c r="Q7340"/>
      <c r="U7340"/>
      <c r="V7340" t="s">
        <v>4337</v>
      </c>
      <c r="W7340" s="236"/>
      <c r="X7340"/>
      <c r="Y7340"/>
      <c r="Z7340"/>
      <c r="AA7340"/>
      <c r="AB7340"/>
      <c r="AC7340"/>
      <c r="AD7340"/>
      <c r="AE7340"/>
      <c r="AF7340"/>
      <c r="AG7340"/>
      <c r="AH7340" s="115" t="s">
        <v>4308</v>
      </c>
    </row>
    <row r="7341" spans="1:35" hidden="1" x14ac:dyDescent="0.25">
      <c r="A7341" s="115">
        <v>334667</v>
      </c>
      <c r="B7341" s="115" t="s">
        <v>3052</v>
      </c>
      <c r="C7341" s="115" t="s">
        <v>209</v>
      </c>
      <c r="D7341" s="115" t="s">
        <v>420</v>
      </c>
      <c r="E7341" s="115" t="s">
        <v>77</v>
      </c>
      <c r="F7341" s="237">
        <v>33740</v>
      </c>
      <c r="G7341" s="115" t="s">
        <v>18</v>
      </c>
      <c r="H7341" s="115" t="s">
        <v>16</v>
      </c>
      <c r="I7341" t="s">
        <v>199</v>
      </c>
      <c r="J7341" s="115" t="s">
        <v>1226</v>
      </c>
      <c r="L7341" s="115" t="s">
        <v>30</v>
      </c>
      <c r="U7341"/>
      <c r="V7341">
        <v>0</v>
      </c>
    </row>
    <row r="7342" spans="1:35" hidden="1" x14ac:dyDescent="0.25">
      <c r="A7342">
        <v>334668</v>
      </c>
      <c r="B7342" t="s">
        <v>11374</v>
      </c>
      <c r="C7342" t="s">
        <v>223</v>
      </c>
      <c r="D7342" t="s">
        <v>298</v>
      </c>
      <c r="E7342" t="s">
        <v>77</v>
      </c>
      <c r="F7342" s="126">
        <v>32596</v>
      </c>
      <c r="G7342" t="s">
        <v>428</v>
      </c>
      <c r="H7342" t="s">
        <v>16</v>
      </c>
      <c r="I7342" t="s">
        <v>201</v>
      </c>
      <c r="J7342" t="s">
        <v>1226</v>
      </c>
      <c r="K7342">
        <v>2008</v>
      </c>
      <c r="L7342" t="s">
        <v>30</v>
      </c>
      <c r="M7342"/>
      <c r="N7342"/>
      <c r="O7342"/>
      <c r="P7342"/>
      <c r="Q7342"/>
      <c r="U7342"/>
      <c r="V7342">
        <v>0</v>
      </c>
      <c r="W7342"/>
      <c r="X7342"/>
      <c r="Y7342"/>
      <c r="Z7342"/>
      <c r="AA7342"/>
      <c r="AB7342"/>
      <c r="AC7342"/>
      <c r="AD7342"/>
      <c r="AE7342"/>
      <c r="AF7342"/>
      <c r="AG7342"/>
    </row>
    <row r="7343" spans="1:35" ht="18" x14ac:dyDescent="0.25">
      <c r="A7343" s="235">
        <v>334669</v>
      </c>
      <c r="B7343" s="235" t="s">
        <v>11375</v>
      </c>
      <c r="C7343" s="235" t="s">
        <v>570</v>
      </c>
      <c r="D7343" s="235" t="s">
        <v>590</v>
      </c>
      <c r="E7343"/>
      <c r="F7343" s="126"/>
      <c r="G7343" s="236"/>
      <c r="H7343"/>
      <c r="I7343" t="s">
        <v>107</v>
      </c>
      <c r="J7343" s="236"/>
      <c r="K7343"/>
      <c r="L7343"/>
      <c r="M7343"/>
      <c r="N7343"/>
      <c r="O7343"/>
      <c r="P7343"/>
      <c r="Q7343"/>
      <c r="U7343"/>
      <c r="V7343" t="s">
        <v>4334</v>
      </c>
      <c r="W7343" s="236"/>
      <c r="X7343"/>
      <c r="Y7343"/>
      <c r="Z7343"/>
      <c r="AA7343"/>
      <c r="AB7343"/>
      <c r="AC7343"/>
      <c r="AD7343"/>
      <c r="AE7343"/>
      <c r="AF7343"/>
      <c r="AG7343"/>
      <c r="AH7343" s="115" t="s">
        <v>4308</v>
      </c>
      <c r="AI7343" s="115" t="e">
        <f>VLOOKUP(A7343,'[2]دراسات قانونية'!$A$3:$E$600,1,0)</f>
        <v>#N/A</v>
      </c>
    </row>
    <row r="7344" spans="1:35" hidden="1" x14ac:dyDescent="0.25">
      <c r="A7344">
        <v>334670</v>
      </c>
      <c r="B7344" t="s">
        <v>11376</v>
      </c>
      <c r="C7344" t="s">
        <v>1366</v>
      </c>
      <c r="D7344" t="s">
        <v>372</v>
      </c>
      <c r="E7344" t="s">
        <v>77</v>
      </c>
      <c r="F7344" s="126"/>
      <c r="G7344"/>
      <c r="H7344" t="s">
        <v>16</v>
      </c>
      <c r="I7344" t="s">
        <v>129</v>
      </c>
      <c r="J7344"/>
      <c r="K7344"/>
      <c r="L7344"/>
      <c r="M7344"/>
      <c r="N7344"/>
      <c r="O7344"/>
      <c r="P7344"/>
      <c r="Q7344"/>
      <c r="U7344"/>
      <c r="V7344" t="s">
        <v>4336</v>
      </c>
      <c r="W7344"/>
      <c r="X7344"/>
      <c r="Y7344"/>
      <c r="Z7344"/>
      <c r="AA7344"/>
      <c r="AB7344"/>
      <c r="AC7344" t="s">
        <v>4308</v>
      </c>
      <c r="AD7344" t="s">
        <v>4308</v>
      </c>
      <c r="AE7344" t="s">
        <v>4308</v>
      </c>
      <c r="AF7344" t="s">
        <v>4308</v>
      </c>
      <c r="AG7344" t="s">
        <v>4308</v>
      </c>
      <c r="AH7344" s="115" t="s">
        <v>4308</v>
      </c>
    </row>
    <row r="7345" spans="1:35" ht="18" x14ac:dyDescent="0.25">
      <c r="A7345" s="235">
        <v>334671</v>
      </c>
      <c r="B7345" s="235" t="s">
        <v>11377</v>
      </c>
      <c r="C7345" s="235" t="s">
        <v>212</v>
      </c>
      <c r="D7345" s="235" t="s">
        <v>1389</v>
      </c>
      <c r="E7345"/>
      <c r="F7345" s="126"/>
      <c r="G7345" s="236"/>
      <c r="H7345"/>
      <c r="I7345" t="s">
        <v>107</v>
      </c>
      <c r="J7345" s="236"/>
      <c r="K7345"/>
      <c r="L7345"/>
      <c r="M7345"/>
      <c r="N7345"/>
      <c r="O7345"/>
      <c r="P7345"/>
      <c r="Q7345"/>
      <c r="U7345"/>
      <c r="V7345" t="s">
        <v>4335</v>
      </c>
      <c r="W7345" s="236"/>
      <c r="X7345"/>
      <c r="Y7345"/>
      <c r="Z7345"/>
      <c r="AA7345"/>
      <c r="AB7345"/>
      <c r="AC7345"/>
      <c r="AD7345"/>
      <c r="AE7345"/>
      <c r="AF7345"/>
      <c r="AG7345"/>
      <c r="AH7345" s="115" t="s">
        <v>4308</v>
      </c>
      <c r="AI7345" s="115" t="e">
        <f>VLOOKUP(A7345,'[2]دراسات قانونية'!$A$3:$E$600,1,0)</f>
        <v>#N/A</v>
      </c>
    </row>
    <row r="7346" spans="1:35" hidden="1" x14ac:dyDescent="0.25">
      <c r="A7346">
        <v>334672</v>
      </c>
      <c r="B7346" t="s">
        <v>11378</v>
      </c>
      <c r="C7346" t="s">
        <v>219</v>
      </c>
      <c r="D7346" t="s">
        <v>704</v>
      </c>
      <c r="E7346" t="s">
        <v>77</v>
      </c>
      <c r="F7346" s="126">
        <v>34369</v>
      </c>
      <c r="G7346" t="s">
        <v>393</v>
      </c>
      <c r="H7346" t="s">
        <v>16</v>
      </c>
      <c r="I7346" t="s">
        <v>136</v>
      </c>
      <c r="J7346" t="s">
        <v>15</v>
      </c>
      <c r="K7346"/>
      <c r="L7346" t="s">
        <v>40</v>
      </c>
      <c r="M7346"/>
      <c r="N7346"/>
      <c r="O7346"/>
      <c r="P7346"/>
      <c r="Q7346"/>
      <c r="U7346"/>
      <c r="V7346">
        <v>0</v>
      </c>
      <c r="W7346"/>
      <c r="X7346"/>
      <c r="Y7346"/>
      <c r="Z7346"/>
      <c r="AA7346"/>
      <c r="AB7346"/>
      <c r="AC7346"/>
      <c r="AD7346"/>
      <c r="AE7346"/>
      <c r="AF7346"/>
      <c r="AG7346"/>
      <c r="AH7346" s="115" t="s">
        <v>4308</v>
      </c>
    </row>
    <row r="7347" spans="1:35" hidden="1" x14ac:dyDescent="0.25">
      <c r="A7347" s="115">
        <v>334673</v>
      </c>
      <c r="B7347" s="115" t="s">
        <v>682</v>
      </c>
      <c r="C7347" s="115" t="s">
        <v>329</v>
      </c>
      <c r="D7347" s="115" t="s">
        <v>378</v>
      </c>
      <c r="E7347" s="115" t="s">
        <v>77</v>
      </c>
      <c r="F7347" s="237">
        <v>31778</v>
      </c>
      <c r="G7347" s="115" t="s">
        <v>3858</v>
      </c>
      <c r="H7347" s="115" t="s">
        <v>16</v>
      </c>
      <c r="I7347" t="s">
        <v>199</v>
      </c>
      <c r="J7347" s="115" t="s">
        <v>1226</v>
      </c>
      <c r="L7347" s="115" t="s">
        <v>47</v>
      </c>
      <c r="U7347"/>
      <c r="V7347">
        <v>0</v>
      </c>
      <c r="AH7347" s="115" t="s">
        <v>4308</v>
      </c>
    </row>
    <row r="7348" spans="1:35" ht="18" x14ac:dyDescent="0.25">
      <c r="A7348" s="235">
        <v>334674</v>
      </c>
      <c r="B7348" s="235" t="s">
        <v>11379</v>
      </c>
      <c r="C7348" s="235" t="s">
        <v>7092</v>
      </c>
      <c r="D7348" s="235" t="s">
        <v>517</v>
      </c>
      <c r="E7348"/>
      <c r="F7348" s="126"/>
      <c r="G7348" s="236"/>
      <c r="H7348"/>
      <c r="I7348" t="s">
        <v>107</v>
      </c>
      <c r="J7348" s="236"/>
      <c r="K7348"/>
      <c r="L7348"/>
      <c r="M7348"/>
      <c r="N7348"/>
      <c r="O7348"/>
      <c r="P7348"/>
      <c r="Q7348"/>
      <c r="U7348"/>
      <c r="V7348" t="s">
        <v>4335</v>
      </c>
      <c r="W7348" s="236"/>
      <c r="X7348"/>
      <c r="Y7348"/>
      <c r="Z7348"/>
      <c r="AA7348"/>
      <c r="AB7348"/>
      <c r="AC7348"/>
      <c r="AD7348"/>
      <c r="AE7348"/>
      <c r="AF7348"/>
      <c r="AG7348"/>
      <c r="AH7348" s="115" t="s">
        <v>4308</v>
      </c>
      <c r="AI7348" s="115" t="e">
        <f>VLOOKUP(A7348,'[2]دراسات قانونية'!$A$3:$E$600,1,0)</f>
        <v>#N/A</v>
      </c>
    </row>
    <row r="7349" spans="1:35" hidden="1" x14ac:dyDescent="0.25">
      <c r="A7349" s="115">
        <v>334676</v>
      </c>
      <c r="B7349" s="115" t="s">
        <v>3859</v>
      </c>
      <c r="C7349" s="115" t="s">
        <v>570</v>
      </c>
      <c r="D7349" s="115" t="s">
        <v>3860</v>
      </c>
      <c r="E7349" s="115" t="s">
        <v>76</v>
      </c>
      <c r="F7349" s="237">
        <v>33262</v>
      </c>
      <c r="G7349" s="115" t="s">
        <v>18</v>
      </c>
      <c r="H7349" s="115" t="s">
        <v>16</v>
      </c>
      <c r="I7349" t="s">
        <v>199</v>
      </c>
      <c r="J7349" s="115" t="s">
        <v>15</v>
      </c>
      <c r="L7349" s="115" t="s">
        <v>18</v>
      </c>
      <c r="U7349"/>
      <c r="V7349">
        <v>0</v>
      </c>
    </row>
    <row r="7350" spans="1:35" ht="18" x14ac:dyDescent="0.25">
      <c r="A7350" s="235">
        <v>334677</v>
      </c>
      <c r="B7350" s="235" t="s">
        <v>11380</v>
      </c>
      <c r="C7350" s="235" t="s">
        <v>11381</v>
      </c>
      <c r="D7350" s="235" t="s">
        <v>4654</v>
      </c>
      <c r="E7350"/>
      <c r="F7350" s="126"/>
      <c r="G7350" s="236"/>
      <c r="H7350"/>
      <c r="I7350" t="s">
        <v>107</v>
      </c>
      <c r="J7350" s="236"/>
      <c r="K7350"/>
      <c r="L7350"/>
      <c r="M7350"/>
      <c r="N7350"/>
      <c r="O7350"/>
      <c r="P7350"/>
      <c r="Q7350"/>
      <c r="U7350"/>
      <c r="V7350" t="s">
        <v>4334</v>
      </c>
      <c r="W7350" s="236"/>
      <c r="X7350"/>
      <c r="Y7350"/>
      <c r="Z7350"/>
      <c r="AA7350"/>
      <c r="AB7350"/>
      <c r="AC7350"/>
      <c r="AD7350"/>
      <c r="AE7350"/>
      <c r="AF7350"/>
      <c r="AG7350"/>
      <c r="AH7350" s="115" t="s">
        <v>4308</v>
      </c>
      <c r="AI7350" s="115" t="e">
        <f>VLOOKUP(A7350,'[2]دراسات قانونية'!$A$3:$E$600,1,0)</f>
        <v>#N/A</v>
      </c>
    </row>
    <row r="7351" spans="1:35" ht="18" x14ac:dyDescent="0.25">
      <c r="A7351" s="235">
        <v>334678</v>
      </c>
      <c r="B7351" s="235" t="s">
        <v>11382</v>
      </c>
      <c r="C7351" s="235" t="s">
        <v>377</v>
      </c>
      <c r="D7351" s="235" t="s">
        <v>444</v>
      </c>
      <c r="E7351"/>
      <c r="F7351" s="126"/>
      <c r="G7351" s="236"/>
      <c r="H7351"/>
      <c r="I7351" t="s">
        <v>107</v>
      </c>
      <c r="J7351" s="236"/>
      <c r="K7351"/>
      <c r="L7351"/>
      <c r="M7351"/>
      <c r="N7351"/>
      <c r="O7351"/>
      <c r="P7351"/>
      <c r="Q7351"/>
      <c r="U7351"/>
      <c r="V7351" t="s">
        <v>4335</v>
      </c>
      <c r="W7351" s="236"/>
      <c r="X7351"/>
      <c r="Y7351"/>
      <c r="Z7351"/>
      <c r="AA7351"/>
      <c r="AB7351"/>
      <c r="AC7351"/>
      <c r="AD7351"/>
      <c r="AE7351"/>
      <c r="AF7351"/>
      <c r="AG7351"/>
      <c r="AH7351" s="115" t="s">
        <v>4308</v>
      </c>
      <c r="AI7351" s="115" t="e">
        <f>VLOOKUP(A7351,'[2]دراسات قانونية'!$A$3:$E$600,1,0)</f>
        <v>#N/A</v>
      </c>
    </row>
    <row r="7352" spans="1:35" ht="18" x14ac:dyDescent="0.25">
      <c r="A7352" s="235">
        <v>334679</v>
      </c>
      <c r="B7352" s="235" t="s">
        <v>11383</v>
      </c>
      <c r="C7352" s="235" t="s">
        <v>5600</v>
      </c>
      <c r="D7352" s="235" t="s">
        <v>256</v>
      </c>
      <c r="E7352"/>
      <c r="F7352" s="126"/>
      <c r="G7352" s="236"/>
      <c r="H7352"/>
      <c r="I7352" t="s">
        <v>107</v>
      </c>
      <c r="J7352" s="236"/>
      <c r="K7352"/>
      <c r="L7352"/>
      <c r="M7352"/>
      <c r="N7352"/>
      <c r="O7352"/>
      <c r="P7352"/>
      <c r="Q7352"/>
      <c r="U7352"/>
      <c r="V7352" t="s">
        <v>4335</v>
      </c>
      <c r="W7352" s="236"/>
      <c r="X7352"/>
      <c r="Y7352"/>
      <c r="Z7352"/>
      <c r="AA7352"/>
      <c r="AB7352"/>
      <c r="AC7352"/>
      <c r="AD7352"/>
      <c r="AE7352"/>
      <c r="AF7352"/>
      <c r="AG7352"/>
      <c r="AH7352" s="115" t="s">
        <v>4308</v>
      </c>
      <c r="AI7352" s="115" t="e">
        <f>VLOOKUP(A7352,'[2]دراسات قانونية'!$A$3:$E$600,1,0)</f>
        <v>#N/A</v>
      </c>
    </row>
    <row r="7353" spans="1:35" ht="18" x14ac:dyDescent="0.25">
      <c r="A7353" s="235">
        <v>334680</v>
      </c>
      <c r="B7353" s="235" t="s">
        <v>11384</v>
      </c>
      <c r="C7353" s="235" t="s">
        <v>489</v>
      </c>
      <c r="D7353" s="235" t="s">
        <v>4800</v>
      </c>
      <c r="E7353"/>
      <c r="F7353" s="126"/>
      <c r="G7353" s="236"/>
      <c r="H7353"/>
      <c r="I7353" t="s">
        <v>107</v>
      </c>
      <c r="J7353" s="236"/>
      <c r="K7353"/>
      <c r="L7353"/>
      <c r="M7353"/>
      <c r="N7353"/>
      <c r="O7353"/>
      <c r="P7353"/>
      <c r="Q7353"/>
      <c r="U7353"/>
      <c r="V7353" t="s">
        <v>4335</v>
      </c>
      <c r="W7353" s="236"/>
      <c r="X7353"/>
      <c r="Y7353"/>
      <c r="Z7353"/>
      <c r="AA7353"/>
      <c r="AB7353"/>
      <c r="AC7353"/>
      <c r="AD7353"/>
      <c r="AE7353"/>
      <c r="AF7353"/>
      <c r="AG7353"/>
      <c r="AH7353" s="115" t="s">
        <v>4308</v>
      </c>
      <c r="AI7353" s="115" t="e">
        <f>VLOOKUP(A7353,'[2]دراسات قانونية'!$A$3:$E$600,1,0)</f>
        <v>#N/A</v>
      </c>
    </row>
    <row r="7354" spans="1:35" hidden="1" x14ac:dyDescent="0.25">
      <c r="A7354">
        <v>334682</v>
      </c>
      <c r="B7354" t="s">
        <v>11385</v>
      </c>
      <c r="C7354" t="s">
        <v>394</v>
      </c>
      <c r="D7354" t="s">
        <v>585</v>
      </c>
      <c r="E7354" t="s">
        <v>77</v>
      </c>
      <c r="F7354" s="126"/>
      <c r="G7354"/>
      <c r="H7354" t="s">
        <v>19</v>
      </c>
      <c r="I7354" t="s">
        <v>129</v>
      </c>
      <c r="J7354"/>
      <c r="K7354"/>
      <c r="L7354"/>
      <c r="M7354"/>
      <c r="N7354"/>
      <c r="O7354"/>
      <c r="P7354"/>
      <c r="Q7354"/>
      <c r="U7354"/>
      <c r="V7354" t="s">
        <v>4424</v>
      </c>
      <c r="W7354"/>
      <c r="X7354"/>
      <c r="Y7354"/>
      <c r="Z7354"/>
      <c r="AA7354"/>
      <c r="AB7354"/>
      <c r="AC7354"/>
      <c r="AD7354" t="s">
        <v>4308</v>
      </c>
      <c r="AE7354" t="s">
        <v>4308</v>
      </c>
      <c r="AF7354" t="s">
        <v>4308</v>
      </c>
      <c r="AG7354" t="s">
        <v>4308</v>
      </c>
      <c r="AH7354" s="115" t="s">
        <v>4308</v>
      </c>
    </row>
    <row r="7355" spans="1:35" hidden="1" x14ac:dyDescent="0.25">
      <c r="A7355" s="115">
        <v>334683</v>
      </c>
      <c r="B7355" s="115" t="s">
        <v>3272</v>
      </c>
      <c r="C7355" s="115" t="s">
        <v>377</v>
      </c>
      <c r="D7355" s="115" t="s">
        <v>230</v>
      </c>
      <c r="E7355" s="115" t="s">
        <v>76</v>
      </c>
      <c r="F7355" s="237">
        <v>32144</v>
      </c>
      <c r="G7355" s="115" t="s">
        <v>2785</v>
      </c>
      <c r="H7355" s="115" t="s">
        <v>16</v>
      </c>
      <c r="I7355" t="s">
        <v>199</v>
      </c>
      <c r="J7355" s="115" t="s">
        <v>1226</v>
      </c>
      <c r="L7355" s="115" t="s">
        <v>40</v>
      </c>
      <c r="U7355"/>
      <c r="V7355">
        <v>0</v>
      </c>
    </row>
    <row r="7356" spans="1:35" ht="18" x14ac:dyDescent="0.25">
      <c r="A7356" s="235">
        <v>334684</v>
      </c>
      <c r="B7356" s="235" t="s">
        <v>11386</v>
      </c>
      <c r="C7356" s="235" t="s">
        <v>4937</v>
      </c>
      <c r="D7356" s="235" t="s">
        <v>293</v>
      </c>
      <c r="E7356"/>
      <c r="F7356" s="126"/>
      <c r="G7356" s="236"/>
      <c r="H7356"/>
      <c r="I7356" t="s">
        <v>107</v>
      </c>
      <c r="J7356" s="236"/>
      <c r="K7356"/>
      <c r="L7356"/>
      <c r="M7356"/>
      <c r="N7356"/>
      <c r="O7356"/>
      <c r="P7356"/>
      <c r="Q7356"/>
      <c r="U7356"/>
      <c r="V7356" t="s">
        <v>4335</v>
      </c>
      <c r="W7356" s="236"/>
      <c r="X7356"/>
      <c r="Y7356"/>
      <c r="Z7356"/>
      <c r="AA7356"/>
      <c r="AB7356"/>
      <c r="AC7356"/>
      <c r="AD7356"/>
      <c r="AE7356"/>
      <c r="AF7356"/>
      <c r="AG7356"/>
      <c r="AH7356" s="115" t="s">
        <v>4308</v>
      </c>
      <c r="AI7356" s="115" t="e">
        <f>VLOOKUP(A7356,'[2]دراسات قانونية'!$A$3:$E$600,1,0)</f>
        <v>#N/A</v>
      </c>
    </row>
    <row r="7357" spans="1:35" ht="18" x14ac:dyDescent="0.25">
      <c r="A7357" s="235">
        <v>334685</v>
      </c>
      <c r="B7357" s="235" t="s">
        <v>11387</v>
      </c>
      <c r="C7357" s="235" t="s">
        <v>2737</v>
      </c>
      <c r="D7357" s="235" t="s">
        <v>318</v>
      </c>
      <c r="E7357"/>
      <c r="F7357" s="126"/>
      <c r="G7357" s="236"/>
      <c r="H7357"/>
      <c r="I7357" t="s">
        <v>107</v>
      </c>
      <c r="J7357" s="236"/>
      <c r="K7357"/>
      <c r="L7357"/>
      <c r="M7357"/>
      <c r="N7357"/>
      <c r="O7357"/>
      <c r="P7357"/>
      <c r="Q7357"/>
      <c r="U7357"/>
      <c r="V7357" t="s">
        <v>4335</v>
      </c>
      <c r="W7357" s="236"/>
      <c r="X7357"/>
      <c r="Y7357"/>
      <c r="Z7357"/>
      <c r="AA7357"/>
      <c r="AB7357"/>
      <c r="AC7357"/>
      <c r="AD7357"/>
      <c r="AE7357"/>
      <c r="AF7357"/>
      <c r="AG7357"/>
      <c r="AH7357" s="115" t="s">
        <v>4308</v>
      </c>
      <c r="AI7357" s="115" t="e">
        <f>VLOOKUP(A7357,'[2]دراسات قانونية'!$A$3:$E$600,1,0)</f>
        <v>#N/A</v>
      </c>
    </row>
    <row r="7358" spans="1:35" hidden="1" x14ac:dyDescent="0.25">
      <c r="A7358">
        <v>334686</v>
      </c>
      <c r="B7358" t="s">
        <v>11388</v>
      </c>
      <c r="C7358" t="s">
        <v>7299</v>
      </c>
      <c r="D7358" t="s">
        <v>228</v>
      </c>
      <c r="E7358" t="s">
        <v>77</v>
      </c>
      <c r="F7358" s="126"/>
      <c r="G7358"/>
      <c r="H7358" t="s">
        <v>16</v>
      </c>
      <c r="I7358" t="s">
        <v>5306</v>
      </c>
      <c r="J7358"/>
      <c r="K7358"/>
      <c r="L7358"/>
      <c r="M7358"/>
      <c r="N7358"/>
      <c r="O7358"/>
      <c r="P7358"/>
      <c r="Q7358"/>
      <c r="U7358"/>
      <c r="V7358" t="s">
        <v>4414</v>
      </c>
      <c r="W7358"/>
      <c r="X7358"/>
      <c r="Y7358"/>
      <c r="Z7358"/>
      <c r="AA7358"/>
      <c r="AB7358"/>
      <c r="AC7358"/>
      <c r="AD7358"/>
      <c r="AE7358"/>
      <c r="AF7358"/>
      <c r="AG7358"/>
    </row>
    <row r="7359" spans="1:35" hidden="1" x14ac:dyDescent="0.25">
      <c r="A7359" s="115">
        <v>334687</v>
      </c>
      <c r="B7359" s="115" t="s">
        <v>2249</v>
      </c>
      <c r="C7359" s="115" t="s">
        <v>570</v>
      </c>
      <c r="D7359" s="115" t="s">
        <v>310</v>
      </c>
      <c r="E7359" s="115" t="s">
        <v>77</v>
      </c>
      <c r="F7359" s="237">
        <v>32875</v>
      </c>
      <c r="G7359" s="115" t="s">
        <v>18</v>
      </c>
      <c r="H7359" s="115" t="s">
        <v>16</v>
      </c>
      <c r="I7359" t="s">
        <v>199</v>
      </c>
      <c r="J7359" s="115" t="s">
        <v>1226</v>
      </c>
      <c r="L7359" s="115" t="s">
        <v>73</v>
      </c>
      <c r="U7359"/>
      <c r="V7359">
        <v>0</v>
      </c>
    </row>
    <row r="7360" spans="1:35" hidden="1" x14ac:dyDescent="0.25">
      <c r="A7360">
        <v>334690</v>
      </c>
      <c r="B7360" t="s">
        <v>11389</v>
      </c>
      <c r="C7360" t="s">
        <v>844</v>
      </c>
      <c r="D7360" t="s">
        <v>4882</v>
      </c>
      <c r="E7360" t="s">
        <v>77</v>
      </c>
      <c r="F7360" s="126">
        <v>35662</v>
      </c>
      <c r="G7360" t="s">
        <v>11390</v>
      </c>
      <c r="H7360" t="s">
        <v>16</v>
      </c>
      <c r="I7360" t="s">
        <v>136</v>
      </c>
      <c r="J7360" t="s">
        <v>1226</v>
      </c>
      <c r="K7360"/>
      <c r="L7360" t="s">
        <v>30</v>
      </c>
      <c r="M7360"/>
      <c r="N7360"/>
      <c r="O7360"/>
      <c r="P7360"/>
      <c r="Q7360"/>
      <c r="U7360"/>
      <c r="V7360">
        <v>0</v>
      </c>
      <c r="W7360"/>
      <c r="X7360"/>
      <c r="Y7360"/>
      <c r="Z7360"/>
      <c r="AA7360"/>
      <c r="AB7360"/>
      <c r="AC7360"/>
      <c r="AD7360"/>
      <c r="AE7360"/>
      <c r="AF7360"/>
      <c r="AG7360" t="s">
        <v>4308</v>
      </c>
      <c r="AH7360" s="115" t="s">
        <v>4308</v>
      </c>
    </row>
    <row r="7361" spans="1:35" ht="18" x14ac:dyDescent="0.25">
      <c r="A7361" s="235">
        <v>334691</v>
      </c>
      <c r="B7361" s="235" t="s">
        <v>11391</v>
      </c>
      <c r="C7361" s="235" t="s">
        <v>615</v>
      </c>
      <c r="D7361" s="235" t="s">
        <v>511</v>
      </c>
      <c r="E7361"/>
      <c r="F7361" s="126"/>
      <c r="G7361" s="236"/>
      <c r="H7361"/>
      <c r="I7361" t="s">
        <v>107</v>
      </c>
      <c r="J7361" s="236"/>
      <c r="K7361"/>
      <c r="L7361"/>
      <c r="M7361"/>
      <c r="N7361"/>
      <c r="O7361"/>
      <c r="P7361"/>
      <c r="Q7361"/>
      <c r="U7361"/>
      <c r="V7361" t="s">
        <v>4335</v>
      </c>
      <c r="W7361" s="236"/>
      <c r="X7361"/>
      <c r="Y7361"/>
      <c r="Z7361"/>
      <c r="AA7361"/>
      <c r="AB7361"/>
      <c r="AC7361"/>
      <c r="AD7361"/>
      <c r="AE7361"/>
      <c r="AF7361"/>
      <c r="AG7361"/>
      <c r="AH7361" s="115" t="s">
        <v>4308</v>
      </c>
      <c r="AI7361" s="115" t="e">
        <f>VLOOKUP(A7361,'[2]دراسات قانونية'!$A$3:$E$600,1,0)</f>
        <v>#N/A</v>
      </c>
    </row>
    <row r="7362" spans="1:35" ht="18" x14ac:dyDescent="0.25">
      <c r="A7362" s="235">
        <v>334692</v>
      </c>
      <c r="B7362" s="235" t="s">
        <v>11392</v>
      </c>
      <c r="C7362" s="235" t="s">
        <v>903</v>
      </c>
      <c r="D7362" s="235" t="s">
        <v>487</v>
      </c>
      <c r="E7362"/>
      <c r="F7362" s="126"/>
      <c r="G7362" s="236"/>
      <c r="H7362"/>
      <c r="I7362" t="s">
        <v>107</v>
      </c>
      <c r="J7362" s="236"/>
      <c r="K7362"/>
      <c r="L7362"/>
      <c r="M7362"/>
      <c r="N7362"/>
      <c r="O7362"/>
      <c r="P7362"/>
      <c r="Q7362"/>
      <c r="U7362"/>
      <c r="V7362" t="s">
        <v>4335</v>
      </c>
      <c r="W7362" s="236"/>
      <c r="X7362"/>
      <c r="Y7362"/>
      <c r="Z7362"/>
      <c r="AA7362"/>
      <c r="AB7362"/>
      <c r="AC7362"/>
      <c r="AD7362"/>
      <c r="AE7362"/>
      <c r="AF7362"/>
      <c r="AG7362"/>
      <c r="AH7362" s="115" t="s">
        <v>4308</v>
      </c>
      <c r="AI7362" s="115" t="e">
        <f>VLOOKUP(A7362,'[2]دراسات قانونية'!$A$3:$E$600,1,0)</f>
        <v>#N/A</v>
      </c>
    </row>
    <row r="7363" spans="1:35" ht="18" hidden="1" x14ac:dyDescent="0.25">
      <c r="A7363" s="235">
        <v>334693</v>
      </c>
      <c r="B7363" s="235" t="s">
        <v>11393</v>
      </c>
      <c r="C7363" s="235" t="s">
        <v>1015</v>
      </c>
      <c r="D7363" s="235" t="s">
        <v>746</v>
      </c>
      <c r="E7363"/>
      <c r="F7363" s="126"/>
      <c r="G7363" s="236"/>
      <c r="H7363"/>
      <c r="I7363" t="s">
        <v>199</v>
      </c>
      <c r="J7363" s="236"/>
      <c r="K7363"/>
      <c r="L7363"/>
      <c r="M7363"/>
      <c r="N7363"/>
      <c r="O7363"/>
      <c r="P7363"/>
      <c r="Q7363"/>
      <c r="U7363"/>
      <c r="V7363">
        <v>0</v>
      </c>
      <c r="W7363" s="236"/>
      <c r="X7363"/>
      <c r="Y7363"/>
      <c r="Z7363"/>
      <c r="AA7363"/>
      <c r="AB7363"/>
      <c r="AC7363"/>
      <c r="AD7363"/>
      <c r="AE7363"/>
      <c r="AF7363"/>
      <c r="AG7363"/>
      <c r="AH7363" s="115" t="s">
        <v>4308</v>
      </c>
    </row>
    <row r="7364" spans="1:35" ht="18" x14ac:dyDescent="0.25">
      <c r="A7364" s="235">
        <v>334695</v>
      </c>
      <c r="B7364" s="235" t="s">
        <v>11394</v>
      </c>
      <c r="C7364" s="235" t="s">
        <v>1981</v>
      </c>
      <c r="D7364" s="235" t="s">
        <v>924</v>
      </c>
      <c r="E7364"/>
      <c r="F7364" s="126"/>
      <c r="G7364" s="236"/>
      <c r="H7364"/>
      <c r="I7364" t="s">
        <v>107</v>
      </c>
      <c r="J7364" s="236"/>
      <c r="K7364"/>
      <c r="L7364"/>
      <c r="M7364"/>
      <c r="N7364"/>
      <c r="O7364"/>
      <c r="P7364"/>
      <c r="Q7364"/>
      <c r="U7364"/>
      <c r="V7364" t="s">
        <v>4335</v>
      </c>
      <c r="W7364" s="236"/>
      <c r="X7364"/>
      <c r="Y7364"/>
      <c r="Z7364"/>
      <c r="AA7364"/>
      <c r="AB7364"/>
      <c r="AC7364"/>
      <c r="AD7364"/>
      <c r="AE7364"/>
      <c r="AF7364"/>
      <c r="AG7364"/>
      <c r="AH7364" s="115" t="s">
        <v>4308</v>
      </c>
      <c r="AI7364" s="115" t="e">
        <f>VLOOKUP(A7364,'[2]دراسات قانونية'!$A$3:$E$600,1,0)</f>
        <v>#N/A</v>
      </c>
    </row>
    <row r="7365" spans="1:35" hidden="1" x14ac:dyDescent="0.25">
      <c r="A7365" s="115">
        <v>334696</v>
      </c>
      <c r="B7365" s="115" t="s">
        <v>3861</v>
      </c>
      <c r="C7365" s="115" t="s">
        <v>244</v>
      </c>
      <c r="D7365" s="115" t="s">
        <v>747</v>
      </c>
      <c r="E7365" s="115" t="s">
        <v>77</v>
      </c>
      <c r="F7365" s="237">
        <v>32874</v>
      </c>
      <c r="G7365" s="115" t="s">
        <v>1080</v>
      </c>
      <c r="H7365" s="115" t="s">
        <v>16</v>
      </c>
      <c r="I7365" t="s">
        <v>199</v>
      </c>
      <c r="J7365" s="115" t="s">
        <v>15</v>
      </c>
      <c r="L7365" s="115" t="s">
        <v>18</v>
      </c>
      <c r="U7365"/>
      <c r="V7365" t="s">
        <v>16623</v>
      </c>
    </row>
    <row r="7366" spans="1:35" hidden="1" x14ac:dyDescent="0.25">
      <c r="A7366">
        <v>334697</v>
      </c>
      <c r="B7366" t="s">
        <v>11395</v>
      </c>
      <c r="C7366" t="s">
        <v>209</v>
      </c>
      <c r="D7366" t="s">
        <v>537</v>
      </c>
      <c r="E7366" t="s">
        <v>77</v>
      </c>
      <c r="F7366" s="126"/>
      <c r="G7366"/>
      <c r="H7366" t="s">
        <v>16</v>
      </c>
      <c r="I7366" t="s">
        <v>129</v>
      </c>
      <c r="J7366"/>
      <c r="K7366"/>
      <c r="L7366"/>
      <c r="M7366"/>
      <c r="N7366"/>
      <c r="O7366"/>
      <c r="P7366"/>
      <c r="Q7366"/>
      <c r="U7366"/>
      <c r="V7366" t="s">
        <v>4414</v>
      </c>
      <c r="W7366"/>
      <c r="X7366"/>
      <c r="Y7366" t="s">
        <v>4308</v>
      </c>
      <c r="Z7366"/>
      <c r="AA7366" t="s">
        <v>4308</v>
      </c>
      <c r="AB7366" t="s">
        <v>4308</v>
      </c>
      <c r="AC7366" t="s">
        <v>4308</v>
      </c>
      <c r="AD7366" t="s">
        <v>4308</v>
      </c>
      <c r="AE7366" t="s">
        <v>4308</v>
      </c>
      <c r="AF7366" t="s">
        <v>4308</v>
      </c>
      <c r="AG7366" t="s">
        <v>4308</v>
      </c>
      <c r="AH7366" s="115" t="s">
        <v>4308</v>
      </c>
    </row>
    <row r="7367" spans="1:35" ht="18" x14ac:dyDescent="0.25">
      <c r="A7367" s="235">
        <v>334698</v>
      </c>
      <c r="B7367" s="235" t="s">
        <v>11396</v>
      </c>
      <c r="C7367" s="235" t="s">
        <v>1497</v>
      </c>
      <c r="D7367" s="235" t="s">
        <v>1092</v>
      </c>
      <c r="E7367"/>
      <c r="F7367" s="126"/>
      <c r="G7367" s="236"/>
      <c r="H7367"/>
      <c r="I7367" t="s">
        <v>107</v>
      </c>
      <c r="J7367" s="236"/>
      <c r="K7367"/>
      <c r="L7367"/>
      <c r="M7367"/>
      <c r="N7367"/>
      <c r="O7367"/>
      <c r="P7367"/>
      <c r="Q7367"/>
      <c r="U7367"/>
      <c r="V7367" t="s">
        <v>4334</v>
      </c>
      <c r="W7367" s="236"/>
      <c r="X7367"/>
      <c r="Y7367"/>
      <c r="Z7367"/>
      <c r="AA7367"/>
      <c r="AB7367"/>
      <c r="AC7367"/>
      <c r="AD7367"/>
      <c r="AE7367"/>
      <c r="AF7367"/>
      <c r="AG7367"/>
      <c r="AH7367" s="115" t="s">
        <v>4308</v>
      </c>
      <c r="AI7367" s="115" t="e">
        <f>VLOOKUP(A7367,'[2]دراسات قانونية'!$A$3:$E$600,1,0)</f>
        <v>#N/A</v>
      </c>
    </row>
    <row r="7368" spans="1:35" hidden="1" x14ac:dyDescent="0.25">
      <c r="A7368">
        <v>334699</v>
      </c>
      <c r="B7368" t="s">
        <v>11397</v>
      </c>
      <c r="C7368" t="s">
        <v>11398</v>
      </c>
      <c r="D7368" t="s">
        <v>217</v>
      </c>
      <c r="E7368" t="s">
        <v>77</v>
      </c>
      <c r="F7368" s="126"/>
      <c r="G7368"/>
      <c r="H7368" t="s">
        <v>16</v>
      </c>
      <c r="I7368" t="s">
        <v>136</v>
      </c>
      <c r="J7368"/>
      <c r="K7368"/>
      <c r="L7368"/>
      <c r="M7368"/>
      <c r="N7368"/>
      <c r="O7368"/>
      <c r="P7368"/>
      <c r="Q7368"/>
      <c r="U7368"/>
      <c r="V7368" t="s">
        <v>4329</v>
      </c>
      <c r="W7368"/>
      <c r="X7368"/>
      <c r="Y7368"/>
      <c r="Z7368"/>
      <c r="AA7368" t="s">
        <v>4308</v>
      </c>
      <c r="AB7368" t="s">
        <v>4308</v>
      </c>
      <c r="AC7368" t="s">
        <v>4308</v>
      </c>
      <c r="AD7368" t="s">
        <v>4308</v>
      </c>
      <c r="AE7368" t="s">
        <v>4308</v>
      </c>
      <c r="AF7368" t="s">
        <v>4308</v>
      </c>
      <c r="AG7368" t="s">
        <v>4308</v>
      </c>
      <c r="AH7368" s="115" t="s">
        <v>4308</v>
      </c>
    </row>
    <row r="7369" spans="1:35" hidden="1" x14ac:dyDescent="0.25">
      <c r="A7369">
        <v>334700</v>
      </c>
      <c r="B7369" t="s">
        <v>11399</v>
      </c>
      <c r="C7369" t="s">
        <v>459</v>
      </c>
      <c r="D7369" t="s">
        <v>1495</v>
      </c>
      <c r="E7369" t="s">
        <v>77</v>
      </c>
      <c r="F7369" s="126">
        <v>34894</v>
      </c>
      <c r="G7369" t="s">
        <v>211</v>
      </c>
      <c r="H7369" t="s">
        <v>16</v>
      </c>
      <c r="I7369" t="s">
        <v>129</v>
      </c>
      <c r="J7369" t="s">
        <v>15</v>
      </c>
      <c r="K7369"/>
      <c r="L7369" t="s">
        <v>30</v>
      </c>
      <c r="M7369"/>
      <c r="N7369"/>
      <c r="O7369"/>
      <c r="P7369"/>
      <c r="Q7369"/>
      <c r="U7369"/>
      <c r="V7369" t="s">
        <v>16603</v>
      </c>
      <c r="W7369"/>
      <c r="X7369"/>
      <c r="Y7369"/>
      <c r="Z7369"/>
      <c r="AA7369"/>
      <c r="AB7369"/>
      <c r="AC7369"/>
      <c r="AD7369"/>
      <c r="AE7369"/>
      <c r="AF7369"/>
      <c r="AG7369"/>
    </row>
    <row r="7370" spans="1:35" ht="18" x14ac:dyDescent="0.25">
      <c r="A7370" s="235">
        <v>334701</v>
      </c>
      <c r="B7370" s="235" t="s">
        <v>11400</v>
      </c>
      <c r="C7370" s="235" t="s">
        <v>219</v>
      </c>
      <c r="D7370" s="235" t="s">
        <v>230</v>
      </c>
      <c r="E7370"/>
      <c r="F7370" s="126"/>
      <c r="G7370" s="236"/>
      <c r="H7370"/>
      <c r="I7370" t="s">
        <v>107</v>
      </c>
      <c r="J7370" s="236"/>
      <c r="K7370"/>
      <c r="L7370"/>
      <c r="M7370"/>
      <c r="N7370"/>
      <c r="O7370"/>
      <c r="P7370"/>
      <c r="Q7370"/>
      <c r="U7370"/>
      <c r="V7370" t="s">
        <v>4335</v>
      </c>
      <c r="W7370" s="236"/>
      <c r="X7370"/>
      <c r="Y7370"/>
      <c r="Z7370"/>
      <c r="AA7370"/>
      <c r="AB7370"/>
      <c r="AC7370"/>
      <c r="AD7370"/>
      <c r="AE7370"/>
      <c r="AF7370"/>
      <c r="AG7370"/>
      <c r="AH7370" s="115" t="s">
        <v>4308</v>
      </c>
      <c r="AI7370" s="115" t="e">
        <f>VLOOKUP(A7370,'[2]دراسات قانونية'!$A$3:$E$600,1,0)</f>
        <v>#N/A</v>
      </c>
    </row>
    <row r="7371" spans="1:35" hidden="1" x14ac:dyDescent="0.25">
      <c r="A7371" s="115">
        <v>334703</v>
      </c>
      <c r="B7371" s="115" t="s">
        <v>3080</v>
      </c>
      <c r="C7371" s="115" t="s">
        <v>665</v>
      </c>
      <c r="D7371" s="115" t="s">
        <v>387</v>
      </c>
      <c r="E7371" s="115" t="s">
        <v>77</v>
      </c>
      <c r="F7371" s="237">
        <v>34717</v>
      </c>
      <c r="G7371" s="115" t="s">
        <v>1386</v>
      </c>
      <c r="H7371" s="115" t="s">
        <v>16</v>
      </c>
      <c r="I7371" t="s">
        <v>199</v>
      </c>
      <c r="J7371" s="115" t="s">
        <v>1226</v>
      </c>
      <c r="L7371" s="115" t="s">
        <v>40</v>
      </c>
      <c r="U7371"/>
      <c r="V7371">
        <v>0</v>
      </c>
    </row>
    <row r="7372" spans="1:35" hidden="1" x14ac:dyDescent="0.25">
      <c r="A7372">
        <v>334704</v>
      </c>
      <c r="B7372" t="s">
        <v>11401</v>
      </c>
      <c r="C7372" t="s">
        <v>250</v>
      </c>
      <c r="D7372" t="s">
        <v>832</v>
      </c>
      <c r="E7372" t="s">
        <v>77</v>
      </c>
      <c r="F7372" s="126">
        <v>32143</v>
      </c>
      <c r="G7372" t="s">
        <v>18</v>
      </c>
      <c r="H7372" t="s">
        <v>16</v>
      </c>
      <c r="I7372" t="s">
        <v>136</v>
      </c>
      <c r="J7372" t="s">
        <v>1226</v>
      </c>
      <c r="K7372"/>
      <c r="L7372" t="s">
        <v>40</v>
      </c>
      <c r="M7372"/>
      <c r="N7372"/>
      <c r="O7372"/>
      <c r="P7372"/>
      <c r="Q7372"/>
      <c r="U7372"/>
      <c r="V7372" t="s">
        <v>16623</v>
      </c>
      <c r="W7372"/>
      <c r="X7372"/>
      <c r="Y7372"/>
      <c r="Z7372"/>
      <c r="AA7372"/>
      <c r="AB7372"/>
      <c r="AC7372"/>
      <c r="AD7372"/>
      <c r="AE7372"/>
      <c r="AF7372"/>
      <c r="AG7372"/>
    </row>
    <row r="7373" spans="1:35" ht="18" x14ac:dyDescent="0.25">
      <c r="A7373" s="235">
        <v>334706</v>
      </c>
      <c r="B7373" s="235" t="s">
        <v>11402</v>
      </c>
      <c r="C7373" s="235" t="s">
        <v>395</v>
      </c>
      <c r="D7373" s="235" t="s">
        <v>832</v>
      </c>
      <c r="E7373"/>
      <c r="F7373" s="126"/>
      <c r="G7373" s="236"/>
      <c r="H7373"/>
      <c r="I7373" t="s">
        <v>107</v>
      </c>
      <c r="J7373" s="236"/>
      <c r="K7373"/>
      <c r="L7373"/>
      <c r="M7373"/>
      <c r="N7373"/>
      <c r="O7373"/>
      <c r="P7373"/>
      <c r="Q7373"/>
      <c r="U7373"/>
      <c r="V7373" t="s">
        <v>4335</v>
      </c>
      <c r="W7373" s="236"/>
      <c r="X7373"/>
      <c r="Y7373"/>
      <c r="Z7373"/>
      <c r="AA7373"/>
      <c r="AB7373"/>
      <c r="AC7373"/>
      <c r="AD7373"/>
      <c r="AE7373"/>
      <c r="AF7373"/>
      <c r="AG7373"/>
      <c r="AH7373" s="115" t="s">
        <v>4308</v>
      </c>
      <c r="AI7373" s="115" t="e">
        <f>VLOOKUP(A7373,'[2]دراسات قانونية'!$A$3:$E$600,1,0)</f>
        <v>#N/A</v>
      </c>
    </row>
    <row r="7374" spans="1:35" ht="18" x14ac:dyDescent="0.25">
      <c r="A7374" s="235">
        <v>334707</v>
      </c>
      <c r="B7374" s="235" t="s">
        <v>11403</v>
      </c>
      <c r="C7374" s="235" t="s">
        <v>11404</v>
      </c>
      <c r="D7374" s="235" t="s">
        <v>11405</v>
      </c>
      <c r="E7374"/>
      <c r="F7374" s="126"/>
      <c r="G7374" s="236"/>
      <c r="H7374"/>
      <c r="I7374" t="s">
        <v>107</v>
      </c>
      <c r="J7374" s="236"/>
      <c r="K7374"/>
      <c r="L7374"/>
      <c r="M7374"/>
      <c r="N7374"/>
      <c r="O7374"/>
      <c r="P7374"/>
      <c r="Q7374"/>
      <c r="U7374"/>
      <c r="V7374" t="s">
        <v>4335</v>
      </c>
      <c r="W7374" s="236"/>
      <c r="X7374"/>
      <c r="Y7374"/>
      <c r="Z7374"/>
      <c r="AA7374"/>
      <c r="AB7374"/>
      <c r="AC7374"/>
      <c r="AD7374"/>
      <c r="AE7374"/>
      <c r="AF7374"/>
      <c r="AG7374"/>
      <c r="AH7374" s="115" t="s">
        <v>4308</v>
      </c>
      <c r="AI7374" s="115" t="e">
        <f>VLOOKUP(A7374,'[2]دراسات قانونية'!$A$3:$E$600,1,0)</f>
        <v>#N/A</v>
      </c>
    </row>
    <row r="7375" spans="1:35" hidden="1" x14ac:dyDescent="0.25">
      <c r="A7375">
        <v>334708</v>
      </c>
      <c r="B7375" t="s">
        <v>11406</v>
      </c>
      <c r="C7375" t="s">
        <v>5943</v>
      </c>
      <c r="D7375" t="s">
        <v>281</v>
      </c>
      <c r="E7375" t="s">
        <v>77</v>
      </c>
      <c r="F7375" s="126">
        <v>34423</v>
      </c>
      <c r="G7375" t="s">
        <v>18</v>
      </c>
      <c r="H7375" t="s">
        <v>16</v>
      </c>
      <c r="I7375" t="s">
        <v>129</v>
      </c>
      <c r="J7375"/>
      <c r="K7375"/>
      <c r="L7375"/>
      <c r="M7375"/>
      <c r="N7375"/>
      <c r="O7375"/>
      <c r="P7375"/>
      <c r="Q7375"/>
      <c r="U7375"/>
      <c r="V7375" t="s">
        <v>16623</v>
      </c>
      <c r="W7375"/>
      <c r="X7375"/>
      <c r="Y7375"/>
      <c r="Z7375"/>
      <c r="AA7375"/>
      <c r="AB7375"/>
      <c r="AC7375"/>
      <c r="AD7375" t="s">
        <v>4308</v>
      </c>
      <c r="AE7375" t="s">
        <v>4308</v>
      </c>
      <c r="AF7375" t="s">
        <v>4308</v>
      </c>
      <c r="AG7375" t="s">
        <v>4308</v>
      </c>
      <c r="AH7375" s="115" t="s">
        <v>4308</v>
      </c>
    </row>
    <row r="7376" spans="1:35" hidden="1" x14ac:dyDescent="0.25">
      <c r="A7376">
        <v>334710</v>
      </c>
      <c r="B7376" t="s">
        <v>11407</v>
      </c>
      <c r="C7376" t="s">
        <v>4776</v>
      </c>
      <c r="D7376" t="s">
        <v>921</v>
      </c>
      <c r="E7376" t="s">
        <v>76</v>
      </c>
      <c r="F7376" s="126">
        <v>35065</v>
      </c>
      <c r="G7376" t="s">
        <v>333</v>
      </c>
      <c r="H7376" t="s">
        <v>16</v>
      </c>
      <c r="I7376" t="s">
        <v>129</v>
      </c>
      <c r="J7376"/>
      <c r="K7376"/>
      <c r="L7376"/>
      <c r="M7376"/>
      <c r="N7376"/>
      <c r="O7376"/>
      <c r="P7376"/>
      <c r="Q7376"/>
      <c r="U7376"/>
      <c r="V7376" t="s">
        <v>4336</v>
      </c>
      <c r="W7376"/>
      <c r="X7376"/>
      <c r="Y7376"/>
      <c r="Z7376"/>
      <c r="AA7376"/>
      <c r="AB7376" t="s">
        <v>4308</v>
      </c>
      <c r="AC7376" t="s">
        <v>4308</v>
      </c>
      <c r="AD7376" t="s">
        <v>4308</v>
      </c>
      <c r="AE7376" t="s">
        <v>4308</v>
      </c>
      <c r="AF7376" t="s">
        <v>4308</v>
      </c>
      <c r="AG7376" t="s">
        <v>4308</v>
      </c>
      <c r="AH7376" s="115" t="s">
        <v>4308</v>
      </c>
    </row>
    <row r="7377" spans="1:35" hidden="1" x14ac:dyDescent="0.25">
      <c r="A7377">
        <v>334711</v>
      </c>
      <c r="B7377" t="s">
        <v>11408</v>
      </c>
      <c r="C7377" t="s">
        <v>271</v>
      </c>
      <c r="D7377" t="s">
        <v>11409</v>
      </c>
      <c r="E7377" t="s">
        <v>77</v>
      </c>
      <c r="F7377" s="126">
        <v>35373</v>
      </c>
      <c r="G7377" t="s">
        <v>70</v>
      </c>
      <c r="H7377" t="s">
        <v>16</v>
      </c>
      <c r="I7377" t="s">
        <v>136</v>
      </c>
      <c r="J7377"/>
      <c r="K7377"/>
      <c r="L7377"/>
      <c r="M7377"/>
      <c r="N7377"/>
      <c r="O7377"/>
      <c r="P7377"/>
      <c r="Q7377"/>
      <c r="U7377"/>
      <c r="V7377" t="s">
        <v>16623</v>
      </c>
      <c r="W7377"/>
      <c r="X7377"/>
      <c r="Y7377"/>
      <c r="Z7377"/>
      <c r="AA7377"/>
      <c r="AB7377"/>
      <c r="AC7377"/>
      <c r="AD7377"/>
      <c r="AE7377"/>
      <c r="AF7377"/>
      <c r="AG7377" t="s">
        <v>4308</v>
      </c>
      <c r="AH7377" s="115" t="s">
        <v>4308</v>
      </c>
    </row>
    <row r="7378" spans="1:35" ht="18" x14ac:dyDescent="0.25">
      <c r="A7378" s="235">
        <v>334712</v>
      </c>
      <c r="B7378" s="235" t="s">
        <v>11410</v>
      </c>
      <c r="C7378" s="235" t="s">
        <v>419</v>
      </c>
      <c r="D7378" s="235" t="s">
        <v>435</v>
      </c>
      <c r="E7378"/>
      <c r="F7378" s="126"/>
      <c r="G7378" s="236"/>
      <c r="H7378"/>
      <c r="I7378" t="s">
        <v>107</v>
      </c>
      <c r="J7378" s="236"/>
      <c r="K7378"/>
      <c r="L7378"/>
      <c r="M7378"/>
      <c r="N7378"/>
      <c r="O7378"/>
      <c r="P7378"/>
      <c r="Q7378"/>
      <c r="U7378"/>
      <c r="V7378" t="s">
        <v>4335</v>
      </c>
      <c r="W7378" s="236"/>
      <c r="X7378"/>
      <c r="Y7378"/>
      <c r="Z7378"/>
      <c r="AA7378"/>
      <c r="AB7378"/>
      <c r="AC7378"/>
      <c r="AD7378"/>
      <c r="AE7378"/>
      <c r="AF7378"/>
      <c r="AG7378"/>
      <c r="AH7378" s="115" t="s">
        <v>4308</v>
      </c>
      <c r="AI7378" s="115" t="e">
        <f>VLOOKUP(A7378,'[2]دراسات قانونية'!$A$3:$E$600,1,0)</f>
        <v>#N/A</v>
      </c>
    </row>
    <row r="7379" spans="1:35" ht="18" x14ac:dyDescent="0.25">
      <c r="A7379" s="235">
        <v>334713</v>
      </c>
      <c r="B7379" s="235" t="s">
        <v>11411</v>
      </c>
      <c r="C7379" s="235" t="s">
        <v>227</v>
      </c>
      <c r="D7379" s="235" t="s">
        <v>7671</v>
      </c>
      <c r="E7379"/>
      <c r="F7379" s="126"/>
      <c r="G7379" s="236"/>
      <c r="H7379"/>
      <c r="I7379" t="s">
        <v>107</v>
      </c>
      <c r="J7379" s="236"/>
      <c r="K7379"/>
      <c r="L7379"/>
      <c r="M7379"/>
      <c r="N7379"/>
      <c r="O7379"/>
      <c r="P7379"/>
      <c r="Q7379"/>
      <c r="U7379"/>
      <c r="V7379" t="s">
        <v>4335</v>
      </c>
      <c r="W7379" s="236"/>
      <c r="X7379"/>
      <c r="Y7379"/>
      <c r="Z7379"/>
      <c r="AA7379"/>
      <c r="AB7379"/>
      <c r="AC7379"/>
      <c r="AD7379"/>
      <c r="AE7379"/>
      <c r="AF7379"/>
      <c r="AG7379"/>
      <c r="AH7379" s="115" t="s">
        <v>4308</v>
      </c>
      <c r="AI7379" s="115" t="e">
        <f>VLOOKUP(A7379,'[2]دراسات قانونية'!$A$3:$E$600,1,0)</f>
        <v>#N/A</v>
      </c>
    </row>
    <row r="7380" spans="1:35" ht="18" hidden="1" x14ac:dyDescent="0.25">
      <c r="A7380" s="235">
        <v>334714</v>
      </c>
      <c r="B7380" s="235" t="s">
        <v>11412</v>
      </c>
      <c r="C7380" s="235" t="s">
        <v>10436</v>
      </c>
      <c r="D7380" s="235" t="s">
        <v>230</v>
      </c>
      <c r="E7380"/>
      <c r="F7380" s="126"/>
      <c r="G7380" s="236"/>
      <c r="H7380"/>
      <c r="I7380" t="s">
        <v>199</v>
      </c>
      <c r="J7380" s="236"/>
      <c r="K7380"/>
      <c r="L7380"/>
      <c r="M7380"/>
      <c r="N7380"/>
      <c r="O7380"/>
      <c r="P7380"/>
      <c r="Q7380"/>
      <c r="U7380"/>
      <c r="V7380">
        <v>0</v>
      </c>
      <c r="W7380" s="236"/>
      <c r="X7380"/>
      <c r="Y7380"/>
      <c r="Z7380"/>
      <c r="AA7380"/>
      <c r="AB7380"/>
      <c r="AC7380"/>
      <c r="AD7380"/>
      <c r="AE7380"/>
      <c r="AF7380"/>
      <c r="AG7380"/>
      <c r="AH7380" s="115" t="s">
        <v>4308</v>
      </c>
    </row>
    <row r="7381" spans="1:35" hidden="1" x14ac:dyDescent="0.25">
      <c r="A7381" s="115">
        <v>334715</v>
      </c>
      <c r="B7381" s="115" t="s">
        <v>3273</v>
      </c>
      <c r="C7381" s="115" t="s">
        <v>227</v>
      </c>
      <c r="D7381" s="115" t="s">
        <v>720</v>
      </c>
      <c r="E7381" s="115" t="s">
        <v>77</v>
      </c>
      <c r="F7381" s="237">
        <v>31243</v>
      </c>
      <c r="G7381" s="115" t="s">
        <v>3274</v>
      </c>
      <c r="H7381" s="115" t="s">
        <v>16</v>
      </c>
      <c r="I7381" t="s">
        <v>199</v>
      </c>
      <c r="J7381" s="115" t="s">
        <v>1226</v>
      </c>
      <c r="L7381" s="115" t="s">
        <v>73</v>
      </c>
      <c r="U7381"/>
      <c r="V7381">
        <v>0</v>
      </c>
    </row>
    <row r="7382" spans="1:35" ht="18" x14ac:dyDescent="0.25">
      <c r="A7382" s="235">
        <v>334716</v>
      </c>
      <c r="B7382" s="235" t="s">
        <v>11413</v>
      </c>
      <c r="C7382" s="235" t="s">
        <v>227</v>
      </c>
      <c r="D7382" s="235" t="s">
        <v>578</v>
      </c>
      <c r="E7382"/>
      <c r="F7382" s="126"/>
      <c r="G7382" s="236"/>
      <c r="H7382"/>
      <c r="I7382" t="s">
        <v>107</v>
      </c>
      <c r="J7382" s="236"/>
      <c r="K7382"/>
      <c r="L7382"/>
      <c r="M7382"/>
      <c r="N7382"/>
      <c r="O7382"/>
      <c r="P7382"/>
      <c r="Q7382"/>
      <c r="U7382"/>
      <c r="V7382" t="s">
        <v>4335</v>
      </c>
      <c r="W7382" s="236"/>
      <c r="X7382"/>
      <c r="Y7382"/>
      <c r="Z7382"/>
      <c r="AA7382"/>
      <c r="AB7382"/>
      <c r="AC7382"/>
      <c r="AD7382"/>
      <c r="AE7382"/>
      <c r="AF7382"/>
      <c r="AG7382"/>
      <c r="AH7382" s="115" t="s">
        <v>4308</v>
      </c>
      <c r="AI7382" s="115" t="e">
        <f>VLOOKUP(A7382,'[2]دراسات قانونية'!$A$3:$E$600,1,0)</f>
        <v>#N/A</v>
      </c>
    </row>
    <row r="7383" spans="1:35" ht="18" x14ac:dyDescent="0.25">
      <c r="A7383" s="235">
        <v>334718</v>
      </c>
      <c r="B7383" s="235" t="s">
        <v>11414</v>
      </c>
      <c r="C7383" s="235" t="s">
        <v>250</v>
      </c>
      <c r="D7383" s="235" t="s">
        <v>2355</v>
      </c>
      <c r="E7383"/>
      <c r="F7383" s="126"/>
      <c r="G7383" s="236"/>
      <c r="H7383"/>
      <c r="I7383" t="s">
        <v>107</v>
      </c>
      <c r="J7383" s="236"/>
      <c r="K7383"/>
      <c r="L7383"/>
      <c r="M7383"/>
      <c r="N7383"/>
      <c r="O7383"/>
      <c r="P7383"/>
      <c r="Q7383"/>
      <c r="U7383"/>
      <c r="V7383" t="s">
        <v>4335</v>
      </c>
      <c r="W7383" s="236"/>
      <c r="X7383"/>
      <c r="Y7383"/>
      <c r="Z7383"/>
      <c r="AA7383"/>
      <c r="AB7383"/>
      <c r="AC7383"/>
      <c r="AD7383"/>
      <c r="AE7383"/>
      <c r="AF7383"/>
      <c r="AG7383"/>
      <c r="AH7383" s="115" t="s">
        <v>4308</v>
      </c>
      <c r="AI7383" s="115" t="e">
        <f>VLOOKUP(A7383,'[2]دراسات قانونية'!$A$3:$E$600,1,0)</f>
        <v>#N/A</v>
      </c>
    </row>
    <row r="7384" spans="1:35" hidden="1" x14ac:dyDescent="0.25">
      <c r="A7384">
        <v>334719</v>
      </c>
      <c r="B7384" t="s">
        <v>11415</v>
      </c>
      <c r="C7384" t="s">
        <v>1264</v>
      </c>
      <c r="D7384" t="s">
        <v>1265</v>
      </c>
      <c r="E7384" t="s">
        <v>77</v>
      </c>
      <c r="F7384" s="126"/>
      <c r="G7384"/>
      <c r="H7384" t="s">
        <v>16</v>
      </c>
      <c r="I7384" t="s">
        <v>129</v>
      </c>
      <c r="J7384"/>
      <c r="K7384"/>
      <c r="L7384"/>
      <c r="M7384"/>
      <c r="N7384"/>
      <c r="O7384"/>
      <c r="P7384"/>
      <c r="Q7384"/>
      <c r="U7384"/>
      <c r="V7384" t="s">
        <v>4424</v>
      </c>
      <c r="W7384"/>
      <c r="X7384"/>
      <c r="Y7384"/>
      <c r="Z7384"/>
      <c r="AA7384" t="s">
        <v>4308</v>
      </c>
      <c r="AB7384" t="s">
        <v>4308</v>
      </c>
      <c r="AC7384" t="s">
        <v>4308</v>
      </c>
      <c r="AD7384" t="s">
        <v>4308</v>
      </c>
      <c r="AE7384" t="s">
        <v>4308</v>
      </c>
      <c r="AF7384" t="s">
        <v>4308</v>
      </c>
      <c r="AG7384" t="s">
        <v>4308</v>
      </c>
      <c r="AH7384" s="115" t="s">
        <v>4308</v>
      </c>
    </row>
    <row r="7385" spans="1:35" ht="18" hidden="1" x14ac:dyDescent="0.25">
      <c r="A7385" s="235">
        <v>334720</v>
      </c>
      <c r="B7385" s="235" t="s">
        <v>11416</v>
      </c>
      <c r="C7385" s="235" t="s">
        <v>212</v>
      </c>
      <c r="D7385" s="235" t="s">
        <v>2377</v>
      </c>
      <c r="E7385"/>
      <c r="F7385" s="126"/>
      <c r="G7385" s="236"/>
      <c r="H7385"/>
      <c r="I7385" t="s">
        <v>199</v>
      </c>
      <c r="J7385" s="236"/>
      <c r="K7385"/>
      <c r="L7385"/>
      <c r="M7385"/>
      <c r="N7385"/>
      <c r="O7385"/>
      <c r="P7385"/>
      <c r="Q7385"/>
      <c r="U7385"/>
      <c r="V7385">
        <v>0</v>
      </c>
      <c r="W7385" s="236"/>
      <c r="X7385"/>
      <c r="Y7385"/>
      <c r="Z7385"/>
      <c r="AA7385"/>
      <c r="AB7385"/>
      <c r="AC7385"/>
      <c r="AD7385"/>
      <c r="AE7385"/>
      <c r="AF7385"/>
      <c r="AG7385"/>
      <c r="AH7385" s="115" t="s">
        <v>4308</v>
      </c>
    </row>
    <row r="7386" spans="1:35" ht="18" x14ac:dyDescent="0.25">
      <c r="A7386" s="235">
        <v>334721</v>
      </c>
      <c r="B7386" s="235" t="s">
        <v>11417</v>
      </c>
      <c r="C7386" s="235" t="s">
        <v>454</v>
      </c>
      <c r="D7386" s="235" t="s">
        <v>699</v>
      </c>
      <c r="E7386"/>
      <c r="F7386" s="126"/>
      <c r="G7386" s="236"/>
      <c r="H7386"/>
      <c r="I7386" t="s">
        <v>107</v>
      </c>
      <c r="J7386" s="236"/>
      <c r="K7386"/>
      <c r="L7386"/>
      <c r="M7386"/>
      <c r="N7386"/>
      <c r="O7386"/>
      <c r="P7386"/>
      <c r="Q7386"/>
      <c r="U7386"/>
      <c r="V7386" t="s">
        <v>4335</v>
      </c>
      <c r="W7386" s="236"/>
      <c r="X7386"/>
      <c r="Y7386"/>
      <c r="Z7386"/>
      <c r="AA7386"/>
      <c r="AB7386"/>
      <c r="AC7386"/>
      <c r="AD7386"/>
      <c r="AE7386"/>
      <c r="AF7386"/>
      <c r="AG7386"/>
      <c r="AH7386" s="115" t="s">
        <v>4308</v>
      </c>
      <c r="AI7386" s="115" t="e">
        <f>VLOOKUP(A7386,'[2]دراسات قانونية'!$A$3:$E$600,1,0)</f>
        <v>#N/A</v>
      </c>
    </row>
    <row r="7387" spans="1:35" hidden="1" x14ac:dyDescent="0.25">
      <c r="A7387" s="115">
        <v>334722</v>
      </c>
      <c r="B7387" s="115" t="s">
        <v>2734</v>
      </c>
      <c r="C7387" s="115" t="s">
        <v>2507</v>
      </c>
      <c r="D7387" s="115" t="s">
        <v>382</v>
      </c>
      <c r="E7387" s="115" t="s">
        <v>77</v>
      </c>
      <c r="F7387" s="237">
        <v>34584</v>
      </c>
      <c r="G7387" s="115" t="s">
        <v>211</v>
      </c>
      <c r="H7387" s="115" t="s">
        <v>16</v>
      </c>
      <c r="I7387" t="s">
        <v>199</v>
      </c>
      <c r="J7387" s="115" t="s">
        <v>15</v>
      </c>
      <c r="L7387" s="115" t="s">
        <v>37</v>
      </c>
      <c r="U7387"/>
      <c r="V7387">
        <v>0</v>
      </c>
      <c r="AH7387" s="115" t="s">
        <v>4308</v>
      </c>
    </row>
    <row r="7388" spans="1:35" ht="18" hidden="1" x14ac:dyDescent="0.25">
      <c r="A7388" s="235">
        <v>334723</v>
      </c>
      <c r="B7388" s="235" t="s">
        <v>11418</v>
      </c>
      <c r="C7388" s="235" t="s">
        <v>941</v>
      </c>
      <c r="D7388" s="235" t="s">
        <v>222</v>
      </c>
      <c r="E7388"/>
      <c r="F7388" s="126"/>
      <c r="G7388" s="236"/>
      <c r="H7388"/>
      <c r="I7388" t="s">
        <v>199</v>
      </c>
      <c r="J7388" s="236"/>
      <c r="K7388"/>
      <c r="L7388"/>
      <c r="M7388"/>
      <c r="N7388"/>
      <c r="O7388"/>
      <c r="P7388"/>
      <c r="Q7388"/>
      <c r="U7388"/>
      <c r="V7388">
        <v>0</v>
      </c>
      <c r="W7388" s="236"/>
      <c r="X7388"/>
      <c r="Y7388"/>
      <c r="Z7388"/>
      <c r="AA7388"/>
      <c r="AB7388"/>
      <c r="AC7388"/>
      <c r="AD7388"/>
      <c r="AE7388"/>
      <c r="AF7388"/>
      <c r="AG7388"/>
      <c r="AH7388" s="115" t="s">
        <v>4308</v>
      </c>
    </row>
    <row r="7389" spans="1:35" hidden="1" x14ac:dyDescent="0.25">
      <c r="A7389">
        <v>334724</v>
      </c>
      <c r="B7389" t="s">
        <v>11419</v>
      </c>
      <c r="C7389" t="s">
        <v>348</v>
      </c>
      <c r="D7389" t="s">
        <v>1127</v>
      </c>
      <c r="E7389" t="s">
        <v>77</v>
      </c>
      <c r="F7389" s="126">
        <v>32610</v>
      </c>
      <c r="G7389" t="s">
        <v>608</v>
      </c>
      <c r="H7389" t="s">
        <v>16</v>
      </c>
      <c r="I7389" t="s">
        <v>136</v>
      </c>
      <c r="J7389" t="s">
        <v>1226</v>
      </c>
      <c r="K7389"/>
      <c r="L7389" t="s">
        <v>73</v>
      </c>
      <c r="M7389"/>
      <c r="N7389"/>
      <c r="O7389"/>
      <c r="P7389"/>
      <c r="Q7389"/>
      <c r="U7389"/>
      <c r="V7389">
        <v>0</v>
      </c>
      <c r="W7389"/>
      <c r="X7389"/>
      <c r="Y7389"/>
      <c r="Z7389"/>
      <c r="AA7389"/>
      <c r="AB7389"/>
      <c r="AC7389"/>
      <c r="AD7389"/>
      <c r="AE7389"/>
      <c r="AF7389"/>
      <c r="AG7389"/>
    </row>
    <row r="7390" spans="1:35" ht="18" x14ac:dyDescent="0.25">
      <c r="A7390" s="235">
        <v>334725</v>
      </c>
      <c r="B7390" s="235" t="s">
        <v>11420</v>
      </c>
      <c r="C7390" s="235" t="s">
        <v>2092</v>
      </c>
      <c r="D7390" s="235" t="s">
        <v>270</v>
      </c>
      <c r="E7390"/>
      <c r="F7390" s="126"/>
      <c r="G7390" s="236"/>
      <c r="H7390"/>
      <c r="I7390" t="s">
        <v>107</v>
      </c>
      <c r="J7390" s="236"/>
      <c r="K7390"/>
      <c r="L7390"/>
      <c r="M7390"/>
      <c r="N7390"/>
      <c r="O7390"/>
      <c r="P7390"/>
      <c r="Q7390"/>
      <c r="U7390"/>
      <c r="V7390" t="s">
        <v>4335</v>
      </c>
      <c r="W7390" s="236"/>
      <c r="X7390"/>
      <c r="Y7390"/>
      <c r="Z7390"/>
      <c r="AA7390"/>
      <c r="AB7390"/>
      <c r="AC7390"/>
      <c r="AD7390"/>
      <c r="AE7390"/>
      <c r="AF7390"/>
      <c r="AG7390"/>
      <c r="AH7390" s="115" t="s">
        <v>4308</v>
      </c>
      <c r="AI7390" s="115" t="e">
        <f>VLOOKUP(A7390,'[2]دراسات قانونية'!$A$3:$E$600,1,0)</f>
        <v>#N/A</v>
      </c>
    </row>
    <row r="7391" spans="1:35" ht="18" x14ac:dyDescent="0.25">
      <c r="A7391" s="235">
        <v>334727</v>
      </c>
      <c r="B7391" s="235" t="s">
        <v>11421</v>
      </c>
      <c r="C7391" s="235" t="s">
        <v>831</v>
      </c>
      <c r="D7391" s="235" t="s">
        <v>230</v>
      </c>
      <c r="E7391"/>
      <c r="F7391" s="126"/>
      <c r="G7391" s="236"/>
      <c r="H7391"/>
      <c r="I7391" t="s">
        <v>107</v>
      </c>
      <c r="J7391" s="236"/>
      <c r="K7391"/>
      <c r="L7391"/>
      <c r="M7391"/>
      <c r="N7391"/>
      <c r="O7391"/>
      <c r="P7391"/>
      <c r="Q7391"/>
      <c r="U7391"/>
      <c r="V7391" t="s">
        <v>4335</v>
      </c>
      <c r="W7391" s="236"/>
      <c r="X7391"/>
      <c r="Y7391"/>
      <c r="Z7391"/>
      <c r="AA7391"/>
      <c r="AB7391"/>
      <c r="AC7391"/>
      <c r="AD7391"/>
      <c r="AE7391"/>
      <c r="AF7391"/>
      <c r="AG7391"/>
      <c r="AH7391" s="115" t="s">
        <v>4308</v>
      </c>
      <c r="AI7391" s="115" t="e">
        <f>VLOOKUP(A7391,'[2]دراسات قانونية'!$A$3:$E$600,1,0)</f>
        <v>#N/A</v>
      </c>
    </row>
    <row r="7392" spans="1:35" ht="18" hidden="1" x14ac:dyDescent="0.25">
      <c r="A7392" s="235">
        <v>334728</v>
      </c>
      <c r="B7392" s="235" t="s">
        <v>11422</v>
      </c>
      <c r="C7392" s="235" t="s">
        <v>332</v>
      </c>
      <c r="D7392" s="235" t="s">
        <v>761</v>
      </c>
      <c r="E7392"/>
      <c r="F7392" s="126"/>
      <c r="G7392" s="236"/>
      <c r="H7392"/>
      <c r="I7392" t="s">
        <v>199</v>
      </c>
      <c r="J7392" s="236"/>
      <c r="K7392"/>
      <c r="L7392"/>
      <c r="M7392"/>
      <c r="N7392"/>
      <c r="O7392"/>
      <c r="P7392"/>
      <c r="Q7392"/>
      <c r="U7392"/>
      <c r="V7392">
        <v>0</v>
      </c>
      <c r="W7392" s="236"/>
      <c r="X7392"/>
      <c r="Y7392"/>
      <c r="Z7392"/>
      <c r="AA7392"/>
      <c r="AB7392"/>
      <c r="AC7392"/>
      <c r="AD7392"/>
      <c r="AE7392"/>
      <c r="AF7392"/>
      <c r="AG7392"/>
      <c r="AH7392" s="115" t="s">
        <v>4308</v>
      </c>
    </row>
    <row r="7393" spans="1:35" ht="18" x14ac:dyDescent="0.25">
      <c r="A7393" s="235">
        <v>334729</v>
      </c>
      <c r="B7393" s="235" t="s">
        <v>11423</v>
      </c>
      <c r="C7393" s="235" t="s">
        <v>1945</v>
      </c>
      <c r="D7393" s="235" t="s">
        <v>448</v>
      </c>
      <c r="E7393"/>
      <c r="F7393" s="126"/>
      <c r="G7393" s="236"/>
      <c r="H7393"/>
      <c r="I7393" t="s">
        <v>107</v>
      </c>
      <c r="J7393" s="236"/>
      <c r="K7393"/>
      <c r="L7393"/>
      <c r="M7393"/>
      <c r="N7393"/>
      <c r="O7393"/>
      <c r="P7393"/>
      <c r="Q7393"/>
      <c r="U7393"/>
      <c r="V7393" t="s">
        <v>4335</v>
      </c>
      <c r="W7393" s="236"/>
      <c r="X7393"/>
      <c r="Y7393"/>
      <c r="Z7393"/>
      <c r="AA7393"/>
      <c r="AB7393"/>
      <c r="AC7393"/>
      <c r="AD7393"/>
      <c r="AE7393"/>
      <c r="AF7393"/>
      <c r="AG7393"/>
      <c r="AH7393" s="115" t="s">
        <v>4308</v>
      </c>
      <c r="AI7393" s="115" t="e">
        <f>VLOOKUP(A7393,'[2]دراسات قانونية'!$A$3:$E$600,1,0)</f>
        <v>#N/A</v>
      </c>
    </row>
    <row r="7394" spans="1:35" hidden="1" x14ac:dyDescent="0.25">
      <c r="A7394" s="115">
        <v>334730</v>
      </c>
      <c r="B7394" s="115" t="s">
        <v>3081</v>
      </c>
      <c r="C7394" s="115" t="s">
        <v>981</v>
      </c>
      <c r="D7394" s="115" t="s">
        <v>493</v>
      </c>
      <c r="E7394" s="115" t="s">
        <v>77</v>
      </c>
      <c r="F7394" s="237">
        <v>35476</v>
      </c>
      <c r="G7394" s="115" t="s">
        <v>27</v>
      </c>
      <c r="H7394" s="115" t="s">
        <v>16</v>
      </c>
      <c r="I7394" t="s">
        <v>136</v>
      </c>
      <c r="J7394" s="115" t="s">
        <v>1226</v>
      </c>
      <c r="L7394" s="115" t="s">
        <v>18</v>
      </c>
      <c r="U7394"/>
      <c r="V7394" t="s">
        <v>16623</v>
      </c>
    </row>
    <row r="7395" spans="1:35" hidden="1" x14ac:dyDescent="0.25">
      <c r="A7395" s="115">
        <v>334731</v>
      </c>
      <c r="B7395" s="115" t="s">
        <v>4153</v>
      </c>
      <c r="C7395" s="115" t="s">
        <v>212</v>
      </c>
      <c r="D7395" s="115" t="s">
        <v>336</v>
      </c>
      <c r="E7395" s="115" t="s">
        <v>76</v>
      </c>
      <c r="F7395" s="237">
        <v>36268</v>
      </c>
      <c r="G7395" s="115" t="s">
        <v>18</v>
      </c>
      <c r="H7395" s="115" t="s">
        <v>16</v>
      </c>
      <c r="I7395" t="s">
        <v>199</v>
      </c>
      <c r="J7395" s="115" t="s">
        <v>15</v>
      </c>
      <c r="L7395" s="115" t="s">
        <v>18</v>
      </c>
      <c r="U7395"/>
      <c r="V7395">
        <v>0</v>
      </c>
    </row>
    <row r="7396" spans="1:35" ht="18" x14ac:dyDescent="0.25">
      <c r="A7396" s="235">
        <v>334732</v>
      </c>
      <c r="B7396" s="235" t="s">
        <v>6699</v>
      </c>
      <c r="C7396" s="235" t="s">
        <v>439</v>
      </c>
      <c r="D7396" s="235" t="s">
        <v>450</v>
      </c>
      <c r="E7396"/>
      <c r="F7396" s="126"/>
      <c r="G7396" s="236"/>
      <c r="H7396"/>
      <c r="I7396" t="s">
        <v>107</v>
      </c>
      <c r="J7396" s="236"/>
      <c r="K7396"/>
      <c r="L7396"/>
      <c r="M7396"/>
      <c r="N7396"/>
      <c r="O7396"/>
      <c r="P7396"/>
      <c r="Q7396"/>
      <c r="U7396"/>
      <c r="V7396" t="s">
        <v>4334</v>
      </c>
      <c r="W7396" s="236"/>
      <c r="X7396"/>
      <c r="Y7396"/>
      <c r="Z7396"/>
      <c r="AA7396"/>
      <c r="AB7396"/>
      <c r="AC7396"/>
      <c r="AD7396"/>
      <c r="AE7396"/>
      <c r="AF7396"/>
      <c r="AG7396"/>
      <c r="AH7396" s="115" t="s">
        <v>4308</v>
      </c>
      <c r="AI7396" s="115" t="e">
        <f>VLOOKUP(A7396,'[2]دراسات قانونية'!$A$3:$E$600,1,0)</f>
        <v>#N/A</v>
      </c>
    </row>
    <row r="7397" spans="1:35" ht="18" x14ac:dyDescent="0.25">
      <c r="A7397" s="235">
        <v>334733</v>
      </c>
      <c r="B7397" s="235" t="s">
        <v>11424</v>
      </c>
      <c r="C7397" s="235" t="s">
        <v>250</v>
      </c>
      <c r="D7397" s="235" t="s">
        <v>409</v>
      </c>
      <c r="E7397"/>
      <c r="F7397" s="126"/>
      <c r="G7397" s="236"/>
      <c r="H7397"/>
      <c r="I7397" t="s">
        <v>107</v>
      </c>
      <c r="J7397" s="236"/>
      <c r="K7397"/>
      <c r="L7397"/>
      <c r="M7397"/>
      <c r="N7397"/>
      <c r="O7397"/>
      <c r="P7397"/>
      <c r="Q7397"/>
      <c r="U7397"/>
      <c r="V7397" t="s">
        <v>4335</v>
      </c>
      <c r="W7397" s="236"/>
      <c r="X7397"/>
      <c r="Y7397"/>
      <c r="Z7397"/>
      <c r="AA7397"/>
      <c r="AB7397"/>
      <c r="AC7397"/>
      <c r="AD7397"/>
      <c r="AE7397"/>
      <c r="AF7397"/>
      <c r="AG7397"/>
      <c r="AH7397" s="115" t="s">
        <v>4308</v>
      </c>
      <c r="AI7397" s="115" t="e">
        <f>VLOOKUP(A7397,'[2]دراسات قانونية'!$A$3:$E$600,1,0)</f>
        <v>#N/A</v>
      </c>
    </row>
    <row r="7398" spans="1:35" ht="18" x14ac:dyDescent="0.25">
      <c r="A7398" s="235">
        <v>334734</v>
      </c>
      <c r="B7398" s="235" t="s">
        <v>11425</v>
      </c>
      <c r="C7398" s="235" t="s">
        <v>244</v>
      </c>
      <c r="D7398" s="235" t="s">
        <v>746</v>
      </c>
      <c r="E7398"/>
      <c r="F7398" s="126"/>
      <c r="G7398" s="236"/>
      <c r="H7398"/>
      <c r="I7398" t="s">
        <v>107</v>
      </c>
      <c r="J7398" s="236"/>
      <c r="K7398"/>
      <c r="L7398"/>
      <c r="M7398"/>
      <c r="N7398"/>
      <c r="O7398"/>
      <c r="P7398"/>
      <c r="Q7398"/>
      <c r="U7398"/>
      <c r="V7398" t="s">
        <v>4334</v>
      </c>
      <c r="W7398" s="236"/>
      <c r="X7398"/>
      <c r="Y7398"/>
      <c r="Z7398"/>
      <c r="AA7398"/>
      <c r="AB7398"/>
      <c r="AC7398"/>
      <c r="AD7398"/>
      <c r="AE7398"/>
      <c r="AF7398"/>
      <c r="AG7398"/>
      <c r="AH7398" s="115" t="s">
        <v>4308</v>
      </c>
      <c r="AI7398" s="115" t="e">
        <f>VLOOKUP(A7398,'[2]دراسات قانونية'!$A$3:$E$600,1,0)</f>
        <v>#N/A</v>
      </c>
    </row>
    <row r="7399" spans="1:35" ht="18" hidden="1" x14ac:dyDescent="0.25">
      <c r="A7399" s="235">
        <v>334736</v>
      </c>
      <c r="B7399" s="235" t="s">
        <v>11426</v>
      </c>
      <c r="C7399" s="235" t="s">
        <v>439</v>
      </c>
      <c r="D7399" s="235" t="s">
        <v>856</v>
      </c>
      <c r="E7399"/>
      <c r="F7399" s="126"/>
      <c r="G7399" s="236"/>
      <c r="H7399"/>
      <c r="I7399" t="s">
        <v>129</v>
      </c>
      <c r="J7399" s="236"/>
      <c r="K7399"/>
      <c r="L7399"/>
      <c r="M7399"/>
      <c r="N7399"/>
      <c r="O7399"/>
      <c r="P7399"/>
      <c r="Q7399"/>
      <c r="U7399"/>
      <c r="V7399">
        <v>0</v>
      </c>
      <c r="W7399" s="236"/>
      <c r="X7399"/>
      <c r="Y7399"/>
      <c r="Z7399"/>
      <c r="AA7399"/>
      <c r="AB7399"/>
      <c r="AC7399"/>
      <c r="AD7399"/>
      <c r="AE7399"/>
      <c r="AF7399"/>
      <c r="AG7399"/>
      <c r="AH7399" s="115" t="s">
        <v>4308</v>
      </c>
    </row>
    <row r="7400" spans="1:35" hidden="1" x14ac:dyDescent="0.25">
      <c r="A7400">
        <v>334737</v>
      </c>
      <c r="B7400" t="s">
        <v>11427</v>
      </c>
      <c r="C7400" t="s">
        <v>364</v>
      </c>
      <c r="D7400" t="s">
        <v>746</v>
      </c>
      <c r="E7400" t="s">
        <v>77</v>
      </c>
      <c r="F7400" s="126">
        <v>35172</v>
      </c>
      <c r="G7400" t="s">
        <v>9255</v>
      </c>
      <c r="H7400" t="s">
        <v>16</v>
      </c>
      <c r="I7400" t="s">
        <v>129</v>
      </c>
      <c r="J7400" t="s">
        <v>15</v>
      </c>
      <c r="K7400"/>
      <c r="L7400" t="s">
        <v>30</v>
      </c>
      <c r="M7400"/>
      <c r="N7400"/>
      <c r="O7400"/>
      <c r="P7400"/>
      <c r="Q7400"/>
      <c r="U7400"/>
      <c r="V7400" t="s">
        <v>16623</v>
      </c>
      <c r="W7400"/>
      <c r="X7400"/>
      <c r="Y7400"/>
      <c r="Z7400"/>
      <c r="AA7400"/>
      <c r="AB7400"/>
      <c r="AC7400"/>
      <c r="AD7400"/>
      <c r="AE7400"/>
      <c r="AF7400"/>
      <c r="AG7400"/>
    </row>
    <row r="7401" spans="1:35" hidden="1" x14ac:dyDescent="0.25">
      <c r="A7401" s="115">
        <v>334738</v>
      </c>
      <c r="B7401" s="115" t="s">
        <v>3275</v>
      </c>
      <c r="C7401" s="115" t="s">
        <v>244</v>
      </c>
      <c r="D7401" s="115" t="s">
        <v>924</v>
      </c>
      <c r="E7401" s="115" t="s">
        <v>77</v>
      </c>
      <c r="F7401" s="237">
        <v>34867</v>
      </c>
      <c r="G7401" s="115" t="s">
        <v>18</v>
      </c>
      <c r="H7401" s="115" t="s">
        <v>16</v>
      </c>
      <c r="I7401" t="s">
        <v>199</v>
      </c>
      <c r="J7401" s="115" t="s">
        <v>1226</v>
      </c>
      <c r="L7401" s="115" t="s">
        <v>30</v>
      </c>
      <c r="U7401"/>
      <c r="V7401">
        <v>0</v>
      </c>
    </row>
    <row r="7402" spans="1:35" ht="18" hidden="1" x14ac:dyDescent="0.25">
      <c r="A7402" s="235">
        <v>334740</v>
      </c>
      <c r="B7402" s="235" t="s">
        <v>11428</v>
      </c>
      <c r="C7402" s="235" t="s">
        <v>227</v>
      </c>
      <c r="D7402" s="235" t="s">
        <v>7827</v>
      </c>
      <c r="E7402"/>
      <c r="F7402" s="126"/>
      <c r="G7402" s="236"/>
      <c r="H7402"/>
      <c r="I7402" t="s">
        <v>199</v>
      </c>
      <c r="J7402" s="236"/>
      <c r="K7402"/>
      <c r="L7402"/>
      <c r="M7402"/>
      <c r="N7402"/>
      <c r="O7402"/>
      <c r="P7402"/>
      <c r="Q7402"/>
      <c r="U7402"/>
      <c r="V7402">
        <v>0</v>
      </c>
      <c r="W7402" s="236"/>
      <c r="X7402"/>
      <c r="Y7402"/>
      <c r="Z7402"/>
      <c r="AA7402"/>
      <c r="AB7402"/>
      <c r="AC7402"/>
      <c r="AD7402"/>
      <c r="AE7402"/>
      <c r="AF7402"/>
      <c r="AG7402"/>
      <c r="AH7402" s="115" t="s">
        <v>4308</v>
      </c>
    </row>
    <row r="7403" spans="1:35" hidden="1" x14ac:dyDescent="0.25">
      <c r="A7403" s="115">
        <v>334741</v>
      </c>
      <c r="B7403" s="115" t="s">
        <v>4154</v>
      </c>
      <c r="C7403" s="115" t="s">
        <v>348</v>
      </c>
      <c r="D7403" s="115" t="s">
        <v>1124</v>
      </c>
      <c r="E7403" s="115" t="s">
        <v>77</v>
      </c>
      <c r="F7403" s="237">
        <v>33604</v>
      </c>
      <c r="G7403" s="115" t="s">
        <v>4155</v>
      </c>
      <c r="H7403" s="115" t="s">
        <v>16</v>
      </c>
      <c r="I7403" t="s">
        <v>199</v>
      </c>
      <c r="J7403" s="115" t="s">
        <v>1226</v>
      </c>
      <c r="L7403" s="115" t="s">
        <v>37</v>
      </c>
      <c r="U7403"/>
      <c r="V7403">
        <v>0</v>
      </c>
    </row>
    <row r="7404" spans="1:35" hidden="1" x14ac:dyDescent="0.25">
      <c r="A7404">
        <v>334744</v>
      </c>
      <c r="B7404" t="s">
        <v>11429</v>
      </c>
      <c r="C7404" t="s">
        <v>11430</v>
      </c>
      <c r="D7404" t="s">
        <v>607</v>
      </c>
      <c r="E7404" t="s">
        <v>77</v>
      </c>
      <c r="F7404" s="126">
        <v>33408</v>
      </c>
      <c r="G7404" t="s">
        <v>18</v>
      </c>
      <c r="H7404" t="s">
        <v>16</v>
      </c>
      <c r="I7404" t="s">
        <v>136</v>
      </c>
      <c r="J7404" t="s">
        <v>1226</v>
      </c>
      <c r="K7404"/>
      <c r="L7404" t="s">
        <v>73</v>
      </c>
      <c r="M7404"/>
      <c r="N7404"/>
      <c r="O7404"/>
      <c r="P7404"/>
      <c r="Q7404"/>
      <c r="U7404"/>
      <c r="V7404">
        <v>0</v>
      </c>
      <c r="W7404"/>
      <c r="X7404"/>
      <c r="Y7404"/>
      <c r="Z7404"/>
      <c r="AA7404"/>
      <c r="AB7404"/>
      <c r="AC7404"/>
      <c r="AD7404"/>
      <c r="AE7404"/>
      <c r="AF7404"/>
      <c r="AG7404"/>
    </row>
    <row r="7405" spans="1:35" ht="18" x14ac:dyDescent="0.25">
      <c r="A7405" s="235">
        <v>334745</v>
      </c>
      <c r="B7405" s="235" t="s">
        <v>11431</v>
      </c>
      <c r="C7405" s="235" t="s">
        <v>271</v>
      </c>
      <c r="D7405" s="235" t="s">
        <v>372</v>
      </c>
      <c r="E7405"/>
      <c r="F7405" s="126"/>
      <c r="G7405" s="236"/>
      <c r="H7405"/>
      <c r="I7405" t="s">
        <v>107</v>
      </c>
      <c r="J7405" s="236"/>
      <c r="K7405"/>
      <c r="L7405"/>
      <c r="M7405"/>
      <c r="N7405"/>
      <c r="O7405"/>
      <c r="P7405"/>
      <c r="Q7405"/>
      <c r="U7405"/>
      <c r="V7405" t="s">
        <v>4335</v>
      </c>
      <c r="W7405" s="236"/>
      <c r="X7405"/>
      <c r="Y7405"/>
      <c r="Z7405"/>
      <c r="AA7405"/>
      <c r="AB7405"/>
      <c r="AC7405"/>
      <c r="AD7405"/>
      <c r="AE7405"/>
      <c r="AF7405"/>
      <c r="AG7405"/>
      <c r="AH7405" s="115" t="s">
        <v>4308</v>
      </c>
      <c r="AI7405" s="115" t="e">
        <f>VLOOKUP(A7405,'[2]دراسات قانونية'!$A$3:$E$600,1,0)</f>
        <v>#N/A</v>
      </c>
    </row>
    <row r="7406" spans="1:35" ht="18" x14ac:dyDescent="0.25">
      <c r="A7406" s="235">
        <v>334746</v>
      </c>
      <c r="B7406" s="235" t="s">
        <v>11432</v>
      </c>
      <c r="C7406" s="235" t="s">
        <v>324</v>
      </c>
      <c r="D7406" s="235" t="s">
        <v>450</v>
      </c>
      <c r="E7406"/>
      <c r="F7406" s="126"/>
      <c r="G7406" s="236"/>
      <c r="H7406"/>
      <c r="I7406" t="s">
        <v>107</v>
      </c>
      <c r="J7406" s="236"/>
      <c r="K7406"/>
      <c r="L7406"/>
      <c r="M7406"/>
      <c r="N7406"/>
      <c r="O7406"/>
      <c r="P7406"/>
      <c r="Q7406"/>
      <c r="U7406"/>
      <c r="V7406" t="s">
        <v>4335</v>
      </c>
      <c r="W7406" s="236"/>
      <c r="X7406"/>
      <c r="Y7406"/>
      <c r="Z7406"/>
      <c r="AA7406"/>
      <c r="AB7406"/>
      <c r="AC7406"/>
      <c r="AD7406"/>
      <c r="AE7406"/>
      <c r="AF7406"/>
      <c r="AG7406"/>
      <c r="AH7406" s="115" t="s">
        <v>4308</v>
      </c>
      <c r="AI7406" s="115" t="e">
        <f>VLOOKUP(A7406,'[2]دراسات قانونية'!$A$3:$E$600,1,0)</f>
        <v>#N/A</v>
      </c>
    </row>
    <row r="7407" spans="1:35" hidden="1" x14ac:dyDescent="0.25">
      <c r="A7407" s="115">
        <v>334748</v>
      </c>
      <c r="B7407" s="115" t="s">
        <v>3862</v>
      </c>
      <c r="C7407" s="115" t="s">
        <v>727</v>
      </c>
      <c r="D7407" s="115" t="s">
        <v>611</v>
      </c>
      <c r="E7407" s="115" t="s">
        <v>77</v>
      </c>
      <c r="F7407" s="237">
        <v>34857</v>
      </c>
      <c r="G7407" s="115" t="s">
        <v>18</v>
      </c>
      <c r="H7407" s="115" t="s">
        <v>19</v>
      </c>
      <c r="I7407" t="s">
        <v>199</v>
      </c>
      <c r="J7407" s="115" t="s">
        <v>1226</v>
      </c>
      <c r="L7407" s="115" t="s">
        <v>30</v>
      </c>
      <c r="U7407"/>
      <c r="V7407">
        <v>0</v>
      </c>
    </row>
    <row r="7408" spans="1:35" hidden="1" x14ac:dyDescent="0.25">
      <c r="A7408">
        <v>334749</v>
      </c>
      <c r="B7408" t="s">
        <v>11433</v>
      </c>
      <c r="C7408" t="s">
        <v>1454</v>
      </c>
      <c r="D7408" t="s">
        <v>11434</v>
      </c>
      <c r="E7408" t="s">
        <v>77</v>
      </c>
      <c r="F7408" s="126">
        <v>33092</v>
      </c>
      <c r="G7408" t="s">
        <v>18</v>
      </c>
      <c r="H7408" t="s">
        <v>16</v>
      </c>
      <c r="I7408" t="s">
        <v>129</v>
      </c>
      <c r="J7408"/>
      <c r="K7408"/>
      <c r="L7408"/>
      <c r="M7408"/>
      <c r="N7408"/>
      <c r="O7408"/>
      <c r="P7408"/>
      <c r="Q7408"/>
      <c r="U7408"/>
      <c r="V7408" t="s">
        <v>4424</v>
      </c>
      <c r="W7408"/>
      <c r="X7408"/>
      <c r="Y7408"/>
      <c r="Z7408"/>
      <c r="AA7408"/>
      <c r="AB7408"/>
      <c r="AC7408"/>
      <c r="AD7408"/>
      <c r="AE7408"/>
      <c r="AF7408"/>
      <c r="AG7408"/>
    </row>
    <row r="7409" spans="1:35" hidden="1" x14ac:dyDescent="0.25">
      <c r="A7409" s="115">
        <v>334750</v>
      </c>
      <c r="B7409" s="115" t="s">
        <v>3863</v>
      </c>
      <c r="C7409" s="115" t="s">
        <v>1481</v>
      </c>
      <c r="D7409" s="115" t="s">
        <v>378</v>
      </c>
      <c r="E7409" s="115" t="s">
        <v>77</v>
      </c>
      <c r="F7409" s="237">
        <v>33227</v>
      </c>
      <c r="G7409" s="115" t="s">
        <v>70</v>
      </c>
      <c r="H7409" s="115" t="s">
        <v>16</v>
      </c>
      <c r="I7409" t="s">
        <v>199</v>
      </c>
      <c r="U7409"/>
      <c r="V7409" t="s">
        <v>16623</v>
      </c>
      <c r="AD7409" s="115" t="s">
        <v>4308</v>
      </c>
      <c r="AE7409" s="115" t="s">
        <v>4308</v>
      </c>
      <c r="AF7409" s="115" t="s">
        <v>4308</v>
      </c>
      <c r="AG7409" s="115" t="s">
        <v>4308</v>
      </c>
      <c r="AH7409" s="115" t="s">
        <v>4308</v>
      </c>
    </row>
    <row r="7410" spans="1:35" hidden="1" x14ac:dyDescent="0.25">
      <c r="A7410">
        <v>334751</v>
      </c>
      <c r="B7410" t="s">
        <v>11435</v>
      </c>
      <c r="C7410" t="s">
        <v>227</v>
      </c>
      <c r="D7410" t="s">
        <v>697</v>
      </c>
      <c r="E7410" t="s">
        <v>76</v>
      </c>
      <c r="F7410" s="126">
        <v>29587</v>
      </c>
      <c r="G7410" t="s">
        <v>11436</v>
      </c>
      <c r="H7410" t="s">
        <v>16</v>
      </c>
      <c r="I7410" t="s">
        <v>129</v>
      </c>
      <c r="J7410" t="s">
        <v>1226</v>
      </c>
      <c r="K7410"/>
      <c r="L7410" t="s">
        <v>30</v>
      </c>
      <c r="M7410"/>
      <c r="N7410"/>
      <c r="O7410"/>
      <c r="P7410"/>
      <c r="Q7410"/>
      <c r="U7410"/>
      <c r="V7410" t="s">
        <v>4336</v>
      </c>
      <c r="W7410"/>
      <c r="X7410"/>
      <c r="Y7410"/>
      <c r="Z7410"/>
      <c r="AA7410"/>
      <c r="AB7410"/>
      <c r="AC7410"/>
      <c r="AD7410"/>
      <c r="AE7410" t="s">
        <v>4308</v>
      </c>
      <c r="AF7410" t="s">
        <v>4308</v>
      </c>
      <c r="AG7410" t="s">
        <v>4308</v>
      </c>
      <c r="AH7410" s="115" t="s">
        <v>4308</v>
      </c>
    </row>
    <row r="7411" spans="1:35" hidden="1" x14ac:dyDescent="0.25">
      <c r="A7411">
        <v>334752</v>
      </c>
      <c r="B7411" t="s">
        <v>11437</v>
      </c>
      <c r="C7411" t="s">
        <v>11438</v>
      </c>
      <c r="D7411" t="s">
        <v>487</v>
      </c>
      <c r="E7411" t="s">
        <v>77</v>
      </c>
      <c r="F7411" s="126">
        <v>33939</v>
      </c>
      <c r="G7411" t="s">
        <v>11439</v>
      </c>
      <c r="H7411" t="s">
        <v>16</v>
      </c>
      <c r="I7411" t="s">
        <v>136</v>
      </c>
      <c r="J7411" t="s">
        <v>15</v>
      </c>
      <c r="K7411"/>
      <c r="L7411" t="s">
        <v>67</v>
      </c>
      <c r="M7411"/>
      <c r="N7411"/>
      <c r="O7411"/>
      <c r="P7411"/>
      <c r="Q7411"/>
      <c r="U7411"/>
      <c r="V7411">
        <v>0</v>
      </c>
      <c r="W7411"/>
      <c r="X7411"/>
      <c r="Y7411"/>
      <c r="Z7411"/>
      <c r="AA7411"/>
      <c r="AB7411"/>
      <c r="AC7411"/>
      <c r="AD7411"/>
      <c r="AE7411"/>
      <c r="AF7411"/>
      <c r="AG7411"/>
    </row>
    <row r="7412" spans="1:35" hidden="1" x14ac:dyDescent="0.25">
      <c r="A7412">
        <v>334753</v>
      </c>
      <c r="B7412" t="s">
        <v>11440</v>
      </c>
      <c r="C7412" t="s">
        <v>11441</v>
      </c>
      <c r="D7412" t="s">
        <v>238</v>
      </c>
      <c r="E7412" t="s">
        <v>77</v>
      </c>
      <c r="F7412" s="126">
        <v>36088</v>
      </c>
      <c r="G7412" t="s">
        <v>11442</v>
      </c>
      <c r="H7412" t="s">
        <v>16</v>
      </c>
      <c r="I7412" t="s">
        <v>129</v>
      </c>
      <c r="J7412"/>
      <c r="K7412"/>
      <c r="L7412"/>
      <c r="M7412"/>
      <c r="N7412"/>
      <c r="O7412"/>
      <c r="P7412"/>
      <c r="Q7412"/>
      <c r="U7412"/>
      <c r="V7412" t="s">
        <v>4414</v>
      </c>
      <c r="W7412"/>
      <c r="X7412"/>
      <c r="Y7412"/>
      <c r="Z7412"/>
      <c r="AA7412"/>
      <c r="AB7412"/>
      <c r="AC7412"/>
      <c r="AD7412"/>
      <c r="AE7412"/>
      <c r="AF7412"/>
      <c r="AG7412"/>
    </row>
    <row r="7413" spans="1:35" ht="18" x14ac:dyDescent="0.25">
      <c r="A7413" s="235">
        <v>334754</v>
      </c>
      <c r="B7413" s="235" t="s">
        <v>11443</v>
      </c>
      <c r="C7413" s="235" t="s">
        <v>212</v>
      </c>
      <c r="D7413" s="235" t="s">
        <v>214</v>
      </c>
      <c r="E7413"/>
      <c r="F7413" s="126"/>
      <c r="G7413" s="236"/>
      <c r="H7413"/>
      <c r="I7413" t="s">
        <v>107</v>
      </c>
      <c r="J7413" s="236"/>
      <c r="K7413"/>
      <c r="L7413"/>
      <c r="M7413"/>
      <c r="N7413"/>
      <c r="O7413"/>
      <c r="P7413"/>
      <c r="Q7413"/>
      <c r="U7413"/>
      <c r="V7413" t="s">
        <v>4335</v>
      </c>
      <c r="W7413" s="236"/>
      <c r="X7413"/>
      <c r="Y7413"/>
      <c r="Z7413"/>
      <c r="AA7413"/>
      <c r="AB7413"/>
      <c r="AC7413"/>
      <c r="AD7413"/>
      <c r="AE7413"/>
      <c r="AF7413"/>
      <c r="AG7413"/>
      <c r="AH7413" s="115" t="s">
        <v>4308</v>
      </c>
      <c r="AI7413" s="115" t="e">
        <f>VLOOKUP(A7413,'[2]دراسات قانونية'!$A$3:$E$600,1,0)</f>
        <v>#N/A</v>
      </c>
    </row>
    <row r="7414" spans="1:35" hidden="1" x14ac:dyDescent="0.25">
      <c r="A7414">
        <v>334755</v>
      </c>
      <c r="B7414" t="s">
        <v>11444</v>
      </c>
      <c r="C7414" t="s">
        <v>2012</v>
      </c>
      <c r="D7414" t="s">
        <v>11445</v>
      </c>
      <c r="E7414" t="s">
        <v>77</v>
      </c>
      <c r="F7414" s="126">
        <v>35392</v>
      </c>
      <c r="G7414" t="s">
        <v>211</v>
      </c>
      <c r="H7414" t="s">
        <v>16</v>
      </c>
      <c r="I7414" t="s">
        <v>136</v>
      </c>
      <c r="J7414"/>
      <c r="K7414"/>
      <c r="L7414"/>
      <c r="M7414"/>
      <c r="N7414"/>
      <c r="O7414"/>
      <c r="P7414"/>
      <c r="Q7414"/>
      <c r="U7414"/>
      <c r="V7414" t="s">
        <v>4414</v>
      </c>
      <c r="W7414"/>
      <c r="X7414"/>
      <c r="Y7414"/>
      <c r="Z7414"/>
      <c r="AA7414"/>
      <c r="AB7414"/>
      <c r="AC7414"/>
      <c r="AD7414"/>
      <c r="AE7414"/>
      <c r="AF7414"/>
      <c r="AG7414"/>
    </row>
    <row r="7415" spans="1:35" hidden="1" x14ac:dyDescent="0.25">
      <c r="A7415" s="115">
        <v>334756</v>
      </c>
      <c r="B7415" s="115" t="s">
        <v>3305</v>
      </c>
      <c r="C7415" s="115" t="s">
        <v>260</v>
      </c>
      <c r="D7415" s="115" t="s">
        <v>724</v>
      </c>
      <c r="E7415" s="115" t="s">
        <v>77</v>
      </c>
      <c r="F7415" s="237">
        <v>35335</v>
      </c>
      <c r="G7415" s="115" t="s">
        <v>243</v>
      </c>
      <c r="H7415" s="115" t="s">
        <v>16</v>
      </c>
      <c r="I7415" t="s">
        <v>199</v>
      </c>
      <c r="J7415" s="115" t="s">
        <v>1226</v>
      </c>
      <c r="L7415" s="115" t="s">
        <v>18</v>
      </c>
      <c r="U7415"/>
      <c r="V7415">
        <v>0</v>
      </c>
      <c r="AH7415" s="115" t="s">
        <v>4308</v>
      </c>
    </row>
    <row r="7416" spans="1:35" ht="18" x14ac:dyDescent="0.25">
      <c r="A7416" s="235">
        <v>334757</v>
      </c>
      <c r="B7416" s="235" t="s">
        <v>11446</v>
      </c>
      <c r="C7416" s="235" t="s">
        <v>581</v>
      </c>
      <c r="D7416" s="235" t="s">
        <v>404</v>
      </c>
      <c r="E7416"/>
      <c r="F7416" s="126"/>
      <c r="G7416" s="236"/>
      <c r="H7416"/>
      <c r="I7416" t="s">
        <v>107</v>
      </c>
      <c r="J7416" s="236"/>
      <c r="K7416"/>
      <c r="L7416"/>
      <c r="M7416"/>
      <c r="N7416"/>
      <c r="O7416"/>
      <c r="P7416"/>
      <c r="Q7416"/>
      <c r="U7416"/>
      <c r="V7416" t="s">
        <v>4335</v>
      </c>
      <c r="W7416" s="236"/>
      <c r="X7416"/>
      <c r="Y7416"/>
      <c r="Z7416"/>
      <c r="AA7416"/>
      <c r="AB7416"/>
      <c r="AC7416"/>
      <c r="AD7416"/>
      <c r="AE7416"/>
      <c r="AF7416"/>
      <c r="AG7416"/>
      <c r="AH7416" s="115" t="s">
        <v>4308</v>
      </c>
      <c r="AI7416" s="115" t="e">
        <f>VLOOKUP(A7416,'[2]دراسات قانونية'!$A$3:$E$600,1,0)</f>
        <v>#N/A</v>
      </c>
    </row>
    <row r="7417" spans="1:35" ht="18" x14ac:dyDescent="0.25">
      <c r="A7417" s="235">
        <v>334758</v>
      </c>
      <c r="B7417" s="235" t="s">
        <v>11447</v>
      </c>
      <c r="C7417" s="235" t="s">
        <v>821</v>
      </c>
      <c r="D7417" s="235" t="s">
        <v>599</v>
      </c>
      <c r="E7417"/>
      <c r="F7417" s="126"/>
      <c r="G7417" s="236"/>
      <c r="H7417"/>
      <c r="I7417" t="s">
        <v>107</v>
      </c>
      <c r="J7417" s="236"/>
      <c r="K7417"/>
      <c r="L7417"/>
      <c r="M7417"/>
      <c r="N7417"/>
      <c r="O7417"/>
      <c r="P7417"/>
      <c r="Q7417"/>
      <c r="U7417"/>
      <c r="V7417" t="s">
        <v>4335</v>
      </c>
      <c r="W7417" s="236"/>
      <c r="X7417"/>
      <c r="Y7417"/>
      <c r="Z7417"/>
      <c r="AA7417"/>
      <c r="AB7417"/>
      <c r="AC7417"/>
      <c r="AD7417"/>
      <c r="AE7417"/>
      <c r="AF7417"/>
      <c r="AG7417"/>
      <c r="AH7417" s="115" t="s">
        <v>4308</v>
      </c>
      <c r="AI7417" s="115" t="e">
        <f>VLOOKUP(A7417,'[2]دراسات قانونية'!$A$3:$E$600,1,0)</f>
        <v>#N/A</v>
      </c>
    </row>
    <row r="7418" spans="1:35" ht="18" hidden="1" x14ac:dyDescent="0.25">
      <c r="A7418" s="235">
        <v>334759</v>
      </c>
      <c r="B7418" s="235" t="s">
        <v>11448</v>
      </c>
      <c r="C7418" s="235" t="s">
        <v>229</v>
      </c>
      <c r="D7418" s="235" t="s">
        <v>268</v>
      </c>
      <c r="E7418"/>
      <c r="F7418" s="126"/>
      <c r="G7418" s="236"/>
      <c r="H7418"/>
      <c r="I7418" t="s">
        <v>199</v>
      </c>
      <c r="J7418" s="236"/>
      <c r="K7418"/>
      <c r="L7418"/>
      <c r="M7418"/>
      <c r="N7418"/>
      <c r="O7418"/>
      <c r="P7418"/>
      <c r="Q7418"/>
      <c r="U7418"/>
      <c r="V7418">
        <v>0</v>
      </c>
      <c r="W7418" s="236"/>
      <c r="X7418"/>
      <c r="Y7418"/>
      <c r="Z7418"/>
      <c r="AA7418"/>
      <c r="AB7418"/>
      <c r="AC7418"/>
      <c r="AD7418"/>
      <c r="AE7418"/>
      <c r="AF7418"/>
      <c r="AG7418"/>
      <c r="AH7418" s="115" t="s">
        <v>4308</v>
      </c>
    </row>
    <row r="7419" spans="1:35" ht="18" x14ac:dyDescent="0.25">
      <c r="A7419" s="235">
        <v>334760</v>
      </c>
      <c r="B7419" s="235" t="s">
        <v>11449</v>
      </c>
      <c r="C7419" s="235" t="s">
        <v>227</v>
      </c>
      <c r="D7419" s="235" t="s">
        <v>415</v>
      </c>
      <c r="E7419"/>
      <c r="F7419" s="126"/>
      <c r="G7419" s="236"/>
      <c r="H7419"/>
      <c r="I7419" t="s">
        <v>107</v>
      </c>
      <c r="J7419" s="236"/>
      <c r="K7419"/>
      <c r="L7419"/>
      <c r="M7419"/>
      <c r="N7419"/>
      <c r="O7419"/>
      <c r="P7419"/>
      <c r="Q7419"/>
      <c r="U7419"/>
      <c r="V7419" t="s">
        <v>4335</v>
      </c>
      <c r="W7419" s="236"/>
      <c r="X7419"/>
      <c r="Y7419"/>
      <c r="Z7419"/>
      <c r="AA7419"/>
      <c r="AB7419"/>
      <c r="AC7419"/>
      <c r="AD7419"/>
      <c r="AE7419"/>
      <c r="AF7419"/>
      <c r="AG7419"/>
      <c r="AH7419" s="115" t="s">
        <v>4308</v>
      </c>
      <c r="AI7419" s="115" t="e">
        <f>VLOOKUP(A7419,'[2]دراسات قانونية'!$A$3:$E$600,1,0)</f>
        <v>#N/A</v>
      </c>
    </row>
    <row r="7420" spans="1:35" hidden="1" x14ac:dyDescent="0.25">
      <c r="A7420">
        <v>334762</v>
      </c>
      <c r="B7420" t="s">
        <v>11450</v>
      </c>
      <c r="C7420" t="s">
        <v>212</v>
      </c>
      <c r="D7420" t="s">
        <v>894</v>
      </c>
      <c r="E7420" t="s">
        <v>77</v>
      </c>
      <c r="F7420" s="126">
        <v>35455</v>
      </c>
      <c r="G7420" t="s">
        <v>11451</v>
      </c>
      <c r="H7420" t="s">
        <v>16</v>
      </c>
      <c r="I7420" t="s">
        <v>129</v>
      </c>
      <c r="J7420"/>
      <c r="K7420"/>
      <c r="L7420"/>
      <c r="M7420"/>
      <c r="N7420"/>
      <c r="O7420"/>
      <c r="P7420"/>
      <c r="Q7420"/>
      <c r="U7420"/>
      <c r="V7420" t="s">
        <v>4414</v>
      </c>
      <c r="W7420"/>
      <c r="X7420"/>
      <c r="Y7420"/>
      <c r="Z7420"/>
      <c r="AA7420"/>
      <c r="AB7420"/>
      <c r="AC7420"/>
      <c r="AD7420"/>
      <c r="AE7420"/>
      <c r="AF7420"/>
      <c r="AG7420"/>
      <c r="AH7420" s="115" t="s">
        <v>4308</v>
      </c>
    </row>
    <row r="7421" spans="1:35" hidden="1" x14ac:dyDescent="0.25">
      <c r="A7421">
        <v>334763</v>
      </c>
      <c r="B7421" t="s">
        <v>11452</v>
      </c>
      <c r="C7421" t="s">
        <v>9114</v>
      </c>
      <c r="D7421" t="s">
        <v>11453</v>
      </c>
      <c r="E7421" t="s">
        <v>77</v>
      </c>
      <c r="F7421" s="126">
        <v>32529</v>
      </c>
      <c r="G7421" t="s">
        <v>211</v>
      </c>
      <c r="H7421" t="s">
        <v>16</v>
      </c>
      <c r="I7421" t="s">
        <v>136</v>
      </c>
      <c r="J7421"/>
      <c r="K7421"/>
      <c r="L7421"/>
      <c r="M7421"/>
      <c r="N7421"/>
      <c r="O7421"/>
      <c r="P7421"/>
      <c r="Q7421"/>
      <c r="U7421"/>
      <c r="V7421" t="s">
        <v>4329</v>
      </c>
      <c r="W7421"/>
      <c r="X7421"/>
      <c r="Y7421"/>
      <c r="Z7421"/>
      <c r="AA7421"/>
      <c r="AB7421"/>
      <c r="AC7421" t="s">
        <v>4308</v>
      </c>
      <c r="AD7421" t="s">
        <v>4308</v>
      </c>
      <c r="AE7421" t="s">
        <v>4308</v>
      </c>
      <c r="AF7421" t="s">
        <v>4308</v>
      </c>
      <c r="AG7421" t="s">
        <v>4308</v>
      </c>
      <c r="AH7421" s="115" t="s">
        <v>4308</v>
      </c>
    </row>
    <row r="7422" spans="1:35" hidden="1" x14ac:dyDescent="0.25">
      <c r="A7422">
        <v>334764</v>
      </c>
      <c r="B7422" t="s">
        <v>11454</v>
      </c>
      <c r="C7422" t="s">
        <v>291</v>
      </c>
      <c r="D7422" t="s">
        <v>617</v>
      </c>
      <c r="E7422" t="s">
        <v>77</v>
      </c>
      <c r="F7422" s="126">
        <v>33748</v>
      </c>
      <c r="G7422" t="s">
        <v>11455</v>
      </c>
      <c r="H7422" t="s">
        <v>16</v>
      </c>
      <c r="I7422" t="s">
        <v>129</v>
      </c>
      <c r="J7422" t="s">
        <v>15</v>
      </c>
      <c r="K7422"/>
      <c r="L7422" t="s">
        <v>67</v>
      </c>
      <c r="M7422"/>
      <c r="N7422"/>
      <c r="O7422"/>
      <c r="P7422"/>
      <c r="Q7422"/>
      <c r="U7422"/>
      <c r="V7422" t="s">
        <v>16623</v>
      </c>
      <c r="W7422"/>
      <c r="X7422"/>
      <c r="Y7422"/>
      <c r="Z7422"/>
      <c r="AA7422"/>
      <c r="AB7422"/>
      <c r="AC7422"/>
      <c r="AD7422"/>
      <c r="AE7422"/>
      <c r="AF7422" t="s">
        <v>4308</v>
      </c>
      <c r="AG7422" t="s">
        <v>4308</v>
      </c>
      <c r="AH7422" s="115" t="s">
        <v>4308</v>
      </c>
    </row>
    <row r="7423" spans="1:35" hidden="1" x14ac:dyDescent="0.25">
      <c r="A7423" s="115">
        <v>334766</v>
      </c>
      <c r="B7423" s="115" t="s">
        <v>3864</v>
      </c>
      <c r="C7423" s="115" t="s">
        <v>2384</v>
      </c>
      <c r="D7423" s="115" t="s">
        <v>238</v>
      </c>
      <c r="E7423" s="115" t="s">
        <v>76</v>
      </c>
      <c r="F7423" s="237">
        <v>31414</v>
      </c>
      <c r="G7423" s="115" t="s">
        <v>2059</v>
      </c>
      <c r="H7423" s="115" t="s">
        <v>16</v>
      </c>
      <c r="I7423" t="s">
        <v>199</v>
      </c>
      <c r="J7423" s="115" t="s">
        <v>15</v>
      </c>
      <c r="L7423" s="115" t="s">
        <v>70</v>
      </c>
      <c r="U7423"/>
      <c r="V7423">
        <v>0</v>
      </c>
    </row>
    <row r="7424" spans="1:35" ht="18" x14ac:dyDescent="0.25">
      <c r="A7424" s="235">
        <v>334767</v>
      </c>
      <c r="B7424" s="235" t="s">
        <v>11456</v>
      </c>
      <c r="C7424" s="235" t="s">
        <v>324</v>
      </c>
      <c r="D7424" s="235" t="s">
        <v>214</v>
      </c>
      <c r="E7424"/>
      <c r="F7424" s="126"/>
      <c r="G7424" s="236"/>
      <c r="H7424"/>
      <c r="I7424" t="s">
        <v>107</v>
      </c>
      <c r="J7424" s="236"/>
      <c r="K7424"/>
      <c r="L7424"/>
      <c r="M7424"/>
      <c r="N7424"/>
      <c r="O7424"/>
      <c r="P7424"/>
      <c r="Q7424"/>
      <c r="U7424"/>
      <c r="V7424" t="s">
        <v>4335</v>
      </c>
      <c r="W7424" s="236"/>
      <c r="X7424"/>
      <c r="Y7424"/>
      <c r="Z7424"/>
      <c r="AA7424"/>
      <c r="AB7424"/>
      <c r="AC7424"/>
      <c r="AD7424"/>
      <c r="AE7424"/>
      <c r="AF7424"/>
      <c r="AG7424"/>
      <c r="AH7424" s="115" t="s">
        <v>4308</v>
      </c>
      <c r="AI7424" s="115" t="e">
        <f>VLOOKUP(A7424,'[2]دراسات قانونية'!$A$3:$E$600,1,0)</f>
        <v>#N/A</v>
      </c>
    </row>
    <row r="7425" spans="1:35" ht="18" x14ac:dyDescent="0.25">
      <c r="A7425" s="235">
        <v>334768</v>
      </c>
      <c r="B7425" s="235" t="s">
        <v>11457</v>
      </c>
      <c r="C7425" s="235" t="s">
        <v>489</v>
      </c>
      <c r="D7425" s="235" t="s">
        <v>330</v>
      </c>
      <c r="E7425"/>
      <c r="F7425" s="126"/>
      <c r="G7425" s="236"/>
      <c r="H7425"/>
      <c r="I7425" t="s">
        <v>107</v>
      </c>
      <c r="J7425" s="236"/>
      <c r="K7425"/>
      <c r="L7425"/>
      <c r="M7425"/>
      <c r="N7425"/>
      <c r="O7425"/>
      <c r="P7425"/>
      <c r="Q7425"/>
      <c r="U7425"/>
      <c r="V7425" t="s">
        <v>4335</v>
      </c>
      <c r="W7425" s="236"/>
      <c r="X7425"/>
      <c r="Y7425"/>
      <c r="Z7425"/>
      <c r="AA7425"/>
      <c r="AB7425"/>
      <c r="AC7425"/>
      <c r="AD7425"/>
      <c r="AE7425"/>
      <c r="AF7425"/>
      <c r="AG7425"/>
      <c r="AH7425" s="115" t="s">
        <v>4308</v>
      </c>
      <c r="AI7425" s="115" t="e">
        <f>VLOOKUP(A7425,'[2]دراسات قانونية'!$A$3:$E$600,1,0)</f>
        <v>#N/A</v>
      </c>
    </row>
    <row r="7426" spans="1:35" ht="18" x14ac:dyDescent="0.25">
      <c r="A7426" s="235">
        <v>334769</v>
      </c>
      <c r="B7426" s="235" t="s">
        <v>11458</v>
      </c>
      <c r="C7426" s="235" t="s">
        <v>250</v>
      </c>
      <c r="D7426" s="235" t="s">
        <v>7601</v>
      </c>
      <c r="E7426"/>
      <c r="F7426" s="126"/>
      <c r="G7426" s="236"/>
      <c r="H7426"/>
      <c r="I7426" t="s">
        <v>107</v>
      </c>
      <c r="J7426" s="236"/>
      <c r="K7426"/>
      <c r="L7426"/>
      <c r="M7426"/>
      <c r="N7426"/>
      <c r="O7426"/>
      <c r="P7426"/>
      <c r="Q7426"/>
      <c r="U7426"/>
      <c r="V7426" t="s">
        <v>4335</v>
      </c>
      <c r="W7426" s="236"/>
      <c r="X7426"/>
      <c r="Y7426"/>
      <c r="Z7426"/>
      <c r="AA7426"/>
      <c r="AB7426"/>
      <c r="AC7426"/>
      <c r="AD7426"/>
      <c r="AE7426"/>
      <c r="AF7426"/>
      <c r="AG7426"/>
      <c r="AH7426" s="115" t="s">
        <v>4308</v>
      </c>
      <c r="AI7426" s="115" t="e">
        <f>VLOOKUP(A7426,'[2]دراسات قانونية'!$A$3:$E$600,1,0)</f>
        <v>#N/A</v>
      </c>
    </row>
    <row r="7427" spans="1:35" hidden="1" x14ac:dyDescent="0.25">
      <c r="A7427">
        <v>334771</v>
      </c>
      <c r="B7427" t="s">
        <v>11459</v>
      </c>
      <c r="C7427" t="s">
        <v>339</v>
      </c>
      <c r="D7427" t="s">
        <v>381</v>
      </c>
      <c r="E7427" t="s">
        <v>76</v>
      </c>
      <c r="F7427" s="126">
        <v>34066</v>
      </c>
      <c r="G7427" t="s">
        <v>719</v>
      </c>
      <c r="H7427" t="s">
        <v>16</v>
      </c>
      <c r="I7427" t="s">
        <v>136</v>
      </c>
      <c r="J7427" t="s">
        <v>15</v>
      </c>
      <c r="K7427"/>
      <c r="L7427" t="s">
        <v>30</v>
      </c>
      <c r="M7427"/>
      <c r="N7427"/>
      <c r="O7427"/>
      <c r="P7427"/>
      <c r="Q7427"/>
      <c r="U7427"/>
      <c r="V7427" t="s">
        <v>16623</v>
      </c>
      <c r="W7427"/>
      <c r="X7427"/>
      <c r="Y7427"/>
      <c r="Z7427"/>
      <c r="AA7427"/>
      <c r="AB7427"/>
      <c r="AC7427"/>
      <c r="AD7427"/>
      <c r="AE7427"/>
      <c r="AF7427"/>
      <c r="AG7427"/>
      <c r="AH7427" s="115" t="s">
        <v>4308</v>
      </c>
    </row>
    <row r="7428" spans="1:35" hidden="1" x14ac:dyDescent="0.25">
      <c r="A7428">
        <v>334772</v>
      </c>
      <c r="B7428" t="s">
        <v>11460</v>
      </c>
      <c r="C7428" t="s">
        <v>1090</v>
      </c>
      <c r="D7428" t="s">
        <v>430</v>
      </c>
      <c r="E7428" t="s">
        <v>76</v>
      </c>
      <c r="F7428" s="126">
        <v>34700</v>
      </c>
      <c r="G7428" t="s">
        <v>18</v>
      </c>
      <c r="H7428" t="s">
        <v>16</v>
      </c>
      <c r="I7428" t="s">
        <v>136</v>
      </c>
      <c r="J7428" t="s">
        <v>1226</v>
      </c>
      <c r="K7428"/>
      <c r="L7428" t="s">
        <v>18</v>
      </c>
      <c r="M7428"/>
      <c r="N7428"/>
      <c r="O7428"/>
      <c r="P7428"/>
      <c r="Q7428"/>
      <c r="U7428"/>
      <c r="V7428">
        <v>0</v>
      </c>
      <c r="W7428"/>
      <c r="X7428"/>
      <c r="Y7428"/>
      <c r="Z7428"/>
      <c r="AA7428"/>
      <c r="AB7428"/>
      <c r="AC7428"/>
      <c r="AD7428"/>
      <c r="AE7428"/>
      <c r="AF7428"/>
      <c r="AG7428"/>
    </row>
    <row r="7429" spans="1:35" hidden="1" x14ac:dyDescent="0.25">
      <c r="A7429">
        <v>334773</v>
      </c>
      <c r="B7429" t="s">
        <v>11461</v>
      </c>
      <c r="C7429" t="s">
        <v>609</v>
      </c>
      <c r="D7429" t="s">
        <v>372</v>
      </c>
      <c r="E7429" t="s">
        <v>76</v>
      </c>
      <c r="F7429" s="126">
        <v>35691</v>
      </c>
      <c r="G7429" t="s">
        <v>11462</v>
      </c>
      <c r="H7429" t="s">
        <v>16</v>
      </c>
      <c r="I7429" t="s">
        <v>136</v>
      </c>
      <c r="J7429" t="s">
        <v>1226</v>
      </c>
      <c r="K7429"/>
      <c r="L7429" t="s">
        <v>18</v>
      </c>
      <c r="M7429"/>
      <c r="N7429"/>
      <c r="O7429"/>
      <c r="P7429"/>
      <c r="Q7429"/>
      <c r="R7429" s="115">
        <v>9419</v>
      </c>
      <c r="S7429" s="115">
        <v>45722</v>
      </c>
      <c r="T7429" s="115">
        <v>60000</v>
      </c>
      <c r="U7429"/>
      <c r="V7429">
        <v>0</v>
      </c>
      <c r="W7429"/>
      <c r="X7429"/>
      <c r="Y7429"/>
      <c r="Z7429"/>
      <c r="AA7429"/>
      <c r="AB7429"/>
      <c r="AC7429"/>
      <c r="AD7429"/>
      <c r="AE7429"/>
      <c r="AF7429"/>
      <c r="AG7429"/>
    </row>
    <row r="7430" spans="1:35" ht="18" x14ac:dyDescent="0.25">
      <c r="A7430" s="235">
        <v>334777</v>
      </c>
      <c r="B7430" s="235" t="s">
        <v>11463</v>
      </c>
      <c r="C7430" s="235" t="s">
        <v>451</v>
      </c>
      <c r="D7430" s="235" t="s">
        <v>11464</v>
      </c>
      <c r="E7430"/>
      <c r="F7430" s="126"/>
      <c r="G7430" s="236"/>
      <c r="H7430"/>
      <c r="I7430" t="s">
        <v>107</v>
      </c>
      <c r="J7430" s="236"/>
      <c r="K7430"/>
      <c r="L7430"/>
      <c r="M7430"/>
      <c r="N7430"/>
      <c r="O7430"/>
      <c r="P7430"/>
      <c r="Q7430"/>
      <c r="U7430"/>
      <c r="V7430" t="s">
        <v>4335</v>
      </c>
      <c r="W7430" s="236"/>
      <c r="X7430"/>
      <c r="Y7430"/>
      <c r="Z7430"/>
      <c r="AA7430"/>
      <c r="AB7430"/>
      <c r="AC7430"/>
      <c r="AD7430"/>
      <c r="AE7430"/>
      <c r="AF7430"/>
      <c r="AG7430"/>
      <c r="AH7430" s="115" t="s">
        <v>4308</v>
      </c>
      <c r="AI7430" s="115" t="e">
        <f>VLOOKUP(A7430,'[2]دراسات قانونية'!$A$3:$E$600,1,0)</f>
        <v>#N/A</v>
      </c>
    </row>
    <row r="7431" spans="1:35" ht="18" x14ac:dyDescent="0.25">
      <c r="A7431" s="235">
        <v>334779</v>
      </c>
      <c r="B7431" s="235" t="s">
        <v>11465</v>
      </c>
      <c r="C7431" s="235" t="s">
        <v>212</v>
      </c>
      <c r="D7431" s="235" t="s">
        <v>10696</v>
      </c>
      <c r="E7431"/>
      <c r="F7431" s="126"/>
      <c r="G7431" s="236"/>
      <c r="H7431"/>
      <c r="I7431" t="s">
        <v>107</v>
      </c>
      <c r="J7431" s="236"/>
      <c r="K7431"/>
      <c r="L7431"/>
      <c r="M7431"/>
      <c r="N7431"/>
      <c r="O7431"/>
      <c r="P7431"/>
      <c r="Q7431"/>
      <c r="U7431"/>
      <c r="V7431" t="s">
        <v>4335</v>
      </c>
      <c r="W7431" s="236"/>
      <c r="X7431"/>
      <c r="Y7431"/>
      <c r="Z7431"/>
      <c r="AA7431"/>
      <c r="AB7431"/>
      <c r="AC7431"/>
      <c r="AD7431"/>
      <c r="AE7431"/>
      <c r="AF7431"/>
      <c r="AG7431"/>
      <c r="AH7431" s="115" t="s">
        <v>4308</v>
      </c>
      <c r="AI7431" s="115" t="e">
        <f>VLOOKUP(A7431,'[2]دراسات قانونية'!$A$3:$E$600,1,0)</f>
        <v>#N/A</v>
      </c>
    </row>
    <row r="7432" spans="1:35" hidden="1" x14ac:dyDescent="0.25">
      <c r="A7432">
        <v>334780</v>
      </c>
      <c r="B7432" t="s">
        <v>11466</v>
      </c>
      <c r="C7432" t="s">
        <v>1069</v>
      </c>
      <c r="D7432" t="s">
        <v>2202</v>
      </c>
      <c r="E7432" t="s">
        <v>77</v>
      </c>
      <c r="F7432" s="126">
        <v>34881</v>
      </c>
      <c r="G7432" t="s">
        <v>11467</v>
      </c>
      <c r="H7432" t="s">
        <v>16</v>
      </c>
      <c r="I7432" t="s">
        <v>129</v>
      </c>
      <c r="J7432" t="s">
        <v>1226</v>
      </c>
      <c r="K7432"/>
      <c r="L7432" t="s">
        <v>61</v>
      </c>
      <c r="M7432"/>
      <c r="N7432"/>
      <c r="O7432"/>
      <c r="P7432"/>
      <c r="Q7432"/>
      <c r="U7432"/>
      <c r="V7432" t="s">
        <v>16603</v>
      </c>
      <c r="W7432"/>
      <c r="X7432"/>
      <c r="Y7432"/>
      <c r="Z7432"/>
      <c r="AA7432"/>
      <c r="AB7432"/>
      <c r="AC7432"/>
      <c r="AD7432"/>
      <c r="AE7432" t="s">
        <v>4308</v>
      </c>
      <c r="AF7432" t="s">
        <v>4308</v>
      </c>
      <c r="AG7432" t="s">
        <v>4308</v>
      </c>
      <c r="AH7432" s="115" t="s">
        <v>4308</v>
      </c>
    </row>
    <row r="7433" spans="1:35" ht="18" x14ac:dyDescent="0.25">
      <c r="A7433" s="235">
        <v>334781</v>
      </c>
      <c r="B7433" s="235" t="s">
        <v>11468</v>
      </c>
      <c r="C7433" s="235" t="s">
        <v>291</v>
      </c>
      <c r="D7433" s="235" t="s">
        <v>298</v>
      </c>
      <c r="E7433"/>
      <c r="F7433" s="126"/>
      <c r="G7433" s="236"/>
      <c r="H7433"/>
      <c r="I7433" t="s">
        <v>107</v>
      </c>
      <c r="J7433" s="236"/>
      <c r="K7433"/>
      <c r="L7433"/>
      <c r="M7433"/>
      <c r="N7433"/>
      <c r="O7433"/>
      <c r="P7433"/>
      <c r="Q7433"/>
      <c r="U7433"/>
      <c r="V7433" t="s">
        <v>4335</v>
      </c>
      <c r="W7433" s="236"/>
      <c r="X7433"/>
      <c r="Y7433"/>
      <c r="Z7433"/>
      <c r="AA7433"/>
      <c r="AB7433"/>
      <c r="AC7433"/>
      <c r="AD7433"/>
      <c r="AE7433"/>
      <c r="AF7433"/>
      <c r="AG7433"/>
      <c r="AH7433" s="115" t="s">
        <v>4308</v>
      </c>
      <c r="AI7433" s="115" t="e">
        <f>VLOOKUP(A7433,'[2]دراسات قانونية'!$A$3:$E$600,1,0)</f>
        <v>#N/A</v>
      </c>
    </row>
    <row r="7434" spans="1:35" hidden="1" x14ac:dyDescent="0.25">
      <c r="A7434">
        <v>334783</v>
      </c>
      <c r="B7434" t="s">
        <v>11469</v>
      </c>
      <c r="C7434" t="s">
        <v>1438</v>
      </c>
      <c r="D7434" t="s">
        <v>330</v>
      </c>
      <c r="E7434" t="s">
        <v>76</v>
      </c>
      <c r="F7434" s="126">
        <v>33846</v>
      </c>
      <c r="G7434" t="s">
        <v>1527</v>
      </c>
      <c r="H7434" t="s">
        <v>16</v>
      </c>
      <c r="I7434" t="s">
        <v>129</v>
      </c>
      <c r="J7434" t="s">
        <v>1226</v>
      </c>
      <c r="K7434"/>
      <c r="L7434" t="s">
        <v>37</v>
      </c>
      <c r="M7434"/>
      <c r="N7434"/>
      <c r="O7434"/>
      <c r="P7434"/>
      <c r="Q7434"/>
      <c r="U7434"/>
      <c r="V7434" t="s">
        <v>16623</v>
      </c>
      <c r="W7434"/>
      <c r="X7434"/>
      <c r="Y7434"/>
      <c r="Z7434"/>
      <c r="AA7434"/>
      <c r="AB7434"/>
      <c r="AC7434"/>
      <c r="AD7434"/>
      <c r="AE7434"/>
      <c r="AF7434"/>
      <c r="AG7434"/>
    </row>
    <row r="7435" spans="1:35" ht="18" hidden="1" x14ac:dyDescent="0.25">
      <c r="A7435" s="235">
        <v>334784</v>
      </c>
      <c r="B7435" s="235" t="s">
        <v>11470</v>
      </c>
      <c r="C7435" s="235" t="s">
        <v>332</v>
      </c>
      <c r="D7435" s="235" t="s">
        <v>11471</v>
      </c>
      <c r="E7435"/>
      <c r="F7435" s="126"/>
      <c r="G7435" s="236"/>
      <c r="H7435"/>
      <c r="I7435" t="s">
        <v>129</v>
      </c>
      <c r="J7435" s="236"/>
      <c r="K7435"/>
      <c r="L7435"/>
      <c r="M7435"/>
      <c r="N7435"/>
      <c r="O7435"/>
      <c r="P7435"/>
      <c r="Q7435"/>
      <c r="U7435"/>
      <c r="V7435" t="s">
        <v>4335</v>
      </c>
      <c r="W7435" s="236"/>
      <c r="X7435"/>
      <c r="Y7435"/>
      <c r="Z7435"/>
      <c r="AA7435"/>
      <c r="AB7435"/>
      <c r="AC7435"/>
      <c r="AD7435"/>
      <c r="AE7435"/>
      <c r="AF7435"/>
      <c r="AG7435"/>
      <c r="AH7435" s="115" t="s">
        <v>4308</v>
      </c>
    </row>
    <row r="7436" spans="1:35" ht="18" x14ac:dyDescent="0.25">
      <c r="A7436" s="235">
        <v>334785</v>
      </c>
      <c r="B7436" s="235" t="s">
        <v>11472</v>
      </c>
      <c r="C7436" s="235" t="s">
        <v>821</v>
      </c>
      <c r="D7436" s="235" t="s">
        <v>445</v>
      </c>
      <c r="E7436"/>
      <c r="F7436" s="126"/>
      <c r="G7436" s="236"/>
      <c r="H7436"/>
      <c r="I7436" t="s">
        <v>107</v>
      </c>
      <c r="J7436" s="236"/>
      <c r="K7436"/>
      <c r="L7436"/>
      <c r="M7436"/>
      <c r="N7436"/>
      <c r="O7436"/>
      <c r="P7436"/>
      <c r="Q7436"/>
      <c r="U7436"/>
      <c r="V7436" t="s">
        <v>4335</v>
      </c>
      <c r="W7436" s="236"/>
      <c r="X7436"/>
      <c r="Y7436"/>
      <c r="Z7436"/>
      <c r="AA7436"/>
      <c r="AB7436"/>
      <c r="AC7436"/>
      <c r="AD7436"/>
      <c r="AE7436"/>
      <c r="AF7436"/>
      <c r="AG7436"/>
      <c r="AH7436" s="115" t="s">
        <v>4308</v>
      </c>
      <c r="AI7436" s="115" t="e">
        <f>VLOOKUP(A7436,'[2]دراسات قانونية'!$A$3:$E$600,1,0)</f>
        <v>#N/A</v>
      </c>
    </row>
    <row r="7437" spans="1:35" ht="18" x14ac:dyDescent="0.25">
      <c r="A7437" s="235">
        <v>334786</v>
      </c>
      <c r="B7437" s="235" t="s">
        <v>11473</v>
      </c>
      <c r="C7437" s="235" t="s">
        <v>507</v>
      </c>
      <c r="D7437" s="235" t="s">
        <v>437</v>
      </c>
      <c r="E7437"/>
      <c r="F7437" s="126"/>
      <c r="G7437" s="236"/>
      <c r="H7437"/>
      <c r="I7437" t="s">
        <v>107</v>
      </c>
      <c r="J7437" s="236"/>
      <c r="K7437"/>
      <c r="L7437"/>
      <c r="M7437"/>
      <c r="N7437"/>
      <c r="O7437"/>
      <c r="P7437"/>
      <c r="Q7437"/>
      <c r="U7437"/>
      <c r="V7437" t="s">
        <v>4335</v>
      </c>
      <c r="W7437" s="236"/>
      <c r="X7437"/>
      <c r="Y7437"/>
      <c r="Z7437"/>
      <c r="AA7437"/>
      <c r="AB7437"/>
      <c r="AC7437"/>
      <c r="AD7437"/>
      <c r="AE7437"/>
      <c r="AF7437"/>
      <c r="AG7437"/>
      <c r="AH7437" s="115" t="s">
        <v>4308</v>
      </c>
      <c r="AI7437" s="115" t="e">
        <f>VLOOKUP(A7437,'[2]دراسات قانونية'!$A$3:$E$600,1,0)</f>
        <v>#N/A</v>
      </c>
    </row>
    <row r="7438" spans="1:35" hidden="1" x14ac:dyDescent="0.25">
      <c r="A7438">
        <v>334788</v>
      </c>
      <c r="B7438" t="s">
        <v>11474</v>
      </c>
      <c r="C7438" t="s">
        <v>439</v>
      </c>
      <c r="D7438" t="s">
        <v>213</v>
      </c>
      <c r="E7438" t="s">
        <v>76</v>
      </c>
      <c r="F7438" s="126"/>
      <c r="G7438"/>
      <c r="H7438" t="s">
        <v>16</v>
      </c>
      <c r="I7438" t="s">
        <v>129</v>
      </c>
      <c r="J7438"/>
      <c r="K7438"/>
      <c r="L7438"/>
      <c r="M7438"/>
      <c r="N7438"/>
      <c r="O7438"/>
      <c r="P7438"/>
      <c r="Q7438"/>
      <c r="U7438"/>
      <c r="V7438" t="s">
        <v>4424</v>
      </c>
      <c r="W7438"/>
      <c r="X7438"/>
      <c r="Y7438"/>
      <c r="Z7438"/>
      <c r="AA7438" t="s">
        <v>4308</v>
      </c>
      <c r="AB7438" t="s">
        <v>4308</v>
      </c>
      <c r="AC7438" t="s">
        <v>4308</v>
      </c>
      <c r="AD7438" t="s">
        <v>4308</v>
      </c>
      <c r="AE7438" t="s">
        <v>4308</v>
      </c>
      <c r="AF7438" t="s">
        <v>4308</v>
      </c>
      <c r="AG7438" t="s">
        <v>4308</v>
      </c>
      <c r="AH7438" s="115" t="s">
        <v>4308</v>
      </c>
    </row>
    <row r="7439" spans="1:35" hidden="1" x14ac:dyDescent="0.25">
      <c r="A7439">
        <v>334789</v>
      </c>
      <c r="B7439" t="s">
        <v>11475</v>
      </c>
      <c r="C7439" t="s">
        <v>939</v>
      </c>
      <c r="D7439" t="s">
        <v>11476</v>
      </c>
      <c r="E7439" t="s">
        <v>77</v>
      </c>
      <c r="F7439" s="126">
        <v>36165</v>
      </c>
      <c r="G7439" t="s">
        <v>18</v>
      </c>
      <c r="H7439" t="s">
        <v>16</v>
      </c>
      <c r="I7439" t="s">
        <v>129</v>
      </c>
      <c r="J7439"/>
      <c r="K7439"/>
      <c r="L7439"/>
      <c r="M7439"/>
      <c r="N7439"/>
      <c r="O7439"/>
      <c r="P7439"/>
      <c r="Q7439"/>
      <c r="U7439"/>
      <c r="V7439" t="s">
        <v>4424</v>
      </c>
      <c r="W7439"/>
      <c r="X7439"/>
      <c r="Y7439"/>
      <c r="Z7439"/>
      <c r="AA7439"/>
      <c r="AB7439"/>
      <c r="AC7439"/>
      <c r="AD7439" t="s">
        <v>4308</v>
      </c>
      <c r="AE7439" t="s">
        <v>4308</v>
      </c>
      <c r="AF7439" t="s">
        <v>4308</v>
      </c>
      <c r="AG7439" t="s">
        <v>4308</v>
      </c>
      <c r="AH7439" s="115" t="s">
        <v>4308</v>
      </c>
    </row>
    <row r="7440" spans="1:35" hidden="1" x14ac:dyDescent="0.25">
      <c r="A7440">
        <v>334790</v>
      </c>
      <c r="B7440" t="s">
        <v>11477</v>
      </c>
      <c r="C7440" t="s">
        <v>787</v>
      </c>
      <c r="D7440" t="s">
        <v>513</v>
      </c>
      <c r="E7440" t="s">
        <v>77</v>
      </c>
      <c r="F7440" s="126">
        <v>35282</v>
      </c>
      <c r="G7440" t="s">
        <v>73</v>
      </c>
      <c r="H7440" t="s">
        <v>16</v>
      </c>
      <c r="I7440" t="s">
        <v>129</v>
      </c>
      <c r="J7440" t="s">
        <v>15</v>
      </c>
      <c r="K7440"/>
      <c r="L7440" t="s">
        <v>37</v>
      </c>
      <c r="M7440"/>
      <c r="N7440"/>
      <c r="O7440"/>
      <c r="P7440"/>
      <c r="Q7440"/>
      <c r="U7440"/>
      <c r="V7440" t="s">
        <v>4334</v>
      </c>
      <c r="W7440"/>
      <c r="X7440"/>
      <c r="Y7440"/>
      <c r="Z7440"/>
      <c r="AA7440"/>
      <c r="AB7440"/>
      <c r="AC7440"/>
      <c r="AD7440"/>
      <c r="AE7440"/>
      <c r="AF7440"/>
      <c r="AG7440"/>
    </row>
    <row r="7441" spans="1:35" hidden="1" x14ac:dyDescent="0.25">
      <c r="A7441">
        <v>334791</v>
      </c>
      <c r="B7441" t="s">
        <v>11478</v>
      </c>
      <c r="C7441" t="s">
        <v>8024</v>
      </c>
      <c r="D7441" t="s">
        <v>281</v>
      </c>
      <c r="E7441" t="s">
        <v>77</v>
      </c>
      <c r="F7441" s="126">
        <v>34936</v>
      </c>
      <c r="G7441" t="s">
        <v>18</v>
      </c>
      <c r="H7441" t="s">
        <v>16</v>
      </c>
      <c r="I7441" t="s">
        <v>136</v>
      </c>
      <c r="J7441" t="s">
        <v>15</v>
      </c>
      <c r="K7441"/>
      <c r="L7441" t="s">
        <v>30</v>
      </c>
      <c r="M7441"/>
      <c r="N7441"/>
      <c r="O7441"/>
      <c r="P7441"/>
      <c r="Q7441"/>
      <c r="U7441"/>
      <c r="V7441">
        <v>0</v>
      </c>
      <c r="W7441"/>
      <c r="X7441"/>
      <c r="Y7441"/>
      <c r="Z7441"/>
      <c r="AA7441"/>
      <c r="AB7441"/>
      <c r="AC7441"/>
      <c r="AD7441"/>
      <c r="AE7441" t="s">
        <v>4308</v>
      </c>
      <c r="AF7441" t="s">
        <v>4308</v>
      </c>
      <c r="AG7441" t="s">
        <v>4308</v>
      </c>
      <c r="AH7441" s="115" t="s">
        <v>4308</v>
      </c>
    </row>
    <row r="7442" spans="1:35" hidden="1" x14ac:dyDescent="0.25">
      <c r="A7442" s="115">
        <v>334792</v>
      </c>
      <c r="B7442" s="115" t="s">
        <v>1557</v>
      </c>
      <c r="C7442" s="115" t="s">
        <v>1558</v>
      </c>
      <c r="D7442" s="115" t="s">
        <v>696</v>
      </c>
      <c r="E7442" s="115" t="s">
        <v>76</v>
      </c>
      <c r="F7442" s="237">
        <v>34344</v>
      </c>
      <c r="G7442" s="115" t="s">
        <v>18</v>
      </c>
      <c r="H7442" s="115" t="s">
        <v>16</v>
      </c>
      <c r="I7442" t="s">
        <v>136</v>
      </c>
      <c r="J7442" s="115" t="s">
        <v>1226</v>
      </c>
      <c r="L7442" s="115" t="s">
        <v>18</v>
      </c>
      <c r="U7442"/>
      <c r="V7442" t="s">
        <v>4336</v>
      </c>
      <c r="AH7442" s="115" t="s">
        <v>4308</v>
      </c>
    </row>
    <row r="7443" spans="1:35" ht="18" hidden="1" x14ac:dyDescent="0.25">
      <c r="A7443" s="235">
        <v>334793</v>
      </c>
      <c r="B7443" s="235" t="s">
        <v>11479</v>
      </c>
      <c r="C7443" s="235" t="s">
        <v>548</v>
      </c>
      <c r="D7443" s="235" t="s">
        <v>1242</v>
      </c>
      <c r="E7443"/>
      <c r="F7443" s="126"/>
      <c r="G7443" s="236"/>
      <c r="H7443"/>
      <c r="I7443" t="s">
        <v>199</v>
      </c>
      <c r="J7443" s="236"/>
      <c r="K7443"/>
      <c r="L7443"/>
      <c r="M7443"/>
      <c r="N7443"/>
      <c r="O7443"/>
      <c r="P7443"/>
      <c r="Q7443"/>
      <c r="U7443"/>
      <c r="V7443">
        <v>0</v>
      </c>
      <c r="W7443" s="236"/>
      <c r="X7443"/>
      <c r="Y7443"/>
      <c r="Z7443"/>
      <c r="AA7443"/>
      <c r="AB7443"/>
      <c r="AC7443"/>
      <c r="AD7443"/>
      <c r="AE7443"/>
      <c r="AF7443"/>
      <c r="AG7443"/>
      <c r="AH7443" s="115" t="s">
        <v>4308</v>
      </c>
    </row>
    <row r="7444" spans="1:35" ht="18" x14ac:dyDescent="0.25">
      <c r="A7444" s="235">
        <v>334796</v>
      </c>
      <c r="B7444" s="235" t="s">
        <v>11480</v>
      </c>
      <c r="C7444" s="235" t="s">
        <v>219</v>
      </c>
      <c r="D7444" s="235" t="s">
        <v>320</v>
      </c>
      <c r="E7444"/>
      <c r="F7444" s="126"/>
      <c r="G7444" s="236"/>
      <c r="H7444"/>
      <c r="I7444" t="s">
        <v>107</v>
      </c>
      <c r="J7444" s="236"/>
      <c r="K7444"/>
      <c r="L7444"/>
      <c r="M7444"/>
      <c r="N7444"/>
      <c r="O7444"/>
      <c r="P7444"/>
      <c r="Q7444"/>
      <c r="U7444"/>
      <c r="V7444" t="s">
        <v>4335</v>
      </c>
      <c r="W7444" s="236"/>
      <c r="X7444"/>
      <c r="Y7444"/>
      <c r="Z7444"/>
      <c r="AA7444"/>
      <c r="AB7444"/>
      <c r="AC7444"/>
      <c r="AD7444"/>
      <c r="AE7444"/>
      <c r="AF7444"/>
      <c r="AG7444"/>
      <c r="AH7444" s="115" t="s">
        <v>4308</v>
      </c>
      <c r="AI7444" s="115" t="e">
        <f>VLOOKUP(A7444,'[2]دراسات قانونية'!$A$3:$E$600,1,0)</f>
        <v>#N/A</v>
      </c>
    </row>
    <row r="7445" spans="1:35" hidden="1" x14ac:dyDescent="0.25">
      <c r="A7445" s="115">
        <v>334797</v>
      </c>
      <c r="B7445" s="115" t="s">
        <v>3865</v>
      </c>
      <c r="C7445" s="115" t="s">
        <v>250</v>
      </c>
      <c r="D7445" s="115" t="s">
        <v>521</v>
      </c>
      <c r="E7445" s="115" t="s">
        <v>76</v>
      </c>
      <c r="F7445" s="237">
        <v>33604</v>
      </c>
      <c r="G7445" s="115" t="s">
        <v>876</v>
      </c>
      <c r="H7445" s="115" t="s">
        <v>16</v>
      </c>
      <c r="I7445" t="s">
        <v>199</v>
      </c>
      <c r="U7445"/>
      <c r="V7445">
        <v>0</v>
      </c>
      <c r="AH7445" s="115" t="s">
        <v>4308</v>
      </c>
    </row>
    <row r="7446" spans="1:35" hidden="1" x14ac:dyDescent="0.25">
      <c r="A7446">
        <v>334798</v>
      </c>
      <c r="B7446" t="s">
        <v>7552</v>
      </c>
      <c r="C7446" t="s">
        <v>369</v>
      </c>
      <c r="D7446" t="s">
        <v>230</v>
      </c>
      <c r="E7446" t="s">
        <v>77</v>
      </c>
      <c r="F7446" s="126"/>
      <c r="G7446"/>
      <c r="H7446" t="s">
        <v>16</v>
      </c>
      <c r="I7446" t="s">
        <v>136</v>
      </c>
      <c r="J7446"/>
      <c r="K7446"/>
      <c r="L7446"/>
      <c r="M7446"/>
      <c r="N7446"/>
      <c r="O7446"/>
      <c r="P7446"/>
      <c r="Q7446"/>
      <c r="U7446"/>
      <c r="V7446" t="s">
        <v>4329</v>
      </c>
      <c r="W7446"/>
      <c r="X7446"/>
      <c r="Y7446"/>
      <c r="Z7446"/>
      <c r="AA7446"/>
      <c r="AB7446"/>
      <c r="AC7446"/>
      <c r="AD7446"/>
      <c r="AE7446" t="s">
        <v>4308</v>
      </c>
      <c r="AF7446" t="s">
        <v>4308</v>
      </c>
      <c r="AG7446" t="s">
        <v>4308</v>
      </c>
      <c r="AH7446" s="115" t="s">
        <v>4308</v>
      </c>
    </row>
    <row r="7447" spans="1:35" hidden="1" x14ac:dyDescent="0.25">
      <c r="A7447">
        <v>334799</v>
      </c>
      <c r="B7447" t="s">
        <v>11481</v>
      </c>
      <c r="C7447" t="s">
        <v>209</v>
      </c>
      <c r="D7447" t="s">
        <v>1721</v>
      </c>
      <c r="E7447" t="s">
        <v>77</v>
      </c>
      <c r="F7447" s="126">
        <v>33305</v>
      </c>
      <c r="G7447" t="s">
        <v>18</v>
      </c>
      <c r="H7447" t="s">
        <v>16</v>
      </c>
      <c r="I7447" t="s">
        <v>136</v>
      </c>
      <c r="J7447"/>
      <c r="K7447"/>
      <c r="L7447"/>
      <c r="M7447"/>
      <c r="N7447"/>
      <c r="O7447"/>
      <c r="P7447"/>
      <c r="Q7447"/>
      <c r="U7447"/>
      <c r="V7447" t="s">
        <v>16615</v>
      </c>
      <c r="W7447"/>
      <c r="X7447"/>
      <c r="Y7447"/>
      <c r="Z7447"/>
      <c r="AA7447"/>
      <c r="AB7447"/>
      <c r="AC7447"/>
      <c r="AD7447"/>
      <c r="AE7447"/>
      <c r="AF7447"/>
      <c r="AG7447"/>
      <c r="AH7447" s="115" t="s">
        <v>4308</v>
      </c>
    </row>
    <row r="7448" spans="1:35" ht="18" hidden="1" x14ac:dyDescent="0.25">
      <c r="A7448" s="235">
        <v>334800</v>
      </c>
      <c r="B7448" s="235" t="s">
        <v>11482</v>
      </c>
      <c r="C7448" s="235" t="s">
        <v>339</v>
      </c>
      <c r="D7448" s="235" t="s">
        <v>11483</v>
      </c>
      <c r="E7448"/>
      <c r="F7448" s="126"/>
      <c r="G7448" s="236"/>
      <c r="H7448"/>
      <c r="I7448" t="s">
        <v>136</v>
      </c>
      <c r="J7448" s="236"/>
      <c r="K7448"/>
      <c r="L7448"/>
      <c r="M7448"/>
      <c r="N7448"/>
      <c r="O7448"/>
      <c r="P7448"/>
      <c r="Q7448"/>
      <c r="U7448"/>
      <c r="V7448">
        <v>0</v>
      </c>
      <c r="W7448" s="236"/>
      <c r="X7448"/>
      <c r="Y7448"/>
      <c r="Z7448"/>
      <c r="AA7448"/>
      <c r="AB7448"/>
      <c r="AC7448"/>
      <c r="AD7448"/>
      <c r="AE7448"/>
      <c r="AF7448"/>
      <c r="AG7448"/>
      <c r="AH7448" s="115" t="s">
        <v>4308</v>
      </c>
    </row>
    <row r="7449" spans="1:35" ht="18" hidden="1" x14ac:dyDescent="0.25">
      <c r="A7449" s="235">
        <v>334801</v>
      </c>
      <c r="B7449" s="235" t="s">
        <v>11484</v>
      </c>
      <c r="C7449" s="235" t="s">
        <v>515</v>
      </c>
      <c r="D7449" s="235" t="s">
        <v>230</v>
      </c>
      <c r="E7449"/>
      <c r="F7449" s="126"/>
      <c r="G7449" s="236"/>
      <c r="H7449"/>
      <c r="I7449" t="s">
        <v>199</v>
      </c>
      <c r="J7449" s="236"/>
      <c r="K7449"/>
      <c r="L7449"/>
      <c r="M7449"/>
      <c r="N7449"/>
      <c r="O7449"/>
      <c r="P7449"/>
      <c r="Q7449"/>
      <c r="U7449"/>
      <c r="V7449">
        <v>0</v>
      </c>
      <c r="W7449" s="236"/>
      <c r="X7449"/>
      <c r="Y7449"/>
      <c r="Z7449"/>
      <c r="AA7449"/>
      <c r="AB7449"/>
      <c r="AC7449"/>
      <c r="AD7449"/>
      <c r="AE7449"/>
      <c r="AF7449"/>
      <c r="AG7449"/>
      <c r="AH7449" s="115" t="s">
        <v>4308</v>
      </c>
    </row>
    <row r="7450" spans="1:35" hidden="1" x14ac:dyDescent="0.25">
      <c r="A7450">
        <v>334802</v>
      </c>
      <c r="B7450" t="s">
        <v>11485</v>
      </c>
      <c r="C7450" t="s">
        <v>665</v>
      </c>
      <c r="D7450" t="s">
        <v>6967</v>
      </c>
      <c r="E7450" t="s">
        <v>76</v>
      </c>
      <c r="F7450" s="126">
        <v>32733</v>
      </c>
      <c r="G7450" t="s">
        <v>18</v>
      </c>
      <c r="H7450" t="s">
        <v>16</v>
      </c>
      <c r="I7450" t="s">
        <v>129</v>
      </c>
      <c r="J7450"/>
      <c r="K7450"/>
      <c r="L7450"/>
      <c r="M7450"/>
      <c r="N7450"/>
      <c r="O7450"/>
      <c r="P7450"/>
      <c r="Q7450"/>
      <c r="U7450"/>
      <c r="V7450" t="s">
        <v>4424</v>
      </c>
      <c r="W7450"/>
      <c r="X7450"/>
      <c r="Y7450"/>
      <c r="Z7450"/>
      <c r="AA7450"/>
      <c r="AB7450" t="s">
        <v>4308</v>
      </c>
      <c r="AC7450" t="s">
        <v>4308</v>
      </c>
      <c r="AD7450" t="s">
        <v>4308</v>
      </c>
      <c r="AE7450" t="s">
        <v>4308</v>
      </c>
      <c r="AF7450" t="s">
        <v>4308</v>
      </c>
      <c r="AG7450" t="s">
        <v>4308</v>
      </c>
      <c r="AH7450" s="115" t="s">
        <v>4308</v>
      </c>
    </row>
    <row r="7451" spans="1:35" hidden="1" x14ac:dyDescent="0.25">
      <c r="A7451" s="115">
        <v>334803</v>
      </c>
      <c r="B7451" s="115" t="s">
        <v>3119</v>
      </c>
      <c r="C7451" s="115" t="s">
        <v>3120</v>
      </c>
      <c r="D7451" s="115" t="s">
        <v>633</v>
      </c>
      <c r="E7451" s="115" t="s">
        <v>77</v>
      </c>
      <c r="F7451" s="237">
        <v>33269</v>
      </c>
      <c r="G7451" s="115" t="s">
        <v>282</v>
      </c>
      <c r="H7451" s="115" t="s">
        <v>16</v>
      </c>
      <c r="I7451" t="s">
        <v>199</v>
      </c>
      <c r="J7451" s="115" t="s">
        <v>1226</v>
      </c>
      <c r="L7451" s="115" t="s">
        <v>30</v>
      </c>
      <c r="U7451"/>
      <c r="V7451">
        <v>0</v>
      </c>
    </row>
    <row r="7452" spans="1:35" ht="18" hidden="1" x14ac:dyDescent="0.25">
      <c r="A7452" s="235">
        <v>334804</v>
      </c>
      <c r="B7452" s="235" t="s">
        <v>11486</v>
      </c>
      <c r="C7452" s="235" t="s">
        <v>291</v>
      </c>
      <c r="D7452" s="235" t="s">
        <v>1635</v>
      </c>
      <c r="E7452"/>
      <c r="F7452" s="126"/>
      <c r="G7452" s="236"/>
      <c r="H7452"/>
      <c r="I7452" t="s">
        <v>199</v>
      </c>
      <c r="J7452" s="236"/>
      <c r="K7452"/>
      <c r="L7452"/>
      <c r="M7452"/>
      <c r="N7452"/>
      <c r="O7452"/>
      <c r="P7452"/>
      <c r="Q7452"/>
      <c r="U7452"/>
      <c r="V7452">
        <v>0</v>
      </c>
      <c r="W7452" s="236"/>
      <c r="X7452"/>
      <c r="Y7452"/>
      <c r="Z7452"/>
      <c r="AA7452"/>
      <c r="AB7452"/>
      <c r="AC7452"/>
      <c r="AD7452"/>
      <c r="AE7452"/>
      <c r="AF7452"/>
      <c r="AG7452"/>
      <c r="AH7452" s="115" t="s">
        <v>4308</v>
      </c>
    </row>
    <row r="7453" spans="1:35" ht="18" x14ac:dyDescent="0.25">
      <c r="A7453" s="235">
        <v>334805</v>
      </c>
      <c r="B7453" s="235" t="s">
        <v>11487</v>
      </c>
      <c r="C7453" s="235" t="s">
        <v>499</v>
      </c>
      <c r="D7453" s="235" t="s">
        <v>450</v>
      </c>
      <c r="E7453"/>
      <c r="F7453" s="126"/>
      <c r="G7453" s="236"/>
      <c r="H7453"/>
      <c r="I7453" t="s">
        <v>107</v>
      </c>
      <c r="J7453" s="236"/>
      <c r="K7453"/>
      <c r="L7453"/>
      <c r="M7453"/>
      <c r="N7453"/>
      <c r="O7453"/>
      <c r="P7453"/>
      <c r="Q7453"/>
      <c r="U7453"/>
      <c r="V7453" t="s">
        <v>4335</v>
      </c>
      <c r="W7453" s="236"/>
      <c r="X7453"/>
      <c r="Y7453"/>
      <c r="Z7453"/>
      <c r="AA7453"/>
      <c r="AB7453"/>
      <c r="AC7453"/>
      <c r="AD7453"/>
      <c r="AE7453"/>
      <c r="AF7453"/>
      <c r="AG7453"/>
      <c r="AH7453" s="115" t="s">
        <v>4308</v>
      </c>
      <c r="AI7453" s="115" t="e">
        <f>VLOOKUP(A7453,'[2]دراسات قانونية'!$A$3:$E$600,1,0)</f>
        <v>#N/A</v>
      </c>
    </row>
    <row r="7454" spans="1:35" ht="18" hidden="1" x14ac:dyDescent="0.25">
      <c r="A7454" s="235">
        <v>334807</v>
      </c>
      <c r="B7454" s="235" t="s">
        <v>11488</v>
      </c>
      <c r="C7454" s="235" t="s">
        <v>244</v>
      </c>
      <c r="D7454" s="235" t="s">
        <v>421</v>
      </c>
      <c r="E7454"/>
      <c r="F7454" s="126"/>
      <c r="G7454" s="236"/>
      <c r="H7454"/>
      <c r="I7454" t="s">
        <v>129</v>
      </c>
      <c r="J7454" s="236"/>
      <c r="K7454"/>
      <c r="L7454"/>
      <c r="M7454"/>
      <c r="N7454"/>
      <c r="O7454"/>
      <c r="P7454"/>
      <c r="Q7454"/>
      <c r="U7454"/>
      <c r="V7454" t="s">
        <v>4335</v>
      </c>
      <c r="W7454" s="236"/>
      <c r="X7454"/>
      <c r="Y7454"/>
      <c r="Z7454"/>
      <c r="AA7454"/>
      <c r="AB7454"/>
      <c r="AC7454"/>
      <c r="AD7454"/>
      <c r="AE7454"/>
      <c r="AF7454"/>
      <c r="AG7454"/>
      <c r="AH7454" s="115" t="s">
        <v>4308</v>
      </c>
    </row>
    <row r="7455" spans="1:35" hidden="1" x14ac:dyDescent="0.25">
      <c r="A7455" s="115">
        <v>334808</v>
      </c>
      <c r="B7455" s="115" t="s">
        <v>4156</v>
      </c>
      <c r="C7455" s="115" t="s">
        <v>324</v>
      </c>
      <c r="D7455" s="115" t="s">
        <v>2201</v>
      </c>
      <c r="E7455" s="115" t="s">
        <v>76</v>
      </c>
      <c r="F7455" s="237">
        <v>28971</v>
      </c>
      <c r="G7455" s="115" t="s">
        <v>644</v>
      </c>
      <c r="H7455" s="115" t="s">
        <v>16</v>
      </c>
      <c r="I7455" t="s">
        <v>199</v>
      </c>
      <c r="J7455" s="115" t="s">
        <v>15</v>
      </c>
      <c r="L7455" s="115" t="s">
        <v>18</v>
      </c>
      <c r="U7455"/>
      <c r="V7455">
        <v>0</v>
      </c>
      <c r="AH7455" s="115" t="s">
        <v>4308</v>
      </c>
    </row>
    <row r="7456" spans="1:35" hidden="1" x14ac:dyDescent="0.25">
      <c r="A7456" s="115">
        <v>334809</v>
      </c>
      <c r="B7456" s="115" t="s">
        <v>3330</v>
      </c>
      <c r="C7456" s="115" t="s">
        <v>260</v>
      </c>
      <c r="D7456" s="115" t="s">
        <v>365</v>
      </c>
      <c r="E7456" s="115" t="s">
        <v>77</v>
      </c>
      <c r="F7456" s="237">
        <v>32983</v>
      </c>
      <c r="G7456" s="115" t="s">
        <v>18</v>
      </c>
      <c r="H7456" s="115" t="s">
        <v>16</v>
      </c>
      <c r="I7456" t="s">
        <v>199</v>
      </c>
      <c r="J7456" s="115" t="s">
        <v>1226</v>
      </c>
      <c r="L7456" s="115" t="s">
        <v>18</v>
      </c>
      <c r="U7456"/>
      <c r="V7456" t="s">
        <v>4412</v>
      </c>
    </row>
    <row r="7457" spans="1:35" hidden="1" x14ac:dyDescent="0.25">
      <c r="A7457">
        <v>334810</v>
      </c>
      <c r="B7457" t="s">
        <v>11489</v>
      </c>
      <c r="C7457" t="s">
        <v>227</v>
      </c>
      <c r="D7457" t="s">
        <v>652</v>
      </c>
      <c r="E7457" t="s">
        <v>77</v>
      </c>
      <c r="F7457" s="126">
        <v>36059</v>
      </c>
      <c r="G7457" t="s">
        <v>18</v>
      </c>
      <c r="H7457" t="s">
        <v>16</v>
      </c>
      <c r="I7457" t="s">
        <v>129</v>
      </c>
      <c r="J7457" t="s">
        <v>1226</v>
      </c>
      <c r="K7457"/>
      <c r="L7457" t="s">
        <v>18</v>
      </c>
      <c r="M7457"/>
      <c r="N7457"/>
      <c r="O7457"/>
      <c r="P7457"/>
      <c r="Q7457"/>
      <c r="U7457"/>
      <c r="V7457" t="s">
        <v>4337</v>
      </c>
      <c r="W7457"/>
      <c r="X7457"/>
      <c r="Y7457"/>
      <c r="Z7457"/>
      <c r="AA7457"/>
      <c r="AB7457"/>
      <c r="AC7457"/>
      <c r="AD7457"/>
      <c r="AE7457"/>
      <c r="AF7457" t="s">
        <v>4308</v>
      </c>
      <c r="AG7457" t="s">
        <v>4308</v>
      </c>
      <c r="AH7457" s="115" t="s">
        <v>4308</v>
      </c>
    </row>
    <row r="7458" spans="1:35" ht="18" hidden="1" x14ac:dyDescent="0.25">
      <c r="A7458" s="235">
        <v>334811</v>
      </c>
      <c r="B7458" s="235" t="s">
        <v>11490</v>
      </c>
      <c r="C7458" s="235" t="s">
        <v>212</v>
      </c>
      <c r="D7458" s="235" t="s">
        <v>9819</v>
      </c>
      <c r="E7458"/>
      <c r="F7458" s="126"/>
      <c r="G7458" s="236"/>
      <c r="H7458"/>
      <c r="I7458" t="s">
        <v>129</v>
      </c>
      <c r="J7458" s="236"/>
      <c r="K7458"/>
      <c r="L7458"/>
      <c r="M7458"/>
      <c r="N7458"/>
      <c r="O7458"/>
      <c r="P7458"/>
      <c r="Q7458"/>
      <c r="U7458"/>
      <c r="V7458" t="s">
        <v>4337</v>
      </c>
      <c r="W7458" s="236"/>
      <c r="X7458"/>
      <c r="Y7458"/>
      <c r="Z7458"/>
      <c r="AA7458"/>
      <c r="AB7458"/>
      <c r="AC7458"/>
      <c r="AD7458"/>
      <c r="AE7458"/>
      <c r="AF7458"/>
      <c r="AG7458"/>
      <c r="AH7458" s="115" t="s">
        <v>4308</v>
      </c>
    </row>
    <row r="7459" spans="1:35" hidden="1" x14ac:dyDescent="0.25">
      <c r="A7459">
        <v>334812</v>
      </c>
      <c r="B7459" t="s">
        <v>11491</v>
      </c>
      <c r="C7459" t="s">
        <v>1501</v>
      </c>
      <c r="D7459" t="s">
        <v>373</v>
      </c>
      <c r="E7459" t="s">
        <v>76</v>
      </c>
      <c r="F7459" s="126">
        <v>36550</v>
      </c>
      <c r="G7459" t="s">
        <v>18</v>
      </c>
      <c r="H7459" t="s">
        <v>16</v>
      </c>
      <c r="I7459" t="s">
        <v>136</v>
      </c>
      <c r="J7459" t="s">
        <v>15</v>
      </c>
      <c r="K7459"/>
      <c r="L7459" t="s">
        <v>18</v>
      </c>
      <c r="M7459"/>
      <c r="N7459"/>
      <c r="O7459"/>
      <c r="P7459"/>
      <c r="Q7459"/>
      <c r="U7459"/>
      <c r="V7459" t="s">
        <v>4337</v>
      </c>
      <c r="W7459"/>
      <c r="X7459"/>
      <c r="Y7459"/>
      <c r="Z7459"/>
      <c r="AA7459"/>
      <c r="AB7459"/>
      <c r="AC7459"/>
      <c r="AD7459"/>
      <c r="AE7459"/>
      <c r="AF7459"/>
      <c r="AG7459"/>
      <c r="AH7459" s="115" t="s">
        <v>4308</v>
      </c>
    </row>
    <row r="7460" spans="1:35" ht="18" x14ac:dyDescent="0.25">
      <c r="A7460" s="235">
        <v>334813</v>
      </c>
      <c r="B7460" s="235" t="s">
        <v>11492</v>
      </c>
      <c r="C7460" s="235" t="s">
        <v>227</v>
      </c>
      <c r="D7460" s="235" t="s">
        <v>925</v>
      </c>
      <c r="E7460"/>
      <c r="F7460" s="126"/>
      <c r="G7460" s="236"/>
      <c r="H7460"/>
      <c r="I7460" t="s">
        <v>107</v>
      </c>
      <c r="J7460" s="236"/>
      <c r="K7460"/>
      <c r="L7460"/>
      <c r="M7460"/>
      <c r="N7460"/>
      <c r="O7460"/>
      <c r="P7460"/>
      <c r="Q7460"/>
      <c r="U7460"/>
      <c r="V7460" t="s">
        <v>4335</v>
      </c>
      <c r="W7460" s="236"/>
      <c r="X7460"/>
      <c r="Y7460"/>
      <c r="Z7460"/>
      <c r="AA7460"/>
      <c r="AB7460"/>
      <c r="AC7460"/>
      <c r="AD7460"/>
      <c r="AE7460"/>
      <c r="AF7460"/>
      <c r="AG7460"/>
      <c r="AH7460" s="115" t="s">
        <v>4308</v>
      </c>
      <c r="AI7460" s="115" t="e">
        <f>VLOOKUP(A7460,'[2]دراسات قانونية'!$A$3:$E$600,1,0)</f>
        <v>#N/A</v>
      </c>
    </row>
    <row r="7461" spans="1:35" hidden="1" x14ac:dyDescent="0.25">
      <c r="A7461">
        <v>334814</v>
      </c>
      <c r="B7461" t="s">
        <v>11493</v>
      </c>
      <c r="C7461" t="s">
        <v>324</v>
      </c>
      <c r="D7461" t="s">
        <v>4510</v>
      </c>
      <c r="E7461" t="s">
        <v>76</v>
      </c>
      <c r="F7461" s="126">
        <v>35079</v>
      </c>
      <c r="G7461" t="s">
        <v>11494</v>
      </c>
      <c r="H7461" t="s">
        <v>16</v>
      </c>
      <c r="I7461" t="s">
        <v>129</v>
      </c>
      <c r="J7461"/>
      <c r="K7461"/>
      <c r="L7461"/>
      <c r="M7461"/>
      <c r="N7461"/>
      <c r="O7461"/>
      <c r="P7461"/>
      <c r="Q7461"/>
      <c r="U7461"/>
      <c r="V7461" t="s">
        <v>4336</v>
      </c>
      <c r="W7461"/>
      <c r="X7461"/>
      <c r="Y7461"/>
      <c r="Z7461"/>
      <c r="AA7461"/>
      <c r="AB7461" t="s">
        <v>4308</v>
      </c>
      <c r="AC7461" t="s">
        <v>4308</v>
      </c>
      <c r="AD7461" t="s">
        <v>4308</v>
      </c>
      <c r="AE7461" t="s">
        <v>4308</v>
      </c>
      <c r="AF7461" t="s">
        <v>4308</v>
      </c>
      <c r="AG7461" t="s">
        <v>4308</v>
      </c>
      <c r="AH7461" s="115" t="s">
        <v>4308</v>
      </c>
    </row>
    <row r="7462" spans="1:35" hidden="1" x14ac:dyDescent="0.25">
      <c r="A7462" s="115">
        <v>334815</v>
      </c>
      <c r="B7462" s="115" t="s">
        <v>3866</v>
      </c>
      <c r="C7462" s="115" t="s">
        <v>1344</v>
      </c>
      <c r="D7462" s="115" t="s">
        <v>633</v>
      </c>
      <c r="E7462" s="115" t="s">
        <v>76</v>
      </c>
      <c r="F7462" s="237">
        <v>29952</v>
      </c>
      <c r="G7462" s="115" t="s">
        <v>18</v>
      </c>
      <c r="H7462" s="115" t="s">
        <v>16</v>
      </c>
      <c r="I7462" t="s">
        <v>199</v>
      </c>
      <c r="J7462" s="115" t="s">
        <v>1226</v>
      </c>
      <c r="L7462" s="115" t="s">
        <v>40</v>
      </c>
      <c r="U7462"/>
      <c r="V7462">
        <v>0</v>
      </c>
    </row>
    <row r="7463" spans="1:35" ht="18" hidden="1" x14ac:dyDescent="0.25">
      <c r="A7463" s="235">
        <v>334816</v>
      </c>
      <c r="B7463" s="235" t="s">
        <v>11495</v>
      </c>
      <c r="C7463" s="235" t="s">
        <v>227</v>
      </c>
      <c r="D7463" s="235" t="s">
        <v>230</v>
      </c>
      <c r="E7463"/>
      <c r="F7463" s="126"/>
      <c r="G7463" s="236"/>
      <c r="H7463"/>
      <c r="I7463" t="s">
        <v>199</v>
      </c>
      <c r="J7463" s="236"/>
      <c r="K7463"/>
      <c r="L7463"/>
      <c r="M7463"/>
      <c r="N7463"/>
      <c r="O7463"/>
      <c r="P7463"/>
      <c r="Q7463"/>
      <c r="U7463"/>
      <c r="V7463">
        <v>0</v>
      </c>
      <c r="W7463" s="236"/>
      <c r="X7463"/>
      <c r="Y7463"/>
      <c r="Z7463"/>
      <c r="AA7463"/>
      <c r="AB7463"/>
      <c r="AC7463"/>
      <c r="AD7463"/>
      <c r="AE7463"/>
      <c r="AF7463"/>
      <c r="AG7463"/>
      <c r="AH7463" s="115" t="s">
        <v>4308</v>
      </c>
    </row>
    <row r="7464" spans="1:35" hidden="1" x14ac:dyDescent="0.25">
      <c r="A7464">
        <v>334817</v>
      </c>
      <c r="B7464" t="s">
        <v>11496</v>
      </c>
      <c r="C7464" t="s">
        <v>629</v>
      </c>
      <c r="D7464" t="s">
        <v>2375</v>
      </c>
      <c r="E7464" t="s">
        <v>76</v>
      </c>
      <c r="F7464" s="126">
        <v>36175</v>
      </c>
      <c r="G7464" t="s">
        <v>18</v>
      </c>
      <c r="H7464" t="s">
        <v>16</v>
      </c>
      <c r="I7464" t="s">
        <v>136</v>
      </c>
      <c r="J7464" t="s">
        <v>1226</v>
      </c>
      <c r="K7464"/>
      <c r="L7464" t="s">
        <v>30</v>
      </c>
      <c r="M7464"/>
      <c r="N7464"/>
      <c r="O7464"/>
      <c r="P7464"/>
      <c r="Q7464"/>
      <c r="U7464"/>
      <c r="V7464" t="s">
        <v>16623</v>
      </c>
      <c r="W7464"/>
      <c r="X7464"/>
      <c r="Y7464"/>
      <c r="Z7464"/>
      <c r="AA7464"/>
      <c r="AB7464"/>
      <c r="AC7464"/>
      <c r="AD7464"/>
      <c r="AE7464"/>
      <c r="AF7464"/>
      <c r="AG7464"/>
    </row>
    <row r="7465" spans="1:35" ht="18" hidden="1" x14ac:dyDescent="0.25">
      <c r="A7465" s="235">
        <v>334818</v>
      </c>
      <c r="B7465" s="235" t="s">
        <v>11497</v>
      </c>
      <c r="C7465" s="235" t="s">
        <v>332</v>
      </c>
      <c r="D7465" s="235" t="s">
        <v>1646</v>
      </c>
      <c r="E7465"/>
      <c r="F7465" s="126"/>
      <c r="G7465" s="236"/>
      <c r="H7465"/>
      <c r="I7465" t="s">
        <v>129</v>
      </c>
      <c r="J7465" s="236"/>
      <c r="K7465"/>
      <c r="L7465"/>
      <c r="M7465"/>
      <c r="N7465"/>
      <c r="O7465"/>
      <c r="P7465"/>
      <c r="Q7465"/>
      <c r="U7465"/>
      <c r="V7465" t="s">
        <v>4337</v>
      </c>
      <c r="W7465" s="236"/>
      <c r="X7465"/>
      <c r="Y7465"/>
      <c r="Z7465"/>
      <c r="AA7465"/>
      <c r="AB7465"/>
      <c r="AC7465"/>
      <c r="AD7465"/>
      <c r="AE7465"/>
      <c r="AF7465"/>
      <c r="AG7465"/>
      <c r="AH7465" s="115" t="s">
        <v>4308</v>
      </c>
    </row>
    <row r="7466" spans="1:35" hidden="1" x14ac:dyDescent="0.25">
      <c r="A7466">
        <v>334820</v>
      </c>
      <c r="B7466" t="s">
        <v>11498</v>
      </c>
      <c r="C7466" t="s">
        <v>609</v>
      </c>
      <c r="D7466" t="s">
        <v>679</v>
      </c>
      <c r="E7466" t="s">
        <v>77</v>
      </c>
      <c r="F7466" s="126">
        <v>33783</v>
      </c>
      <c r="G7466" t="s">
        <v>18</v>
      </c>
      <c r="H7466" t="s">
        <v>16</v>
      </c>
      <c r="I7466" t="s">
        <v>136</v>
      </c>
      <c r="J7466" t="s">
        <v>1226</v>
      </c>
      <c r="K7466"/>
      <c r="L7466" t="s">
        <v>18</v>
      </c>
      <c r="M7466"/>
      <c r="N7466"/>
      <c r="O7466"/>
      <c r="P7466"/>
      <c r="Q7466"/>
      <c r="U7466"/>
      <c r="V7466" t="s">
        <v>16623</v>
      </c>
      <c r="W7466"/>
      <c r="X7466"/>
      <c r="Y7466"/>
      <c r="Z7466"/>
      <c r="AA7466"/>
      <c r="AB7466"/>
      <c r="AC7466"/>
      <c r="AD7466"/>
      <c r="AE7466"/>
      <c r="AF7466"/>
      <c r="AG7466"/>
    </row>
    <row r="7467" spans="1:35" hidden="1" x14ac:dyDescent="0.25">
      <c r="A7467" s="115">
        <v>334822</v>
      </c>
      <c r="B7467" s="115" t="s">
        <v>3867</v>
      </c>
      <c r="C7467" s="115" t="s">
        <v>439</v>
      </c>
      <c r="D7467" s="115" t="s">
        <v>1601</v>
      </c>
      <c r="E7467" s="115" t="s">
        <v>77</v>
      </c>
      <c r="F7467" s="237">
        <v>35989</v>
      </c>
      <c r="G7467" s="115" t="s">
        <v>2161</v>
      </c>
      <c r="H7467" s="115" t="s">
        <v>16</v>
      </c>
      <c r="I7467" t="s">
        <v>199</v>
      </c>
      <c r="J7467" s="115" t="s">
        <v>15</v>
      </c>
      <c r="L7467" s="115" t="s">
        <v>73</v>
      </c>
      <c r="U7467"/>
      <c r="V7467">
        <v>0</v>
      </c>
      <c r="AH7467" s="115" t="s">
        <v>4308</v>
      </c>
    </row>
    <row r="7468" spans="1:35" x14ac:dyDescent="0.25">
      <c r="A7468" s="115">
        <v>334823</v>
      </c>
      <c r="B7468" s="115" t="s">
        <v>11499</v>
      </c>
      <c r="C7468" s="115" t="s">
        <v>960</v>
      </c>
      <c r="D7468" s="115" t="s">
        <v>480</v>
      </c>
      <c r="F7468" s="237"/>
      <c r="I7468" t="s">
        <v>107</v>
      </c>
      <c r="U7468"/>
      <c r="V7468" t="s">
        <v>4335</v>
      </c>
      <c r="AG7468" s="115" t="s">
        <v>4308</v>
      </c>
      <c r="AH7468" s="115" t="s">
        <v>4308</v>
      </c>
      <c r="AI7468" s="115" t="e">
        <f>VLOOKUP(A7468,'[2]دراسات قانونية'!$A$3:$E$600,1,0)</f>
        <v>#N/A</v>
      </c>
    </row>
    <row r="7469" spans="1:35" hidden="1" x14ac:dyDescent="0.25">
      <c r="A7469">
        <v>334824</v>
      </c>
      <c r="B7469" t="s">
        <v>11500</v>
      </c>
      <c r="C7469" t="s">
        <v>339</v>
      </c>
      <c r="D7469" t="s">
        <v>490</v>
      </c>
      <c r="E7469" t="s">
        <v>77</v>
      </c>
      <c r="F7469" s="126">
        <v>36161</v>
      </c>
      <c r="G7469" t="s">
        <v>18</v>
      </c>
      <c r="H7469" t="s">
        <v>16</v>
      </c>
      <c r="I7469" t="s">
        <v>136</v>
      </c>
      <c r="J7469"/>
      <c r="K7469"/>
      <c r="L7469"/>
      <c r="M7469"/>
      <c r="N7469"/>
      <c r="O7469"/>
      <c r="P7469"/>
      <c r="Q7469"/>
      <c r="U7469"/>
      <c r="V7469" t="s">
        <v>4329</v>
      </c>
      <c r="W7469"/>
      <c r="X7469"/>
      <c r="Y7469"/>
      <c r="Z7469"/>
      <c r="AA7469"/>
      <c r="AB7469" t="s">
        <v>4308</v>
      </c>
      <c r="AC7469" t="s">
        <v>4308</v>
      </c>
      <c r="AD7469" t="s">
        <v>4308</v>
      </c>
      <c r="AE7469" t="s">
        <v>4308</v>
      </c>
      <c r="AF7469" t="s">
        <v>4308</v>
      </c>
      <c r="AG7469" t="s">
        <v>4308</v>
      </c>
      <c r="AH7469" s="115" t="s">
        <v>4308</v>
      </c>
    </row>
    <row r="7470" spans="1:35" ht="18" hidden="1" x14ac:dyDescent="0.25">
      <c r="A7470" s="235">
        <v>334825</v>
      </c>
      <c r="B7470" s="235" t="s">
        <v>11501</v>
      </c>
      <c r="C7470" s="235" t="s">
        <v>231</v>
      </c>
      <c r="D7470" s="235" t="s">
        <v>526</v>
      </c>
      <c r="E7470"/>
      <c r="F7470" s="126"/>
      <c r="G7470" s="236"/>
      <c r="H7470"/>
      <c r="I7470" t="s">
        <v>129</v>
      </c>
      <c r="J7470" s="236"/>
      <c r="K7470"/>
      <c r="L7470"/>
      <c r="M7470"/>
      <c r="N7470"/>
      <c r="O7470"/>
      <c r="P7470"/>
      <c r="Q7470"/>
      <c r="U7470"/>
      <c r="V7470" t="s">
        <v>4337</v>
      </c>
      <c r="W7470" s="236"/>
      <c r="X7470"/>
      <c r="Y7470"/>
      <c r="Z7470"/>
      <c r="AA7470"/>
      <c r="AB7470"/>
      <c r="AC7470"/>
      <c r="AD7470"/>
      <c r="AE7470"/>
      <c r="AF7470"/>
      <c r="AG7470"/>
      <c r="AH7470" s="115" t="s">
        <v>4308</v>
      </c>
    </row>
    <row r="7471" spans="1:35" ht="18" hidden="1" x14ac:dyDescent="0.25">
      <c r="A7471" s="235">
        <v>334826</v>
      </c>
      <c r="B7471" s="235" t="s">
        <v>11502</v>
      </c>
      <c r="C7471" s="235" t="s">
        <v>259</v>
      </c>
      <c r="D7471" s="235" t="s">
        <v>11503</v>
      </c>
      <c r="E7471"/>
      <c r="F7471" s="126"/>
      <c r="G7471" s="236"/>
      <c r="H7471"/>
      <c r="I7471" t="s">
        <v>199</v>
      </c>
      <c r="J7471" s="236"/>
      <c r="K7471"/>
      <c r="L7471"/>
      <c r="M7471"/>
      <c r="N7471"/>
      <c r="O7471"/>
      <c r="P7471"/>
      <c r="Q7471"/>
      <c r="U7471"/>
      <c r="V7471">
        <v>0</v>
      </c>
      <c r="W7471" s="236"/>
      <c r="X7471"/>
      <c r="Y7471"/>
      <c r="Z7471"/>
      <c r="AA7471"/>
      <c r="AB7471"/>
      <c r="AC7471"/>
      <c r="AD7471"/>
      <c r="AE7471"/>
      <c r="AF7471"/>
      <c r="AG7471"/>
      <c r="AH7471" s="115" t="s">
        <v>4308</v>
      </c>
    </row>
    <row r="7472" spans="1:35" ht="18" x14ac:dyDescent="0.25">
      <c r="A7472" s="235">
        <v>334828</v>
      </c>
      <c r="B7472" s="235" t="s">
        <v>1337</v>
      </c>
      <c r="C7472" s="235" t="s">
        <v>332</v>
      </c>
      <c r="D7472" s="235" t="s">
        <v>2746</v>
      </c>
      <c r="E7472"/>
      <c r="F7472" s="126"/>
      <c r="G7472" s="236"/>
      <c r="H7472"/>
      <c r="I7472" t="s">
        <v>107</v>
      </c>
      <c r="J7472" s="236"/>
      <c r="K7472"/>
      <c r="L7472"/>
      <c r="M7472"/>
      <c r="N7472"/>
      <c r="O7472"/>
      <c r="P7472"/>
      <c r="Q7472"/>
      <c r="U7472"/>
      <c r="V7472" t="s">
        <v>4335</v>
      </c>
      <c r="W7472" s="236"/>
      <c r="X7472"/>
      <c r="Y7472"/>
      <c r="Z7472"/>
      <c r="AA7472"/>
      <c r="AB7472"/>
      <c r="AC7472"/>
      <c r="AD7472"/>
      <c r="AE7472"/>
      <c r="AF7472"/>
      <c r="AG7472"/>
      <c r="AH7472" s="115" t="s">
        <v>4308</v>
      </c>
      <c r="AI7472" s="115" t="e">
        <f>VLOOKUP(A7472,'[2]دراسات قانونية'!$A$3:$E$600,1,0)</f>
        <v>#N/A</v>
      </c>
    </row>
    <row r="7473" spans="1:35" ht="18" x14ac:dyDescent="0.25">
      <c r="A7473" s="235">
        <v>334829</v>
      </c>
      <c r="B7473" s="235" t="s">
        <v>1571</v>
      </c>
      <c r="C7473" s="235" t="s">
        <v>1144</v>
      </c>
      <c r="D7473" s="235" t="s">
        <v>330</v>
      </c>
      <c r="E7473"/>
      <c r="F7473" s="126"/>
      <c r="G7473" s="236"/>
      <c r="H7473"/>
      <c r="I7473" t="s">
        <v>107</v>
      </c>
      <c r="J7473" s="236"/>
      <c r="K7473"/>
      <c r="L7473"/>
      <c r="M7473"/>
      <c r="N7473"/>
      <c r="O7473"/>
      <c r="P7473"/>
      <c r="Q7473"/>
      <c r="U7473"/>
      <c r="V7473" t="s">
        <v>4335</v>
      </c>
      <c r="W7473" s="236"/>
      <c r="X7473"/>
      <c r="Y7473"/>
      <c r="Z7473"/>
      <c r="AA7473"/>
      <c r="AB7473"/>
      <c r="AC7473"/>
      <c r="AD7473"/>
      <c r="AE7473"/>
      <c r="AF7473"/>
      <c r="AG7473"/>
      <c r="AH7473" s="115" t="s">
        <v>4308</v>
      </c>
      <c r="AI7473" s="115" t="e">
        <f>VLOOKUP(A7473,'[2]دراسات قانونية'!$A$3:$E$600,1,0)</f>
        <v>#N/A</v>
      </c>
    </row>
    <row r="7474" spans="1:35" ht="18" hidden="1" x14ac:dyDescent="0.25">
      <c r="A7474" s="235">
        <v>334830</v>
      </c>
      <c r="B7474" s="235" t="s">
        <v>11504</v>
      </c>
      <c r="C7474" s="235" t="s">
        <v>646</v>
      </c>
      <c r="D7474" s="235" t="s">
        <v>378</v>
      </c>
      <c r="E7474"/>
      <c r="F7474" s="126"/>
      <c r="G7474" s="236"/>
      <c r="H7474"/>
      <c r="I7474" t="s">
        <v>129</v>
      </c>
      <c r="J7474" s="236"/>
      <c r="K7474"/>
      <c r="L7474"/>
      <c r="M7474"/>
      <c r="N7474"/>
      <c r="O7474"/>
      <c r="P7474"/>
      <c r="Q7474"/>
      <c r="U7474"/>
      <c r="V7474" t="s">
        <v>4335</v>
      </c>
      <c r="W7474" s="236"/>
      <c r="X7474"/>
      <c r="Y7474"/>
      <c r="Z7474"/>
      <c r="AA7474"/>
      <c r="AB7474"/>
      <c r="AC7474"/>
      <c r="AD7474"/>
      <c r="AE7474"/>
      <c r="AF7474"/>
      <c r="AG7474"/>
      <c r="AH7474" s="115" t="s">
        <v>4308</v>
      </c>
    </row>
    <row r="7475" spans="1:35" hidden="1" x14ac:dyDescent="0.25">
      <c r="A7475">
        <v>334832</v>
      </c>
      <c r="B7475" t="s">
        <v>11505</v>
      </c>
      <c r="C7475" t="s">
        <v>379</v>
      </c>
      <c r="D7475" t="s">
        <v>501</v>
      </c>
      <c r="E7475" t="s">
        <v>76</v>
      </c>
      <c r="F7475" s="126">
        <v>35886</v>
      </c>
      <c r="G7475" t="s">
        <v>1275</v>
      </c>
      <c r="H7475" t="s">
        <v>16</v>
      </c>
      <c r="I7475" t="s">
        <v>136</v>
      </c>
      <c r="J7475" t="s">
        <v>1226</v>
      </c>
      <c r="K7475"/>
      <c r="L7475" t="s">
        <v>18</v>
      </c>
      <c r="M7475"/>
      <c r="N7475"/>
      <c r="O7475"/>
      <c r="P7475"/>
      <c r="Q7475"/>
      <c r="U7475"/>
      <c r="V7475" t="s">
        <v>4335</v>
      </c>
      <c r="W7475"/>
      <c r="X7475"/>
      <c r="Y7475"/>
      <c r="Z7475"/>
      <c r="AA7475"/>
      <c r="AB7475"/>
      <c r="AC7475"/>
      <c r="AD7475"/>
      <c r="AE7475"/>
      <c r="AF7475"/>
      <c r="AG7475" t="s">
        <v>4308</v>
      </c>
      <c r="AH7475" s="115" t="s">
        <v>4308</v>
      </c>
    </row>
    <row r="7476" spans="1:35" ht="18" hidden="1" x14ac:dyDescent="0.25">
      <c r="A7476" s="235">
        <v>334833</v>
      </c>
      <c r="B7476" s="235" t="s">
        <v>5136</v>
      </c>
      <c r="C7476" s="235" t="s">
        <v>212</v>
      </c>
      <c r="D7476" s="235" t="s">
        <v>2273</v>
      </c>
      <c r="E7476"/>
      <c r="F7476" s="126"/>
      <c r="G7476" s="236"/>
      <c r="H7476"/>
      <c r="I7476" t="s">
        <v>199</v>
      </c>
      <c r="J7476" s="236"/>
      <c r="K7476"/>
      <c r="L7476"/>
      <c r="M7476"/>
      <c r="N7476"/>
      <c r="O7476"/>
      <c r="P7476"/>
      <c r="Q7476"/>
      <c r="U7476"/>
      <c r="V7476">
        <v>0</v>
      </c>
      <c r="W7476" s="236"/>
      <c r="X7476"/>
      <c r="Y7476"/>
      <c r="Z7476"/>
      <c r="AA7476"/>
      <c r="AB7476"/>
      <c r="AC7476"/>
      <c r="AD7476"/>
      <c r="AE7476"/>
      <c r="AF7476"/>
      <c r="AG7476"/>
      <c r="AH7476" s="115" t="s">
        <v>4308</v>
      </c>
    </row>
    <row r="7477" spans="1:35" hidden="1" x14ac:dyDescent="0.25">
      <c r="A7477" s="115">
        <v>334834</v>
      </c>
      <c r="B7477" s="115" t="s">
        <v>2484</v>
      </c>
      <c r="C7477" s="115" t="s">
        <v>324</v>
      </c>
      <c r="D7477" s="115" t="s">
        <v>1865</v>
      </c>
      <c r="E7477" s="115" t="s">
        <v>76</v>
      </c>
      <c r="F7477" s="237">
        <v>35824</v>
      </c>
      <c r="G7477" s="115" t="s">
        <v>1288</v>
      </c>
      <c r="H7477" s="115" t="s">
        <v>16</v>
      </c>
      <c r="I7477" t="s">
        <v>199</v>
      </c>
      <c r="J7477" s="115" t="s">
        <v>1226</v>
      </c>
      <c r="L7477" s="115" t="s">
        <v>18</v>
      </c>
      <c r="U7477"/>
      <c r="V7477" t="s">
        <v>16623</v>
      </c>
    </row>
    <row r="7478" spans="1:35" ht="18" hidden="1" x14ac:dyDescent="0.25">
      <c r="A7478" s="235">
        <v>334835</v>
      </c>
      <c r="B7478" s="235" t="s">
        <v>11506</v>
      </c>
      <c r="C7478" s="235" t="s">
        <v>552</v>
      </c>
      <c r="D7478" s="235" t="s">
        <v>435</v>
      </c>
      <c r="E7478"/>
      <c r="F7478" s="126"/>
      <c r="G7478" s="236"/>
      <c r="H7478"/>
      <c r="I7478" t="s">
        <v>129</v>
      </c>
      <c r="J7478" s="236"/>
      <c r="K7478"/>
      <c r="L7478"/>
      <c r="M7478"/>
      <c r="N7478"/>
      <c r="O7478"/>
      <c r="P7478"/>
      <c r="Q7478"/>
      <c r="U7478"/>
      <c r="V7478" t="s">
        <v>4337</v>
      </c>
      <c r="W7478" s="236"/>
      <c r="X7478"/>
      <c r="Y7478"/>
      <c r="Z7478"/>
      <c r="AA7478"/>
      <c r="AB7478"/>
      <c r="AC7478"/>
      <c r="AD7478"/>
      <c r="AE7478"/>
      <c r="AF7478"/>
      <c r="AG7478"/>
      <c r="AH7478" s="115" t="s">
        <v>4308</v>
      </c>
    </row>
    <row r="7479" spans="1:35" ht="18" x14ac:dyDescent="0.25">
      <c r="A7479" s="235">
        <v>334836</v>
      </c>
      <c r="B7479" s="235" t="s">
        <v>11507</v>
      </c>
      <c r="C7479" s="235" t="s">
        <v>227</v>
      </c>
      <c r="D7479" s="235" t="s">
        <v>281</v>
      </c>
      <c r="E7479"/>
      <c r="F7479" s="126"/>
      <c r="G7479" s="236"/>
      <c r="H7479"/>
      <c r="I7479" t="s">
        <v>107</v>
      </c>
      <c r="J7479" s="236"/>
      <c r="K7479"/>
      <c r="L7479"/>
      <c r="M7479"/>
      <c r="N7479"/>
      <c r="O7479"/>
      <c r="P7479"/>
      <c r="Q7479"/>
      <c r="U7479"/>
      <c r="V7479" t="s">
        <v>4334</v>
      </c>
      <c r="W7479" s="236"/>
      <c r="X7479"/>
      <c r="Y7479"/>
      <c r="Z7479"/>
      <c r="AA7479"/>
      <c r="AB7479"/>
      <c r="AC7479"/>
      <c r="AD7479"/>
      <c r="AE7479"/>
      <c r="AF7479"/>
      <c r="AG7479"/>
      <c r="AH7479" s="115" t="s">
        <v>4308</v>
      </c>
      <c r="AI7479" s="115" t="e">
        <f>VLOOKUP(A7479,'[2]دراسات قانونية'!$A$3:$E$600,1,0)</f>
        <v>#N/A</v>
      </c>
    </row>
    <row r="7480" spans="1:35" ht="18" x14ac:dyDescent="0.25">
      <c r="A7480" s="235">
        <v>334837</v>
      </c>
      <c r="B7480" s="235" t="s">
        <v>11508</v>
      </c>
      <c r="C7480" s="235" t="s">
        <v>227</v>
      </c>
      <c r="D7480" s="235" t="s">
        <v>11509</v>
      </c>
      <c r="E7480"/>
      <c r="F7480" s="126"/>
      <c r="G7480" s="236"/>
      <c r="H7480"/>
      <c r="I7480" t="s">
        <v>107</v>
      </c>
      <c r="J7480" s="236"/>
      <c r="K7480"/>
      <c r="L7480"/>
      <c r="M7480"/>
      <c r="N7480"/>
      <c r="O7480"/>
      <c r="P7480"/>
      <c r="Q7480"/>
      <c r="U7480"/>
      <c r="V7480" t="s">
        <v>4335</v>
      </c>
      <c r="W7480" s="236"/>
      <c r="X7480"/>
      <c r="Y7480"/>
      <c r="Z7480"/>
      <c r="AA7480"/>
      <c r="AB7480"/>
      <c r="AC7480"/>
      <c r="AD7480"/>
      <c r="AE7480"/>
      <c r="AF7480"/>
      <c r="AG7480"/>
      <c r="AH7480" s="115" t="s">
        <v>4308</v>
      </c>
      <c r="AI7480" s="115" t="e">
        <f>VLOOKUP(A7480,'[2]دراسات قانونية'!$A$3:$E$600,1,0)</f>
        <v>#N/A</v>
      </c>
    </row>
    <row r="7481" spans="1:35" hidden="1" x14ac:dyDescent="0.25">
      <c r="A7481">
        <v>334838</v>
      </c>
      <c r="B7481" t="s">
        <v>11510</v>
      </c>
      <c r="C7481" t="s">
        <v>5033</v>
      </c>
      <c r="D7481" t="s">
        <v>381</v>
      </c>
      <c r="E7481" t="s">
        <v>77</v>
      </c>
      <c r="F7481" s="126">
        <v>35370</v>
      </c>
      <c r="G7481" t="s">
        <v>37</v>
      </c>
      <c r="H7481" t="s">
        <v>16</v>
      </c>
      <c r="I7481" t="s">
        <v>201</v>
      </c>
      <c r="J7481" t="s">
        <v>15</v>
      </c>
      <c r="K7481"/>
      <c r="L7481" t="s">
        <v>37</v>
      </c>
      <c r="M7481"/>
      <c r="N7481"/>
      <c r="O7481"/>
      <c r="P7481"/>
      <c r="Q7481"/>
      <c r="U7481"/>
      <c r="V7481">
        <v>0</v>
      </c>
      <c r="W7481"/>
      <c r="X7481"/>
      <c r="Y7481"/>
      <c r="Z7481"/>
      <c r="AA7481"/>
      <c r="AB7481"/>
      <c r="AC7481"/>
      <c r="AD7481"/>
      <c r="AE7481"/>
      <c r="AF7481"/>
      <c r="AG7481"/>
    </row>
    <row r="7482" spans="1:35" ht="18" x14ac:dyDescent="0.25">
      <c r="A7482" s="235">
        <v>334839</v>
      </c>
      <c r="B7482" s="235" t="s">
        <v>11511</v>
      </c>
      <c r="C7482" s="235" t="s">
        <v>1021</v>
      </c>
      <c r="D7482" s="235" t="s">
        <v>444</v>
      </c>
      <c r="E7482"/>
      <c r="F7482" s="126"/>
      <c r="G7482" s="236"/>
      <c r="H7482"/>
      <c r="I7482" t="s">
        <v>107</v>
      </c>
      <c r="J7482" s="236"/>
      <c r="K7482"/>
      <c r="L7482"/>
      <c r="M7482"/>
      <c r="N7482"/>
      <c r="O7482"/>
      <c r="P7482"/>
      <c r="Q7482"/>
      <c r="U7482"/>
      <c r="V7482" t="s">
        <v>4335</v>
      </c>
      <c r="W7482" s="236"/>
      <c r="X7482"/>
      <c r="Y7482"/>
      <c r="Z7482"/>
      <c r="AA7482"/>
      <c r="AB7482"/>
      <c r="AC7482"/>
      <c r="AD7482"/>
      <c r="AE7482"/>
      <c r="AF7482"/>
      <c r="AG7482"/>
      <c r="AH7482" s="115" t="s">
        <v>4308</v>
      </c>
      <c r="AI7482" s="115" t="e">
        <f>VLOOKUP(A7482,'[2]دراسات قانونية'!$A$3:$E$600,1,0)</f>
        <v>#N/A</v>
      </c>
    </row>
    <row r="7483" spans="1:35" ht="18" x14ac:dyDescent="0.25">
      <c r="A7483" s="235">
        <v>334840</v>
      </c>
      <c r="B7483" s="235" t="s">
        <v>11512</v>
      </c>
      <c r="C7483" s="235" t="s">
        <v>356</v>
      </c>
      <c r="D7483" s="235" t="s">
        <v>217</v>
      </c>
      <c r="E7483"/>
      <c r="F7483" s="126"/>
      <c r="G7483" s="236"/>
      <c r="H7483"/>
      <c r="I7483" t="s">
        <v>107</v>
      </c>
      <c r="J7483" s="236"/>
      <c r="K7483"/>
      <c r="L7483"/>
      <c r="M7483"/>
      <c r="N7483"/>
      <c r="O7483"/>
      <c r="P7483"/>
      <c r="Q7483"/>
      <c r="U7483"/>
      <c r="V7483" t="s">
        <v>4335</v>
      </c>
      <c r="W7483" s="236"/>
      <c r="X7483"/>
      <c r="Y7483"/>
      <c r="Z7483"/>
      <c r="AA7483"/>
      <c r="AB7483"/>
      <c r="AC7483"/>
      <c r="AD7483"/>
      <c r="AE7483"/>
      <c r="AF7483"/>
      <c r="AG7483"/>
      <c r="AH7483" s="115" t="s">
        <v>4308</v>
      </c>
      <c r="AI7483" s="115" t="e">
        <f>VLOOKUP(A7483,'[2]دراسات قانونية'!$A$3:$E$600,1,0)</f>
        <v>#N/A</v>
      </c>
    </row>
    <row r="7484" spans="1:35" ht="18" x14ac:dyDescent="0.25">
      <c r="A7484" s="235">
        <v>334841</v>
      </c>
      <c r="B7484" s="235" t="s">
        <v>11513</v>
      </c>
      <c r="C7484" s="235" t="s">
        <v>806</v>
      </c>
      <c r="D7484" s="235" t="s">
        <v>500</v>
      </c>
      <c r="E7484"/>
      <c r="F7484" s="126"/>
      <c r="G7484" s="236"/>
      <c r="H7484"/>
      <c r="I7484" t="s">
        <v>107</v>
      </c>
      <c r="J7484" s="236"/>
      <c r="K7484"/>
      <c r="L7484"/>
      <c r="M7484"/>
      <c r="N7484"/>
      <c r="O7484"/>
      <c r="P7484"/>
      <c r="Q7484"/>
      <c r="U7484"/>
      <c r="V7484" t="s">
        <v>4335</v>
      </c>
      <c r="W7484" s="236"/>
      <c r="X7484"/>
      <c r="Y7484"/>
      <c r="Z7484"/>
      <c r="AA7484"/>
      <c r="AB7484"/>
      <c r="AC7484"/>
      <c r="AD7484"/>
      <c r="AE7484"/>
      <c r="AF7484"/>
      <c r="AG7484"/>
      <c r="AH7484" s="115" t="s">
        <v>4308</v>
      </c>
      <c r="AI7484" s="115" t="e">
        <f>VLOOKUP(A7484,'[2]دراسات قانونية'!$A$3:$E$600,1,0)</f>
        <v>#N/A</v>
      </c>
    </row>
    <row r="7485" spans="1:35" ht="18" hidden="1" x14ac:dyDescent="0.25">
      <c r="A7485" s="235">
        <v>334842</v>
      </c>
      <c r="B7485" s="235" t="s">
        <v>11514</v>
      </c>
      <c r="C7485" s="235" t="s">
        <v>227</v>
      </c>
      <c r="D7485" s="235" t="s">
        <v>318</v>
      </c>
      <c r="E7485"/>
      <c r="F7485" s="126"/>
      <c r="G7485" s="236"/>
      <c r="H7485"/>
      <c r="I7485" t="s">
        <v>199</v>
      </c>
      <c r="J7485" s="236"/>
      <c r="K7485"/>
      <c r="L7485"/>
      <c r="M7485"/>
      <c r="N7485"/>
      <c r="O7485"/>
      <c r="P7485"/>
      <c r="Q7485"/>
      <c r="U7485"/>
      <c r="V7485">
        <v>0</v>
      </c>
      <c r="W7485" s="236"/>
      <c r="X7485"/>
      <c r="Y7485"/>
      <c r="Z7485"/>
      <c r="AA7485"/>
      <c r="AB7485"/>
      <c r="AC7485"/>
      <c r="AD7485"/>
      <c r="AE7485"/>
      <c r="AF7485"/>
      <c r="AG7485"/>
      <c r="AH7485" s="115" t="s">
        <v>4308</v>
      </c>
    </row>
    <row r="7486" spans="1:35" hidden="1" x14ac:dyDescent="0.25">
      <c r="A7486" s="115">
        <v>334843</v>
      </c>
      <c r="B7486" s="115" t="s">
        <v>3199</v>
      </c>
      <c r="C7486" s="115" t="s">
        <v>1144</v>
      </c>
      <c r="D7486" s="115" t="s">
        <v>270</v>
      </c>
      <c r="E7486" s="115" t="s">
        <v>76</v>
      </c>
      <c r="F7486" s="237">
        <v>35075</v>
      </c>
      <c r="G7486" s="115" t="s">
        <v>18</v>
      </c>
      <c r="H7486" s="115" t="s">
        <v>16</v>
      </c>
      <c r="I7486" t="s">
        <v>199</v>
      </c>
      <c r="J7486" s="115" t="s">
        <v>1226</v>
      </c>
      <c r="L7486" s="115" t="s">
        <v>18</v>
      </c>
      <c r="U7486"/>
      <c r="V7486">
        <v>0</v>
      </c>
    </row>
    <row r="7487" spans="1:35" hidden="1" x14ac:dyDescent="0.25">
      <c r="A7487" s="115">
        <v>334844</v>
      </c>
      <c r="B7487" s="115" t="s">
        <v>3276</v>
      </c>
      <c r="C7487" s="115" t="s">
        <v>395</v>
      </c>
      <c r="D7487" s="115" t="s">
        <v>599</v>
      </c>
      <c r="E7487" s="115" t="s">
        <v>77</v>
      </c>
      <c r="F7487" s="237">
        <v>33655</v>
      </c>
      <c r="G7487" s="115" t="s">
        <v>666</v>
      </c>
      <c r="H7487" s="115" t="s">
        <v>16</v>
      </c>
      <c r="I7487" t="s">
        <v>199</v>
      </c>
      <c r="J7487" s="115" t="s">
        <v>1226</v>
      </c>
      <c r="L7487" s="115" t="s">
        <v>40</v>
      </c>
      <c r="U7487"/>
      <c r="V7487">
        <v>0</v>
      </c>
    </row>
    <row r="7488" spans="1:35" hidden="1" x14ac:dyDescent="0.25">
      <c r="A7488">
        <v>334845</v>
      </c>
      <c r="B7488" t="s">
        <v>11515</v>
      </c>
      <c r="C7488" t="s">
        <v>589</v>
      </c>
      <c r="D7488" t="s">
        <v>480</v>
      </c>
      <c r="E7488" t="s">
        <v>76</v>
      </c>
      <c r="F7488" s="126">
        <v>27595</v>
      </c>
      <c r="G7488" t="s">
        <v>18</v>
      </c>
      <c r="H7488" t="s">
        <v>16</v>
      </c>
      <c r="I7488" t="s">
        <v>136</v>
      </c>
      <c r="J7488"/>
      <c r="K7488"/>
      <c r="L7488"/>
      <c r="M7488"/>
      <c r="N7488"/>
      <c r="O7488"/>
      <c r="P7488"/>
      <c r="Q7488"/>
      <c r="U7488"/>
      <c r="V7488" t="s">
        <v>4412</v>
      </c>
      <c r="W7488"/>
      <c r="X7488"/>
      <c r="Y7488"/>
      <c r="Z7488"/>
      <c r="AA7488"/>
      <c r="AB7488"/>
      <c r="AC7488"/>
      <c r="AD7488"/>
      <c r="AE7488"/>
      <c r="AF7488"/>
      <c r="AG7488"/>
      <c r="AH7488" s="115" t="s">
        <v>4308</v>
      </c>
    </row>
    <row r="7489" spans="1:35" hidden="1" x14ac:dyDescent="0.25">
      <c r="A7489" s="115">
        <v>334849</v>
      </c>
      <c r="B7489" s="115" t="s">
        <v>1401</v>
      </c>
      <c r="C7489" s="115" t="s">
        <v>212</v>
      </c>
      <c r="D7489" s="115" t="s">
        <v>894</v>
      </c>
      <c r="E7489" s="115" t="s">
        <v>77</v>
      </c>
      <c r="F7489" s="237">
        <v>34576</v>
      </c>
      <c r="G7489" s="115" t="s">
        <v>18</v>
      </c>
      <c r="H7489" s="115" t="s">
        <v>16</v>
      </c>
      <c r="I7489" t="s">
        <v>199</v>
      </c>
      <c r="U7489"/>
      <c r="V7489">
        <v>0</v>
      </c>
    </row>
    <row r="7490" spans="1:35" ht="18" x14ac:dyDescent="0.25">
      <c r="A7490" s="235">
        <v>334850</v>
      </c>
      <c r="B7490" s="235" t="s">
        <v>11516</v>
      </c>
      <c r="C7490" s="235" t="s">
        <v>348</v>
      </c>
      <c r="D7490" s="235" t="s">
        <v>1001</v>
      </c>
      <c r="E7490"/>
      <c r="F7490" s="126"/>
      <c r="G7490" s="236"/>
      <c r="H7490"/>
      <c r="I7490" t="s">
        <v>107</v>
      </c>
      <c r="J7490" s="236"/>
      <c r="K7490"/>
      <c r="L7490"/>
      <c r="M7490"/>
      <c r="N7490"/>
      <c r="O7490"/>
      <c r="P7490"/>
      <c r="Q7490"/>
      <c r="U7490"/>
      <c r="V7490">
        <v>0</v>
      </c>
      <c r="W7490" s="236"/>
      <c r="X7490"/>
      <c r="Y7490"/>
      <c r="Z7490"/>
      <c r="AA7490"/>
      <c r="AB7490"/>
      <c r="AC7490"/>
      <c r="AD7490"/>
      <c r="AE7490"/>
      <c r="AF7490"/>
      <c r="AG7490"/>
      <c r="AH7490" s="115" t="s">
        <v>4308</v>
      </c>
      <c r="AI7490" s="115" t="e">
        <f>VLOOKUP(A7490,'[2]دراسات قانونية'!$A$3:$E$600,1,0)</f>
        <v>#N/A</v>
      </c>
    </row>
    <row r="7491" spans="1:35" ht="18" x14ac:dyDescent="0.25">
      <c r="A7491" s="235">
        <v>334853</v>
      </c>
      <c r="B7491" s="235" t="s">
        <v>11517</v>
      </c>
      <c r="C7491" s="235" t="s">
        <v>219</v>
      </c>
      <c r="D7491" s="235" t="s">
        <v>1397</v>
      </c>
      <c r="E7491"/>
      <c r="F7491" s="126"/>
      <c r="G7491" s="236"/>
      <c r="H7491"/>
      <c r="I7491" t="s">
        <v>107</v>
      </c>
      <c r="J7491" s="236"/>
      <c r="K7491"/>
      <c r="L7491"/>
      <c r="M7491"/>
      <c r="N7491"/>
      <c r="O7491"/>
      <c r="P7491"/>
      <c r="Q7491"/>
      <c r="U7491"/>
      <c r="V7491">
        <v>0</v>
      </c>
      <c r="W7491" s="236"/>
      <c r="X7491"/>
      <c r="Y7491"/>
      <c r="Z7491"/>
      <c r="AA7491"/>
      <c r="AB7491"/>
      <c r="AC7491"/>
      <c r="AD7491"/>
      <c r="AE7491"/>
      <c r="AF7491"/>
      <c r="AG7491"/>
      <c r="AH7491" s="115" t="s">
        <v>4308</v>
      </c>
      <c r="AI7491" s="115" t="e">
        <f>VLOOKUP(A7491,'[2]دراسات قانونية'!$A$3:$E$600,1,0)</f>
        <v>#N/A</v>
      </c>
    </row>
    <row r="7492" spans="1:35" hidden="1" x14ac:dyDescent="0.25">
      <c r="A7492" s="115">
        <v>334855</v>
      </c>
      <c r="B7492" s="115" t="s">
        <v>3868</v>
      </c>
      <c r="C7492" s="115" t="s">
        <v>212</v>
      </c>
      <c r="D7492" s="115" t="s">
        <v>969</v>
      </c>
      <c r="E7492" s="115" t="s">
        <v>77</v>
      </c>
      <c r="F7492" s="237">
        <v>36105</v>
      </c>
      <c r="G7492" s="115" t="s">
        <v>462</v>
      </c>
      <c r="H7492" s="115" t="s">
        <v>16</v>
      </c>
      <c r="I7492" t="s">
        <v>199</v>
      </c>
      <c r="J7492" s="115" t="s">
        <v>1226</v>
      </c>
      <c r="L7492" s="115" t="s">
        <v>1726</v>
      </c>
      <c r="U7492"/>
      <c r="V7492">
        <v>0</v>
      </c>
    </row>
    <row r="7493" spans="1:35" hidden="1" x14ac:dyDescent="0.25">
      <c r="A7493" s="115">
        <v>334857</v>
      </c>
      <c r="B7493" s="115" t="s">
        <v>3869</v>
      </c>
      <c r="C7493" s="115" t="s">
        <v>1544</v>
      </c>
      <c r="D7493" s="115" t="s">
        <v>407</v>
      </c>
      <c r="E7493" s="115" t="s">
        <v>77</v>
      </c>
      <c r="F7493" s="237">
        <v>34335</v>
      </c>
      <c r="G7493" s="115" t="s">
        <v>3870</v>
      </c>
      <c r="H7493" s="115" t="s">
        <v>16</v>
      </c>
      <c r="I7493" t="s">
        <v>199</v>
      </c>
      <c r="J7493" s="115" t="s">
        <v>1226</v>
      </c>
      <c r="L7493" s="115" t="s">
        <v>18</v>
      </c>
      <c r="U7493"/>
      <c r="V7493" t="s">
        <v>4414</v>
      </c>
    </row>
    <row r="7494" spans="1:35" ht="18" hidden="1" x14ac:dyDescent="0.25">
      <c r="A7494" s="235">
        <v>334858</v>
      </c>
      <c r="B7494" s="235" t="s">
        <v>11518</v>
      </c>
      <c r="C7494" s="235" t="s">
        <v>219</v>
      </c>
      <c r="D7494" s="235" t="s">
        <v>239</v>
      </c>
      <c r="E7494"/>
      <c r="F7494" s="126"/>
      <c r="G7494" s="236"/>
      <c r="H7494"/>
      <c r="I7494" t="s">
        <v>199</v>
      </c>
      <c r="J7494" s="236"/>
      <c r="K7494"/>
      <c r="L7494"/>
      <c r="M7494"/>
      <c r="N7494"/>
      <c r="O7494"/>
      <c r="P7494"/>
      <c r="Q7494"/>
      <c r="U7494"/>
      <c r="V7494" t="s">
        <v>4329</v>
      </c>
      <c r="W7494" s="236"/>
      <c r="X7494"/>
      <c r="Y7494"/>
      <c r="Z7494"/>
      <c r="AA7494"/>
      <c r="AB7494"/>
      <c r="AC7494"/>
      <c r="AD7494"/>
      <c r="AE7494"/>
      <c r="AF7494"/>
      <c r="AG7494"/>
      <c r="AH7494" s="115" t="s">
        <v>4308</v>
      </c>
    </row>
    <row r="7495" spans="1:35" ht="18" x14ac:dyDescent="0.25">
      <c r="A7495" s="235">
        <v>334859</v>
      </c>
      <c r="B7495" s="235" t="s">
        <v>11519</v>
      </c>
      <c r="C7495" s="235" t="s">
        <v>11520</v>
      </c>
      <c r="D7495" s="235" t="s">
        <v>1601</v>
      </c>
      <c r="E7495"/>
      <c r="F7495" s="126"/>
      <c r="G7495" s="236"/>
      <c r="H7495"/>
      <c r="I7495" t="s">
        <v>107</v>
      </c>
      <c r="J7495" s="236"/>
      <c r="K7495"/>
      <c r="L7495"/>
      <c r="M7495"/>
      <c r="N7495"/>
      <c r="O7495"/>
      <c r="P7495"/>
      <c r="Q7495"/>
      <c r="U7495"/>
      <c r="V7495" t="s">
        <v>4335</v>
      </c>
      <c r="W7495" s="236"/>
      <c r="X7495"/>
      <c r="Y7495"/>
      <c r="Z7495"/>
      <c r="AA7495"/>
      <c r="AB7495"/>
      <c r="AC7495"/>
      <c r="AD7495"/>
      <c r="AE7495"/>
      <c r="AF7495"/>
      <c r="AG7495"/>
      <c r="AH7495" s="115" t="s">
        <v>4308</v>
      </c>
      <c r="AI7495" s="115" t="e">
        <f>VLOOKUP(A7495,'[2]دراسات قانونية'!$A$3:$E$600,1,0)</f>
        <v>#N/A</v>
      </c>
    </row>
    <row r="7496" spans="1:35" ht="18" x14ac:dyDescent="0.25">
      <c r="A7496" s="235">
        <v>334860</v>
      </c>
      <c r="B7496" s="235" t="s">
        <v>11521</v>
      </c>
      <c r="C7496" s="235" t="s">
        <v>324</v>
      </c>
      <c r="D7496" s="235" t="s">
        <v>585</v>
      </c>
      <c r="E7496"/>
      <c r="F7496" s="126"/>
      <c r="G7496" s="236"/>
      <c r="H7496"/>
      <c r="I7496" t="s">
        <v>107</v>
      </c>
      <c r="J7496" s="236"/>
      <c r="K7496"/>
      <c r="L7496"/>
      <c r="M7496"/>
      <c r="N7496"/>
      <c r="O7496"/>
      <c r="P7496"/>
      <c r="Q7496"/>
      <c r="U7496"/>
      <c r="V7496" t="s">
        <v>4329</v>
      </c>
      <c r="W7496" s="236"/>
      <c r="X7496"/>
      <c r="Y7496"/>
      <c r="Z7496"/>
      <c r="AA7496"/>
      <c r="AB7496"/>
      <c r="AC7496"/>
      <c r="AD7496"/>
      <c r="AE7496"/>
      <c r="AF7496"/>
      <c r="AG7496"/>
      <c r="AH7496" s="115" t="s">
        <v>4308</v>
      </c>
      <c r="AI7496" s="115" t="e">
        <f>VLOOKUP(A7496,'[2]دراسات قانونية'!$A$3:$E$600,1,0)</f>
        <v>#N/A</v>
      </c>
    </row>
    <row r="7497" spans="1:35" ht="18" x14ac:dyDescent="0.25">
      <c r="A7497" s="235">
        <v>334861</v>
      </c>
      <c r="B7497" s="235" t="s">
        <v>11522</v>
      </c>
      <c r="C7497" s="235" t="s">
        <v>244</v>
      </c>
      <c r="D7497" s="235" t="s">
        <v>724</v>
      </c>
      <c r="E7497"/>
      <c r="F7497" s="126"/>
      <c r="G7497" s="236"/>
      <c r="H7497"/>
      <c r="I7497" t="s">
        <v>107</v>
      </c>
      <c r="J7497" s="236"/>
      <c r="K7497"/>
      <c r="L7497"/>
      <c r="M7497"/>
      <c r="N7497"/>
      <c r="O7497"/>
      <c r="P7497"/>
      <c r="Q7497"/>
      <c r="U7497"/>
      <c r="V7497" t="s">
        <v>4337</v>
      </c>
      <c r="W7497" s="236"/>
      <c r="X7497"/>
      <c r="Y7497"/>
      <c r="Z7497"/>
      <c r="AA7497"/>
      <c r="AB7497"/>
      <c r="AC7497"/>
      <c r="AD7497"/>
      <c r="AE7497"/>
      <c r="AF7497"/>
      <c r="AG7497"/>
      <c r="AH7497" s="115" t="s">
        <v>4308</v>
      </c>
      <c r="AI7497" s="115" t="e">
        <f>VLOOKUP(A7497,'[2]دراسات قانونية'!$A$3:$E$600,1,0)</f>
        <v>#N/A</v>
      </c>
    </row>
    <row r="7498" spans="1:35" hidden="1" x14ac:dyDescent="0.25">
      <c r="A7498" s="115">
        <v>334862</v>
      </c>
      <c r="B7498" s="115" t="s">
        <v>1643</v>
      </c>
      <c r="C7498" s="115" t="s">
        <v>212</v>
      </c>
      <c r="D7498" s="115" t="s">
        <v>230</v>
      </c>
      <c r="E7498" s="115" t="s">
        <v>76</v>
      </c>
      <c r="F7498" s="237">
        <v>32417</v>
      </c>
      <c r="G7498" s="115" t="s">
        <v>40</v>
      </c>
      <c r="H7498" s="115" t="s">
        <v>16</v>
      </c>
      <c r="I7498" t="s">
        <v>136</v>
      </c>
      <c r="J7498" s="115" t="s">
        <v>1226</v>
      </c>
      <c r="L7498" s="115" t="s">
        <v>40</v>
      </c>
      <c r="U7498"/>
      <c r="V7498" t="s">
        <v>4414</v>
      </c>
      <c r="AG7498" s="115" t="s">
        <v>4308</v>
      </c>
      <c r="AH7498" s="115" t="s">
        <v>4308</v>
      </c>
    </row>
    <row r="7499" spans="1:35" ht="18" x14ac:dyDescent="0.25">
      <c r="A7499" s="235">
        <v>334864</v>
      </c>
      <c r="B7499" s="235" t="s">
        <v>11523</v>
      </c>
      <c r="C7499" s="235" t="s">
        <v>646</v>
      </c>
      <c r="D7499" s="235" t="s">
        <v>5191</v>
      </c>
      <c r="E7499"/>
      <c r="F7499" s="126"/>
      <c r="G7499" s="236"/>
      <c r="H7499"/>
      <c r="I7499" t="s">
        <v>107</v>
      </c>
      <c r="J7499" s="236"/>
      <c r="K7499"/>
      <c r="L7499"/>
      <c r="M7499"/>
      <c r="N7499"/>
      <c r="O7499"/>
      <c r="P7499"/>
      <c r="Q7499"/>
      <c r="U7499"/>
      <c r="V7499" t="s">
        <v>4335</v>
      </c>
      <c r="W7499" s="236"/>
      <c r="X7499"/>
      <c r="Y7499"/>
      <c r="Z7499"/>
      <c r="AA7499"/>
      <c r="AB7499"/>
      <c r="AC7499"/>
      <c r="AD7499"/>
      <c r="AE7499"/>
      <c r="AF7499"/>
      <c r="AG7499"/>
      <c r="AH7499" s="115" t="s">
        <v>4308</v>
      </c>
      <c r="AI7499" s="115" t="e">
        <f>VLOOKUP(A7499,'[2]دراسات قانونية'!$A$3:$E$600,1,0)</f>
        <v>#N/A</v>
      </c>
    </row>
    <row r="7500" spans="1:35" hidden="1" x14ac:dyDescent="0.25">
      <c r="A7500" s="115">
        <v>334865</v>
      </c>
      <c r="B7500" s="115" t="s">
        <v>2609</v>
      </c>
      <c r="C7500" s="115" t="s">
        <v>703</v>
      </c>
      <c r="D7500" s="115" t="s">
        <v>2610</v>
      </c>
      <c r="E7500" s="115" t="s">
        <v>76</v>
      </c>
      <c r="F7500" s="237">
        <v>32812</v>
      </c>
      <c r="G7500" s="115" t="s">
        <v>794</v>
      </c>
      <c r="H7500" s="115" t="s">
        <v>16</v>
      </c>
      <c r="I7500" t="s">
        <v>199</v>
      </c>
      <c r="J7500" s="115" t="s">
        <v>1226</v>
      </c>
      <c r="L7500" s="115" t="s">
        <v>47</v>
      </c>
      <c r="P7500" s="115" t="s">
        <v>4315</v>
      </c>
      <c r="U7500"/>
      <c r="V7500">
        <v>0</v>
      </c>
    </row>
    <row r="7501" spans="1:35" hidden="1" x14ac:dyDescent="0.25">
      <c r="A7501">
        <v>334866</v>
      </c>
      <c r="B7501" t="s">
        <v>11524</v>
      </c>
      <c r="C7501" t="s">
        <v>11525</v>
      </c>
      <c r="D7501" t="s">
        <v>562</v>
      </c>
      <c r="E7501" t="s">
        <v>76</v>
      </c>
      <c r="F7501" s="126"/>
      <c r="G7501"/>
      <c r="H7501" t="s">
        <v>16</v>
      </c>
      <c r="I7501" t="s">
        <v>136</v>
      </c>
      <c r="J7501"/>
      <c r="K7501"/>
      <c r="L7501"/>
      <c r="M7501"/>
      <c r="N7501"/>
      <c r="O7501"/>
      <c r="P7501"/>
      <c r="Q7501"/>
      <c r="U7501"/>
      <c r="V7501" t="s">
        <v>4414</v>
      </c>
      <c r="W7501"/>
      <c r="X7501"/>
      <c r="Y7501"/>
      <c r="Z7501"/>
      <c r="AA7501" t="s">
        <v>4308</v>
      </c>
      <c r="AB7501" t="s">
        <v>4308</v>
      </c>
      <c r="AC7501" t="s">
        <v>4308</v>
      </c>
      <c r="AD7501" t="s">
        <v>4308</v>
      </c>
      <c r="AE7501" t="s">
        <v>4308</v>
      </c>
      <c r="AF7501" t="s">
        <v>4308</v>
      </c>
      <c r="AG7501" t="s">
        <v>4308</v>
      </c>
      <c r="AH7501" s="115" t="s">
        <v>4308</v>
      </c>
    </row>
    <row r="7502" spans="1:35" ht="18" x14ac:dyDescent="0.25">
      <c r="A7502" s="235">
        <v>334868</v>
      </c>
      <c r="B7502" s="235" t="s">
        <v>11526</v>
      </c>
      <c r="C7502" s="235" t="s">
        <v>299</v>
      </c>
      <c r="D7502" s="235" t="s">
        <v>1096</v>
      </c>
      <c r="E7502"/>
      <c r="F7502" s="126"/>
      <c r="G7502" s="236"/>
      <c r="H7502"/>
      <c r="I7502" t="s">
        <v>107</v>
      </c>
      <c r="J7502" s="236"/>
      <c r="K7502"/>
      <c r="L7502"/>
      <c r="M7502"/>
      <c r="N7502"/>
      <c r="O7502"/>
      <c r="P7502"/>
      <c r="Q7502"/>
      <c r="U7502"/>
      <c r="V7502">
        <v>0</v>
      </c>
      <c r="W7502" s="236"/>
      <c r="X7502"/>
      <c r="Y7502"/>
      <c r="Z7502"/>
      <c r="AA7502"/>
      <c r="AB7502"/>
      <c r="AC7502"/>
      <c r="AD7502"/>
      <c r="AE7502"/>
      <c r="AF7502"/>
      <c r="AG7502"/>
      <c r="AH7502" s="115" t="s">
        <v>4308</v>
      </c>
      <c r="AI7502" s="115" t="e">
        <f>VLOOKUP(A7502,'[2]دراسات قانونية'!$A$3:$E$600,1,0)</f>
        <v>#N/A</v>
      </c>
    </row>
    <row r="7503" spans="1:35" ht="18" hidden="1" x14ac:dyDescent="0.25">
      <c r="A7503" s="235">
        <v>334869</v>
      </c>
      <c r="B7503" s="235" t="s">
        <v>11527</v>
      </c>
      <c r="C7503" s="235" t="s">
        <v>244</v>
      </c>
      <c r="D7503" s="235" t="s">
        <v>372</v>
      </c>
      <c r="E7503"/>
      <c r="F7503" s="126"/>
      <c r="G7503" s="236"/>
      <c r="H7503"/>
      <c r="I7503" t="s">
        <v>199</v>
      </c>
      <c r="J7503" s="236"/>
      <c r="K7503"/>
      <c r="L7503"/>
      <c r="M7503"/>
      <c r="N7503"/>
      <c r="O7503"/>
      <c r="P7503"/>
      <c r="Q7503"/>
      <c r="U7503"/>
      <c r="V7503">
        <v>0</v>
      </c>
      <c r="W7503" s="236"/>
      <c r="X7503"/>
      <c r="Y7503"/>
      <c r="Z7503"/>
      <c r="AA7503"/>
      <c r="AB7503"/>
      <c r="AC7503"/>
      <c r="AD7503"/>
      <c r="AE7503"/>
      <c r="AF7503"/>
      <c r="AG7503"/>
      <c r="AH7503" s="115" t="s">
        <v>4308</v>
      </c>
    </row>
    <row r="7504" spans="1:35" ht="18" x14ac:dyDescent="0.25">
      <c r="A7504" s="235">
        <v>334871</v>
      </c>
      <c r="B7504" s="235" t="s">
        <v>11528</v>
      </c>
      <c r="C7504" s="235" t="s">
        <v>209</v>
      </c>
      <c r="D7504" s="235" t="s">
        <v>11529</v>
      </c>
      <c r="E7504"/>
      <c r="F7504" s="126"/>
      <c r="G7504" s="236"/>
      <c r="H7504"/>
      <c r="I7504" t="s">
        <v>107</v>
      </c>
      <c r="J7504" s="236"/>
      <c r="K7504"/>
      <c r="L7504"/>
      <c r="M7504"/>
      <c r="N7504"/>
      <c r="O7504"/>
      <c r="P7504"/>
      <c r="Q7504"/>
      <c r="U7504"/>
      <c r="V7504" t="s">
        <v>4335</v>
      </c>
      <c r="W7504" s="236"/>
      <c r="X7504"/>
      <c r="Y7504"/>
      <c r="Z7504"/>
      <c r="AA7504"/>
      <c r="AB7504"/>
      <c r="AC7504"/>
      <c r="AD7504"/>
      <c r="AE7504"/>
      <c r="AF7504"/>
      <c r="AG7504"/>
      <c r="AH7504" s="115" t="s">
        <v>4308</v>
      </c>
      <c r="AI7504" s="115" t="e">
        <f>VLOOKUP(A7504,'[2]دراسات قانونية'!$A$3:$E$600,1,0)</f>
        <v>#N/A</v>
      </c>
    </row>
    <row r="7505" spans="1:35" ht="18" x14ac:dyDescent="0.25">
      <c r="A7505" s="235">
        <v>334872</v>
      </c>
      <c r="B7505" s="235" t="s">
        <v>11530</v>
      </c>
      <c r="C7505" s="235" t="s">
        <v>301</v>
      </c>
      <c r="D7505" s="235" t="s">
        <v>444</v>
      </c>
      <c r="E7505"/>
      <c r="F7505" s="126"/>
      <c r="G7505" s="236"/>
      <c r="H7505"/>
      <c r="I7505" t="s">
        <v>107</v>
      </c>
      <c r="J7505" s="236"/>
      <c r="K7505"/>
      <c r="L7505"/>
      <c r="M7505"/>
      <c r="N7505"/>
      <c r="O7505"/>
      <c r="P7505"/>
      <c r="Q7505"/>
      <c r="U7505"/>
      <c r="V7505" t="s">
        <v>4335</v>
      </c>
      <c r="W7505" s="236"/>
      <c r="X7505"/>
      <c r="Y7505"/>
      <c r="Z7505"/>
      <c r="AA7505"/>
      <c r="AB7505"/>
      <c r="AC7505"/>
      <c r="AD7505"/>
      <c r="AE7505"/>
      <c r="AF7505"/>
      <c r="AG7505"/>
      <c r="AH7505" s="115" t="s">
        <v>4308</v>
      </c>
      <c r="AI7505" s="115" t="e">
        <f>VLOOKUP(A7505,'[2]دراسات قانونية'!$A$3:$E$600,1,0)</f>
        <v>#N/A</v>
      </c>
    </row>
    <row r="7506" spans="1:35" hidden="1" x14ac:dyDescent="0.25">
      <c r="A7506">
        <v>334873</v>
      </c>
      <c r="B7506" t="s">
        <v>11531</v>
      </c>
      <c r="C7506" t="s">
        <v>377</v>
      </c>
      <c r="D7506" t="s">
        <v>9230</v>
      </c>
      <c r="E7506" t="s">
        <v>77</v>
      </c>
      <c r="F7506" s="126">
        <v>35582</v>
      </c>
      <c r="G7506" t="s">
        <v>18</v>
      </c>
      <c r="H7506" t="s">
        <v>16</v>
      </c>
      <c r="I7506" t="s">
        <v>136</v>
      </c>
      <c r="J7506"/>
      <c r="K7506"/>
      <c r="L7506"/>
      <c r="M7506"/>
      <c r="N7506"/>
      <c r="O7506"/>
      <c r="P7506"/>
      <c r="Q7506"/>
      <c r="U7506"/>
      <c r="V7506" t="s">
        <v>16623</v>
      </c>
      <c r="W7506"/>
      <c r="X7506"/>
      <c r="Y7506"/>
      <c r="Z7506"/>
      <c r="AA7506"/>
      <c r="AB7506"/>
      <c r="AC7506" t="s">
        <v>4308</v>
      </c>
      <c r="AD7506" t="s">
        <v>4308</v>
      </c>
      <c r="AE7506" t="s">
        <v>4308</v>
      </c>
      <c r="AF7506" t="s">
        <v>4308</v>
      </c>
      <c r="AG7506" t="s">
        <v>4308</v>
      </c>
      <c r="AH7506" s="115" t="s">
        <v>4308</v>
      </c>
    </row>
    <row r="7507" spans="1:35" hidden="1" x14ac:dyDescent="0.25">
      <c r="A7507">
        <v>334874</v>
      </c>
      <c r="B7507" t="s">
        <v>11532</v>
      </c>
      <c r="C7507" t="s">
        <v>227</v>
      </c>
      <c r="D7507" t="s">
        <v>267</v>
      </c>
      <c r="E7507" t="s">
        <v>77</v>
      </c>
      <c r="F7507" s="126">
        <v>34079</v>
      </c>
      <c r="G7507" t="s">
        <v>1107</v>
      </c>
      <c r="H7507" t="s">
        <v>16</v>
      </c>
      <c r="I7507" t="s">
        <v>136</v>
      </c>
      <c r="J7507" t="s">
        <v>1226</v>
      </c>
      <c r="K7507"/>
      <c r="L7507" t="s">
        <v>55</v>
      </c>
      <c r="M7507"/>
      <c r="N7507"/>
      <c r="O7507"/>
      <c r="P7507"/>
      <c r="Q7507"/>
      <c r="U7507"/>
      <c r="V7507" t="s">
        <v>4334</v>
      </c>
      <c r="W7507"/>
      <c r="X7507"/>
      <c r="Y7507"/>
      <c r="Z7507"/>
      <c r="AA7507"/>
      <c r="AB7507"/>
      <c r="AC7507"/>
      <c r="AD7507"/>
      <c r="AE7507"/>
      <c r="AF7507"/>
      <c r="AG7507"/>
    </row>
    <row r="7508" spans="1:35" ht="18" x14ac:dyDescent="0.25">
      <c r="A7508" s="235">
        <v>334875</v>
      </c>
      <c r="B7508" s="235" t="s">
        <v>11533</v>
      </c>
      <c r="C7508" s="235" t="s">
        <v>11534</v>
      </c>
      <c r="D7508" s="235" t="s">
        <v>585</v>
      </c>
      <c r="E7508"/>
      <c r="F7508" s="126"/>
      <c r="G7508" s="236"/>
      <c r="H7508"/>
      <c r="I7508" t="s">
        <v>107</v>
      </c>
      <c r="J7508" s="236"/>
      <c r="K7508"/>
      <c r="L7508"/>
      <c r="M7508"/>
      <c r="N7508"/>
      <c r="O7508"/>
      <c r="P7508"/>
      <c r="Q7508"/>
      <c r="U7508"/>
      <c r="V7508">
        <v>0</v>
      </c>
      <c r="W7508" s="236"/>
      <c r="X7508"/>
      <c r="Y7508"/>
      <c r="Z7508"/>
      <c r="AA7508"/>
      <c r="AB7508"/>
      <c r="AC7508"/>
      <c r="AD7508"/>
      <c r="AE7508"/>
      <c r="AF7508"/>
      <c r="AG7508"/>
      <c r="AH7508" s="115" t="s">
        <v>4308</v>
      </c>
      <c r="AI7508" s="115" t="e">
        <f>VLOOKUP(A7508,'[2]دراسات قانونية'!$A$3:$E$600,1,0)</f>
        <v>#N/A</v>
      </c>
    </row>
    <row r="7509" spans="1:35" ht="18" x14ac:dyDescent="0.25">
      <c r="A7509" s="235">
        <v>334877</v>
      </c>
      <c r="B7509" s="235" t="s">
        <v>11535</v>
      </c>
      <c r="C7509" s="235" t="s">
        <v>671</v>
      </c>
      <c r="D7509" s="235" t="s">
        <v>3614</v>
      </c>
      <c r="E7509"/>
      <c r="F7509" s="126"/>
      <c r="G7509" s="236"/>
      <c r="H7509"/>
      <c r="I7509" t="s">
        <v>107</v>
      </c>
      <c r="J7509" s="236"/>
      <c r="K7509"/>
      <c r="L7509"/>
      <c r="M7509"/>
      <c r="N7509"/>
      <c r="O7509"/>
      <c r="P7509"/>
      <c r="Q7509"/>
      <c r="U7509"/>
      <c r="V7509">
        <v>0</v>
      </c>
      <c r="W7509" s="236"/>
      <c r="X7509"/>
      <c r="Y7509"/>
      <c r="Z7509"/>
      <c r="AA7509"/>
      <c r="AB7509"/>
      <c r="AC7509"/>
      <c r="AD7509"/>
      <c r="AE7509"/>
      <c r="AF7509"/>
      <c r="AG7509"/>
      <c r="AH7509" s="115" t="s">
        <v>4308</v>
      </c>
      <c r="AI7509" s="115" t="e">
        <f>VLOOKUP(A7509,'[2]دراسات قانونية'!$A$3:$E$600,1,0)</f>
        <v>#N/A</v>
      </c>
    </row>
    <row r="7510" spans="1:35" ht="18" x14ac:dyDescent="0.25">
      <c r="A7510" s="235">
        <v>334879</v>
      </c>
      <c r="B7510" s="235" t="s">
        <v>11536</v>
      </c>
      <c r="C7510" s="235" t="s">
        <v>229</v>
      </c>
      <c r="D7510" s="235" t="s">
        <v>268</v>
      </c>
      <c r="E7510"/>
      <c r="F7510" s="126"/>
      <c r="G7510" s="236"/>
      <c r="H7510"/>
      <c r="I7510" t="s">
        <v>107</v>
      </c>
      <c r="J7510" s="236"/>
      <c r="K7510"/>
      <c r="L7510"/>
      <c r="M7510"/>
      <c r="N7510"/>
      <c r="O7510"/>
      <c r="P7510"/>
      <c r="Q7510"/>
      <c r="U7510"/>
      <c r="V7510">
        <v>0</v>
      </c>
      <c r="W7510" s="236"/>
      <c r="X7510"/>
      <c r="Y7510"/>
      <c r="Z7510"/>
      <c r="AA7510"/>
      <c r="AB7510"/>
      <c r="AC7510"/>
      <c r="AD7510"/>
      <c r="AE7510"/>
      <c r="AF7510"/>
      <c r="AG7510"/>
      <c r="AH7510" s="115" t="s">
        <v>4308</v>
      </c>
      <c r="AI7510" s="115" t="e">
        <f>VLOOKUP(A7510,'[2]دراسات قانونية'!$A$3:$E$600,1,0)</f>
        <v>#N/A</v>
      </c>
    </row>
    <row r="7511" spans="1:35" hidden="1" x14ac:dyDescent="0.25">
      <c r="A7511" s="115">
        <v>334880</v>
      </c>
      <c r="B7511" s="115" t="s">
        <v>3871</v>
      </c>
      <c r="C7511" s="115" t="s">
        <v>329</v>
      </c>
      <c r="D7511" s="115" t="s">
        <v>265</v>
      </c>
      <c r="E7511" s="115" t="s">
        <v>77</v>
      </c>
      <c r="F7511" s="237">
        <v>35431</v>
      </c>
      <c r="G7511" s="115" t="s">
        <v>2403</v>
      </c>
      <c r="H7511" s="115" t="s">
        <v>16</v>
      </c>
      <c r="I7511" t="s">
        <v>199</v>
      </c>
      <c r="J7511" s="115" t="s">
        <v>1226</v>
      </c>
      <c r="L7511" s="115" t="s">
        <v>18</v>
      </c>
      <c r="U7511"/>
      <c r="V7511">
        <v>0</v>
      </c>
      <c r="AG7511" s="115" t="s">
        <v>4308</v>
      </c>
      <c r="AH7511" s="115" t="s">
        <v>4308</v>
      </c>
    </row>
    <row r="7512" spans="1:35" hidden="1" x14ac:dyDescent="0.25">
      <c r="A7512" s="115">
        <v>334881</v>
      </c>
      <c r="B7512" s="115" t="s">
        <v>4342</v>
      </c>
      <c r="C7512" s="115" t="s">
        <v>244</v>
      </c>
      <c r="D7512" s="115" t="s">
        <v>1274</v>
      </c>
      <c r="F7512" s="237"/>
      <c r="I7512" t="s">
        <v>199</v>
      </c>
      <c r="U7512"/>
      <c r="V7512" t="s">
        <v>4339</v>
      </c>
      <c r="AH7512" s="115" t="s">
        <v>4308</v>
      </c>
    </row>
    <row r="7513" spans="1:35" ht="18" x14ac:dyDescent="0.25">
      <c r="A7513" s="235">
        <v>334882</v>
      </c>
      <c r="B7513" s="235" t="s">
        <v>11537</v>
      </c>
      <c r="C7513" s="235" t="s">
        <v>244</v>
      </c>
      <c r="D7513" s="235" t="s">
        <v>818</v>
      </c>
      <c r="E7513"/>
      <c r="F7513" s="126"/>
      <c r="G7513" s="236"/>
      <c r="H7513"/>
      <c r="I7513" t="s">
        <v>107</v>
      </c>
      <c r="J7513" s="236"/>
      <c r="K7513"/>
      <c r="L7513"/>
      <c r="M7513"/>
      <c r="N7513"/>
      <c r="O7513"/>
      <c r="P7513"/>
      <c r="Q7513"/>
      <c r="U7513"/>
      <c r="V7513" t="s">
        <v>4335</v>
      </c>
      <c r="W7513" s="236"/>
      <c r="X7513"/>
      <c r="Y7513"/>
      <c r="Z7513"/>
      <c r="AA7513"/>
      <c r="AB7513"/>
      <c r="AC7513"/>
      <c r="AD7513"/>
      <c r="AE7513"/>
      <c r="AF7513"/>
      <c r="AG7513"/>
      <c r="AH7513" s="115" t="s">
        <v>4308</v>
      </c>
      <c r="AI7513" s="115" t="e">
        <f>VLOOKUP(A7513,'[2]دراسات قانونية'!$A$3:$E$600,1,0)</f>
        <v>#N/A</v>
      </c>
    </row>
    <row r="7514" spans="1:35" ht="18" x14ac:dyDescent="0.25">
      <c r="A7514" s="235">
        <v>334883</v>
      </c>
      <c r="B7514" s="235" t="s">
        <v>11538</v>
      </c>
      <c r="C7514" s="235" t="s">
        <v>233</v>
      </c>
      <c r="D7514" s="235" t="s">
        <v>365</v>
      </c>
      <c r="E7514"/>
      <c r="F7514" s="126"/>
      <c r="G7514" s="236"/>
      <c r="H7514"/>
      <c r="I7514" t="s">
        <v>107</v>
      </c>
      <c r="J7514" s="236"/>
      <c r="K7514"/>
      <c r="L7514"/>
      <c r="M7514"/>
      <c r="N7514"/>
      <c r="O7514"/>
      <c r="P7514"/>
      <c r="Q7514"/>
      <c r="U7514"/>
      <c r="V7514">
        <v>0</v>
      </c>
      <c r="W7514" s="236"/>
      <c r="X7514"/>
      <c r="Y7514"/>
      <c r="Z7514"/>
      <c r="AA7514"/>
      <c r="AB7514"/>
      <c r="AC7514"/>
      <c r="AD7514"/>
      <c r="AE7514"/>
      <c r="AF7514"/>
      <c r="AG7514"/>
      <c r="AH7514" s="115" t="s">
        <v>4308</v>
      </c>
      <c r="AI7514" s="115" t="e">
        <f>VLOOKUP(A7514,'[2]دراسات قانونية'!$A$3:$E$600,1,0)</f>
        <v>#N/A</v>
      </c>
    </row>
    <row r="7515" spans="1:35" ht="18" x14ac:dyDescent="0.25">
      <c r="A7515" s="235">
        <v>334884</v>
      </c>
      <c r="B7515" s="235" t="s">
        <v>11539</v>
      </c>
      <c r="C7515" s="235" t="s">
        <v>355</v>
      </c>
      <c r="D7515" s="235" t="s">
        <v>1392</v>
      </c>
      <c r="E7515"/>
      <c r="F7515" s="126"/>
      <c r="G7515" s="236"/>
      <c r="H7515"/>
      <c r="I7515" t="s">
        <v>107</v>
      </c>
      <c r="J7515" s="236"/>
      <c r="K7515"/>
      <c r="L7515"/>
      <c r="M7515"/>
      <c r="N7515"/>
      <c r="O7515"/>
      <c r="P7515"/>
      <c r="Q7515"/>
      <c r="U7515"/>
      <c r="V7515" t="s">
        <v>4329</v>
      </c>
      <c r="W7515" s="236"/>
      <c r="X7515"/>
      <c r="Y7515"/>
      <c r="Z7515"/>
      <c r="AA7515"/>
      <c r="AB7515"/>
      <c r="AC7515"/>
      <c r="AD7515"/>
      <c r="AE7515"/>
      <c r="AF7515"/>
      <c r="AG7515"/>
      <c r="AH7515" s="115" t="s">
        <v>4308</v>
      </c>
      <c r="AI7515" s="115" t="e">
        <f>VLOOKUP(A7515,'[2]دراسات قانونية'!$A$3:$E$600,1,0)</f>
        <v>#N/A</v>
      </c>
    </row>
    <row r="7516" spans="1:35" ht="18" x14ac:dyDescent="0.25">
      <c r="A7516" s="235">
        <v>334887</v>
      </c>
      <c r="B7516" s="235" t="s">
        <v>11540</v>
      </c>
      <c r="C7516" s="235" t="s">
        <v>358</v>
      </c>
      <c r="D7516" s="235" t="s">
        <v>328</v>
      </c>
      <c r="E7516"/>
      <c r="F7516" s="126"/>
      <c r="G7516" s="236"/>
      <c r="H7516"/>
      <c r="I7516" t="s">
        <v>107</v>
      </c>
      <c r="J7516" s="236"/>
      <c r="K7516"/>
      <c r="L7516"/>
      <c r="M7516"/>
      <c r="N7516"/>
      <c r="O7516"/>
      <c r="P7516"/>
      <c r="Q7516"/>
      <c r="U7516"/>
      <c r="V7516" t="s">
        <v>4329</v>
      </c>
      <c r="W7516" s="236"/>
      <c r="X7516"/>
      <c r="Y7516"/>
      <c r="Z7516"/>
      <c r="AA7516"/>
      <c r="AB7516"/>
      <c r="AC7516"/>
      <c r="AD7516"/>
      <c r="AE7516"/>
      <c r="AF7516"/>
      <c r="AG7516"/>
      <c r="AH7516" s="115" t="s">
        <v>4308</v>
      </c>
      <c r="AI7516" s="115" t="e">
        <f>VLOOKUP(A7516,'[2]دراسات قانونية'!$A$3:$E$600,1,0)</f>
        <v>#N/A</v>
      </c>
    </row>
    <row r="7517" spans="1:35" ht="18" x14ac:dyDescent="0.25">
      <c r="A7517" s="235">
        <v>334888</v>
      </c>
      <c r="B7517" s="235" t="s">
        <v>11541</v>
      </c>
      <c r="C7517" s="235" t="s">
        <v>324</v>
      </c>
      <c r="D7517" s="235" t="s">
        <v>370</v>
      </c>
      <c r="E7517"/>
      <c r="F7517" s="126"/>
      <c r="G7517" s="236"/>
      <c r="H7517"/>
      <c r="I7517" t="s">
        <v>107</v>
      </c>
      <c r="J7517" s="236"/>
      <c r="K7517"/>
      <c r="L7517"/>
      <c r="M7517"/>
      <c r="N7517"/>
      <c r="O7517"/>
      <c r="P7517"/>
      <c r="Q7517"/>
      <c r="U7517"/>
      <c r="V7517">
        <v>0</v>
      </c>
      <c r="W7517" s="236"/>
      <c r="X7517"/>
      <c r="Y7517"/>
      <c r="Z7517"/>
      <c r="AA7517"/>
      <c r="AB7517"/>
      <c r="AC7517"/>
      <c r="AD7517"/>
      <c r="AE7517"/>
      <c r="AF7517"/>
      <c r="AG7517"/>
      <c r="AH7517" s="115" t="s">
        <v>4308</v>
      </c>
      <c r="AI7517" s="115" t="e">
        <f>VLOOKUP(A7517,'[2]دراسات قانونية'!$A$3:$E$600,1,0)</f>
        <v>#N/A</v>
      </c>
    </row>
    <row r="7518" spans="1:35" hidden="1" x14ac:dyDescent="0.25">
      <c r="A7518">
        <v>334890</v>
      </c>
      <c r="B7518" t="s">
        <v>11542</v>
      </c>
      <c r="C7518" t="s">
        <v>212</v>
      </c>
      <c r="D7518" t="s">
        <v>373</v>
      </c>
      <c r="E7518" t="s">
        <v>77</v>
      </c>
      <c r="F7518" s="126"/>
      <c r="G7518"/>
      <c r="H7518" t="s">
        <v>16</v>
      </c>
      <c r="I7518" t="s">
        <v>136</v>
      </c>
      <c r="J7518"/>
      <c r="K7518"/>
      <c r="L7518"/>
      <c r="M7518"/>
      <c r="N7518"/>
      <c r="O7518"/>
      <c r="P7518"/>
      <c r="Q7518"/>
      <c r="U7518"/>
      <c r="V7518" t="s">
        <v>4329</v>
      </c>
      <c r="W7518"/>
      <c r="X7518"/>
      <c r="Y7518"/>
      <c r="Z7518"/>
      <c r="AA7518"/>
      <c r="AB7518"/>
      <c r="AC7518"/>
      <c r="AD7518" t="s">
        <v>4308</v>
      </c>
      <c r="AE7518" t="s">
        <v>4308</v>
      </c>
      <c r="AF7518" t="s">
        <v>4308</v>
      </c>
      <c r="AG7518" t="s">
        <v>4308</v>
      </c>
      <c r="AH7518" s="115" t="s">
        <v>4308</v>
      </c>
    </row>
    <row r="7519" spans="1:35" ht="18" x14ac:dyDescent="0.25">
      <c r="A7519" s="235">
        <v>334892</v>
      </c>
      <c r="B7519" s="235" t="s">
        <v>1446</v>
      </c>
      <c r="C7519" s="235" t="s">
        <v>819</v>
      </c>
      <c r="D7519" s="235" t="s">
        <v>302</v>
      </c>
      <c r="E7519"/>
      <c r="F7519" s="126"/>
      <c r="G7519" s="236"/>
      <c r="H7519"/>
      <c r="I7519" t="s">
        <v>107</v>
      </c>
      <c r="J7519" s="236"/>
      <c r="K7519"/>
      <c r="L7519"/>
      <c r="M7519"/>
      <c r="N7519"/>
      <c r="O7519"/>
      <c r="P7519"/>
      <c r="Q7519"/>
      <c r="U7519"/>
      <c r="V7519" t="s">
        <v>4335</v>
      </c>
      <c r="W7519" s="236"/>
      <c r="X7519"/>
      <c r="Y7519"/>
      <c r="Z7519"/>
      <c r="AA7519"/>
      <c r="AB7519"/>
      <c r="AC7519"/>
      <c r="AD7519"/>
      <c r="AE7519"/>
      <c r="AF7519"/>
      <c r="AG7519"/>
      <c r="AH7519" s="115" t="s">
        <v>4308</v>
      </c>
      <c r="AI7519" s="115" t="e">
        <f>VLOOKUP(A7519,'[2]دراسات قانونية'!$A$3:$E$600,1,0)</f>
        <v>#N/A</v>
      </c>
    </row>
    <row r="7520" spans="1:35" hidden="1" x14ac:dyDescent="0.25">
      <c r="A7520">
        <v>334893</v>
      </c>
      <c r="B7520" t="s">
        <v>11543</v>
      </c>
      <c r="C7520" t="s">
        <v>212</v>
      </c>
      <c r="D7520" t="s">
        <v>838</v>
      </c>
      <c r="E7520" t="s">
        <v>76</v>
      </c>
      <c r="F7520" s="126">
        <v>34436</v>
      </c>
      <c r="G7520" t="s">
        <v>18</v>
      </c>
      <c r="H7520" t="s">
        <v>16</v>
      </c>
      <c r="I7520" t="s">
        <v>136</v>
      </c>
      <c r="J7520"/>
      <c r="K7520"/>
      <c r="L7520"/>
      <c r="M7520"/>
      <c r="N7520"/>
      <c r="O7520"/>
      <c r="P7520"/>
      <c r="Q7520"/>
      <c r="U7520"/>
      <c r="V7520" t="s">
        <v>4412</v>
      </c>
      <c r="W7520"/>
      <c r="X7520"/>
      <c r="Y7520"/>
      <c r="Z7520"/>
      <c r="AA7520"/>
      <c r="AB7520"/>
      <c r="AC7520"/>
      <c r="AD7520" t="s">
        <v>4308</v>
      </c>
      <c r="AE7520" t="s">
        <v>4308</v>
      </c>
      <c r="AF7520" t="s">
        <v>4308</v>
      </c>
      <c r="AG7520" t="s">
        <v>4308</v>
      </c>
      <c r="AH7520" s="115" t="s">
        <v>4308</v>
      </c>
    </row>
    <row r="7521" spans="1:35" hidden="1" x14ac:dyDescent="0.25">
      <c r="A7521">
        <v>334894</v>
      </c>
      <c r="B7521" t="s">
        <v>6021</v>
      </c>
      <c r="C7521" t="s">
        <v>332</v>
      </c>
      <c r="D7521" t="s">
        <v>493</v>
      </c>
      <c r="E7521" t="s">
        <v>76</v>
      </c>
      <c r="F7521" s="126">
        <v>31242</v>
      </c>
      <c r="G7521" t="s">
        <v>40</v>
      </c>
      <c r="H7521" t="s">
        <v>16</v>
      </c>
      <c r="I7521" t="s">
        <v>201</v>
      </c>
      <c r="J7521" t="s">
        <v>15</v>
      </c>
      <c r="K7521"/>
      <c r="L7521" t="s">
        <v>30</v>
      </c>
      <c r="M7521"/>
      <c r="N7521"/>
      <c r="O7521"/>
      <c r="P7521"/>
      <c r="Q7521"/>
      <c r="U7521"/>
      <c r="V7521">
        <v>0</v>
      </c>
      <c r="W7521"/>
      <c r="X7521"/>
      <c r="Y7521"/>
      <c r="Z7521"/>
      <c r="AA7521"/>
      <c r="AB7521"/>
      <c r="AC7521"/>
      <c r="AD7521"/>
      <c r="AE7521"/>
      <c r="AF7521"/>
      <c r="AG7521"/>
    </row>
    <row r="7522" spans="1:35" ht="18" x14ac:dyDescent="0.25">
      <c r="A7522" s="235">
        <v>334897</v>
      </c>
      <c r="B7522" s="235" t="s">
        <v>11544</v>
      </c>
      <c r="C7522" s="235" t="s">
        <v>567</v>
      </c>
      <c r="D7522" s="235" t="s">
        <v>222</v>
      </c>
      <c r="E7522"/>
      <c r="F7522" s="126"/>
      <c r="G7522" s="236"/>
      <c r="H7522"/>
      <c r="I7522" t="s">
        <v>107</v>
      </c>
      <c r="J7522" s="236"/>
      <c r="K7522"/>
      <c r="L7522"/>
      <c r="M7522"/>
      <c r="N7522"/>
      <c r="O7522"/>
      <c r="P7522"/>
      <c r="Q7522"/>
      <c r="U7522"/>
      <c r="V7522" t="s">
        <v>4335</v>
      </c>
      <c r="W7522" s="236"/>
      <c r="X7522"/>
      <c r="Y7522"/>
      <c r="Z7522"/>
      <c r="AA7522"/>
      <c r="AB7522"/>
      <c r="AC7522"/>
      <c r="AD7522"/>
      <c r="AE7522"/>
      <c r="AF7522"/>
      <c r="AG7522"/>
      <c r="AH7522" s="115" t="s">
        <v>4308</v>
      </c>
      <c r="AI7522" s="115" t="e">
        <f>VLOOKUP(A7522,'[2]دراسات قانونية'!$A$3:$E$600,1,0)</f>
        <v>#N/A</v>
      </c>
    </row>
    <row r="7523" spans="1:35" ht="18" x14ac:dyDescent="0.25">
      <c r="A7523" s="235">
        <v>334898</v>
      </c>
      <c r="B7523" s="235" t="s">
        <v>11545</v>
      </c>
      <c r="C7523" s="235" t="s">
        <v>227</v>
      </c>
      <c r="D7523" s="235" t="s">
        <v>11546</v>
      </c>
      <c r="E7523"/>
      <c r="F7523" s="126"/>
      <c r="G7523" s="236"/>
      <c r="H7523"/>
      <c r="I7523" t="s">
        <v>107</v>
      </c>
      <c r="J7523" s="236"/>
      <c r="K7523"/>
      <c r="L7523"/>
      <c r="M7523"/>
      <c r="N7523"/>
      <c r="O7523"/>
      <c r="P7523"/>
      <c r="Q7523"/>
      <c r="U7523"/>
      <c r="V7523" t="s">
        <v>4329</v>
      </c>
      <c r="W7523" s="236"/>
      <c r="X7523"/>
      <c r="Y7523"/>
      <c r="Z7523"/>
      <c r="AA7523"/>
      <c r="AB7523"/>
      <c r="AC7523"/>
      <c r="AD7523"/>
      <c r="AE7523"/>
      <c r="AF7523"/>
      <c r="AG7523"/>
      <c r="AH7523" s="115" t="s">
        <v>4308</v>
      </c>
      <c r="AI7523" s="115" t="e">
        <f>VLOOKUP(A7523,'[2]دراسات قانونية'!$A$3:$E$600,1,0)</f>
        <v>#N/A</v>
      </c>
    </row>
    <row r="7524" spans="1:35" ht="18" x14ac:dyDescent="0.25">
      <c r="A7524" s="235">
        <v>334899</v>
      </c>
      <c r="B7524" s="235" t="s">
        <v>11547</v>
      </c>
      <c r="C7524" s="235" t="s">
        <v>212</v>
      </c>
      <c r="D7524" s="235" t="s">
        <v>537</v>
      </c>
      <c r="E7524"/>
      <c r="F7524" s="126"/>
      <c r="G7524" s="236"/>
      <c r="H7524"/>
      <c r="I7524" t="s">
        <v>107</v>
      </c>
      <c r="J7524" s="236"/>
      <c r="K7524"/>
      <c r="L7524"/>
      <c r="M7524"/>
      <c r="N7524"/>
      <c r="O7524"/>
      <c r="P7524"/>
      <c r="Q7524"/>
      <c r="U7524"/>
      <c r="V7524">
        <v>0</v>
      </c>
      <c r="W7524" s="236"/>
      <c r="X7524"/>
      <c r="Y7524"/>
      <c r="Z7524"/>
      <c r="AA7524"/>
      <c r="AB7524"/>
      <c r="AC7524"/>
      <c r="AD7524"/>
      <c r="AE7524"/>
      <c r="AF7524"/>
      <c r="AG7524"/>
      <c r="AH7524" s="115" t="s">
        <v>4308</v>
      </c>
      <c r="AI7524" s="115" t="e">
        <f>VLOOKUP(A7524,'[2]دراسات قانونية'!$A$3:$E$600,1,0)</f>
        <v>#N/A</v>
      </c>
    </row>
    <row r="7525" spans="1:35" hidden="1" x14ac:dyDescent="0.25">
      <c r="A7525">
        <v>334901</v>
      </c>
      <c r="B7525" t="s">
        <v>11548</v>
      </c>
      <c r="C7525" t="s">
        <v>802</v>
      </c>
      <c r="D7525" t="s">
        <v>1137</v>
      </c>
      <c r="E7525" t="s">
        <v>77</v>
      </c>
      <c r="F7525" s="126">
        <v>32314</v>
      </c>
      <c r="G7525" t="s">
        <v>211</v>
      </c>
      <c r="H7525" t="s">
        <v>16</v>
      </c>
      <c r="I7525" t="s">
        <v>136</v>
      </c>
      <c r="J7525" t="s">
        <v>1226</v>
      </c>
      <c r="K7525"/>
      <c r="L7525" t="s">
        <v>18</v>
      </c>
      <c r="M7525"/>
      <c r="N7525"/>
      <c r="O7525"/>
      <c r="P7525"/>
      <c r="Q7525"/>
      <c r="U7525"/>
      <c r="V7525" t="s">
        <v>4329</v>
      </c>
      <c r="W7525"/>
      <c r="X7525"/>
      <c r="Y7525"/>
      <c r="Z7525"/>
      <c r="AA7525"/>
      <c r="AB7525"/>
      <c r="AC7525"/>
      <c r="AD7525"/>
      <c r="AE7525"/>
      <c r="AF7525"/>
      <c r="AG7525" t="s">
        <v>4308</v>
      </c>
      <c r="AH7525" s="115" t="s">
        <v>4308</v>
      </c>
    </row>
    <row r="7526" spans="1:35" hidden="1" x14ac:dyDescent="0.25">
      <c r="A7526">
        <v>334902</v>
      </c>
      <c r="B7526" t="s">
        <v>11549</v>
      </c>
      <c r="C7526" t="s">
        <v>877</v>
      </c>
      <c r="D7526" t="s">
        <v>11550</v>
      </c>
      <c r="E7526" t="s">
        <v>76</v>
      </c>
      <c r="F7526" s="126">
        <v>35459</v>
      </c>
      <c r="G7526" t="s">
        <v>10722</v>
      </c>
      <c r="H7526" t="s">
        <v>16</v>
      </c>
      <c r="I7526" t="s">
        <v>136</v>
      </c>
      <c r="J7526" t="s">
        <v>1226</v>
      </c>
      <c r="K7526"/>
      <c r="L7526" t="s">
        <v>70</v>
      </c>
      <c r="M7526"/>
      <c r="N7526"/>
      <c r="O7526"/>
      <c r="P7526"/>
      <c r="Q7526"/>
      <c r="U7526"/>
      <c r="V7526" t="s">
        <v>16623</v>
      </c>
      <c r="W7526"/>
      <c r="X7526"/>
      <c r="Y7526"/>
      <c r="Z7526"/>
      <c r="AA7526"/>
      <c r="AB7526"/>
      <c r="AC7526"/>
      <c r="AD7526"/>
      <c r="AE7526"/>
      <c r="AF7526" t="s">
        <v>4308</v>
      </c>
      <c r="AG7526" t="s">
        <v>4308</v>
      </c>
      <c r="AH7526" s="115" t="s">
        <v>4308</v>
      </c>
    </row>
    <row r="7527" spans="1:35" ht="18" x14ac:dyDescent="0.25">
      <c r="A7527" s="235">
        <v>334903</v>
      </c>
      <c r="B7527" s="235" t="s">
        <v>11551</v>
      </c>
      <c r="C7527" s="235" t="s">
        <v>419</v>
      </c>
      <c r="D7527" s="235" t="s">
        <v>763</v>
      </c>
      <c r="E7527"/>
      <c r="F7527" s="126"/>
      <c r="G7527" s="236"/>
      <c r="H7527"/>
      <c r="I7527" t="s">
        <v>107</v>
      </c>
      <c r="J7527" s="236"/>
      <c r="K7527"/>
      <c r="L7527"/>
      <c r="M7527"/>
      <c r="N7527"/>
      <c r="O7527"/>
      <c r="P7527"/>
      <c r="Q7527"/>
      <c r="U7527"/>
      <c r="V7527" t="s">
        <v>4335</v>
      </c>
      <c r="W7527" s="236"/>
      <c r="X7527"/>
      <c r="Y7527"/>
      <c r="Z7527"/>
      <c r="AA7527"/>
      <c r="AB7527"/>
      <c r="AC7527"/>
      <c r="AD7527"/>
      <c r="AE7527"/>
      <c r="AF7527"/>
      <c r="AG7527"/>
      <c r="AH7527" s="115" t="s">
        <v>4308</v>
      </c>
      <c r="AI7527" s="115" t="e">
        <f>VLOOKUP(A7527,'[2]دراسات قانونية'!$A$3:$E$600,1,0)</f>
        <v>#N/A</v>
      </c>
    </row>
    <row r="7528" spans="1:35" hidden="1" x14ac:dyDescent="0.25">
      <c r="A7528" s="115">
        <v>334904</v>
      </c>
      <c r="B7528" s="115" t="s">
        <v>3872</v>
      </c>
      <c r="C7528" s="115" t="s">
        <v>1011</v>
      </c>
      <c r="D7528" s="115" t="s">
        <v>1074</v>
      </c>
      <c r="E7528" s="115" t="s">
        <v>76</v>
      </c>
      <c r="F7528" s="237">
        <v>35405</v>
      </c>
      <c r="G7528" s="115" t="s">
        <v>18</v>
      </c>
      <c r="H7528" s="115" t="s">
        <v>16</v>
      </c>
      <c r="I7528" t="s">
        <v>199</v>
      </c>
      <c r="J7528" s="115" t="s">
        <v>1226</v>
      </c>
      <c r="L7528" s="115" t="s">
        <v>73</v>
      </c>
      <c r="U7528"/>
      <c r="V7528">
        <v>0</v>
      </c>
    </row>
    <row r="7529" spans="1:35" hidden="1" x14ac:dyDescent="0.25">
      <c r="A7529" s="115">
        <v>334905</v>
      </c>
      <c r="B7529" s="115" t="s">
        <v>3873</v>
      </c>
      <c r="C7529" s="115" t="s">
        <v>377</v>
      </c>
      <c r="D7529" s="115" t="s">
        <v>604</v>
      </c>
      <c r="E7529" s="115" t="s">
        <v>76</v>
      </c>
      <c r="F7529" s="237">
        <v>24133</v>
      </c>
      <c r="G7529" s="115" t="s">
        <v>18</v>
      </c>
      <c r="H7529" s="115" t="s">
        <v>16</v>
      </c>
      <c r="I7529" t="s">
        <v>199</v>
      </c>
      <c r="J7529" s="115" t="s">
        <v>1263</v>
      </c>
      <c r="L7529" s="115" t="s">
        <v>18</v>
      </c>
      <c r="U7529"/>
      <c r="V7529" t="s">
        <v>16623</v>
      </c>
    </row>
    <row r="7530" spans="1:35" ht="18" x14ac:dyDescent="0.25">
      <c r="A7530" s="235">
        <v>334906</v>
      </c>
      <c r="B7530" s="235" t="s">
        <v>9949</v>
      </c>
      <c r="C7530" s="235" t="s">
        <v>394</v>
      </c>
      <c r="D7530" s="235" t="s">
        <v>851</v>
      </c>
      <c r="E7530"/>
      <c r="F7530" s="126"/>
      <c r="G7530" s="236"/>
      <c r="H7530"/>
      <c r="I7530" t="s">
        <v>107</v>
      </c>
      <c r="J7530" s="236"/>
      <c r="K7530"/>
      <c r="L7530"/>
      <c r="M7530"/>
      <c r="N7530"/>
      <c r="O7530"/>
      <c r="P7530"/>
      <c r="Q7530"/>
      <c r="U7530"/>
      <c r="V7530" t="s">
        <v>4337</v>
      </c>
      <c r="W7530" s="236"/>
      <c r="X7530"/>
      <c r="Y7530"/>
      <c r="Z7530"/>
      <c r="AA7530"/>
      <c r="AB7530"/>
      <c r="AC7530"/>
      <c r="AD7530"/>
      <c r="AE7530"/>
      <c r="AF7530"/>
      <c r="AG7530"/>
      <c r="AH7530" s="115" t="s">
        <v>4308</v>
      </c>
      <c r="AI7530" s="115" t="e">
        <f>VLOOKUP(A7530,'[2]دراسات قانونية'!$A$3:$E$600,1,0)</f>
        <v>#N/A</v>
      </c>
    </row>
    <row r="7531" spans="1:35" hidden="1" x14ac:dyDescent="0.25">
      <c r="A7531" s="115">
        <v>334907</v>
      </c>
      <c r="B7531" s="115" t="s">
        <v>3874</v>
      </c>
      <c r="C7531" s="115" t="s">
        <v>335</v>
      </c>
      <c r="D7531" s="115" t="s">
        <v>230</v>
      </c>
      <c r="E7531" s="115" t="s">
        <v>76</v>
      </c>
      <c r="F7531" s="237">
        <v>34227</v>
      </c>
      <c r="G7531" s="115" t="s">
        <v>27</v>
      </c>
      <c r="H7531" s="115" t="s">
        <v>16</v>
      </c>
      <c r="I7531" t="s">
        <v>199</v>
      </c>
      <c r="J7531" s="115" t="s">
        <v>1226</v>
      </c>
      <c r="L7531" s="115" t="s">
        <v>27</v>
      </c>
      <c r="U7531"/>
      <c r="V7531" t="s">
        <v>4414</v>
      </c>
      <c r="AH7531" s="115" t="s">
        <v>4308</v>
      </c>
    </row>
    <row r="7532" spans="1:35" ht="18" x14ac:dyDescent="0.25">
      <c r="A7532" s="235">
        <v>334909</v>
      </c>
      <c r="B7532" s="235" t="s">
        <v>11552</v>
      </c>
      <c r="C7532" s="235" t="s">
        <v>403</v>
      </c>
      <c r="D7532" s="235" t="s">
        <v>210</v>
      </c>
      <c r="E7532"/>
      <c r="F7532" s="126"/>
      <c r="G7532" s="236"/>
      <c r="H7532"/>
      <c r="I7532" t="s">
        <v>107</v>
      </c>
      <c r="J7532" s="236"/>
      <c r="K7532"/>
      <c r="L7532"/>
      <c r="M7532"/>
      <c r="N7532"/>
      <c r="O7532"/>
      <c r="P7532"/>
      <c r="Q7532"/>
      <c r="U7532"/>
      <c r="V7532">
        <v>0</v>
      </c>
      <c r="W7532" s="236"/>
      <c r="X7532"/>
      <c r="Y7532"/>
      <c r="Z7532"/>
      <c r="AA7532"/>
      <c r="AB7532"/>
      <c r="AC7532"/>
      <c r="AD7532"/>
      <c r="AE7532"/>
      <c r="AF7532"/>
      <c r="AG7532"/>
      <c r="AH7532" s="115" t="s">
        <v>4308</v>
      </c>
      <c r="AI7532" s="115" t="e">
        <f>VLOOKUP(A7532,'[2]دراسات قانونية'!$A$3:$E$600,1,0)</f>
        <v>#N/A</v>
      </c>
    </row>
    <row r="7533" spans="1:35" ht="18" hidden="1" x14ac:dyDescent="0.25">
      <c r="A7533" s="235">
        <v>334910</v>
      </c>
      <c r="B7533" s="235" t="s">
        <v>11553</v>
      </c>
      <c r="C7533" s="235" t="s">
        <v>244</v>
      </c>
      <c r="D7533" s="235" t="s">
        <v>448</v>
      </c>
      <c r="E7533"/>
      <c r="F7533" s="126"/>
      <c r="G7533" s="236"/>
      <c r="H7533"/>
      <c r="I7533" t="s">
        <v>199</v>
      </c>
      <c r="J7533" s="236"/>
      <c r="K7533"/>
      <c r="L7533"/>
      <c r="M7533"/>
      <c r="N7533"/>
      <c r="O7533"/>
      <c r="P7533"/>
      <c r="Q7533"/>
      <c r="U7533"/>
      <c r="V7533">
        <v>0</v>
      </c>
      <c r="W7533" s="236"/>
      <c r="X7533"/>
      <c r="Y7533"/>
      <c r="Z7533"/>
      <c r="AA7533"/>
      <c r="AB7533"/>
      <c r="AC7533"/>
      <c r="AD7533"/>
      <c r="AE7533"/>
      <c r="AF7533"/>
      <c r="AG7533"/>
      <c r="AH7533" s="115" t="s">
        <v>4308</v>
      </c>
    </row>
    <row r="7534" spans="1:35" ht="18" x14ac:dyDescent="0.25">
      <c r="A7534" s="235">
        <v>334911</v>
      </c>
      <c r="B7534" s="235" t="s">
        <v>11554</v>
      </c>
      <c r="C7534" s="235" t="s">
        <v>279</v>
      </c>
      <c r="D7534" s="235" t="s">
        <v>280</v>
      </c>
      <c r="E7534"/>
      <c r="F7534" s="126"/>
      <c r="G7534" s="236"/>
      <c r="H7534"/>
      <c r="I7534" t="s">
        <v>107</v>
      </c>
      <c r="J7534" s="236"/>
      <c r="K7534"/>
      <c r="L7534"/>
      <c r="M7534"/>
      <c r="N7534"/>
      <c r="O7534"/>
      <c r="P7534"/>
      <c r="Q7534"/>
      <c r="U7534"/>
      <c r="V7534">
        <v>0</v>
      </c>
      <c r="W7534" s="236"/>
      <c r="X7534"/>
      <c r="Y7534"/>
      <c r="Z7534"/>
      <c r="AA7534"/>
      <c r="AB7534"/>
      <c r="AC7534"/>
      <c r="AD7534"/>
      <c r="AE7534"/>
      <c r="AF7534"/>
      <c r="AG7534"/>
      <c r="AH7534" s="115" t="s">
        <v>4308</v>
      </c>
      <c r="AI7534" s="115" t="e">
        <f>VLOOKUP(A7534,'[2]دراسات قانونية'!$A$3:$E$600,1,0)</f>
        <v>#N/A</v>
      </c>
    </row>
    <row r="7535" spans="1:35" ht="18" x14ac:dyDescent="0.25">
      <c r="A7535" s="235">
        <v>334912</v>
      </c>
      <c r="B7535" s="235" t="s">
        <v>11555</v>
      </c>
      <c r="C7535" s="235" t="s">
        <v>548</v>
      </c>
      <c r="D7535" s="235" t="s">
        <v>1042</v>
      </c>
      <c r="E7535"/>
      <c r="F7535" s="126"/>
      <c r="G7535" s="236"/>
      <c r="H7535"/>
      <c r="I7535" t="s">
        <v>107</v>
      </c>
      <c r="J7535" s="236"/>
      <c r="K7535"/>
      <c r="L7535"/>
      <c r="M7535"/>
      <c r="N7535"/>
      <c r="O7535"/>
      <c r="P7535"/>
      <c r="Q7535"/>
      <c r="U7535"/>
      <c r="V7535">
        <v>0</v>
      </c>
      <c r="W7535" s="236"/>
      <c r="X7535"/>
      <c r="Y7535"/>
      <c r="Z7535"/>
      <c r="AA7535"/>
      <c r="AB7535"/>
      <c r="AC7535"/>
      <c r="AD7535"/>
      <c r="AE7535"/>
      <c r="AF7535"/>
      <c r="AG7535"/>
      <c r="AH7535" s="115" t="s">
        <v>4308</v>
      </c>
      <c r="AI7535" s="115" t="e">
        <f>VLOOKUP(A7535,'[2]دراسات قانونية'!$A$3:$E$600,1,0)</f>
        <v>#N/A</v>
      </c>
    </row>
    <row r="7536" spans="1:35" ht="18" x14ac:dyDescent="0.25">
      <c r="A7536" s="235">
        <v>334913</v>
      </c>
      <c r="B7536" s="235" t="s">
        <v>11556</v>
      </c>
      <c r="C7536" s="235" t="s">
        <v>11557</v>
      </c>
      <c r="D7536" s="235" t="s">
        <v>11558</v>
      </c>
      <c r="E7536"/>
      <c r="F7536" s="126"/>
      <c r="G7536" s="236"/>
      <c r="H7536"/>
      <c r="I7536" t="s">
        <v>107</v>
      </c>
      <c r="J7536" s="236"/>
      <c r="K7536"/>
      <c r="L7536"/>
      <c r="M7536"/>
      <c r="N7536"/>
      <c r="O7536"/>
      <c r="P7536"/>
      <c r="Q7536"/>
      <c r="U7536"/>
      <c r="V7536">
        <v>0</v>
      </c>
      <c r="W7536" s="236"/>
      <c r="X7536"/>
      <c r="Y7536"/>
      <c r="Z7536"/>
      <c r="AA7536"/>
      <c r="AB7536"/>
      <c r="AC7536"/>
      <c r="AD7536"/>
      <c r="AE7536"/>
      <c r="AF7536"/>
      <c r="AG7536"/>
      <c r="AH7536" s="115" t="s">
        <v>4308</v>
      </c>
      <c r="AI7536" s="115" t="e">
        <f>VLOOKUP(A7536,'[2]دراسات قانونية'!$A$3:$E$600,1,0)</f>
        <v>#N/A</v>
      </c>
    </row>
    <row r="7537" spans="1:35" hidden="1" x14ac:dyDescent="0.25">
      <c r="A7537">
        <v>334914</v>
      </c>
      <c r="B7537" t="s">
        <v>11559</v>
      </c>
      <c r="C7537" t="s">
        <v>629</v>
      </c>
      <c r="D7537" t="s">
        <v>390</v>
      </c>
      <c r="E7537" t="s">
        <v>76</v>
      </c>
      <c r="F7537" s="126"/>
      <c r="G7537"/>
      <c r="H7537" t="s">
        <v>16</v>
      </c>
      <c r="I7537" t="s">
        <v>136</v>
      </c>
      <c r="J7537"/>
      <c r="K7537"/>
      <c r="L7537"/>
      <c r="M7537"/>
      <c r="N7537"/>
      <c r="O7537"/>
      <c r="P7537"/>
      <c r="Q7537"/>
      <c r="U7537"/>
      <c r="V7537" t="s">
        <v>16623</v>
      </c>
      <c r="W7537"/>
      <c r="X7537"/>
      <c r="Y7537"/>
      <c r="Z7537"/>
      <c r="AA7537" t="s">
        <v>4308</v>
      </c>
      <c r="AB7537" t="s">
        <v>4308</v>
      </c>
      <c r="AC7537" t="s">
        <v>4308</v>
      </c>
      <c r="AD7537" t="s">
        <v>4308</v>
      </c>
      <c r="AE7537" t="s">
        <v>4308</v>
      </c>
      <c r="AF7537" t="s">
        <v>4308</v>
      </c>
      <c r="AG7537" t="s">
        <v>4308</v>
      </c>
      <c r="AH7537" s="115" t="s">
        <v>4308</v>
      </c>
    </row>
    <row r="7538" spans="1:35" hidden="1" x14ac:dyDescent="0.25">
      <c r="A7538" s="115">
        <v>334915</v>
      </c>
      <c r="B7538" s="115" t="s">
        <v>2532</v>
      </c>
      <c r="C7538" s="115" t="s">
        <v>380</v>
      </c>
      <c r="D7538" s="115" t="s">
        <v>480</v>
      </c>
      <c r="E7538" s="115" t="s">
        <v>76</v>
      </c>
      <c r="F7538" s="237">
        <v>35342</v>
      </c>
      <c r="G7538" s="115" t="s">
        <v>18</v>
      </c>
      <c r="H7538" s="115" t="s">
        <v>16</v>
      </c>
      <c r="I7538" t="s">
        <v>199</v>
      </c>
      <c r="U7538"/>
      <c r="V7538" t="s">
        <v>16623</v>
      </c>
      <c r="AD7538" s="115" t="s">
        <v>4308</v>
      </c>
      <c r="AE7538" s="115" t="s">
        <v>4308</v>
      </c>
      <c r="AF7538" s="115" t="s">
        <v>4308</v>
      </c>
      <c r="AG7538" s="115" t="s">
        <v>4308</v>
      </c>
      <c r="AH7538" s="115" t="s">
        <v>4308</v>
      </c>
    </row>
    <row r="7539" spans="1:35" ht="18" x14ac:dyDescent="0.25">
      <c r="A7539" s="235">
        <v>334916</v>
      </c>
      <c r="B7539" s="235" t="s">
        <v>11560</v>
      </c>
      <c r="C7539" s="235" t="s">
        <v>343</v>
      </c>
      <c r="D7539" s="235" t="s">
        <v>2729</v>
      </c>
      <c r="E7539"/>
      <c r="F7539" s="126"/>
      <c r="G7539" s="236"/>
      <c r="H7539"/>
      <c r="I7539" t="s">
        <v>107</v>
      </c>
      <c r="J7539" s="236"/>
      <c r="K7539"/>
      <c r="L7539"/>
      <c r="M7539"/>
      <c r="N7539"/>
      <c r="O7539"/>
      <c r="P7539"/>
      <c r="Q7539"/>
      <c r="U7539"/>
      <c r="V7539" t="s">
        <v>4334</v>
      </c>
      <c r="W7539" s="236"/>
      <c r="X7539"/>
      <c r="Y7539"/>
      <c r="Z7539"/>
      <c r="AA7539"/>
      <c r="AB7539"/>
      <c r="AC7539"/>
      <c r="AD7539"/>
      <c r="AE7539"/>
      <c r="AF7539"/>
      <c r="AG7539"/>
      <c r="AH7539" s="115" t="s">
        <v>4308</v>
      </c>
      <c r="AI7539" s="115" t="e">
        <f>VLOOKUP(A7539,'[2]دراسات قانونية'!$A$3:$E$600,1,0)</f>
        <v>#N/A</v>
      </c>
    </row>
    <row r="7540" spans="1:35" hidden="1" x14ac:dyDescent="0.25">
      <c r="A7540">
        <v>334917</v>
      </c>
      <c r="B7540" t="s">
        <v>11561</v>
      </c>
      <c r="C7540" t="s">
        <v>328</v>
      </c>
      <c r="D7540" t="s">
        <v>7993</v>
      </c>
      <c r="E7540" t="s">
        <v>77</v>
      </c>
      <c r="F7540" s="126">
        <v>32771</v>
      </c>
      <c r="G7540" t="s">
        <v>37</v>
      </c>
      <c r="H7540" t="s">
        <v>16</v>
      </c>
      <c r="I7540" t="s">
        <v>136</v>
      </c>
      <c r="J7540" t="s">
        <v>1226</v>
      </c>
      <c r="K7540"/>
      <c r="L7540" t="s">
        <v>58</v>
      </c>
      <c r="M7540"/>
      <c r="N7540"/>
      <c r="O7540"/>
      <c r="P7540"/>
      <c r="Q7540"/>
      <c r="U7540"/>
      <c r="V7540" t="s">
        <v>4335</v>
      </c>
      <c r="W7540"/>
      <c r="X7540"/>
      <c r="Y7540"/>
      <c r="Z7540"/>
      <c r="AA7540"/>
      <c r="AB7540"/>
      <c r="AC7540"/>
      <c r="AD7540"/>
      <c r="AE7540"/>
      <c r="AF7540"/>
      <c r="AG7540"/>
      <c r="AH7540" s="115" t="s">
        <v>4308</v>
      </c>
    </row>
    <row r="7541" spans="1:35" ht="18" x14ac:dyDescent="0.25">
      <c r="A7541" s="235">
        <v>334918</v>
      </c>
      <c r="B7541" s="235" t="s">
        <v>11562</v>
      </c>
      <c r="C7541" s="235" t="s">
        <v>11563</v>
      </c>
      <c r="D7541" s="235" t="s">
        <v>372</v>
      </c>
      <c r="E7541"/>
      <c r="F7541" s="126"/>
      <c r="G7541" s="236"/>
      <c r="H7541"/>
      <c r="I7541" t="s">
        <v>107</v>
      </c>
      <c r="J7541" s="236"/>
      <c r="K7541"/>
      <c r="L7541"/>
      <c r="M7541"/>
      <c r="N7541"/>
      <c r="O7541"/>
      <c r="P7541"/>
      <c r="Q7541"/>
      <c r="U7541"/>
      <c r="V7541" t="s">
        <v>4335</v>
      </c>
      <c r="W7541" s="236"/>
      <c r="X7541"/>
      <c r="Y7541"/>
      <c r="Z7541"/>
      <c r="AA7541"/>
      <c r="AB7541"/>
      <c r="AC7541"/>
      <c r="AD7541"/>
      <c r="AE7541"/>
      <c r="AF7541"/>
      <c r="AG7541"/>
      <c r="AH7541" s="115" t="s">
        <v>4308</v>
      </c>
      <c r="AI7541" s="115" t="e">
        <f>VLOOKUP(A7541,'[2]دراسات قانونية'!$A$3:$E$600,1,0)</f>
        <v>#N/A</v>
      </c>
    </row>
    <row r="7542" spans="1:35" hidden="1" x14ac:dyDescent="0.25">
      <c r="A7542">
        <v>334919</v>
      </c>
      <c r="B7542" t="s">
        <v>11564</v>
      </c>
      <c r="C7542" t="s">
        <v>434</v>
      </c>
      <c r="D7542" t="s">
        <v>230</v>
      </c>
      <c r="E7542" t="s">
        <v>77</v>
      </c>
      <c r="F7542" s="126">
        <v>35219</v>
      </c>
      <c r="G7542" t="s">
        <v>18</v>
      </c>
      <c r="H7542" t="s">
        <v>16</v>
      </c>
      <c r="I7542" t="s">
        <v>136</v>
      </c>
      <c r="J7542" t="s">
        <v>1226</v>
      </c>
      <c r="K7542"/>
      <c r="L7542" t="s">
        <v>18</v>
      </c>
      <c r="M7542"/>
      <c r="N7542"/>
      <c r="O7542"/>
      <c r="P7542"/>
      <c r="Q7542"/>
      <c r="U7542"/>
      <c r="V7542" t="s">
        <v>16623</v>
      </c>
      <c r="W7542"/>
      <c r="X7542"/>
      <c r="Y7542"/>
      <c r="Z7542"/>
      <c r="AA7542"/>
      <c r="AB7542"/>
      <c r="AC7542"/>
      <c r="AD7542"/>
      <c r="AE7542"/>
      <c r="AF7542"/>
      <c r="AG7542"/>
    </row>
    <row r="7543" spans="1:35" ht="18" x14ac:dyDescent="0.25">
      <c r="A7543" s="235">
        <v>334920</v>
      </c>
      <c r="B7543" s="235" t="s">
        <v>11565</v>
      </c>
      <c r="C7543" s="235" t="s">
        <v>629</v>
      </c>
      <c r="D7543" s="235" t="s">
        <v>378</v>
      </c>
      <c r="E7543"/>
      <c r="F7543" s="126"/>
      <c r="G7543" s="236"/>
      <c r="H7543"/>
      <c r="I7543" t="s">
        <v>107</v>
      </c>
      <c r="J7543" s="236"/>
      <c r="K7543"/>
      <c r="L7543"/>
      <c r="M7543"/>
      <c r="N7543"/>
      <c r="O7543"/>
      <c r="P7543"/>
      <c r="Q7543"/>
      <c r="U7543"/>
      <c r="V7543" t="s">
        <v>4337</v>
      </c>
      <c r="W7543" s="236"/>
      <c r="X7543"/>
      <c r="Y7543"/>
      <c r="Z7543"/>
      <c r="AA7543"/>
      <c r="AB7543"/>
      <c r="AC7543"/>
      <c r="AD7543"/>
      <c r="AE7543"/>
      <c r="AF7543"/>
      <c r="AG7543"/>
      <c r="AH7543" s="115" t="s">
        <v>4308</v>
      </c>
      <c r="AI7543" s="115" t="e">
        <f>VLOOKUP(A7543,'[2]دراسات قانونية'!$A$3:$E$600,1,0)</f>
        <v>#N/A</v>
      </c>
    </row>
    <row r="7544" spans="1:35" ht="18" hidden="1" x14ac:dyDescent="0.25">
      <c r="A7544" s="235">
        <v>334921</v>
      </c>
      <c r="B7544" s="235" t="s">
        <v>11566</v>
      </c>
      <c r="C7544" s="235" t="s">
        <v>386</v>
      </c>
      <c r="D7544" s="235" t="s">
        <v>281</v>
      </c>
      <c r="E7544"/>
      <c r="F7544" s="126"/>
      <c r="G7544" s="236"/>
      <c r="H7544"/>
      <c r="I7544" t="s">
        <v>199</v>
      </c>
      <c r="J7544" s="236"/>
      <c r="K7544"/>
      <c r="L7544"/>
      <c r="M7544"/>
      <c r="N7544"/>
      <c r="O7544"/>
      <c r="P7544"/>
      <c r="Q7544"/>
      <c r="U7544"/>
      <c r="V7544">
        <v>0</v>
      </c>
      <c r="W7544" s="236"/>
      <c r="X7544"/>
      <c r="Y7544"/>
      <c r="Z7544"/>
      <c r="AA7544"/>
      <c r="AB7544"/>
      <c r="AC7544"/>
      <c r="AD7544"/>
      <c r="AE7544"/>
      <c r="AF7544"/>
      <c r="AG7544"/>
      <c r="AH7544" s="115" t="s">
        <v>4308</v>
      </c>
    </row>
    <row r="7545" spans="1:35" ht="18" x14ac:dyDescent="0.25">
      <c r="A7545" s="235">
        <v>334922</v>
      </c>
      <c r="B7545" s="235" t="s">
        <v>11567</v>
      </c>
      <c r="C7545" s="235" t="s">
        <v>614</v>
      </c>
      <c r="D7545" s="235" t="s">
        <v>2610</v>
      </c>
      <c r="E7545"/>
      <c r="F7545" s="126"/>
      <c r="G7545" s="236"/>
      <c r="H7545"/>
      <c r="I7545" t="s">
        <v>107</v>
      </c>
      <c r="J7545" s="236"/>
      <c r="K7545"/>
      <c r="L7545"/>
      <c r="M7545"/>
      <c r="N7545"/>
      <c r="O7545"/>
      <c r="P7545"/>
      <c r="Q7545"/>
      <c r="U7545"/>
      <c r="V7545">
        <v>0</v>
      </c>
      <c r="W7545" s="236"/>
      <c r="X7545"/>
      <c r="Y7545"/>
      <c r="Z7545"/>
      <c r="AA7545"/>
      <c r="AB7545"/>
      <c r="AC7545"/>
      <c r="AD7545"/>
      <c r="AE7545"/>
      <c r="AF7545"/>
      <c r="AG7545"/>
      <c r="AH7545" s="115" t="s">
        <v>4308</v>
      </c>
      <c r="AI7545" s="115" t="e">
        <f>VLOOKUP(A7545,'[2]دراسات قانونية'!$A$3:$E$600,1,0)</f>
        <v>#N/A</v>
      </c>
    </row>
    <row r="7546" spans="1:35" ht="18" x14ac:dyDescent="0.25">
      <c r="A7546" s="235">
        <v>334924</v>
      </c>
      <c r="B7546" s="235" t="s">
        <v>11568</v>
      </c>
      <c r="C7546" s="235" t="s">
        <v>417</v>
      </c>
      <c r="D7546" s="235" t="s">
        <v>11569</v>
      </c>
      <c r="E7546"/>
      <c r="F7546" s="126"/>
      <c r="G7546" s="236"/>
      <c r="H7546"/>
      <c r="I7546" t="s">
        <v>107</v>
      </c>
      <c r="J7546" s="236"/>
      <c r="K7546"/>
      <c r="L7546"/>
      <c r="M7546"/>
      <c r="N7546"/>
      <c r="O7546"/>
      <c r="P7546"/>
      <c r="Q7546"/>
      <c r="U7546"/>
      <c r="V7546">
        <v>0</v>
      </c>
      <c r="W7546" s="236"/>
      <c r="X7546"/>
      <c r="Y7546"/>
      <c r="Z7546"/>
      <c r="AA7546"/>
      <c r="AB7546"/>
      <c r="AC7546"/>
      <c r="AD7546"/>
      <c r="AE7546"/>
      <c r="AF7546"/>
      <c r="AG7546"/>
      <c r="AH7546" s="115" t="s">
        <v>4308</v>
      </c>
      <c r="AI7546" s="115" t="e">
        <f>VLOOKUP(A7546,'[2]دراسات قانونية'!$A$3:$E$600,1,0)</f>
        <v>#N/A</v>
      </c>
    </row>
    <row r="7547" spans="1:35" ht="18" hidden="1" x14ac:dyDescent="0.25">
      <c r="A7547" s="235">
        <v>334925</v>
      </c>
      <c r="B7547" s="235" t="s">
        <v>11570</v>
      </c>
      <c r="C7547" s="235" t="s">
        <v>11571</v>
      </c>
      <c r="D7547" s="235" t="s">
        <v>354</v>
      </c>
      <c r="E7547"/>
      <c r="F7547" s="126"/>
      <c r="G7547" s="236"/>
      <c r="H7547"/>
      <c r="I7547" t="s">
        <v>199</v>
      </c>
      <c r="J7547" s="236"/>
      <c r="K7547"/>
      <c r="L7547"/>
      <c r="M7547"/>
      <c r="N7547"/>
      <c r="O7547"/>
      <c r="P7547"/>
      <c r="Q7547"/>
      <c r="U7547"/>
      <c r="V7547">
        <v>0</v>
      </c>
      <c r="W7547" s="236"/>
      <c r="X7547"/>
      <c r="Y7547"/>
      <c r="Z7547"/>
      <c r="AA7547"/>
      <c r="AB7547"/>
      <c r="AC7547"/>
      <c r="AD7547"/>
      <c r="AE7547"/>
      <c r="AF7547"/>
      <c r="AG7547"/>
      <c r="AH7547" s="115" t="s">
        <v>4308</v>
      </c>
    </row>
    <row r="7548" spans="1:35" hidden="1" x14ac:dyDescent="0.25">
      <c r="A7548">
        <v>334926</v>
      </c>
      <c r="B7548" t="s">
        <v>11572</v>
      </c>
      <c r="C7548" t="s">
        <v>339</v>
      </c>
      <c r="D7548" t="s">
        <v>6843</v>
      </c>
      <c r="E7548" t="s">
        <v>76</v>
      </c>
      <c r="F7548" s="126"/>
      <c r="G7548"/>
      <c r="H7548" t="s">
        <v>16</v>
      </c>
      <c r="I7548" t="s">
        <v>136</v>
      </c>
      <c r="J7548"/>
      <c r="K7548"/>
      <c r="L7548"/>
      <c r="M7548"/>
      <c r="N7548"/>
      <c r="O7548"/>
      <c r="P7548"/>
      <c r="Q7548"/>
      <c r="U7548"/>
      <c r="V7548" t="s">
        <v>4414</v>
      </c>
      <c r="W7548"/>
      <c r="X7548"/>
      <c r="Y7548"/>
      <c r="Z7548"/>
      <c r="AA7548" t="s">
        <v>4308</v>
      </c>
      <c r="AB7548" t="s">
        <v>4308</v>
      </c>
      <c r="AC7548" t="s">
        <v>4308</v>
      </c>
      <c r="AD7548" t="s">
        <v>4308</v>
      </c>
      <c r="AE7548" t="s">
        <v>4308</v>
      </c>
      <c r="AF7548" t="s">
        <v>4308</v>
      </c>
      <c r="AG7548" t="s">
        <v>4308</v>
      </c>
      <c r="AH7548" s="115" t="s">
        <v>4308</v>
      </c>
    </row>
    <row r="7549" spans="1:35" hidden="1" x14ac:dyDescent="0.25">
      <c r="A7549">
        <v>334927</v>
      </c>
      <c r="B7549" t="s">
        <v>11573</v>
      </c>
      <c r="C7549" t="s">
        <v>11574</v>
      </c>
      <c r="D7549" t="s">
        <v>452</v>
      </c>
      <c r="E7549" t="s">
        <v>77</v>
      </c>
      <c r="F7549" s="126">
        <v>25385</v>
      </c>
      <c r="G7549" t="s">
        <v>11575</v>
      </c>
      <c r="H7549" t="s">
        <v>16</v>
      </c>
      <c r="I7549" t="s">
        <v>136</v>
      </c>
      <c r="J7549" t="s">
        <v>1226</v>
      </c>
      <c r="K7549"/>
      <c r="L7549" t="s">
        <v>70</v>
      </c>
      <c r="M7549"/>
      <c r="N7549"/>
      <c r="O7549"/>
      <c r="P7549"/>
      <c r="Q7549"/>
      <c r="U7549"/>
      <c r="V7549" t="s">
        <v>4412</v>
      </c>
      <c r="W7549"/>
      <c r="X7549"/>
      <c r="Y7549"/>
      <c r="Z7549"/>
      <c r="AA7549"/>
      <c r="AB7549"/>
      <c r="AC7549"/>
      <c r="AD7549"/>
      <c r="AE7549"/>
      <c r="AF7549" t="s">
        <v>4308</v>
      </c>
      <c r="AG7549" t="s">
        <v>4308</v>
      </c>
      <c r="AH7549" s="115" t="s">
        <v>4308</v>
      </c>
    </row>
    <row r="7550" spans="1:35" ht="18" x14ac:dyDescent="0.25">
      <c r="A7550" s="235">
        <v>334928</v>
      </c>
      <c r="B7550" s="235" t="s">
        <v>11576</v>
      </c>
      <c r="C7550" s="235" t="s">
        <v>212</v>
      </c>
      <c r="D7550" s="235" t="s">
        <v>830</v>
      </c>
      <c r="E7550"/>
      <c r="F7550" s="126"/>
      <c r="G7550" s="236"/>
      <c r="H7550"/>
      <c r="I7550" t="s">
        <v>107</v>
      </c>
      <c r="J7550" s="236"/>
      <c r="K7550"/>
      <c r="L7550"/>
      <c r="M7550"/>
      <c r="N7550"/>
      <c r="O7550"/>
      <c r="P7550"/>
      <c r="Q7550"/>
      <c r="U7550"/>
      <c r="V7550">
        <v>0</v>
      </c>
      <c r="W7550" s="236"/>
      <c r="X7550"/>
      <c r="Y7550"/>
      <c r="Z7550"/>
      <c r="AA7550"/>
      <c r="AB7550"/>
      <c r="AC7550"/>
      <c r="AD7550"/>
      <c r="AE7550"/>
      <c r="AF7550"/>
      <c r="AG7550"/>
      <c r="AH7550" s="115" t="s">
        <v>4308</v>
      </c>
      <c r="AI7550" s="115" t="e">
        <f>VLOOKUP(A7550,'[2]دراسات قانونية'!$A$3:$E$600,1,0)</f>
        <v>#N/A</v>
      </c>
    </row>
    <row r="7551" spans="1:35" ht="18" x14ac:dyDescent="0.25">
      <c r="A7551" s="235">
        <v>334929</v>
      </c>
      <c r="B7551" s="235" t="s">
        <v>11577</v>
      </c>
      <c r="C7551" s="235" t="s">
        <v>244</v>
      </c>
      <c r="D7551" s="235" t="s">
        <v>328</v>
      </c>
      <c r="E7551"/>
      <c r="F7551" s="126"/>
      <c r="G7551" s="236"/>
      <c r="H7551"/>
      <c r="I7551" t="s">
        <v>107</v>
      </c>
      <c r="J7551" s="236"/>
      <c r="K7551"/>
      <c r="L7551"/>
      <c r="M7551"/>
      <c r="N7551"/>
      <c r="O7551"/>
      <c r="P7551"/>
      <c r="Q7551"/>
      <c r="U7551"/>
      <c r="V7551">
        <v>0</v>
      </c>
      <c r="W7551" s="236"/>
      <c r="X7551"/>
      <c r="Y7551"/>
      <c r="Z7551"/>
      <c r="AA7551"/>
      <c r="AB7551"/>
      <c r="AC7551"/>
      <c r="AD7551"/>
      <c r="AE7551"/>
      <c r="AF7551"/>
      <c r="AG7551"/>
      <c r="AH7551" s="115" t="s">
        <v>4308</v>
      </c>
      <c r="AI7551" s="115" t="e">
        <f>VLOOKUP(A7551,'[2]دراسات قانونية'!$A$3:$E$600,1,0)</f>
        <v>#N/A</v>
      </c>
    </row>
    <row r="7552" spans="1:35" ht="18" x14ac:dyDescent="0.25">
      <c r="A7552" s="235">
        <v>334932</v>
      </c>
      <c r="B7552" s="235" t="s">
        <v>11578</v>
      </c>
      <c r="C7552" s="235" t="s">
        <v>335</v>
      </c>
      <c r="D7552" s="235" t="s">
        <v>267</v>
      </c>
      <c r="E7552"/>
      <c r="F7552" s="126"/>
      <c r="G7552" s="236"/>
      <c r="H7552"/>
      <c r="I7552" t="s">
        <v>107</v>
      </c>
      <c r="J7552" s="236"/>
      <c r="K7552"/>
      <c r="L7552"/>
      <c r="M7552"/>
      <c r="N7552"/>
      <c r="O7552"/>
      <c r="P7552"/>
      <c r="Q7552"/>
      <c r="U7552"/>
      <c r="V7552" t="s">
        <v>4336</v>
      </c>
      <c r="W7552" s="236"/>
      <c r="X7552"/>
      <c r="Y7552"/>
      <c r="Z7552"/>
      <c r="AA7552"/>
      <c r="AB7552"/>
      <c r="AC7552"/>
      <c r="AD7552"/>
      <c r="AE7552"/>
      <c r="AF7552"/>
      <c r="AG7552"/>
      <c r="AH7552" s="115" t="s">
        <v>4308</v>
      </c>
      <c r="AI7552" s="115" t="e">
        <f>VLOOKUP(A7552,'[2]دراسات قانونية'!$A$3:$E$600,1,0)</f>
        <v>#N/A</v>
      </c>
    </row>
    <row r="7553" spans="1:35" ht="18" x14ac:dyDescent="0.25">
      <c r="A7553" s="235">
        <v>334933</v>
      </c>
      <c r="B7553" s="235" t="s">
        <v>11579</v>
      </c>
      <c r="C7553" s="235" t="s">
        <v>218</v>
      </c>
      <c r="D7553" s="235" t="s">
        <v>537</v>
      </c>
      <c r="E7553"/>
      <c r="F7553" s="126"/>
      <c r="G7553" s="236"/>
      <c r="H7553"/>
      <c r="I7553" t="s">
        <v>107</v>
      </c>
      <c r="J7553" s="236"/>
      <c r="K7553"/>
      <c r="L7553"/>
      <c r="M7553"/>
      <c r="N7553"/>
      <c r="O7553"/>
      <c r="P7553"/>
      <c r="Q7553"/>
      <c r="U7553"/>
      <c r="V7553">
        <v>0</v>
      </c>
      <c r="W7553" s="236"/>
      <c r="X7553"/>
      <c r="Y7553"/>
      <c r="Z7553"/>
      <c r="AA7553"/>
      <c r="AB7553"/>
      <c r="AC7553"/>
      <c r="AD7553"/>
      <c r="AE7553"/>
      <c r="AF7553"/>
      <c r="AG7553"/>
      <c r="AH7553" s="115" t="s">
        <v>4308</v>
      </c>
      <c r="AI7553" s="115" t="e">
        <f>VLOOKUP(A7553,'[2]دراسات قانونية'!$A$3:$E$600,1,0)</f>
        <v>#N/A</v>
      </c>
    </row>
    <row r="7554" spans="1:35" ht="18" x14ac:dyDescent="0.25">
      <c r="A7554" s="235">
        <v>334934</v>
      </c>
      <c r="B7554" s="235" t="s">
        <v>11580</v>
      </c>
      <c r="C7554" s="235" t="s">
        <v>782</v>
      </c>
      <c r="D7554" s="235" t="s">
        <v>493</v>
      </c>
      <c r="E7554"/>
      <c r="F7554" s="126"/>
      <c r="G7554" s="236"/>
      <c r="H7554"/>
      <c r="I7554" t="s">
        <v>107</v>
      </c>
      <c r="J7554" s="236"/>
      <c r="K7554"/>
      <c r="L7554"/>
      <c r="M7554"/>
      <c r="N7554"/>
      <c r="O7554"/>
      <c r="P7554"/>
      <c r="Q7554"/>
      <c r="U7554"/>
      <c r="V7554" t="s">
        <v>4414</v>
      </c>
      <c r="W7554" s="236"/>
      <c r="X7554"/>
      <c r="Y7554"/>
      <c r="Z7554"/>
      <c r="AA7554"/>
      <c r="AB7554"/>
      <c r="AC7554"/>
      <c r="AD7554"/>
      <c r="AE7554"/>
      <c r="AF7554"/>
      <c r="AG7554"/>
      <c r="AH7554" s="115" t="s">
        <v>4308</v>
      </c>
      <c r="AI7554" s="115" t="e">
        <f>VLOOKUP(A7554,'[2]دراسات قانونية'!$A$3:$E$600,1,0)</f>
        <v>#N/A</v>
      </c>
    </row>
    <row r="7555" spans="1:35" hidden="1" x14ac:dyDescent="0.25">
      <c r="A7555" s="115">
        <v>334937</v>
      </c>
      <c r="B7555" s="115" t="s">
        <v>1758</v>
      </c>
      <c r="C7555" s="115" t="s">
        <v>384</v>
      </c>
      <c r="D7555" s="115" t="s">
        <v>415</v>
      </c>
      <c r="E7555" s="115" t="s">
        <v>76</v>
      </c>
      <c r="F7555" s="237">
        <v>34241</v>
      </c>
      <c r="G7555" s="115" t="s">
        <v>18</v>
      </c>
      <c r="H7555" s="115" t="s">
        <v>16</v>
      </c>
      <c r="I7555" t="s">
        <v>199</v>
      </c>
      <c r="U7555"/>
      <c r="V7555" t="s">
        <v>4414</v>
      </c>
      <c r="AC7555" s="115" t="s">
        <v>4308</v>
      </c>
      <c r="AD7555" s="115" t="s">
        <v>4308</v>
      </c>
      <c r="AE7555" s="115" t="s">
        <v>4308</v>
      </c>
      <c r="AF7555" s="115" t="s">
        <v>4308</v>
      </c>
      <c r="AG7555" s="115" t="s">
        <v>4308</v>
      </c>
      <c r="AH7555" s="115" t="s">
        <v>4308</v>
      </c>
    </row>
    <row r="7556" spans="1:35" ht="18" x14ac:dyDescent="0.25">
      <c r="A7556" s="235">
        <v>334940</v>
      </c>
      <c r="B7556" s="235" t="s">
        <v>11581</v>
      </c>
      <c r="C7556" s="235" t="s">
        <v>582</v>
      </c>
      <c r="D7556" s="235" t="s">
        <v>1060</v>
      </c>
      <c r="E7556"/>
      <c r="F7556" s="126"/>
      <c r="G7556" s="236"/>
      <c r="H7556"/>
      <c r="I7556" t="s">
        <v>107</v>
      </c>
      <c r="J7556" s="236"/>
      <c r="K7556"/>
      <c r="L7556"/>
      <c r="M7556"/>
      <c r="N7556"/>
      <c r="O7556"/>
      <c r="P7556"/>
      <c r="Q7556"/>
      <c r="U7556"/>
      <c r="V7556" t="s">
        <v>4335</v>
      </c>
      <c r="W7556" s="236"/>
      <c r="X7556"/>
      <c r="Y7556"/>
      <c r="Z7556"/>
      <c r="AA7556"/>
      <c r="AB7556"/>
      <c r="AC7556"/>
      <c r="AD7556"/>
      <c r="AE7556"/>
      <c r="AF7556"/>
      <c r="AG7556"/>
      <c r="AH7556" s="115" t="s">
        <v>4308</v>
      </c>
      <c r="AI7556" s="115" t="e">
        <f>VLOOKUP(A7556,'[2]دراسات قانونية'!$A$3:$E$600,1,0)</f>
        <v>#N/A</v>
      </c>
    </row>
    <row r="7557" spans="1:35" hidden="1" x14ac:dyDescent="0.25">
      <c r="A7557" s="115">
        <v>334941</v>
      </c>
      <c r="B7557" s="115" t="s">
        <v>3875</v>
      </c>
      <c r="C7557" s="115" t="s">
        <v>250</v>
      </c>
      <c r="D7557" s="115" t="s">
        <v>556</v>
      </c>
      <c r="E7557" s="115" t="s">
        <v>76</v>
      </c>
      <c r="F7557" s="237">
        <v>35065</v>
      </c>
      <c r="G7557" s="115" t="s">
        <v>544</v>
      </c>
      <c r="H7557" s="115" t="s">
        <v>16</v>
      </c>
      <c r="I7557" t="s">
        <v>199</v>
      </c>
      <c r="J7557" s="115" t="s">
        <v>1226</v>
      </c>
      <c r="L7557" s="115" t="s">
        <v>30</v>
      </c>
      <c r="U7557"/>
      <c r="V7557" t="s">
        <v>4414</v>
      </c>
    </row>
    <row r="7558" spans="1:35" ht="18" x14ac:dyDescent="0.25">
      <c r="A7558" s="235">
        <v>334942</v>
      </c>
      <c r="B7558" s="235" t="s">
        <v>11582</v>
      </c>
      <c r="C7558" s="235" t="s">
        <v>244</v>
      </c>
      <c r="D7558" s="235" t="s">
        <v>6728</v>
      </c>
      <c r="E7558"/>
      <c r="F7558" s="126"/>
      <c r="G7558" s="236"/>
      <c r="H7558"/>
      <c r="I7558" t="s">
        <v>107</v>
      </c>
      <c r="J7558" s="236"/>
      <c r="K7558"/>
      <c r="L7558"/>
      <c r="M7558"/>
      <c r="N7558"/>
      <c r="O7558"/>
      <c r="P7558"/>
      <c r="Q7558"/>
      <c r="U7558"/>
      <c r="V7558" t="s">
        <v>4337</v>
      </c>
      <c r="W7558" s="236"/>
      <c r="X7558"/>
      <c r="Y7558"/>
      <c r="Z7558"/>
      <c r="AA7558"/>
      <c r="AB7558"/>
      <c r="AC7558"/>
      <c r="AD7558"/>
      <c r="AE7558"/>
      <c r="AF7558"/>
      <c r="AG7558"/>
      <c r="AH7558" s="115" t="s">
        <v>4308</v>
      </c>
      <c r="AI7558" s="115" t="e">
        <f>VLOOKUP(A7558,'[2]دراسات قانونية'!$A$3:$E$600,1,0)</f>
        <v>#N/A</v>
      </c>
    </row>
    <row r="7559" spans="1:35" ht="18" x14ac:dyDescent="0.25">
      <c r="A7559" s="235">
        <v>334944</v>
      </c>
      <c r="B7559" s="235" t="s">
        <v>11583</v>
      </c>
      <c r="C7559" s="235" t="s">
        <v>609</v>
      </c>
      <c r="D7559" s="235" t="s">
        <v>1089</v>
      </c>
      <c r="E7559"/>
      <c r="F7559" s="126"/>
      <c r="G7559" s="236"/>
      <c r="H7559"/>
      <c r="I7559" t="s">
        <v>107</v>
      </c>
      <c r="J7559" s="236"/>
      <c r="K7559"/>
      <c r="L7559"/>
      <c r="M7559"/>
      <c r="N7559"/>
      <c r="O7559"/>
      <c r="P7559"/>
      <c r="Q7559"/>
      <c r="U7559"/>
      <c r="V7559" t="s">
        <v>4335</v>
      </c>
      <c r="W7559" s="236"/>
      <c r="X7559"/>
      <c r="Y7559"/>
      <c r="Z7559"/>
      <c r="AA7559"/>
      <c r="AB7559"/>
      <c r="AC7559"/>
      <c r="AD7559"/>
      <c r="AE7559"/>
      <c r="AF7559"/>
      <c r="AG7559"/>
      <c r="AH7559" s="115" t="s">
        <v>4308</v>
      </c>
      <c r="AI7559" s="115" t="e">
        <f>VLOOKUP(A7559,'[2]دراسات قانونية'!$A$3:$E$600,1,0)</f>
        <v>#N/A</v>
      </c>
    </row>
    <row r="7560" spans="1:35" hidden="1" x14ac:dyDescent="0.25">
      <c r="A7560" s="115">
        <v>334945</v>
      </c>
      <c r="B7560" s="115" t="s">
        <v>2923</v>
      </c>
      <c r="C7560" s="115" t="s">
        <v>640</v>
      </c>
      <c r="D7560" s="115" t="s">
        <v>2159</v>
      </c>
      <c r="E7560" s="115" t="s">
        <v>77</v>
      </c>
      <c r="F7560" s="237">
        <v>29710</v>
      </c>
      <c r="G7560" s="115" t="s">
        <v>2924</v>
      </c>
      <c r="H7560" s="115" t="s">
        <v>16</v>
      </c>
      <c r="I7560" t="s">
        <v>199</v>
      </c>
      <c r="J7560" s="115" t="s">
        <v>15</v>
      </c>
      <c r="L7560" s="115" t="s">
        <v>70</v>
      </c>
      <c r="U7560"/>
      <c r="V7560">
        <v>0</v>
      </c>
    </row>
    <row r="7561" spans="1:35" ht="18" x14ac:dyDescent="0.25">
      <c r="A7561" s="235">
        <v>334946</v>
      </c>
      <c r="B7561" s="235" t="s">
        <v>11584</v>
      </c>
      <c r="C7561" s="235" t="s">
        <v>486</v>
      </c>
      <c r="D7561" s="235" t="s">
        <v>11585</v>
      </c>
      <c r="E7561"/>
      <c r="F7561" s="126"/>
      <c r="G7561" s="236"/>
      <c r="H7561"/>
      <c r="I7561" t="s">
        <v>107</v>
      </c>
      <c r="J7561" s="236"/>
      <c r="K7561"/>
      <c r="L7561"/>
      <c r="M7561"/>
      <c r="N7561"/>
      <c r="O7561"/>
      <c r="P7561"/>
      <c r="Q7561"/>
      <c r="U7561"/>
      <c r="V7561" t="s">
        <v>4335</v>
      </c>
      <c r="W7561" s="236"/>
      <c r="X7561"/>
      <c r="Y7561"/>
      <c r="Z7561"/>
      <c r="AA7561"/>
      <c r="AB7561"/>
      <c r="AC7561"/>
      <c r="AD7561"/>
      <c r="AE7561"/>
      <c r="AF7561"/>
      <c r="AG7561"/>
      <c r="AH7561" s="115" t="s">
        <v>4308</v>
      </c>
      <c r="AI7561" s="115" t="e">
        <f>VLOOKUP(A7561,'[2]دراسات قانونية'!$A$3:$E$600,1,0)</f>
        <v>#N/A</v>
      </c>
    </row>
    <row r="7562" spans="1:35" hidden="1" x14ac:dyDescent="0.25">
      <c r="A7562" s="115">
        <v>334948</v>
      </c>
      <c r="B7562" s="115" t="s">
        <v>4341</v>
      </c>
      <c r="C7562" s="115" t="s">
        <v>291</v>
      </c>
      <c r="D7562" s="115" t="s">
        <v>310</v>
      </c>
      <c r="F7562" s="237"/>
      <c r="I7562" t="s">
        <v>199</v>
      </c>
      <c r="U7562"/>
      <c r="V7562" t="s">
        <v>4335</v>
      </c>
      <c r="AH7562" s="115" t="s">
        <v>4308</v>
      </c>
    </row>
    <row r="7563" spans="1:35" hidden="1" x14ac:dyDescent="0.25">
      <c r="A7563" s="115">
        <v>334952</v>
      </c>
      <c r="B7563" s="115" t="s">
        <v>3876</v>
      </c>
      <c r="C7563" s="115" t="s">
        <v>2079</v>
      </c>
      <c r="D7563" s="115" t="s">
        <v>235</v>
      </c>
      <c r="E7563" s="115" t="s">
        <v>76</v>
      </c>
      <c r="F7563" s="237">
        <v>32851</v>
      </c>
      <c r="G7563" s="115" t="s">
        <v>70</v>
      </c>
      <c r="H7563" s="115" t="s">
        <v>16</v>
      </c>
      <c r="I7563" t="s">
        <v>199</v>
      </c>
      <c r="J7563" s="115" t="s">
        <v>15</v>
      </c>
      <c r="L7563" s="115" t="s">
        <v>70</v>
      </c>
      <c r="U7563"/>
      <c r="V7563" t="s">
        <v>16623</v>
      </c>
      <c r="AE7563" s="115" t="s">
        <v>4308</v>
      </c>
      <c r="AF7563" s="115" t="s">
        <v>4308</v>
      </c>
      <c r="AG7563" s="115" t="s">
        <v>4308</v>
      </c>
      <c r="AH7563" s="115" t="s">
        <v>4308</v>
      </c>
    </row>
    <row r="7564" spans="1:35" ht="18" hidden="1" x14ac:dyDescent="0.25">
      <c r="A7564" s="235">
        <v>334953</v>
      </c>
      <c r="B7564" s="235" t="s">
        <v>11586</v>
      </c>
      <c r="C7564" s="235" t="s">
        <v>332</v>
      </c>
      <c r="D7564" s="235" t="s">
        <v>491</v>
      </c>
      <c r="E7564"/>
      <c r="F7564" s="126"/>
      <c r="G7564" s="236"/>
      <c r="H7564"/>
      <c r="I7564" t="s">
        <v>199</v>
      </c>
      <c r="J7564" s="236"/>
      <c r="K7564"/>
      <c r="L7564"/>
      <c r="M7564"/>
      <c r="N7564"/>
      <c r="O7564"/>
      <c r="P7564"/>
      <c r="Q7564"/>
      <c r="U7564"/>
      <c r="V7564">
        <v>0</v>
      </c>
      <c r="W7564" s="236"/>
      <c r="X7564"/>
      <c r="Y7564"/>
      <c r="Z7564"/>
      <c r="AA7564"/>
      <c r="AB7564"/>
      <c r="AC7564"/>
      <c r="AD7564"/>
      <c r="AE7564"/>
      <c r="AF7564"/>
      <c r="AG7564"/>
      <c r="AH7564" s="115" t="s">
        <v>4308</v>
      </c>
    </row>
    <row r="7565" spans="1:35" ht="18" x14ac:dyDescent="0.25">
      <c r="A7565" s="235">
        <v>334954</v>
      </c>
      <c r="B7565" s="235" t="s">
        <v>11587</v>
      </c>
      <c r="C7565" s="235" t="s">
        <v>1129</v>
      </c>
      <c r="D7565" s="235" t="s">
        <v>886</v>
      </c>
      <c r="E7565"/>
      <c r="F7565" s="126"/>
      <c r="G7565" s="236"/>
      <c r="H7565"/>
      <c r="I7565" t="s">
        <v>107</v>
      </c>
      <c r="J7565" s="236"/>
      <c r="K7565"/>
      <c r="L7565"/>
      <c r="M7565"/>
      <c r="N7565"/>
      <c r="O7565"/>
      <c r="P7565"/>
      <c r="Q7565"/>
      <c r="U7565"/>
      <c r="V7565" t="s">
        <v>4335</v>
      </c>
      <c r="W7565" s="236"/>
      <c r="X7565"/>
      <c r="Y7565"/>
      <c r="Z7565"/>
      <c r="AA7565"/>
      <c r="AB7565"/>
      <c r="AC7565"/>
      <c r="AD7565"/>
      <c r="AE7565"/>
      <c r="AF7565"/>
      <c r="AG7565"/>
      <c r="AH7565" s="115" t="s">
        <v>4308</v>
      </c>
      <c r="AI7565" s="115" t="e">
        <f>VLOOKUP(A7565,'[2]دراسات قانونية'!$A$3:$E$600,1,0)</f>
        <v>#N/A</v>
      </c>
    </row>
    <row r="7566" spans="1:35" hidden="1" x14ac:dyDescent="0.25">
      <c r="A7566">
        <v>334955</v>
      </c>
      <c r="B7566" t="s">
        <v>11588</v>
      </c>
      <c r="C7566" t="s">
        <v>329</v>
      </c>
      <c r="D7566" t="s">
        <v>320</v>
      </c>
      <c r="E7566" t="s">
        <v>76</v>
      </c>
      <c r="F7566" s="126">
        <v>35431</v>
      </c>
      <c r="G7566" t="s">
        <v>18</v>
      </c>
      <c r="H7566" t="s">
        <v>16</v>
      </c>
      <c r="I7566" t="s">
        <v>201</v>
      </c>
      <c r="J7566" t="s">
        <v>1226</v>
      </c>
      <c r="K7566"/>
      <c r="L7566" t="s">
        <v>18</v>
      </c>
      <c r="M7566"/>
      <c r="N7566"/>
      <c r="O7566"/>
      <c r="P7566"/>
      <c r="Q7566"/>
      <c r="U7566"/>
      <c r="V7566">
        <v>0</v>
      </c>
      <c r="W7566"/>
      <c r="X7566"/>
      <c r="Y7566"/>
      <c r="Z7566"/>
      <c r="AA7566"/>
      <c r="AB7566"/>
      <c r="AC7566"/>
      <c r="AD7566"/>
      <c r="AE7566"/>
      <c r="AF7566"/>
      <c r="AG7566"/>
    </row>
    <row r="7567" spans="1:35" ht="18" x14ac:dyDescent="0.25">
      <c r="A7567" s="235">
        <v>334956</v>
      </c>
      <c r="B7567" s="235" t="s">
        <v>11589</v>
      </c>
      <c r="C7567" s="235" t="s">
        <v>507</v>
      </c>
      <c r="D7567" s="235" t="s">
        <v>315</v>
      </c>
      <c r="E7567"/>
      <c r="F7567" s="126"/>
      <c r="G7567" s="236"/>
      <c r="H7567"/>
      <c r="I7567" t="s">
        <v>107</v>
      </c>
      <c r="J7567" s="236"/>
      <c r="K7567"/>
      <c r="L7567"/>
      <c r="M7567"/>
      <c r="N7567"/>
      <c r="O7567"/>
      <c r="P7567"/>
      <c r="Q7567"/>
      <c r="U7567"/>
      <c r="V7567">
        <v>0</v>
      </c>
      <c r="W7567" s="236"/>
      <c r="X7567"/>
      <c r="Y7567"/>
      <c r="Z7567"/>
      <c r="AA7567"/>
      <c r="AB7567"/>
      <c r="AC7567"/>
      <c r="AD7567"/>
      <c r="AE7567"/>
      <c r="AF7567"/>
      <c r="AG7567"/>
      <c r="AH7567" s="115" t="s">
        <v>4308</v>
      </c>
      <c r="AI7567" s="115" t="e">
        <f>VLOOKUP(A7567,'[2]دراسات قانونية'!$A$3:$E$600,1,0)</f>
        <v>#N/A</v>
      </c>
    </row>
    <row r="7568" spans="1:35" ht="18" x14ac:dyDescent="0.25">
      <c r="A7568" s="235">
        <v>334957</v>
      </c>
      <c r="B7568" s="235" t="s">
        <v>11590</v>
      </c>
      <c r="C7568" s="235" t="s">
        <v>253</v>
      </c>
      <c r="D7568" s="235" t="s">
        <v>1006</v>
      </c>
      <c r="E7568"/>
      <c r="F7568" s="126"/>
      <c r="G7568" s="236"/>
      <c r="H7568"/>
      <c r="I7568" t="s">
        <v>107</v>
      </c>
      <c r="J7568" s="236"/>
      <c r="K7568"/>
      <c r="L7568"/>
      <c r="M7568"/>
      <c r="N7568"/>
      <c r="O7568"/>
      <c r="P7568"/>
      <c r="Q7568"/>
      <c r="U7568"/>
      <c r="V7568" t="s">
        <v>4335</v>
      </c>
      <c r="W7568" s="236"/>
      <c r="X7568"/>
      <c r="Y7568"/>
      <c r="Z7568"/>
      <c r="AA7568"/>
      <c r="AB7568"/>
      <c r="AC7568"/>
      <c r="AD7568"/>
      <c r="AE7568"/>
      <c r="AF7568"/>
      <c r="AG7568"/>
      <c r="AH7568" s="115" t="s">
        <v>4308</v>
      </c>
      <c r="AI7568" s="115" t="e">
        <f>VLOOKUP(A7568,'[2]دراسات قانونية'!$A$3:$E$600,1,0)</f>
        <v>#N/A</v>
      </c>
    </row>
    <row r="7569" spans="1:35" hidden="1" x14ac:dyDescent="0.25">
      <c r="A7569">
        <v>334959</v>
      </c>
      <c r="B7569" t="s">
        <v>11591</v>
      </c>
      <c r="C7569" t="s">
        <v>339</v>
      </c>
      <c r="D7569" t="s">
        <v>894</v>
      </c>
      <c r="E7569" t="s">
        <v>76</v>
      </c>
      <c r="F7569" s="126">
        <v>35397</v>
      </c>
      <c r="G7569" t="s">
        <v>18</v>
      </c>
      <c r="H7569" t="s">
        <v>19</v>
      </c>
      <c r="I7569" t="s">
        <v>136</v>
      </c>
      <c r="J7569"/>
      <c r="K7569"/>
      <c r="L7569"/>
      <c r="M7569"/>
      <c r="N7569"/>
      <c r="O7569"/>
      <c r="P7569"/>
      <c r="Q7569"/>
      <c r="U7569"/>
      <c r="V7569" t="s">
        <v>4329</v>
      </c>
      <c r="W7569"/>
      <c r="X7569"/>
      <c r="Y7569"/>
      <c r="Z7569"/>
      <c r="AA7569"/>
      <c r="AB7569"/>
      <c r="AC7569" t="s">
        <v>4308</v>
      </c>
      <c r="AD7569" t="s">
        <v>4308</v>
      </c>
      <c r="AE7569" t="s">
        <v>4308</v>
      </c>
      <c r="AF7569" t="s">
        <v>4308</v>
      </c>
      <c r="AG7569" t="s">
        <v>4308</v>
      </c>
      <c r="AH7569" s="115" t="s">
        <v>4308</v>
      </c>
    </row>
    <row r="7570" spans="1:35" ht="18" x14ac:dyDescent="0.25">
      <c r="A7570" s="235">
        <v>334960</v>
      </c>
      <c r="B7570" s="235" t="s">
        <v>11592</v>
      </c>
      <c r="C7570" s="235" t="s">
        <v>250</v>
      </c>
      <c r="D7570" s="235" t="s">
        <v>2361</v>
      </c>
      <c r="E7570"/>
      <c r="F7570" s="126"/>
      <c r="G7570" s="236"/>
      <c r="H7570"/>
      <c r="I7570" t="s">
        <v>107</v>
      </c>
      <c r="J7570" s="236"/>
      <c r="K7570"/>
      <c r="L7570"/>
      <c r="M7570"/>
      <c r="N7570"/>
      <c r="O7570"/>
      <c r="P7570"/>
      <c r="Q7570"/>
      <c r="U7570"/>
      <c r="V7570" t="s">
        <v>4334</v>
      </c>
      <c r="W7570" s="236"/>
      <c r="X7570"/>
      <c r="Y7570"/>
      <c r="Z7570"/>
      <c r="AA7570"/>
      <c r="AB7570"/>
      <c r="AC7570"/>
      <c r="AD7570"/>
      <c r="AE7570"/>
      <c r="AF7570"/>
      <c r="AG7570"/>
      <c r="AH7570" s="115" t="s">
        <v>4308</v>
      </c>
      <c r="AI7570" s="115" t="e">
        <f>VLOOKUP(A7570,'[2]دراسات قانونية'!$A$3:$E$600,1,0)</f>
        <v>#N/A</v>
      </c>
    </row>
    <row r="7571" spans="1:35" ht="18" x14ac:dyDescent="0.25">
      <c r="A7571" s="235">
        <v>334961</v>
      </c>
      <c r="B7571" s="235" t="s">
        <v>11593</v>
      </c>
      <c r="C7571" s="235" t="s">
        <v>227</v>
      </c>
      <c r="D7571" s="235" t="s">
        <v>330</v>
      </c>
      <c r="E7571"/>
      <c r="F7571" s="126"/>
      <c r="G7571" s="236"/>
      <c r="H7571"/>
      <c r="I7571" t="s">
        <v>107</v>
      </c>
      <c r="J7571" s="236"/>
      <c r="K7571"/>
      <c r="L7571"/>
      <c r="M7571"/>
      <c r="N7571"/>
      <c r="O7571"/>
      <c r="P7571"/>
      <c r="Q7571"/>
      <c r="U7571"/>
      <c r="V7571" t="s">
        <v>4334</v>
      </c>
      <c r="W7571" s="236"/>
      <c r="X7571"/>
      <c r="Y7571"/>
      <c r="Z7571"/>
      <c r="AA7571"/>
      <c r="AB7571"/>
      <c r="AC7571"/>
      <c r="AD7571"/>
      <c r="AE7571"/>
      <c r="AF7571"/>
      <c r="AG7571"/>
      <c r="AH7571" s="115" t="s">
        <v>4308</v>
      </c>
      <c r="AI7571" s="115" t="e">
        <f>VLOOKUP(A7571,'[2]دراسات قانونية'!$A$3:$E$600,1,0)</f>
        <v>#N/A</v>
      </c>
    </row>
    <row r="7572" spans="1:35" hidden="1" x14ac:dyDescent="0.25">
      <c r="A7572" s="115">
        <v>334963</v>
      </c>
      <c r="B7572" s="115" t="s">
        <v>3082</v>
      </c>
      <c r="C7572" s="115" t="s">
        <v>3083</v>
      </c>
      <c r="D7572" s="115" t="s">
        <v>3084</v>
      </c>
      <c r="E7572" s="115" t="s">
        <v>76</v>
      </c>
      <c r="F7572" s="237">
        <v>35824</v>
      </c>
      <c r="G7572" s="115" t="s">
        <v>770</v>
      </c>
      <c r="H7572" s="115" t="s">
        <v>16</v>
      </c>
      <c r="I7572" t="s">
        <v>199</v>
      </c>
      <c r="J7572" s="115" t="s">
        <v>15</v>
      </c>
      <c r="L7572" s="115" t="s">
        <v>55</v>
      </c>
      <c r="U7572"/>
      <c r="V7572">
        <v>0</v>
      </c>
    </row>
    <row r="7573" spans="1:35" hidden="1" x14ac:dyDescent="0.25">
      <c r="A7573">
        <v>334967</v>
      </c>
      <c r="B7573" t="s">
        <v>11594</v>
      </c>
      <c r="C7573" t="s">
        <v>227</v>
      </c>
      <c r="D7573" t="s">
        <v>4984</v>
      </c>
      <c r="E7573" t="s">
        <v>76</v>
      </c>
      <c r="F7573" s="126"/>
      <c r="G7573"/>
      <c r="H7573" t="s">
        <v>16</v>
      </c>
      <c r="I7573" t="s">
        <v>129</v>
      </c>
      <c r="J7573"/>
      <c r="K7573"/>
      <c r="L7573"/>
      <c r="M7573"/>
      <c r="N7573"/>
      <c r="O7573"/>
      <c r="P7573"/>
      <c r="Q7573"/>
      <c r="U7573"/>
      <c r="V7573" t="s">
        <v>4424</v>
      </c>
      <c r="W7573"/>
      <c r="X7573" t="s">
        <v>4308</v>
      </c>
      <c r="Y7573" t="s">
        <v>4308</v>
      </c>
      <c r="Z7573"/>
      <c r="AA7573" t="s">
        <v>4308</v>
      </c>
      <c r="AB7573" t="s">
        <v>4308</v>
      </c>
      <c r="AC7573" t="s">
        <v>4308</v>
      </c>
      <c r="AD7573" t="s">
        <v>4308</v>
      </c>
      <c r="AE7573" t="s">
        <v>4308</v>
      </c>
      <c r="AF7573" t="s">
        <v>4308</v>
      </c>
      <c r="AG7573" t="s">
        <v>4308</v>
      </c>
      <c r="AH7573" s="115" t="s">
        <v>4308</v>
      </c>
    </row>
    <row r="7574" spans="1:35" hidden="1" x14ac:dyDescent="0.25">
      <c r="A7574" s="115">
        <v>334968</v>
      </c>
      <c r="B7574" s="115" t="s">
        <v>3877</v>
      </c>
      <c r="C7574" s="115" t="s">
        <v>271</v>
      </c>
      <c r="D7574" s="115" t="s">
        <v>1143</v>
      </c>
      <c r="E7574" s="115" t="s">
        <v>76</v>
      </c>
      <c r="F7574" s="237">
        <v>34129</v>
      </c>
      <c r="G7574" s="115" t="s">
        <v>1554</v>
      </c>
      <c r="H7574" s="115" t="s">
        <v>16</v>
      </c>
      <c r="I7574" t="s">
        <v>199</v>
      </c>
      <c r="J7574" s="115" t="s">
        <v>15</v>
      </c>
      <c r="L7574" s="115" t="s">
        <v>30</v>
      </c>
      <c r="U7574"/>
      <c r="V7574" t="s">
        <v>4414</v>
      </c>
      <c r="AF7574" s="115" t="s">
        <v>4308</v>
      </c>
      <c r="AG7574" s="115" t="s">
        <v>4308</v>
      </c>
      <c r="AH7574" s="115" t="s">
        <v>4308</v>
      </c>
    </row>
    <row r="7575" spans="1:35" hidden="1" x14ac:dyDescent="0.25">
      <c r="A7575" s="115">
        <v>334969</v>
      </c>
      <c r="B7575" s="115" t="s">
        <v>3878</v>
      </c>
      <c r="C7575" s="115" t="s">
        <v>1144</v>
      </c>
      <c r="D7575" s="115" t="s">
        <v>3879</v>
      </c>
      <c r="E7575" s="115" t="s">
        <v>76</v>
      </c>
      <c r="F7575" s="237">
        <v>28246</v>
      </c>
      <c r="G7575" s="115" t="s">
        <v>47</v>
      </c>
      <c r="H7575" s="115" t="s">
        <v>16</v>
      </c>
      <c r="I7575" t="s">
        <v>199</v>
      </c>
      <c r="U7575"/>
      <c r="V7575" t="s">
        <v>16623</v>
      </c>
      <c r="AH7575" s="115" t="s">
        <v>4308</v>
      </c>
    </row>
    <row r="7576" spans="1:35" ht="18" x14ac:dyDescent="0.25">
      <c r="A7576" s="235">
        <v>334972</v>
      </c>
      <c r="B7576" s="235" t="s">
        <v>11595</v>
      </c>
      <c r="C7576" s="235" t="s">
        <v>227</v>
      </c>
      <c r="D7576" s="235" t="s">
        <v>330</v>
      </c>
      <c r="E7576"/>
      <c r="F7576" s="126"/>
      <c r="G7576" s="236"/>
      <c r="H7576"/>
      <c r="I7576" t="s">
        <v>107</v>
      </c>
      <c r="J7576" s="236"/>
      <c r="K7576"/>
      <c r="L7576"/>
      <c r="M7576"/>
      <c r="N7576"/>
      <c r="O7576"/>
      <c r="P7576"/>
      <c r="Q7576"/>
      <c r="U7576"/>
      <c r="V7576" t="s">
        <v>4334</v>
      </c>
      <c r="W7576" s="236"/>
      <c r="X7576"/>
      <c r="Y7576"/>
      <c r="Z7576"/>
      <c r="AA7576"/>
      <c r="AB7576"/>
      <c r="AC7576"/>
      <c r="AD7576"/>
      <c r="AE7576"/>
      <c r="AF7576"/>
      <c r="AG7576"/>
      <c r="AH7576" s="115" t="s">
        <v>4308</v>
      </c>
      <c r="AI7576" s="115" t="e">
        <f>VLOOKUP(A7576,'[2]دراسات قانونية'!$A$3:$E$600,1,0)</f>
        <v>#N/A</v>
      </c>
    </row>
    <row r="7577" spans="1:35" hidden="1" x14ac:dyDescent="0.25">
      <c r="A7577" s="115">
        <v>334973</v>
      </c>
      <c r="B7577" s="115" t="s">
        <v>3277</v>
      </c>
      <c r="C7577" s="115" t="s">
        <v>324</v>
      </c>
      <c r="D7577" s="115" t="s">
        <v>420</v>
      </c>
      <c r="E7577" s="115" t="s">
        <v>76</v>
      </c>
      <c r="F7577" s="237">
        <v>33398</v>
      </c>
      <c r="G7577" s="115" t="s">
        <v>18</v>
      </c>
      <c r="H7577" s="115" t="s">
        <v>16</v>
      </c>
      <c r="I7577" t="s">
        <v>199</v>
      </c>
      <c r="J7577" s="115" t="s">
        <v>1226</v>
      </c>
      <c r="L7577" s="115" t="s">
        <v>73</v>
      </c>
      <c r="U7577"/>
      <c r="V7577">
        <v>0</v>
      </c>
    </row>
    <row r="7578" spans="1:35" hidden="1" x14ac:dyDescent="0.25">
      <c r="A7578">
        <v>334974</v>
      </c>
      <c r="B7578" t="s">
        <v>11596</v>
      </c>
      <c r="C7578" t="s">
        <v>219</v>
      </c>
      <c r="D7578" t="s">
        <v>4607</v>
      </c>
      <c r="E7578" t="s">
        <v>76</v>
      </c>
      <c r="F7578" s="126">
        <v>33604</v>
      </c>
      <c r="G7578" t="s">
        <v>226</v>
      </c>
      <c r="H7578" t="s">
        <v>16</v>
      </c>
      <c r="I7578" t="s">
        <v>129</v>
      </c>
      <c r="J7578" t="s">
        <v>1226</v>
      </c>
      <c r="K7578"/>
      <c r="L7578" t="s">
        <v>18</v>
      </c>
      <c r="M7578"/>
      <c r="N7578"/>
      <c r="O7578"/>
      <c r="P7578"/>
      <c r="Q7578"/>
      <c r="U7578"/>
      <c r="V7578" t="s">
        <v>4334</v>
      </c>
      <c r="W7578"/>
      <c r="X7578"/>
      <c r="Y7578"/>
      <c r="Z7578"/>
      <c r="AA7578"/>
      <c r="AB7578"/>
      <c r="AC7578"/>
      <c r="AD7578"/>
      <c r="AE7578"/>
      <c r="AF7578"/>
      <c r="AG7578" t="s">
        <v>4308</v>
      </c>
      <c r="AH7578" s="115" t="s">
        <v>4308</v>
      </c>
    </row>
    <row r="7579" spans="1:35" hidden="1" x14ac:dyDescent="0.25">
      <c r="A7579">
        <v>334975</v>
      </c>
      <c r="B7579" t="s">
        <v>11597</v>
      </c>
      <c r="C7579" t="s">
        <v>335</v>
      </c>
      <c r="D7579" t="s">
        <v>280</v>
      </c>
      <c r="E7579" t="s">
        <v>77</v>
      </c>
      <c r="F7579" s="126">
        <v>32152</v>
      </c>
      <c r="G7579" t="s">
        <v>211</v>
      </c>
      <c r="H7579" t="s">
        <v>16</v>
      </c>
      <c r="I7579" t="s">
        <v>201</v>
      </c>
      <c r="J7579" t="s">
        <v>1226</v>
      </c>
      <c r="K7579"/>
      <c r="L7579" t="s">
        <v>30</v>
      </c>
      <c r="M7579"/>
      <c r="N7579"/>
      <c r="O7579"/>
      <c r="P7579"/>
      <c r="Q7579"/>
      <c r="U7579"/>
      <c r="V7579" t="s">
        <v>4412</v>
      </c>
      <c r="W7579"/>
      <c r="X7579"/>
      <c r="Y7579"/>
      <c r="Z7579"/>
      <c r="AA7579"/>
      <c r="AB7579"/>
      <c r="AC7579"/>
      <c r="AD7579"/>
      <c r="AE7579"/>
      <c r="AF7579"/>
      <c r="AG7579"/>
    </row>
    <row r="7580" spans="1:35" hidden="1" x14ac:dyDescent="0.25">
      <c r="A7580">
        <v>334976</v>
      </c>
      <c r="B7580" t="s">
        <v>11598</v>
      </c>
      <c r="C7580" t="s">
        <v>332</v>
      </c>
      <c r="D7580" t="s">
        <v>11599</v>
      </c>
      <c r="E7580" t="s">
        <v>77</v>
      </c>
      <c r="F7580" s="126"/>
      <c r="G7580"/>
      <c r="H7580" t="s">
        <v>16</v>
      </c>
      <c r="I7580" t="s">
        <v>136</v>
      </c>
      <c r="J7580"/>
      <c r="K7580"/>
      <c r="L7580"/>
      <c r="M7580"/>
      <c r="N7580"/>
      <c r="O7580"/>
      <c r="P7580"/>
      <c r="Q7580"/>
      <c r="U7580"/>
      <c r="V7580" t="s">
        <v>4329</v>
      </c>
      <c r="W7580"/>
      <c r="X7580"/>
      <c r="Y7580"/>
      <c r="Z7580"/>
      <c r="AA7580" t="s">
        <v>4308</v>
      </c>
      <c r="AB7580" t="s">
        <v>4308</v>
      </c>
      <c r="AC7580" t="s">
        <v>4308</v>
      </c>
      <c r="AD7580" t="s">
        <v>4308</v>
      </c>
      <c r="AE7580" t="s">
        <v>4308</v>
      </c>
      <c r="AF7580" t="s">
        <v>4308</v>
      </c>
      <c r="AG7580" t="s">
        <v>4308</v>
      </c>
      <c r="AH7580" s="115" t="s">
        <v>4308</v>
      </c>
    </row>
    <row r="7581" spans="1:35" hidden="1" x14ac:dyDescent="0.25">
      <c r="A7581" s="115">
        <v>334978</v>
      </c>
      <c r="B7581" s="115" t="s">
        <v>1669</v>
      </c>
      <c r="C7581" s="115" t="s">
        <v>386</v>
      </c>
      <c r="D7581" s="115" t="s">
        <v>230</v>
      </c>
      <c r="E7581" s="115" t="s">
        <v>76</v>
      </c>
      <c r="F7581" s="237">
        <v>36165</v>
      </c>
      <c r="G7581" s="115" t="s">
        <v>1085</v>
      </c>
      <c r="H7581" s="115" t="s">
        <v>16</v>
      </c>
      <c r="I7581" t="s">
        <v>199</v>
      </c>
      <c r="J7581" s="115" t="s">
        <v>15</v>
      </c>
      <c r="L7581" s="115" t="s">
        <v>30</v>
      </c>
      <c r="U7581"/>
      <c r="V7581">
        <v>0</v>
      </c>
    </row>
    <row r="7582" spans="1:35" hidden="1" x14ac:dyDescent="0.25">
      <c r="A7582">
        <v>334980</v>
      </c>
      <c r="B7582" t="s">
        <v>11600</v>
      </c>
      <c r="C7582" t="s">
        <v>285</v>
      </c>
      <c r="D7582" t="s">
        <v>859</v>
      </c>
      <c r="E7582" t="s">
        <v>76</v>
      </c>
      <c r="F7582" s="126">
        <v>36161</v>
      </c>
      <c r="G7582" t="s">
        <v>554</v>
      </c>
      <c r="H7582" t="s">
        <v>16</v>
      </c>
      <c r="I7582" t="s">
        <v>199</v>
      </c>
      <c r="J7582" t="s">
        <v>1226</v>
      </c>
      <c r="K7582"/>
      <c r="L7582" t="s">
        <v>30</v>
      </c>
      <c r="M7582"/>
      <c r="N7582"/>
      <c r="O7582"/>
      <c r="P7582"/>
      <c r="Q7582"/>
      <c r="U7582"/>
      <c r="V7582">
        <v>0</v>
      </c>
      <c r="W7582"/>
      <c r="X7582"/>
      <c r="Y7582"/>
      <c r="Z7582"/>
      <c r="AA7582"/>
      <c r="AB7582"/>
      <c r="AC7582"/>
      <c r="AD7582"/>
      <c r="AE7582"/>
      <c r="AF7582"/>
      <c r="AG7582"/>
    </row>
    <row r="7583" spans="1:35" ht="18" x14ac:dyDescent="0.25">
      <c r="A7583" s="235">
        <v>334981</v>
      </c>
      <c r="B7583" s="235" t="s">
        <v>11601</v>
      </c>
      <c r="C7583" s="235" t="s">
        <v>700</v>
      </c>
      <c r="D7583" s="235" t="s">
        <v>630</v>
      </c>
      <c r="E7583"/>
      <c r="F7583" s="126"/>
      <c r="G7583" s="236"/>
      <c r="H7583"/>
      <c r="I7583" t="s">
        <v>107</v>
      </c>
      <c r="J7583" s="236"/>
      <c r="K7583"/>
      <c r="L7583"/>
      <c r="M7583"/>
      <c r="N7583"/>
      <c r="O7583"/>
      <c r="P7583"/>
      <c r="Q7583"/>
      <c r="U7583"/>
      <c r="V7583">
        <v>0</v>
      </c>
      <c r="W7583" s="236"/>
      <c r="X7583"/>
      <c r="Y7583"/>
      <c r="Z7583"/>
      <c r="AA7583"/>
      <c r="AB7583"/>
      <c r="AC7583"/>
      <c r="AD7583"/>
      <c r="AE7583"/>
      <c r="AF7583"/>
      <c r="AG7583"/>
      <c r="AH7583" s="115" t="s">
        <v>4308</v>
      </c>
      <c r="AI7583" s="115" t="e">
        <f>VLOOKUP(A7583,'[2]دراسات قانونية'!$A$3:$E$600,1,0)</f>
        <v>#N/A</v>
      </c>
    </row>
    <row r="7584" spans="1:35" ht="18" x14ac:dyDescent="0.25">
      <c r="A7584" s="235">
        <v>334982</v>
      </c>
      <c r="B7584" s="235" t="s">
        <v>3850</v>
      </c>
      <c r="C7584" s="235" t="s">
        <v>244</v>
      </c>
      <c r="D7584" s="235" t="s">
        <v>1426</v>
      </c>
      <c r="E7584"/>
      <c r="F7584" s="126"/>
      <c r="G7584" s="236"/>
      <c r="H7584"/>
      <c r="I7584" t="s">
        <v>107</v>
      </c>
      <c r="J7584" s="236"/>
      <c r="K7584"/>
      <c r="L7584"/>
      <c r="M7584"/>
      <c r="N7584"/>
      <c r="O7584"/>
      <c r="P7584"/>
      <c r="Q7584"/>
      <c r="U7584"/>
      <c r="V7584" t="s">
        <v>4335</v>
      </c>
      <c r="W7584" s="236"/>
      <c r="X7584"/>
      <c r="Y7584"/>
      <c r="Z7584"/>
      <c r="AA7584"/>
      <c r="AB7584"/>
      <c r="AC7584"/>
      <c r="AD7584"/>
      <c r="AE7584"/>
      <c r="AF7584"/>
      <c r="AG7584"/>
      <c r="AH7584" s="115" t="s">
        <v>4308</v>
      </c>
      <c r="AI7584" s="115" t="e">
        <f>VLOOKUP(A7584,'[2]دراسات قانونية'!$A$3:$E$600,1,0)</f>
        <v>#N/A</v>
      </c>
    </row>
    <row r="7585" spans="1:35" ht="18" hidden="1" x14ac:dyDescent="0.25">
      <c r="A7585" s="235">
        <v>334983</v>
      </c>
      <c r="B7585" s="235" t="s">
        <v>11602</v>
      </c>
      <c r="C7585" s="235" t="s">
        <v>332</v>
      </c>
      <c r="D7585" s="235" t="s">
        <v>493</v>
      </c>
      <c r="E7585"/>
      <c r="F7585" s="126"/>
      <c r="G7585" s="236"/>
      <c r="H7585"/>
      <c r="I7585" t="s">
        <v>129</v>
      </c>
      <c r="J7585" s="236"/>
      <c r="K7585"/>
      <c r="L7585"/>
      <c r="M7585"/>
      <c r="N7585"/>
      <c r="O7585"/>
      <c r="P7585"/>
      <c r="Q7585"/>
      <c r="U7585"/>
      <c r="V7585" t="s">
        <v>4337</v>
      </c>
      <c r="W7585" s="236"/>
      <c r="X7585"/>
      <c r="Y7585"/>
      <c r="Z7585"/>
      <c r="AA7585"/>
      <c r="AB7585"/>
      <c r="AC7585"/>
      <c r="AD7585"/>
      <c r="AE7585"/>
      <c r="AF7585"/>
      <c r="AG7585"/>
      <c r="AH7585" s="115" t="s">
        <v>4308</v>
      </c>
    </row>
    <row r="7586" spans="1:35" hidden="1" x14ac:dyDescent="0.25">
      <c r="A7586" s="115">
        <v>334984</v>
      </c>
      <c r="B7586" s="115" t="s">
        <v>3096</v>
      </c>
      <c r="C7586" s="115" t="s">
        <v>227</v>
      </c>
      <c r="D7586" s="115" t="s">
        <v>751</v>
      </c>
      <c r="E7586" s="115" t="s">
        <v>77</v>
      </c>
      <c r="F7586" s="237">
        <v>34335</v>
      </c>
      <c r="G7586" s="115" t="s">
        <v>18</v>
      </c>
      <c r="H7586" s="115" t="s">
        <v>16</v>
      </c>
      <c r="I7586" t="s">
        <v>199</v>
      </c>
      <c r="J7586" s="115" t="s">
        <v>1226</v>
      </c>
      <c r="L7586" s="115" t="s">
        <v>18</v>
      </c>
      <c r="R7586" s="115">
        <v>9305</v>
      </c>
      <c r="S7586" s="115">
        <v>45721</v>
      </c>
      <c r="T7586" s="115">
        <v>50000</v>
      </c>
      <c r="U7586"/>
      <c r="V7586">
        <v>0</v>
      </c>
    </row>
    <row r="7587" spans="1:35" hidden="1" x14ac:dyDescent="0.25">
      <c r="A7587" s="115">
        <v>334985</v>
      </c>
      <c r="B7587" s="115" t="s">
        <v>3248</v>
      </c>
      <c r="C7587" s="115" t="s">
        <v>324</v>
      </c>
      <c r="D7587" s="115" t="s">
        <v>1116</v>
      </c>
      <c r="E7587" s="115" t="s">
        <v>77</v>
      </c>
      <c r="F7587" s="237">
        <v>34168</v>
      </c>
      <c r="G7587" s="115" t="s">
        <v>18</v>
      </c>
      <c r="H7587" s="115" t="s">
        <v>19</v>
      </c>
      <c r="I7587" t="s">
        <v>199</v>
      </c>
      <c r="J7587" s="115" t="s">
        <v>1226</v>
      </c>
      <c r="L7587" s="115" t="s">
        <v>18</v>
      </c>
      <c r="R7587" s="115">
        <v>3919</v>
      </c>
      <c r="S7587" s="115">
        <v>45721</v>
      </c>
      <c r="T7587" s="115">
        <v>50000</v>
      </c>
      <c r="U7587"/>
      <c r="V7587">
        <v>0</v>
      </c>
    </row>
    <row r="7588" spans="1:35" ht="18" hidden="1" x14ac:dyDescent="0.25">
      <c r="A7588" s="235">
        <v>334986</v>
      </c>
      <c r="B7588" s="235" t="s">
        <v>11603</v>
      </c>
      <c r="C7588" s="235" t="s">
        <v>11604</v>
      </c>
      <c r="D7588" s="235" t="s">
        <v>310</v>
      </c>
      <c r="E7588"/>
      <c r="F7588" s="126"/>
      <c r="G7588" s="236"/>
      <c r="H7588"/>
      <c r="I7588" t="s">
        <v>199</v>
      </c>
      <c r="J7588" s="236"/>
      <c r="K7588"/>
      <c r="L7588"/>
      <c r="M7588"/>
      <c r="N7588"/>
      <c r="O7588"/>
      <c r="P7588"/>
      <c r="Q7588"/>
      <c r="U7588"/>
      <c r="V7588" t="s">
        <v>16623</v>
      </c>
      <c r="W7588" s="236"/>
      <c r="X7588"/>
      <c r="Y7588"/>
      <c r="Z7588"/>
      <c r="AA7588"/>
      <c r="AB7588"/>
      <c r="AC7588"/>
      <c r="AD7588"/>
      <c r="AE7588"/>
      <c r="AF7588"/>
      <c r="AG7588"/>
      <c r="AH7588" s="115" t="s">
        <v>4308</v>
      </c>
    </row>
    <row r="7589" spans="1:35" hidden="1" x14ac:dyDescent="0.25">
      <c r="A7589" s="115">
        <v>334987</v>
      </c>
      <c r="B7589" s="115" t="s">
        <v>1078</v>
      </c>
      <c r="C7589" s="115" t="s">
        <v>212</v>
      </c>
      <c r="D7589" s="115" t="s">
        <v>730</v>
      </c>
      <c r="E7589" s="115" t="s">
        <v>77</v>
      </c>
      <c r="F7589" s="237"/>
      <c r="H7589" s="115" t="s">
        <v>16</v>
      </c>
      <c r="I7589" t="s">
        <v>199</v>
      </c>
      <c r="U7589"/>
      <c r="V7589" t="s">
        <v>4329</v>
      </c>
      <c r="AB7589" s="115" t="s">
        <v>4308</v>
      </c>
      <c r="AC7589" s="115" t="s">
        <v>4308</v>
      </c>
      <c r="AD7589" s="115" t="s">
        <v>4308</v>
      </c>
      <c r="AE7589" s="115" t="s">
        <v>4308</v>
      </c>
      <c r="AF7589" s="115" t="s">
        <v>4308</v>
      </c>
      <c r="AG7589" s="115" t="s">
        <v>4308</v>
      </c>
      <c r="AH7589" s="115" t="s">
        <v>4308</v>
      </c>
    </row>
    <row r="7590" spans="1:35" ht="18" x14ac:dyDescent="0.25">
      <c r="A7590" s="235">
        <v>334988</v>
      </c>
      <c r="B7590" s="235" t="s">
        <v>11605</v>
      </c>
      <c r="C7590" s="235" t="s">
        <v>11606</v>
      </c>
      <c r="D7590" s="235" t="s">
        <v>11607</v>
      </c>
      <c r="E7590"/>
      <c r="F7590" s="126"/>
      <c r="G7590" s="236"/>
      <c r="H7590"/>
      <c r="I7590" t="s">
        <v>107</v>
      </c>
      <c r="J7590" s="236"/>
      <c r="K7590"/>
      <c r="L7590"/>
      <c r="M7590"/>
      <c r="N7590"/>
      <c r="O7590"/>
      <c r="P7590"/>
      <c r="Q7590"/>
      <c r="U7590"/>
      <c r="V7590" t="s">
        <v>4335</v>
      </c>
      <c r="W7590" s="236"/>
      <c r="X7590"/>
      <c r="Y7590"/>
      <c r="Z7590"/>
      <c r="AA7590"/>
      <c r="AB7590"/>
      <c r="AC7590"/>
      <c r="AD7590"/>
      <c r="AE7590"/>
      <c r="AF7590"/>
      <c r="AG7590"/>
      <c r="AH7590" s="115" t="s">
        <v>4308</v>
      </c>
      <c r="AI7590" s="115" t="e">
        <f>VLOOKUP(A7590,'[2]دراسات قانونية'!$A$3:$E$600,1,0)</f>
        <v>#N/A</v>
      </c>
    </row>
    <row r="7591" spans="1:35" ht="18" x14ac:dyDescent="0.25">
      <c r="A7591" s="235">
        <v>334989</v>
      </c>
      <c r="B7591" s="235" t="s">
        <v>11608</v>
      </c>
      <c r="C7591" s="235" t="s">
        <v>4631</v>
      </c>
      <c r="D7591" s="235" t="s">
        <v>1242</v>
      </c>
      <c r="E7591"/>
      <c r="F7591" s="126"/>
      <c r="G7591" s="236"/>
      <c r="H7591"/>
      <c r="I7591" t="s">
        <v>107</v>
      </c>
      <c r="J7591" s="236"/>
      <c r="K7591"/>
      <c r="L7591"/>
      <c r="M7591"/>
      <c r="N7591"/>
      <c r="O7591"/>
      <c r="P7591"/>
      <c r="Q7591"/>
      <c r="U7591"/>
      <c r="V7591" t="s">
        <v>4335</v>
      </c>
      <c r="W7591" s="236"/>
      <c r="X7591"/>
      <c r="Y7591"/>
      <c r="Z7591"/>
      <c r="AA7591"/>
      <c r="AB7591"/>
      <c r="AC7591"/>
      <c r="AD7591"/>
      <c r="AE7591"/>
      <c r="AF7591"/>
      <c r="AG7591"/>
      <c r="AH7591" s="115" t="s">
        <v>4308</v>
      </c>
      <c r="AI7591" s="115" t="e">
        <f>VLOOKUP(A7591,'[2]دراسات قانونية'!$A$3:$E$600,1,0)</f>
        <v>#N/A</v>
      </c>
    </row>
    <row r="7592" spans="1:35" hidden="1" x14ac:dyDescent="0.25">
      <c r="A7592" s="115">
        <v>334990</v>
      </c>
      <c r="B7592" s="115" t="s">
        <v>3331</v>
      </c>
      <c r="C7592" s="115" t="s">
        <v>250</v>
      </c>
      <c r="D7592" s="115" t="s">
        <v>1042</v>
      </c>
      <c r="E7592" s="115" t="s">
        <v>76</v>
      </c>
      <c r="F7592" s="237">
        <v>35065</v>
      </c>
      <c r="G7592" s="115" t="s">
        <v>3332</v>
      </c>
      <c r="H7592" s="115" t="s">
        <v>16</v>
      </c>
      <c r="I7592" t="s">
        <v>199</v>
      </c>
      <c r="J7592" s="115" t="s">
        <v>1226</v>
      </c>
      <c r="L7592" s="115" t="s">
        <v>18</v>
      </c>
      <c r="U7592"/>
      <c r="V7592">
        <v>0</v>
      </c>
    </row>
    <row r="7593" spans="1:35" ht="18" x14ac:dyDescent="0.25">
      <c r="A7593" s="235">
        <v>334991</v>
      </c>
      <c r="B7593" s="235" t="s">
        <v>11609</v>
      </c>
      <c r="C7593" s="235" t="s">
        <v>1129</v>
      </c>
      <c r="D7593" s="235" t="s">
        <v>616</v>
      </c>
      <c r="E7593"/>
      <c r="F7593" s="126"/>
      <c r="G7593" s="236"/>
      <c r="H7593"/>
      <c r="I7593" t="s">
        <v>107</v>
      </c>
      <c r="J7593" s="236"/>
      <c r="K7593"/>
      <c r="L7593"/>
      <c r="M7593"/>
      <c r="N7593"/>
      <c r="O7593"/>
      <c r="P7593"/>
      <c r="Q7593"/>
      <c r="U7593"/>
      <c r="V7593" t="s">
        <v>4335</v>
      </c>
      <c r="W7593" s="236"/>
      <c r="X7593"/>
      <c r="Y7593"/>
      <c r="Z7593"/>
      <c r="AA7593"/>
      <c r="AB7593"/>
      <c r="AC7593"/>
      <c r="AD7593"/>
      <c r="AE7593"/>
      <c r="AF7593"/>
      <c r="AG7593"/>
      <c r="AH7593" s="115" t="s">
        <v>4308</v>
      </c>
      <c r="AI7593" s="115" t="e">
        <f>VLOOKUP(A7593,'[2]دراسات قانونية'!$A$3:$E$600,1,0)</f>
        <v>#N/A</v>
      </c>
    </row>
    <row r="7594" spans="1:35" hidden="1" x14ac:dyDescent="0.25">
      <c r="A7594" s="115">
        <v>334992</v>
      </c>
      <c r="B7594" s="115" t="s">
        <v>2969</v>
      </c>
      <c r="C7594" s="115" t="s">
        <v>244</v>
      </c>
      <c r="D7594" s="115" t="s">
        <v>735</v>
      </c>
      <c r="E7594" s="115" t="s">
        <v>77</v>
      </c>
      <c r="F7594" s="237">
        <v>32874</v>
      </c>
      <c r="G7594" s="115" t="s">
        <v>2970</v>
      </c>
      <c r="H7594" s="115" t="s">
        <v>16</v>
      </c>
      <c r="I7594" t="s">
        <v>199</v>
      </c>
      <c r="J7594" s="115" t="s">
        <v>1226</v>
      </c>
      <c r="L7594" s="115" t="s">
        <v>18</v>
      </c>
      <c r="U7594"/>
      <c r="V7594">
        <v>0</v>
      </c>
    </row>
    <row r="7595" spans="1:35" ht="18" x14ac:dyDescent="0.25">
      <c r="A7595" s="235">
        <v>334993</v>
      </c>
      <c r="B7595" s="235" t="s">
        <v>11610</v>
      </c>
      <c r="C7595" s="235" t="s">
        <v>408</v>
      </c>
      <c r="D7595" s="235" t="s">
        <v>1242</v>
      </c>
      <c r="E7595"/>
      <c r="F7595" s="126"/>
      <c r="G7595" s="236"/>
      <c r="H7595"/>
      <c r="I7595" t="s">
        <v>107</v>
      </c>
      <c r="J7595" s="236"/>
      <c r="K7595"/>
      <c r="L7595"/>
      <c r="M7595"/>
      <c r="N7595"/>
      <c r="O7595"/>
      <c r="P7595"/>
      <c r="Q7595"/>
      <c r="U7595"/>
      <c r="V7595" t="s">
        <v>4334</v>
      </c>
      <c r="W7595" s="236"/>
      <c r="X7595"/>
      <c r="Y7595"/>
      <c r="Z7595"/>
      <c r="AA7595"/>
      <c r="AB7595"/>
      <c r="AC7595"/>
      <c r="AD7595"/>
      <c r="AE7595"/>
      <c r="AF7595"/>
      <c r="AG7595"/>
      <c r="AH7595" s="115" t="s">
        <v>4308</v>
      </c>
      <c r="AI7595" s="115" t="e">
        <f>VLOOKUP(A7595,'[2]دراسات قانونية'!$A$3:$E$600,1,0)</f>
        <v>#N/A</v>
      </c>
    </row>
    <row r="7596" spans="1:35" hidden="1" x14ac:dyDescent="0.25">
      <c r="A7596">
        <v>334994</v>
      </c>
      <c r="B7596" t="s">
        <v>11611</v>
      </c>
      <c r="C7596" t="s">
        <v>1725</v>
      </c>
      <c r="D7596" t="s">
        <v>5519</v>
      </c>
      <c r="E7596" t="s">
        <v>76</v>
      </c>
      <c r="F7596" s="126">
        <v>36055</v>
      </c>
      <c r="G7596" t="s">
        <v>11612</v>
      </c>
      <c r="H7596" t="s">
        <v>16</v>
      </c>
      <c r="I7596" t="s">
        <v>136</v>
      </c>
      <c r="J7596"/>
      <c r="K7596"/>
      <c r="L7596"/>
      <c r="M7596"/>
      <c r="N7596"/>
      <c r="O7596"/>
      <c r="P7596"/>
      <c r="Q7596"/>
      <c r="U7596"/>
      <c r="V7596">
        <v>0</v>
      </c>
      <c r="W7596"/>
      <c r="X7596"/>
      <c r="Y7596"/>
      <c r="Z7596"/>
      <c r="AA7596"/>
      <c r="AB7596"/>
      <c r="AC7596"/>
      <c r="AD7596" t="s">
        <v>4308</v>
      </c>
      <c r="AE7596" t="s">
        <v>4308</v>
      </c>
      <c r="AF7596" t="s">
        <v>4308</v>
      </c>
      <c r="AG7596" t="s">
        <v>4308</v>
      </c>
      <c r="AH7596" s="115" t="s">
        <v>4308</v>
      </c>
    </row>
    <row r="7597" spans="1:35" hidden="1" x14ac:dyDescent="0.25">
      <c r="A7597" s="115">
        <v>334995</v>
      </c>
      <c r="B7597" s="115" t="s">
        <v>3880</v>
      </c>
      <c r="C7597" s="115" t="s">
        <v>358</v>
      </c>
      <c r="D7597" s="115" t="s">
        <v>320</v>
      </c>
      <c r="E7597" s="115" t="s">
        <v>77</v>
      </c>
      <c r="F7597" s="237">
        <v>30635</v>
      </c>
      <c r="G7597" s="115" t="s">
        <v>3881</v>
      </c>
      <c r="H7597" s="115" t="s">
        <v>16</v>
      </c>
      <c r="I7597" t="s">
        <v>199</v>
      </c>
      <c r="J7597" s="115" t="s">
        <v>15</v>
      </c>
      <c r="L7597" s="115" t="s">
        <v>40</v>
      </c>
      <c r="R7597" s="115">
        <v>9260</v>
      </c>
      <c r="S7597" s="115">
        <v>45720</v>
      </c>
      <c r="T7597" s="115">
        <v>135000</v>
      </c>
      <c r="U7597"/>
      <c r="V7597">
        <v>0</v>
      </c>
    </row>
    <row r="7598" spans="1:35" ht="18" hidden="1" x14ac:dyDescent="0.25">
      <c r="A7598" s="235">
        <v>334996</v>
      </c>
      <c r="B7598" s="235" t="s">
        <v>11613</v>
      </c>
      <c r="C7598" s="235" t="s">
        <v>261</v>
      </c>
      <c r="D7598" s="235" t="s">
        <v>633</v>
      </c>
      <c r="E7598"/>
      <c r="F7598" s="126"/>
      <c r="G7598" s="236"/>
      <c r="H7598"/>
      <c r="I7598" t="s">
        <v>199</v>
      </c>
      <c r="J7598" s="236"/>
      <c r="K7598"/>
      <c r="L7598"/>
      <c r="M7598"/>
      <c r="N7598"/>
      <c r="O7598"/>
      <c r="P7598"/>
      <c r="Q7598"/>
      <c r="U7598"/>
      <c r="V7598">
        <v>0</v>
      </c>
      <c r="W7598" s="236"/>
      <c r="X7598"/>
      <c r="Y7598"/>
      <c r="Z7598"/>
      <c r="AA7598"/>
      <c r="AB7598"/>
      <c r="AC7598"/>
      <c r="AD7598"/>
      <c r="AE7598"/>
      <c r="AF7598"/>
      <c r="AG7598"/>
      <c r="AH7598" s="115" t="s">
        <v>4308</v>
      </c>
    </row>
    <row r="7599" spans="1:35" hidden="1" x14ac:dyDescent="0.25">
      <c r="A7599">
        <v>334997</v>
      </c>
      <c r="B7599" t="s">
        <v>11614</v>
      </c>
      <c r="C7599" t="s">
        <v>945</v>
      </c>
      <c r="D7599" t="s">
        <v>405</v>
      </c>
      <c r="E7599" t="s">
        <v>76</v>
      </c>
      <c r="F7599" s="126">
        <v>30443</v>
      </c>
      <c r="G7599" t="s">
        <v>18</v>
      </c>
      <c r="H7599" t="s">
        <v>16</v>
      </c>
      <c r="I7599" t="s">
        <v>129</v>
      </c>
      <c r="J7599"/>
      <c r="K7599"/>
      <c r="L7599"/>
      <c r="M7599"/>
      <c r="N7599"/>
      <c r="O7599"/>
      <c r="P7599"/>
      <c r="Q7599"/>
      <c r="U7599"/>
      <c r="V7599" t="s">
        <v>16623</v>
      </c>
      <c r="W7599"/>
      <c r="X7599"/>
      <c r="Y7599"/>
      <c r="Z7599"/>
      <c r="AA7599"/>
      <c r="AB7599"/>
      <c r="AC7599"/>
      <c r="AD7599"/>
      <c r="AE7599"/>
      <c r="AF7599"/>
      <c r="AG7599"/>
    </row>
    <row r="7600" spans="1:35" hidden="1" x14ac:dyDescent="0.25">
      <c r="A7600">
        <v>334998</v>
      </c>
      <c r="B7600" t="s">
        <v>11615</v>
      </c>
      <c r="C7600" t="s">
        <v>703</v>
      </c>
      <c r="D7600" t="s">
        <v>500</v>
      </c>
      <c r="E7600" t="s">
        <v>76</v>
      </c>
      <c r="F7600" s="126">
        <v>35302</v>
      </c>
      <c r="G7600" t="s">
        <v>11616</v>
      </c>
      <c r="H7600" t="s">
        <v>16</v>
      </c>
      <c r="I7600" t="s">
        <v>136</v>
      </c>
      <c r="J7600" t="s">
        <v>1226</v>
      </c>
      <c r="K7600"/>
      <c r="L7600" t="s">
        <v>18</v>
      </c>
      <c r="M7600"/>
      <c r="N7600"/>
      <c r="O7600"/>
      <c r="P7600"/>
      <c r="Q7600"/>
      <c r="U7600"/>
      <c r="V7600">
        <v>0</v>
      </c>
      <c r="W7600"/>
      <c r="X7600"/>
      <c r="Y7600"/>
      <c r="Z7600"/>
      <c r="AA7600"/>
      <c r="AB7600"/>
      <c r="AC7600"/>
      <c r="AD7600"/>
      <c r="AE7600"/>
      <c r="AF7600"/>
      <c r="AG7600"/>
    </row>
    <row r="7601" spans="1:35" hidden="1" x14ac:dyDescent="0.25">
      <c r="A7601" s="115">
        <v>334999</v>
      </c>
      <c r="B7601" s="115" t="s">
        <v>678</v>
      </c>
      <c r="C7601" s="115" t="s">
        <v>212</v>
      </c>
      <c r="D7601" s="115" t="s">
        <v>1869</v>
      </c>
      <c r="E7601" s="115" t="s">
        <v>76</v>
      </c>
      <c r="F7601" s="237">
        <v>35435</v>
      </c>
      <c r="G7601" s="115" t="s">
        <v>2168</v>
      </c>
      <c r="H7601" s="115" t="s">
        <v>16</v>
      </c>
      <c r="I7601" t="s">
        <v>199</v>
      </c>
      <c r="J7601" s="115" t="s">
        <v>15</v>
      </c>
      <c r="L7601" s="115" t="s">
        <v>40</v>
      </c>
      <c r="U7601"/>
      <c r="V7601" t="s">
        <v>16623</v>
      </c>
      <c r="AH7601" s="115" t="s">
        <v>4308</v>
      </c>
    </row>
    <row r="7602" spans="1:35" ht="18" x14ac:dyDescent="0.25">
      <c r="A7602" s="235">
        <v>335000</v>
      </c>
      <c r="B7602" s="235" t="s">
        <v>11617</v>
      </c>
      <c r="C7602" s="235" t="s">
        <v>518</v>
      </c>
      <c r="D7602" s="235" t="s">
        <v>1242</v>
      </c>
      <c r="E7602"/>
      <c r="F7602" s="126"/>
      <c r="G7602" s="236"/>
      <c r="H7602"/>
      <c r="I7602" t="s">
        <v>107</v>
      </c>
      <c r="J7602" s="236"/>
      <c r="K7602"/>
      <c r="L7602"/>
      <c r="M7602"/>
      <c r="N7602"/>
      <c r="O7602"/>
      <c r="P7602"/>
      <c r="Q7602"/>
      <c r="U7602"/>
      <c r="V7602" t="s">
        <v>4337</v>
      </c>
      <c r="W7602" s="236"/>
      <c r="X7602"/>
      <c r="Y7602"/>
      <c r="Z7602"/>
      <c r="AA7602"/>
      <c r="AB7602"/>
      <c r="AC7602"/>
      <c r="AD7602"/>
      <c r="AE7602"/>
      <c r="AF7602"/>
      <c r="AG7602"/>
      <c r="AH7602" s="115" t="s">
        <v>4308</v>
      </c>
      <c r="AI7602" s="115" t="e">
        <f>VLOOKUP(A7602,'[2]دراسات قانونية'!$A$3:$E$600,1,0)</f>
        <v>#N/A</v>
      </c>
    </row>
    <row r="7603" spans="1:35" hidden="1" x14ac:dyDescent="0.25">
      <c r="A7603">
        <v>335001</v>
      </c>
      <c r="B7603" t="s">
        <v>11618</v>
      </c>
      <c r="C7603" t="s">
        <v>546</v>
      </c>
      <c r="D7603" t="s">
        <v>11619</v>
      </c>
      <c r="E7603" t="s">
        <v>76</v>
      </c>
      <c r="F7603" s="126">
        <v>31607</v>
      </c>
      <c r="G7603" t="s">
        <v>11620</v>
      </c>
      <c r="H7603" t="s">
        <v>16</v>
      </c>
      <c r="I7603" t="s">
        <v>136</v>
      </c>
      <c r="J7603"/>
      <c r="K7603"/>
      <c r="L7603"/>
      <c r="M7603"/>
      <c r="N7603"/>
      <c r="O7603"/>
      <c r="P7603"/>
      <c r="Q7603"/>
      <c r="R7603" s="115">
        <v>9247</v>
      </c>
      <c r="S7603" s="115">
        <v>45720</v>
      </c>
      <c r="T7603" s="115">
        <v>300000</v>
      </c>
      <c r="U7603"/>
      <c r="V7603">
        <v>0</v>
      </c>
      <c r="W7603"/>
      <c r="X7603"/>
      <c r="Y7603"/>
      <c r="Z7603"/>
      <c r="AA7603"/>
      <c r="AB7603"/>
      <c r="AC7603"/>
      <c r="AD7603"/>
      <c r="AE7603"/>
      <c r="AF7603"/>
      <c r="AG7603"/>
    </row>
    <row r="7604" spans="1:35" ht="18" x14ac:dyDescent="0.25">
      <c r="A7604" s="235">
        <v>335002</v>
      </c>
      <c r="B7604" s="235" t="s">
        <v>11621</v>
      </c>
      <c r="C7604" s="235" t="s">
        <v>533</v>
      </c>
      <c r="D7604" s="235" t="s">
        <v>1242</v>
      </c>
      <c r="E7604"/>
      <c r="F7604" s="126"/>
      <c r="G7604" s="236"/>
      <c r="H7604"/>
      <c r="I7604" t="s">
        <v>107</v>
      </c>
      <c r="J7604" s="236"/>
      <c r="K7604"/>
      <c r="L7604"/>
      <c r="M7604"/>
      <c r="N7604"/>
      <c r="O7604"/>
      <c r="P7604"/>
      <c r="Q7604"/>
      <c r="U7604"/>
      <c r="V7604">
        <v>0</v>
      </c>
      <c r="W7604" s="236"/>
      <c r="X7604"/>
      <c r="Y7604"/>
      <c r="Z7604"/>
      <c r="AA7604"/>
      <c r="AB7604"/>
      <c r="AC7604"/>
      <c r="AD7604"/>
      <c r="AE7604"/>
      <c r="AF7604"/>
      <c r="AG7604"/>
      <c r="AH7604" s="115" t="s">
        <v>4308</v>
      </c>
      <c r="AI7604" s="115" t="e">
        <f>VLOOKUP(A7604,'[2]دراسات قانونية'!$A$3:$E$600,1,0)</f>
        <v>#N/A</v>
      </c>
    </row>
    <row r="7605" spans="1:35" hidden="1" x14ac:dyDescent="0.25">
      <c r="A7605">
        <v>335003</v>
      </c>
      <c r="B7605" t="s">
        <v>11622</v>
      </c>
      <c r="C7605" t="s">
        <v>475</v>
      </c>
      <c r="D7605" t="s">
        <v>265</v>
      </c>
      <c r="E7605" t="s">
        <v>76</v>
      </c>
      <c r="F7605" s="126">
        <v>33975</v>
      </c>
      <c r="G7605" t="s">
        <v>67</v>
      </c>
      <c r="H7605" t="s">
        <v>16</v>
      </c>
      <c r="I7605" t="s">
        <v>129</v>
      </c>
      <c r="J7605"/>
      <c r="K7605"/>
      <c r="L7605"/>
      <c r="M7605"/>
      <c r="N7605"/>
      <c r="O7605"/>
      <c r="P7605"/>
      <c r="Q7605"/>
      <c r="U7605"/>
      <c r="V7605" t="s">
        <v>4424</v>
      </c>
      <c r="W7605"/>
      <c r="X7605"/>
      <c r="Y7605"/>
      <c r="Z7605"/>
      <c r="AA7605"/>
      <c r="AB7605" t="s">
        <v>4308</v>
      </c>
      <c r="AC7605" t="s">
        <v>4308</v>
      </c>
      <c r="AD7605" t="s">
        <v>4308</v>
      </c>
      <c r="AE7605" t="s">
        <v>4308</v>
      </c>
      <c r="AF7605" t="s">
        <v>4308</v>
      </c>
      <c r="AG7605" t="s">
        <v>4308</v>
      </c>
      <c r="AH7605" s="115" t="s">
        <v>4308</v>
      </c>
    </row>
    <row r="7606" spans="1:35" hidden="1" x14ac:dyDescent="0.25">
      <c r="A7606">
        <v>335007</v>
      </c>
      <c r="B7606" t="s">
        <v>11623</v>
      </c>
      <c r="C7606" t="s">
        <v>567</v>
      </c>
      <c r="D7606" t="s">
        <v>1242</v>
      </c>
      <c r="E7606" t="s">
        <v>77</v>
      </c>
      <c r="F7606" s="126"/>
      <c r="G7606"/>
      <c r="H7606" t="s">
        <v>16</v>
      </c>
      <c r="I7606" t="s">
        <v>129</v>
      </c>
      <c r="J7606"/>
      <c r="K7606"/>
      <c r="L7606"/>
      <c r="M7606"/>
      <c r="N7606"/>
      <c r="O7606"/>
      <c r="P7606"/>
      <c r="Q7606"/>
      <c r="U7606"/>
      <c r="V7606" t="s">
        <v>4414</v>
      </c>
      <c r="W7606"/>
      <c r="X7606"/>
      <c r="Y7606"/>
      <c r="Z7606"/>
      <c r="AA7606" t="s">
        <v>4308</v>
      </c>
      <c r="AB7606" t="s">
        <v>4308</v>
      </c>
      <c r="AC7606" t="s">
        <v>4308</v>
      </c>
      <c r="AD7606" t="s">
        <v>4308</v>
      </c>
      <c r="AE7606" t="s">
        <v>4308</v>
      </c>
      <c r="AF7606" t="s">
        <v>4308</v>
      </c>
      <c r="AG7606" t="s">
        <v>4308</v>
      </c>
      <c r="AH7606" s="115" t="s">
        <v>4308</v>
      </c>
    </row>
    <row r="7607" spans="1:35" hidden="1" x14ac:dyDescent="0.25">
      <c r="A7607">
        <v>335009</v>
      </c>
      <c r="B7607" t="s">
        <v>11624</v>
      </c>
      <c r="C7607" t="s">
        <v>362</v>
      </c>
      <c r="D7607" t="s">
        <v>618</v>
      </c>
      <c r="E7607" t="s">
        <v>76</v>
      </c>
      <c r="F7607" s="126">
        <v>32947</v>
      </c>
      <c r="G7607" t="s">
        <v>11625</v>
      </c>
      <c r="H7607" t="s">
        <v>16</v>
      </c>
      <c r="I7607" t="s">
        <v>136</v>
      </c>
      <c r="J7607" t="s">
        <v>1226</v>
      </c>
      <c r="K7607"/>
      <c r="L7607" t="s">
        <v>67</v>
      </c>
      <c r="M7607"/>
      <c r="N7607"/>
      <c r="O7607"/>
      <c r="P7607"/>
      <c r="Q7607"/>
      <c r="U7607"/>
      <c r="V7607">
        <v>0</v>
      </c>
      <c r="W7607"/>
      <c r="X7607"/>
      <c r="Y7607"/>
      <c r="Z7607"/>
      <c r="AA7607"/>
      <c r="AB7607"/>
      <c r="AC7607"/>
      <c r="AD7607"/>
      <c r="AE7607"/>
      <c r="AF7607"/>
      <c r="AG7607"/>
    </row>
    <row r="7608" spans="1:35" ht="18" x14ac:dyDescent="0.25">
      <c r="A7608" s="235">
        <v>335010</v>
      </c>
      <c r="B7608" s="235" t="s">
        <v>11626</v>
      </c>
      <c r="C7608" s="235" t="s">
        <v>386</v>
      </c>
      <c r="D7608" s="235" t="s">
        <v>654</v>
      </c>
      <c r="E7608"/>
      <c r="F7608" s="126"/>
      <c r="G7608" s="236"/>
      <c r="H7608"/>
      <c r="I7608" t="s">
        <v>107</v>
      </c>
      <c r="J7608" s="236"/>
      <c r="K7608"/>
      <c r="L7608"/>
      <c r="M7608"/>
      <c r="N7608"/>
      <c r="O7608"/>
      <c r="P7608"/>
      <c r="Q7608"/>
      <c r="U7608"/>
      <c r="V7608" t="s">
        <v>4335</v>
      </c>
      <c r="W7608" s="236"/>
      <c r="X7608"/>
      <c r="Y7608"/>
      <c r="Z7608"/>
      <c r="AA7608"/>
      <c r="AB7608"/>
      <c r="AC7608"/>
      <c r="AD7608"/>
      <c r="AE7608"/>
      <c r="AF7608"/>
      <c r="AG7608"/>
      <c r="AH7608" s="115" t="s">
        <v>4308</v>
      </c>
      <c r="AI7608" s="115" t="e">
        <f>VLOOKUP(A7608,'[2]دراسات قانونية'!$A$3:$E$600,1,0)</f>
        <v>#N/A</v>
      </c>
    </row>
    <row r="7609" spans="1:35" hidden="1" x14ac:dyDescent="0.25">
      <c r="A7609">
        <v>335011</v>
      </c>
      <c r="B7609" t="s">
        <v>10045</v>
      </c>
      <c r="C7609" t="s">
        <v>252</v>
      </c>
      <c r="D7609" t="s">
        <v>1806</v>
      </c>
      <c r="E7609" t="s">
        <v>76</v>
      </c>
      <c r="F7609" s="126">
        <v>31413</v>
      </c>
      <c r="G7609" t="s">
        <v>18</v>
      </c>
      <c r="H7609" t="s">
        <v>16</v>
      </c>
      <c r="I7609" t="s">
        <v>136</v>
      </c>
      <c r="J7609" t="s">
        <v>1226</v>
      </c>
      <c r="K7609"/>
      <c r="L7609" t="s">
        <v>18</v>
      </c>
      <c r="M7609"/>
      <c r="N7609"/>
      <c r="O7609"/>
      <c r="P7609"/>
      <c r="Q7609"/>
      <c r="U7609"/>
      <c r="V7609">
        <v>0</v>
      </c>
      <c r="W7609"/>
      <c r="X7609"/>
      <c r="Y7609"/>
      <c r="Z7609"/>
      <c r="AA7609"/>
      <c r="AB7609"/>
      <c r="AC7609"/>
      <c r="AD7609"/>
      <c r="AE7609"/>
      <c r="AF7609"/>
      <c r="AG7609"/>
    </row>
    <row r="7610" spans="1:35" ht="18" x14ac:dyDescent="0.25">
      <c r="A7610" s="235">
        <v>335012</v>
      </c>
      <c r="B7610" s="235" t="s">
        <v>11627</v>
      </c>
      <c r="C7610" s="235" t="s">
        <v>299</v>
      </c>
      <c r="D7610" s="235"/>
      <c r="E7610"/>
      <c r="F7610" s="126"/>
      <c r="G7610" s="236"/>
      <c r="H7610"/>
      <c r="I7610" t="s">
        <v>107</v>
      </c>
      <c r="J7610" s="236"/>
      <c r="K7610"/>
      <c r="L7610"/>
      <c r="M7610"/>
      <c r="N7610"/>
      <c r="O7610"/>
      <c r="P7610"/>
      <c r="Q7610"/>
      <c r="U7610"/>
      <c r="V7610" t="s">
        <v>4334</v>
      </c>
      <c r="W7610" s="236"/>
      <c r="X7610"/>
      <c r="Y7610"/>
      <c r="Z7610"/>
      <c r="AA7610"/>
      <c r="AB7610"/>
      <c r="AC7610"/>
      <c r="AD7610"/>
      <c r="AE7610"/>
      <c r="AF7610"/>
      <c r="AG7610"/>
      <c r="AH7610" s="115" t="s">
        <v>4308</v>
      </c>
      <c r="AI7610" s="115" t="e">
        <f>VLOOKUP(A7610,'[2]دراسات قانونية'!$A$3:$E$600,1,0)</f>
        <v>#N/A</v>
      </c>
    </row>
    <row r="7611" spans="1:35" ht="18" x14ac:dyDescent="0.25">
      <c r="A7611" s="235">
        <v>335015</v>
      </c>
      <c r="B7611" s="235" t="s">
        <v>11628</v>
      </c>
      <c r="C7611" s="235" t="s">
        <v>2359</v>
      </c>
      <c r="D7611" s="235" t="s">
        <v>1242</v>
      </c>
      <c r="E7611"/>
      <c r="F7611" s="126"/>
      <c r="G7611" s="236"/>
      <c r="H7611"/>
      <c r="I7611" t="s">
        <v>107</v>
      </c>
      <c r="J7611" s="236"/>
      <c r="K7611"/>
      <c r="L7611"/>
      <c r="M7611"/>
      <c r="N7611"/>
      <c r="O7611"/>
      <c r="P7611"/>
      <c r="Q7611"/>
      <c r="U7611"/>
      <c r="V7611" t="s">
        <v>4334</v>
      </c>
      <c r="W7611" s="236"/>
      <c r="X7611"/>
      <c r="Y7611"/>
      <c r="Z7611"/>
      <c r="AA7611"/>
      <c r="AB7611"/>
      <c r="AC7611"/>
      <c r="AD7611"/>
      <c r="AE7611"/>
      <c r="AF7611"/>
      <c r="AG7611"/>
      <c r="AH7611" s="115" t="s">
        <v>4308</v>
      </c>
      <c r="AI7611" s="115" t="e">
        <f>VLOOKUP(A7611,'[2]دراسات قانونية'!$A$3:$E$600,1,0)</f>
        <v>#N/A</v>
      </c>
    </row>
    <row r="7612" spans="1:35" ht="18" x14ac:dyDescent="0.25">
      <c r="A7612" s="235">
        <v>335016</v>
      </c>
      <c r="B7612" s="235" t="s">
        <v>11629</v>
      </c>
      <c r="C7612" s="235" t="s">
        <v>1515</v>
      </c>
      <c r="D7612" s="235" t="s">
        <v>1242</v>
      </c>
      <c r="E7612"/>
      <c r="F7612" s="126"/>
      <c r="G7612" s="236"/>
      <c r="H7612"/>
      <c r="I7612" t="s">
        <v>107</v>
      </c>
      <c r="J7612" s="236"/>
      <c r="K7612"/>
      <c r="L7612"/>
      <c r="M7612"/>
      <c r="N7612"/>
      <c r="O7612"/>
      <c r="P7612"/>
      <c r="Q7612"/>
      <c r="U7612"/>
      <c r="V7612">
        <v>0</v>
      </c>
      <c r="W7612" s="236"/>
      <c r="X7612"/>
      <c r="Y7612"/>
      <c r="Z7612"/>
      <c r="AA7612"/>
      <c r="AB7612"/>
      <c r="AC7612"/>
      <c r="AD7612"/>
      <c r="AE7612"/>
      <c r="AF7612"/>
      <c r="AG7612"/>
      <c r="AH7612" s="115" t="s">
        <v>4308</v>
      </c>
      <c r="AI7612" s="115" t="e">
        <f>VLOOKUP(A7612,'[2]دراسات قانونية'!$A$3:$E$600,1,0)</f>
        <v>#N/A</v>
      </c>
    </row>
    <row r="7613" spans="1:35" ht="18" hidden="1" x14ac:dyDescent="0.25">
      <c r="A7613" s="235">
        <v>335017</v>
      </c>
      <c r="B7613" s="235" t="s">
        <v>11630</v>
      </c>
      <c r="C7613" s="235" t="s">
        <v>1144</v>
      </c>
      <c r="D7613" s="235" t="s">
        <v>210</v>
      </c>
      <c r="E7613"/>
      <c r="F7613" s="126"/>
      <c r="G7613" s="236"/>
      <c r="H7613"/>
      <c r="I7613" t="s">
        <v>129</v>
      </c>
      <c r="J7613" s="236"/>
      <c r="K7613"/>
      <c r="L7613"/>
      <c r="M7613"/>
      <c r="N7613"/>
      <c r="O7613"/>
      <c r="P7613"/>
      <c r="Q7613"/>
      <c r="U7613"/>
      <c r="V7613">
        <v>0</v>
      </c>
      <c r="W7613" s="236"/>
      <c r="X7613"/>
      <c r="Y7613"/>
      <c r="Z7613"/>
      <c r="AA7613"/>
      <c r="AB7613"/>
      <c r="AC7613"/>
      <c r="AD7613"/>
      <c r="AE7613"/>
      <c r="AF7613"/>
      <c r="AG7613"/>
      <c r="AH7613" s="115" t="s">
        <v>4308</v>
      </c>
    </row>
    <row r="7614" spans="1:35" x14ac:dyDescent="0.25">
      <c r="A7614" s="115">
        <v>335019</v>
      </c>
      <c r="B7614" s="115" t="s">
        <v>11631</v>
      </c>
      <c r="C7614" s="115" t="s">
        <v>227</v>
      </c>
      <c r="D7614" s="115" t="s">
        <v>978</v>
      </c>
      <c r="E7614" s="115" t="s">
        <v>77</v>
      </c>
      <c r="F7614" s="237"/>
      <c r="H7614" s="115" t="s">
        <v>16</v>
      </c>
      <c r="I7614" t="s">
        <v>107</v>
      </c>
      <c r="U7614"/>
      <c r="V7614" t="s">
        <v>4336</v>
      </c>
      <c r="AA7614" s="115" t="s">
        <v>4308</v>
      </c>
      <c r="AB7614" s="115" t="s">
        <v>4308</v>
      </c>
      <c r="AC7614" s="115" t="s">
        <v>4308</v>
      </c>
      <c r="AD7614" s="115" t="s">
        <v>4308</v>
      </c>
      <c r="AE7614" s="115" t="s">
        <v>4308</v>
      </c>
      <c r="AF7614" s="115" t="s">
        <v>4308</v>
      </c>
      <c r="AG7614" s="115" t="s">
        <v>4308</v>
      </c>
      <c r="AH7614" s="115" t="s">
        <v>4308</v>
      </c>
      <c r="AI7614" s="115" t="e">
        <f>VLOOKUP(A7614,'[2]دراسات قانونية'!$A$3:$E$600,1,0)</f>
        <v>#N/A</v>
      </c>
    </row>
    <row r="7615" spans="1:35" ht="18" x14ac:dyDescent="0.25">
      <c r="A7615" s="235">
        <v>335031</v>
      </c>
      <c r="B7615" s="235" t="s">
        <v>11632</v>
      </c>
      <c r="C7615" s="235" t="s">
        <v>1384</v>
      </c>
      <c r="D7615" s="235" t="s">
        <v>11633</v>
      </c>
      <c r="E7615"/>
      <c r="F7615" s="126"/>
      <c r="G7615" s="236"/>
      <c r="H7615"/>
      <c r="I7615" t="s">
        <v>107</v>
      </c>
      <c r="J7615" s="236"/>
      <c r="K7615"/>
      <c r="L7615"/>
      <c r="M7615"/>
      <c r="N7615"/>
      <c r="O7615"/>
      <c r="P7615"/>
      <c r="Q7615"/>
      <c r="U7615"/>
      <c r="V7615" t="s">
        <v>4337</v>
      </c>
      <c r="W7615" s="236"/>
      <c r="X7615"/>
      <c r="Y7615"/>
      <c r="Z7615"/>
      <c r="AA7615"/>
      <c r="AB7615"/>
      <c r="AC7615"/>
      <c r="AD7615"/>
      <c r="AE7615"/>
      <c r="AF7615"/>
      <c r="AG7615"/>
      <c r="AH7615" s="115" t="s">
        <v>4308</v>
      </c>
      <c r="AI7615" s="115" t="e">
        <f>VLOOKUP(A7615,'[2]دراسات قانونية'!$A$3:$E$600,1,0)</f>
        <v>#N/A</v>
      </c>
    </row>
    <row r="7616" spans="1:35" x14ac:dyDescent="0.25">
      <c r="A7616" s="115">
        <v>335033</v>
      </c>
      <c r="B7616" s="115" t="s">
        <v>11634</v>
      </c>
      <c r="C7616" s="115" t="s">
        <v>212</v>
      </c>
      <c r="D7616" s="115" t="s">
        <v>328</v>
      </c>
      <c r="E7616" s="115" t="s">
        <v>76</v>
      </c>
      <c r="F7616" s="237"/>
      <c r="H7616" s="115" t="s">
        <v>16</v>
      </c>
      <c r="I7616" t="s">
        <v>107</v>
      </c>
      <c r="U7616"/>
      <c r="V7616" t="s">
        <v>4336</v>
      </c>
      <c r="AA7616" s="115" t="s">
        <v>4308</v>
      </c>
      <c r="AB7616" s="115" t="s">
        <v>4308</v>
      </c>
      <c r="AC7616" s="115" t="s">
        <v>4308</v>
      </c>
      <c r="AD7616" s="115" t="s">
        <v>4308</v>
      </c>
      <c r="AE7616" s="115" t="s">
        <v>4308</v>
      </c>
      <c r="AF7616" s="115" t="s">
        <v>4308</v>
      </c>
      <c r="AG7616" s="115" t="s">
        <v>4308</v>
      </c>
      <c r="AH7616" s="115" t="s">
        <v>4308</v>
      </c>
      <c r="AI7616" s="115" t="e">
        <f>VLOOKUP(A7616,'[2]دراسات قانونية'!$A$3:$E$600,1,0)</f>
        <v>#N/A</v>
      </c>
    </row>
    <row r="7617" spans="1:35" x14ac:dyDescent="0.25">
      <c r="A7617" s="115">
        <v>335034</v>
      </c>
      <c r="B7617" s="115" t="s">
        <v>11635</v>
      </c>
      <c r="C7617" s="115" t="s">
        <v>227</v>
      </c>
      <c r="D7617" s="115" t="s">
        <v>230</v>
      </c>
      <c r="E7617" s="115" t="s">
        <v>76</v>
      </c>
      <c r="F7617" s="237">
        <v>35065</v>
      </c>
      <c r="G7617" s="115" t="s">
        <v>9719</v>
      </c>
      <c r="H7617" s="115" t="s">
        <v>16</v>
      </c>
      <c r="I7617" t="s">
        <v>107</v>
      </c>
      <c r="J7617" s="115" t="s">
        <v>1263</v>
      </c>
      <c r="L7617" s="115" t="s">
        <v>30</v>
      </c>
      <c r="U7617"/>
      <c r="V7617" t="s">
        <v>4336</v>
      </c>
      <c r="AF7617" s="115" t="s">
        <v>4308</v>
      </c>
      <c r="AG7617" s="115" t="s">
        <v>4308</v>
      </c>
      <c r="AH7617" s="115" t="s">
        <v>4308</v>
      </c>
      <c r="AI7617" s="115" t="e">
        <f>VLOOKUP(A7617,'[2]دراسات قانونية'!$A$3:$E$600,1,0)</f>
        <v>#N/A</v>
      </c>
    </row>
    <row r="7618" spans="1:35" hidden="1" x14ac:dyDescent="0.25">
      <c r="A7618">
        <v>335035</v>
      </c>
      <c r="B7618" t="s">
        <v>11636</v>
      </c>
      <c r="C7618" t="s">
        <v>244</v>
      </c>
      <c r="D7618" t="s">
        <v>585</v>
      </c>
      <c r="E7618" t="s">
        <v>76</v>
      </c>
      <c r="F7618" s="126">
        <v>35065</v>
      </c>
      <c r="G7618" t="s">
        <v>686</v>
      </c>
      <c r="H7618" t="s">
        <v>16</v>
      </c>
      <c r="I7618" t="s">
        <v>129</v>
      </c>
      <c r="J7618" t="s">
        <v>1226</v>
      </c>
      <c r="K7618"/>
      <c r="L7618" t="s">
        <v>30</v>
      </c>
      <c r="M7618"/>
      <c r="N7618"/>
      <c r="O7618"/>
      <c r="P7618"/>
      <c r="Q7618"/>
      <c r="U7618"/>
      <c r="V7618" t="s">
        <v>16623</v>
      </c>
      <c r="W7618"/>
      <c r="X7618"/>
      <c r="Y7618"/>
      <c r="Z7618"/>
      <c r="AA7618"/>
      <c r="AB7618"/>
      <c r="AC7618"/>
      <c r="AD7618"/>
      <c r="AE7618"/>
      <c r="AF7618"/>
      <c r="AG7618" t="s">
        <v>4308</v>
      </c>
      <c r="AH7618" s="115" t="s">
        <v>4308</v>
      </c>
    </row>
    <row r="7619" spans="1:35" x14ac:dyDescent="0.25">
      <c r="A7619" s="115">
        <v>335036</v>
      </c>
      <c r="B7619" s="115" t="s">
        <v>11637</v>
      </c>
      <c r="C7619" s="115" t="s">
        <v>5937</v>
      </c>
      <c r="D7619" s="115" t="s">
        <v>210</v>
      </c>
      <c r="E7619" s="115" t="s">
        <v>76</v>
      </c>
      <c r="F7619" s="237"/>
      <c r="H7619" s="115" t="s">
        <v>16</v>
      </c>
      <c r="I7619" t="s">
        <v>107</v>
      </c>
      <c r="U7619"/>
      <c r="V7619" t="s">
        <v>4336</v>
      </c>
      <c r="AA7619" s="115" t="s">
        <v>4308</v>
      </c>
      <c r="AB7619" s="115" t="s">
        <v>4308</v>
      </c>
      <c r="AC7619" s="115" t="s">
        <v>4308</v>
      </c>
      <c r="AD7619" s="115" t="s">
        <v>4308</v>
      </c>
      <c r="AE7619" s="115" t="s">
        <v>4308</v>
      </c>
      <c r="AF7619" s="115" t="s">
        <v>4308</v>
      </c>
      <c r="AG7619" s="115" t="s">
        <v>4308</v>
      </c>
      <c r="AH7619" s="115" t="s">
        <v>4308</v>
      </c>
      <c r="AI7619" s="115" t="e">
        <f>VLOOKUP(A7619,'[2]دراسات قانونية'!$A$3:$E$600,1,0)</f>
        <v>#N/A</v>
      </c>
    </row>
    <row r="7620" spans="1:35" hidden="1" x14ac:dyDescent="0.25">
      <c r="A7620" s="115">
        <v>335037</v>
      </c>
      <c r="B7620" s="115" t="s">
        <v>4157</v>
      </c>
      <c r="C7620" s="115" t="s">
        <v>219</v>
      </c>
      <c r="D7620" s="115" t="s">
        <v>493</v>
      </c>
      <c r="E7620" s="115" t="s">
        <v>76</v>
      </c>
      <c r="F7620" s="237">
        <v>36161</v>
      </c>
      <c r="G7620" s="115" t="s">
        <v>773</v>
      </c>
      <c r="H7620" s="115" t="s">
        <v>16</v>
      </c>
      <c r="I7620" t="s">
        <v>199</v>
      </c>
      <c r="J7620" s="115" t="s">
        <v>15</v>
      </c>
      <c r="L7620" s="115" t="s">
        <v>67</v>
      </c>
      <c r="U7620"/>
      <c r="V7620">
        <v>0</v>
      </c>
    </row>
    <row r="7621" spans="1:35" ht="18" x14ac:dyDescent="0.25">
      <c r="A7621" s="235">
        <v>335038</v>
      </c>
      <c r="B7621" s="235" t="s">
        <v>11638</v>
      </c>
      <c r="C7621" s="235" t="s">
        <v>2877</v>
      </c>
      <c r="D7621" s="235" t="s">
        <v>1060</v>
      </c>
      <c r="E7621"/>
      <c r="F7621" s="126"/>
      <c r="G7621" s="236"/>
      <c r="H7621"/>
      <c r="I7621" t="s">
        <v>107</v>
      </c>
      <c r="J7621" s="236"/>
      <c r="K7621"/>
      <c r="L7621"/>
      <c r="M7621"/>
      <c r="N7621"/>
      <c r="O7621"/>
      <c r="P7621"/>
      <c r="Q7621"/>
      <c r="U7621"/>
      <c r="V7621" t="s">
        <v>4337</v>
      </c>
      <c r="W7621" s="236"/>
      <c r="X7621"/>
      <c r="Y7621"/>
      <c r="Z7621"/>
      <c r="AA7621"/>
      <c r="AB7621"/>
      <c r="AC7621"/>
      <c r="AD7621"/>
      <c r="AE7621"/>
      <c r="AF7621"/>
      <c r="AG7621"/>
      <c r="AH7621" s="115" t="s">
        <v>4308</v>
      </c>
      <c r="AI7621" s="115" t="e">
        <f>VLOOKUP(A7621,'[2]دراسات قانونية'!$A$3:$E$600,1,0)</f>
        <v>#N/A</v>
      </c>
    </row>
    <row r="7622" spans="1:35" x14ac:dyDescent="0.25">
      <c r="A7622" s="115">
        <v>335039</v>
      </c>
      <c r="B7622" s="115" t="s">
        <v>11639</v>
      </c>
      <c r="C7622" s="115" t="s">
        <v>227</v>
      </c>
      <c r="D7622" s="115" t="s">
        <v>210</v>
      </c>
      <c r="E7622" s="115" t="s">
        <v>76</v>
      </c>
      <c r="F7622" s="237">
        <v>36161</v>
      </c>
      <c r="G7622" s="115" t="s">
        <v>544</v>
      </c>
      <c r="H7622" s="115" t="s">
        <v>16</v>
      </c>
      <c r="I7622" t="s">
        <v>107</v>
      </c>
      <c r="J7622" s="115" t="s">
        <v>1226</v>
      </c>
      <c r="L7622" s="115" t="s">
        <v>30</v>
      </c>
      <c r="U7622"/>
      <c r="V7622" t="s">
        <v>4337</v>
      </c>
      <c r="AH7622" s="115" t="s">
        <v>4308</v>
      </c>
      <c r="AI7622" s="115" t="e">
        <f>VLOOKUP(A7622,'[2]دراسات قانونية'!$A$3:$E$600,1,0)</f>
        <v>#N/A</v>
      </c>
    </row>
    <row r="7623" spans="1:35" hidden="1" x14ac:dyDescent="0.25">
      <c r="A7623">
        <v>335040</v>
      </c>
      <c r="B7623" t="s">
        <v>11640</v>
      </c>
      <c r="C7623" t="s">
        <v>329</v>
      </c>
      <c r="D7623" t="s">
        <v>435</v>
      </c>
      <c r="E7623" t="s">
        <v>76</v>
      </c>
      <c r="F7623" s="126">
        <v>36481</v>
      </c>
      <c r="G7623" t="s">
        <v>211</v>
      </c>
      <c r="H7623" t="s">
        <v>19</v>
      </c>
      <c r="I7623" t="s">
        <v>129</v>
      </c>
      <c r="J7623" t="s">
        <v>15</v>
      </c>
      <c r="K7623"/>
      <c r="L7623" t="s">
        <v>18</v>
      </c>
      <c r="M7623"/>
      <c r="N7623"/>
      <c r="O7623"/>
      <c r="P7623"/>
      <c r="Q7623"/>
      <c r="U7623"/>
      <c r="V7623">
        <v>0</v>
      </c>
      <c r="W7623"/>
      <c r="X7623"/>
      <c r="Y7623"/>
      <c r="Z7623"/>
      <c r="AA7623"/>
      <c r="AB7623"/>
      <c r="AC7623"/>
      <c r="AD7623"/>
      <c r="AE7623"/>
      <c r="AF7623"/>
      <c r="AG7623" t="s">
        <v>4308</v>
      </c>
      <c r="AH7623" s="115" t="s">
        <v>4308</v>
      </c>
    </row>
    <row r="7624" spans="1:35" hidden="1" x14ac:dyDescent="0.25">
      <c r="A7624">
        <v>335041</v>
      </c>
      <c r="B7624" t="s">
        <v>11641</v>
      </c>
      <c r="C7624" t="s">
        <v>212</v>
      </c>
      <c r="D7624" t="s">
        <v>524</v>
      </c>
      <c r="E7624" t="s">
        <v>77</v>
      </c>
      <c r="F7624" s="126">
        <v>33271</v>
      </c>
      <c r="G7624" t="s">
        <v>18</v>
      </c>
      <c r="H7624" t="s">
        <v>16</v>
      </c>
      <c r="I7624" t="s">
        <v>136</v>
      </c>
      <c r="J7624" t="s">
        <v>1226</v>
      </c>
      <c r="K7624"/>
      <c r="L7624" t="s">
        <v>30</v>
      </c>
      <c r="M7624"/>
      <c r="N7624"/>
      <c r="O7624"/>
      <c r="P7624"/>
      <c r="Q7624"/>
      <c r="U7624"/>
      <c r="V7624">
        <v>0</v>
      </c>
      <c r="W7624"/>
      <c r="X7624"/>
      <c r="Y7624"/>
      <c r="Z7624"/>
      <c r="AA7624"/>
      <c r="AB7624"/>
      <c r="AC7624"/>
      <c r="AD7624"/>
      <c r="AE7624"/>
      <c r="AF7624"/>
      <c r="AG7624"/>
    </row>
    <row r="7625" spans="1:35" ht="18" hidden="1" x14ac:dyDescent="0.25">
      <c r="A7625" s="235">
        <v>335042</v>
      </c>
      <c r="B7625" s="235" t="s">
        <v>11642</v>
      </c>
      <c r="C7625" s="235" t="s">
        <v>227</v>
      </c>
      <c r="D7625" s="235" t="s">
        <v>275</v>
      </c>
      <c r="E7625"/>
      <c r="F7625" s="126"/>
      <c r="G7625" s="236"/>
      <c r="H7625"/>
      <c r="I7625" t="s">
        <v>199</v>
      </c>
      <c r="J7625" s="236"/>
      <c r="K7625"/>
      <c r="L7625"/>
      <c r="M7625"/>
      <c r="N7625"/>
      <c r="O7625"/>
      <c r="P7625"/>
      <c r="Q7625"/>
      <c r="U7625"/>
      <c r="V7625">
        <v>0</v>
      </c>
      <c r="W7625" s="236"/>
      <c r="X7625"/>
      <c r="Y7625"/>
      <c r="Z7625"/>
      <c r="AA7625"/>
      <c r="AB7625"/>
      <c r="AC7625"/>
      <c r="AD7625"/>
      <c r="AE7625"/>
      <c r="AF7625"/>
      <c r="AG7625"/>
      <c r="AH7625" s="115" t="s">
        <v>4308</v>
      </c>
    </row>
    <row r="7626" spans="1:35" ht="18" x14ac:dyDescent="0.25">
      <c r="A7626" s="235">
        <v>335044</v>
      </c>
      <c r="B7626" s="235" t="s">
        <v>11643</v>
      </c>
      <c r="C7626" s="235" t="s">
        <v>360</v>
      </c>
      <c r="D7626" s="235" t="s">
        <v>1506</v>
      </c>
      <c r="E7626"/>
      <c r="F7626" s="126"/>
      <c r="G7626" s="236"/>
      <c r="H7626"/>
      <c r="I7626" t="s">
        <v>107</v>
      </c>
      <c r="J7626" s="236"/>
      <c r="K7626"/>
      <c r="L7626"/>
      <c r="M7626"/>
      <c r="N7626"/>
      <c r="O7626"/>
      <c r="P7626"/>
      <c r="Q7626"/>
      <c r="U7626"/>
      <c r="V7626" t="s">
        <v>4337</v>
      </c>
      <c r="W7626" s="236"/>
      <c r="X7626"/>
      <c r="Y7626"/>
      <c r="Z7626"/>
      <c r="AA7626"/>
      <c r="AB7626"/>
      <c r="AC7626"/>
      <c r="AD7626"/>
      <c r="AE7626"/>
      <c r="AF7626"/>
      <c r="AG7626"/>
      <c r="AH7626" s="115" t="s">
        <v>4308</v>
      </c>
      <c r="AI7626" s="115" t="e">
        <f>VLOOKUP(A7626,'[2]دراسات قانونية'!$A$3:$E$600,1,0)</f>
        <v>#N/A</v>
      </c>
    </row>
    <row r="7627" spans="1:35" hidden="1" x14ac:dyDescent="0.25">
      <c r="A7627" s="115">
        <v>335045</v>
      </c>
      <c r="B7627" s="115" t="s">
        <v>2899</v>
      </c>
      <c r="C7627" s="115" t="s">
        <v>209</v>
      </c>
      <c r="D7627" s="115" t="s">
        <v>704</v>
      </c>
      <c r="E7627" s="115" t="s">
        <v>77</v>
      </c>
      <c r="F7627" s="237">
        <v>32874</v>
      </c>
      <c r="G7627" s="115" t="s">
        <v>406</v>
      </c>
      <c r="H7627" s="115" t="s">
        <v>16</v>
      </c>
      <c r="I7627" t="s">
        <v>199</v>
      </c>
      <c r="J7627" s="115" t="s">
        <v>1226</v>
      </c>
      <c r="L7627" s="115" t="s">
        <v>30</v>
      </c>
      <c r="U7627"/>
      <c r="V7627">
        <v>0</v>
      </c>
    </row>
    <row r="7628" spans="1:35" ht="18" x14ac:dyDescent="0.25">
      <c r="A7628" s="235">
        <v>335046</v>
      </c>
      <c r="B7628" s="235" t="s">
        <v>11644</v>
      </c>
      <c r="C7628" s="235" t="s">
        <v>659</v>
      </c>
      <c r="D7628" s="235" t="s">
        <v>275</v>
      </c>
      <c r="E7628"/>
      <c r="F7628" s="126"/>
      <c r="G7628" s="236"/>
      <c r="H7628"/>
      <c r="I7628" t="s">
        <v>107</v>
      </c>
      <c r="J7628" s="236"/>
      <c r="K7628"/>
      <c r="L7628"/>
      <c r="M7628"/>
      <c r="N7628"/>
      <c r="O7628"/>
      <c r="P7628"/>
      <c r="Q7628"/>
      <c r="U7628"/>
      <c r="V7628" t="s">
        <v>4337</v>
      </c>
      <c r="W7628" s="236"/>
      <c r="X7628"/>
      <c r="Y7628"/>
      <c r="Z7628"/>
      <c r="AA7628"/>
      <c r="AB7628"/>
      <c r="AC7628"/>
      <c r="AD7628"/>
      <c r="AE7628"/>
      <c r="AF7628"/>
      <c r="AG7628"/>
      <c r="AH7628" s="115" t="s">
        <v>4308</v>
      </c>
      <c r="AI7628" s="115" t="e">
        <f>VLOOKUP(A7628,'[2]دراسات قانونية'!$A$3:$E$600,1,0)</f>
        <v>#N/A</v>
      </c>
    </row>
    <row r="7629" spans="1:35" hidden="1" x14ac:dyDescent="0.25">
      <c r="A7629">
        <v>335047</v>
      </c>
      <c r="B7629" t="s">
        <v>11645</v>
      </c>
      <c r="C7629" t="s">
        <v>227</v>
      </c>
      <c r="D7629" t="s">
        <v>830</v>
      </c>
      <c r="E7629" t="s">
        <v>76</v>
      </c>
      <c r="F7629" s="126">
        <v>33604</v>
      </c>
      <c r="G7629" t="s">
        <v>61</v>
      </c>
      <c r="H7629" t="s">
        <v>16</v>
      </c>
      <c r="I7629" t="s">
        <v>129</v>
      </c>
      <c r="J7629"/>
      <c r="K7629"/>
      <c r="L7629"/>
      <c r="M7629"/>
      <c r="N7629"/>
      <c r="O7629"/>
      <c r="P7629"/>
      <c r="Q7629"/>
      <c r="U7629"/>
      <c r="V7629" t="s">
        <v>4424</v>
      </c>
      <c r="W7629"/>
      <c r="X7629"/>
      <c r="Y7629"/>
      <c r="Z7629"/>
      <c r="AA7629"/>
      <c r="AB7629"/>
      <c r="AC7629"/>
      <c r="AD7629" t="s">
        <v>4308</v>
      </c>
      <c r="AE7629" t="s">
        <v>4308</v>
      </c>
      <c r="AF7629" t="s">
        <v>4308</v>
      </c>
      <c r="AG7629" t="s">
        <v>4308</v>
      </c>
      <c r="AH7629" s="115" t="s">
        <v>4308</v>
      </c>
    </row>
    <row r="7630" spans="1:35" ht="18" x14ac:dyDescent="0.25">
      <c r="A7630" s="235">
        <v>335048</v>
      </c>
      <c r="B7630" s="235" t="s">
        <v>11645</v>
      </c>
      <c r="C7630" s="235" t="s">
        <v>227</v>
      </c>
      <c r="D7630" s="235" t="s">
        <v>11088</v>
      </c>
      <c r="E7630"/>
      <c r="F7630" s="126"/>
      <c r="G7630" s="236"/>
      <c r="H7630"/>
      <c r="I7630" t="s">
        <v>107</v>
      </c>
      <c r="J7630" s="236"/>
      <c r="K7630"/>
      <c r="L7630"/>
      <c r="M7630"/>
      <c r="N7630"/>
      <c r="O7630"/>
      <c r="P7630"/>
      <c r="Q7630"/>
      <c r="U7630"/>
      <c r="V7630" t="s">
        <v>4337</v>
      </c>
      <c r="W7630" s="236"/>
      <c r="X7630"/>
      <c r="Y7630"/>
      <c r="Z7630"/>
      <c r="AA7630"/>
      <c r="AB7630"/>
      <c r="AC7630"/>
      <c r="AD7630"/>
      <c r="AE7630"/>
      <c r="AF7630"/>
      <c r="AG7630"/>
      <c r="AH7630" s="115" t="s">
        <v>4308</v>
      </c>
      <c r="AI7630" s="115" t="e">
        <f>VLOOKUP(A7630,'[2]دراسات قانونية'!$A$3:$E$600,1,0)</f>
        <v>#N/A</v>
      </c>
    </row>
    <row r="7631" spans="1:35" hidden="1" x14ac:dyDescent="0.25">
      <c r="A7631">
        <v>335049</v>
      </c>
      <c r="B7631" t="s">
        <v>11646</v>
      </c>
      <c r="C7631" t="s">
        <v>360</v>
      </c>
      <c r="D7631" t="s">
        <v>4795</v>
      </c>
      <c r="E7631" t="s">
        <v>76</v>
      </c>
      <c r="F7631" s="126"/>
      <c r="G7631"/>
      <c r="H7631" t="s">
        <v>16</v>
      </c>
      <c r="I7631" t="s">
        <v>136</v>
      </c>
      <c r="J7631"/>
      <c r="K7631"/>
      <c r="L7631"/>
      <c r="M7631"/>
      <c r="N7631"/>
      <c r="O7631"/>
      <c r="P7631"/>
      <c r="Q7631"/>
      <c r="U7631"/>
      <c r="V7631" t="s">
        <v>16623</v>
      </c>
      <c r="W7631"/>
      <c r="X7631"/>
      <c r="Y7631"/>
      <c r="Z7631"/>
      <c r="AA7631"/>
      <c r="AB7631"/>
      <c r="AC7631"/>
      <c r="AD7631" t="s">
        <v>4308</v>
      </c>
      <c r="AE7631" t="s">
        <v>4308</v>
      </c>
      <c r="AF7631" t="s">
        <v>4308</v>
      </c>
      <c r="AG7631" t="s">
        <v>4308</v>
      </c>
      <c r="AH7631" s="115" t="s">
        <v>4308</v>
      </c>
    </row>
    <row r="7632" spans="1:35" x14ac:dyDescent="0.25">
      <c r="A7632" s="115">
        <v>335050</v>
      </c>
      <c r="B7632" s="115" t="s">
        <v>11647</v>
      </c>
      <c r="C7632" s="115" t="s">
        <v>356</v>
      </c>
      <c r="D7632" s="115" t="s">
        <v>312</v>
      </c>
      <c r="E7632" s="115" t="s">
        <v>76</v>
      </c>
      <c r="F7632" s="237"/>
      <c r="H7632" s="115" t="s">
        <v>16</v>
      </c>
      <c r="I7632" t="s">
        <v>107</v>
      </c>
      <c r="U7632"/>
      <c r="V7632" t="s">
        <v>4336</v>
      </c>
      <c r="AA7632" s="115" t="s">
        <v>4308</v>
      </c>
      <c r="AB7632" s="115" t="s">
        <v>4308</v>
      </c>
      <c r="AC7632" s="115" t="s">
        <v>4308</v>
      </c>
      <c r="AD7632" s="115" t="s">
        <v>4308</v>
      </c>
      <c r="AE7632" s="115" t="s">
        <v>4308</v>
      </c>
      <c r="AF7632" s="115" t="s">
        <v>4308</v>
      </c>
      <c r="AG7632" s="115" t="s">
        <v>4308</v>
      </c>
      <c r="AH7632" s="115" t="s">
        <v>4308</v>
      </c>
      <c r="AI7632" s="115" t="e">
        <f>VLOOKUP(A7632,'[2]دراسات قانونية'!$A$3:$E$600,1,0)</f>
        <v>#N/A</v>
      </c>
    </row>
    <row r="7633" spans="1:35" x14ac:dyDescent="0.25">
      <c r="A7633" s="115">
        <v>335051</v>
      </c>
      <c r="B7633" s="115" t="s">
        <v>11648</v>
      </c>
      <c r="C7633" s="115" t="s">
        <v>806</v>
      </c>
      <c r="D7633" s="115" t="s">
        <v>365</v>
      </c>
      <c r="E7633" s="115" t="s">
        <v>76</v>
      </c>
      <c r="F7633" s="237"/>
      <c r="H7633" s="115" t="s">
        <v>16</v>
      </c>
      <c r="I7633" t="s">
        <v>107</v>
      </c>
      <c r="U7633"/>
      <c r="V7633" t="s">
        <v>4336</v>
      </c>
      <c r="AA7633" s="115" t="s">
        <v>4308</v>
      </c>
      <c r="AB7633" s="115" t="s">
        <v>4308</v>
      </c>
      <c r="AC7633" s="115" t="s">
        <v>4308</v>
      </c>
      <c r="AD7633" s="115" t="s">
        <v>4308</v>
      </c>
      <c r="AE7633" s="115" t="s">
        <v>4308</v>
      </c>
      <c r="AF7633" s="115" t="s">
        <v>4308</v>
      </c>
      <c r="AG7633" s="115" t="s">
        <v>4308</v>
      </c>
      <c r="AH7633" s="115" t="s">
        <v>4308</v>
      </c>
      <c r="AI7633" s="115" t="e">
        <f>VLOOKUP(A7633,'[2]دراسات قانونية'!$A$3:$E$600,1,0)</f>
        <v>#N/A</v>
      </c>
    </row>
    <row r="7634" spans="1:35" x14ac:dyDescent="0.25">
      <c r="A7634" s="115">
        <v>335052</v>
      </c>
      <c r="B7634" s="115" t="s">
        <v>5693</v>
      </c>
      <c r="C7634" s="115" t="s">
        <v>653</v>
      </c>
      <c r="D7634" s="115" t="s">
        <v>237</v>
      </c>
      <c r="E7634" s="115" t="s">
        <v>76</v>
      </c>
      <c r="F7634" s="237"/>
      <c r="H7634" s="115" t="s">
        <v>16</v>
      </c>
      <c r="I7634" t="s">
        <v>107</v>
      </c>
      <c r="U7634"/>
      <c r="V7634" t="s">
        <v>4336</v>
      </c>
      <c r="AA7634" s="115" t="s">
        <v>4308</v>
      </c>
      <c r="AB7634" s="115" t="s">
        <v>4308</v>
      </c>
      <c r="AC7634" s="115" t="s">
        <v>4308</v>
      </c>
      <c r="AD7634" s="115" t="s">
        <v>4308</v>
      </c>
      <c r="AE7634" s="115" t="s">
        <v>4308</v>
      </c>
      <c r="AF7634" s="115" t="s">
        <v>4308</v>
      </c>
      <c r="AG7634" s="115" t="s">
        <v>4308</v>
      </c>
      <c r="AH7634" s="115" t="s">
        <v>4308</v>
      </c>
      <c r="AI7634" s="115" t="e">
        <f>VLOOKUP(A7634,'[2]دراسات قانونية'!$A$3:$E$600,1,0)</f>
        <v>#N/A</v>
      </c>
    </row>
    <row r="7635" spans="1:35" hidden="1" x14ac:dyDescent="0.25">
      <c r="A7635">
        <v>335053</v>
      </c>
      <c r="B7635" t="s">
        <v>8207</v>
      </c>
      <c r="C7635" t="s">
        <v>11649</v>
      </c>
      <c r="D7635" t="s">
        <v>230</v>
      </c>
      <c r="E7635" t="s">
        <v>76</v>
      </c>
      <c r="F7635" s="126">
        <v>35245</v>
      </c>
      <c r="G7635" t="s">
        <v>573</v>
      </c>
      <c r="H7635" t="s">
        <v>16</v>
      </c>
      <c r="I7635" t="s">
        <v>129</v>
      </c>
      <c r="J7635"/>
      <c r="K7635"/>
      <c r="L7635"/>
      <c r="M7635"/>
      <c r="N7635"/>
      <c r="O7635"/>
      <c r="P7635"/>
      <c r="Q7635"/>
      <c r="U7635"/>
      <c r="V7635" t="s">
        <v>16603</v>
      </c>
      <c r="W7635"/>
      <c r="X7635"/>
      <c r="Y7635"/>
      <c r="Z7635"/>
      <c r="AA7635"/>
      <c r="AB7635"/>
      <c r="AC7635" t="s">
        <v>4308</v>
      </c>
      <c r="AD7635" t="s">
        <v>4308</v>
      </c>
      <c r="AE7635" t="s">
        <v>4308</v>
      </c>
      <c r="AF7635" t="s">
        <v>4308</v>
      </c>
      <c r="AG7635" t="s">
        <v>4308</v>
      </c>
      <c r="AH7635" s="115" t="s">
        <v>4308</v>
      </c>
    </row>
    <row r="7636" spans="1:35" hidden="1" x14ac:dyDescent="0.25">
      <c r="A7636">
        <v>335054</v>
      </c>
      <c r="B7636" t="s">
        <v>9237</v>
      </c>
      <c r="C7636" t="s">
        <v>941</v>
      </c>
      <c r="D7636" t="s">
        <v>521</v>
      </c>
      <c r="E7636" t="s">
        <v>76</v>
      </c>
      <c r="F7636" s="126">
        <v>30682</v>
      </c>
      <c r="G7636" t="s">
        <v>18</v>
      </c>
      <c r="H7636" t="s">
        <v>16</v>
      </c>
      <c r="I7636" t="s">
        <v>129</v>
      </c>
      <c r="J7636"/>
      <c r="K7636"/>
      <c r="L7636"/>
      <c r="M7636"/>
      <c r="N7636"/>
      <c r="O7636"/>
      <c r="P7636"/>
      <c r="Q7636"/>
      <c r="U7636"/>
      <c r="V7636" t="s">
        <v>4424</v>
      </c>
      <c r="W7636"/>
      <c r="X7636"/>
      <c r="Y7636"/>
      <c r="Z7636"/>
      <c r="AA7636"/>
      <c r="AB7636" t="s">
        <v>4308</v>
      </c>
      <c r="AC7636" t="s">
        <v>4308</v>
      </c>
      <c r="AD7636" t="s">
        <v>4308</v>
      </c>
      <c r="AE7636" t="s">
        <v>4308</v>
      </c>
      <c r="AF7636" t="s">
        <v>4308</v>
      </c>
      <c r="AG7636" t="s">
        <v>4308</v>
      </c>
      <c r="AH7636" s="115" t="s">
        <v>4308</v>
      </c>
    </row>
    <row r="7637" spans="1:35" hidden="1" x14ac:dyDescent="0.25">
      <c r="A7637">
        <v>335055</v>
      </c>
      <c r="B7637" t="s">
        <v>11650</v>
      </c>
      <c r="C7637" t="s">
        <v>227</v>
      </c>
      <c r="D7637" t="s">
        <v>342</v>
      </c>
      <c r="E7637" t="s">
        <v>76</v>
      </c>
      <c r="F7637" s="126">
        <v>36165</v>
      </c>
      <c r="G7637" t="s">
        <v>993</v>
      </c>
      <c r="H7637" t="s">
        <v>16</v>
      </c>
      <c r="I7637" t="s">
        <v>129</v>
      </c>
      <c r="J7637"/>
      <c r="K7637"/>
      <c r="L7637"/>
      <c r="M7637"/>
      <c r="N7637"/>
      <c r="O7637"/>
      <c r="P7637"/>
      <c r="Q7637"/>
      <c r="U7637"/>
      <c r="V7637" t="s">
        <v>4424</v>
      </c>
      <c r="W7637"/>
      <c r="X7637"/>
      <c r="Y7637"/>
      <c r="Z7637"/>
      <c r="AA7637"/>
      <c r="AB7637"/>
      <c r="AC7637"/>
      <c r="AD7637"/>
      <c r="AE7637"/>
      <c r="AF7637"/>
      <c r="AG7637"/>
    </row>
    <row r="7638" spans="1:35" ht="18" x14ac:dyDescent="0.25">
      <c r="A7638" s="235">
        <v>335056</v>
      </c>
      <c r="B7638" s="235" t="s">
        <v>11651</v>
      </c>
      <c r="C7638" s="235" t="s">
        <v>2817</v>
      </c>
      <c r="D7638" s="235" t="s">
        <v>11652</v>
      </c>
      <c r="E7638"/>
      <c r="F7638" s="126"/>
      <c r="G7638" s="236"/>
      <c r="H7638"/>
      <c r="I7638" t="s">
        <v>107</v>
      </c>
      <c r="J7638" s="236"/>
      <c r="K7638"/>
      <c r="L7638"/>
      <c r="M7638"/>
      <c r="N7638"/>
      <c r="O7638"/>
      <c r="P7638"/>
      <c r="Q7638"/>
      <c r="U7638"/>
      <c r="V7638" t="s">
        <v>4337</v>
      </c>
      <c r="W7638" s="236"/>
      <c r="X7638"/>
      <c r="Y7638"/>
      <c r="Z7638"/>
      <c r="AA7638"/>
      <c r="AB7638"/>
      <c r="AC7638"/>
      <c r="AD7638"/>
      <c r="AE7638"/>
      <c r="AF7638"/>
      <c r="AG7638"/>
      <c r="AH7638" s="115" t="s">
        <v>4308</v>
      </c>
      <c r="AI7638" s="115" t="e">
        <f>VLOOKUP(A7638,'[2]دراسات قانونية'!$A$3:$E$600,1,0)</f>
        <v>#N/A</v>
      </c>
    </row>
    <row r="7639" spans="1:35" x14ac:dyDescent="0.25">
      <c r="A7639" s="115">
        <v>335057</v>
      </c>
      <c r="B7639" s="115" t="s">
        <v>11653</v>
      </c>
      <c r="C7639" s="115" t="s">
        <v>721</v>
      </c>
      <c r="D7639" s="115" t="s">
        <v>1435</v>
      </c>
      <c r="E7639" s="115" t="s">
        <v>76</v>
      </c>
      <c r="F7639" s="237"/>
      <c r="H7639" s="115" t="s">
        <v>16</v>
      </c>
      <c r="I7639" t="s">
        <v>107</v>
      </c>
      <c r="U7639"/>
      <c r="V7639" t="s">
        <v>4336</v>
      </c>
      <c r="AA7639" s="115" t="s">
        <v>4308</v>
      </c>
      <c r="AB7639" s="115" t="s">
        <v>4308</v>
      </c>
      <c r="AC7639" s="115" t="s">
        <v>4308</v>
      </c>
      <c r="AD7639" s="115" t="s">
        <v>4308</v>
      </c>
      <c r="AE7639" s="115" t="s">
        <v>4308</v>
      </c>
      <c r="AF7639" s="115" t="s">
        <v>4308</v>
      </c>
      <c r="AG7639" s="115" t="s">
        <v>4308</v>
      </c>
      <c r="AH7639" s="115" t="s">
        <v>4308</v>
      </c>
      <c r="AI7639" s="115" t="e">
        <f>VLOOKUP(A7639,'[2]دراسات قانونية'!$A$3:$E$600,1,0)</f>
        <v>#N/A</v>
      </c>
    </row>
    <row r="7640" spans="1:35" x14ac:dyDescent="0.25">
      <c r="A7640" s="115">
        <v>335058</v>
      </c>
      <c r="B7640" s="115" t="s">
        <v>11654</v>
      </c>
      <c r="C7640" s="115" t="s">
        <v>227</v>
      </c>
      <c r="D7640" s="115" t="s">
        <v>532</v>
      </c>
      <c r="E7640" s="115" t="s">
        <v>76</v>
      </c>
      <c r="F7640" s="237"/>
      <c r="H7640" s="115" t="s">
        <v>16</v>
      </c>
      <c r="I7640" t="s">
        <v>107</v>
      </c>
      <c r="U7640"/>
      <c r="V7640" t="s">
        <v>4336</v>
      </c>
      <c r="AA7640" s="115" t="s">
        <v>4308</v>
      </c>
      <c r="AB7640" s="115" t="s">
        <v>4308</v>
      </c>
      <c r="AC7640" s="115" t="s">
        <v>4308</v>
      </c>
      <c r="AD7640" s="115" t="s">
        <v>4308</v>
      </c>
      <c r="AE7640" s="115" t="s">
        <v>4308</v>
      </c>
      <c r="AF7640" s="115" t="s">
        <v>4308</v>
      </c>
      <c r="AG7640" s="115" t="s">
        <v>4308</v>
      </c>
      <c r="AH7640" s="115" t="s">
        <v>4308</v>
      </c>
      <c r="AI7640" s="115" t="e">
        <f>VLOOKUP(A7640,'[2]دراسات قانونية'!$A$3:$E$600,1,0)</f>
        <v>#N/A</v>
      </c>
    </row>
    <row r="7641" spans="1:35" ht="18" x14ac:dyDescent="0.25">
      <c r="A7641" s="235">
        <v>335059</v>
      </c>
      <c r="B7641" s="235" t="s">
        <v>11655</v>
      </c>
      <c r="C7641" s="235" t="s">
        <v>680</v>
      </c>
      <c r="D7641" s="235" t="s">
        <v>409</v>
      </c>
      <c r="E7641"/>
      <c r="F7641" s="126"/>
      <c r="G7641" s="236"/>
      <c r="H7641"/>
      <c r="I7641" t="s">
        <v>107</v>
      </c>
      <c r="J7641" s="236"/>
      <c r="K7641"/>
      <c r="L7641"/>
      <c r="M7641"/>
      <c r="N7641"/>
      <c r="O7641"/>
      <c r="P7641"/>
      <c r="Q7641"/>
      <c r="U7641"/>
      <c r="V7641" t="s">
        <v>4337</v>
      </c>
      <c r="W7641" s="236"/>
      <c r="X7641"/>
      <c r="Y7641"/>
      <c r="Z7641"/>
      <c r="AA7641"/>
      <c r="AB7641"/>
      <c r="AC7641"/>
      <c r="AD7641"/>
      <c r="AE7641"/>
      <c r="AF7641"/>
      <c r="AG7641"/>
      <c r="AH7641" s="115" t="s">
        <v>4308</v>
      </c>
      <c r="AI7641" s="115" t="e">
        <f>VLOOKUP(A7641,'[2]دراسات قانونية'!$A$3:$E$600,1,0)</f>
        <v>#N/A</v>
      </c>
    </row>
    <row r="7642" spans="1:35" hidden="1" x14ac:dyDescent="0.25">
      <c r="A7642">
        <v>335060</v>
      </c>
      <c r="B7642" t="s">
        <v>11656</v>
      </c>
      <c r="C7642" t="s">
        <v>1487</v>
      </c>
      <c r="D7642" t="s">
        <v>966</v>
      </c>
      <c r="E7642" t="s">
        <v>76</v>
      </c>
      <c r="F7642" s="126">
        <v>29434</v>
      </c>
      <c r="G7642" t="s">
        <v>211</v>
      </c>
      <c r="H7642" t="s">
        <v>16</v>
      </c>
      <c r="I7642" t="s">
        <v>129</v>
      </c>
      <c r="J7642" t="s">
        <v>1226</v>
      </c>
      <c r="K7642"/>
      <c r="L7642" t="s">
        <v>18</v>
      </c>
      <c r="M7642"/>
      <c r="N7642"/>
      <c r="O7642"/>
      <c r="P7642"/>
      <c r="Q7642"/>
      <c r="U7642"/>
      <c r="V7642" t="s">
        <v>4337</v>
      </c>
      <c r="W7642"/>
      <c r="X7642"/>
      <c r="Y7642"/>
      <c r="Z7642"/>
      <c r="AA7642"/>
      <c r="AB7642"/>
      <c r="AC7642"/>
      <c r="AD7642"/>
      <c r="AE7642"/>
      <c r="AF7642"/>
      <c r="AG7642" t="s">
        <v>4308</v>
      </c>
      <c r="AH7642" s="115" t="s">
        <v>4308</v>
      </c>
    </row>
    <row r="7643" spans="1:35" ht="18" x14ac:dyDescent="0.25">
      <c r="A7643" s="235">
        <v>335061</v>
      </c>
      <c r="B7643" s="235" t="s">
        <v>11657</v>
      </c>
      <c r="C7643" s="235" t="s">
        <v>227</v>
      </c>
      <c r="D7643" s="235" t="s">
        <v>354</v>
      </c>
      <c r="E7643"/>
      <c r="F7643" s="126"/>
      <c r="G7643" s="236"/>
      <c r="H7643"/>
      <c r="I7643" t="s">
        <v>107</v>
      </c>
      <c r="J7643" s="236"/>
      <c r="K7643"/>
      <c r="L7643"/>
      <c r="M7643"/>
      <c r="N7643"/>
      <c r="O7643"/>
      <c r="P7643"/>
      <c r="Q7643"/>
      <c r="U7643"/>
      <c r="V7643" t="s">
        <v>4337</v>
      </c>
      <c r="W7643" s="236"/>
      <c r="X7643"/>
      <c r="Y7643"/>
      <c r="Z7643"/>
      <c r="AA7643"/>
      <c r="AB7643"/>
      <c r="AC7643"/>
      <c r="AD7643"/>
      <c r="AE7643"/>
      <c r="AF7643"/>
      <c r="AG7643"/>
      <c r="AH7643" s="115" t="s">
        <v>4308</v>
      </c>
      <c r="AI7643" s="115" t="e">
        <f>VLOOKUP(A7643,'[2]دراسات قانونية'!$A$3:$E$600,1,0)</f>
        <v>#N/A</v>
      </c>
    </row>
    <row r="7644" spans="1:35" x14ac:dyDescent="0.25">
      <c r="A7644" s="115">
        <v>335062</v>
      </c>
      <c r="B7644" s="115" t="s">
        <v>11657</v>
      </c>
      <c r="C7644" s="115" t="s">
        <v>533</v>
      </c>
      <c r="D7644" s="115" t="s">
        <v>296</v>
      </c>
      <c r="E7644" s="115" t="s">
        <v>76</v>
      </c>
      <c r="F7644" s="237"/>
      <c r="H7644" s="115" t="s">
        <v>16</v>
      </c>
      <c r="I7644" t="s">
        <v>107</v>
      </c>
      <c r="U7644"/>
      <c r="V7644" t="s">
        <v>4336</v>
      </c>
      <c r="AA7644" s="115" t="s">
        <v>4308</v>
      </c>
      <c r="AB7644" s="115" t="s">
        <v>4308</v>
      </c>
      <c r="AC7644" s="115" t="s">
        <v>4308</v>
      </c>
      <c r="AD7644" s="115" t="s">
        <v>4308</v>
      </c>
      <c r="AE7644" s="115" t="s">
        <v>4308</v>
      </c>
      <c r="AF7644" s="115" t="s">
        <v>4308</v>
      </c>
      <c r="AG7644" s="115" t="s">
        <v>4308</v>
      </c>
      <c r="AH7644" s="115" t="s">
        <v>4308</v>
      </c>
      <c r="AI7644" s="115" t="e">
        <f>VLOOKUP(A7644,'[2]دراسات قانونية'!$A$3:$E$600,1,0)</f>
        <v>#N/A</v>
      </c>
    </row>
    <row r="7645" spans="1:35" x14ac:dyDescent="0.25">
      <c r="A7645" s="115">
        <v>335063</v>
      </c>
      <c r="B7645" s="115" t="s">
        <v>11658</v>
      </c>
      <c r="C7645" s="115" t="s">
        <v>384</v>
      </c>
      <c r="D7645" s="115" t="s">
        <v>11659</v>
      </c>
      <c r="E7645" s="115" t="s">
        <v>76</v>
      </c>
      <c r="F7645" s="237">
        <v>35561</v>
      </c>
      <c r="G7645" s="115" t="s">
        <v>11660</v>
      </c>
      <c r="H7645" s="115" t="s">
        <v>16</v>
      </c>
      <c r="I7645" t="s">
        <v>107</v>
      </c>
      <c r="J7645" s="115" t="s">
        <v>15</v>
      </c>
      <c r="L7645" s="115" t="s">
        <v>67</v>
      </c>
      <c r="U7645"/>
      <c r="V7645" t="s">
        <v>4336</v>
      </c>
      <c r="AH7645" s="115" t="s">
        <v>4308</v>
      </c>
      <c r="AI7645" s="115" t="e">
        <f>VLOOKUP(A7645,'[2]دراسات قانونية'!$A$3:$E$600,1,0)</f>
        <v>#N/A</v>
      </c>
    </row>
    <row r="7646" spans="1:35" hidden="1" x14ac:dyDescent="0.25">
      <c r="A7646">
        <v>335064</v>
      </c>
      <c r="B7646" t="s">
        <v>11661</v>
      </c>
      <c r="C7646" t="s">
        <v>11662</v>
      </c>
      <c r="D7646" t="s">
        <v>11663</v>
      </c>
      <c r="E7646" t="s">
        <v>76</v>
      </c>
      <c r="F7646" s="126">
        <v>35431</v>
      </c>
      <c r="G7646" t="s">
        <v>11664</v>
      </c>
      <c r="H7646" t="s">
        <v>16</v>
      </c>
      <c r="I7646" t="s">
        <v>5306</v>
      </c>
      <c r="J7646" t="s">
        <v>1226</v>
      </c>
      <c r="K7646"/>
      <c r="L7646" t="s">
        <v>50</v>
      </c>
      <c r="M7646"/>
      <c r="N7646"/>
      <c r="O7646"/>
      <c r="P7646"/>
      <c r="Q7646"/>
      <c r="U7646"/>
      <c r="V7646">
        <v>0</v>
      </c>
      <c r="W7646"/>
      <c r="X7646"/>
      <c r="Y7646"/>
      <c r="Z7646"/>
      <c r="AA7646"/>
      <c r="AB7646"/>
      <c r="AC7646"/>
      <c r="AD7646"/>
      <c r="AE7646"/>
      <c r="AF7646"/>
      <c r="AG7646"/>
    </row>
    <row r="7647" spans="1:35" x14ac:dyDescent="0.25">
      <c r="A7647" s="115">
        <v>335065</v>
      </c>
      <c r="B7647" s="115" t="s">
        <v>11665</v>
      </c>
      <c r="C7647" s="115" t="s">
        <v>335</v>
      </c>
      <c r="D7647" s="115" t="s">
        <v>1430</v>
      </c>
      <c r="E7647" s="115" t="s">
        <v>76</v>
      </c>
      <c r="F7647" s="237"/>
      <c r="H7647" s="115" t="s">
        <v>16</v>
      </c>
      <c r="I7647" t="s">
        <v>107</v>
      </c>
      <c r="U7647"/>
      <c r="V7647" t="s">
        <v>4336</v>
      </c>
      <c r="AA7647" s="115" t="s">
        <v>4308</v>
      </c>
      <c r="AB7647" s="115" t="s">
        <v>4308</v>
      </c>
      <c r="AC7647" s="115" t="s">
        <v>4308</v>
      </c>
      <c r="AD7647" s="115" t="s">
        <v>4308</v>
      </c>
      <c r="AE7647" s="115" t="s">
        <v>4308</v>
      </c>
      <c r="AF7647" s="115" t="s">
        <v>4308</v>
      </c>
      <c r="AG7647" s="115" t="s">
        <v>4308</v>
      </c>
      <c r="AH7647" s="115" t="s">
        <v>4308</v>
      </c>
      <c r="AI7647" s="115" t="e">
        <f>VLOOKUP(A7647,'[2]دراسات قانونية'!$A$3:$E$600,1,0)</f>
        <v>#N/A</v>
      </c>
    </row>
    <row r="7648" spans="1:35" hidden="1" x14ac:dyDescent="0.25">
      <c r="A7648" s="115">
        <v>335067</v>
      </c>
      <c r="B7648" s="115" t="s">
        <v>2572</v>
      </c>
      <c r="C7648" s="115" t="s">
        <v>227</v>
      </c>
      <c r="D7648" s="115" t="s">
        <v>421</v>
      </c>
      <c r="E7648" s="115" t="s">
        <v>76</v>
      </c>
      <c r="F7648" s="237">
        <v>36301</v>
      </c>
      <c r="G7648" s="115" t="s">
        <v>18</v>
      </c>
      <c r="H7648" s="115" t="s">
        <v>16</v>
      </c>
      <c r="I7648" t="s">
        <v>199</v>
      </c>
      <c r="J7648" s="115" t="s">
        <v>1226</v>
      </c>
      <c r="L7648" s="115" t="s">
        <v>30</v>
      </c>
      <c r="U7648"/>
      <c r="V7648">
        <v>0</v>
      </c>
    </row>
    <row r="7649" spans="1:35" x14ac:dyDescent="0.25">
      <c r="A7649" s="115">
        <v>335068</v>
      </c>
      <c r="B7649" s="115" t="s">
        <v>1287</v>
      </c>
      <c r="C7649" s="115" t="s">
        <v>567</v>
      </c>
      <c r="D7649" s="115" t="s">
        <v>330</v>
      </c>
      <c r="E7649" s="115" t="s">
        <v>76</v>
      </c>
      <c r="F7649" s="237"/>
      <c r="H7649" s="115" t="s">
        <v>16</v>
      </c>
      <c r="I7649" t="s">
        <v>107</v>
      </c>
      <c r="U7649"/>
      <c r="V7649" t="s">
        <v>4336</v>
      </c>
      <c r="AA7649" s="115" t="s">
        <v>4308</v>
      </c>
      <c r="AB7649" s="115" t="s">
        <v>4308</v>
      </c>
      <c r="AC7649" s="115" t="s">
        <v>4308</v>
      </c>
      <c r="AD7649" s="115" t="s">
        <v>4308</v>
      </c>
      <c r="AE7649" s="115" t="s">
        <v>4308</v>
      </c>
      <c r="AF7649" s="115" t="s">
        <v>4308</v>
      </c>
      <c r="AG7649" s="115" t="s">
        <v>4308</v>
      </c>
      <c r="AH7649" s="115" t="s">
        <v>4308</v>
      </c>
      <c r="AI7649" s="115" t="e">
        <f>VLOOKUP(A7649,'[2]دراسات قانونية'!$A$3:$E$600,1,0)</f>
        <v>#N/A</v>
      </c>
    </row>
    <row r="7650" spans="1:35" hidden="1" x14ac:dyDescent="0.25">
      <c r="A7650" s="115">
        <v>335069</v>
      </c>
      <c r="B7650" s="115" t="s">
        <v>2366</v>
      </c>
      <c r="C7650" s="115" t="s">
        <v>244</v>
      </c>
      <c r="D7650" s="115" t="s">
        <v>696</v>
      </c>
      <c r="E7650" s="115" t="s">
        <v>76</v>
      </c>
      <c r="F7650" s="237">
        <v>35499</v>
      </c>
      <c r="G7650" s="115" t="s">
        <v>462</v>
      </c>
      <c r="H7650" s="115" t="s">
        <v>16</v>
      </c>
      <c r="I7650" t="s">
        <v>199</v>
      </c>
      <c r="J7650" s="115" t="s">
        <v>15</v>
      </c>
      <c r="L7650" s="115" t="s">
        <v>47</v>
      </c>
      <c r="U7650"/>
      <c r="V7650">
        <v>0</v>
      </c>
    </row>
    <row r="7651" spans="1:35" x14ac:dyDescent="0.25">
      <c r="A7651" s="115">
        <v>335070</v>
      </c>
      <c r="B7651" s="115" t="s">
        <v>1472</v>
      </c>
      <c r="C7651" s="115" t="s">
        <v>227</v>
      </c>
      <c r="D7651" s="115" t="s">
        <v>1512</v>
      </c>
      <c r="E7651" s="115" t="s">
        <v>76</v>
      </c>
      <c r="F7651" s="237"/>
      <c r="H7651" s="115" t="s">
        <v>16</v>
      </c>
      <c r="I7651" t="s">
        <v>107</v>
      </c>
      <c r="U7651"/>
      <c r="V7651" t="s">
        <v>4336</v>
      </c>
      <c r="AA7651" s="115" t="s">
        <v>4308</v>
      </c>
      <c r="AB7651" s="115" t="s">
        <v>4308</v>
      </c>
      <c r="AC7651" s="115" t="s">
        <v>4308</v>
      </c>
      <c r="AD7651" s="115" t="s">
        <v>4308</v>
      </c>
      <c r="AE7651" s="115" t="s">
        <v>4308</v>
      </c>
      <c r="AF7651" s="115" t="s">
        <v>4308</v>
      </c>
      <c r="AG7651" s="115" t="s">
        <v>4308</v>
      </c>
      <c r="AH7651" s="115" t="s">
        <v>4308</v>
      </c>
      <c r="AI7651" s="115" t="e">
        <f>VLOOKUP(A7651,'[2]دراسات قانونية'!$A$3:$E$600,1,0)</f>
        <v>#N/A</v>
      </c>
    </row>
    <row r="7652" spans="1:35" hidden="1" x14ac:dyDescent="0.25">
      <c r="A7652">
        <v>335071</v>
      </c>
      <c r="B7652" t="s">
        <v>11666</v>
      </c>
      <c r="C7652" t="s">
        <v>663</v>
      </c>
      <c r="D7652" t="s">
        <v>11667</v>
      </c>
      <c r="E7652" t="s">
        <v>76</v>
      </c>
      <c r="F7652" s="126">
        <v>35467</v>
      </c>
      <c r="G7652" t="s">
        <v>18</v>
      </c>
      <c r="H7652" t="s">
        <v>16</v>
      </c>
      <c r="I7652" t="s">
        <v>129</v>
      </c>
      <c r="J7652"/>
      <c r="K7652"/>
      <c r="L7652"/>
      <c r="M7652"/>
      <c r="N7652"/>
      <c r="O7652"/>
      <c r="P7652"/>
      <c r="Q7652"/>
      <c r="U7652"/>
      <c r="V7652" t="s">
        <v>16603</v>
      </c>
      <c r="W7652"/>
      <c r="X7652"/>
      <c r="Y7652"/>
      <c r="Z7652"/>
      <c r="AA7652"/>
      <c r="AB7652"/>
      <c r="AC7652" t="s">
        <v>4308</v>
      </c>
      <c r="AD7652" t="s">
        <v>4308</v>
      </c>
      <c r="AE7652" t="s">
        <v>4308</v>
      </c>
      <c r="AF7652" t="s">
        <v>4308</v>
      </c>
      <c r="AG7652" t="s">
        <v>4308</v>
      </c>
      <c r="AH7652" s="115" t="s">
        <v>4308</v>
      </c>
    </row>
    <row r="7653" spans="1:35" ht="18" x14ac:dyDescent="0.25">
      <c r="A7653" s="235">
        <v>335075</v>
      </c>
      <c r="B7653" s="235" t="s">
        <v>11668</v>
      </c>
      <c r="C7653" s="235" t="s">
        <v>11669</v>
      </c>
      <c r="D7653" s="235" t="s">
        <v>400</v>
      </c>
      <c r="E7653"/>
      <c r="F7653" s="126"/>
      <c r="G7653" s="236"/>
      <c r="H7653"/>
      <c r="I7653" t="s">
        <v>107</v>
      </c>
      <c r="J7653" s="236"/>
      <c r="K7653"/>
      <c r="L7653"/>
      <c r="M7653"/>
      <c r="N7653"/>
      <c r="O7653"/>
      <c r="P7653"/>
      <c r="Q7653"/>
      <c r="U7653"/>
      <c r="V7653" t="s">
        <v>4337</v>
      </c>
      <c r="W7653" s="236"/>
      <c r="X7653"/>
      <c r="Y7653"/>
      <c r="Z7653"/>
      <c r="AA7653"/>
      <c r="AB7653"/>
      <c r="AC7653"/>
      <c r="AD7653"/>
      <c r="AE7653"/>
      <c r="AF7653"/>
      <c r="AG7653"/>
      <c r="AH7653" s="115" t="s">
        <v>4308</v>
      </c>
      <c r="AI7653" s="115" t="e">
        <f>VLOOKUP(A7653,'[2]دراسات قانونية'!$A$3:$E$600,1,0)</f>
        <v>#N/A</v>
      </c>
    </row>
    <row r="7654" spans="1:35" x14ac:dyDescent="0.25">
      <c r="A7654" s="115">
        <v>335077</v>
      </c>
      <c r="B7654" s="115" t="s">
        <v>11670</v>
      </c>
      <c r="C7654" s="115" t="s">
        <v>285</v>
      </c>
      <c r="D7654" s="115" t="s">
        <v>1430</v>
      </c>
      <c r="E7654" s="115" t="s">
        <v>76</v>
      </c>
      <c r="F7654" s="237"/>
      <c r="H7654" s="115" t="s">
        <v>16</v>
      </c>
      <c r="I7654" t="s">
        <v>107</v>
      </c>
      <c r="U7654"/>
      <c r="V7654" t="s">
        <v>4336</v>
      </c>
      <c r="AA7654" s="115" t="s">
        <v>4308</v>
      </c>
      <c r="AB7654" s="115" t="s">
        <v>4308</v>
      </c>
      <c r="AC7654" s="115" t="s">
        <v>4308</v>
      </c>
      <c r="AD7654" s="115" t="s">
        <v>4308</v>
      </c>
      <c r="AE7654" s="115" t="s">
        <v>4308</v>
      </c>
      <c r="AF7654" s="115" t="s">
        <v>4308</v>
      </c>
      <c r="AG7654" s="115" t="s">
        <v>4308</v>
      </c>
      <c r="AH7654" s="115" t="s">
        <v>4308</v>
      </c>
      <c r="AI7654" s="115" t="e">
        <f>VLOOKUP(A7654,'[2]دراسات قانونية'!$A$3:$E$600,1,0)</f>
        <v>#N/A</v>
      </c>
    </row>
    <row r="7655" spans="1:35" hidden="1" x14ac:dyDescent="0.25">
      <c r="A7655">
        <v>335078</v>
      </c>
      <c r="B7655" t="s">
        <v>5696</v>
      </c>
      <c r="C7655" t="s">
        <v>567</v>
      </c>
      <c r="D7655" t="s">
        <v>741</v>
      </c>
      <c r="E7655" t="s">
        <v>76</v>
      </c>
      <c r="F7655" s="126">
        <v>36365</v>
      </c>
      <c r="G7655" t="s">
        <v>11671</v>
      </c>
      <c r="H7655" t="s">
        <v>16</v>
      </c>
      <c r="I7655" t="s">
        <v>129</v>
      </c>
      <c r="J7655"/>
      <c r="K7655"/>
      <c r="L7655"/>
      <c r="M7655"/>
      <c r="N7655"/>
      <c r="O7655"/>
      <c r="P7655"/>
      <c r="Q7655"/>
      <c r="U7655"/>
      <c r="V7655" t="s">
        <v>4424</v>
      </c>
      <c r="W7655"/>
      <c r="X7655"/>
      <c r="Y7655"/>
      <c r="Z7655"/>
      <c r="AA7655"/>
      <c r="AB7655" t="s">
        <v>4308</v>
      </c>
      <c r="AC7655" t="s">
        <v>4308</v>
      </c>
      <c r="AD7655" t="s">
        <v>4308</v>
      </c>
      <c r="AE7655" t="s">
        <v>4308</v>
      </c>
      <c r="AF7655" t="s">
        <v>4308</v>
      </c>
      <c r="AG7655" t="s">
        <v>4308</v>
      </c>
      <c r="AH7655" s="115" t="s">
        <v>4308</v>
      </c>
    </row>
    <row r="7656" spans="1:35" hidden="1" x14ac:dyDescent="0.25">
      <c r="A7656">
        <v>335079</v>
      </c>
      <c r="B7656" t="s">
        <v>11672</v>
      </c>
      <c r="C7656" t="s">
        <v>335</v>
      </c>
      <c r="D7656" t="s">
        <v>526</v>
      </c>
      <c r="E7656" t="s">
        <v>76</v>
      </c>
      <c r="F7656" s="126">
        <v>35479</v>
      </c>
      <c r="G7656" t="s">
        <v>211</v>
      </c>
      <c r="H7656" t="s">
        <v>16</v>
      </c>
      <c r="I7656" t="s">
        <v>136</v>
      </c>
      <c r="J7656" t="s">
        <v>15</v>
      </c>
      <c r="K7656"/>
      <c r="L7656" t="s">
        <v>18</v>
      </c>
      <c r="M7656"/>
      <c r="N7656"/>
      <c r="O7656"/>
      <c r="P7656"/>
      <c r="Q7656"/>
      <c r="U7656"/>
      <c r="V7656">
        <v>0</v>
      </c>
      <c r="W7656"/>
      <c r="X7656"/>
      <c r="Y7656"/>
      <c r="Z7656"/>
      <c r="AA7656"/>
      <c r="AB7656"/>
      <c r="AC7656"/>
      <c r="AD7656"/>
      <c r="AE7656"/>
      <c r="AF7656"/>
      <c r="AG7656"/>
    </row>
    <row r="7657" spans="1:35" hidden="1" x14ac:dyDescent="0.25">
      <c r="A7657">
        <v>335080</v>
      </c>
      <c r="B7657" t="s">
        <v>5697</v>
      </c>
      <c r="C7657" t="s">
        <v>589</v>
      </c>
      <c r="D7657" t="s">
        <v>230</v>
      </c>
      <c r="E7657" t="s">
        <v>76</v>
      </c>
      <c r="F7657" s="126">
        <v>34339</v>
      </c>
      <c r="G7657" t="s">
        <v>1486</v>
      </c>
      <c r="H7657" t="s">
        <v>16</v>
      </c>
      <c r="I7657" t="s">
        <v>129</v>
      </c>
      <c r="J7657" t="s">
        <v>1226</v>
      </c>
      <c r="K7657"/>
      <c r="L7657" t="s">
        <v>18</v>
      </c>
      <c r="M7657"/>
      <c r="N7657"/>
      <c r="O7657"/>
      <c r="P7657"/>
      <c r="Q7657"/>
      <c r="U7657"/>
      <c r="V7657" t="s">
        <v>4337</v>
      </c>
      <c r="W7657"/>
      <c r="X7657"/>
      <c r="Y7657"/>
      <c r="Z7657"/>
      <c r="AA7657"/>
      <c r="AB7657"/>
      <c r="AC7657"/>
      <c r="AD7657"/>
      <c r="AE7657" t="s">
        <v>4308</v>
      </c>
      <c r="AF7657" t="s">
        <v>4308</v>
      </c>
      <c r="AG7657" t="s">
        <v>4308</v>
      </c>
      <c r="AH7657" s="115" t="s">
        <v>4308</v>
      </c>
    </row>
    <row r="7658" spans="1:35" x14ac:dyDescent="0.25">
      <c r="A7658" s="115">
        <v>335081</v>
      </c>
      <c r="B7658" s="115" t="s">
        <v>11673</v>
      </c>
      <c r="C7658" s="115" t="s">
        <v>417</v>
      </c>
      <c r="D7658" s="115" t="s">
        <v>281</v>
      </c>
      <c r="E7658" s="115" t="s">
        <v>76</v>
      </c>
      <c r="F7658" s="237"/>
      <c r="H7658" s="115" t="s">
        <v>16</v>
      </c>
      <c r="I7658" t="s">
        <v>107</v>
      </c>
      <c r="U7658"/>
      <c r="V7658" t="s">
        <v>4336</v>
      </c>
      <c r="AA7658" s="115" t="s">
        <v>4308</v>
      </c>
      <c r="AB7658" s="115" t="s">
        <v>4308</v>
      </c>
      <c r="AC7658" s="115" t="s">
        <v>4308</v>
      </c>
      <c r="AD7658" s="115" t="s">
        <v>4308</v>
      </c>
      <c r="AE7658" s="115" t="s">
        <v>4308</v>
      </c>
      <c r="AF7658" s="115" t="s">
        <v>4308</v>
      </c>
      <c r="AG7658" s="115" t="s">
        <v>4308</v>
      </c>
      <c r="AH7658" s="115" t="s">
        <v>4308</v>
      </c>
      <c r="AI7658" s="115" t="e">
        <f>VLOOKUP(A7658,'[2]دراسات قانونية'!$A$3:$E$600,1,0)</f>
        <v>#N/A</v>
      </c>
    </row>
    <row r="7659" spans="1:35" x14ac:dyDescent="0.25">
      <c r="A7659" s="115">
        <v>335082</v>
      </c>
      <c r="B7659" s="115" t="s">
        <v>11674</v>
      </c>
      <c r="C7659" s="115" t="s">
        <v>350</v>
      </c>
      <c r="D7659" s="115" t="s">
        <v>796</v>
      </c>
      <c r="E7659" s="115" t="s">
        <v>76</v>
      </c>
      <c r="F7659" s="237"/>
      <c r="H7659" s="115" t="s">
        <v>16</v>
      </c>
      <c r="I7659" t="s">
        <v>107</v>
      </c>
      <c r="U7659"/>
      <c r="V7659" t="s">
        <v>4336</v>
      </c>
      <c r="AA7659" s="115" t="s">
        <v>4308</v>
      </c>
      <c r="AB7659" s="115" t="s">
        <v>4308</v>
      </c>
      <c r="AC7659" s="115" t="s">
        <v>4308</v>
      </c>
      <c r="AD7659" s="115" t="s">
        <v>4308</v>
      </c>
      <c r="AE7659" s="115" t="s">
        <v>4308</v>
      </c>
      <c r="AF7659" s="115" t="s">
        <v>4308</v>
      </c>
      <c r="AG7659" s="115" t="s">
        <v>4308</v>
      </c>
      <c r="AH7659" s="115" t="s">
        <v>4308</v>
      </c>
      <c r="AI7659" s="115" t="e">
        <f>VLOOKUP(A7659,'[2]دراسات قانونية'!$A$3:$E$600,1,0)</f>
        <v>#N/A</v>
      </c>
    </row>
    <row r="7660" spans="1:35" hidden="1" x14ac:dyDescent="0.25">
      <c r="A7660">
        <v>335083</v>
      </c>
      <c r="B7660" t="s">
        <v>2227</v>
      </c>
      <c r="C7660" t="s">
        <v>279</v>
      </c>
      <c r="D7660" t="s">
        <v>599</v>
      </c>
      <c r="E7660" t="s">
        <v>76</v>
      </c>
      <c r="F7660" s="126">
        <v>35819</v>
      </c>
      <c r="G7660" t="s">
        <v>18</v>
      </c>
      <c r="H7660" t="s">
        <v>16</v>
      </c>
      <c r="I7660" t="s">
        <v>129</v>
      </c>
      <c r="J7660" t="s">
        <v>1226</v>
      </c>
      <c r="K7660"/>
      <c r="L7660" t="s">
        <v>73</v>
      </c>
      <c r="M7660"/>
      <c r="N7660"/>
      <c r="O7660"/>
      <c r="P7660"/>
      <c r="Q7660"/>
      <c r="U7660"/>
      <c r="V7660">
        <v>0</v>
      </c>
      <c r="W7660"/>
      <c r="X7660"/>
      <c r="Y7660"/>
      <c r="Z7660"/>
      <c r="AA7660"/>
      <c r="AB7660"/>
      <c r="AC7660"/>
      <c r="AD7660"/>
      <c r="AE7660"/>
      <c r="AF7660"/>
      <c r="AG7660"/>
    </row>
    <row r="7661" spans="1:35" x14ac:dyDescent="0.25">
      <c r="A7661" s="115">
        <v>335084</v>
      </c>
      <c r="B7661" s="115" t="s">
        <v>11675</v>
      </c>
      <c r="C7661" s="115" t="s">
        <v>662</v>
      </c>
      <c r="D7661" s="115" t="s">
        <v>450</v>
      </c>
      <c r="E7661" s="115" t="s">
        <v>76</v>
      </c>
      <c r="F7661" s="237"/>
      <c r="H7661" s="115" t="s">
        <v>16</v>
      </c>
      <c r="I7661" t="s">
        <v>107</v>
      </c>
      <c r="U7661"/>
      <c r="V7661" t="s">
        <v>4336</v>
      </c>
      <c r="AA7661" s="115" t="s">
        <v>4308</v>
      </c>
      <c r="AB7661" s="115" t="s">
        <v>4308</v>
      </c>
      <c r="AC7661" s="115" t="s">
        <v>4308</v>
      </c>
      <c r="AD7661" s="115" t="s">
        <v>4308</v>
      </c>
      <c r="AE7661" s="115" t="s">
        <v>4308</v>
      </c>
      <c r="AF7661" s="115" t="s">
        <v>4308</v>
      </c>
      <c r="AG7661" s="115" t="s">
        <v>4308</v>
      </c>
      <c r="AH7661" s="115" t="s">
        <v>4308</v>
      </c>
      <c r="AI7661" s="115" t="e">
        <f>VLOOKUP(A7661,'[2]دراسات قانونية'!$A$3:$E$600,1,0)</f>
        <v>#N/A</v>
      </c>
    </row>
    <row r="7662" spans="1:35" ht="18" x14ac:dyDescent="0.25">
      <c r="A7662" s="235">
        <v>335086</v>
      </c>
      <c r="B7662" s="235" t="s">
        <v>5840</v>
      </c>
      <c r="C7662" s="235" t="s">
        <v>244</v>
      </c>
      <c r="D7662" s="235" t="s">
        <v>1397</v>
      </c>
      <c r="E7662"/>
      <c r="F7662" s="126"/>
      <c r="G7662" s="236"/>
      <c r="H7662"/>
      <c r="I7662" t="s">
        <v>107</v>
      </c>
      <c r="J7662" s="236"/>
      <c r="K7662"/>
      <c r="L7662"/>
      <c r="M7662"/>
      <c r="N7662"/>
      <c r="O7662"/>
      <c r="P7662"/>
      <c r="Q7662"/>
      <c r="U7662"/>
      <c r="V7662" t="s">
        <v>4337</v>
      </c>
      <c r="W7662" s="236"/>
      <c r="X7662"/>
      <c r="Y7662"/>
      <c r="Z7662"/>
      <c r="AA7662"/>
      <c r="AB7662"/>
      <c r="AC7662"/>
      <c r="AD7662"/>
      <c r="AE7662"/>
      <c r="AF7662"/>
      <c r="AG7662"/>
      <c r="AH7662" s="115" t="s">
        <v>4308</v>
      </c>
      <c r="AI7662" s="115" t="e">
        <f>VLOOKUP(A7662,'[2]دراسات قانونية'!$A$3:$E$600,1,0)</f>
        <v>#N/A</v>
      </c>
    </row>
    <row r="7663" spans="1:35" x14ac:dyDescent="0.25">
      <c r="A7663" s="115">
        <v>335087</v>
      </c>
      <c r="B7663" s="115" t="s">
        <v>4524</v>
      </c>
      <c r="C7663" s="115" t="s">
        <v>332</v>
      </c>
      <c r="D7663" s="115" t="s">
        <v>517</v>
      </c>
      <c r="E7663" s="115" t="s">
        <v>76</v>
      </c>
      <c r="F7663" s="237"/>
      <c r="H7663" s="115" t="s">
        <v>16</v>
      </c>
      <c r="I7663" t="s">
        <v>107</v>
      </c>
      <c r="U7663"/>
      <c r="V7663" t="s">
        <v>4336</v>
      </c>
      <c r="AA7663" s="115" t="s">
        <v>4308</v>
      </c>
      <c r="AB7663" s="115" t="s">
        <v>4308</v>
      </c>
      <c r="AC7663" s="115" t="s">
        <v>4308</v>
      </c>
      <c r="AD7663" s="115" t="s">
        <v>4308</v>
      </c>
      <c r="AE7663" s="115" t="s">
        <v>4308</v>
      </c>
      <c r="AF7663" s="115" t="s">
        <v>4308</v>
      </c>
      <c r="AG7663" s="115" t="s">
        <v>4308</v>
      </c>
      <c r="AH7663" s="115" t="s">
        <v>4308</v>
      </c>
      <c r="AI7663" s="115" t="e">
        <f>VLOOKUP(A7663,'[2]دراسات قانونية'!$A$3:$E$600,1,0)</f>
        <v>#N/A</v>
      </c>
    </row>
    <row r="7664" spans="1:35" x14ac:dyDescent="0.25">
      <c r="A7664" s="115">
        <v>335088</v>
      </c>
      <c r="B7664" s="115" t="s">
        <v>1431</v>
      </c>
      <c r="C7664" s="115" t="s">
        <v>533</v>
      </c>
      <c r="D7664" s="115" t="s">
        <v>257</v>
      </c>
      <c r="E7664" s="115" t="s">
        <v>76</v>
      </c>
      <c r="F7664" s="237"/>
      <c r="H7664" s="115" t="s">
        <v>16</v>
      </c>
      <c r="I7664" t="s">
        <v>107</v>
      </c>
      <c r="U7664"/>
      <c r="V7664" t="s">
        <v>4336</v>
      </c>
      <c r="AA7664" s="115" t="s">
        <v>4308</v>
      </c>
      <c r="AB7664" s="115" t="s">
        <v>4308</v>
      </c>
      <c r="AC7664" s="115" t="s">
        <v>4308</v>
      </c>
      <c r="AD7664" s="115" t="s">
        <v>4308</v>
      </c>
      <c r="AE7664" s="115" t="s">
        <v>4308</v>
      </c>
      <c r="AF7664" s="115" t="s">
        <v>4308</v>
      </c>
      <c r="AG7664" s="115" t="s">
        <v>4308</v>
      </c>
      <c r="AH7664" s="115" t="s">
        <v>4308</v>
      </c>
      <c r="AI7664" s="115" t="e">
        <f>VLOOKUP(A7664,'[2]دراسات قانونية'!$A$3:$E$600,1,0)</f>
        <v>#N/A</v>
      </c>
    </row>
    <row r="7665" spans="1:35" hidden="1" x14ac:dyDescent="0.25">
      <c r="A7665">
        <v>335089</v>
      </c>
      <c r="B7665" t="s">
        <v>11676</v>
      </c>
      <c r="C7665" t="s">
        <v>384</v>
      </c>
      <c r="D7665" t="s">
        <v>210</v>
      </c>
      <c r="E7665" t="s">
        <v>76</v>
      </c>
      <c r="F7665" s="126">
        <v>31778</v>
      </c>
      <c r="G7665" t="s">
        <v>47</v>
      </c>
      <c r="H7665" t="s">
        <v>16</v>
      </c>
      <c r="I7665" t="s">
        <v>136</v>
      </c>
      <c r="J7665" t="s">
        <v>1226</v>
      </c>
      <c r="K7665"/>
      <c r="L7665" t="s">
        <v>47</v>
      </c>
      <c r="M7665"/>
      <c r="N7665"/>
      <c r="O7665"/>
      <c r="P7665"/>
      <c r="Q7665"/>
      <c r="U7665"/>
      <c r="V7665">
        <v>0</v>
      </c>
      <c r="W7665"/>
      <c r="X7665"/>
      <c r="Y7665"/>
      <c r="Z7665"/>
      <c r="AA7665"/>
      <c r="AB7665"/>
      <c r="AC7665"/>
      <c r="AD7665"/>
      <c r="AE7665"/>
      <c r="AF7665"/>
      <c r="AG7665"/>
    </row>
    <row r="7666" spans="1:35" hidden="1" x14ac:dyDescent="0.25">
      <c r="A7666">
        <v>335090</v>
      </c>
      <c r="B7666" t="s">
        <v>9262</v>
      </c>
      <c r="C7666" t="s">
        <v>209</v>
      </c>
      <c r="D7666" t="s">
        <v>222</v>
      </c>
      <c r="E7666" t="s">
        <v>76</v>
      </c>
      <c r="F7666" s="126">
        <v>35350</v>
      </c>
      <c r="G7666" t="s">
        <v>18</v>
      </c>
      <c r="H7666" t="s">
        <v>16</v>
      </c>
      <c r="I7666" t="s">
        <v>129</v>
      </c>
      <c r="J7666" t="s">
        <v>1226</v>
      </c>
      <c r="K7666"/>
      <c r="L7666" t="s">
        <v>18</v>
      </c>
      <c r="M7666"/>
      <c r="N7666"/>
      <c r="O7666"/>
      <c r="P7666"/>
      <c r="Q7666"/>
      <c r="U7666"/>
      <c r="V7666" t="s">
        <v>16623</v>
      </c>
      <c r="W7666"/>
      <c r="X7666"/>
      <c r="Y7666"/>
      <c r="Z7666"/>
      <c r="AA7666"/>
      <c r="AB7666"/>
      <c r="AC7666"/>
      <c r="AD7666"/>
      <c r="AE7666"/>
      <c r="AF7666"/>
      <c r="AG7666"/>
    </row>
    <row r="7667" spans="1:35" x14ac:dyDescent="0.25">
      <c r="A7667" s="115">
        <v>335091</v>
      </c>
      <c r="B7667" s="115" t="s">
        <v>11677</v>
      </c>
      <c r="C7667" s="115" t="s">
        <v>209</v>
      </c>
      <c r="D7667" s="115" t="s">
        <v>851</v>
      </c>
      <c r="E7667" s="115" t="s">
        <v>76</v>
      </c>
      <c r="F7667" s="237"/>
      <c r="H7667" s="115" t="s">
        <v>16</v>
      </c>
      <c r="I7667" t="s">
        <v>107</v>
      </c>
      <c r="U7667"/>
      <c r="V7667" t="s">
        <v>4336</v>
      </c>
      <c r="AA7667" s="115" t="s">
        <v>4308</v>
      </c>
      <c r="AB7667" s="115" t="s">
        <v>4308</v>
      </c>
      <c r="AC7667" s="115" t="s">
        <v>4308</v>
      </c>
      <c r="AD7667" s="115" t="s">
        <v>4308</v>
      </c>
      <c r="AE7667" s="115" t="s">
        <v>4308</v>
      </c>
      <c r="AF7667" s="115" t="s">
        <v>4308</v>
      </c>
      <c r="AG7667" s="115" t="s">
        <v>4308</v>
      </c>
      <c r="AH7667" s="115" t="s">
        <v>4308</v>
      </c>
      <c r="AI7667" s="115" t="e">
        <f>VLOOKUP(A7667,'[2]دراسات قانونية'!$A$3:$E$600,1,0)</f>
        <v>#N/A</v>
      </c>
    </row>
    <row r="7668" spans="1:35" x14ac:dyDescent="0.25">
      <c r="A7668" s="115">
        <v>335092</v>
      </c>
      <c r="B7668" s="115" t="s">
        <v>11678</v>
      </c>
      <c r="C7668" s="115" t="s">
        <v>252</v>
      </c>
      <c r="D7668" s="115" t="s">
        <v>275</v>
      </c>
      <c r="E7668" s="115" t="s">
        <v>76</v>
      </c>
      <c r="F7668" s="237"/>
      <c r="H7668" s="115" t="s">
        <v>16</v>
      </c>
      <c r="I7668" t="s">
        <v>107</v>
      </c>
      <c r="U7668"/>
      <c r="V7668" t="s">
        <v>4336</v>
      </c>
      <c r="AA7668" s="115" t="s">
        <v>4308</v>
      </c>
      <c r="AB7668" s="115" t="s">
        <v>4308</v>
      </c>
      <c r="AC7668" s="115" t="s">
        <v>4308</v>
      </c>
      <c r="AD7668" s="115" t="s">
        <v>4308</v>
      </c>
      <c r="AE7668" s="115" t="s">
        <v>4308</v>
      </c>
      <c r="AF7668" s="115" t="s">
        <v>4308</v>
      </c>
      <c r="AG7668" s="115" t="s">
        <v>4308</v>
      </c>
      <c r="AH7668" s="115" t="s">
        <v>4308</v>
      </c>
      <c r="AI7668" s="115" t="e">
        <f>VLOOKUP(A7668,'[2]دراسات قانونية'!$A$3:$E$600,1,0)</f>
        <v>#N/A</v>
      </c>
    </row>
    <row r="7669" spans="1:35" hidden="1" x14ac:dyDescent="0.25">
      <c r="A7669">
        <v>335093</v>
      </c>
      <c r="B7669" t="s">
        <v>11679</v>
      </c>
      <c r="C7669" t="s">
        <v>223</v>
      </c>
      <c r="D7669" t="s">
        <v>407</v>
      </c>
      <c r="E7669" t="s">
        <v>76</v>
      </c>
      <c r="F7669" s="126">
        <v>35230</v>
      </c>
      <c r="G7669" t="s">
        <v>18</v>
      </c>
      <c r="H7669" t="s">
        <v>16</v>
      </c>
      <c r="I7669" t="s">
        <v>136</v>
      </c>
      <c r="J7669" t="s">
        <v>15</v>
      </c>
      <c r="K7669"/>
      <c r="L7669" t="s">
        <v>18</v>
      </c>
      <c r="M7669"/>
      <c r="N7669"/>
      <c r="O7669"/>
      <c r="P7669"/>
      <c r="Q7669"/>
      <c r="U7669"/>
      <c r="V7669">
        <v>0</v>
      </c>
      <c r="W7669"/>
      <c r="X7669"/>
      <c r="Y7669"/>
      <c r="Z7669"/>
      <c r="AA7669"/>
      <c r="AB7669"/>
      <c r="AC7669"/>
      <c r="AD7669"/>
      <c r="AE7669"/>
      <c r="AF7669"/>
      <c r="AG7669"/>
    </row>
    <row r="7670" spans="1:35" hidden="1" x14ac:dyDescent="0.25">
      <c r="A7670" s="115">
        <v>335094</v>
      </c>
      <c r="B7670" s="115" t="s">
        <v>2258</v>
      </c>
      <c r="C7670" s="115" t="s">
        <v>1292</v>
      </c>
      <c r="D7670" s="115" t="s">
        <v>224</v>
      </c>
      <c r="E7670" s="115" t="s">
        <v>76</v>
      </c>
      <c r="F7670" s="237">
        <v>31096</v>
      </c>
      <c r="G7670" s="115" t="s">
        <v>1943</v>
      </c>
      <c r="H7670" s="115" t="s">
        <v>16</v>
      </c>
      <c r="I7670" t="s">
        <v>199</v>
      </c>
      <c r="J7670" s="115" t="s">
        <v>1226</v>
      </c>
      <c r="L7670" s="115" t="s">
        <v>70</v>
      </c>
      <c r="U7670"/>
      <c r="V7670">
        <v>0</v>
      </c>
    </row>
    <row r="7671" spans="1:35" hidden="1" x14ac:dyDescent="0.25">
      <c r="A7671">
        <v>335095</v>
      </c>
      <c r="B7671" t="s">
        <v>11680</v>
      </c>
      <c r="C7671" t="s">
        <v>980</v>
      </c>
      <c r="D7671" t="s">
        <v>372</v>
      </c>
      <c r="E7671" t="s">
        <v>76</v>
      </c>
      <c r="F7671" s="126">
        <v>35855</v>
      </c>
      <c r="G7671" t="s">
        <v>440</v>
      </c>
      <c r="H7671" t="s">
        <v>16</v>
      </c>
      <c r="I7671" t="s">
        <v>129</v>
      </c>
      <c r="J7671" t="s">
        <v>15</v>
      </c>
      <c r="K7671"/>
      <c r="L7671" t="s">
        <v>73</v>
      </c>
      <c r="M7671"/>
      <c r="N7671"/>
      <c r="O7671"/>
      <c r="P7671"/>
      <c r="Q7671"/>
      <c r="U7671"/>
      <c r="V7671" t="s">
        <v>4337</v>
      </c>
      <c r="W7671"/>
      <c r="X7671"/>
      <c r="Y7671"/>
      <c r="Z7671"/>
      <c r="AA7671"/>
      <c r="AB7671"/>
      <c r="AC7671"/>
      <c r="AD7671"/>
      <c r="AE7671" t="s">
        <v>4308</v>
      </c>
      <c r="AF7671" t="s">
        <v>4308</v>
      </c>
      <c r="AG7671" t="s">
        <v>4308</v>
      </c>
      <c r="AH7671" s="115" t="s">
        <v>4308</v>
      </c>
    </row>
    <row r="7672" spans="1:35" hidden="1" x14ac:dyDescent="0.25">
      <c r="A7672">
        <v>335099</v>
      </c>
      <c r="B7672" t="s">
        <v>11681</v>
      </c>
      <c r="C7672" t="s">
        <v>244</v>
      </c>
      <c r="D7672" t="s">
        <v>11682</v>
      </c>
      <c r="E7672" t="s">
        <v>76</v>
      </c>
      <c r="F7672" s="126">
        <v>35962</v>
      </c>
      <c r="G7672" t="s">
        <v>509</v>
      </c>
      <c r="H7672" t="s">
        <v>16</v>
      </c>
      <c r="I7672" t="s">
        <v>129</v>
      </c>
      <c r="J7672"/>
      <c r="K7672"/>
      <c r="L7672"/>
      <c r="M7672"/>
      <c r="N7672"/>
      <c r="O7672"/>
      <c r="P7672"/>
      <c r="Q7672"/>
      <c r="U7672"/>
      <c r="V7672" t="s">
        <v>4424</v>
      </c>
      <c r="W7672"/>
      <c r="X7672"/>
      <c r="Y7672"/>
      <c r="Z7672"/>
      <c r="AA7672"/>
      <c r="AB7672" t="s">
        <v>4308</v>
      </c>
      <c r="AC7672" t="s">
        <v>4308</v>
      </c>
      <c r="AD7672" t="s">
        <v>4308</v>
      </c>
      <c r="AE7672" t="s">
        <v>4308</v>
      </c>
      <c r="AF7672" t="s">
        <v>4308</v>
      </c>
      <c r="AG7672" t="s">
        <v>4308</v>
      </c>
      <c r="AH7672" s="115" t="s">
        <v>4308</v>
      </c>
    </row>
    <row r="7673" spans="1:35" x14ac:dyDescent="0.25">
      <c r="A7673" s="115">
        <v>335100</v>
      </c>
      <c r="B7673" s="115" t="s">
        <v>11683</v>
      </c>
      <c r="C7673" s="115" t="s">
        <v>1246</v>
      </c>
      <c r="D7673" s="115" t="s">
        <v>11684</v>
      </c>
      <c r="E7673" s="115" t="s">
        <v>76</v>
      </c>
      <c r="F7673" s="237">
        <v>33268</v>
      </c>
      <c r="G7673" s="115" t="s">
        <v>9719</v>
      </c>
      <c r="H7673" s="115" t="s">
        <v>16</v>
      </c>
      <c r="I7673" t="s">
        <v>107</v>
      </c>
      <c r="U7673"/>
      <c r="V7673" t="s">
        <v>4336</v>
      </c>
      <c r="AC7673" s="115" t="s">
        <v>4308</v>
      </c>
      <c r="AD7673" s="115" t="s">
        <v>4308</v>
      </c>
      <c r="AE7673" s="115" t="s">
        <v>4308</v>
      </c>
      <c r="AF7673" s="115" t="s">
        <v>4308</v>
      </c>
      <c r="AG7673" s="115" t="s">
        <v>4308</v>
      </c>
      <c r="AH7673" s="115" t="s">
        <v>4308</v>
      </c>
      <c r="AI7673" s="115" t="e">
        <f>VLOOKUP(A7673,'[2]دراسات قانونية'!$A$3:$E$600,1,0)</f>
        <v>#N/A</v>
      </c>
    </row>
    <row r="7674" spans="1:35" hidden="1" x14ac:dyDescent="0.25">
      <c r="A7674">
        <v>335101</v>
      </c>
      <c r="B7674" t="s">
        <v>11685</v>
      </c>
      <c r="C7674" t="s">
        <v>623</v>
      </c>
      <c r="D7674" t="s">
        <v>914</v>
      </c>
      <c r="E7674" t="s">
        <v>76</v>
      </c>
      <c r="F7674" s="126">
        <v>27457</v>
      </c>
      <c r="G7674" t="s">
        <v>11686</v>
      </c>
      <c r="H7674" t="s">
        <v>16</v>
      </c>
      <c r="I7674" t="s">
        <v>129</v>
      </c>
      <c r="J7674"/>
      <c r="K7674"/>
      <c r="L7674"/>
      <c r="M7674"/>
      <c r="N7674"/>
      <c r="O7674"/>
      <c r="P7674"/>
      <c r="Q7674"/>
      <c r="U7674"/>
      <c r="V7674" t="s">
        <v>16623</v>
      </c>
      <c r="W7674"/>
      <c r="X7674"/>
      <c r="Y7674"/>
      <c r="Z7674"/>
      <c r="AA7674"/>
      <c r="AB7674"/>
      <c r="AC7674"/>
      <c r="AD7674"/>
      <c r="AE7674"/>
      <c r="AF7674"/>
      <c r="AG7674" t="s">
        <v>4308</v>
      </c>
      <c r="AH7674" s="115" t="s">
        <v>4308</v>
      </c>
    </row>
    <row r="7675" spans="1:35" hidden="1" x14ac:dyDescent="0.25">
      <c r="A7675">
        <v>335102</v>
      </c>
      <c r="B7675" t="s">
        <v>11687</v>
      </c>
      <c r="C7675" t="s">
        <v>332</v>
      </c>
      <c r="D7675" t="s">
        <v>11688</v>
      </c>
      <c r="E7675" t="s">
        <v>76</v>
      </c>
      <c r="F7675" s="126">
        <v>28808</v>
      </c>
      <c r="G7675" t="s">
        <v>11689</v>
      </c>
      <c r="H7675" t="s">
        <v>16</v>
      </c>
      <c r="I7675" t="s">
        <v>129</v>
      </c>
      <c r="J7675"/>
      <c r="K7675"/>
      <c r="L7675"/>
      <c r="M7675"/>
      <c r="N7675"/>
      <c r="O7675"/>
      <c r="P7675"/>
      <c r="Q7675"/>
      <c r="U7675"/>
      <c r="V7675" t="s">
        <v>16603</v>
      </c>
      <c r="W7675"/>
      <c r="X7675"/>
      <c r="Y7675"/>
      <c r="Z7675"/>
      <c r="AA7675"/>
      <c r="AB7675"/>
      <c r="AC7675"/>
      <c r="AD7675" t="s">
        <v>4308</v>
      </c>
      <c r="AE7675" t="s">
        <v>4308</v>
      </c>
      <c r="AF7675" t="s">
        <v>4308</v>
      </c>
      <c r="AG7675" t="s">
        <v>4308</v>
      </c>
      <c r="AH7675" s="115" t="s">
        <v>4308</v>
      </c>
    </row>
    <row r="7676" spans="1:35" ht="18" x14ac:dyDescent="0.25">
      <c r="A7676" s="235">
        <v>335104</v>
      </c>
      <c r="B7676" s="235" t="s">
        <v>11690</v>
      </c>
      <c r="C7676" s="235" t="s">
        <v>250</v>
      </c>
      <c r="D7676" s="235" t="s">
        <v>11691</v>
      </c>
      <c r="E7676"/>
      <c r="F7676" s="126"/>
      <c r="G7676" s="236"/>
      <c r="H7676"/>
      <c r="I7676" t="s">
        <v>107</v>
      </c>
      <c r="J7676" s="236"/>
      <c r="K7676"/>
      <c r="L7676"/>
      <c r="M7676"/>
      <c r="N7676"/>
      <c r="O7676"/>
      <c r="P7676"/>
      <c r="Q7676"/>
      <c r="U7676"/>
      <c r="V7676" t="s">
        <v>4337</v>
      </c>
      <c r="W7676" s="236"/>
      <c r="X7676"/>
      <c r="Y7676"/>
      <c r="Z7676"/>
      <c r="AA7676"/>
      <c r="AB7676"/>
      <c r="AC7676"/>
      <c r="AD7676"/>
      <c r="AE7676"/>
      <c r="AF7676"/>
      <c r="AG7676"/>
      <c r="AH7676" s="115" t="s">
        <v>4308</v>
      </c>
      <c r="AI7676" s="115" t="e">
        <f>VLOOKUP(A7676,'[2]دراسات قانونية'!$A$3:$E$600,1,0)</f>
        <v>#N/A</v>
      </c>
    </row>
    <row r="7677" spans="1:35" hidden="1" x14ac:dyDescent="0.25">
      <c r="A7677">
        <v>335106</v>
      </c>
      <c r="B7677" t="s">
        <v>11692</v>
      </c>
      <c r="C7677" t="s">
        <v>360</v>
      </c>
      <c r="D7677" t="s">
        <v>1083</v>
      </c>
      <c r="E7677" t="s">
        <v>77</v>
      </c>
      <c r="F7677" s="126">
        <v>33807</v>
      </c>
      <c r="G7677" t="s">
        <v>440</v>
      </c>
      <c r="H7677" t="s">
        <v>19</v>
      </c>
      <c r="I7677" t="s">
        <v>201</v>
      </c>
      <c r="J7677" t="s">
        <v>1226</v>
      </c>
      <c r="K7677"/>
      <c r="L7677" t="s">
        <v>18</v>
      </c>
      <c r="M7677"/>
      <c r="N7677"/>
      <c r="O7677"/>
      <c r="P7677"/>
      <c r="Q7677"/>
      <c r="U7677"/>
      <c r="V7677">
        <v>0</v>
      </c>
      <c r="W7677"/>
      <c r="X7677"/>
      <c r="Y7677"/>
      <c r="Z7677"/>
      <c r="AA7677"/>
      <c r="AB7677"/>
      <c r="AC7677"/>
      <c r="AD7677"/>
      <c r="AE7677"/>
      <c r="AF7677"/>
      <c r="AG7677"/>
    </row>
    <row r="7678" spans="1:35" hidden="1" x14ac:dyDescent="0.25">
      <c r="A7678" s="115">
        <v>335107</v>
      </c>
      <c r="B7678" s="115" t="s">
        <v>3882</v>
      </c>
      <c r="C7678" s="115" t="s">
        <v>570</v>
      </c>
      <c r="D7678" s="115" t="s">
        <v>685</v>
      </c>
      <c r="E7678" s="115" t="s">
        <v>77</v>
      </c>
      <c r="F7678" s="237">
        <v>35431</v>
      </c>
      <c r="G7678" s="115" t="s">
        <v>506</v>
      </c>
      <c r="H7678" s="115" t="s">
        <v>16</v>
      </c>
      <c r="I7678" t="s">
        <v>199</v>
      </c>
      <c r="J7678" s="115" t="s">
        <v>15</v>
      </c>
      <c r="L7678" s="115" t="s">
        <v>30</v>
      </c>
      <c r="U7678"/>
      <c r="V7678">
        <v>0</v>
      </c>
      <c r="AH7678" s="115" t="s">
        <v>4308</v>
      </c>
    </row>
    <row r="7679" spans="1:35" ht="18" hidden="1" x14ac:dyDescent="0.25">
      <c r="A7679" s="235">
        <v>335108</v>
      </c>
      <c r="B7679" s="235" t="s">
        <v>11693</v>
      </c>
      <c r="C7679" s="235" t="s">
        <v>946</v>
      </c>
      <c r="D7679" s="235" t="s">
        <v>3915</v>
      </c>
      <c r="E7679"/>
      <c r="F7679" s="126"/>
      <c r="G7679" s="236"/>
      <c r="H7679"/>
      <c r="I7679" t="s">
        <v>199</v>
      </c>
      <c r="J7679" s="236"/>
      <c r="K7679"/>
      <c r="L7679"/>
      <c r="M7679"/>
      <c r="N7679"/>
      <c r="O7679"/>
      <c r="P7679"/>
      <c r="Q7679"/>
      <c r="U7679"/>
      <c r="V7679">
        <v>0</v>
      </c>
      <c r="W7679" s="236"/>
      <c r="X7679"/>
      <c r="Y7679"/>
      <c r="Z7679"/>
      <c r="AA7679"/>
      <c r="AB7679"/>
      <c r="AC7679"/>
      <c r="AD7679"/>
      <c r="AE7679"/>
      <c r="AF7679"/>
      <c r="AG7679"/>
      <c r="AH7679" s="115" t="s">
        <v>4308</v>
      </c>
    </row>
    <row r="7680" spans="1:35" ht="18" x14ac:dyDescent="0.25">
      <c r="A7680" s="235">
        <v>335109</v>
      </c>
      <c r="B7680" s="235" t="s">
        <v>11694</v>
      </c>
      <c r="C7680" s="235" t="s">
        <v>335</v>
      </c>
      <c r="D7680" s="235" t="s">
        <v>365</v>
      </c>
      <c r="E7680"/>
      <c r="F7680" s="126"/>
      <c r="G7680" s="236"/>
      <c r="H7680"/>
      <c r="I7680" t="s">
        <v>107</v>
      </c>
      <c r="J7680" s="236"/>
      <c r="K7680"/>
      <c r="L7680"/>
      <c r="M7680"/>
      <c r="N7680"/>
      <c r="O7680"/>
      <c r="P7680"/>
      <c r="Q7680"/>
      <c r="U7680"/>
      <c r="V7680" t="s">
        <v>4337</v>
      </c>
      <c r="W7680" s="236"/>
      <c r="X7680"/>
      <c r="Y7680"/>
      <c r="Z7680"/>
      <c r="AA7680"/>
      <c r="AB7680"/>
      <c r="AC7680"/>
      <c r="AD7680"/>
      <c r="AE7680"/>
      <c r="AF7680"/>
      <c r="AG7680"/>
      <c r="AH7680" s="115" t="s">
        <v>4308</v>
      </c>
      <c r="AI7680" s="115" t="e">
        <f>VLOOKUP(A7680,'[2]دراسات قانونية'!$A$3:$E$600,1,0)</f>
        <v>#N/A</v>
      </c>
    </row>
    <row r="7681" spans="1:35" hidden="1" x14ac:dyDescent="0.25">
      <c r="A7681" s="115">
        <v>335110</v>
      </c>
      <c r="B7681" s="115" t="s">
        <v>4158</v>
      </c>
      <c r="C7681" s="115" t="s">
        <v>903</v>
      </c>
      <c r="D7681" s="115" t="s">
        <v>270</v>
      </c>
      <c r="E7681" s="115" t="s">
        <v>77</v>
      </c>
      <c r="F7681" s="237">
        <v>33090</v>
      </c>
      <c r="G7681" s="115" t="s">
        <v>462</v>
      </c>
      <c r="H7681" s="115" t="s">
        <v>16</v>
      </c>
      <c r="I7681" t="s">
        <v>199</v>
      </c>
      <c r="J7681" s="115" t="s">
        <v>1226</v>
      </c>
      <c r="L7681" s="115" t="s">
        <v>30</v>
      </c>
      <c r="U7681"/>
      <c r="V7681">
        <v>0</v>
      </c>
    </row>
    <row r="7682" spans="1:35" x14ac:dyDescent="0.25">
      <c r="A7682" s="115">
        <v>335111</v>
      </c>
      <c r="B7682" s="115" t="s">
        <v>11695</v>
      </c>
      <c r="C7682" s="115" t="s">
        <v>339</v>
      </c>
      <c r="D7682" s="115" t="s">
        <v>11696</v>
      </c>
      <c r="E7682" s="115" t="s">
        <v>76</v>
      </c>
      <c r="F7682" s="237"/>
      <c r="H7682" s="115" t="s">
        <v>16</v>
      </c>
      <c r="I7682" t="s">
        <v>107</v>
      </c>
      <c r="U7682"/>
      <c r="V7682" t="s">
        <v>4336</v>
      </c>
      <c r="AA7682" s="115" t="s">
        <v>4308</v>
      </c>
      <c r="AB7682" s="115" t="s">
        <v>4308</v>
      </c>
      <c r="AC7682" s="115" t="s">
        <v>4308</v>
      </c>
      <c r="AD7682" s="115" t="s">
        <v>4308</v>
      </c>
      <c r="AE7682" s="115" t="s">
        <v>4308</v>
      </c>
      <c r="AF7682" s="115" t="s">
        <v>4308</v>
      </c>
      <c r="AG7682" s="115" t="s">
        <v>4308</v>
      </c>
      <c r="AH7682" s="115" t="s">
        <v>4308</v>
      </c>
      <c r="AI7682" s="115" t="e">
        <f>VLOOKUP(A7682,'[2]دراسات قانونية'!$A$3:$E$600,1,0)</f>
        <v>#N/A</v>
      </c>
    </row>
    <row r="7683" spans="1:35" hidden="1" x14ac:dyDescent="0.25">
      <c r="A7683">
        <v>335112</v>
      </c>
      <c r="B7683" t="s">
        <v>11697</v>
      </c>
      <c r="C7683" t="s">
        <v>11698</v>
      </c>
      <c r="D7683" t="s">
        <v>6890</v>
      </c>
      <c r="E7683" t="s">
        <v>77</v>
      </c>
      <c r="F7683" s="126">
        <v>35431</v>
      </c>
      <c r="G7683" t="s">
        <v>11699</v>
      </c>
      <c r="H7683" t="s">
        <v>16</v>
      </c>
      <c r="I7683" t="s">
        <v>129</v>
      </c>
      <c r="J7683"/>
      <c r="K7683"/>
      <c r="L7683"/>
      <c r="M7683"/>
      <c r="N7683"/>
      <c r="O7683"/>
      <c r="P7683"/>
      <c r="Q7683"/>
      <c r="U7683"/>
      <c r="V7683" t="s">
        <v>16603</v>
      </c>
      <c r="W7683"/>
      <c r="X7683"/>
      <c r="Y7683"/>
      <c r="Z7683"/>
      <c r="AA7683"/>
      <c r="AB7683"/>
      <c r="AC7683" t="s">
        <v>4308</v>
      </c>
      <c r="AD7683" t="s">
        <v>4308</v>
      </c>
      <c r="AE7683" t="s">
        <v>4308</v>
      </c>
      <c r="AF7683" t="s">
        <v>4308</v>
      </c>
      <c r="AG7683" t="s">
        <v>4308</v>
      </c>
      <c r="AH7683" s="115" t="s">
        <v>4308</v>
      </c>
    </row>
    <row r="7684" spans="1:35" hidden="1" x14ac:dyDescent="0.25">
      <c r="A7684">
        <v>335113</v>
      </c>
      <c r="B7684" t="s">
        <v>11700</v>
      </c>
      <c r="C7684" t="s">
        <v>11701</v>
      </c>
      <c r="D7684" t="s">
        <v>11702</v>
      </c>
      <c r="E7684" t="s">
        <v>77</v>
      </c>
      <c r="F7684" s="126">
        <v>32220</v>
      </c>
      <c r="G7684" t="s">
        <v>211</v>
      </c>
      <c r="H7684" t="s">
        <v>16</v>
      </c>
      <c r="I7684" t="s">
        <v>129</v>
      </c>
      <c r="J7684"/>
      <c r="K7684"/>
      <c r="L7684"/>
      <c r="M7684"/>
      <c r="N7684"/>
      <c r="O7684"/>
      <c r="P7684"/>
      <c r="Q7684"/>
      <c r="U7684"/>
      <c r="V7684" t="s">
        <v>16603</v>
      </c>
      <c r="W7684"/>
      <c r="X7684"/>
      <c r="Y7684"/>
      <c r="Z7684"/>
      <c r="AA7684"/>
      <c r="AB7684"/>
      <c r="AC7684" t="s">
        <v>4308</v>
      </c>
      <c r="AD7684" t="s">
        <v>4308</v>
      </c>
      <c r="AE7684" t="s">
        <v>4308</v>
      </c>
      <c r="AF7684" t="s">
        <v>4308</v>
      </c>
      <c r="AG7684" t="s">
        <v>4308</v>
      </c>
      <c r="AH7684" s="115" t="s">
        <v>4308</v>
      </c>
    </row>
    <row r="7685" spans="1:35" x14ac:dyDescent="0.25">
      <c r="A7685" s="115">
        <v>335114</v>
      </c>
      <c r="B7685" s="115" t="s">
        <v>11703</v>
      </c>
      <c r="C7685" s="115" t="s">
        <v>227</v>
      </c>
      <c r="D7685" s="115" t="s">
        <v>537</v>
      </c>
      <c r="E7685" s="115" t="s">
        <v>76</v>
      </c>
      <c r="F7685" s="237"/>
      <c r="H7685" s="115" t="s">
        <v>16</v>
      </c>
      <c r="I7685" t="s">
        <v>107</v>
      </c>
      <c r="U7685"/>
      <c r="V7685" t="s">
        <v>4336</v>
      </c>
      <c r="AA7685" s="115" t="s">
        <v>4308</v>
      </c>
      <c r="AB7685" s="115" t="s">
        <v>4308</v>
      </c>
      <c r="AC7685" s="115" t="s">
        <v>4308</v>
      </c>
      <c r="AD7685" s="115" t="s">
        <v>4308</v>
      </c>
      <c r="AE7685" s="115" t="s">
        <v>4308</v>
      </c>
      <c r="AF7685" s="115" t="s">
        <v>4308</v>
      </c>
      <c r="AG7685" s="115" t="s">
        <v>4308</v>
      </c>
      <c r="AH7685" s="115" t="s">
        <v>4308</v>
      </c>
      <c r="AI7685" s="115" t="e">
        <f>VLOOKUP(A7685,'[2]دراسات قانونية'!$A$3:$E$600,1,0)</f>
        <v>#N/A</v>
      </c>
    </row>
    <row r="7686" spans="1:35" x14ac:dyDescent="0.25">
      <c r="A7686" s="115">
        <v>335115</v>
      </c>
      <c r="B7686" s="115" t="s">
        <v>1564</v>
      </c>
      <c r="C7686" s="115" t="s">
        <v>244</v>
      </c>
      <c r="D7686" s="115" t="s">
        <v>1042</v>
      </c>
      <c r="E7686" s="115" t="s">
        <v>76</v>
      </c>
      <c r="F7686" s="237"/>
      <c r="H7686" s="115" t="s">
        <v>16</v>
      </c>
      <c r="I7686" t="s">
        <v>107</v>
      </c>
      <c r="U7686"/>
      <c r="V7686" t="s">
        <v>4336</v>
      </c>
      <c r="AA7686" s="115" t="s">
        <v>4308</v>
      </c>
      <c r="AB7686" s="115" t="s">
        <v>4308</v>
      </c>
      <c r="AC7686" s="115" t="s">
        <v>4308</v>
      </c>
      <c r="AD7686" s="115" t="s">
        <v>4308</v>
      </c>
      <c r="AE7686" s="115" t="s">
        <v>4308</v>
      </c>
      <c r="AF7686" s="115" t="s">
        <v>4308</v>
      </c>
      <c r="AG7686" s="115" t="s">
        <v>4308</v>
      </c>
      <c r="AH7686" s="115" t="s">
        <v>4308</v>
      </c>
      <c r="AI7686" s="115" t="e">
        <f>VLOOKUP(A7686,'[2]دراسات قانونية'!$A$3:$E$600,1,0)</f>
        <v>#N/A</v>
      </c>
    </row>
    <row r="7687" spans="1:35" x14ac:dyDescent="0.25">
      <c r="A7687" s="115">
        <v>335116</v>
      </c>
      <c r="B7687" s="115" t="s">
        <v>11704</v>
      </c>
      <c r="C7687" s="115" t="s">
        <v>451</v>
      </c>
      <c r="D7687" s="115" t="s">
        <v>378</v>
      </c>
      <c r="E7687" s="115" t="s">
        <v>76</v>
      </c>
      <c r="F7687" s="237"/>
      <c r="H7687" s="115" t="s">
        <v>16</v>
      </c>
      <c r="I7687" t="s">
        <v>107</v>
      </c>
      <c r="U7687"/>
      <c r="V7687" t="s">
        <v>4336</v>
      </c>
      <c r="AA7687" s="115" t="s">
        <v>4308</v>
      </c>
      <c r="AB7687" s="115" t="s">
        <v>4308</v>
      </c>
      <c r="AC7687" s="115" t="s">
        <v>4308</v>
      </c>
      <c r="AD7687" s="115" t="s">
        <v>4308</v>
      </c>
      <c r="AE7687" s="115" t="s">
        <v>4308</v>
      </c>
      <c r="AF7687" s="115" t="s">
        <v>4308</v>
      </c>
      <c r="AG7687" s="115" t="s">
        <v>4308</v>
      </c>
      <c r="AH7687" s="115" t="s">
        <v>4308</v>
      </c>
      <c r="AI7687" s="115" t="e">
        <f>VLOOKUP(A7687,'[2]دراسات قانونية'!$A$3:$E$600,1,0)</f>
        <v>#N/A</v>
      </c>
    </row>
    <row r="7688" spans="1:35" x14ac:dyDescent="0.25">
      <c r="A7688" s="115">
        <v>335117</v>
      </c>
      <c r="B7688" s="115" t="s">
        <v>11705</v>
      </c>
      <c r="C7688" s="115" t="s">
        <v>680</v>
      </c>
      <c r="D7688" s="115" t="s">
        <v>460</v>
      </c>
      <c r="E7688" s="115" t="s">
        <v>76</v>
      </c>
      <c r="F7688" s="237">
        <v>34335</v>
      </c>
      <c r="G7688" s="115" t="s">
        <v>18</v>
      </c>
      <c r="H7688" s="115" t="s">
        <v>16</v>
      </c>
      <c r="I7688" t="s">
        <v>107</v>
      </c>
      <c r="J7688" s="115" t="s">
        <v>1226</v>
      </c>
      <c r="L7688" s="115" t="s">
        <v>73</v>
      </c>
      <c r="U7688"/>
      <c r="V7688" t="s">
        <v>4336</v>
      </c>
      <c r="AE7688" s="115" t="s">
        <v>4308</v>
      </c>
      <c r="AF7688" s="115" t="s">
        <v>4308</v>
      </c>
      <c r="AG7688" s="115" t="s">
        <v>4308</v>
      </c>
      <c r="AH7688" s="115" t="s">
        <v>4308</v>
      </c>
      <c r="AI7688" s="115" t="e">
        <f>VLOOKUP(A7688,'[2]دراسات قانونية'!$A$3:$E$600,1,0)</f>
        <v>#N/A</v>
      </c>
    </row>
    <row r="7689" spans="1:35" hidden="1" x14ac:dyDescent="0.25">
      <c r="A7689" s="115">
        <v>335118</v>
      </c>
      <c r="B7689" s="115" t="s">
        <v>2700</v>
      </c>
      <c r="C7689" s="115" t="s">
        <v>394</v>
      </c>
      <c r="D7689" s="115" t="s">
        <v>2701</v>
      </c>
      <c r="E7689" s="115" t="s">
        <v>76</v>
      </c>
      <c r="F7689" s="237">
        <v>35065</v>
      </c>
      <c r="G7689" s="115" t="s">
        <v>58</v>
      </c>
      <c r="H7689" s="115" t="s">
        <v>16</v>
      </c>
      <c r="I7689" t="s">
        <v>199</v>
      </c>
      <c r="J7689" s="115" t="s">
        <v>15</v>
      </c>
      <c r="L7689" s="115" t="s">
        <v>58</v>
      </c>
      <c r="U7689"/>
      <c r="V7689">
        <v>0</v>
      </c>
    </row>
    <row r="7690" spans="1:35" hidden="1" x14ac:dyDescent="0.25">
      <c r="A7690">
        <v>335119</v>
      </c>
      <c r="B7690" t="s">
        <v>11706</v>
      </c>
      <c r="C7690" t="s">
        <v>10568</v>
      </c>
      <c r="D7690" t="s">
        <v>511</v>
      </c>
      <c r="E7690" t="s">
        <v>77</v>
      </c>
      <c r="F7690" s="126">
        <v>28226</v>
      </c>
      <c r="G7690" t="s">
        <v>11707</v>
      </c>
      <c r="H7690" t="s">
        <v>16</v>
      </c>
      <c r="I7690" t="s">
        <v>136</v>
      </c>
      <c r="J7690" t="s">
        <v>1226</v>
      </c>
      <c r="K7690"/>
      <c r="L7690" t="s">
        <v>70</v>
      </c>
      <c r="M7690"/>
      <c r="N7690"/>
      <c r="O7690"/>
      <c r="P7690"/>
      <c r="Q7690"/>
      <c r="U7690"/>
      <c r="V7690">
        <v>0</v>
      </c>
      <c r="W7690"/>
      <c r="X7690"/>
      <c r="Y7690"/>
      <c r="Z7690"/>
      <c r="AA7690"/>
      <c r="AB7690"/>
      <c r="AC7690"/>
      <c r="AD7690"/>
      <c r="AE7690"/>
      <c r="AF7690"/>
      <c r="AG7690"/>
    </row>
    <row r="7691" spans="1:35" hidden="1" x14ac:dyDescent="0.25">
      <c r="A7691">
        <v>335120</v>
      </c>
      <c r="B7691" t="s">
        <v>11708</v>
      </c>
      <c r="C7691" t="s">
        <v>227</v>
      </c>
      <c r="D7691" t="s">
        <v>536</v>
      </c>
      <c r="E7691" t="s">
        <v>77</v>
      </c>
      <c r="F7691" s="126">
        <v>32153</v>
      </c>
      <c r="G7691" t="s">
        <v>333</v>
      </c>
      <c r="H7691" t="s">
        <v>16</v>
      </c>
      <c r="I7691" t="s">
        <v>136</v>
      </c>
      <c r="J7691"/>
      <c r="K7691"/>
      <c r="L7691"/>
      <c r="M7691"/>
      <c r="N7691"/>
      <c r="O7691"/>
      <c r="P7691"/>
      <c r="Q7691"/>
      <c r="U7691"/>
      <c r="V7691">
        <v>0</v>
      </c>
      <c r="W7691"/>
      <c r="X7691"/>
      <c r="Y7691"/>
      <c r="Z7691"/>
      <c r="AA7691"/>
      <c r="AB7691"/>
      <c r="AC7691"/>
      <c r="AD7691"/>
      <c r="AE7691"/>
      <c r="AF7691" t="s">
        <v>4308</v>
      </c>
      <c r="AG7691" t="s">
        <v>4308</v>
      </c>
      <c r="AH7691" s="115" t="s">
        <v>4308</v>
      </c>
    </row>
    <row r="7692" spans="1:35" hidden="1" x14ac:dyDescent="0.25">
      <c r="A7692">
        <v>335121</v>
      </c>
      <c r="B7692" t="s">
        <v>11709</v>
      </c>
      <c r="C7692" t="s">
        <v>372</v>
      </c>
      <c r="D7692" t="s">
        <v>4813</v>
      </c>
      <c r="E7692" t="s">
        <v>77</v>
      </c>
      <c r="F7692" s="126">
        <v>33636</v>
      </c>
      <c r="G7692" t="s">
        <v>11710</v>
      </c>
      <c r="H7692" t="s">
        <v>59</v>
      </c>
      <c r="I7692" t="s">
        <v>136</v>
      </c>
      <c r="J7692" t="s">
        <v>1226</v>
      </c>
      <c r="K7692"/>
      <c r="L7692" t="s">
        <v>18</v>
      </c>
      <c r="M7692"/>
      <c r="N7692"/>
      <c r="O7692"/>
      <c r="P7692"/>
      <c r="Q7692"/>
      <c r="U7692"/>
      <c r="V7692">
        <v>0</v>
      </c>
      <c r="W7692"/>
      <c r="X7692"/>
      <c r="Y7692"/>
      <c r="Z7692"/>
      <c r="AA7692"/>
      <c r="AB7692"/>
      <c r="AC7692"/>
      <c r="AD7692"/>
      <c r="AE7692"/>
      <c r="AF7692" t="s">
        <v>4308</v>
      </c>
      <c r="AG7692" t="s">
        <v>4308</v>
      </c>
      <c r="AH7692" s="115" t="s">
        <v>4308</v>
      </c>
    </row>
    <row r="7693" spans="1:35" x14ac:dyDescent="0.25">
      <c r="A7693" s="115">
        <v>335122</v>
      </c>
      <c r="B7693" s="115" t="s">
        <v>11711</v>
      </c>
      <c r="C7693" s="115" t="s">
        <v>327</v>
      </c>
      <c r="D7693" s="115" t="s">
        <v>11712</v>
      </c>
      <c r="E7693" s="115" t="s">
        <v>76</v>
      </c>
      <c r="F7693" s="237"/>
      <c r="H7693" s="115" t="s">
        <v>16</v>
      </c>
      <c r="I7693" t="s">
        <v>107</v>
      </c>
      <c r="U7693"/>
      <c r="V7693" t="s">
        <v>4336</v>
      </c>
      <c r="AA7693" s="115" t="s">
        <v>4308</v>
      </c>
      <c r="AB7693" s="115" t="s">
        <v>4308</v>
      </c>
      <c r="AC7693" s="115" t="s">
        <v>4308</v>
      </c>
      <c r="AD7693" s="115" t="s">
        <v>4308</v>
      </c>
      <c r="AE7693" s="115" t="s">
        <v>4308</v>
      </c>
      <c r="AF7693" s="115" t="s">
        <v>4308</v>
      </c>
      <c r="AG7693" s="115" t="s">
        <v>4308</v>
      </c>
      <c r="AH7693" s="115" t="s">
        <v>4308</v>
      </c>
      <c r="AI7693" s="115" t="e">
        <f>VLOOKUP(A7693,'[2]دراسات قانونية'!$A$3:$E$600,1,0)</f>
        <v>#N/A</v>
      </c>
    </row>
    <row r="7694" spans="1:35" x14ac:dyDescent="0.25">
      <c r="A7694" s="115">
        <v>335123</v>
      </c>
      <c r="B7694" s="115" t="s">
        <v>11713</v>
      </c>
      <c r="C7694" s="115" t="s">
        <v>349</v>
      </c>
      <c r="D7694" s="115" t="s">
        <v>407</v>
      </c>
      <c r="E7694" s="115" t="s">
        <v>76</v>
      </c>
      <c r="F7694" s="237"/>
      <c r="H7694" s="115" t="s">
        <v>16</v>
      </c>
      <c r="I7694" t="s">
        <v>107</v>
      </c>
      <c r="U7694"/>
      <c r="V7694" t="s">
        <v>4336</v>
      </c>
      <c r="AA7694" s="115" t="s">
        <v>4308</v>
      </c>
      <c r="AB7694" s="115" t="s">
        <v>4308</v>
      </c>
      <c r="AC7694" s="115" t="s">
        <v>4308</v>
      </c>
      <c r="AD7694" s="115" t="s">
        <v>4308</v>
      </c>
      <c r="AE7694" s="115" t="s">
        <v>4308</v>
      </c>
      <c r="AF7694" s="115" t="s">
        <v>4308</v>
      </c>
      <c r="AG7694" s="115" t="s">
        <v>4308</v>
      </c>
      <c r="AH7694" s="115" t="s">
        <v>4308</v>
      </c>
      <c r="AI7694" s="115" t="e">
        <f>VLOOKUP(A7694,'[2]دراسات قانونية'!$A$3:$E$600,1,0)</f>
        <v>#N/A</v>
      </c>
    </row>
    <row r="7695" spans="1:35" hidden="1" x14ac:dyDescent="0.25">
      <c r="A7695" s="115">
        <v>335124</v>
      </c>
      <c r="B7695" s="115" t="s">
        <v>2925</v>
      </c>
      <c r="C7695" s="115" t="s">
        <v>227</v>
      </c>
      <c r="D7695" s="115" t="s">
        <v>230</v>
      </c>
      <c r="E7695" s="115" t="s">
        <v>77</v>
      </c>
      <c r="F7695" s="237">
        <v>33290</v>
      </c>
      <c r="G7695" s="115" t="s">
        <v>18</v>
      </c>
      <c r="H7695" s="115" t="s">
        <v>19</v>
      </c>
      <c r="I7695" t="s">
        <v>199</v>
      </c>
      <c r="J7695" s="115" t="s">
        <v>1226</v>
      </c>
      <c r="L7695" s="115" t="s">
        <v>73</v>
      </c>
      <c r="U7695"/>
      <c r="V7695">
        <v>0</v>
      </c>
    </row>
    <row r="7696" spans="1:35" x14ac:dyDescent="0.25">
      <c r="A7696" s="115">
        <v>335125</v>
      </c>
      <c r="B7696" s="115" t="s">
        <v>11714</v>
      </c>
      <c r="C7696" s="115" t="s">
        <v>227</v>
      </c>
      <c r="D7696" s="115" t="s">
        <v>1334</v>
      </c>
      <c r="E7696" s="115" t="s">
        <v>76</v>
      </c>
      <c r="F7696" s="237"/>
      <c r="H7696" s="115" t="s">
        <v>16</v>
      </c>
      <c r="I7696" t="s">
        <v>107</v>
      </c>
      <c r="U7696"/>
      <c r="V7696" t="s">
        <v>4336</v>
      </c>
      <c r="AA7696" s="115" t="s">
        <v>4308</v>
      </c>
      <c r="AB7696" s="115" t="s">
        <v>4308</v>
      </c>
      <c r="AC7696" s="115" t="s">
        <v>4308</v>
      </c>
      <c r="AD7696" s="115" t="s">
        <v>4308</v>
      </c>
      <c r="AE7696" s="115" t="s">
        <v>4308</v>
      </c>
      <c r="AF7696" s="115" t="s">
        <v>4308</v>
      </c>
      <c r="AG7696" s="115" t="s">
        <v>4308</v>
      </c>
      <c r="AH7696" s="115" t="s">
        <v>4308</v>
      </c>
      <c r="AI7696" s="115" t="e">
        <f>VLOOKUP(A7696,'[2]دراسات قانونية'!$A$3:$E$600,1,0)</f>
        <v>#N/A</v>
      </c>
    </row>
    <row r="7697" spans="1:35" hidden="1" x14ac:dyDescent="0.25">
      <c r="A7697">
        <v>335126</v>
      </c>
      <c r="B7697" t="s">
        <v>11715</v>
      </c>
      <c r="C7697" t="s">
        <v>451</v>
      </c>
      <c r="D7697" t="s">
        <v>839</v>
      </c>
      <c r="E7697" t="s">
        <v>76</v>
      </c>
      <c r="F7697" s="126">
        <v>35905</v>
      </c>
      <c r="G7697" t="s">
        <v>11716</v>
      </c>
      <c r="H7697" t="s">
        <v>16</v>
      </c>
      <c r="I7697" t="s">
        <v>129</v>
      </c>
      <c r="J7697" t="s">
        <v>15</v>
      </c>
      <c r="K7697"/>
      <c r="L7697" t="s">
        <v>18</v>
      </c>
      <c r="M7697"/>
      <c r="N7697"/>
      <c r="O7697"/>
      <c r="P7697"/>
      <c r="Q7697"/>
      <c r="U7697"/>
      <c r="V7697" t="s">
        <v>4424</v>
      </c>
      <c r="W7697"/>
      <c r="X7697"/>
      <c r="Y7697"/>
      <c r="Z7697"/>
      <c r="AA7697"/>
      <c r="AB7697"/>
      <c r="AC7697"/>
      <c r="AD7697"/>
      <c r="AE7697" t="s">
        <v>4308</v>
      </c>
      <c r="AF7697" t="s">
        <v>4308</v>
      </c>
      <c r="AG7697" t="s">
        <v>4308</v>
      </c>
      <c r="AH7697" s="115" t="s">
        <v>4308</v>
      </c>
    </row>
    <row r="7698" spans="1:35" hidden="1" x14ac:dyDescent="0.25">
      <c r="A7698">
        <v>335127</v>
      </c>
      <c r="B7698" t="s">
        <v>11717</v>
      </c>
      <c r="C7698" t="s">
        <v>664</v>
      </c>
      <c r="D7698" t="s">
        <v>275</v>
      </c>
      <c r="E7698" t="s">
        <v>77</v>
      </c>
      <c r="F7698" s="126">
        <v>36417</v>
      </c>
      <c r="G7698" t="s">
        <v>18</v>
      </c>
      <c r="H7698" t="s">
        <v>16</v>
      </c>
      <c r="I7698" t="s">
        <v>129</v>
      </c>
      <c r="J7698"/>
      <c r="K7698"/>
      <c r="L7698"/>
      <c r="M7698"/>
      <c r="N7698"/>
      <c r="O7698"/>
      <c r="P7698"/>
      <c r="Q7698"/>
      <c r="U7698"/>
      <c r="V7698" t="s">
        <v>16623</v>
      </c>
      <c r="W7698"/>
      <c r="X7698"/>
      <c r="Y7698"/>
      <c r="Z7698"/>
      <c r="AA7698"/>
      <c r="AB7698"/>
      <c r="AC7698" t="s">
        <v>4308</v>
      </c>
      <c r="AD7698" t="s">
        <v>4308</v>
      </c>
      <c r="AE7698" t="s">
        <v>4308</v>
      </c>
      <c r="AF7698" t="s">
        <v>4308</v>
      </c>
      <c r="AG7698" t="s">
        <v>4308</v>
      </c>
      <c r="AH7698" s="115" t="s">
        <v>4308</v>
      </c>
    </row>
    <row r="7699" spans="1:35" hidden="1" x14ac:dyDescent="0.25">
      <c r="A7699">
        <v>335128</v>
      </c>
      <c r="B7699" t="s">
        <v>11718</v>
      </c>
      <c r="C7699" t="s">
        <v>638</v>
      </c>
      <c r="D7699" t="s">
        <v>11719</v>
      </c>
      <c r="E7699" t="s">
        <v>77</v>
      </c>
      <c r="F7699" s="126">
        <v>35453</v>
      </c>
      <c r="G7699" t="s">
        <v>211</v>
      </c>
      <c r="H7699" t="s">
        <v>16</v>
      </c>
      <c r="I7699" t="s">
        <v>129</v>
      </c>
      <c r="J7699"/>
      <c r="K7699"/>
      <c r="L7699"/>
      <c r="M7699"/>
      <c r="N7699"/>
      <c r="O7699"/>
      <c r="P7699"/>
      <c r="Q7699"/>
      <c r="U7699"/>
      <c r="V7699" t="s">
        <v>4424</v>
      </c>
      <c r="W7699"/>
      <c r="X7699"/>
      <c r="Y7699"/>
      <c r="Z7699"/>
      <c r="AA7699"/>
      <c r="AB7699"/>
      <c r="AC7699" t="s">
        <v>4308</v>
      </c>
      <c r="AD7699" t="s">
        <v>4308</v>
      </c>
      <c r="AE7699" t="s">
        <v>4308</v>
      </c>
      <c r="AF7699" t="s">
        <v>4308</v>
      </c>
      <c r="AG7699" t="s">
        <v>4308</v>
      </c>
      <c r="AH7699" s="115" t="s">
        <v>4308</v>
      </c>
    </row>
    <row r="7700" spans="1:35" hidden="1" x14ac:dyDescent="0.25">
      <c r="A7700">
        <v>335129</v>
      </c>
      <c r="B7700" t="s">
        <v>11720</v>
      </c>
      <c r="C7700" t="s">
        <v>355</v>
      </c>
      <c r="D7700" t="s">
        <v>11721</v>
      </c>
      <c r="E7700" t="s">
        <v>77</v>
      </c>
      <c r="F7700" s="126">
        <v>34428</v>
      </c>
      <c r="G7700" t="s">
        <v>18</v>
      </c>
      <c r="H7700" t="s">
        <v>16</v>
      </c>
      <c r="I7700" t="s">
        <v>136</v>
      </c>
      <c r="J7700"/>
      <c r="K7700"/>
      <c r="L7700"/>
      <c r="M7700"/>
      <c r="N7700"/>
      <c r="O7700"/>
      <c r="P7700"/>
      <c r="Q7700"/>
      <c r="U7700"/>
      <c r="V7700">
        <v>0</v>
      </c>
      <c r="W7700"/>
      <c r="X7700"/>
      <c r="Y7700"/>
      <c r="Z7700"/>
      <c r="AA7700"/>
      <c r="AB7700"/>
      <c r="AC7700"/>
      <c r="AD7700"/>
      <c r="AE7700"/>
      <c r="AF7700"/>
      <c r="AG7700"/>
    </row>
    <row r="7701" spans="1:35" hidden="1" x14ac:dyDescent="0.25">
      <c r="A7701">
        <v>335130</v>
      </c>
      <c r="B7701" t="s">
        <v>11722</v>
      </c>
      <c r="C7701" t="s">
        <v>250</v>
      </c>
      <c r="D7701" t="s">
        <v>6187</v>
      </c>
      <c r="E7701" t="s">
        <v>77</v>
      </c>
      <c r="F7701" s="126">
        <v>33612</v>
      </c>
      <c r="G7701" t="s">
        <v>18</v>
      </c>
      <c r="H7701" t="s">
        <v>16</v>
      </c>
      <c r="I7701" t="s">
        <v>129</v>
      </c>
      <c r="J7701" t="s">
        <v>1226</v>
      </c>
      <c r="K7701"/>
      <c r="L7701" t="s">
        <v>30</v>
      </c>
      <c r="M7701"/>
      <c r="N7701"/>
      <c r="O7701"/>
      <c r="P7701"/>
      <c r="Q7701"/>
      <c r="U7701"/>
      <c r="V7701" t="s">
        <v>4336</v>
      </c>
      <c r="W7701"/>
      <c r="X7701"/>
      <c r="Y7701"/>
      <c r="Z7701"/>
      <c r="AA7701"/>
      <c r="AB7701"/>
      <c r="AC7701"/>
      <c r="AD7701"/>
      <c r="AE7701"/>
      <c r="AF7701"/>
      <c r="AG7701"/>
    </row>
    <row r="7702" spans="1:35" hidden="1" x14ac:dyDescent="0.25">
      <c r="A7702" s="115">
        <v>335131</v>
      </c>
      <c r="B7702" s="115" t="s">
        <v>3102</v>
      </c>
      <c r="C7702" s="115" t="s">
        <v>520</v>
      </c>
      <c r="D7702" s="115" t="s">
        <v>275</v>
      </c>
      <c r="E7702" s="115" t="s">
        <v>77</v>
      </c>
      <c r="F7702" s="237">
        <v>35533</v>
      </c>
      <c r="G7702" s="115" t="s">
        <v>18</v>
      </c>
      <c r="H7702" s="115" t="s">
        <v>16</v>
      </c>
      <c r="I7702" t="s">
        <v>199</v>
      </c>
      <c r="J7702" s="115" t="s">
        <v>15</v>
      </c>
      <c r="L7702" s="115" t="s">
        <v>18</v>
      </c>
      <c r="U7702"/>
      <c r="V7702">
        <v>0</v>
      </c>
    </row>
    <row r="7703" spans="1:35" hidden="1" x14ac:dyDescent="0.25">
      <c r="A7703" s="115">
        <v>335132</v>
      </c>
      <c r="B7703" s="115" t="s">
        <v>2346</v>
      </c>
      <c r="C7703" s="115" t="s">
        <v>2347</v>
      </c>
      <c r="D7703" s="115" t="s">
        <v>1070</v>
      </c>
      <c r="E7703" s="115" t="s">
        <v>76</v>
      </c>
      <c r="F7703" s="237">
        <v>36392</v>
      </c>
      <c r="G7703" s="115" t="s">
        <v>18</v>
      </c>
      <c r="H7703" s="115" t="s">
        <v>16</v>
      </c>
      <c r="I7703" t="s">
        <v>199</v>
      </c>
      <c r="J7703" s="115" t="s">
        <v>15</v>
      </c>
      <c r="L7703" s="115" t="s">
        <v>18</v>
      </c>
      <c r="U7703"/>
      <c r="V7703">
        <v>0</v>
      </c>
    </row>
    <row r="7704" spans="1:35" hidden="1" x14ac:dyDescent="0.25">
      <c r="A7704">
        <v>335133</v>
      </c>
      <c r="B7704" t="s">
        <v>11723</v>
      </c>
      <c r="C7704" t="s">
        <v>244</v>
      </c>
      <c r="D7704" t="s">
        <v>328</v>
      </c>
      <c r="E7704" t="s">
        <v>76</v>
      </c>
      <c r="F7704" s="126">
        <v>36161</v>
      </c>
      <c r="G7704" t="s">
        <v>27</v>
      </c>
      <c r="H7704" t="s">
        <v>16</v>
      </c>
      <c r="I7704" t="s">
        <v>136</v>
      </c>
      <c r="J7704" t="s">
        <v>15</v>
      </c>
      <c r="K7704"/>
      <c r="L7704" t="s">
        <v>18</v>
      </c>
      <c r="M7704"/>
      <c r="N7704"/>
      <c r="O7704"/>
      <c r="P7704"/>
      <c r="Q7704"/>
      <c r="U7704"/>
      <c r="V7704">
        <v>0</v>
      </c>
      <c r="W7704"/>
      <c r="X7704"/>
      <c r="Y7704"/>
      <c r="Z7704"/>
      <c r="AA7704"/>
      <c r="AB7704"/>
      <c r="AC7704"/>
      <c r="AD7704"/>
      <c r="AE7704"/>
      <c r="AF7704"/>
      <c r="AG7704"/>
    </row>
    <row r="7705" spans="1:35" x14ac:dyDescent="0.25">
      <c r="A7705" s="115">
        <v>335134</v>
      </c>
      <c r="B7705" s="115" t="s">
        <v>11724</v>
      </c>
      <c r="C7705" s="115" t="s">
        <v>324</v>
      </c>
      <c r="D7705" s="115" t="s">
        <v>281</v>
      </c>
      <c r="E7705" s="115" t="s">
        <v>76</v>
      </c>
      <c r="F7705" s="237">
        <v>36544</v>
      </c>
      <c r="G7705" s="115" t="s">
        <v>11725</v>
      </c>
      <c r="H7705" s="115" t="s">
        <v>16</v>
      </c>
      <c r="I7705" t="s">
        <v>107</v>
      </c>
      <c r="U7705"/>
      <c r="V7705" t="s">
        <v>4336</v>
      </c>
      <c r="AC7705" s="115" t="s">
        <v>4308</v>
      </c>
      <c r="AD7705" s="115" t="s">
        <v>4308</v>
      </c>
      <c r="AE7705" s="115" t="s">
        <v>4308</v>
      </c>
      <c r="AF7705" s="115" t="s">
        <v>4308</v>
      </c>
      <c r="AG7705" s="115" t="s">
        <v>4308</v>
      </c>
      <c r="AH7705" s="115" t="s">
        <v>4308</v>
      </c>
      <c r="AI7705" s="115" t="e">
        <f>VLOOKUP(A7705,'[2]دراسات قانونية'!$A$3:$E$600,1,0)</f>
        <v>#N/A</v>
      </c>
    </row>
    <row r="7706" spans="1:35" hidden="1" x14ac:dyDescent="0.25">
      <c r="A7706" s="115">
        <v>335137</v>
      </c>
      <c r="B7706" s="115" t="s">
        <v>3883</v>
      </c>
      <c r="C7706" s="115" t="s">
        <v>2200</v>
      </c>
      <c r="D7706" s="115" t="s">
        <v>501</v>
      </c>
      <c r="E7706" s="115" t="s">
        <v>76</v>
      </c>
      <c r="F7706" s="237">
        <v>34805</v>
      </c>
      <c r="G7706" s="115" t="s">
        <v>18</v>
      </c>
      <c r="H7706" s="115" t="s">
        <v>16</v>
      </c>
      <c r="I7706" t="s">
        <v>199</v>
      </c>
      <c r="J7706" s="115" t="s">
        <v>15</v>
      </c>
      <c r="L7706" s="115" t="s">
        <v>58</v>
      </c>
      <c r="U7706"/>
      <c r="V7706">
        <v>0</v>
      </c>
    </row>
    <row r="7707" spans="1:35" ht="18" x14ac:dyDescent="0.25">
      <c r="A7707" s="235">
        <v>335138</v>
      </c>
      <c r="B7707" s="235" t="s">
        <v>11726</v>
      </c>
      <c r="C7707" s="235" t="s">
        <v>227</v>
      </c>
      <c r="D7707" s="235" t="s">
        <v>848</v>
      </c>
      <c r="E7707"/>
      <c r="F7707" s="126"/>
      <c r="G7707" s="236"/>
      <c r="H7707"/>
      <c r="I7707" t="s">
        <v>107</v>
      </c>
      <c r="J7707" s="236"/>
      <c r="K7707"/>
      <c r="L7707"/>
      <c r="M7707"/>
      <c r="N7707"/>
      <c r="O7707"/>
      <c r="P7707"/>
      <c r="Q7707"/>
      <c r="U7707"/>
      <c r="V7707" t="s">
        <v>4337</v>
      </c>
      <c r="W7707" s="236"/>
      <c r="X7707"/>
      <c r="Y7707"/>
      <c r="Z7707"/>
      <c r="AA7707"/>
      <c r="AB7707"/>
      <c r="AC7707"/>
      <c r="AD7707"/>
      <c r="AE7707"/>
      <c r="AF7707"/>
      <c r="AG7707"/>
      <c r="AH7707" s="115" t="s">
        <v>4308</v>
      </c>
      <c r="AI7707" s="115" t="e">
        <f>VLOOKUP(A7707,'[2]دراسات قانونية'!$A$3:$E$600,1,0)</f>
        <v>#N/A</v>
      </c>
    </row>
    <row r="7708" spans="1:35" x14ac:dyDescent="0.25">
      <c r="A7708" s="115">
        <v>335139</v>
      </c>
      <c r="B7708" s="115" t="s">
        <v>11727</v>
      </c>
      <c r="C7708" s="115" t="s">
        <v>227</v>
      </c>
      <c r="D7708" s="115" t="s">
        <v>11728</v>
      </c>
      <c r="E7708" s="115" t="s">
        <v>76</v>
      </c>
      <c r="F7708" s="237"/>
      <c r="H7708" s="115" t="s">
        <v>16</v>
      </c>
      <c r="I7708" t="s">
        <v>107</v>
      </c>
      <c r="U7708"/>
      <c r="V7708"/>
      <c r="AI7708" s="115">
        <f>VLOOKUP(A7708,'[2]دراسات قانونية'!$A$3:$E$600,1,0)</f>
        <v>335139</v>
      </c>
    </row>
    <row r="7709" spans="1:35" hidden="1" x14ac:dyDescent="0.25">
      <c r="A7709" s="115">
        <v>335140</v>
      </c>
      <c r="B7709" s="115" t="s">
        <v>2349</v>
      </c>
      <c r="C7709" s="115" t="s">
        <v>227</v>
      </c>
      <c r="D7709" s="115" t="s">
        <v>2350</v>
      </c>
      <c r="E7709" s="115" t="s">
        <v>76</v>
      </c>
      <c r="F7709" s="237">
        <v>35065</v>
      </c>
      <c r="G7709" s="115" t="s">
        <v>37</v>
      </c>
      <c r="H7709" s="115" t="s">
        <v>16</v>
      </c>
      <c r="I7709" t="s">
        <v>199</v>
      </c>
      <c r="J7709" s="115" t="s">
        <v>15</v>
      </c>
      <c r="L7709" s="115" t="s">
        <v>37</v>
      </c>
      <c r="U7709"/>
      <c r="V7709">
        <v>0</v>
      </c>
      <c r="AH7709" s="115" t="s">
        <v>4308</v>
      </c>
    </row>
    <row r="7710" spans="1:35" x14ac:dyDescent="0.25">
      <c r="A7710" s="115">
        <v>335141</v>
      </c>
      <c r="B7710" s="115" t="s">
        <v>11729</v>
      </c>
      <c r="C7710" s="115" t="s">
        <v>1406</v>
      </c>
      <c r="D7710" s="115" t="s">
        <v>11730</v>
      </c>
      <c r="E7710" s="115" t="s">
        <v>77</v>
      </c>
      <c r="F7710" s="237">
        <v>35405</v>
      </c>
      <c r="G7710" s="115" t="s">
        <v>18</v>
      </c>
      <c r="H7710" s="115" t="s">
        <v>16</v>
      </c>
      <c r="I7710" t="s">
        <v>107</v>
      </c>
      <c r="U7710"/>
      <c r="V7710" t="s">
        <v>4336</v>
      </c>
      <c r="AB7710" s="115" t="s">
        <v>4308</v>
      </c>
      <c r="AC7710" s="115" t="s">
        <v>4308</v>
      </c>
      <c r="AD7710" s="115" t="s">
        <v>4308</v>
      </c>
      <c r="AE7710" s="115" t="s">
        <v>4308</v>
      </c>
      <c r="AF7710" s="115" t="s">
        <v>4308</v>
      </c>
      <c r="AG7710" s="115" t="s">
        <v>4308</v>
      </c>
      <c r="AH7710" s="115" t="s">
        <v>4308</v>
      </c>
      <c r="AI7710" s="115" t="e">
        <f>VLOOKUP(A7710,'[2]دراسات قانونية'!$A$3:$E$600,1,0)</f>
        <v>#N/A</v>
      </c>
    </row>
    <row r="7711" spans="1:35" ht="18" hidden="1" x14ac:dyDescent="0.25">
      <c r="A7711" s="235">
        <v>335142</v>
      </c>
      <c r="B7711" s="235" t="s">
        <v>11731</v>
      </c>
      <c r="C7711" s="235" t="s">
        <v>223</v>
      </c>
      <c r="D7711" s="235" t="s">
        <v>966</v>
      </c>
      <c r="E7711"/>
      <c r="F7711" s="126"/>
      <c r="G7711" s="236"/>
      <c r="H7711"/>
      <c r="I7711" t="s">
        <v>199</v>
      </c>
      <c r="J7711" s="236"/>
      <c r="K7711"/>
      <c r="L7711"/>
      <c r="M7711"/>
      <c r="N7711"/>
      <c r="O7711"/>
      <c r="P7711"/>
      <c r="Q7711"/>
      <c r="U7711"/>
      <c r="V7711">
        <v>0</v>
      </c>
      <c r="W7711" s="236"/>
      <c r="X7711"/>
      <c r="Y7711"/>
      <c r="Z7711"/>
      <c r="AA7711"/>
      <c r="AB7711"/>
      <c r="AC7711"/>
      <c r="AD7711"/>
      <c r="AE7711"/>
      <c r="AF7711"/>
      <c r="AG7711"/>
      <c r="AH7711" s="115" t="s">
        <v>4308</v>
      </c>
    </row>
    <row r="7712" spans="1:35" ht="18" x14ac:dyDescent="0.25">
      <c r="A7712" s="235">
        <v>335145</v>
      </c>
      <c r="B7712" s="235" t="s">
        <v>11732</v>
      </c>
      <c r="C7712" s="235" t="s">
        <v>329</v>
      </c>
      <c r="D7712" s="235" t="s">
        <v>354</v>
      </c>
      <c r="E7712"/>
      <c r="F7712" s="126"/>
      <c r="G7712" s="236"/>
      <c r="H7712"/>
      <c r="I7712" t="s">
        <v>107</v>
      </c>
      <c r="J7712" s="236"/>
      <c r="K7712"/>
      <c r="L7712"/>
      <c r="M7712"/>
      <c r="N7712"/>
      <c r="O7712"/>
      <c r="P7712"/>
      <c r="Q7712"/>
      <c r="U7712"/>
      <c r="V7712" t="s">
        <v>4337</v>
      </c>
      <c r="W7712" s="236"/>
      <c r="X7712"/>
      <c r="Y7712"/>
      <c r="Z7712"/>
      <c r="AA7712"/>
      <c r="AB7712"/>
      <c r="AC7712"/>
      <c r="AD7712"/>
      <c r="AE7712"/>
      <c r="AF7712"/>
      <c r="AG7712"/>
      <c r="AH7712" s="115" t="s">
        <v>4308</v>
      </c>
      <c r="AI7712" s="115" t="e">
        <f>VLOOKUP(A7712,'[2]دراسات قانونية'!$A$3:$E$600,1,0)</f>
        <v>#N/A</v>
      </c>
    </row>
    <row r="7713" spans="1:35" hidden="1" x14ac:dyDescent="0.25">
      <c r="A7713">
        <v>335147</v>
      </c>
      <c r="B7713" t="s">
        <v>11733</v>
      </c>
      <c r="C7713" t="s">
        <v>216</v>
      </c>
      <c r="D7713" t="s">
        <v>702</v>
      </c>
      <c r="E7713" t="s">
        <v>76</v>
      </c>
      <c r="F7713" s="126"/>
      <c r="G7713"/>
      <c r="H7713" t="s">
        <v>16</v>
      </c>
      <c r="I7713" t="s">
        <v>129</v>
      </c>
      <c r="J7713"/>
      <c r="K7713"/>
      <c r="L7713"/>
      <c r="M7713"/>
      <c r="N7713"/>
      <c r="O7713"/>
      <c r="P7713"/>
      <c r="Q7713"/>
      <c r="U7713"/>
      <c r="V7713" t="s">
        <v>4424</v>
      </c>
      <c r="W7713"/>
      <c r="X7713"/>
      <c r="Y7713"/>
      <c r="Z7713"/>
      <c r="AA7713" t="s">
        <v>4308</v>
      </c>
      <c r="AB7713" t="s">
        <v>4308</v>
      </c>
      <c r="AC7713" t="s">
        <v>4308</v>
      </c>
      <c r="AD7713" t="s">
        <v>4308</v>
      </c>
      <c r="AE7713" t="s">
        <v>4308</v>
      </c>
      <c r="AF7713" t="s">
        <v>4308</v>
      </c>
      <c r="AG7713" t="s">
        <v>4308</v>
      </c>
      <c r="AH7713" s="115" t="s">
        <v>4308</v>
      </c>
    </row>
    <row r="7714" spans="1:35" hidden="1" x14ac:dyDescent="0.25">
      <c r="A7714">
        <v>335148</v>
      </c>
      <c r="B7714" t="s">
        <v>11734</v>
      </c>
      <c r="C7714" t="s">
        <v>561</v>
      </c>
      <c r="D7714" t="s">
        <v>1601</v>
      </c>
      <c r="E7714" t="s">
        <v>77</v>
      </c>
      <c r="F7714" s="126">
        <v>34886</v>
      </c>
      <c r="G7714" t="s">
        <v>509</v>
      </c>
      <c r="H7714" t="s">
        <v>16</v>
      </c>
      <c r="I7714" t="s">
        <v>201</v>
      </c>
      <c r="J7714" t="s">
        <v>15</v>
      </c>
      <c r="K7714"/>
      <c r="L7714" t="s">
        <v>30</v>
      </c>
      <c r="M7714"/>
      <c r="N7714"/>
      <c r="O7714"/>
      <c r="P7714"/>
      <c r="Q7714"/>
      <c r="U7714"/>
      <c r="V7714">
        <v>0</v>
      </c>
      <c r="W7714"/>
      <c r="X7714"/>
      <c r="Y7714"/>
      <c r="Z7714"/>
      <c r="AA7714"/>
      <c r="AB7714"/>
      <c r="AC7714"/>
      <c r="AD7714"/>
      <c r="AE7714"/>
      <c r="AF7714"/>
      <c r="AG7714"/>
    </row>
    <row r="7715" spans="1:35" x14ac:dyDescent="0.25">
      <c r="A7715" s="115">
        <v>335149</v>
      </c>
      <c r="B7715" s="115" t="s">
        <v>11735</v>
      </c>
      <c r="C7715" s="115" t="s">
        <v>653</v>
      </c>
      <c r="D7715" s="115" t="s">
        <v>905</v>
      </c>
      <c r="E7715" s="115" t="s">
        <v>76</v>
      </c>
      <c r="F7715" s="237"/>
      <c r="H7715" s="115" t="s">
        <v>16</v>
      </c>
      <c r="I7715" t="s">
        <v>107</v>
      </c>
      <c r="U7715"/>
      <c r="V7715" t="s">
        <v>4336</v>
      </c>
      <c r="AA7715" s="115" t="s">
        <v>4308</v>
      </c>
      <c r="AB7715" s="115" t="s">
        <v>4308</v>
      </c>
      <c r="AC7715" s="115" t="s">
        <v>4308</v>
      </c>
      <c r="AD7715" s="115" t="s">
        <v>4308</v>
      </c>
      <c r="AE7715" s="115" t="s">
        <v>4308</v>
      </c>
      <c r="AF7715" s="115" t="s">
        <v>4308</v>
      </c>
      <c r="AG7715" s="115" t="s">
        <v>4308</v>
      </c>
      <c r="AH7715" s="115" t="s">
        <v>4308</v>
      </c>
      <c r="AI7715" s="115" t="e">
        <f>VLOOKUP(A7715,'[2]دراسات قانونية'!$A$3:$E$600,1,0)</f>
        <v>#N/A</v>
      </c>
    </row>
    <row r="7716" spans="1:35" hidden="1" x14ac:dyDescent="0.25">
      <c r="A7716">
        <v>335150</v>
      </c>
      <c r="B7716" t="s">
        <v>11736</v>
      </c>
      <c r="C7716" t="s">
        <v>518</v>
      </c>
      <c r="D7716" t="s">
        <v>11737</v>
      </c>
      <c r="E7716" t="s">
        <v>77</v>
      </c>
      <c r="F7716" s="126">
        <v>34329</v>
      </c>
      <c r="G7716" t="s">
        <v>18</v>
      </c>
      <c r="H7716" t="s">
        <v>19</v>
      </c>
      <c r="I7716" t="s">
        <v>129</v>
      </c>
      <c r="J7716" t="s">
        <v>1226</v>
      </c>
      <c r="K7716"/>
      <c r="L7716" t="s">
        <v>18</v>
      </c>
      <c r="M7716"/>
      <c r="N7716"/>
      <c r="O7716"/>
      <c r="P7716"/>
      <c r="Q7716"/>
      <c r="U7716"/>
      <c r="V7716" t="s">
        <v>16623</v>
      </c>
      <c r="W7716"/>
      <c r="X7716"/>
      <c r="Y7716"/>
      <c r="Z7716"/>
      <c r="AA7716"/>
      <c r="AB7716"/>
      <c r="AC7716"/>
      <c r="AD7716"/>
      <c r="AE7716"/>
      <c r="AF7716" t="s">
        <v>4308</v>
      </c>
      <c r="AG7716" t="s">
        <v>4308</v>
      </c>
      <c r="AH7716" s="115" t="s">
        <v>4308</v>
      </c>
    </row>
    <row r="7717" spans="1:35" hidden="1" x14ac:dyDescent="0.25">
      <c r="A7717">
        <v>335152</v>
      </c>
      <c r="B7717" t="s">
        <v>11738</v>
      </c>
      <c r="C7717" t="s">
        <v>227</v>
      </c>
      <c r="D7717" t="s">
        <v>1849</v>
      </c>
      <c r="E7717" t="s">
        <v>77</v>
      </c>
      <c r="F7717" s="126">
        <v>25950</v>
      </c>
      <c r="G7717" t="s">
        <v>429</v>
      </c>
      <c r="H7717" t="s">
        <v>16</v>
      </c>
      <c r="I7717" t="s">
        <v>129</v>
      </c>
      <c r="J7717"/>
      <c r="K7717"/>
      <c r="L7717"/>
      <c r="M7717"/>
      <c r="N7717"/>
      <c r="O7717"/>
      <c r="P7717"/>
      <c r="Q7717"/>
      <c r="U7717"/>
      <c r="V7717" t="s">
        <v>16623</v>
      </c>
      <c r="W7717"/>
      <c r="X7717"/>
      <c r="Y7717"/>
      <c r="Z7717"/>
      <c r="AA7717"/>
      <c r="AB7717"/>
      <c r="AC7717"/>
      <c r="AD7717"/>
      <c r="AE7717"/>
      <c r="AF7717"/>
      <c r="AG7717"/>
      <c r="AH7717" s="115" t="s">
        <v>4308</v>
      </c>
    </row>
    <row r="7718" spans="1:35" hidden="1" x14ac:dyDescent="0.25">
      <c r="A7718">
        <v>335153</v>
      </c>
      <c r="B7718" t="s">
        <v>11739</v>
      </c>
      <c r="C7718" t="s">
        <v>244</v>
      </c>
      <c r="D7718" t="s">
        <v>293</v>
      </c>
      <c r="E7718" t="s">
        <v>77</v>
      </c>
      <c r="F7718" s="126">
        <v>27208</v>
      </c>
      <c r="G7718" t="s">
        <v>18</v>
      </c>
      <c r="H7718" t="s">
        <v>16</v>
      </c>
      <c r="I7718" t="s">
        <v>136</v>
      </c>
      <c r="J7718" t="s">
        <v>15</v>
      </c>
      <c r="K7718"/>
      <c r="L7718" t="s">
        <v>73</v>
      </c>
      <c r="M7718"/>
      <c r="N7718"/>
      <c r="O7718"/>
      <c r="P7718"/>
      <c r="Q7718"/>
      <c r="U7718"/>
      <c r="V7718">
        <v>0</v>
      </c>
      <c r="W7718"/>
      <c r="X7718"/>
      <c r="Y7718"/>
      <c r="Z7718"/>
      <c r="AA7718"/>
      <c r="AB7718"/>
      <c r="AC7718"/>
      <c r="AD7718"/>
      <c r="AE7718"/>
      <c r="AF7718"/>
      <c r="AG7718"/>
    </row>
    <row r="7719" spans="1:35" hidden="1" x14ac:dyDescent="0.25">
      <c r="A7719">
        <v>335154</v>
      </c>
      <c r="B7719" t="s">
        <v>11740</v>
      </c>
      <c r="C7719" t="s">
        <v>6316</v>
      </c>
      <c r="D7719" t="s">
        <v>11741</v>
      </c>
      <c r="E7719" t="s">
        <v>76</v>
      </c>
      <c r="F7719" s="126">
        <v>34700</v>
      </c>
      <c r="G7719" t="s">
        <v>3333</v>
      </c>
      <c r="H7719" t="s">
        <v>16</v>
      </c>
      <c r="I7719" t="s">
        <v>201</v>
      </c>
      <c r="J7719"/>
      <c r="K7719"/>
      <c r="L7719"/>
      <c r="M7719"/>
      <c r="N7719"/>
      <c r="O7719"/>
      <c r="P7719"/>
      <c r="Q7719"/>
      <c r="U7719"/>
      <c r="V7719">
        <v>0</v>
      </c>
      <c r="W7719"/>
      <c r="X7719"/>
      <c r="Y7719"/>
      <c r="Z7719"/>
      <c r="AA7719"/>
      <c r="AB7719"/>
      <c r="AC7719"/>
      <c r="AD7719"/>
      <c r="AE7719"/>
      <c r="AF7719"/>
      <c r="AG7719"/>
    </row>
    <row r="7720" spans="1:35" hidden="1" x14ac:dyDescent="0.25">
      <c r="A7720">
        <v>335155</v>
      </c>
      <c r="B7720" t="s">
        <v>11742</v>
      </c>
      <c r="C7720" t="s">
        <v>530</v>
      </c>
      <c r="D7720" t="s">
        <v>1094</v>
      </c>
      <c r="E7720" t="s">
        <v>76</v>
      </c>
      <c r="F7720" s="126">
        <v>32577</v>
      </c>
      <c r="G7720" t="s">
        <v>18</v>
      </c>
      <c r="H7720" t="s">
        <v>16</v>
      </c>
      <c r="I7720" t="s">
        <v>136</v>
      </c>
      <c r="J7720" t="s">
        <v>15</v>
      </c>
      <c r="K7720"/>
      <c r="L7720" t="s">
        <v>67</v>
      </c>
      <c r="M7720"/>
      <c r="N7720"/>
      <c r="O7720"/>
      <c r="P7720"/>
      <c r="Q7720"/>
      <c r="U7720"/>
      <c r="V7720">
        <v>0</v>
      </c>
      <c r="W7720"/>
      <c r="X7720"/>
      <c r="Y7720"/>
      <c r="Z7720"/>
      <c r="AA7720"/>
      <c r="AB7720"/>
      <c r="AC7720"/>
      <c r="AD7720"/>
      <c r="AE7720"/>
      <c r="AF7720"/>
      <c r="AG7720"/>
    </row>
    <row r="7721" spans="1:35" hidden="1" x14ac:dyDescent="0.25">
      <c r="A7721">
        <v>335156</v>
      </c>
      <c r="B7721" t="s">
        <v>11743</v>
      </c>
      <c r="C7721" t="s">
        <v>227</v>
      </c>
      <c r="D7721" t="s">
        <v>672</v>
      </c>
      <c r="E7721" t="s">
        <v>76</v>
      </c>
      <c r="F7721" s="126">
        <v>36050</v>
      </c>
      <c r="G7721" t="s">
        <v>211</v>
      </c>
      <c r="H7721" t="s">
        <v>16</v>
      </c>
      <c r="I7721" t="s">
        <v>136</v>
      </c>
      <c r="J7721" t="s">
        <v>1226</v>
      </c>
      <c r="K7721"/>
      <c r="L7721" t="s">
        <v>73</v>
      </c>
      <c r="M7721"/>
      <c r="N7721"/>
      <c r="O7721"/>
      <c r="P7721"/>
      <c r="Q7721"/>
      <c r="U7721"/>
      <c r="V7721" t="s">
        <v>16623</v>
      </c>
      <c r="W7721"/>
      <c r="X7721"/>
      <c r="Y7721"/>
      <c r="Z7721"/>
      <c r="AA7721"/>
      <c r="AB7721"/>
      <c r="AC7721"/>
      <c r="AD7721"/>
      <c r="AE7721"/>
      <c r="AF7721"/>
      <c r="AG7721" t="s">
        <v>4308</v>
      </c>
      <c r="AH7721" s="115" t="s">
        <v>4308</v>
      </c>
    </row>
    <row r="7722" spans="1:35" x14ac:dyDescent="0.25">
      <c r="A7722" s="115">
        <v>335160</v>
      </c>
      <c r="B7722" s="115" t="s">
        <v>11744</v>
      </c>
      <c r="C7722" s="115" t="s">
        <v>512</v>
      </c>
      <c r="D7722" s="115" t="s">
        <v>275</v>
      </c>
      <c r="E7722" s="115" t="s">
        <v>76</v>
      </c>
      <c r="F7722" s="237"/>
      <c r="H7722" s="115" t="s">
        <v>16</v>
      </c>
      <c r="I7722" t="s">
        <v>107</v>
      </c>
      <c r="U7722"/>
      <c r="V7722" t="s">
        <v>4336</v>
      </c>
      <c r="AA7722" s="115" t="s">
        <v>4308</v>
      </c>
      <c r="AB7722" s="115" t="s">
        <v>4308</v>
      </c>
      <c r="AC7722" s="115" t="s">
        <v>4308</v>
      </c>
      <c r="AD7722" s="115" t="s">
        <v>4308</v>
      </c>
      <c r="AE7722" s="115" t="s">
        <v>4308</v>
      </c>
      <c r="AF7722" s="115" t="s">
        <v>4308</v>
      </c>
      <c r="AG7722" s="115" t="s">
        <v>4308</v>
      </c>
      <c r="AH7722" s="115" t="s">
        <v>4308</v>
      </c>
      <c r="AI7722" s="115" t="e">
        <f>VLOOKUP(A7722,'[2]دراسات قانونية'!$A$3:$E$600,1,0)</f>
        <v>#N/A</v>
      </c>
    </row>
    <row r="7723" spans="1:35" hidden="1" x14ac:dyDescent="0.25">
      <c r="A7723">
        <v>335161</v>
      </c>
      <c r="B7723" t="s">
        <v>11745</v>
      </c>
      <c r="C7723" t="s">
        <v>386</v>
      </c>
      <c r="D7723" t="s">
        <v>11746</v>
      </c>
      <c r="E7723" t="s">
        <v>77</v>
      </c>
      <c r="F7723" s="126">
        <v>32415</v>
      </c>
      <c r="G7723" t="s">
        <v>428</v>
      </c>
      <c r="H7723" t="s">
        <v>16</v>
      </c>
      <c r="I7723" t="s">
        <v>129</v>
      </c>
      <c r="J7723" t="s">
        <v>15</v>
      </c>
      <c r="K7723"/>
      <c r="L7723" t="s">
        <v>30</v>
      </c>
      <c r="M7723"/>
      <c r="N7723"/>
      <c r="O7723"/>
      <c r="P7723"/>
      <c r="Q7723"/>
      <c r="U7723"/>
      <c r="V7723" t="s">
        <v>16623</v>
      </c>
      <c r="W7723"/>
      <c r="X7723"/>
      <c r="Y7723"/>
      <c r="Z7723"/>
      <c r="AA7723"/>
      <c r="AB7723"/>
      <c r="AC7723"/>
      <c r="AD7723"/>
      <c r="AE7723"/>
      <c r="AF7723"/>
      <c r="AG7723"/>
      <c r="AH7723" s="115" t="s">
        <v>4308</v>
      </c>
    </row>
    <row r="7724" spans="1:35" hidden="1" x14ac:dyDescent="0.25">
      <c r="A7724">
        <v>335162</v>
      </c>
      <c r="B7724" t="s">
        <v>11747</v>
      </c>
      <c r="C7724" t="s">
        <v>6953</v>
      </c>
      <c r="D7724" t="s">
        <v>929</v>
      </c>
      <c r="E7724" t="s">
        <v>76</v>
      </c>
      <c r="F7724" s="126">
        <v>32552</v>
      </c>
      <c r="G7724" t="s">
        <v>211</v>
      </c>
      <c r="H7724" t="s">
        <v>16</v>
      </c>
      <c r="I7724" t="s">
        <v>136</v>
      </c>
      <c r="J7724" t="s">
        <v>1226</v>
      </c>
      <c r="K7724"/>
      <c r="L7724" t="s">
        <v>18</v>
      </c>
      <c r="M7724"/>
      <c r="N7724"/>
      <c r="O7724"/>
      <c r="P7724"/>
      <c r="Q7724"/>
      <c r="U7724"/>
      <c r="V7724">
        <v>0</v>
      </c>
      <c r="W7724"/>
      <c r="X7724"/>
      <c r="Y7724"/>
      <c r="Z7724"/>
      <c r="AA7724"/>
      <c r="AB7724"/>
      <c r="AC7724"/>
      <c r="AD7724"/>
      <c r="AE7724"/>
      <c r="AF7724"/>
      <c r="AG7724"/>
      <c r="AH7724" s="115" t="s">
        <v>4308</v>
      </c>
    </row>
    <row r="7725" spans="1:35" hidden="1" x14ac:dyDescent="0.25">
      <c r="A7725">
        <v>335164</v>
      </c>
      <c r="B7725" t="s">
        <v>11748</v>
      </c>
      <c r="C7725" t="s">
        <v>495</v>
      </c>
      <c r="D7725" t="s">
        <v>1747</v>
      </c>
      <c r="E7725" t="s">
        <v>77</v>
      </c>
      <c r="F7725" s="126">
        <v>35237</v>
      </c>
      <c r="G7725" t="s">
        <v>1657</v>
      </c>
      <c r="H7725" t="s">
        <v>16</v>
      </c>
      <c r="I7725" t="s">
        <v>136</v>
      </c>
      <c r="J7725" t="s">
        <v>1226</v>
      </c>
      <c r="K7725"/>
      <c r="L7725" t="s">
        <v>47</v>
      </c>
      <c r="M7725"/>
      <c r="N7725"/>
      <c r="O7725"/>
      <c r="P7725"/>
      <c r="Q7725"/>
      <c r="U7725"/>
      <c r="V7725">
        <v>0</v>
      </c>
      <c r="W7725"/>
      <c r="X7725"/>
      <c r="Y7725"/>
      <c r="Z7725"/>
      <c r="AA7725"/>
      <c r="AB7725"/>
      <c r="AC7725"/>
      <c r="AD7725"/>
      <c r="AE7725"/>
      <c r="AF7725"/>
      <c r="AG7725"/>
      <c r="AH7725" s="115" t="s">
        <v>4308</v>
      </c>
    </row>
    <row r="7726" spans="1:35" x14ac:dyDescent="0.25">
      <c r="A7726" s="115">
        <v>335165</v>
      </c>
      <c r="B7726" s="115" t="s">
        <v>11749</v>
      </c>
      <c r="C7726" s="115" t="s">
        <v>227</v>
      </c>
      <c r="D7726" s="115" t="s">
        <v>11750</v>
      </c>
      <c r="E7726" s="115" t="s">
        <v>76</v>
      </c>
      <c r="F7726" s="237"/>
      <c r="H7726" s="115" t="s">
        <v>16</v>
      </c>
      <c r="I7726" t="s">
        <v>107</v>
      </c>
      <c r="U7726"/>
      <c r="V7726" t="s">
        <v>4336</v>
      </c>
      <c r="AA7726" s="115" t="s">
        <v>4308</v>
      </c>
      <c r="AB7726" s="115" t="s">
        <v>4308</v>
      </c>
      <c r="AC7726" s="115" t="s">
        <v>4308</v>
      </c>
      <c r="AD7726" s="115" t="s">
        <v>4308</v>
      </c>
      <c r="AE7726" s="115" t="s">
        <v>4308</v>
      </c>
      <c r="AF7726" s="115" t="s">
        <v>4308</v>
      </c>
      <c r="AG7726" s="115" t="s">
        <v>4308</v>
      </c>
      <c r="AH7726" s="115" t="s">
        <v>4308</v>
      </c>
      <c r="AI7726" s="115" t="e">
        <f>VLOOKUP(A7726,'[2]دراسات قانونية'!$A$3:$E$600,1,0)</f>
        <v>#N/A</v>
      </c>
    </row>
    <row r="7727" spans="1:35" x14ac:dyDescent="0.25">
      <c r="A7727" s="115">
        <v>335166</v>
      </c>
      <c r="B7727" s="115" t="s">
        <v>11751</v>
      </c>
      <c r="C7727" s="115" t="s">
        <v>809</v>
      </c>
      <c r="D7727" s="115" t="s">
        <v>892</v>
      </c>
      <c r="E7727" s="115" t="s">
        <v>76</v>
      </c>
      <c r="F7727" s="237"/>
      <c r="H7727" s="115" t="s">
        <v>16</v>
      </c>
      <c r="I7727" t="s">
        <v>107</v>
      </c>
      <c r="U7727"/>
      <c r="V7727" t="s">
        <v>4336</v>
      </c>
      <c r="AA7727" s="115" t="s">
        <v>4308</v>
      </c>
      <c r="AB7727" s="115" t="s">
        <v>4308</v>
      </c>
      <c r="AC7727" s="115" t="s">
        <v>4308</v>
      </c>
      <c r="AD7727" s="115" t="s">
        <v>4308</v>
      </c>
      <c r="AE7727" s="115" t="s">
        <v>4308</v>
      </c>
      <c r="AF7727" s="115" t="s">
        <v>4308</v>
      </c>
      <c r="AG7727" s="115" t="s">
        <v>4308</v>
      </c>
      <c r="AH7727" s="115" t="s">
        <v>4308</v>
      </c>
      <c r="AI7727" s="115" t="e">
        <f>VLOOKUP(A7727,'[2]دراسات قانونية'!$A$3:$E$600,1,0)</f>
        <v>#N/A</v>
      </c>
    </row>
    <row r="7728" spans="1:35" hidden="1" x14ac:dyDescent="0.25">
      <c r="A7728">
        <v>335167</v>
      </c>
      <c r="B7728" t="s">
        <v>11752</v>
      </c>
      <c r="C7728" t="s">
        <v>227</v>
      </c>
      <c r="D7728" t="s">
        <v>555</v>
      </c>
      <c r="E7728" t="s">
        <v>76</v>
      </c>
      <c r="F7728" s="126">
        <v>35186</v>
      </c>
      <c r="G7728" t="s">
        <v>211</v>
      </c>
      <c r="H7728" t="s">
        <v>16</v>
      </c>
      <c r="I7728" t="s">
        <v>129</v>
      </c>
      <c r="J7728" t="s">
        <v>15</v>
      </c>
      <c r="K7728"/>
      <c r="L7728" t="s">
        <v>30</v>
      </c>
      <c r="M7728"/>
      <c r="N7728"/>
      <c r="O7728"/>
      <c r="P7728"/>
      <c r="Q7728"/>
      <c r="U7728"/>
      <c r="V7728" t="s">
        <v>4424</v>
      </c>
      <c r="W7728"/>
      <c r="X7728"/>
      <c r="Y7728"/>
      <c r="Z7728"/>
      <c r="AA7728"/>
      <c r="AB7728"/>
      <c r="AC7728"/>
      <c r="AD7728"/>
      <c r="AE7728"/>
      <c r="AF7728"/>
      <c r="AG7728"/>
      <c r="AH7728" s="115" t="s">
        <v>4308</v>
      </c>
    </row>
    <row r="7729" spans="1:35" hidden="1" x14ac:dyDescent="0.25">
      <c r="A7729">
        <v>335168</v>
      </c>
      <c r="B7729" t="s">
        <v>11753</v>
      </c>
      <c r="C7729" t="s">
        <v>384</v>
      </c>
      <c r="D7729" t="s">
        <v>228</v>
      </c>
      <c r="E7729" t="s">
        <v>76</v>
      </c>
      <c r="F7729" s="126">
        <v>35548</v>
      </c>
      <c r="G7729" t="s">
        <v>40</v>
      </c>
      <c r="H7729" t="s">
        <v>16</v>
      </c>
      <c r="I7729" t="s">
        <v>136</v>
      </c>
      <c r="J7729" t="s">
        <v>15</v>
      </c>
      <c r="K7729"/>
      <c r="L7729" t="s">
        <v>40</v>
      </c>
      <c r="M7729"/>
      <c r="N7729"/>
      <c r="O7729"/>
      <c r="P7729"/>
      <c r="Q7729"/>
      <c r="U7729"/>
      <c r="V7729">
        <v>0</v>
      </c>
      <c r="W7729"/>
      <c r="X7729"/>
      <c r="Y7729"/>
      <c r="Z7729"/>
      <c r="AA7729"/>
      <c r="AB7729"/>
      <c r="AC7729"/>
      <c r="AD7729"/>
      <c r="AE7729"/>
      <c r="AF7729"/>
      <c r="AG7729"/>
      <c r="AH7729" s="115" t="s">
        <v>4308</v>
      </c>
    </row>
    <row r="7730" spans="1:35" ht="18" x14ac:dyDescent="0.25">
      <c r="A7730" s="235">
        <v>335170</v>
      </c>
      <c r="B7730" s="235" t="s">
        <v>11754</v>
      </c>
      <c r="C7730" s="235" t="s">
        <v>11755</v>
      </c>
      <c r="D7730" s="235" t="s">
        <v>11756</v>
      </c>
      <c r="E7730"/>
      <c r="F7730" s="126"/>
      <c r="G7730" s="236"/>
      <c r="H7730"/>
      <c r="I7730" t="s">
        <v>107</v>
      </c>
      <c r="J7730" s="236"/>
      <c r="K7730"/>
      <c r="L7730"/>
      <c r="M7730"/>
      <c r="N7730"/>
      <c r="O7730"/>
      <c r="P7730"/>
      <c r="Q7730"/>
      <c r="U7730"/>
      <c r="V7730" t="s">
        <v>4337</v>
      </c>
      <c r="W7730" s="236"/>
      <c r="X7730"/>
      <c r="Y7730"/>
      <c r="Z7730"/>
      <c r="AA7730"/>
      <c r="AB7730"/>
      <c r="AC7730"/>
      <c r="AD7730"/>
      <c r="AE7730"/>
      <c r="AF7730"/>
      <c r="AG7730"/>
      <c r="AH7730" s="115" t="s">
        <v>4308</v>
      </c>
      <c r="AI7730" s="115" t="e">
        <f>VLOOKUP(A7730,'[2]دراسات قانونية'!$A$3:$E$600,1,0)</f>
        <v>#N/A</v>
      </c>
    </row>
    <row r="7731" spans="1:35" x14ac:dyDescent="0.25">
      <c r="A7731" s="115">
        <v>335171</v>
      </c>
      <c r="B7731" s="115" t="s">
        <v>11757</v>
      </c>
      <c r="C7731" s="115" t="s">
        <v>570</v>
      </c>
      <c r="D7731" s="115" t="s">
        <v>293</v>
      </c>
      <c r="E7731" s="115" t="s">
        <v>76</v>
      </c>
      <c r="F7731" s="237"/>
      <c r="H7731" s="115" t="s">
        <v>16</v>
      </c>
      <c r="I7731" t="s">
        <v>107</v>
      </c>
      <c r="U7731"/>
      <c r="V7731" t="s">
        <v>4336</v>
      </c>
      <c r="AA7731" s="115" t="s">
        <v>4308</v>
      </c>
      <c r="AB7731" s="115" t="s">
        <v>4308</v>
      </c>
      <c r="AC7731" s="115" t="s">
        <v>4308</v>
      </c>
      <c r="AD7731" s="115" t="s">
        <v>4308</v>
      </c>
      <c r="AE7731" s="115" t="s">
        <v>4308</v>
      </c>
      <c r="AF7731" s="115" t="s">
        <v>4308</v>
      </c>
      <c r="AG7731" s="115" t="s">
        <v>4308</v>
      </c>
      <c r="AH7731" s="115" t="s">
        <v>4308</v>
      </c>
      <c r="AI7731" s="115" t="e">
        <f>VLOOKUP(A7731,'[2]دراسات قانونية'!$A$3:$E$600,1,0)</f>
        <v>#N/A</v>
      </c>
    </row>
    <row r="7732" spans="1:35" hidden="1" x14ac:dyDescent="0.25">
      <c r="A7732" s="115">
        <v>335172</v>
      </c>
      <c r="B7732" s="115" t="s">
        <v>4159</v>
      </c>
      <c r="C7732" s="115" t="s">
        <v>1264</v>
      </c>
      <c r="D7732" s="115" t="s">
        <v>405</v>
      </c>
      <c r="E7732" s="115" t="s">
        <v>77</v>
      </c>
      <c r="F7732" s="237">
        <v>35486</v>
      </c>
      <c r="G7732" s="115" t="s">
        <v>18</v>
      </c>
      <c r="H7732" s="115" t="s">
        <v>16</v>
      </c>
      <c r="I7732" t="s">
        <v>199</v>
      </c>
      <c r="J7732" s="115" t="s">
        <v>15</v>
      </c>
      <c r="L7732" s="115" t="s">
        <v>67</v>
      </c>
      <c r="U7732"/>
      <c r="V7732">
        <v>0</v>
      </c>
    </row>
    <row r="7733" spans="1:35" x14ac:dyDescent="0.25">
      <c r="A7733" s="115">
        <v>335174</v>
      </c>
      <c r="B7733" s="115" t="s">
        <v>11758</v>
      </c>
      <c r="C7733" s="115" t="s">
        <v>305</v>
      </c>
      <c r="D7733" s="115" t="s">
        <v>11759</v>
      </c>
      <c r="E7733" s="115" t="s">
        <v>77</v>
      </c>
      <c r="F7733" s="237">
        <v>29952</v>
      </c>
      <c r="G7733" s="115" t="s">
        <v>58</v>
      </c>
      <c r="H7733" s="115" t="s">
        <v>16</v>
      </c>
      <c r="I7733" t="s">
        <v>107</v>
      </c>
      <c r="U7733"/>
      <c r="V7733" t="s">
        <v>4424</v>
      </c>
      <c r="AB7733" s="115" t="s">
        <v>4308</v>
      </c>
      <c r="AC7733" s="115" t="s">
        <v>4308</v>
      </c>
      <c r="AD7733" s="115" t="s">
        <v>4308</v>
      </c>
      <c r="AE7733" s="115" t="s">
        <v>4308</v>
      </c>
      <c r="AF7733" s="115" t="s">
        <v>4308</v>
      </c>
      <c r="AG7733" s="115" t="s">
        <v>4308</v>
      </c>
      <c r="AH7733" s="115" t="s">
        <v>4308</v>
      </c>
      <c r="AI7733" s="115" t="e">
        <f>VLOOKUP(A7733,'[2]دراسات قانونية'!$A$3:$E$600,1,0)</f>
        <v>#N/A</v>
      </c>
    </row>
    <row r="7734" spans="1:35" x14ac:dyDescent="0.25">
      <c r="A7734" s="115">
        <v>335175</v>
      </c>
      <c r="B7734" s="115" t="s">
        <v>11760</v>
      </c>
      <c r="C7734" s="115" t="s">
        <v>355</v>
      </c>
      <c r="D7734" s="115" t="s">
        <v>404</v>
      </c>
      <c r="E7734" s="115" t="s">
        <v>76</v>
      </c>
      <c r="F7734" s="237"/>
      <c r="H7734" s="115" t="s">
        <v>16</v>
      </c>
      <c r="I7734" t="s">
        <v>107</v>
      </c>
      <c r="U7734"/>
      <c r="V7734" t="s">
        <v>4336</v>
      </c>
      <c r="AA7734" s="115" t="s">
        <v>4308</v>
      </c>
      <c r="AB7734" s="115" t="s">
        <v>4308</v>
      </c>
      <c r="AC7734" s="115" t="s">
        <v>4308</v>
      </c>
      <c r="AD7734" s="115" t="s">
        <v>4308</v>
      </c>
      <c r="AE7734" s="115" t="s">
        <v>4308</v>
      </c>
      <c r="AF7734" s="115" t="s">
        <v>4308</v>
      </c>
      <c r="AG7734" s="115" t="s">
        <v>4308</v>
      </c>
      <c r="AH7734" s="115" t="s">
        <v>4308</v>
      </c>
      <c r="AI7734" s="115" t="e">
        <f>VLOOKUP(A7734,'[2]دراسات قانونية'!$A$3:$E$600,1,0)</f>
        <v>#N/A</v>
      </c>
    </row>
    <row r="7735" spans="1:35" x14ac:dyDescent="0.25">
      <c r="A7735" s="115">
        <v>335176</v>
      </c>
      <c r="B7735" s="115" t="s">
        <v>11761</v>
      </c>
      <c r="C7735" s="115" t="s">
        <v>358</v>
      </c>
      <c r="D7735" s="115" t="s">
        <v>730</v>
      </c>
      <c r="E7735" s="115" t="s">
        <v>76</v>
      </c>
      <c r="F7735" s="237"/>
      <c r="H7735" s="115" t="s">
        <v>16</v>
      </c>
      <c r="I7735" t="s">
        <v>107</v>
      </c>
      <c r="U7735"/>
      <c r="V7735" t="s">
        <v>4336</v>
      </c>
      <c r="AA7735" s="115" t="s">
        <v>4308</v>
      </c>
      <c r="AB7735" s="115" t="s">
        <v>4308</v>
      </c>
      <c r="AC7735" s="115" t="s">
        <v>4308</v>
      </c>
      <c r="AD7735" s="115" t="s">
        <v>4308</v>
      </c>
      <c r="AE7735" s="115" t="s">
        <v>4308</v>
      </c>
      <c r="AF7735" s="115" t="s">
        <v>4308</v>
      </c>
      <c r="AG7735" s="115" t="s">
        <v>4308</v>
      </c>
      <c r="AH7735" s="115" t="s">
        <v>4308</v>
      </c>
      <c r="AI7735" s="115" t="e">
        <f>VLOOKUP(A7735,'[2]دراسات قانونية'!$A$3:$E$600,1,0)</f>
        <v>#N/A</v>
      </c>
    </row>
    <row r="7736" spans="1:35" hidden="1" x14ac:dyDescent="0.25">
      <c r="A7736">
        <v>335177</v>
      </c>
      <c r="B7736" t="s">
        <v>11762</v>
      </c>
      <c r="C7736" t="s">
        <v>250</v>
      </c>
      <c r="D7736" t="s">
        <v>320</v>
      </c>
      <c r="E7736" t="s">
        <v>77</v>
      </c>
      <c r="F7736" s="126">
        <v>35431</v>
      </c>
      <c r="G7736" t="s">
        <v>359</v>
      </c>
      <c r="H7736" t="s">
        <v>16</v>
      </c>
      <c r="I7736" t="s">
        <v>136</v>
      </c>
      <c r="J7736"/>
      <c r="K7736"/>
      <c r="L7736"/>
      <c r="M7736"/>
      <c r="N7736"/>
      <c r="O7736"/>
      <c r="P7736"/>
      <c r="Q7736"/>
      <c r="U7736"/>
      <c r="V7736">
        <v>0</v>
      </c>
      <c r="W7736"/>
      <c r="X7736"/>
      <c r="Y7736"/>
      <c r="Z7736"/>
      <c r="AA7736"/>
      <c r="AB7736"/>
      <c r="AC7736"/>
      <c r="AD7736"/>
      <c r="AE7736"/>
      <c r="AF7736" t="s">
        <v>4308</v>
      </c>
      <c r="AG7736" t="s">
        <v>4308</v>
      </c>
      <c r="AH7736" s="115" t="s">
        <v>4308</v>
      </c>
    </row>
    <row r="7737" spans="1:35" x14ac:dyDescent="0.25">
      <c r="A7737" s="115">
        <v>335178</v>
      </c>
      <c r="B7737" s="115" t="s">
        <v>11763</v>
      </c>
      <c r="C7737" s="115" t="s">
        <v>11764</v>
      </c>
      <c r="D7737" s="115" t="s">
        <v>617</v>
      </c>
      <c r="E7737" s="115" t="s">
        <v>76</v>
      </c>
      <c r="F7737" s="237"/>
      <c r="H7737" s="115" t="s">
        <v>16</v>
      </c>
      <c r="I7737" t="s">
        <v>107</v>
      </c>
      <c r="U7737"/>
      <c r="V7737" t="s">
        <v>4336</v>
      </c>
      <c r="AA7737" s="115" t="s">
        <v>4308</v>
      </c>
      <c r="AB7737" s="115" t="s">
        <v>4308</v>
      </c>
      <c r="AC7737" s="115" t="s">
        <v>4308</v>
      </c>
      <c r="AD7737" s="115" t="s">
        <v>4308</v>
      </c>
      <c r="AE7737" s="115" t="s">
        <v>4308</v>
      </c>
      <c r="AF7737" s="115" t="s">
        <v>4308</v>
      </c>
      <c r="AG7737" s="115" t="s">
        <v>4308</v>
      </c>
      <c r="AH7737" s="115" t="s">
        <v>4308</v>
      </c>
      <c r="AI7737" s="115" t="e">
        <f>VLOOKUP(A7737,'[2]دراسات قانونية'!$A$3:$E$600,1,0)</f>
        <v>#N/A</v>
      </c>
    </row>
    <row r="7738" spans="1:35" hidden="1" x14ac:dyDescent="0.25">
      <c r="A7738" s="115">
        <v>335181</v>
      </c>
      <c r="B7738" s="115" t="s">
        <v>11765</v>
      </c>
      <c r="C7738" s="115" t="s">
        <v>10293</v>
      </c>
      <c r="D7738" s="115" t="s">
        <v>5974</v>
      </c>
      <c r="E7738" s="115" t="s">
        <v>76</v>
      </c>
      <c r="F7738" s="237">
        <v>31581</v>
      </c>
      <c r="G7738" s="115" t="s">
        <v>58</v>
      </c>
      <c r="H7738" s="115" t="s">
        <v>16</v>
      </c>
      <c r="I7738" t="s">
        <v>7128</v>
      </c>
      <c r="J7738" s="115" t="s">
        <v>1226</v>
      </c>
      <c r="L7738" s="115" t="s">
        <v>55</v>
      </c>
      <c r="U7738"/>
      <c r="V7738" t="s">
        <v>4337</v>
      </c>
    </row>
    <row r="7739" spans="1:35" x14ac:dyDescent="0.25">
      <c r="A7739" s="115">
        <v>335182</v>
      </c>
      <c r="B7739" s="115" t="s">
        <v>11766</v>
      </c>
      <c r="C7739" s="115" t="s">
        <v>227</v>
      </c>
      <c r="D7739" s="115" t="s">
        <v>1432</v>
      </c>
      <c r="E7739" s="115" t="s">
        <v>76</v>
      </c>
      <c r="F7739" s="237"/>
      <c r="H7739" s="115" t="s">
        <v>16</v>
      </c>
      <c r="I7739" t="s">
        <v>107</v>
      </c>
      <c r="U7739"/>
      <c r="V7739" t="s">
        <v>4336</v>
      </c>
      <c r="AA7739" s="115" t="s">
        <v>4308</v>
      </c>
      <c r="AB7739" s="115" t="s">
        <v>4308</v>
      </c>
      <c r="AC7739" s="115" t="s">
        <v>4308</v>
      </c>
      <c r="AD7739" s="115" t="s">
        <v>4308</v>
      </c>
      <c r="AE7739" s="115" t="s">
        <v>4308</v>
      </c>
      <c r="AF7739" s="115" t="s">
        <v>4308</v>
      </c>
      <c r="AG7739" s="115" t="s">
        <v>4308</v>
      </c>
      <c r="AH7739" s="115" t="s">
        <v>4308</v>
      </c>
      <c r="AI7739" s="115" t="e">
        <f>VLOOKUP(A7739,'[2]دراسات قانونية'!$A$3:$E$600,1,0)</f>
        <v>#N/A</v>
      </c>
    </row>
    <row r="7740" spans="1:35" hidden="1" x14ac:dyDescent="0.25">
      <c r="A7740">
        <v>335183</v>
      </c>
      <c r="B7740" t="s">
        <v>11767</v>
      </c>
      <c r="C7740" t="s">
        <v>1469</v>
      </c>
      <c r="D7740" t="s">
        <v>382</v>
      </c>
      <c r="E7740" t="s">
        <v>77</v>
      </c>
      <c r="F7740" s="126">
        <v>33456</v>
      </c>
      <c r="G7740" t="s">
        <v>18</v>
      </c>
      <c r="H7740" t="s">
        <v>16</v>
      </c>
      <c r="I7740" t="s">
        <v>136</v>
      </c>
      <c r="J7740" t="s">
        <v>1226</v>
      </c>
      <c r="K7740"/>
      <c r="L7740" t="s">
        <v>18</v>
      </c>
      <c r="M7740"/>
      <c r="N7740"/>
      <c r="O7740"/>
      <c r="P7740"/>
      <c r="Q7740"/>
      <c r="U7740"/>
      <c r="V7740">
        <v>0</v>
      </c>
      <c r="W7740"/>
      <c r="X7740"/>
      <c r="Y7740"/>
      <c r="Z7740"/>
      <c r="AA7740"/>
      <c r="AB7740"/>
      <c r="AC7740"/>
      <c r="AD7740"/>
      <c r="AE7740"/>
      <c r="AF7740"/>
      <c r="AG7740"/>
    </row>
    <row r="7741" spans="1:35" ht="18" x14ac:dyDescent="0.25">
      <c r="A7741" s="235">
        <v>335184</v>
      </c>
      <c r="B7741" s="235" t="s">
        <v>11768</v>
      </c>
      <c r="C7741" s="235" t="s">
        <v>250</v>
      </c>
      <c r="D7741" s="235" t="s">
        <v>11769</v>
      </c>
      <c r="E7741"/>
      <c r="F7741" s="126"/>
      <c r="G7741" s="236"/>
      <c r="H7741"/>
      <c r="I7741" t="s">
        <v>107</v>
      </c>
      <c r="J7741" s="236"/>
      <c r="K7741"/>
      <c r="L7741"/>
      <c r="M7741"/>
      <c r="N7741"/>
      <c r="O7741"/>
      <c r="P7741"/>
      <c r="Q7741"/>
      <c r="U7741"/>
      <c r="V7741" t="s">
        <v>4337</v>
      </c>
      <c r="W7741" s="236"/>
      <c r="X7741"/>
      <c r="Y7741"/>
      <c r="Z7741"/>
      <c r="AA7741"/>
      <c r="AB7741"/>
      <c r="AC7741"/>
      <c r="AD7741"/>
      <c r="AE7741"/>
      <c r="AF7741"/>
      <c r="AG7741"/>
      <c r="AH7741" s="115" t="s">
        <v>4308</v>
      </c>
      <c r="AI7741" s="115" t="e">
        <f>VLOOKUP(A7741,'[2]دراسات قانونية'!$A$3:$E$600,1,0)</f>
        <v>#N/A</v>
      </c>
    </row>
    <row r="7742" spans="1:35" hidden="1" x14ac:dyDescent="0.25">
      <c r="A7742">
        <v>335186</v>
      </c>
      <c r="B7742" t="s">
        <v>11770</v>
      </c>
      <c r="C7742" t="s">
        <v>533</v>
      </c>
      <c r="D7742" t="s">
        <v>11771</v>
      </c>
      <c r="E7742" t="s">
        <v>76</v>
      </c>
      <c r="F7742" s="126">
        <v>36348</v>
      </c>
      <c r="G7742" t="s">
        <v>18</v>
      </c>
      <c r="H7742" t="s">
        <v>19</v>
      </c>
      <c r="I7742" t="s">
        <v>129</v>
      </c>
      <c r="J7742"/>
      <c r="K7742"/>
      <c r="L7742"/>
      <c r="M7742"/>
      <c r="N7742"/>
      <c r="O7742"/>
      <c r="P7742"/>
      <c r="Q7742"/>
      <c r="U7742"/>
      <c r="V7742" t="s">
        <v>4424</v>
      </c>
      <c r="W7742"/>
      <c r="X7742"/>
      <c r="Y7742"/>
      <c r="Z7742"/>
      <c r="AA7742"/>
      <c r="AB7742"/>
      <c r="AC7742"/>
      <c r="AD7742"/>
      <c r="AE7742"/>
      <c r="AF7742"/>
      <c r="AG7742"/>
    </row>
    <row r="7743" spans="1:35" hidden="1" x14ac:dyDescent="0.25">
      <c r="A7743" s="115">
        <v>335188</v>
      </c>
      <c r="B7743" s="115" t="s">
        <v>4160</v>
      </c>
      <c r="C7743" s="115" t="s">
        <v>227</v>
      </c>
      <c r="D7743" s="115" t="s">
        <v>757</v>
      </c>
      <c r="E7743" s="115" t="s">
        <v>76</v>
      </c>
      <c r="F7743" s="237">
        <v>31021</v>
      </c>
      <c r="G7743" s="115" t="s">
        <v>211</v>
      </c>
      <c r="H7743" s="115" t="s">
        <v>16</v>
      </c>
      <c r="I7743" t="s">
        <v>199</v>
      </c>
      <c r="J7743" s="115" t="s">
        <v>1226</v>
      </c>
      <c r="L7743" s="115" t="s">
        <v>18</v>
      </c>
      <c r="U7743"/>
      <c r="V7743">
        <v>0</v>
      </c>
    </row>
    <row r="7744" spans="1:35" hidden="1" x14ac:dyDescent="0.25">
      <c r="A7744">
        <v>335189</v>
      </c>
      <c r="B7744" t="s">
        <v>11772</v>
      </c>
      <c r="C7744" t="s">
        <v>1269</v>
      </c>
      <c r="D7744" t="s">
        <v>293</v>
      </c>
      <c r="E7744" t="s">
        <v>76</v>
      </c>
      <c r="F7744" s="126">
        <v>31483</v>
      </c>
      <c r="G7744" t="s">
        <v>61</v>
      </c>
      <c r="H7744" t="s">
        <v>16</v>
      </c>
      <c r="I7744" t="s">
        <v>129</v>
      </c>
      <c r="J7744"/>
      <c r="K7744"/>
      <c r="L7744"/>
      <c r="M7744"/>
      <c r="N7744"/>
      <c r="O7744"/>
      <c r="P7744"/>
      <c r="Q7744"/>
      <c r="U7744"/>
      <c r="V7744" t="s">
        <v>4424</v>
      </c>
      <c r="W7744"/>
      <c r="X7744"/>
      <c r="Y7744"/>
      <c r="Z7744"/>
      <c r="AA7744"/>
      <c r="AB7744"/>
      <c r="AC7744"/>
      <c r="AD7744" t="s">
        <v>4308</v>
      </c>
      <c r="AE7744" t="s">
        <v>4308</v>
      </c>
      <c r="AF7744" t="s">
        <v>4308</v>
      </c>
      <c r="AG7744" t="s">
        <v>4308</v>
      </c>
      <c r="AH7744" s="115" t="s">
        <v>4308</v>
      </c>
    </row>
    <row r="7745" spans="1:35" x14ac:dyDescent="0.25">
      <c r="A7745" s="115">
        <v>335190</v>
      </c>
      <c r="B7745" s="115" t="s">
        <v>11773</v>
      </c>
      <c r="C7745" s="115" t="s">
        <v>244</v>
      </c>
      <c r="D7745" s="115" t="s">
        <v>281</v>
      </c>
      <c r="E7745" s="115" t="s">
        <v>77</v>
      </c>
      <c r="F7745" s="237"/>
      <c r="H7745" s="115" t="s">
        <v>16</v>
      </c>
      <c r="I7745" t="s">
        <v>107</v>
      </c>
      <c r="U7745"/>
      <c r="V7745" t="s">
        <v>4336</v>
      </c>
      <c r="AA7745" s="115" t="s">
        <v>4308</v>
      </c>
      <c r="AB7745" s="115" t="s">
        <v>4308</v>
      </c>
      <c r="AC7745" s="115" t="s">
        <v>4308</v>
      </c>
      <c r="AD7745" s="115" t="s">
        <v>4308</v>
      </c>
      <c r="AE7745" s="115" t="s">
        <v>4308</v>
      </c>
      <c r="AF7745" s="115" t="s">
        <v>4308</v>
      </c>
      <c r="AG7745" s="115" t="s">
        <v>4308</v>
      </c>
      <c r="AH7745" s="115" t="s">
        <v>4308</v>
      </c>
      <c r="AI7745" s="115" t="e">
        <f>VLOOKUP(A7745,'[2]دراسات قانونية'!$A$3:$E$600,1,0)</f>
        <v>#N/A</v>
      </c>
    </row>
    <row r="7746" spans="1:35" hidden="1" x14ac:dyDescent="0.25">
      <c r="A7746">
        <v>335192</v>
      </c>
      <c r="B7746" t="s">
        <v>11774</v>
      </c>
      <c r="C7746" t="s">
        <v>11775</v>
      </c>
      <c r="D7746" t="s">
        <v>471</v>
      </c>
      <c r="E7746" t="s">
        <v>77</v>
      </c>
      <c r="F7746" s="126"/>
      <c r="G7746"/>
      <c r="H7746" t="s">
        <v>16</v>
      </c>
      <c r="I7746" t="s">
        <v>129</v>
      </c>
      <c r="J7746"/>
      <c r="K7746"/>
      <c r="L7746"/>
      <c r="M7746"/>
      <c r="N7746"/>
      <c r="O7746"/>
      <c r="P7746"/>
      <c r="Q7746"/>
      <c r="U7746"/>
      <c r="V7746" t="s">
        <v>4424</v>
      </c>
      <c r="W7746"/>
      <c r="X7746"/>
      <c r="Y7746"/>
      <c r="Z7746"/>
      <c r="AA7746" t="s">
        <v>4308</v>
      </c>
      <c r="AB7746" t="s">
        <v>4308</v>
      </c>
      <c r="AC7746" t="s">
        <v>4308</v>
      </c>
      <c r="AD7746" t="s">
        <v>4308</v>
      </c>
      <c r="AE7746" t="s">
        <v>4308</v>
      </c>
      <c r="AF7746" t="s">
        <v>4308</v>
      </c>
      <c r="AG7746" t="s">
        <v>4308</v>
      </c>
      <c r="AH7746" s="115" t="s">
        <v>4308</v>
      </c>
    </row>
    <row r="7747" spans="1:35" ht="18" x14ac:dyDescent="0.25">
      <c r="A7747" s="235">
        <v>335193</v>
      </c>
      <c r="B7747" s="235" t="s">
        <v>11776</v>
      </c>
      <c r="C7747" s="235" t="s">
        <v>209</v>
      </c>
      <c r="D7747" s="235" t="s">
        <v>11777</v>
      </c>
      <c r="E7747"/>
      <c r="F7747" s="126"/>
      <c r="G7747" s="236"/>
      <c r="H7747"/>
      <c r="I7747" t="s">
        <v>107</v>
      </c>
      <c r="J7747" s="236"/>
      <c r="K7747"/>
      <c r="L7747"/>
      <c r="M7747"/>
      <c r="N7747"/>
      <c r="O7747"/>
      <c r="P7747"/>
      <c r="Q7747"/>
      <c r="U7747"/>
      <c r="V7747" t="s">
        <v>4337</v>
      </c>
      <c r="W7747" s="236"/>
      <c r="X7747"/>
      <c r="Y7747"/>
      <c r="Z7747"/>
      <c r="AA7747"/>
      <c r="AB7747"/>
      <c r="AC7747"/>
      <c r="AD7747"/>
      <c r="AE7747"/>
      <c r="AF7747"/>
      <c r="AG7747"/>
      <c r="AH7747" s="115" t="s">
        <v>4308</v>
      </c>
      <c r="AI7747" s="115" t="e">
        <f>VLOOKUP(A7747,'[2]دراسات قانونية'!$A$3:$E$600,1,0)</f>
        <v>#N/A</v>
      </c>
    </row>
    <row r="7748" spans="1:35" ht="18" x14ac:dyDescent="0.25">
      <c r="A7748" s="235">
        <v>335194</v>
      </c>
      <c r="B7748" s="235" t="s">
        <v>11778</v>
      </c>
      <c r="C7748" s="235" t="s">
        <v>4613</v>
      </c>
      <c r="D7748" s="235" t="s">
        <v>387</v>
      </c>
      <c r="E7748"/>
      <c r="F7748" s="126"/>
      <c r="G7748" s="236"/>
      <c r="H7748"/>
      <c r="I7748" t="s">
        <v>107</v>
      </c>
      <c r="J7748" s="236"/>
      <c r="K7748"/>
      <c r="L7748"/>
      <c r="M7748"/>
      <c r="N7748"/>
      <c r="O7748"/>
      <c r="P7748"/>
      <c r="Q7748"/>
      <c r="U7748"/>
      <c r="V7748" t="s">
        <v>4337</v>
      </c>
      <c r="W7748" s="236"/>
      <c r="X7748"/>
      <c r="Y7748"/>
      <c r="Z7748"/>
      <c r="AA7748"/>
      <c r="AB7748"/>
      <c r="AC7748"/>
      <c r="AD7748"/>
      <c r="AE7748"/>
      <c r="AF7748"/>
      <c r="AG7748"/>
      <c r="AH7748" s="115" t="s">
        <v>4308</v>
      </c>
      <c r="AI7748" s="115" t="e">
        <f>VLOOKUP(A7748,'[2]دراسات قانونية'!$A$3:$E$600,1,0)</f>
        <v>#N/A</v>
      </c>
    </row>
    <row r="7749" spans="1:35" hidden="1" x14ac:dyDescent="0.25">
      <c r="A7749">
        <v>335195</v>
      </c>
      <c r="B7749" t="s">
        <v>11779</v>
      </c>
      <c r="C7749" t="s">
        <v>218</v>
      </c>
      <c r="D7749" t="s">
        <v>11780</v>
      </c>
      <c r="E7749" t="s">
        <v>77</v>
      </c>
      <c r="F7749" s="126">
        <v>32391</v>
      </c>
      <c r="G7749" t="s">
        <v>11781</v>
      </c>
      <c r="H7749" t="s">
        <v>16</v>
      </c>
      <c r="I7749" t="s">
        <v>5306</v>
      </c>
      <c r="J7749" t="s">
        <v>1226</v>
      </c>
      <c r="K7749"/>
      <c r="L7749" t="s">
        <v>18</v>
      </c>
      <c r="M7749"/>
      <c r="N7749"/>
      <c r="O7749"/>
      <c r="P7749"/>
      <c r="Q7749"/>
      <c r="U7749"/>
      <c r="V7749" t="s">
        <v>4414</v>
      </c>
      <c r="W7749"/>
      <c r="X7749"/>
      <c r="Y7749"/>
      <c r="Z7749"/>
      <c r="AA7749"/>
      <c r="AB7749"/>
      <c r="AC7749"/>
      <c r="AD7749"/>
      <c r="AE7749"/>
      <c r="AF7749"/>
      <c r="AG7749"/>
    </row>
    <row r="7750" spans="1:35" hidden="1" x14ac:dyDescent="0.25">
      <c r="A7750">
        <v>335196</v>
      </c>
      <c r="B7750" t="s">
        <v>11782</v>
      </c>
      <c r="C7750" t="s">
        <v>570</v>
      </c>
      <c r="D7750" t="s">
        <v>537</v>
      </c>
      <c r="E7750" t="s">
        <v>76</v>
      </c>
      <c r="F7750" s="126">
        <v>30834</v>
      </c>
      <c r="G7750" t="s">
        <v>215</v>
      </c>
      <c r="H7750" t="s">
        <v>16</v>
      </c>
      <c r="I7750" t="s">
        <v>136</v>
      </c>
      <c r="J7750"/>
      <c r="K7750"/>
      <c r="L7750"/>
      <c r="M7750"/>
      <c r="N7750"/>
      <c r="O7750"/>
      <c r="P7750"/>
      <c r="Q7750"/>
      <c r="U7750"/>
      <c r="V7750" t="s">
        <v>16623</v>
      </c>
      <c r="W7750"/>
      <c r="X7750"/>
      <c r="Y7750"/>
      <c r="Z7750"/>
      <c r="AA7750"/>
      <c r="AB7750" t="s">
        <v>4308</v>
      </c>
      <c r="AC7750" t="s">
        <v>4308</v>
      </c>
      <c r="AD7750" t="s">
        <v>4308</v>
      </c>
      <c r="AE7750" t="s">
        <v>4308</v>
      </c>
      <c r="AF7750" t="s">
        <v>4308</v>
      </c>
      <c r="AG7750" t="s">
        <v>4308</v>
      </c>
      <c r="AH7750" s="115" t="s">
        <v>4308</v>
      </c>
    </row>
    <row r="7751" spans="1:35" x14ac:dyDescent="0.25">
      <c r="A7751" s="115">
        <v>335197</v>
      </c>
      <c r="B7751" s="115" t="s">
        <v>11783</v>
      </c>
      <c r="C7751" s="115" t="s">
        <v>261</v>
      </c>
      <c r="D7751" s="115" t="s">
        <v>11784</v>
      </c>
      <c r="E7751" s="115" t="s">
        <v>77</v>
      </c>
      <c r="F7751" s="237"/>
      <c r="H7751" s="115" t="s">
        <v>16</v>
      </c>
      <c r="I7751" t="s">
        <v>107</v>
      </c>
      <c r="U7751"/>
      <c r="V7751" t="s">
        <v>4336</v>
      </c>
      <c r="AA7751" s="115" t="s">
        <v>4308</v>
      </c>
      <c r="AB7751" s="115" t="s">
        <v>4308</v>
      </c>
      <c r="AC7751" s="115" t="s">
        <v>4308</v>
      </c>
      <c r="AD7751" s="115" t="s">
        <v>4308</v>
      </c>
      <c r="AE7751" s="115" t="s">
        <v>4308</v>
      </c>
      <c r="AF7751" s="115" t="s">
        <v>4308</v>
      </c>
      <c r="AG7751" s="115" t="s">
        <v>4308</v>
      </c>
      <c r="AH7751" s="115" t="s">
        <v>4308</v>
      </c>
      <c r="AI7751" s="115" t="e">
        <f>VLOOKUP(A7751,'[2]دراسات قانونية'!$A$3:$E$600,1,0)</f>
        <v>#N/A</v>
      </c>
    </row>
    <row r="7752" spans="1:35" hidden="1" x14ac:dyDescent="0.25">
      <c r="A7752">
        <v>335198</v>
      </c>
      <c r="B7752" t="s">
        <v>11785</v>
      </c>
      <c r="C7752" t="s">
        <v>332</v>
      </c>
      <c r="D7752" t="s">
        <v>1116</v>
      </c>
      <c r="E7752" t="s">
        <v>76</v>
      </c>
      <c r="F7752" s="126">
        <v>35966</v>
      </c>
      <c r="G7752" t="s">
        <v>591</v>
      </c>
      <c r="H7752" t="s">
        <v>16</v>
      </c>
      <c r="I7752" t="s">
        <v>5306</v>
      </c>
      <c r="J7752" t="s">
        <v>1226</v>
      </c>
      <c r="K7752"/>
      <c r="L7752" t="s">
        <v>18</v>
      </c>
      <c r="M7752"/>
      <c r="N7752"/>
      <c r="O7752"/>
      <c r="P7752"/>
      <c r="Q7752"/>
      <c r="U7752"/>
      <c r="V7752">
        <v>0</v>
      </c>
      <c r="W7752"/>
      <c r="X7752"/>
      <c r="Y7752"/>
      <c r="Z7752"/>
      <c r="AA7752"/>
      <c r="AB7752"/>
      <c r="AC7752"/>
      <c r="AD7752"/>
      <c r="AE7752"/>
      <c r="AF7752"/>
      <c r="AG7752"/>
    </row>
    <row r="7753" spans="1:35" x14ac:dyDescent="0.25">
      <c r="A7753" s="115">
        <v>335200</v>
      </c>
      <c r="B7753" s="115" t="s">
        <v>11786</v>
      </c>
      <c r="C7753" s="115" t="s">
        <v>399</v>
      </c>
      <c r="D7753" s="115" t="s">
        <v>220</v>
      </c>
      <c r="E7753" s="115" t="s">
        <v>76</v>
      </c>
      <c r="F7753" s="237">
        <v>34425</v>
      </c>
      <c r="G7753" s="115" t="s">
        <v>11787</v>
      </c>
      <c r="H7753" s="115" t="s">
        <v>16</v>
      </c>
      <c r="I7753" t="s">
        <v>107</v>
      </c>
      <c r="U7753"/>
      <c r="V7753" t="s">
        <v>16623</v>
      </c>
      <c r="AH7753" s="115" t="s">
        <v>4308</v>
      </c>
      <c r="AI7753" s="115" t="e">
        <f>VLOOKUP(A7753,'[2]دراسات قانونية'!$A$3:$E$600,1,0)</f>
        <v>#N/A</v>
      </c>
    </row>
    <row r="7754" spans="1:35" x14ac:dyDescent="0.25">
      <c r="A7754" s="115">
        <v>335201</v>
      </c>
      <c r="B7754" s="115" t="s">
        <v>11788</v>
      </c>
      <c r="C7754" s="115" t="s">
        <v>566</v>
      </c>
      <c r="D7754" s="115" t="s">
        <v>521</v>
      </c>
      <c r="E7754" s="115" t="s">
        <v>77</v>
      </c>
      <c r="F7754" s="237"/>
      <c r="H7754" s="115" t="s">
        <v>16</v>
      </c>
      <c r="I7754" t="s">
        <v>107</v>
      </c>
      <c r="U7754"/>
      <c r="V7754" t="s">
        <v>4336</v>
      </c>
      <c r="AA7754" s="115" t="s">
        <v>4308</v>
      </c>
      <c r="AB7754" s="115" t="s">
        <v>4308</v>
      </c>
      <c r="AC7754" s="115" t="s">
        <v>4308</v>
      </c>
      <c r="AD7754" s="115" t="s">
        <v>4308</v>
      </c>
      <c r="AE7754" s="115" t="s">
        <v>4308</v>
      </c>
      <c r="AF7754" s="115" t="s">
        <v>4308</v>
      </c>
      <c r="AG7754" s="115" t="s">
        <v>4308</v>
      </c>
      <c r="AH7754" s="115" t="s">
        <v>4308</v>
      </c>
      <c r="AI7754" s="115" t="e">
        <f>VLOOKUP(A7754,'[2]دراسات قانونية'!$A$3:$E$600,1,0)</f>
        <v>#N/A</v>
      </c>
    </row>
    <row r="7755" spans="1:35" x14ac:dyDescent="0.25">
      <c r="A7755" s="115">
        <v>335203</v>
      </c>
      <c r="B7755" s="115" t="s">
        <v>11789</v>
      </c>
      <c r="C7755" s="115" t="s">
        <v>244</v>
      </c>
      <c r="D7755" s="115" t="s">
        <v>585</v>
      </c>
      <c r="E7755" s="115" t="s">
        <v>77</v>
      </c>
      <c r="F7755" s="237"/>
      <c r="H7755" s="115" t="s">
        <v>16</v>
      </c>
      <c r="I7755" t="s">
        <v>107</v>
      </c>
      <c r="U7755"/>
      <c r="V7755" t="s">
        <v>4336</v>
      </c>
      <c r="AA7755" s="115" t="s">
        <v>4308</v>
      </c>
      <c r="AB7755" s="115" t="s">
        <v>4308</v>
      </c>
      <c r="AC7755" s="115" t="s">
        <v>4308</v>
      </c>
      <c r="AD7755" s="115" t="s">
        <v>4308</v>
      </c>
      <c r="AE7755" s="115" t="s">
        <v>4308</v>
      </c>
      <c r="AF7755" s="115" t="s">
        <v>4308</v>
      </c>
      <c r="AG7755" s="115" t="s">
        <v>4308</v>
      </c>
      <c r="AH7755" s="115" t="s">
        <v>4308</v>
      </c>
      <c r="AI7755" s="115" t="e">
        <f>VLOOKUP(A7755,'[2]دراسات قانونية'!$A$3:$E$600,1,0)</f>
        <v>#N/A</v>
      </c>
    </row>
    <row r="7756" spans="1:35" x14ac:dyDescent="0.25">
      <c r="A7756" s="115">
        <v>335204</v>
      </c>
      <c r="B7756" s="115" t="s">
        <v>11790</v>
      </c>
      <c r="C7756" s="115" t="s">
        <v>533</v>
      </c>
      <c r="D7756" s="115" t="s">
        <v>532</v>
      </c>
      <c r="E7756" s="115" t="s">
        <v>77</v>
      </c>
      <c r="F7756" s="237"/>
      <c r="H7756" s="115" t="s">
        <v>16</v>
      </c>
      <c r="I7756" t="s">
        <v>107</v>
      </c>
      <c r="U7756"/>
      <c r="V7756" t="s">
        <v>4336</v>
      </c>
      <c r="AA7756" s="115" t="s">
        <v>4308</v>
      </c>
      <c r="AB7756" s="115" t="s">
        <v>4308</v>
      </c>
      <c r="AC7756" s="115" t="s">
        <v>4308</v>
      </c>
      <c r="AD7756" s="115" t="s">
        <v>4308</v>
      </c>
      <c r="AE7756" s="115" t="s">
        <v>4308</v>
      </c>
      <c r="AF7756" s="115" t="s">
        <v>4308</v>
      </c>
      <c r="AG7756" s="115" t="s">
        <v>4308</v>
      </c>
      <c r="AH7756" s="115" t="s">
        <v>4308</v>
      </c>
      <c r="AI7756" s="115" t="e">
        <f>VLOOKUP(A7756,'[2]دراسات قانونية'!$A$3:$E$600,1,0)</f>
        <v>#N/A</v>
      </c>
    </row>
    <row r="7757" spans="1:35" x14ac:dyDescent="0.25">
      <c r="A7757" s="115">
        <v>335205</v>
      </c>
      <c r="B7757" s="115" t="s">
        <v>10647</v>
      </c>
      <c r="C7757" s="115" t="s">
        <v>384</v>
      </c>
      <c r="D7757" s="115" t="s">
        <v>214</v>
      </c>
      <c r="E7757" s="115" t="s">
        <v>77</v>
      </c>
      <c r="F7757" s="237"/>
      <c r="H7757" s="115" t="s">
        <v>16</v>
      </c>
      <c r="I7757" t="s">
        <v>107</v>
      </c>
      <c r="U7757"/>
      <c r="V7757" t="s">
        <v>4336</v>
      </c>
      <c r="AA7757" s="115" t="s">
        <v>4308</v>
      </c>
      <c r="AB7757" s="115" t="s">
        <v>4308</v>
      </c>
      <c r="AC7757" s="115" t="s">
        <v>4308</v>
      </c>
      <c r="AD7757" s="115" t="s">
        <v>4308</v>
      </c>
      <c r="AE7757" s="115" t="s">
        <v>4308</v>
      </c>
      <c r="AF7757" s="115" t="s">
        <v>4308</v>
      </c>
      <c r="AG7757" s="115" t="s">
        <v>4308</v>
      </c>
      <c r="AH7757" s="115" t="s">
        <v>4308</v>
      </c>
      <c r="AI7757" s="115" t="e">
        <f>VLOOKUP(A7757,'[2]دراسات قانونية'!$A$3:$E$600,1,0)</f>
        <v>#N/A</v>
      </c>
    </row>
    <row r="7758" spans="1:35" hidden="1" x14ac:dyDescent="0.25">
      <c r="A7758">
        <v>335206</v>
      </c>
      <c r="B7758" t="s">
        <v>11791</v>
      </c>
      <c r="C7758" t="s">
        <v>264</v>
      </c>
      <c r="D7758" t="s">
        <v>11792</v>
      </c>
      <c r="E7758" t="s">
        <v>76</v>
      </c>
      <c r="F7758" s="126">
        <v>35297</v>
      </c>
      <c r="G7758" t="s">
        <v>11793</v>
      </c>
      <c r="H7758" t="s">
        <v>16</v>
      </c>
      <c r="I7758" t="s">
        <v>129</v>
      </c>
      <c r="J7758"/>
      <c r="K7758"/>
      <c r="L7758"/>
      <c r="M7758"/>
      <c r="N7758"/>
      <c r="O7758"/>
      <c r="P7758"/>
      <c r="Q7758"/>
      <c r="U7758"/>
      <c r="V7758" t="s">
        <v>4424</v>
      </c>
      <c r="W7758"/>
      <c r="X7758"/>
      <c r="Y7758"/>
      <c r="Z7758"/>
      <c r="AA7758"/>
      <c r="AB7758" t="s">
        <v>4308</v>
      </c>
      <c r="AC7758" t="s">
        <v>4308</v>
      </c>
      <c r="AD7758" t="s">
        <v>4308</v>
      </c>
      <c r="AE7758" t="s">
        <v>4308</v>
      </c>
      <c r="AF7758" t="s">
        <v>4308</v>
      </c>
      <c r="AG7758" t="s">
        <v>4308</v>
      </c>
      <c r="AH7758" s="115" t="s">
        <v>4308</v>
      </c>
    </row>
    <row r="7759" spans="1:35" hidden="1" x14ac:dyDescent="0.25">
      <c r="A7759">
        <v>335207</v>
      </c>
      <c r="B7759" t="s">
        <v>11794</v>
      </c>
      <c r="C7759" t="s">
        <v>634</v>
      </c>
      <c r="D7759" t="s">
        <v>11795</v>
      </c>
      <c r="E7759" t="s">
        <v>76</v>
      </c>
      <c r="F7759" s="126">
        <v>31665</v>
      </c>
      <c r="G7759" t="s">
        <v>2207</v>
      </c>
      <c r="H7759" t="s">
        <v>16</v>
      </c>
      <c r="I7759" t="s">
        <v>129</v>
      </c>
      <c r="J7759" t="s">
        <v>1226</v>
      </c>
      <c r="K7759"/>
      <c r="L7759" t="s">
        <v>18</v>
      </c>
      <c r="M7759"/>
      <c r="N7759"/>
      <c r="O7759"/>
      <c r="P7759"/>
      <c r="Q7759"/>
      <c r="U7759"/>
      <c r="V7759">
        <v>0</v>
      </c>
      <c r="W7759"/>
      <c r="X7759"/>
      <c r="Y7759"/>
      <c r="Z7759"/>
      <c r="AA7759"/>
      <c r="AB7759"/>
      <c r="AC7759"/>
      <c r="AD7759"/>
      <c r="AE7759" t="s">
        <v>4308</v>
      </c>
      <c r="AF7759" t="s">
        <v>4308</v>
      </c>
      <c r="AG7759" t="s">
        <v>4308</v>
      </c>
      <c r="AH7759" s="115" t="s">
        <v>4308</v>
      </c>
    </row>
    <row r="7760" spans="1:35" x14ac:dyDescent="0.25">
      <c r="A7760" s="115">
        <v>335208</v>
      </c>
      <c r="B7760" s="115" t="s">
        <v>11796</v>
      </c>
      <c r="C7760" s="115" t="s">
        <v>1132</v>
      </c>
      <c r="D7760" s="115" t="s">
        <v>346</v>
      </c>
      <c r="E7760" s="115" t="s">
        <v>77</v>
      </c>
      <c r="F7760" s="237"/>
      <c r="H7760" s="115" t="s">
        <v>16</v>
      </c>
      <c r="I7760" t="s">
        <v>107</v>
      </c>
      <c r="U7760"/>
      <c r="V7760" t="s">
        <v>4336</v>
      </c>
      <c r="AA7760" s="115" t="s">
        <v>4308</v>
      </c>
      <c r="AB7760" s="115" t="s">
        <v>4308</v>
      </c>
      <c r="AC7760" s="115" t="s">
        <v>4308</v>
      </c>
      <c r="AD7760" s="115" t="s">
        <v>4308</v>
      </c>
      <c r="AE7760" s="115" t="s">
        <v>4308</v>
      </c>
      <c r="AF7760" s="115" t="s">
        <v>4308</v>
      </c>
      <c r="AG7760" s="115" t="s">
        <v>4308</v>
      </c>
      <c r="AH7760" s="115" t="s">
        <v>4308</v>
      </c>
      <c r="AI7760" s="115" t="e">
        <f>VLOOKUP(A7760,'[2]دراسات قانونية'!$A$3:$E$600,1,0)</f>
        <v>#N/A</v>
      </c>
    </row>
    <row r="7761" spans="1:35" x14ac:dyDescent="0.25">
      <c r="A7761" s="115">
        <v>335210</v>
      </c>
      <c r="B7761" s="115" t="s">
        <v>11797</v>
      </c>
      <c r="C7761" s="115" t="s">
        <v>274</v>
      </c>
      <c r="D7761" s="115" t="s">
        <v>862</v>
      </c>
      <c r="E7761" s="115" t="s">
        <v>77</v>
      </c>
      <c r="F7761" s="237"/>
      <c r="H7761" s="115" t="s">
        <v>16</v>
      </c>
      <c r="I7761" t="s">
        <v>107</v>
      </c>
      <c r="U7761"/>
      <c r="V7761" t="s">
        <v>4336</v>
      </c>
      <c r="AA7761" s="115" t="s">
        <v>4308</v>
      </c>
      <c r="AB7761" s="115" t="s">
        <v>4308</v>
      </c>
      <c r="AC7761" s="115" t="s">
        <v>4308</v>
      </c>
      <c r="AD7761" s="115" t="s">
        <v>4308</v>
      </c>
      <c r="AE7761" s="115" t="s">
        <v>4308</v>
      </c>
      <c r="AF7761" s="115" t="s">
        <v>4308</v>
      </c>
      <c r="AG7761" s="115" t="s">
        <v>4308</v>
      </c>
      <c r="AH7761" s="115" t="s">
        <v>4308</v>
      </c>
      <c r="AI7761" s="115" t="e">
        <f>VLOOKUP(A7761,'[2]دراسات قانونية'!$A$3:$E$600,1,0)</f>
        <v>#N/A</v>
      </c>
    </row>
    <row r="7762" spans="1:35" hidden="1" x14ac:dyDescent="0.25">
      <c r="A7762">
        <v>335211</v>
      </c>
      <c r="B7762" t="s">
        <v>11798</v>
      </c>
      <c r="C7762" t="s">
        <v>6757</v>
      </c>
      <c r="D7762" t="s">
        <v>11503</v>
      </c>
      <c r="E7762" t="s">
        <v>76</v>
      </c>
      <c r="F7762" s="126">
        <v>25244</v>
      </c>
      <c r="G7762" t="s">
        <v>11799</v>
      </c>
      <c r="H7762" t="s">
        <v>16</v>
      </c>
      <c r="I7762" t="s">
        <v>136</v>
      </c>
      <c r="J7762" t="s">
        <v>1226</v>
      </c>
      <c r="K7762"/>
      <c r="L7762" t="s">
        <v>70</v>
      </c>
      <c r="M7762"/>
      <c r="N7762"/>
      <c r="O7762"/>
      <c r="P7762"/>
      <c r="Q7762"/>
      <c r="U7762"/>
      <c r="V7762">
        <v>0</v>
      </c>
      <c r="W7762"/>
      <c r="X7762"/>
      <c r="Y7762"/>
      <c r="Z7762"/>
      <c r="AA7762"/>
      <c r="AB7762"/>
      <c r="AC7762"/>
      <c r="AD7762"/>
      <c r="AE7762"/>
      <c r="AF7762"/>
      <c r="AG7762"/>
    </row>
    <row r="7763" spans="1:35" hidden="1" x14ac:dyDescent="0.25">
      <c r="A7763">
        <v>335212</v>
      </c>
      <c r="B7763" t="s">
        <v>11800</v>
      </c>
      <c r="C7763" t="s">
        <v>946</v>
      </c>
      <c r="D7763" t="s">
        <v>238</v>
      </c>
      <c r="E7763" t="s">
        <v>77</v>
      </c>
      <c r="F7763" s="126"/>
      <c r="G7763"/>
      <c r="H7763" t="s">
        <v>16</v>
      </c>
      <c r="I7763" t="s">
        <v>129</v>
      </c>
      <c r="J7763"/>
      <c r="K7763"/>
      <c r="L7763"/>
      <c r="M7763"/>
      <c r="N7763"/>
      <c r="O7763"/>
      <c r="P7763"/>
      <c r="Q7763"/>
      <c r="U7763"/>
      <c r="V7763" t="s">
        <v>4424</v>
      </c>
      <c r="W7763"/>
      <c r="X7763"/>
      <c r="Y7763"/>
      <c r="Z7763"/>
      <c r="AA7763" t="s">
        <v>4308</v>
      </c>
      <c r="AB7763" t="s">
        <v>4308</v>
      </c>
      <c r="AC7763" t="s">
        <v>4308</v>
      </c>
      <c r="AD7763" t="s">
        <v>4308</v>
      </c>
      <c r="AE7763" t="s">
        <v>4308</v>
      </c>
      <c r="AF7763" t="s">
        <v>4308</v>
      </c>
      <c r="AG7763" t="s">
        <v>4308</v>
      </c>
      <c r="AH7763" s="115" t="s">
        <v>4308</v>
      </c>
    </row>
    <row r="7764" spans="1:35" ht="18" hidden="1" x14ac:dyDescent="0.25">
      <c r="A7764" s="235">
        <v>335213</v>
      </c>
      <c r="B7764" s="235" t="s">
        <v>11801</v>
      </c>
      <c r="C7764" s="235" t="s">
        <v>335</v>
      </c>
      <c r="D7764" s="235" t="s">
        <v>487</v>
      </c>
      <c r="E7764"/>
      <c r="F7764" s="126"/>
      <c r="G7764" s="236"/>
      <c r="H7764"/>
      <c r="I7764" t="s">
        <v>199</v>
      </c>
      <c r="J7764" s="236"/>
      <c r="K7764"/>
      <c r="L7764"/>
      <c r="M7764"/>
      <c r="N7764"/>
      <c r="O7764"/>
      <c r="P7764"/>
      <c r="Q7764"/>
      <c r="U7764"/>
      <c r="V7764">
        <v>0</v>
      </c>
      <c r="W7764" s="236"/>
      <c r="X7764"/>
      <c r="Y7764"/>
      <c r="Z7764"/>
      <c r="AA7764"/>
      <c r="AB7764"/>
      <c r="AC7764"/>
      <c r="AD7764"/>
      <c r="AE7764"/>
      <c r="AF7764"/>
      <c r="AG7764"/>
      <c r="AH7764" s="115" t="s">
        <v>4308</v>
      </c>
    </row>
    <row r="7765" spans="1:35" hidden="1" x14ac:dyDescent="0.25">
      <c r="A7765">
        <v>335214</v>
      </c>
      <c r="B7765" t="s">
        <v>11802</v>
      </c>
      <c r="C7765" t="s">
        <v>227</v>
      </c>
      <c r="D7765" t="s">
        <v>11803</v>
      </c>
      <c r="E7765" t="s">
        <v>76</v>
      </c>
      <c r="F7765" s="126">
        <v>32874</v>
      </c>
      <c r="G7765" t="s">
        <v>18</v>
      </c>
      <c r="H7765" t="s">
        <v>16</v>
      </c>
      <c r="I7765" t="s">
        <v>129</v>
      </c>
      <c r="J7765" t="s">
        <v>1226</v>
      </c>
      <c r="K7765"/>
      <c r="L7765" t="s">
        <v>18</v>
      </c>
      <c r="M7765"/>
      <c r="N7765"/>
      <c r="O7765"/>
      <c r="P7765"/>
      <c r="Q7765"/>
      <c r="U7765"/>
      <c r="V7765" t="s">
        <v>16623</v>
      </c>
      <c r="W7765"/>
      <c r="X7765"/>
      <c r="Y7765"/>
      <c r="Z7765"/>
      <c r="AA7765"/>
      <c r="AB7765"/>
      <c r="AC7765"/>
      <c r="AD7765"/>
      <c r="AE7765" t="s">
        <v>4308</v>
      </c>
      <c r="AF7765" t="s">
        <v>4308</v>
      </c>
      <c r="AG7765" t="s">
        <v>4308</v>
      </c>
      <c r="AH7765" s="115" t="s">
        <v>4308</v>
      </c>
    </row>
    <row r="7766" spans="1:35" hidden="1" x14ac:dyDescent="0.25">
      <c r="A7766">
        <v>335216</v>
      </c>
      <c r="B7766" t="s">
        <v>11804</v>
      </c>
      <c r="C7766" t="s">
        <v>244</v>
      </c>
      <c r="D7766" t="s">
        <v>220</v>
      </c>
      <c r="E7766" t="s">
        <v>76</v>
      </c>
      <c r="F7766" s="126">
        <v>34260</v>
      </c>
      <c r="G7766" t="s">
        <v>18</v>
      </c>
      <c r="H7766" t="s">
        <v>16</v>
      </c>
      <c r="I7766" t="s">
        <v>129</v>
      </c>
      <c r="J7766" t="s">
        <v>1226</v>
      </c>
      <c r="K7766"/>
      <c r="L7766" t="s">
        <v>73</v>
      </c>
      <c r="M7766"/>
      <c r="N7766"/>
      <c r="O7766"/>
      <c r="P7766"/>
      <c r="Q7766"/>
      <c r="U7766"/>
      <c r="V7766">
        <v>0</v>
      </c>
      <c r="W7766"/>
      <c r="X7766"/>
      <c r="Y7766"/>
      <c r="Z7766"/>
      <c r="AA7766"/>
      <c r="AB7766"/>
      <c r="AC7766"/>
      <c r="AD7766"/>
      <c r="AE7766"/>
      <c r="AF7766"/>
      <c r="AG7766"/>
      <c r="AH7766" s="115" t="s">
        <v>4308</v>
      </c>
    </row>
    <row r="7767" spans="1:35" x14ac:dyDescent="0.25">
      <c r="A7767" s="115">
        <v>335217</v>
      </c>
      <c r="B7767" s="115" t="s">
        <v>11805</v>
      </c>
      <c r="C7767" s="115" t="s">
        <v>209</v>
      </c>
      <c r="D7767" s="115" t="s">
        <v>381</v>
      </c>
      <c r="E7767" s="115" t="s">
        <v>77</v>
      </c>
      <c r="F7767" s="237"/>
      <c r="H7767" s="115" t="s">
        <v>16</v>
      </c>
      <c r="I7767" t="s">
        <v>107</v>
      </c>
      <c r="U7767"/>
      <c r="V7767" t="s">
        <v>4336</v>
      </c>
      <c r="AA7767" s="115" t="s">
        <v>4308</v>
      </c>
      <c r="AB7767" s="115" t="s">
        <v>4308</v>
      </c>
      <c r="AC7767" s="115" t="s">
        <v>4308</v>
      </c>
      <c r="AD7767" s="115" t="s">
        <v>4308</v>
      </c>
      <c r="AE7767" s="115" t="s">
        <v>4308</v>
      </c>
      <c r="AF7767" s="115" t="s">
        <v>4308</v>
      </c>
      <c r="AG7767" s="115" t="s">
        <v>4308</v>
      </c>
      <c r="AH7767" s="115" t="s">
        <v>4308</v>
      </c>
      <c r="AI7767" s="115" t="e">
        <f>VLOOKUP(A7767,'[2]دراسات قانونية'!$A$3:$E$600,1,0)</f>
        <v>#N/A</v>
      </c>
    </row>
    <row r="7768" spans="1:35" hidden="1" x14ac:dyDescent="0.25">
      <c r="A7768">
        <v>335218</v>
      </c>
      <c r="B7768" t="s">
        <v>11806</v>
      </c>
      <c r="C7768" t="s">
        <v>680</v>
      </c>
      <c r="D7768" t="s">
        <v>11807</v>
      </c>
      <c r="E7768" t="s">
        <v>77</v>
      </c>
      <c r="F7768" s="126">
        <v>35796</v>
      </c>
      <c r="G7768" t="s">
        <v>11808</v>
      </c>
      <c r="H7768" t="s">
        <v>16</v>
      </c>
      <c r="I7768" t="s">
        <v>129</v>
      </c>
      <c r="J7768"/>
      <c r="K7768"/>
      <c r="L7768"/>
      <c r="M7768"/>
      <c r="N7768"/>
      <c r="O7768"/>
      <c r="P7768"/>
      <c r="Q7768"/>
      <c r="U7768"/>
      <c r="V7768" t="s">
        <v>16623</v>
      </c>
      <c r="W7768"/>
      <c r="X7768"/>
      <c r="Y7768"/>
      <c r="Z7768"/>
      <c r="AA7768"/>
      <c r="AB7768" t="s">
        <v>4308</v>
      </c>
      <c r="AC7768" t="s">
        <v>4308</v>
      </c>
      <c r="AD7768" t="s">
        <v>4308</v>
      </c>
      <c r="AE7768" t="s">
        <v>4308</v>
      </c>
      <c r="AF7768" t="s">
        <v>4308</v>
      </c>
      <c r="AG7768" t="s">
        <v>4308</v>
      </c>
      <c r="AH7768" s="115" t="s">
        <v>4308</v>
      </c>
    </row>
    <row r="7769" spans="1:35" hidden="1" x14ac:dyDescent="0.25">
      <c r="A7769">
        <v>335219</v>
      </c>
      <c r="B7769" t="s">
        <v>11809</v>
      </c>
      <c r="C7769" t="s">
        <v>636</v>
      </c>
      <c r="D7769" t="s">
        <v>541</v>
      </c>
      <c r="E7769" t="s">
        <v>77</v>
      </c>
      <c r="F7769" s="126">
        <v>31077</v>
      </c>
      <c r="G7769" t="s">
        <v>211</v>
      </c>
      <c r="H7769" t="s">
        <v>16</v>
      </c>
      <c r="I7769" t="s">
        <v>136</v>
      </c>
      <c r="J7769" t="s">
        <v>1226</v>
      </c>
      <c r="K7769"/>
      <c r="L7769" t="s">
        <v>18</v>
      </c>
      <c r="M7769"/>
      <c r="N7769"/>
      <c r="O7769"/>
      <c r="P7769"/>
      <c r="Q7769"/>
      <c r="U7769"/>
      <c r="V7769">
        <v>0</v>
      </c>
      <c r="W7769"/>
      <c r="X7769"/>
      <c r="Y7769"/>
      <c r="Z7769"/>
      <c r="AA7769"/>
      <c r="AB7769"/>
      <c r="AC7769"/>
      <c r="AD7769"/>
      <c r="AE7769"/>
      <c r="AF7769"/>
      <c r="AG7769" t="s">
        <v>4308</v>
      </c>
      <c r="AH7769" s="115" t="s">
        <v>4308</v>
      </c>
    </row>
    <row r="7770" spans="1:35" x14ac:dyDescent="0.25">
      <c r="A7770" s="115">
        <v>335220</v>
      </c>
      <c r="B7770" s="115" t="s">
        <v>11810</v>
      </c>
      <c r="C7770" s="115" t="s">
        <v>364</v>
      </c>
      <c r="D7770" s="115" t="s">
        <v>6087</v>
      </c>
      <c r="E7770" s="115" t="s">
        <v>77</v>
      </c>
      <c r="F7770" s="237"/>
      <c r="H7770" s="115" t="s">
        <v>16</v>
      </c>
      <c r="I7770" t="s">
        <v>107</v>
      </c>
      <c r="U7770"/>
      <c r="V7770" t="s">
        <v>4336</v>
      </c>
      <c r="AA7770" s="115" t="s">
        <v>4308</v>
      </c>
      <c r="AB7770" s="115" t="s">
        <v>4308</v>
      </c>
      <c r="AC7770" s="115" t="s">
        <v>4308</v>
      </c>
      <c r="AD7770" s="115" t="s">
        <v>4308</v>
      </c>
      <c r="AE7770" s="115" t="s">
        <v>4308</v>
      </c>
      <c r="AF7770" s="115" t="s">
        <v>4308</v>
      </c>
      <c r="AG7770" s="115" t="s">
        <v>4308</v>
      </c>
      <c r="AH7770" s="115" t="s">
        <v>4308</v>
      </c>
      <c r="AI7770" s="115" t="e">
        <f>VLOOKUP(A7770,'[2]دراسات قانونية'!$A$3:$E$600,1,0)</f>
        <v>#N/A</v>
      </c>
    </row>
    <row r="7771" spans="1:35" hidden="1" x14ac:dyDescent="0.25">
      <c r="A7771">
        <v>335221</v>
      </c>
      <c r="B7771" t="s">
        <v>11811</v>
      </c>
      <c r="C7771" t="s">
        <v>11812</v>
      </c>
      <c r="D7771" t="s">
        <v>11813</v>
      </c>
      <c r="E7771" t="s">
        <v>77</v>
      </c>
      <c r="F7771" s="126">
        <v>34217</v>
      </c>
      <c r="G7771" t="s">
        <v>11814</v>
      </c>
      <c r="H7771" t="s">
        <v>16</v>
      </c>
      <c r="I7771" t="s">
        <v>129</v>
      </c>
      <c r="J7771"/>
      <c r="K7771"/>
      <c r="L7771"/>
      <c r="M7771"/>
      <c r="N7771"/>
      <c r="O7771"/>
      <c r="P7771"/>
      <c r="Q7771"/>
      <c r="U7771"/>
      <c r="V7771" t="s">
        <v>16623</v>
      </c>
      <c r="W7771"/>
      <c r="X7771"/>
      <c r="Y7771"/>
      <c r="Z7771"/>
      <c r="AA7771"/>
      <c r="AB7771"/>
      <c r="AC7771" t="s">
        <v>4308</v>
      </c>
      <c r="AD7771" t="s">
        <v>4308</v>
      </c>
      <c r="AE7771" t="s">
        <v>4308</v>
      </c>
      <c r="AF7771" t="s">
        <v>4308</v>
      </c>
      <c r="AG7771" t="s">
        <v>4308</v>
      </c>
      <c r="AH7771" s="115" t="s">
        <v>4308</v>
      </c>
    </row>
    <row r="7772" spans="1:35" hidden="1" x14ac:dyDescent="0.25">
      <c r="A7772">
        <v>335222</v>
      </c>
      <c r="B7772" t="s">
        <v>11815</v>
      </c>
      <c r="C7772" t="s">
        <v>438</v>
      </c>
      <c r="D7772" t="s">
        <v>1066</v>
      </c>
      <c r="E7772" t="s">
        <v>77</v>
      </c>
      <c r="F7772" s="126">
        <v>36526</v>
      </c>
      <c r="G7772" t="s">
        <v>18</v>
      </c>
      <c r="H7772" t="s">
        <v>16</v>
      </c>
      <c r="I7772" t="s">
        <v>201</v>
      </c>
      <c r="J7772" t="s">
        <v>15</v>
      </c>
      <c r="K7772"/>
      <c r="L7772" t="s">
        <v>18</v>
      </c>
      <c r="M7772"/>
      <c r="N7772"/>
      <c r="O7772"/>
      <c r="P7772"/>
      <c r="Q7772"/>
      <c r="U7772"/>
      <c r="V7772">
        <v>0</v>
      </c>
      <c r="W7772"/>
      <c r="X7772"/>
      <c r="Y7772"/>
      <c r="Z7772"/>
      <c r="AA7772"/>
      <c r="AB7772"/>
      <c r="AC7772"/>
      <c r="AD7772"/>
      <c r="AE7772"/>
      <c r="AF7772"/>
      <c r="AG7772"/>
    </row>
    <row r="7773" spans="1:35" x14ac:dyDescent="0.25">
      <c r="A7773" s="115">
        <v>335223</v>
      </c>
      <c r="B7773" s="115" t="s">
        <v>11816</v>
      </c>
      <c r="C7773" s="115" t="s">
        <v>396</v>
      </c>
      <c r="D7773" s="115" t="s">
        <v>220</v>
      </c>
      <c r="E7773" s="115" t="s">
        <v>77</v>
      </c>
      <c r="F7773" s="237"/>
      <c r="H7773" s="115" t="s">
        <v>16</v>
      </c>
      <c r="I7773" t="s">
        <v>107</v>
      </c>
      <c r="U7773"/>
      <c r="V7773" t="s">
        <v>4336</v>
      </c>
      <c r="AA7773" s="115" t="s">
        <v>4308</v>
      </c>
      <c r="AB7773" s="115" t="s">
        <v>4308</v>
      </c>
      <c r="AC7773" s="115" t="s">
        <v>4308</v>
      </c>
      <c r="AD7773" s="115" t="s">
        <v>4308</v>
      </c>
      <c r="AE7773" s="115" t="s">
        <v>4308</v>
      </c>
      <c r="AF7773" s="115" t="s">
        <v>4308</v>
      </c>
      <c r="AG7773" s="115" t="s">
        <v>4308</v>
      </c>
      <c r="AH7773" s="115" t="s">
        <v>4308</v>
      </c>
      <c r="AI7773" s="115" t="e">
        <f>VLOOKUP(A7773,'[2]دراسات قانونية'!$A$3:$E$600,1,0)</f>
        <v>#N/A</v>
      </c>
    </row>
    <row r="7774" spans="1:35" ht="18" hidden="1" x14ac:dyDescent="0.25">
      <c r="A7774" s="235">
        <v>335224</v>
      </c>
      <c r="B7774" s="235" t="s">
        <v>11817</v>
      </c>
      <c r="C7774" s="235" t="s">
        <v>821</v>
      </c>
      <c r="D7774" s="235" t="s">
        <v>336</v>
      </c>
      <c r="E7774"/>
      <c r="F7774" s="126"/>
      <c r="G7774" s="236"/>
      <c r="H7774"/>
      <c r="I7774" t="s">
        <v>199</v>
      </c>
      <c r="J7774" s="236"/>
      <c r="K7774"/>
      <c r="L7774"/>
      <c r="M7774"/>
      <c r="N7774"/>
      <c r="O7774"/>
      <c r="P7774"/>
      <c r="Q7774"/>
      <c r="U7774"/>
      <c r="V7774">
        <v>0</v>
      </c>
      <c r="W7774" s="236"/>
      <c r="X7774"/>
      <c r="Y7774"/>
      <c r="Z7774"/>
      <c r="AA7774"/>
      <c r="AB7774"/>
      <c r="AC7774"/>
      <c r="AD7774"/>
      <c r="AE7774"/>
      <c r="AF7774"/>
      <c r="AG7774"/>
      <c r="AH7774" s="115" t="s">
        <v>4308</v>
      </c>
    </row>
    <row r="7775" spans="1:35" ht="18" x14ac:dyDescent="0.25">
      <c r="A7775" s="235">
        <v>335225</v>
      </c>
      <c r="B7775" s="235" t="s">
        <v>11818</v>
      </c>
      <c r="C7775" s="235" t="s">
        <v>11819</v>
      </c>
      <c r="D7775" s="235" t="s">
        <v>4214</v>
      </c>
      <c r="E7775"/>
      <c r="F7775" s="126"/>
      <c r="G7775" s="236"/>
      <c r="H7775"/>
      <c r="I7775" t="s">
        <v>107</v>
      </c>
      <c r="J7775" s="236"/>
      <c r="K7775"/>
      <c r="L7775"/>
      <c r="M7775"/>
      <c r="N7775"/>
      <c r="O7775"/>
      <c r="P7775"/>
      <c r="Q7775"/>
      <c r="U7775"/>
      <c r="V7775" t="s">
        <v>4337</v>
      </c>
      <c r="W7775" s="236"/>
      <c r="X7775"/>
      <c r="Y7775"/>
      <c r="Z7775"/>
      <c r="AA7775"/>
      <c r="AB7775"/>
      <c r="AC7775"/>
      <c r="AD7775"/>
      <c r="AE7775"/>
      <c r="AF7775"/>
      <c r="AG7775"/>
      <c r="AH7775" s="115" t="s">
        <v>4308</v>
      </c>
      <c r="AI7775" s="115" t="e">
        <f>VLOOKUP(A7775,'[2]دراسات قانونية'!$A$3:$E$600,1,0)</f>
        <v>#N/A</v>
      </c>
    </row>
    <row r="7776" spans="1:35" x14ac:dyDescent="0.25">
      <c r="A7776" s="115">
        <v>335226</v>
      </c>
      <c r="B7776" s="115" t="s">
        <v>11820</v>
      </c>
      <c r="C7776" s="115" t="s">
        <v>339</v>
      </c>
      <c r="D7776" s="115" t="s">
        <v>11821</v>
      </c>
      <c r="E7776" s="115" t="s">
        <v>77</v>
      </c>
      <c r="F7776" s="237"/>
      <c r="H7776" s="115" t="s">
        <v>16</v>
      </c>
      <c r="I7776" t="s">
        <v>107</v>
      </c>
      <c r="U7776"/>
      <c r="V7776" t="s">
        <v>4336</v>
      </c>
      <c r="AA7776" s="115" t="s">
        <v>4308</v>
      </c>
      <c r="AB7776" s="115" t="s">
        <v>4308</v>
      </c>
      <c r="AC7776" s="115" t="s">
        <v>4308</v>
      </c>
      <c r="AD7776" s="115" t="s">
        <v>4308</v>
      </c>
      <c r="AE7776" s="115" t="s">
        <v>4308</v>
      </c>
      <c r="AF7776" s="115" t="s">
        <v>4308</v>
      </c>
      <c r="AG7776" s="115" t="s">
        <v>4308</v>
      </c>
      <c r="AH7776" s="115" t="s">
        <v>4308</v>
      </c>
      <c r="AI7776" s="115" t="e">
        <f>VLOOKUP(A7776,'[2]دراسات قانونية'!$A$3:$E$600,1,0)</f>
        <v>#N/A</v>
      </c>
    </row>
    <row r="7777" spans="1:35" x14ac:dyDescent="0.25">
      <c r="A7777" s="115">
        <v>335227</v>
      </c>
      <c r="B7777" s="115" t="s">
        <v>11822</v>
      </c>
      <c r="C7777" s="115" t="s">
        <v>332</v>
      </c>
      <c r="D7777" s="115" t="s">
        <v>239</v>
      </c>
      <c r="E7777" s="115" t="s">
        <v>77</v>
      </c>
      <c r="F7777" s="237"/>
      <c r="H7777" s="115" t="s">
        <v>16</v>
      </c>
      <c r="I7777" t="s">
        <v>107</v>
      </c>
      <c r="U7777"/>
      <c r="V7777" t="s">
        <v>4336</v>
      </c>
      <c r="AA7777" s="115" t="s">
        <v>4308</v>
      </c>
      <c r="AB7777" s="115" t="s">
        <v>4308</v>
      </c>
      <c r="AC7777" s="115" t="s">
        <v>4308</v>
      </c>
      <c r="AD7777" s="115" t="s">
        <v>4308</v>
      </c>
      <c r="AE7777" s="115" t="s">
        <v>4308</v>
      </c>
      <c r="AF7777" s="115" t="s">
        <v>4308</v>
      </c>
      <c r="AG7777" s="115" t="s">
        <v>4308</v>
      </c>
      <c r="AH7777" s="115" t="s">
        <v>4308</v>
      </c>
      <c r="AI7777" s="115" t="e">
        <f>VLOOKUP(A7777,'[2]دراسات قانونية'!$A$3:$E$600,1,0)</f>
        <v>#N/A</v>
      </c>
    </row>
    <row r="7778" spans="1:35" ht="18" x14ac:dyDescent="0.25">
      <c r="A7778" s="235">
        <v>335228</v>
      </c>
      <c r="B7778" s="235" t="s">
        <v>11823</v>
      </c>
      <c r="C7778" s="235" t="s">
        <v>5249</v>
      </c>
      <c r="D7778" s="235" t="s">
        <v>613</v>
      </c>
      <c r="E7778"/>
      <c r="F7778" s="126"/>
      <c r="G7778" s="236"/>
      <c r="H7778"/>
      <c r="I7778" t="s">
        <v>107</v>
      </c>
      <c r="J7778" s="236"/>
      <c r="K7778"/>
      <c r="L7778"/>
      <c r="M7778"/>
      <c r="N7778"/>
      <c r="O7778"/>
      <c r="P7778"/>
      <c r="Q7778"/>
      <c r="U7778"/>
      <c r="V7778" t="s">
        <v>4337</v>
      </c>
      <c r="W7778" s="236"/>
      <c r="X7778"/>
      <c r="Y7778"/>
      <c r="Z7778"/>
      <c r="AA7778"/>
      <c r="AB7778"/>
      <c r="AC7778"/>
      <c r="AD7778"/>
      <c r="AE7778"/>
      <c r="AF7778"/>
      <c r="AG7778"/>
      <c r="AH7778" s="115" t="s">
        <v>4308</v>
      </c>
      <c r="AI7778" s="115" t="e">
        <f>VLOOKUP(A7778,'[2]دراسات قانونية'!$A$3:$E$600,1,0)</f>
        <v>#N/A</v>
      </c>
    </row>
    <row r="7779" spans="1:35" x14ac:dyDescent="0.25">
      <c r="A7779" s="115">
        <v>335229</v>
      </c>
      <c r="B7779" s="115" t="s">
        <v>11824</v>
      </c>
      <c r="C7779" s="115" t="s">
        <v>6711</v>
      </c>
      <c r="D7779" s="115" t="s">
        <v>7871</v>
      </c>
      <c r="E7779" s="115" t="s">
        <v>77</v>
      </c>
      <c r="F7779" s="237"/>
      <c r="H7779" s="115" t="s">
        <v>16</v>
      </c>
      <c r="I7779" t="s">
        <v>107</v>
      </c>
      <c r="U7779"/>
      <c r="V7779" t="s">
        <v>4336</v>
      </c>
      <c r="AA7779" s="115" t="s">
        <v>4308</v>
      </c>
      <c r="AB7779" s="115" t="s">
        <v>4308</v>
      </c>
      <c r="AC7779" s="115" t="s">
        <v>4308</v>
      </c>
      <c r="AD7779" s="115" t="s">
        <v>4308</v>
      </c>
      <c r="AE7779" s="115" t="s">
        <v>4308</v>
      </c>
      <c r="AF7779" s="115" t="s">
        <v>4308</v>
      </c>
      <c r="AG7779" s="115" t="s">
        <v>4308</v>
      </c>
      <c r="AH7779" s="115" t="s">
        <v>4308</v>
      </c>
      <c r="AI7779" s="115" t="e">
        <f>VLOOKUP(A7779,'[2]دراسات قانونية'!$A$3:$E$600,1,0)</f>
        <v>#N/A</v>
      </c>
    </row>
    <row r="7780" spans="1:35" ht="18" x14ac:dyDescent="0.25">
      <c r="A7780" s="235">
        <v>335230</v>
      </c>
      <c r="B7780" s="235" t="s">
        <v>11825</v>
      </c>
      <c r="C7780" s="235" t="s">
        <v>821</v>
      </c>
      <c r="D7780" s="235" t="s">
        <v>1460</v>
      </c>
      <c r="E7780"/>
      <c r="F7780" s="126"/>
      <c r="G7780" s="236"/>
      <c r="H7780"/>
      <c r="I7780" t="s">
        <v>107</v>
      </c>
      <c r="J7780" s="236"/>
      <c r="K7780"/>
      <c r="L7780"/>
      <c r="M7780"/>
      <c r="N7780"/>
      <c r="O7780"/>
      <c r="P7780"/>
      <c r="Q7780"/>
      <c r="U7780"/>
      <c r="V7780" t="s">
        <v>4337</v>
      </c>
      <c r="W7780" s="236"/>
      <c r="X7780"/>
      <c r="Y7780"/>
      <c r="Z7780"/>
      <c r="AA7780"/>
      <c r="AB7780"/>
      <c r="AC7780"/>
      <c r="AD7780"/>
      <c r="AE7780"/>
      <c r="AF7780"/>
      <c r="AG7780"/>
      <c r="AH7780" s="115" t="s">
        <v>4308</v>
      </c>
      <c r="AI7780" s="115" t="e">
        <f>VLOOKUP(A7780,'[2]دراسات قانونية'!$A$3:$E$600,1,0)</f>
        <v>#N/A</v>
      </c>
    </row>
    <row r="7781" spans="1:35" ht="18" x14ac:dyDescent="0.25">
      <c r="A7781" s="235">
        <v>335231</v>
      </c>
      <c r="B7781" s="235" t="s">
        <v>11826</v>
      </c>
      <c r="C7781" s="235" t="s">
        <v>348</v>
      </c>
      <c r="D7781" s="235" t="s">
        <v>487</v>
      </c>
      <c r="E7781"/>
      <c r="F7781" s="126"/>
      <c r="G7781" s="236"/>
      <c r="H7781"/>
      <c r="I7781" t="s">
        <v>107</v>
      </c>
      <c r="J7781" s="236"/>
      <c r="K7781"/>
      <c r="L7781"/>
      <c r="M7781"/>
      <c r="N7781"/>
      <c r="O7781"/>
      <c r="P7781"/>
      <c r="Q7781"/>
      <c r="U7781"/>
      <c r="V7781" t="s">
        <v>4337</v>
      </c>
      <c r="W7781" s="236"/>
      <c r="X7781"/>
      <c r="Y7781"/>
      <c r="Z7781"/>
      <c r="AA7781"/>
      <c r="AB7781"/>
      <c r="AC7781"/>
      <c r="AD7781"/>
      <c r="AE7781"/>
      <c r="AF7781"/>
      <c r="AG7781"/>
      <c r="AH7781" s="115" t="s">
        <v>4308</v>
      </c>
      <c r="AI7781" s="115" t="e">
        <f>VLOOKUP(A7781,'[2]دراسات قانونية'!$A$3:$E$600,1,0)</f>
        <v>#N/A</v>
      </c>
    </row>
    <row r="7782" spans="1:35" ht="18" x14ac:dyDescent="0.25">
      <c r="A7782" s="235">
        <v>335232</v>
      </c>
      <c r="B7782" s="235" t="s">
        <v>11827</v>
      </c>
      <c r="C7782" s="235" t="s">
        <v>219</v>
      </c>
      <c r="D7782" s="235" t="s">
        <v>11828</v>
      </c>
      <c r="E7782"/>
      <c r="F7782" s="126"/>
      <c r="G7782" s="236"/>
      <c r="H7782"/>
      <c r="I7782" t="s">
        <v>107</v>
      </c>
      <c r="J7782" s="236"/>
      <c r="K7782"/>
      <c r="L7782"/>
      <c r="M7782"/>
      <c r="N7782"/>
      <c r="O7782"/>
      <c r="P7782"/>
      <c r="Q7782"/>
      <c r="U7782"/>
      <c r="V7782" t="s">
        <v>4337</v>
      </c>
      <c r="W7782" s="236"/>
      <c r="X7782"/>
      <c r="Y7782"/>
      <c r="Z7782"/>
      <c r="AA7782"/>
      <c r="AB7782"/>
      <c r="AC7782"/>
      <c r="AD7782"/>
      <c r="AE7782"/>
      <c r="AF7782"/>
      <c r="AG7782"/>
      <c r="AH7782" s="115" t="s">
        <v>4308</v>
      </c>
      <c r="AI7782" s="115" t="e">
        <f>VLOOKUP(A7782,'[2]دراسات قانونية'!$A$3:$E$600,1,0)</f>
        <v>#N/A</v>
      </c>
    </row>
    <row r="7783" spans="1:35" ht="18" hidden="1" x14ac:dyDescent="0.25">
      <c r="A7783" s="235">
        <v>335234</v>
      </c>
      <c r="B7783" s="235" t="s">
        <v>11829</v>
      </c>
      <c r="C7783" s="235" t="s">
        <v>733</v>
      </c>
      <c r="D7783" s="235" t="s">
        <v>2850</v>
      </c>
      <c r="E7783"/>
      <c r="F7783" s="126"/>
      <c r="G7783" s="236"/>
      <c r="H7783"/>
      <c r="I7783" t="s">
        <v>199</v>
      </c>
      <c r="J7783" s="236"/>
      <c r="K7783"/>
      <c r="L7783"/>
      <c r="M7783"/>
      <c r="N7783"/>
      <c r="O7783"/>
      <c r="P7783"/>
      <c r="Q7783"/>
      <c r="U7783"/>
      <c r="V7783">
        <v>0</v>
      </c>
      <c r="W7783" s="236"/>
      <c r="X7783"/>
      <c r="Y7783"/>
      <c r="Z7783"/>
      <c r="AA7783"/>
      <c r="AB7783"/>
      <c r="AC7783"/>
      <c r="AD7783"/>
      <c r="AE7783"/>
      <c r="AF7783"/>
      <c r="AG7783"/>
      <c r="AH7783" s="115" t="s">
        <v>4308</v>
      </c>
    </row>
    <row r="7784" spans="1:35" hidden="1" x14ac:dyDescent="0.25">
      <c r="A7784">
        <v>335235</v>
      </c>
      <c r="B7784" t="s">
        <v>11830</v>
      </c>
      <c r="C7784" t="s">
        <v>332</v>
      </c>
      <c r="D7784" t="s">
        <v>672</v>
      </c>
      <c r="E7784" t="s">
        <v>76</v>
      </c>
      <c r="F7784" s="126">
        <v>34488</v>
      </c>
      <c r="G7784" t="s">
        <v>331</v>
      </c>
      <c r="H7784" t="s">
        <v>16</v>
      </c>
      <c r="I7784" t="s">
        <v>129</v>
      </c>
      <c r="J7784"/>
      <c r="K7784"/>
      <c r="L7784"/>
      <c r="M7784"/>
      <c r="N7784"/>
      <c r="O7784"/>
      <c r="P7784"/>
      <c r="Q7784"/>
      <c r="U7784"/>
      <c r="V7784" t="s">
        <v>4424</v>
      </c>
      <c r="W7784"/>
      <c r="X7784"/>
      <c r="Y7784"/>
      <c r="Z7784"/>
      <c r="AA7784"/>
      <c r="AB7784" t="s">
        <v>4308</v>
      </c>
      <c r="AC7784" t="s">
        <v>4308</v>
      </c>
      <c r="AD7784" t="s">
        <v>4308</v>
      </c>
      <c r="AE7784" t="s">
        <v>4308</v>
      </c>
      <c r="AF7784" t="s">
        <v>4308</v>
      </c>
      <c r="AG7784" t="s">
        <v>4308</v>
      </c>
      <c r="AH7784" s="115" t="s">
        <v>4308</v>
      </c>
    </row>
    <row r="7785" spans="1:35" x14ac:dyDescent="0.25">
      <c r="A7785" s="115">
        <v>335236</v>
      </c>
      <c r="B7785" s="115" t="s">
        <v>11831</v>
      </c>
      <c r="C7785" s="115" t="s">
        <v>324</v>
      </c>
      <c r="D7785" s="115" t="s">
        <v>5681</v>
      </c>
      <c r="E7785" s="115" t="s">
        <v>77</v>
      </c>
      <c r="F7785" s="237"/>
      <c r="H7785" s="115" t="s">
        <v>16</v>
      </c>
      <c r="I7785" t="s">
        <v>107</v>
      </c>
      <c r="U7785"/>
      <c r="V7785" t="s">
        <v>4336</v>
      </c>
      <c r="AA7785" s="115" t="s">
        <v>4308</v>
      </c>
      <c r="AB7785" s="115" t="s">
        <v>4308</v>
      </c>
      <c r="AC7785" s="115" t="s">
        <v>4308</v>
      </c>
      <c r="AD7785" s="115" t="s">
        <v>4308</v>
      </c>
      <c r="AE7785" s="115" t="s">
        <v>4308</v>
      </c>
      <c r="AF7785" s="115" t="s">
        <v>4308</v>
      </c>
      <c r="AG7785" s="115" t="s">
        <v>4308</v>
      </c>
      <c r="AH7785" s="115" t="s">
        <v>4308</v>
      </c>
      <c r="AI7785" s="115" t="e">
        <f>VLOOKUP(A7785,'[2]دراسات قانونية'!$A$3:$E$600,1,0)</f>
        <v>#N/A</v>
      </c>
    </row>
    <row r="7786" spans="1:35" hidden="1" x14ac:dyDescent="0.25">
      <c r="A7786">
        <v>335237</v>
      </c>
      <c r="B7786" t="s">
        <v>11832</v>
      </c>
      <c r="C7786" t="s">
        <v>227</v>
      </c>
      <c r="D7786" t="s">
        <v>265</v>
      </c>
      <c r="E7786" t="s">
        <v>77</v>
      </c>
      <c r="F7786" s="126">
        <v>36175</v>
      </c>
      <c r="G7786" t="s">
        <v>1996</v>
      </c>
      <c r="H7786" t="s">
        <v>16</v>
      </c>
      <c r="I7786" t="s">
        <v>129</v>
      </c>
      <c r="J7786" t="s">
        <v>1226</v>
      </c>
      <c r="K7786"/>
      <c r="L7786" t="s">
        <v>50</v>
      </c>
      <c r="M7786"/>
      <c r="N7786"/>
      <c r="O7786"/>
      <c r="P7786"/>
      <c r="Q7786"/>
      <c r="U7786"/>
      <c r="V7786" t="s">
        <v>16623</v>
      </c>
      <c r="W7786"/>
      <c r="X7786"/>
      <c r="Y7786"/>
      <c r="Z7786"/>
      <c r="AA7786"/>
      <c r="AB7786"/>
      <c r="AC7786"/>
      <c r="AD7786"/>
      <c r="AE7786"/>
      <c r="AF7786"/>
      <c r="AG7786"/>
      <c r="AH7786" s="115" t="s">
        <v>4308</v>
      </c>
    </row>
    <row r="7787" spans="1:35" x14ac:dyDescent="0.25">
      <c r="A7787" s="115">
        <v>335238</v>
      </c>
      <c r="B7787" s="115" t="s">
        <v>11833</v>
      </c>
      <c r="C7787" s="115" t="s">
        <v>271</v>
      </c>
      <c r="D7787" s="115" t="s">
        <v>315</v>
      </c>
      <c r="E7787" s="115" t="s">
        <v>77</v>
      </c>
      <c r="F7787" s="237"/>
      <c r="H7787" s="115" t="s">
        <v>16</v>
      </c>
      <c r="I7787" t="s">
        <v>107</v>
      </c>
      <c r="U7787"/>
      <c r="V7787" t="s">
        <v>4336</v>
      </c>
      <c r="AA7787" s="115" t="s">
        <v>4308</v>
      </c>
      <c r="AB7787" s="115" t="s">
        <v>4308</v>
      </c>
      <c r="AC7787" s="115" t="s">
        <v>4308</v>
      </c>
      <c r="AD7787" s="115" t="s">
        <v>4308</v>
      </c>
      <c r="AE7787" s="115" t="s">
        <v>4308</v>
      </c>
      <c r="AF7787" s="115" t="s">
        <v>4308</v>
      </c>
      <c r="AG7787" s="115" t="s">
        <v>4308</v>
      </c>
      <c r="AH7787" s="115" t="s">
        <v>4308</v>
      </c>
      <c r="AI7787" s="115" t="e">
        <f>VLOOKUP(A7787,'[2]دراسات قانونية'!$A$3:$E$600,1,0)</f>
        <v>#N/A</v>
      </c>
    </row>
    <row r="7788" spans="1:35" x14ac:dyDescent="0.25">
      <c r="A7788" s="115">
        <v>335239</v>
      </c>
      <c r="B7788" s="115" t="s">
        <v>11834</v>
      </c>
      <c r="C7788" s="115" t="s">
        <v>516</v>
      </c>
      <c r="D7788" s="115" t="s">
        <v>851</v>
      </c>
      <c r="E7788" s="115" t="s">
        <v>77</v>
      </c>
      <c r="F7788" s="237"/>
      <c r="H7788" s="115" t="s">
        <v>16</v>
      </c>
      <c r="I7788" t="s">
        <v>107</v>
      </c>
      <c r="U7788"/>
      <c r="V7788" t="s">
        <v>4336</v>
      </c>
      <c r="AA7788" s="115" t="s">
        <v>4308</v>
      </c>
      <c r="AB7788" s="115" t="s">
        <v>4308</v>
      </c>
      <c r="AC7788" s="115" t="s">
        <v>4308</v>
      </c>
      <c r="AD7788" s="115" t="s">
        <v>4308</v>
      </c>
      <c r="AE7788" s="115" t="s">
        <v>4308</v>
      </c>
      <c r="AF7788" s="115" t="s">
        <v>4308</v>
      </c>
      <c r="AG7788" s="115" t="s">
        <v>4308</v>
      </c>
      <c r="AH7788" s="115" t="s">
        <v>4308</v>
      </c>
      <c r="AI7788" s="115" t="e">
        <f>VLOOKUP(A7788,'[2]دراسات قانونية'!$A$3:$E$600,1,0)</f>
        <v>#N/A</v>
      </c>
    </row>
    <row r="7789" spans="1:35" x14ac:dyDescent="0.25">
      <c r="A7789" s="115">
        <v>335240</v>
      </c>
      <c r="B7789" s="115" t="s">
        <v>11835</v>
      </c>
      <c r="C7789" s="115" t="s">
        <v>6642</v>
      </c>
      <c r="D7789" s="115" t="s">
        <v>861</v>
      </c>
      <c r="E7789" s="115" t="s">
        <v>77</v>
      </c>
      <c r="F7789" s="237"/>
      <c r="H7789" s="115" t="s">
        <v>16</v>
      </c>
      <c r="I7789" t="s">
        <v>107</v>
      </c>
      <c r="U7789"/>
      <c r="V7789" t="s">
        <v>4336</v>
      </c>
      <c r="AA7789" s="115" t="s">
        <v>4308</v>
      </c>
      <c r="AB7789" s="115" t="s">
        <v>4308</v>
      </c>
      <c r="AC7789" s="115" t="s">
        <v>4308</v>
      </c>
      <c r="AD7789" s="115" t="s">
        <v>4308</v>
      </c>
      <c r="AE7789" s="115" t="s">
        <v>4308</v>
      </c>
      <c r="AF7789" s="115" t="s">
        <v>4308</v>
      </c>
      <c r="AG7789" s="115" t="s">
        <v>4308</v>
      </c>
      <c r="AH7789" s="115" t="s">
        <v>4308</v>
      </c>
      <c r="AI7789" s="115" t="e">
        <f>VLOOKUP(A7789,'[2]دراسات قانونية'!$A$3:$E$600,1,0)</f>
        <v>#N/A</v>
      </c>
    </row>
    <row r="7790" spans="1:35" hidden="1" x14ac:dyDescent="0.25">
      <c r="A7790">
        <v>335241</v>
      </c>
      <c r="B7790" t="s">
        <v>11836</v>
      </c>
      <c r="C7790" t="s">
        <v>231</v>
      </c>
      <c r="D7790" t="s">
        <v>276</v>
      </c>
      <c r="E7790" t="s">
        <v>76</v>
      </c>
      <c r="F7790" s="126">
        <v>35577</v>
      </c>
      <c r="G7790" t="s">
        <v>18</v>
      </c>
      <c r="H7790" t="s">
        <v>16</v>
      </c>
      <c r="I7790" t="s">
        <v>136</v>
      </c>
      <c r="J7790" t="s">
        <v>1226</v>
      </c>
      <c r="K7790"/>
      <c r="L7790" t="s">
        <v>47</v>
      </c>
      <c r="M7790"/>
      <c r="N7790"/>
      <c r="O7790"/>
      <c r="P7790"/>
      <c r="Q7790"/>
      <c r="U7790"/>
      <c r="V7790">
        <v>0</v>
      </c>
      <c r="W7790"/>
      <c r="X7790"/>
      <c r="Y7790"/>
      <c r="Z7790"/>
      <c r="AA7790"/>
      <c r="AB7790"/>
      <c r="AC7790"/>
      <c r="AD7790"/>
      <c r="AE7790"/>
      <c r="AF7790"/>
      <c r="AG7790"/>
      <c r="AH7790" s="115" t="s">
        <v>4308</v>
      </c>
    </row>
    <row r="7791" spans="1:35" hidden="1" x14ac:dyDescent="0.25">
      <c r="A7791" s="115">
        <v>335242</v>
      </c>
      <c r="B7791" s="115" t="s">
        <v>4161</v>
      </c>
      <c r="C7791" s="115" t="s">
        <v>340</v>
      </c>
      <c r="D7791" s="115" t="s">
        <v>214</v>
      </c>
      <c r="E7791" s="115" t="s">
        <v>76</v>
      </c>
      <c r="F7791" s="237">
        <v>35431</v>
      </c>
      <c r="G7791" s="115" t="s">
        <v>61</v>
      </c>
      <c r="H7791" s="115" t="s">
        <v>16</v>
      </c>
      <c r="I7791" t="s">
        <v>199</v>
      </c>
      <c r="J7791" s="115" t="s">
        <v>15</v>
      </c>
      <c r="L7791" s="115" t="s">
        <v>61</v>
      </c>
      <c r="U7791"/>
      <c r="V7791">
        <v>0</v>
      </c>
    </row>
    <row r="7792" spans="1:35" x14ac:dyDescent="0.25">
      <c r="A7792" s="115">
        <v>335243</v>
      </c>
      <c r="B7792" s="115" t="s">
        <v>11837</v>
      </c>
      <c r="C7792" s="115" t="s">
        <v>279</v>
      </c>
      <c r="D7792" s="115" t="s">
        <v>1671</v>
      </c>
      <c r="E7792" s="115" t="s">
        <v>77</v>
      </c>
      <c r="F7792" s="237"/>
      <c r="H7792" s="115" t="s">
        <v>16</v>
      </c>
      <c r="I7792" t="s">
        <v>107</v>
      </c>
      <c r="U7792"/>
      <c r="V7792" t="s">
        <v>4336</v>
      </c>
      <c r="AA7792" s="115" t="s">
        <v>4308</v>
      </c>
      <c r="AB7792" s="115" t="s">
        <v>4308</v>
      </c>
      <c r="AC7792" s="115" t="s">
        <v>4308</v>
      </c>
      <c r="AD7792" s="115" t="s">
        <v>4308</v>
      </c>
      <c r="AE7792" s="115" t="s">
        <v>4308</v>
      </c>
      <c r="AF7792" s="115" t="s">
        <v>4308</v>
      </c>
      <c r="AG7792" s="115" t="s">
        <v>4308</v>
      </c>
      <c r="AH7792" s="115" t="s">
        <v>4308</v>
      </c>
      <c r="AI7792" s="115" t="e">
        <f>VLOOKUP(A7792,'[2]دراسات قانونية'!$A$3:$E$600,1,0)</f>
        <v>#N/A</v>
      </c>
    </row>
    <row r="7793" spans="1:35" hidden="1" x14ac:dyDescent="0.25">
      <c r="A7793">
        <v>335245</v>
      </c>
      <c r="B7793" t="s">
        <v>11838</v>
      </c>
      <c r="C7793" t="s">
        <v>6064</v>
      </c>
      <c r="D7793" t="s">
        <v>11839</v>
      </c>
      <c r="E7793" t="s">
        <v>77</v>
      </c>
      <c r="F7793" s="126">
        <v>36227</v>
      </c>
      <c r="G7793" t="s">
        <v>632</v>
      </c>
      <c r="H7793" t="s">
        <v>16</v>
      </c>
      <c r="I7793" t="s">
        <v>129</v>
      </c>
      <c r="J7793"/>
      <c r="K7793"/>
      <c r="L7793"/>
      <c r="M7793"/>
      <c r="N7793"/>
      <c r="O7793"/>
      <c r="P7793"/>
      <c r="Q7793"/>
      <c r="U7793"/>
      <c r="V7793" t="s">
        <v>4336</v>
      </c>
      <c r="W7793"/>
      <c r="X7793"/>
      <c r="Y7793"/>
      <c r="Z7793"/>
      <c r="AA7793"/>
      <c r="AB7793"/>
      <c r="AC7793"/>
      <c r="AD7793"/>
      <c r="AE7793"/>
      <c r="AF7793" t="s">
        <v>4308</v>
      </c>
      <c r="AG7793" t="s">
        <v>4308</v>
      </c>
      <c r="AH7793" s="115" t="s">
        <v>4308</v>
      </c>
    </row>
    <row r="7794" spans="1:35" ht="18" x14ac:dyDescent="0.25">
      <c r="A7794" s="235">
        <v>335246</v>
      </c>
      <c r="B7794" s="235" t="s">
        <v>11840</v>
      </c>
      <c r="C7794" s="235" t="s">
        <v>9483</v>
      </c>
      <c r="D7794" s="235" t="s">
        <v>11841</v>
      </c>
      <c r="E7794"/>
      <c r="F7794" s="126"/>
      <c r="G7794" s="236"/>
      <c r="H7794"/>
      <c r="I7794" t="s">
        <v>107</v>
      </c>
      <c r="J7794" s="236"/>
      <c r="K7794"/>
      <c r="L7794"/>
      <c r="M7794"/>
      <c r="N7794"/>
      <c r="O7794"/>
      <c r="P7794"/>
      <c r="Q7794"/>
      <c r="U7794"/>
      <c r="V7794" t="s">
        <v>4337</v>
      </c>
      <c r="W7794" s="236"/>
      <c r="X7794"/>
      <c r="Y7794"/>
      <c r="Z7794"/>
      <c r="AA7794"/>
      <c r="AB7794"/>
      <c r="AC7794"/>
      <c r="AD7794"/>
      <c r="AE7794"/>
      <c r="AF7794"/>
      <c r="AG7794"/>
      <c r="AH7794" s="115" t="s">
        <v>4308</v>
      </c>
      <c r="AI7794" s="115" t="e">
        <f>VLOOKUP(A7794,'[2]دراسات قانونية'!$A$3:$E$600,1,0)</f>
        <v>#N/A</v>
      </c>
    </row>
    <row r="7795" spans="1:35" hidden="1" x14ac:dyDescent="0.25">
      <c r="A7795">
        <v>335247</v>
      </c>
      <c r="B7795" t="s">
        <v>11842</v>
      </c>
      <c r="C7795" t="s">
        <v>11843</v>
      </c>
      <c r="D7795" t="s">
        <v>7774</v>
      </c>
      <c r="E7795" t="s">
        <v>77</v>
      </c>
      <c r="F7795" s="126">
        <v>35725</v>
      </c>
      <c r="G7795" t="s">
        <v>333</v>
      </c>
      <c r="H7795" t="s">
        <v>16</v>
      </c>
      <c r="I7795" t="s">
        <v>129</v>
      </c>
      <c r="J7795" t="s">
        <v>15</v>
      </c>
      <c r="K7795"/>
      <c r="L7795" t="s">
        <v>30</v>
      </c>
      <c r="M7795"/>
      <c r="N7795"/>
      <c r="O7795"/>
      <c r="P7795"/>
      <c r="Q7795"/>
      <c r="U7795"/>
      <c r="V7795" t="s">
        <v>4424</v>
      </c>
      <c r="W7795"/>
      <c r="X7795"/>
      <c r="Y7795"/>
      <c r="Z7795"/>
      <c r="AA7795"/>
      <c r="AB7795"/>
      <c r="AC7795"/>
      <c r="AD7795"/>
      <c r="AE7795"/>
      <c r="AF7795"/>
      <c r="AG7795" t="s">
        <v>4308</v>
      </c>
      <c r="AH7795" s="115" t="s">
        <v>4308</v>
      </c>
    </row>
    <row r="7796" spans="1:35" hidden="1" x14ac:dyDescent="0.25">
      <c r="A7796" s="115">
        <v>335249</v>
      </c>
      <c r="B7796" s="115" t="s">
        <v>4162</v>
      </c>
      <c r="C7796" s="115" t="s">
        <v>4163</v>
      </c>
      <c r="D7796" s="115" t="s">
        <v>365</v>
      </c>
      <c r="E7796" s="115" t="s">
        <v>77</v>
      </c>
      <c r="F7796" s="237">
        <v>31625</v>
      </c>
      <c r="G7796" s="115" t="s">
        <v>18</v>
      </c>
      <c r="H7796" s="115" t="s">
        <v>16</v>
      </c>
      <c r="I7796" t="s">
        <v>199</v>
      </c>
      <c r="J7796" s="115" t="s">
        <v>1226</v>
      </c>
      <c r="L7796" s="115" t="s">
        <v>18</v>
      </c>
      <c r="U7796"/>
      <c r="V7796">
        <v>0</v>
      </c>
    </row>
    <row r="7797" spans="1:35" x14ac:dyDescent="0.25">
      <c r="A7797" s="115">
        <v>335250</v>
      </c>
      <c r="B7797" s="115" t="s">
        <v>11844</v>
      </c>
      <c r="C7797" s="115" t="s">
        <v>212</v>
      </c>
      <c r="D7797" s="115" t="s">
        <v>1106</v>
      </c>
      <c r="E7797" s="115" t="s">
        <v>77</v>
      </c>
      <c r="F7797" s="237"/>
      <c r="H7797" s="115" t="s">
        <v>16</v>
      </c>
      <c r="I7797" t="s">
        <v>107</v>
      </c>
      <c r="U7797"/>
      <c r="V7797" t="s">
        <v>4336</v>
      </c>
      <c r="AA7797" s="115" t="s">
        <v>4308</v>
      </c>
      <c r="AB7797" s="115" t="s">
        <v>4308</v>
      </c>
      <c r="AC7797" s="115" t="s">
        <v>4308</v>
      </c>
      <c r="AD7797" s="115" t="s">
        <v>4308</v>
      </c>
      <c r="AE7797" s="115" t="s">
        <v>4308</v>
      </c>
      <c r="AF7797" s="115" t="s">
        <v>4308</v>
      </c>
      <c r="AG7797" s="115" t="s">
        <v>4308</v>
      </c>
      <c r="AH7797" s="115" t="s">
        <v>4308</v>
      </c>
      <c r="AI7797" s="115" t="e">
        <f>VLOOKUP(A7797,'[2]دراسات قانونية'!$A$3:$E$600,1,0)</f>
        <v>#N/A</v>
      </c>
    </row>
    <row r="7798" spans="1:35" x14ac:dyDescent="0.25">
      <c r="A7798" s="115">
        <v>335251</v>
      </c>
      <c r="B7798" s="115" t="s">
        <v>11845</v>
      </c>
      <c r="C7798" s="115" t="s">
        <v>5600</v>
      </c>
      <c r="D7798" s="115" t="s">
        <v>1448</v>
      </c>
      <c r="E7798" s="115" t="s">
        <v>77</v>
      </c>
      <c r="F7798" s="237"/>
      <c r="H7798" s="115" t="s">
        <v>16</v>
      </c>
      <c r="I7798" t="s">
        <v>107</v>
      </c>
      <c r="U7798"/>
      <c r="V7798" t="s">
        <v>4336</v>
      </c>
      <c r="AA7798" s="115" t="s">
        <v>4308</v>
      </c>
      <c r="AB7798" s="115" t="s">
        <v>4308</v>
      </c>
      <c r="AC7798" s="115" t="s">
        <v>4308</v>
      </c>
      <c r="AD7798" s="115" t="s">
        <v>4308</v>
      </c>
      <c r="AE7798" s="115" t="s">
        <v>4308</v>
      </c>
      <c r="AF7798" s="115" t="s">
        <v>4308</v>
      </c>
      <c r="AG7798" s="115" t="s">
        <v>4308</v>
      </c>
      <c r="AH7798" s="115" t="s">
        <v>4308</v>
      </c>
      <c r="AI7798" s="115" t="e">
        <f>VLOOKUP(A7798,'[2]دراسات قانونية'!$A$3:$E$600,1,0)</f>
        <v>#N/A</v>
      </c>
    </row>
    <row r="7799" spans="1:35" ht="18" hidden="1" x14ac:dyDescent="0.25">
      <c r="A7799" s="235">
        <v>335252</v>
      </c>
      <c r="B7799" s="235" t="s">
        <v>11846</v>
      </c>
      <c r="C7799" s="235" t="s">
        <v>339</v>
      </c>
      <c r="D7799" s="235" t="s">
        <v>11737</v>
      </c>
      <c r="E7799"/>
      <c r="F7799" s="126"/>
      <c r="G7799" s="236"/>
      <c r="H7799"/>
      <c r="I7799" t="s">
        <v>199</v>
      </c>
      <c r="J7799" s="236"/>
      <c r="K7799"/>
      <c r="L7799"/>
      <c r="M7799"/>
      <c r="N7799"/>
      <c r="O7799"/>
      <c r="P7799"/>
      <c r="Q7799"/>
      <c r="U7799"/>
      <c r="V7799">
        <v>0</v>
      </c>
      <c r="W7799" s="236"/>
      <c r="X7799"/>
      <c r="Y7799"/>
      <c r="Z7799"/>
      <c r="AA7799"/>
      <c r="AB7799"/>
      <c r="AC7799"/>
      <c r="AD7799"/>
      <c r="AE7799"/>
      <c r="AF7799"/>
      <c r="AG7799"/>
      <c r="AH7799" s="115" t="s">
        <v>4308</v>
      </c>
    </row>
    <row r="7800" spans="1:35" ht="18" x14ac:dyDescent="0.25">
      <c r="A7800" s="235">
        <v>335253</v>
      </c>
      <c r="B7800" s="235" t="s">
        <v>11847</v>
      </c>
      <c r="C7800" s="235" t="s">
        <v>1466</v>
      </c>
      <c r="D7800" s="235" t="s">
        <v>230</v>
      </c>
      <c r="E7800"/>
      <c r="F7800" s="126"/>
      <c r="G7800" s="236"/>
      <c r="H7800"/>
      <c r="I7800" t="s">
        <v>107</v>
      </c>
      <c r="J7800" s="236"/>
      <c r="K7800"/>
      <c r="L7800"/>
      <c r="M7800"/>
      <c r="N7800"/>
      <c r="O7800"/>
      <c r="P7800"/>
      <c r="Q7800"/>
      <c r="U7800"/>
      <c r="V7800" t="s">
        <v>4337</v>
      </c>
      <c r="W7800" s="236"/>
      <c r="X7800"/>
      <c r="Y7800"/>
      <c r="Z7800"/>
      <c r="AA7800"/>
      <c r="AB7800"/>
      <c r="AC7800"/>
      <c r="AD7800"/>
      <c r="AE7800"/>
      <c r="AF7800"/>
      <c r="AG7800"/>
      <c r="AH7800" s="115" t="s">
        <v>4308</v>
      </c>
      <c r="AI7800" s="115" t="e">
        <f>VLOOKUP(A7800,'[2]دراسات قانونية'!$A$3:$E$600,1,0)</f>
        <v>#N/A</v>
      </c>
    </row>
    <row r="7801" spans="1:35" hidden="1" x14ac:dyDescent="0.25">
      <c r="A7801">
        <v>335254</v>
      </c>
      <c r="B7801" t="s">
        <v>11848</v>
      </c>
      <c r="C7801" t="s">
        <v>1456</v>
      </c>
      <c r="D7801" t="s">
        <v>239</v>
      </c>
      <c r="E7801" t="s">
        <v>77</v>
      </c>
      <c r="F7801" s="126"/>
      <c r="G7801"/>
      <c r="H7801" t="s">
        <v>16</v>
      </c>
      <c r="I7801" t="s">
        <v>129</v>
      </c>
      <c r="J7801"/>
      <c r="K7801"/>
      <c r="L7801"/>
      <c r="M7801"/>
      <c r="N7801"/>
      <c r="O7801"/>
      <c r="P7801"/>
      <c r="Q7801"/>
      <c r="U7801"/>
      <c r="V7801" t="s">
        <v>16623</v>
      </c>
      <c r="W7801"/>
      <c r="X7801"/>
      <c r="Y7801"/>
      <c r="Z7801"/>
      <c r="AA7801"/>
      <c r="AB7801" t="s">
        <v>4308</v>
      </c>
      <c r="AC7801" t="s">
        <v>4308</v>
      </c>
      <c r="AD7801" t="s">
        <v>4308</v>
      </c>
      <c r="AE7801" t="s">
        <v>4308</v>
      </c>
      <c r="AF7801" t="s">
        <v>4308</v>
      </c>
      <c r="AG7801" t="s">
        <v>4308</v>
      </c>
      <c r="AH7801" s="115" t="s">
        <v>4308</v>
      </c>
    </row>
    <row r="7802" spans="1:35" hidden="1" x14ac:dyDescent="0.25">
      <c r="A7802">
        <v>335255</v>
      </c>
      <c r="B7802" t="s">
        <v>11849</v>
      </c>
      <c r="C7802" t="s">
        <v>11850</v>
      </c>
      <c r="D7802" t="s">
        <v>270</v>
      </c>
      <c r="E7802" t="s">
        <v>77</v>
      </c>
      <c r="F7802" s="126">
        <v>34357</v>
      </c>
      <c r="G7802" t="s">
        <v>18</v>
      </c>
      <c r="H7802" t="s">
        <v>16</v>
      </c>
      <c r="I7802" t="s">
        <v>136</v>
      </c>
      <c r="J7802" t="s">
        <v>15</v>
      </c>
      <c r="K7802"/>
      <c r="L7802" t="s">
        <v>18</v>
      </c>
      <c r="M7802"/>
      <c r="N7802"/>
      <c r="O7802"/>
      <c r="P7802"/>
      <c r="Q7802"/>
      <c r="U7802"/>
      <c r="V7802" t="s">
        <v>16623</v>
      </c>
      <c r="W7802"/>
      <c r="X7802"/>
      <c r="Y7802"/>
      <c r="Z7802"/>
      <c r="AA7802"/>
      <c r="AB7802"/>
      <c r="AC7802"/>
      <c r="AD7802"/>
      <c r="AE7802" t="s">
        <v>4308</v>
      </c>
      <c r="AF7802" t="s">
        <v>4308</v>
      </c>
      <c r="AG7802" t="s">
        <v>4308</v>
      </c>
      <c r="AH7802" s="115" t="s">
        <v>4308</v>
      </c>
    </row>
    <row r="7803" spans="1:35" ht="18" hidden="1" x14ac:dyDescent="0.25">
      <c r="A7803" s="235">
        <v>335256</v>
      </c>
      <c r="B7803" s="235" t="s">
        <v>11851</v>
      </c>
      <c r="C7803" s="235" t="s">
        <v>572</v>
      </c>
      <c r="D7803" s="235" t="s">
        <v>444</v>
      </c>
      <c r="E7803"/>
      <c r="F7803" s="126"/>
      <c r="G7803" s="236"/>
      <c r="H7803"/>
      <c r="I7803" t="s">
        <v>199</v>
      </c>
      <c r="J7803" s="236"/>
      <c r="K7803"/>
      <c r="L7803"/>
      <c r="M7803"/>
      <c r="N7803"/>
      <c r="O7803"/>
      <c r="P7803"/>
      <c r="Q7803"/>
      <c r="U7803"/>
      <c r="V7803">
        <v>0</v>
      </c>
      <c r="W7803" s="236"/>
      <c r="X7803"/>
      <c r="Y7803"/>
      <c r="Z7803"/>
      <c r="AA7803"/>
      <c r="AB7803"/>
      <c r="AC7803"/>
      <c r="AD7803"/>
      <c r="AE7803"/>
      <c r="AF7803"/>
      <c r="AG7803"/>
      <c r="AH7803" s="115" t="s">
        <v>4308</v>
      </c>
    </row>
    <row r="7804" spans="1:35" x14ac:dyDescent="0.25">
      <c r="A7804" s="115">
        <v>335257</v>
      </c>
      <c r="B7804" s="115" t="s">
        <v>11852</v>
      </c>
      <c r="C7804" s="115" t="s">
        <v>326</v>
      </c>
      <c r="D7804" s="115" t="s">
        <v>235</v>
      </c>
      <c r="E7804" s="115" t="s">
        <v>77</v>
      </c>
      <c r="F7804" s="237"/>
      <c r="H7804" s="115" t="s">
        <v>16</v>
      </c>
      <c r="I7804" t="s">
        <v>107</v>
      </c>
      <c r="U7804"/>
      <c r="V7804" t="s">
        <v>4336</v>
      </c>
      <c r="AA7804" s="115" t="s">
        <v>4308</v>
      </c>
      <c r="AB7804" s="115" t="s">
        <v>4308</v>
      </c>
      <c r="AC7804" s="115" t="s">
        <v>4308</v>
      </c>
      <c r="AD7804" s="115" t="s">
        <v>4308</v>
      </c>
      <c r="AE7804" s="115" t="s">
        <v>4308</v>
      </c>
      <c r="AF7804" s="115" t="s">
        <v>4308</v>
      </c>
      <c r="AG7804" s="115" t="s">
        <v>4308</v>
      </c>
      <c r="AH7804" s="115" t="s">
        <v>4308</v>
      </c>
      <c r="AI7804" s="115" t="e">
        <f>VLOOKUP(A7804,'[2]دراسات قانونية'!$A$3:$E$600,1,0)</f>
        <v>#N/A</v>
      </c>
    </row>
    <row r="7805" spans="1:35" hidden="1" x14ac:dyDescent="0.25">
      <c r="A7805">
        <v>335258</v>
      </c>
      <c r="B7805" t="s">
        <v>11853</v>
      </c>
      <c r="C7805" t="s">
        <v>250</v>
      </c>
      <c r="D7805" t="s">
        <v>321</v>
      </c>
      <c r="E7805" t="s">
        <v>77</v>
      </c>
      <c r="F7805" s="126">
        <v>36222</v>
      </c>
      <c r="G7805" t="s">
        <v>61</v>
      </c>
      <c r="H7805" t="s">
        <v>16</v>
      </c>
      <c r="I7805" t="s">
        <v>5306</v>
      </c>
      <c r="J7805" t="s">
        <v>1226</v>
      </c>
      <c r="K7805"/>
      <c r="L7805" t="s">
        <v>61</v>
      </c>
      <c r="M7805"/>
      <c r="N7805"/>
      <c r="O7805"/>
      <c r="P7805"/>
      <c r="Q7805"/>
      <c r="U7805"/>
      <c r="V7805">
        <v>0</v>
      </c>
      <c r="W7805"/>
      <c r="X7805"/>
      <c r="Y7805"/>
      <c r="Z7805"/>
      <c r="AA7805"/>
      <c r="AB7805"/>
      <c r="AC7805"/>
      <c r="AD7805"/>
      <c r="AE7805"/>
      <c r="AF7805"/>
      <c r="AG7805"/>
    </row>
    <row r="7806" spans="1:35" hidden="1" x14ac:dyDescent="0.25">
      <c r="A7806" s="115">
        <v>335260</v>
      </c>
      <c r="B7806" s="115" t="s">
        <v>1333</v>
      </c>
      <c r="C7806" s="115" t="s">
        <v>495</v>
      </c>
      <c r="D7806" s="115" t="s">
        <v>220</v>
      </c>
      <c r="E7806" s="115" t="s">
        <v>76</v>
      </c>
      <c r="F7806" s="237">
        <v>36314</v>
      </c>
      <c r="G7806" s="115" t="s">
        <v>18</v>
      </c>
      <c r="H7806" s="115" t="s">
        <v>16</v>
      </c>
      <c r="I7806" t="s">
        <v>199</v>
      </c>
      <c r="J7806" s="115" t="s">
        <v>15</v>
      </c>
      <c r="L7806" s="115" t="s">
        <v>18</v>
      </c>
      <c r="U7806"/>
      <c r="V7806">
        <v>0</v>
      </c>
    </row>
    <row r="7807" spans="1:35" hidden="1" x14ac:dyDescent="0.25">
      <c r="A7807">
        <v>335261</v>
      </c>
      <c r="B7807" t="s">
        <v>11854</v>
      </c>
      <c r="C7807" t="s">
        <v>324</v>
      </c>
      <c r="D7807" t="s">
        <v>4465</v>
      </c>
      <c r="E7807" t="s">
        <v>76</v>
      </c>
      <c r="F7807" s="126">
        <v>33786</v>
      </c>
      <c r="G7807" t="s">
        <v>11855</v>
      </c>
      <c r="H7807" t="s">
        <v>16</v>
      </c>
      <c r="I7807" t="s">
        <v>129</v>
      </c>
      <c r="J7807"/>
      <c r="K7807"/>
      <c r="L7807"/>
      <c r="M7807"/>
      <c r="N7807"/>
      <c r="O7807"/>
      <c r="P7807"/>
      <c r="Q7807"/>
      <c r="U7807"/>
      <c r="V7807" t="s">
        <v>16623</v>
      </c>
      <c r="W7807"/>
      <c r="X7807"/>
      <c r="Y7807"/>
      <c r="Z7807"/>
      <c r="AA7807"/>
      <c r="AB7807"/>
      <c r="AC7807"/>
      <c r="AD7807" t="s">
        <v>4308</v>
      </c>
      <c r="AE7807" t="s">
        <v>4308</v>
      </c>
      <c r="AF7807" t="s">
        <v>4308</v>
      </c>
      <c r="AG7807" t="s">
        <v>4308</v>
      </c>
      <c r="AH7807" s="115" t="s">
        <v>4308</v>
      </c>
    </row>
    <row r="7808" spans="1:35" x14ac:dyDescent="0.25">
      <c r="A7808" s="115">
        <v>335263</v>
      </c>
      <c r="B7808" s="115" t="s">
        <v>11856</v>
      </c>
      <c r="C7808" s="115" t="s">
        <v>11857</v>
      </c>
      <c r="D7808" s="115" t="s">
        <v>460</v>
      </c>
      <c r="E7808" s="115" t="s">
        <v>77</v>
      </c>
      <c r="F7808" s="237"/>
      <c r="H7808" s="115" t="s">
        <v>16</v>
      </c>
      <c r="I7808" t="s">
        <v>107</v>
      </c>
      <c r="U7808"/>
      <c r="V7808" t="s">
        <v>4336</v>
      </c>
      <c r="AA7808" s="115" t="s">
        <v>4308</v>
      </c>
      <c r="AB7808" s="115" t="s">
        <v>4308</v>
      </c>
      <c r="AC7808" s="115" t="s">
        <v>4308</v>
      </c>
      <c r="AD7808" s="115" t="s">
        <v>4308</v>
      </c>
      <c r="AE7808" s="115" t="s">
        <v>4308</v>
      </c>
      <c r="AF7808" s="115" t="s">
        <v>4308</v>
      </c>
      <c r="AG7808" s="115" t="s">
        <v>4308</v>
      </c>
      <c r="AH7808" s="115" t="s">
        <v>4308</v>
      </c>
      <c r="AI7808" s="115" t="e">
        <f>VLOOKUP(A7808,'[2]دراسات قانونية'!$A$3:$E$600,1,0)</f>
        <v>#N/A</v>
      </c>
    </row>
    <row r="7809" spans="1:35" x14ac:dyDescent="0.25">
      <c r="A7809" s="115">
        <v>335264</v>
      </c>
      <c r="B7809" s="115" t="s">
        <v>771</v>
      </c>
      <c r="C7809" s="115" t="s">
        <v>227</v>
      </c>
      <c r="D7809" s="115" t="s">
        <v>537</v>
      </c>
      <c r="E7809" s="115" t="s">
        <v>77</v>
      </c>
      <c r="F7809" s="237"/>
      <c r="H7809" s="115" t="s">
        <v>16</v>
      </c>
      <c r="I7809" t="s">
        <v>107</v>
      </c>
      <c r="U7809"/>
      <c r="V7809" t="s">
        <v>4336</v>
      </c>
      <c r="AB7809" s="115" t="s">
        <v>4308</v>
      </c>
      <c r="AC7809" s="115" t="s">
        <v>4308</v>
      </c>
      <c r="AD7809" s="115" t="s">
        <v>4308</v>
      </c>
      <c r="AE7809" s="115" t="s">
        <v>4308</v>
      </c>
      <c r="AF7809" s="115" t="s">
        <v>4308</v>
      </c>
      <c r="AG7809" s="115" t="s">
        <v>4308</v>
      </c>
      <c r="AH7809" s="115" t="s">
        <v>4308</v>
      </c>
      <c r="AI7809" s="115" t="e">
        <f>VLOOKUP(A7809,'[2]دراسات قانونية'!$A$3:$E$600,1,0)</f>
        <v>#N/A</v>
      </c>
    </row>
    <row r="7810" spans="1:35" x14ac:dyDescent="0.25">
      <c r="A7810" s="115">
        <v>335265</v>
      </c>
      <c r="B7810" s="115" t="s">
        <v>11858</v>
      </c>
      <c r="C7810" s="115" t="s">
        <v>408</v>
      </c>
      <c r="D7810" s="115" t="s">
        <v>924</v>
      </c>
      <c r="E7810" s="115" t="s">
        <v>76</v>
      </c>
      <c r="F7810" s="237">
        <v>34700</v>
      </c>
      <c r="G7810" s="115" t="s">
        <v>11859</v>
      </c>
      <c r="H7810" s="115" t="s">
        <v>16</v>
      </c>
      <c r="I7810" t="s">
        <v>107</v>
      </c>
      <c r="U7810"/>
      <c r="V7810" t="s">
        <v>4336</v>
      </c>
      <c r="AB7810" s="115" t="s">
        <v>4308</v>
      </c>
      <c r="AC7810" s="115" t="s">
        <v>4308</v>
      </c>
      <c r="AD7810" s="115" t="s">
        <v>4308</v>
      </c>
      <c r="AE7810" s="115" t="s">
        <v>4308</v>
      </c>
      <c r="AF7810" s="115" t="s">
        <v>4308</v>
      </c>
      <c r="AG7810" s="115" t="s">
        <v>4308</v>
      </c>
      <c r="AH7810" s="115" t="s">
        <v>4308</v>
      </c>
      <c r="AI7810" s="115" t="e">
        <f>VLOOKUP(A7810,'[2]دراسات قانونية'!$A$3:$E$600,1,0)</f>
        <v>#N/A</v>
      </c>
    </row>
    <row r="7811" spans="1:35" ht="18" x14ac:dyDescent="0.25">
      <c r="A7811" s="235">
        <v>335267</v>
      </c>
      <c r="B7811" s="235" t="s">
        <v>11860</v>
      </c>
      <c r="C7811" s="235" t="s">
        <v>324</v>
      </c>
      <c r="D7811" s="235" t="s">
        <v>330</v>
      </c>
      <c r="E7811"/>
      <c r="F7811" s="126"/>
      <c r="G7811" s="236"/>
      <c r="H7811"/>
      <c r="I7811" t="s">
        <v>107</v>
      </c>
      <c r="J7811" s="236"/>
      <c r="K7811"/>
      <c r="L7811"/>
      <c r="M7811"/>
      <c r="N7811"/>
      <c r="O7811"/>
      <c r="P7811"/>
      <c r="Q7811"/>
      <c r="U7811"/>
      <c r="V7811" t="s">
        <v>4337</v>
      </c>
      <c r="W7811" s="236"/>
      <c r="X7811"/>
      <c r="Y7811"/>
      <c r="Z7811"/>
      <c r="AA7811"/>
      <c r="AB7811"/>
      <c r="AC7811"/>
      <c r="AD7811"/>
      <c r="AE7811"/>
      <c r="AF7811"/>
      <c r="AG7811"/>
      <c r="AH7811" s="115" t="s">
        <v>4308</v>
      </c>
      <c r="AI7811" s="115" t="e">
        <f>VLOOKUP(A7811,'[2]دراسات قانونية'!$A$3:$E$600,1,0)</f>
        <v>#N/A</v>
      </c>
    </row>
    <row r="7812" spans="1:35" hidden="1" x14ac:dyDescent="0.25">
      <c r="A7812">
        <v>335268</v>
      </c>
      <c r="B7812" t="s">
        <v>11861</v>
      </c>
      <c r="C7812" t="s">
        <v>661</v>
      </c>
      <c r="D7812" t="s">
        <v>407</v>
      </c>
      <c r="E7812" t="s">
        <v>77</v>
      </c>
      <c r="F7812" s="126">
        <v>35670</v>
      </c>
      <c r="G7812" t="s">
        <v>18</v>
      </c>
      <c r="H7812" t="s">
        <v>16</v>
      </c>
      <c r="I7812" t="s">
        <v>136</v>
      </c>
      <c r="J7812" t="s">
        <v>15</v>
      </c>
      <c r="K7812"/>
      <c r="L7812" t="s">
        <v>30</v>
      </c>
      <c r="M7812"/>
      <c r="N7812"/>
      <c r="O7812"/>
      <c r="P7812"/>
      <c r="Q7812"/>
      <c r="U7812"/>
      <c r="V7812">
        <v>0</v>
      </c>
      <c r="W7812"/>
      <c r="X7812"/>
      <c r="Y7812"/>
      <c r="Z7812"/>
      <c r="AA7812"/>
      <c r="AB7812"/>
      <c r="AC7812"/>
      <c r="AD7812"/>
      <c r="AE7812"/>
      <c r="AF7812"/>
      <c r="AG7812"/>
    </row>
    <row r="7813" spans="1:35" ht="18" hidden="1" x14ac:dyDescent="0.25">
      <c r="A7813" s="235">
        <v>335269</v>
      </c>
      <c r="B7813" s="235" t="s">
        <v>11862</v>
      </c>
      <c r="C7813" s="235" t="s">
        <v>369</v>
      </c>
      <c r="D7813" s="235" t="s">
        <v>222</v>
      </c>
      <c r="E7813"/>
      <c r="F7813" s="126"/>
      <c r="G7813" s="236"/>
      <c r="H7813"/>
      <c r="I7813" t="s">
        <v>129</v>
      </c>
      <c r="J7813" s="236"/>
      <c r="K7813"/>
      <c r="L7813"/>
      <c r="M7813"/>
      <c r="N7813"/>
      <c r="O7813"/>
      <c r="P7813"/>
      <c r="Q7813"/>
      <c r="U7813"/>
      <c r="V7813">
        <v>0</v>
      </c>
      <c r="W7813" s="236"/>
      <c r="X7813"/>
      <c r="Y7813"/>
      <c r="Z7813"/>
      <c r="AA7813"/>
      <c r="AB7813"/>
      <c r="AC7813"/>
      <c r="AD7813"/>
      <c r="AE7813"/>
      <c r="AF7813"/>
      <c r="AG7813"/>
      <c r="AH7813" s="115" t="s">
        <v>4308</v>
      </c>
    </row>
    <row r="7814" spans="1:35" x14ac:dyDescent="0.25">
      <c r="A7814" s="115">
        <v>335270</v>
      </c>
      <c r="B7814" s="115" t="s">
        <v>11863</v>
      </c>
      <c r="C7814" s="115" t="s">
        <v>574</v>
      </c>
      <c r="D7814" s="115" t="s">
        <v>323</v>
      </c>
      <c r="E7814" s="115" t="s">
        <v>77</v>
      </c>
      <c r="F7814" s="237"/>
      <c r="H7814" s="115" t="s">
        <v>16</v>
      </c>
      <c r="I7814" t="s">
        <v>107</v>
      </c>
      <c r="U7814"/>
      <c r="V7814" t="s">
        <v>4336</v>
      </c>
      <c r="AA7814" s="115" t="s">
        <v>4308</v>
      </c>
      <c r="AB7814" s="115" t="s">
        <v>4308</v>
      </c>
      <c r="AC7814" s="115" t="s">
        <v>4308</v>
      </c>
      <c r="AD7814" s="115" t="s">
        <v>4308</v>
      </c>
      <c r="AE7814" s="115" t="s">
        <v>4308</v>
      </c>
      <c r="AF7814" s="115" t="s">
        <v>4308</v>
      </c>
      <c r="AG7814" s="115" t="s">
        <v>4308</v>
      </c>
      <c r="AH7814" s="115" t="s">
        <v>4308</v>
      </c>
      <c r="AI7814" s="115" t="e">
        <f>VLOOKUP(A7814,'[2]دراسات قانونية'!$A$3:$E$600,1,0)</f>
        <v>#N/A</v>
      </c>
    </row>
    <row r="7815" spans="1:35" hidden="1" x14ac:dyDescent="0.25">
      <c r="A7815">
        <v>335272</v>
      </c>
      <c r="B7815" t="s">
        <v>11864</v>
      </c>
      <c r="C7815" t="s">
        <v>317</v>
      </c>
      <c r="D7815" t="s">
        <v>210</v>
      </c>
      <c r="E7815" t="s">
        <v>77</v>
      </c>
      <c r="F7815" s="126">
        <v>36108</v>
      </c>
      <c r="G7815" t="s">
        <v>18</v>
      </c>
      <c r="H7815" t="s">
        <v>16</v>
      </c>
      <c r="I7815" t="s">
        <v>136</v>
      </c>
      <c r="J7815"/>
      <c r="K7815"/>
      <c r="L7815"/>
      <c r="M7815"/>
      <c r="N7815"/>
      <c r="O7815"/>
      <c r="P7815"/>
      <c r="Q7815"/>
      <c r="U7815"/>
      <c r="V7815">
        <v>0</v>
      </c>
      <c r="W7815"/>
      <c r="X7815"/>
      <c r="Y7815"/>
      <c r="Z7815"/>
      <c r="AA7815"/>
      <c r="AB7815"/>
      <c r="AC7815"/>
      <c r="AD7815"/>
      <c r="AE7815"/>
      <c r="AF7815"/>
      <c r="AG7815"/>
    </row>
    <row r="7816" spans="1:35" x14ac:dyDescent="0.25">
      <c r="A7816" s="115">
        <v>335273</v>
      </c>
      <c r="B7816" s="115" t="s">
        <v>11865</v>
      </c>
      <c r="C7816" s="115" t="s">
        <v>227</v>
      </c>
      <c r="D7816" s="115" t="s">
        <v>298</v>
      </c>
      <c r="E7816" s="115" t="s">
        <v>77</v>
      </c>
      <c r="F7816" s="237"/>
      <c r="H7816" s="115" t="s">
        <v>16</v>
      </c>
      <c r="I7816" t="s">
        <v>107</v>
      </c>
      <c r="U7816"/>
      <c r="V7816" t="s">
        <v>4336</v>
      </c>
      <c r="AA7816" s="115" t="s">
        <v>4308</v>
      </c>
      <c r="AB7816" s="115" t="s">
        <v>4308</v>
      </c>
      <c r="AC7816" s="115" t="s">
        <v>4308</v>
      </c>
      <c r="AD7816" s="115" t="s">
        <v>4308</v>
      </c>
      <c r="AE7816" s="115" t="s">
        <v>4308</v>
      </c>
      <c r="AF7816" s="115" t="s">
        <v>4308</v>
      </c>
      <c r="AG7816" s="115" t="s">
        <v>4308</v>
      </c>
      <c r="AH7816" s="115" t="s">
        <v>4308</v>
      </c>
      <c r="AI7816" s="115" t="e">
        <f>VLOOKUP(A7816,'[2]دراسات قانونية'!$A$3:$E$600,1,0)</f>
        <v>#N/A</v>
      </c>
    </row>
    <row r="7817" spans="1:35" hidden="1" x14ac:dyDescent="0.25">
      <c r="A7817">
        <v>335274</v>
      </c>
      <c r="B7817" t="s">
        <v>11866</v>
      </c>
      <c r="C7817" t="s">
        <v>7739</v>
      </c>
      <c r="D7817" t="s">
        <v>373</v>
      </c>
      <c r="E7817" t="s">
        <v>77</v>
      </c>
      <c r="F7817" s="126">
        <v>34574</v>
      </c>
      <c r="G7817" t="s">
        <v>18</v>
      </c>
      <c r="H7817" t="s">
        <v>16</v>
      </c>
      <c r="I7817" t="s">
        <v>136</v>
      </c>
      <c r="J7817" t="s">
        <v>1226</v>
      </c>
      <c r="K7817"/>
      <c r="L7817" t="s">
        <v>18</v>
      </c>
      <c r="M7817"/>
      <c r="N7817"/>
      <c r="O7817"/>
      <c r="P7817"/>
      <c r="Q7817"/>
      <c r="U7817"/>
      <c r="V7817">
        <v>0</v>
      </c>
      <c r="W7817"/>
      <c r="X7817"/>
      <c r="Y7817"/>
      <c r="Z7817"/>
      <c r="AA7817"/>
      <c r="AB7817"/>
      <c r="AC7817"/>
      <c r="AD7817"/>
      <c r="AE7817"/>
      <c r="AF7817"/>
      <c r="AG7817"/>
    </row>
    <row r="7818" spans="1:35" x14ac:dyDescent="0.25">
      <c r="A7818" s="115">
        <v>335275</v>
      </c>
      <c r="B7818" s="115" t="s">
        <v>11867</v>
      </c>
      <c r="C7818" s="115" t="s">
        <v>1980</v>
      </c>
      <c r="D7818" s="115" t="s">
        <v>281</v>
      </c>
      <c r="E7818" s="115" t="s">
        <v>77</v>
      </c>
      <c r="F7818" s="237">
        <v>36161</v>
      </c>
      <c r="G7818" s="115" t="s">
        <v>11868</v>
      </c>
      <c r="H7818" s="115" t="s">
        <v>16</v>
      </c>
      <c r="I7818" t="s">
        <v>107</v>
      </c>
      <c r="U7818"/>
      <c r="V7818" t="s">
        <v>4336</v>
      </c>
      <c r="AC7818" s="115" t="s">
        <v>4308</v>
      </c>
      <c r="AD7818" s="115" t="s">
        <v>4308</v>
      </c>
      <c r="AE7818" s="115" t="s">
        <v>4308</v>
      </c>
      <c r="AF7818" s="115" t="s">
        <v>4308</v>
      </c>
      <c r="AG7818" s="115" t="s">
        <v>4308</v>
      </c>
      <c r="AH7818" s="115" t="s">
        <v>4308</v>
      </c>
      <c r="AI7818" s="115" t="e">
        <f>VLOOKUP(A7818,'[2]دراسات قانونية'!$A$3:$E$600,1,0)</f>
        <v>#N/A</v>
      </c>
    </row>
    <row r="7819" spans="1:35" hidden="1" x14ac:dyDescent="0.25">
      <c r="A7819" s="115">
        <v>335276</v>
      </c>
      <c r="B7819" s="115" t="s">
        <v>3200</v>
      </c>
      <c r="C7819" s="115" t="s">
        <v>329</v>
      </c>
      <c r="D7819" s="115" t="s">
        <v>3201</v>
      </c>
      <c r="E7819" s="115" t="s">
        <v>77</v>
      </c>
      <c r="F7819" s="237">
        <v>34880</v>
      </c>
      <c r="G7819" s="115" t="s">
        <v>18</v>
      </c>
      <c r="H7819" s="115" t="s">
        <v>16</v>
      </c>
      <c r="I7819" t="s">
        <v>199</v>
      </c>
      <c r="J7819" s="115" t="s">
        <v>1226</v>
      </c>
      <c r="L7819" s="115" t="s">
        <v>61</v>
      </c>
      <c r="U7819"/>
      <c r="V7819">
        <v>0</v>
      </c>
      <c r="AH7819" s="115" t="s">
        <v>4308</v>
      </c>
    </row>
    <row r="7820" spans="1:35" x14ac:dyDescent="0.25">
      <c r="A7820" s="115">
        <v>335277</v>
      </c>
      <c r="B7820" s="115" t="s">
        <v>11869</v>
      </c>
      <c r="C7820" s="115" t="s">
        <v>332</v>
      </c>
      <c r="D7820" s="115" t="s">
        <v>820</v>
      </c>
      <c r="E7820" s="115" t="s">
        <v>77</v>
      </c>
      <c r="F7820" s="237"/>
      <c r="H7820" s="115" t="s">
        <v>16</v>
      </c>
      <c r="I7820" t="s">
        <v>107</v>
      </c>
      <c r="U7820"/>
      <c r="V7820" t="s">
        <v>4336</v>
      </c>
      <c r="AA7820" s="115" t="s">
        <v>4308</v>
      </c>
      <c r="AB7820" s="115" t="s">
        <v>4308</v>
      </c>
      <c r="AC7820" s="115" t="s">
        <v>4308</v>
      </c>
      <c r="AD7820" s="115" t="s">
        <v>4308</v>
      </c>
      <c r="AE7820" s="115" t="s">
        <v>4308</v>
      </c>
      <c r="AF7820" s="115" t="s">
        <v>4308</v>
      </c>
      <c r="AG7820" s="115" t="s">
        <v>4308</v>
      </c>
      <c r="AH7820" s="115" t="s">
        <v>4308</v>
      </c>
      <c r="AI7820" s="115" t="e">
        <f>VLOOKUP(A7820,'[2]دراسات قانونية'!$A$3:$E$600,1,0)</f>
        <v>#N/A</v>
      </c>
    </row>
    <row r="7821" spans="1:35" hidden="1" x14ac:dyDescent="0.25">
      <c r="A7821" s="115">
        <v>335278</v>
      </c>
      <c r="B7821" s="115" t="s">
        <v>3884</v>
      </c>
      <c r="C7821" s="115" t="s">
        <v>614</v>
      </c>
      <c r="D7821" s="115" t="s">
        <v>230</v>
      </c>
      <c r="E7821" s="115" t="s">
        <v>76</v>
      </c>
      <c r="F7821" s="237">
        <v>27567</v>
      </c>
      <c r="G7821" s="115" t="s">
        <v>942</v>
      </c>
      <c r="H7821" s="115" t="s">
        <v>16</v>
      </c>
      <c r="I7821" t="s">
        <v>199</v>
      </c>
      <c r="J7821" s="115" t="s">
        <v>1226</v>
      </c>
      <c r="L7821" s="115" t="s">
        <v>37</v>
      </c>
      <c r="U7821"/>
      <c r="V7821">
        <v>0</v>
      </c>
      <c r="AG7821" s="115" t="s">
        <v>4308</v>
      </c>
      <c r="AH7821" s="115" t="s">
        <v>4308</v>
      </c>
    </row>
    <row r="7822" spans="1:35" x14ac:dyDescent="0.25">
      <c r="A7822" s="115">
        <v>335279</v>
      </c>
      <c r="B7822" s="115" t="s">
        <v>11870</v>
      </c>
      <c r="C7822" s="115" t="s">
        <v>821</v>
      </c>
      <c r="D7822" s="115" t="s">
        <v>881</v>
      </c>
      <c r="E7822" s="115" t="s">
        <v>77</v>
      </c>
      <c r="F7822" s="237"/>
      <c r="H7822" s="115" t="s">
        <v>16</v>
      </c>
      <c r="I7822" t="s">
        <v>107</v>
      </c>
      <c r="U7822"/>
      <c r="V7822" t="s">
        <v>4336</v>
      </c>
      <c r="AA7822" s="115" t="s">
        <v>4308</v>
      </c>
      <c r="AB7822" s="115" t="s">
        <v>4308</v>
      </c>
      <c r="AC7822" s="115" t="s">
        <v>4308</v>
      </c>
      <c r="AD7822" s="115" t="s">
        <v>4308</v>
      </c>
      <c r="AE7822" s="115" t="s">
        <v>4308</v>
      </c>
      <c r="AF7822" s="115" t="s">
        <v>4308</v>
      </c>
      <c r="AG7822" s="115" t="s">
        <v>4308</v>
      </c>
      <c r="AH7822" s="115" t="s">
        <v>4308</v>
      </c>
      <c r="AI7822" s="115" t="e">
        <f>VLOOKUP(A7822,'[2]دراسات قانونية'!$A$3:$E$600,1,0)</f>
        <v>#N/A</v>
      </c>
    </row>
    <row r="7823" spans="1:35" x14ac:dyDescent="0.25">
      <c r="A7823" s="115">
        <v>335280</v>
      </c>
      <c r="B7823" s="115" t="s">
        <v>11871</v>
      </c>
      <c r="C7823" s="115" t="s">
        <v>909</v>
      </c>
      <c r="D7823" s="115" t="s">
        <v>372</v>
      </c>
      <c r="E7823" s="115" t="s">
        <v>77</v>
      </c>
      <c r="F7823" s="237"/>
      <c r="H7823" s="115" t="s">
        <v>16</v>
      </c>
      <c r="I7823" t="s">
        <v>107</v>
      </c>
      <c r="U7823"/>
      <c r="V7823" t="s">
        <v>4336</v>
      </c>
      <c r="AA7823" s="115" t="s">
        <v>4308</v>
      </c>
      <c r="AB7823" s="115" t="s">
        <v>4308</v>
      </c>
      <c r="AC7823" s="115" t="s">
        <v>4308</v>
      </c>
      <c r="AD7823" s="115" t="s">
        <v>4308</v>
      </c>
      <c r="AE7823" s="115" t="s">
        <v>4308</v>
      </c>
      <c r="AF7823" s="115" t="s">
        <v>4308</v>
      </c>
      <c r="AG7823" s="115" t="s">
        <v>4308</v>
      </c>
      <c r="AH7823" s="115" t="s">
        <v>4308</v>
      </c>
      <c r="AI7823" s="115" t="e">
        <f>VLOOKUP(A7823,'[2]دراسات قانونية'!$A$3:$E$600,1,0)</f>
        <v>#N/A</v>
      </c>
    </row>
    <row r="7824" spans="1:35" hidden="1" x14ac:dyDescent="0.25">
      <c r="A7824">
        <v>335281</v>
      </c>
      <c r="B7824" t="s">
        <v>11872</v>
      </c>
      <c r="C7824" t="s">
        <v>828</v>
      </c>
      <c r="D7824" t="s">
        <v>437</v>
      </c>
      <c r="E7824" t="s">
        <v>77</v>
      </c>
      <c r="F7824" s="126">
        <v>34973</v>
      </c>
      <c r="G7824" t="s">
        <v>27</v>
      </c>
      <c r="H7824" t="s">
        <v>16</v>
      </c>
      <c r="I7824" t="s">
        <v>129</v>
      </c>
      <c r="J7824" t="s">
        <v>1226</v>
      </c>
      <c r="K7824"/>
      <c r="L7824" t="s">
        <v>73</v>
      </c>
      <c r="M7824"/>
      <c r="N7824"/>
      <c r="O7824"/>
      <c r="P7824"/>
      <c r="Q7824"/>
      <c r="U7824"/>
      <c r="V7824" t="s">
        <v>16623</v>
      </c>
      <c r="W7824"/>
      <c r="X7824"/>
      <c r="Y7824"/>
      <c r="Z7824"/>
      <c r="AA7824"/>
      <c r="AB7824"/>
      <c r="AC7824"/>
      <c r="AD7824"/>
      <c r="AE7824"/>
      <c r="AF7824" t="s">
        <v>4308</v>
      </c>
      <c r="AG7824" t="s">
        <v>4308</v>
      </c>
      <c r="AH7824" s="115" t="s">
        <v>4308</v>
      </c>
    </row>
    <row r="7825" spans="1:35" hidden="1" x14ac:dyDescent="0.25">
      <c r="A7825">
        <v>335282</v>
      </c>
      <c r="B7825" t="s">
        <v>11873</v>
      </c>
      <c r="C7825" t="s">
        <v>250</v>
      </c>
      <c r="D7825" t="s">
        <v>11874</v>
      </c>
      <c r="E7825" t="s">
        <v>77</v>
      </c>
      <c r="F7825" s="126">
        <v>34599</v>
      </c>
      <c r="G7825" t="s">
        <v>55</v>
      </c>
      <c r="H7825" t="s">
        <v>16</v>
      </c>
      <c r="I7825" t="s">
        <v>129</v>
      </c>
      <c r="J7825" t="s">
        <v>1226</v>
      </c>
      <c r="K7825"/>
      <c r="L7825" t="s">
        <v>55</v>
      </c>
      <c r="M7825"/>
      <c r="N7825"/>
      <c r="O7825"/>
      <c r="P7825"/>
      <c r="Q7825"/>
      <c r="U7825"/>
      <c r="V7825" t="s">
        <v>16603</v>
      </c>
      <c r="W7825"/>
      <c r="X7825"/>
      <c r="Y7825"/>
      <c r="Z7825"/>
      <c r="AA7825"/>
      <c r="AB7825"/>
      <c r="AC7825"/>
      <c r="AD7825"/>
      <c r="AE7825"/>
      <c r="AF7825"/>
      <c r="AG7825"/>
      <c r="AH7825" s="115" t="s">
        <v>4308</v>
      </c>
    </row>
    <row r="7826" spans="1:35" hidden="1" x14ac:dyDescent="0.25">
      <c r="A7826">
        <v>335283</v>
      </c>
      <c r="B7826" t="s">
        <v>11875</v>
      </c>
      <c r="C7826" t="s">
        <v>454</v>
      </c>
      <c r="D7826" t="s">
        <v>848</v>
      </c>
      <c r="E7826" t="s">
        <v>77</v>
      </c>
      <c r="F7826" s="126">
        <v>35676</v>
      </c>
      <c r="G7826" t="s">
        <v>738</v>
      </c>
      <c r="H7826" t="s">
        <v>16</v>
      </c>
      <c r="I7826" t="s">
        <v>136</v>
      </c>
      <c r="J7826" t="s">
        <v>15</v>
      </c>
      <c r="K7826"/>
      <c r="L7826" t="s">
        <v>30</v>
      </c>
      <c r="M7826"/>
      <c r="N7826"/>
      <c r="O7826"/>
      <c r="P7826"/>
      <c r="Q7826"/>
      <c r="U7826"/>
      <c r="V7826">
        <v>0</v>
      </c>
      <c r="W7826"/>
      <c r="X7826"/>
      <c r="Y7826"/>
      <c r="Z7826"/>
      <c r="AA7826"/>
      <c r="AB7826"/>
      <c r="AC7826"/>
      <c r="AD7826"/>
      <c r="AE7826"/>
      <c r="AF7826" t="s">
        <v>4308</v>
      </c>
      <c r="AG7826" t="s">
        <v>4308</v>
      </c>
      <c r="AH7826" s="115" t="s">
        <v>4308</v>
      </c>
    </row>
    <row r="7827" spans="1:35" hidden="1" x14ac:dyDescent="0.25">
      <c r="A7827" s="243">
        <v>335284</v>
      </c>
      <c r="B7827" s="244" t="s">
        <v>3885</v>
      </c>
      <c r="C7827" s="244" t="s">
        <v>227</v>
      </c>
      <c r="D7827" s="245" t="s">
        <v>298</v>
      </c>
      <c r="E7827" s="115" t="s">
        <v>76</v>
      </c>
      <c r="F7827" s="237">
        <v>32880</v>
      </c>
      <c r="G7827" s="245" t="s">
        <v>67</v>
      </c>
      <c r="H7827" s="115" t="s">
        <v>16</v>
      </c>
      <c r="I7827" t="s">
        <v>199</v>
      </c>
      <c r="J7827" s="244" t="s">
        <v>1226</v>
      </c>
      <c r="L7827" s="115" t="s">
        <v>67</v>
      </c>
      <c r="U7827"/>
      <c r="V7827">
        <v>0</v>
      </c>
      <c r="W7827" s="244"/>
    </row>
    <row r="7828" spans="1:35" hidden="1" x14ac:dyDescent="0.25">
      <c r="A7828" s="246">
        <v>335285</v>
      </c>
      <c r="B7828" s="247" t="s">
        <v>11876</v>
      </c>
      <c r="C7828" s="247" t="s">
        <v>981</v>
      </c>
      <c r="D7828" s="248" t="s">
        <v>230</v>
      </c>
      <c r="E7828" t="s">
        <v>76</v>
      </c>
      <c r="F7828" s="126">
        <v>32295</v>
      </c>
      <c r="G7828" s="248" t="s">
        <v>58</v>
      </c>
      <c r="H7828" t="s">
        <v>16</v>
      </c>
      <c r="I7828" t="s">
        <v>129</v>
      </c>
      <c r="J7828" s="247" t="s">
        <v>1226</v>
      </c>
      <c r="K7828"/>
      <c r="L7828" t="s">
        <v>58</v>
      </c>
      <c r="M7828"/>
      <c r="N7828"/>
      <c r="O7828"/>
      <c r="P7828"/>
      <c r="Q7828"/>
      <c r="U7828"/>
      <c r="V7828">
        <v>0</v>
      </c>
      <c r="W7828" s="247"/>
      <c r="X7828"/>
      <c r="Y7828"/>
      <c r="Z7828"/>
      <c r="AA7828"/>
      <c r="AB7828"/>
      <c r="AC7828"/>
      <c r="AD7828"/>
      <c r="AE7828" t="s">
        <v>4308</v>
      </c>
      <c r="AF7828" t="s">
        <v>4308</v>
      </c>
      <c r="AG7828" t="s">
        <v>4308</v>
      </c>
      <c r="AH7828" s="115" t="s">
        <v>4308</v>
      </c>
    </row>
    <row r="7829" spans="1:35" x14ac:dyDescent="0.25">
      <c r="A7829" s="243">
        <v>335286</v>
      </c>
      <c r="B7829" s="244" t="s">
        <v>11877</v>
      </c>
      <c r="C7829" s="244" t="s">
        <v>1144</v>
      </c>
      <c r="D7829" s="245" t="s">
        <v>4982</v>
      </c>
      <c r="E7829" s="115" t="s">
        <v>77</v>
      </c>
      <c r="F7829" s="237"/>
      <c r="G7829" s="245"/>
      <c r="H7829" s="115" t="s">
        <v>16</v>
      </c>
      <c r="I7829" t="s">
        <v>107</v>
      </c>
      <c r="J7829" s="244"/>
      <c r="U7829"/>
      <c r="V7829" t="s">
        <v>4336</v>
      </c>
      <c r="W7829" s="244"/>
      <c r="AA7829" s="115" t="s">
        <v>4308</v>
      </c>
      <c r="AB7829" s="115" t="s">
        <v>4308</v>
      </c>
      <c r="AC7829" s="115" t="s">
        <v>4308</v>
      </c>
      <c r="AD7829" s="115" t="s">
        <v>4308</v>
      </c>
      <c r="AE7829" s="115" t="s">
        <v>4308</v>
      </c>
      <c r="AF7829" s="115" t="s">
        <v>4308</v>
      </c>
      <c r="AG7829" s="115" t="s">
        <v>4308</v>
      </c>
      <c r="AH7829" s="115" t="s">
        <v>4308</v>
      </c>
      <c r="AI7829" s="115" t="e">
        <f>VLOOKUP(A7829,'[2]دراسات قانونية'!$A$3:$E$600,1,0)</f>
        <v>#N/A</v>
      </c>
    </row>
    <row r="7830" spans="1:35" x14ac:dyDescent="0.25">
      <c r="A7830" s="243">
        <v>335287</v>
      </c>
      <c r="B7830" s="244" t="s">
        <v>11878</v>
      </c>
      <c r="C7830" s="244" t="s">
        <v>4776</v>
      </c>
      <c r="D7830" s="245" t="s">
        <v>330</v>
      </c>
      <c r="E7830" s="115" t="s">
        <v>77</v>
      </c>
      <c r="F7830" s="237"/>
      <c r="G7830" s="245"/>
      <c r="H7830" s="115" t="s">
        <v>16</v>
      </c>
      <c r="I7830" t="s">
        <v>107</v>
      </c>
      <c r="J7830" s="244"/>
      <c r="U7830"/>
      <c r="V7830" t="s">
        <v>4336</v>
      </c>
      <c r="W7830" s="244"/>
      <c r="AA7830" s="115" t="s">
        <v>4308</v>
      </c>
      <c r="AB7830" s="115" t="s">
        <v>4308</v>
      </c>
      <c r="AC7830" s="115" t="s">
        <v>4308</v>
      </c>
      <c r="AD7830" s="115" t="s">
        <v>4308</v>
      </c>
      <c r="AE7830" s="115" t="s">
        <v>4308</v>
      </c>
      <c r="AF7830" s="115" t="s">
        <v>4308</v>
      </c>
      <c r="AG7830" s="115" t="s">
        <v>4308</v>
      </c>
      <c r="AH7830" s="115" t="s">
        <v>4308</v>
      </c>
      <c r="AI7830" s="115" t="e">
        <f>VLOOKUP(A7830,'[2]دراسات قانونية'!$A$3:$E$600,1,0)</f>
        <v>#N/A</v>
      </c>
    </row>
    <row r="7831" spans="1:35" hidden="1" x14ac:dyDescent="0.25">
      <c r="A7831" s="243">
        <v>335288</v>
      </c>
      <c r="B7831" s="244" t="s">
        <v>3886</v>
      </c>
      <c r="C7831" s="244" t="s">
        <v>227</v>
      </c>
      <c r="D7831" s="245" t="s">
        <v>405</v>
      </c>
      <c r="E7831" s="115" t="s">
        <v>76</v>
      </c>
      <c r="F7831" s="237">
        <v>36281</v>
      </c>
      <c r="G7831" s="245" t="s">
        <v>211</v>
      </c>
      <c r="H7831" s="115" t="s">
        <v>16</v>
      </c>
      <c r="I7831" t="s">
        <v>199</v>
      </c>
      <c r="J7831" s="244" t="s">
        <v>15</v>
      </c>
      <c r="L7831" s="115" t="s">
        <v>30</v>
      </c>
      <c r="U7831"/>
      <c r="V7831">
        <v>0</v>
      </c>
      <c r="W7831" s="244"/>
    </row>
    <row r="7832" spans="1:35" x14ac:dyDescent="0.25">
      <c r="A7832" s="243">
        <v>335291</v>
      </c>
      <c r="B7832" s="244" t="s">
        <v>11879</v>
      </c>
      <c r="C7832" s="244" t="s">
        <v>417</v>
      </c>
      <c r="D7832" s="245" t="s">
        <v>452</v>
      </c>
      <c r="E7832" s="115" t="s">
        <v>77</v>
      </c>
      <c r="F7832" s="237"/>
      <c r="G7832" s="245"/>
      <c r="H7832" s="115" t="s">
        <v>16</v>
      </c>
      <c r="I7832" t="s">
        <v>107</v>
      </c>
      <c r="J7832" s="244"/>
      <c r="U7832"/>
      <c r="V7832" t="s">
        <v>4336</v>
      </c>
      <c r="W7832" s="244"/>
      <c r="AA7832" s="115" t="s">
        <v>4308</v>
      </c>
      <c r="AB7832" s="115" t="s">
        <v>4308</v>
      </c>
      <c r="AC7832" s="115" t="s">
        <v>4308</v>
      </c>
      <c r="AD7832" s="115" t="s">
        <v>4308</v>
      </c>
      <c r="AE7832" s="115" t="s">
        <v>4308</v>
      </c>
      <c r="AF7832" s="115" t="s">
        <v>4308</v>
      </c>
      <c r="AG7832" s="115" t="s">
        <v>4308</v>
      </c>
      <c r="AH7832" s="115" t="s">
        <v>4308</v>
      </c>
      <c r="AI7832" s="115" t="e">
        <f>VLOOKUP(A7832,'[2]دراسات قانونية'!$A$3:$E$600,1,0)</f>
        <v>#N/A</v>
      </c>
    </row>
    <row r="7833" spans="1:35" x14ac:dyDescent="0.25">
      <c r="A7833" s="243">
        <v>335292</v>
      </c>
      <c r="B7833" s="244" t="s">
        <v>11880</v>
      </c>
      <c r="C7833" s="244" t="s">
        <v>212</v>
      </c>
      <c r="D7833" s="245" t="s">
        <v>1322</v>
      </c>
      <c r="E7833" s="115" t="s">
        <v>76</v>
      </c>
      <c r="F7833" s="237">
        <v>34535</v>
      </c>
      <c r="G7833" s="245" t="s">
        <v>18</v>
      </c>
      <c r="H7833" s="115" t="s">
        <v>16</v>
      </c>
      <c r="I7833" t="s">
        <v>107</v>
      </c>
      <c r="J7833" s="244"/>
      <c r="U7833"/>
      <c r="V7833" t="s">
        <v>4336</v>
      </c>
      <c r="W7833" s="244"/>
      <c r="AC7833" s="115" t="s">
        <v>4308</v>
      </c>
      <c r="AD7833" s="115" t="s">
        <v>4308</v>
      </c>
      <c r="AE7833" s="115" t="s">
        <v>4308</v>
      </c>
      <c r="AF7833" s="115" t="s">
        <v>4308</v>
      </c>
      <c r="AG7833" s="115" t="s">
        <v>4308</v>
      </c>
      <c r="AH7833" s="115" t="s">
        <v>4308</v>
      </c>
      <c r="AI7833" s="115" t="e">
        <f>VLOOKUP(A7833,'[2]دراسات قانونية'!$A$3:$E$600,1,0)</f>
        <v>#N/A</v>
      </c>
    </row>
    <row r="7834" spans="1:35" hidden="1" x14ac:dyDescent="0.25">
      <c r="A7834" s="246">
        <v>335293</v>
      </c>
      <c r="B7834" s="247" t="s">
        <v>11881</v>
      </c>
      <c r="C7834" s="247" t="s">
        <v>332</v>
      </c>
      <c r="D7834" s="248" t="s">
        <v>11882</v>
      </c>
      <c r="E7834" t="s">
        <v>76</v>
      </c>
      <c r="F7834" s="126">
        <v>35079</v>
      </c>
      <c r="G7834" s="248" t="s">
        <v>47</v>
      </c>
      <c r="H7834" t="s">
        <v>16</v>
      </c>
      <c r="I7834" t="s">
        <v>129</v>
      </c>
      <c r="J7834" s="247"/>
      <c r="K7834"/>
      <c r="L7834"/>
      <c r="M7834"/>
      <c r="N7834"/>
      <c r="O7834"/>
      <c r="P7834"/>
      <c r="Q7834"/>
      <c r="U7834"/>
      <c r="V7834" t="s">
        <v>16603</v>
      </c>
      <c r="W7834" s="247"/>
      <c r="X7834"/>
      <c r="Y7834"/>
      <c r="Z7834"/>
      <c r="AA7834"/>
      <c r="AB7834" t="s">
        <v>4308</v>
      </c>
      <c r="AC7834" t="s">
        <v>4308</v>
      </c>
      <c r="AD7834" t="s">
        <v>4308</v>
      </c>
      <c r="AE7834" t="s">
        <v>4308</v>
      </c>
      <c r="AF7834" t="s">
        <v>4308</v>
      </c>
      <c r="AG7834" t="s">
        <v>4308</v>
      </c>
      <c r="AH7834" s="115" t="s">
        <v>4308</v>
      </c>
    </row>
    <row r="7835" spans="1:35" ht="18" x14ac:dyDescent="0.25">
      <c r="A7835" s="249">
        <v>335294</v>
      </c>
      <c r="B7835" s="250" t="s">
        <v>11883</v>
      </c>
      <c r="C7835" s="250" t="s">
        <v>271</v>
      </c>
      <c r="D7835" s="251" t="s">
        <v>352</v>
      </c>
      <c r="E7835"/>
      <c r="F7835" s="126"/>
      <c r="G7835" s="252"/>
      <c r="H7835"/>
      <c r="I7835" t="s">
        <v>107</v>
      </c>
      <c r="J7835" s="253"/>
      <c r="K7835"/>
      <c r="L7835"/>
      <c r="M7835"/>
      <c r="N7835"/>
      <c r="O7835"/>
      <c r="P7835"/>
      <c r="Q7835"/>
      <c r="U7835"/>
      <c r="V7835" t="s">
        <v>4337</v>
      </c>
      <c r="W7835" s="253"/>
      <c r="X7835"/>
      <c r="Y7835"/>
      <c r="Z7835"/>
      <c r="AA7835"/>
      <c r="AB7835"/>
      <c r="AC7835"/>
      <c r="AD7835"/>
      <c r="AE7835"/>
      <c r="AF7835"/>
      <c r="AG7835"/>
      <c r="AH7835" s="115" t="s">
        <v>4308</v>
      </c>
      <c r="AI7835" s="115" t="e">
        <f>VLOOKUP(A7835,'[2]دراسات قانونية'!$A$3:$E$600,1,0)</f>
        <v>#N/A</v>
      </c>
    </row>
    <row r="7836" spans="1:35" hidden="1" x14ac:dyDescent="0.25">
      <c r="A7836" s="246">
        <v>335295</v>
      </c>
      <c r="B7836" s="247" t="s">
        <v>11884</v>
      </c>
      <c r="C7836" s="247" t="s">
        <v>11885</v>
      </c>
      <c r="D7836" s="248" t="s">
        <v>1035</v>
      </c>
      <c r="E7836" t="s">
        <v>76</v>
      </c>
      <c r="F7836" s="126">
        <v>34335</v>
      </c>
      <c r="G7836" s="248" t="s">
        <v>47</v>
      </c>
      <c r="H7836" t="s">
        <v>16</v>
      </c>
      <c r="I7836" t="s">
        <v>129</v>
      </c>
      <c r="J7836" s="247" t="s">
        <v>1226</v>
      </c>
      <c r="K7836"/>
      <c r="L7836" t="s">
        <v>47</v>
      </c>
      <c r="M7836"/>
      <c r="N7836"/>
      <c r="O7836"/>
      <c r="P7836"/>
      <c r="Q7836"/>
      <c r="U7836"/>
      <c r="V7836" t="s">
        <v>4337</v>
      </c>
      <c r="W7836" s="247"/>
      <c r="X7836"/>
      <c r="Y7836"/>
      <c r="Z7836"/>
      <c r="AA7836"/>
      <c r="AB7836"/>
      <c r="AC7836"/>
      <c r="AD7836"/>
      <c r="AE7836"/>
      <c r="AF7836"/>
      <c r="AG7836"/>
      <c r="AH7836" s="115" t="s">
        <v>4308</v>
      </c>
    </row>
    <row r="7837" spans="1:35" hidden="1" x14ac:dyDescent="0.25">
      <c r="A7837" s="243">
        <v>335296</v>
      </c>
      <c r="B7837" s="244" t="s">
        <v>4164</v>
      </c>
      <c r="C7837" s="244" t="s">
        <v>790</v>
      </c>
      <c r="D7837" s="245" t="s">
        <v>4165</v>
      </c>
      <c r="E7837" s="115" t="s">
        <v>77</v>
      </c>
      <c r="F7837" s="237">
        <v>33182</v>
      </c>
      <c r="G7837" s="245" t="s">
        <v>64</v>
      </c>
      <c r="H7837" s="115" t="s">
        <v>16</v>
      </c>
      <c r="I7837" t="s">
        <v>199</v>
      </c>
      <c r="J7837" s="244" t="s">
        <v>1226</v>
      </c>
      <c r="L7837" s="115" t="s">
        <v>18</v>
      </c>
      <c r="U7837"/>
      <c r="V7837">
        <v>0</v>
      </c>
      <c r="W7837" s="244"/>
    </row>
    <row r="7838" spans="1:35" hidden="1" x14ac:dyDescent="0.25">
      <c r="A7838" s="246">
        <v>335297</v>
      </c>
      <c r="B7838" s="247" t="s">
        <v>11886</v>
      </c>
      <c r="C7838" s="247" t="s">
        <v>1890</v>
      </c>
      <c r="D7838" s="248" t="s">
        <v>312</v>
      </c>
      <c r="E7838" t="s">
        <v>77</v>
      </c>
      <c r="F7838" s="126">
        <v>34768</v>
      </c>
      <c r="G7838" s="248" t="s">
        <v>11887</v>
      </c>
      <c r="H7838" t="s">
        <v>16</v>
      </c>
      <c r="I7838" t="s">
        <v>129</v>
      </c>
      <c r="J7838" s="247" t="s">
        <v>1226</v>
      </c>
      <c r="K7838"/>
      <c r="L7838" t="s">
        <v>58</v>
      </c>
      <c r="M7838"/>
      <c r="N7838"/>
      <c r="O7838"/>
      <c r="P7838"/>
      <c r="Q7838"/>
      <c r="U7838"/>
      <c r="V7838">
        <v>0</v>
      </c>
      <c r="W7838" s="247"/>
      <c r="X7838"/>
      <c r="Y7838"/>
      <c r="Z7838"/>
      <c r="AA7838"/>
      <c r="AB7838"/>
      <c r="AC7838"/>
      <c r="AD7838"/>
      <c r="AE7838"/>
      <c r="AF7838"/>
      <c r="AG7838"/>
      <c r="AH7838" s="115" t="s">
        <v>4308</v>
      </c>
    </row>
    <row r="7839" spans="1:35" hidden="1" x14ac:dyDescent="0.25">
      <c r="A7839" s="246">
        <v>335299</v>
      </c>
      <c r="B7839" s="247" t="s">
        <v>11888</v>
      </c>
      <c r="C7839" s="247" t="s">
        <v>264</v>
      </c>
      <c r="D7839" s="248" t="s">
        <v>485</v>
      </c>
      <c r="E7839" t="s">
        <v>77</v>
      </c>
      <c r="F7839" s="126">
        <v>32253</v>
      </c>
      <c r="G7839" s="248" t="s">
        <v>11889</v>
      </c>
      <c r="H7839" t="s">
        <v>16</v>
      </c>
      <c r="I7839" t="s">
        <v>129</v>
      </c>
      <c r="J7839" s="247" t="s">
        <v>1226</v>
      </c>
      <c r="K7839"/>
      <c r="L7839" t="s">
        <v>30</v>
      </c>
      <c r="M7839"/>
      <c r="N7839"/>
      <c r="O7839"/>
      <c r="P7839"/>
      <c r="Q7839"/>
      <c r="U7839"/>
      <c r="V7839" t="s">
        <v>16603</v>
      </c>
      <c r="W7839" s="247"/>
      <c r="X7839"/>
      <c r="Y7839"/>
      <c r="Z7839"/>
      <c r="AA7839"/>
      <c r="AB7839"/>
      <c r="AC7839"/>
      <c r="AD7839"/>
      <c r="AE7839"/>
      <c r="AF7839"/>
      <c r="AG7839"/>
    </row>
    <row r="7840" spans="1:35" x14ac:dyDescent="0.25">
      <c r="A7840" s="243">
        <v>335300</v>
      </c>
      <c r="B7840" s="244" t="s">
        <v>11890</v>
      </c>
      <c r="C7840" s="244" t="s">
        <v>244</v>
      </c>
      <c r="D7840" s="245" t="s">
        <v>276</v>
      </c>
      <c r="E7840" s="115" t="s">
        <v>77</v>
      </c>
      <c r="F7840" s="237"/>
      <c r="G7840" s="245"/>
      <c r="H7840" s="115" t="s">
        <v>16</v>
      </c>
      <c r="I7840" t="s">
        <v>107</v>
      </c>
      <c r="J7840" s="244"/>
      <c r="U7840"/>
      <c r="V7840" t="s">
        <v>4336</v>
      </c>
      <c r="W7840" s="244"/>
      <c r="AA7840" s="115" t="s">
        <v>4308</v>
      </c>
      <c r="AB7840" s="115" t="s">
        <v>4308</v>
      </c>
      <c r="AC7840" s="115" t="s">
        <v>4308</v>
      </c>
      <c r="AD7840" s="115" t="s">
        <v>4308</v>
      </c>
      <c r="AE7840" s="115" t="s">
        <v>4308</v>
      </c>
      <c r="AF7840" s="115" t="s">
        <v>4308</v>
      </c>
      <c r="AG7840" s="115" t="s">
        <v>4308</v>
      </c>
      <c r="AH7840" s="115" t="s">
        <v>4308</v>
      </c>
      <c r="AI7840" s="115" t="e">
        <f>VLOOKUP(A7840,'[2]دراسات قانونية'!$A$3:$E$600,1,0)</f>
        <v>#N/A</v>
      </c>
    </row>
    <row r="7841" spans="1:35" hidden="1" x14ac:dyDescent="0.25">
      <c r="A7841" s="246">
        <v>335301</v>
      </c>
      <c r="B7841" s="247" t="s">
        <v>11891</v>
      </c>
      <c r="C7841" s="247" t="s">
        <v>212</v>
      </c>
      <c r="D7841" s="248" t="s">
        <v>1072</v>
      </c>
      <c r="E7841" t="s">
        <v>77</v>
      </c>
      <c r="F7841" s="126"/>
      <c r="G7841" s="248"/>
      <c r="H7841" t="s">
        <v>16</v>
      </c>
      <c r="I7841" t="s">
        <v>5306</v>
      </c>
      <c r="J7841" s="247"/>
      <c r="K7841"/>
      <c r="L7841"/>
      <c r="M7841"/>
      <c r="N7841"/>
      <c r="O7841"/>
      <c r="P7841"/>
      <c r="Q7841"/>
      <c r="U7841"/>
      <c r="V7841" t="s">
        <v>4336</v>
      </c>
      <c r="W7841" s="247"/>
      <c r="X7841"/>
      <c r="Y7841"/>
      <c r="Z7841"/>
      <c r="AA7841"/>
      <c r="AB7841"/>
      <c r="AC7841"/>
      <c r="AD7841"/>
      <c r="AE7841"/>
      <c r="AF7841"/>
      <c r="AG7841"/>
    </row>
    <row r="7842" spans="1:35" ht="18" hidden="1" x14ac:dyDescent="0.25">
      <c r="A7842" s="249">
        <v>335302</v>
      </c>
      <c r="B7842" s="250" t="s">
        <v>11892</v>
      </c>
      <c r="C7842" s="250" t="s">
        <v>5396</v>
      </c>
      <c r="D7842" s="251" t="s">
        <v>320</v>
      </c>
      <c r="E7842"/>
      <c r="F7842" s="126"/>
      <c r="G7842" s="252"/>
      <c r="H7842"/>
      <c r="I7842" t="s">
        <v>199</v>
      </c>
      <c r="J7842" s="253"/>
      <c r="K7842"/>
      <c r="L7842"/>
      <c r="M7842"/>
      <c r="N7842"/>
      <c r="O7842"/>
      <c r="P7842"/>
      <c r="Q7842"/>
      <c r="U7842"/>
      <c r="V7842">
        <v>0</v>
      </c>
      <c r="W7842" s="253"/>
      <c r="X7842"/>
      <c r="Y7842"/>
      <c r="Z7842"/>
      <c r="AA7842"/>
      <c r="AB7842"/>
      <c r="AC7842"/>
      <c r="AD7842"/>
      <c r="AE7842"/>
      <c r="AF7842"/>
      <c r="AG7842"/>
      <c r="AH7842" s="115" t="s">
        <v>4308</v>
      </c>
    </row>
    <row r="7843" spans="1:35" hidden="1" x14ac:dyDescent="0.25">
      <c r="A7843" s="243">
        <v>335303</v>
      </c>
      <c r="B7843" s="244" t="s">
        <v>2735</v>
      </c>
      <c r="C7843" s="244" t="s">
        <v>227</v>
      </c>
      <c r="D7843" s="245" t="s">
        <v>848</v>
      </c>
      <c r="E7843" s="115" t="s">
        <v>77</v>
      </c>
      <c r="F7843" s="237">
        <v>35074</v>
      </c>
      <c r="G7843" s="245" t="s">
        <v>580</v>
      </c>
      <c r="H7843" s="115" t="s">
        <v>16</v>
      </c>
      <c r="I7843" t="s">
        <v>199</v>
      </c>
      <c r="J7843" s="244" t="s">
        <v>1226</v>
      </c>
      <c r="L7843" s="115" t="s">
        <v>30</v>
      </c>
      <c r="U7843"/>
      <c r="V7843">
        <v>0</v>
      </c>
      <c r="W7843" s="244"/>
    </row>
    <row r="7844" spans="1:35" x14ac:dyDescent="0.25">
      <c r="A7844" s="243">
        <v>335304</v>
      </c>
      <c r="B7844" s="244" t="s">
        <v>11893</v>
      </c>
      <c r="C7844" s="244" t="s">
        <v>348</v>
      </c>
      <c r="D7844" s="245" t="s">
        <v>541</v>
      </c>
      <c r="E7844" s="115" t="s">
        <v>77</v>
      </c>
      <c r="F7844" s="237"/>
      <c r="G7844" s="245"/>
      <c r="H7844" s="115" t="s">
        <v>16</v>
      </c>
      <c r="I7844" t="s">
        <v>107</v>
      </c>
      <c r="J7844" s="244"/>
      <c r="U7844"/>
      <c r="V7844" t="s">
        <v>4336</v>
      </c>
      <c r="W7844" s="244"/>
      <c r="AA7844" s="115" t="s">
        <v>4308</v>
      </c>
      <c r="AB7844" s="115" t="s">
        <v>4308</v>
      </c>
      <c r="AC7844" s="115" t="s">
        <v>4308</v>
      </c>
      <c r="AD7844" s="115" t="s">
        <v>4308</v>
      </c>
      <c r="AE7844" s="115" t="s">
        <v>4308</v>
      </c>
      <c r="AF7844" s="115" t="s">
        <v>4308</v>
      </c>
      <c r="AG7844" s="115" t="s">
        <v>4308</v>
      </c>
      <c r="AH7844" s="115" t="s">
        <v>4308</v>
      </c>
      <c r="AI7844" s="115" t="e">
        <f>VLOOKUP(A7844,'[2]دراسات قانونية'!$A$3:$E$600,1,0)</f>
        <v>#N/A</v>
      </c>
    </row>
    <row r="7845" spans="1:35" x14ac:dyDescent="0.25">
      <c r="A7845" s="243">
        <v>335305</v>
      </c>
      <c r="B7845" s="244" t="s">
        <v>11894</v>
      </c>
      <c r="C7845" s="244" t="s">
        <v>550</v>
      </c>
      <c r="D7845" s="245" t="s">
        <v>387</v>
      </c>
      <c r="E7845" s="115" t="s">
        <v>77</v>
      </c>
      <c r="F7845" s="237"/>
      <c r="G7845" s="245"/>
      <c r="H7845" s="115" t="s">
        <v>16</v>
      </c>
      <c r="I7845" t="s">
        <v>107</v>
      </c>
      <c r="J7845" s="244"/>
      <c r="U7845"/>
      <c r="V7845" t="s">
        <v>4336</v>
      </c>
      <c r="W7845" s="244"/>
      <c r="AA7845" s="115" t="s">
        <v>4308</v>
      </c>
      <c r="AB7845" s="115" t="s">
        <v>4308</v>
      </c>
      <c r="AC7845" s="115" t="s">
        <v>4308</v>
      </c>
      <c r="AD7845" s="115" t="s">
        <v>4308</v>
      </c>
      <c r="AE7845" s="115" t="s">
        <v>4308</v>
      </c>
      <c r="AF7845" s="115" t="s">
        <v>4308</v>
      </c>
      <c r="AG7845" s="115" t="s">
        <v>4308</v>
      </c>
      <c r="AH7845" s="115" t="s">
        <v>4308</v>
      </c>
      <c r="AI7845" s="115" t="e">
        <f>VLOOKUP(A7845,'[2]دراسات قانونية'!$A$3:$E$600,1,0)</f>
        <v>#N/A</v>
      </c>
    </row>
    <row r="7846" spans="1:35" hidden="1" x14ac:dyDescent="0.25">
      <c r="A7846" s="243">
        <v>335306</v>
      </c>
      <c r="B7846" s="244" t="s">
        <v>2873</v>
      </c>
      <c r="C7846" s="244" t="s">
        <v>1079</v>
      </c>
      <c r="D7846" s="245" t="s">
        <v>365</v>
      </c>
      <c r="E7846" s="115" t="s">
        <v>76</v>
      </c>
      <c r="F7846" s="237">
        <v>31367</v>
      </c>
      <c r="G7846" s="245" t="s">
        <v>642</v>
      </c>
      <c r="H7846" s="115" t="s">
        <v>16</v>
      </c>
      <c r="I7846" t="s">
        <v>199</v>
      </c>
      <c r="J7846" s="244" t="s">
        <v>15</v>
      </c>
      <c r="L7846" s="115" t="s">
        <v>18</v>
      </c>
      <c r="U7846"/>
      <c r="V7846">
        <v>0</v>
      </c>
      <c r="W7846" s="244"/>
      <c r="AH7846" s="115" t="s">
        <v>4308</v>
      </c>
    </row>
    <row r="7847" spans="1:35" hidden="1" x14ac:dyDescent="0.25">
      <c r="A7847" s="246">
        <v>335307</v>
      </c>
      <c r="B7847" s="247" t="s">
        <v>11895</v>
      </c>
      <c r="C7847" s="247" t="s">
        <v>332</v>
      </c>
      <c r="D7847" s="248" t="s">
        <v>679</v>
      </c>
      <c r="E7847" t="s">
        <v>76</v>
      </c>
      <c r="F7847" s="126">
        <v>35551</v>
      </c>
      <c r="G7847" s="248" t="s">
        <v>1016</v>
      </c>
      <c r="H7847" t="s">
        <v>16</v>
      </c>
      <c r="I7847" t="s">
        <v>129</v>
      </c>
      <c r="J7847" s="247" t="s">
        <v>15</v>
      </c>
      <c r="K7847"/>
      <c r="L7847" t="s">
        <v>18</v>
      </c>
      <c r="M7847"/>
      <c r="N7847"/>
      <c r="O7847"/>
      <c r="P7847"/>
      <c r="Q7847"/>
      <c r="U7847"/>
      <c r="V7847" t="s">
        <v>4414</v>
      </c>
      <c r="W7847" s="247"/>
      <c r="X7847"/>
      <c r="Y7847"/>
      <c r="Z7847"/>
      <c r="AA7847"/>
      <c r="AB7847"/>
      <c r="AC7847"/>
      <c r="AD7847"/>
      <c r="AE7847"/>
      <c r="AF7847"/>
      <c r="AG7847"/>
    </row>
    <row r="7848" spans="1:35" x14ac:dyDescent="0.25">
      <c r="A7848" s="243">
        <v>335308</v>
      </c>
      <c r="B7848" s="244" t="s">
        <v>11896</v>
      </c>
      <c r="C7848" s="244" t="s">
        <v>356</v>
      </c>
      <c r="D7848" s="245" t="s">
        <v>5362</v>
      </c>
      <c r="E7848" s="115" t="s">
        <v>77</v>
      </c>
      <c r="F7848" s="237"/>
      <c r="G7848" s="245"/>
      <c r="H7848" s="115" t="s">
        <v>16</v>
      </c>
      <c r="I7848" t="s">
        <v>107</v>
      </c>
      <c r="J7848" s="244"/>
      <c r="U7848"/>
      <c r="V7848" t="s">
        <v>4336</v>
      </c>
      <c r="W7848" s="244"/>
      <c r="AA7848" s="115" t="s">
        <v>4308</v>
      </c>
      <c r="AB7848" s="115" t="s">
        <v>4308</v>
      </c>
      <c r="AC7848" s="115" t="s">
        <v>4308</v>
      </c>
      <c r="AD7848" s="115" t="s">
        <v>4308</v>
      </c>
      <c r="AE7848" s="115" t="s">
        <v>4308</v>
      </c>
      <c r="AF7848" s="115" t="s">
        <v>4308</v>
      </c>
      <c r="AG7848" s="115" t="s">
        <v>4308</v>
      </c>
      <c r="AH7848" s="115" t="s">
        <v>4308</v>
      </c>
      <c r="AI7848" s="115" t="e">
        <f>VLOOKUP(A7848,'[2]دراسات قانونية'!$A$3:$E$600,1,0)</f>
        <v>#N/A</v>
      </c>
    </row>
    <row r="7849" spans="1:35" x14ac:dyDescent="0.25">
      <c r="A7849" s="243">
        <v>335309</v>
      </c>
      <c r="B7849" s="244" t="s">
        <v>11897</v>
      </c>
      <c r="C7849" s="244" t="s">
        <v>324</v>
      </c>
      <c r="D7849" s="245" t="s">
        <v>11898</v>
      </c>
      <c r="E7849" s="115" t="s">
        <v>77</v>
      </c>
      <c r="F7849" s="237"/>
      <c r="G7849" s="245"/>
      <c r="H7849" s="115" t="s">
        <v>16</v>
      </c>
      <c r="I7849" t="s">
        <v>107</v>
      </c>
      <c r="J7849" s="244"/>
      <c r="U7849"/>
      <c r="V7849" t="s">
        <v>4336</v>
      </c>
      <c r="W7849" s="244"/>
      <c r="AA7849" s="115" t="s">
        <v>4308</v>
      </c>
      <c r="AB7849" s="115" t="s">
        <v>4308</v>
      </c>
      <c r="AC7849" s="115" t="s">
        <v>4308</v>
      </c>
      <c r="AD7849" s="115" t="s">
        <v>4308</v>
      </c>
      <c r="AE7849" s="115" t="s">
        <v>4308</v>
      </c>
      <c r="AF7849" s="115" t="s">
        <v>4308</v>
      </c>
      <c r="AG7849" s="115" t="s">
        <v>4308</v>
      </c>
      <c r="AH7849" s="115" t="s">
        <v>4308</v>
      </c>
      <c r="AI7849" s="115" t="e">
        <f>VLOOKUP(A7849,'[2]دراسات قانونية'!$A$3:$E$600,1,0)</f>
        <v>#N/A</v>
      </c>
    </row>
    <row r="7850" spans="1:35" ht="18" x14ac:dyDescent="0.25">
      <c r="A7850" s="249">
        <v>335310</v>
      </c>
      <c r="B7850" s="250" t="s">
        <v>11899</v>
      </c>
      <c r="C7850" s="250" t="s">
        <v>288</v>
      </c>
      <c r="D7850" s="251" t="s">
        <v>6431</v>
      </c>
      <c r="E7850"/>
      <c r="F7850" s="126"/>
      <c r="G7850" s="252"/>
      <c r="H7850"/>
      <c r="I7850" t="s">
        <v>107</v>
      </c>
      <c r="J7850" s="253"/>
      <c r="K7850"/>
      <c r="L7850"/>
      <c r="M7850"/>
      <c r="N7850"/>
      <c r="O7850"/>
      <c r="P7850"/>
      <c r="Q7850"/>
      <c r="U7850"/>
      <c r="V7850" t="s">
        <v>4337</v>
      </c>
      <c r="W7850" s="253"/>
      <c r="X7850"/>
      <c r="Y7850"/>
      <c r="Z7850"/>
      <c r="AA7850"/>
      <c r="AB7850"/>
      <c r="AC7850"/>
      <c r="AD7850"/>
      <c r="AE7850"/>
      <c r="AF7850"/>
      <c r="AG7850"/>
      <c r="AH7850" s="115" t="s">
        <v>4308</v>
      </c>
      <c r="AI7850" s="115" t="e">
        <f>VLOOKUP(A7850,'[2]دراسات قانونية'!$A$3:$E$600,1,0)</f>
        <v>#N/A</v>
      </c>
    </row>
    <row r="7851" spans="1:35" x14ac:dyDescent="0.25">
      <c r="A7851" s="243">
        <v>335311</v>
      </c>
      <c r="B7851" s="244" t="s">
        <v>11900</v>
      </c>
      <c r="C7851" s="244" t="s">
        <v>335</v>
      </c>
      <c r="D7851" s="245" t="s">
        <v>228</v>
      </c>
      <c r="E7851" s="115" t="s">
        <v>77</v>
      </c>
      <c r="F7851" s="237"/>
      <c r="G7851" s="245"/>
      <c r="H7851" s="115" t="s">
        <v>16</v>
      </c>
      <c r="I7851" t="s">
        <v>107</v>
      </c>
      <c r="J7851" s="244"/>
      <c r="U7851"/>
      <c r="V7851" t="s">
        <v>4336</v>
      </c>
      <c r="W7851" s="244"/>
      <c r="AA7851" s="115" t="s">
        <v>4308</v>
      </c>
      <c r="AB7851" s="115" t="s">
        <v>4308</v>
      </c>
      <c r="AC7851" s="115" t="s">
        <v>4308</v>
      </c>
      <c r="AD7851" s="115" t="s">
        <v>4308</v>
      </c>
      <c r="AE7851" s="115" t="s">
        <v>4308</v>
      </c>
      <c r="AF7851" s="115" t="s">
        <v>4308</v>
      </c>
      <c r="AG7851" s="115" t="s">
        <v>4308</v>
      </c>
      <c r="AH7851" s="115" t="s">
        <v>4308</v>
      </c>
      <c r="AI7851" s="115" t="e">
        <f>VLOOKUP(A7851,'[2]دراسات قانونية'!$A$3:$E$600,1,0)</f>
        <v>#N/A</v>
      </c>
    </row>
    <row r="7852" spans="1:35" hidden="1" x14ac:dyDescent="0.25">
      <c r="A7852" s="246">
        <v>335312</v>
      </c>
      <c r="B7852" s="247" t="s">
        <v>11901</v>
      </c>
      <c r="C7852" s="247" t="s">
        <v>828</v>
      </c>
      <c r="D7852" s="248" t="s">
        <v>2360</v>
      </c>
      <c r="E7852" t="s">
        <v>77</v>
      </c>
      <c r="F7852" s="126">
        <v>33970</v>
      </c>
      <c r="G7852" s="248" t="s">
        <v>11902</v>
      </c>
      <c r="H7852" t="s">
        <v>16</v>
      </c>
      <c r="I7852" t="s">
        <v>136</v>
      </c>
      <c r="J7852" s="247" t="s">
        <v>1226</v>
      </c>
      <c r="K7852"/>
      <c r="L7852" t="s">
        <v>50</v>
      </c>
      <c r="M7852"/>
      <c r="N7852"/>
      <c r="O7852"/>
      <c r="P7852"/>
      <c r="Q7852"/>
      <c r="R7852" s="115">
        <v>9451</v>
      </c>
      <c r="S7852" s="115">
        <v>45722</v>
      </c>
      <c r="T7852" s="115">
        <v>270000</v>
      </c>
      <c r="U7852"/>
      <c r="V7852">
        <v>0</v>
      </c>
      <c r="W7852" s="247"/>
      <c r="X7852"/>
      <c r="Y7852"/>
      <c r="Z7852"/>
      <c r="AA7852"/>
      <c r="AB7852"/>
      <c r="AC7852"/>
      <c r="AD7852"/>
      <c r="AE7852"/>
      <c r="AF7852"/>
      <c r="AG7852"/>
    </row>
    <row r="7853" spans="1:35" hidden="1" x14ac:dyDescent="0.25">
      <c r="A7853" s="243">
        <v>335313</v>
      </c>
      <c r="B7853" s="244" t="s">
        <v>2736</v>
      </c>
      <c r="C7853" s="244" t="s">
        <v>227</v>
      </c>
      <c r="D7853" s="245" t="s">
        <v>487</v>
      </c>
      <c r="E7853" s="115" t="s">
        <v>77</v>
      </c>
      <c r="F7853" s="237">
        <v>32046</v>
      </c>
      <c r="G7853" s="245" t="s">
        <v>509</v>
      </c>
      <c r="H7853" s="115" t="s">
        <v>16</v>
      </c>
      <c r="I7853" t="s">
        <v>199</v>
      </c>
      <c r="J7853" s="244" t="s">
        <v>1226</v>
      </c>
      <c r="L7853" s="115" t="s">
        <v>18</v>
      </c>
      <c r="U7853"/>
      <c r="V7853">
        <v>0</v>
      </c>
      <c r="W7853" s="244"/>
    </row>
    <row r="7854" spans="1:35" hidden="1" x14ac:dyDescent="0.25">
      <c r="A7854" s="243">
        <v>335314</v>
      </c>
      <c r="B7854" s="244" t="s">
        <v>3887</v>
      </c>
      <c r="C7854" s="244" t="s">
        <v>446</v>
      </c>
      <c r="D7854" s="245" t="s">
        <v>371</v>
      </c>
      <c r="E7854" s="115" t="s">
        <v>77</v>
      </c>
      <c r="F7854" s="237">
        <v>36526</v>
      </c>
      <c r="G7854" s="245" t="s">
        <v>3333</v>
      </c>
      <c r="H7854" s="115" t="s">
        <v>16</v>
      </c>
      <c r="I7854" t="s">
        <v>199</v>
      </c>
      <c r="J7854" s="244"/>
      <c r="R7854" s="115">
        <v>9318</v>
      </c>
      <c r="S7854" s="115">
        <v>45721</v>
      </c>
      <c r="T7854" s="115">
        <v>80000</v>
      </c>
      <c r="U7854"/>
      <c r="V7854">
        <v>0</v>
      </c>
      <c r="W7854" s="244"/>
    </row>
    <row r="7855" spans="1:35" x14ac:dyDescent="0.25">
      <c r="A7855" s="243">
        <v>335315</v>
      </c>
      <c r="B7855" s="244" t="s">
        <v>11903</v>
      </c>
      <c r="C7855" s="244" t="s">
        <v>260</v>
      </c>
      <c r="D7855" s="245" t="s">
        <v>405</v>
      </c>
      <c r="E7855" s="115" t="s">
        <v>77</v>
      </c>
      <c r="F7855" s="237"/>
      <c r="G7855" s="245"/>
      <c r="H7855" s="115" t="s">
        <v>16</v>
      </c>
      <c r="I7855" t="s">
        <v>107</v>
      </c>
      <c r="J7855" s="244"/>
      <c r="U7855"/>
      <c r="V7855" t="s">
        <v>4336</v>
      </c>
      <c r="W7855" s="244"/>
      <c r="AA7855" s="115" t="s">
        <v>4308</v>
      </c>
      <c r="AB7855" s="115" t="s">
        <v>4308</v>
      </c>
      <c r="AC7855" s="115" t="s">
        <v>4308</v>
      </c>
      <c r="AD7855" s="115" t="s">
        <v>4308</v>
      </c>
      <c r="AE7855" s="115" t="s">
        <v>4308</v>
      </c>
      <c r="AF7855" s="115" t="s">
        <v>4308</v>
      </c>
      <c r="AG7855" s="115" t="s">
        <v>4308</v>
      </c>
      <c r="AH7855" s="115" t="s">
        <v>4308</v>
      </c>
      <c r="AI7855" s="115" t="e">
        <f>VLOOKUP(A7855,'[2]دراسات قانونية'!$A$3:$E$600,1,0)</f>
        <v>#N/A</v>
      </c>
    </row>
    <row r="7856" spans="1:35" hidden="1" x14ac:dyDescent="0.25">
      <c r="A7856" s="246">
        <v>335316</v>
      </c>
      <c r="B7856" s="247" t="s">
        <v>11904</v>
      </c>
      <c r="C7856" s="247" t="s">
        <v>734</v>
      </c>
      <c r="D7856" s="248" t="s">
        <v>237</v>
      </c>
      <c r="E7856" t="s">
        <v>77</v>
      </c>
      <c r="F7856" s="126">
        <v>36526</v>
      </c>
      <c r="G7856" s="248" t="s">
        <v>429</v>
      </c>
      <c r="H7856" t="s">
        <v>16</v>
      </c>
      <c r="I7856" t="s">
        <v>201</v>
      </c>
      <c r="J7856" s="247" t="s">
        <v>15</v>
      </c>
      <c r="K7856"/>
      <c r="L7856" t="s">
        <v>30</v>
      </c>
      <c r="M7856"/>
      <c r="N7856"/>
      <c r="O7856"/>
      <c r="P7856"/>
      <c r="Q7856"/>
      <c r="U7856"/>
      <c r="V7856">
        <v>0</v>
      </c>
      <c r="W7856" s="247"/>
      <c r="X7856"/>
      <c r="Y7856"/>
      <c r="Z7856"/>
      <c r="AA7856"/>
      <c r="AB7856"/>
      <c r="AC7856"/>
      <c r="AD7856"/>
      <c r="AE7856"/>
      <c r="AF7856"/>
      <c r="AG7856"/>
    </row>
    <row r="7857" spans="1:35" x14ac:dyDescent="0.25">
      <c r="A7857" s="243">
        <v>335318</v>
      </c>
      <c r="B7857" s="244" t="s">
        <v>11905</v>
      </c>
      <c r="C7857" s="244" t="s">
        <v>394</v>
      </c>
      <c r="D7857" s="245" t="s">
        <v>521</v>
      </c>
      <c r="E7857" s="115" t="s">
        <v>77</v>
      </c>
      <c r="F7857" s="237"/>
      <c r="G7857" s="245"/>
      <c r="H7857" s="115" t="s">
        <v>16</v>
      </c>
      <c r="I7857" t="s">
        <v>107</v>
      </c>
      <c r="J7857" s="244"/>
      <c r="U7857"/>
      <c r="V7857" t="s">
        <v>4336</v>
      </c>
      <c r="W7857" s="244"/>
      <c r="AA7857" s="115" t="s">
        <v>4308</v>
      </c>
      <c r="AB7857" s="115" t="s">
        <v>4308</v>
      </c>
      <c r="AC7857" s="115" t="s">
        <v>4308</v>
      </c>
      <c r="AD7857" s="115" t="s">
        <v>4308</v>
      </c>
      <c r="AE7857" s="115" t="s">
        <v>4308</v>
      </c>
      <c r="AF7857" s="115" t="s">
        <v>4308</v>
      </c>
      <c r="AG7857" s="115" t="s">
        <v>4308</v>
      </c>
      <c r="AH7857" s="115" t="s">
        <v>4308</v>
      </c>
      <c r="AI7857" s="115" t="e">
        <f>VLOOKUP(A7857,'[2]دراسات قانونية'!$A$3:$E$600,1,0)</f>
        <v>#N/A</v>
      </c>
    </row>
    <row r="7858" spans="1:35" x14ac:dyDescent="0.25">
      <c r="A7858" s="243">
        <v>335319</v>
      </c>
      <c r="B7858" s="244" t="s">
        <v>11906</v>
      </c>
      <c r="C7858" s="244" t="s">
        <v>264</v>
      </c>
      <c r="D7858" s="245" t="s">
        <v>447</v>
      </c>
      <c r="E7858" s="115" t="s">
        <v>77</v>
      </c>
      <c r="F7858" s="237"/>
      <c r="G7858" s="245"/>
      <c r="H7858" s="115" t="s">
        <v>16</v>
      </c>
      <c r="I7858" t="s">
        <v>107</v>
      </c>
      <c r="J7858" s="244"/>
      <c r="U7858"/>
      <c r="V7858" t="s">
        <v>4336</v>
      </c>
      <c r="W7858" s="244"/>
      <c r="AA7858" s="115" t="s">
        <v>4308</v>
      </c>
      <c r="AB7858" s="115" t="s">
        <v>4308</v>
      </c>
      <c r="AC7858" s="115" t="s">
        <v>4308</v>
      </c>
      <c r="AD7858" s="115" t="s">
        <v>4308</v>
      </c>
      <c r="AE7858" s="115" t="s">
        <v>4308</v>
      </c>
      <c r="AF7858" s="115" t="s">
        <v>4308</v>
      </c>
      <c r="AG7858" s="115" t="s">
        <v>4308</v>
      </c>
      <c r="AH7858" s="115" t="s">
        <v>4308</v>
      </c>
      <c r="AI7858" s="115" t="e">
        <f>VLOOKUP(A7858,'[2]دراسات قانونية'!$A$3:$E$600,1,0)</f>
        <v>#N/A</v>
      </c>
    </row>
    <row r="7859" spans="1:35" hidden="1" x14ac:dyDescent="0.25">
      <c r="A7859" s="243">
        <v>335320</v>
      </c>
      <c r="B7859" s="244" t="s">
        <v>3888</v>
      </c>
      <c r="C7859" s="244" t="s">
        <v>227</v>
      </c>
      <c r="D7859" s="245" t="s">
        <v>230</v>
      </c>
      <c r="E7859" s="115" t="s">
        <v>76</v>
      </c>
      <c r="F7859" s="237">
        <v>33730</v>
      </c>
      <c r="G7859" s="245" t="s">
        <v>1839</v>
      </c>
      <c r="H7859" s="115" t="s">
        <v>16</v>
      </c>
      <c r="I7859" t="s">
        <v>199</v>
      </c>
      <c r="J7859" s="244" t="s">
        <v>1226</v>
      </c>
      <c r="L7859" s="115" t="s">
        <v>30</v>
      </c>
      <c r="U7859"/>
      <c r="V7859">
        <v>0</v>
      </c>
      <c r="W7859" s="244"/>
    </row>
    <row r="7860" spans="1:35" x14ac:dyDescent="0.25">
      <c r="A7860" s="243">
        <v>335321</v>
      </c>
      <c r="B7860" s="244" t="s">
        <v>11907</v>
      </c>
      <c r="C7860" s="244" t="s">
        <v>253</v>
      </c>
      <c r="D7860" s="245" t="s">
        <v>746</v>
      </c>
      <c r="E7860" s="115" t="s">
        <v>77</v>
      </c>
      <c r="F7860" s="237"/>
      <c r="G7860" s="245"/>
      <c r="H7860" s="115" t="s">
        <v>16</v>
      </c>
      <c r="I7860" t="s">
        <v>107</v>
      </c>
      <c r="J7860" s="244"/>
      <c r="U7860"/>
      <c r="V7860" t="s">
        <v>4336</v>
      </c>
      <c r="W7860" s="244"/>
      <c r="AA7860" s="115" t="s">
        <v>4308</v>
      </c>
      <c r="AB7860" s="115" t="s">
        <v>4308</v>
      </c>
      <c r="AC7860" s="115" t="s">
        <v>4308</v>
      </c>
      <c r="AD7860" s="115" t="s">
        <v>4308</v>
      </c>
      <c r="AE7860" s="115" t="s">
        <v>4308</v>
      </c>
      <c r="AF7860" s="115" t="s">
        <v>4308</v>
      </c>
      <c r="AG7860" s="115" t="s">
        <v>4308</v>
      </c>
      <c r="AH7860" s="115" t="s">
        <v>4308</v>
      </c>
      <c r="AI7860" s="115" t="e">
        <f>VLOOKUP(A7860,'[2]دراسات قانونية'!$A$3:$E$600,1,0)</f>
        <v>#N/A</v>
      </c>
    </row>
    <row r="7861" spans="1:35" x14ac:dyDescent="0.25">
      <c r="A7861" s="243">
        <v>335322</v>
      </c>
      <c r="B7861" s="244" t="s">
        <v>11908</v>
      </c>
      <c r="C7861" s="244" t="s">
        <v>499</v>
      </c>
      <c r="D7861" s="245" t="s">
        <v>1435</v>
      </c>
      <c r="E7861" s="115" t="s">
        <v>77</v>
      </c>
      <c r="F7861" s="237"/>
      <c r="G7861" s="245"/>
      <c r="H7861" s="115" t="s">
        <v>16</v>
      </c>
      <c r="I7861" t="s">
        <v>107</v>
      </c>
      <c r="J7861" s="244"/>
      <c r="U7861"/>
      <c r="V7861" t="s">
        <v>4336</v>
      </c>
      <c r="W7861" s="244"/>
      <c r="AA7861" s="115" t="s">
        <v>4308</v>
      </c>
      <c r="AB7861" s="115" t="s">
        <v>4308</v>
      </c>
      <c r="AC7861" s="115" t="s">
        <v>4308</v>
      </c>
      <c r="AD7861" s="115" t="s">
        <v>4308</v>
      </c>
      <c r="AE7861" s="115" t="s">
        <v>4308</v>
      </c>
      <c r="AF7861" s="115" t="s">
        <v>4308</v>
      </c>
      <c r="AG7861" s="115" t="s">
        <v>4308</v>
      </c>
      <c r="AH7861" s="115" t="s">
        <v>4308</v>
      </c>
      <c r="AI7861" s="115" t="e">
        <f>VLOOKUP(A7861,'[2]دراسات قانونية'!$A$3:$E$600,1,0)</f>
        <v>#N/A</v>
      </c>
    </row>
    <row r="7862" spans="1:35" hidden="1" x14ac:dyDescent="0.25">
      <c r="A7862" s="246">
        <v>335323</v>
      </c>
      <c r="B7862" s="247" t="s">
        <v>11909</v>
      </c>
      <c r="C7862" s="247" t="s">
        <v>721</v>
      </c>
      <c r="D7862" s="248" t="s">
        <v>838</v>
      </c>
      <c r="E7862" t="s">
        <v>77</v>
      </c>
      <c r="F7862" s="126">
        <v>28888</v>
      </c>
      <c r="G7862" s="248" t="s">
        <v>11910</v>
      </c>
      <c r="H7862" t="s">
        <v>16</v>
      </c>
      <c r="I7862" t="s">
        <v>129</v>
      </c>
      <c r="J7862" s="247" t="s">
        <v>1226</v>
      </c>
      <c r="K7862"/>
      <c r="L7862" t="s">
        <v>47</v>
      </c>
      <c r="M7862"/>
      <c r="N7862"/>
      <c r="O7862"/>
      <c r="P7862"/>
      <c r="Q7862"/>
      <c r="U7862"/>
      <c r="V7862" t="s">
        <v>16623</v>
      </c>
      <c r="W7862" s="247"/>
      <c r="X7862"/>
      <c r="Y7862"/>
      <c r="Z7862"/>
      <c r="AA7862"/>
      <c r="AB7862"/>
      <c r="AC7862"/>
      <c r="AD7862"/>
      <c r="AE7862"/>
      <c r="AF7862"/>
      <c r="AG7862"/>
    </row>
    <row r="7863" spans="1:35" hidden="1" x14ac:dyDescent="0.25">
      <c r="A7863" s="243">
        <v>335324</v>
      </c>
      <c r="B7863" s="244" t="s">
        <v>2797</v>
      </c>
      <c r="C7863" s="244" t="s">
        <v>250</v>
      </c>
      <c r="D7863" s="245" t="s">
        <v>1922</v>
      </c>
      <c r="E7863" s="115" t="s">
        <v>77</v>
      </c>
      <c r="F7863" s="237">
        <v>31778</v>
      </c>
      <c r="G7863" s="245" t="s">
        <v>428</v>
      </c>
      <c r="H7863" s="115" t="s">
        <v>16</v>
      </c>
      <c r="I7863" t="s">
        <v>199</v>
      </c>
      <c r="J7863" s="244" t="s">
        <v>1226</v>
      </c>
      <c r="L7863" s="115" t="s">
        <v>30</v>
      </c>
      <c r="U7863"/>
      <c r="V7863">
        <v>0</v>
      </c>
      <c r="W7863" s="244"/>
    </row>
    <row r="7864" spans="1:35" x14ac:dyDescent="0.25">
      <c r="A7864" s="243">
        <v>335325</v>
      </c>
      <c r="B7864" s="244" t="s">
        <v>11911</v>
      </c>
      <c r="C7864" s="244" t="s">
        <v>264</v>
      </c>
      <c r="D7864" s="245" t="s">
        <v>1087</v>
      </c>
      <c r="E7864" s="115" t="s">
        <v>77</v>
      </c>
      <c r="F7864" s="237"/>
      <c r="G7864" s="245"/>
      <c r="H7864" s="115" t="s">
        <v>16</v>
      </c>
      <c r="I7864" t="s">
        <v>107</v>
      </c>
      <c r="J7864" s="244"/>
      <c r="U7864"/>
      <c r="V7864" t="s">
        <v>4336</v>
      </c>
      <c r="W7864" s="244"/>
      <c r="AA7864" s="115" t="s">
        <v>4308</v>
      </c>
      <c r="AB7864" s="115" t="s">
        <v>4308</v>
      </c>
      <c r="AC7864" s="115" t="s">
        <v>4308</v>
      </c>
      <c r="AD7864" s="115" t="s">
        <v>4308</v>
      </c>
      <c r="AE7864" s="115" t="s">
        <v>4308</v>
      </c>
      <c r="AF7864" s="115" t="s">
        <v>4308</v>
      </c>
      <c r="AG7864" s="115" t="s">
        <v>4308</v>
      </c>
      <c r="AH7864" s="115" t="s">
        <v>4308</v>
      </c>
      <c r="AI7864" s="115" t="e">
        <f>VLOOKUP(A7864,'[2]دراسات قانونية'!$A$3:$E$600,1,0)</f>
        <v>#N/A</v>
      </c>
    </row>
    <row r="7865" spans="1:35" hidden="1" x14ac:dyDescent="0.25">
      <c r="A7865" s="246">
        <v>335326</v>
      </c>
      <c r="B7865" s="247" t="s">
        <v>11912</v>
      </c>
      <c r="C7865" s="247" t="s">
        <v>252</v>
      </c>
      <c r="D7865" s="248" t="s">
        <v>336</v>
      </c>
      <c r="E7865" t="s">
        <v>77</v>
      </c>
      <c r="F7865" s="126">
        <v>32146</v>
      </c>
      <c r="G7865" s="248" t="s">
        <v>18</v>
      </c>
      <c r="H7865" t="s">
        <v>16</v>
      </c>
      <c r="I7865" t="s">
        <v>129</v>
      </c>
      <c r="J7865" s="247"/>
      <c r="K7865"/>
      <c r="L7865"/>
      <c r="M7865"/>
      <c r="N7865"/>
      <c r="O7865"/>
      <c r="P7865"/>
      <c r="Q7865"/>
      <c r="U7865"/>
      <c r="V7865" t="s">
        <v>4424</v>
      </c>
      <c r="W7865" s="247"/>
      <c r="X7865"/>
      <c r="Y7865"/>
      <c r="Z7865"/>
      <c r="AA7865"/>
      <c r="AB7865"/>
      <c r="AC7865" t="s">
        <v>4308</v>
      </c>
      <c r="AD7865" t="s">
        <v>4308</v>
      </c>
      <c r="AE7865" t="s">
        <v>4308</v>
      </c>
      <c r="AF7865" t="s">
        <v>4308</v>
      </c>
      <c r="AG7865" t="s">
        <v>4308</v>
      </c>
      <c r="AH7865" s="115" t="s">
        <v>4308</v>
      </c>
    </row>
    <row r="7866" spans="1:35" ht="18" x14ac:dyDescent="0.25">
      <c r="A7866" s="249">
        <v>335327</v>
      </c>
      <c r="B7866" s="250" t="s">
        <v>11913</v>
      </c>
      <c r="C7866" s="250" t="s">
        <v>5046</v>
      </c>
      <c r="D7866" s="251" t="s">
        <v>695</v>
      </c>
      <c r="E7866"/>
      <c r="F7866" s="126"/>
      <c r="G7866" s="252"/>
      <c r="H7866"/>
      <c r="I7866" t="s">
        <v>107</v>
      </c>
      <c r="J7866" s="253"/>
      <c r="K7866"/>
      <c r="L7866"/>
      <c r="M7866"/>
      <c r="N7866"/>
      <c r="O7866"/>
      <c r="P7866"/>
      <c r="Q7866"/>
      <c r="U7866"/>
      <c r="V7866" t="s">
        <v>4337</v>
      </c>
      <c r="W7866" s="253"/>
      <c r="X7866"/>
      <c r="Y7866"/>
      <c r="Z7866"/>
      <c r="AA7866"/>
      <c r="AB7866"/>
      <c r="AC7866"/>
      <c r="AD7866"/>
      <c r="AE7866"/>
      <c r="AF7866"/>
      <c r="AG7866"/>
      <c r="AH7866" s="115" t="s">
        <v>4308</v>
      </c>
      <c r="AI7866" s="115" t="e">
        <f>VLOOKUP(A7866,'[2]دراسات قانونية'!$A$3:$E$600,1,0)</f>
        <v>#N/A</v>
      </c>
    </row>
    <row r="7867" spans="1:35" hidden="1" x14ac:dyDescent="0.25">
      <c r="A7867" s="246">
        <v>335328</v>
      </c>
      <c r="B7867" s="247" t="s">
        <v>11914</v>
      </c>
      <c r="C7867" s="247" t="s">
        <v>11915</v>
      </c>
      <c r="D7867" s="248" t="s">
        <v>6431</v>
      </c>
      <c r="E7867" t="s">
        <v>77</v>
      </c>
      <c r="F7867" s="126">
        <v>35084</v>
      </c>
      <c r="G7867" s="248" t="s">
        <v>18</v>
      </c>
      <c r="H7867" t="s">
        <v>19</v>
      </c>
      <c r="I7867" t="s">
        <v>136</v>
      </c>
      <c r="J7867" s="247" t="s">
        <v>1226</v>
      </c>
      <c r="K7867"/>
      <c r="L7867" t="s">
        <v>18</v>
      </c>
      <c r="M7867"/>
      <c r="N7867"/>
      <c r="O7867"/>
      <c r="P7867"/>
      <c r="Q7867"/>
      <c r="U7867"/>
      <c r="V7867">
        <v>0</v>
      </c>
      <c r="W7867" s="247"/>
      <c r="X7867"/>
      <c r="Y7867"/>
      <c r="Z7867"/>
      <c r="AA7867"/>
      <c r="AB7867"/>
      <c r="AC7867"/>
      <c r="AD7867"/>
      <c r="AE7867"/>
      <c r="AF7867"/>
      <c r="AG7867"/>
      <c r="AH7867" s="115" t="s">
        <v>4308</v>
      </c>
    </row>
    <row r="7868" spans="1:35" hidden="1" x14ac:dyDescent="0.25">
      <c r="A7868" s="246">
        <v>335329</v>
      </c>
      <c r="B7868" s="247" t="s">
        <v>11916</v>
      </c>
      <c r="C7868" s="247" t="s">
        <v>1794</v>
      </c>
      <c r="D7868" s="248" t="s">
        <v>234</v>
      </c>
      <c r="E7868" t="s">
        <v>77</v>
      </c>
      <c r="F7868" s="126">
        <v>34723</v>
      </c>
      <c r="G7868" s="248" t="s">
        <v>11917</v>
      </c>
      <c r="H7868" t="s">
        <v>16</v>
      </c>
      <c r="I7868" t="s">
        <v>201</v>
      </c>
      <c r="J7868" s="247" t="s">
        <v>1226</v>
      </c>
      <c r="K7868"/>
      <c r="L7868" t="s">
        <v>37</v>
      </c>
      <c r="M7868"/>
      <c r="N7868"/>
      <c r="O7868"/>
      <c r="P7868"/>
      <c r="Q7868"/>
      <c r="U7868"/>
      <c r="V7868">
        <v>0</v>
      </c>
      <c r="W7868" s="247"/>
      <c r="X7868"/>
      <c r="Y7868"/>
      <c r="Z7868"/>
      <c r="AA7868"/>
      <c r="AB7868"/>
      <c r="AC7868"/>
      <c r="AD7868"/>
      <c r="AE7868"/>
      <c r="AF7868"/>
      <c r="AG7868"/>
    </row>
    <row r="7869" spans="1:35" x14ac:dyDescent="0.25">
      <c r="A7869" s="243">
        <v>335330</v>
      </c>
      <c r="B7869" s="244" t="s">
        <v>11918</v>
      </c>
      <c r="C7869" s="244" t="s">
        <v>417</v>
      </c>
      <c r="D7869" s="245" t="s">
        <v>424</v>
      </c>
      <c r="E7869" s="115" t="s">
        <v>77</v>
      </c>
      <c r="F7869" s="237">
        <v>32874</v>
      </c>
      <c r="G7869" s="245" t="s">
        <v>70</v>
      </c>
      <c r="H7869" s="115" t="s">
        <v>16</v>
      </c>
      <c r="I7869" t="s">
        <v>107</v>
      </c>
      <c r="J7869" s="244" t="s">
        <v>15</v>
      </c>
      <c r="L7869" s="115" t="s">
        <v>70</v>
      </c>
      <c r="U7869"/>
      <c r="V7869" t="s">
        <v>4336</v>
      </c>
      <c r="W7869" s="244"/>
      <c r="AE7869" s="115" t="s">
        <v>4308</v>
      </c>
      <c r="AF7869" s="115" t="s">
        <v>4308</v>
      </c>
      <c r="AG7869" s="115" t="s">
        <v>4308</v>
      </c>
      <c r="AH7869" s="115" t="s">
        <v>4308</v>
      </c>
      <c r="AI7869" s="115" t="e">
        <f>VLOOKUP(A7869,'[2]دراسات قانونية'!$A$3:$E$600,1,0)</f>
        <v>#N/A</v>
      </c>
    </row>
    <row r="7870" spans="1:35" hidden="1" x14ac:dyDescent="0.25">
      <c r="A7870" s="246">
        <v>335331</v>
      </c>
      <c r="B7870" s="247" t="s">
        <v>11919</v>
      </c>
      <c r="C7870" s="247" t="s">
        <v>733</v>
      </c>
      <c r="D7870" s="248" t="s">
        <v>11920</v>
      </c>
      <c r="E7870" t="s">
        <v>77</v>
      </c>
      <c r="F7870" s="126">
        <v>29859</v>
      </c>
      <c r="G7870" s="248" t="s">
        <v>58</v>
      </c>
      <c r="H7870" t="s">
        <v>16</v>
      </c>
      <c r="I7870" t="s">
        <v>5306</v>
      </c>
      <c r="J7870" s="247" t="s">
        <v>1226</v>
      </c>
      <c r="K7870"/>
      <c r="L7870" t="s">
        <v>70</v>
      </c>
      <c r="M7870"/>
      <c r="N7870"/>
      <c r="O7870"/>
      <c r="P7870"/>
      <c r="Q7870"/>
      <c r="U7870"/>
      <c r="V7870">
        <v>0</v>
      </c>
      <c r="W7870" s="247"/>
      <c r="X7870"/>
      <c r="Y7870"/>
      <c r="Z7870"/>
      <c r="AA7870"/>
      <c r="AB7870"/>
      <c r="AC7870"/>
      <c r="AD7870"/>
      <c r="AE7870"/>
      <c r="AF7870"/>
      <c r="AG7870"/>
    </row>
    <row r="7871" spans="1:35" hidden="1" x14ac:dyDescent="0.25">
      <c r="A7871" s="246">
        <v>335332</v>
      </c>
      <c r="B7871" s="247" t="s">
        <v>11921</v>
      </c>
      <c r="C7871" s="247" t="s">
        <v>1469</v>
      </c>
      <c r="D7871" s="248" t="s">
        <v>437</v>
      </c>
      <c r="E7871" t="s">
        <v>77</v>
      </c>
      <c r="F7871" s="126">
        <v>31066</v>
      </c>
      <c r="G7871" s="248" t="s">
        <v>406</v>
      </c>
      <c r="H7871" t="s">
        <v>16</v>
      </c>
      <c r="I7871" t="s">
        <v>136</v>
      </c>
      <c r="J7871" s="247" t="s">
        <v>1226</v>
      </c>
      <c r="K7871"/>
      <c r="L7871" t="s">
        <v>18</v>
      </c>
      <c r="M7871"/>
      <c r="N7871"/>
      <c r="O7871"/>
      <c r="P7871"/>
      <c r="Q7871"/>
      <c r="U7871"/>
      <c r="V7871">
        <v>0</v>
      </c>
      <c r="W7871" s="247"/>
      <c r="X7871"/>
      <c r="Y7871"/>
      <c r="Z7871"/>
      <c r="AA7871"/>
      <c r="AB7871"/>
      <c r="AC7871"/>
      <c r="AD7871"/>
      <c r="AE7871"/>
      <c r="AF7871"/>
      <c r="AG7871"/>
      <c r="AH7871" s="115" t="s">
        <v>4308</v>
      </c>
    </row>
    <row r="7872" spans="1:35" x14ac:dyDescent="0.25">
      <c r="A7872" s="243">
        <v>335333</v>
      </c>
      <c r="B7872" s="244" t="s">
        <v>11922</v>
      </c>
      <c r="C7872" s="244" t="s">
        <v>1138</v>
      </c>
      <c r="D7872" s="245" t="s">
        <v>724</v>
      </c>
      <c r="E7872" s="115" t="s">
        <v>77</v>
      </c>
      <c r="F7872" s="237"/>
      <c r="G7872" s="245"/>
      <c r="H7872" s="115" t="s">
        <v>16</v>
      </c>
      <c r="I7872" t="s">
        <v>107</v>
      </c>
      <c r="J7872" s="244"/>
      <c r="U7872"/>
      <c r="V7872" t="s">
        <v>4336</v>
      </c>
      <c r="W7872" s="244"/>
      <c r="AA7872" s="115" t="s">
        <v>4308</v>
      </c>
      <c r="AB7872" s="115" t="s">
        <v>4308</v>
      </c>
      <c r="AC7872" s="115" t="s">
        <v>4308</v>
      </c>
      <c r="AD7872" s="115" t="s">
        <v>4308</v>
      </c>
      <c r="AE7872" s="115" t="s">
        <v>4308</v>
      </c>
      <c r="AF7872" s="115" t="s">
        <v>4308</v>
      </c>
      <c r="AG7872" s="115" t="s">
        <v>4308</v>
      </c>
      <c r="AH7872" s="115" t="s">
        <v>4308</v>
      </c>
      <c r="AI7872" s="115" t="e">
        <f>VLOOKUP(A7872,'[2]دراسات قانونية'!$A$3:$E$600,1,0)</f>
        <v>#N/A</v>
      </c>
    </row>
    <row r="7873" spans="1:35" hidden="1" x14ac:dyDescent="0.25">
      <c r="A7873" s="246">
        <v>335334</v>
      </c>
      <c r="B7873" s="247" t="s">
        <v>11923</v>
      </c>
      <c r="C7873" s="247" t="s">
        <v>212</v>
      </c>
      <c r="D7873" s="248" t="s">
        <v>275</v>
      </c>
      <c r="E7873" t="s">
        <v>76</v>
      </c>
      <c r="F7873" s="126">
        <v>35796</v>
      </c>
      <c r="G7873" s="248" t="s">
        <v>716</v>
      </c>
      <c r="H7873" t="s">
        <v>16</v>
      </c>
      <c r="I7873" t="s">
        <v>136</v>
      </c>
      <c r="J7873" s="247" t="s">
        <v>15</v>
      </c>
      <c r="K7873"/>
      <c r="L7873" t="s">
        <v>73</v>
      </c>
      <c r="M7873"/>
      <c r="N7873"/>
      <c r="O7873"/>
      <c r="P7873"/>
      <c r="Q7873"/>
      <c r="U7873"/>
      <c r="V7873">
        <v>0</v>
      </c>
      <c r="W7873" s="247"/>
      <c r="X7873"/>
      <c r="Y7873"/>
      <c r="Z7873"/>
      <c r="AA7873"/>
      <c r="AB7873"/>
      <c r="AC7873"/>
      <c r="AD7873"/>
      <c r="AE7873"/>
      <c r="AF7873"/>
      <c r="AG7873"/>
    </row>
    <row r="7874" spans="1:35" x14ac:dyDescent="0.25">
      <c r="A7874" s="243">
        <v>335335</v>
      </c>
      <c r="B7874" s="244" t="s">
        <v>11924</v>
      </c>
      <c r="C7874" s="244" t="s">
        <v>11925</v>
      </c>
      <c r="D7874" s="245" t="s">
        <v>818</v>
      </c>
      <c r="E7874" s="115" t="s">
        <v>77</v>
      </c>
      <c r="F7874" s="237"/>
      <c r="G7874" s="245"/>
      <c r="H7874" s="115" t="s">
        <v>16</v>
      </c>
      <c r="I7874" t="s">
        <v>107</v>
      </c>
      <c r="J7874" s="244"/>
      <c r="U7874"/>
      <c r="V7874" t="s">
        <v>4336</v>
      </c>
      <c r="W7874" s="244"/>
      <c r="AA7874" s="115" t="s">
        <v>4308</v>
      </c>
      <c r="AB7874" s="115" t="s">
        <v>4308</v>
      </c>
      <c r="AC7874" s="115" t="s">
        <v>4308</v>
      </c>
      <c r="AD7874" s="115" t="s">
        <v>4308</v>
      </c>
      <c r="AE7874" s="115" t="s">
        <v>4308</v>
      </c>
      <c r="AF7874" s="115" t="s">
        <v>4308</v>
      </c>
      <c r="AG7874" s="115" t="s">
        <v>4308</v>
      </c>
      <c r="AH7874" s="115" t="s">
        <v>4308</v>
      </c>
      <c r="AI7874" s="115" t="e">
        <f>VLOOKUP(A7874,'[2]دراسات قانونية'!$A$3:$E$600,1,0)</f>
        <v>#N/A</v>
      </c>
    </row>
    <row r="7875" spans="1:35" x14ac:dyDescent="0.25">
      <c r="A7875" s="243">
        <v>335336</v>
      </c>
      <c r="B7875" s="244" t="s">
        <v>11926</v>
      </c>
      <c r="C7875" s="244" t="s">
        <v>244</v>
      </c>
      <c r="D7875" s="245" t="s">
        <v>1868</v>
      </c>
      <c r="E7875" s="115" t="s">
        <v>77</v>
      </c>
      <c r="F7875" s="237"/>
      <c r="G7875" s="245"/>
      <c r="H7875" s="115" t="s">
        <v>16</v>
      </c>
      <c r="I7875" t="s">
        <v>107</v>
      </c>
      <c r="J7875" s="244"/>
      <c r="U7875"/>
      <c r="V7875" t="s">
        <v>4336</v>
      </c>
      <c r="W7875" s="244"/>
      <c r="AA7875" s="115" t="s">
        <v>4308</v>
      </c>
      <c r="AB7875" s="115" t="s">
        <v>4308</v>
      </c>
      <c r="AC7875" s="115" t="s">
        <v>4308</v>
      </c>
      <c r="AD7875" s="115" t="s">
        <v>4308</v>
      </c>
      <c r="AE7875" s="115" t="s">
        <v>4308</v>
      </c>
      <c r="AF7875" s="115" t="s">
        <v>4308</v>
      </c>
      <c r="AG7875" s="115" t="s">
        <v>4308</v>
      </c>
      <c r="AH7875" s="115" t="s">
        <v>4308</v>
      </c>
      <c r="AI7875" s="115" t="e">
        <f>VLOOKUP(A7875,'[2]دراسات قانونية'!$A$3:$E$600,1,0)</f>
        <v>#N/A</v>
      </c>
    </row>
    <row r="7876" spans="1:35" hidden="1" x14ac:dyDescent="0.25">
      <c r="A7876" s="246">
        <v>335338</v>
      </c>
      <c r="B7876" s="247" t="s">
        <v>11927</v>
      </c>
      <c r="C7876" s="247" t="s">
        <v>250</v>
      </c>
      <c r="D7876" s="248" t="s">
        <v>8666</v>
      </c>
      <c r="E7876" t="s">
        <v>76</v>
      </c>
      <c r="F7876" s="126">
        <v>32674</v>
      </c>
      <c r="G7876" s="248" t="s">
        <v>11928</v>
      </c>
      <c r="H7876" t="s">
        <v>16</v>
      </c>
      <c r="I7876" t="s">
        <v>136</v>
      </c>
      <c r="J7876" s="247" t="s">
        <v>1226</v>
      </c>
      <c r="K7876"/>
      <c r="L7876" t="s">
        <v>58</v>
      </c>
      <c r="M7876"/>
      <c r="N7876"/>
      <c r="O7876"/>
      <c r="P7876"/>
      <c r="Q7876"/>
      <c r="U7876"/>
      <c r="V7876">
        <v>0</v>
      </c>
      <c r="W7876" s="247"/>
      <c r="X7876"/>
      <c r="Y7876"/>
      <c r="Z7876"/>
      <c r="AA7876"/>
      <c r="AB7876"/>
      <c r="AC7876"/>
      <c r="AD7876"/>
      <c r="AE7876"/>
      <c r="AF7876"/>
      <c r="AG7876"/>
      <c r="AH7876" s="115" t="s">
        <v>4308</v>
      </c>
    </row>
    <row r="7877" spans="1:35" x14ac:dyDescent="0.25">
      <c r="A7877" s="243">
        <v>335339</v>
      </c>
      <c r="B7877" s="244" t="s">
        <v>11929</v>
      </c>
      <c r="C7877" s="244" t="s">
        <v>227</v>
      </c>
      <c r="D7877" s="245" t="s">
        <v>4823</v>
      </c>
      <c r="E7877" s="115" t="s">
        <v>77</v>
      </c>
      <c r="F7877" s="237"/>
      <c r="G7877" s="245"/>
      <c r="H7877" s="115" t="s">
        <v>16</v>
      </c>
      <c r="I7877" t="s">
        <v>107</v>
      </c>
      <c r="J7877" s="244"/>
      <c r="U7877"/>
      <c r="V7877" t="s">
        <v>4336</v>
      </c>
      <c r="W7877" s="244"/>
      <c r="AA7877" s="115" t="s">
        <v>4308</v>
      </c>
      <c r="AB7877" s="115" t="s">
        <v>4308</v>
      </c>
      <c r="AC7877" s="115" t="s">
        <v>4308</v>
      </c>
      <c r="AD7877" s="115" t="s">
        <v>4308</v>
      </c>
      <c r="AE7877" s="115" t="s">
        <v>4308</v>
      </c>
      <c r="AF7877" s="115" t="s">
        <v>4308</v>
      </c>
      <c r="AG7877" s="115" t="s">
        <v>4308</v>
      </c>
      <c r="AH7877" s="115" t="s">
        <v>4308</v>
      </c>
      <c r="AI7877" s="115" t="e">
        <f>VLOOKUP(A7877,'[2]دراسات قانونية'!$A$3:$E$600,1,0)</f>
        <v>#N/A</v>
      </c>
    </row>
    <row r="7878" spans="1:35" hidden="1" x14ac:dyDescent="0.25">
      <c r="A7878" s="243">
        <v>335341</v>
      </c>
      <c r="B7878" s="244" t="s">
        <v>2926</v>
      </c>
      <c r="C7878" s="244" t="s">
        <v>227</v>
      </c>
      <c r="D7878" s="245" t="s">
        <v>654</v>
      </c>
      <c r="E7878" s="115" t="s">
        <v>77</v>
      </c>
      <c r="F7878" s="237">
        <v>28251</v>
      </c>
      <c r="G7878" s="245" t="s">
        <v>18</v>
      </c>
      <c r="H7878" s="115" t="s">
        <v>16</v>
      </c>
      <c r="I7878" t="s">
        <v>199</v>
      </c>
      <c r="J7878" s="244" t="s">
        <v>1226</v>
      </c>
      <c r="L7878" s="115" t="s">
        <v>18</v>
      </c>
      <c r="U7878"/>
      <c r="V7878">
        <v>0</v>
      </c>
      <c r="W7878" s="244"/>
    </row>
    <row r="7879" spans="1:35" hidden="1" x14ac:dyDescent="0.25">
      <c r="A7879" s="246">
        <v>335342</v>
      </c>
      <c r="B7879" s="247" t="s">
        <v>11930</v>
      </c>
      <c r="C7879" s="247" t="s">
        <v>11931</v>
      </c>
      <c r="D7879" s="248" t="s">
        <v>11932</v>
      </c>
      <c r="E7879" t="s">
        <v>77</v>
      </c>
      <c r="F7879" s="126">
        <v>31594</v>
      </c>
      <c r="G7879" s="248" t="s">
        <v>47</v>
      </c>
      <c r="H7879" t="s">
        <v>16</v>
      </c>
      <c r="I7879" t="s">
        <v>136</v>
      </c>
      <c r="J7879" s="247" t="s">
        <v>1226</v>
      </c>
      <c r="K7879"/>
      <c r="L7879" t="s">
        <v>47</v>
      </c>
      <c r="M7879"/>
      <c r="N7879"/>
      <c r="O7879"/>
      <c r="P7879"/>
      <c r="Q7879"/>
      <c r="U7879"/>
      <c r="V7879">
        <v>0</v>
      </c>
      <c r="W7879" s="247"/>
      <c r="X7879"/>
      <c r="Y7879"/>
      <c r="Z7879"/>
      <c r="AA7879"/>
      <c r="AB7879"/>
      <c r="AC7879"/>
      <c r="AD7879"/>
      <c r="AE7879"/>
      <c r="AF7879"/>
      <c r="AG7879"/>
      <c r="AH7879" s="115" t="s">
        <v>4308</v>
      </c>
    </row>
    <row r="7880" spans="1:35" x14ac:dyDescent="0.25">
      <c r="A7880" s="243">
        <v>335343</v>
      </c>
      <c r="B7880" s="244" t="s">
        <v>11933</v>
      </c>
      <c r="C7880" s="244" t="s">
        <v>1050</v>
      </c>
      <c r="D7880" s="245" t="s">
        <v>11934</v>
      </c>
      <c r="E7880" s="115" t="s">
        <v>77</v>
      </c>
      <c r="F7880" s="237"/>
      <c r="G7880" s="245"/>
      <c r="H7880" s="115" t="s">
        <v>16</v>
      </c>
      <c r="I7880" t="s">
        <v>107</v>
      </c>
      <c r="J7880" s="244"/>
      <c r="U7880"/>
      <c r="V7880" t="s">
        <v>4336</v>
      </c>
      <c r="W7880" s="244"/>
      <c r="AA7880" s="115" t="s">
        <v>4308</v>
      </c>
      <c r="AB7880" s="115" t="s">
        <v>4308</v>
      </c>
      <c r="AC7880" s="115" t="s">
        <v>4308</v>
      </c>
      <c r="AD7880" s="115" t="s">
        <v>4308</v>
      </c>
      <c r="AE7880" s="115" t="s">
        <v>4308</v>
      </c>
      <c r="AF7880" s="115" t="s">
        <v>4308</v>
      </c>
      <c r="AG7880" s="115" t="s">
        <v>4308</v>
      </c>
      <c r="AH7880" s="115" t="s">
        <v>4308</v>
      </c>
      <c r="AI7880" s="115" t="e">
        <f>VLOOKUP(A7880,'[2]دراسات قانونية'!$A$3:$E$600,1,0)</f>
        <v>#N/A</v>
      </c>
    </row>
    <row r="7881" spans="1:35" hidden="1" x14ac:dyDescent="0.25">
      <c r="A7881" s="243">
        <v>335344</v>
      </c>
      <c r="B7881" s="244" t="s">
        <v>2971</v>
      </c>
      <c r="C7881" s="244" t="s">
        <v>614</v>
      </c>
      <c r="D7881" s="245" t="s">
        <v>230</v>
      </c>
      <c r="E7881" s="115" t="s">
        <v>77</v>
      </c>
      <c r="F7881" s="237">
        <v>30736</v>
      </c>
      <c r="G7881" s="245" t="s">
        <v>2972</v>
      </c>
      <c r="H7881" s="115" t="s">
        <v>16</v>
      </c>
      <c r="I7881" t="s">
        <v>199</v>
      </c>
      <c r="J7881" s="244" t="s">
        <v>1226</v>
      </c>
      <c r="L7881" s="115" t="s">
        <v>40</v>
      </c>
      <c r="U7881"/>
      <c r="V7881">
        <v>0</v>
      </c>
      <c r="W7881" s="244"/>
    </row>
    <row r="7882" spans="1:35" hidden="1" x14ac:dyDescent="0.25">
      <c r="A7882" s="243">
        <v>335345</v>
      </c>
      <c r="B7882" s="244" t="s">
        <v>2374</v>
      </c>
      <c r="C7882" s="244" t="s">
        <v>244</v>
      </c>
      <c r="D7882" s="245" t="s">
        <v>310</v>
      </c>
      <c r="E7882" s="115" t="s">
        <v>77</v>
      </c>
      <c r="F7882" s="237">
        <v>35135</v>
      </c>
      <c r="G7882" s="245" t="s">
        <v>18</v>
      </c>
      <c r="H7882" s="115" t="s">
        <v>16</v>
      </c>
      <c r="I7882" t="s">
        <v>199</v>
      </c>
      <c r="J7882" s="244" t="s">
        <v>1226</v>
      </c>
      <c r="L7882" s="115" t="s">
        <v>47</v>
      </c>
      <c r="U7882"/>
      <c r="V7882">
        <v>0</v>
      </c>
      <c r="W7882" s="244"/>
    </row>
    <row r="7883" spans="1:35" hidden="1" x14ac:dyDescent="0.25">
      <c r="A7883" s="246">
        <v>335346</v>
      </c>
      <c r="B7883" s="247" t="s">
        <v>11935</v>
      </c>
      <c r="C7883" s="247" t="s">
        <v>332</v>
      </c>
      <c r="D7883" s="248" t="s">
        <v>230</v>
      </c>
      <c r="E7883" t="s">
        <v>77</v>
      </c>
      <c r="F7883" s="126">
        <v>35384</v>
      </c>
      <c r="G7883" s="248" t="s">
        <v>540</v>
      </c>
      <c r="H7883" t="s">
        <v>16</v>
      </c>
      <c r="I7883" t="s">
        <v>136</v>
      </c>
      <c r="J7883" s="247" t="s">
        <v>1226</v>
      </c>
      <c r="K7883"/>
      <c r="L7883" t="s">
        <v>18</v>
      </c>
      <c r="M7883"/>
      <c r="N7883"/>
      <c r="O7883"/>
      <c r="P7883"/>
      <c r="Q7883"/>
      <c r="U7883"/>
      <c r="V7883">
        <v>0</v>
      </c>
      <c r="W7883" s="247"/>
      <c r="X7883"/>
      <c r="Y7883"/>
      <c r="Z7883"/>
      <c r="AA7883"/>
      <c r="AB7883"/>
      <c r="AC7883"/>
      <c r="AD7883"/>
      <c r="AE7883"/>
      <c r="AF7883"/>
      <c r="AG7883"/>
      <c r="AH7883" s="115" t="s">
        <v>4308</v>
      </c>
    </row>
    <row r="7884" spans="1:35" x14ac:dyDescent="0.25">
      <c r="A7884" s="243">
        <v>335347</v>
      </c>
      <c r="B7884" s="244" t="s">
        <v>11936</v>
      </c>
      <c r="C7884" s="244" t="s">
        <v>1273</v>
      </c>
      <c r="D7884" s="245" t="s">
        <v>1274</v>
      </c>
      <c r="E7884" s="115" t="s">
        <v>77</v>
      </c>
      <c r="F7884" s="237"/>
      <c r="G7884" s="245"/>
      <c r="H7884" s="115" t="s">
        <v>16</v>
      </c>
      <c r="I7884" t="s">
        <v>107</v>
      </c>
      <c r="J7884" s="244"/>
      <c r="U7884"/>
      <c r="V7884" t="s">
        <v>4336</v>
      </c>
      <c r="W7884" s="244"/>
      <c r="AA7884" s="115" t="s">
        <v>4308</v>
      </c>
      <c r="AB7884" s="115" t="s">
        <v>4308</v>
      </c>
      <c r="AC7884" s="115" t="s">
        <v>4308</v>
      </c>
      <c r="AD7884" s="115" t="s">
        <v>4308</v>
      </c>
      <c r="AE7884" s="115" t="s">
        <v>4308</v>
      </c>
      <c r="AF7884" s="115" t="s">
        <v>4308</v>
      </c>
      <c r="AG7884" s="115" t="s">
        <v>4308</v>
      </c>
      <c r="AH7884" s="115" t="s">
        <v>4308</v>
      </c>
      <c r="AI7884" s="115" t="e">
        <f>VLOOKUP(A7884,'[2]دراسات قانونية'!$A$3:$E$600,1,0)</f>
        <v>#N/A</v>
      </c>
    </row>
    <row r="7885" spans="1:35" ht="18" x14ac:dyDescent="0.25">
      <c r="A7885" s="249">
        <v>335348</v>
      </c>
      <c r="B7885" s="250" t="s">
        <v>11937</v>
      </c>
      <c r="C7885" s="250" t="s">
        <v>3203</v>
      </c>
      <c r="D7885" s="251" t="s">
        <v>11938</v>
      </c>
      <c r="E7885"/>
      <c r="F7885" s="126"/>
      <c r="G7885" s="252"/>
      <c r="H7885"/>
      <c r="I7885" t="s">
        <v>107</v>
      </c>
      <c r="J7885" s="253"/>
      <c r="K7885"/>
      <c r="L7885"/>
      <c r="M7885"/>
      <c r="N7885"/>
      <c r="O7885"/>
      <c r="P7885"/>
      <c r="Q7885"/>
      <c r="U7885"/>
      <c r="V7885" t="s">
        <v>4337</v>
      </c>
      <c r="W7885" s="253"/>
      <c r="X7885"/>
      <c r="Y7885"/>
      <c r="Z7885"/>
      <c r="AA7885"/>
      <c r="AB7885"/>
      <c r="AC7885"/>
      <c r="AD7885"/>
      <c r="AE7885"/>
      <c r="AF7885"/>
      <c r="AG7885"/>
      <c r="AH7885" s="115" t="s">
        <v>4308</v>
      </c>
      <c r="AI7885" s="115" t="e">
        <f>VLOOKUP(A7885,'[2]دراسات قانونية'!$A$3:$E$600,1,0)</f>
        <v>#N/A</v>
      </c>
    </row>
    <row r="7886" spans="1:35" x14ac:dyDescent="0.25">
      <c r="A7886" s="243">
        <v>335349</v>
      </c>
      <c r="B7886" s="244" t="s">
        <v>11939</v>
      </c>
      <c r="C7886" s="244" t="s">
        <v>11940</v>
      </c>
      <c r="D7886" s="245" t="s">
        <v>5022</v>
      </c>
      <c r="E7886" s="115" t="s">
        <v>77</v>
      </c>
      <c r="F7886" s="237"/>
      <c r="G7886" s="245"/>
      <c r="H7886" s="115" t="s">
        <v>16</v>
      </c>
      <c r="I7886" t="s">
        <v>107</v>
      </c>
      <c r="J7886" s="244"/>
      <c r="U7886"/>
      <c r="V7886" t="s">
        <v>4336</v>
      </c>
      <c r="W7886" s="244"/>
      <c r="AA7886" s="115" t="s">
        <v>4308</v>
      </c>
      <c r="AB7886" s="115" t="s">
        <v>4308</v>
      </c>
      <c r="AC7886" s="115" t="s">
        <v>4308</v>
      </c>
      <c r="AD7886" s="115" t="s">
        <v>4308</v>
      </c>
      <c r="AE7886" s="115" t="s">
        <v>4308</v>
      </c>
      <c r="AF7886" s="115" t="s">
        <v>4308</v>
      </c>
      <c r="AG7886" s="115" t="s">
        <v>4308</v>
      </c>
      <c r="AH7886" s="115" t="s">
        <v>4308</v>
      </c>
      <c r="AI7886" s="115" t="e">
        <f>VLOOKUP(A7886,'[2]دراسات قانونية'!$A$3:$E$600,1,0)</f>
        <v>#N/A</v>
      </c>
    </row>
    <row r="7887" spans="1:35" hidden="1" x14ac:dyDescent="0.25">
      <c r="A7887" s="243">
        <v>335350</v>
      </c>
      <c r="B7887" s="244" t="s">
        <v>2798</v>
      </c>
      <c r="C7887" s="244" t="s">
        <v>244</v>
      </c>
      <c r="D7887" s="245" t="s">
        <v>537</v>
      </c>
      <c r="E7887" s="115" t="s">
        <v>76</v>
      </c>
      <c r="F7887" s="237">
        <v>32555</v>
      </c>
      <c r="G7887" s="245" t="s">
        <v>2286</v>
      </c>
      <c r="H7887" s="115" t="s">
        <v>16</v>
      </c>
      <c r="I7887" t="s">
        <v>199</v>
      </c>
      <c r="J7887" s="244" t="s">
        <v>1226</v>
      </c>
      <c r="L7887" s="115" t="s">
        <v>18</v>
      </c>
      <c r="U7887"/>
      <c r="V7887">
        <v>0</v>
      </c>
      <c r="W7887" s="244"/>
      <c r="AH7887" s="115" t="s">
        <v>4308</v>
      </c>
    </row>
    <row r="7888" spans="1:35" hidden="1" x14ac:dyDescent="0.25">
      <c r="A7888" s="246">
        <v>335351</v>
      </c>
      <c r="B7888" s="247" t="s">
        <v>11479</v>
      </c>
      <c r="C7888" s="247" t="s">
        <v>515</v>
      </c>
      <c r="D7888" s="248" t="s">
        <v>381</v>
      </c>
      <c r="E7888" t="s">
        <v>76</v>
      </c>
      <c r="F7888" s="126">
        <v>33827</v>
      </c>
      <c r="G7888" s="248" t="s">
        <v>18</v>
      </c>
      <c r="H7888" t="s">
        <v>16</v>
      </c>
      <c r="I7888" t="s">
        <v>136</v>
      </c>
      <c r="J7888" s="247" t="s">
        <v>15</v>
      </c>
      <c r="K7888"/>
      <c r="L7888" t="s">
        <v>18</v>
      </c>
      <c r="M7888"/>
      <c r="N7888"/>
      <c r="O7888"/>
      <c r="P7888"/>
      <c r="Q7888"/>
      <c r="U7888"/>
      <c r="V7888">
        <v>0</v>
      </c>
      <c r="W7888" s="247"/>
      <c r="X7888"/>
      <c r="Y7888"/>
      <c r="Z7888"/>
      <c r="AA7888"/>
      <c r="AB7888"/>
      <c r="AC7888"/>
      <c r="AD7888"/>
      <c r="AE7888"/>
      <c r="AF7888"/>
      <c r="AG7888"/>
      <c r="AH7888" s="115" t="s">
        <v>4308</v>
      </c>
    </row>
    <row r="7889" spans="1:35" x14ac:dyDescent="0.25">
      <c r="A7889" s="243">
        <v>335352</v>
      </c>
      <c r="B7889" s="244" t="s">
        <v>11941</v>
      </c>
      <c r="C7889" s="244" t="s">
        <v>244</v>
      </c>
      <c r="D7889" s="245" t="s">
        <v>320</v>
      </c>
      <c r="E7889" s="115" t="s">
        <v>77</v>
      </c>
      <c r="F7889" s="237"/>
      <c r="G7889" s="245"/>
      <c r="H7889" s="115" t="s">
        <v>16</v>
      </c>
      <c r="I7889" t="s">
        <v>107</v>
      </c>
      <c r="J7889" s="244"/>
      <c r="U7889"/>
      <c r="V7889" t="s">
        <v>4336</v>
      </c>
      <c r="W7889" s="244"/>
      <c r="AA7889" s="115" t="s">
        <v>4308</v>
      </c>
      <c r="AB7889" s="115" t="s">
        <v>4308</v>
      </c>
      <c r="AC7889" s="115" t="s">
        <v>4308</v>
      </c>
      <c r="AD7889" s="115" t="s">
        <v>4308</v>
      </c>
      <c r="AE7889" s="115" t="s">
        <v>4308</v>
      </c>
      <c r="AF7889" s="115" t="s">
        <v>4308</v>
      </c>
      <c r="AG7889" s="115" t="s">
        <v>4308</v>
      </c>
      <c r="AH7889" s="115" t="s">
        <v>4308</v>
      </c>
      <c r="AI7889" s="115" t="e">
        <f>VLOOKUP(A7889,'[2]دراسات قانونية'!$A$3:$E$600,1,0)</f>
        <v>#N/A</v>
      </c>
    </row>
    <row r="7890" spans="1:35" x14ac:dyDescent="0.25">
      <c r="A7890" s="243">
        <v>335353</v>
      </c>
      <c r="B7890" s="244" t="s">
        <v>11942</v>
      </c>
      <c r="C7890" s="244" t="s">
        <v>869</v>
      </c>
      <c r="D7890" s="245" t="s">
        <v>357</v>
      </c>
      <c r="E7890" s="115" t="s">
        <v>77</v>
      </c>
      <c r="F7890" s="237"/>
      <c r="G7890" s="245"/>
      <c r="H7890" s="115" t="s">
        <v>16</v>
      </c>
      <c r="I7890" t="s">
        <v>107</v>
      </c>
      <c r="J7890" s="244"/>
      <c r="U7890"/>
      <c r="V7890" t="s">
        <v>4336</v>
      </c>
      <c r="W7890" s="244"/>
      <c r="AA7890" s="115" t="s">
        <v>4308</v>
      </c>
      <c r="AB7890" s="115" t="s">
        <v>4308</v>
      </c>
      <c r="AC7890" s="115" t="s">
        <v>4308</v>
      </c>
      <c r="AD7890" s="115" t="s">
        <v>4308</v>
      </c>
      <c r="AE7890" s="115" t="s">
        <v>4308</v>
      </c>
      <c r="AF7890" s="115" t="s">
        <v>4308</v>
      </c>
      <c r="AG7890" s="115" t="s">
        <v>4308</v>
      </c>
      <c r="AH7890" s="115" t="s">
        <v>4308</v>
      </c>
      <c r="AI7890" s="115" t="e">
        <f>VLOOKUP(A7890,'[2]دراسات قانونية'!$A$3:$E$600,1,0)</f>
        <v>#N/A</v>
      </c>
    </row>
    <row r="7891" spans="1:35" x14ac:dyDescent="0.25">
      <c r="A7891" s="243">
        <v>335354</v>
      </c>
      <c r="B7891" s="244" t="s">
        <v>11943</v>
      </c>
      <c r="C7891" s="244" t="s">
        <v>340</v>
      </c>
      <c r="D7891" s="245" t="s">
        <v>796</v>
      </c>
      <c r="E7891" s="115" t="s">
        <v>77</v>
      </c>
      <c r="F7891" s="237"/>
      <c r="G7891" s="245"/>
      <c r="H7891" s="115" t="s">
        <v>16</v>
      </c>
      <c r="I7891" t="s">
        <v>107</v>
      </c>
      <c r="J7891" s="244"/>
      <c r="U7891"/>
      <c r="V7891" t="s">
        <v>4336</v>
      </c>
      <c r="W7891" s="244"/>
      <c r="AA7891" s="115" t="s">
        <v>4308</v>
      </c>
      <c r="AB7891" s="115" t="s">
        <v>4308</v>
      </c>
      <c r="AC7891" s="115" t="s">
        <v>4308</v>
      </c>
      <c r="AD7891" s="115" t="s">
        <v>4308</v>
      </c>
      <c r="AE7891" s="115" t="s">
        <v>4308</v>
      </c>
      <c r="AF7891" s="115" t="s">
        <v>4308</v>
      </c>
      <c r="AG7891" s="115" t="s">
        <v>4308</v>
      </c>
      <c r="AH7891" s="115" t="s">
        <v>4308</v>
      </c>
      <c r="AI7891" s="115" t="e">
        <f>VLOOKUP(A7891,'[2]دراسات قانونية'!$A$3:$E$600,1,0)</f>
        <v>#N/A</v>
      </c>
    </row>
    <row r="7892" spans="1:35" ht="18" x14ac:dyDescent="0.25">
      <c r="A7892" s="249">
        <v>335355</v>
      </c>
      <c r="B7892" s="250" t="s">
        <v>11944</v>
      </c>
      <c r="C7892" s="250" t="s">
        <v>212</v>
      </c>
      <c r="D7892" s="251" t="s">
        <v>267</v>
      </c>
      <c r="E7892"/>
      <c r="F7892" s="126"/>
      <c r="G7892" s="252"/>
      <c r="H7892"/>
      <c r="I7892" t="s">
        <v>107</v>
      </c>
      <c r="J7892" s="253"/>
      <c r="K7892"/>
      <c r="L7892"/>
      <c r="M7892"/>
      <c r="N7892"/>
      <c r="O7892"/>
      <c r="P7892"/>
      <c r="Q7892"/>
      <c r="U7892"/>
      <c r="V7892" t="s">
        <v>4337</v>
      </c>
      <c r="W7892" s="253"/>
      <c r="X7892"/>
      <c r="Y7892"/>
      <c r="Z7892"/>
      <c r="AA7892"/>
      <c r="AB7892"/>
      <c r="AC7892"/>
      <c r="AD7892"/>
      <c r="AE7892"/>
      <c r="AF7892"/>
      <c r="AG7892"/>
      <c r="AH7892" s="115" t="s">
        <v>4308</v>
      </c>
      <c r="AI7892" s="115" t="e">
        <f>VLOOKUP(A7892,'[2]دراسات قانونية'!$A$3:$E$600,1,0)</f>
        <v>#N/A</v>
      </c>
    </row>
    <row r="7893" spans="1:35" hidden="1" x14ac:dyDescent="0.25">
      <c r="A7893" s="246">
        <v>335356</v>
      </c>
      <c r="B7893" s="247" t="s">
        <v>11945</v>
      </c>
      <c r="C7893" s="247" t="s">
        <v>227</v>
      </c>
      <c r="D7893" s="248" t="s">
        <v>230</v>
      </c>
      <c r="E7893" t="s">
        <v>76</v>
      </c>
      <c r="F7893" s="126">
        <v>34110</v>
      </c>
      <c r="G7893" s="248" t="s">
        <v>1473</v>
      </c>
      <c r="H7893" t="s">
        <v>16</v>
      </c>
      <c r="I7893" t="s">
        <v>129</v>
      </c>
      <c r="J7893" s="247" t="s">
        <v>1226</v>
      </c>
      <c r="K7893"/>
      <c r="L7893" t="s">
        <v>30</v>
      </c>
      <c r="M7893"/>
      <c r="N7893"/>
      <c r="O7893"/>
      <c r="P7893"/>
      <c r="Q7893"/>
      <c r="U7893"/>
      <c r="V7893">
        <v>0</v>
      </c>
      <c r="W7893" s="247"/>
      <c r="X7893"/>
      <c r="Y7893"/>
      <c r="Z7893"/>
      <c r="AA7893"/>
      <c r="AB7893"/>
      <c r="AC7893"/>
      <c r="AD7893"/>
      <c r="AE7893"/>
      <c r="AF7893"/>
      <c r="AG7893"/>
    </row>
    <row r="7894" spans="1:35" x14ac:dyDescent="0.25">
      <c r="A7894" s="243">
        <v>335357</v>
      </c>
      <c r="B7894" s="244" t="s">
        <v>11946</v>
      </c>
      <c r="C7894" s="244" t="s">
        <v>227</v>
      </c>
      <c r="D7894" s="245" t="s">
        <v>387</v>
      </c>
      <c r="E7894" s="115" t="s">
        <v>77</v>
      </c>
      <c r="F7894" s="237"/>
      <c r="G7894" s="245"/>
      <c r="H7894" s="115" t="s">
        <v>16</v>
      </c>
      <c r="I7894" t="s">
        <v>107</v>
      </c>
      <c r="J7894" s="244"/>
      <c r="U7894"/>
      <c r="V7894" t="s">
        <v>4336</v>
      </c>
      <c r="W7894" s="244"/>
      <c r="AA7894" s="115" t="s">
        <v>4308</v>
      </c>
      <c r="AB7894" s="115" t="s">
        <v>4308</v>
      </c>
      <c r="AC7894" s="115" t="s">
        <v>4308</v>
      </c>
      <c r="AD7894" s="115" t="s">
        <v>4308</v>
      </c>
      <c r="AE7894" s="115" t="s">
        <v>4308</v>
      </c>
      <c r="AF7894" s="115" t="s">
        <v>4308</v>
      </c>
      <c r="AG7894" s="115" t="s">
        <v>4308</v>
      </c>
      <c r="AH7894" s="115" t="s">
        <v>4308</v>
      </c>
      <c r="AI7894" s="115" t="e">
        <f>VLOOKUP(A7894,'[2]دراسات قانونية'!$A$3:$E$600,1,0)</f>
        <v>#N/A</v>
      </c>
    </row>
    <row r="7895" spans="1:35" x14ac:dyDescent="0.25">
      <c r="A7895" s="243">
        <v>335358</v>
      </c>
      <c r="B7895" s="244" t="s">
        <v>11947</v>
      </c>
      <c r="C7895" s="244" t="s">
        <v>495</v>
      </c>
      <c r="D7895" s="245" t="s">
        <v>815</v>
      </c>
      <c r="E7895" s="115" t="s">
        <v>77</v>
      </c>
      <c r="F7895" s="237"/>
      <c r="G7895" s="245"/>
      <c r="H7895" s="115" t="s">
        <v>16</v>
      </c>
      <c r="I7895" t="s">
        <v>107</v>
      </c>
      <c r="J7895" s="244"/>
      <c r="U7895"/>
      <c r="V7895" t="s">
        <v>4336</v>
      </c>
      <c r="W7895" s="244"/>
      <c r="AA7895" s="115" t="s">
        <v>4308</v>
      </c>
      <c r="AB7895" s="115" t="s">
        <v>4308</v>
      </c>
      <c r="AC7895" s="115" t="s">
        <v>4308</v>
      </c>
      <c r="AD7895" s="115" t="s">
        <v>4308</v>
      </c>
      <c r="AE7895" s="115" t="s">
        <v>4308</v>
      </c>
      <c r="AF7895" s="115" t="s">
        <v>4308</v>
      </c>
      <c r="AG7895" s="115" t="s">
        <v>4308</v>
      </c>
      <c r="AH7895" s="115" t="s">
        <v>4308</v>
      </c>
      <c r="AI7895" s="115" t="e">
        <f>VLOOKUP(A7895,'[2]دراسات قانونية'!$A$3:$E$600,1,0)</f>
        <v>#N/A</v>
      </c>
    </row>
    <row r="7896" spans="1:35" hidden="1" x14ac:dyDescent="0.25">
      <c r="A7896" s="246">
        <v>335361</v>
      </c>
      <c r="B7896" s="247" t="s">
        <v>11948</v>
      </c>
      <c r="C7896" s="247" t="s">
        <v>11949</v>
      </c>
      <c r="D7896" s="248" t="s">
        <v>405</v>
      </c>
      <c r="E7896" t="s">
        <v>77</v>
      </c>
      <c r="F7896" s="126"/>
      <c r="G7896" s="248"/>
      <c r="H7896" t="s">
        <v>16</v>
      </c>
      <c r="I7896" t="s">
        <v>129</v>
      </c>
      <c r="J7896" s="247"/>
      <c r="K7896"/>
      <c r="L7896"/>
      <c r="M7896"/>
      <c r="N7896"/>
      <c r="O7896"/>
      <c r="P7896"/>
      <c r="Q7896"/>
      <c r="U7896"/>
      <c r="V7896" t="s">
        <v>4424</v>
      </c>
      <c r="W7896" s="247"/>
      <c r="X7896"/>
      <c r="Y7896"/>
      <c r="Z7896"/>
      <c r="AA7896"/>
      <c r="AB7896"/>
      <c r="AC7896"/>
      <c r="AD7896"/>
      <c r="AE7896"/>
      <c r="AF7896" t="s">
        <v>4308</v>
      </c>
      <c r="AG7896" t="s">
        <v>4308</v>
      </c>
      <c r="AH7896" s="115" t="s">
        <v>4308</v>
      </c>
    </row>
    <row r="7897" spans="1:35" x14ac:dyDescent="0.25">
      <c r="A7897" s="243">
        <v>335362</v>
      </c>
      <c r="B7897" s="244" t="s">
        <v>11950</v>
      </c>
      <c r="C7897" s="244" t="s">
        <v>11951</v>
      </c>
      <c r="D7897" s="245" t="s">
        <v>373</v>
      </c>
      <c r="E7897" s="115" t="s">
        <v>77</v>
      </c>
      <c r="F7897" s="237"/>
      <c r="G7897" s="245"/>
      <c r="H7897" s="115" t="s">
        <v>16</v>
      </c>
      <c r="I7897" t="s">
        <v>107</v>
      </c>
      <c r="J7897" s="244"/>
      <c r="U7897"/>
      <c r="V7897" t="s">
        <v>4336</v>
      </c>
      <c r="W7897" s="244"/>
      <c r="AA7897" s="115" t="s">
        <v>4308</v>
      </c>
      <c r="AB7897" s="115" t="s">
        <v>4308</v>
      </c>
      <c r="AC7897" s="115" t="s">
        <v>4308</v>
      </c>
      <c r="AD7897" s="115" t="s">
        <v>4308</v>
      </c>
      <c r="AE7897" s="115" t="s">
        <v>4308</v>
      </c>
      <c r="AF7897" s="115" t="s">
        <v>4308</v>
      </c>
      <c r="AG7897" s="115" t="s">
        <v>4308</v>
      </c>
      <c r="AH7897" s="115" t="s">
        <v>4308</v>
      </c>
      <c r="AI7897" s="115" t="e">
        <f>VLOOKUP(A7897,'[2]دراسات قانونية'!$A$3:$E$600,1,0)</f>
        <v>#N/A</v>
      </c>
    </row>
    <row r="7898" spans="1:35" hidden="1" x14ac:dyDescent="0.25">
      <c r="A7898" s="246">
        <v>335364</v>
      </c>
      <c r="B7898" s="247" t="s">
        <v>11952</v>
      </c>
      <c r="C7898" s="247" t="s">
        <v>11953</v>
      </c>
      <c r="D7898" s="248" t="s">
        <v>11954</v>
      </c>
      <c r="E7898" t="s">
        <v>76</v>
      </c>
      <c r="F7898" s="126">
        <v>34274</v>
      </c>
      <c r="G7898" s="248" t="s">
        <v>37</v>
      </c>
      <c r="H7898" t="s">
        <v>16</v>
      </c>
      <c r="I7898" t="s">
        <v>136</v>
      </c>
      <c r="J7898" s="247"/>
      <c r="K7898"/>
      <c r="L7898"/>
      <c r="M7898"/>
      <c r="N7898"/>
      <c r="O7898"/>
      <c r="P7898"/>
      <c r="Q7898"/>
      <c r="U7898"/>
      <c r="V7898" t="s">
        <v>16623</v>
      </c>
      <c r="W7898" s="247"/>
      <c r="X7898"/>
      <c r="Y7898"/>
      <c r="Z7898"/>
      <c r="AA7898"/>
      <c r="AB7898"/>
      <c r="AC7898"/>
      <c r="AD7898" t="s">
        <v>4308</v>
      </c>
      <c r="AE7898" t="s">
        <v>4308</v>
      </c>
      <c r="AF7898" t="s">
        <v>4308</v>
      </c>
      <c r="AG7898" t="s">
        <v>4308</v>
      </c>
      <c r="AH7898" s="115" t="s">
        <v>4308</v>
      </c>
    </row>
    <row r="7899" spans="1:35" hidden="1" x14ac:dyDescent="0.25">
      <c r="A7899" s="246">
        <v>335365</v>
      </c>
      <c r="B7899" s="247" t="s">
        <v>11955</v>
      </c>
      <c r="C7899" s="247" t="s">
        <v>1050</v>
      </c>
      <c r="D7899" s="248" t="s">
        <v>315</v>
      </c>
      <c r="E7899" t="s">
        <v>76</v>
      </c>
      <c r="F7899" s="126">
        <v>36170</v>
      </c>
      <c r="G7899" s="248" t="s">
        <v>416</v>
      </c>
      <c r="H7899" t="s">
        <v>16</v>
      </c>
      <c r="I7899" t="s">
        <v>136</v>
      </c>
      <c r="J7899" s="247" t="s">
        <v>15</v>
      </c>
      <c r="K7899"/>
      <c r="L7899" t="s">
        <v>61</v>
      </c>
      <c r="M7899"/>
      <c r="N7899"/>
      <c r="O7899"/>
      <c r="P7899"/>
      <c r="Q7899"/>
      <c r="U7899"/>
      <c r="V7899">
        <v>0</v>
      </c>
      <c r="W7899" s="247"/>
      <c r="X7899"/>
      <c r="Y7899"/>
      <c r="Z7899"/>
      <c r="AA7899"/>
      <c r="AB7899"/>
      <c r="AC7899"/>
      <c r="AD7899"/>
      <c r="AE7899"/>
      <c r="AF7899"/>
      <c r="AG7899"/>
    </row>
    <row r="7900" spans="1:35" x14ac:dyDescent="0.25">
      <c r="A7900" s="243">
        <v>335366</v>
      </c>
      <c r="B7900" s="244" t="s">
        <v>11956</v>
      </c>
      <c r="C7900" s="244" t="s">
        <v>219</v>
      </c>
      <c r="D7900" s="245" t="s">
        <v>242</v>
      </c>
      <c r="E7900" s="115" t="s">
        <v>77</v>
      </c>
      <c r="F7900" s="237"/>
      <c r="G7900" s="245"/>
      <c r="H7900" s="115" t="s">
        <v>16</v>
      </c>
      <c r="I7900" t="s">
        <v>107</v>
      </c>
      <c r="J7900" s="244"/>
      <c r="U7900"/>
      <c r="V7900" t="s">
        <v>4336</v>
      </c>
      <c r="W7900" s="244"/>
      <c r="AA7900" s="115" t="s">
        <v>4308</v>
      </c>
      <c r="AB7900" s="115" t="s">
        <v>4308</v>
      </c>
      <c r="AC7900" s="115" t="s">
        <v>4308</v>
      </c>
      <c r="AD7900" s="115" t="s">
        <v>4308</v>
      </c>
      <c r="AE7900" s="115" t="s">
        <v>4308</v>
      </c>
      <c r="AF7900" s="115" t="s">
        <v>4308</v>
      </c>
      <c r="AG7900" s="115" t="s">
        <v>4308</v>
      </c>
      <c r="AH7900" s="115" t="s">
        <v>4308</v>
      </c>
      <c r="AI7900" s="115" t="e">
        <f>VLOOKUP(A7900,'[2]دراسات قانونية'!$A$3:$E$600,1,0)</f>
        <v>#N/A</v>
      </c>
    </row>
    <row r="7901" spans="1:35" hidden="1" x14ac:dyDescent="0.25">
      <c r="A7901" s="243">
        <v>335367</v>
      </c>
      <c r="B7901" s="244" t="s">
        <v>4166</v>
      </c>
      <c r="C7901" s="244" t="s">
        <v>252</v>
      </c>
      <c r="D7901" s="245" t="s">
        <v>415</v>
      </c>
      <c r="E7901" s="115" t="s">
        <v>77</v>
      </c>
      <c r="F7901" s="237">
        <v>36531</v>
      </c>
      <c r="G7901" s="245" t="s">
        <v>18</v>
      </c>
      <c r="H7901" s="115" t="s">
        <v>16</v>
      </c>
      <c r="I7901" t="s">
        <v>199</v>
      </c>
      <c r="J7901" s="244" t="s">
        <v>1226</v>
      </c>
      <c r="L7901" s="115" t="s">
        <v>30</v>
      </c>
      <c r="U7901"/>
      <c r="V7901">
        <v>0</v>
      </c>
      <c r="W7901" s="244"/>
    </row>
    <row r="7902" spans="1:35" x14ac:dyDescent="0.25">
      <c r="A7902" s="243">
        <v>335368</v>
      </c>
      <c r="B7902" s="244" t="s">
        <v>11957</v>
      </c>
      <c r="C7902" s="244" t="s">
        <v>939</v>
      </c>
      <c r="D7902" s="245" t="s">
        <v>276</v>
      </c>
      <c r="E7902" s="115" t="s">
        <v>76</v>
      </c>
      <c r="F7902" s="237"/>
      <c r="G7902" s="245"/>
      <c r="H7902" s="115" t="s">
        <v>16</v>
      </c>
      <c r="I7902" t="s">
        <v>107</v>
      </c>
      <c r="J7902" s="244"/>
      <c r="U7902"/>
      <c r="V7902" t="s">
        <v>4336</v>
      </c>
      <c r="W7902" s="244"/>
      <c r="AA7902" s="115" t="s">
        <v>4308</v>
      </c>
      <c r="AB7902" s="115" t="s">
        <v>4308</v>
      </c>
      <c r="AC7902" s="115" t="s">
        <v>4308</v>
      </c>
      <c r="AD7902" s="115" t="s">
        <v>4308</v>
      </c>
      <c r="AE7902" s="115" t="s">
        <v>4308</v>
      </c>
      <c r="AF7902" s="115" t="s">
        <v>4308</v>
      </c>
      <c r="AG7902" s="115" t="s">
        <v>4308</v>
      </c>
      <c r="AH7902" s="115" t="s">
        <v>4308</v>
      </c>
      <c r="AI7902" s="115" t="e">
        <f>VLOOKUP(A7902,'[2]دراسات قانونية'!$A$3:$E$600,1,0)</f>
        <v>#N/A</v>
      </c>
    </row>
    <row r="7903" spans="1:35" x14ac:dyDescent="0.25">
      <c r="A7903" s="243">
        <v>335369</v>
      </c>
      <c r="B7903" s="244" t="s">
        <v>11958</v>
      </c>
      <c r="C7903" s="244" t="s">
        <v>825</v>
      </c>
      <c r="D7903" s="245" t="s">
        <v>11959</v>
      </c>
      <c r="E7903" s="115" t="s">
        <v>76</v>
      </c>
      <c r="F7903" s="237"/>
      <c r="G7903" s="245"/>
      <c r="H7903" s="115" t="s">
        <v>16</v>
      </c>
      <c r="I7903" t="s">
        <v>107</v>
      </c>
      <c r="J7903" s="244"/>
      <c r="U7903"/>
      <c r="V7903" t="s">
        <v>4336</v>
      </c>
      <c r="W7903" s="244"/>
      <c r="AA7903" s="115" t="s">
        <v>4308</v>
      </c>
      <c r="AB7903" s="115" t="s">
        <v>4308</v>
      </c>
      <c r="AC7903" s="115" t="s">
        <v>4308</v>
      </c>
      <c r="AD7903" s="115" t="s">
        <v>4308</v>
      </c>
      <c r="AE7903" s="115" t="s">
        <v>4308</v>
      </c>
      <c r="AF7903" s="115" t="s">
        <v>4308</v>
      </c>
      <c r="AG7903" s="115" t="s">
        <v>4308</v>
      </c>
      <c r="AH7903" s="115" t="s">
        <v>4308</v>
      </c>
      <c r="AI7903" s="115" t="e">
        <f>VLOOKUP(A7903,'[2]دراسات قانونية'!$A$3:$E$600,1,0)</f>
        <v>#N/A</v>
      </c>
    </row>
    <row r="7904" spans="1:35" x14ac:dyDescent="0.25">
      <c r="A7904" s="243">
        <v>335370</v>
      </c>
      <c r="B7904" s="244" t="s">
        <v>11960</v>
      </c>
      <c r="C7904" s="244" t="s">
        <v>941</v>
      </c>
      <c r="D7904" s="245" t="s">
        <v>445</v>
      </c>
      <c r="E7904" s="115" t="s">
        <v>76</v>
      </c>
      <c r="F7904" s="237"/>
      <c r="G7904" s="245"/>
      <c r="H7904" s="115" t="s">
        <v>16</v>
      </c>
      <c r="I7904" t="s">
        <v>107</v>
      </c>
      <c r="J7904" s="244"/>
      <c r="U7904"/>
      <c r="V7904" t="s">
        <v>4336</v>
      </c>
      <c r="W7904" s="244"/>
      <c r="AA7904" s="115" t="s">
        <v>4308</v>
      </c>
      <c r="AB7904" s="115" t="s">
        <v>4308</v>
      </c>
      <c r="AC7904" s="115" t="s">
        <v>4308</v>
      </c>
      <c r="AD7904" s="115" t="s">
        <v>4308</v>
      </c>
      <c r="AE7904" s="115" t="s">
        <v>4308</v>
      </c>
      <c r="AF7904" s="115" t="s">
        <v>4308</v>
      </c>
      <c r="AG7904" s="115" t="s">
        <v>4308</v>
      </c>
      <c r="AH7904" s="115" t="s">
        <v>4308</v>
      </c>
      <c r="AI7904" s="115" t="e">
        <f>VLOOKUP(A7904,'[2]دراسات قانونية'!$A$3:$E$600,1,0)</f>
        <v>#N/A</v>
      </c>
    </row>
    <row r="7905" spans="1:35" hidden="1" x14ac:dyDescent="0.25">
      <c r="A7905" s="246">
        <v>335371</v>
      </c>
      <c r="B7905" s="247" t="s">
        <v>11961</v>
      </c>
      <c r="C7905" s="247" t="s">
        <v>529</v>
      </c>
      <c r="D7905" s="248" t="s">
        <v>320</v>
      </c>
      <c r="E7905" t="s">
        <v>76</v>
      </c>
      <c r="F7905" s="126">
        <v>29650</v>
      </c>
      <c r="G7905" s="248" t="s">
        <v>11962</v>
      </c>
      <c r="H7905" t="s">
        <v>16</v>
      </c>
      <c r="I7905" t="s">
        <v>129</v>
      </c>
      <c r="J7905" s="247" t="s">
        <v>1226</v>
      </c>
      <c r="K7905"/>
      <c r="L7905" t="s">
        <v>61</v>
      </c>
      <c r="M7905"/>
      <c r="N7905"/>
      <c r="O7905"/>
      <c r="P7905"/>
      <c r="Q7905"/>
      <c r="U7905"/>
      <c r="V7905" t="s">
        <v>4424</v>
      </c>
      <c r="W7905" s="247"/>
      <c r="X7905"/>
      <c r="Y7905"/>
      <c r="Z7905"/>
      <c r="AA7905"/>
      <c r="AB7905"/>
      <c r="AC7905"/>
      <c r="AD7905"/>
      <c r="AE7905"/>
      <c r="AF7905"/>
      <c r="AG7905" t="s">
        <v>4308</v>
      </c>
      <c r="AH7905" s="115" t="s">
        <v>4308</v>
      </c>
    </row>
    <row r="7906" spans="1:35" hidden="1" x14ac:dyDescent="0.25">
      <c r="A7906" s="243">
        <v>335372</v>
      </c>
      <c r="B7906" s="244" t="s">
        <v>3889</v>
      </c>
      <c r="C7906" s="244" t="s">
        <v>332</v>
      </c>
      <c r="D7906" s="245" t="s">
        <v>818</v>
      </c>
      <c r="E7906" s="115" t="s">
        <v>76</v>
      </c>
      <c r="F7906" s="237">
        <v>33090</v>
      </c>
      <c r="G7906" s="245" t="s">
        <v>18</v>
      </c>
      <c r="H7906" s="115" t="s">
        <v>16</v>
      </c>
      <c r="I7906" t="s">
        <v>199</v>
      </c>
      <c r="J7906" s="244" t="s">
        <v>1226</v>
      </c>
      <c r="L7906" s="115" t="s">
        <v>18</v>
      </c>
      <c r="U7906"/>
      <c r="V7906">
        <v>0</v>
      </c>
      <c r="W7906" s="244"/>
    </row>
    <row r="7907" spans="1:35" hidden="1" x14ac:dyDescent="0.25">
      <c r="A7907" s="243">
        <v>335373</v>
      </c>
      <c r="B7907" s="244" t="s">
        <v>4167</v>
      </c>
      <c r="C7907" s="244" t="s">
        <v>350</v>
      </c>
      <c r="D7907" s="245" t="s">
        <v>222</v>
      </c>
      <c r="E7907" s="115" t="s">
        <v>76</v>
      </c>
      <c r="F7907" s="237">
        <v>36161</v>
      </c>
      <c r="G7907" s="245" t="s">
        <v>18</v>
      </c>
      <c r="H7907" s="115" t="s">
        <v>16</v>
      </c>
      <c r="I7907" t="s">
        <v>199</v>
      </c>
      <c r="J7907" s="244" t="s">
        <v>1226</v>
      </c>
      <c r="L7907" s="115" t="s">
        <v>73</v>
      </c>
      <c r="U7907"/>
      <c r="V7907">
        <v>0</v>
      </c>
      <c r="W7907" s="244"/>
    </row>
    <row r="7908" spans="1:35" ht="18" x14ac:dyDescent="0.25">
      <c r="A7908" s="249">
        <v>335374</v>
      </c>
      <c r="B7908" s="250" t="s">
        <v>11963</v>
      </c>
      <c r="C7908" s="250" t="s">
        <v>227</v>
      </c>
      <c r="D7908" s="251" t="s">
        <v>859</v>
      </c>
      <c r="E7908"/>
      <c r="F7908" s="126"/>
      <c r="G7908" s="252"/>
      <c r="H7908"/>
      <c r="I7908" t="s">
        <v>107</v>
      </c>
      <c r="J7908" s="253"/>
      <c r="K7908"/>
      <c r="L7908"/>
      <c r="M7908"/>
      <c r="N7908"/>
      <c r="O7908"/>
      <c r="P7908"/>
      <c r="Q7908"/>
      <c r="U7908"/>
      <c r="V7908" t="s">
        <v>4337</v>
      </c>
      <c r="W7908" s="253"/>
      <c r="X7908"/>
      <c r="Y7908"/>
      <c r="Z7908"/>
      <c r="AA7908"/>
      <c r="AB7908"/>
      <c r="AC7908"/>
      <c r="AD7908"/>
      <c r="AE7908"/>
      <c r="AF7908"/>
      <c r="AG7908"/>
      <c r="AH7908" s="115" t="s">
        <v>4308</v>
      </c>
      <c r="AI7908" s="115" t="e">
        <f>VLOOKUP(A7908,'[2]دراسات قانونية'!$A$3:$E$600,1,0)</f>
        <v>#N/A</v>
      </c>
    </row>
    <row r="7909" spans="1:35" ht="18" x14ac:dyDescent="0.25">
      <c r="A7909" s="249">
        <v>335375</v>
      </c>
      <c r="B7909" s="250" t="s">
        <v>11964</v>
      </c>
      <c r="C7909" s="250" t="s">
        <v>438</v>
      </c>
      <c r="D7909" s="251" t="s">
        <v>265</v>
      </c>
      <c r="E7909"/>
      <c r="F7909" s="126"/>
      <c r="G7909" s="252"/>
      <c r="H7909"/>
      <c r="I7909" t="s">
        <v>107</v>
      </c>
      <c r="J7909" s="253"/>
      <c r="K7909"/>
      <c r="L7909"/>
      <c r="M7909"/>
      <c r="N7909"/>
      <c r="O7909"/>
      <c r="P7909"/>
      <c r="Q7909"/>
      <c r="U7909"/>
      <c r="V7909" t="s">
        <v>4337</v>
      </c>
      <c r="W7909" s="253"/>
      <c r="X7909"/>
      <c r="Y7909"/>
      <c r="Z7909"/>
      <c r="AA7909"/>
      <c r="AB7909"/>
      <c r="AC7909"/>
      <c r="AD7909"/>
      <c r="AE7909"/>
      <c r="AF7909"/>
      <c r="AG7909"/>
      <c r="AH7909" s="115" t="s">
        <v>4308</v>
      </c>
      <c r="AI7909" s="115" t="e">
        <f>VLOOKUP(A7909,'[2]دراسات قانونية'!$A$3:$E$600,1,0)</f>
        <v>#N/A</v>
      </c>
    </row>
    <row r="7910" spans="1:35" x14ac:dyDescent="0.25">
      <c r="A7910" s="243">
        <v>335376</v>
      </c>
      <c r="B7910" s="244" t="s">
        <v>11965</v>
      </c>
      <c r="C7910" s="244" t="s">
        <v>11966</v>
      </c>
      <c r="D7910" s="245" t="s">
        <v>276</v>
      </c>
      <c r="E7910" s="115" t="s">
        <v>76</v>
      </c>
      <c r="F7910" s="237"/>
      <c r="G7910" s="245"/>
      <c r="H7910" s="115" t="s">
        <v>16</v>
      </c>
      <c r="I7910" t="s">
        <v>107</v>
      </c>
      <c r="J7910" s="244"/>
      <c r="U7910"/>
      <c r="V7910" t="s">
        <v>4336</v>
      </c>
      <c r="W7910" s="244"/>
      <c r="AA7910" s="115" t="s">
        <v>4308</v>
      </c>
      <c r="AB7910" s="115" t="s">
        <v>4308</v>
      </c>
      <c r="AC7910" s="115" t="s">
        <v>4308</v>
      </c>
      <c r="AD7910" s="115" t="s">
        <v>4308</v>
      </c>
      <c r="AE7910" s="115" t="s">
        <v>4308</v>
      </c>
      <c r="AF7910" s="115" t="s">
        <v>4308</v>
      </c>
      <c r="AG7910" s="115" t="s">
        <v>4308</v>
      </c>
      <c r="AH7910" s="115" t="s">
        <v>4308</v>
      </c>
      <c r="AI7910" s="115" t="e">
        <f>VLOOKUP(A7910,'[2]دراسات قانونية'!$A$3:$E$600,1,0)</f>
        <v>#N/A</v>
      </c>
    </row>
    <row r="7911" spans="1:35" hidden="1" x14ac:dyDescent="0.25">
      <c r="A7911" s="243">
        <v>335377</v>
      </c>
      <c r="B7911" s="244" t="s">
        <v>3121</v>
      </c>
      <c r="C7911" s="244" t="s">
        <v>209</v>
      </c>
      <c r="D7911" s="245" t="s">
        <v>421</v>
      </c>
      <c r="E7911" s="115" t="s">
        <v>76</v>
      </c>
      <c r="F7911" s="237">
        <v>34121</v>
      </c>
      <c r="G7911" s="245" t="s">
        <v>18</v>
      </c>
      <c r="H7911" s="115" t="s">
        <v>16</v>
      </c>
      <c r="I7911" t="s">
        <v>199</v>
      </c>
      <c r="J7911" s="244" t="s">
        <v>15</v>
      </c>
      <c r="L7911" s="115" t="s">
        <v>30</v>
      </c>
      <c r="U7911"/>
      <c r="V7911">
        <v>0</v>
      </c>
      <c r="W7911" s="244"/>
    </row>
    <row r="7912" spans="1:35" ht="18" hidden="1" x14ac:dyDescent="0.25">
      <c r="A7912" s="249">
        <v>335378</v>
      </c>
      <c r="B7912" s="250" t="s">
        <v>11967</v>
      </c>
      <c r="C7912" s="250" t="s">
        <v>227</v>
      </c>
      <c r="D7912" s="251" t="s">
        <v>1496</v>
      </c>
      <c r="E7912"/>
      <c r="F7912" s="126"/>
      <c r="G7912" s="252"/>
      <c r="H7912"/>
      <c r="I7912" t="s">
        <v>129</v>
      </c>
      <c r="J7912" s="253"/>
      <c r="K7912"/>
      <c r="L7912"/>
      <c r="M7912"/>
      <c r="N7912"/>
      <c r="O7912"/>
      <c r="P7912"/>
      <c r="Q7912"/>
      <c r="U7912"/>
      <c r="V7912" t="s">
        <v>4337</v>
      </c>
      <c r="W7912" s="253"/>
      <c r="X7912"/>
      <c r="Y7912"/>
      <c r="Z7912"/>
      <c r="AA7912"/>
      <c r="AB7912"/>
      <c r="AC7912"/>
      <c r="AD7912"/>
      <c r="AE7912"/>
      <c r="AF7912"/>
      <c r="AG7912"/>
      <c r="AH7912" s="115" t="s">
        <v>4308</v>
      </c>
    </row>
    <row r="7913" spans="1:35" x14ac:dyDescent="0.25">
      <c r="A7913" s="243">
        <v>335379</v>
      </c>
      <c r="B7913" s="244" t="s">
        <v>11968</v>
      </c>
      <c r="C7913" s="244" t="s">
        <v>244</v>
      </c>
      <c r="D7913" s="245" t="s">
        <v>7565</v>
      </c>
      <c r="E7913" s="115" t="s">
        <v>76</v>
      </c>
      <c r="F7913" s="237"/>
      <c r="G7913" s="245"/>
      <c r="H7913" s="115" t="s">
        <v>16</v>
      </c>
      <c r="I7913" t="s">
        <v>107</v>
      </c>
      <c r="J7913" s="244"/>
      <c r="U7913"/>
      <c r="V7913"/>
      <c r="W7913" s="244"/>
      <c r="AI7913" s="115">
        <f>VLOOKUP(A7913,'[2]دراسات قانونية'!$A$3:$E$600,1,0)</f>
        <v>335379</v>
      </c>
    </row>
    <row r="7914" spans="1:35" hidden="1" x14ac:dyDescent="0.25">
      <c r="A7914" s="246">
        <v>335380</v>
      </c>
      <c r="B7914" s="247" t="s">
        <v>11969</v>
      </c>
      <c r="C7914" s="247" t="s">
        <v>227</v>
      </c>
      <c r="D7914" s="248" t="s">
        <v>555</v>
      </c>
      <c r="E7914" t="s">
        <v>76</v>
      </c>
      <c r="F7914" s="126">
        <v>34349</v>
      </c>
      <c r="G7914" s="248" t="s">
        <v>1486</v>
      </c>
      <c r="H7914" t="s">
        <v>16</v>
      </c>
      <c r="I7914" t="s">
        <v>136</v>
      </c>
      <c r="J7914" s="247" t="s">
        <v>1226</v>
      </c>
      <c r="K7914"/>
      <c r="L7914" t="s">
        <v>30</v>
      </c>
      <c r="M7914"/>
      <c r="N7914"/>
      <c r="O7914"/>
      <c r="P7914"/>
      <c r="Q7914"/>
      <c r="U7914"/>
      <c r="V7914" t="s">
        <v>16623</v>
      </c>
      <c r="W7914" s="247"/>
      <c r="X7914"/>
      <c r="Y7914"/>
      <c r="Z7914"/>
      <c r="AA7914"/>
      <c r="AB7914"/>
      <c r="AC7914"/>
      <c r="AD7914"/>
      <c r="AE7914" t="s">
        <v>4308</v>
      </c>
      <c r="AF7914" t="s">
        <v>4308</v>
      </c>
      <c r="AG7914" t="s">
        <v>4308</v>
      </c>
      <c r="AH7914" s="115" t="s">
        <v>4308</v>
      </c>
    </row>
    <row r="7915" spans="1:35" hidden="1" x14ac:dyDescent="0.25">
      <c r="A7915" s="246">
        <v>335381</v>
      </c>
      <c r="B7915" s="247" t="s">
        <v>11970</v>
      </c>
      <c r="C7915" s="247" t="s">
        <v>244</v>
      </c>
      <c r="D7915" s="248" t="s">
        <v>838</v>
      </c>
      <c r="E7915" t="s">
        <v>76</v>
      </c>
      <c r="F7915" s="126">
        <v>34350</v>
      </c>
      <c r="G7915" s="248" t="s">
        <v>458</v>
      </c>
      <c r="H7915" t="s">
        <v>16</v>
      </c>
      <c r="I7915" t="s">
        <v>136</v>
      </c>
      <c r="J7915" s="247" t="s">
        <v>15</v>
      </c>
      <c r="K7915"/>
      <c r="L7915" t="s">
        <v>30</v>
      </c>
      <c r="M7915"/>
      <c r="N7915"/>
      <c r="O7915"/>
      <c r="P7915"/>
      <c r="Q7915"/>
      <c r="U7915"/>
      <c r="V7915">
        <v>0</v>
      </c>
      <c r="W7915" s="247"/>
      <c r="X7915"/>
      <c r="Y7915"/>
      <c r="Z7915"/>
      <c r="AA7915"/>
      <c r="AB7915"/>
      <c r="AC7915"/>
      <c r="AD7915"/>
      <c r="AE7915"/>
      <c r="AF7915"/>
      <c r="AG7915"/>
    </row>
    <row r="7916" spans="1:35" ht="18" x14ac:dyDescent="0.25">
      <c r="A7916" s="249">
        <v>335382</v>
      </c>
      <c r="B7916" s="250" t="s">
        <v>11971</v>
      </c>
      <c r="C7916" s="250" t="s">
        <v>227</v>
      </c>
      <c r="D7916" s="251" t="s">
        <v>5299</v>
      </c>
      <c r="E7916"/>
      <c r="F7916" s="126"/>
      <c r="G7916" s="252"/>
      <c r="H7916"/>
      <c r="I7916" t="s">
        <v>107</v>
      </c>
      <c r="J7916" s="253"/>
      <c r="K7916"/>
      <c r="L7916"/>
      <c r="M7916"/>
      <c r="N7916"/>
      <c r="O7916"/>
      <c r="P7916"/>
      <c r="Q7916"/>
      <c r="U7916"/>
      <c r="V7916" t="s">
        <v>4337</v>
      </c>
      <c r="W7916" s="253"/>
      <c r="X7916"/>
      <c r="Y7916"/>
      <c r="Z7916"/>
      <c r="AA7916"/>
      <c r="AB7916"/>
      <c r="AC7916"/>
      <c r="AD7916"/>
      <c r="AE7916"/>
      <c r="AF7916"/>
      <c r="AG7916"/>
      <c r="AH7916" s="115" t="s">
        <v>4308</v>
      </c>
      <c r="AI7916" s="115" t="e">
        <f>VLOOKUP(A7916,'[2]دراسات قانونية'!$A$3:$E$600,1,0)</f>
        <v>#N/A</v>
      </c>
    </row>
    <row r="7917" spans="1:35" x14ac:dyDescent="0.25">
      <c r="A7917" s="243">
        <v>335383</v>
      </c>
      <c r="B7917" s="244" t="s">
        <v>11972</v>
      </c>
      <c r="C7917" s="244" t="s">
        <v>227</v>
      </c>
      <c r="D7917" s="245" t="s">
        <v>742</v>
      </c>
      <c r="E7917" s="115" t="s">
        <v>76</v>
      </c>
      <c r="F7917" s="237"/>
      <c r="G7917" s="245"/>
      <c r="H7917" s="115" t="s">
        <v>16</v>
      </c>
      <c r="I7917" t="s">
        <v>107</v>
      </c>
      <c r="J7917" s="244"/>
      <c r="U7917"/>
      <c r="V7917" t="s">
        <v>4336</v>
      </c>
      <c r="W7917" s="244"/>
      <c r="AA7917" s="115" t="s">
        <v>4308</v>
      </c>
      <c r="AB7917" s="115" t="s">
        <v>4308</v>
      </c>
      <c r="AC7917" s="115" t="s">
        <v>4308</v>
      </c>
      <c r="AD7917" s="115" t="s">
        <v>4308</v>
      </c>
      <c r="AE7917" s="115" t="s">
        <v>4308</v>
      </c>
      <c r="AF7917" s="115" t="s">
        <v>4308</v>
      </c>
      <c r="AG7917" s="115" t="s">
        <v>4308</v>
      </c>
      <c r="AH7917" s="115" t="s">
        <v>4308</v>
      </c>
      <c r="AI7917" s="115" t="e">
        <f>VLOOKUP(A7917,'[2]دراسات قانونية'!$A$3:$E$600,1,0)</f>
        <v>#N/A</v>
      </c>
    </row>
    <row r="7918" spans="1:35" hidden="1" x14ac:dyDescent="0.25">
      <c r="A7918" s="246">
        <v>335384</v>
      </c>
      <c r="B7918" s="247" t="s">
        <v>875</v>
      </c>
      <c r="C7918" s="247" t="s">
        <v>244</v>
      </c>
      <c r="D7918" s="248" t="s">
        <v>11973</v>
      </c>
      <c r="E7918" t="s">
        <v>76</v>
      </c>
      <c r="F7918" s="126">
        <v>33457</v>
      </c>
      <c r="G7918" s="248" t="s">
        <v>61</v>
      </c>
      <c r="H7918" t="s">
        <v>16</v>
      </c>
      <c r="I7918" t="s">
        <v>129</v>
      </c>
      <c r="J7918" s="247"/>
      <c r="K7918"/>
      <c r="L7918"/>
      <c r="M7918"/>
      <c r="N7918"/>
      <c r="O7918"/>
      <c r="P7918"/>
      <c r="Q7918"/>
      <c r="U7918"/>
      <c r="V7918" t="s">
        <v>16603</v>
      </c>
      <c r="W7918" s="247"/>
      <c r="X7918"/>
      <c r="Y7918"/>
      <c r="Z7918"/>
      <c r="AA7918"/>
      <c r="AB7918"/>
      <c r="AC7918"/>
      <c r="AD7918" t="s">
        <v>4308</v>
      </c>
      <c r="AE7918" t="s">
        <v>4308</v>
      </c>
      <c r="AF7918" t="s">
        <v>4308</v>
      </c>
      <c r="AG7918" t="s">
        <v>4308</v>
      </c>
      <c r="AH7918" s="115" t="s">
        <v>4308</v>
      </c>
    </row>
    <row r="7919" spans="1:35" x14ac:dyDescent="0.25">
      <c r="A7919" s="243">
        <v>335385</v>
      </c>
      <c r="B7919" s="244" t="s">
        <v>11974</v>
      </c>
      <c r="C7919" s="244" t="s">
        <v>324</v>
      </c>
      <c r="D7919" s="245" t="s">
        <v>354</v>
      </c>
      <c r="E7919" s="115" t="s">
        <v>76</v>
      </c>
      <c r="F7919" s="237"/>
      <c r="G7919" s="245"/>
      <c r="H7919" s="115" t="s">
        <v>16</v>
      </c>
      <c r="I7919" t="s">
        <v>107</v>
      </c>
      <c r="J7919" s="244"/>
      <c r="U7919"/>
      <c r="V7919" t="s">
        <v>4336</v>
      </c>
      <c r="W7919" s="244"/>
      <c r="AA7919" s="115" t="s">
        <v>4308</v>
      </c>
      <c r="AB7919" s="115" t="s">
        <v>4308</v>
      </c>
      <c r="AC7919" s="115" t="s">
        <v>4308</v>
      </c>
      <c r="AD7919" s="115" t="s">
        <v>4308</v>
      </c>
      <c r="AE7919" s="115" t="s">
        <v>4308</v>
      </c>
      <c r="AF7919" s="115" t="s">
        <v>4308</v>
      </c>
      <c r="AG7919" s="115" t="s">
        <v>4308</v>
      </c>
      <c r="AH7919" s="115" t="s">
        <v>4308</v>
      </c>
      <c r="AI7919" s="115" t="e">
        <f>VLOOKUP(A7919,'[2]دراسات قانونية'!$A$3:$E$600,1,0)</f>
        <v>#N/A</v>
      </c>
    </row>
    <row r="7920" spans="1:35" x14ac:dyDescent="0.25">
      <c r="A7920" s="243">
        <v>335386</v>
      </c>
      <c r="B7920" s="244" t="s">
        <v>11975</v>
      </c>
      <c r="C7920" s="244" t="s">
        <v>11976</v>
      </c>
      <c r="D7920" s="245" t="s">
        <v>11977</v>
      </c>
      <c r="E7920" s="115" t="s">
        <v>76</v>
      </c>
      <c r="F7920" s="237"/>
      <c r="G7920" s="245"/>
      <c r="H7920" s="115" t="s">
        <v>16</v>
      </c>
      <c r="I7920" t="s">
        <v>107</v>
      </c>
      <c r="J7920" s="244"/>
      <c r="U7920"/>
      <c r="V7920" t="s">
        <v>4336</v>
      </c>
      <c r="W7920" s="244"/>
      <c r="AA7920" s="115" t="s">
        <v>4308</v>
      </c>
      <c r="AB7920" s="115" t="s">
        <v>4308</v>
      </c>
      <c r="AC7920" s="115" t="s">
        <v>4308</v>
      </c>
      <c r="AD7920" s="115" t="s">
        <v>4308</v>
      </c>
      <c r="AE7920" s="115" t="s">
        <v>4308</v>
      </c>
      <c r="AF7920" s="115" t="s">
        <v>4308</v>
      </c>
      <c r="AG7920" s="115" t="s">
        <v>4308</v>
      </c>
      <c r="AH7920" s="115" t="s">
        <v>4308</v>
      </c>
      <c r="AI7920" s="115" t="e">
        <f>VLOOKUP(A7920,'[2]دراسات قانونية'!$A$3:$E$600,1,0)</f>
        <v>#N/A</v>
      </c>
    </row>
    <row r="7921" spans="1:35" x14ac:dyDescent="0.25">
      <c r="A7921" s="243">
        <v>335387</v>
      </c>
      <c r="B7921" s="244" t="s">
        <v>11978</v>
      </c>
      <c r="C7921" s="244" t="s">
        <v>227</v>
      </c>
      <c r="D7921" s="245" t="s">
        <v>210</v>
      </c>
      <c r="E7921" s="115" t="s">
        <v>76</v>
      </c>
      <c r="F7921" s="237"/>
      <c r="G7921" s="245"/>
      <c r="H7921" s="115" t="s">
        <v>16</v>
      </c>
      <c r="I7921" t="s">
        <v>107</v>
      </c>
      <c r="J7921" s="244"/>
      <c r="U7921"/>
      <c r="V7921" t="s">
        <v>4336</v>
      </c>
      <c r="W7921" s="244"/>
      <c r="AA7921" s="115" t="s">
        <v>4308</v>
      </c>
      <c r="AB7921" s="115" t="s">
        <v>4308</v>
      </c>
      <c r="AC7921" s="115" t="s">
        <v>4308</v>
      </c>
      <c r="AD7921" s="115" t="s">
        <v>4308</v>
      </c>
      <c r="AE7921" s="115" t="s">
        <v>4308</v>
      </c>
      <c r="AF7921" s="115" t="s">
        <v>4308</v>
      </c>
      <c r="AG7921" s="115" t="s">
        <v>4308</v>
      </c>
      <c r="AH7921" s="115" t="s">
        <v>4308</v>
      </c>
      <c r="AI7921" s="115" t="e">
        <f>VLOOKUP(A7921,'[2]دراسات قانونية'!$A$3:$E$600,1,0)</f>
        <v>#N/A</v>
      </c>
    </row>
    <row r="7922" spans="1:35" x14ac:dyDescent="0.25">
      <c r="A7922" s="243">
        <v>335388</v>
      </c>
      <c r="B7922" s="244" t="s">
        <v>11979</v>
      </c>
      <c r="C7922" s="244" t="s">
        <v>227</v>
      </c>
      <c r="D7922" s="245" t="s">
        <v>1566</v>
      </c>
      <c r="E7922" s="115" t="s">
        <v>76</v>
      </c>
      <c r="F7922" s="237"/>
      <c r="G7922" s="245"/>
      <c r="H7922" s="115" t="s">
        <v>16</v>
      </c>
      <c r="I7922" t="s">
        <v>107</v>
      </c>
      <c r="J7922" s="244"/>
      <c r="U7922"/>
      <c r="V7922" t="s">
        <v>4336</v>
      </c>
      <c r="W7922" s="244"/>
      <c r="AA7922" s="115" t="s">
        <v>4308</v>
      </c>
      <c r="AB7922" s="115" t="s">
        <v>4308</v>
      </c>
      <c r="AC7922" s="115" t="s">
        <v>4308</v>
      </c>
      <c r="AD7922" s="115" t="s">
        <v>4308</v>
      </c>
      <c r="AE7922" s="115" t="s">
        <v>4308</v>
      </c>
      <c r="AF7922" s="115" t="s">
        <v>4308</v>
      </c>
      <c r="AG7922" s="115" t="s">
        <v>4308</v>
      </c>
      <c r="AH7922" s="115" t="s">
        <v>4308</v>
      </c>
      <c r="AI7922" s="115" t="e">
        <f>VLOOKUP(A7922,'[2]دراسات قانونية'!$A$3:$E$600,1,0)</f>
        <v>#N/A</v>
      </c>
    </row>
    <row r="7923" spans="1:35" hidden="1" x14ac:dyDescent="0.25">
      <c r="A7923" s="246">
        <v>335389</v>
      </c>
      <c r="B7923" s="247" t="s">
        <v>11980</v>
      </c>
      <c r="C7923" s="247" t="s">
        <v>703</v>
      </c>
      <c r="D7923" s="248" t="s">
        <v>11981</v>
      </c>
      <c r="E7923" t="s">
        <v>76</v>
      </c>
      <c r="F7923" s="126">
        <v>32978</v>
      </c>
      <c r="G7923" s="248" t="s">
        <v>2986</v>
      </c>
      <c r="H7923" t="s">
        <v>16</v>
      </c>
      <c r="I7923" t="s">
        <v>136</v>
      </c>
      <c r="J7923" s="247" t="s">
        <v>1226</v>
      </c>
      <c r="K7923"/>
      <c r="L7923" t="s">
        <v>47</v>
      </c>
      <c r="M7923"/>
      <c r="N7923"/>
      <c r="O7923"/>
      <c r="P7923"/>
      <c r="Q7923"/>
      <c r="U7923"/>
      <c r="V7923">
        <v>0</v>
      </c>
      <c r="W7923" s="247"/>
      <c r="X7923"/>
      <c r="Y7923"/>
      <c r="Z7923"/>
      <c r="AA7923"/>
      <c r="AB7923"/>
      <c r="AC7923"/>
      <c r="AD7923"/>
      <c r="AE7923"/>
      <c r="AF7923"/>
      <c r="AG7923"/>
    </row>
    <row r="7924" spans="1:35" hidden="1" x14ac:dyDescent="0.25">
      <c r="A7924" s="243">
        <v>335390</v>
      </c>
      <c r="B7924" s="244" t="s">
        <v>2799</v>
      </c>
      <c r="C7924" s="244" t="s">
        <v>244</v>
      </c>
      <c r="D7924" s="245" t="s">
        <v>268</v>
      </c>
      <c r="E7924" s="115" t="s">
        <v>76</v>
      </c>
      <c r="F7924" s="237">
        <v>35687</v>
      </c>
      <c r="G7924" s="245" t="s">
        <v>61</v>
      </c>
      <c r="H7924" s="115" t="s">
        <v>16</v>
      </c>
      <c r="I7924" t="s">
        <v>199</v>
      </c>
      <c r="J7924" s="244" t="s">
        <v>15</v>
      </c>
      <c r="L7924" s="115" t="s">
        <v>61</v>
      </c>
      <c r="U7924"/>
      <c r="V7924">
        <v>0</v>
      </c>
      <c r="W7924" s="244"/>
    </row>
    <row r="7925" spans="1:35" x14ac:dyDescent="0.25">
      <c r="A7925" s="243">
        <v>335391</v>
      </c>
      <c r="B7925" s="244" t="s">
        <v>11982</v>
      </c>
      <c r="C7925" s="244" t="s">
        <v>244</v>
      </c>
      <c r="D7925" s="245" t="s">
        <v>270</v>
      </c>
      <c r="E7925" s="115" t="s">
        <v>76</v>
      </c>
      <c r="F7925" s="237">
        <v>33615</v>
      </c>
      <c r="G7925" s="245" t="s">
        <v>18</v>
      </c>
      <c r="H7925" s="115" t="s">
        <v>16</v>
      </c>
      <c r="I7925" t="s">
        <v>107</v>
      </c>
      <c r="J7925" s="244"/>
      <c r="U7925"/>
      <c r="V7925" t="s">
        <v>4336</v>
      </c>
      <c r="W7925" s="244"/>
      <c r="AC7925" s="115" t="s">
        <v>4308</v>
      </c>
      <c r="AD7925" s="115" t="s">
        <v>4308</v>
      </c>
      <c r="AE7925" s="115" t="s">
        <v>4308</v>
      </c>
      <c r="AF7925" s="115" t="s">
        <v>4308</v>
      </c>
      <c r="AG7925" s="115" t="s">
        <v>4308</v>
      </c>
      <c r="AH7925" s="115" t="s">
        <v>4308</v>
      </c>
      <c r="AI7925" s="115" t="e">
        <f>VLOOKUP(A7925,'[2]دراسات قانونية'!$A$3:$E$600,1,0)</f>
        <v>#N/A</v>
      </c>
    </row>
    <row r="7926" spans="1:35" ht="18" hidden="1" x14ac:dyDescent="0.25">
      <c r="A7926" s="249">
        <v>335392</v>
      </c>
      <c r="B7926" s="250" t="s">
        <v>11983</v>
      </c>
      <c r="C7926" s="250" t="s">
        <v>324</v>
      </c>
      <c r="D7926" s="251" t="s">
        <v>372</v>
      </c>
      <c r="E7926"/>
      <c r="F7926" s="126"/>
      <c r="G7926" s="252"/>
      <c r="H7926"/>
      <c r="I7926" t="s">
        <v>129</v>
      </c>
      <c r="J7926" s="253"/>
      <c r="K7926"/>
      <c r="L7926"/>
      <c r="M7926"/>
      <c r="N7926"/>
      <c r="O7926"/>
      <c r="P7926"/>
      <c r="Q7926"/>
      <c r="U7926"/>
      <c r="V7926">
        <v>0</v>
      </c>
      <c r="W7926" s="253"/>
      <c r="X7926"/>
      <c r="Y7926"/>
      <c r="Z7926"/>
      <c r="AA7926"/>
      <c r="AB7926"/>
      <c r="AC7926"/>
      <c r="AD7926"/>
      <c r="AE7926"/>
      <c r="AF7926"/>
      <c r="AG7926"/>
      <c r="AH7926" s="115" t="s">
        <v>4308</v>
      </c>
    </row>
    <row r="7927" spans="1:35" ht="18" x14ac:dyDescent="0.25">
      <c r="A7927" s="249">
        <v>335393</v>
      </c>
      <c r="B7927" s="250" t="s">
        <v>11984</v>
      </c>
      <c r="C7927" s="250" t="s">
        <v>598</v>
      </c>
      <c r="D7927" s="251" t="s">
        <v>1089</v>
      </c>
      <c r="E7927"/>
      <c r="F7927" s="126"/>
      <c r="G7927" s="252"/>
      <c r="H7927"/>
      <c r="I7927" t="s">
        <v>107</v>
      </c>
      <c r="J7927" s="253"/>
      <c r="K7927"/>
      <c r="L7927"/>
      <c r="M7927"/>
      <c r="N7927"/>
      <c r="O7927"/>
      <c r="P7927"/>
      <c r="Q7927"/>
      <c r="U7927"/>
      <c r="V7927" t="s">
        <v>4337</v>
      </c>
      <c r="W7927" s="253"/>
      <c r="X7927"/>
      <c r="Y7927"/>
      <c r="Z7927"/>
      <c r="AA7927"/>
      <c r="AB7927"/>
      <c r="AC7927"/>
      <c r="AD7927"/>
      <c r="AE7927"/>
      <c r="AF7927"/>
      <c r="AG7927"/>
      <c r="AH7927" s="115" t="s">
        <v>4308</v>
      </c>
      <c r="AI7927" s="115" t="e">
        <f>VLOOKUP(A7927,'[2]دراسات قانونية'!$A$3:$E$600,1,0)</f>
        <v>#N/A</v>
      </c>
    </row>
    <row r="7928" spans="1:35" ht="18" x14ac:dyDescent="0.25">
      <c r="A7928" s="249">
        <v>335394</v>
      </c>
      <c r="B7928" s="250" t="s">
        <v>11985</v>
      </c>
      <c r="C7928" s="250" t="s">
        <v>543</v>
      </c>
      <c r="D7928" s="251" t="s">
        <v>7931</v>
      </c>
      <c r="E7928"/>
      <c r="F7928" s="126"/>
      <c r="G7928" s="252"/>
      <c r="H7928"/>
      <c r="I7928" t="s">
        <v>107</v>
      </c>
      <c r="J7928" s="253"/>
      <c r="K7928"/>
      <c r="L7928"/>
      <c r="M7928"/>
      <c r="N7928"/>
      <c r="O7928"/>
      <c r="P7928"/>
      <c r="Q7928"/>
      <c r="U7928"/>
      <c r="V7928" t="s">
        <v>4337</v>
      </c>
      <c r="W7928" s="253"/>
      <c r="X7928"/>
      <c r="Y7928"/>
      <c r="Z7928"/>
      <c r="AA7928"/>
      <c r="AB7928"/>
      <c r="AC7928"/>
      <c r="AD7928"/>
      <c r="AE7928"/>
      <c r="AF7928"/>
      <c r="AG7928"/>
      <c r="AH7928" s="115" t="s">
        <v>4308</v>
      </c>
      <c r="AI7928" s="115" t="e">
        <f>VLOOKUP(A7928,'[2]دراسات قانونية'!$A$3:$E$600,1,0)</f>
        <v>#N/A</v>
      </c>
    </row>
    <row r="7929" spans="1:35" x14ac:dyDescent="0.25">
      <c r="A7929" s="243">
        <v>335395</v>
      </c>
      <c r="B7929" s="244" t="s">
        <v>11986</v>
      </c>
      <c r="C7929" s="244" t="s">
        <v>244</v>
      </c>
      <c r="D7929" s="245" t="s">
        <v>1433</v>
      </c>
      <c r="E7929" s="115" t="s">
        <v>76</v>
      </c>
      <c r="F7929" s="237"/>
      <c r="G7929" s="245"/>
      <c r="H7929" s="115" t="s">
        <v>16</v>
      </c>
      <c r="I7929" t="s">
        <v>107</v>
      </c>
      <c r="J7929" s="244"/>
      <c r="U7929"/>
      <c r="V7929" t="s">
        <v>4336</v>
      </c>
      <c r="W7929" s="244"/>
      <c r="AA7929" s="115" t="s">
        <v>4308</v>
      </c>
      <c r="AB7929" s="115" t="s">
        <v>4308</v>
      </c>
      <c r="AC7929" s="115" t="s">
        <v>4308</v>
      </c>
      <c r="AD7929" s="115" t="s">
        <v>4308</v>
      </c>
      <c r="AE7929" s="115" t="s">
        <v>4308</v>
      </c>
      <c r="AF7929" s="115" t="s">
        <v>4308</v>
      </c>
      <c r="AG7929" s="115" t="s">
        <v>4308</v>
      </c>
      <c r="AH7929" s="115" t="s">
        <v>4308</v>
      </c>
      <c r="AI7929" s="115" t="e">
        <f>VLOOKUP(A7929,'[2]دراسات قانونية'!$A$3:$E$600,1,0)</f>
        <v>#N/A</v>
      </c>
    </row>
    <row r="7930" spans="1:35" ht="18" x14ac:dyDescent="0.25">
      <c r="A7930" s="249">
        <v>335397</v>
      </c>
      <c r="B7930" s="250" t="s">
        <v>11987</v>
      </c>
      <c r="C7930" s="250" t="s">
        <v>643</v>
      </c>
      <c r="D7930" s="251" t="s">
        <v>504</v>
      </c>
      <c r="E7930"/>
      <c r="F7930" s="126"/>
      <c r="G7930" s="252"/>
      <c r="H7930"/>
      <c r="I7930" t="s">
        <v>107</v>
      </c>
      <c r="J7930" s="253"/>
      <c r="K7930"/>
      <c r="L7930"/>
      <c r="M7930"/>
      <c r="N7930"/>
      <c r="O7930"/>
      <c r="P7930"/>
      <c r="Q7930"/>
      <c r="U7930"/>
      <c r="V7930" t="s">
        <v>4337</v>
      </c>
      <c r="W7930" s="253"/>
      <c r="X7930"/>
      <c r="Y7930"/>
      <c r="Z7930"/>
      <c r="AA7930"/>
      <c r="AB7930"/>
      <c r="AC7930"/>
      <c r="AD7930"/>
      <c r="AE7930"/>
      <c r="AF7930"/>
      <c r="AG7930"/>
      <c r="AH7930" s="115" t="s">
        <v>4308</v>
      </c>
      <c r="AI7930" s="115" t="e">
        <f>VLOOKUP(A7930,'[2]دراسات قانونية'!$A$3:$E$600,1,0)</f>
        <v>#N/A</v>
      </c>
    </row>
    <row r="7931" spans="1:35" x14ac:dyDescent="0.25">
      <c r="A7931" s="243">
        <v>335399</v>
      </c>
      <c r="B7931" s="244" t="s">
        <v>1562</v>
      </c>
      <c r="C7931" s="244" t="s">
        <v>231</v>
      </c>
      <c r="D7931" s="245" t="s">
        <v>445</v>
      </c>
      <c r="E7931" s="115" t="s">
        <v>76</v>
      </c>
      <c r="F7931" s="237"/>
      <c r="G7931" s="245"/>
      <c r="H7931" s="115" t="s">
        <v>16</v>
      </c>
      <c r="I7931" t="s">
        <v>107</v>
      </c>
      <c r="J7931" s="244"/>
      <c r="U7931"/>
      <c r="V7931" t="s">
        <v>4336</v>
      </c>
      <c r="W7931" s="244"/>
      <c r="AA7931" s="115" t="s">
        <v>4308</v>
      </c>
      <c r="AB7931" s="115" t="s">
        <v>4308</v>
      </c>
      <c r="AC7931" s="115" t="s">
        <v>4308</v>
      </c>
      <c r="AD7931" s="115" t="s">
        <v>4308</v>
      </c>
      <c r="AE7931" s="115" t="s">
        <v>4308</v>
      </c>
      <c r="AF7931" s="115" t="s">
        <v>4308</v>
      </c>
      <c r="AG7931" s="115" t="s">
        <v>4308</v>
      </c>
      <c r="AH7931" s="115" t="s">
        <v>4308</v>
      </c>
      <c r="AI7931" s="115" t="e">
        <f>VLOOKUP(A7931,'[2]دراسات قانونية'!$A$3:$E$600,1,0)</f>
        <v>#N/A</v>
      </c>
    </row>
    <row r="7932" spans="1:35" x14ac:dyDescent="0.25">
      <c r="A7932" s="243">
        <v>335400</v>
      </c>
      <c r="B7932" s="244" t="s">
        <v>11988</v>
      </c>
      <c r="C7932" s="244" t="s">
        <v>244</v>
      </c>
      <c r="D7932" s="245" t="s">
        <v>11989</v>
      </c>
      <c r="E7932" s="115" t="s">
        <v>76</v>
      </c>
      <c r="F7932" s="237"/>
      <c r="G7932" s="245"/>
      <c r="H7932" s="115" t="s">
        <v>16</v>
      </c>
      <c r="I7932" t="s">
        <v>107</v>
      </c>
      <c r="J7932" s="244"/>
      <c r="U7932"/>
      <c r="V7932" t="s">
        <v>4336</v>
      </c>
      <c r="W7932" s="244"/>
      <c r="AA7932" s="115" t="s">
        <v>4308</v>
      </c>
      <c r="AB7932" s="115" t="s">
        <v>4308</v>
      </c>
      <c r="AC7932" s="115" t="s">
        <v>4308</v>
      </c>
      <c r="AD7932" s="115" t="s">
        <v>4308</v>
      </c>
      <c r="AE7932" s="115" t="s">
        <v>4308</v>
      </c>
      <c r="AF7932" s="115" t="s">
        <v>4308</v>
      </c>
      <c r="AG7932" s="115" t="s">
        <v>4308</v>
      </c>
      <c r="AH7932" s="115" t="s">
        <v>4308</v>
      </c>
      <c r="AI7932" s="115" t="e">
        <f>VLOOKUP(A7932,'[2]دراسات قانونية'!$A$3:$E$600,1,0)</f>
        <v>#N/A</v>
      </c>
    </row>
    <row r="7933" spans="1:35" hidden="1" x14ac:dyDescent="0.25">
      <c r="A7933" s="243">
        <v>335401</v>
      </c>
      <c r="B7933" s="244" t="s">
        <v>2438</v>
      </c>
      <c r="C7933" s="244" t="s">
        <v>339</v>
      </c>
      <c r="D7933" s="245" t="s">
        <v>850</v>
      </c>
      <c r="E7933" s="115" t="s">
        <v>76</v>
      </c>
      <c r="F7933" s="237">
        <v>32403</v>
      </c>
      <c r="G7933" s="245" t="s">
        <v>211</v>
      </c>
      <c r="H7933" s="115" t="s">
        <v>16</v>
      </c>
      <c r="I7933" t="s">
        <v>199</v>
      </c>
      <c r="J7933" s="244" t="s">
        <v>1226</v>
      </c>
      <c r="L7933" s="115" t="s">
        <v>73</v>
      </c>
      <c r="U7933"/>
      <c r="V7933">
        <v>0</v>
      </c>
      <c r="W7933" s="244"/>
    </row>
    <row r="7934" spans="1:35" hidden="1" x14ac:dyDescent="0.25">
      <c r="A7934" s="246">
        <v>335402</v>
      </c>
      <c r="B7934" s="247" t="s">
        <v>11990</v>
      </c>
      <c r="C7934" s="247" t="s">
        <v>2737</v>
      </c>
      <c r="D7934" s="248" t="s">
        <v>11991</v>
      </c>
      <c r="E7934" t="s">
        <v>76</v>
      </c>
      <c r="F7934" s="126">
        <v>29526</v>
      </c>
      <c r="G7934" s="248" t="s">
        <v>2738</v>
      </c>
      <c r="H7934" t="s">
        <v>16</v>
      </c>
      <c r="I7934" t="s">
        <v>136</v>
      </c>
      <c r="J7934" s="247" t="s">
        <v>1226</v>
      </c>
      <c r="K7934"/>
      <c r="L7934" t="s">
        <v>18</v>
      </c>
      <c r="M7934"/>
      <c r="N7934"/>
      <c r="O7934"/>
      <c r="P7934"/>
      <c r="Q7934"/>
      <c r="U7934"/>
      <c r="V7934">
        <v>0</v>
      </c>
      <c r="W7934" s="247"/>
      <c r="X7934"/>
      <c r="Y7934"/>
      <c r="Z7934"/>
      <c r="AA7934"/>
      <c r="AB7934"/>
      <c r="AC7934"/>
      <c r="AD7934"/>
      <c r="AE7934"/>
      <c r="AF7934"/>
      <c r="AG7934"/>
    </row>
    <row r="7935" spans="1:35" hidden="1" x14ac:dyDescent="0.25">
      <c r="A7935" s="243">
        <v>335403</v>
      </c>
      <c r="B7935" s="244" t="s">
        <v>4168</v>
      </c>
      <c r="C7935" s="244" t="s">
        <v>212</v>
      </c>
      <c r="D7935" s="245" t="s">
        <v>669</v>
      </c>
      <c r="E7935" s="115" t="s">
        <v>76</v>
      </c>
      <c r="F7935" s="237">
        <v>36162</v>
      </c>
      <c r="G7935" s="245" t="s">
        <v>834</v>
      </c>
      <c r="H7935" s="115" t="s">
        <v>16</v>
      </c>
      <c r="I7935" t="s">
        <v>199</v>
      </c>
      <c r="J7935" s="244" t="s">
        <v>1226</v>
      </c>
      <c r="L7935" s="115" t="s">
        <v>67</v>
      </c>
      <c r="U7935"/>
      <c r="V7935">
        <v>0</v>
      </c>
      <c r="W7935" s="244"/>
      <c r="AH7935" s="115" t="s">
        <v>4308</v>
      </c>
    </row>
    <row r="7936" spans="1:35" x14ac:dyDescent="0.25">
      <c r="A7936" s="243">
        <v>335404</v>
      </c>
      <c r="B7936" s="244" t="s">
        <v>11992</v>
      </c>
      <c r="C7936" s="244" t="s">
        <v>454</v>
      </c>
      <c r="D7936" s="245" t="s">
        <v>1280</v>
      </c>
      <c r="E7936" s="115" t="s">
        <v>76</v>
      </c>
      <c r="F7936" s="237"/>
      <c r="G7936" s="245"/>
      <c r="H7936" s="115" t="s">
        <v>16</v>
      </c>
      <c r="I7936" t="s">
        <v>107</v>
      </c>
      <c r="J7936" s="244"/>
      <c r="U7936"/>
      <c r="V7936" t="s">
        <v>4336</v>
      </c>
      <c r="W7936" s="244"/>
      <c r="AA7936" s="115" t="s">
        <v>4308</v>
      </c>
      <c r="AB7936" s="115" t="s">
        <v>4308</v>
      </c>
      <c r="AC7936" s="115" t="s">
        <v>4308</v>
      </c>
      <c r="AD7936" s="115" t="s">
        <v>4308</v>
      </c>
      <c r="AE7936" s="115" t="s">
        <v>4308</v>
      </c>
      <c r="AF7936" s="115" t="s">
        <v>4308</v>
      </c>
      <c r="AG7936" s="115" t="s">
        <v>4308</v>
      </c>
      <c r="AH7936" s="115" t="s">
        <v>4308</v>
      </c>
      <c r="AI7936" s="115" t="e">
        <f>VLOOKUP(A7936,'[2]دراسات قانونية'!$A$3:$E$600,1,0)</f>
        <v>#N/A</v>
      </c>
    </row>
    <row r="7937" spans="1:35" hidden="1" x14ac:dyDescent="0.25">
      <c r="A7937" s="243">
        <v>335405</v>
      </c>
      <c r="B7937" s="244" t="s">
        <v>3890</v>
      </c>
      <c r="C7937" s="244" t="s">
        <v>244</v>
      </c>
      <c r="D7937" s="245" t="s">
        <v>230</v>
      </c>
      <c r="E7937" s="115" t="s">
        <v>76</v>
      </c>
      <c r="F7937" s="237">
        <v>34078</v>
      </c>
      <c r="G7937" s="245" t="s">
        <v>27</v>
      </c>
      <c r="H7937" s="115" t="s">
        <v>16</v>
      </c>
      <c r="I7937" t="s">
        <v>199</v>
      </c>
      <c r="J7937" s="244" t="s">
        <v>1226</v>
      </c>
      <c r="L7937" s="115" t="s">
        <v>27</v>
      </c>
      <c r="U7937"/>
      <c r="V7937">
        <v>0</v>
      </c>
      <c r="W7937" s="244"/>
      <c r="AH7937" s="115" t="s">
        <v>4308</v>
      </c>
    </row>
    <row r="7938" spans="1:35" hidden="1" x14ac:dyDescent="0.25">
      <c r="A7938" s="243">
        <v>335406</v>
      </c>
      <c r="B7938" s="244" t="s">
        <v>4169</v>
      </c>
      <c r="C7938" s="244" t="s">
        <v>1002</v>
      </c>
      <c r="D7938" s="245" t="s">
        <v>276</v>
      </c>
      <c r="E7938" s="115" t="s">
        <v>77</v>
      </c>
      <c r="F7938" s="237">
        <v>35886</v>
      </c>
      <c r="G7938" s="245" t="s">
        <v>4170</v>
      </c>
      <c r="H7938" s="115" t="s">
        <v>16</v>
      </c>
      <c r="I7938" t="s">
        <v>199</v>
      </c>
      <c r="J7938" s="244" t="s">
        <v>15</v>
      </c>
      <c r="L7938" s="115" t="s">
        <v>37</v>
      </c>
      <c r="U7938"/>
      <c r="V7938">
        <v>0</v>
      </c>
      <c r="W7938" s="244"/>
    </row>
    <row r="7939" spans="1:35" hidden="1" x14ac:dyDescent="0.25">
      <c r="A7939" s="246">
        <v>335407</v>
      </c>
      <c r="B7939" s="247" t="s">
        <v>11993</v>
      </c>
      <c r="C7939" s="247" t="s">
        <v>250</v>
      </c>
      <c r="D7939" s="248" t="s">
        <v>381</v>
      </c>
      <c r="E7939" t="s">
        <v>77</v>
      </c>
      <c r="F7939" s="126">
        <v>36526</v>
      </c>
      <c r="G7939" s="248" t="s">
        <v>11994</v>
      </c>
      <c r="H7939" t="s">
        <v>16</v>
      </c>
      <c r="I7939" t="s">
        <v>136</v>
      </c>
      <c r="J7939" s="247" t="s">
        <v>1226</v>
      </c>
      <c r="K7939"/>
      <c r="L7939" t="s">
        <v>18</v>
      </c>
      <c r="M7939"/>
      <c r="N7939"/>
      <c r="O7939"/>
      <c r="P7939"/>
      <c r="Q7939"/>
      <c r="U7939"/>
      <c r="V7939">
        <v>0</v>
      </c>
      <c r="W7939" s="247"/>
      <c r="X7939"/>
      <c r="Y7939"/>
      <c r="Z7939"/>
      <c r="AA7939"/>
      <c r="AB7939"/>
      <c r="AC7939"/>
      <c r="AD7939"/>
      <c r="AE7939"/>
      <c r="AF7939"/>
      <c r="AG7939"/>
    </row>
    <row r="7940" spans="1:35" hidden="1" x14ac:dyDescent="0.25">
      <c r="A7940" s="243">
        <v>335408</v>
      </c>
      <c r="B7940" s="244" t="s">
        <v>2718</v>
      </c>
      <c r="C7940" s="244" t="s">
        <v>212</v>
      </c>
      <c r="D7940" s="245" t="s">
        <v>2719</v>
      </c>
      <c r="E7940" s="115" t="s">
        <v>76</v>
      </c>
      <c r="F7940" s="237">
        <v>35234</v>
      </c>
      <c r="G7940" s="245" t="s">
        <v>37</v>
      </c>
      <c r="H7940" s="115" t="s">
        <v>16</v>
      </c>
      <c r="I7940" t="s">
        <v>199</v>
      </c>
      <c r="J7940" s="244" t="s">
        <v>15</v>
      </c>
      <c r="L7940" s="115" t="s">
        <v>37</v>
      </c>
      <c r="R7940" s="115">
        <v>9315</v>
      </c>
      <c r="S7940" s="115">
        <v>45721</v>
      </c>
      <c r="T7940" s="115">
        <v>70000</v>
      </c>
      <c r="U7940"/>
      <c r="V7940">
        <v>0</v>
      </c>
      <c r="W7940" s="244"/>
    </row>
    <row r="7941" spans="1:35" x14ac:dyDescent="0.25">
      <c r="A7941" s="243">
        <v>335409</v>
      </c>
      <c r="B7941" s="244" t="s">
        <v>11995</v>
      </c>
      <c r="C7941" s="244" t="s">
        <v>7061</v>
      </c>
      <c r="D7941" s="245" t="s">
        <v>4654</v>
      </c>
      <c r="E7941" s="115" t="s">
        <v>76</v>
      </c>
      <c r="F7941" s="237"/>
      <c r="G7941" s="245"/>
      <c r="H7941" s="115" t="s">
        <v>16</v>
      </c>
      <c r="I7941" t="s">
        <v>107</v>
      </c>
      <c r="J7941" s="244"/>
      <c r="U7941"/>
      <c r="V7941" t="s">
        <v>4336</v>
      </c>
      <c r="W7941" s="244"/>
      <c r="AA7941" s="115" t="s">
        <v>4308</v>
      </c>
      <c r="AB7941" s="115" t="s">
        <v>4308</v>
      </c>
      <c r="AC7941" s="115" t="s">
        <v>4308</v>
      </c>
      <c r="AD7941" s="115" t="s">
        <v>4308</v>
      </c>
      <c r="AE7941" s="115" t="s">
        <v>4308</v>
      </c>
      <c r="AF7941" s="115" t="s">
        <v>4308</v>
      </c>
      <c r="AG7941" s="115" t="s">
        <v>4308</v>
      </c>
      <c r="AH7941" s="115" t="s">
        <v>4308</v>
      </c>
      <c r="AI7941" s="115" t="e">
        <f>VLOOKUP(A7941,'[2]دراسات قانونية'!$A$3:$E$600,1,0)</f>
        <v>#N/A</v>
      </c>
    </row>
    <row r="7942" spans="1:35" ht="18" x14ac:dyDescent="0.25">
      <c r="A7942" s="249">
        <v>335410</v>
      </c>
      <c r="B7942" s="250" t="s">
        <v>11996</v>
      </c>
      <c r="C7942" s="250" t="s">
        <v>250</v>
      </c>
      <c r="D7942" s="251" t="s">
        <v>430</v>
      </c>
      <c r="E7942"/>
      <c r="F7942" s="126"/>
      <c r="G7942" s="252"/>
      <c r="H7942"/>
      <c r="I7942" t="s">
        <v>107</v>
      </c>
      <c r="J7942" s="253"/>
      <c r="K7942"/>
      <c r="L7942"/>
      <c r="M7942"/>
      <c r="N7942"/>
      <c r="O7942"/>
      <c r="P7942"/>
      <c r="Q7942"/>
      <c r="U7942"/>
      <c r="V7942" t="s">
        <v>4337</v>
      </c>
      <c r="W7942" s="253"/>
      <c r="X7942"/>
      <c r="Y7942"/>
      <c r="Z7942"/>
      <c r="AA7942"/>
      <c r="AB7942"/>
      <c r="AC7942"/>
      <c r="AD7942"/>
      <c r="AE7942"/>
      <c r="AF7942"/>
      <c r="AG7942"/>
      <c r="AH7942" s="115" t="s">
        <v>4308</v>
      </c>
      <c r="AI7942" s="115" t="e">
        <f>VLOOKUP(A7942,'[2]دراسات قانونية'!$A$3:$E$600,1,0)</f>
        <v>#N/A</v>
      </c>
    </row>
    <row r="7943" spans="1:35" x14ac:dyDescent="0.25">
      <c r="A7943" s="243">
        <v>335411</v>
      </c>
      <c r="B7943" s="244" t="s">
        <v>11997</v>
      </c>
      <c r="C7943" s="244" t="s">
        <v>11998</v>
      </c>
      <c r="D7943" s="245" t="s">
        <v>967</v>
      </c>
      <c r="E7943" s="115" t="s">
        <v>76</v>
      </c>
      <c r="F7943" s="237"/>
      <c r="G7943" s="245"/>
      <c r="H7943" s="115" t="s">
        <v>16</v>
      </c>
      <c r="I7943" t="s">
        <v>107</v>
      </c>
      <c r="J7943" s="244"/>
      <c r="U7943"/>
      <c r="V7943" t="s">
        <v>4336</v>
      </c>
      <c r="W7943" s="244"/>
      <c r="AA7943" s="115" t="s">
        <v>4308</v>
      </c>
      <c r="AB7943" s="115" t="s">
        <v>4308</v>
      </c>
      <c r="AC7943" s="115" t="s">
        <v>4308</v>
      </c>
      <c r="AD7943" s="115" t="s">
        <v>4308</v>
      </c>
      <c r="AE7943" s="115" t="s">
        <v>4308</v>
      </c>
      <c r="AF7943" s="115" t="s">
        <v>4308</v>
      </c>
      <c r="AG7943" s="115" t="s">
        <v>4308</v>
      </c>
      <c r="AH7943" s="115" t="s">
        <v>4308</v>
      </c>
      <c r="AI7943" s="115" t="e">
        <f>VLOOKUP(A7943,'[2]دراسات قانونية'!$A$3:$E$600,1,0)</f>
        <v>#N/A</v>
      </c>
    </row>
    <row r="7944" spans="1:35" x14ac:dyDescent="0.25">
      <c r="A7944" s="243">
        <v>335412</v>
      </c>
      <c r="B7944" s="244" t="s">
        <v>11999</v>
      </c>
      <c r="C7944" s="244" t="s">
        <v>512</v>
      </c>
      <c r="D7944" s="245" t="s">
        <v>398</v>
      </c>
      <c r="E7944" s="115" t="s">
        <v>76</v>
      </c>
      <c r="F7944" s="237"/>
      <c r="G7944" s="245"/>
      <c r="H7944" s="115" t="s">
        <v>16</v>
      </c>
      <c r="I7944" t="s">
        <v>107</v>
      </c>
      <c r="J7944" s="244"/>
      <c r="U7944"/>
      <c r="V7944" t="s">
        <v>4336</v>
      </c>
      <c r="W7944" s="244"/>
      <c r="AA7944" s="115" t="s">
        <v>4308</v>
      </c>
      <c r="AB7944" s="115" t="s">
        <v>4308</v>
      </c>
      <c r="AC7944" s="115" t="s">
        <v>4308</v>
      </c>
      <c r="AD7944" s="115" t="s">
        <v>4308</v>
      </c>
      <c r="AE7944" s="115" t="s">
        <v>4308</v>
      </c>
      <c r="AF7944" s="115" t="s">
        <v>4308</v>
      </c>
      <c r="AG7944" s="115" t="s">
        <v>4308</v>
      </c>
      <c r="AH7944" s="115" t="s">
        <v>4308</v>
      </c>
      <c r="AI7944" s="115" t="e">
        <f>VLOOKUP(A7944,'[2]دراسات قانونية'!$A$3:$E$600,1,0)</f>
        <v>#N/A</v>
      </c>
    </row>
    <row r="7945" spans="1:35" hidden="1" x14ac:dyDescent="0.25">
      <c r="A7945" s="246">
        <v>335413</v>
      </c>
      <c r="B7945" s="247" t="s">
        <v>12000</v>
      </c>
      <c r="C7945" s="247" t="s">
        <v>12001</v>
      </c>
      <c r="D7945" s="248" t="s">
        <v>447</v>
      </c>
      <c r="E7945" t="s">
        <v>76</v>
      </c>
      <c r="F7945" s="126">
        <v>34701</v>
      </c>
      <c r="G7945" s="248" t="s">
        <v>18</v>
      </c>
      <c r="H7945" t="s">
        <v>16</v>
      </c>
      <c r="I7945" t="s">
        <v>129</v>
      </c>
      <c r="J7945" s="247"/>
      <c r="K7945"/>
      <c r="L7945"/>
      <c r="M7945"/>
      <c r="N7945"/>
      <c r="O7945"/>
      <c r="P7945"/>
      <c r="Q7945"/>
      <c r="U7945"/>
      <c r="V7945">
        <v>0</v>
      </c>
      <c r="W7945" s="247"/>
      <c r="X7945"/>
      <c r="Y7945"/>
      <c r="Z7945"/>
      <c r="AA7945"/>
      <c r="AB7945"/>
      <c r="AC7945"/>
      <c r="AD7945" t="s">
        <v>4308</v>
      </c>
      <c r="AE7945" t="s">
        <v>4308</v>
      </c>
      <c r="AF7945" t="s">
        <v>4308</v>
      </c>
      <c r="AG7945" t="s">
        <v>4308</v>
      </c>
      <c r="AH7945" s="115" t="s">
        <v>4308</v>
      </c>
    </row>
    <row r="7946" spans="1:35" x14ac:dyDescent="0.25">
      <c r="A7946" s="243">
        <v>335415</v>
      </c>
      <c r="B7946" s="244" t="s">
        <v>12002</v>
      </c>
      <c r="C7946" s="244" t="s">
        <v>348</v>
      </c>
      <c r="D7946" s="245" t="s">
        <v>1434</v>
      </c>
      <c r="E7946" s="115" t="s">
        <v>76</v>
      </c>
      <c r="F7946" s="237"/>
      <c r="G7946" s="245"/>
      <c r="H7946" s="115" t="s">
        <v>16</v>
      </c>
      <c r="I7946" t="s">
        <v>107</v>
      </c>
      <c r="J7946" s="244"/>
      <c r="U7946"/>
      <c r="V7946" t="s">
        <v>4336</v>
      </c>
      <c r="W7946" s="244"/>
      <c r="AA7946" s="115" t="s">
        <v>4308</v>
      </c>
      <c r="AB7946" s="115" t="s">
        <v>4308</v>
      </c>
      <c r="AC7946" s="115" t="s">
        <v>4308</v>
      </c>
      <c r="AD7946" s="115" t="s">
        <v>4308</v>
      </c>
      <c r="AE7946" s="115" t="s">
        <v>4308</v>
      </c>
      <c r="AF7946" s="115" t="s">
        <v>4308</v>
      </c>
      <c r="AG7946" s="115" t="s">
        <v>4308</v>
      </c>
      <c r="AH7946" s="115" t="s">
        <v>4308</v>
      </c>
      <c r="AI7946" s="115" t="e">
        <f>VLOOKUP(A7946,'[2]دراسات قانونية'!$A$3:$E$600,1,0)</f>
        <v>#N/A</v>
      </c>
    </row>
    <row r="7947" spans="1:35" hidden="1" x14ac:dyDescent="0.25">
      <c r="A7947" s="243">
        <v>335416</v>
      </c>
      <c r="B7947" s="244" t="s">
        <v>2973</v>
      </c>
      <c r="C7947" s="244" t="s">
        <v>2974</v>
      </c>
      <c r="D7947" s="245" t="s">
        <v>521</v>
      </c>
      <c r="E7947" s="115" t="s">
        <v>77</v>
      </c>
      <c r="F7947" s="237">
        <v>34992</v>
      </c>
      <c r="G7947" s="245" t="s">
        <v>70</v>
      </c>
      <c r="H7947" s="115" t="s">
        <v>16</v>
      </c>
      <c r="I7947" t="s">
        <v>199</v>
      </c>
      <c r="J7947" s="244" t="s">
        <v>1226</v>
      </c>
      <c r="L7947" s="115" t="s">
        <v>70</v>
      </c>
      <c r="U7947"/>
      <c r="V7947">
        <v>0</v>
      </c>
      <c r="W7947" s="244"/>
    </row>
    <row r="7948" spans="1:35" x14ac:dyDescent="0.25">
      <c r="A7948" s="243">
        <v>335417</v>
      </c>
      <c r="B7948" s="244" t="s">
        <v>12003</v>
      </c>
      <c r="C7948" s="244" t="s">
        <v>244</v>
      </c>
      <c r="D7948" s="245" t="s">
        <v>12004</v>
      </c>
      <c r="E7948" s="115" t="s">
        <v>76</v>
      </c>
      <c r="F7948" s="237"/>
      <c r="G7948" s="245"/>
      <c r="H7948" s="115" t="s">
        <v>16</v>
      </c>
      <c r="I7948" t="s">
        <v>107</v>
      </c>
      <c r="J7948" s="244"/>
      <c r="U7948"/>
      <c r="V7948" t="s">
        <v>4336</v>
      </c>
      <c r="W7948" s="244"/>
      <c r="AA7948" s="115" t="s">
        <v>4308</v>
      </c>
      <c r="AB7948" s="115" t="s">
        <v>4308</v>
      </c>
      <c r="AC7948" s="115" t="s">
        <v>4308</v>
      </c>
      <c r="AD7948" s="115" t="s">
        <v>4308</v>
      </c>
      <c r="AE7948" s="115" t="s">
        <v>4308</v>
      </c>
      <c r="AF7948" s="115" t="s">
        <v>4308</v>
      </c>
      <c r="AG7948" s="115" t="s">
        <v>4308</v>
      </c>
      <c r="AH7948" s="115" t="s">
        <v>4308</v>
      </c>
      <c r="AI7948" s="115" t="e">
        <f>VLOOKUP(A7948,'[2]دراسات قانونية'!$A$3:$E$600,1,0)</f>
        <v>#N/A</v>
      </c>
    </row>
    <row r="7949" spans="1:35" x14ac:dyDescent="0.25">
      <c r="A7949" s="243">
        <v>335420</v>
      </c>
      <c r="B7949" s="244" t="s">
        <v>12005</v>
      </c>
      <c r="C7949" s="244" t="s">
        <v>636</v>
      </c>
      <c r="D7949" s="245" t="s">
        <v>312</v>
      </c>
      <c r="E7949" s="115" t="s">
        <v>76</v>
      </c>
      <c r="F7949" s="237"/>
      <c r="G7949" s="245"/>
      <c r="H7949" s="115" t="s">
        <v>16</v>
      </c>
      <c r="I7949" t="s">
        <v>107</v>
      </c>
      <c r="J7949" s="244"/>
      <c r="U7949"/>
      <c r="V7949" t="s">
        <v>4336</v>
      </c>
      <c r="W7949" s="244"/>
      <c r="AA7949" s="115" t="s">
        <v>4308</v>
      </c>
      <c r="AB7949" s="115" t="s">
        <v>4308</v>
      </c>
      <c r="AC7949" s="115" t="s">
        <v>4308</v>
      </c>
      <c r="AD7949" s="115" t="s">
        <v>4308</v>
      </c>
      <c r="AE7949" s="115" t="s">
        <v>4308</v>
      </c>
      <c r="AF7949" s="115" t="s">
        <v>4308</v>
      </c>
      <c r="AG7949" s="115" t="s">
        <v>4308</v>
      </c>
      <c r="AH7949" s="115" t="s">
        <v>4308</v>
      </c>
      <c r="AI7949" s="115" t="e">
        <f>VLOOKUP(A7949,'[2]دراسات قانونية'!$A$3:$E$600,1,0)</f>
        <v>#N/A</v>
      </c>
    </row>
    <row r="7950" spans="1:35" hidden="1" x14ac:dyDescent="0.25">
      <c r="A7950" s="246">
        <v>335421</v>
      </c>
      <c r="B7950" s="247" t="s">
        <v>12006</v>
      </c>
      <c r="C7950" s="247" t="s">
        <v>636</v>
      </c>
      <c r="D7950" s="248" t="s">
        <v>541</v>
      </c>
      <c r="E7950" t="s">
        <v>77</v>
      </c>
      <c r="F7950" s="126">
        <v>35265</v>
      </c>
      <c r="G7950" s="248" t="s">
        <v>211</v>
      </c>
      <c r="H7950" t="s">
        <v>19</v>
      </c>
      <c r="I7950" t="s">
        <v>129</v>
      </c>
      <c r="J7950" s="247" t="s">
        <v>1226</v>
      </c>
      <c r="K7950"/>
      <c r="L7950" t="s">
        <v>18</v>
      </c>
      <c r="M7950"/>
      <c r="N7950"/>
      <c r="O7950"/>
      <c r="P7950"/>
      <c r="Q7950"/>
      <c r="U7950"/>
      <c r="V7950" t="s">
        <v>16623</v>
      </c>
      <c r="W7950" s="247"/>
      <c r="X7950"/>
      <c r="Y7950"/>
      <c r="Z7950"/>
      <c r="AA7950"/>
      <c r="AB7950"/>
      <c r="AC7950"/>
      <c r="AD7950"/>
      <c r="AE7950" t="s">
        <v>4308</v>
      </c>
      <c r="AF7950" t="s">
        <v>4308</v>
      </c>
      <c r="AG7950" t="s">
        <v>4308</v>
      </c>
      <c r="AH7950" s="115" t="s">
        <v>4308</v>
      </c>
    </row>
    <row r="7951" spans="1:35" x14ac:dyDescent="0.25">
      <c r="A7951" s="243">
        <v>335423</v>
      </c>
      <c r="B7951" s="244" t="s">
        <v>12007</v>
      </c>
      <c r="C7951" s="244" t="s">
        <v>250</v>
      </c>
      <c r="D7951" s="245" t="s">
        <v>12008</v>
      </c>
      <c r="E7951" s="115" t="s">
        <v>76</v>
      </c>
      <c r="F7951" s="237"/>
      <c r="G7951" s="245"/>
      <c r="H7951" s="115" t="s">
        <v>16</v>
      </c>
      <c r="I7951" t="s">
        <v>107</v>
      </c>
      <c r="J7951" s="244"/>
      <c r="U7951"/>
      <c r="V7951" t="s">
        <v>4336</v>
      </c>
      <c r="W7951" s="244"/>
      <c r="AA7951" s="115" t="s">
        <v>4308</v>
      </c>
      <c r="AB7951" s="115" t="s">
        <v>4308</v>
      </c>
      <c r="AC7951" s="115" t="s">
        <v>4308</v>
      </c>
      <c r="AD7951" s="115" t="s">
        <v>4308</v>
      </c>
      <c r="AE7951" s="115" t="s">
        <v>4308</v>
      </c>
      <c r="AF7951" s="115" t="s">
        <v>4308</v>
      </c>
      <c r="AG7951" s="115" t="s">
        <v>4308</v>
      </c>
      <c r="AH7951" s="115" t="s">
        <v>4308</v>
      </c>
      <c r="AI7951" s="115" t="e">
        <f>VLOOKUP(A7951,'[2]دراسات قانونية'!$A$3:$E$600,1,0)</f>
        <v>#N/A</v>
      </c>
    </row>
    <row r="7952" spans="1:35" hidden="1" x14ac:dyDescent="0.25">
      <c r="A7952" s="246">
        <v>335424</v>
      </c>
      <c r="B7952" s="247" t="s">
        <v>12009</v>
      </c>
      <c r="C7952" s="247" t="s">
        <v>4565</v>
      </c>
      <c r="D7952" s="248" t="s">
        <v>675</v>
      </c>
      <c r="E7952" t="s">
        <v>76</v>
      </c>
      <c r="F7952" s="126">
        <v>34571</v>
      </c>
      <c r="G7952" s="248" t="s">
        <v>12010</v>
      </c>
      <c r="H7952" t="s">
        <v>16</v>
      </c>
      <c r="I7952" t="s">
        <v>136</v>
      </c>
      <c r="J7952" s="247" t="s">
        <v>1226</v>
      </c>
      <c r="K7952"/>
      <c r="L7952" t="s">
        <v>55</v>
      </c>
      <c r="M7952"/>
      <c r="N7952"/>
      <c r="O7952"/>
      <c r="P7952"/>
      <c r="Q7952"/>
      <c r="U7952"/>
      <c r="V7952">
        <v>0</v>
      </c>
      <c r="W7952" s="247"/>
      <c r="X7952"/>
      <c r="Y7952"/>
      <c r="Z7952"/>
      <c r="AA7952"/>
      <c r="AB7952"/>
      <c r="AC7952"/>
      <c r="AD7952"/>
      <c r="AE7952"/>
      <c r="AF7952"/>
      <c r="AG7952"/>
    </row>
    <row r="7953" spans="1:35" x14ac:dyDescent="0.25">
      <c r="A7953" s="243">
        <v>335425</v>
      </c>
      <c r="B7953" s="244" t="s">
        <v>12011</v>
      </c>
      <c r="C7953" s="244" t="s">
        <v>227</v>
      </c>
      <c r="D7953" s="245" t="s">
        <v>796</v>
      </c>
      <c r="E7953" s="115" t="s">
        <v>76</v>
      </c>
      <c r="F7953" s="237"/>
      <c r="G7953" s="245"/>
      <c r="H7953" s="115" t="s">
        <v>16</v>
      </c>
      <c r="I7953" t="s">
        <v>107</v>
      </c>
      <c r="J7953" s="244"/>
      <c r="U7953"/>
      <c r="V7953" t="s">
        <v>4336</v>
      </c>
      <c r="W7953" s="244"/>
      <c r="AA7953" s="115" t="s">
        <v>4308</v>
      </c>
      <c r="AB7953" s="115" t="s">
        <v>4308</v>
      </c>
      <c r="AC7953" s="115" t="s">
        <v>4308</v>
      </c>
      <c r="AD7953" s="115" t="s">
        <v>4308</v>
      </c>
      <c r="AE7953" s="115" t="s">
        <v>4308</v>
      </c>
      <c r="AF7953" s="115" t="s">
        <v>4308</v>
      </c>
      <c r="AG7953" s="115" t="s">
        <v>4308</v>
      </c>
      <c r="AH7953" s="115" t="s">
        <v>4308</v>
      </c>
      <c r="AI7953" s="115" t="e">
        <f>VLOOKUP(A7953,'[2]دراسات قانونية'!$A$3:$E$600,1,0)</f>
        <v>#N/A</v>
      </c>
    </row>
    <row r="7954" spans="1:35" x14ac:dyDescent="0.25">
      <c r="A7954" s="243">
        <v>335426</v>
      </c>
      <c r="B7954" s="244" t="s">
        <v>12012</v>
      </c>
      <c r="C7954" s="244" t="s">
        <v>529</v>
      </c>
      <c r="D7954" s="245" t="s">
        <v>265</v>
      </c>
      <c r="E7954" s="115" t="s">
        <v>76</v>
      </c>
      <c r="F7954" s="237"/>
      <c r="G7954" s="245"/>
      <c r="H7954" s="115" t="s">
        <v>16</v>
      </c>
      <c r="I7954" t="s">
        <v>107</v>
      </c>
      <c r="J7954" s="244"/>
      <c r="U7954"/>
      <c r="V7954" t="s">
        <v>4336</v>
      </c>
      <c r="W7954" s="244"/>
      <c r="AA7954" s="115" t="s">
        <v>4308</v>
      </c>
      <c r="AB7954" s="115" t="s">
        <v>4308</v>
      </c>
      <c r="AC7954" s="115" t="s">
        <v>4308</v>
      </c>
      <c r="AD7954" s="115" t="s">
        <v>4308</v>
      </c>
      <c r="AE7954" s="115" t="s">
        <v>4308</v>
      </c>
      <c r="AF7954" s="115" t="s">
        <v>4308</v>
      </c>
      <c r="AG7954" s="115" t="s">
        <v>4308</v>
      </c>
      <c r="AH7954" s="115" t="s">
        <v>4308</v>
      </c>
      <c r="AI7954" s="115" t="e">
        <f>VLOOKUP(A7954,'[2]دراسات قانونية'!$A$3:$E$600,1,0)</f>
        <v>#N/A</v>
      </c>
    </row>
    <row r="7955" spans="1:35" x14ac:dyDescent="0.25">
      <c r="A7955" s="243">
        <v>335427</v>
      </c>
      <c r="B7955" s="244" t="s">
        <v>12013</v>
      </c>
      <c r="C7955" s="244" t="s">
        <v>329</v>
      </c>
      <c r="D7955" s="245" t="s">
        <v>381</v>
      </c>
      <c r="E7955" s="115" t="s">
        <v>76</v>
      </c>
      <c r="F7955" s="237"/>
      <c r="G7955" s="245"/>
      <c r="H7955" s="115" t="s">
        <v>16</v>
      </c>
      <c r="I7955" t="s">
        <v>107</v>
      </c>
      <c r="J7955" s="244"/>
      <c r="U7955"/>
      <c r="V7955" t="s">
        <v>4336</v>
      </c>
      <c r="W7955" s="244"/>
      <c r="AA7955" s="115" t="s">
        <v>4308</v>
      </c>
      <c r="AB7955" s="115" t="s">
        <v>4308</v>
      </c>
      <c r="AC7955" s="115" t="s">
        <v>4308</v>
      </c>
      <c r="AD7955" s="115" t="s">
        <v>4308</v>
      </c>
      <c r="AE7955" s="115" t="s">
        <v>4308</v>
      </c>
      <c r="AF7955" s="115" t="s">
        <v>4308</v>
      </c>
      <c r="AG7955" s="115" t="s">
        <v>4308</v>
      </c>
      <c r="AH7955" s="115" t="s">
        <v>4308</v>
      </c>
      <c r="AI7955" s="115" t="e">
        <f>VLOOKUP(A7955,'[2]دراسات قانونية'!$A$3:$E$600,1,0)</f>
        <v>#N/A</v>
      </c>
    </row>
    <row r="7956" spans="1:35" x14ac:dyDescent="0.25">
      <c r="A7956" s="243">
        <v>335428</v>
      </c>
      <c r="B7956" s="244" t="s">
        <v>7958</v>
      </c>
      <c r="C7956" s="244" t="s">
        <v>570</v>
      </c>
      <c r="D7956" s="245" t="s">
        <v>1565</v>
      </c>
      <c r="E7956" s="115" t="s">
        <v>76</v>
      </c>
      <c r="F7956" s="237"/>
      <c r="G7956" s="245"/>
      <c r="H7956" s="115" t="s">
        <v>16</v>
      </c>
      <c r="I7956" t="s">
        <v>107</v>
      </c>
      <c r="J7956" s="244"/>
      <c r="U7956"/>
      <c r="V7956" t="s">
        <v>4336</v>
      </c>
      <c r="W7956" s="244"/>
      <c r="AA7956" s="115" t="s">
        <v>4308</v>
      </c>
      <c r="AB7956" s="115" t="s">
        <v>4308</v>
      </c>
      <c r="AC7956" s="115" t="s">
        <v>4308</v>
      </c>
      <c r="AD7956" s="115" t="s">
        <v>4308</v>
      </c>
      <c r="AE7956" s="115" t="s">
        <v>4308</v>
      </c>
      <c r="AF7956" s="115" t="s">
        <v>4308</v>
      </c>
      <c r="AG7956" s="115" t="s">
        <v>4308</v>
      </c>
      <c r="AH7956" s="115" t="s">
        <v>4308</v>
      </c>
      <c r="AI7956" s="115" t="e">
        <f>VLOOKUP(A7956,'[2]دراسات قانونية'!$A$3:$E$600,1,0)</f>
        <v>#N/A</v>
      </c>
    </row>
    <row r="7957" spans="1:35" hidden="1" x14ac:dyDescent="0.25">
      <c r="A7957" s="243">
        <v>335429</v>
      </c>
      <c r="B7957" s="244" t="s">
        <v>2363</v>
      </c>
      <c r="C7957" s="244" t="s">
        <v>665</v>
      </c>
      <c r="D7957" s="245" t="s">
        <v>310</v>
      </c>
      <c r="E7957" s="115" t="s">
        <v>76</v>
      </c>
      <c r="F7957" s="237">
        <v>35864</v>
      </c>
      <c r="G7957" s="245" t="s">
        <v>47</v>
      </c>
      <c r="H7957" s="115" t="s">
        <v>16</v>
      </c>
      <c r="I7957" t="s">
        <v>199</v>
      </c>
      <c r="J7957" s="244" t="s">
        <v>1226</v>
      </c>
      <c r="L7957" s="115" t="s">
        <v>47</v>
      </c>
      <c r="U7957"/>
      <c r="V7957">
        <v>0</v>
      </c>
      <c r="W7957" s="244"/>
      <c r="AH7957" s="115" t="s">
        <v>4308</v>
      </c>
    </row>
    <row r="7958" spans="1:35" hidden="1" x14ac:dyDescent="0.25">
      <c r="A7958" s="246">
        <v>335430</v>
      </c>
      <c r="B7958" s="247" t="s">
        <v>12014</v>
      </c>
      <c r="C7958" s="247" t="s">
        <v>589</v>
      </c>
      <c r="D7958" s="248" t="s">
        <v>276</v>
      </c>
      <c r="E7958" t="s">
        <v>76</v>
      </c>
      <c r="F7958" s="126"/>
      <c r="G7958" s="248"/>
      <c r="H7958" t="s">
        <v>16</v>
      </c>
      <c r="I7958" t="s">
        <v>129</v>
      </c>
      <c r="J7958" s="247"/>
      <c r="K7958"/>
      <c r="L7958"/>
      <c r="M7958"/>
      <c r="N7958"/>
      <c r="O7958"/>
      <c r="P7958"/>
      <c r="Q7958"/>
      <c r="U7958"/>
      <c r="V7958">
        <v>0</v>
      </c>
      <c r="W7958" s="247"/>
      <c r="X7958"/>
      <c r="Y7958"/>
      <c r="Z7958"/>
      <c r="AA7958"/>
      <c r="AB7958"/>
      <c r="AC7958"/>
      <c r="AD7958"/>
      <c r="AE7958"/>
      <c r="AF7958"/>
      <c r="AG7958"/>
    </row>
    <row r="7959" spans="1:35" x14ac:dyDescent="0.25">
      <c r="A7959" s="243">
        <v>335431</v>
      </c>
      <c r="B7959" s="244" t="s">
        <v>12015</v>
      </c>
      <c r="C7959" s="244" t="s">
        <v>819</v>
      </c>
      <c r="D7959" s="245" t="s">
        <v>354</v>
      </c>
      <c r="E7959" s="115" t="s">
        <v>76</v>
      </c>
      <c r="F7959" s="237"/>
      <c r="G7959" s="245"/>
      <c r="H7959" s="115" t="s">
        <v>16</v>
      </c>
      <c r="I7959" t="s">
        <v>107</v>
      </c>
      <c r="J7959" s="244"/>
      <c r="U7959"/>
      <c r="V7959" t="s">
        <v>4336</v>
      </c>
      <c r="W7959" s="244"/>
      <c r="AA7959" s="115" t="s">
        <v>4308</v>
      </c>
      <c r="AB7959" s="115" t="s">
        <v>4308</v>
      </c>
      <c r="AC7959" s="115" t="s">
        <v>4308</v>
      </c>
      <c r="AD7959" s="115" t="s">
        <v>4308</v>
      </c>
      <c r="AE7959" s="115" t="s">
        <v>4308</v>
      </c>
      <c r="AF7959" s="115" t="s">
        <v>4308</v>
      </c>
      <c r="AG7959" s="115" t="s">
        <v>4308</v>
      </c>
      <c r="AH7959" s="115" t="s">
        <v>4308</v>
      </c>
      <c r="AI7959" s="115" t="e">
        <f>VLOOKUP(A7959,'[2]دراسات قانونية'!$A$3:$E$600,1,0)</f>
        <v>#N/A</v>
      </c>
    </row>
    <row r="7960" spans="1:35" ht="18" x14ac:dyDescent="0.25">
      <c r="A7960" s="249">
        <v>335432</v>
      </c>
      <c r="B7960" s="250" t="s">
        <v>12016</v>
      </c>
      <c r="C7960" s="250" t="s">
        <v>8661</v>
      </c>
      <c r="D7960" s="251" t="s">
        <v>12017</v>
      </c>
      <c r="E7960"/>
      <c r="F7960" s="126"/>
      <c r="G7960" s="252"/>
      <c r="H7960"/>
      <c r="I7960" t="s">
        <v>107</v>
      </c>
      <c r="J7960" s="253"/>
      <c r="K7960"/>
      <c r="L7960"/>
      <c r="M7960"/>
      <c r="N7960"/>
      <c r="O7960"/>
      <c r="P7960"/>
      <c r="Q7960"/>
      <c r="U7960"/>
      <c r="V7960" t="s">
        <v>4337</v>
      </c>
      <c r="W7960" s="253"/>
      <c r="X7960"/>
      <c r="Y7960"/>
      <c r="Z7960"/>
      <c r="AA7960"/>
      <c r="AB7960"/>
      <c r="AC7960"/>
      <c r="AD7960"/>
      <c r="AE7960"/>
      <c r="AF7960"/>
      <c r="AG7960"/>
      <c r="AH7960" s="115" t="s">
        <v>4308</v>
      </c>
      <c r="AI7960" s="115" t="e">
        <f>VLOOKUP(A7960,'[2]دراسات قانونية'!$A$3:$E$600,1,0)</f>
        <v>#N/A</v>
      </c>
    </row>
    <row r="7961" spans="1:35" hidden="1" x14ac:dyDescent="0.25">
      <c r="A7961" s="246">
        <v>335433</v>
      </c>
      <c r="B7961" s="247" t="s">
        <v>12018</v>
      </c>
      <c r="C7961" s="247" t="s">
        <v>12019</v>
      </c>
      <c r="D7961" s="248" t="s">
        <v>336</v>
      </c>
      <c r="E7961" t="s">
        <v>76</v>
      </c>
      <c r="F7961" s="126">
        <v>36412</v>
      </c>
      <c r="G7961" s="248" t="s">
        <v>12020</v>
      </c>
      <c r="H7961" t="s">
        <v>16</v>
      </c>
      <c r="I7961" t="s">
        <v>129</v>
      </c>
      <c r="J7961" s="247"/>
      <c r="K7961"/>
      <c r="L7961"/>
      <c r="M7961"/>
      <c r="N7961"/>
      <c r="O7961"/>
      <c r="P7961"/>
      <c r="Q7961"/>
      <c r="U7961"/>
      <c r="V7961" t="s">
        <v>16623</v>
      </c>
      <c r="W7961" s="247"/>
      <c r="X7961"/>
      <c r="Y7961"/>
      <c r="Z7961"/>
      <c r="AA7961"/>
      <c r="AB7961"/>
      <c r="AC7961"/>
      <c r="AD7961" t="s">
        <v>4308</v>
      </c>
      <c r="AE7961" t="s">
        <v>4308</v>
      </c>
      <c r="AF7961" t="s">
        <v>4308</v>
      </c>
      <c r="AG7961" t="s">
        <v>4308</v>
      </c>
      <c r="AH7961" s="115" t="s">
        <v>4308</v>
      </c>
    </row>
    <row r="7962" spans="1:35" x14ac:dyDescent="0.25">
      <c r="A7962" s="243">
        <v>335434</v>
      </c>
      <c r="B7962" s="244" t="s">
        <v>12021</v>
      </c>
      <c r="C7962" s="244" t="s">
        <v>364</v>
      </c>
      <c r="D7962" s="245" t="s">
        <v>318</v>
      </c>
      <c r="E7962" s="115" t="s">
        <v>76</v>
      </c>
      <c r="F7962" s="237"/>
      <c r="G7962" s="245"/>
      <c r="H7962" s="115" t="s">
        <v>16</v>
      </c>
      <c r="I7962" t="s">
        <v>107</v>
      </c>
      <c r="J7962" s="244"/>
      <c r="U7962"/>
      <c r="V7962" t="s">
        <v>4336</v>
      </c>
      <c r="W7962" s="244"/>
      <c r="AA7962" s="115" t="s">
        <v>4308</v>
      </c>
      <c r="AB7962" s="115" t="s">
        <v>4308</v>
      </c>
      <c r="AC7962" s="115" t="s">
        <v>4308</v>
      </c>
      <c r="AD7962" s="115" t="s">
        <v>4308</v>
      </c>
      <c r="AE7962" s="115" t="s">
        <v>4308</v>
      </c>
      <c r="AF7962" s="115" t="s">
        <v>4308</v>
      </c>
      <c r="AG7962" s="115" t="s">
        <v>4308</v>
      </c>
      <c r="AH7962" s="115" t="s">
        <v>4308</v>
      </c>
      <c r="AI7962" s="115" t="e">
        <f>VLOOKUP(A7962,'[2]دراسات قانونية'!$A$3:$E$600,1,0)</f>
        <v>#N/A</v>
      </c>
    </row>
    <row r="7963" spans="1:35" x14ac:dyDescent="0.25">
      <c r="A7963" s="243">
        <v>335435</v>
      </c>
      <c r="B7963" s="244" t="s">
        <v>12022</v>
      </c>
      <c r="C7963" s="244" t="s">
        <v>377</v>
      </c>
      <c r="D7963" s="245" t="s">
        <v>1865</v>
      </c>
      <c r="E7963" s="115" t="s">
        <v>76</v>
      </c>
      <c r="F7963" s="237">
        <v>32874</v>
      </c>
      <c r="G7963" s="245" t="s">
        <v>30</v>
      </c>
      <c r="H7963" s="115" t="s">
        <v>16</v>
      </c>
      <c r="I7963" t="s">
        <v>107</v>
      </c>
      <c r="J7963" s="244"/>
      <c r="U7963"/>
      <c r="V7963" t="s">
        <v>4336</v>
      </c>
      <c r="W7963" s="244"/>
      <c r="AB7963" s="115" t="s">
        <v>4308</v>
      </c>
      <c r="AC7963" s="115" t="s">
        <v>4308</v>
      </c>
      <c r="AD7963" s="115" t="s">
        <v>4308</v>
      </c>
      <c r="AE7963" s="115" t="s">
        <v>4308</v>
      </c>
      <c r="AF7963" s="115" t="s">
        <v>4308</v>
      </c>
      <c r="AG7963" s="115" t="s">
        <v>4308</v>
      </c>
      <c r="AH7963" s="115" t="s">
        <v>4308</v>
      </c>
      <c r="AI7963" s="115" t="e">
        <f>VLOOKUP(A7963,'[2]دراسات قانونية'!$A$3:$E$600,1,0)</f>
        <v>#N/A</v>
      </c>
    </row>
    <row r="7964" spans="1:35" x14ac:dyDescent="0.25">
      <c r="A7964" s="243">
        <v>335437</v>
      </c>
      <c r="B7964" s="244" t="s">
        <v>12023</v>
      </c>
      <c r="C7964" s="244" t="s">
        <v>11398</v>
      </c>
      <c r="D7964" s="245" t="s">
        <v>407</v>
      </c>
      <c r="E7964" s="115" t="s">
        <v>76</v>
      </c>
      <c r="F7964" s="237"/>
      <c r="G7964" s="245"/>
      <c r="H7964" s="115" t="s">
        <v>16</v>
      </c>
      <c r="I7964" t="s">
        <v>107</v>
      </c>
      <c r="J7964" s="244"/>
      <c r="U7964"/>
      <c r="V7964" t="s">
        <v>4336</v>
      </c>
      <c r="W7964" s="244"/>
      <c r="AA7964" s="115" t="s">
        <v>4308</v>
      </c>
      <c r="AB7964" s="115" t="s">
        <v>4308</v>
      </c>
      <c r="AC7964" s="115" t="s">
        <v>4308</v>
      </c>
      <c r="AD7964" s="115" t="s">
        <v>4308</v>
      </c>
      <c r="AE7964" s="115" t="s">
        <v>4308</v>
      </c>
      <c r="AF7964" s="115" t="s">
        <v>4308</v>
      </c>
      <c r="AG7964" s="115" t="s">
        <v>4308</v>
      </c>
      <c r="AH7964" s="115" t="s">
        <v>4308</v>
      </c>
      <c r="AI7964" s="115" t="e">
        <f>VLOOKUP(A7964,'[2]دراسات قانونية'!$A$3:$E$600,1,0)</f>
        <v>#N/A</v>
      </c>
    </row>
    <row r="7965" spans="1:35" x14ac:dyDescent="0.25">
      <c r="A7965" s="243">
        <v>335438</v>
      </c>
      <c r="B7965" s="244" t="s">
        <v>12024</v>
      </c>
      <c r="C7965" s="244" t="s">
        <v>246</v>
      </c>
      <c r="D7965" s="245" t="s">
        <v>230</v>
      </c>
      <c r="E7965" s="115" t="s">
        <v>76</v>
      </c>
      <c r="F7965" s="237"/>
      <c r="G7965" s="245"/>
      <c r="H7965" s="115" t="s">
        <v>16</v>
      </c>
      <c r="I7965" t="s">
        <v>107</v>
      </c>
      <c r="J7965" s="244"/>
      <c r="U7965"/>
      <c r="V7965" t="s">
        <v>4336</v>
      </c>
      <c r="W7965" s="244"/>
      <c r="AA7965" s="115" t="s">
        <v>4308</v>
      </c>
      <c r="AB7965" s="115" t="s">
        <v>4308</v>
      </c>
      <c r="AC7965" s="115" t="s">
        <v>4308</v>
      </c>
      <c r="AD7965" s="115" t="s">
        <v>4308</v>
      </c>
      <c r="AE7965" s="115" t="s">
        <v>4308</v>
      </c>
      <c r="AF7965" s="115" t="s">
        <v>4308</v>
      </c>
      <c r="AG7965" s="115" t="s">
        <v>4308</v>
      </c>
      <c r="AH7965" s="115" t="s">
        <v>4308</v>
      </c>
      <c r="AI7965" s="115" t="e">
        <f>VLOOKUP(A7965,'[2]دراسات قانونية'!$A$3:$E$600,1,0)</f>
        <v>#N/A</v>
      </c>
    </row>
    <row r="7966" spans="1:35" x14ac:dyDescent="0.25">
      <c r="A7966" s="243">
        <v>335439</v>
      </c>
      <c r="B7966" s="244" t="s">
        <v>12025</v>
      </c>
      <c r="C7966" s="244" t="s">
        <v>209</v>
      </c>
      <c r="D7966" s="245" t="s">
        <v>281</v>
      </c>
      <c r="E7966" s="115" t="s">
        <v>76</v>
      </c>
      <c r="F7966" s="237"/>
      <c r="G7966" s="245"/>
      <c r="H7966" s="115" t="s">
        <v>16</v>
      </c>
      <c r="I7966" t="s">
        <v>107</v>
      </c>
      <c r="J7966" s="244"/>
      <c r="U7966"/>
      <c r="V7966" t="s">
        <v>4336</v>
      </c>
      <c r="W7966" s="244"/>
      <c r="AA7966" s="115" t="s">
        <v>4308</v>
      </c>
      <c r="AB7966" s="115" t="s">
        <v>4308</v>
      </c>
      <c r="AC7966" s="115" t="s">
        <v>4308</v>
      </c>
      <c r="AD7966" s="115" t="s">
        <v>4308</v>
      </c>
      <c r="AE7966" s="115" t="s">
        <v>4308</v>
      </c>
      <c r="AF7966" s="115" t="s">
        <v>4308</v>
      </c>
      <c r="AG7966" s="115" t="s">
        <v>4308</v>
      </c>
      <c r="AH7966" s="115" t="s">
        <v>4308</v>
      </c>
      <c r="AI7966" s="115" t="e">
        <f>VLOOKUP(A7966,'[2]دراسات قانونية'!$A$3:$E$600,1,0)</f>
        <v>#N/A</v>
      </c>
    </row>
    <row r="7967" spans="1:35" ht="18" x14ac:dyDescent="0.25">
      <c r="A7967" s="249">
        <v>335441</v>
      </c>
      <c r="B7967" s="250" t="s">
        <v>12026</v>
      </c>
      <c r="C7967" s="250" t="s">
        <v>212</v>
      </c>
      <c r="D7967" s="251" t="s">
        <v>230</v>
      </c>
      <c r="E7967"/>
      <c r="F7967" s="126"/>
      <c r="G7967" s="252"/>
      <c r="H7967"/>
      <c r="I7967" t="s">
        <v>107</v>
      </c>
      <c r="J7967" s="253"/>
      <c r="K7967"/>
      <c r="L7967"/>
      <c r="M7967"/>
      <c r="N7967"/>
      <c r="O7967"/>
      <c r="P7967"/>
      <c r="Q7967"/>
      <c r="U7967"/>
      <c r="V7967" t="s">
        <v>4337</v>
      </c>
      <c r="W7967" s="253"/>
      <c r="X7967"/>
      <c r="Y7967"/>
      <c r="Z7967"/>
      <c r="AA7967"/>
      <c r="AB7967"/>
      <c r="AC7967"/>
      <c r="AD7967"/>
      <c r="AE7967"/>
      <c r="AF7967"/>
      <c r="AG7967"/>
      <c r="AH7967" s="115" t="s">
        <v>4308</v>
      </c>
      <c r="AI7967" s="115" t="e">
        <f>VLOOKUP(A7967,'[2]دراسات قانونية'!$A$3:$E$600,1,0)</f>
        <v>#N/A</v>
      </c>
    </row>
    <row r="7968" spans="1:35" hidden="1" x14ac:dyDescent="0.25">
      <c r="A7968" s="246">
        <v>335442</v>
      </c>
      <c r="B7968" s="247" t="s">
        <v>12027</v>
      </c>
      <c r="C7968" s="247" t="s">
        <v>209</v>
      </c>
      <c r="D7968" s="248" t="s">
        <v>281</v>
      </c>
      <c r="E7968" t="s">
        <v>77</v>
      </c>
      <c r="F7968" s="126">
        <v>33223</v>
      </c>
      <c r="G7968" s="248" t="s">
        <v>225</v>
      </c>
      <c r="H7968" t="s">
        <v>16</v>
      </c>
      <c r="I7968" t="s">
        <v>129</v>
      </c>
      <c r="J7968" s="247"/>
      <c r="K7968"/>
      <c r="L7968"/>
      <c r="M7968"/>
      <c r="N7968"/>
      <c r="O7968"/>
      <c r="P7968"/>
      <c r="Q7968"/>
      <c r="U7968"/>
      <c r="V7968" t="s">
        <v>16623</v>
      </c>
      <c r="W7968" s="247"/>
      <c r="X7968"/>
      <c r="Y7968"/>
      <c r="Z7968"/>
      <c r="AA7968"/>
      <c r="AB7968"/>
      <c r="AC7968" t="s">
        <v>4308</v>
      </c>
      <c r="AD7968" t="s">
        <v>4308</v>
      </c>
      <c r="AE7968" t="s">
        <v>4308</v>
      </c>
      <c r="AF7968" t="s">
        <v>4308</v>
      </c>
      <c r="AG7968" t="s">
        <v>4308</v>
      </c>
      <c r="AH7968" s="115" t="s">
        <v>4308</v>
      </c>
    </row>
    <row r="7969" spans="1:35" x14ac:dyDescent="0.25">
      <c r="A7969" s="243">
        <v>335443</v>
      </c>
      <c r="B7969" s="244" t="s">
        <v>12028</v>
      </c>
      <c r="C7969" s="244" t="s">
        <v>12029</v>
      </c>
      <c r="D7969" s="245" t="s">
        <v>268</v>
      </c>
      <c r="E7969" s="115" t="s">
        <v>77</v>
      </c>
      <c r="F7969" s="237"/>
      <c r="G7969" s="245"/>
      <c r="H7969" s="115" t="s">
        <v>16</v>
      </c>
      <c r="I7969" t="s">
        <v>107</v>
      </c>
      <c r="J7969" s="244"/>
      <c r="U7969"/>
      <c r="V7969" t="s">
        <v>4336</v>
      </c>
      <c r="W7969" s="244"/>
      <c r="AA7969" s="115" t="s">
        <v>4308</v>
      </c>
      <c r="AB7969" s="115" t="s">
        <v>4308</v>
      </c>
      <c r="AC7969" s="115" t="s">
        <v>4308</v>
      </c>
      <c r="AD7969" s="115" t="s">
        <v>4308</v>
      </c>
      <c r="AE7969" s="115" t="s">
        <v>4308</v>
      </c>
      <c r="AF7969" s="115" t="s">
        <v>4308</v>
      </c>
      <c r="AG7969" s="115" t="s">
        <v>4308</v>
      </c>
      <c r="AH7969" s="115" t="s">
        <v>4308</v>
      </c>
      <c r="AI7969" s="115" t="e">
        <f>VLOOKUP(A7969,'[2]دراسات قانونية'!$A$3:$E$600,1,0)</f>
        <v>#N/A</v>
      </c>
    </row>
    <row r="7970" spans="1:35" ht="18" x14ac:dyDescent="0.25">
      <c r="A7970" s="249">
        <v>335446</v>
      </c>
      <c r="B7970" s="250" t="s">
        <v>4448</v>
      </c>
      <c r="C7970" s="250" t="s">
        <v>396</v>
      </c>
      <c r="D7970" s="251" t="s">
        <v>6655</v>
      </c>
      <c r="E7970"/>
      <c r="F7970" s="126"/>
      <c r="G7970" s="252"/>
      <c r="H7970"/>
      <c r="I7970" t="s">
        <v>107</v>
      </c>
      <c r="J7970" s="253"/>
      <c r="K7970"/>
      <c r="L7970"/>
      <c r="M7970"/>
      <c r="N7970"/>
      <c r="O7970"/>
      <c r="P7970"/>
      <c r="Q7970"/>
      <c r="U7970"/>
      <c r="V7970" t="s">
        <v>4337</v>
      </c>
      <c r="W7970" s="253"/>
      <c r="X7970"/>
      <c r="Y7970"/>
      <c r="Z7970"/>
      <c r="AA7970"/>
      <c r="AB7970"/>
      <c r="AC7970"/>
      <c r="AD7970"/>
      <c r="AE7970"/>
      <c r="AF7970"/>
      <c r="AG7970"/>
      <c r="AH7970" s="115" t="s">
        <v>4308</v>
      </c>
      <c r="AI7970" s="115" t="e">
        <f>VLOOKUP(A7970,'[2]دراسات قانونية'!$A$3:$E$600,1,0)</f>
        <v>#N/A</v>
      </c>
    </row>
    <row r="7971" spans="1:35" x14ac:dyDescent="0.25">
      <c r="A7971" s="243">
        <v>335447</v>
      </c>
      <c r="B7971" s="244" t="s">
        <v>12030</v>
      </c>
      <c r="C7971" s="244" t="s">
        <v>279</v>
      </c>
      <c r="D7971" s="245" t="s">
        <v>966</v>
      </c>
      <c r="E7971" s="115" t="s">
        <v>76</v>
      </c>
      <c r="F7971" s="237"/>
      <c r="G7971" s="245"/>
      <c r="H7971" s="115" t="s">
        <v>16</v>
      </c>
      <c r="I7971" t="s">
        <v>107</v>
      </c>
      <c r="J7971" s="244"/>
      <c r="U7971"/>
      <c r="V7971" t="s">
        <v>4336</v>
      </c>
      <c r="W7971" s="244"/>
      <c r="AA7971" s="115" t="s">
        <v>4308</v>
      </c>
      <c r="AB7971" s="115" t="s">
        <v>4308</v>
      </c>
      <c r="AC7971" s="115" t="s">
        <v>4308</v>
      </c>
      <c r="AD7971" s="115" t="s">
        <v>4308</v>
      </c>
      <c r="AE7971" s="115" t="s">
        <v>4308</v>
      </c>
      <c r="AF7971" s="115" t="s">
        <v>4308</v>
      </c>
      <c r="AG7971" s="115" t="s">
        <v>4308</v>
      </c>
      <c r="AH7971" s="115" t="s">
        <v>4308</v>
      </c>
      <c r="AI7971" s="115" t="e">
        <f>VLOOKUP(A7971,'[2]دراسات قانونية'!$A$3:$E$600,1,0)</f>
        <v>#N/A</v>
      </c>
    </row>
    <row r="7972" spans="1:35" ht="18" x14ac:dyDescent="0.25">
      <c r="A7972" s="249">
        <v>335448</v>
      </c>
      <c r="B7972" s="250" t="s">
        <v>12031</v>
      </c>
      <c r="C7972" s="250" t="s">
        <v>821</v>
      </c>
      <c r="D7972" s="251" t="s">
        <v>230</v>
      </c>
      <c r="E7972"/>
      <c r="F7972" s="126"/>
      <c r="G7972" s="252"/>
      <c r="H7972"/>
      <c r="I7972" t="s">
        <v>107</v>
      </c>
      <c r="J7972" s="253"/>
      <c r="K7972"/>
      <c r="L7972"/>
      <c r="M7972"/>
      <c r="N7972"/>
      <c r="O7972"/>
      <c r="P7972"/>
      <c r="Q7972"/>
      <c r="U7972"/>
      <c r="V7972" t="s">
        <v>4337</v>
      </c>
      <c r="W7972" s="253"/>
      <c r="X7972"/>
      <c r="Y7972"/>
      <c r="Z7972"/>
      <c r="AA7972"/>
      <c r="AB7972"/>
      <c r="AC7972"/>
      <c r="AD7972"/>
      <c r="AE7972"/>
      <c r="AF7972"/>
      <c r="AG7972"/>
      <c r="AH7972" s="115" t="s">
        <v>4308</v>
      </c>
      <c r="AI7972" s="115" t="e">
        <f>VLOOKUP(A7972,'[2]دراسات قانونية'!$A$3:$E$600,1,0)</f>
        <v>#N/A</v>
      </c>
    </row>
    <row r="7973" spans="1:35" ht="18" hidden="1" x14ac:dyDescent="0.25">
      <c r="A7973" s="249">
        <v>335449</v>
      </c>
      <c r="B7973" s="250" t="s">
        <v>12032</v>
      </c>
      <c r="C7973" s="250" t="s">
        <v>844</v>
      </c>
      <c r="D7973" s="251" t="s">
        <v>12033</v>
      </c>
      <c r="E7973"/>
      <c r="F7973" s="126"/>
      <c r="G7973" s="252"/>
      <c r="H7973"/>
      <c r="I7973" t="s">
        <v>199</v>
      </c>
      <c r="J7973" s="253"/>
      <c r="K7973"/>
      <c r="L7973"/>
      <c r="M7973"/>
      <c r="N7973"/>
      <c r="O7973"/>
      <c r="P7973"/>
      <c r="Q7973"/>
      <c r="U7973"/>
      <c r="V7973">
        <v>0</v>
      </c>
      <c r="W7973" s="253"/>
      <c r="X7973"/>
      <c r="Y7973"/>
      <c r="Z7973"/>
      <c r="AA7973"/>
      <c r="AB7973"/>
      <c r="AC7973"/>
      <c r="AD7973"/>
      <c r="AE7973"/>
      <c r="AF7973"/>
      <c r="AG7973"/>
      <c r="AH7973" s="115" t="s">
        <v>4308</v>
      </c>
    </row>
    <row r="7974" spans="1:35" x14ac:dyDescent="0.25">
      <c r="A7974" s="243">
        <v>335450</v>
      </c>
      <c r="B7974" s="244" t="s">
        <v>12034</v>
      </c>
      <c r="C7974" s="244" t="s">
        <v>339</v>
      </c>
      <c r="D7974" s="245" t="s">
        <v>1435</v>
      </c>
      <c r="E7974" s="115" t="s">
        <v>76</v>
      </c>
      <c r="F7974" s="237"/>
      <c r="G7974" s="245"/>
      <c r="H7974" s="115" t="s">
        <v>16</v>
      </c>
      <c r="I7974" t="s">
        <v>107</v>
      </c>
      <c r="J7974" s="244"/>
      <c r="U7974"/>
      <c r="V7974" t="s">
        <v>4336</v>
      </c>
      <c r="W7974" s="244"/>
      <c r="AA7974" s="115" t="s">
        <v>4308</v>
      </c>
      <c r="AB7974" s="115" t="s">
        <v>4308</v>
      </c>
      <c r="AC7974" s="115" t="s">
        <v>4308</v>
      </c>
      <c r="AD7974" s="115" t="s">
        <v>4308</v>
      </c>
      <c r="AE7974" s="115" t="s">
        <v>4308</v>
      </c>
      <c r="AF7974" s="115" t="s">
        <v>4308</v>
      </c>
      <c r="AG7974" s="115" t="s">
        <v>4308</v>
      </c>
      <c r="AH7974" s="115" t="s">
        <v>4308</v>
      </c>
      <c r="AI7974" s="115" t="e">
        <f>VLOOKUP(A7974,'[2]دراسات قانونية'!$A$3:$E$600,1,0)</f>
        <v>#N/A</v>
      </c>
    </row>
    <row r="7975" spans="1:35" hidden="1" x14ac:dyDescent="0.25">
      <c r="A7975" s="246">
        <v>335451</v>
      </c>
      <c r="B7975" s="247" t="s">
        <v>12035</v>
      </c>
      <c r="C7975" s="247" t="s">
        <v>299</v>
      </c>
      <c r="D7975" s="248" t="s">
        <v>12036</v>
      </c>
      <c r="E7975" t="s">
        <v>76</v>
      </c>
      <c r="F7975" s="126">
        <v>36021</v>
      </c>
      <c r="G7975" s="248" t="s">
        <v>18</v>
      </c>
      <c r="H7975" t="s">
        <v>16</v>
      </c>
      <c r="I7975" t="s">
        <v>129</v>
      </c>
      <c r="J7975" s="247"/>
      <c r="K7975"/>
      <c r="L7975"/>
      <c r="M7975"/>
      <c r="N7975"/>
      <c r="O7975"/>
      <c r="P7975"/>
      <c r="Q7975"/>
      <c r="U7975"/>
      <c r="V7975" t="s">
        <v>4424</v>
      </c>
      <c r="W7975" s="247"/>
      <c r="X7975"/>
      <c r="Y7975"/>
      <c r="Z7975"/>
      <c r="AA7975"/>
      <c r="AB7975" t="s">
        <v>4308</v>
      </c>
      <c r="AC7975" t="s">
        <v>4308</v>
      </c>
      <c r="AD7975" t="s">
        <v>4308</v>
      </c>
      <c r="AE7975" t="s">
        <v>4308</v>
      </c>
      <c r="AF7975" t="s">
        <v>4308</v>
      </c>
      <c r="AG7975" t="s">
        <v>4308</v>
      </c>
      <c r="AH7975" s="115" t="s">
        <v>4308</v>
      </c>
    </row>
    <row r="7976" spans="1:35" x14ac:dyDescent="0.25">
      <c r="A7976" s="243">
        <v>335452</v>
      </c>
      <c r="B7976" s="244" t="s">
        <v>12037</v>
      </c>
      <c r="C7976" s="244" t="s">
        <v>227</v>
      </c>
      <c r="D7976" s="245" t="s">
        <v>281</v>
      </c>
      <c r="E7976" s="115" t="s">
        <v>76</v>
      </c>
      <c r="F7976" s="237"/>
      <c r="G7976" s="245"/>
      <c r="H7976" s="115" t="s">
        <v>16</v>
      </c>
      <c r="I7976" t="s">
        <v>107</v>
      </c>
      <c r="J7976" s="244"/>
      <c r="U7976"/>
      <c r="V7976" t="s">
        <v>4336</v>
      </c>
      <c r="W7976" s="244"/>
      <c r="AA7976" s="115" t="s">
        <v>4308</v>
      </c>
      <c r="AB7976" s="115" t="s">
        <v>4308</v>
      </c>
      <c r="AC7976" s="115" t="s">
        <v>4308</v>
      </c>
      <c r="AD7976" s="115" t="s">
        <v>4308</v>
      </c>
      <c r="AE7976" s="115" t="s">
        <v>4308</v>
      </c>
      <c r="AF7976" s="115" t="s">
        <v>4308</v>
      </c>
      <c r="AG7976" s="115" t="s">
        <v>4308</v>
      </c>
      <c r="AH7976" s="115" t="s">
        <v>4308</v>
      </c>
      <c r="AI7976" s="115" t="e">
        <f>VLOOKUP(A7976,'[2]دراسات قانونية'!$A$3:$E$600,1,0)</f>
        <v>#N/A</v>
      </c>
    </row>
    <row r="7977" spans="1:35" hidden="1" x14ac:dyDescent="0.25">
      <c r="A7977" s="243">
        <v>335453</v>
      </c>
      <c r="B7977" s="244" t="s">
        <v>4171</v>
      </c>
      <c r="C7977" s="244" t="s">
        <v>512</v>
      </c>
      <c r="D7977" s="245" t="s">
        <v>405</v>
      </c>
      <c r="E7977" s="115" t="s">
        <v>77</v>
      </c>
      <c r="F7977" s="237">
        <v>32763</v>
      </c>
      <c r="G7977" s="245" t="s">
        <v>282</v>
      </c>
      <c r="H7977" s="115" t="s">
        <v>16</v>
      </c>
      <c r="I7977" t="s">
        <v>199</v>
      </c>
      <c r="J7977" s="244" t="s">
        <v>1226</v>
      </c>
      <c r="L7977" s="115" t="s">
        <v>30</v>
      </c>
      <c r="U7977"/>
      <c r="V7977">
        <v>0</v>
      </c>
      <c r="W7977" s="244"/>
    </row>
    <row r="7978" spans="1:35" x14ac:dyDescent="0.25">
      <c r="A7978" s="243">
        <v>335454</v>
      </c>
      <c r="B7978" s="244" t="s">
        <v>12038</v>
      </c>
      <c r="C7978" s="244" t="s">
        <v>395</v>
      </c>
      <c r="D7978" s="245" t="s">
        <v>599</v>
      </c>
      <c r="E7978" s="115" t="s">
        <v>76</v>
      </c>
      <c r="F7978" s="237"/>
      <c r="G7978" s="245"/>
      <c r="H7978" s="115" t="s">
        <v>16</v>
      </c>
      <c r="I7978" t="s">
        <v>107</v>
      </c>
      <c r="J7978" s="244"/>
      <c r="U7978"/>
      <c r="V7978" t="s">
        <v>4336</v>
      </c>
      <c r="W7978" s="244"/>
      <c r="AA7978" s="115" t="s">
        <v>4308</v>
      </c>
      <c r="AB7978" s="115" t="s">
        <v>4308</v>
      </c>
      <c r="AC7978" s="115" t="s">
        <v>4308</v>
      </c>
      <c r="AD7978" s="115" t="s">
        <v>4308</v>
      </c>
      <c r="AE7978" s="115" t="s">
        <v>4308</v>
      </c>
      <c r="AF7978" s="115" t="s">
        <v>4308</v>
      </c>
      <c r="AG7978" s="115" t="s">
        <v>4308</v>
      </c>
      <c r="AH7978" s="115" t="s">
        <v>4308</v>
      </c>
      <c r="AI7978" s="115" t="e">
        <f>VLOOKUP(A7978,'[2]دراسات قانونية'!$A$3:$E$600,1,0)</f>
        <v>#N/A</v>
      </c>
    </row>
    <row r="7979" spans="1:35" hidden="1" x14ac:dyDescent="0.25">
      <c r="A7979" s="246">
        <v>335455</v>
      </c>
      <c r="B7979" s="247" t="s">
        <v>12039</v>
      </c>
      <c r="C7979" s="247" t="s">
        <v>9105</v>
      </c>
      <c r="D7979" s="248" t="s">
        <v>436</v>
      </c>
      <c r="E7979" t="s">
        <v>76</v>
      </c>
      <c r="F7979" s="126"/>
      <c r="G7979" s="248"/>
      <c r="H7979" t="s">
        <v>16</v>
      </c>
      <c r="I7979" t="s">
        <v>129</v>
      </c>
      <c r="J7979" s="247"/>
      <c r="K7979"/>
      <c r="L7979"/>
      <c r="M7979"/>
      <c r="N7979"/>
      <c r="O7979"/>
      <c r="P7979"/>
      <c r="Q7979"/>
      <c r="U7979"/>
      <c r="V7979" t="s">
        <v>4424</v>
      </c>
      <c r="W7979" s="247"/>
      <c r="X7979"/>
      <c r="Y7979"/>
      <c r="Z7979"/>
      <c r="AA7979"/>
      <c r="AB7979"/>
      <c r="AC7979"/>
      <c r="AD7979"/>
      <c r="AE7979"/>
      <c r="AF7979"/>
      <c r="AG7979"/>
      <c r="AH7979" s="115" t="s">
        <v>4308</v>
      </c>
    </row>
    <row r="7980" spans="1:35" hidden="1" x14ac:dyDescent="0.25">
      <c r="A7980" s="243">
        <v>335456</v>
      </c>
      <c r="B7980" s="244" t="s">
        <v>3352</v>
      </c>
      <c r="C7980" s="244" t="s">
        <v>339</v>
      </c>
      <c r="D7980" s="245" t="s">
        <v>2232</v>
      </c>
      <c r="E7980" s="115" t="s">
        <v>77</v>
      </c>
      <c r="F7980" s="237"/>
      <c r="G7980" s="245"/>
      <c r="H7980" s="115" t="s">
        <v>16</v>
      </c>
      <c r="I7980" t="s">
        <v>199</v>
      </c>
      <c r="J7980" s="244"/>
      <c r="U7980"/>
      <c r="V7980">
        <v>0</v>
      </c>
      <c r="W7980" s="244"/>
      <c r="AH7980" s="115" t="s">
        <v>4308</v>
      </c>
    </row>
    <row r="7981" spans="1:35" hidden="1" x14ac:dyDescent="0.25">
      <c r="A7981" s="243">
        <v>335457</v>
      </c>
      <c r="B7981" s="244" t="s">
        <v>4172</v>
      </c>
      <c r="C7981" s="244" t="s">
        <v>291</v>
      </c>
      <c r="D7981" s="245" t="s">
        <v>435</v>
      </c>
      <c r="E7981" s="115" t="s">
        <v>77</v>
      </c>
      <c r="F7981" s="237">
        <v>35431</v>
      </c>
      <c r="G7981" s="245" t="s">
        <v>626</v>
      </c>
      <c r="H7981" s="115" t="s">
        <v>16</v>
      </c>
      <c r="I7981" t="s">
        <v>199</v>
      </c>
      <c r="J7981" s="244" t="s">
        <v>1226</v>
      </c>
      <c r="L7981" s="115" t="s">
        <v>30</v>
      </c>
      <c r="U7981"/>
      <c r="V7981">
        <v>0</v>
      </c>
      <c r="W7981" s="244"/>
    </row>
    <row r="7982" spans="1:35" hidden="1" x14ac:dyDescent="0.25">
      <c r="A7982" s="246">
        <v>335458</v>
      </c>
      <c r="B7982" s="247" t="s">
        <v>12040</v>
      </c>
      <c r="C7982" s="247" t="s">
        <v>4462</v>
      </c>
      <c r="D7982" s="248" t="s">
        <v>521</v>
      </c>
      <c r="E7982" t="s">
        <v>77</v>
      </c>
      <c r="F7982" s="126">
        <v>35598</v>
      </c>
      <c r="G7982" s="248" t="s">
        <v>2058</v>
      </c>
      <c r="H7982" t="s">
        <v>16</v>
      </c>
      <c r="I7982" t="s">
        <v>136</v>
      </c>
      <c r="J7982" s="247" t="s">
        <v>1226</v>
      </c>
      <c r="K7982"/>
      <c r="L7982" t="s">
        <v>30</v>
      </c>
      <c r="M7982"/>
      <c r="N7982"/>
      <c r="O7982"/>
      <c r="P7982"/>
      <c r="Q7982"/>
      <c r="U7982"/>
      <c r="V7982">
        <v>0</v>
      </c>
      <c r="W7982" s="247"/>
      <c r="X7982"/>
      <c r="Y7982"/>
      <c r="Z7982"/>
      <c r="AA7982"/>
      <c r="AB7982"/>
      <c r="AC7982"/>
      <c r="AD7982"/>
      <c r="AE7982"/>
      <c r="AF7982"/>
      <c r="AG7982"/>
      <c r="AH7982" s="115" t="s">
        <v>4308</v>
      </c>
    </row>
    <row r="7983" spans="1:35" x14ac:dyDescent="0.25">
      <c r="A7983" s="243">
        <v>335459</v>
      </c>
      <c r="B7983" s="244" t="s">
        <v>12041</v>
      </c>
      <c r="C7983" s="244" t="s">
        <v>946</v>
      </c>
      <c r="D7983" s="245" t="s">
        <v>213</v>
      </c>
      <c r="E7983" s="115" t="s">
        <v>76</v>
      </c>
      <c r="F7983" s="237"/>
      <c r="G7983" s="245"/>
      <c r="H7983" s="115" t="s">
        <v>16</v>
      </c>
      <c r="I7983" t="s">
        <v>107</v>
      </c>
      <c r="J7983" s="244"/>
      <c r="U7983"/>
      <c r="V7983" t="s">
        <v>4336</v>
      </c>
      <c r="W7983" s="244"/>
      <c r="AA7983" s="115" t="s">
        <v>4308</v>
      </c>
      <c r="AB7983" s="115" t="s">
        <v>4308</v>
      </c>
      <c r="AC7983" s="115" t="s">
        <v>4308</v>
      </c>
      <c r="AD7983" s="115" t="s">
        <v>4308</v>
      </c>
      <c r="AE7983" s="115" t="s">
        <v>4308</v>
      </c>
      <c r="AF7983" s="115" t="s">
        <v>4308</v>
      </c>
      <c r="AG7983" s="115" t="s">
        <v>4308</v>
      </c>
      <c r="AH7983" s="115" t="s">
        <v>4308</v>
      </c>
      <c r="AI7983" s="115" t="e">
        <f>VLOOKUP(A7983,'[2]دراسات قانونية'!$A$3:$E$600,1,0)</f>
        <v>#N/A</v>
      </c>
    </row>
    <row r="7984" spans="1:35" hidden="1" x14ac:dyDescent="0.25">
      <c r="A7984" s="246">
        <v>335460</v>
      </c>
      <c r="B7984" s="247" t="s">
        <v>12042</v>
      </c>
      <c r="C7984" s="247" t="s">
        <v>250</v>
      </c>
      <c r="D7984" s="248" t="s">
        <v>400</v>
      </c>
      <c r="E7984" t="s">
        <v>77</v>
      </c>
      <c r="F7984" s="126">
        <v>32993</v>
      </c>
      <c r="G7984" s="248"/>
      <c r="H7984" t="s">
        <v>16</v>
      </c>
      <c r="I7984" t="s">
        <v>129</v>
      </c>
      <c r="J7984" s="247"/>
      <c r="K7984"/>
      <c r="L7984"/>
      <c r="M7984"/>
      <c r="N7984"/>
      <c r="O7984"/>
      <c r="P7984"/>
      <c r="Q7984"/>
      <c r="U7984"/>
      <c r="V7984" t="s">
        <v>4424</v>
      </c>
      <c r="W7984" s="247"/>
      <c r="X7984"/>
      <c r="Y7984"/>
      <c r="Z7984"/>
      <c r="AA7984"/>
      <c r="AB7984" t="s">
        <v>4308</v>
      </c>
      <c r="AC7984" t="s">
        <v>4308</v>
      </c>
      <c r="AD7984" t="s">
        <v>4308</v>
      </c>
      <c r="AE7984" t="s">
        <v>4308</v>
      </c>
      <c r="AF7984" t="s">
        <v>4308</v>
      </c>
      <c r="AG7984" t="s">
        <v>4308</v>
      </c>
      <c r="AH7984" s="115" t="s">
        <v>4308</v>
      </c>
    </row>
    <row r="7985" spans="1:35" x14ac:dyDescent="0.25">
      <c r="A7985" s="243">
        <v>335462</v>
      </c>
      <c r="B7985" s="244" t="s">
        <v>12043</v>
      </c>
      <c r="C7985" s="244" t="s">
        <v>868</v>
      </c>
      <c r="D7985" s="245" t="s">
        <v>310</v>
      </c>
      <c r="E7985" s="115" t="s">
        <v>77</v>
      </c>
      <c r="F7985" s="237"/>
      <c r="G7985" s="245"/>
      <c r="H7985" s="115" t="s">
        <v>16</v>
      </c>
      <c r="I7985" t="s">
        <v>107</v>
      </c>
      <c r="J7985" s="244"/>
      <c r="U7985"/>
      <c r="V7985" t="s">
        <v>4336</v>
      </c>
      <c r="W7985" s="244"/>
      <c r="AA7985" s="115" t="s">
        <v>4308</v>
      </c>
      <c r="AB7985" s="115" t="s">
        <v>4308</v>
      </c>
      <c r="AC7985" s="115" t="s">
        <v>4308</v>
      </c>
      <c r="AD7985" s="115" t="s">
        <v>4308</v>
      </c>
      <c r="AE7985" s="115" t="s">
        <v>4308</v>
      </c>
      <c r="AF7985" s="115" t="s">
        <v>4308</v>
      </c>
      <c r="AG7985" s="115" t="s">
        <v>4308</v>
      </c>
      <c r="AH7985" s="115" t="s">
        <v>4308</v>
      </c>
      <c r="AI7985" s="115" t="e">
        <f>VLOOKUP(A7985,'[2]دراسات قانونية'!$A$3:$E$600,1,0)</f>
        <v>#N/A</v>
      </c>
    </row>
    <row r="7986" spans="1:35" x14ac:dyDescent="0.25">
      <c r="A7986" s="243">
        <v>335463</v>
      </c>
      <c r="B7986" s="244" t="s">
        <v>12044</v>
      </c>
      <c r="C7986" s="244" t="s">
        <v>227</v>
      </c>
      <c r="D7986" s="245" t="s">
        <v>447</v>
      </c>
      <c r="E7986" s="115" t="s">
        <v>77</v>
      </c>
      <c r="F7986" s="237">
        <v>34908</v>
      </c>
      <c r="G7986" s="245" t="s">
        <v>18</v>
      </c>
      <c r="H7986" s="115" t="s">
        <v>16</v>
      </c>
      <c r="I7986" t="s">
        <v>107</v>
      </c>
      <c r="J7986" s="244"/>
      <c r="U7986"/>
      <c r="V7986" t="s">
        <v>4336</v>
      </c>
      <c r="W7986" s="244"/>
      <c r="AB7986" s="115" t="s">
        <v>4308</v>
      </c>
      <c r="AC7986" s="115" t="s">
        <v>4308</v>
      </c>
      <c r="AD7986" s="115" t="s">
        <v>4308</v>
      </c>
      <c r="AE7986" s="115" t="s">
        <v>4308</v>
      </c>
      <c r="AF7986" s="115" t="s">
        <v>4308</v>
      </c>
      <c r="AG7986" s="115" t="s">
        <v>4308</v>
      </c>
      <c r="AH7986" s="115" t="s">
        <v>4308</v>
      </c>
      <c r="AI7986" s="115" t="e">
        <f>VLOOKUP(A7986,'[2]دراسات قانونية'!$A$3:$E$600,1,0)</f>
        <v>#N/A</v>
      </c>
    </row>
    <row r="7987" spans="1:35" hidden="1" x14ac:dyDescent="0.25">
      <c r="A7987" s="243">
        <v>335464</v>
      </c>
      <c r="B7987" s="244" t="s">
        <v>4173</v>
      </c>
      <c r="C7987" s="244" t="s">
        <v>4174</v>
      </c>
      <c r="D7987" s="245" t="s">
        <v>293</v>
      </c>
      <c r="E7987" s="115" t="s">
        <v>77</v>
      </c>
      <c r="F7987" s="237">
        <v>36161</v>
      </c>
      <c r="G7987" s="245" t="s">
        <v>885</v>
      </c>
      <c r="H7987" s="115" t="s">
        <v>16</v>
      </c>
      <c r="I7987" t="s">
        <v>199</v>
      </c>
      <c r="J7987" s="244" t="s">
        <v>1226</v>
      </c>
      <c r="L7987" s="115" t="s">
        <v>67</v>
      </c>
      <c r="U7987"/>
      <c r="V7987">
        <v>0</v>
      </c>
      <c r="W7987" s="244"/>
    </row>
    <row r="7988" spans="1:35" hidden="1" x14ac:dyDescent="0.25">
      <c r="A7988" s="243">
        <v>335465</v>
      </c>
      <c r="B7988" s="244" t="s">
        <v>2702</v>
      </c>
      <c r="C7988" s="244" t="s">
        <v>1515</v>
      </c>
      <c r="D7988" s="245" t="s">
        <v>2703</v>
      </c>
      <c r="E7988" s="115" t="s">
        <v>77</v>
      </c>
      <c r="F7988" s="237">
        <v>36535</v>
      </c>
      <c r="G7988" s="245" t="s">
        <v>258</v>
      </c>
      <c r="H7988" s="115" t="s">
        <v>16</v>
      </c>
      <c r="I7988" t="s">
        <v>199</v>
      </c>
      <c r="J7988" s="244" t="s">
        <v>1226</v>
      </c>
      <c r="L7988" s="115" t="s">
        <v>30</v>
      </c>
      <c r="U7988"/>
      <c r="V7988">
        <v>0</v>
      </c>
      <c r="W7988" s="244"/>
    </row>
    <row r="7989" spans="1:35" hidden="1" x14ac:dyDescent="0.25">
      <c r="A7989" s="246">
        <v>335467</v>
      </c>
      <c r="B7989" s="247" t="s">
        <v>12045</v>
      </c>
      <c r="C7989" s="247" t="s">
        <v>377</v>
      </c>
      <c r="D7989" s="248" t="s">
        <v>276</v>
      </c>
      <c r="E7989" t="s">
        <v>77</v>
      </c>
      <c r="F7989" s="126">
        <v>34726</v>
      </c>
      <c r="G7989" s="248" t="s">
        <v>12046</v>
      </c>
      <c r="H7989" t="s">
        <v>19</v>
      </c>
      <c r="I7989" t="s">
        <v>129</v>
      </c>
      <c r="J7989" s="247"/>
      <c r="K7989"/>
      <c r="L7989"/>
      <c r="M7989"/>
      <c r="N7989"/>
      <c r="O7989"/>
      <c r="P7989"/>
      <c r="Q7989"/>
      <c r="U7989"/>
      <c r="V7989" t="s">
        <v>4414</v>
      </c>
      <c r="W7989" s="247"/>
      <c r="X7989"/>
      <c r="Y7989"/>
      <c r="Z7989"/>
      <c r="AA7989"/>
      <c r="AB7989"/>
      <c r="AC7989"/>
      <c r="AD7989"/>
      <c r="AE7989"/>
      <c r="AF7989"/>
      <c r="AG7989"/>
      <c r="AH7989" s="115" t="s">
        <v>4308</v>
      </c>
    </row>
    <row r="7990" spans="1:35" hidden="1" x14ac:dyDescent="0.25">
      <c r="A7990" s="246">
        <v>335468</v>
      </c>
      <c r="B7990" s="247" t="s">
        <v>12047</v>
      </c>
      <c r="C7990" s="247" t="s">
        <v>10591</v>
      </c>
      <c r="D7990" s="248" t="s">
        <v>450</v>
      </c>
      <c r="E7990" t="s">
        <v>77</v>
      </c>
      <c r="F7990" s="126">
        <v>33373</v>
      </c>
      <c r="G7990" s="248" t="s">
        <v>18</v>
      </c>
      <c r="H7990" t="s">
        <v>16</v>
      </c>
      <c r="I7990" t="s">
        <v>136</v>
      </c>
      <c r="J7990" s="247" t="s">
        <v>1226</v>
      </c>
      <c r="K7990"/>
      <c r="L7990" t="s">
        <v>18</v>
      </c>
      <c r="M7990"/>
      <c r="N7990"/>
      <c r="O7990"/>
      <c r="P7990"/>
      <c r="Q7990"/>
      <c r="U7990"/>
      <c r="V7990">
        <v>0</v>
      </c>
      <c r="W7990" s="247"/>
      <c r="X7990"/>
      <c r="Y7990"/>
      <c r="Z7990"/>
      <c r="AA7990"/>
      <c r="AB7990"/>
      <c r="AC7990"/>
      <c r="AD7990"/>
      <c r="AE7990"/>
      <c r="AF7990"/>
      <c r="AG7990"/>
    </row>
    <row r="7991" spans="1:35" hidden="1" x14ac:dyDescent="0.25">
      <c r="A7991" s="246">
        <v>335469</v>
      </c>
      <c r="B7991" s="247" t="s">
        <v>12048</v>
      </c>
      <c r="C7991" s="247" t="s">
        <v>1144</v>
      </c>
      <c r="D7991" s="248" t="s">
        <v>12049</v>
      </c>
      <c r="E7991" t="s">
        <v>77</v>
      </c>
      <c r="F7991" s="126">
        <v>33782</v>
      </c>
      <c r="G7991" s="248" t="s">
        <v>18</v>
      </c>
      <c r="H7991" t="s">
        <v>19</v>
      </c>
      <c r="I7991" t="s">
        <v>129</v>
      </c>
      <c r="J7991" s="247" t="s">
        <v>1226</v>
      </c>
      <c r="K7991"/>
      <c r="L7991" t="s">
        <v>18</v>
      </c>
      <c r="M7991"/>
      <c r="N7991"/>
      <c r="O7991"/>
      <c r="P7991"/>
      <c r="Q7991"/>
      <c r="U7991"/>
      <c r="V7991" t="s">
        <v>4424</v>
      </c>
      <c r="W7991" s="247"/>
      <c r="X7991"/>
      <c r="Y7991"/>
      <c r="Z7991"/>
      <c r="AA7991"/>
      <c r="AB7991"/>
      <c r="AC7991"/>
      <c r="AD7991"/>
      <c r="AE7991" t="s">
        <v>4308</v>
      </c>
      <c r="AF7991" t="s">
        <v>4308</v>
      </c>
      <c r="AG7991" t="s">
        <v>4308</v>
      </c>
      <c r="AH7991" s="115" t="s">
        <v>4308</v>
      </c>
    </row>
    <row r="7992" spans="1:35" hidden="1" x14ac:dyDescent="0.25">
      <c r="A7992" s="243">
        <v>335470</v>
      </c>
      <c r="B7992" s="244" t="s">
        <v>3122</v>
      </c>
      <c r="C7992" s="244" t="s">
        <v>212</v>
      </c>
      <c r="D7992" s="245" t="s">
        <v>3123</v>
      </c>
      <c r="E7992" s="115" t="s">
        <v>77</v>
      </c>
      <c r="F7992" s="237">
        <v>36384</v>
      </c>
      <c r="G7992" s="245" t="s">
        <v>462</v>
      </c>
      <c r="H7992" s="115" t="s">
        <v>16</v>
      </c>
      <c r="I7992" t="s">
        <v>199</v>
      </c>
      <c r="J7992" s="244" t="s">
        <v>15</v>
      </c>
      <c r="L7992" s="115" t="s">
        <v>18</v>
      </c>
      <c r="U7992"/>
      <c r="V7992">
        <v>0</v>
      </c>
      <c r="W7992" s="244"/>
    </row>
    <row r="7993" spans="1:35" ht="18" x14ac:dyDescent="0.25">
      <c r="A7993" s="249">
        <v>335471</v>
      </c>
      <c r="B7993" s="250" t="s">
        <v>12050</v>
      </c>
      <c r="C7993" s="250" t="s">
        <v>12051</v>
      </c>
      <c r="D7993" s="251" t="s">
        <v>342</v>
      </c>
      <c r="E7993"/>
      <c r="F7993" s="126"/>
      <c r="G7993" s="252"/>
      <c r="H7993"/>
      <c r="I7993" t="s">
        <v>107</v>
      </c>
      <c r="J7993" s="253"/>
      <c r="K7993"/>
      <c r="L7993"/>
      <c r="M7993"/>
      <c r="N7993"/>
      <c r="O7993"/>
      <c r="P7993"/>
      <c r="Q7993"/>
      <c r="U7993"/>
      <c r="V7993" t="s">
        <v>4337</v>
      </c>
      <c r="W7993" s="253"/>
      <c r="X7993"/>
      <c r="Y7993"/>
      <c r="Z7993"/>
      <c r="AA7993"/>
      <c r="AB7993"/>
      <c r="AC7993"/>
      <c r="AD7993"/>
      <c r="AE7993"/>
      <c r="AF7993"/>
      <c r="AG7993"/>
      <c r="AH7993" s="115" t="s">
        <v>4308</v>
      </c>
      <c r="AI7993" s="115" t="e">
        <f>VLOOKUP(A7993,'[2]دراسات قانونية'!$A$3:$E$600,1,0)</f>
        <v>#N/A</v>
      </c>
    </row>
    <row r="7994" spans="1:35" hidden="1" x14ac:dyDescent="0.25">
      <c r="A7994" s="246">
        <v>335472</v>
      </c>
      <c r="B7994" s="247" t="s">
        <v>12052</v>
      </c>
      <c r="C7994" s="247" t="s">
        <v>394</v>
      </c>
      <c r="D7994" s="248" t="s">
        <v>693</v>
      </c>
      <c r="E7994" t="s">
        <v>77</v>
      </c>
      <c r="F7994" s="126">
        <v>36232</v>
      </c>
      <c r="G7994" s="248" t="s">
        <v>1080</v>
      </c>
      <c r="H7994" t="s">
        <v>16</v>
      </c>
      <c r="I7994" t="s">
        <v>136</v>
      </c>
      <c r="J7994" s="247" t="s">
        <v>1226</v>
      </c>
      <c r="K7994"/>
      <c r="L7994" t="s">
        <v>30</v>
      </c>
      <c r="M7994"/>
      <c r="N7994"/>
      <c r="O7994"/>
      <c r="P7994"/>
      <c r="Q7994"/>
      <c r="U7994"/>
      <c r="V7994" t="s">
        <v>16623</v>
      </c>
      <c r="W7994" s="247"/>
      <c r="X7994"/>
      <c r="Y7994"/>
      <c r="Z7994"/>
      <c r="AA7994"/>
      <c r="AB7994"/>
      <c r="AC7994"/>
      <c r="AD7994"/>
      <c r="AE7994"/>
      <c r="AF7994"/>
      <c r="AG7994"/>
      <c r="AH7994" s="115" t="s">
        <v>4308</v>
      </c>
    </row>
    <row r="7995" spans="1:35" hidden="1" x14ac:dyDescent="0.25">
      <c r="A7995" s="246">
        <v>335473</v>
      </c>
      <c r="B7995" s="247" t="s">
        <v>12053</v>
      </c>
      <c r="C7995" s="247" t="s">
        <v>680</v>
      </c>
      <c r="D7995" s="248" t="s">
        <v>2480</v>
      </c>
      <c r="E7995" t="s">
        <v>77</v>
      </c>
      <c r="F7995" s="126">
        <v>34912</v>
      </c>
      <c r="G7995" s="248" t="s">
        <v>12054</v>
      </c>
      <c r="H7995" t="s">
        <v>16</v>
      </c>
      <c r="I7995" t="s">
        <v>5306</v>
      </c>
      <c r="J7995" s="247" t="s">
        <v>1226</v>
      </c>
      <c r="K7995"/>
      <c r="L7995" t="s">
        <v>55</v>
      </c>
      <c r="M7995"/>
      <c r="N7995"/>
      <c r="O7995"/>
      <c r="P7995"/>
      <c r="Q7995"/>
      <c r="U7995"/>
      <c r="V7995" t="s">
        <v>16603</v>
      </c>
      <c r="W7995" s="247"/>
      <c r="X7995"/>
      <c r="Y7995"/>
      <c r="Z7995"/>
      <c r="AA7995"/>
      <c r="AB7995"/>
      <c r="AC7995"/>
      <c r="AD7995"/>
      <c r="AE7995"/>
      <c r="AF7995"/>
      <c r="AG7995"/>
    </row>
    <row r="7996" spans="1:35" hidden="1" x14ac:dyDescent="0.25">
      <c r="A7996" s="246">
        <v>335474</v>
      </c>
      <c r="B7996" s="247" t="s">
        <v>12055</v>
      </c>
      <c r="C7996" s="247" t="s">
        <v>377</v>
      </c>
      <c r="D7996" s="248" t="s">
        <v>12056</v>
      </c>
      <c r="E7996" t="s">
        <v>76</v>
      </c>
      <c r="F7996" s="126">
        <v>32034</v>
      </c>
      <c r="G7996" s="248" t="s">
        <v>211</v>
      </c>
      <c r="H7996" t="s">
        <v>16</v>
      </c>
      <c r="I7996" t="s">
        <v>129</v>
      </c>
      <c r="J7996" s="247" t="s">
        <v>1226</v>
      </c>
      <c r="K7996"/>
      <c r="L7996" t="s">
        <v>18</v>
      </c>
      <c r="M7996"/>
      <c r="N7996"/>
      <c r="O7996"/>
      <c r="P7996"/>
      <c r="Q7996"/>
      <c r="U7996"/>
      <c r="V7996">
        <v>0</v>
      </c>
      <c r="W7996" s="247"/>
      <c r="X7996"/>
      <c r="Y7996"/>
      <c r="Z7996"/>
      <c r="AA7996"/>
      <c r="AB7996"/>
      <c r="AC7996"/>
      <c r="AD7996"/>
      <c r="AE7996"/>
      <c r="AF7996"/>
      <c r="AG7996"/>
      <c r="AH7996" s="115" t="s">
        <v>4308</v>
      </c>
    </row>
    <row r="7997" spans="1:35" hidden="1" x14ac:dyDescent="0.25">
      <c r="A7997" s="246">
        <v>335475</v>
      </c>
      <c r="B7997" s="247" t="s">
        <v>12057</v>
      </c>
      <c r="C7997" s="247" t="s">
        <v>1633</v>
      </c>
      <c r="D7997" s="248" t="s">
        <v>444</v>
      </c>
      <c r="E7997" t="s">
        <v>77</v>
      </c>
      <c r="F7997" s="126"/>
      <c r="G7997" s="248"/>
      <c r="H7997" t="s">
        <v>16</v>
      </c>
      <c r="I7997" t="s">
        <v>129</v>
      </c>
      <c r="J7997" s="247"/>
      <c r="K7997"/>
      <c r="L7997"/>
      <c r="M7997"/>
      <c r="N7997"/>
      <c r="O7997"/>
      <c r="P7997"/>
      <c r="Q7997"/>
      <c r="U7997"/>
      <c r="V7997" t="s">
        <v>16603</v>
      </c>
      <c r="W7997" s="247"/>
      <c r="X7997"/>
      <c r="Y7997"/>
      <c r="Z7997"/>
      <c r="AA7997" t="s">
        <v>4308</v>
      </c>
      <c r="AB7997" t="s">
        <v>4308</v>
      </c>
      <c r="AC7997" t="s">
        <v>4308</v>
      </c>
      <c r="AD7997" t="s">
        <v>4308</v>
      </c>
      <c r="AE7997" t="s">
        <v>4308</v>
      </c>
      <c r="AF7997" t="s">
        <v>4308</v>
      </c>
      <c r="AG7997" t="s">
        <v>4308</v>
      </c>
      <c r="AH7997" s="115" t="s">
        <v>4308</v>
      </c>
    </row>
    <row r="7998" spans="1:35" hidden="1" x14ac:dyDescent="0.25">
      <c r="A7998" s="246">
        <v>335476</v>
      </c>
      <c r="B7998" s="247" t="s">
        <v>12058</v>
      </c>
      <c r="C7998" s="247" t="s">
        <v>6642</v>
      </c>
      <c r="D7998" s="248" t="s">
        <v>932</v>
      </c>
      <c r="E7998" t="s">
        <v>77</v>
      </c>
      <c r="F7998" s="126">
        <v>34877</v>
      </c>
      <c r="G7998" s="248" t="s">
        <v>918</v>
      </c>
      <c r="H7998" t="s">
        <v>16</v>
      </c>
      <c r="I7998" t="s">
        <v>129</v>
      </c>
      <c r="J7998" s="247"/>
      <c r="K7998"/>
      <c r="L7998"/>
      <c r="M7998"/>
      <c r="N7998"/>
      <c r="O7998"/>
      <c r="P7998"/>
      <c r="Q7998"/>
      <c r="U7998"/>
      <c r="V7998" t="s">
        <v>16623</v>
      </c>
      <c r="W7998" s="247"/>
      <c r="X7998"/>
      <c r="Y7998"/>
      <c r="Z7998"/>
      <c r="AA7998"/>
      <c r="AB7998"/>
      <c r="AC7998"/>
      <c r="AD7998"/>
      <c r="AE7998"/>
      <c r="AF7998"/>
      <c r="AG7998"/>
    </row>
    <row r="7999" spans="1:35" hidden="1" x14ac:dyDescent="0.25">
      <c r="A7999" s="246">
        <v>335477</v>
      </c>
      <c r="B7999" s="247" t="s">
        <v>12059</v>
      </c>
      <c r="C7999" s="247" t="s">
        <v>291</v>
      </c>
      <c r="D7999" s="248" t="s">
        <v>12060</v>
      </c>
      <c r="E7999" t="s">
        <v>77</v>
      </c>
      <c r="F7999" s="126"/>
      <c r="G7999" s="248"/>
      <c r="H7999" t="s">
        <v>16</v>
      </c>
      <c r="I7999" t="s">
        <v>129</v>
      </c>
      <c r="J7999" s="247"/>
      <c r="K7999"/>
      <c r="L7999"/>
      <c r="M7999"/>
      <c r="N7999"/>
      <c r="O7999"/>
      <c r="P7999"/>
      <c r="Q7999"/>
      <c r="U7999"/>
      <c r="V7999" t="s">
        <v>16603</v>
      </c>
      <c r="W7999" s="247"/>
      <c r="X7999"/>
      <c r="Y7999"/>
      <c r="Z7999"/>
      <c r="AA7999"/>
      <c r="AB7999" t="s">
        <v>4308</v>
      </c>
      <c r="AC7999" t="s">
        <v>4308</v>
      </c>
      <c r="AD7999" t="s">
        <v>4308</v>
      </c>
      <c r="AE7999" t="s">
        <v>4308</v>
      </c>
      <c r="AF7999" t="s">
        <v>4308</v>
      </c>
      <c r="AG7999" t="s">
        <v>4308</v>
      </c>
      <c r="AH7999" s="115" t="s">
        <v>4308</v>
      </c>
    </row>
    <row r="8000" spans="1:35" hidden="1" x14ac:dyDescent="0.25">
      <c r="A8000" s="243">
        <v>335480</v>
      </c>
      <c r="B8000" s="244" t="s">
        <v>3891</v>
      </c>
      <c r="C8000" s="244" t="s">
        <v>520</v>
      </c>
      <c r="D8000" s="245" t="s">
        <v>1043</v>
      </c>
      <c r="E8000" s="115" t="s">
        <v>77</v>
      </c>
      <c r="F8000" s="237">
        <v>32144</v>
      </c>
      <c r="G8000" s="245" t="s">
        <v>18</v>
      </c>
      <c r="H8000" s="115" t="s">
        <v>16</v>
      </c>
      <c r="I8000" t="s">
        <v>199</v>
      </c>
      <c r="J8000" s="244" t="s">
        <v>1226</v>
      </c>
      <c r="L8000" s="115" t="s">
        <v>18</v>
      </c>
      <c r="U8000"/>
      <c r="V8000">
        <v>0</v>
      </c>
      <c r="W8000" s="244"/>
    </row>
    <row r="8001" spans="1:35" ht="18" hidden="1" x14ac:dyDescent="0.25">
      <c r="A8001" s="249">
        <v>335481</v>
      </c>
      <c r="B8001" s="250" t="s">
        <v>12061</v>
      </c>
      <c r="C8001" s="250" t="s">
        <v>264</v>
      </c>
      <c r="D8001" s="251" t="s">
        <v>1057</v>
      </c>
      <c r="E8001"/>
      <c r="F8001" s="126"/>
      <c r="G8001" s="252"/>
      <c r="H8001"/>
      <c r="I8001" t="s">
        <v>136</v>
      </c>
      <c r="J8001" s="253"/>
      <c r="K8001"/>
      <c r="L8001"/>
      <c r="M8001"/>
      <c r="N8001"/>
      <c r="O8001"/>
      <c r="P8001"/>
      <c r="Q8001"/>
      <c r="U8001"/>
      <c r="V8001">
        <v>0</v>
      </c>
      <c r="W8001" s="253"/>
      <c r="X8001"/>
      <c r="Y8001"/>
      <c r="Z8001"/>
      <c r="AA8001"/>
      <c r="AB8001"/>
      <c r="AC8001"/>
      <c r="AD8001"/>
      <c r="AE8001"/>
      <c r="AF8001"/>
      <c r="AG8001"/>
      <c r="AH8001" s="115" t="s">
        <v>4308</v>
      </c>
    </row>
    <row r="8002" spans="1:35" hidden="1" x14ac:dyDescent="0.25">
      <c r="A8002" s="243">
        <v>335484</v>
      </c>
      <c r="B8002" s="244" t="s">
        <v>3138</v>
      </c>
      <c r="C8002" s="244" t="s">
        <v>1050</v>
      </c>
      <c r="D8002" s="245" t="s">
        <v>405</v>
      </c>
      <c r="E8002" s="115" t="s">
        <v>77</v>
      </c>
      <c r="F8002" s="237">
        <v>32604</v>
      </c>
      <c r="G8002" s="245" t="s">
        <v>3139</v>
      </c>
      <c r="H8002" s="115" t="s">
        <v>16</v>
      </c>
      <c r="I8002" t="s">
        <v>199</v>
      </c>
      <c r="J8002" s="244" t="s">
        <v>1226</v>
      </c>
      <c r="L8002" s="115" t="s">
        <v>67</v>
      </c>
      <c r="U8002"/>
      <c r="V8002">
        <v>0</v>
      </c>
      <c r="W8002" s="244"/>
    </row>
    <row r="8003" spans="1:35" x14ac:dyDescent="0.25">
      <c r="A8003" s="243">
        <v>335485</v>
      </c>
      <c r="B8003" s="244" t="s">
        <v>12062</v>
      </c>
      <c r="C8003" s="244" t="s">
        <v>1559</v>
      </c>
      <c r="D8003" s="245" t="s">
        <v>1027</v>
      </c>
      <c r="E8003" s="115" t="s">
        <v>77</v>
      </c>
      <c r="F8003" s="237"/>
      <c r="G8003" s="245"/>
      <c r="H8003" s="115" t="s">
        <v>16</v>
      </c>
      <c r="I8003" t="s">
        <v>107</v>
      </c>
      <c r="J8003" s="244"/>
      <c r="U8003"/>
      <c r="V8003" t="s">
        <v>4336</v>
      </c>
      <c r="W8003" s="244"/>
      <c r="AA8003" s="115" t="s">
        <v>4308</v>
      </c>
      <c r="AB8003" s="115" t="s">
        <v>4308</v>
      </c>
      <c r="AC8003" s="115" t="s">
        <v>4308</v>
      </c>
      <c r="AD8003" s="115" t="s">
        <v>4308</v>
      </c>
      <c r="AE8003" s="115" t="s">
        <v>4308</v>
      </c>
      <c r="AF8003" s="115" t="s">
        <v>4308</v>
      </c>
      <c r="AG8003" s="115" t="s">
        <v>4308</v>
      </c>
      <c r="AH8003" s="115" t="s">
        <v>4308</v>
      </c>
      <c r="AI8003" s="115" t="e">
        <f>VLOOKUP(A8003,'[2]دراسات قانونية'!$A$3:$E$600,1,0)</f>
        <v>#N/A</v>
      </c>
    </row>
    <row r="8004" spans="1:35" x14ac:dyDescent="0.25">
      <c r="A8004" s="243">
        <v>335486</v>
      </c>
      <c r="B8004" s="244" t="s">
        <v>12063</v>
      </c>
      <c r="C8004" s="244" t="s">
        <v>329</v>
      </c>
      <c r="D8004" s="245" t="s">
        <v>365</v>
      </c>
      <c r="E8004" s="115" t="s">
        <v>77</v>
      </c>
      <c r="F8004" s="237"/>
      <c r="G8004" s="245"/>
      <c r="H8004" s="115" t="s">
        <v>16</v>
      </c>
      <c r="I8004" t="s">
        <v>107</v>
      </c>
      <c r="J8004" s="244"/>
      <c r="U8004"/>
      <c r="V8004" t="s">
        <v>4336</v>
      </c>
      <c r="W8004" s="244"/>
      <c r="AB8004" s="115" t="s">
        <v>4308</v>
      </c>
      <c r="AC8004" s="115" t="s">
        <v>4308</v>
      </c>
      <c r="AD8004" s="115" t="s">
        <v>4308</v>
      </c>
      <c r="AE8004" s="115" t="s">
        <v>4308</v>
      </c>
      <c r="AF8004" s="115" t="s">
        <v>4308</v>
      </c>
      <c r="AG8004" s="115" t="s">
        <v>4308</v>
      </c>
      <c r="AH8004" s="115" t="s">
        <v>4308</v>
      </c>
      <c r="AI8004" s="115" t="e">
        <f>VLOOKUP(A8004,'[2]دراسات قانونية'!$A$3:$E$600,1,0)</f>
        <v>#N/A</v>
      </c>
    </row>
    <row r="8005" spans="1:35" ht="18" x14ac:dyDescent="0.25">
      <c r="A8005" s="249">
        <v>335488</v>
      </c>
      <c r="B8005" s="250" t="s">
        <v>12064</v>
      </c>
      <c r="C8005" s="250" t="s">
        <v>11156</v>
      </c>
      <c r="D8005" s="251" t="s">
        <v>210</v>
      </c>
      <c r="E8005"/>
      <c r="F8005" s="126"/>
      <c r="G8005" s="252"/>
      <c r="H8005"/>
      <c r="I8005" t="s">
        <v>107</v>
      </c>
      <c r="J8005" s="253"/>
      <c r="K8005"/>
      <c r="L8005"/>
      <c r="M8005"/>
      <c r="N8005"/>
      <c r="O8005"/>
      <c r="P8005"/>
      <c r="Q8005"/>
      <c r="U8005"/>
      <c r="V8005" t="s">
        <v>4337</v>
      </c>
      <c r="W8005" s="253"/>
      <c r="X8005"/>
      <c r="Y8005"/>
      <c r="Z8005"/>
      <c r="AA8005"/>
      <c r="AB8005"/>
      <c r="AC8005"/>
      <c r="AD8005"/>
      <c r="AE8005"/>
      <c r="AF8005"/>
      <c r="AG8005"/>
      <c r="AH8005" s="115" t="s">
        <v>4308</v>
      </c>
      <c r="AI8005" s="115" t="e">
        <f>VLOOKUP(A8005,'[2]دراسات قانونية'!$A$3:$E$600,1,0)</f>
        <v>#N/A</v>
      </c>
    </row>
    <row r="8006" spans="1:35" x14ac:dyDescent="0.25">
      <c r="A8006" s="243">
        <v>335489</v>
      </c>
      <c r="B8006" s="244" t="s">
        <v>12065</v>
      </c>
      <c r="C8006" s="244" t="s">
        <v>264</v>
      </c>
      <c r="D8006" s="245" t="s">
        <v>238</v>
      </c>
      <c r="E8006" s="115" t="s">
        <v>77</v>
      </c>
      <c r="F8006" s="237"/>
      <c r="G8006" s="245"/>
      <c r="H8006" s="115" t="s">
        <v>16</v>
      </c>
      <c r="I8006" t="s">
        <v>107</v>
      </c>
      <c r="J8006" s="244"/>
      <c r="U8006"/>
      <c r="V8006" t="s">
        <v>4336</v>
      </c>
      <c r="W8006" s="244"/>
      <c r="AA8006" s="115" t="s">
        <v>4308</v>
      </c>
      <c r="AB8006" s="115" t="s">
        <v>4308</v>
      </c>
      <c r="AC8006" s="115" t="s">
        <v>4308</v>
      </c>
      <c r="AD8006" s="115" t="s">
        <v>4308</v>
      </c>
      <c r="AE8006" s="115" t="s">
        <v>4308</v>
      </c>
      <c r="AF8006" s="115" t="s">
        <v>4308</v>
      </c>
      <c r="AG8006" s="115" t="s">
        <v>4308</v>
      </c>
      <c r="AH8006" s="115" t="s">
        <v>4308</v>
      </c>
      <c r="AI8006" s="115" t="e">
        <f>VLOOKUP(A8006,'[2]دراسات قانونية'!$A$3:$E$600,1,0)</f>
        <v>#N/A</v>
      </c>
    </row>
    <row r="8007" spans="1:35" x14ac:dyDescent="0.25">
      <c r="A8007" s="243">
        <v>335490</v>
      </c>
      <c r="B8007" s="244" t="s">
        <v>12066</v>
      </c>
      <c r="C8007" s="244" t="s">
        <v>507</v>
      </c>
      <c r="D8007" s="245" t="s">
        <v>320</v>
      </c>
      <c r="E8007" s="115" t="s">
        <v>77</v>
      </c>
      <c r="F8007" s="237"/>
      <c r="G8007" s="245"/>
      <c r="H8007" s="115" t="s">
        <v>16</v>
      </c>
      <c r="I8007" t="s">
        <v>107</v>
      </c>
      <c r="J8007" s="244"/>
      <c r="U8007"/>
      <c r="V8007" t="s">
        <v>4336</v>
      </c>
      <c r="W8007" s="244"/>
      <c r="AA8007" s="115" t="s">
        <v>4308</v>
      </c>
      <c r="AB8007" s="115" t="s">
        <v>4308</v>
      </c>
      <c r="AC8007" s="115" t="s">
        <v>4308</v>
      </c>
      <c r="AD8007" s="115" t="s">
        <v>4308</v>
      </c>
      <c r="AE8007" s="115" t="s">
        <v>4308</v>
      </c>
      <c r="AF8007" s="115" t="s">
        <v>4308</v>
      </c>
      <c r="AG8007" s="115" t="s">
        <v>4308</v>
      </c>
      <c r="AH8007" s="115" t="s">
        <v>4308</v>
      </c>
      <c r="AI8007" s="115" t="e">
        <f>VLOOKUP(A8007,'[2]دراسات قانونية'!$A$3:$E$600,1,0)</f>
        <v>#N/A</v>
      </c>
    </row>
    <row r="8008" spans="1:35" hidden="1" x14ac:dyDescent="0.25">
      <c r="A8008" s="246">
        <v>335492</v>
      </c>
      <c r="B8008" s="247" t="s">
        <v>12067</v>
      </c>
      <c r="C8008" s="247" t="s">
        <v>339</v>
      </c>
      <c r="D8008" s="248" t="s">
        <v>12068</v>
      </c>
      <c r="E8008" t="s">
        <v>77</v>
      </c>
      <c r="F8008" s="126">
        <v>33604</v>
      </c>
      <c r="G8008" s="248" t="s">
        <v>1031</v>
      </c>
      <c r="H8008" t="s">
        <v>16</v>
      </c>
      <c r="I8008" t="s">
        <v>129</v>
      </c>
      <c r="J8008" s="247"/>
      <c r="K8008"/>
      <c r="L8008"/>
      <c r="M8008"/>
      <c r="N8008"/>
      <c r="O8008"/>
      <c r="P8008"/>
      <c r="Q8008"/>
      <c r="U8008"/>
      <c r="V8008" t="s">
        <v>4424</v>
      </c>
      <c r="W8008" s="247"/>
      <c r="X8008"/>
      <c r="Y8008"/>
      <c r="Z8008"/>
      <c r="AA8008"/>
      <c r="AB8008"/>
      <c r="AC8008"/>
      <c r="AD8008" t="s">
        <v>4308</v>
      </c>
      <c r="AE8008" t="s">
        <v>4308</v>
      </c>
      <c r="AF8008" t="s">
        <v>4308</v>
      </c>
      <c r="AG8008" t="s">
        <v>4308</v>
      </c>
      <c r="AH8008" s="115" t="s">
        <v>4308</v>
      </c>
    </row>
    <row r="8009" spans="1:35" x14ac:dyDescent="0.25">
      <c r="A8009" s="243">
        <v>335494</v>
      </c>
      <c r="B8009" s="244" t="s">
        <v>12069</v>
      </c>
      <c r="C8009" s="244" t="s">
        <v>1672</v>
      </c>
      <c r="D8009" s="245" t="s">
        <v>435</v>
      </c>
      <c r="E8009" s="115" t="s">
        <v>77</v>
      </c>
      <c r="F8009" s="237"/>
      <c r="G8009" s="245"/>
      <c r="H8009" s="115" t="s">
        <v>16</v>
      </c>
      <c r="I8009" t="s">
        <v>107</v>
      </c>
      <c r="J8009" s="244"/>
      <c r="U8009"/>
      <c r="V8009" t="s">
        <v>4336</v>
      </c>
      <c r="W8009" s="244"/>
      <c r="AA8009" s="115" t="s">
        <v>4308</v>
      </c>
      <c r="AB8009" s="115" t="s">
        <v>4308</v>
      </c>
      <c r="AC8009" s="115" t="s">
        <v>4308</v>
      </c>
      <c r="AD8009" s="115" t="s">
        <v>4308</v>
      </c>
      <c r="AE8009" s="115" t="s">
        <v>4308</v>
      </c>
      <c r="AF8009" s="115" t="s">
        <v>4308</v>
      </c>
      <c r="AG8009" s="115" t="s">
        <v>4308</v>
      </c>
      <c r="AH8009" s="115" t="s">
        <v>4308</v>
      </c>
      <c r="AI8009" s="115" t="e">
        <f>VLOOKUP(A8009,'[2]دراسات قانونية'!$A$3:$E$600,1,0)</f>
        <v>#N/A</v>
      </c>
    </row>
    <row r="8010" spans="1:35" x14ac:dyDescent="0.25">
      <c r="A8010" s="243">
        <v>335496</v>
      </c>
      <c r="B8010" s="244" t="s">
        <v>12070</v>
      </c>
      <c r="C8010" s="244" t="s">
        <v>358</v>
      </c>
      <c r="D8010" s="245" t="s">
        <v>12071</v>
      </c>
      <c r="E8010" s="115" t="s">
        <v>77</v>
      </c>
      <c r="F8010" s="237"/>
      <c r="G8010" s="245"/>
      <c r="H8010" s="115" t="s">
        <v>16</v>
      </c>
      <c r="I8010" t="s">
        <v>107</v>
      </c>
      <c r="J8010" s="244"/>
      <c r="U8010"/>
      <c r="V8010" t="s">
        <v>4336</v>
      </c>
      <c r="W8010" s="244"/>
      <c r="AA8010" s="115" t="s">
        <v>4308</v>
      </c>
      <c r="AB8010" s="115" t="s">
        <v>4308</v>
      </c>
      <c r="AC8010" s="115" t="s">
        <v>4308</v>
      </c>
      <c r="AD8010" s="115" t="s">
        <v>4308</v>
      </c>
      <c r="AE8010" s="115" t="s">
        <v>4308</v>
      </c>
      <c r="AF8010" s="115" t="s">
        <v>4308</v>
      </c>
      <c r="AG8010" s="115" t="s">
        <v>4308</v>
      </c>
      <c r="AH8010" s="115" t="s">
        <v>4308</v>
      </c>
      <c r="AI8010" s="115" t="e">
        <f>VLOOKUP(A8010,'[2]دراسات قانونية'!$A$3:$E$600,1,0)</f>
        <v>#N/A</v>
      </c>
    </row>
    <row r="8011" spans="1:35" ht="18" x14ac:dyDescent="0.25">
      <c r="A8011" s="249">
        <v>335498</v>
      </c>
      <c r="B8011" s="250" t="s">
        <v>12072</v>
      </c>
      <c r="C8011" s="250" t="s">
        <v>348</v>
      </c>
      <c r="D8011" s="251" t="s">
        <v>924</v>
      </c>
      <c r="E8011"/>
      <c r="F8011" s="126"/>
      <c r="G8011" s="252"/>
      <c r="H8011"/>
      <c r="I8011" t="s">
        <v>107</v>
      </c>
      <c r="J8011" s="253"/>
      <c r="K8011"/>
      <c r="L8011"/>
      <c r="M8011"/>
      <c r="N8011"/>
      <c r="O8011"/>
      <c r="P8011"/>
      <c r="Q8011"/>
      <c r="U8011"/>
      <c r="V8011" t="s">
        <v>16616</v>
      </c>
      <c r="W8011" s="253"/>
      <c r="X8011"/>
      <c r="Y8011"/>
      <c r="Z8011"/>
      <c r="AA8011"/>
      <c r="AB8011"/>
      <c r="AC8011"/>
      <c r="AD8011"/>
      <c r="AE8011"/>
      <c r="AF8011"/>
      <c r="AG8011"/>
      <c r="AH8011" s="115" t="s">
        <v>4308</v>
      </c>
      <c r="AI8011" s="115" t="e">
        <f>VLOOKUP(A8011,'[2]دراسات قانونية'!$A$3:$E$600,1,0)</f>
        <v>#N/A</v>
      </c>
    </row>
    <row r="8012" spans="1:35" ht="18" hidden="1" x14ac:dyDescent="0.25">
      <c r="A8012" s="249">
        <v>335500</v>
      </c>
      <c r="B8012" s="250" t="s">
        <v>12073</v>
      </c>
      <c r="C8012" s="250" t="s">
        <v>453</v>
      </c>
      <c r="D8012" s="251" t="s">
        <v>12074</v>
      </c>
      <c r="E8012"/>
      <c r="F8012" s="126"/>
      <c r="G8012" s="252"/>
      <c r="H8012"/>
      <c r="I8012" t="s">
        <v>199</v>
      </c>
      <c r="J8012" s="253"/>
      <c r="K8012"/>
      <c r="L8012"/>
      <c r="M8012"/>
      <c r="N8012"/>
      <c r="O8012"/>
      <c r="P8012"/>
      <c r="Q8012"/>
      <c r="U8012"/>
      <c r="V8012">
        <v>0</v>
      </c>
      <c r="W8012" s="253"/>
      <c r="X8012"/>
      <c r="Y8012"/>
      <c r="Z8012"/>
      <c r="AA8012"/>
      <c r="AB8012"/>
      <c r="AC8012"/>
      <c r="AD8012"/>
      <c r="AE8012"/>
      <c r="AF8012"/>
      <c r="AG8012"/>
      <c r="AH8012" s="115" t="s">
        <v>4308</v>
      </c>
    </row>
    <row r="8013" spans="1:35" hidden="1" x14ac:dyDescent="0.25">
      <c r="A8013" s="246">
        <v>335501</v>
      </c>
      <c r="B8013" s="247" t="s">
        <v>12075</v>
      </c>
      <c r="C8013" s="247" t="s">
        <v>917</v>
      </c>
      <c r="D8013" s="248" t="s">
        <v>483</v>
      </c>
      <c r="E8013" t="s">
        <v>76</v>
      </c>
      <c r="F8013" s="126">
        <v>35902</v>
      </c>
      <c r="G8013" s="248" t="s">
        <v>12076</v>
      </c>
      <c r="H8013" t="s">
        <v>16</v>
      </c>
      <c r="I8013" t="s">
        <v>136</v>
      </c>
      <c r="J8013" s="247" t="s">
        <v>1226</v>
      </c>
      <c r="K8013"/>
      <c r="L8013" t="s">
        <v>73</v>
      </c>
      <c r="M8013"/>
      <c r="N8013"/>
      <c r="O8013"/>
      <c r="P8013"/>
      <c r="Q8013"/>
      <c r="U8013"/>
      <c r="V8013" t="s">
        <v>16623</v>
      </c>
      <c r="W8013" s="247"/>
      <c r="X8013"/>
      <c r="Y8013"/>
      <c r="Z8013"/>
      <c r="AA8013"/>
      <c r="AB8013"/>
      <c r="AC8013"/>
      <c r="AD8013"/>
      <c r="AE8013"/>
      <c r="AF8013"/>
      <c r="AG8013"/>
    </row>
    <row r="8014" spans="1:35" hidden="1" x14ac:dyDescent="0.25">
      <c r="A8014" s="243">
        <v>335502</v>
      </c>
      <c r="B8014" s="244" t="s">
        <v>4175</v>
      </c>
      <c r="C8014" s="244" t="s">
        <v>981</v>
      </c>
      <c r="D8014" s="245" t="s">
        <v>933</v>
      </c>
      <c r="E8014" s="115" t="s">
        <v>77</v>
      </c>
      <c r="F8014" s="237">
        <v>33878</v>
      </c>
      <c r="G8014" s="245" t="s">
        <v>4130</v>
      </c>
      <c r="H8014" s="115" t="s">
        <v>16</v>
      </c>
      <c r="I8014" t="s">
        <v>199</v>
      </c>
      <c r="J8014" s="244" t="s">
        <v>1226</v>
      </c>
      <c r="L8014" s="115" t="s">
        <v>58</v>
      </c>
      <c r="U8014"/>
      <c r="V8014">
        <v>0</v>
      </c>
      <c r="W8014" s="244"/>
    </row>
    <row r="8015" spans="1:35" x14ac:dyDescent="0.25">
      <c r="A8015" s="243">
        <v>335503</v>
      </c>
      <c r="B8015" s="244" t="s">
        <v>4712</v>
      </c>
      <c r="C8015" s="244" t="s">
        <v>4713</v>
      </c>
      <c r="D8015" s="245" t="s">
        <v>12077</v>
      </c>
      <c r="E8015" s="115" t="s">
        <v>77</v>
      </c>
      <c r="F8015" s="237"/>
      <c r="G8015" s="245"/>
      <c r="H8015" s="115" t="s">
        <v>16</v>
      </c>
      <c r="I8015" t="s">
        <v>107</v>
      </c>
      <c r="J8015" s="244"/>
      <c r="U8015"/>
      <c r="V8015" t="s">
        <v>4336</v>
      </c>
      <c r="W8015" s="244"/>
      <c r="AA8015" s="115" t="s">
        <v>4308</v>
      </c>
      <c r="AB8015" s="115" t="s">
        <v>4308</v>
      </c>
      <c r="AC8015" s="115" t="s">
        <v>4308</v>
      </c>
      <c r="AD8015" s="115" t="s">
        <v>4308</v>
      </c>
      <c r="AE8015" s="115" t="s">
        <v>4308</v>
      </c>
      <c r="AF8015" s="115" t="s">
        <v>4308</v>
      </c>
      <c r="AG8015" s="115" t="s">
        <v>4308</v>
      </c>
      <c r="AH8015" s="115" t="s">
        <v>4308</v>
      </c>
      <c r="AI8015" s="115" t="e">
        <f>VLOOKUP(A8015,'[2]دراسات قانونية'!$A$3:$E$600,1,0)</f>
        <v>#N/A</v>
      </c>
    </row>
    <row r="8016" spans="1:35" hidden="1" x14ac:dyDescent="0.25">
      <c r="A8016" s="243">
        <v>335505</v>
      </c>
      <c r="B8016" s="244" t="s">
        <v>3892</v>
      </c>
      <c r="C8016" s="244" t="s">
        <v>379</v>
      </c>
      <c r="D8016" s="245" t="s">
        <v>3893</v>
      </c>
      <c r="E8016" s="115" t="s">
        <v>77</v>
      </c>
      <c r="F8016" s="237">
        <v>35497</v>
      </c>
      <c r="G8016" s="245" t="s">
        <v>282</v>
      </c>
      <c r="H8016" s="115" t="s">
        <v>16</v>
      </c>
      <c r="I8016" t="s">
        <v>199</v>
      </c>
      <c r="J8016" s="244" t="s">
        <v>1226</v>
      </c>
      <c r="L8016" s="115" t="s">
        <v>30</v>
      </c>
      <c r="U8016"/>
      <c r="V8016">
        <v>0</v>
      </c>
      <c r="W8016" s="244"/>
    </row>
    <row r="8017" spans="1:35" hidden="1" x14ac:dyDescent="0.25">
      <c r="A8017" s="246">
        <v>335506</v>
      </c>
      <c r="B8017" s="247" t="s">
        <v>12078</v>
      </c>
      <c r="C8017" s="247" t="s">
        <v>683</v>
      </c>
      <c r="D8017" s="248" t="s">
        <v>633</v>
      </c>
      <c r="E8017" t="s">
        <v>77</v>
      </c>
      <c r="F8017" s="126">
        <v>33409</v>
      </c>
      <c r="G8017" s="248" t="s">
        <v>12079</v>
      </c>
      <c r="H8017" t="s">
        <v>16</v>
      </c>
      <c r="I8017" t="s">
        <v>201</v>
      </c>
      <c r="J8017" s="247" t="s">
        <v>1226</v>
      </c>
      <c r="K8017"/>
      <c r="L8017" t="s">
        <v>30</v>
      </c>
      <c r="M8017"/>
      <c r="N8017"/>
      <c r="O8017"/>
      <c r="P8017"/>
      <c r="Q8017"/>
      <c r="U8017"/>
      <c r="V8017">
        <v>0</v>
      </c>
      <c r="W8017" s="247"/>
      <c r="X8017"/>
      <c r="Y8017"/>
      <c r="Z8017"/>
      <c r="AA8017"/>
      <c r="AB8017"/>
      <c r="AC8017"/>
      <c r="AD8017"/>
      <c r="AE8017"/>
      <c r="AF8017"/>
      <c r="AG8017"/>
    </row>
    <row r="8018" spans="1:35" x14ac:dyDescent="0.25">
      <c r="A8018" s="243">
        <v>335507</v>
      </c>
      <c r="B8018" s="244" t="s">
        <v>12080</v>
      </c>
      <c r="C8018" s="244" t="s">
        <v>12081</v>
      </c>
      <c r="D8018" s="245" t="s">
        <v>12082</v>
      </c>
      <c r="E8018" s="115" t="s">
        <v>77</v>
      </c>
      <c r="F8018" s="237">
        <v>31607</v>
      </c>
      <c r="G8018" s="245" t="s">
        <v>462</v>
      </c>
      <c r="H8018" s="115" t="s">
        <v>16</v>
      </c>
      <c r="I8018" t="s">
        <v>107</v>
      </c>
      <c r="J8018" s="244"/>
      <c r="U8018"/>
      <c r="V8018" t="s">
        <v>4336</v>
      </c>
      <c r="W8018" s="244"/>
      <c r="AD8018" s="115" t="s">
        <v>4308</v>
      </c>
      <c r="AE8018" s="115" t="s">
        <v>4308</v>
      </c>
      <c r="AF8018" s="115" t="s">
        <v>4308</v>
      </c>
      <c r="AG8018" s="115" t="s">
        <v>4308</v>
      </c>
      <c r="AH8018" s="115" t="s">
        <v>4308</v>
      </c>
      <c r="AI8018" s="115" t="e">
        <f>VLOOKUP(A8018,'[2]دراسات قانونية'!$A$3:$E$600,1,0)</f>
        <v>#N/A</v>
      </c>
    </row>
    <row r="8019" spans="1:35" ht="18" x14ac:dyDescent="0.25">
      <c r="A8019" s="249">
        <v>335508</v>
      </c>
      <c r="B8019" s="250" t="s">
        <v>12083</v>
      </c>
      <c r="C8019" s="250" t="s">
        <v>2000</v>
      </c>
      <c r="D8019" s="251" t="s">
        <v>12084</v>
      </c>
      <c r="E8019"/>
      <c r="F8019" s="126"/>
      <c r="G8019" s="252"/>
      <c r="H8019"/>
      <c r="I8019" t="s">
        <v>107</v>
      </c>
      <c r="J8019" s="253"/>
      <c r="K8019"/>
      <c r="L8019"/>
      <c r="M8019"/>
      <c r="N8019"/>
      <c r="O8019"/>
      <c r="P8019"/>
      <c r="Q8019"/>
      <c r="U8019"/>
      <c r="V8019" t="s">
        <v>4337</v>
      </c>
      <c r="W8019" s="253"/>
      <c r="X8019"/>
      <c r="Y8019"/>
      <c r="Z8019"/>
      <c r="AA8019"/>
      <c r="AB8019"/>
      <c r="AC8019"/>
      <c r="AD8019"/>
      <c r="AE8019"/>
      <c r="AF8019"/>
      <c r="AG8019"/>
      <c r="AH8019" s="115" t="s">
        <v>4308</v>
      </c>
      <c r="AI8019" s="115" t="e">
        <f>VLOOKUP(A8019,'[2]دراسات قانونية'!$A$3:$E$600,1,0)</f>
        <v>#N/A</v>
      </c>
    </row>
    <row r="8020" spans="1:35" x14ac:dyDescent="0.25">
      <c r="A8020" s="243">
        <v>335509</v>
      </c>
      <c r="B8020" s="244" t="s">
        <v>7435</v>
      </c>
      <c r="C8020" s="244" t="s">
        <v>11100</v>
      </c>
      <c r="D8020" s="245" t="s">
        <v>1331</v>
      </c>
      <c r="E8020" s="115" t="s">
        <v>77</v>
      </c>
      <c r="F8020" s="237"/>
      <c r="G8020" s="245"/>
      <c r="H8020" s="115" t="s">
        <v>16</v>
      </c>
      <c r="I8020" t="s">
        <v>107</v>
      </c>
      <c r="J8020" s="244"/>
      <c r="U8020"/>
      <c r="V8020" t="s">
        <v>4336</v>
      </c>
      <c r="W8020" s="244"/>
      <c r="AH8020" s="115" t="s">
        <v>4308</v>
      </c>
      <c r="AI8020" s="115" t="e">
        <f>VLOOKUP(A8020,'[2]دراسات قانونية'!$A$3:$E$600,1,0)</f>
        <v>#N/A</v>
      </c>
    </row>
    <row r="8021" spans="1:35" hidden="1" x14ac:dyDescent="0.25">
      <c r="A8021" s="246">
        <v>335510</v>
      </c>
      <c r="B8021" s="247" t="s">
        <v>12085</v>
      </c>
      <c r="C8021" s="247" t="s">
        <v>466</v>
      </c>
      <c r="D8021" s="248" t="s">
        <v>521</v>
      </c>
      <c r="E8021" t="s">
        <v>76</v>
      </c>
      <c r="F8021" s="126">
        <v>31260</v>
      </c>
      <c r="G8021" s="248" t="s">
        <v>30</v>
      </c>
      <c r="H8021" t="s">
        <v>16</v>
      </c>
      <c r="I8021" t="s">
        <v>136</v>
      </c>
      <c r="J8021" s="247"/>
      <c r="K8021"/>
      <c r="L8021"/>
      <c r="M8021"/>
      <c r="N8021"/>
      <c r="O8021"/>
      <c r="P8021"/>
      <c r="Q8021"/>
      <c r="U8021"/>
      <c r="V8021">
        <v>0</v>
      </c>
      <c r="W8021" s="247"/>
      <c r="X8021"/>
      <c r="Y8021"/>
      <c r="Z8021"/>
      <c r="AA8021"/>
      <c r="AB8021"/>
      <c r="AC8021"/>
      <c r="AD8021"/>
      <c r="AE8021"/>
      <c r="AF8021" t="s">
        <v>4308</v>
      </c>
      <c r="AG8021" t="s">
        <v>4308</v>
      </c>
      <c r="AH8021" s="115" t="s">
        <v>4308</v>
      </c>
    </row>
    <row r="8022" spans="1:35" x14ac:dyDescent="0.25">
      <c r="A8022" s="243">
        <v>335511</v>
      </c>
      <c r="B8022" s="244" t="s">
        <v>12086</v>
      </c>
      <c r="C8022" s="244" t="s">
        <v>324</v>
      </c>
      <c r="D8022" s="245" t="s">
        <v>498</v>
      </c>
      <c r="E8022" s="115" t="s">
        <v>77</v>
      </c>
      <c r="F8022" s="237"/>
      <c r="G8022" s="245"/>
      <c r="H8022" s="115" t="s">
        <v>16</v>
      </c>
      <c r="I8022" t="s">
        <v>107</v>
      </c>
      <c r="J8022" s="244"/>
      <c r="U8022"/>
      <c r="V8022" t="s">
        <v>4336</v>
      </c>
      <c r="W8022" s="244"/>
      <c r="AA8022" s="115" t="s">
        <v>4308</v>
      </c>
      <c r="AB8022" s="115" t="s">
        <v>4308</v>
      </c>
      <c r="AC8022" s="115" t="s">
        <v>4308</v>
      </c>
      <c r="AD8022" s="115" t="s">
        <v>4308</v>
      </c>
      <c r="AE8022" s="115" t="s">
        <v>4308</v>
      </c>
      <c r="AF8022" s="115" t="s">
        <v>4308</v>
      </c>
      <c r="AG8022" s="115" t="s">
        <v>4308</v>
      </c>
      <c r="AH8022" s="115" t="s">
        <v>4308</v>
      </c>
      <c r="AI8022" s="115" t="e">
        <f>VLOOKUP(A8022,'[2]دراسات قانونية'!$A$3:$E$600,1,0)</f>
        <v>#N/A</v>
      </c>
    </row>
    <row r="8023" spans="1:35" ht="18" x14ac:dyDescent="0.25">
      <c r="A8023" s="249">
        <v>335512</v>
      </c>
      <c r="B8023" s="250" t="s">
        <v>12087</v>
      </c>
      <c r="C8023" s="250" t="s">
        <v>690</v>
      </c>
      <c r="D8023" s="251" t="s">
        <v>12088</v>
      </c>
      <c r="E8023"/>
      <c r="F8023" s="126"/>
      <c r="G8023" s="252"/>
      <c r="H8023"/>
      <c r="I8023" t="s">
        <v>107</v>
      </c>
      <c r="J8023" s="253"/>
      <c r="K8023"/>
      <c r="L8023"/>
      <c r="M8023"/>
      <c r="N8023"/>
      <c r="O8023"/>
      <c r="P8023"/>
      <c r="Q8023"/>
      <c r="U8023"/>
      <c r="V8023" t="s">
        <v>4337</v>
      </c>
      <c r="W8023" s="253"/>
      <c r="X8023"/>
      <c r="Y8023"/>
      <c r="Z8023"/>
      <c r="AA8023"/>
      <c r="AB8023"/>
      <c r="AC8023"/>
      <c r="AD8023"/>
      <c r="AE8023"/>
      <c r="AF8023"/>
      <c r="AG8023"/>
      <c r="AH8023" s="115" t="s">
        <v>4308</v>
      </c>
      <c r="AI8023" s="115" t="e">
        <f>VLOOKUP(A8023,'[2]دراسات قانونية'!$A$3:$E$600,1,0)</f>
        <v>#N/A</v>
      </c>
    </row>
    <row r="8024" spans="1:35" hidden="1" x14ac:dyDescent="0.25">
      <c r="A8024" s="246">
        <v>335513</v>
      </c>
      <c r="B8024" s="247" t="s">
        <v>12089</v>
      </c>
      <c r="C8024" s="247" t="s">
        <v>227</v>
      </c>
      <c r="D8024" s="248" t="s">
        <v>281</v>
      </c>
      <c r="E8024" t="s">
        <v>77</v>
      </c>
      <c r="F8024" s="126">
        <v>32819</v>
      </c>
      <c r="G8024" s="248" t="s">
        <v>12090</v>
      </c>
      <c r="H8024" t="s">
        <v>16</v>
      </c>
      <c r="I8024" t="s">
        <v>136</v>
      </c>
      <c r="J8024" s="247" t="s">
        <v>1226</v>
      </c>
      <c r="K8024"/>
      <c r="L8024" t="s">
        <v>30</v>
      </c>
      <c r="M8024"/>
      <c r="N8024"/>
      <c r="O8024"/>
      <c r="P8024"/>
      <c r="Q8024"/>
      <c r="R8024" s="115">
        <v>8910</v>
      </c>
      <c r="S8024" s="115">
        <v>45707</v>
      </c>
      <c r="T8024" s="115">
        <v>8000</v>
      </c>
      <c r="U8024"/>
      <c r="V8024">
        <v>0</v>
      </c>
      <c r="W8024" s="247"/>
      <c r="X8024"/>
      <c r="Y8024"/>
      <c r="Z8024"/>
      <c r="AA8024"/>
      <c r="AB8024"/>
      <c r="AC8024"/>
      <c r="AD8024"/>
      <c r="AE8024"/>
      <c r="AF8024"/>
      <c r="AG8024"/>
    </row>
    <row r="8025" spans="1:35" hidden="1" x14ac:dyDescent="0.25">
      <c r="A8025" s="246">
        <v>335514</v>
      </c>
      <c r="B8025" s="247" t="s">
        <v>12091</v>
      </c>
      <c r="C8025" s="247" t="s">
        <v>475</v>
      </c>
      <c r="D8025" s="248" t="s">
        <v>894</v>
      </c>
      <c r="E8025" t="s">
        <v>77</v>
      </c>
      <c r="F8025" s="126">
        <v>32067</v>
      </c>
      <c r="G8025" s="248" t="s">
        <v>2240</v>
      </c>
      <c r="H8025" t="s">
        <v>16</v>
      </c>
      <c r="I8025" t="s">
        <v>136</v>
      </c>
      <c r="J8025" s="247" t="s">
        <v>1226</v>
      </c>
      <c r="K8025"/>
      <c r="L8025" t="s">
        <v>30</v>
      </c>
      <c r="M8025"/>
      <c r="N8025"/>
      <c r="O8025"/>
      <c r="P8025"/>
      <c r="Q8025"/>
      <c r="U8025"/>
      <c r="V8025">
        <v>0</v>
      </c>
      <c r="W8025" s="247"/>
      <c r="X8025"/>
      <c r="Y8025"/>
      <c r="Z8025"/>
      <c r="AA8025"/>
      <c r="AB8025"/>
      <c r="AC8025"/>
      <c r="AD8025"/>
      <c r="AE8025"/>
      <c r="AF8025"/>
      <c r="AG8025"/>
      <c r="AH8025" s="115" t="s">
        <v>4308</v>
      </c>
    </row>
    <row r="8026" spans="1:35" ht="18" x14ac:dyDescent="0.25">
      <c r="A8026" s="249">
        <v>335515</v>
      </c>
      <c r="B8026" s="250" t="s">
        <v>12092</v>
      </c>
      <c r="C8026" s="250" t="s">
        <v>332</v>
      </c>
      <c r="D8026" s="251" t="s">
        <v>935</v>
      </c>
      <c r="E8026"/>
      <c r="F8026" s="126"/>
      <c r="G8026" s="252"/>
      <c r="H8026"/>
      <c r="I8026" t="s">
        <v>107</v>
      </c>
      <c r="J8026" s="253"/>
      <c r="K8026"/>
      <c r="L8026"/>
      <c r="M8026"/>
      <c r="N8026"/>
      <c r="O8026"/>
      <c r="P8026"/>
      <c r="Q8026"/>
      <c r="U8026"/>
      <c r="V8026" t="s">
        <v>4337</v>
      </c>
      <c r="W8026" s="253"/>
      <c r="X8026"/>
      <c r="Y8026"/>
      <c r="Z8026"/>
      <c r="AA8026"/>
      <c r="AB8026"/>
      <c r="AC8026"/>
      <c r="AD8026"/>
      <c r="AE8026"/>
      <c r="AF8026"/>
      <c r="AG8026"/>
      <c r="AH8026" s="115" t="s">
        <v>4308</v>
      </c>
      <c r="AI8026" s="115" t="e">
        <f>VLOOKUP(A8026,'[2]دراسات قانونية'!$A$3:$E$600,1,0)</f>
        <v>#N/A</v>
      </c>
    </row>
    <row r="8027" spans="1:35" hidden="1" x14ac:dyDescent="0.25">
      <c r="A8027" s="246">
        <v>335517</v>
      </c>
      <c r="B8027" s="247" t="s">
        <v>12093</v>
      </c>
      <c r="C8027" s="247" t="s">
        <v>636</v>
      </c>
      <c r="D8027" s="248" t="s">
        <v>12094</v>
      </c>
      <c r="E8027" t="s">
        <v>77</v>
      </c>
      <c r="F8027" s="126">
        <v>29670</v>
      </c>
      <c r="G8027" s="248" t="s">
        <v>18</v>
      </c>
      <c r="H8027" t="s">
        <v>16</v>
      </c>
      <c r="I8027" t="s">
        <v>201</v>
      </c>
      <c r="J8027" s="247"/>
      <c r="K8027"/>
      <c r="L8027"/>
      <c r="M8027"/>
      <c r="N8027"/>
      <c r="O8027"/>
      <c r="P8027"/>
      <c r="Q8027"/>
      <c r="U8027"/>
      <c r="V8027">
        <v>0</v>
      </c>
      <c r="W8027" s="247"/>
      <c r="X8027"/>
      <c r="Y8027"/>
      <c r="Z8027"/>
      <c r="AA8027"/>
      <c r="AB8027"/>
      <c r="AC8027"/>
      <c r="AD8027"/>
      <c r="AE8027"/>
      <c r="AF8027"/>
      <c r="AG8027"/>
    </row>
    <row r="8028" spans="1:35" hidden="1" x14ac:dyDescent="0.25">
      <c r="A8028" s="243">
        <v>335518</v>
      </c>
      <c r="B8028" s="244" t="s">
        <v>3894</v>
      </c>
      <c r="C8028" s="244" t="s">
        <v>2296</v>
      </c>
      <c r="D8028" s="245" t="s">
        <v>237</v>
      </c>
      <c r="E8028" s="115" t="s">
        <v>77</v>
      </c>
      <c r="F8028" s="237">
        <v>32529</v>
      </c>
      <c r="G8028" s="245" t="s">
        <v>18</v>
      </c>
      <c r="H8028" s="115" t="s">
        <v>16</v>
      </c>
      <c r="I8028" t="s">
        <v>199</v>
      </c>
      <c r="J8028" s="244" t="s">
        <v>1226</v>
      </c>
      <c r="L8028" s="115" t="s">
        <v>18</v>
      </c>
      <c r="U8028"/>
      <c r="V8028">
        <v>0</v>
      </c>
      <c r="W8028" s="244"/>
    </row>
    <row r="8029" spans="1:35" ht="18" x14ac:dyDescent="0.25">
      <c r="A8029" s="249">
        <v>335519</v>
      </c>
      <c r="B8029" s="250" t="s">
        <v>12095</v>
      </c>
      <c r="C8029" s="250" t="s">
        <v>355</v>
      </c>
      <c r="D8029" s="251" t="s">
        <v>2760</v>
      </c>
      <c r="E8029"/>
      <c r="F8029" s="126"/>
      <c r="G8029" s="252"/>
      <c r="H8029"/>
      <c r="I8029" t="s">
        <v>107</v>
      </c>
      <c r="J8029" s="253"/>
      <c r="K8029"/>
      <c r="L8029"/>
      <c r="M8029"/>
      <c r="N8029"/>
      <c r="O8029"/>
      <c r="P8029"/>
      <c r="Q8029"/>
      <c r="U8029"/>
      <c r="V8029" t="s">
        <v>4337</v>
      </c>
      <c r="W8029" s="253"/>
      <c r="X8029"/>
      <c r="Y8029"/>
      <c r="Z8029"/>
      <c r="AA8029"/>
      <c r="AB8029"/>
      <c r="AC8029"/>
      <c r="AD8029"/>
      <c r="AE8029"/>
      <c r="AF8029"/>
      <c r="AG8029"/>
      <c r="AH8029" s="115" t="s">
        <v>4308</v>
      </c>
      <c r="AI8029" s="115" t="e">
        <f>VLOOKUP(A8029,'[2]دراسات قانونية'!$A$3:$E$600,1,0)</f>
        <v>#N/A</v>
      </c>
    </row>
    <row r="8030" spans="1:35" ht="18" hidden="1" x14ac:dyDescent="0.25">
      <c r="A8030" s="249">
        <v>335520</v>
      </c>
      <c r="B8030" s="250" t="s">
        <v>12096</v>
      </c>
      <c r="C8030" s="250" t="s">
        <v>384</v>
      </c>
      <c r="D8030" s="251" t="s">
        <v>4951</v>
      </c>
      <c r="E8030"/>
      <c r="F8030" s="126"/>
      <c r="G8030" s="252"/>
      <c r="H8030"/>
      <c r="I8030" t="s">
        <v>129</v>
      </c>
      <c r="J8030" s="253"/>
      <c r="K8030"/>
      <c r="L8030"/>
      <c r="M8030"/>
      <c r="N8030"/>
      <c r="O8030"/>
      <c r="P8030"/>
      <c r="Q8030"/>
      <c r="U8030"/>
      <c r="V8030">
        <v>0</v>
      </c>
      <c r="W8030" s="253"/>
      <c r="X8030"/>
      <c r="Y8030"/>
      <c r="Z8030"/>
      <c r="AA8030"/>
      <c r="AB8030"/>
      <c r="AC8030"/>
      <c r="AD8030"/>
      <c r="AE8030"/>
      <c r="AF8030"/>
      <c r="AG8030"/>
      <c r="AH8030" s="115" t="s">
        <v>4308</v>
      </c>
    </row>
    <row r="8031" spans="1:35" x14ac:dyDescent="0.25">
      <c r="A8031" s="243">
        <v>335521</v>
      </c>
      <c r="B8031" s="244" t="s">
        <v>12097</v>
      </c>
      <c r="C8031" s="244" t="s">
        <v>1436</v>
      </c>
      <c r="D8031" s="245" t="s">
        <v>12098</v>
      </c>
      <c r="E8031" s="115" t="s">
        <v>77</v>
      </c>
      <c r="F8031" s="237"/>
      <c r="G8031" s="245"/>
      <c r="H8031" s="115" t="s">
        <v>16</v>
      </c>
      <c r="I8031" t="s">
        <v>107</v>
      </c>
      <c r="J8031" s="244"/>
      <c r="U8031"/>
      <c r="V8031" t="s">
        <v>4336</v>
      </c>
      <c r="W8031" s="244"/>
      <c r="AA8031" s="115" t="s">
        <v>4308</v>
      </c>
      <c r="AB8031" s="115" t="s">
        <v>4308</v>
      </c>
      <c r="AC8031" s="115" t="s">
        <v>4308</v>
      </c>
      <c r="AD8031" s="115" t="s">
        <v>4308</v>
      </c>
      <c r="AE8031" s="115" t="s">
        <v>4308</v>
      </c>
      <c r="AF8031" s="115" t="s">
        <v>4308</v>
      </c>
      <c r="AG8031" s="115" t="s">
        <v>4308</v>
      </c>
      <c r="AH8031" s="115" t="s">
        <v>4308</v>
      </c>
      <c r="AI8031" s="115" t="e">
        <f>VLOOKUP(A8031,'[2]دراسات قانونية'!$A$3:$E$600,1,0)</f>
        <v>#N/A</v>
      </c>
    </row>
    <row r="8032" spans="1:35" x14ac:dyDescent="0.25">
      <c r="A8032" s="243">
        <v>335522</v>
      </c>
      <c r="B8032" s="244" t="s">
        <v>12099</v>
      </c>
      <c r="C8032" s="244" t="s">
        <v>324</v>
      </c>
      <c r="D8032" s="245" t="s">
        <v>839</v>
      </c>
      <c r="E8032" s="115" t="s">
        <v>77</v>
      </c>
      <c r="F8032" s="237"/>
      <c r="G8032" s="245"/>
      <c r="H8032" s="115" t="s">
        <v>16</v>
      </c>
      <c r="I8032" t="s">
        <v>107</v>
      </c>
      <c r="J8032" s="244"/>
      <c r="U8032"/>
      <c r="V8032" t="s">
        <v>4336</v>
      </c>
      <c r="W8032" s="244"/>
      <c r="AA8032" s="115" t="s">
        <v>4308</v>
      </c>
      <c r="AB8032" s="115" t="s">
        <v>4308</v>
      </c>
      <c r="AC8032" s="115" t="s">
        <v>4308</v>
      </c>
      <c r="AD8032" s="115" t="s">
        <v>4308</v>
      </c>
      <c r="AE8032" s="115" t="s">
        <v>4308</v>
      </c>
      <c r="AF8032" s="115" t="s">
        <v>4308</v>
      </c>
      <c r="AG8032" s="115" t="s">
        <v>4308</v>
      </c>
      <c r="AH8032" s="115" t="s">
        <v>4308</v>
      </c>
      <c r="AI8032" s="115" t="e">
        <f>VLOOKUP(A8032,'[2]دراسات قانونية'!$A$3:$E$600,1,0)</f>
        <v>#N/A</v>
      </c>
    </row>
    <row r="8033" spans="1:35" hidden="1" x14ac:dyDescent="0.25">
      <c r="A8033" s="246">
        <v>335523</v>
      </c>
      <c r="B8033" s="247" t="s">
        <v>12100</v>
      </c>
      <c r="C8033" s="247" t="s">
        <v>279</v>
      </c>
      <c r="D8033" s="248" t="s">
        <v>12101</v>
      </c>
      <c r="E8033" t="s">
        <v>77</v>
      </c>
      <c r="F8033" s="126">
        <v>29225</v>
      </c>
      <c r="G8033" s="248" t="s">
        <v>12102</v>
      </c>
      <c r="H8033" t="s">
        <v>16</v>
      </c>
      <c r="I8033" t="s">
        <v>129</v>
      </c>
      <c r="J8033" s="247"/>
      <c r="K8033"/>
      <c r="L8033"/>
      <c r="M8033"/>
      <c r="N8033"/>
      <c r="O8033"/>
      <c r="P8033"/>
      <c r="Q8033"/>
      <c r="U8033"/>
      <c r="V8033" t="s">
        <v>4424</v>
      </c>
      <c r="W8033" s="247"/>
      <c r="X8033"/>
      <c r="Y8033"/>
      <c r="Z8033"/>
      <c r="AA8033"/>
      <c r="AB8033" t="s">
        <v>4308</v>
      </c>
      <c r="AC8033" t="s">
        <v>4308</v>
      </c>
      <c r="AD8033" t="s">
        <v>4308</v>
      </c>
      <c r="AE8033" t="s">
        <v>4308</v>
      </c>
      <c r="AF8033" t="s">
        <v>4308</v>
      </c>
      <c r="AG8033" t="s">
        <v>4308</v>
      </c>
      <c r="AH8033" s="115" t="s">
        <v>4308</v>
      </c>
    </row>
    <row r="8034" spans="1:35" x14ac:dyDescent="0.25">
      <c r="A8034" s="243">
        <v>335524</v>
      </c>
      <c r="B8034" s="244" t="s">
        <v>12103</v>
      </c>
      <c r="C8034" s="244" t="s">
        <v>250</v>
      </c>
      <c r="D8034" s="245" t="s">
        <v>562</v>
      </c>
      <c r="E8034" s="115" t="s">
        <v>77</v>
      </c>
      <c r="F8034" s="237"/>
      <c r="G8034" s="245"/>
      <c r="H8034" s="115" t="s">
        <v>16</v>
      </c>
      <c r="I8034" t="s">
        <v>107</v>
      </c>
      <c r="J8034" s="244"/>
      <c r="U8034"/>
      <c r="V8034" t="s">
        <v>4336</v>
      </c>
      <c r="W8034" s="244"/>
      <c r="AA8034" s="115" t="s">
        <v>4308</v>
      </c>
      <c r="AB8034" s="115" t="s">
        <v>4308</v>
      </c>
      <c r="AC8034" s="115" t="s">
        <v>4308</v>
      </c>
      <c r="AD8034" s="115" t="s">
        <v>4308</v>
      </c>
      <c r="AE8034" s="115" t="s">
        <v>4308</v>
      </c>
      <c r="AF8034" s="115" t="s">
        <v>4308</v>
      </c>
      <c r="AG8034" s="115" t="s">
        <v>4308</v>
      </c>
      <c r="AH8034" s="115" t="s">
        <v>4308</v>
      </c>
      <c r="AI8034" s="115" t="e">
        <f>VLOOKUP(A8034,'[2]دراسات قانونية'!$A$3:$E$600,1,0)</f>
        <v>#N/A</v>
      </c>
    </row>
    <row r="8035" spans="1:35" hidden="1" x14ac:dyDescent="0.25">
      <c r="A8035" s="246">
        <v>335525</v>
      </c>
      <c r="B8035" s="247" t="s">
        <v>12104</v>
      </c>
      <c r="C8035" s="247" t="s">
        <v>664</v>
      </c>
      <c r="D8035" s="248" t="s">
        <v>321</v>
      </c>
      <c r="E8035" t="s">
        <v>77</v>
      </c>
      <c r="F8035" s="126"/>
      <c r="G8035" s="248"/>
      <c r="H8035" t="s">
        <v>16</v>
      </c>
      <c r="I8035" t="s">
        <v>129</v>
      </c>
      <c r="J8035" s="247"/>
      <c r="K8035"/>
      <c r="L8035"/>
      <c r="M8035"/>
      <c r="N8035"/>
      <c r="O8035"/>
      <c r="P8035"/>
      <c r="Q8035"/>
      <c r="U8035"/>
      <c r="V8035" t="s">
        <v>4424</v>
      </c>
      <c r="W8035" s="247"/>
      <c r="X8035"/>
      <c r="Y8035"/>
      <c r="Z8035"/>
      <c r="AA8035" t="s">
        <v>4308</v>
      </c>
      <c r="AB8035" t="s">
        <v>4308</v>
      </c>
      <c r="AC8035" t="s">
        <v>4308</v>
      </c>
      <c r="AD8035" t="s">
        <v>4308</v>
      </c>
      <c r="AE8035" t="s">
        <v>4308</v>
      </c>
      <c r="AF8035" t="s">
        <v>4308</v>
      </c>
      <c r="AG8035" t="s">
        <v>4308</v>
      </c>
      <c r="AH8035" s="115" t="s">
        <v>4308</v>
      </c>
    </row>
    <row r="8036" spans="1:35" hidden="1" x14ac:dyDescent="0.25">
      <c r="A8036" s="246">
        <v>335526</v>
      </c>
      <c r="B8036" s="247" t="s">
        <v>12105</v>
      </c>
      <c r="C8036" s="247" t="s">
        <v>339</v>
      </c>
      <c r="D8036" s="248" t="s">
        <v>435</v>
      </c>
      <c r="E8036" t="s">
        <v>77</v>
      </c>
      <c r="F8036" s="126"/>
      <c r="G8036" s="248"/>
      <c r="H8036" t="s">
        <v>16</v>
      </c>
      <c r="I8036" t="s">
        <v>129</v>
      </c>
      <c r="J8036" s="247"/>
      <c r="K8036"/>
      <c r="L8036"/>
      <c r="M8036"/>
      <c r="N8036"/>
      <c r="O8036"/>
      <c r="P8036"/>
      <c r="Q8036"/>
      <c r="U8036"/>
      <c r="V8036" t="s">
        <v>4424</v>
      </c>
      <c r="W8036" s="247"/>
      <c r="X8036"/>
      <c r="Y8036"/>
      <c r="Z8036"/>
      <c r="AA8036"/>
      <c r="AB8036" t="s">
        <v>4308</v>
      </c>
      <c r="AC8036" t="s">
        <v>4308</v>
      </c>
      <c r="AD8036" t="s">
        <v>4308</v>
      </c>
      <c r="AE8036" t="s">
        <v>4308</v>
      </c>
      <c r="AF8036" t="s">
        <v>4308</v>
      </c>
      <c r="AG8036" t="s">
        <v>4308</v>
      </c>
      <c r="AH8036" s="115" t="s">
        <v>4308</v>
      </c>
    </row>
    <row r="8037" spans="1:35" hidden="1" x14ac:dyDescent="0.25">
      <c r="A8037" s="246">
        <v>335527</v>
      </c>
      <c r="B8037" s="247" t="s">
        <v>12106</v>
      </c>
      <c r="C8037" s="247" t="s">
        <v>244</v>
      </c>
      <c r="D8037" s="248" t="s">
        <v>1708</v>
      </c>
      <c r="E8037" t="s">
        <v>77</v>
      </c>
      <c r="F8037" s="126"/>
      <c r="G8037" s="248"/>
      <c r="H8037" t="s">
        <v>16</v>
      </c>
      <c r="I8037" t="s">
        <v>136</v>
      </c>
      <c r="J8037" s="247"/>
      <c r="K8037"/>
      <c r="L8037"/>
      <c r="M8037"/>
      <c r="N8037"/>
      <c r="O8037"/>
      <c r="P8037"/>
      <c r="Q8037"/>
      <c r="U8037"/>
      <c r="V8037" t="s">
        <v>16623</v>
      </c>
      <c r="W8037" s="247"/>
      <c r="X8037"/>
      <c r="Y8037"/>
      <c r="Z8037"/>
      <c r="AA8037"/>
      <c r="AB8037" t="s">
        <v>4308</v>
      </c>
      <c r="AC8037" t="s">
        <v>4308</v>
      </c>
      <c r="AD8037" t="s">
        <v>4308</v>
      </c>
      <c r="AE8037" t="s">
        <v>4308</v>
      </c>
      <c r="AF8037" t="s">
        <v>4308</v>
      </c>
      <c r="AG8037" t="s">
        <v>4308</v>
      </c>
      <c r="AH8037" s="115" t="s">
        <v>4308</v>
      </c>
    </row>
    <row r="8038" spans="1:35" hidden="1" x14ac:dyDescent="0.25">
      <c r="A8038" s="246">
        <v>335528</v>
      </c>
      <c r="B8038" s="247" t="s">
        <v>12107</v>
      </c>
      <c r="C8038" s="247" t="s">
        <v>1000</v>
      </c>
      <c r="D8038" s="248" t="s">
        <v>230</v>
      </c>
      <c r="E8038" t="s">
        <v>77</v>
      </c>
      <c r="F8038" s="126">
        <v>34391</v>
      </c>
      <c r="G8038" s="248" t="s">
        <v>18</v>
      </c>
      <c r="H8038" t="s">
        <v>16</v>
      </c>
      <c r="I8038" t="s">
        <v>136</v>
      </c>
      <c r="J8038" s="247" t="s">
        <v>15</v>
      </c>
      <c r="K8038"/>
      <c r="L8038" t="s">
        <v>30</v>
      </c>
      <c r="M8038"/>
      <c r="N8038"/>
      <c r="O8038"/>
      <c r="P8038"/>
      <c r="Q8038"/>
      <c r="U8038"/>
      <c r="V8038" t="s">
        <v>16623</v>
      </c>
      <c r="W8038" s="247"/>
      <c r="X8038"/>
      <c r="Y8038"/>
      <c r="Z8038"/>
      <c r="AA8038"/>
      <c r="AB8038"/>
      <c r="AC8038"/>
      <c r="AD8038"/>
      <c r="AE8038"/>
      <c r="AF8038"/>
      <c r="AG8038"/>
    </row>
    <row r="8039" spans="1:35" hidden="1" x14ac:dyDescent="0.25">
      <c r="A8039" s="246">
        <v>335529</v>
      </c>
      <c r="B8039" s="247" t="s">
        <v>12108</v>
      </c>
      <c r="C8039" s="247" t="s">
        <v>11819</v>
      </c>
      <c r="D8039" s="248" t="s">
        <v>2480</v>
      </c>
      <c r="E8039" t="s">
        <v>77</v>
      </c>
      <c r="F8039" s="126">
        <v>34700</v>
      </c>
      <c r="G8039" s="248" t="s">
        <v>12109</v>
      </c>
      <c r="H8039" t="s">
        <v>16</v>
      </c>
      <c r="I8039" t="s">
        <v>201</v>
      </c>
      <c r="J8039" s="247" t="s">
        <v>1226</v>
      </c>
      <c r="K8039"/>
      <c r="L8039" t="s">
        <v>27</v>
      </c>
      <c r="M8039"/>
      <c r="N8039"/>
      <c r="O8039"/>
      <c r="P8039"/>
      <c r="Q8039"/>
      <c r="U8039"/>
      <c r="V8039">
        <v>0</v>
      </c>
      <c r="W8039" s="247"/>
      <c r="X8039"/>
      <c r="Y8039"/>
      <c r="Z8039"/>
      <c r="AA8039"/>
      <c r="AB8039"/>
      <c r="AC8039"/>
      <c r="AD8039"/>
      <c r="AE8039"/>
      <c r="AF8039"/>
      <c r="AG8039"/>
    </row>
    <row r="8040" spans="1:35" hidden="1" x14ac:dyDescent="0.25">
      <c r="A8040" s="243">
        <v>335530</v>
      </c>
      <c r="B8040" s="244" t="s">
        <v>3334</v>
      </c>
      <c r="C8040" s="244" t="s">
        <v>434</v>
      </c>
      <c r="D8040" s="245" t="s">
        <v>613</v>
      </c>
      <c r="E8040" s="115" t="s">
        <v>77</v>
      </c>
      <c r="F8040" s="237">
        <v>35045</v>
      </c>
      <c r="G8040" s="245" t="s">
        <v>18</v>
      </c>
      <c r="H8040" s="115" t="s">
        <v>16</v>
      </c>
      <c r="I8040" t="s">
        <v>199</v>
      </c>
      <c r="J8040" s="244" t="s">
        <v>15</v>
      </c>
      <c r="L8040" s="115" t="s">
        <v>18</v>
      </c>
      <c r="U8040"/>
      <c r="V8040">
        <v>0</v>
      </c>
      <c r="W8040" s="244"/>
    </row>
    <row r="8041" spans="1:35" hidden="1" x14ac:dyDescent="0.25">
      <c r="A8041" s="243">
        <v>335531</v>
      </c>
      <c r="B8041" s="244" t="s">
        <v>2800</v>
      </c>
      <c r="C8041" s="244" t="s">
        <v>212</v>
      </c>
      <c r="D8041" s="245" t="s">
        <v>400</v>
      </c>
      <c r="E8041" s="115" t="s">
        <v>77</v>
      </c>
      <c r="F8041" s="237">
        <v>33401</v>
      </c>
      <c r="G8041" s="245" t="s">
        <v>2801</v>
      </c>
      <c r="H8041" s="115" t="s">
        <v>16</v>
      </c>
      <c r="I8041" t="s">
        <v>199</v>
      </c>
      <c r="J8041" s="244" t="s">
        <v>1226</v>
      </c>
      <c r="L8041" s="115" t="s">
        <v>40</v>
      </c>
      <c r="U8041"/>
      <c r="V8041">
        <v>0</v>
      </c>
      <c r="W8041" s="244"/>
    </row>
    <row r="8042" spans="1:35" hidden="1" x14ac:dyDescent="0.25">
      <c r="A8042" s="243">
        <v>335532</v>
      </c>
      <c r="B8042" s="244" t="s">
        <v>4176</v>
      </c>
      <c r="C8042" s="244" t="s">
        <v>4177</v>
      </c>
      <c r="D8042" s="245" t="s">
        <v>275</v>
      </c>
      <c r="E8042" s="115" t="s">
        <v>77</v>
      </c>
      <c r="F8042" s="237">
        <v>36539</v>
      </c>
      <c r="G8042" s="245" t="s">
        <v>18</v>
      </c>
      <c r="H8042" s="115" t="s">
        <v>16</v>
      </c>
      <c r="I8042" t="s">
        <v>201</v>
      </c>
      <c r="J8042" s="244" t="s">
        <v>15</v>
      </c>
      <c r="L8042" s="115" t="s">
        <v>18</v>
      </c>
      <c r="U8042"/>
      <c r="V8042">
        <v>0</v>
      </c>
      <c r="W8042" s="244"/>
    </row>
    <row r="8043" spans="1:35" ht="18" hidden="1" x14ac:dyDescent="0.25">
      <c r="A8043" s="249">
        <v>335533</v>
      </c>
      <c r="B8043" s="250" t="s">
        <v>12110</v>
      </c>
      <c r="C8043" s="250" t="s">
        <v>212</v>
      </c>
      <c r="D8043" s="251" t="s">
        <v>293</v>
      </c>
      <c r="E8043"/>
      <c r="F8043" s="126"/>
      <c r="G8043" s="252"/>
      <c r="H8043"/>
      <c r="I8043" t="s">
        <v>199</v>
      </c>
      <c r="J8043" s="253"/>
      <c r="K8043"/>
      <c r="L8043"/>
      <c r="M8043"/>
      <c r="N8043"/>
      <c r="O8043"/>
      <c r="P8043"/>
      <c r="Q8043"/>
      <c r="U8043"/>
      <c r="V8043">
        <v>0</v>
      </c>
      <c r="W8043" s="253"/>
      <c r="X8043"/>
      <c r="Y8043"/>
      <c r="Z8043"/>
      <c r="AA8043"/>
      <c r="AB8043"/>
      <c r="AC8043"/>
      <c r="AD8043"/>
      <c r="AE8043"/>
      <c r="AF8043"/>
      <c r="AG8043"/>
      <c r="AH8043" s="115" t="s">
        <v>4308</v>
      </c>
    </row>
    <row r="8044" spans="1:35" x14ac:dyDescent="0.25">
      <c r="A8044" s="243">
        <v>335534</v>
      </c>
      <c r="B8044" s="244" t="s">
        <v>12111</v>
      </c>
      <c r="C8044" s="244" t="s">
        <v>227</v>
      </c>
      <c r="D8044" s="245" t="s">
        <v>275</v>
      </c>
      <c r="E8044" s="115" t="s">
        <v>77</v>
      </c>
      <c r="F8044" s="237"/>
      <c r="G8044" s="245"/>
      <c r="H8044" s="115" t="s">
        <v>16</v>
      </c>
      <c r="I8044" t="s">
        <v>107</v>
      </c>
      <c r="J8044" s="244"/>
      <c r="U8044"/>
      <c r="V8044" t="s">
        <v>4336</v>
      </c>
      <c r="W8044" s="244"/>
      <c r="AA8044" s="115" t="s">
        <v>4308</v>
      </c>
      <c r="AB8044" s="115" t="s">
        <v>4308</v>
      </c>
      <c r="AC8044" s="115" t="s">
        <v>4308</v>
      </c>
      <c r="AD8044" s="115" t="s">
        <v>4308</v>
      </c>
      <c r="AE8044" s="115" t="s">
        <v>4308</v>
      </c>
      <c r="AF8044" s="115" t="s">
        <v>4308</v>
      </c>
      <c r="AG8044" s="115" t="s">
        <v>4308</v>
      </c>
      <c r="AH8044" s="115" t="s">
        <v>4308</v>
      </c>
      <c r="AI8044" s="115" t="e">
        <f>VLOOKUP(A8044,'[2]دراسات قانونية'!$A$3:$E$600,1,0)</f>
        <v>#N/A</v>
      </c>
    </row>
    <row r="8045" spans="1:35" ht="18" hidden="1" x14ac:dyDescent="0.25">
      <c r="A8045" s="249">
        <v>335535</v>
      </c>
      <c r="B8045" s="250" t="s">
        <v>12112</v>
      </c>
      <c r="C8045" s="250" t="s">
        <v>396</v>
      </c>
      <c r="D8045" s="251" t="s">
        <v>669</v>
      </c>
      <c r="E8045"/>
      <c r="F8045" s="126"/>
      <c r="G8045" s="252"/>
      <c r="H8045"/>
      <c r="I8045" t="s">
        <v>199</v>
      </c>
      <c r="J8045" s="253"/>
      <c r="K8045"/>
      <c r="L8045"/>
      <c r="M8045"/>
      <c r="N8045"/>
      <c r="O8045"/>
      <c r="P8045"/>
      <c r="Q8045"/>
      <c r="U8045"/>
      <c r="V8045">
        <v>0</v>
      </c>
      <c r="W8045" s="253"/>
      <c r="X8045"/>
      <c r="Y8045"/>
      <c r="Z8045"/>
      <c r="AA8045"/>
      <c r="AB8045"/>
      <c r="AC8045"/>
      <c r="AD8045"/>
      <c r="AE8045"/>
      <c r="AF8045"/>
      <c r="AG8045"/>
      <c r="AH8045" s="115" t="s">
        <v>4308</v>
      </c>
    </row>
    <row r="8046" spans="1:35" ht="18" x14ac:dyDescent="0.25">
      <c r="A8046" s="249">
        <v>335536</v>
      </c>
      <c r="B8046" s="250" t="s">
        <v>12113</v>
      </c>
      <c r="C8046" s="250" t="s">
        <v>917</v>
      </c>
      <c r="D8046" s="251" t="s">
        <v>763</v>
      </c>
      <c r="E8046"/>
      <c r="F8046" s="126"/>
      <c r="G8046" s="252"/>
      <c r="H8046"/>
      <c r="I8046" t="s">
        <v>107</v>
      </c>
      <c r="J8046" s="253"/>
      <c r="K8046"/>
      <c r="L8046"/>
      <c r="M8046"/>
      <c r="N8046"/>
      <c r="O8046"/>
      <c r="P8046"/>
      <c r="Q8046"/>
      <c r="U8046"/>
      <c r="V8046" t="s">
        <v>4337</v>
      </c>
      <c r="W8046" s="253"/>
      <c r="X8046"/>
      <c r="Y8046"/>
      <c r="Z8046"/>
      <c r="AA8046"/>
      <c r="AB8046"/>
      <c r="AC8046"/>
      <c r="AD8046"/>
      <c r="AE8046"/>
      <c r="AF8046"/>
      <c r="AG8046"/>
      <c r="AH8046" s="115" t="s">
        <v>4308</v>
      </c>
      <c r="AI8046" s="115" t="e">
        <f>VLOOKUP(A8046,'[2]دراسات قانونية'!$A$3:$E$600,1,0)</f>
        <v>#N/A</v>
      </c>
    </row>
    <row r="8047" spans="1:35" x14ac:dyDescent="0.25">
      <c r="A8047" s="243">
        <v>335537</v>
      </c>
      <c r="B8047" s="244" t="s">
        <v>12114</v>
      </c>
      <c r="C8047" s="244" t="s">
        <v>665</v>
      </c>
      <c r="D8047" s="245" t="s">
        <v>612</v>
      </c>
      <c r="E8047" s="115" t="s">
        <v>77</v>
      </c>
      <c r="F8047" s="237">
        <v>32923</v>
      </c>
      <c r="G8047" s="245" t="s">
        <v>18</v>
      </c>
      <c r="H8047" s="115" t="s">
        <v>16</v>
      </c>
      <c r="I8047" t="s">
        <v>107</v>
      </c>
      <c r="J8047" s="244" t="s">
        <v>1226</v>
      </c>
      <c r="L8047" s="115" t="s">
        <v>18</v>
      </c>
      <c r="U8047"/>
      <c r="V8047" t="s">
        <v>4336</v>
      </c>
      <c r="W8047" s="244"/>
      <c r="AF8047" s="115" t="s">
        <v>4308</v>
      </c>
      <c r="AG8047" s="115" t="s">
        <v>4308</v>
      </c>
      <c r="AH8047" s="115" t="s">
        <v>4308</v>
      </c>
      <c r="AI8047" s="115" t="e">
        <f>VLOOKUP(A8047,'[2]دراسات قانونية'!$A$3:$E$600,1,0)</f>
        <v>#N/A</v>
      </c>
    </row>
    <row r="8048" spans="1:35" hidden="1" x14ac:dyDescent="0.25">
      <c r="A8048" s="246">
        <v>335539</v>
      </c>
      <c r="B8048" s="247" t="s">
        <v>12115</v>
      </c>
      <c r="C8048" s="247" t="s">
        <v>446</v>
      </c>
      <c r="D8048" s="248" t="s">
        <v>4453</v>
      </c>
      <c r="E8048" t="s">
        <v>77</v>
      </c>
      <c r="F8048" s="126">
        <v>34700</v>
      </c>
      <c r="G8048" s="248" t="s">
        <v>12116</v>
      </c>
      <c r="H8048" t="s">
        <v>16</v>
      </c>
      <c r="I8048" t="s">
        <v>136</v>
      </c>
      <c r="J8048" s="247" t="s">
        <v>1226</v>
      </c>
      <c r="K8048"/>
      <c r="L8048" t="s">
        <v>40</v>
      </c>
      <c r="M8048"/>
      <c r="N8048"/>
      <c r="O8048"/>
      <c r="P8048"/>
      <c r="Q8048"/>
      <c r="U8048"/>
      <c r="V8048">
        <v>0</v>
      </c>
      <c r="W8048" s="247"/>
      <c r="X8048"/>
      <c r="Y8048"/>
      <c r="Z8048"/>
      <c r="AA8048"/>
      <c r="AB8048"/>
      <c r="AC8048"/>
      <c r="AD8048"/>
      <c r="AE8048"/>
      <c r="AF8048"/>
      <c r="AG8048" t="s">
        <v>4308</v>
      </c>
      <c r="AH8048" s="115" t="s">
        <v>4308</v>
      </c>
    </row>
    <row r="8049" spans="1:35" hidden="1" x14ac:dyDescent="0.25">
      <c r="A8049" s="243">
        <v>335540</v>
      </c>
      <c r="B8049" s="244" t="s">
        <v>2927</v>
      </c>
      <c r="C8049" s="244" t="s">
        <v>395</v>
      </c>
      <c r="D8049" s="245" t="s">
        <v>430</v>
      </c>
      <c r="E8049" s="115" t="s">
        <v>77</v>
      </c>
      <c r="F8049" s="237">
        <v>34708</v>
      </c>
      <c r="G8049" s="245" t="s">
        <v>18</v>
      </c>
      <c r="H8049" s="115" t="s">
        <v>16</v>
      </c>
      <c r="I8049" t="s">
        <v>199</v>
      </c>
      <c r="J8049" s="244" t="s">
        <v>15</v>
      </c>
      <c r="L8049" s="115" t="s">
        <v>18</v>
      </c>
      <c r="O8049" s="115" t="s">
        <v>4321</v>
      </c>
      <c r="P8049" s="115" t="s">
        <v>4317</v>
      </c>
      <c r="U8049"/>
      <c r="V8049">
        <v>0</v>
      </c>
      <c r="W8049" s="244"/>
    </row>
    <row r="8050" spans="1:35" hidden="1" x14ac:dyDescent="0.25">
      <c r="A8050" s="246">
        <v>335541</v>
      </c>
      <c r="B8050" s="247" t="s">
        <v>12117</v>
      </c>
      <c r="C8050" s="247" t="s">
        <v>274</v>
      </c>
      <c r="D8050" s="248" t="s">
        <v>6736</v>
      </c>
      <c r="E8050" t="s">
        <v>77</v>
      </c>
      <c r="F8050" s="126">
        <v>30130</v>
      </c>
      <c r="G8050" s="248" t="s">
        <v>867</v>
      </c>
      <c r="H8050" t="s">
        <v>16</v>
      </c>
      <c r="I8050" t="s">
        <v>136</v>
      </c>
      <c r="J8050" s="247" t="s">
        <v>1226</v>
      </c>
      <c r="K8050"/>
      <c r="L8050" t="s">
        <v>18</v>
      </c>
      <c r="M8050"/>
      <c r="N8050"/>
      <c r="O8050"/>
      <c r="P8050"/>
      <c r="Q8050"/>
      <c r="U8050"/>
      <c r="V8050" t="s">
        <v>16623</v>
      </c>
      <c r="W8050" s="247"/>
      <c r="X8050"/>
      <c r="Y8050"/>
      <c r="Z8050"/>
      <c r="AA8050"/>
      <c r="AB8050"/>
      <c r="AC8050"/>
      <c r="AD8050"/>
      <c r="AE8050"/>
      <c r="AF8050" t="s">
        <v>4308</v>
      </c>
      <c r="AG8050" t="s">
        <v>4308</v>
      </c>
      <c r="AH8050" s="115" t="s">
        <v>4308</v>
      </c>
    </row>
    <row r="8051" spans="1:35" hidden="1" x14ac:dyDescent="0.25">
      <c r="A8051" s="246">
        <v>335542</v>
      </c>
      <c r="B8051" s="247" t="s">
        <v>12118</v>
      </c>
      <c r="C8051" s="247" t="s">
        <v>5064</v>
      </c>
      <c r="D8051" s="248" t="s">
        <v>7525</v>
      </c>
      <c r="E8051" t="s">
        <v>77</v>
      </c>
      <c r="F8051" s="126">
        <v>35431</v>
      </c>
      <c r="G8051" s="248" t="s">
        <v>2149</v>
      </c>
      <c r="H8051" t="s">
        <v>16</v>
      </c>
      <c r="I8051" t="s">
        <v>201</v>
      </c>
      <c r="J8051" s="247" t="s">
        <v>1226</v>
      </c>
      <c r="K8051"/>
      <c r="L8051" t="s">
        <v>30</v>
      </c>
      <c r="M8051"/>
      <c r="N8051"/>
      <c r="O8051"/>
      <c r="P8051"/>
      <c r="Q8051"/>
      <c r="U8051"/>
      <c r="V8051">
        <v>0</v>
      </c>
      <c r="W8051" s="247"/>
      <c r="X8051"/>
      <c r="Y8051"/>
      <c r="Z8051"/>
      <c r="AA8051"/>
      <c r="AB8051"/>
      <c r="AC8051"/>
      <c r="AD8051"/>
      <c r="AE8051"/>
      <c r="AF8051"/>
      <c r="AG8051"/>
    </row>
    <row r="8052" spans="1:35" hidden="1" x14ac:dyDescent="0.25">
      <c r="A8052" s="243">
        <v>335544</v>
      </c>
      <c r="B8052" s="244" t="s">
        <v>3895</v>
      </c>
      <c r="C8052" s="244" t="s">
        <v>332</v>
      </c>
      <c r="D8052" s="245" t="s">
        <v>1291</v>
      </c>
      <c r="E8052" s="115" t="s">
        <v>77</v>
      </c>
      <c r="F8052" s="237">
        <v>31366</v>
      </c>
      <c r="G8052" s="245" t="s">
        <v>794</v>
      </c>
      <c r="H8052" s="115" t="s">
        <v>16</v>
      </c>
      <c r="I8052" t="s">
        <v>199</v>
      </c>
      <c r="J8052" s="244" t="s">
        <v>1226</v>
      </c>
      <c r="L8052" s="115" t="s">
        <v>30</v>
      </c>
      <c r="U8052"/>
      <c r="V8052">
        <v>0</v>
      </c>
      <c r="W8052" s="244"/>
    </row>
    <row r="8053" spans="1:35" hidden="1" x14ac:dyDescent="0.25">
      <c r="A8053" s="246">
        <v>335545</v>
      </c>
      <c r="B8053" s="247" t="s">
        <v>12119</v>
      </c>
      <c r="C8053" s="247" t="s">
        <v>12120</v>
      </c>
      <c r="D8053" s="248" t="s">
        <v>816</v>
      </c>
      <c r="E8053" t="s">
        <v>77</v>
      </c>
      <c r="F8053" s="126">
        <v>32657</v>
      </c>
      <c r="G8053" s="248" t="s">
        <v>18</v>
      </c>
      <c r="H8053" t="s">
        <v>16</v>
      </c>
      <c r="I8053" t="s">
        <v>136</v>
      </c>
      <c r="J8053" s="247" t="s">
        <v>1226</v>
      </c>
      <c r="K8053"/>
      <c r="L8053" t="s">
        <v>18</v>
      </c>
      <c r="M8053"/>
      <c r="N8053"/>
      <c r="O8053"/>
      <c r="P8053"/>
      <c r="Q8053"/>
      <c r="U8053"/>
      <c r="V8053">
        <v>0</v>
      </c>
      <c r="W8053" s="247"/>
      <c r="X8053"/>
      <c r="Y8053"/>
      <c r="Z8053"/>
      <c r="AA8053"/>
      <c r="AB8053"/>
      <c r="AC8053"/>
      <c r="AD8053"/>
      <c r="AE8053"/>
      <c r="AF8053"/>
      <c r="AG8053"/>
    </row>
    <row r="8054" spans="1:35" hidden="1" x14ac:dyDescent="0.25">
      <c r="A8054" s="243">
        <v>335546</v>
      </c>
      <c r="B8054" s="244" t="s">
        <v>4178</v>
      </c>
      <c r="C8054" s="244" t="s">
        <v>339</v>
      </c>
      <c r="D8054" s="245" t="s">
        <v>4179</v>
      </c>
      <c r="E8054" s="115" t="s">
        <v>77</v>
      </c>
      <c r="F8054" s="237">
        <v>30494</v>
      </c>
      <c r="G8054" s="245" t="s">
        <v>18</v>
      </c>
      <c r="H8054" s="115" t="s">
        <v>16</v>
      </c>
      <c r="I8054" t="s">
        <v>199</v>
      </c>
      <c r="J8054" s="244" t="s">
        <v>1226</v>
      </c>
      <c r="L8054" s="115" t="s">
        <v>30</v>
      </c>
      <c r="U8054"/>
      <c r="V8054">
        <v>0</v>
      </c>
      <c r="W8054" s="244"/>
    </row>
    <row r="8055" spans="1:35" x14ac:dyDescent="0.25">
      <c r="A8055" s="243">
        <v>335548</v>
      </c>
      <c r="B8055" s="244" t="s">
        <v>12121</v>
      </c>
      <c r="C8055" s="244" t="s">
        <v>343</v>
      </c>
      <c r="D8055" s="245" t="s">
        <v>521</v>
      </c>
      <c r="E8055" s="115" t="s">
        <v>77</v>
      </c>
      <c r="F8055" s="237"/>
      <c r="G8055" s="245"/>
      <c r="H8055" s="115" t="s">
        <v>16</v>
      </c>
      <c r="I8055" t="s">
        <v>107</v>
      </c>
      <c r="J8055" s="244"/>
      <c r="U8055"/>
      <c r="V8055" t="s">
        <v>4336</v>
      </c>
      <c r="W8055" s="244"/>
      <c r="AA8055" s="115" t="s">
        <v>4308</v>
      </c>
      <c r="AB8055" s="115" t="s">
        <v>4308</v>
      </c>
      <c r="AC8055" s="115" t="s">
        <v>4308</v>
      </c>
      <c r="AD8055" s="115" t="s">
        <v>4308</v>
      </c>
      <c r="AE8055" s="115" t="s">
        <v>4308</v>
      </c>
      <c r="AF8055" s="115" t="s">
        <v>4308</v>
      </c>
      <c r="AG8055" s="115" t="s">
        <v>4308</v>
      </c>
      <c r="AH8055" s="115" t="s">
        <v>4308</v>
      </c>
      <c r="AI8055" s="115" t="e">
        <f>VLOOKUP(A8055,'[2]دراسات قانونية'!$A$3:$E$600,1,0)</f>
        <v>#N/A</v>
      </c>
    </row>
    <row r="8056" spans="1:35" x14ac:dyDescent="0.25">
      <c r="A8056" s="243">
        <v>335549</v>
      </c>
      <c r="B8056" s="244" t="s">
        <v>12122</v>
      </c>
      <c r="C8056" s="244" t="s">
        <v>5676</v>
      </c>
      <c r="D8056" s="245" t="s">
        <v>220</v>
      </c>
      <c r="E8056" s="115" t="s">
        <v>77</v>
      </c>
      <c r="F8056" s="237"/>
      <c r="G8056" s="245"/>
      <c r="H8056" s="115" t="s">
        <v>16</v>
      </c>
      <c r="I8056" t="s">
        <v>107</v>
      </c>
      <c r="J8056" s="244"/>
      <c r="U8056"/>
      <c r="V8056" t="s">
        <v>4336</v>
      </c>
      <c r="W8056" s="244"/>
      <c r="AA8056" s="115" t="s">
        <v>4308</v>
      </c>
      <c r="AB8056" s="115" t="s">
        <v>4308</v>
      </c>
      <c r="AC8056" s="115" t="s">
        <v>4308</v>
      </c>
      <c r="AD8056" s="115" t="s">
        <v>4308</v>
      </c>
      <c r="AE8056" s="115" t="s">
        <v>4308</v>
      </c>
      <c r="AF8056" s="115" t="s">
        <v>4308</v>
      </c>
      <c r="AG8056" s="115" t="s">
        <v>4308</v>
      </c>
      <c r="AH8056" s="115" t="s">
        <v>4308</v>
      </c>
      <c r="AI8056" s="115" t="e">
        <f>VLOOKUP(A8056,'[2]دراسات قانونية'!$A$3:$E$600,1,0)</f>
        <v>#N/A</v>
      </c>
    </row>
    <row r="8057" spans="1:35" x14ac:dyDescent="0.25">
      <c r="A8057" s="243">
        <v>335550</v>
      </c>
      <c r="B8057" s="244" t="s">
        <v>12123</v>
      </c>
      <c r="C8057" s="244" t="s">
        <v>495</v>
      </c>
      <c r="D8057" s="245" t="s">
        <v>524</v>
      </c>
      <c r="E8057" s="115" t="s">
        <v>76</v>
      </c>
      <c r="F8057" s="237"/>
      <c r="G8057" s="245"/>
      <c r="H8057" s="115" t="s">
        <v>16</v>
      </c>
      <c r="I8057" t="s">
        <v>107</v>
      </c>
      <c r="J8057" s="244"/>
      <c r="U8057"/>
      <c r="V8057" t="s">
        <v>4336</v>
      </c>
      <c r="W8057" s="244"/>
      <c r="AC8057" s="115" t="s">
        <v>4308</v>
      </c>
      <c r="AD8057" s="115" t="s">
        <v>4308</v>
      </c>
      <c r="AE8057" s="115" t="s">
        <v>4308</v>
      </c>
      <c r="AF8057" s="115" t="s">
        <v>4308</v>
      </c>
      <c r="AG8057" s="115" t="s">
        <v>4308</v>
      </c>
      <c r="AH8057" s="115" t="s">
        <v>4308</v>
      </c>
      <c r="AI8057" s="115" t="e">
        <f>VLOOKUP(A8057,'[2]دراسات قانونية'!$A$3:$E$600,1,0)</f>
        <v>#N/A</v>
      </c>
    </row>
    <row r="8058" spans="1:35" x14ac:dyDescent="0.25">
      <c r="A8058" s="243">
        <v>335551</v>
      </c>
      <c r="B8058" s="244" t="s">
        <v>12124</v>
      </c>
      <c r="C8058" s="244" t="s">
        <v>623</v>
      </c>
      <c r="D8058" s="245" t="s">
        <v>230</v>
      </c>
      <c r="E8058" s="115" t="s">
        <v>77</v>
      </c>
      <c r="F8058" s="237"/>
      <c r="G8058" s="245"/>
      <c r="H8058" s="115" t="s">
        <v>16</v>
      </c>
      <c r="I8058" t="s">
        <v>107</v>
      </c>
      <c r="J8058" s="244"/>
      <c r="U8058"/>
      <c r="V8058" t="s">
        <v>4336</v>
      </c>
      <c r="W8058" s="244"/>
      <c r="AA8058" s="115" t="s">
        <v>4308</v>
      </c>
      <c r="AB8058" s="115" t="s">
        <v>4308</v>
      </c>
      <c r="AC8058" s="115" t="s">
        <v>4308</v>
      </c>
      <c r="AD8058" s="115" t="s">
        <v>4308</v>
      </c>
      <c r="AE8058" s="115" t="s">
        <v>4308</v>
      </c>
      <c r="AF8058" s="115" t="s">
        <v>4308</v>
      </c>
      <c r="AG8058" s="115" t="s">
        <v>4308</v>
      </c>
      <c r="AH8058" s="115" t="s">
        <v>4308</v>
      </c>
      <c r="AI8058" s="115" t="e">
        <f>VLOOKUP(A8058,'[2]دراسات قانونية'!$A$3:$E$600,1,0)</f>
        <v>#N/A</v>
      </c>
    </row>
    <row r="8059" spans="1:35" hidden="1" x14ac:dyDescent="0.25">
      <c r="A8059" s="246">
        <v>335552</v>
      </c>
      <c r="B8059" s="247" t="s">
        <v>12125</v>
      </c>
      <c r="C8059" s="247" t="s">
        <v>11885</v>
      </c>
      <c r="D8059" s="248" t="s">
        <v>447</v>
      </c>
      <c r="E8059" t="s">
        <v>77</v>
      </c>
      <c r="F8059" s="126">
        <v>36548</v>
      </c>
      <c r="G8059" s="248" t="s">
        <v>18</v>
      </c>
      <c r="H8059" t="s">
        <v>16</v>
      </c>
      <c r="I8059" t="s">
        <v>136</v>
      </c>
      <c r="J8059" s="247" t="s">
        <v>15</v>
      </c>
      <c r="K8059"/>
      <c r="L8059" t="s">
        <v>73</v>
      </c>
      <c r="M8059"/>
      <c r="N8059"/>
      <c r="O8059"/>
      <c r="P8059"/>
      <c r="Q8059"/>
      <c r="R8059" s="115">
        <v>9020</v>
      </c>
      <c r="S8059" s="115">
        <v>45713</v>
      </c>
      <c r="T8059" s="115">
        <v>50000</v>
      </c>
      <c r="U8059"/>
      <c r="V8059">
        <v>0</v>
      </c>
      <c r="W8059" s="247"/>
      <c r="X8059"/>
      <c r="Y8059"/>
      <c r="Z8059"/>
      <c r="AA8059"/>
      <c r="AB8059"/>
      <c r="AC8059"/>
      <c r="AD8059"/>
      <c r="AE8059"/>
      <c r="AF8059"/>
      <c r="AG8059"/>
    </row>
    <row r="8060" spans="1:35" hidden="1" x14ac:dyDescent="0.25">
      <c r="A8060" s="246">
        <v>335553</v>
      </c>
      <c r="B8060" s="247" t="s">
        <v>12126</v>
      </c>
      <c r="C8060" s="247" t="s">
        <v>246</v>
      </c>
      <c r="D8060" s="248" t="s">
        <v>413</v>
      </c>
      <c r="E8060" t="s">
        <v>77</v>
      </c>
      <c r="F8060" s="126">
        <v>33604</v>
      </c>
      <c r="G8060" s="248" t="s">
        <v>211</v>
      </c>
      <c r="H8060" t="s">
        <v>16</v>
      </c>
      <c r="I8060" t="s">
        <v>136</v>
      </c>
      <c r="J8060" s="247" t="s">
        <v>15</v>
      </c>
      <c r="K8060"/>
      <c r="L8060" t="s">
        <v>18</v>
      </c>
      <c r="M8060"/>
      <c r="N8060"/>
      <c r="O8060"/>
      <c r="P8060"/>
      <c r="Q8060"/>
      <c r="U8060"/>
      <c r="V8060">
        <v>0</v>
      </c>
      <c r="W8060" s="247"/>
      <c r="X8060"/>
      <c r="Y8060"/>
      <c r="Z8060"/>
      <c r="AA8060"/>
      <c r="AB8060"/>
      <c r="AC8060"/>
      <c r="AD8060"/>
      <c r="AE8060"/>
      <c r="AF8060"/>
      <c r="AG8060"/>
    </row>
    <row r="8061" spans="1:35" x14ac:dyDescent="0.25">
      <c r="A8061" s="243">
        <v>335554</v>
      </c>
      <c r="B8061" s="244" t="s">
        <v>12127</v>
      </c>
      <c r="C8061" s="244" t="s">
        <v>1437</v>
      </c>
      <c r="D8061" s="245" t="s">
        <v>654</v>
      </c>
      <c r="E8061" s="115" t="s">
        <v>77</v>
      </c>
      <c r="F8061" s="237"/>
      <c r="G8061" s="245"/>
      <c r="H8061" s="115" t="s">
        <v>16</v>
      </c>
      <c r="I8061" t="s">
        <v>107</v>
      </c>
      <c r="J8061" s="244"/>
      <c r="U8061"/>
      <c r="V8061" t="s">
        <v>4336</v>
      </c>
      <c r="W8061" s="244"/>
      <c r="AA8061" s="115" t="s">
        <v>4308</v>
      </c>
      <c r="AB8061" s="115" t="s">
        <v>4308</v>
      </c>
      <c r="AC8061" s="115" t="s">
        <v>4308</v>
      </c>
      <c r="AD8061" s="115" t="s">
        <v>4308</v>
      </c>
      <c r="AE8061" s="115" t="s">
        <v>4308</v>
      </c>
      <c r="AF8061" s="115" t="s">
        <v>4308</v>
      </c>
      <c r="AG8061" s="115" t="s">
        <v>4308</v>
      </c>
      <c r="AH8061" s="115" t="s">
        <v>4308</v>
      </c>
      <c r="AI8061" s="115" t="e">
        <f>VLOOKUP(A8061,'[2]دراسات قانونية'!$A$3:$E$600,1,0)</f>
        <v>#N/A</v>
      </c>
    </row>
    <row r="8062" spans="1:35" x14ac:dyDescent="0.25">
      <c r="A8062" s="243">
        <v>335555</v>
      </c>
      <c r="B8062" s="244" t="s">
        <v>12128</v>
      </c>
      <c r="C8062" s="244" t="s">
        <v>244</v>
      </c>
      <c r="D8062" s="245" t="s">
        <v>328</v>
      </c>
      <c r="E8062" s="115" t="s">
        <v>77</v>
      </c>
      <c r="F8062" s="237"/>
      <c r="G8062" s="245"/>
      <c r="H8062" s="115" t="s">
        <v>16</v>
      </c>
      <c r="I8062" t="s">
        <v>107</v>
      </c>
      <c r="J8062" s="244"/>
      <c r="U8062"/>
      <c r="V8062" t="s">
        <v>4336</v>
      </c>
      <c r="W8062" s="244"/>
      <c r="AA8062" s="115" t="s">
        <v>4308</v>
      </c>
      <c r="AB8062" s="115" t="s">
        <v>4308</v>
      </c>
      <c r="AC8062" s="115" t="s">
        <v>4308</v>
      </c>
      <c r="AD8062" s="115" t="s">
        <v>4308</v>
      </c>
      <c r="AE8062" s="115" t="s">
        <v>4308</v>
      </c>
      <c r="AF8062" s="115" t="s">
        <v>4308</v>
      </c>
      <c r="AG8062" s="115" t="s">
        <v>4308</v>
      </c>
      <c r="AH8062" s="115" t="s">
        <v>4308</v>
      </c>
      <c r="AI8062" s="115" t="e">
        <f>VLOOKUP(A8062,'[2]دراسات قانونية'!$A$3:$E$600,1,0)</f>
        <v>#N/A</v>
      </c>
    </row>
    <row r="8063" spans="1:35" ht="18" x14ac:dyDescent="0.25">
      <c r="A8063" s="249">
        <v>335556</v>
      </c>
      <c r="B8063" s="250" t="s">
        <v>12129</v>
      </c>
      <c r="C8063" s="250" t="s">
        <v>227</v>
      </c>
      <c r="D8063" s="251" t="s">
        <v>230</v>
      </c>
      <c r="E8063"/>
      <c r="F8063" s="126"/>
      <c r="G8063" s="252"/>
      <c r="H8063"/>
      <c r="I8063" t="s">
        <v>107</v>
      </c>
      <c r="J8063" s="253"/>
      <c r="K8063"/>
      <c r="L8063"/>
      <c r="M8063"/>
      <c r="N8063"/>
      <c r="O8063"/>
      <c r="P8063"/>
      <c r="Q8063"/>
      <c r="U8063"/>
      <c r="V8063" t="s">
        <v>4337</v>
      </c>
      <c r="W8063" s="253"/>
      <c r="X8063"/>
      <c r="Y8063"/>
      <c r="Z8063"/>
      <c r="AA8063"/>
      <c r="AB8063"/>
      <c r="AC8063"/>
      <c r="AD8063"/>
      <c r="AE8063"/>
      <c r="AF8063"/>
      <c r="AG8063"/>
      <c r="AH8063" s="115" t="s">
        <v>4308</v>
      </c>
      <c r="AI8063" s="115" t="e">
        <f>VLOOKUP(A8063,'[2]دراسات قانونية'!$A$3:$E$600,1,0)</f>
        <v>#N/A</v>
      </c>
    </row>
    <row r="8064" spans="1:35" ht="18" x14ac:dyDescent="0.25">
      <c r="A8064" s="249">
        <v>335557</v>
      </c>
      <c r="B8064" s="250" t="s">
        <v>12130</v>
      </c>
      <c r="C8064" s="250" t="s">
        <v>661</v>
      </c>
      <c r="D8064" s="251" t="s">
        <v>9847</v>
      </c>
      <c r="E8064"/>
      <c r="F8064" s="126"/>
      <c r="G8064" s="252"/>
      <c r="H8064"/>
      <c r="I8064" t="s">
        <v>107</v>
      </c>
      <c r="J8064" s="253"/>
      <c r="K8064"/>
      <c r="L8064"/>
      <c r="M8064"/>
      <c r="N8064"/>
      <c r="O8064"/>
      <c r="P8064"/>
      <c r="Q8064"/>
      <c r="U8064"/>
      <c r="V8064" t="s">
        <v>4337</v>
      </c>
      <c r="W8064" s="253"/>
      <c r="X8064"/>
      <c r="Y8064"/>
      <c r="Z8064"/>
      <c r="AA8064"/>
      <c r="AB8064"/>
      <c r="AC8064"/>
      <c r="AD8064"/>
      <c r="AE8064"/>
      <c r="AF8064"/>
      <c r="AG8064"/>
      <c r="AH8064" s="115" t="s">
        <v>4308</v>
      </c>
      <c r="AI8064" s="115" t="e">
        <f>VLOOKUP(A8064,'[2]دراسات قانونية'!$A$3:$E$600,1,0)</f>
        <v>#N/A</v>
      </c>
    </row>
    <row r="8065" spans="1:35" x14ac:dyDescent="0.25">
      <c r="A8065" s="243">
        <v>335558</v>
      </c>
      <c r="B8065" s="244" t="s">
        <v>12131</v>
      </c>
      <c r="C8065" s="244" t="s">
        <v>324</v>
      </c>
      <c r="D8065" s="245" t="s">
        <v>12132</v>
      </c>
      <c r="E8065" s="115" t="s">
        <v>77</v>
      </c>
      <c r="F8065" s="237"/>
      <c r="G8065" s="245"/>
      <c r="H8065" s="115" t="s">
        <v>16</v>
      </c>
      <c r="I8065" t="s">
        <v>107</v>
      </c>
      <c r="J8065" s="244"/>
      <c r="U8065"/>
      <c r="V8065" t="s">
        <v>4336</v>
      </c>
      <c r="W8065" s="244"/>
      <c r="AA8065" s="115" t="s">
        <v>4308</v>
      </c>
      <c r="AB8065" s="115" t="s">
        <v>4308</v>
      </c>
      <c r="AC8065" s="115" t="s">
        <v>4308</v>
      </c>
      <c r="AD8065" s="115" t="s">
        <v>4308</v>
      </c>
      <c r="AE8065" s="115" t="s">
        <v>4308</v>
      </c>
      <c r="AF8065" s="115" t="s">
        <v>4308</v>
      </c>
      <c r="AG8065" s="115" t="s">
        <v>4308</v>
      </c>
      <c r="AH8065" s="115" t="s">
        <v>4308</v>
      </c>
      <c r="AI8065" s="115" t="e">
        <f>VLOOKUP(A8065,'[2]دراسات قانونية'!$A$3:$E$600,1,0)</f>
        <v>#N/A</v>
      </c>
    </row>
    <row r="8066" spans="1:35" x14ac:dyDescent="0.25">
      <c r="A8066" s="243">
        <v>335559</v>
      </c>
      <c r="B8066" s="244" t="s">
        <v>12133</v>
      </c>
      <c r="C8066" s="244" t="s">
        <v>227</v>
      </c>
      <c r="D8066" s="245" t="s">
        <v>12134</v>
      </c>
      <c r="E8066" s="115" t="s">
        <v>77</v>
      </c>
      <c r="F8066" s="237"/>
      <c r="G8066" s="245"/>
      <c r="H8066" s="115" t="s">
        <v>16</v>
      </c>
      <c r="I8066" t="s">
        <v>107</v>
      </c>
      <c r="J8066" s="244"/>
      <c r="U8066"/>
      <c r="V8066" t="s">
        <v>4336</v>
      </c>
      <c r="W8066" s="244"/>
      <c r="AA8066" s="115" t="s">
        <v>4308</v>
      </c>
      <c r="AB8066" s="115" t="s">
        <v>4308</v>
      </c>
      <c r="AC8066" s="115" t="s">
        <v>4308</v>
      </c>
      <c r="AD8066" s="115" t="s">
        <v>4308</v>
      </c>
      <c r="AE8066" s="115" t="s">
        <v>4308</v>
      </c>
      <c r="AF8066" s="115" t="s">
        <v>4308</v>
      </c>
      <c r="AG8066" s="115" t="s">
        <v>4308</v>
      </c>
      <c r="AH8066" s="115" t="s">
        <v>4308</v>
      </c>
      <c r="AI8066" s="115" t="e">
        <f>VLOOKUP(A8066,'[2]دراسات قانونية'!$A$3:$E$600,1,0)</f>
        <v>#N/A</v>
      </c>
    </row>
    <row r="8067" spans="1:35" x14ac:dyDescent="0.25">
      <c r="A8067" s="243">
        <v>335560</v>
      </c>
      <c r="B8067" s="244" t="s">
        <v>12135</v>
      </c>
      <c r="C8067" s="244" t="s">
        <v>250</v>
      </c>
      <c r="D8067" s="245" t="s">
        <v>270</v>
      </c>
      <c r="E8067" s="115" t="s">
        <v>77</v>
      </c>
      <c r="F8067" s="237">
        <v>35431</v>
      </c>
      <c r="G8067" s="245" t="s">
        <v>12136</v>
      </c>
      <c r="H8067" s="115" t="s">
        <v>16</v>
      </c>
      <c r="I8067" t="s">
        <v>107</v>
      </c>
      <c r="J8067" s="244" t="s">
        <v>1226</v>
      </c>
      <c r="L8067" s="115" t="s">
        <v>73</v>
      </c>
      <c r="U8067"/>
      <c r="V8067" t="s">
        <v>16617</v>
      </c>
      <c r="W8067" s="244"/>
      <c r="AH8067" s="115" t="s">
        <v>4308</v>
      </c>
      <c r="AI8067" s="115" t="e">
        <f>VLOOKUP(A8067,'[2]دراسات قانونية'!$A$3:$E$600,1,0)</f>
        <v>#N/A</v>
      </c>
    </row>
    <row r="8068" spans="1:35" x14ac:dyDescent="0.25">
      <c r="A8068" s="243">
        <v>335561</v>
      </c>
      <c r="B8068" s="244" t="s">
        <v>12137</v>
      </c>
      <c r="C8068" s="244" t="s">
        <v>11284</v>
      </c>
      <c r="D8068" s="245" t="s">
        <v>706</v>
      </c>
      <c r="E8068" s="115" t="s">
        <v>77</v>
      </c>
      <c r="F8068" s="237">
        <v>31086</v>
      </c>
      <c r="G8068" s="245" t="s">
        <v>211</v>
      </c>
      <c r="H8068" s="115" t="s">
        <v>16</v>
      </c>
      <c r="I8068" t="s">
        <v>107</v>
      </c>
      <c r="J8068" s="244" t="s">
        <v>1226</v>
      </c>
      <c r="L8068" s="115" t="s">
        <v>55</v>
      </c>
      <c r="U8068"/>
      <c r="V8068" t="s">
        <v>4336</v>
      </c>
      <c r="W8068" s="244"/>
      <c r="AE8068" s="115" t="s">
        <v>4308</v>
      </c>
      <c r="AF8068" s="115" t="s">
        <v>4308</v>
      </c>
      <c r="AG8068" s="115" t="s">
        <v>4308</v>
      </c>
      <c r="AH8068" s="115" t="s">
        <v>4308</v>
      </c>
      <c r="AI8068" s="115" t="e">
        <f>VLOOKUP(A8068,'[2]دراسات قانونية'!$A$3:$E$600,1,0)</f>
        <v>#N/A</v>
      </c>
    </row>
    <row r="8069" spans="1:35" hidden="1" x14ac:dyDescent="0.25">
      <c r="A8069" s="246">
        <v>335562</v>
      </c>
      <c r="B8069" s="247" t="s">
        <v>12138</v>
      </c>
      <c r="C8069" s="247" t="s">
        <v>1105</v>
      </c>
      <c r="D8069" s="248" t="s">
        <v>352</v>
      </c>
      <c r="E8069" t="s">
        <v>76</v>
      </c>
      <c r="F8069" s="126">
        <v>28642</v>
      </c>
      <c r="G8069" s="248" t="s">
        <v>18</v>
      </c>
      <c r="H8069" t="s">
        <v>16</v>
      </c>
      <c r="I8069" t="s">
        <v>136</v>
      </c>
      <c r="J8069" s="247" t="s">
        <v>15</v>
      </c>
      <c r="K8069"/>
      <c r="L8069" t="s">
        <v>30</v>
      </c>
      <c r="M8069"/>
      <c r="N8069"/>
      <c r="O8069"/>
      <c r="P8069"/>
      <c r="Q8069"/>
      <c r="U8069"/>
      <c r="V8069">
        <v>0</v>
      </c>
      <c r="W8069" s="247"/>
      <c r="X8069"/>
      <c r="Y8069"/>
      <c r="Z8069"/>
      <c r="AA8069"/>
      <c r="AB8069"/>
      <c r="AC8069"/>
      <c r="AD8069"/>
      <c r="AE8069"/>
      <c r="AF8069"/>
      <c r="AG8069"/>
      <c r="AH8069" s="115" t="s">
        <v>4308</v>
      </c>
    </row>
    <row r="8070" spans="1:35" hidden="1" x14ac:dyDescent="0.25">
      <c r="A8070" s="246">
        <v>335563</v>
      </c>
      <c r="B8070" s="247" t="s">
        <v>12139</v>
      </c>
      <c r="C8070" s="247" t="s">
        <v>244</v>
      </c>
      <c r="D8070" s="248" t="s">
        <v>12140</v>
      </c>
      <c r="E8070" t="s">
        <v>77</v>
      </c>
      <c r="F8070" s="126">
        <v>28043</v>
      </c>
      <c r="G8070" s="248" t="s">
        <v>1875</v>
      </c>
      <c r="H8070" t="s">
        <v>16</v>
      </c>
      <c r="I8070" t="s">
        <v>136</v>
      </c>
      <c r="J8070" s="247"/>
      <c r="K8070"/>
      <c r="L8070"/>
      <c r="M8070"/>
      <c r="N8070"/>
      <c r="O8070"/>
      <c r="P8070"/>
      <c r="Q8070"/>
      <c r="U8070"/>
      <c r="V8070" t="s">
        <v>4424</v>
      </c>
      <c r="W8070" s="247"/>
      <c r="X8070"/>
      <c r="Y8070"/>
      <c r="Z8070"/>
      <c r="AA8070"/>
      <c r="AB8070"/>
      <c r="AC8070"/>
      <c r="AD8070"/>
      <c r="AE8070"/>
      <c r="AF8070"/>
      <c r="AG8070"/>
    </row>
    <row r="8071" spans="1:35" hidden="1" x14ac:dyDescent="0.25">
      <c r="A8071" s="246">
        <v>335564</v>
      </c>
      <c r="B8071" s="247" t="s">
        <v>12141</v>
      </c>
      <c r="C8071" s="247" t="s">
        <v>212</v>
      </c>
      <c r="D8071" s="248" t="s">
        <v>365</v>
      </c>
      <c r="E8071" t="s">
        <v>77</v>
      </c>
      <c r="F8071" s="126">
        <v>31315</v>
      </c>
      <c r="G8071" s="248" t="s">
        <v>18</v>
      </c>
      <c r="H8071" t="s">
        <v>16</v>
      </c>
      <c r="I8071" t="s">
        <v>136</v>
      </c>
      <c r="J8071" s="247" t="s">
        <v>1226</v>
      </c>
      <c r="K8071"/>
      <c r="L8071" t="s">
        <v>30</v>
      </c>
      <c r="M8071"/>
      <c r="N8071"/>
      <c r="O8071"/>
      <c r="P8071"/>
      <c r="Q8071"/>
      <c r="U8071"/>
      <c r="V8071">
        <v>0</v>
      </c>
      <c r="W8071" s="247"/>
      <c r="X8071"/>
      <c r="Y8071"/>
      <c r="Z8071"/>
      <c r="AA8071"/>
      <c r="AB8071"/>
      <c r="AC8071"/>
      <c r="AD8071"/>
      <c r="AE8071"/>
      <c r="AF8071"/>
      <c r="AG8071"/>
    </row>
    <row r="8072" spans="1:35" x14ac:dyDescent="0.25">
      <c r="A8072" s="243">
        <v>335566</v>
      </c>
      <c r="B8072" s="244" t="s">
        <v>12142</v>
      </c>
      <c r="C8072" s="244" t="s">
        <v>339</v>
      </c>
      <c r="D8072" s="245" t="s">
        <v>286</v>
      </c>
      <c r="E8072" s="115" t="s">
        <v>77</v>
      </c>
      <c r="F8072" s="237"/>
      <c r="G8072" s="245"/>
      <c r="H8072" s="115" t="s">
        <v>16</v>
      </c>
      <c r="I8072" t="s">
        <v>107</v>
      </c>
      <c r="J8072" s="244"/>
      <c r="U8072"/>
      <c r="V8072" t="s">
        <v>4336</v>
      </c>
      <c r="W8072" s="244"/>
      <c r="AA8072" s="115" t="s">
        <v>4308</v>
      </c>
      <c r="AB8072" s="115" t="s">
        <v>4308</v>
      </c>
      <c r="AC8072" s="115" t="s">
        <v>4308</v>
      </c>
      <c r="AD8072" s="115" t="s">
        <v>4308</v>
      </c>
      <c r="AE8072" s="115" t="s">
        <v>4308</v>
      </c>
      <c r="AF8072" s="115" t="s">
        <v>4308</v>
      </c>
      <c r="AG8072" s="115" t="s">
        <v>4308</v>
      </c>
      <c r="AH8072" s="115" t="s">
        <v>4308</v>
      </c>
      <c r="AI8072" s="115" t="e">
        <f>VLOOKUP(A8072,'[2]دراسات قانونية'!$A$3:$E$600,1,0)</f>
        <v>#N/A</v>
      </c>
    </row>
    <row r="8073" spans="1:35" hidden="1" x14ac:dyDescent="0.25">
      <c r="A8073" s="246">
        <v>335567</v>
      </c>
      <c r="B8073" s="247" t="s">
        <v>12143</v>
      </c>
      <c r="C8073" s="247" t="s">
        <v>589</v>
      </c>
      <c r="D8073" s="248" t="s">
        <v>603</v>
      </c>
      <c r="E8073" t="s">
        <v>77</v>
      </c>
      <c r="F8073" s="126">
        <v>34700</v>
      </c>
      <c r="G8073" s="248" t="s">
        <v>67</v>
      </c>
      <c r="H8073" t="s">
        <v>16</v>
      </c>
      <c r="I8073" t="s">
        <v>129</v>
      </c>
      <c r="J8073" s="247"/>
      <c r="K8073"/>
      <c r="L8073"/>
      <c r="M8073"/>
      <c r="N8073"/>
      <c r="O8073"/>
      <c r="P8073"/>
      <c r="Q8073"/>
      <c r="U8073"/>
      <c r="V8073" t="s">
        <v>16603</v>
      </c>
      <c r="W8073" s="247"/>
      <c r="X8073"/>
      <c r="Y8073"/>
      <c r="Z8073"/>
      <c r="AA8073"/>
      <c r="AB8073"/>
      <c r="AC8073"/>
      <c r="AD8073" t="s">
        <v>4308</v>
      </c>
      <c r="AE8073" t="s">
        <v>4308</v>
      </c>
      <c r="AF8073" t="s">
        <v>4308</v>
      </c>
      <c r="AG8073" t="s">
        <v>4308</v>
      </c>
      <c r="AH8073" s="115" t="s">
        <v>4308</v>
      </c>
    </row>
    <row r="8074" spans="1:35" x14ac:dyDescent="0.25">
      <c r="A8074" s="243">
        <v>335568</v>
      </c>
      <c r="B8074" s="244" t="s">
        <v>12144</v>
      </c>
      <c r="C8074" s="244" t="s">
        <v>305</v>
      </c>
      <c r="D8074" s="245" t="s">
        <v>238</v>
      </c>
      <c r="E8074" s="115" t="s">
        <v>77</v>
      </c>
      <c r="F8074" s="237"/>
      <c r="G8074" s="245"/>
      <c r="H8074" s="115" t="s">
        <v>16</v>
      </c>
      <c r="I8074" t="s">
        <v>107</v>
      </c>
      <c r="J8074" s="244"/>
      <c r="U8074"/>
      <c r="V8074" t="s">
        <v>4336</v>
      </c>
      <c r="W8074" s="244"/>
      <c r="AA8074" s="115" t="s">
        <v>4308</v>
      </c>
      <c r="AB8074" s="115" t="s">
        <v>4308</v>
      </c>
      <c r="AC8074" s="115" t="s">
        <v>4308</v>
      </c>
      <c r="AD8074" s="115" t="s">
        <v>4308</v>
      </c>
      <c r="AE8074" s="115" t="s">
        <v>4308</v>
      </c>
      <c r="AF8074" s="115" t="s">
        <v>4308</v>
      </c>
      <c r="AG8074" s="115" t="s">
        <v>4308</v>
      </c>
      <c r="AH8074" s="115" t="s">
        <v>4308</v>
      </c>
      <c r="AI8074" s="115" t="e">
        <f>VLOOKUP(A8074,'[2]دراسات قانونية'!$A$3:$E$600,1,0)</f>
        <v>#N/A</v>
      </c>
    </row>
    <row r="8075" spans="1:35" x14ac:dyDescent="0.25">
      <c r="A8075" s="243">
        <v>335572</v>
      </c>
      <c r="B8075" s="244" t="s">
        <v>12145</v>
      </c>
      <c r="C8075" s="244" t="s">
        <v>665</v>
      </c>
      <c r="D8075" s="245" t="s">
        <v>1869</v>
      </c>
      <c r="E8075" s="115" t="s">
        <v>77</v>
      </c>
      <c r="F8075" s="237"/>
      <c r="G8075" s="245"/>
      <c r="H8075" s="115" t="s">
        <v>16</v>
      </c>
      <c r="I8075" t="s">
        <v>107</v>
      </c>
      <c r="J8075" s="244"/>
      <c r="U8075"/>
      <c r="V8075" t="s">
        <v>4336</v>
      </c>
      <c r="W8075" s="244"/>
      <c r="AA8075" s="115" t="s">
        <v>4308</v>
      </c>
      <c r="AB8075" s="115" t="s">
        <v>4308</v>
      </c>
      <c r="AC8075" s="115" t="s">
        <v>4308</v>
      </c>
      <c r="AD8075" s="115" t="s">
        <v>4308</v>
      </c>
      <c r="AE8075" s="115" t="s">
        <v>4308</v>
      </c>
      <c r="AF8075" s="115" t="s">
        <v>4308</v>
      </c>
      <c r="AG8075" s="115" t="s">
        <v>4308</v>
      </c>
      <c r="AH8075" s="115" t="s">
        <v>4308</v>
      </c>
      <c r="AI8075" s="115" t="e">
        <f>VLOOKUP(A8075,'[2]دراسات قانونية'!$A$3:$E$600,1,0)</f>
        <v>#N/A</v>
      </c>
    </row>
    <row r="8076" spans="1:35" hidden="1" x14ac:dyDescent="0.25">
      <c r="A8076" s="243">
        <v>335573</v>
      </c>
      <c r="B8076" s="244" t="s">
        <v>3896</v>
      </c>
      <c r="C8076" s="244" t="s">
        <v>831</v>
      </c>
      <c r="D8076" s="245" t="s">
        <v>1666</v>
      </c>
      <c r="E8076" s="115" t="s">
        <v>77</v>
      </c>
      <c r="F8076" s="237">
        <v>29686</v>
      </c>
      <c r="G8076" s="245" t="s">
        <v>1081</v>
      </c>
      <c r="H8076" s="115" t="s">
        <v>16</v>
      </c>
      <c r="I8076" t="s">
        <v>199</v>
      </c>
      <c r="J8076" s="244" t="s">
        <v>1226</v>
      </c>
      <c r="L8076" s="115" t="s">
        <v>70</v>
      </c>
      <c r="U8076"/>
      <c r="V8076">
        <v>0</v>
      </c>
      <c r="W8076" s="244"/>
    </row>
    <row r="8077" spans="1:35" hidden="1" x14ac:dyDescent="0.25">
      <c r="A8077" s="246">
        <v>335574</v>
      </c>
      <c r="B8077" s="247" t="s">
        <v>12146</v>
      </c>
      <c r="C8077" s="247" t="s">
        <v>609</v>
      </c>
      <c r="D8077" s="248" t="s">
        <v>270</v>
      </c>
      <c r="E8077" t="s">
        <v>77</v>
      </c>
      <c r="F8077" s="126">
        <v>31522</v>
      </c>
      <c r="G8077" s="248" t="s">
        <v>18</v>
      </c>
      <c r="H8077" t="s">
        <v>16</v>
      </c>
      <c r="I8077" t="s">
        <v>5306</v>
      </c>
      <c r="J8077" s="247"/>
      <c r="K8077"/>
      <c r="L8077"/>
      <c r="M8077"/>
      <c r="N8077"/>
      <c r="O8077"/>
      <c r="P8077"/>
      <c r="Q8077"/>
      <c r="U8077"/>
      <c r="V8077" t="s">
        <v>4424</v>
      </c>
      <c r="W8077" s="247"/>
      <c r="X8077"/>
      <c r="Y8077"/>
      <c r="Z8077"/>
      <c r="AA8077"/>
      <c r="AB8077"/>
      <c r="AC8077"/>
      <c r="AD8077"/>
      <c r="AE8077"/>
      <c r="AF8077"/>
      <c r="AG8077"/>
    </row>
    <row r="8078" spans="1:35" hidden="1" x14ac:dyDescent="0.25">
      <c r="A8078" s="243">
        <v>335575</v>
      </c>
      <c r="B8078" s="244" t="s">
        <v>1118</v>
      </c>
      <c r="C8078" s="244" t="s">
        <v>677</v>
      </c>
      <c r="D8078" s="245" t="s">
        <v>537</v>
      </c>
      <c r="E8078" s="115" t="s">
        <v>77</v>
      </c>
      <c r="F8078" s="237">
        <v>31625</v>
      </c>
      <c r="G8078" s="245" t="s">
        <v>37</v>
      </c>
      <c r="H8078" s="115" t="s">
        <v>16</v>
      </c>
      <c r="I8078" t="s">
        <v>199</v>
      </c>
      <c r="J8078" s="244" t="s">
        <v>15</v>
      </c>
      <c r="L8078" s="115" t="s">
        <v>70</v>
      </c>
      <c r="U8078"/>
      <c r="V8078">
        <v>0</v>
      </c>
      <c r="W8078" s="244"/>
    </row>
    <row r="8079" spans="1:35" hidden="1" x14ac:dyDescent="0.25">
      <c r="A8079" s="246">
        <v>335576</v>
      </c>
      <c r="B8079" s="247" t="s">
        <v>12147</v>
      </c>
      <c r="C8079" s="247" t="s">
        <v>348</v>
      </c>
      <c r="D8079" s="248" t="s">
        <v>372</v>
      </c>
      <c r="E8079" t="s">
        <v>77</v>
      </c>
      <c r="F8079" s="126">
        <v>36526</v>
      </c>
      <c r="G8079" s="248" t="s">
        <v>8994</v>
      </c>
      <c r="H8079" t="s">
        <v>16</v>
      </c>
      <c r="I8079" t="s">
        <v>129</v>
      </c>
      <c r="J8079" s="247" t="s">
        <v>15</v>
      </c>
      <c r="K8079"/>
      <c r="L8079" t="s">
        <v>40</v>
      </c>
      <c r="M8079"/>
      <c r="N8079"/>
      <c r="O8079"/>
      <c r="P8079"/>
      <c r="Q8079"/>
      <c r="R8079" s="115">
        <v>9399</v>
      </c>
      <c r="S8079" s="115">
        <v>45722</v>
      </c>
      <c r="T8079" s="115">
        <v>100000</v>
      </c>
      <c r="U8079"/>
      <c r="V8079" t="s">
        <v>4337</v>
      </c>
      <c r="W8079" s="247"/>
      <c r="X8079"/>
      <c r="Y8079"/>
      <c r="Z8079"/>
      <c r="AA8079"/>
      <c r="AB8079"/>
      <c r="AC8079"/>
      <c r="AD8079"/>
      <c r="AE8079"/>
      <c r="AF8079"/>
      <c r="AG8079"/>
    </row>
    <row r="8080" spans="1:35" hidden="1" x14ac:dyDescent="0.25">
      <c r="A8080" s="243">
        <v>335577</v>
      </c>
      <c r="B8080" s="244" t="s">
        <v>2975</v>
      </c>
      <c r="C8080" s="244" t="s">
        <v>2976</v>
      </c>
      <c r="D8080" s="245" t="s">
        <v>276</v>
      </c>
      <c r="E8080" s="115" t="s">
        <v>77</v>
      </c>
      <c r="F8080" s="237">
        <v>29164</v>
      </c>
      <c r="G8080" s="245" t="s">
        <v>867</v>
      </c>
      <c r="H8080" s="115" t="s">
        <v>16</v>
      </c>
      <c r="I8080" t="s">
        <v>199</v>
      </c>
      <c r="J8080" s="244" t="s">
        <v>1226</v>
      </c>
      <c r="L8080" s="115" t="s">
        <v>18</v>
      </c>
      <c r="U8080"/>
      <c r="V8080">
        <v>0</v>
      </c>
      <c r="W8080" s="244"/>
    </row>
    <row r="8081" spans="1:35" x14ac:dyDescent="0.25">
      <c r="A8081" s="243">
        <v>335578</v>
      </c>
      <c r="B8081" s="244" t="s">
        <v>12148</v>
      </c>
      <c r="C8081" s="244" t="s">
        <v>291</v>
      </c>
      <c r="D8081" s="245" t="s">
        <v>470</v>
      </c>
      <c r="E8081" s="115" t="s">
        <v>77</v>
      </c>
      <c r="F8081" s="237"/>
      <c r="G8081" s="245"/>
      <c r="H8081" s="115" t="s">
        <v>16</v>
      </c>
      <c r="I8081" t="s">
        <v>107</v>
      </c>
      <c r="J8081" s="244"/>
      <c r="U8081"/>
      <c r="V8081" t="s">
        <v>4336</v>
      </c>
      <c r="W8081" s="244"/>
      <c r="AA8081" s="115" t="s">
        <v>4308</v>
      </c>
      <c r="AB8081" s="115" t="s">
        <v>4308</v>
      </c>
      <c r="AC8081" s="115" t="s">
        <v>4308</v>
      </c>
      <c r="AD8081" s="115" t="s">
        <v>4308</v>
      </c>
      <c r="AE8081" s="115" t="s">
        <v>4308</v>
      </c>
      <c r="AF8081" s="115" t="s">
        <v>4308</v>
      </c>
      <c r="AG8081" s="115" t="s">
        <v>4308</v>
      </c>
      <c r="AH8081" s="115" t="s">
        <v>4308</v>
      </c>
      <c r="AI8081" s="115" t="e">
        <f>VLOOKUP(A8081,'[2]دراسات قانونية'!$A$3:$E$600,1,0)</f>
        <v>#N/A</v>
      </c>
    </row>
    <row r="8082" spans="1:35" hidden="1" x14ac:dyDescent="0.25">
      <c r="A8082" s="246">
        <v>335579</v>
      </c>
      <c r="B8082" s="247" t="s">
        <v>12149</v>
      </c>
      <c r="C8082" s="247" t="s">
        <v>1138</v>
      </c>
      <c r="D8082" s="248" t="s">
        <v>372</v>
      </c>
      <c r="E8082" t="s">
        <v>77</v>
      </c>
      <c r="F8082" s="126">
        <v>33004</v>
      </c>
      <c r="G8082" s="248" t="s">
        <v>18</v>
      </c>
      <c r="H8082" t="s">
        <v>16</v>
      </c>
      <c r="I8082" t="s">
        <v>5306</v>
      </c>
      <c r="J8082" s="247" t="s">
        <v>1226</v>
      </c>
      <c r="K8082"/>
      <c r="L8082" t="s">
        <v>18</v>
      </c>
      <c r="M8082"/>
      <c r="N8082"/>
      <c r="O8082"/>
      <c r="P8082"/>
      <c r="Q8082"/>
      <c r="U8082"/>
      <c r="V8082">
        <v>0</v>
      </c>
      <c r="W8082" s="247"/>
      <c r="X8082"/>
      <c r="Y8082"/>
      <c r="Z8082"/>
      <c r="AA8082"/>
      <c r="AB8082"/>
      <c r="AC8082"/>
      <c r="AD8082"/>
      <c r="AE8082"/>
      <c r="AF8082"/>
      <c r="AG8082"/>
    </row>
    <row r="8083" spans="1:35" ht="18" hidden="1" x14ac:dyDescent="0.25">
      <c r="A8083" s="249">
        <v>335580</v>
      </c>
      <c r="B8083" s="250" t="s">
        <v>12150</v>
      </c>
      <c r="C8083" s="250" t="s">
        <v>11197</v>
      </c>
      <c r="D8083" s="251" t="s">
        <v>526</v>
      </c>
      <c r="E8083"/>
      <c r="F8083" s="126"/>
      <c r="G8083" s="252"/>
      <c r="H8083"/>
      <c r="I8083" t="s">
        <v>199</v>
      </c>
      <c r="J8083" s="253"/>
      <c r="K8083"/>
      <c r="L8083"/>
      <c r="M8083"/>
      <c r="N8083"/>
      <c r="O8083"/>
      <c r="P8083"/>
      <c r="Q8083"/>
      <c r="U8083"/>
      <c r="V8083">
        <v>0</v>
      </c>
      <c r="W8083" s="253"/>
      <c r="X8083"/>
      <c r="Y8083"/>
      <c r="Z8083"/>
      <c r="AA8083"/>
      <c r="AB8083"/>
      <c r="AC8083"/>
      <c r="AD8083"/>
      <c r="AE8083"/>
      <c r="AF8083"/>
      <c r="AG8083"/>
      <c r="AH8083" s="115" t="s">
        <v>4308</v>
      </c>
    </row>
    <row r="8084" spans="1:35" x14ac:dyDescent="0.25">
      <c r="A8084" s="243">
        <v>335581</v>
      </c>
      <c r="B8084" s="244" t="s">
        <v>12151</v>
      </c>
      <c r="C8084" s="244" t="s">
        <v>261</v>
      </c>
      <c r="D8084" s="245" t="s">
        <v>616</v>
      </c>
      <c r="E8084" s="115" t="s">
        <v>77</v>
      </c>
      <c r="F8084" s="237"/>
      <c r="G8084" s="245"/>
      <c r="H8084" s="115" t="s">
        <v>16</v>
      </c>
      <c r="I8084" t="s">
        <v>107</v>
      </c>
      <c r="J8084" s="244"/>
      <c r="U8084"/>
      <c r="V8084" t="s">
        <v>4336</v>
      </c>
      <c r="W8084" s="244"/>
      <c r="AA8084" s="115" t="s">
        <v>4308</v>
      </c>
      <c r="AB8084" s="115" t="s">
        <v>4308</v>
      </c>
      <c r="AC8084" s="115" t="s">
        <v>4308</v>
      </c>
      <c r="AD8084" s="115" t="s">
        <v>4308</v>
      </c>
      <c r="AE8084" s="115" t="s">
        <v>4308</v>
      </c>
      <c r="AF8084" s="115" t="s">
        <v>4308</v>
      </c>
      <c r="AG8084" s="115" t="s">
        <v>4308</v>
      </c>
      <c r="AH8084" s="115" t="s">
        <v>4308</v>
      </c>
      <c r="AI8084" s="115" t="e">
        <f>VLOOKUP(A8084,'[2]دراسات قانونية'!$A$3:$E$600,1,0)</f>
        <v>#N/A</v>
      </c>
    </row>
    <row r="8085" spans="1:35" x14ac:dyDescent="0.25">
      <c r="A8085" s="243">
        <v>335582</v>
      </c>
      <c r="B8085" s="244" t="s">
        <v>12152</v>
      </c>
      <c r="C8085" s="244" t="s">
        <v>442</v>
      </c>
      <c r="D8085" s="245" t="s">
        <v>276</v>
      </c>
      <c r="E8085" s="115" t="s">
        <v>77</v>
      </c>
      <c r="F8085" s="237"/>
      <c r="G8085" s="245"/>
      <c r="H8085" s="115" t="s">
        <v>16</v>
      </c>
      <c r="I8085" t="s">
        <v>107</v>
      </c>
      <c r="J8085" s="244"/>
      <c r="U8085"/>
      <c r="V8085" t="s">
        <v>4336</v>
      </c>
      <c r="W8085" s="244"/>
      <c r="AA8085" s="115" t="s">
        <v>4308</v>
      </c>
      <c r="AB8085" s="115" t="s">
        <v>4308</v>
      </c>
      <c r="AC8085" s="115" t="s">
        <v>4308</v>
      </c>
      <c r="AD8085" s="115" t="s">
        <v>4308</v>
      </c>
      <c r="AE8085" s="115" t="s">
        <v>4308</v>
      </c>
      <c r="AF8085" s="115" t="s">
        <v>4308</v>
      </c>
      <c r="AG8085" s="115" t="s">
        <v>4308</v>
      </c>
      <c r="AH8085" s="115" t="s">
        <v>4308</v>
      </c>
      <c r="AI8085" s="115" t="e">
        <f>VLOOKUP(A8085,'[2]دراسات قانونية'!$A$3:$E$600,1,0)</f>
        <v>#N/A</v>
      </c>
    </row>
    <row r="8086" spans="1:35" hidden="1" x14ac:dyDescent="0.25">
      <c r="A8086" s="243">
        <v>335584</v>
      </c>
      <c r="B8086" s="244" t="s">
        <v>3085</v>
      </c>
      <c r="C8086" s="244" t="s">
        <v>981</v>
      </c>
      <c r="D8086" s="245" t="s">
        <v>549</v>
      </c>
      <c r="E8086" s="115" t="s">
        <v>77</v>
      </c>
      <c r="F8086" s="237">
        <v>31940</v>
      </c>
      <c r="G8086" s="245" t="s">
        <v>3086</v>
      </c>
      <c r="H8086" s="115" t="s">
        <v>16</v>
      </c>
      <c r="I8086" t="s">
        <v>199</v>
      </c>
      <c r="J8086" s="244" t="s">
        <v>1226</v>
      </c>
      <c r="L8086" s="115" t="s">
        <v>30</v>
      </c>
      <c r="U8086"/>
      <c r="V8086">
        <v>0</v>
      </c>
      <c r="W8086" s="244"/>
    </row>
    <row r="8087" spans="1:35" hidden="1" x14ac:dyDescent="0.25">
      <c r="A8087" s="246">
        <v>335586</v>
      </c>
      <c r="B8087" s="247" t="s">
        <v>12153</v>
      </c>
      <c r="C8087" s="247" t="s">
        <v>680</v>
      </c>
      <c r="D8087" s="248" t="s">
        <v>365</v>
      </c>
      <c r="E8087" t="s">
        <v>77</v>
      </c>
      <c r="F8087" s="126">
        <v>36013</v>
      </c>
      <c r="G8087" s="248" t="s">
        <v>784</v>
      </c>
      <c r="H8087" t="s">
        <v>16</v>
      </c>
      <c r="I8087" t="s">
        <v>136</v>
      </c>
      <c r="J8087" s="247" t="s">
        <v>1226</v>
      </c>
      <c r="K8087"/>
      <c r="L8087" t="s">
        <v>30</v>
      </c>
      <c r="M8087"/>
      <c r="N8087"/>
      <c r="O8087"/>
      <c r="P8087"/>
      <c r="Q8087"/>
      <c r="U8087"/>
      <c r="V8087">
        <v>0</v>
      </c>
      <c r="W8087" s="247"/>
      <c r="X8087"/>
      <c r="Y8087"/>
      <c r="Z8087"/>
      <c r="AA8087"/>
      <c r="AB8087"/>
      <c r="AC8087"/>
      <c r="AD8087"/>
      <c r="AE8087"/>
      <c r="AF8087"/>
      <c r="AG8087"/>
    </row>
    <row r="8088" spans="1:35" hidden="1" x14ac:dyDescent="0.25">
      <c r="A8088" s="243">
        <v>335587</v>
      </c>
      <c r="B8088" s="244" t="s">
        <v>2191</v>
      </c>
      <c r="C8088" s="244" t="s">
        <v>946</v>
      </c>
      <c r="D8088" s="245" t="s">
        <v>1670</v>
      </c>
      <c r="E8088" s="115" t="s">
        <v>77</v>
      </c>
      <c r="F8088" s="237">
        <v>33900</v>
      </c>
      <c r="G8088" s="245" t="s">
        <v>573</v>
      </c>
      <c r="H8088" s="115" t="s">
        <v>16</v>
      </c>
      <c r="I8088" t="s">
        <v>199</v>
      </c>
      <c r="J8088" s="244" t="s">
        <v>1226</v>
      </c>
      <c r="L8088" s="115" t="s">
        <v>73</v>
      </c>
      <c r="U8088"/>
      <c r="V8088">
        <v>0</v>
      </c>
      <c r="W8088" s="244"/>
    </row>
    <row r="8089" spans="1:35" ht="18" x14ac:dyDescent="0.25">
      <c r="A8089" s="249">
        <v>335588</v>
      </c>
      <c r="B8089" s="250" t="s">
        <v>12154</v>
      </c>
      <c r="C8089" s="250" t="s">
        <v>825</v>
      </c>
      <c r="D8089" s="251" t="s">
        <v>10696</v>
      </c>
      <c r="E8089"/>
      <c r="F8089" s="126"/>
      <c r="G8089" s="252"/>
      <c r="H8089"/>
      <c r="I8089" t="s">
        <v>107</v>
      </c>
      <c r="J8089" s="253"/>
      <c r="K8089"/>
      <c r="L8089"/>
      <c r="M8089"/>
      <c r="N8089"/>
      <c r="O8089"/>
      <c r="P8089"/>
      <c r="Q8089"/>
      <c r="U8089"/>
      <c r="V8089" t="s">
        <v>4337</v>
      </c>
      <c r="W8089" s="253"/>
      <c r="X8089"/>
      <c r="Y8089"/>
      <c r="Z8089"/>
      <c r="AA8089"/>
      <c r="AB8089"/>
      <c r="AC8089"/>
      <c r="AD8089"/>
      <c r="AE8089"/>
      <c r="AF8089"/>
      <c r="AG8089"/>
      <c r="AH8089" s="115" t="s">
        <v>4308</v>
      </c>
      <c r="AI8089" s="115" t="e">
        <f>VLOOKUP(A8089,'[2]دراسات قانونية'!$A$3:$E$600,1,0)</f>
        <v>#N/A</v>
      </c>
    </row>
    <row r="8090" spans="1:35" hidden="1" x14ac:dyDescent="0.25">
      <c r="A8090" s="243">
        <v>335589</v>
      </c>
      <c r="B8090" s="244" t="s">
        <v>2704</v>
      </c>
      <c r="C8090" s="244" t="s">
        <v>1000</v>
      </c>
      <c r="D8090" s="245" t="s">
        <v>746</v>
      </c>
      <c r="E8090" s="115" t="s">
        <v>77</v>
      </c>
      <c r="F8090" s="237">
        <v>33096</v>
      </c>
      <c r="G8090" s="245" t="s">
        <v>492</v>
      </c>
      <c r="H8090" s="115" t="s">
        <v>16</v>
      </c>
      <c r="I8090" t="s">
        <v>199</v>
      </c>
      <c r="J8090" s="244" t="s">
        <v>1226</v>
      </c>
      <c r="L8090" s="115" t="s">
        <v>30</v>
      </c>
      <c r="U8090"/>
      <c r="V8090">
        <v>0</v>
      </c>
      <c r="W8090" s="244"/>
    </row>
    <row r="8091" spans="1:35" hidden="1" x14ac:dyDescent="0.25">
      <c r="A8091" s="246">
        <v>335591</v>
      </c>
      <c r="B8091" s="247" t="s">
        <v>12155</v>
      </c>
      <c r="C8091" s="247" t="s">
        <v>250</v>
      </c>
      <c r="D8091" s="248" t="s">
        <v>5681</v>
      </c>
      <c r="E8091" t="s">
        <v>77</v>
      </c>
      <c r="F8091" s="126">
        <v>32817</v>
      </c>
      <c r="G8091" s="248" t="s">
        <v>383</v>
      </c>
      <c r="H8091" t="s">
        <v>16</v>
      </c>
      <c r="I8091" t="s">
        <v>136</v>
      </c>
      <c r="J8091" s="247"/>
      <c r="K8091"/>
      <c r="L8091"/>
      <c r="M8091"/>
      <c r="N8091"/>
      <c r="O8091"/>
      <c r="P8091"/>
      <c r="Q8091"/>
      <c r="U8091"/>
      <c r="V8091" t="s">
        <v>16623</v>
      </c>
      <c r="W8091" s="247"/>
      <c r="X8091"/>
      <c r="Y8091"/>
      <c r="Z8091"/>
      <c r="AA8091"/>
      <c r="AB8091"/>
      <c r="AC8091" t="s">
        <v>4308</v>
      </c>
      <c r="AD8091" t="s">
        <v>4308</v>
      </c>
      <c r="AE8091" t="s">
        <v>4308</v>
      </c>
      <c r="AF8091" t="s">
        <v>4308</v>
      </c>
      <c r="AG8091" t="s">
        <v>4308</v>
      </c>
      <c r="AH8091" s="115" t="s">
        <v>4308</v>
      </c>
    </row>
    <row r="8092" spans="1:35" x14ac:dyDescent="0.25">
      <c r="A8092" s="243">
        <v>335592</v>
      </c>
      <c r="B8092" s="244" t="s">
        <v>12156</v>
      </c>
      <c r="C8092" s="244" t="s">
        <v>634</v>
      </c>
      <c r="D8092" s="245" t="s">
        <v>6989</v>
      </c>
      <c r="E8092" s="115" t="s">
        <v>77</v>
      </c>
      <c r="F8092" s="237"/>
      <c r="G8092" s="245"/>
      <c r="H8092" s="115" t="s">
        <v>16</v>
      </c>
      <c r="I8092" t="s">
        <v>107</v>
      </c>
      <c r="J8092" s="244"/>
      <c r="U8092"/>
      <c r="V8092" t="s">
        <v>4336</v>
      </c>
      <c r="W8092" s="244"/>
      <c r="AA8092" s="115" t="s">
        <v>4308</v>
      </c>
      <c r="AB8092" s="115" t="s">
        <v>4308</v>
      </c>
      <c r="AC8092" s="115" t="s">
        <v>4308</v>
      </c>
      <c r="AD8092" s="115" t="s">
        <v>4308</v>
      </c>
      <c r="AE8092" s="115" t="s">
        <v>4308</v>
      </c>
      <c r="AF8092" s="115" t="s">
        <v>4308</v>
      </c>
      <c r="AG8092" s="115" t="s">
        <v>4308</v>
      </c>
      <c r="AH8092" s="115" t="s">
        <v>4308</v>
      </c>
      <c r="AI8092" s="115" t="e">
        <f>VLOOKUP(A8092,'[2]دراسات قانونية'!$A$3:$E$600,1,0)</f>
        <v>#N/A</v>
      </c>
    </row>
    <row r="8093" spans="1:35" hidden="1" x14ac:dyDescent="0.25">
      <c r="A8093" s="243">
        <v>335593</v>
      </c>
      <c r="B8093" s="244" t="s">
        <v>4180</v>
      </c>
      <c r="C8093" s="244" t="s">
        <v>271</v>
      </c>
      <c r="D8093" s="245" t="s">
        <v>2180</v>
      </c>
      <c r="E8093" s="115" t="s">
        <v>77</v>
      </c>
      <c r="F8093" s="237">
        <v>36021</v>
      </c>
      <c r="G8093" s="245" t="s">
        <v>18</v>
      </c>
      <c r="H8093" s="115" t="s">
        <v>16</v>
      </c>
      <c r="I8093" t="s">
        <v>199</v>
      </c>
      <c r="J8093" s="244" t="s">
        <v>15</v>
      </c>
      <c r="L8093" s="115" t="s">
        <v>18</v>
      </c>
      <c r="U8093"/>
      <c r="V8093">
        <v>0</v>
      </c>
      <c r="W8093" s="244"/>
    </row>
    <row r="8094" spans="1:35" hidden="1" x14ac:dyDescent="0.25">
      <c r="A8094" s="243">
        <v>335595</v>
      </c>
      <c r="B8094" s="244" t="s">
        <v>3897</v>
      </c>
      <c r="C8094" s="244" t="s">
        <v>291</v>
      </c>
      <c r="D8094" s="245" t="s">
        <v>622</v>
      </c>
      <c r="E8094" s="115" t="s">
        <v>77</v>
      </c>
      <c r="F8094" s="237">
        <v>32895</v>
      </c>
      <c r="G8094" s="245" t="s">
        <v>18</v>
      </c>
      <c r="H8094" s="115" t="s">
        <v>16</v>
      </c>
      <c r="I8094" t="s">
        <v>199</v>
      </c>
      <c r="J8094" s="244" t="s">
        <v>1226</v>
      </c>
      <c r="L8094" s="115" t="s">
        <v>18</v>
      </c>
      <c r="U8094"/>
      <c r="V8094">
        <v>0</v>
      </c>
      <c r="W8094" s="244"/>
    </row>
    <row r="8095" spans="1:35" hidden="1" x14ac:dyDescent="0.25">
      <c r="A8095" s="243">
        <v>335596</v>
      </c>
      <c r="B8095" s="244" t="s">
        <v>3898</v>
      </c>
      <c r="C8095" s="244" t="s">
        <v>3899</v>
      </c>
      <c r="D8095" s="245" t="s">
        <v>2062</v>
      </c>
      <c r="E8095" s="115" t="s">
        <v>77</v>
      </c>
      <c r="F8095" s="237">
        <v>33138</v>
      </c>
      <c r="G8095" s="245" t="s">
        <v>70</v>
      </c>
      <c r="H8095" s="115" t="s">
        <v>16</v>
      </c>
      <c r="I8095" t="s">
        <v>199</v>
      </c>
      <c r="J8095" s="244" t="s">
        <v>1226</v>
      </c>
      <c r="L8095" s="115" t="s">
        <v>70</v>
      </c>
      <c r="U8095"/>
      <c r="V8095">
        <v>0</v>
      </c>
      <c r="W8095" s="244"/>
    </row>
    <row r="8096" spans="1:35" ht="18" x14ac:dyDescent="0.25">
      <c r="A8096" s="249">
        <v>335597</v>
      </c>
      <c r="B8096" s="250" t="s">
        <v>12157</v>
      </c>
      <c r="C8096" s="250" t="s">
        <v>438</v>
      </c>
      <c r="D8096" s="251" t="s">
        <v>433</v>
      </c>
      <c r="E8096"/>
      <c r="F8096" s="126"/>
      <c r="G8096" s="252"/>
      <c r="H8096"/>
      <c r="I8096" t="s">
        <v>107</v>
      </c>
      <c r="J8096" s="253"/>
      <c r="K8096"/>
      <c r="L8096"/>
      <c r="M8096"/>
      <c r="N8096"/>
      <c r="O8096"/>
      <c r="P8096"/>
      <c r="Q8096"/>
      <c r="U8096"/>
      <c r="V8096" t="s">
        <v>4337</v>
      </c>
      <c r="W8096" s="253"/>
      <c r="X8096"/>
      <c r="Y8096"/>
      <c r="Z8096"/>
      <c r="AA8096"/>
      <c r="AB8096"/>
      <c r="AC8096"/>
      <c r="AD8096"/>
      <c r="AE8096"/>
      <c r="AF8096"/>
      <c r="AG8096"/>
      <c r="AH8096" s="115" t="s">
        <v>4308</v>
      </c>
      <c r="AI8096" s="115" t="e">
        <f>VLOOKUP(A8096,'[2]دراسات قانونية'!$A$3:$E$600,1,0)</f>
        <v>#N/A</v>
      </c>
    </row>
    <row r="8097" spans="1:35" hidden="1" x14ac:dyDescent="0.25">
      <c r="A8097" s="246">
        <v>335598</v>
      </c>
      <c r="B8097" s="247" t="s">
        <v>12158</v>
      </c>
      <c r="C8097" s="247" t="s">
        <v>727</v>
      </c>
      <c r="D8097" s="248" t="s">
        <v>12159</v>
      </c>
      <c r="E8097" t="s">
        <v>77</v>
      </c>
      <c r="F8097" s="126">
        <v>31995</v>
      </c>
      <c r="G8097" s="248" t="s">
        <v>18</v>
      </c>
      <c r="H8097" t="s">
        <v>16</v>
      </c>
      <c r="I8097" t="s">
        <v>136</v>
      </c>
      <c r="J8097" s="247" t="s">
        <v>1226</v>
      </c>
      <c r="K8097"/>
      <c r="L8097" t="s">
        <v>18</v>
      </c>
      <c r="M8097"/>
      <c r="N8097"/>
      <c r="O8097"/>
      <c r="P8097"/>
      <c r="Q8097"/>
      <c r="U8097"/>
      <c r="V8097">
        <v>0</v>
      </c>
      <c r="W8097" s="247"/>
      <c r="X8097"/>
      <c r="Y8097"/>
      <c r="Z8097"/>
      <c r="AA8097"/>
      <c r="AB8097"/>
      <c r="AC8097"/>
      <c r="AD8097"/>
      <c r="AE8097"/>
      <c r="AF8097" t="s">
        <v>4308</v>
      </c>
      <c r="AG8097" t="s">
        <v>4308</v>
      </c>
      <c r="AH8097" s="115" t="s">
        <v>4308</v>
      </c>
    </row>
    <row r="8098" spans="1:35" hidden="1" x14ac:dyDescent="0.25">
      <c r="A8098" s="246">
        <v>335599</v>
      </c>
      <c r="B8098" s="247" t="s">
        <v>12160</v>
      </c>
      <c r="C8098" s="247" t="s">
        <v>11885</v>
      </c>
      <c r="D8098" s="248" t="s">
        <v>447</v>
      </c>
      <c r="E8098" t="s">
        <v>77</v>
      </c>
      <c r="F8098" s="126">
        <v>35554</v>
      </c>
      <c r="G8098" s="248" t="s">
        <v>18</v>
      </c>
      <c r="H8098" t="s">
        <v>16</v>
      </c>
      <c r="I8098" t="s">
        <v>136</v>
      </c>
      <c r="J8098" s="247" t="s">
        <v>15</v>
      </c>
      <c r="K8098"/>
      <c r="L8098" t="s">
        <v>18</v>
      </c>
      <c r="M8098"/>
      <c r="N8098"/>
      <c r="O8098"/>
      <c r="P8098"/>
      <c r="Q8098"/>
      <c r="U8098"/>
      <c r="V8098">
        <v>0</v>
      </c>
      <c r="W8098" s="247"/>
      <c r="X8098"/>
      <c r="Y8098"/>
      <c r="Z8098"/>
      <c r="AA8098"/>
      <c r="AB8098"/>
      <c r="AC8098"/>
      <c r="AD8098"/>
      <c r="AE8098"/>
      <c r="AF8098"/>
      <c r="AG8098"/>
    </row>
    <row r="8099" spans="1:35" x14ac:dyDescent="0.25">
      <c r="A8099" s="243">
        <v>335600</v>
      </c>
      <c r="B8099" s="244" t="s">
        <v>12161</v>
      </c>
      <c r="C8099" s="244" t="s">
        <v>821</v>
      </c>
      <c r="D8099" s="245" t="s">
        <v>607</v>
      </c>
      <c r="E8099" s="115" t="s">
        <v>77</v>
      </c>
      <c r="F8099" s="237">
        <v>35101</v>
      </c>
      <c r="G8099" s="245" t="s">
        <v>211</v>
      </c>
      <c r="H8099" s="115" t="s">
        <v>16</v>
      </c>
      <c r="I8099" t="s">
        <v>107</v>
      </c>
      <c r="J8099" s="244" t="s">
        <v>1226</v>
      </c>
      <c r="L8099" s="115" t="s">
        <v>40</v>
      </c>
      <c r="U8099"/>
      <c r="V8099" t="s">
        <v>4424</v>
      </c>
      <c r="W8099" s="244"/>
      <c r="AF8099" s="115" t="s">
        <v>4308</v>
      </c>
      <c r="AG8099" s="115" t="s">
        <v>4308</v>
      </c>
      <c r="AH8099" s="115" t="s">
        <v>4308</v>
      </c>
      <c r="AI8099" s="115" t="e">
        <f>VLOOKUP(A8099,'[2]دراسات قانونية'!$A$3:$E$600,1,0)</f>
        <v>#N/A</v>
      </c>
    </row>
    <row r="8100" spans="1:35" x14ac:dyDescent="0.25">
      <c r="A8100" s="243">
        <v>335601</v>
      </c>
      <c r="B8100" s="244" t="s">
        <v>9565</v>
      </c>
      <c r="C8100" s="244" t="s">
        <v>1384</v>
      </c>
      <c r="D8100" s="245" t="s">
        <v>824</v>
      </c>
      <c r="E8100" s="115" t="s">
        <v>77</v>
      </c>
      <c r="F8100" s="237"/>
      <c r="G8100" s="245"/>
      <c r="H8100" s="115" t="s">
        <v>16</v>
      </c>
      <c r="I8100" t="s">
        <v>107</v>
      </c>
      <c r="J8100" s="244"/>
      <c r="U8100"/>
      <c r="V8100" t="s">
        <v>4336</v>
      </c>
      <c r="W8100" s="244"/>
      <c r="AA8100" s="115" t="s">
        <v>4308</v>
      </c>
      <c r="AB8100" s="115" t="s">
        <v>4308</v>
      </c>
      <c r="AC8100" s="115" t="s">
        <v>4308</v>
      </c>
      <c r="AD8100" s="115" t="s">
        <v>4308</v>
      </c>
      <c r="AE8100" s="115" t="s">
        <v>4308</v>
      </c>
      <c r="AF8100" s="115" t="s">
        <v>4308</v>
      </c>
      <c r="AG8100" s="115" t="s">
        <v>4308</v>
      </c>
      <c r="AH8100" s="115" t="s">
        <v>4308</v>
      </c>
      <c r="AI8100" s="115" t="e">
        <f>VLOOKUP(A8100,'[2]دراسات قانونية'!$A$3:$E$600,1,0)</f>
        <v>#N/A</v>
      </c>
    </row>
    <row r="8101" spans="1:35" x14ac:dyDescent="0.25">
      <c r="A8101" s="243">
        <v>335602</v>
      </c>
      <c r="B8101" s="244" t="s">
        <v>12162</v>
      </c>
      <c r="C8101" s="244" t="s">
        <v>495</v>
      </c>
      <c r="D8101" s="245" t="s">
        <v>222</v>
      </c>
      <c r="E8101" s="115" t="s">
        <v>77</v>
      </c>
      <c r="F8101" s="237"/>
      <c r="G8101" s="245"/>
      <c r="H8101" s="115" t="s">
        <v>16</v>
      </c>
      <c r="I8101" t="s">
        <v>107</v>
      </c>
      <c r="J8101" s="244"/>
      <c r="U8101"/>
      <c r="V8101" t="s">
        <v>4336</v>
      </c>
      <c r="W8101" s="244"/>
      <c r="AA8101" s="115" t="s">
        <v>4308</v>
      </c>
      <c r="AB8101" s="115" t="s">
        <v>4308</v>
      </c>
      <c r="AC8101" s="115" t="s">
        <v>4308</v>
      </c>
      <c r="AD8101" s="115" t="s">
        <v>4308</v>
      </c>
      <c r="AE8101" s="115" t="s">
        <v>4308</v>
      </c>
      <c r="AF8101" s="115" t="s">
        <v>4308</v>
      </c>
      <c r="AG8101" s="115" t="s">
        <v>4308</v>
      </c>
      <c r="AH8101" s="115" t="s">
        <v>4308</v>
      </c>
      <c r="AI8101" s="115" t="e">
        <f>VLOOKUP(A8101,'[2]دراسات قانونية'!$A$3:$E$600,1,0)</f>
        <v>#N/A</v>
      </c>
    </row>
    <row r="8102" spans="1:35" x14ac:dyDescent="0.25">
      <c r="A8102" s="243">
        <v>335603</v>
      </c>
      <c r="B8102" s="244" t="s">
        <v>12163</v>
      </c>
      <c r="C8102" s="244" t="s">
        <v>1438</v>
      </c>
      <c r="D8102" s="245" t="s">
        <v>265</v>
      </c>
      <c r="E8102" s="115" t="s">
        <v>77</v>
      </c>
      <c r="F8102" s="237"/>
      <c r="G8102" s="245"/>
      <c r="H8102" s="115" t="s">
        <v>16</v>
      </c>
      <c r="I8102" t="s">
        <v>107</v>
      </c>
      <c r="J8102" s="244"/>
      <c r="U8102"/>
      <c r="V8102" t="s">
        <v>4336</v>
      </c>
      <c r="W8102" s="244"/>
      <c r="AA8102" s="115" t="s">
        <v>4308</v>
      </c>
      <c r="AB8102" s="115" t="s">
        <v>4308</v>
      </c>
      <c r="AC8102" s="115" t="s">
        <v>4308</v>
      </c>
      <c r="AD8102" s="115" t="s">
        <v>4308</v>
      </c>
      <c r="AE8102" s="115" t="s">
        <v>4308</v>
      </c>
      <c r="AF8102" s="115" t="s">
        <v>4308</v>
      </c>
      <c r="AG8102" s="115" t="s">
        <v>4308</v>
      </c>
      <c r="AH8102" s="115" t="s">
        <v>4308</v>
      </c>
      <c r="AI8102" s="115" t="e">
        <f>VLOOKUP(A8102,'[2]دراسات قانونية'!$A$3:$E$600,1,0)</f>
        <v>#N/A</v>
      </c>
    </row>
    <row r="8103" spans="1:35" ht="18" x14ac:dyDescent="0.25">
      <c r="A8103" s="249">
        <v>335604</v>
      </c>
      <c r="B8103" s="250" t="s">
        <v>12164</v>
      </c>
      <c r="C8103" s="250" t="s">
        <v>12165</v>
      </c>
      <c r="D8103" s="251" t="s">
        <v>578</v>
      </c>
      <c r="E8103"/>
      <c r="F8103" s="126"/>
      <c r="G8103" s="252"/>
      <c r="H8103"/>
      <c r="I8103" t="s">
        <v>107</v>
      </c>
      <c r="J8103" s="253"/>
      <c r="K8103"/>
      <c r="L8103"/>
      <c r="M8103"/>
      <c r="N8103"/>
      <c r="O8103"/>
      <c r="P8103"/>
      <c r="Q8103"/>
      <c r="U8103"/>
      <c r="V8103" t="s">
        <v>4337</v>
      </c>
      <c r="W8103" s="253"/>
      <c r="X8103"/>
      <c r="Y8103"/>
      <c r="Z8103"/>
      <c r="AA8103"/>
      <c r="AB8103"/>
      <c r="AC8103"/>
      <c r="AD8103"/>
      <c r="AE8103"/>
      <c r="AF8103"/>
      <c r="AG8103"/>
      <c r="AH8103" s="115" t="s">
        <v>4308</v>
      </c>
      <c r="AI8103" s="115" t="e">
        <f>VLOOKUP(A8103,'[2]دراسات قانونية'!$A$3:$E$600,1,0)</f>
        <v>#N/A</v>
      </c>
    </row>
    <row r="8104" spans="1:35" hidden="1" x14ac:dyDescent="0.25">
      <c r="A8104" s="246">
        <v>335605</v>
      </c>
      <c r="B8104" s="247" t="s">
        <v>12166</v>
      </c>
      <c r="C8104" s="247" t="s">
        <v>909</v>
      </c>
      <c r="D8104" s="248" t="s">
        <v>445</v>
      </c>
      <c r="E8104" t="s">
        <v>77</v>
      </c>
      <c r="F8104" s="126">
        <v>35462</v>
      </c>
      <c r="G8104" s="248" t="s">
        <v>12167</v>
      </c>
      <c r="H8104" t="s">
        <v>19</v>
      </c>
      <c r="I8104" t="s">
        <v>129</v>
      </c>
      <c r="J8104" s="247" t="s">
        <v>15</v>
      </c>
      <c r="K8104"/>
      <c r="L8104" t="s">
        <v>30</v>
      </c>
      <c r="M8104"/>
      <c r="N8104"/>
      <c r="O8104"/>
      <c r="P8104"/>
      <c r="Q8104"/>
      <c r="U8104"/>
      <c r="V8104" t="s">
        <v>16603</v>
      </c>
      <c r="W8104" s="247"/>
      <c r="X8104"/>
      <c r="Y8104"/>
      <c r="Z8104"/>
      <c r="AA8104"/>
      <c r="AB8104"/>
      <c r="AC8104"/>
      <c r="AD8104"/>
      <c r="AE8104"/>
      <c r="AF8104"/>
      <c r="AG8104"/>
    </row>
    <row r="8105" spans="1:35" hidden="1" x14ac:dyDescent="0.25">
      <c r="A8105" s="243">
        <v>335606</v>
      </c>
      <c r="B8105" s="244" t="s">
        <v>3900</v>
      </c>
      <c r="C8105" s="244" t="s">
        <v>250</v>
      </c>
      <c r="D8105" s="245" t="s">
        <v>354</v>
      </c>
      <c r="E8105" s="115" t="s">
        <v>77</v>
      </c>
      <c r="F8105" s="237">
        <v>31485</v>
      </c>
      <c r="G8105" s="245" t="s">
        <v>18</v>
      </c>
      <c r="H8105" s="115" t="s">
        <v>16</v>
      </c>
      <c r="I8105" t="s">
        <v>199</v>
      </c>
      <c r="J8105" s="244" t="s">
        <v>1226</v>
      </c>
      <c r="L8105" s="115" t="s">
        <v>18</v>
      </c>
      <c r="U8105"/>
      <c r="V8105">
        <v>0</v>
      </c>
      <c r="W8105" s="244"/>
    </row>
    <row r="8106" spans="1:35" ht="18" hidden="1" x14ac:dyDescent="0.25">
      <c r="A8106" s="249">
        <v>335607</v>
      </c>
      <c r="B8106" s="250" t="s">
        <v>12168</v>
      </c>
      <c r="C8106" s="250" t="s">
        <v>335</v>
      </c>
      <c r="D8106" s="251" t="s">
        <v>378</v>
      </c>
      <c r="E8106"/>
      <c r="F8106" s="126"/>
      <c r="G8106" s="252"/>
      <c r="H8106"/>
      <c r="I8106" t="s">
        <v>199</v>
      </c>
      <c r="J8106" s="253"/>
      <c r="K8106"/>
      <c r="L8106"/>
      <c r="M8106"/>
      <c r="N8106"/>
      <c r="O8106"/>
      <c r="P8106"/>
      <c r="Q8106"/>
      <c r="U8106"/>
      <c r="V8106">
        <v>0</v>
      </c>
      <c r="W8106" s="253"/>
      <c r="X8106"/>
      <c r="Y8106"/>
      <c r="Z8106"/>
      <c r="AA8106"/>
      <c r="AB8106"/>
      <c r="AC8106"/>
      <c r="AD8106"/>
      <c r="AE8106"/>
      <c r="AF8106"/>
      <c r="AG8106"/>
      <c r="AH8106" s="115" t="s">
        <v>4308</v>
      </c>
    </row>
    <row r="8107" spans="1:35" x14ac:dyDescent="0.25">
      <c r="A8107" s="243">
        <v>335608</v>
      </c>
      <c r="B8107" s="244" t="s">
        <v>12169</v>
      </c>
      <c r="C8107" s="244" t="s">
        <v>636</v>
      </c>
      <c r="D8107" s="245" t="s">
        <v>7741</v>
      </c>
      <c r="E8107" s="115" t="s">
        <v>77</v>
      </c>
      <c r="F8107" s="237"/>
      <c r="G8107" s="245"/>
      <c r="H8107" s="115" t="s">
        <v>16</v>
      </c>
      <c r="I8107" t="s">
        <v>107</v>
      </c>
      <c r="J8107" s="244"/>
      <c r="U8107"/>
      <c r="V8107" t="s">
        <v>4336</v>
      </c>
      <c r="W8107" s="244"/>
      <c r="AA8107" s="115" t="s">
        <v>4308</v>
      </c>
      <c r="AB8107" s="115" t="s">
        <v>4308</v>
      </c>
      <c r="AC8107" s="115" t="s">
        <v>4308</v>
      </c>
      <c r="AD8107" s="115" t="s">
        <v>4308</v>
      </c>
      <c r="AE8107" s="115" t="s">
        <v>4308</v>
      </c>
      <c r="AF8107" s="115" t="s">
        <v>4308</v>
      </c>
      <c r="AG8107" s="115" t="s">
        <v>4308</v>
      </c>
      <c r="AH8107" s="115" t="s">
        <v>4308</v>
      </c>
      <c r="AI8107" s="115" t="e">
        <f>VLOOKUP(A8107,'[2]دراسات قانونية'!$A$3:$E$600,1,0)</f>
        <v>#N/A</v>
      </c>
    </row>
    <row r="8108" spans="1:35" ht="18" hidden="1" x14ac:dyDescent="0.25">
      <c r="A8108" s="249">
        <v>335609</v>
      </c>
      <c r="B8108" s="250" t="s">
        <v>12170</v>
      </c>
      <c r="C8108" s="250" t="s">
        <v>581</v>
      </c>
      <c r="D8108" s="251" t="s">
        <v>281</v>
      </c>
      <c r="E8108"/>
      <c r="F8108" s="126"/>
      <c r="G8108" s="252"/>
      <c r="H8108"/>
      <c r="I8108" t="s">
        <v>199</v>
      </c>
      <c r="J8108" s="253"/>
      <c r="K8108"/>
      <c r="L8108"/>
      <c r="M8108"/>
      <c r="N8108"/>
      <c r="O8108"/>
      <c r="P8108"/>
      <c r="Q8108"/>
      <c r="U8108"/>
      <c r="V8108">
        <v>0</v>
      </c>
      <c r="W8108" s="253"/>
      <c r="X8108"/>
      <c r="Y8108"/>
      <c r="Z8108"/>
      <c r="AA8108"/>
      <c r="AB8108"/>
      <c r="AC8108"/>
      <c r="AD8108"/>
      <c r="AE8108"/>
      <c r="AF8108"/>
      <c r="AG8108"/>
      <c r="AH8108" s="115" t="s">
        <v>4308</v>
      </c>
    </row>
    <row r="8109" spans="1:35" x14ac:dyDescent="0.25">
      <c r="A8109" s="243">
        <v>335610</v>
      </c>
      <c r="B8109" s="244" t="s">
        <v>12171</v>
      </c>
      <c r="C8109" s="244" t="s">
        <v>11819</v>
      </c>
      <c r="D8109" s="245" t="s">
        <v>372</v>
      </c>
      <c r="E8109" s="115" t="s">
        <v>77</v>
      </c>
      <c r="F8109" s="237"/>
      <c r="G8109" s="245"/>
      <c r="H8109" s="115" t="s">
        <v>16</v>
      </c>
      <c r="I8109" t="s">
        <v>107</v>
      </c>
      <c r="J8109" s="244"/>
      <c r="U8109"/>
      <c r="V8109" t="s">
        <v>4336</v>
      </c>
      <c r="W8109" s="244"/>
      <c r="AA8109" s="115" t="s">
        <v>4308</v>
      </c>
      <c r="AB8109" s="115" t="s">
        <v>4308</v>
      </c>
      <c r="AC8109" s="115" t="s">
        <v>4308</v>
      </c>
      <c r="AD8109" s="115" t="s">
        <v>4308</v>
      </c>
      <c r="AE8109" s="115" t="s">
        <v>4308</v>
      </c>
      <c r="AF8109" s="115" t="s">
        <v>4308</v>
      </c>
      <c r="AG8109" s="115" t="s">
        <v>4308</v>
      </c>
      <c r="AH8109" s="115" t="s">
        <v>4308</v>
      </c>
      <c r="AI8109" s="115" t="e">
        <f>VLOOKUP(A8109,'[2]دراسات قانونية'!$A$3:$E$600,1,0)</f>
        <v>#N/A</v>
      </c>
    </row>
    <row r="8110" spans="1:35" hidden="1" x14ac:dyDescent="0.25">
      <c r="A8110" s="243">
        <v>335611</v>
      </c>
      <c r="B8110" s="244" t="s">
        <v>3278</v>
      </c>
      <c r="C8110" s="244" t="s">
        <v>539</v>
      </c>
      <c r="D8110" s="245" t="s">
        <v>735</v>
      </c>
      <c r="E8110" s="115" t="s">
        <v>77</v>
      </c>
      <c r="F8110" s="237">
        <v>33063</v>
      </c>
      <c r="G8110" s="245" t="s">
        <v>18</v>
      </c>
      <c r="H8110" s="115" t="s">
        <v>16</v>
      </c>
      <c r="I8110" t="s">
        <v>199</v>
      </c>
      <c r="J8110" s="244" t="s">
        <v>1226</v>
      </c>
      <c r="L8110" s="115" t="s">
        <v>30</v>
      </c>
      <c r="U8110"/>
      <c r="V8110">
        <v>0</v>
      </c>
      <c r="W8110" s="244"/>
    </row>
    <row r="8111" spans="1:35" ht="18" x14ac:dyDescent="0.25">
      <c r="A8111" s="249">
        <v>335613</v>
      </c>
      <c r="B8111" s="250" t="s">
        <v>12172</v>
      </c>
      <c r="C8111" s="250" t="s">
        <v>1123</v>
      </c>
      <c r="D8111" s="251" t="s">
        <v>675</v>
      </c>
      <c r="E8111"/>
      <c r="F8111" s="126"/>
      <c r="G8111" s="252"/>
      <c r="H8111"/>
      <c r="I8111" t="s">
        <v>107</v>
      </c>
      <c r="J8111" s="253"/>
      <c r="K8111"/>
      <c r="L8111"/>
      <c r="M8111"/>
      <c r="N8111"/>
      <c r="O8111"/>
      <c r="P8111"/>
      <c r="Q8111"/>
      <c r="U8111"/>
      <c r="V8111" t="s">
        <v>4337</v>
      </c>
      <c r="W8111" s="253"/>
      <c r="X8111"/>
      <c r="Y8111"/>
      <c r="Z8111"/>
      <c r="AA8111"/>
      <c r="AB8111"/>
      <c r="AC8111"/>
      <c r="AD8111"/>
      <c r="AE8111"/>
      <c r="AF8111"/>
      <c r="AG8111"/>
      <c r="AH8111" s="115" t="s">
        <v>4308</v>
      </c>
      <c r="AI8111" s="115" t="e">
        <f>VLOOKUP(A8111,'[2]دراسات قانونية'!$A$3:$E$600,1,0)</f>
        <v>#N/A</v>
      </c>
    </row>
    <row r="8112" spans="1:35" x14ac:dyDescent="0.25">
      <c r="A8112" s="243">
        <v>335614</v>
      </c>
      <c r="B8112" s="244" t="s">
        <v>12173</v>
      </c>
      <c r="C8112" s="244" t="s">
        <v>264</v>
      </c>
      <c r="D8112" s="245" t="s">
        <v>342</v>
      </c>
      <c r="E8112" s="115" t="s">
        <v>77</v>
      </c>
      <c r="F8112" s="237"/>
      <c r="G8112" s="245"/>
      <c r="H8112" s="115" t="s">
        <v>16</v>
      </c>
      <c r="I8112" t="s">
        <v>107</v>
      </c>
      <c r="J8112" s="244"/>
      <c r="U8112"/>
      <c r="V8112" t="s">
        <v>4336</v>
      </c>
      <c r="W8112" s="244"/>
      <c r="AA8112" s="115" t="s">
        <v>4308</v>
      </c>
      <c r="AB8112" s="115" t="s">
        <v>4308</v>
      </c>
      <c r="AC8112" s="115" t="s">
        <v>4308</v>
      </c>
      <c r="AD8112" s="115" t="s">
        <v>4308</v>
      </c>
      <c r="AE8112" s="115" t="s">
        <v>4308</v>
      </c>
      <c r="AF8112" s="115" t="s">
        <v>4308</v>
      </c>
      <c r="AG8112" s="115" t="s">
        <v>4308</v>
      </c>
      <c r="AH8112" s="115" t="s">
        <v>4308</v>
      </c>
      <c r="AI8112" s="115" t="e">
        <f>VLOOKUP(A8112,'[2]دراسات قانونية'!$A$3:$E$600,1,0)</f>
        <v>#N/A</v>
      </c>
    </row>
    <row r="8113" spans="1:35" x14ac:dyDescent="0.25">
      <c r="A8113" s="243">
        <v>335617</v>
      </c>
      <c r="B8113" s="244" t="s">
        <v>12174</v>
      </c>
      <c r="C8113" s="244" t="s">
        <v>1144</v>
      </c>
      <c r="D8113" s="245" t="s">
        <v>633</v>
      </c>
      <c r="E8113" s="115" t="s">
        <v>77</v>
      </c>
      <c r="F8113" s="237"/>
      <c r="G8113" s="245"/>
      <c r="H8113" s="115" t="s">
        <v>16</v>
      </c>
      <c r="I8113" t="s">
        <v>107</v>
      </c>
      <c r="J8113" s="244"/>
      <c r="U8113"/>
      <c r="V8113" t="s">
        <v>4336</v>
      </c>
      <c r="W8113" s="244"/>
      <c r="AA8113" s="115" t="s">
        <v>4308</v>
      </c>
      <c r="AB8113" s="115" t="s">
        <v>4308</v>
      </c>
      <c r="AC8113" s="115" t="s">
        <v>4308</v>
      </c>
      <c r="AD8113" s="115" t="s">
        <v>4308</v>
      </c>
      <c r="AE8113" s="115" t="s">
        <v>4308</v>
      </c>
      <c r="AF8113" s="115" t="s">
        <v>4308</v>
      </c>
      <c r="AG8113" s="115" t="s">
        <v>4308</v>
      </c>
      <c r="AH8113" s="115" t="s">
        <v>4308</v>
      </c>
      <c r="AI8113" s="115" t="e">
        <f>VLOOKUP(A8113,'[2]دراسات قانونية'!$A$3:$E$600,1,0)</f>
        <v>#N/A</v>
      </c>
    </row>
    <row r="8114" spans="1:35" ht="18" x14ac:dyDescent="0.25">
      <c r="A8114" s="249">
        <v>335618</v>
      </c>
      <c r="B8114" s="250" t="s">
        <v>12175</v>
      </c>
      <c r="C8114" s="250" t="s">
        <v>1429</v>
      </c>
      <c r="D8114" s="251" t="s">
        <v>1319</v>
      </c>
      <c r="E8114"/>
      <c r="F8114" s="126"/>
      <c r="G8114" s="252"/>
      <c r="H8114"/>
      <c r="I8114" t="s">
        <v>107</v>
      </c>
      <c r="J8114" s="253"/>
      <c r="K8114"/>
      <c r="L8114"/>
      <c r="M8114"/>
      <c r="N8114"/>
      <c r="O8114"/>
      <c r="P8114"/>
      <c r="Q8114"/>
      <c r="U8114"/>
      <c r="V8114" t="s">
        <v>4337</v>
      </c>
      <c r="W8114" s="253"/>
      <c r="X8114"/>
      <c r="Y8114"/>
      <c r="Z8114"/>
      <c r="AA8114"/>
      <c r="AB8114"/>
      <c r="AC8114"/>
      <c r="AD8114"/>
      <c r="AE8114"/>
      <c r="AF8114"/>
      <c r="AG8114"/>
      <c r="AH8114" s="115" t="s">
        <v>4308</v>
      </c>
      <c r="AI8114" s="115" t="e">
        <f>VLOOKUP(A8114,'[2]دراسات قانونية'!$A$3:$E$600,1,0)</f>
        <v>#N/A</v>
      </c>
    </row>
    <row r="8115" spans="1:35" x14ac:dyDescent="0.25">
      <c r="A8115" s="243">
        <v>335619</v>
      </c>
      <c r="B8115" s="244" t="s">
        <v>12176</v>
      </c>
      <c r="C8115" s="244" t="s">
        <v>542</v>
      </c>
      <c r="D8115" s="245" t="s">
        <v>776</v>
      </c>
      <c r="E8115" s="115" t="s">
        <v>77</v>
      </c>
      <c r="F8115" s="237"/>
      <c r="G8115" s="245"/>
      <c r="H8115" s="115" t="s">
        <v>16</v>
      </c>
      <c r="I8115" t="s">
        <v>107</v>
      </c>
      <c r="J8115" s="244"/>
      <c r="U8115"/>
      <c r="V8115" t="s">
        <v>4336</v>
      </c>
      <c r="W8115" s="244"/>
      <c r="AA8115" s="115" t="s">
        <v>4308</v>
      </c>
      <c r="AB8115" s="115" t="s">
        <v>4308</v>
      </c>
      <c r="AC8115" s="115" t="s">
        <v>4308</v>
      </c>
      <c r="AD8115" s="115" t="s">
        <v>4308</v>
      </c>
      <c r="AE8115" s="115" t="s">
        <v>4308</v>
      </c>
      <c r="AF8115" s="115" t="s">
        <v>4308</v>
      </c>
      <c r="AG8115" s="115" t="s">
        <v>4308</v>
      </c>
      <c r="AH8115" s="115" t="s">
        <v>4308</v>
      </c>
      <c r="AI8115" s="115" t="e">
        <f>VLOOKUP(A8115,'[2]دراسات قانونية'!$A$3:$E$600,1,0)</f>
        <v>#N/A</v>
      </c>
    </row>
    <row r="8116" spans="1:35" ht="18" x14ac:dyDescent="0.25">
      <c r="A8116" s="249">
        <v>335621</v>
      </c>
      <c r="B8116" s="250" t="s">
        <v>12177</v>
      </c>
      <c r="C8116" s="250" t="s">
        <v>12178</v>
      </c>
      <c r="D8116" s="251" t="s">
        <v>2159</v>
      </c>
      <c r="E8116"/>
      <c r="F8116" s="126"/>
      <c r="G8116" s="252"/>
      <c r="H8116"/>
      <c r="I8116" t="s">
        <v>107</v>
      </c>
      <c r="J8116" s="253"/>
      <c r="K8116"/>
      <c r="L8116"/>
      <c r="M8116"/>
      <c r="N8116"/>
      <c r="O8116"/>
      <c r="P8116"/>
      <c r="Q8116"/>
      <c r="U8116"/>
      <c r="V8116" t="s">
        <v>4337</v>
      </c>
      <c r="W8116" s="253"/>
      <c r="X8116"/>
      <c r="Y8116"/>
      <c r="Z8116"/>
      <c r="AA8116"/>
      <c r="AB8116"/>
      <c r="AC8116"/>
      <c r="AD8116"/>
      <c r="AE8116"/>
      <c r="AF8116"/>
      <c r="AG8116"/>
      <c r="AH8116" s="115" t="s">
        <v>4308</v>
      </c>
      <c r="AI8116" s="115" t="e">
        <f>VLOOKUP(A8116,'[2]دراسات قانونية'!$A$3:$E$600,1,0)</f>
        <v>#N/A</v>
      </c>
    </row>
    <row r="8117" spans="1:35" x14ac:dyDescent="0.25">
      <c r="A8117" s="243">
        <v>335622</v>
      </c>
      <c r="B8117" s="244" t="s">
        <v>12179</v>
      </c>
      <c r="C8117" s="244" t="s">
        <v>1073</v>
      </c>
      <c r="D8117" s="245" t="s">
        <v>450</v>
      </c>
      <c r="E8117" s="115" t="s">
        <v>77</v>
      </c>
      <c r="F8117" s="237"/>
      <c r="G8117" s="245"/>
      <c r="H8117" s="115" t="s">
        <v>16</v>
      </c>
      <c r="I8117" t="s">
        <v>107</v>
      </c>
      <c r="J8117" s="244"/>
      <c r="U8117"/>
      <c r="V8117" t="s">
        <v>4336</v>
      </c>
      <c r="W8117" s="244"/>
      <c r="AA8117" s="115" t="s">
        <v>4308</v>
      </c>
      <c r="AB8117" s="115" t="s">
        <v>4308</v>
      </c>
      <c r="AC8117" s="115" t="s">
        <v>4308</v>
      </c>
      <c r="AD8117" s="115" t="s">
        <v>4308</v>
      </c>
      <c r="AE8117" s="115" t="s">
        <v>4308</v>
      </c>
      <c r="AF8117" s="115" t="s">
        <v>4308</v>
      </c>
      <c r="AG8117" s="115" t="s">
        <v>4308</v>
      </c>
      <c r="AH8117" s="115" t="s">
        <v>4308</v>
      </c>
      <c r="AI8117" s="115" t="e">
        <f>VLOOKUP(A8117,'[2]دراسات قانونية'!$A$3:$E$600,1,0)</f>
        <v>#N/A</v>
      </c>
    </row>
    <row r="8118" spans="1:35" hidden="1" x14ac:dyDescent="0.25">
      <c r="A8118" s="246">
        <v>335623</v>
      </c>
      <c r="B8118" s="247" t="s">
        <v>12180</v>
      </c>
      <c r="C8118" s="247" t="s">
        <v>661</v>
      </c>
      <c r="D8118" s="248" t="s">
        <v>365</v>
      </c>
      <c r="E8118" t="s">
        <v>77</v>
      </c>
      <c r="F8118" s="126">
        <v>35299</v>
      </c>
      <c r="G8118" s="248" t="s">
        <v>18</v>
      </c>
      <c r="H8118" t="s">
        <v>16</v>
      </c>
      <c r="I8118" t="s">
        <v>136</v>
      </c>
      <c r="J8118" s="247" t="s">
        <v>1226</v>
      </c>
      <c r="K8118"/>
      <c r="L8118" t="s">
        <v>30</v>
      </c>
      <c r="M8118"/>
      <c r="N8118"/>
      <c r="O8118"/>
      <c r="P8118"/>
      <c r="Q8118"/>
      <c r="U8118"/>
      <c r="V8118">
        <v>0</v>
      </c>
      <c r="W8118" s="247"/>
      <c r="X8118"/>
      <c r="Y8118"/>
      <c r="Z8118"/>
      <c r="AA8118"/>
      <c r="AB8118"/>
      <c r="AC8118"/>
      <c r="AD8118"/>
      <c r="AE8118"/>
      <c r="AF8118"/>
      <c r="AG8118"/>
    </row>
    <row r="8119" spans="1:35" ht="18" x14ac:dyDescent="0.25">
      <c r="A8119" s="249">
        <v>335624</v>
      </c>
      <c r="B8119" s="250" t="s">
        <v>12181</v>
      </c>
      <c r="C8119" s="250" t="s">
        <v>219</v>
      </c>
      <c r="D8119" s="251" t="s">
        <v>8679</v>
      </c>
      <c r="E8119"/>
      <c r="F8119" s="126"/>
      <c r="G8119" s="252"/>
      <c r="H8119"/>
      <c r="I8119" t="s">
        <v>107</v>
      </c>
      <c r="J8119" s="253"/>
      <c r="K8119"/>
      <c r="L8119"/>
      <c r="M8119"/>
      <c r="N8119"/>
      <c r="O8119"/>
      <c r="P8119"/>
      <c r="Q8119"/>
      <c r="U8119"/>
      <c r="V8119" t="s">
        <v>4337</v>
      </c>
      <c r="W8119" s="253"/>
      <c r="X8119"/>
      <c r="Y8119"/>
      <c r="Z8119"/>
      <c r="AA8119"/>
      <c r="AB8119"/>
      <c r="AC8119"/>
      <c r="AD8119"/>
      <c r="AE8119"/>
      <c r="AF8119"/>
      <c r="AG8119"/>
      <c r="AH8119" s="115" t="s">
        <v>4308</v>
      </c>
      <c r="AI8119" s="115" t="e">
        <f>VLOOKUP(A8119,'[2]دراسات قانونية'!$A$3:$E$600,1,0)</f>
        <v>#N/A</v>
      </c>
    </row>
    <row r="8120" spans="1:35" x14ac:dyDescent="0.25">
      <c r="A8120" s="243">
        <v>335625</v>
      </c>
      <c r="B8120" s="244" t="s">
        <v>12182</v>
      </c>
      <c r="C8120" s="244" t="s">
        <v>1015</v>
      </c>
      <c r="D8120" s="245" t="s">
        <v>474</v>
      </c>
      <c r="E8120" s="115" t="s">
        <v>77</v>
      </c>
      <c r="F8120" s="237"/>
      <c r="G8120" s="245"/>
      <c r="H8120" s="115" t="s">
        <v>16</v>
      </c>
      <c r="I8120" t="s">
        <v>107</v>
      </c>
      <c r="J8120" s="244"/>
      <c r="U8120"/>
      <c r="V8120" t="s">
        <v>4336</v>
      </c>
      <c r="W8120" s="244"/>
      <c r="AA8120" s="115" t="s">
        <v>4308</v>
      </c>
      <c r="AB8120" s="115" t="s">
        <v>4308</v>
      </c>
      <c r="AC8120" s="115" t="s">
        <v>4308</v>
      </c>
      <c r="AD8120" s="115" t="s">
        <v>4308</v>
      </c>
      <c r="AE8120" s="115" t="s">
        <v>4308</v>
      </c>
      <c r="AF8120" s="115" t="s">
        <v>4308</v>
      </c>
      <c r="AG8120" s="115" t="s">
        <v>4308</v>
      </c>
      <c r="AH8120" s="115" t="s">
        <v>4308</v>
      </c>
      <c r="AI8120" s="115" t="e">
        <f>VLOOKUP(A8120,'[2]دراسات قانونية'!$A$3:$E$600,1,0)</f>
        <v>#N/A</v>
      </c>
    </row>
    <row r="8121" spans="1:35" x14ac:dyDescent="0.25">
      <c r="A8121" s="243">
        <v>335626</v>
      </c>
      <c r="B8121" s="244" t="s">
        <v>12183</v>
      </c>
      <c r="C8121" s="244" t="s">
        <v>680</v>
      </c>
      <c r="D8121" s="245" t="s">
        <v>298</v>
      </c>
      <c r="E8121" s="115" t="s">
        <v>77</v>
      </c>
      <c r="F8121" s="237">
        <v>33243</v>
      </c>
      <c r="G8121" s="245" t="s">
        <v>1031</v>
      </c>
      <c r="H8121" s="115" t="s">
        <v>16</v>
      </c>
      <c r="I8121" t="s">
        <v>107</v>
      </c>
      <c r="J8121" s="244"/>
      <c r="U8121"/>
      <c r="V8121" t="s">
        <v>4336</v>
      </c>
      <c r="W8121" s="244"/>
      <c r="AD8121" s="115" t="s">
        <v>4308</v>
      </c>
      <c r="AE8121" s="115" t="s">
        <v>4308</v>
      </c>
      <c r="AF8121" s="115" t="s">
        <v>4308</v>
      </c>
      <c r="AG8121" s="115" t="s">
        <v>4308</v>
      </c>
      <c r="AH8121" s="115" t="s">
        <v>4308</v>
      </c>
      <c r="AI8121" s="115" t="e">
        <f>VLOOKUP(A8121,'[2]دراسات قانونية'!$A$3:$E$600,1,0)</f>
        <v>#N/A</v>
      </c>
    </row>
    <row r="8122" spans="1:35" x14ac:dyDescent="0.25">
      <c r="A8122" s="243">
        <v>335628</v>
      </c>
      <c r="B8122" s="244" t="s">
        <v>12184</v>
      </c>
      <c r="C8122" s="244" t="s">
        <v>570</v>
      </c>
      <c r="D8122" s="245" t="s">
        <v>12185</v>
      </c>
      <c r="E8122" s="115" t="s">
        <v>77</v>
      </c>
      <c r="F8122" s="237"/>
      <c r="G8122" s="245"/>
      <c r="H8122" s="115" t="s">
        <v>16</v>
      </c>
      <c r="I8122" t="s">
        <v>107</v>
      </c>
      <c r="J8122" s="244"/>
      <c r="U8122"/>
      <c r="V8122" t="s">
        <v>4336</v>
      </c>
      <c r="W8122" s="244"/>
      <c r="AA8122" s="115" t="s">
        <v>4308</v>
      </c>
      <c r="AB8122" s="115" t="s">
        <v>4308</v>
      </c>
      <c r="AC8122" s="115" t="s">
        <v>4308</v>
      </c>
      <c r="AD8122" s="115" t="s">
        <v>4308</v>
      </c>
      <c r="AE8122" s="115" t="s">
        <v>4308</v>
      </c>
      <c r="AF8122" s="115" t="s">
        <v>4308</v>
      </c>
      <c r="AG8122" s="115" t="s">
        <v>4308</v>
      </c>
      <c r="AH8122" s="115" t="s">
        <v>4308</v>
      </c>
      <c r="AI8122" s="115" t="e">
        <f>VLOOKUP(A8122,'[2]دراسات قانونية'!$A$3:$E$600,1,0)</f>
        <v>#N/A</v>
      </c>
    </row>
    <row r="8123" spans="1:35" x14ac:dyDescent="0.25">
      <c r="A8123" s="243">
        <v>335631</v>
      </c>
      <c r="B8123" s="244" t="s">
        <v>12186</v>
      </c>
      <c r="C8123" s="244" t="s">
        <v>825</v>
      </c>
      <c r="D8123" s="245" t="s">
        <v>485</v>
      </c>
      <c r="E8123" s="115" t="s">
        <v>77</v>
      </c>
      <c r="F8123" s="237"/>
      <c r="G8123" s="245"/>
      <c r="H8123" s="115" t="s">
        <v>16</v>
      </c>
      <c r="I8123" t="s">
        <v>107</v>
      </c>
      <c r="J8123" s="244"/>
      <c r="U8123"/>
      <c r="V8123" t="s">
        <v>4336</v>
      </c>
      <c r="W8123" s="244"/>
      <c r="AA8123" s="115" t="s">
        <v>4308</v>
      </c>
      <c r="AB8123" s="115" t="s">
        <v>4308</v>
      </c>
      <c r="AC8123" s="115" t="s">
        <v>4308</v>
      </c>
      <c r="AD8123" s="115" t="s">
        <v>4308</v>
      </c>
      <c r="AE8123" s="115" t="s">
        <v>4308</v>
      </c>
      <c r="AF8123" s="115" t="s">
        <v>4308</v>
      </c>
      <c r="AG8123" s="115" t="s">
        <v>4308</v>
      </c>
      <c r="AH8123" s="115" t="s">
        <v>4308</v>
      </c>
      <c r="AI8123" s="115" t="e">
        <f>VLOOKUP(A8123,'[2]دراسات قانونية'!$A$3:$E$600,1,0)</f>
        <v>#N/A</v>
      </c>
    </row>
    <row r="8124" spans="1:35" x14ac:dyDescent="0.25">
      <c r="A8124" s="243">
        <v>335634</v>
      </c>
      <c r="B8124" s="244" t="s">
        <v>12187</v>
      </c>
      <c r="C8124" s="244" t="s">
        <v>212</v>
      </c>
      <c r="D8124" s="245" t="s">
        <v>267</v>
      </c>
      <c r="F8124" s="237"/>
      <c r="G8124" s="245"/>
      <c r="I8124" t="s">
        <v>107</v>
      </c>
      <c r="J8124" s="244"/>
      <c r="U8124"/>
      <c r="V8124" t="s">
        <v>4337</v>
      </c>
      <c r="W8124" s="244"/>
      <c r="AG8124" s="115" t="s">
        <v>4308</v>
      </c>
      <c r="AH8124" s="115" t="s">
        <v>4308</v>
      </c>
      <c r="AI8124" s="115" t="e">
        <f>VLOOKUP(A8124,'[2]دراسات قانونية'!$A$3:$E$600,1,0)</f>
        <v>#N/A</v>
      </c>
    </row>
    <row r="8125" spans="1:35" hidden="1" x14ac:dyDescent="0.25">
      <c r="A8125" s="243">
        <v>335635</v>
      </c>
      <c r="B8125" s="244" t="s">
        <v>2456</v>
      </c>
      <c r="C8125" s="244" t="s">
        <v>2284</v>
      </c>
      <c r="D8125" s="245" t="s">
        <v>343</v>
      </c>
      <c r="E8125" s="115" t="s">
        <v>77</v>
      </c>
      <c r="F8125" s="237">
        <v>32429</v>
      </c>
      <c r="G8125" s="245" t="s">
        <v>867</v>
      </c>
      <c r="H8125" s="115" t="s">
        <v>16</v>
      </c>
      <c r="I8125" t="s">
        <v>199</v>
      </c>
      <c r="J8125" s="244"/>
      <c r="U8125"/>
      <c r="V8125">
        <v>0</v>
      </c>
      <c r="W8125" s="244"/>
    </row>
    <row r="8126" spans="1:35" x14ac:dyDescent="0.25">
      <c r="A8126" s="243">
        <v>335637</v>
      </c>
      <c r="B8126" s="244" t="s">
        <v>12188</v>
      </c>
      <c r="C8126" s="244" t="s">
        <v>530</v>
      </c>
      <c r="D8126" s="245" t="s">
        <v>230</v>
      </c>
      <c r="E8126" s="115" t="s">
        <v>77</v>
      </c>
      <c r="F8126" s="237"/>
      <c r="G8126" s="245"/>
      <c r="H8126" s="115" t="s">
        <v>16</v>
      </c>
      <c r="I8126" t="s">
        <v>107</v>
      </c>
      <c r="J8126" s="244"/>
      <c r="U8126"/>
      <c r="V8126" t="s">
        <v>4336</v>
      </c>
      <c r="W8126" s="244"/>
      <c r="AA8126" s="115" t="s">
        <v>4308</v>
      </c>
      <c r="AB8126" s="115" t="s">
        <v>4308</v>
      </c>
      <c r="AC8126" s="115" t="s">
        <v>4308</v>
      </c>
      <c r="AD8126" s="115" t="s">
        <v>4308</v>
      </c>
      <c r="AE8126" s="115" t="s">
        <v>4308</v>
      </c>
      <c r="AF8126" s="115" t="s">
        <v>4308</v>
      </c>
      <c r="AG8126" s="115" t="s">
        <v>4308</v>
      </c>
      <c r="AH8126" s="115" t="s">
        <v>4308</v>
      </c>
      <c r="AI8126" s="115" t="e">
        <f>VLOOKUP(A8126,'[2]دراسات قانونية'!$A$3:$E$600,1,0)</f>
        <v>#N/A</v>
      </c>
    </row>
    <row r="8127" spans="1:35" x14ac:dyDescent="0.25">
      <c r="A8127" s="243">
        <v>335638</v>
      </c>
      <c r="B8127" s="244" t="s">
        <v>12189</v>
      </c>
      <c r="C8127" s="244" t="s">
        <v>227</v>
      </c>
      <c r="D8127" s="245" t="s">
        <v>445</v>
      </c>
      <c r="E8127" s="115" t="s">
        <v>77</v>
      </c>
      <c r="F8127" s="237"/>
      <c r="G8127" s="245"/>
      <c r="H8127" s="115" t="s">
        <v>16</v>
      </c>
      <c r="I8127" t="s">
        <v>107</v>
      </c>
      <c r="J8127" s="244"/>
      <c r="U8127"/>
      <c r="V8127" t="s">
        <v>4336</v>
      </c>
      <c r="W8127" s="244"/>
      <c r="AA8127" s="115" t="s">
        <v>4308</v>
      </c>
      <c r="AB8127" s="115" t="s">
        <v>4308</v>
      </c>
      <c r="AC8127" s="115" t="s">
        <v>4308</v>
      </c>
      <c r="AD8127" s="115" t="s">
        <v>4308</v>
      </c>
      <c r="AE8127" s="115" t="s">
        <v>4308</v>
      </c>
      <c r="AF8127" s="115" t="s">
        <v>4308</v>
      </c>
      <c r="AG8127" s="115" t="s">
        <v>4308</v>
      </c>
      <c r="AH8127" s="115" t="s">
        <v>4308</v>
      </c>
      <c r="AI8127" s="115" t="e">
        <f>VLOOKUP(A8127,'[2]دراسات قانونية'!$A$3:$E$600,1,0)</f>
        <v>#N/A</v>
      </c>
    </row>
    <row r="8128" spans="1:35" x14ac:dyDescent="0.25">
      <c r="A8128" s="243">
        <v>335639</v>
      </c>
      <c r="B8128" s="244" t="s">
        <v>12190</v>
      </c>
      <c r="C8128" s="244" t="s">
        <v>244</v>
      </c>
      <c r="D8128" s="245" t="s">
        <v>444</v>
      </c>
      <c r="E8128" s="115" t="s">
        <v>77</v>
      </c>
      <c r="F8128" s="237"/>
      <c r="G8128" s="245"/>
      <c r="H8128" s="115" t="s">
        <v>16</v>
      </c>
      <c r="I8128" t="s">
        <v>107</v>
      </c>
      <c r="J8128" s="244"/>
      <c r="U8128"/>
      <c r="V8128" t="s">
        <v>4336</v>
      </c>
      <c r="W8128" s="244"/>
      <c r="AA8128" s="115" t="s">
        <v>4308</v>
      </c>
      <c r="AB8128" s="115" t="s">
        <v>4308</v>
      </c>
      <c r="AC8128" s="115" t="s">
        <v>4308</v>
      </c>
      <c r="AD8128" s="115" t="s">
        <v>4308</v>
      </c>
      <c r="AE8128" s="115" t="s">
        <v>4308</v>
      </c>
      <c r="AF8128" s="115" t="s">
        <v>4308</v>
      </c>
      <c r="AG8128" s="115" t="s">
        <v>4308</v>
      </c>
      <c r="AH8128" s="115" t="s">
        <v>4308</v>
      </c>
      <c r="AI8128" s="115" t="e">
        <f>VLOOKUP(A8128,'[2]دراسات قانونية'!$A$3:$E$600,1,0)</f>
        <v>#N/A</v>
      </c>
    </row>
    <row r="8129" spans="1:35" hidden="1" x14ac:dyDescent="0.25">
      <c r="A8129" s="246">
        <v>335640</v>
      </c>
      <c r="B8129" s="247" t="s">
        <v>12191</v>
      </c>
      <c r="C8129" s="247" t="s">
        <v>324</v>
      </c>
      <c r="D8129" s="248" t="s">
        <v>9801</v>
      </c>
      <c r="E8129" t="s">
        <v>77</v>
      </c>
      <c r="F8129" s="126">
        <v>36373</v>
      </c>
      <c r="G8129" s="248" t="s">
        <v>47</v>
      </c>
      <c r="H8129" t="s">
        <v>16</v>
      </c>
      <c r="I8129" t="s">
        <v>136</v>
      </c>
      <c r="J8129" s="247" t="s">
        <v>1226</v>
      </c>
      <c r="K8129"/>
      <c r="L8129" t="s">
        <v>30</v>
      </c>
      <c r="M8129"/>
      <c r="N8129"/>
      <c r="O8129"/>
      <c r="P8129"/>
      <c r="Q8129"/>
      <c r="U8129"/>
      <c r="V8129">
        <v>0</v>
      </c>
      <c r="W8129" s="247"/>
      <c r="X8129"/>
      <c r="Y8129"/>
      <c r="Z8129"/>
      <c r="AA8129"/>
      <c r="AB8129"/>
      <c r="AC8129"/>
      <c r="AD8129"/>
      <c r="AE8129"/>
      <c r="AF8129"/>
      <c r="AG8129"/>
      <c r="AH8129" s="115" t="s">
        <v>4308</v>
      </c>
    </row>
    <row r="8130" spans="1:35" x14ac:dyDescent="0.25">
      <c r="A8130" s="243">
        <v>335642</v>
      </c>
      <c r="B8130" s="244" t="s">
        <v>12192</v>
      </c>
      <c r="C8130" s="244" t="s">
        <v>579</v>
      </c>
      <c r="D8130" s="245" t="s">
        <v>12193</v>
      </c>
      <c r="E8130" s="115" t="s">
        <v>77</v>
      </c>
      <c r="F8130" s="237"/>
      <c r="G8130" s="245"/>
      <c r="H8130" s="115" t="s">
        <v>16</v>
      </c>
      <c r="I8130" t="s">
        <v>107</v>
      </c>
      <c r="J8130" s="244"/>
      <c r="U8130"/>
      <c r="V8130" t="s">
        <v>4336</v>
      </c>
      <c r="W8130" s="244"/>
      <c r="AA8130" s="115" t="s">
        <v>4308</v>
      </c>
      <c r="AB8130" s="115" t="s">
        <v>4308</v>
      </c>
      <c r="AC8130" s="115" t="s">
        <v>4308</v>
      </c>
      <c r="AD8130" s="115" t="s">
        <v>4308</v>
      </c>
      <c r="AE8130" s="115" t="s">
        <v>4308</v>
      </c>
      <c r="AF8130" s="115" t="s">
        <v>4308</v>
      </c>
      <c r="AG8130" s="115" t="s">
        <v>4308</v>
      </c>
      <c r="AH8130" s="115" t="s">
        <v>4308</v>
      </c>
      <c r="AI8130" s="115" t="e">
        <f>VLOOKUP(A8130,'[2]دراسات قانونية'!$A$3:$E$600,1,0)</f>
        <v>#N/A</v>
      </c>
    </row>
    <row r="8131" spans="1:35" hidden="1" x14ac:dyDescent="0.25">
      <c r="A8131" s="243">
        <v>335643</v>
      </c>
      <c r="B8131" s="244" t="s">
        <v>3087</v>
      </c>
      <c r="C8131" s="244" t="s">
        <v>250</v>
      </c>
      <c r="D8131" s="245" t="s">
        <v>856</v>
      </c>
      <c r="E8131" s="115" t="s">
        <v>77</v>
      </c>
      <c r="F8131" s="237">
        <v>35446</v>
      </c>
      <c r="G8131" s="245" t="s">
        <v>47</v>
      </c>
      <c r="H8131" s="115" t="s">
        <v>16</v>
      </c>
      <c r="I8131" t="s">
        <v>199</v>
      </c>
      <c r="J8131" s="244" t="s">
        <v>15</v>
      </c>
      <c r="L8131" s="115" t="s">
        <v>18</v>
      </c>
      <c r="U8131"/>
      <c r="V8131">
        <v>0</v>
      </c>
      <c r="W8131" s="244"/>
    </row>
    <row r="8132" spans="1:35" hidden="1" x14ac:dyDescent="0.25">
      <c r="A8132" s="246">
        <v>335644</v>
      </c>
      <c r="B8132" s="247" t="s">
        <v>12194</v>
      </c>
      <c r="C8132" s="247" t="s">
        <v>12195</v>
      </c>
      <c r="D8132" s="248" t="s">
        <v>222</v>
      </c>
      <c r="E8132" t="s">
        <v>77</v>
      </c>
      <c r="F8132" s="126">
        <v>31554</v>
      </c>
      <c r="G8132" s="248" t="s">
        <v>18</v>
      </c>
      <c r="H8132" t="s">
        <v>16</v>
      </c>
      <c r="I8132" t="s">
        <v>129</v>
      </c>
      <c r="J8132" s="247" t="s">
        <v>1226</v>
      </c>
      <c r="K8132"/>
      <c r="L8132" t="s">
        <v>18</v>
      </c>
      <c r="M8132"/>
      <c r="N8132"/>
      <c r="O8132"/>
      <c r="P8132"/>
      <c r="Q8132"/>
      <c r="U8132"/>
      <c r="V8132" t="s">
        <v>16623</v>
      </c>
      <c r="W8132" s="247"/>
      <c r="X8132"/>
      <c r="Y8132"/>
      <c r="Z8132"/>
      <c r="AA8132"/>
      <c r="AB8132"/>
      <c r="AC8132"/>
      <c r="AD8132"/>
      <c r="AE8132"/>
      <c r="AF8132"/>
      <c r="AG8132"/>
    </row>
    <row r="8133" spans="1:35" hidden="1" x14ac:dyDescent="0.25">
      <c r="A8133" s="243">
        <v>335645</v>
      </c>
      <c r="B8133" s="244" t="s">
        <v>3279</v>
      </c>
      <c r="C8133" s="244" t="s">
        <v>244</v>
      </c>
      <c r="D8133" s="245" t="s">
        <v>220</v>
      </c>
      <c r="E8133" s="115" t="s">
        <v>77</v>
      </c>
      <c r="F8133" s="237">
        <v>28895</v>
      </c>
      <c r="G8133" s="245" t="s">
        <v>3280</v>
      </c>
      <c r="H8133" s="115" t="s">
        <v>16</v>
      </c>
      <c r="I8133" t="s">
        <v>199</v>
      </c>
      <c r="J8133" s="244" t="s">
        <v>1226</v>
      </c>
      <c r="L8133" s="115" t="s">
        <v>30</v>
      </c>
      <c r="U8133"/>
      <c r="V8133">
        <v>0</v>
      </c>
      <c r="W8133" s="244"/>
    </row>
    <row r="8134" spans="1:35" x14ac:dyDescent="0.25">
      <c r="A8134" s="243">
        <v>335646</v>
      </c>
      <c r="B8134" s="244" t="s">
        <v>12196</v>
      </c>
      <c r="C8134" s="244" t="s">
        <v>438</v>
      </c>
      <c r="D8134" s="245" t="s">
        <v>1435</v>
      </c>
      <c r="E8134" s="115" t="s">
        <v>77</v>
      </c>
      <c r="F8134" s="237"/>
      <c r="G8134" s="245"/>
      <c r="H8134" s="115" t="s">
        <v>16</v>
      </c>
      <c r="I8134" t="s">
        <v>107</v>
      </c>
      <c r="J8134" s="244"/>
      <c r="U8134"/>
      <c r="V8134" t="s">
        <v>4336</v>
      </c>
      <c r="W8134" s="244"/>
      <c r="AA8134" s="115" t="s">
        <v>4308</v>
      </c>
      <c r="AB8134" s="115" t="s">
        <v>4308</v>
      </c>
      <c r="AC8134" s="115" t="s">
        <v>4308</v>
      </c>
      <c r="AD8134" s="115" t="s">
        <v>4308</v>
      </c>
      <c r="AE8134" s="115" t="s">
        <v>4308</v>
      </c>
      <c r="AF8134" s="115" t="s">
        <v>4308</v>
      </c>
      <c r="AG8134" s="115" t="s">
        <v>4308</v>
      </c>
      <c r="AH8134" s="115" t="s">
        <v>4308</v>
      </c>
      <c r="AI8134" s="115" t="e">
        <f>VLOOKUP(A8134,'[2]دراسات قانونية'!$A$3:$E$600,1,0)</f>
        <v>#N/A</v>
      </c>
    </row>
    <row r="8135" spans="1:35" x14ac:dyDescent="0.25">
      <c r="A8135" s="243">
        <v>335647</v>
      </c>
      <c r="B8135" s="244" t="s">
        <v>12197</v>
      </c>
      <c r="C8135" s="244" t="s">
        <v>1000</v>
      </c>
      <c r="D8135" s="245" t="s">
        <v>230</v>
      </c>
      <c r="E8135" s="115" t="s">
        <v>77</v>
      </c>
      <c r="F8135" s="237"/>
      <c r="G8135" s="245"/>
      <c r="H8135" s="115" t="s">
        <v>16</v>
      </c>
      <c r="I8135" t="s">
        <v>107</v>
      </c>
      <c r="J8135" s="244"/>
      <c r="U8135"/>
      <c r="V8135" t="s">
        <v>4336</v>
      </c>
      <c r="W8135" s="244"/>
      <c r="AA8135" s="115" t="s">
        <v>4308</v>
      </c>
      <c r="AB8135" s="115" t="s">
        <v>4308</v>
      </c>
      <c r="AC8135" s="115" t="s">
        <v>4308</v>
      </c>
      <c r="AD8135" s="115" t="s">
        <v>4308</v>
      </c>
      <c r="AE8135" s="115" t="s">
        <v>4308</v>
      </c>
      <c r="AF8135" s="115" t="s">
        <v>4308</v>
      </c>
      <c r="AG8135" s="115" t="s">
        <v>4308</v>
      </c>
      <c r="AH8135" s="115" t="s">
        <v>4308</v>
      </c>
      <c r="AI8135" s="115" t="e">
        <f>VLOOKUP(A8135,'[2]دراسات قانونية'!$A$3:$E$600,1,0)</f>
        <v>#N/A</v>
      </c>
    </row>
    <row r="8136" spans="1:35" ht="18" hidden="1" x14ac:dyDescent="0.25">
      <c r="A8136" s="249">
        <v>335648</v>
      </c>
      <c r="B8136" s="250" t="s">
        <v>12198</v>
      </c>
      <c r="C8136" s="250" t="s">
        <v>877</v>
      </c>
      <c r="D8136" s="251" t="s">
        <v>1635</v>
      </c>
      <c r="E8136"/>
      <c r="F8136" s="126"/>
      <c r="G8136" s="252"/>
      <c r="H8136"/>
      <c r="I8136" t="s">
        <v>199</v>
      </c>
      <c r="J8136" s="253"/>
      <c r="K8136"/>
      <c r="L8136"/>
      <c r="M8136"/>
      <c r="N8136"/>
      <c r="O8136"/>
      <c r="P8136"/>
      <c r="Q8136"/>
      <c r="U8136"/>
      <c r="V8136">
        <v>0</v>
      </c>
      <c r="W8136" s="253"/>
      <c r="X8136"/>
      <c r="Y8136"/>
      <c r="Z8136"/>
      <c r="AA8136"/>
      <c r="AB8136"/>
      <c r="AC8136"/>
      <c r="AD8136"/>
      <c r="AE8136"/>
      <c r="AF8136"/>
      <c r="AG8136"/>
      <c r="AH8136" s="115" t="s">
        <v>4308</v>
      </c>
    </row>
    <row r="8137" spans="1:35" hidden="1" x14ac:dyDescent="0.25">
      <c r="A8137" s="243">
        <v>335649</v>
      </c>
      <c r="B8137" s="244" t="s">
        <v>2802</v>
      </c>
      <c r="C8137" s="244" t="s">
        <v>665</v>
      </c>
      <c r="D8137" s="245" t="s">
        <v>1788</v>
      </c>
      <c r="E8137" s="115" t="s">
        <v>77</v>
      </c>
      <c r="F8137" s="237">
        <v>31872</v>
      </c>
      <c r="G8137" s="245" t="s">
        <v>70</v>
      </c>
      <c r="H8137" s="115" t="s">
        <v>16</v>
      </c>
      <c r="I8137" t="s">
        <v>199</v>
      </c>
      <c r="J8137" s="244" t="s">
        <v>15</v>
      </c>
      <c r="L8137" s="115" t="s">
        <v>70</v>
      </c>
      <c r="R8137" s="115">
        <v>9459</v>
      </c>
      <c r="S8137" s="115">
        <v>45722</v>
      </c>
      <c r="T8137" s="115">
        <v>120000</v>
      </c>
      <c r="U8137"/>
      <c r="V8137">
        <v>0</v>
      </c>
      <c r="W8137" s="244"/>
    </row>
    <row r="8138" spans="1:35" x14ac:dyDescent="0.25">
      <c r="A8138" s="243">
        <v>335650</v>
      </c>
      <c r="B8138" s="244" t="s">
        <v>12199</v>
      </c>
      <c r="C8138" s="244" t="s">
        <v>543</v>
      </c>
      <c r="D8138" s="245" t="s">
        <v>971</v>
      </c>
      <c r="E8138" s="115" t="s">
        <v>77</v>
      </c>
      <c r="F8138" s="237"/>
      <c r="G8138" s="245"/>
      <c r="H8138" s="115" t="s">
        <v>16</v>
      </c>
      <c r="I8138" t="s">
        <v>107</v>
      </c>
      <c r="J8138" s="244"/>
      <c r="U8138"/>
      <c r="V8138" t="s">
        <v>4336</v>
      </c>
      <c r="W8138" s="244"/>
      <c r="AA8138" s="115" t="s">
        <v>4308</v>
      </c>
      <c r="AB8138" s="115" t="s">
        <v>4308</v>
      </c>
      <c r="AC8138" s="115" t="s">
        <v>4308</v>
      </c>
      <c r="AD8138" s="115" t="s">
        <v>4308</v>
      </c>
      <c r="AE8138" s="115" t="s">
        <v>4308</v>
      </c>
      <c r="AF8138" s="115" t="s">
        <v>4308</v>
      </c>
      <c r="AG8138" s="115" t="s">
        <v>4308</v>
      </c>
      <c r="AH8138" s="115" t="s">
        <v>4308</v>
      </c>
      <c r="AI8138" s="115" t="e">
        <f>VLOOKUP(A8138,'[2]دراسات قانونية'!$A$3:$E$600,1,0)</f>
        <v>#N/A</v>
      </c>
    </row>
    <row r="8139" spans="1:35" hidden="1" x14ac:dyDescent="0.25">
      <c r="A8139" s="246">
        <v>335651</v>
      </c>
      <c r="B8139" s="247" t="s">
        <v>12200</v>
      </c>
      <c r="C8139" s="247" t="s">
        <v>12201</v>
      </c>
      <c r="D8139" s="248" t="s">
        <v>4607</v>
      </c>
      <c r="E8139" t="s">
        <v>77</v>
      </c>
      <c r="F8139" s="126">
        <v>30682</v>
      </c>
      <c r="G8139" s="248" t="s">
        <v>12202</v>
      </c>
      <c r="H8139" t="s">
        <v>16</v>
      </c>
      <c r="I8139" t="s">
        <v>136</v>
      </c>
      <c r="J8139" s="247" t="s">
        <v>1226</v>
      </c>
      <c r="K8139"/>
      <c r="L8139" t="s">
        <v>18</v>
      </c>
      <c r="M8139"/>
      <c r="N8139"/>
      <c r="O8139"/>
      <c r="P8139"/>
      <c r="Q8139"/>
      <c r="U8139"/>
      <c r="V8139">
        <v>0</v>
      </c>
      <c r="W8139" s="247"/>
      <c r="X8139"/>
      <c r="Y8139"/>
      <c r="Z8139"/>
      <c r="AA8139"/>
      <c r="AB8139"/>
      <c r="AC8139"/>
      <c r="AD8139"/>
      <c r="AE8139"/>
      <c r="AF8139"/>
      <c r="AG8139"/>
    </row>
    <row r="8140" spans="1:35" ht="18" x14ac:dyDescent="0.25">
      <c r="A8140" s="249">
        <v>335653</v>
      </c>
      <c r="B8140" s="250" t="s">
        <v>12203</v>
      </c>
      <c r="C8140" s="250" t="s">
        <v>345</v>
      </c>
      <c r="D8140" s="251" t="s">
        <v>237</v>
      </c>
      <c r="E8140"/>
      <c r="F8140" s="126"/>
      <c r="G8140" s="252"/>
      <c r="H8140"/>
      <c r="I8140" t="s">
        <v>107</v>
      </c>
      <c r="J8140" s="253"/>
      <c r="K8140"/>
      <c r="L8140"/>
      <c r="M8140"/>
      <c r="N8140"/>
      <c r="O8140"/>
      <c r="P8140"/>
      <c r="Q8140"/>
      <c r="U8140"/>
      <c r="V8140" t="s">
        <v>4337</v>
      </c>
      <c r="W8140" s="253"/>
      <c r="X8140"/>
      <c r="Y8140"/>
      <c r="Z8140"/>
      <c r="AA8140"/>
      <c r="AB8140"/>
      <c r="AC8140"/>
      <c r="AD8140"/>
      <c r="AE8140"/>
      <c r="AF8140"/>
      <c r="AG8140"/>
      <c r="AH8140" s="115" t="s">
        <v>4308</v>
      </c>
      <c r="AI8140" s="115" t="e">
        <f>VLOOKUP(A8140,'[2]دراسات قانونية'!$A$3:$E$600,1,0)</f>
        <v>#N/A</v>
      </c>
    </row>
    <row r="8141" spans="1:35" x14ac:dyDescent="0.25">
      <c r="A8141" s="243">
        <v>335654</v>
      </c>
      <c r="B8141" s="244" t="s">
        <v>12204</v>
      </c>
      <c r="C8141" s="244" t="s">
        <v>638</v>
      </c>
      <c r="D8141" s="245" t="s">
        <v>12205</v>
      </c>
      <c r="E8141" s="115" t="s">
        <v>77</v>
      </c>
      <c r="F8141" s="237">
        <v>33152</v>
      </c>
      <c r="G8141" s="245" t="s">
        <v>1386</v>
      </c>
      <c r="H8141" s="115" t="s">
        <v>16</v>
      </c>
      <c r="I8141" t="s">
        <v>107</v>
      </c>
      <c r="J8141" s="244"/>
      <c r="U8141"/>
      <c r="V8141" t="s">
        <v>4336</v>
      </c>
      <c r="W8141" s="244"/>
      <c r="AD8141" s="115" t="s">
        <v>4308</v>
      </c>
      <c r="AE8141" s="115" t="s">
        <v>4308</v>
      </c>
      <c r="AF8141" s="115" t="s">
        <v>4308</v>
      </c>
      <c r="AG8141" s="115" t="s">
        <v>4308</v>
      </c>
      <c r="AH8141" s="115" t="s">
        <v>4308</v>
      </c>
      <c r="AI8141" s="115" t="e">
        <f>VLOOKUP(A8141,'[2]دراسات قانونية'!$A$3:$E$600,1,0)</f>
        <v>#N/A</v>
      </c>
    </row>
    <row r="8142" spans="1:35" ht="18" x14ac:dyDescent="0.25">
      <c r="A8142" s="249">
        <v>335655</v>
      </c>
      <c r="B8142" s="250" t="s">
        <v>12206</v>
      </c>
      <c r="C8142" s="250" t="s">
        <v>1011</v>
      </c>
      <c r="D8142" s="251" t="s">
        <v>585</v>
      </c>
      <c r="E8142"/>
      <c r="F8142" s="126"/>
      <c r="G8142" s="252"/>
      <c r="H8142"/>
      <c r="I8142" t="s">
        <v>107</v>
      </c>
      <c r="J8142" s="253"/>
      <c r="K8142"/>
      <c r="L8142"/>
      <c r="M8142"/>
      <c r="N8142"/>
      <c r="O8142"/>
      <c r="P8142"/>
      <c r="Q8142"/>
      <c r="U8142"/>
      <c r="V8142" t="s">
        <v>4337</v>
      </c>
      <c r="W8142" s="253"/>
      <c r="X8142"/>
      <c r="Y8142"/>
      <c r="Z8142"/>
      <c r="AA8142"/>
      <c r="AB8142"/>
      <c r="AC8142"/>
      <c r="AD8142"/>
      <c r="AE8142"/>
      <c r="AF8142"/>
      <c r="AG8142"/>
      <c r="AH8142" s="115" t="s">
        <v>4308</v>
      </c>
      <c r="AI8142" s="115" t="e">
        <f>VLOOKUP(A8142,'[2]دراسات قانونية'!$A$3:$E$600,1,0)</f>
        <v>#N/A</v>
      </c>
    </row>
    <row r="8143" spans="1:35" hidden="1" x14ac:dyDescent="0.25">
      <c r="A8143" s="243">
        <v>335656</v>
      </c>
      <c r="B8143" s="244" t="s">
        <v>3901</v>
      </c>
      <c r="C8143" s="244" t="s">
        <v>212</v>
      </c>
      <c r="D8143" s="245" t="s">
        <v>281</v>
      </c>
      <c r="E8143" s="115" t="s">
        <v>77</v>
      </c>
      <c r="F8143" s="237">
        <v>32051</v>
      </c>
      <c r="G8143" s="245" t="s">
        <v>18</v>
      </c>
      <c r="H8143" s="115" t="s">
        <v>16</v>
      </c>
      <c r="I8143" t="s">
        <v>199</v>
      </c>
      <c r="J8143" s="244" t="s">
        <v>1226</v>
      </c>
      <c r="L8143" s="115" t="s">
        <v>18</v>
      </c>
      <c r="U8143"/>
      <c r="V8143">
        <v>0</v>
      </c>
      <c r="W8143" s="244"/>
    </row>
    <row r="8144" spans="1:35" x14ac:dyDescent="0.25">
      <c r="A8144" s="243">
        <v>335659</v>
      </c>
      <c r="B8144" s="244" t="s">
        <v>12207</v>
      </c>
      <c r="C8144" s="244" t="s">
        <v>727</v>
      </c>
      <c r="D8144" s="245" t="s">
        <v>275</v>
      </c>
      <c r="E8144" s="115" t="s">
        <v>77</v>
      </c>
      <c r="F8144" s="237"/>
      <c r="G8144" s="245"/>
      <c r="H8144" s="115" t="s">
        <v>16</v>
      </c>
      <c r="I8144" t="s">
        <v>107</v>
      </c>
      <c r="J8144" s="244"/>
      <c r="U8144"/>
      <c r="V8144" t="s">
        <v>4336</v>
      </c>
      <c r="W8144" s="244"/>
      <c r="AA8144" s="115" t="s">
        <v>4308</v>
      </c>
      <c r="AB8144" s="115" t="s">
        <v>4308</v>
      </c>
      <c r="AC8144" s="115" t="s">
        <v>4308</v>
      </c>
      <c r="AD8144" s="115" t="s">
        <v>4308</v>
      </c>
      <c r="AE8144" s="115" t="s">
        <v>4308</v>
      </c>
      <c r="AF8144" s="115" t="s">
        <v>4308</v>
      </c>
      <c r="AG8144" s="115" t="s">
        <v>4308</v>
      </c>
      <c r="AH8144" s="115" t="s">
        <v>4308</v>
      </c>
      <c r="AI8144" s="115" t="e">
        <f>VLOOKUP(A8144,'[2]دراسات قانونية'!$A$3:$E$600,1,0)</f>
        <v>#N/A</v>
      </c>
    </row>
    <row r="8145" spans="1:35" hidden="1" x14ac:dyDescent="0.25">
      <c r="A8145" s="246">
        <v>335660</v>
      </c>
      <c r="B8145" s="247" t="s">
        <v>12208</v>
      </c>
      <c r="C8145" s="247" t="s">
        <v>212</v>
      </c>
      <c r="D8145" s="248" t="s">
        <v>500</v>
      </c>
      <c r="E8145" t="s">
        <v>76</v>
      </c>
      <c r="F8145" s="126">
        <v>34060</v>
      </c>
      <c r="G8145" s="248" t="s">
        <v>12209</v>
      </c>
      <c r="H8145" t="s">
        <v>16</v>
      </c>
      <c r="I8145" t="s">
        <v>136</v>
      </c>
      <c r="J8145" s="247" t="s">
        <v>1263</v>
      </c>
      <c r="K8145"/>
      <c r="L8145" t="s">
        <v>30</v>
      </c>
      <c r="M8145"/>
      <c r="N8145"/>
      <c r="O8145"/>
      <c r="P8145"/>
      <c r="Q8145"/>
      <c r="U8145"/>
      <c r="V8145">
        <v>0</v>
      </c>
      <c r="W8145" s="247"/>
      <c r="X8145"/>
      <c r="Y8145"/>
      <c r="Z8145"/>
      <c r="AA8145"/>
      <c r="AB8145"/>
      <c r="AC8145"/>
      <c r="AD8145"/>
      <c r="AE8145"/>
      <c r="AF8145"/>
      <c r="AG8145"/>
    </row>
    <row r="8146" spans="1:35" hidden="1" x14ac:dyDescent="0.25">
      <c r="A8146" s="243">
        <v>335663</v>
      </c>
      <c r="B8146" s="244" t="s">
        <v>2174</v>
      </c>
      <c r="C8146" s="244" t="s">
        <v>369</v>
      </c>
      <c r="D8146" s="245" t="s">
        <v>2175</v>
      </c>
      <c r="E8146" s="115" t="s">
        <v>76</v>
      </c>
      <c r="F8146" s="237">
        <v>34700</v>
      </c>
      <c r="G8146" s="245" t="s">
        <v>770</v>
      </c>
      <c r="H8146" s="115" t="s">
        <v>16</v>
      </c>
      <c r="I8146" t="s">
        <v>199</v>
      </c>
      <c r="J8146" s="244" t="s">
        <v>1226</v>
      </c>
      <c r="L8146" s="115" t="s">
        <v>55</v>
      </c>
      <c r="U8146"/>
      <c r="V8146">
        <v>0</v>
      </c>
      <c r="W8146" s="244"/>
    </row>
    <row r="8147" spans="1:35" hidden="1" x14ac:dyDescent="0.25">
      <c r="A8147" s="246">
        <v>335664</v>
      </c>
      <c r="B8147" s="247" t="s">
        <v>12210</v>
      </c>
      <c r="C8147" s="247" t="s">
        <v>12211</v>
      </c>
      <c r="D8147" s="248" t="s">
        <v>11075</v>
      </c>
      <c r="E8147" t="s">
        <v>76</v>
      </c>
      <c r="F8147" s="126">
        <v>35631</v>
      </c>
      <c r="G8147" s="248" t="s">
        <v>781</v>
      </c>
      <c r="H8147" t="s">
        <v>16</v>
      </c>
      <c r="I8147" t="s">
        <v>129</v>
      </c>
      <c r="J8147" s="247"/>
      <c r="K8147"/>
      <c r="L8147"/>
      <c r="M8147"/>
      <c r="N8147"/>
      <c r="O8147"/>
      <c r="P8147"/>
      <c r="Q8147"/>
      <c r="U8147"/>
      <c r="V8147" t="s">
        <v>16623</v>
      </c>
      <c r="W8147" s="247"/>
      <c r="X8147"/>
      <c r="Y8147"/>
      <c r="Z8147"/>
      <c r="AA8147"/>
      <c r="AB8147"/>
      <c r="AC8147"/>
      <c r="AD8147"/>
      <c r="AE8147"/>
      <c r="AF8147" t="s">
        <v>4308</v>
      </c>
      <c r="AG8147" t="s">
        <v>4308</v>
      </c>
      <c r="AH8147" s="115" t="s">
        <v>4308</v>
      </c>
    </row>
    <row r="8148" spans="1:35" hidden="1" x14ac:dyDescent="0.25">
      <c r="A8148" s="243">
        <v>335665</v>
      </c>
      <c r="B8148" s="244" t="s">
        <v>3902</v>
      </c>
      <c r="C8148" s="244" t="s">
        <v>546</v>
      </c>
      <c r="D8148" s="245" t="s">
        <v>372</v>
      </c>
      <c r="E8148" s="115" t="s">
        <v>76</v>
      </c>
      <c r="F8148" s="237">
        <v>30456</v>
      </c>
      <c r="G8148" s="245" t="s">
        <v>1075</v>
      </c>
      <c r="H8148" s="115" t="s">
        <v>16</v>
      </c>
      <c r="I8148" t="s">
        <v>199</v>
      </c>
      <c r="J8148" s="244" t="s">
        <v>1226</v>
      </c>
      <c r="L8148" s="115" t="s">
        <v>70</v>
      </c>
      <c r="U8148"/>
      <c r="V8148">
        <v>0</v>
      </c>
      <c r="W8148" s="244"/>
    </row>
    <row r="8149" spans="1:35" x14ac:dyDescent="0.25">
      <c r="A8149" s="243">
        <v>335666</v>
      </c>
      <c r="B8149" s="244" t="s">
        <v>12212</v>
      </c>
      <c r="C8149" s="244" t="s">
        <v>212</v>
      </c>
      <c r="D8149" s="245" t="s">
        <v>281</v>
      </c>
      <c r="E8149" s="115" t="s">
        <v>77</v>
      </c>
      <c r="F8149" s="237"/>
      <c r="G8149" s="245"/>
      <c r="H8149" s="115" t="s">
        <v>16</v>
      </c>
      <c r="I8149" t="s">
        <v>107</v>
      </c>
      <c r="J8149" s="244"/>
      <c r="U8149"/>
      <c r="V8149" t="s">
        <v>4336</v>
      </c>
      <c r="W8149" s="244"/>
      <c r="AA8149" s="115" t="s">
        <v>4308</v>
      </c>
      <c r="AB8149" s="115" t="s">
        <v>4308</v>
      </c>
      <c r="AC8149" s="115" t="s">
        <v>4308</v>
      </c>
      <c r="AD8149" s="115" t="s">
        <v>4308</v>
      </c>
      <c r="AE8149" s="115" t="s">
        <v>4308</v>
      </c>
      <c r="AF8149" s="115" t="s">
        <v>4308</v>
      </c>
      <c r="AG8149" s="115" t="s">
        <v>4308</v>
      </c>
      <c r="AH8149" s="115" t="s">
        <v>4308</v>
      </c>
      <c r="AI8149" s="115" t="e">
        <f>VLOOKUP(A8149,'[2]دراسات قانونية'!$A$3:$E$600,1,0)</f>
        <v>#N/A</v>
      </c>
    </row>
    <row r="8150" spans="1:35" x14ac:dyDescent="0.25">
      <c r="A8150" s="243">
        <v>335667</v>
      </c>
      <c r="B8150" s="244" t="s">
        <v>12213</v>
      </c>
      <c r="C8150" s="244" t="s">
        <v>661</v>
      </c>
      <c r="D8150" s="245" t="s">
        <v>480</v>
      </c>
      <c r="E8150" s="115" t="s">
        <v>77</v>
      </c>
      <c r="F8150" s="237"/>
      <c r="G8150" s="245"/>
      <c r="H8150" s="115" t="s">
        <v>16</v>
      </c>
      <c r="I8150" t="s">
        <v>107</v>
      </c>
      <c r="J8150" s="244"/>
      <c r="U8150"/>
      <c r="V8150" t="s">
        <v>4336</v>
      </c>
      <c r="W8150" s="244"/>
      <c r="AA8150" s="115" t="s">
        <v>4308</v>
      </c>
      <c r="AB8150" s="115" t="s">
        <v>4308</v>
      </c>
      <c r="AC8150" s="115" t="s">
        <v>4308</v>
      </c>
      <c r="AD8150" s="115" t="s">
        <v>4308</v>
      </c>
      <c r="AE8150" s="115" t="s">
        <v>4308</v>
      </c>
      <c r="AF8150" s="115" t="s">
        <v>4308</v>
      </c>
      <c r="AG8150" s="115" t="s">
        <v>4308</v>
      </c>
      <c r="AH8150" s="115" t="s">
        <v>4308</v>
      </c>
      <c r="AI8150" s="115" t="e">
        <f>VLOOKUP(A8150,'[2]دراسات قانونية'!$A$3:$E$600,1,0)</f>
        <v>#N/A</v>
      </c>
    </row>
    <row r="8151" spans="1:35" x14ac:dyDescent="0.25">
      <c r="A8151" s="243">
        <v>335668</v>
      </c>
      <c r="B8151" s="244" t="s">
        <v>12214</v>
      </c>
      <c r="C8151" s="244" t="s">
        <v>1055</v>
      </c>
      <c r="D8151" s="245" t="s">
        <v>276</v>
      </c>
      <c r="E8151" s="115" t="s">
        <v>77</v>
      </c>
      <c r="F8151" s="237"/>
      <c r="G8151" s="245"/>
      <c r="H8151" s="115" t="s">
        <v>16</v>
      </c>
      <c r="I8151" t="s">
        <v>107</v>
      </c>
      <c r="J8151" s="244"/>
      <c r="U8151"/>
      <c r="V8151" t="s">
        <v>4336</v>
      </c>
      <c r="W8151" s="244"/>
      <c r="AA8151" s="115" t="s">
        <v>4308</v>
      </c>
      <c r="AB8151" s="115" t="s">
        <v>4308</v>
      </c>
      <c r="AC8151" s="115" t="s">
        <v>4308</v>
      </c>
      <c r="AD8151" s="115" t="s">
        <v>4308</v>
      </c>
      <c r="AE8151" s="115" t="s">
        <v>4308</v>
      </c>
      <c r="AF8151" s="115" t="s">
        <v>4308</v>
      </c>
      <c r="AG8151" s="115" t="s">
        <v>4308</v>
      </c>
      <c r="AH8151" s="115" t="s">
        <v>4308</v>
      </c>
      <c r="AI8151" s="115" t="e">
        <f>VLOOKUP(A8151,'[2]دراسات قانونية'!$A$3:$E$600,1,0)</f>
        <v>#N/A</v>
      </c>
    </row>
    <row r="8152" spans="1:35" x14ac:dyDescent="0.25">
      <c r="A8152" s="243">
        <v>335669</v>
      </c>
      <c r="B8152" s="244" t="s">
        <v>12215</v>
      </c>
      <c r="C8152" s="244" t="s">
        <v>244</v>
      </c>
      <c r="D8152" s="245" t="s">
        <v>12216</v>
      </c>
      <c r="E8152" s="115" t="s">
        <v>77</v>
      </c>
      <c r="F8152" s="237"/>
      <c r="G8152" s="245"/>
      <c r="H8152" s="115" t="s">
        <v>16</v>
      </c>
      <c r="I8152" t="s">
        <v>107</v>
      </c>
      <c r="J8152" s="244"/>
      <c r="U8152"/>
      <c r="V8152" t="s">
        <v>4336</v>
      </c>
      <c r="W8152" s="244"/>
      <c r="AA8152" s="115" t="s">
        <v>4308</v>
      </c>
      <c r="AB8152" s="115" t="s">
        <v>4308</v>
      </c>
      <c r="AC8152" s="115" t="s">
        <v>4308</v>
      </c>
      <c r="AD8152" s="115" t="s">
        <v>4308</v>
      </c>
      <c r="AE8152" s="115" t="s">
        <v>4308</v>
      </c>
      <c r="AF8152" s="115" t="s">
        <v>4308</v>
      </c>
      <c r="AG8152" s="115" t="s">
        <v>4308</v>
      </c>
      <c r="AH8152" s="115" t="s">
        <v>4308</v>
      </c>
      <c r="AI8152" s="115" t="e">
        <f>VLOOKUP(A8152,'[2]دراسات قانونية'!$A$3:$E$600,1,0)</f>
        <v>#N/A</v>
      </c>
    </row>
    <row r="8153" spans="1:35" hidden="1" x14ac:dyDescent="0.25">
      <c r="A8153" s="246">
        <v>335670</v>
      </c>
      <c r="B8153" s="247" t="s">
        <v>12217</v>
      </c>
      <c r="C8153" s="247" t="s">
        <v>386</v>
      </c>
      <c r="D8153" s="248" t="s">
        <v>242</v>
      </c>
      <c r="E8153" t="s">
        <v>76</v>
      </c>
      <c r="F8153" s="126">
        <v>36493</v>
      </c>
      <c r="G8153" s="248" t="s">
        <v>18</v>
      </c>
      <c r="H8153" t="s">
        <v>16</v>
      </c>
      <c r="I8153" t="s">
        <v>129</v>
      </c>
      <c r="J8153" s="247" t="s">
        <v>15</v>
      </c>
      <c r="K8153"/>
      <c r="L8153" t="s">
        <v>47</v>
      </c>
      <c r="M8153"/>
      <c r="N8153"/>
      <c r="O8153"/>
      <c r="P8153"/>
      <c r="Q8153"/>
      <c r="U8153"/>
      <c r="V8153" t="s">
        <v>16623</v>
      </c>
      <c r="W8153" s="247"/>
      <c r="X8153"/>
      <c r="Y8153"/>
      <c r="Z8153"/>
      <c r="AA8153"/>
      <c r="AB8153"/>
      <c r="AC8153"/>
      <c r="AD8153"/>
      <c r="AE8153"/>
      <c r="AF8153" t="s">
        <v>4308</v>
      </c>
      <c r="AG8153" t="s">
        <v>4308</v>
      </c>
      <c r="AH8153" s="115" t="s">
        <v>4308</v>
      </c>
    </row>
    <row r="8154" spans="1:35" x14ac:dyDescent="0.25">
      <c r="A8154" s="243">
        <v>335671</v>
      </c>
      <c r="B8154" s="244" t="s">
        <v>12218</v>
      </c>
      <c r="C8154" s="244" t="s">
        <v>339</v>
      </c>
      <c r="D8154" s="245" t="s">
        <v>323</v>
      </c>
      <c r="E8154" s="115" t="s">
        <v>77</v>
      </c>
      <c r="F8154" s="237"/>
      <c r="G8154" s="245"/>
      <c r="H8154" s="115" t="s">
        <v>16</v>
      </c>
      <c r="I8154" t="s">
        <v>107</v>
      </c>
      <c r="J8154" s="244"/>
      <c r="U8154"/>
      <c r="V8154" t="s">
        <v>4336</v>
      </c>
      <c r="W8154" s="244"/>
      <c r="AA8154" s="115" t="s">
        <v>4308</v>
      </c>
      <c r="AB8154" s="115" t="s">
        <v>4308</v>
      </c>
      <c r="AC8154" s="115" t="s">
        <v>4308</v>
      </c>
      <c r="AD8154" s="115" t="s">
        <v>4308</v>
      </c>
      <c r="AE8154" s="115" t="s">
        <v>4308</v>
      </c>
      <c r="AF8154" s="115" t="s">
        <v>4308</v>
      </c>
      <c r="AG8154" s="115" t="s">
        <v>4308</v>
      </c>
      <c r="AH8154" s="115" t="s">
        <v>4308</v>
      </c>
      <c r="AI8154" s="115" t="e">
        <f>VLOOKUP(A8154,'[2]دراسات قانونية'!$A$3:$E$600,1,0)</f>
        <v>#N/A</v>
      </c>
    </row>
    <row r="8155" spans="1:35" hidden="1" x14ac:dyDescent="0.25">
      <c r="A8155" s="243">
        <v>335673</v>
      </c>
      <c r="B8155" s="244" t="s">
        <v>3903</v>
      </c>
      <c r="C8155" s="244" t="s">
        <v>339</v>
      </c>
      <c r="D8155" s="245" t="s">
        <v>2039</v>
      </c>
      <c r="E8155" s="115" t="s">
        <v>77</v>
      </c>
      <c r="F8155" s="237">
        <v>27498</v>
      </c>
      <c r="G8155" s="245" t="s">
        <v>243</v>
      </c>
      <c r="H8155" s="115" t="s">
        <v>16</v>
      </c>
      <c r="I8155" t="s">
        <v>199</v>
      </c>
      <c r="J8155" s="244" t="s">
        <v>15</v>
      </c>
      <c r="L8155" s="115" t="s">
        <v>30</v>
      </c>
      <c r="U8155"/>
      <c r="V8155">
        <v>0</v>
      </c>
      <c r="W8155" s="244"/>
    </row>
    <row r="8156" spans="1:35" hidden="1" x14ac:dyDescent="0.25">
      <c r="A8156" s="246">
        <v>335674</v>
      </c>
      <c r="B8156" s="247" t="s">
        <v>9617</v>
      </c>
      <c r="C8156" s="247" t="s">
        <v>11100</v>
      </c>
      <c r="D8156" s="248" t="s">
        <v>7993</v>
      </c>
      <c r="E8156" t="s">
        <v>77</v>
      </c>
      <c r="F8156" s="126">
        <v>35504</v>
      </c>
      <c r="G8156" s="248" t="s">
        <v>18</v>
      </c>
      <c r="H8156" t="s">
        <v>16</v>
      </c>
      <c r="I8156" t="s">
        <v>136</v>
      </c>
      <c r="J8156" s="247" t="s">
        <v>15</v>
      </c>
      <c r="K8156"/>
      <c r="L8156" t="s">
        <v>40</v>
      </c>
      <c r="M8156"/>
      <c r="N8156"/>
      <c r="O8156"/>
      <c r="P8156"/>
      <c r="Q8156"/>
      <c r="U8156"/>
      <c r="V8156">
        <v>0</v>
      </c>
      <c r="W8156" s="247"/>
      <c r="X8156"/>
      <c r="Y8156"/>
      <c r="Z8156"/>
      <c r="AA8156"/>
      <c r="AB8156"/>
      <c r="AC8156"/>
      <c r="AD8156"/>
      <c r="AE8156"/>
      <c r="AF8156"/>
      <c r="AG8156"/>
    </row>
    <row r="8157" spans="1:35" hidden="1" x14ac:dyDescent="0.25">
      <c r="A8157" s="243">
        <v>335677</v>
      </c>
      <c r="B8157" s="244" t="s">
        <v>4181</v>
      </c>
      <c r="C8157" s="244" t="s">
        <v>930</v>
      </c>
      <c r="D8157" s="245" t="s">
        <v>281</v>
      </c>
      <c r="E8157" s="115" t="s">
        <v>76</v>
      </c>
      <c r="F8157" s="237">
        <v>29221</v>
      </c>
      <c r="G8157" s="245" t="s">
        <v>4182</v>
      </c>
      <c r="H8157" s="115" t="s">
        <v>16</v>
      </c>
      <c r="I8157" t="s">
        <v>199</v>
      </c>
      <c r="J8157" s="244" t="s">
        <v>1226</v>
      </c>
      <c r="L8157" s="115" t="s">
        <v>30</v>
      </c>
      <c r="U8157"/>
      <c r="V8157">
        <v>0</v>
      </c>
      <c r="W8157" s="244"/>
    </row>
    <row r="8158" spans="1:35" x14ac:dyDescent="0.25">
      <c r="A8158" s="243">
        <v>335678</v>
      </c>
      <c r="B8158" s="244" t="s">
        <v>12219</v>
      </c>
      <c r="C8158" s="244" t="s">
        <v>417</v>
      </c>
      <c r="D8158" s="245" t="s">
        <v>265</v>
      </c>
      <c r="E8158" s="115" t="s">
        <v>77</v>
      </c>
      <c r="F8158" s="237"/>
      <c r="G8158" s="245"/>
      <c r="H8158" s="115" t="s">
        <v>16</v>
      </c>
      <c r="I8158" t="s">
        <v>107</v>
      </c>
      <c r="J8158" s="244"/>
      <c r="U8158"/>
      <c r="V8158" t="s">
        <v>4336</v>
      </c>
      <c r="W8158" s="244"/>
      <c r="AA8158" s="115" t="s">
        <v>4308</v>
      </c>
      <c r="AB8158" s="115" t="s">
        <v>4308</v>
      </c>
      <c r="AC8158" s="115" t="s">
        <v>4308</v>
      </c>
      <c r="AD8158" s="115" t="s">
        <v>4308</v>
      </c>
      <c r="AE8158" s="115" t="s">
        <v>4308</v>
      </c>
      <c r="AF8158" s="115" t="s">
        <v>4308</v>
      </c>
      <c r="AG8158" s="115" t="s">
        <v>4308</v>
      </c>
      <c r="AH8158" s="115" t="s">
        <v>4308</v>
      </c>
      <c r="AI8158" s="115" t="e">
        <f>VLOOKUP(A8158,'[2]دراسات قانونية'!$A$3:$E$600,1,0)</f>
        <v>#N/A</v>
      </c>
    </row>
    <row r="8159" spans="1:35" hidden="1" x14ac:dyDescent="0.25">
      <c r="A8159" s="243">
        <v>335679</v>
      </c>
      <c r="B8159" s="244" t="s">
        <v>3281</v>
      </c>
      <c r="C8159" s="244" t="s">
        <v>322</v>
      </c>
      <c r="D8159" s="245" t="s">
        <v>892</v>
      </c>
      <c r="E8159" s="115" t="s">
        <v>77</v>
      </c>
      <c r="F8159" s="237">
        <v>36326</v>
      </c>
      <c r="G8159" s="245" t="s">
        <v>70</v>
      </c>
      <c r="H8159" s="115" t="s">
        <v>16</v>
      </c>
      <c r="I8159" t="s">
        <v>199</v>
      </c>
      <c r="J8159" s="244" t="s">
        <v>15</v>
      </c>
      <c r="L8159" s="115" t="s">
        <v>70</v>
      </c>
      <c r="U8159"/>
      <c r="V8159">
        <v>0</v>
      </c>
      <c r="W8159" s="244"/>
      <c r="AH8159" s="115" t="s">
        <v>4308</v>
      </c>
    </row>
    <row r="8160" spans="1:35" x14ac:dyDescent="0.25">
      <c r="A8160" s="243">
        <v>335680</v>
      </c>
      <c r="B8160" s="244" t="s">
        <v>12220</v>
      </c>
      <c r="C8160" s="244" t="s">
        <v>394</v>
      </c>
      <c r="D8160" s="245" t="s">
        <v>924</v>
      </c>
      <c r="E8160" s="115" t="s">
        <v>76</v>
      </c>
      <c r="F8160" s="237">
        <v>35820</v>
      </c>
      <c r="G8160" s="245" t="s">
        <v>716</v>
      </c>
      <c r="H8160" s="115" t="s">
        <v>16</v>
      </c>
      <c r="I8160" t="s">
        <v>107</v>
      </c>
      <c r="J8160" s="244"/>
      <c r="U8160"/>
      <c r="V8160" t="s">
        <v>4336</v>
      </c>
      <c r="W8160" s="244"/>
      <c r="AC8160" s="115" t="s">
        <v>4308</v>
      </c>
      <c r="AD8160" s="115" t="s">
        <v>4308</v>
      </c>
      <c r="AE8160" s="115" t="s">
        <v>4308</v>
      </c>
      <c r="AF8160" s="115" t="s">
        <v>4308</v>
      </c>
      <c r="AG8160" s="115" t="s">
        <v>4308</v>
      </c>
      <c r="AH8160" s="115" t="s">
        <v>4308</v>
      </c>
      <c r="AI8160" s="115" t="e">
        <f>VLOOKUP(A8160,'[2]دراسات قانونية'!$A$3:$E$600,1,0)</f>
        <v>#N/A</v>
      </c>
    </row>
    <row r="8161" spans="1:35" x14ac:dyDescent="0.25">
      <c r="A8161" s="243">
        <v>335681</v>
      </c>
      <c r="B8161" s="244" t="s">
        <v>12221</v>
      </c>
      <c r="C8161" s="244" t="s">
        <v>570</v>
      </c>
      <c r="D8161" s="245" t="s">
        <v>415</v>
      </c>
      <c r="E8161" s="115" t="s">
        <v>77</v>
      </c>
      <c r="F8161" s="237"/>
      <c r="G8161" s="245"/>
      <c r="H8161" s="115" t="s">
        <v>16</v>
      </c>
      <c r="I8161" t="s">
        <v>107</v>
      </c>
      <c r="J8161" s="244"/>
      <c r="U8161"/>
      <c r="V8161" t="s">
        <v>4336</v>
      </c>
      <c r="W8161" s="244"/>
      <c r="AA8161" s="115" t="s">
        <v>4308</v>
      </c>
      <c r="AB8161" s="115" t="s">
        <v>4308</v>
      </c>
      <c r="AC8161" s="115" t="s">
        <v>4308</v>
      </c>
      <c r="AD8161" s="115" t="s">
        <v>4308</v>
      </c>
      <c r="AE8161" s="115" t="s">
        <v>4308</v>
      </c>
      <c r="AF8161" s="115" t="s">
        <v>4308</v>
      </c>
      <c r="AG8161" s="115" t="s">
        <v>4308</v>
      </c>
      <c r="AH8161" s="115" t="s">
        <v>4308</v>
      </c>
      <c r="AI8161" s="115" t="e">
        <f>VLOOKUP(A8161,'[2]دراسات قانونية'!$A$3:$E$600,1,0)</f>
        <v>#N/A</v>
      </c>
    </row>
    <row r="8162" spans="1:35" hidden="1" x14ac:dyDescent="0.25">
      <c r="A8162" s="243">
        <v>335683</v>
      </c>
      <c r="B8162" s="244" t="s">
        <v>2803</v>
      </c>
      <c r="C8162" s="244" t="s">
        <v>636</v>
      </c>
      <c r="D8162" s="245" t="s">
        <v>357</v>
      </c>
      <c r="E8162" s="115" t="s">
        <v>76</v>
      </c>
      <c r="F8162" s="237">
        <v>35796</v>
      </c>
      <c r="G8162" s="245" t="s">
        <v>37</v>
      </c>
      <c r="H8162" s="115" t="s">
        <v>16</v>
      </c>
      <c r="I8162" t="s">
        <v>199</v>
      </c>
      <c r="J8162" s="244" t="s">
        <v>15</v>
      </c>
      <c r="L8162" s="115" t="s">
        <v>37</v>
      </c>
      <c r="U8162"/>
      <c r="V8162">
        <v>0</v>
      </c>
      <c r="W8162" s="244"/>
      <c r="AH8162" s="115" t="s">
        <v>4308</v>
      </c>
    </row>
    <row r="8163" spans="1:35" x14ac:dyDescent="0.25">
      <c r="A8163" s="243">
        <v>335685</v>
      </c>
      <c r="B8163" s="244" t="s">
        <v>12222</v>
      </c>
      <c r="C8163" s="244" t="s">
        <v>355</v>
      </c>
      <c r="D8163" s="245" t="s">
        <v>612</v>
      </c>
      <c r="E8163" s="115" t="s">
        <v>77</v>
      </c>
      <c r="F8163" s="237"/>
      <c r="G8163" s="245"/>
      <c r="H8163" s="115" t="s">
        <v>16</v>
      </c>
      <c r="I8163" t="s">
        <v>107</v>
      </c>
      <c r="J8163" s="244"/>
      <c r="U8163"/>
      <c r="V8163" t="s">
        <v>4336</v>
      </c>
      <c r="W8163" s="244"/>
      <c r="AA8163" s="115" t="s">
        <v>4308</v>
      </c>
      <c r="AB8163" s="115" t="s">
        <v>4308</v>
      </c>
      <c r="AC8163" s="115" t="s">
        <v>4308</v>
      </c>
      <c r="AD8163" s="115" t="s">
        <v>4308</v>
      </c>
      <c r="AE8163" s="115" t="s">
        <v>4308</v>
      </c>
      <c r="AF8163" s="115" t="s">
        <v>4308</v>
      </c>
      <c r="AG8163" s="115" t="s">
        <v>4308</v>
      </c>
      <c r="AH8163" s="115" t="s">
        <v>4308</v>
      </c>
      <c r="AI8163" s="115" t="e">
        <f>VLOOKUP(A8163,'[2]دراسات قانونية'!$A$3:$E$600,1,0)</f>
        <v>#N/A</v>
      </c>
    </row>
    <row r="8164" spans="1:35" hidden="1" x14ac:dyDescent="0.25">
      <c r="A8164" s="246">
        <v>335687</v>
      </c>
      <c r="B8164" s="247" t="s">
        <v>12223</v>
      </c>
      <c r="C8164" s="247" t="s">
        <v>1821</v>
      </c>
      <c r="D8164" s="248" t="s">
        <v>2480</v>
      </c>
      <c r="E8164" t="s">
        <v>76</v>
      </c>
      <c r="F8164" s="126"/>
      <c r="G8164" s="248"/>
      <c r="H8164" t="s">
        <v>16</v>
      </c>
      <c r="I8164" t="s">
        <v>136</v>
      </c>
      <c r="J8164" s="247"/>
      <c r="K8164"/>
      <c r="L8164"/>
      <c r="M8164"/>
      <c r="N8164"/>
      <c r="O8164"/>
      <c r="P8164"/>
      <c r="Q8164"/>
      <c r="U8164"/>
      <c r="V8164" t="s">
        <v>16623</v>
      </c>
      <c r="W8164" s="247"/>
      <c r="X8164"/>
      <c r="Y8164"/>
      <c r="Z8164"/>
      <c r="AA8164"/>
      <c r="AB8164"/>
      <c r="AC8164"/>
      <c r="AD8164" t="s">
        <v>4308</v>
      </c>
      <c r="AE8164" t="s">
        <v>4308</v>
      </c>
      <c r="AF8164" t="s">
        <v>4308</v>
      </c>
      <c r="AG8164" t="s">
        <v>4308</v>
      </c>
      <c r="AH8164" s="115" t="s">
        <v>4308</v>
      </c>
    </row>
    <row r="8165" spans="1:35" hidden="1" x14ac:dyDescent="0.25">
      <c r="A8165" s="246">
        <v>335688</v>
      </c>
      <c r="B8165" s="247" t="s">
        <v>12224</v>
      </c>
      <c r="C8165" s="247" t="s">
        <v>530</v>
      </c>
      <c r="D8165" s="248" t="s">
        <v>437</v>
      </c>
      <c r="E8165" t="s">
        <v>76</v>
      </c>
      <c r="F8165" s="126">
        <v>31562</v>
      </c>
      <c r="G8165" s="248" t="s">
        <v>40</v>
      </c>
      <c r="H8165" t="s">
        <v>16</v>
      </c>
      <c r="I8165" t="s">
        <v>129</v>
      </c>
      <c r="J8165" s="247" t="s">
        <v>1226</v>
      </c>
      <c r="K8165"/>
      <c r="L8165" t="s">
        <v>40</v>
      </c>
      <c r="M8165"/>
      <c r="N8165"/>
      <c r="O8165"/>
      <c r="P8165"/>
      <c r="Q8165"/>
      <c r="U8165"/>
      <c r="V8165" t="s">
        <v>16623</v>
      </c>
      <c r="W8165" s="247"/>
      <c r="X8165"/>
      <c r="Y8165"/>
      <c r="Z8165"/>
      <c r="AA8165"/>
      <c r="AB8165"/>
      <c r="AC8165"/>
      <c r="AD8165"/>
      <c r="AE8165"/>
      <c r="AF8165"/>
      <c r="AG8165"/>
    </row>
    <row r="8166" spans="1:35" hidden="1" x14ac:dyDescent="0.25">
      <c r="A8166" s="243">
        <v>335689</v>
      </c>
      <c r="B8166" s="244" t="s">
        <v>2804</v>
      </c>
      <c r="C8166" s="244" t="s">
        <v>530</v>
      </c>
      <c r="D8166" s="245" t="s">
        <v>2360</v>
      </c>
      <c r="E8166" s="115" t="s">
        <v>76</v>
      </c>
      <c r="F8166" s="237">
        <v>30873</v>
      </c>
      <c r="G8166" s="245" t="s">
        <v>428</v>
      </c>
      <c r="H8166" s="115" t="s">
        <v>19</v>
      </c>
      <c r="I8166" t="s">
        <v>199</v>
      </c>
      <c r="J8166" s="244" t="s">
        <v>1226</v>
      </c>
      <c r="L8166" s="115" t="s">
        <v>18</v>
      </c>
      <c r="U8166"/>
      <c r="V8166">
        <v>0</v>
      </c>
      <c r="W8166" s="244"/>
    </row>
    <row r="8167" spans="1:35" x14ac:dyDescent="0.25">
      <c r="A8167" s="243">
        <v>335690</v>
      </c>
      <c r="B8167" s="244" t="s">
        <v>1439</v>
      </c>
      <c r="C8167" s="244" t="s">
        <v>324</v>
      </c>
      <c r="D8167" s="245" t="s">
        <v>1128</v>
      </c>
      <c r="E8167" s="115" t="s">
        <v>77</v>
      </c>
      <c r="F8167" s="237"/>
      <c r="G8167" s="245"/>
      <c r="H8167" s="115" t="s">
        <v>16</v>
      </c>
      <c r="I8167" t="s">
        <v>107</v>
      </c>
      <c r="J8167" s="244"/>
      <c r="U8167"/>
      <c r="V8167" t="s">
        <v>4336</v>
      </c>
      <c r="W8167" s="244"/>
      <c r="AA8167" s="115" t="s">
        <v>4308</v>
      </c>
      <c r="AB8167" s="115" t="s">
        <v>4308</v>
      </c>
      <c r="AC8167" s="115" t="s">
        <v>4308</v>
      </c>
      <c r="AD8167" s="115" t="s">
        <v>4308</v>
      </c>
      <c r="AE8167" s="115" t="s">
        <v>4308</v>
      </c>
      <c r="AF8167" s="115" t="s">
        <v>4308</v>
      </c>
      <c r="AG8167" s="115" t="s">
        <v>4308</v>
      </c>
      <c r="AH8167" s="115" t="s">
        <v>4308</v>
      </c>
      <c r="AI8167" s="115" t="e">
        <f>VLOOKUP(A8167,'[2]دراسات قانونية'!$A$3:$E$600,1,0)</f>
        <v>#N/A</v>
      </c>
    </row>
    <row r="8168" spans="1:35" x14ac:dyDescent="0.25">
      <c r="A8168" s="243">
        <v>335692</v>
      </c>
      <c r="B8168" s="244" t="s">
        <v>5977</v>
      </c>
      <c r="C8168" s="244" t="s">
        <v>305</v>
      </c>
      <c r="D8168" s="245" t="s">
        <v>947</v>
      </c>
      <c r="E8168" s="115" t="s">
        <v>77</v>
      </c>
      <c r="F8168" s="237"/>
      <c r="G8168" s="245"/>
      <c r="H8168" s="115" t="s">
        <v>16</v>
      </c>
      <c r="I8168" t="s">
        <v>107</v>
      </c>
      <c r="J8168" s="244"/>
      <c r="U8168"/>
      <c r="V8168" t="s">
        <v>4336</v>
      </c>
      <c r="W8168" s="244"/>
      <c r="AA8168" s="115" t="s">
        <v>4308</v>
      </c>
      <c r="AB8168" s="115" t="s">
        <v>4308</v>
      </c>
      <c r="AC8168" s="115" t="s">
        <v>4308</v>
      </c>
      <c r="AD8168" s="115" t="s">
        <v>4308</v>
      </c>
      <c r="AE8168" s="115" t="s">
        <v>4308</v>
      </c>
      <c r="AF8168" s="115" t="s">
        <v>4308</v>
      </c>
      <c r="AG8168" s="115" t="s">
        <v>4308</v>
      </c>
      <c r="AH8168" s="115" t="s">
        <v>4308</v>
      </c>
      <c r="AI8168" s="115" t="e">
        <f>VLOOKUP(A8168,'[2]دراسات قانونية'!$A$3:$E$600,1,0)</f>
        <v>#N/A</v>
      </c>
    </row>
    <row r="8169" spans="1:35" hidden="1" x14ac:dyDescent="0.25">
      <c r="A8169" s="246">
        <v>335693</v>
      </c>
      <c r="B8169" s="247" t="s">
        <v>12225</v>
      </c>
      <c r="C8169" s="247" t="s">
        <v>212</v>
      </c>
      <c r="D8169" s="248" t="s">
        <v>267</v>
      </c>
      <c r="E8169" t="s">
        <v>76</v>
      </c>
      <c r="F8169" s="126">
        <v>31048</v>
      </c>
      <c r="G8169" s="248" t="s">
        <v>12226</v>
      </c>
      <c r="H8169" t="s">
        <v>19</v>
      </c>
      <c r="I8169" t="s">
        <v>129</v>
      </c>
      <c r="J8169" s="247" t="s">
        <v>1226</v>
      </c>
      <c r="K8169"/>
      <c r="L8169" t="s">
        <v>67</v>
      </c>
      <c r="M8169"/>
      <c r="N8169"/>
      <c r="O8169"/>
      <c r="P8169"/>
      <c r="Q8169"/>
      <c r="U8169"/>
      <c r="V8169" t="s">
        <v>16603</v>
      </c>
      <c r="W8169" s="247"/>
      <c r="X8169"/>
      <c r="Y8169"/>
      <c r="Z8169"/>
      <c r="AA8169"/>
      <c r="AB8169"/>
      <c r="AC8169"/>
      <c r="AD8169"/>
      <c r="AE8169"/>
      <c r="AF8169"/>
      <c r="AG8169"/>
      <c r="AH8169" s="115" t="s">
        <v>4308</v>
      </c>
    </row>
    <row r="8170" spans="1:35" x14ac:dyDescent="0.25">
      <c r="A8170" s="243">
        <v>335694</v>
      </c>
      <c r="B8170" s="244" t="s">
        <v>12227</v>
      </c>
      <c r="C8170" s="244" t="s">
        <v>246</v>
      </c>
      <c r="D8170" s="245" t="s">
        <v>619</v>
      </c>
      <c r="E8170" s="115" t="s">
        <v>77</v>
      </c>
      <c r="F8170" s="237"/>
      <c r="G8170" s="245"/>
      <c r="H8170" s="115" t="s">
        <v>16</v>
      </c>
      <c r="I8170" t="s">
        <v>107</v>
      </c>
      <c r="J8170" s="244"/>
      <c r="U8170"/>
      <c r="V8170" t="s">
        <v>4336</v>
      </c>
      <c r="W8170" s="244"/>
      <c r="AA8170" s="115" t="s">
        <v>4308</v>
      </c>
      <c r="AB8170" s="115" t="s">
        <v>4308</v>
      </c>
      <c r="AC8170" s="115" t="s">
        <v>4308</v>
      </c>
      <c r="AD8170" s="115" t="s">
        <v>4308</v>
      </c>
      <c r="AE8170" s="115" t="s">
        <v>4308</v>
      </c>
      <c r="AF8170" s="115" t="s">
        <v>4308</v>
      </c>
      <c r="AG8170" s="115" t="s">
        <v>4308</v>
      </c>
      <c r="AH8170" s="115" t="s">
        <v>4308</v>
      </c>
      <c r="AI8170" s="115" t="e">
        <f>VLOOKUP(A8170,'[2]دراسات قانونية'!$A$3:$E$600,1,0)</f>
        <v>#N/A</v>
      </c>
    </row>
    <row r="8171" spans="1:35" ht="18" hidden="1" x14ac:dyDescent="0.25">
      <c r="A8171" s="249">
        <v>335695</v>
      </c>
      <c r="B8171" s="250" t="s">
        <v>12228</v>
      </c>
      <c r="C8171" s="250" t="s">
        <v>629</v>
      </c>
      <c r="D8171" s="251" t="s">
        <v>420</v>
      </c>
      <c r="E8171"/>
      <c r="F8171" s="126"/>
      <c r="G8171" s="252"/>
      <c r="H8171"/>
      <c r="I8171" t="s">
        <v>199</v>
      </c>
      <c r="J8171" s="253"/>
      <c r="K8171"/>
      <c r="L8171"/>
      <c r="M8171"/>
      <c r="N8171"/>
      <c r="O8171"/>
      <c r="P8171"/>
      <c r="Q8171"/>
      <c r="U8171"/>
      <c r="V8171">
        <v>0</v>
      </c>
      <c r="W8171" s="253"/>
      <c r="X8171"/>
      <c r="Y8171"/>
      <c r="Z8171"/>
      <c r="AA8171"/>
      <c r="AB8171"/>
      <c r="AC8171"/>
      <c r="AD8171"/>
      <c r="AE8171"/>
      <c r="AF8171"/>
      <c r="AG8171"/>
      <c r="AH8171" s="115" t="s">
        <v>4308</v>
      </c>
    </row>
    <row r="8172" spans="1:35" hidden="1" x14ac:dyDescent="0.25">
      <c r="A8172" s="246">
        <v>335696</v>
      </c>
      <c r="B8172" s="247" t="s">
        <v>12229</v>
      </c>
      <c r="C8172" s="247" t="s">
        <v>244</v>
      </c>
      <c r="D8172" s="248" t="s">
        <v>230</v>
      </c>
      <c r="E8172" t="s">
        <v>77</v>
      </c>
      <c r="F8172" s="126">
        <v>23485</v>
      </c>
      <c r="G8172" s="248" t="s">
        <v>12230</v>
      </c>
      <c r="H8172" t="s">
        <v>16</v>
      </c>
      <c r="I8172" t="s">
        <v>136</v>
      </c>
      <c r="J8172" s="247" t="s">
        <v>1226</v>
      </c>
      <c r="K8172"/>
      <c r="L8172" t="s">
        <v>50</v>
      </c>
      <c r="M8172"/>
      <c r="N8172"/>
      <c r="O8172"/>
      <c r="P8172"/>
      <c r="Q8172"/>
      <c r="U8172"/>
      <c r="V8172">
        <v>0</v>
      </c>
      <c r="W8172" s="247"/>
      <c r="X8172"/>
      <c r="Y8172"/>
      <c r="Z8172"/>
      <c r="AA8172"/>
      <c r="AB8172"/>
      <c r="AC8172"/>
      <c r="AD8172"/>
      <c r="AE8172"/>
      <c r="AF8172"/>
      <c r="AG8172"/>
    </row>
    <row r="8173" spans="1:35" hidden="1" x14ac:dyDescent="0.25">
      <c r="A8173" s="243">
        <v>335697</v>
      </c>
      <c r="B8173" s="244" t="s">
        <v>3282</v>
      </c>
      <c r="C8173" s="244" t="s">
        <v>212</v>
      </c>
      <c r="D8173" s="245" t="s">
        <v>257</v>
      </c>
      <c r="E8173" s="115" t="s">
        <v>76</v>
      </c>
      <c r="F8173" s="237">
        <v>32605</v>
      </c>
      <c r="G8173" s="245" t="s">
        <v>67</v>
      </c>
      <c r="H8173" s="115" t="s">
        <v>16</v>
      </c>
      <c r="I8173" t="s">
        <v>199</v>
      </c>
      <c r="J8173" s="244" t="s">
        <v>1226</v>
      </c>
      <c r="L8173" s="115" t="s">
        <v>67</v>
      </c>
      <c r="U8173"/>
      <c r="V8173">
        <v>0</v>
      </c>
      <c r="W8173" s="244"/>
    </row>
    <row r="8174" spans="1:35" ht="18" x14ac:dyDescent="0.25">
      <c r="A8174" s="249">
        <v>335698</v>
      </c>
      <c r="B8174" s="250" t="s">
        <v>12231</v>
      </c>
      <c r="C8174" s="250" t="s">
        <v>941</v>
      </c>
      <c r="D8174" s="251" t="s">
        <v>508</v>
      </c>
      <c r="E8174"/>
      <c r="F8174" s="126"/>
      <c r="G8174" s="252"/>
      <c r="H8174"/>
      <c r="I8174" t="s">
        <v>107</v>
      </c>
      <c r="J8174" s="253"/>
      <c r="K8174"/>
      <c r="L8174"/>
      <c r="M8174"/>
      <c r="N8174"/>
      <c r="O8174"/>
      <c r="P8174"/>
      <c r="Q8174"/>
      <c r="U8174"/>
      <c r="V8174">
        <v>0</v>
      </c>
      <c r="W8174" s="253"/>
      <c r="X8174"/>
      <c r="Y8174"/>
      <c r="Z8174"/>
      <c r="AA8174"/>
      <c r="AB8174"/>
      <c r="AC8174"/>
      <c r="AD8174"/>
      <c r="AE8174"/>
      <c r="AF8174"/>
      <c r="AG8174"/>
      <c r="AH8174" s="115" t="s">
        <v>4308</v>
      </c>
      <c r="AI8174" s="115" t="e">
        <f>VLOOKUP(A8174,'[2]دراسات قانونية'!$A$3:$E$600,1,0)</f>
        <v>#N/A</v>
      </c>
    </row>
    <row r="8175" spans="1:35" x14ac:dyDescent="0.25">
      <c r="A8175" s="243">
        <v>335699</v>
      </c>
      <c r="B8175" s="244" t="s">
        <v>12232</v>
      </c>
      <c r="C8175" s="244" t="s">
        <v>212</v>
      </c>
      <c r="D8175" s="245" t="s">
        <v>373</v>
      </c>
      <c r="E8175" s="115" t="s">
        <v>77</v>
      </c>
      <c r="F8175" s="237">
        <v>34135</v>
      </c>
      <c r="G8175" s="245" t="s">
        <v>12233</v>
      </c>
      <c r="H8175" s="115" t="s">
        <v>16</v>
      </c>
      <c r="I8175" t="s">
        <v>107</v>
      </c>
      <c r="J8175" s="244" t="s">
        <v>1226</v>
      </c>
      <c r="L8175" s="115" t="s">
        <v>73</v>
      </c>
      <c r="U8175"/>
      <c r="V8175" t="s">
        <v>4336</v>
      </c>
      <c r="W8175" s="244"/>
      <c r="AH8175" s="115" t="s">
        <v>4308</v>
      </c>
      <c r="AI8175" s="115" t="e">
        <f>VLOOKUP(A8175,'[2]دراسات قانونية'!$A$3:$E$600,1,0)</f>
        <v>#N/A</v>
      </c>
    </row>
    <row r="8176" spans="1:35" hidden="1" x14ac:dyDescent="0.25">
      <c r="A8176" s="243">
        <v>335700</v>
      </c>
      <c r="B8176" s="244" t="s">
        <v>3283</v>
      </c>
      <c r="C8176" s="244" t="s">
        <v>3284</v>
      </c>
      <c r="D8176" s="245" t="s">
        <v>555</v>
      </c>
      <c r="E8176" s="115" t="s">
        <v>77</v>
      </c>
      <c r="F8176" s="237">
        <v>36190</v>
      </c>
      <c r="G8176" s="245" t="s">
        <v>18</v>
      </c>
      <c r="H8176" s="115" t="s">
        <v>16</v>
      </c>
      <c r="I8176" t="s">
        <v>199</v>
      </c>
      <c r="J8176" s="244" t="s">
        <v>15</v>
      </c>
      <c r="L8176" s="115" t="s">
        <v>30</v>
      </c>
      <c r="U8176"/>
      <c r="V8176">
        <v>0</v>
      </c>
      <c r="W8176" s="244"/>
    </row>
    <row r="8177" spans="1:35" hidden="1" x14ac:dyDescent="0.25">
      <c r="A8177" s="246">
        <v>335701</v>
      </c>
      <c r="B8177" s="247" t="s">
        <v>12234</v>
      </c>
      <c r="C8177" s="247" t="s">
        <v>2446</v>
      </c>
      <c r="D8177" s="248" t="s">
        <v>276</v>
      </c>
      <c r="E8177" t="s">
        <v>77</v>
      </c>
      <c r="F8177" s="126">
        <v>28281</v>
      </c>
      <c r="G8177" s="248" t="s">
        <v>18</v>
      </c>
      <c r="H8177" t="s">
        <v>16</v>
      </c>
      <c r="I8177" t="s">
        <v>136</v>
      </c>
      <c r="J8177" s="247" t="s">
        <v>1226</v>
      </c>
      <c r="K8177"/>
      <c r="L8177" t="s">
        <v>18</v>
      </c>
      <c r="M8177"/>
      <c r="N8177"/>
      <c r="O8177"/>
      <c r="P8177"/>
      <c r="Q8177"/>
      <c r="U8177"/>
      <c r="V8177">
        <v>0</v>
      </c>
      <c r="W8177" s="247"/>
      <c r="X8177"/>
      <c r="Y8177"/>
      <c r="Z8177"/>
      <c r="AA8177"/>
      <c r="AB8177"/>
      <c r="AC8177"/>
      <c r="AD8177"/>
      <c r="AE8177"/>
      <c r="AF8177"/>
      <c r="AG8177"/>
    </row>
    <row r="8178" spans="1:35" hidden="1" x14ac:dyDescent="0.25">
      <c r="A8178" s="246">
        <v>335703</v>
      </c>
      <c r="B8178" s="247" t="s">
        <v>12235</v>
      </c>
      <c r="C8178" s="247" t="s">
        <v>329</v>
      </c>
      <c r="D8178" s="248" t="s">
        <v>310</v>
      </c>
      <c r="E8178" t="s">
        <v>77</v>
      </c>
      <c r="F8178" s="126">
        <v>32826</v>
      </c>
      <c r="G8178" s="248" t="s">
        <v>18</v>
      </c>
      <c r="H8178" t="s">
        <v>16</v>
      </c>
      <c r="I8178" t="s">
        <v>201</v>
      </c>
      <c r="J8178" s="247" t="s">
        <v>1226</v>
      </c>
      <c r="K8178"/>
      <c r="L8178" t="s">
        <v>18</v>
      </c>
      <c r="M8178"/>
      <c r="N8178"/>
      <c r="O8178"/>
      <c r="P8178"/>
      <c r="Q8178"/>
      <c r="U8178"/>
      <c r="V8178">
        <v>0</v>
      </c>
      <c r="W8178" s="247"/>
      <c r="X8178"/>
      <c r="Y8178"/>
      <c r="Z8178"/>
      <c r="AA8178"/>
      <c r="AB8178"/>
      <c r="AC8178"/>
      <c r="AD8178"/>
      <c r="AE8178"/>
      <c r="AF8178"/>
      <c r="AG8178"/>
    </row>
    <row r="8179" spans="1:35" ht="18" hidden="1" x14ac:dyDescent="0.25">
      <c r="A8179" s="249">
        <v>335704</v>
      </c>
      <c r="B8179" s="250" t="s">
        <v>12236</v>
      </c>
      <c r="C8179" s="250" t="s">
        <v>778</v>
      </c>
      <c r="D8179" s="251" t="s">
        <v>372</v>
      </c>
      <c r="E8179"/>
      <c r="F8179" s="126"/>
      <c r="G8179" s="252"/>
      <c r="H8179"/>
      <c r="I8179" t="s">
        <v>199</v>
      </c>
      <c r="J8179" s="253"/>
      <c r="K8179"/>
      <c r="L8179"/>
      <c r="M8179"/>
      <c r="N8179"/>
      <c r="O8179"/>
      <c r="P8179"/>
      <c r="Q8179"/>
      <c r="U8179"/>
      <c r="V8179">
        <v>0</v>
      </c>
      <c r="W8179" s="253"/>
      <c r="X8179"/>
      <c r="Y8179"/>
      <c r="Z8179"/>
      <c r="AA8179"/>
      <c r="AB8179"/>
      <c r="AC8179"/>
      <c r="AD8179"/>
      <c r="AE8179"/>
      <c r="AF8179"/>
      <c r="AG8179"/>
      <c r="AH8179" s="115" t="s">
        <v>4308</v>
      </c>
    </row>
    <row r="8180" spans="1:35" hidden="1" x14ac:dyDescent="0.25">
      <c r="A8180" s="243">
        <v>335705</v>
      </c>
      <c r="B8180" s="244" t="s">
        <v>3335</v>
      </c>
      <c r="C8180" s="244" t="s">
        <v>227</v>
      </c>
      <c r="D8180" s="245" t="s">
        <v>230</v>
      </c>
      <c r="E8180" s="115" t="s">
        <v>77</v>
      </c>
      <c r="F8180" s="237">
        <v>34809</v>
      </c>
      <c r="G8180" s="245" t="s">
        <v>458</v>
      </c>
      <c r="H8180" s="115" t="s">
        <v>16</v>
      </c>
      <c r="I8180" t="s">
        <v>199</v>
      </c>
      <c r="J8180" s="244" t="s">
        <v>15</v>
      </c>
      <c r="K8180" s="115">
        <v>2013</v>
      </c>
      <c r="L8180" s="115" t="s">
        <v>30</v>
      </c>
      <c r="U8180"/>
      <c r="V8180">
        <v>0</v>
      </c>
      <c r="W8180" s="244"/>
    </row>
    <row r="8181" spans="1:35" hidden="1" x14ac:dyDescent="0.25">
      <c r="A8181" s="246">
        <v>335707</v>
      </c>
      <c r="B8181" s="247" t="s">
        <v>12237</v>
      </c>
      <c r="C8181" s="247" t="s">
        <v>324</v>
      </c>
      <c r="D8181" s="248" t="s">
        <v>12238</v>
      </c>
      <c r="E8181" t="s">
        <v>76</v>
      </c>
      <c r="F8181" s="126">
        <v>25621</v>
      </c>
      <c r="G8181" s="248" t="s">
        <v>282</v>
      </c>
      <c r="H8181" t="s">
        <v>16</v>
      </c>
      <c r="I8181" t="s">
        <v>129</v>
      </c>
      <c r="J8181" s="247" t="s">
        <v>1226</v>
      </c>
      <c r="K8181"/>
      <c r="L8181" t="s">
        <v>18</v>
      </c>
      <c r="M8181"/>
      <c r="N8181"/>
      <c r="O8181"/>
      <c r="P8181" t="s">
        <v>2194</v>
      </c>
      <c r="Q8181"/>
      <c r="U8181"/>
      <c r="V8181">
        <v>0</v>
      </c>
      <c r="W8181" s="247"/>
      <c r="X8181"/>
      <c r="Y8181"/>
      <c r="Z8181"/>
      <c r="AA8181"/>
      <c r="AB8181"/>
      <c r="AC8181"/>
      <c r="AD8181"/>
      <c r="AE8181"/>
      <c r="AF8181"/>
      <c r="AG8181"/>
    </row>
    <row r="8182" spans="1:35" hidden="1" x14ac:dyDescent="0.25">
      <c r="A8182" s="246">
        <v>335708</v>
      </c>
      <c r="B8182" s="247" t="s">
        <v>12239</v>
      </c>
      <c r="C8182" s="247" t="s">
        <v>609</v>
      </c>
      <c r="D8182" s="248" t="s">
        <v>894</v>
      </c>
      <c r="E8182" t="s">
        <v>76</v>
      </c>
      <c r="F8182" s="126">
        <v>35689</v>
      </c>
      <c r="G8182" s="248" t="s">
        <v>30</v>
      </c>
      <c r="H8182" t="s">
        <v>16</v>
      </c>
      <c r="I8182" t="s">
        <v>201</v>
      </c>
      <c r="J8182" s="247" t="s">
        <v>15</v>
      </c>
      <c r="K8182"/>
      <c r="L8182" t="s">
        <v>30</v>
      </c>
      <c r="M8182"/>
      <c r="N8182"/>
      <c r="O8182"/>
      <c r="P8182"/>
      <c r="Q8182"/>
      <c r="U8182"/>
      <c r="V8182">
        <v>0</v>
      </c>
      <c r="W8182" s="247"/>
      <c r="X8182"/>
      <c r="Y8182"/>
      <c r="Z8182"/>
      <c r="AA8182"/>
      <c r="AB8182"/>
      <c r="AC8182"/>
      <c r="AD8182"/>
      <c r="AE8182"/>
      <c r="AF8182"/>
      <c r="AG8182"/>
    </row>
    <row r="8183" spans="1:35" hidden="1" x14ac:dyDescent="0.25">
      <c r="A8183" s="243">
        <v>335709</v>
      </c>
      <c r="B8183" s="244" t="s">
        <v>2805</v>
      </c>
      <c r="C8183" s="244" t="s">
        <v>377</v>
      </c>
      <c r="D8183" s="245" t="s">
        <v>2635</v>
      </c>
      <c r="E8183" s="115" t="s">
        <v>76</v>
      </c>
      <c r="F8183" s="237">
        <v>27733</v>
      </c>
      <c r="G8183" s="245" t="s">
        <v>331</v>
      </c>
      <c r="H8183" s="115" t="s">
        <v>16</v>
      </c>
      <c r="I8183" t="s">
        <v>199</v>
      </c>
      <c r="J8183" s="244" t="s">
        <v>1226</v>
      </c>
      <c r="L8183" s="115" t="s">
        <v>18</v>
      </c>
      <c r="U8183"/>
      <c r="V8183">
        <v>0</v>
      </c>
      <c r="W8183" s="244"/>
    </row>
    <row r="8184" spans="1:35" x14ac:dyDescent="0.25">
      <c r="A8184" s="243">
        <v>335710</v>
      </c>
      <c r="B8184" s="244" t="s">
        <v>12240</v>
      </c>
      <c r="C8184" s="244" t="s">
        <v>11662</v>
      </c>
      <c r="D8184" s="245" t="s">
        <v>1944</v>
      </c>
      <c r="E8184" s="115" t="s">
        <v>77</v>
      </c>
      <c r="F8184" s="237">
        <v>30480</v>
      </c>
      <c r="G8184" s="245" t="s">
        <v>37</v>
      </c>
      <c r="H8184" s="115" t="s">
        <v>16</v>
      </c>
      <c r="I8184" t="s">
        <v>107</v>
      </c>
      <c r="J8184" s="244" t="s">
        <v>1226</v>
      </c>
      <c r="L8184" s="115" t="s">
        <v>37</v>
      </c>
      <c r="U8184"/>
      <c r="V8184" t="s">
        <v>4414</v>
      </c>
      <c r="W8184" s="244"/>
      <c r="AE8184" s="115" t="s">
        <v>4308</v>
      </c>
      <c r="AF8184" s="115" t="s">
        <v>4308</v>
      </c>
      <c r="AG8184" s="115" t="s">
        <v>4308</v>
      </c>
      <c r="AH8184" s="115" t="s">
        <v>4308</v>
      </c>
      <c r="AI8184" s="115" t="e">
        <f>VLOOKUP(A8184,'[2]دراسات قانونية'!$A$3:$E$600,1,0)</f>
        <v>#N/A</v>
      </c>
    </row>
    <row r="8185" spans="1:35" hidden="1" x14ac:dyDescent="0.25">
      <c r="A8185" s="246">
        <v>335711</v>
      </c>
      <c r="B8185" s="247" t="s">
        <v>12241</v>
      </c>
      <c r="C8185" s="247" t="s">
        <v>887</v>
      </c>
      <c r="D8185" s="248" t="s">
        <v>599</v>
      </c>
      <c r="E8185" t="s">
        <v>77</v>
      </c>
      <c r="F8185" s="126">
        <v>29024</v>
      </c>
      <c r="G8185" s="248" t="s">
        <v>6720</v>
      </c>
      <c r="H8185" t="s">
        <v>16</v>
      </c>
      <c r="I8185" t="s">
        <v>129</v>
      </c>
      <c r="J8185" s="247" t="s">
        <v>1226</v>
      </c>
      <c r="K8185"/>
      <c r="L8185" t="s">
        <v>61</v>
      </c>
      <c r="M8185"/>
      <c r="N8185"/>
      <c r="O8185"/>
      <c r="P8185"/>
      <c r="Q8185"/>
      <c r="U8185"/>
      <c r="V8185" t="s">
        <v>4336</v>
      </c>
      <c r="W8185" s="247"/>
      <c r="X8185"/>
      <c r="Y8185"/>
      <c r="Z8185"/>
      <c r="AA8185"/>
      <c r="AB8185"/>
      <c r="AC8185"/>
      <c r="AD8185"/>
      <c r="AE8185"/>
      <c r="AF8185"/>
      <c r="AG8185"/>
    </row>
    <row r="8186" spans="1:35" hidden="1" x14ac:dyDescent="0.25">
      <c r="A8186" s="246">
        <v>335712</v>
      </c>
      <c r="B8186" s="247" t="s">
        <v>12242</v>
      </c>
      <c r="C8186" s="247" t="s">
        <v>515</v>
      </c>
      <c r="D8186" s="248" t="s">
        <v>12243</v>
      </c>
      <c r="E8186" t="s">
        <v>77</v>
      </c>
      <c r="F8186" s="126">
        <v>32770</v>
      </c>
      <c r="G8186" s="248" t="s">
        <v>428</v>
      </c>
      <c r="H8186" t="s">
        <v>16</v>
      </c>
      <c r="I8186" t="s">
        <v>129</v>
      </c>
      <c r="J8186" s="247"/>
      <c r="K8186"/>
      <c r="L8186"/>
      <c r="M8186"/>
      <c r="N8186"/>
      <c r="O8186"/>
      <c r="P8186"/>
      <c r="Q8186"/>
      <c r="U8186"/>
      <c r="V8186" t="s">
        <v>16603</v>
      </c>
      <c r="W8186" s="247"/>
      <c r="X8186"/>
      <c r="Y8186"/>
      <c r="Z8186"/>
      <c r="AA8186"/>
      <c r="AB8186"/>
      <c r="AC8186"/>
      <c r="AD8186"/>
      <c r="AE8186"/>
      <c r="AF8186"/>
      <c r="AG8186"/>
      <c r="AH8186" s="115" t="s">
        <v>4308</v>
      </c>
    </row>
    <row r="8187" spans="1:35" x14ac:dyDescent="0.25">
      <c r="A8187" s="243">
        <v>335713</v>
      </c>
      <c r="B8187" s="244" t="s">
        <v>12244</v>
      </c>
      <c r="C8187" s="244" t="s">
        <v>1050</v>
      </c>
      <c r="D8187" s="245" t="s">
        <v>268</v>
      </c>
      <c r="E8187" s="115" t="s">
        <v>76</v>
      </c>
      <c r="F8187" s="237"/>
      <c r="G8187" s="245"/>
      <c r="H8187" s="115" t="s">
        <v>16</v>
      </c>
      <c r="I8187" t="s">
        <v>107</v>
      </c>
      <c r="J8187" s="244"/>
      <c r="U8187"/>
      <c r="V8187" t="s">
        <v>4336</v>
      </c>
      <c r="W8187" s="244"/>
      <c r="AA8187" s="115" t="s">
        <v>4308</v>
      </c>
      <c r="AB8187" s="115" t="s">
        <v>4308</v>
      </c>
      <c r="AC8187" s="115" t="s">
        <v>4308</v>
      </c>
      <c r="AD8187" s="115" t="s">
        <v>4308</v>
      </c>
      <c r="AE8187" s="115" t="s">
        <v>4308</v>
      </c>
      <c r="AF8187" s="115" t="s">
        <v>4308</v>
      </c>
      <c r="AG8187" s="115" t="s">
        <v>4308</v>
      </c>
      <c r="AH8187" s="115" t="s">
        <v>4308</v>
      </c>
      <c r="AI8187" s="115" t="e">
        <f>VLOOKUP(A8187,'[2]دراسات قانونية'!$A$3:$E$600,1,0)</f>
        <v>#N/A</v>
      </c>
    </row>
    <row r="8188" spans="1:35" ht="18" x14ac:dyDescent="0.25">
      <c r="A8188" s="249">
        <v>335714</v>
      </c>
      <c r="B8188" s="250" t="s">
        <v>12245</v>
      </c>
      <c r="C8188" s="250" t="s">
        <v>593</v>
      </c>
      <c r="D8188" s="251" t="s">
        <v>12246</v>
      </c>
      <c r="E8188"/>
      <c r="F8188" s="126"/>
      <c r="G8188" s="252"/>
      <c r="H8188"/>
      <c r="I8188" t="s">
        <v>107</v>
      </c>
      <c r="J8188" s="253"/>
      <c r="K8188"/>
      <c r="L8188"/>
      <c r="M8188"/>
      <c r="N8188"/>
      <c r="O8188"/>
      <c r="P8188"/>
      <c r="Q8188"/>
      <c r="U8188"/>
      <c r="V8188" t="s">
        <v>4337</v>
      </c>
      <c r="W8188" s="253"/>
      <c r="X8188"/>
      <c r="Y8188"/>
      <c r="Z8188"/>
      <c r="AA8188"/>
      <c r="AB8188"/>
      <c r="AC8188"/>
      <c r="AD8188"/>
      <c r="AE8188"/>
      <c r="AF8188"/>
      <c r="AG8188"/>
      <c r="AH8188" s="115" t="s">
        <v>4308</v>
      </c>
      <c r="AI8188" s="115" t="e">
        <f>VLOOKUP(A8188,'[2]دراسات قانونية'!$A$3:$E$600,1,0)</f>
        <v>#N/A</v>
      </c>
    </row>
    <row r="8189" spans="1:35" x14ac:dyDescent="0.25">
      <c r="A8189" s="243">
        <v>335715</v>
      </c>
      <c r="B8189" s="244" t="s">
        <v>12247</v>
      </c>
      <c r="C8189" s="244" t="s">
        <v>8810</v>
      </c>
      <c r="D8189" s="245" t="s">
        <v>550</v>
      </c>
      <c r="E8189" s="115" t="s">
        <v>76</v>
      </c>
      <c r="F8189" s="237"/>
      <c r="G8189" s="245"/>
      <c r="H8189" s="115" t="s">
        <v>16</v>
      </c>
      <c r="I8189" t="s">
        <v>107</v>
      </c>
      <c r="J8189" s="244"/>
      <c r="U8189"/>
      <c r="V8189" t="s">
        <v>4336</v>
      </c>
      <c r="W8189" s="244"/>
      <c r="AA8189" s="115" t="s">
        <v>4308</v>
      </c>
      <c r="AB8189" s="115" t="s">
        <v>4308</v>
      </c>
      <c r="AC8189" s="115" t="s">
        <v>4308</v>
      </c>
      <c r="AD8189" s="115" t="s">
        <v>4308</v>
      </c>
      <c r="AE8189" s="115" t="s">
        <v>4308</v>
      </c>
      <c r="AF8189" s="115" t="s">
        <v>4308</v>
      </c>
      <c r="AG8189" s="115" t="s">
        <v>4308</v>
      </c>
      <c r="AH8189" s="115" t="s">
        <v>4308</v>
      </c>
      <c r="AI8189" s="115" t="e">
        <f>VLOOKUP(A8189,'[2]دراسات قانونية'!$A$3:$E$600,1,0)</f>
        <v>#N/A</v>
      </c>
    </row>
    <row r="8190" spans="1:35" hidden="1" x14ac:dyDescent="0.25">
      <c r="A8190" s="243">
        <v>335716</v>
      </c>
      <c r="B8190" s="244" t="s">
        <v>3904</v>
      </c>
      <c r="C8190" s="244" t="s">
        <v>386</v>
      </c>
      <c r="D8190" s="245" t="s">
        <v>697</v>
      </c>
      <c r="E8190" s="115" t="s">
        <v>76</v>
      </c>
      <c r="F8190" s="237">
        <v>34462</v>
      </c>
      <c r="G8190" s="245" t="s">
        <v>40</v>
      </c>
      <c r="H8190" s="115" t="s">
        <v>16</v>
      </c>
      <c r="I8190" t="s">
        <v>199</v>
      </c>
      <c r="J8190" s="244" t="s">
        <v>1226</v>
      </c>
      <c r="L8190" s="115" t="s">
        <v>40</v>
      </c>
      <c r="U8190"/>
      <c r="V8190">
        <v>0</v>
      </c>
      <c r="W8190" s="244"/>
      <c r="AH8190" s="115" t="s">
        <v>4308</v>
      </c>
    </row>
    <row r="8191" spans="1:35" x14ac:dyDescent="0.25">
      <c r="A8191" s="243">
        <v>335717</v>
      </c>
      <c r="B8191" s="244" t="s">
        <v>12248</v>
      </c>
      <c r="C8191" s="244" t="s">
        <v>515</v>
      </c>
      <c r="D8191" s="245" t="s">
        <v>537</v>
      </c>
      <c r="E8191" s="115" t="s">
        <v>76</v>
      </c>
      <c r="F8191" s="237"/>
      <c r="G8191" s="245"/>
      <c r="H8191" s="115" t="s">
        <v>16</v>
      </c>
      <c r="I8191" t="s">
        <v>107</v>
      </c>
      <c r="J8191" s="244"/>
      <c r="U8191"/>
      <c r="V8191" t="s">
        <v>4336</v>
      </c>
      <c r="W8191" s="244"/>
      <c r="AA8191" s="115" t="s">
        <v>4308</v>
      </c>
      <c r="AB8191" s="115" t="s">
        <v>4308</v>
      </c>
      <c r="AC8191" s="115" t="s">
        <v>4308</v>
      </c>
      <c r="AD8191" s="115" t="s">
        <v>4308</v>
      </c>
      <c r="AE8191" s="115" t="s">
        <v>4308</v>
      </c>
      <c r="AF8191" s="115" t="s">
        <v>4308</v>
      </c>
      <c r="AG8191" s="115" t="s">
        <v>4308</v>
      </c>
      <c r="AH8191" s="115" t="s">
        <v>4308</v>
      </c>
      <c r="AI8191" s="115" t="e">
        <f>VLOOKUP(A8191,'[2]دراسات قانونية'!$A$3:$E$600,1,0)</f>
        <v>#N/A</v>
      </c>
    </row>
    <row r="8192" spans="1:35" hidden="1" x14ac:dyDescent="0.25">
      <c r="A8192" s="246">
        <v>335718</v>
      </c>
      <c r="B8192" s="247" t="s">
        <v>12249</v>
      </c>
      <c r="C8192" s="247" t="s">
        <v>227</v>
      </c>
      <c r="D8192" s="248" t="s">
        <v>1601</v>
      </c>
      <c r="E8192" t="s">
        <v>77</v>
      </c>
      <c r="F8192" s="126">
        <v>35796</v>
      </c>
      <c r="G8192" s="248" t="s">
        <v>18</v>
      </c>
      <c r="H8192" t="s">
        <v>16</v>
      </c>
      <c r="I8192" t="s">
        <v>129</v>
      </c>
      <c r="J8192" s="247"/>
      <c r="K8192"/>
      <c r="L8192"/>
      <c r="M8192"/>
      <c r="N8192"/>
      <c r="O8192"/>
      <c r="P8192"/>
      <c r="Q8192"/>
      <c r="U8192"/>
      <c r="V8192" t="s">
        <v>16603</v>
      </c>
      <c r="W8192" s="247"/>
      <c r="X8192"/>
      <c r="Y8192"/>
      <c r="Z8192"/>
      <c r="AA8192"/>
      <c r="AB8192"/>
      <c r="AC8192"/>
      <c r="AD8192" t="s">
        <v>4308</v>
      </c>
      <c r="AE8192" t="s">
        <v>4308</v>
      </c>
      <c r="AF8192" t="s">
        <v>4308</v>
      </c>
      <c r="AG8192" t="s">
        <v>4308</v>
      </c>
      <c r="AH8192" s="115" t="s">
        <v>4308</v>
      </c>
    </row>
    <row r="8193" spans="1:35" hidden="1" x14ac:dyDescent="0.25">
      <c r="A8193" s="246">
        <v>335719</v>
      </c>
      <c r="B8193" s="247" t="s">
        <v>12250</v>
      </c>
      <c r="C8193" s="247" t="s">
        <v>324</v>
      </c>
      <c r="D8193" s="248" t="s">
        <v>1653</v>
      </c>
      <c r="E8193" t="s">
        <v>77</v>
      </c>
      <c r="F8193" s="126">
        <v>31470</v>
      </c>
      <c r="G8193" s="248" t="s">
        <v>243</v>
      </c>
      <c r="H8193" t="s">
        <v>16</v>
      </c>
      <c r="I8193" t="s">
        <v>199</v>
      </c>
      <c r="J8193" s="247" t="s">
        <v>1226</v>
      </c>
      <c r="K8193"/>
      <c r="L8193" t="s">
        <v>18</v>
      </c>
      <c r="M8193"/>
      <c r="N8193"/>
      <c r="O8193"/>
      <c r="P8193"/>
      <c r="Q8193"/>
      <c r="U8193"/>
      <c r="V8193">
        <v>0</v>
      </c>
      <c r="W8193" s="247"/>
      <c r="X8193"/>
      <c r="Y8193"/>
      <c r="Z8193"/>
      <c r="AA8193"/>
      <c r="AB8193"/>
      <c r="AC8193"/>
      <c r="AD8193"/>
      <c r="AE8193"/>
      <c r="AF8193"/>
      <c r="AG8193"/>
    </row>
    <row r="8194" spans="1:35" hidden="1" x14ac:dyDescent="0.25">
      <c r="A8194" s="243">
        <v>335720</v>
      </c>
      <c r="B8194" s="244" t="s">
        <v>4183</v>
      </c>
      <c r="C8194" s="244" t="s">
        <v>700</v>
      </c>
      <c r="D8194" s="245" t="s">
        <v>799</v>
      </c>
      <c r="E8194" s="115" t="s">
        <v>77</v>
      </c>
      <c r="F8194" s="237">
        <v>27946</v>
      </c>
      <c r="G8194" s="245" t="s">
        <v>18</v>
      </c>
      <c r="H8194" s="115" t="s">
        <v>16</v>
      </c>
      <c r="I8194" t="s">
        <v>199</v>
      </c>
      <c r="J8194" s="244" t="s">
        <v>1226</v>
      </c>
      <c r="L8194" s="115" t="s">
        <v>30</v>
      </c>
      <c r="U8194"/>
      <c r="V8194">
        <v>0</v>
      </c>
      <c r="W8194" s="244"/>
    </row>
    <row r="8195" spans="1:35" hidden="1" x14ac:dyDescent="0.25">
      <c r="A8195" s="246">
        <v>335721</v>
      </c>
      <c r="B8195" s="247" t="s">
        <v>12251</v>
      </c>
      <c r="C8195" s="247" t="s">
        <v>274</v>
      </c>
      <c r="D8195" s="248" t="s">
        <v>1565</v>
      </c>
      <c r="E8195" t="s">
        <v>76</v>
      </c>
      <c r="F8195" s="126">
        <v>33558</v>
      </c>
      <c r="G8195" s="248" t="s">
        <v>18</v>
      </c>
      <c r="H8195" t="s">
        <v>16</v>
      </c>
      <c r="I8195" t="s">
        <v>136</v>
      </c>
      <c r="J8195" s="247"/>
      <c r="K8195"/>
      <c r="L8195"/>
      <c r="M8195"/>
      <c r="N8195"/>
      <c r="O8195"/>
      <c r="P8195"/>
      <c r="Q8195"/>
      <c r="U8195"/>
      <c r="V8195" t="s">
        <v>16623</v>
      </c>
      <c r="W8195" s="247"/>
      <c r="X8195"/>
      <c r="Y8195"/>
      <c r="Z8195"/>
      <c r="AA8195"/>
      <c r="AB8195"/>
      <c r="AC8195" t="s">
        <v>4308</v>
      </c>
      <c r="AD8195" t="s">
        <v>4308</v>
      </c>
      <c r="AE8195" t="s">
        <v>4308</v>
      </c>
      <c r="AF8195" t="s">
        <v>4308</v>
      </c>
      <c r="AG8195" t="s">
        <v>4308</v>
      </c>
      <c r="AH8195" s="115" t="s">
        <v>4308</v>
      </c>
    </row>
    <row r="8196" spans="1:35" x14ac:dyDescent="0.25">
      <c r="A8196" s="243">
        <v>335722</v>
      </c>
      <c r="B8196" s="244" t="s">
        <v>1440</v>
      </c>
      <c r="C8196" s="244" t="s">
        <v>326</v>
      </c>
      <c r="D8196" s="245" t="s">
        <v>321</v>
      </c>
      <c r="E8196" s="115" t="s">
        <v>76</v>
      </c>
      <c r="F8196" s="237"/>
      <c r="G8196" s="245"/>
      <c r="H8196" s="115" t="s">
        <v>16</v>
      </c>
      <c r="I8196" t="s">
        <v>107</v>
      </c>
      <c r="J8196" s="244"/>
      <c r="U8196"/>
      <c r="V8196" t="s">
        <v>4336</v>
      </c>
      <c r="W8196" s="244"/>
      <c r="AA8196" s="115" t="s">
        <v>4308</v>
      </c>
      <c r="AB8196" s="115" t="s">
        <v>4308</v>
      </c>
      <c r="AC8196" s="115" t="s">
        <v>4308</v>
      </c>
      <c r="AD8196" s="115" t="s">
        <v>4308</v>
      </c>
      <c r="AE8196" s="115" t="s">
        <v>4308</v>
      </c>
      <c r="AF8196" s="115" t="s">
        <v>4308</v>
      </c>
      <c r="AG8196" s="115" t="s">
        <v>4308</v>
      </c>
      <c r="AH8196" s="115" t="s">
        <v>4308</v>
      </c>
      <c r="AI8196" s="115" t="e">
        <f>VLOOKUP(A8196,'[2]دراسات قانونية'!$A$3:$E$600,1,0)</f>
        <v>#N/A</v>
      </c>
    </row>
    <row r="8197" spans="1:35" hidden="1" x14ac:dyDescent="0.25">
      <c r="A8197" s="243">
        <v>335723</v>
      </c>
      <c r="B8197" s="244" t="s">
        <v>2739</v>
      </c>
      <c r="C8197" s="244" t="s">
        <v>250</v>
      </c>
      <c r="D8197" s="245" t="s">
        <v>932</v>
      </c>
      <c r="E8197" s="115" t="s">
        <v>76</v>
      </c>
      <c r="F8197" s="237">
        <v>28523</v>
      </c>
      <c r="G8197" s="245" t="s">
        <v>2740</v>
      </c>
      <c r="H8197" s="115" t="s">
        <v>16</v>
      </c>
      <c r="I8197" t="s">
        <v>199</v>
      </c>
      <c r="J8197" s="244" t="s">
        <v>1226</v>
      </c>
      <c r="L8197" s="115" t="s">
        <v>37</v>
      </c>
      <c r="U8197"/>
      <c r="V8197">
        <v>0</v>
      </c>
      <c r="W8197" s="244"/>
    </row>
    <row r="8198" spans="1:35" x14ac:dyDescent="0.25">
      <c r="A8198" s="243">
        <v>335725</v>
      </c>
      <c r="B8198" s="244" t="s">
        <v>12252</v>
      </c>
      <c r="C8198" s="244" t="s">
        <v>755</v>
      </c>
      <c r="D8198" s="245" t="s">
        <v>357</v>
      </c>
      <c r="E8198" s="115" t="s">
        <v>76</v>
      </c>
      <c r="F8198" s="237"/>
      <c r="G8198" s="245"/>
      <c r="H8198" s="115" t="s">
        <v>16</v>
      </c>
      <c r="I8198" t="s">
        <v>107</v>
      </c>
      <c r="J8198" s="244"/>
      <c r="U8198"/>
      <c r="V8198" t="s">
        <v>4336</v>
      </c>
      <c r="W8198" s="244"/>
      <c r="AA8198" s="115" t="s">
        <v>4308</v>
      </c>
      <c r="AB8198" s="115" t="s">
        <v>4308</v>
      </c>
      <c r="AC8198" s="115" t="s">
        <v>4308</v>
      </c>
      <c r="AD8198" s="115" t="s">
        <v>4308</v>
      </c>
      <c r="AE8198" s="115" t="s">
        <v>4308</v>
      </c>
      <c r="AF8198" s="115" t="s">
        <v>4308</v>
      </c>
      <c r="AG8198" s="115" t="s">
        <v>4308</v>
      </c>
      <c r="AH8198" s="115" t="s">
        <v>4308</v>
      </c>
      <c r="AI8198" s="115" t="e">
        <f>VLOOKUP(A8198,'[2]دراسات قانونية'!$A$3:$E$600,1,0)</f>
        <v>#N/A</v>
      </c>
    </row>
    <row r="8199" spans="1:35" x14ac:dyDescent="0.25">
      <c r="A8199" s="243">
        <v>335726</v>
      </c>
      <c r="B8199" s="244" t="s">
        <v>1669</v>
      </c>
      <c r="C8199" s="244" t="s">
        <v>250</v>
      </c>
      <c r="D8199" s="245" t="s">
        <v>265</v>
      </c>
      <c r="E8199" s="115" t="s">
        <v>76</v>
      </c>
      <c r="F8199" s="237"/>
      <c r="G8199" s="245"/>
      <c r="H8199" s="115" t="s">
        <v>16</v>
      </c>
      <c r="I8199" t="s">
        <v>107</v>
      </c>
      <c r="J8199" s="244"/>
      <c r="U8199"/>
      <c r="V8199" t="s">
        <v>4336</v>
      </c>
      <c r="W8199" s="244"/>
      <c r="AA8199" s="115" t="s">
        <v>4308</v>
      </c>
      <c r="AB8199" s="115" t="s">
        <v>4308</v>
      </c>
      <c r="AC8199" s="115" t="s">
        <v>4308</v>
      </c>
      <c r="AD8199" s="115" t="s">
        <v>4308</v>
      </c>
      <c r="AE8199" s="115" t="s">
        <v>4308</v>
      </c>
      <c r="AF8199" s="115" t="s">
        <v>4308</v>
      </c>
      <c r="AG8199" s="115" t="s">
        <v>4308</v>
      </c>
      <c r="AH8199" s="115" t="s">
        <v>4308</v>
      </c>
      <c r="AI8199" s="115" t="e">
        <f>VLOOKUP(A8199,'[2]دراسات قانونية'!$A$3:$E$600,1,0)</f>
        <v>#N/A</v>
      </c>
    </row>
    <row r="8200" spans="1:35" hidden="1" x14ac:dyDescent="0.25">
      <c r="A8200" s="246">
        <v>335727</v>
      </c>
      <c r="B8200" s="247" t="s">
        <v>12253</v>
      </c>
      <c r="C8200" s="247" t="s">
        <v>680</v>
      </c>
      <c r="D8200" s="248" t="s">
        <v>12254</v>
      </c>
      <c r="E8200" t="s">
        <v>76</v>
      </c>
      <c r="F8200" s="126">
        <v>33974</v>
      </c>
      <c r="G8200" s="248" t="s">
        <v>61</v>
      </c>
      <c r="H8200" t="s">
        <v>16</v>
      </c>
      <c r="I8200" t="s">
        <v>129</v>
      </c>
      <c r="J8200" s="247" t="s">
        <v>15</v>
      </c>
      <c r="K8200"/>
      <c r="L8200" t="s">
        <v>61</v>
      </c>
      <c r="M8200"/>
      <c r="N8200"/>
      <c r="O8200"/>
      <c r="P8200"/>
      <c r="Q8200"/>
      <c r="U8200"/>
      <c r="V8200" t="s">
        <v>16603</v>
      </c>
      <c r="W8200" s="247"/>
      <c r="X8200"/>
      <c r="Y8200"/>
      <c r="Z8200"/>
      <c r="AA8200"/>
      <c r="AB8200"/>
      <c r="AC8200"/>
      <c r="AD8200"/>
      <c r="AE8200"/>
      <c r="AF8200" t="s">
        <v>4308</v>
      </c>
      <c r="AG8200" t="s">
        <v>4308</v>
      </c>
      <c r="AH8200" s="115" t="s">
        <v>4308</v>
      </c>
    </row>
    <row r="8201" spans="1:35" x14ac:dyDescent="0.25">
      <c r="A8201" s="243">
        <v>335728</v>
      </c>
      <c r="B8201" s="244" t="s">
        <v>12255</v>
      </c>
      <c r="C8201" s="244" t="s">
        <v>384</v>
      </c>
      <c r="D8201" s="245" t="s">
        <v>1374</v>
      </c>
      <c r="E8201" s="115" t="s">
        <v>76</v>
      </c>
      <c r="F8201" s="237"/>
      <c r="G8201" s="245"/>
      <c r="H8201" s="115" t="s">
        <v>16</v>
      </c>
      <c r="I8201" t="s">
        <v>107</v>
      </c>
      <c r="J8201" s="244"/>
      <c r="U8201"/>
      <c r="V8201" t="s">
        <v>4336</v>
      </c>
      <c r="W8201" s="244"/>
      <c r="AA8201" s="115" t="s">
        <v>4308</v>
      </c>
      <c r="AB8201" s="115" t="s">
        <v>4308</v>
      </c>
      <c r="AC8201" s="115" t="s">
        <v>4308</v>
      </c>
      <c r="AD8201" s="115" t="s">
        <v>4308</v>
      </c>
      <c r="AE8201" s="115" t="s">
        <v>4308</v>
      </c>
      <c r="AF8201" s="115" t="s">
        <v>4308</v>
      </c>
      <c r="AG8201" s="115" t="s">
        <v>4308</v>
      </c>
      <c r="AH8201" s="115" t="s">
        <v>4308</v>
      </c>
      <c r="AI8201" s="115" t="e">
        <f>VLOOKUP(A8201,'[2]دراسات قانونية'!$A$3:$E$600,1,0)</f>
        <v>#N/A</v>
      </c>
    </row>
    <row r="8202" spans="1:35" x14ac:dyDescent="0.25">
      <c r="A8202" s="243">
        <v>335729</v>
      </c>
      <c r="B8202" s="244" t="s">
        <v>12256</v>
      </c>
      <c r="C8202" s="244" t="s">
        <v>481</v>
      </c>
      <c r="D8202" s="245" t="s">
        <v>424</v>
      </c>
      <c r="E8202" s="115" t="s">
        <v>76</v>
      </c>
      <c r="F8202" s="237"/>
      <c r="G8202" s="245"/>
      <c r="H8202" s="115" t="s">
        <v>16</v>
      </c>
      <c r="I8202" t="s">
        <v>107</v>
      </c>
      <c r="J8202" s="244"/>
      <c r="U8202"/>
      <c r="V8202" t="s">
        <v>4336</v>
      </c>
      <c r="W8202" s="244"/>
      <c r="AA8202" s="115" t="s">
        <v>4308</v>
      </c>
      <c r="AB8202" s="115" t="s">
        <v>4308</v>
      </c>
      <c r="AC8202" s="115" t="s">
        <v>4308</v>
      </c>
      <c r="AD8202" s="115" t="s">
        <v>4308</v>
      </c>
      <c r="AE8202" s="115" t="s">
        <v>4308</v>
      </c>
      <c r="AF8202" s="115" t="s">
        <v>4308</v>
      </c>
      <c r="AG8202" s="115" t="s">
        <v>4308</v>
      </c>
      <c r="AH8202" s="115" t="s">
        <v>4308</v>
      </c>
      <c r="AI8202" s="115" t="e">
        <f>VLOOKUP(A8202,'[2]دراسات قانونية'!$A$3:$E$600,1,0)</f>
        <v>#N/A</v>
      </c>
    </row>
    <row r="8203" spans="1:35" x14ac:dyDescent="0.25">
      <c r="A8203" s="243">
        <v>335730</v>
      </c>
      <c r="B8203" s="244" t="s">
        <v>12257</v>
      </c>
      <c r="C8203" s="244" t="s">
        <v>360</v>
      </c>
      <c r="D8203" s="245" t="s">
        <v>445</v>
      </c>
      <c r="E8203" s="115" t="s">
        <v>77</v>
      </c>
      <c r="F8203" s="237">
        <v>34220</v>
      </c>
      <c r="G8203" s="245" t="s">
        <v>12258</v>
      </c>
      <c r="H8203" s="115" t="s">
        <v>16</v>
      </c>
      <c r="I8203" t="s">
        <v>107</v>
      </c>
      <c r="J8203" s="244" t="s">
        <v>1226</v>
      </c>
      <c r="L8203" s="115" t="s">
        <v>50</v>
      </c>
      <c r="U8203"/>
      <c r="V8203" t="s">
        <v>4336</v>
      </c>
      <c r="W8203" s="244"/>
      <c r="AE8203" s="115" t="s">
        <v>4308</v>
      </c>
      <c r="AF8203" s="115" t="s">
        <v>4308</v>
      </c>
      <c r="AG8203" s="115" t="s">
        <v>4308</v>
      </c>
      <c r="AH8203" s="115" t="s">
        <v>4308</v>
      </c>
      <c r="AI8203" s="115" t="e">
        <f>VLOOKUP(A8203,'[2]دراسات قانونية'!$A$3:$E$600,1,0)</f>
        <v>#N/A</v>
      </c>
    </row>
    <row r="8204" spans="1:35" hidden="1" x14ac:dyDescent="0.25">
      <c r="A8204" s="246">
        <v>335732</v>
      </c>
      <c r="B8204" s="247" t="s">
        <v>12259</v>
      </c>
      <c r="C8204" s="247" t="s">
        <v>973</v>
      </c>
      <c r="D8204" s="248" t="s">
        <v>622</v>
      </c>
      <c r="E8204" t="s">
        <v>77</v>
      </c>
      <c r="F8204" s="126">
        <v>34951</v>
      </c>
      <c r="G8204" s="248" t="s">
        <v>243</v>
      </c>
      <c r="H8204" t="s">
        <v>16</v>
      </c>
      <c r="I8204" t="s">
        <v>129</v>
      </c>
      <c r="J8204" s="247" t="s">
        <v>1226</v>
      </c>
      <c r="K8204"/>
      <c r="L8204" t="s">
        <v>30</v>
      </c>
      <c r="M8204"/>
      <c r="N8204"/>
      <c r="O8204"/>
      <c r="P8204"/>
      <c r="Q8204"/>
      <c r="U8204"/>
      <c r="V8204" t="s">
        <v>4424</v>
      </c>
      <c r="W8204" s="247"/>
      <c r="X8204"/>
      <c r="Y8204"/>
      <c r="Z8204"/>
      <c r="AA8204"/>
      <c r="AB8204"/>
      <c r="AC8204"/>
      <c r="AD8204"/>
      <c r="AE8204" t="s">
        <v>4308</v>
      </c>
      <c r="AF8204" t="s">
        <v>4308</v>
      </c>
      <c r="AG8204" t="s">
        <v>4308</v>
      </c>
      <c r="AH8204" s="115" t="s">
        <v>4308</v>
      </c>
    </row>
    <row r="8205" spans="1:35" hidden="1" x14ac:dyDescent="0.25">
      <c r="A8205" s="243">
        <v>335734</v>
      </c>
      <c r="B8205" s="244" t="s">
        <v>3905</v>
      </c>
      <c r="C8205" s="244" t="s">
        <v>227</v>
      </c>
      <c r="D8205" s="245" t="s">
        <v>281</v>
      </c>
      <c r="E8205" s="115" t="s">
        <v>77</v>
      </c>
      <c r="F8205" s="237">
        <v>32082</v>
      </c>
      <c r="G8205" s="245" t="s">
        <v>18</v>
      </c>
      <c r="H8205" s="115" t="s">
        <v>16</v>
      </c>
      <c r="I8205" t="s">
        <v>199</v>
      </c>
      <c r="J8205" s="244" t="s">
        <v>1226</v>
      </c>
      <c r="L8205" s="115" t="s">
        <v>18</v>
      </c>
      <c r="U8205"/>
      <c r="V8205">
        <v>0</v>
      </c>
      <c r="W8205" s="244"/>
    </row>
    <row r="8206" spans="1:35" x14ac:dyDescent="0.25">
      <c r="A8206" s="243">
        <v>335735</v>
      </c>
      <c r="B8206" s="244" t="s">
        <v>12260</v>
      </c>
      <c r="C8206" s="244" t="s">
        <v>570</v>
      </c>
      <c r="D8206" s="245" t="s">
        <v>373</v>
      </c>
      <c r="E8206" s="115" t="s">
        <v>76</v>
      </c>
      <c r="F8206" s="237"/>
      <c r="G8206" s="245"/>
      <c r="H8206" s="115" t="s">
        <v>16</v>
      </c>
      <c r="I8206" t="s">
        <v>107</v>
      </c>
      <c r="J8206" s="244"/>
      <c r="U8206"/>
      <c r="V8206" t="s">
        <v>4336</v>
      </c>
      <c r="W8206" s="244"/>
      <c r="AA8206" s="115" t="s">
        <v>4308</v>
      </c>
      <c r="AB8206" s="115" t="s">
        <v>4308</v>
      </c>
      <c r="AC8206" s="115" t="s">
        <v>4308</v>
      </c>
      <c r="AD8206" s="115" t="s">
        <v>4308</v>
      </c>
      <c r="AE8206" s="115" t="s">
        <v>4308</v>
      </c>
      <c r="AF8206" s="115" t="s">
        <v>4308</v>
      </c>
      <c r="AG8206" s="115" t="s">
        <v>4308</v>
      </c>
      <c r="AH8206" s="115" t="s">
        <v>4308</v>
      </c>
      <c r="AI8206" s="115" t="e">
        <f>VLOOKUP(A8206,'[2]دراسات قانونية'!$A$3:$E$600,1,0)</f>
        <v>#N/A</v>
      </c>
    </row>
    <row r="8207" spans="1:35" hidden="1" x14ac:dyDescent="0.25">
      <c r="A8207" s="246">
        <v>335737</v>
      </c>
      <c r="B8207" s="247" t="s">
        <v>12261</v>
      </c>
      <c r="C8207" s="247" t="s">
        <v>227</v>
      </c>
      <c r="D8207" s="248" t="s">
        <v>951</v>
      </c>
      <c r="E8207" t="s">
        <v>77</v>
      </c>
      <c r="F8207" s="126">
        <v>32554</v>
      </c>
      <c r="G8207" s="248" t="s">
        <v>737</v>
      </c>
      <c r="H8207" t="s">
        <v>16</v>
      </c>
      <c r="I8207" t="s">
        <v>136</v>
      </c>
      <c r="J8207" s="247" t="s">
        <v>1226</v>
      </c>
      <c r="K8207"/>
      <c r="L8207" t="s">
        <v>58</v>
      </c>
      <c r="M8207"/>
      <c r="N8207"/>
      <c r="O8207"/>
      <c r="P8207"/>
      <c r="Q8207"/>
      <c r="U8207"/>
      <c r="V8207">
        <v>0</v>
      </c>
      <c r="W8207" s="247"/>
      <c r="X8207"/>
      <c r="Y8207"/>
      <c r="Z8207"/>
      <c r="AA8207"/>
      <c r="AB8207"/>
      <c r="AC8207"/>
      <c r="AD8207"/>
      <c r="AE8207"/>
      <c r="AF8207"/>
      <c r="AG8207"/>
    </row>
    <row r="8208" spans="1:35" ht="18" x14ac:dyDescent="0.25">
      <c r="A8208" s="249">
        <v>335738</v>
      </c>
      <c r="B8208" s="250" t="s">
        <v>12262</v>
      </c>
      <c r="C8208" s="250" t="s">
        <v>821</v>
      </c>
      <c r="D8208" s="251" t="s">
        <v>1426</v>
      </c>
      <c r="E8208"/>
      <c r="F8208" s="126"/>
      <c r="G8208" s="252"/>
      <c r="H8208"/>
      <c r="I8208" t="s">
        <v>107</v>
      </c>
      <c r="J8208" s="253"/>
      <c r="K8208"/>
      <c r="L8208"/>
      <c r="M8208"/>
      <c r="N8208"/>
      <c r="O8208"/>
      <c r="P8208"/>
      <c r="Q8208"/>
      <c r="U8208"/>
      <c r="V8208" t="s">
        <v>4337</v>
      </c>
      <c r="W8208" s="253"/>
      <c r="X8208"/>
      <c r="Y8208"/>
      <c r="Z8208"/>
      <c r="AA8208"/>
      <c r="AB8208"/>
      <c r="AC8208"/>
      <c r="AD8208"/>
      <c r="AE8208"/>
      <c r="AF8208"/>
      <c r="AG8208"/>
      <c r="AH8208" s="115" t="s">
        <v>4308</v>
      </c>
      <c r="AI8208" s="115" t="e">
        <f>VLOOKUP(A8208,'[2]دراسات قانونية'!$A$3:$E$600,1,0)</f>
        <v>#N/A</v>
      </c>
    </row>
    <row r="8209" spans="1:35" hidden="1" x14ac:dyDescent="0.25">
      <c r="A8209" s="243">
        <v>335739</v>
      </c>
      <c r="B8209" s="244" t="s">
        <v>3285</v>
      </c>
      <c r="C8209" s="244" t="s">
        <v>653</v>
      </c>
      <c r="D8209" s="245" t="s">
        <v>480</v>
      </c>
      <c r="E8209" s="115" t="s">
        <v>77</v>
      </c>
      <c r="F8209" s="237">
        <v>29950</v>
      </c>
      <c r="G8209" s="245" t="s">
        <v>18</v>
      </c>
      <c r="H8209" s="115" t="s">
        <v>16</v>
      </c>
      <c r="I8209" t="s">
        <v>199</v>
      </c>
      <c r="J8209" s="244" t="s">
        <v>1226</v>
      </c>
      <c r="L8209" s="115" t="s">
        <v>18</v>
      </c>
      <c r="U8209"/>
      <c r="V8209">
        <v>0</v>
      </c>
      <c r="W8209" s="244"/>
    </row>
    <row r="8210" spans="1:35" ht="18" hidden="1" x14ac:dyDescent="0.25">
      <c r="A8210" s="249">
        <v>335740</v>
      </c>
      <c r="B8210" s="250" t="s">
        <v>12263</v>
      </c>
      <c r="C8210" s="250" t="s">
        <v>518</v>
      </c>
      <c r="D8210" s="251" t="s">
        <v>633</v>
      </c>
      <c r="E8210"/>
      <c r="F8210" s="126"/>
      <c r="G8210" s="252"/>
      <c r="H8210"/>
      <c r="I8210" t="s">
        <v>199</v>
      </c>
      <c r="J8210" s="253"/>
      <c r="K8210"/>
      <c r="L8210"/>
      <c r="M8210"/>
      <c r="N8210"/>
      <c r="O8210"/>
      <c r="P8210"/>
      <c r="Q8210"/>
      <c r="U8210"/>
      <c r="V8210">
        <v>0</v>
      </c>
      <c r="W8210" s="253"/>
      <c r="X8210"/>
      <c r="Y8210"/>
      <c r="Z8210"/>
      <c r="AA8210"/>
      <c r="AB8210"/>
      <c r="AC8210"/>
      <c r="AD8210"/>
      <c r="AE8210"/>
      <c r="AF8210"/>
      <c r="AG8210"/>
      <c r="AH8210" s="115" t="s">
        <v>4308</v>
      </c>
    </row>
    <row r="8211" spans="1:35" hidden="1" x14ac:dyDescent="0.25">
      <c r="A8211" s="246">
        <v>335741</v>
      </c>
      <c r="B8211" s="247" t="s">
        <v>12264</v>
      </c>
      <c r="C8211" s="247" t="s">
        <v>324</v>
      </c>
      <c r="D8211" s="248" t="s">
        <v>2039</v>
      </c>
      <c r="E8211" t="s">
        <v>77</v>
      </c>
      <c r="F8211" s="126">
        <v>32395</v>
      </c>
      <c r="G8211" s="248" t="s">
        <v>18</v>
      </c>
      <c r="H8211" t="s">
        <v>16</v>
      </c>
      <c r="I8211" t="s">
        <v>136</v>
      </c>
      <c r="J8211" s="247" t="s">
        <v>15</v>
      </c>
      <c r="K8211"/>
      <c r="L8211" t="s">
        <v>30</v>
      </c>
      <c r="M8211"/>
      <c r="N8211"/>
      <c r="O8211"/>
      <c r="P8211"/>
      <c r="Q8211"/>
      <c r="U8211"/>
      <c r="V8211">
        <v>0</v>
      </c>
      <c r="W8211" s="247"/>
      <c r="X8211"/>
      <c r="Y8211"/>
      <c r="Z8211"/>
      <c r="AA8211"/>
      <c r="AB8211"/>
      <c r="AC8211"/>
      <c r="AD8211"/>
      <c r="AE8211"/>
      <c r="AF8211"/>
      <c r="AG8211"/>
    </row>
    <row r="8212" spans="1:35" hidden="1" x14ac:dyDescent="0.25">
      <c r="A8212" s="246">
        <v>335742</v>
      </c>
      <c r="B8212" s="247" t="s">
        <v>12265</v>
      </c>
      <c r="C8212" s="247" t="s">
        <v>4776</v>
      </c>
      <c r="D8212" s="248" t="s">
        <v>230</v>
      </c>
      <c r="E8212" t="s">
        <v>76</v>
      </c>
      <c r="F8212" s="126"/>
      <c r="G8212" s="248"/>
      <c r="H8212" t="s">
        <v>16</v>
      </c>
      <c r="I8212" t="s">
        <v>129</v>
      </c>
      <c r="J8212" s="247"/>
      <c r="K8212"/>
      <c r="L8212"/>
      <c r="M8212"/>
      <c r="N8212"/>
      <c r="O8212"/>
      <c r="P8212"/>
      <c r="Q8212"/>
      <c r="U8212"/>
      <c r="V8212" t="s">
        <v>4424</v>
      </c>
      <c r="W8212" s="247"/>
      <c r="X8212"/>
      <c r="Y8212"/>
      <c r="Z8212"/>
      <c r="AA8212" t="s">
        <v>4308</v>
      </c>
      <c r="AB8212" t="s">
        <v>4308</v>
      </c>
      <c r="AC8212" t="s">
        <v>4308</v>
      </c>
      <c r="AD8212" t="s">
        <v>4308</v>
      </c>
      <c r="AE8212" t="s">
        <v>4308</v>
      </c>
      <c r="AF8212" t="s">
        <v>4308</v>
      </c>
      <c r="AG8212" t="s">
        <v>4308</v>
      </c>
      <c r="AH8212" s="115" t="s">
        <v>4308</v>
      </c>
    </row>
    <row r="8213" spans="1:35" hidden="1" x14ac:dyDescent="0.25">
      <c r="A8213" s="246">
        <v>335743</v>
      </c>
      <c r="B8213" s="247" t="s">
        <v>12266</v>
      </c>
      <c r="C8213" s="247" t="s">
        <v>227</v>
      </c>
      <c r="D8213" s="248" t="s">
        <v>4510</v>
      </c>
      <c r="E8213" t="s">
        <v>77</v>
      </c>
      <c r="F8213" s="126">
        <v>34561</v>
      </c>
      <c r="G8213" s="248" t="s">
        <v>666</v>
      </c>
      <c r="H8213" t="s">
        <v>16</v>
      </c>
      <c r="I8213" t="s">
        <v>136</v>
      </c>
      <c r="J8213" s="247" t="s">
        <v>1226</v>
      </c>
      <c r="K8213"/>
      <c r="L8213" t="s">
        <v>18</v>
      </c>
      <c r="M8213"/>
      <c r="N8213"/>
      <c r="O8213"/>
      <c r="P8213"/>
      <c r="Q8213"/>
      <c r="U8213"/>
      <c r="V8213" t="s">
        <v>16623</v>
      </c>
      <c r="W8213" s="247"/>
      <c r="X8213"/>
      <c r="Y8213"/>
      <c r="Z8213"/>
      <c r="AA8213"/>
      <c r="AB8213"/>
      <c r="AC8213"/>
      <c r="AD8213"/>
      <c r="AE8213"/>
      <c r="AF8213" t="s">
        <v>4308</v>
      </c>
      <c r="AG8213" t="s">
        <v>4308</v>
      </c>
      <c r="AH8213" s="115" t="s">
        <v>4308</v>
      </c>
    </row>
    <row r="8214" spans="1:35" x14ac:dyDescent="0.25">
      <c r="A8214" s="243">
        <v>335744</v>
      </c>
      <c r="B8214" s="244" t="s">
        <v>12267</v>
      </c>
      <c r="C8214" s="244" t="s">
        <v>227</v>
      </c>
      <c r="D8214" s="245" t="s">
        <v>480</v>
      </c>
      <c r="E8214" s="115" t="s">
        <v>76</v>
      </c>
      <c r="F8214" s="237"/>
      <c r="G8214" s="245"/>
      <c r="H8214" s="115" t="s">
        <v>16</v>
      </c>
      <c r="I8214" t="s">
        <v>107</v>
      </c>
      <c r="J8214" s="244"/>
      <c r="U8214"/>
      <c r="V8214" t="s">
        <v>4336</v>
      </c>
      <c r="W8214" s="244"/>
      <c r="AA8214" s="115" t="s">
        <v>4308</v>
      </c>
      <c r="AB8214" s="115" t="s">
        <v>4308</v>
      </c>
      <c r="AC8214" s="115" t="s">
        <v>4308</v>
      </c>
      <c r="AD8214" s="115" t="s">
        <v>4308</v>
      </c>
      <c r="AE8214" s="115" t="s">
        <v>4308</v>
      </c>
      <c r="AF8214" s="115" t="s">
        <v>4308</v>
      </c>
      <c r="AG8214" s="115" t="s">
        <v>4308</v>
      </c>
      <c r="AH8214" s="115" t="s">
        <v>4308</v>
      </c>
      <c r="AI8214" s="115" t="e">
        <f>VLOOKUP(A8214,'[2]دراسات قانونية'!$A$3:$E$600,1,0)</f>
        <v>#N/A</v>
      </c>
    </row>
    <row r="8215" spans="1:35" hidden="1" x14ac:dyDescent="0.25">
      <c r="A8215" s="246">
        <v>335745</v>
      </c>
      <c r="B8215" s="247" t="s">
        <v>12268</v>
      </c>
      <c r="C8215" s="247" t="s">
        <v>533</v>
      </c>
      <c r="D8215" s="248" t="s">
        <v>10069</v>
      </c>
      <c r="E8215" t="s">
        <v>77</v>
      </c>
      <c r="F8215" s="126">
        <v>31990</v>
      </c>
      <c r="G8215" s="248" t="s">
        <v>12269</v>
      </c>
      <c r="H8215" t="s">
        <v>16</v>
      </c>
      <c r="I8215" t="s">
        <v>129</v>
      </c>
      <c r="J8215" s="247" t="s">
        <v>1226</v>
      </c>
      <c r="K8215"/>
      <c r="L8215" t="s">
        <v>18</v>
      </c>
      <c r="M8215"/>
      <c r="N8215"/>
      <c r="O8215"/>
      <c r="P8215"/>
      <c r="Q8215"/>
      <c r="U8215"/>
      <c r="V8215" t="s">
        <v>16603</v>
      </c>
      <c r="W8215" s="247"/>
      <c r="X8215"/>
      <c r="Y8215"/>
      <c r="Z8215"/>
      <c r="AA8215"/>
      <c r="AB8215"/>
      <c r="AC8215"/>
      <c r="AD8215"/>
      <c r="AE8215"/>
      <c r="AF8215"/>
      <c r="AG8215"/>
      <c r="AH8215" s="115" t="s">
        <v>4308</v>
      </c>
    </row>
    <row r="8216" spans="1:35" hidden="1" x14ac:dyDescent="0.25">
      <c r="A8216" s="246">
        <v>335746</v>
      </c>
      <c r="B8216" s="247" t="s">
        <v>12270</v>
      </c>
      <c r="C8216" s="247" t="s">
        <v>219</v>
      </c>
      <c r="D8216" s="248" t="s">
        <v>245</v>
      </c>
      <c r="E8216" t="s">
        <v>77</v>
      </c>
      <c r="F8216" s="126">
        <v>32919</v>
      </c>
      <c r="G8216" s="248" t="s">
        <v>540</v>
      </c>
      <c r="H8216" t="s">
        <v>16</v>
      </c>
      <c r="I8216" t="s">
        <v>129</v>
      </c>
      <c r="J8216" s="247" t="s">
        <v>1226</v>
      </c>
      <c r="K8216"/>
      <c r="L8216" t="s">
        <v>40</v>
      </c>
      <c r="M8216"/>
      <c r="N8216"/>
      <c r="O8216"/>
      <c r="P8216"/>
      <c r="Q8216"/>
      <c r="U8216"/>
      <c r="V8216" t="s">
        <v>16603</v>
      </c>
      <c r="W8216" s="247"/>
      <c r="X8216"/>
      <c r="Y8216"/>
      <c r="Z8216"/>
      <c r="AA8216"/>
      <c r="AB8216"/>
      <c r="AC8216"/>
      <c r="AD8216"/>
      <c r="AE8216"/>
      <c r="AF8216" t="s">
        <v>4308</v>
      </c>
      <c r="AG8216" t="s">
        <v>4308</v>
      </c>
      <c r="AH8216" s="115" t="s">
        <v>4308</v>
      </c>
    </row>
    <row r="8217" spans="1:35" x14ac:dyDescent="0.25">
      <c r="A8217" s="243">
        <v>335748</v>
      </c>
      <c r="B8217" s="244" t="s">
        <v>12271</v>
      </c>
      <c r="C8217" s="244" t="s">
        <v>219</v>
      </c>
      <c r="D8217" s="245" t="s">
        <v>966</v>
      </c>
      <c r="E8217" s="115" t="s">
        <v>76</v>
      </c>
      <c r="F8217" s="237"/>
      <c r="G8217" s="245"/>
      <c r="H8217" s="115" t="s">
        <v>16</v>
      </c>
      <c r="I8217" t="s">
        <v>107</v>
      </c>
      <c r="J8217" s="244"/>
      <c r="U8217"/>
      <c r="V8217" t="s">
        <v>4336</v>
      </c>
      <c r="W8217" s="244"/>
      <c r="AA8217" s="115" t="s">
        <v>4308</v>
      </c>
      <c r="AB8217" s="115" t="s">
        <v>4308</v>
      </c>
      <c r="AC8217" s="115" t="s">
        <v>4308</v>
      </c>
      <c r="AD8217" s="115" t="s">
        <v>4308</v>
      </c>
      <c r="AE8217" s="115" t="s">
        <v>4308</v>
      </c>
      <c r="AF8217" s="115" t="s">
        <v>4308</v>
      </c>
      <c r="AG8217" s="115" t="s">
        <v>4308</v>
      </c>
      <c r="AH8217" s="115" t="s">
        <v>4308</v>
      </c>
      <c r="AI8217" s="115" t="e">
        <f>VLOOKUP(A8217,'[2]دراسات قانونية'!$A$3:$E$600,1,0)</f>
        <v>#N/A</v>
      </c>
    </row>
    <row r="8218" spans="1:35" hidden="1" x14ac:dyDescent="0.25">
      <c r="A8218" s="243">
        <v>335749</v>
      </c>
      <c r="B8218" s="244" t="s">
        <v>3124</v>
      </c>
      <c r="C8218" s="244" t="s">
        <v>3125</v>
      </c>
      <c r="D8218" s="245" t="s">
        <v>420</v>
      </c>
      <c r="E8218" s="115" t="s">
        <v>77</v>
      </c>
      <c r="F8218" s="237">
        <v>26826</v>
      </c>
      <c r="G8218" s="245" t="s">
        <v>852</v>
      </c>
      <c r="H8218" s="115" t="s">
        <v>16</v>
      </c>
      <c r="I8218" t="s">
        <v>199</v>
      </c>
      <c r="J8218" s="244" t="s">
        <v>1226</v>
      </c>
      <c r="L8218" s="115" t="s">
        <v>18</v>
      </c>
      <c r="U8218"/>
      <c r="V8218">
        <v>0</v>
      </c>
      <c r="W8218" s="244"/>
    </row>
    <row r="8219" spans="1:35" hidden="1" x14ac:dyDescent="0.25">
      <c r="A8219" s="246">
        <v>335750</v>
      </c>
      <c r="B8219" s="247" t="s">
        <v>12272</v>
      </c>
      <c r="C8219" s="247" t="s">
        <v>326</v>
      </c>
      <c r="D8219" s="248" t="s">
        <v>1589</v>
      </c>
      <c r="E8219" t="s">
        <v>77</v>
      </c>
      <c r="F8219" s="126">
        <v>24112</v>
      </c>
      <c r="G8219" s="248" t="s">
        <v>70</v>
      </c>
      <c r="H8219" t="s">
        <v>16</v>
      </c>
      <c r="I8219" t="s">
        <v>129</v>
      </c>
      <c r="J8219" s="247" t="s">
        <v>1226</v>
      </c>
      <c r="K8219"/>
      <c r="L8219" t="s">
        <v>18</v>
      </c>
      <c r="M8219"/>
      <c r="N8219"/>
      <c r="O8219"/>
      <c r="P8219"/>
      <c r="Q8219"/>
      <c r="U8219"/>
      <c r="V8219" t="s">
        <v>16623</v>
      </c>
      <c r="W8219" s="247"/>
      <c r="X8219"/>
      <c r="Y8219"/>
      <c r="Z8219"/>
      <c r="AA8219"/>
      <c r="AB8219"/>
      <c r="AC8219"/>
      <c r="AD8219"/>
      <c r="AE8219"/>
      <c r="AF8219"/>
      <c r="AG8219"/>
    </row>
    <row r="8220" spans="1:35" hidden="1" x14ac:dyDescent="0.25">
      <c r="A8220" s="246">
        <v>335751</v>
      </c>
      <c r="B8220" s="247" t="s">
        <v>12273</v>
      </c>
      <c r="C8220" s="247" t="s">
        <v>227</v>
      </c>
      <c r="D8220" s="248" t="s">
        <v>276</v>
      </c>
      <c r="E8220" t="s">
        <v>77</v>
      </c>
      <c r="F8220" s="126">
        <v>35125</v>
      </c>
      <c r="G8220" s="248" t="s">
        <v>18</v>
      </c>
      <c r="H8220" t="s">
        <v>16</v>
      </c>
      <c r="I8220" t="s">
        <v>201</v>
      </c>
      <c r="J8220" s="247" t="s">
        <v>1226</v>
      </c>
      <c r="K8220"/>
      <c r="L8220" t="s">
        <v>18</v>
      </c>
      <c r="M8220"/>
      <c r="N8220"/>
      <c r="O8220"/>
      <c r="P8220"/>
      <c r="Q8220"/>
      <c r="U8220"/>
      <c r="V8220">
        <v>0</v>
      </c>
      <c r="W8220" s="247"/>
      <c r="X8220"/>
      <c r="Y8220"/>
      <c r="Z8220"/>
      <c r="AA8220"/>
      <c r="AB8220"/>
      <c r="AC8220"/>
      <c r="AD8220"/>
      <c r="AE8220"/>
      <c r="AF8220"/>
      <c r="AG8220"/>
    </row>
    <row r="8221" spans="1:35" x14ac:dyDescent="0.25">
      <c r="A8221" s="243">
        <v>335752</v>
      </c>
      <c r="B8221" s="244" t="s">
        <v>12274</v>
      </c>
      <c r="C8221" s="244" t="s">
        <v>1050</v>
      </c>
      <c r="D8221" s="245" t="s">
        <v>1441</v>
      </c>
      <c r="E8221" s="115" t="s">
        <v>76</v>
      </c>
      <c r="F8221" s="237"/>
      <c r="G8221" s="245"/>
      <c r="H8221" s="115" t="s">
        <v>16</v>
      </c>
      <c r="I8221" t="s">
        <v>107</v>
      </c>
      <c r="J8221" s="244"/>
      <c r="U8221"/>
      <c r="V8221" t="s">
        <v>4336</v>
      </c>
      <c r="W8221" s="244"/>
      <c r="AA8221" s="115" t="s">
        <v>4308</v>
      </c>
      <c r="AB8221" s="115" t="s">
        <v>4308</v>
      </c>
      <c r="AC8221" s="115" t="s">
        <v>4308</v>
      </c>
      <c r="AD8221" s="115" t="s">
        <v>4308</v>
      </c>
      <c r="AE8221" s="115" t="s">
        <v>4308</v>
      </c>
      <c r="AF8221" s="115" t="s">
        <v>4308</v>
      </c>
      <c r="AG8221" s="115" t="s">
        <v>4308</v>
      </c>
      <c r="AH8221" s="115" t="s">
        <v>4308</v>
      </c>
      <c r="AI8221" s="115" t="e">
        <f>VLOOKUP(A8221,'[2]دراسات قانونية'!$A$3:$E$600,1,0)</f>
        <v>#N/A</v>
      </c>
    </row>
    <row r="8222" spans="1:35" hidden="1" x14ac:dyDescent="0.25">
      <c r="A8222" s="243">
        <v>335753</v>
      </c>
      <c r="B8222" s="244" t="s">
        <v>4184</v>
      </c>
      <c r="C8222" s="244" t="s">
        <v>973</v>
      </c>
      <c r="D8222" s="245" t="s">
        <v>452</v>
      </c>
      <c r="E8222" s="115" t="s">
        <v>77</v>
      </c>
      <c r="F8222" s="237">
        <v>29711</v>
      </c>
      <c r="G8222" s="245" t="s">
        <v>2793</v>
      </c>
      <c r="H8222" s="115" t="s">
        <v>16</v>
      </c>
      <c r="I8222" t="s">
        <v>201</v>
      </c>
      <c r="J8222" s="244" t="s">
        <v>1226</v>
      </c>
      <c r="L8222" s="115" t="s">
        <v>30</v>
      </c>
      <c r="U8222"/>
      <c r="V8222">
        <v>0</v>
      </c>
      <c r="W8222" s="244"/>
    </row>
    <row r="8223" spans="1:35" ht="18" x14ac:dyDescent="0.25">
      <c r="A8223" s="249">
        <v>335754</v>
      </c>
      <c r="B8223" s="250" t="s">
        <v>12275</v>
      </c>
      <c r="C8223" s="250" t="s">
        <v>987</v>
      </c>
      <c r="D8223" s="251" t="s">
        <v>336</v>
      </c>
      <c r="E8223"/>
      <c r="F8223" s="126"/>
      <c r="G8223" s="252"/>
      <c r="H8223"/>
      <c r="I8223" t="s">
        <v>107</v>
      </c>
      <c r="J8223" s="253"/>
      <c r="K8223"/>
      <c r="L8223"/>
      <c r="M8223"/>
      <c r="N8223"/>
      <c r="O8223"/>
      <c r="P8223"/>
      <c r="Q8223"/>
      <c r="U8223"/>
      <c r="V8223" t="s">
        <v>4337</v>
      </c>
      <c r="W8223" s="253"/>
      <c r="X8223"/>
      <c r="Y8223"/>
      <c r="Z8223"/>
      <c r="AA8223"/>
      <c r="AB8223"/>
      <c r="AC8223"/>
      <c r="AD8223"/>
      <c r="AE8223"/>
      <c r="AF8223"/>
      <c r="AG8223"/>
      <c r="AH8223" s="115" t="s">
        <v>4308</v>
      </c>
      <c r="AI8223" s="115" t="e">
        <f>VLOOKUP(A8223,'[2]دراسات قانونية'!$A$3:$E$600,1,0)</f>
        <v>#N/A</v>
      </c>
    </row>
    <row r="8224" spans="1:35" ht="18" hidden="1" x14ac:dyDescent="0.25">
      <c r="A8224" s="249">
        <v>335755</v>
      </c>
      <c r="B8224" s="250" t="s">
        <v>12276</v>
      </c>
      <c r="C8224" s="250" t="s">
        <v>358</v>
      </c>
      <c r="D8224" s="251" t="s">
        <v>330</v>
      </c>
      <c r="E8224"/>
      <c r="F8224" s="126"/>
      <c r="G8224" s="252"/>
      <c r="H8224"/>
      <c r="I8224" t="s">
        <v>199</v>
      </c>
      <c r="J8224" s="253"/>
      <c r="K8224"/>
      <c r="L8224"/>
      <c r="M8224"/>
      <c r="N8224"/>
      <c r="O8224"/>
      <c r="P8224"/>
      <c r="Q8224"/>
      <c r="U8224"/>
      <c r="V8224">
        <v>0</v>
      </c>
      <c r="W8224" s="253"/>
      <c r="X8224"/>
      <c r="Y8224"/>
      <c r="Z8224"/>
      <c r="AA8224"/>
      <c r="AB8224"/>
      <c r="AC8224"/>
      <c r="AD8224"/>
      <c r="AE8224"/>
      <c r="AF8224"/>
      <c r="AG8224"/>
      <c r="AH8224" s="115" t="s">
        <v>4308</v>
      </c>
    </row>
    <row r="8225" spans="1:35" x14ac:dyDescent="0.25">
      <c r="A8225" s="243">
        <v>335756</v>
      </c>
      <c r="B8225" s="244" t="s">
        <v>12277</v>
      </c>
      <c r="C8225" s="244" t="s">
        <v>609</v>
      </c>
      <c r="D8225" s="245" t="s">
        <v>5245</v>
      </c>
      <c r="E8225" s="115" t="s">
        <v>76</v>
      </c>
      <c r="F8225" s="237"/>
      <c r="G8225" s="245"/>
      <c r="H8225" s="115" t="s">
        <v>16</v>
      </c>
      <c r="I8225" t="s">
        <v>107</v>
      </c>
      <c r="J8225" s="244"/>
      <c r="U8225"/>
      <c r="V8225" t="s">
        <v>4336</v>
      </c>
      <c r="W8225" s="244"/>
      <c r="AA8225" s="115" t="s">
        <v>4308</v>
      </c>
      <c r="AB8225" s="115" t="s">
        <v>4308</v>
      </c>
      <c r="AC8225" s="115" t="s">
        <v>4308</v>
      </c>
      <c r="AD8225" s="115" t="s">
        <v>4308</v>
      </c>
      <c r="AE8225" s="115" t="s">
        <v>4308</v>
      </c>
      <c r="AF8225" s="115" t="s">
        <v>4308</v>
      </c>
      <c r="AG8225" s="115" t="s">
        <v>4308</v>
      </c>
      <c r="AH8225" s="115" t="s">
        <v>4308</v>
      </c>
      <c r="AI8225" s="115" t="e">
        <f>VLOOKUP(A8225,'[2]دراسات قانونية'!$A$3:$E$600,1,0)</f>
        <v>#N/A</v>
      </c>
    </row>
    <row r="8226" spans="1:35" hidden="1" x14ac:dyDescent="0.25">
      <c r="A8226" s="243">
        <v>335757</v>
      </c>
      <c r="B8226" s="244" t="s">
        <v>2928</v>
      </c>
      <c r="C8226" s="244" t="s">
        <v>680</v>
      </c>
      <c r="D8226" s="245" t="s">
        <v>949</v>
      </c>
      <c r="E8226" s="115" t="s">
        <v>77</v>
      </c>
      <c r="F8226" s="237">
        <v>26447</v>
      </c>
      <c r="G8226" s="245" t="s">
        <v>211</v>
      </c>
      <c r="H8226" s="115" t="s">
        <v>16</v>
      </c>
      <c r="I8226" t="s">
        <v>199</v>
      </c>
      <c r="J8226" s="244" t="s">
        <v>1226</v>
      </c>
      <c r="L8226" s="115" t="s">
        <v>18</v>
      </c>
      <c r="U8226"/>
      <c r="V8226">
        <v>0</v>
      </c>
      <c r="W8226" s="244"/>
    </row>
    <row r="8227" spans="1:35" x14ac:dyDescent="0.25">
      <c r="A8227" s="243">
        <v>335758</v>
      </c>
      <c r="B8227" s="244" t="s">
        <v>12278</v>
      </c>
      <c r="C8227" s="244" t="s">
        <v>244</v>
      </c>
      <c r="D8227" s="245" t="s">
        <v>373</v>
      </c>
      <c r="E8227" s="115" t="s">
        <v>76</v>
      </c>
      <c r="F8227" s="237"/>
      <c r="G8227" s="245"/>
      <c r="H8227" s="115" t="s">
        <v>16</v>
      </c>
      <c r="I8227" t="s">
        <v>107</v>
      </c>
      <c r="J8227" s="244"/>
      <c r="U8227"/>
      <c r="V8227" t="s">
        <v>4336</v>
      </c>
      <c r="W8227" s="244"/>
      <c r="AA8227" s="115" t="s">
        <v>4308</v>
      </c>
      <c r="AB8227" s="115" t="s">
        <v>4308</v>
      </c>
      <c r="AC8227" s="115" t="s">
        <v>4308</v>
      </c>
      <c r="AD8227" s="115" t="s">
        <v>4308</v>
      </c>
      <c r="AE8227" s="115" t="s">
        <v>4308</v>
      </c>
      <c r="AF8227" s="115" t="s">
        <v>4308</v>
      </c>
      <c r="AG8227" s="115" t="s">
        <v>4308</v>
      </c>
      <c r="AH8227" s="115" t="s">
        <v>4308</v>
      </c>
      <c r="AI8227" s="115" t="e">
        <f>VLOOKUP(A8227,'[2]دراسات قانونية'!$A$3:$E$600,1,0)</f>
        <v>#N/A</v>
      </c>
    </row>
    <row r="8228" spans="1:35" hidden="1" x14ac:dyDescent="0.25">
      <c r="A8228" s="246">
        <v>335759</v>
      </c>
      <c r="B8228" s="247" t="s">
        <v>12279</v>
      </c>
      <c r="C8228" s="247" t="s">
        <v>244</v>
      </c>
      <c r="D8228" s="248" t="s">
        <v>1074</v>
      </c>
      <c r="E8228" t="s">
        <v>76</v>
      </c>
      <c r="F8228" s="126"/>
      <c r="G8228" s="248"/>
      <c r="H8228" t="s">
        <v>16</v>
      </c>
      <c r="I8228" t="s">
        <v>129</v>
      </c>
      <c r="J8228" s="247"/>
      <c r="K8228"/>
      <c r="L8228"/>
      <c r="M8228"/>
      <c r="N8228"/>
      <c r="O8228"/>
      <c r="P8228"/>
      <c r="Q8228"/>
      <c r="U8228"/>
      <c r="V8228" t="s">
        <v>16603</v>
      </c>
      <c r="W8228" s="247"/>
      <c r="X8228"/>
      <c r="Y8228"/>
      <c r="Z8228"/>
      <c r="AA8228"/>
      <c r="AB8228" t="s">
        <v>4308</v>
      </c>
      <c r="AC8228" t="s">
        <v>4308</v>
      </c>
      <c r="AD8228" t="s">
        <v>4308</v>
      </c>
      <c r="AE8228" t="s">
        <v>4308</v>
      </c>
      <c r="AF8228" t="s">
        <v>4308</v>
      </c>
      <c r="AG8228" t="s">
        <v>4308</v>
      </c>
      <c r="AH8228" s="115" t="s">
        <v>4308</v>
      </c>
    </row>
    <row r="8229" spans="1:35" hidden="1" x14ac:dyDescent="0.25">
      <c r="A8229" s="246">
        <v>335760</v>
      </c>
      <c r="B8229" s="247" t="s">
        <v>12280</v>
      </c>
      <c r="C8229" s="247" t="s">
        <v>1524</v>
      </c>
      <c r="D8229" s="248" t="s">
        <v>1017</v>
      </c>
      <c r="E8229" t="s">
        <v>76</v>
      </c>
      <c r="F8229" s="126">
        <v>30504</v>
      </c>
      <c r="G8229" s="248" t="s">
        <v>211</v>
      </c>
      <c r="H8229" t="s">
        <v>16</v>
      </c>
      <c r="I8229" t="s">
        <v>201</v>
      </c>
      <c r="J8229" s="247"/>
      <c r="K8229"/>
      <c r="L8229"/>
      <c r="M8229"/>
      <c r="N8229"/>
      <c r="O8229"/>
      <c r="P8229"/>
      <c r="Q8229"/>
      <c r="U8229"/>
      <c r="V8229">
        <v>0</v>
      </c>
      <c r="W8229" s="247"/>
      <c r="X8229"/>
      <c r="Y8229"/>
      <c r="Z8229"/>
      <c r="AA8229"/>
      <c r="AB8229"/>
      <c r="AC8229"/>
      <c r="AD8229"/>
      <c r="AE8229"/>
      <c r="AF8229"/>
      <c r="AG8229"/>
    </row>
    <row r="8230" spans="1:35" x14ac:dyDescent="0.25">
      <c r="A8230" s="243">
        <v>335761</v>
      </c>
      <c r="B8230" s="244" t="s">
        <v>12281</v>
      </c>
      <c r="C8230" s="244" t="s">
        <v>662</v>
      </c>
      <c r="D8230" s="245" t="s">
        <v>404</v>
      </c>
      <c r="E8230" s="115" t="s">
        <v>76</v>
      </c>
      <c r="F8230" s="237"/>
      <c r="G8230" s="245"/>
      <c r="H8230" s="115" t="s">
        <v>16</v>
      </c>
      <c r="I8230" t="s">
        <v>107</v>
      </c>
      <c r="J8230" s="244"/>
      <c r="U8230"/>
      <c r="V8230" t="s">
        <v>4336</v>
      </c>
      <c r="W8230" s="244"/>
      <c r="AA8230" s="115" t="s">
        <v>4308</v>
      </c>
      <c r="AB8230" s="115" t="s">
        <v>4308</v>
      </c>
      <c r="AC8230" s="115" t="s">
        <v>4308</v>
      </c>
      <c r="AD8230" s="115" t="s">
        <v>4308</v>
      </c>
      <c r="AE8230" s="115" t="s">
        <v>4308</v>
      </c>
      <c r="AF8230" s="115" t="s">
        <v>4308</v>
      </c>
      <c r="AG8230" s="115" t="s">
        <v>4308</v>
      </c>
      <c r="AH8230" s="115" t="s">
        <v>4308</v>
      </c>
      <c r="AI8230" s="115" t="e">
        <f>VLOOKUP(A8230,'[2]دراسات قانونية'!$A$3:$E$600,1,0)</f>
        <v>#N/A</v>
      </c>
    </row>
    <row r="8231" spans="1:35" hidden="1" x14ac:dyDescent="0.25">
      <c r="A8231" s="246">
        <v>335762</v>
      </c>
      <c r="B8231" s="247" t="s">
        <v>12282</v>
      </c>
      <c r="C8231" s="247" t="s">
        <v>324</v>
      </c>
      <c r="D8231" s="248" t="s">
        <v>915</v>
      </c>
      <c r="E8231" t="s">
        <v>76</v>
      </c>
      <c r="F8231" s="126">
        <v>29483</v>
      </c>
      <c r="G8231" s="248" t="s">
        <v>18</v>
      </c>
      <c r="H8231" t="s">
        <v>16</v>
      </c>
      <c r="I8231" t="s">
        <v>136</v>
      </c>
      <c r="J8231" s="247" t="s">
        <v>1226</v>
      </c>
      <c r="K8231"/>
      <c r="L8231" t="s">
        <v>47</v>
      </c>
      <c r="M8231"/>
      <c r="N8231"/>
      <c r="O8231"/>
      <c r="P8231"/>
      <c r="Q8231"/>
      <c r="U8231"/>
      <c r="V8231">
        <v>0</v>
      </c>
      <c r="W8231" s="247"/>
      <c r="X8231"/>
      <c r="Y8231"/>
      <c r="Z8231"/>
      <c r="AA8231"/>
      <c r="AB8231"/>
      <c r="AC8231"/>
      <c r="AD8231"/>
      <c r="AE8231"/>
      <c r="AF8231"/>
      <c r="AG8231"/>
    </row>
    <row r="8232" spans="1:35" hidden="1" x14ac:dyDescent="0.25">
      <c r="A8232" s="246">
        <v>335764</v>
      </c>
      <c r="B8232" s="247" t="s">
        <v>12283</v>
      </c>
      <c r="C8232" s="247" t="s">
        <v>332</v>
      </c>
      <c r="D8232" s="248" t="s">
        <v>257</v>
      </c>
      <c r="E8232" t="s">
        <v>77</v>
      </c>
      <c r="F8232" s="126">
        <v>30128</v>
      </c>
      <c r="G8232" s="248" t="s">
        <v>12284</v>
      </c>
      <c r="H8232" t="s">
        <v>16</v>
      </c>
      <c r="I8232" t="s">
        <v>129</v>
      </c>
      <c r="J8232" s="247" t="s">
        <v>1226</v>
      </c>
      <c r="K8232"/>
      <c r="L8232" t="s">
        <v>70</v>
      </c>
      <c r="M8232"/>
      <c r="N8232"/>
      <c r="O8232"/>
      <c r="P8232"/>
      <c r="Q8232"/>
      <c r="U8232"/>
      <c r="V8232" t="s">
        <v>16623</v>
      </c>
      <c r="W8232" s="247"/>
      <c r="X8232"/>
      <c r="Y8232"/>
      <c r="Z8232"/>
      <c r="AA8232"/>
      <c r="AB8232"/>
      <c r="AC8232"/>
      <c r="AD8232"/>
      <c r="AE8232"/>
      <c r="AF8232"/>
      <c r="AG8232"/>
    </row>
    <row r="8233" spans="1:35" hidden="1" x14ac:dyDescent="0.25">
      <c r="A8233" s="246">
        <v>335765</v>
      </c>
      <c r="B8233" s="247" t="s">
        <v>12285</v>
      </c>
      <c r="C8233" s="247" t="s">
        <v>219</v>
      </c>
      <c r="D8233" s="248" t="s">
        <v>405</v>
      </c>
      <c r="E8233" t="s">
        <v>76</v>
      </c>
      <c r="F8233" s="126"/>
      <c r="G8233" s="248"/>
      <c r="H8233" t="s">
        <v>16</v>
      </c>
      <c r="I8233" t="s">
        <v>129</v>
      </c>
      <c r="J8233" s="247"/>
      <c r="K8233"/>
      <c r="L8233"/>
      <c r="M8233"/>
      <c r="N8233"/>
      <c r="O8233"/>
      <c r="P8233"/>
      <c r="Q8233"/>
      <c r="U8233"/>
      <c r="V8233">
        <v>0</v>
      </c>
      <c r="W8233" s="247"/>
      <c r="X8233"/>
      <c r="Y8233"/>
      <c r="Z8233"/>
      <c r="AA8233"/>
      <c r="AB8233"/>
      <c r="AC8233"/>
      <c r="AD8233" t="s">
        <v>4308</v>
      </c>
      <c r="AE8233" t="s">
        <v>4308</v>
      </c>
      <c r="AF8233" t="s">
        <v>4308</v>
      </c>
      <c r="AG8233" t="s">
        <v>4308</v>
      </c>
      <c r="AH8233" s="115" t="s">
        <v>4308</v>
      </c>
    </row>
    <row r="8234" spans="1:35" hidden="1" x14ac:dyDescent="0.25">
      <c r="A8234" s="246">
        <v>335766</v>
      </c>
      <c r="B8234" s="247" t="s">
        <v>12286</v>
      </c>
      <c r="C8234" s="247" t="s">
        <v>635</v>
      </c>
      <c r="D8234" s="248" t="s">
        <v>387</v>
      </c>
      <c r="E8234" t="s">
        <v>76</v>
      </c>
      <c r="F8234" s="126">
        <v>34759</v>
      </c>
      <c r="G8234" s="248" t="s">
        <v>12287</v>
      </c>
      <c r="H8234" t="s">
        <v>16</v>
      </c>
      <c r="I8234" t="s">
        <v>136</v>
      </c>
      <c r="J8234" s="247"/>
      <c r="K8234"/>
      <c r="L8234"/>
      <c r="M8234"/>
      <c r="N8234"/>
      <c r="O8234"/>
      <c r="P8234"/>
      <c r="Q8234"/>
      <c r="U8234"/>
      <c r="V8234">
        <v>0</v>
      </c>
      <c r="W8234" s="247"/>
      <c r="X8234"/>
      <c r="Y8234"/>
      <c r="Z8234"/>
      <c r="AA8234"/>
      <c r="AB8234"/>
      <c r="AC8234"/>
      <c r="AD8234"/>
      <c r="AE8234"/>
      <c r="AF8234"/>
      <c r="AG8234"/>
    </row>
    <row r="8235" spans="1:35" x14ac:dyDescent="0.25">
      <c r="A8235" s="243">
        <v>335767</v>
      </c>
      <c r="B8235" s="244" t="s">
        <v>12288</v>
      </c>
      <c r="C8235" s="244" t="s">
        <v>8197</v>
      </c>
      <c r="D8235" s="245" t="s">
        <v>12071</v>
      </c>
      <c r="E8235" s="115" t="s">
        <v>76</v>
      </c>
      <c r="F8235" s="237"/>
      <c r="G8235" s="245"/>
      <c r="H8235" s="115" t="s">
        <v>16</v>
      </c>
      <c r="I8235" t="s">
        <v>107</v>
      </c>
      <c r="J8235" s="244"/>
      <c r="U8235"/>
      <c r="V8235" t="s">
        <v>4336</v>
      </c>
      <c r="W8235" s="244"/>
      <c r="AA8235" s="115" t="s">
        <v>4308</v>
      </c>
      <c r="AB8235" s="115" t="s">
        <v>4308</v>
      </c>
      <c r="AC8235" s="115" t="s">
        <v>4308</v>
      </c>
      <c r="AD8235" s="115" t="s">
        <v>4308</v>
      </c>
      <c r="AE8235" s="115" t="s">
        <v>4308</v>
      </c>
      <c r="AF8235" s="115" t="s">
        <v>4308</v>
      </c>
      <c r="AG8235" s="115" t="s">
        <v>4308</v>
      </c>
      <c r="AH8235" s="115" t="s">
        <v>4308</v>
      </c>
      <c r="AI8235" s="115" t="e">
        <f>VLOOKUP(A8235,'[2]دراسات قانونية'!$A$3:$E$600,1,0)</f>
        <v>#N/A</v>
      </c>
    </row>
    <row r="8236" spans="1:35" x14ac:dyDescent="0.25">
      <c r="A8236" s="243">
        <v>335770</v>
      </c>
      <c r="B8236" s="244" t="s">
        <v>12289</v>
      </c>
      <c r="C8236" s="244" t="s">
        <v>4776</v>
      </c>
      <c r="D8236" s="245" t="s">
        <v>378</v>
      </c>
      <c r="E8236" s="115" t="s">
        <v>76</v>
      </c>
      <c r="F8236" s="237"/>
      <c r="G8236" s="245"/>
      <c r="H8236" s="115" t="s">
        <v>16</v>
      </c>
      <c r="I8236" t="s">
        <v>107</v>
      </c>
      <c r="J8236" s="244"/>
      <c r="U8236"/>
      <c r="V8236" t="s">
        <v>4336</v>
      </c>
      <c r="W8236" s="244"/>
      <c r="AA8236" s="115" t="s">
        <v>4308</v>
      </c>
      <c r="AB8236" s="115" t="s">
        <v>4308</v>
      </c>
      <c r="AC8236" s="115" t="s">
        <v>4308</v>
      </c>
      <c r="AD8236" s="115" t="s">
        <v>4308</v>
      </c>
      <c r="AE8236" s="115" t="s">
        <v>4308</v>
      </c>
      <c r="AF8236" s="115" t="s">
        <v>4308</v>
      </c>
      <c r="AG8236" s="115" t="s">
        <v>4308</v>
      </c>
      <c r="AH8236" s="115" t="s">
        <v>4308</v>
      </c>
      <c r="AI8236" s="115" t="e">
        <f>VLOOKUP(A8236,'[2]دراسات قانونية'!$A$3:$E$600,1,0)</f>
        <v>#N/A</v>
      </c>
    </row>
    <row r="8237" spans="1:35" hidden="1" x14ac:dyDescent="0.25">
      <c r="A8237" s="246">
        <v>335771</v>
      </c>
      <c r="B8237" s="247" t="s">
        <v>12290</v>
      </c>
      <c r="C8237" s="247" t="s">
        <v>384</v>
      </c>
      <c r="D8237" s="248" t="s">
        <v>6723</v>
      </c>
      <c r="E8237" t="s">
        <v>76</v>
      </c>
      <c r="F8237" s="126">
        <v>29474</v>
      </c>
      <c r="G8237" s="248" t="s">
        <v>18</v>
      </c>
      <c r="H8237" t="s">
        <v>16</v>
      </c>
      <c r="I8237" t="s">
        <v>136</v>
      </c>
      <c r="J8237" s="247" t="s">
        <v>1226</v>
      </c>
      <c r="K8237"/>
      <c r="L8237" t="s">
        <v>18</v>
      </c>
      <c r="M8237"/>
      <c r="N8237"/>
      <c r="O8237"/>
      <c r="P8237"/>
      <c r="Q8237"/>
      <c r="R8237" s="115">
        <v>9394</v>
      </c>
      <c r="S8237" s="115">
        <v>45722</v>
      </c>
      <c r="T8237" s="115">
        <v>90000</v>
      </c>
      <c r="U8237"/>
      <c r="V8237">
        <v>0</v>
      </c>
      <c r="W8237" s="247"/>
      <c r="X8237"/>
      <c r="Y8237"/>
      <c r="Z8237"/>
      <c r="AA8237"/>
      <c r="AB8237"/>
      <c r="AC8237"/>
      <c r="AD8237"/>
      <c r="AE8237"/>
      <c r="AF8237"/>
      <c r="AG8237"/>
    </row>
    <row r="8238" spans="1:35" hidden="1" x14ac:dyDescent="0.25">
      <c r="A8238" s="246">
        <v>335772</v>
      </c>
      <c r="B8238" s="247" t="s">
        <v>12291</v>
      </c>
      <c r="C8238" s="247" t="s">
        <v>227</v>
      </c>
      <c r="D8238" s="248" t="s">
        <v>724</v>
      </c>
      <c r="E8238" t="s">
        <v>76</v>
      </c>
      <c r="F8238" s="126">
        <v>34201</v>
      </c>
      <c r="G8238" s="248" t="s">
        <v>666</v>
      </c>
      <c r="H8238" t="s">
        <v>16</v>
      </c>
      <c r="I8238" t="s">
        <v>129</v>
      </c>
      <c r="J8238" s="247" t="s">
        <v>1226</v>
      </c>
      <c r="K8238"/>
      <c r="L8238" t="s">
        <v>40</v>
      </c>
      <c r="M8238"/>
      <c r="N8238"/>
      <c r="O8238"/>
      <c r="P8238"/>
      <c r="Q8238"/>
      <c r="U8238"/>
      <c r="V8238" t="s">
        <v>4414</v>
      </c>
      <c r="W8238" s="247"/>
      <c r="X8238"/>
      <c r="Y8238"/>
      <c r="Z8238"/>
      <c r="AA8238"/>
      <c r="AB8238"/>
      <c r="AC8238"/>
      <c r="AD8238"/>
      <c r="AE8238"/>
      <c r="AF8238" t="s">
        <v>4308</v>
      </c>
      <c r="AG8238" t="s">
        <v>4308</v>
      </c>
      <c r="AH8238" s="115" t="s">
        <v>4308</v>
      </c>
    </row>
    <row r="8239" spans="1:35" hidden="1" x14ac:dyDescent="0.25">
      <c r="A8239" s="243">
        <v>335773</v>
      </c>
      <c r="B8239" s="244" t="s">
        <v>2806</v>
      </c>
      <c r="C8239" s="244" t="s">
        <v>274</v>
      </c>
      <c r="D8239" s="245" t="s">
        <v>222</v>
      </c>
      <c r="E8239" s="115" t="s">
        <v>77</v>
      </c>
      <c r="F8239" s="237">
        <v>35527</v>
      </c>
      <c r="G8239" s="245" t="s">
        <v>645</v>
      </c>
      <c r="H8239" s="115" t="s">
        <v>16</v>
      </c>
      <c r="I8239" t="s">
        <v>199</v>
      </c>
      <c r="J8239" s="244" t="s">
        <v>1226</v>
      </c>
      <c r="K8239" s="115">
        <v>2015</v>
      </c>
      <c r="L8239" s="115" t="s">
        <v>1726</v>
      </c>
      <c r="U8239"/>
      <c r="V8239">
        <v>0</v>
      </c>
      <c r="W8239" s="244"/>
    </row>
    <row r="8240" spans="1:35" x14ac:dyDescent="0.25">
      <c r="A8240" s="243">
        <v>335774</v>
      </c>
      <c r="B8240" s="244" t="s">
        <v>12292</v>
      </c>
      <c r="C8240" s="244" t="s">
        <v>12293</v>
      </c>
      <c r="D8240" s="245" t="s">
        <v>7792</v>
      </c>
      <c r="E8240" s="115" t="s">
        <v>76</v>
      </c>
      <c r="F8240" s="237"/>
      <c r="G8240" s="245"/>
      <c r="H8240" s="115" t="s">
        <v>16</v>
      </c>
      <c r="I8240" t="s">
        <v>107</v>
      </c>
      <c r="J8240" s="244"/>
      <c r="U8240"/>
      <c r="V8240" t="s">
        <v>4336</v>
      </c>
      <c r="W8240" s="244"/>
      <c r="AA8240" s="115" t="s">
        <v>4308</v>
      </c>
      <c r="AB8240" s="115" t="s">
        <v>4308</v>
      </c>
      <c r="AC8240" s="115" t="s">
        <v>4308</v>
      </c>
      <c r="AD8240" s="115" t="s">
        <v>4308</v>
      </c>
      <c r="AE8240" s="115" t="s">
        <v>4308</v>
      </c>
      <c r="AF8240" s="115" t="s">
        <v>4308</v>
      </c>
      <c r="AG8240" s="115" t="s">
        <v>4308</v>
      </c>
      <c r="AH8240" s="115" t="s">
        <v>4308</v>
      </c>
      <c r="AI8240" s="115" t="e">
        <f>VLOOKUP(A8240,'[2]دراسات قانونية'!$A$3:$E$600,1,0)</f>
        <v>#N/A</v>
      </c>
    </row>
    <row r="8241" spans="1:35" ht="18" hidden="1" x14ac:dyDescent="0.25">
      <c r="A8241" s="249">
        <v>335775</v>
      </c>
      <c r="B8241" s="250" t="s">
        <v>12294</v>
      </c>
      <c r="C8241" s="250" t="s">
        <v>227</v>
      </c>
      <c r="D8241" s="251" t="s">
        <v>210</v>
      </c>
      <c r="E8241"/>
      <c r="F8241" s="126"/>
      <c r="G8241" s="252"/>
      <c r="H8241"/>
      <c r="I8241" t="s">
        <v>199</v>
      </c>
      <c r="J8241" s="253"/>
      <c r="K8241"/>
      <c r="L8241"/>
      <c r="M8241"/>
      <c r="N8241"/>
      <c r="O8241"/>
      <c r="P8241"/>
      <c r="Q8241"/>
      <c r="U8241"/>
      <c r="V8241">
        <v>0</v>
      </c>
      <c r="W8241" s="253"/>
      <c r="X8241"/>
      <c r="Y8241"/>
      <c r="Z8241"/>
      <c r="AA8241"/>
      <c r="AB8241"/>
      <c r="AC8241"/>
      <c r="AD8241"/>
      <c r="AE8241"/>
      <c r="AF8241"/>
      <c r="AG8241"/>
      <c r="AH8241" s="115" t="s">
        <v>4308</v>
      </c>
    </row>
    <row r="8242" spans="1:35" hidden="1" x14ac:dyDescent="0.25">
      <c r="A8242" s="246">
        <v>335776</v>
      </c>
      <c r="B8242" s="247" t="s">
        <v>12295</v>
      </c>
      <c r="C8242" s="247" t="s">
        <v>1038</v>
      </c>
      <c r="D8242" s="248" t="s">
        <v>776</v>
      </c>
      <c r="E8242" t="s">
        <v>77</v>
      </c>
      <c r="F8242" s="126">
        <v>35170</v>
      </c>
      <c r="G8242" s="248" t="s">
        <v>4803</v>
      </c>
      <c r="H8242" t="s">
        <v>16</v>
      </c>
      <c r="I8242" t="s">
        <v>129</v>
      </c>
      <c r="J8242" s="247"/>
      <c r="K8242"/>
      <c r="L8242"/>
      <c r="M8242"/>
      <c r="N8242"/>
      <c r="O8242"/>
      <c r="P8242"/>
      <c r="Q8242"/>
      <c r="U8242"/>
      <c r="V8242" t="s">
        <v>16623</v>
      </c>
      <c r="W8242" s="247"/>
      <c r="X8242"/>
      <c r="Y8242"/>
      <c r="Z8242"/>
      <c r="AA8242"/>
      <c r="AB8242"/>
      <c r="AC8242"/>
      <c r="AD8242"/>
      <c r="AE8242"/>
      <c r="AF8242"/>
      <c r="AG8242"/>
      <c r="AH8242" s="115" t="s">
        <v>4308</v>
      </c>
    </row>
    <row r="8243" spans="1:35" x14ac:dyDescent="0.25">
      <c r="A8243" s="243">
        <v>335778</v>
      </c>
      <c r="B8243" s="244" t="s">
        <v>12296</v>
      </c>
      <c r="C8243" s="244" t="s">
        <v>279</v>
      </c>
      <c r="D8243" s="245" t="s">
        <v>637</v>
      </c>
      <c r="E8243" s="115" t="s">
        <v>76</v>
      </c>
      <c r="F8243" s="237"/>
      <c r="G8243" s="245"/>
      <c r="H8243" s="115" t="s">
        <v>16</v>
      </c>
      <c r="I8243" t="s">
        <v>107</v>
      </c>
      <c r="J8243" s="244"/>
      <c r="U8243"/>
      <c r="V8243" t="s">
        <v>4336</v>
      </c>
      <c r="W8243" s="244"/>
      <c r="AA8243" s="115" t="s">
        <v>4308</v>
      </c>
      <c r="AB8243" s="115" t="s">
        <v>4308</v>
      </c>
      <c r="AC8243" s="115" t="s">
        <v>4308</v>
      </c>
      <c r="AD8243" s="115" t="s">
        <v>4308</v>
      </c>
      <c r="AE8243" s="115" t="s">
        <v>4308</v>
      </c>
      <c r="AF8243" s="115" t="s">
        <v>4308</v>
      </c>
      <c r="AG8243" s="115" t="s">
        <v>4308</v>
      </c>
      <c r="AH8243" s="115" t="s">
        <v>4308</v>
      </c>
      <c r="AI8243" s="115" t="e">
        <f>VLOOKUP(A8243,'[2]دراسات قانونية'!$A$3:$E$600,1,0)</f>
        <v>#N/A</v>
      </c>
    </row>
    <row r="8244" spans="1:35" hidden="1" x14ac:dyDescent="0.25">
      <c r="A8244" s="243">
        <v>335779</v>
      </c>
      <c r="B8244" s="244" t="s">
        <v>3126</v>
      </c>
      <c r="C8244" s="244" t="s">
        <v>252</v>
      </c>
      <c r="D8244" s="245" t="s">
        <v>3127</v>
      </c>
      <c r="E8244" s="115" t="s">
        <v>77</v>
      </c>
      <c r="F8244" s="237">
        <v>35896</v>
      </c>
      <c r="G8244" s="245" t="s">
        <v>569</v>
      </c>
      <c r="H8244" s="115" t="s">
        <v>16</v>
      </c>
      <c r="I8244" t="s">
        <v>199</v>
      </c>
      <c r="J8244" s="244" t="s">
        <v>15</v>
      </c>
      <c r="L8244" s="115" t="s">
        <v>30</v>
      </c>
      <c r="U8244"/>
      <c r="V8244">
        <v>0</v>
      </c>
      <c r="W8244" s="244"/>
    </row>
    <row r="8245" spans="1:35" hidden="1" x14ac:dyDescent="0.25">
      <c r="A8245" s="246">
        <v>335780</v>
      </c>
      <c r="B8245" s="247" t="s">
        <v>12297</v>
      </c>
      <c r="C8245" s="247" t="s">
        <v>327</v>
      </c>
      <c r="D8245" s="248" t="s">
        <v>450</v>
      </c>
      <c r="E8245" t="s">
        <v>77</v>
      </c>
      <c r="F8245" s="126">
        <v>34709</v>
      </c>
      <c r="G8245" s="248" t="s">
        <v>12010</v>
      </c>
      <c r="H8245" t="s">
        <v>16</v>
      </c>
      <c r="I8245" t="s">
        <v>136</v>
      </c>
      <c r="J8245" s="247" t="s">
        <v>1226</v>
      </c>
      <c r="K8245"/>
      <c r="L8245" t="s">
        <v>18</v>
      </c>
      <c r="M8245"/>
      <c r="N8245"/>
      <c r="O8245"/>
      <c r="P8245"/>
      <c r="Q8245"/>
      <c r="U8245"/>
      <c r="V8245">
        <v>0</v>
      </c>
      <c r="W8245" s="247"/>
      <c r="X8245"/>
      <c r="Y8245"/>
      <c r="Z8245"/>
      <c r="AA8245"/>
      <c r="AB8245"/>
      <c r="AC8245"/>
      <c r="AD8245"/>
      <c r="AE8245"/>
      <c r="AF8245"/>
      <c r="AG8245"/>
    </row>
    <row r="8246" spans="1:35" ht="18" x14ac:dyDescent="0.25">
      <c r="A8246" s="249">
        <v>335781</v>
      </c>
      <c r="B8246" s="250" t="s">
        <v>12298</v>
      </c>
      <c r="C8246" s="250" t="s">
        <v>454</v>
      </c>
      <c r="D8246" s="251" t="s">
        <v>528</v>
      </c>
      <c r="E8246"/>
      <c r="F8246" s="126"/>
      <c r="G8246" s="252"/>
      <c r="H8246"/>
      <c r="I8246" t="s">
        <v>107</v>
      </c>
      <c r="J8246" s="253"/>
      <c r="K8246"/>
      <c r="L8246"/>
      <c r="M8246"/>
      <c r="N8246"/>
      <c r="O8246"/>
      <c r="P8246"/>
      <c r="Q8246"/>
      <c r="U8246"/>
      <c r="V8246" t="s">
        <v>4337</v>
      </c>
      <c r="W8246" s="253"/>
      <c r="X8246"/>
      <c r="Y8246"/>
      <c r="Z8246"/>
      <c r="AA8246"/>
      <c r="AB8246"/>
      <c r="AC8246"/>
      <c r="AD8246"/>
      <c r="AE8246"/>
      <c r="AF8246"/>
      <c r="AG8246"/>
      <c r="AH8246" s="115" t="s">
        <v>4308</v>
      </c>
      <c r="AI8246" s="115" t="e">
        <f>VLOOKUP(A8246,'[2]دراسات قانونية'!$A$3:$E$600,1,0)</f>
        <v>#N/A</v>
      </c>
    </row>
    <row r="8247" spans="1:35" hidden="1" x14ac:dyDescent="0.25">
      <c r="A8247" s="243">
        <v>335783</v>
      </c>
      <c r="B8247" s="244" t="s">
        <v>3906</v>
      </c>
      <c r="C8247" s="244" t="s">
        <v>3907</v>
      </c>
      <c r="D8247" s="245" t="s">
        <v>214</v>
      </c>
      <c r="E8247" s="115" t="s">
        <v>77</v>
      </c>
      <c r="F8247" s="237">
        <v>34930</v>
      </c>
      <c r="G8247" s="245" t="s">
        <v>225</v>
      </c>
      <c r="H8247" s="115" t="s">
        <v>16</v>
      </c>
      <c r="I8247" t="s">
        <v>199</v>
      </c>
      <c r="J8247" s="244" t="s">
        <v>15</v>
      </c>
      <c r="L8247" s="115" t="s">
        <v>30</v>
      </c>
      <c r="U8247"/>
      <c r="V8247">
        <v>0</v>
      </c>
      <c r="W8247" s="244"/>
    </row>
    <row r="8248" spans="1:35" ht="18" x14ac:dyDescent="0.25">
      <c r="A8248" s="249">
        <v>335784</v>
      </c>
      <c r="B8248" s="250" t="s">
        <v>12299</v>
      </c>
      <c r="C8248" s="250" t="s">
        <v>246</v>
      </c>
      <c r="D8248" s="251" t="s">
        <v>425</v>
      </c>
      <c r="E8248"/>
      <c r="F8248" s="126"/>
      <c r="G8248" s="252"/>
      <c r="H8248"/>
      <c r="I8248" t="s">
        <v>107</v>
      </c>
      <c r="J8248" s="253"/>
      <c r="K8248"/>
      <c r="L8248"/>
      <c r="M8248"/>
      <c r="N8248"/>
      <c r="O8248"/>
      <c r="P8248"/>
      <c r="Q8248"/>
      <c r="U8248"/>
      <c r="V8248" t="s">
        <v>4337</v>
      </c>
      <c r="W8248" s="253"/>
      <c r="X8248"/>
      <c r="Y8248"/>
      <c r="Z8248"/>
      <c r="AA8248"/>
      <c r="AB8248"/>
      <c r="AC8248"/>
      <c r="AD8248"/>
      <c r="AE8248"/>
      <c r="AF8248"/>
      <c r="AG8248"/>
      <c r="AH8248" s="115" t="s">
        <v>4308</v>
      </c>
      <c r="AI8248" s="115" t="e">
        <f>VLOOKUP(A8248,'[2]دراسات قانونية'!$A$3:$E$600,1,0)</f>
        <v>#N/A</v>
      </c>
    </row>
    <row r="8249" spans="1:35" hidden="1" x14ac:dyDescent="0.25">
      <c r="A8249" s="246">
        <v>335785</v>
      </c>
      <c r="B8249" s="247" t="s">
        <v>12300</v>
      </c>
      <c r="C8249" s="247" t="s">
        <v>339</v>
      </c>
      <c r="D8249" s="248" t="s">
        <v>1492</v>
      </c>
      <c r="E8249" t="s">
        <v>76</v>
      </c>
      <c r="F8249" s="126"/>
      <c r="G8249" s="248"/>
      <c r="H8249" t="s">
        <v>16</v>
      </c>
      <c r="I8249" t="s">
        <v>129</v>
      </c>
      <c r="J8249" s="247"/>
      <c r="K8249"/>
      <c r="L8249"/>
      <c r="M8249"/>
      <c r="N8249"/>
      <c r="O8249"/>
      <c r="P8249"/>
      <c r="Q8249"/>
      <c r="U8249"/>
      <c r="V8249" t="s">
        <v>4424</v>
      </c>
      <c r="W8249" s="247"/>
      <c r="X8249"/>
      <c r="Y8249"/>
      <c r="Z8249"/>
      <c r="AA8249"/>
      <c r="AB8249" t="s">
        <v>4308</v>
      </c>
      <c r="AC8249" t="s">
        <v>4308</v>
      </c>
      <c r="AD8249" t="s">
        <v>4308</v>
      </c>
      <c r="AE8249" t="s">
        <v>4308</v>
      </c>
      <c r="AF8249" t="s">
        <v>4308</v>
      </c>
      <c r="AG8249" t="s">
        <v>4308</v>
      </c>
      <c r="AH8249" s="115" t="s">
        <v>4308</v>
      </c>
    </row>
    <row r="8250" spans="1:35" x14ac:dyDescent="0.25">
      <c r="A8250" s="243">
        <v>335786</v>
      </c>
      <c r="B8250" s="244" t="s">
        <v>12301</v>
      </c>
      <c r="C8250" s="244" t="s">
        <v>356</v>
      </c>
      <c r="D8250" s="245" t="s">
        <v>487</v>
      </c>
      <c r="E8250" s="115" t="s">
        <v>76</v>
      </c>
      <c r="F8250" s="237"/>
      <c r="G8250" s="245"/>
      <c r="H8250" s="115" t="s">
        <v>16</v>
      </c>
      <c r="I8250" t="s">
        <v>107</v>
      </c>
      <c r="J8250" s="244"/>
      <c r="U8250"/>
      <c r="V8250" t="s">
        <v>4336</v>
      </c>
      <c r="W8250" s="244"/>
      <c r="AA8250" s="115" t="s">
        <v>4308</v>
      </c>
      <c r="AB8250" s="115" t="s">
        <v>4308</v>
      </c>
      <c r="AC8250" s="115" t="s">
        <v>4308</v>
      </c>
      <c r="AD8250" s="115" t="s">
        <v>4308</v>
      </c>
      <c r="AE8250" s="115" t="s">
        <v>4308</v>
      </c>
      <c r="AF8250" s="115" t="s">
        <v>4308</v>
      </c>
      <c r="AG8250" s="115" t="s">
        <v>4308</v>
      </c>
      <c r="AH8250" s="115" t="s">
        <v>4308</v>
      </c>
      <c r="AI8250" s="115" t="e">
        <f>VLOOKUP(A8250,'[2]دراسات قانونية'!$A$3:$E$600,1,0)</f>
        <v>#N/A</v>
      </c>
    </row>
    <row r="8251" spans="1:35" x14ac:dyDescent="0.25">
      <c r="A8251" s="243">
        <v>335787</v>
      </c>
      <c r="B8251" s="244" t="s">
        <v>12302</v>
      </c>
      <c r="C8251" s="244" t="s">
        <v>12303</v>
      </c>
      <c r="D8251" s="245" t="s">
        <v>521</v>
      </c>
      <c r="E8251" s="115" t="s">
        <v>77</v>
      </c>
      <c r="F8251" s="237">
        <v>29470</v>
      </c>
      <c r="G8251" s="245" t="s">
        <v>505</v>
      </c>
      <c r="H8251" s="115" t="s">
        <v>16</v>
      </c>
      <c r="I8251" t="s">
        <v>107</v>
      </c>
      <c r="J8251" s="244" t="s">
        <v>1226</v>
      </c>
      <c r="L8251" s="115" t="s">
        <v>64</v>
      </c>
      <c r="U8251"/>
      <c r="V8251" t="s">
        <v>4414</v>
      </c>
      <c r="W8251" s="244"/>
      <c r="AF8251" s="115" t="s">
        <v>4308</v>
      </c>
      <c r="AG8251" s="115" t="s">
        <v>4308</v>
      </c>
      <c r="AH8251" s="115" t="s">
        <v>4308</v>
      </c>
      <c r="AI8251" s="115" t="e">
        <f>VLOOKUP(A8251,'[2]دراسات قانونية'!$A$3:$E$600,1,0)</f>
        <v>#N/A</v>
      </c>
    </row>
    <row r="8252" spans="1:35" hidden="1" x14ac:dyDescent="0.25">
      <c r="A8252" s="246">
        <v>335788</v>
      </c>
      <c r="B8252" s="247" t="s">
        <v>12304</v>
      </c>
      <c r="C8252" s="247" t="s">
        <v>288</v>
      </c>
      <c r="D8252" s="248" t="s">
        <v>407</v>
      </c>
      <c r="E8252" t="s">
        <v>77</v>
      </c>
      <c r="F8252" s="126">
        <v>28493</v>
      </c>
      <c r="G8252" s="248" t="s">
        <v>18</v>
      </c>
      <c r="H8252" t="s">
        <v>16</v>
      </c>
      <c r="I8252" t="s">
        <v>129</v>
      </c>
      <c r="J8252" s="247" t="s">
        <v>1226</v>
      </c>
      <c r="K8252"/>
      <c r="L8252" t="s">
        <v>18</v>
      </c>
      <c r="M8252"/>
      <c r="N8252"/>
      <c r="O8252"/>
      <c r="P8252"/>
      <c r="Q8252"/>
      <c r="U8252"/>
      <c r="V8252" t="s">
        <v>4337</v>
      </c>
      <c r="W8252" s="247"/>
      <c r="X8252"/>
      <c r="Y8252"/>
      <c r="Z8252"/>
      <c r="AA8252"/>
      <c r="AB8252"/>
      <c r="AC8252"/>
      <c r="AD8252"/>
      <c r="AE8252"/>
      <c r="AF8252"/>
      <c r="AG8252"/>
    </row>
    <row r="8253" spans="1:35" hidden="1" x14ac:dyDescent="0.25">
      <c r="A8253" s="246">
        <v>335789</v>
      </c>
      <c r="B8253" s="247" t="s">
        <v>12305</v>
      </c>
      <c r="C8253" s="247" t="s">
        <v>283</v>
      </c>
      <c r="D8253" s="248" t="s">
        <v>378</v>
      </c>
      <c r="E8253" t="s">
        <v>77</v>
      </c>
      <c r="F8253" s="126">
        <v>30963</v>
      </c>
      <c r="G8253" s="248" t="s">
        <v>18</v>
      </c>
      <c r="H8253" t="s">
        <v>16</v>
      </c>
      <c r="I8253" t="s">
        <v>136</v>
      </c>
      <c r="J8253" s="247" t="s">
        <v>1226</v>
      </c>
      <c r="K8253"/>
      <c r="L8253" t="s">
        <v>18</v>
      </c>
      <c r="M8253"/>
      <c r="N8253"/>
      <c r="O8253"/>
      <c r="P8253"/>
      <c r="Q8253"/>
      <c r="U8253"/>
      <c r="V8253">
        <v>0</v>
      </c>
      <c r="W8253" s="247"/>
      <c r="X8253"/>
      <c r="Y8253"/>
      <c r="Z8253"/>
      <c r="AA8253"/>
      <c r="AB8253"/>
      <c r="AC8253"/>
      <c r="AD8253"/>
      <c r="AE8253"/>
      <c r="AF8253"/>
      <c r="AG8253"/>
    </row>
    <row r="8254" spans="1:35" ht="18" x14ac:dyDescent="0.25">
      <c r="A8254" s="249">
        <v>335790</v>
      </c>
      <c r="B8254" s="250" t="s">
        <v>12306</v>
      </c>
      <c r="C8254" s="250" t="s">
        <v>12307</v>
      </c>
      <c r="D8254" s="251" t="s">
        <v>220</v>
      </c>
      <c r="E8254"/>
      <c r="F8254" s="126"/>
      <c r="G8254" s="252"/>
      <c r="H8254"/>
      <c r="I8254" t="s">
        <v>107</v>
      </c>
      <c r="J8254" s="253"/>
      <c r="K8254"/>
      <c r="L8254"/>
      <c r="M8254"/>
      <c r="N8254"/>
      <c r="O8254"/>
      <c r="P8254"/>
      <c r="Q8254"/>
      <c r="U8254"/>
      <c r="V8254" t="s">
        <v>4337</v>
      </c>
      <c r="W8254" s="253"/>
      <c r="X8254"/>
      <c r="Y8254"/>
      <c r="Z8254"/>
      <c r="AA8254"/>
      <c r="AB8254"/>
      <c r="AC8254"/>
      <c r="AD8254"/>
      <c r="AE8254"/>
      <c r="AF8254"/>
      <c r="AG8254"/>
      <c r="AH8254" s="115" t="s">
        <v>4308</v>
      </c>
      <c r="AI8254" s="115" t="e">
        <f>VLOOKUP(A8254,'[2]دراسات قانونية'!$A$3:$E$600,1,0)</f>
        <v>#N/A</v>
      </c>
    </row>
    <row r="8255" spans="1:35" ht="18" x14ac:dyDescent="0.25">
      <c r="A8255" s="249">
        <v>335791</v>
      </c>
      <c r="B8255" s="250" t="s">
        <v>12308</v>
      </c>
      <c r="C8255" s="250" t="s">
        <v>8197</v>
      </c>
      <c r="D8255" s="251" t="s">
        <v>1413</v>
      </c>
      <c r="E8255"/>
      <c r="F8255" s="126"/>
      <c r="G8255" s="252"/>
      <c r="H8255"/>
      <c r="I8255" t="s">
        <v>107</v>
      </c>
      <c r="J8255" s="253"/>
      <c r="K8255"/>
      <c r="L8255"/>
      <c r="M8255"/>
      <c r="N8255"/>
      <c r="O8255"/>
      <c r="P8255"/>
      <c r="Q8255"/>
      <c r="U8255"/>
      <c r="V8255" t="s">
        <v>4337</v>
      </c>
      <c r="W8255" s="253"/>
      <c r="X8255"/>
      <c r="Y8255"/>
      <c r="Z8255"/>
      <c r="AA8255"/>
      <c r="AB8255"/>
      <c r="AC8255"/>
      <c r="AD8255"/>
      <c r="AE8255"/>
      <c r="AF8255"/>
      <c r="AG8255"/>
      <c r="AH8255" s="115" t="s">
        <v>4308</v>
      </c>
      <c r="AI8255" s="115" t="e">
        <f>VLOOKUP(A8255,'[2]دراسات قانونية'!$A$3:$E$600,1,0)</f>
        <v>#N/A</v>
      </c>
    </row>
    <row r="8256" spans="1:35" x14ac:dyDescent="0.25">
      <c r="A8256" s="243">
        <v>335792</v>
      </c>
      <c r="B8256" s="244" t="s">
        <v>12309</v>
      </c>
      <c r="C8256" s="244" t="s">
        <v>244</v>
      </c>
      <c r="D8256" s="245" t="s">
        <v>12310</v>
      </c>
      <c r="E8256" s="115" t="s">
        <v>76</v>
      </c>
      <c r="F8256" s="237"/>
      <c r="G8256" s="245"/>
      <c r="H8256" s="115" t="s">
        <v>16</v>
      </c>
      <c r="I8256" t="s">
        <v>107</v>
      </c>
      <c r="J8256" s="244"/>
      <c r="U8256"/>
      <c r="V8256" t="s">
        <v>4336</v>
      </c>
      <c r="W8256" s="244"/>
      <c r="AA8256" s="115" t="s">
        <v>4308</v>
      </c>
      <c r="AB8256" s="115" t="s">
        <v>4308</v>
      </c>
      <c r="AC8256" s="115" t="s">
        <v>4308</v>
      </c>
      <c r="AD8256" s="115" t="s">
        <v>4308</v>
      </c>
      <c r="AE8256" s="115" t="s">
        <v>4308</v>
      </c>
      <c r="AF8256" s="115" t="s">
        <v>4308</v>
      </c>
      <c r="AG8256" s="115" t="s">
        <v>4308</v>
      </c>
      <c r="AH8256" s="115" t="s">
        <v>4308</v>
      </c>
      <c r="AI8256" s="115" t="e">
        <f>VLOOKUP(A8256,'[2]دراسات قانونية'!$A$3:$E$600,1,0)</f>
        <v>#N/A</v>
      </c>
    </row>
    <row r="8257" spans="1:35" hidden="1" x14ac:dyDescent="0.25">
      <c r="A8257" s="246">
        <v>335793</v>
      </c>
      <c r="B8257" s="247" t="s">
        <v>12311</v>
      </c>
      <c r="C8257" s="247" t="s">
        <v>980</v>
      </c>
      <c r="D8257" s="248" t="s">
        <v>1051</v>
      </c>
      <c r="E8257" t="s">
        <v>76</v>
      </c>
      <c r="F8257" s="126">
        <v>31112</v>
      </c>
      <c r="G8257" s="248" t="s">
        <v>666</v>
      </c>
      <c r="H8257" t="s">
        <v>16</v>
      </c>
      <c r="I8257" t="s">
        <v>129</v>
      </c>
      <c r="J8257" s="247" t="s">
        <v>1226</v>
      </c>
      <c r="K8257"/>
      <c r="L8257" t="s">
        <v>37</v>
      </c>
      <c r="M8257"/>
      <c r="N8257"/>
      <c r="O8257"/>
      <c r="P8257"/>
      <c r="Q8257"/>
      <c r="R8257" s="115">
        <v>8913</v>
      </c>
      <c r="S8257" s="115">
        <v>45707</v>
      </c>
      <c r="T8257" s="115">
        <v>150000</v>
      </c>
      <c r="U8257"/>
      <c r="V8257" t="s">
        <v>4336</v>
      </c>
      <c r="W8257" s="247"/>
      <c r="X8257"/>
      <c r="Y8257"/>
      <c r="Z8257"/>
      <c r="AA8257"/>
      <c r="AB8257"/>
      <c r="AC8257"/>
      <c r="AD8257"/>
      <c r="AE8257"/>
      <c r="AF8257"/>
      <c r="AG8257"/>
    </row>
    <row r="8258" spans="1:35" hidden="1" x14ac:dyDescent="0.25">
      <c r="A8258" s="246">
        <v>335794</v>
      </c>
      <c r="B8258" s="247" t="s">
        <v>12312</v>
      </c>
      <c r="C8258" s="247" t="s">
        <v>10007</v>
      </c>
      <c r="D8258" s="248" t="s">
        <v>257</v>
      </c>
      <c r="E8258" t="s">
        <v>76</v>
      </c>
      <c r="F8258" s="126">
        <v>36176</v>
      </c>
      <c r="G8258" s="248" t="s">
        <v>1486</v>
      </c>
      <c r="H8258" t="s">
        <v>16</v>
      </c>
      <c r="I8258" t="s">
        <v>129</v>
      </c>
      <c r="J8258" s="247"/>
      <c r="K8258"/>
      <c r="L8258"/>
      <c r="M8258"/>
      <c r="N8258"/>
      <c r="O8258"/>
      <c r="P8258"/>
      <c r="Q8258"/>
      <c r="U8258"/>
      <c r="V8258" t="s">
        <v>16623</v>
      </c>
      <c r="W8258" s="247"/>
      <c r="X8258"/>
      <c r="Y8258"/>
      <c r="Z8258"/>
      <c r="AA8258"/>
      <c r="AB8258"/>
      <c r="AC8258" t="s">
        <v>4308</v>
      </c>
      <c r="AD8258" t="s">
        <v>4308</v>
      </c>
      <c r="AE8258" t="s">
        <v>4308</v>
      </c>
      <c r="AF8258" t="s">
        <v>4308</v>
      </c>
      <c r="AG8258" t="s">
        <v>4308</v>
      </c>
      <c r="AH8258" s="115" t="s">
        <v>4308</v>
      </c>
    </row>
    <row r="8259" spans="1:35" hidden="1" x14ac:dyDescent="0.25">
      <c r="A8259" s="246">
        <v>335795</v>
      </c>
      <c r="B8259" s="247" t="s">
        <v>12313</v>
      </c>
      <c r="C8259" s="247" t="s">
        <v>332</v>
      </c>
      <c r="D8259" s="248" t="s">
        <v>12314</v>
      </c>
      <c r="E8259" t="s">
        <v>76</v>
      </c>
      <c r="F8259" s="126">
        <v>36609</v>
      </c>
      <c r="G8259" s="248" t="s">
        <v>2286</v>
      </c>
      <c r="H8259" t="s">
        <v>16</v>
      </c>
      <c r="I8259" t="s">
        <v>136</v>
      </c>
      <c r="J8259" s="247" t="s">
        <v>15</v>
      </c>
      <c r="K8259"/>
      <c r="L8259" t="s">
        <v>30</v>
      </c>
      <c r="M8259"/>
      <c r="N8259"/>
      <c r="O8259"/>
      <c r="P8259"/>
      <c r="Q8259"/>
      <c r="U8259"/>
      <c r="V8259" t="s">
        <v>16623</v>
      </c>
      <c r="W8259" s="247"/>
      <c r="X8259"/>
      <c r="Y8259"/>
      <c r="Z8259"/>
      <c r="AA8259"/>
      <c r="AB8259"/>
      <c r="AC8259"/>
      <c r="AD8259"/>
      <c r="AE8259"/>
      <c r="AF8259"/>
      <c r="AG8259"/>
      <c r="AH8259" s="115" t="s">
        <v>4308</v>
      </c>
    </row>
    <row r="8260" spans="1:35" hidden="1" x14ac:dyDescent="0.25">
      <c r="A8260" s="246">
        <v>335796</v>
      </c>
      <c r="B8260" s="247" t="s">
        <v>12315</v>
      </c>
      <c r="C8260" s="247" t="s">
        <v>227</v>
      </c>
      <c r="D8260" s="248" t="s">
        <v>9611</v>
      </c>
      <c r="E8260" t="s">
        <v>76</v>
      </c>
      <c r="F8260" s="126">
        <v>35677</v>
      </c>
      <c r="G8260" s="248" t="s">
        <v>18</v>
      </c>
      <c r="H8260" t="s">
        <v>16</v>
      </c>
      <c r="I8260" t="s">
        <v>129</v>
      </c>
      <c r="J8260" s="247"/>
      <c r="K8260"/>
      <c r="L8260"/>
      <c r="M8260"/>
      <c r="N8260"/>
      <c r="O8260"/>
      <c r="P8260"/>
      <c r="Q8260"/>
      <c r="U8260"/>
      <c r="V8260" t="s">
        <v>4424</v>
      </c>
      <c r="W8260" s="247"/>
      <c r="X8260"/>
      <c r="Y8260"/>
      <c r="Z8260"/>
      <c r="AA8260"/>
      <c r="AB8260"/>
      <c r="AC8260" t="s">
        <v>4308</v>
      </c>
      <c r="AD8260" t="s">
        <v>4308</v>
      </c>
      <c r="AE8260" t="s">
        <v>4308</v>
      </c>
      <c r="AF8260" t="s">
        <v>4308</v>
      </c>
      <c r="AG8260" t="s">
        <v>4308</v>
      </c>
      <c r="AH8260" s="115" t="s">
        <v>4308</v>
      </c>
    </row>
    <row r="8261" spans="1:35" x14ac:dyDescent="0.25">
      <c r="A8261" s="243">
        <v>335797</v>
      </c>
      <c r="B8261" s="244" t="s">
        <v>12316</v>
      </c>
      <c r="C8261" s="244" t="s">
        <v>227</v>
      </c>
      <c r="D8261" s="245" t="s">
        <v>756</v>
      </c>
      <c r="E8261" s="115" t="s">
        <v>76</v>
      </c>
      <c r="F8261" s="237"/>
      <c r="G8261" s="245"/>
      <c r="H8261" s="115" t="s">
        <v>16</v>
      </c>
      <c r="I8261" t="s">
        <v>107</v>
      </c>
      <c r="J8261" s="244"/>
      <c r="U8261"/>
      <c r="V8261" t="s">
        <v>4336</v>
      </c>
      <c r="W8261" s="244"/>
      <c r="AA8261" s="115" t="s">
        <v>4308</v>
      </c>
      <c r="AB8261" s="115" t="s">
        <v>4308</v>
      </c>
      <c r="AC8261" s="115" t="s">
        <v>4308</v>
      </c>
      <c r="AD8261" s="115" t="s">
        <v>4308</v>
      </c>
      <c r="AE8261" s="115" t="s">
        <v>4308</v>
      </c>
      <c r="AF8261" s="115" t="s">
        <v>4308</v>
      </c>
      <c r="AG8261" s="115" t="s">
        <v>4308</v>
      </c>
      <c r="AH8261" s="115" t="s">
        <v>4308</v>
      </c>
      <c r="AI8261" s="115" t="e">
        <f>VLOOKUP(A8261,'[2]دراسات قانونية'!$A$3:$E$600,1,0)</f>
        <v>#N/A</v>
      </c>
    </row>
    <row r="8262" spans="1:35" hidden="1" x14ac:dyDescent="0.25">
      <c r="A8262" s="243">
        <v>335798</v>
      </c>
      <c r="B8262" s="244" t="s">
        <v>3128</v>
      </c>
      <c r="C8262" s="244" t="s">
        <v>1269</v>
      </c>
      <c r="D8262" s="245" t="s">
        <v>381</v>
      </c>
      <c r="E8262" s="115" t="s">
        <v>76</v>
      </c>
      <c r="F8262" s="237">
        <v>35643</v>
      </c>
      <c r="G8262" s="245" t="s">
        <v>805</v>
      </c>
      <c r="H8262" s="115" t="s">
        <v>16</v>
      </c>
      <c r="I8262" t="s">
        <v>199</v>
      </c>
      <c r="J8262" s="244" t="s">
        <v>15</v>
      </c>
      <c r="L8262" s="115" t="s">
        <v>40</v>
      </c>
      <c r="U8262"/>
      <c r="V8262">
        <v>0</v>
      </c>
      <c r="W8262" s="244"/>
    </row>
    <row r="8263" spans="1:35" x14ac:dyDescent="0.25">
      <c r="A8263" s="243">
        <v>335799</v>
      </c>
      <c r="B8263" s="244" t="s">
        <v>12317</v>
      </c>
      <c r="C8263" s="244" t="s">
        <v>212</v>
      </c>
      <c r="D8263" s="245" t="s">
        <v>536</v>
      </c>
      <c r="E8263" s="115" t="s">
        <v>76</v>
      </c>
      <c r="F8263" s="237"/>
      <c r="G8263" s="245"/>
      <c r="H8263" s="115" t="s">
        <v>16</v>
      </c>
      <c r="I8263" t="s">
        <v>107</v>
      </c>
      <c r="J8263" s="244"/>
      <c r="U8263"/>
      <c r="V8263" t="s">
        <v>4336</v>
      </c>
      <c r="W8263" s="244"/>
      <c r="AA8263" s="115" t="s">
        <v>4308</v>
      </c>
      <c r="AB8263" s="115" t="s">
        <v>4308</v>
      </c>
      <c r="AC8263" s="115" t="s">
        <v>4308</v>
      </c>
      <c r="AD8263" s="115" t="s">
        <v>4308</v>
      </c>
      <c r="AE8263" s="115" t="s">
        <v>4308</v>
      </c>
      <c r="AF8263" s="115" t="s">
        <v>4308</v>
      </c>
      <c r="AG8263" s="115" t="s">
        <v>4308</v>
      </c>
      <c r="AH8263" s="115" t="s">
        <v>4308</v>
      </c>
      <c r="AI8263" s="115" t="e">
        <f>VLOOKUP(A8263,'[2]دراسات قانونية'!$A$3:$E$600,1,0)</f>
        <v>#N/A</v>
      </c>
    </row>
    <row r="8264" spans="1:35" x14ac:dyDescent="0.25">
      <c r="A8264" s="243">
        <v>335800</v>
      </c>
      <c r="B8264" s="244" t="s">
        <v>12318</v>
      </c>
      <c r="C8264" s="244" t="s">
        <v>388</v>
      </c>
      <c r="D8264" s="245" t="s">
        <v>378</v>
      </c>
      <c r="E8264" s="115" t="s">
        <v>76</v>
      </c>
      <c r="F8264" s="237"/>
      <c r="G8264" s="245"/>
      <c r="H8264" s="115" t="s">
        <v>16</v>
      </c>
      <c r="I8264" t="s">
        <v>107</v>
      </c>
      <c r="J8264" s="244"/>
      <c r="U8264"/>
      <c r="V8264" t="s">
        <v>4336</v>
      </c>
      <c r="W8264" s="244"/>
      <c r="AA8264" s="115" t="s">
        <v>4308</v>
      </c>
      <c r="AB8264" s="115" t="s">
        <v>4308</v>
      </c>
      <c r="AC8264" s="115" t="s">
        <v>4308</v>
      </c>
      <c r="AD8264" s="115" t="s">
        <v>4308</v>
      </c>
      <c r="AE8264" s="115" t="s">
        <v>4308</v>
      </c>
      <c r="AF8264" s="115" t="s">
        <v>4308</v>
      </c>
      <c r="AG8264" s="115" t="s">
        <v>4308</v>
      </c>
      <c r="AH8264" s="115" t="s">
        <v>4308</v>
      </c>
      <c r="AI8264" s="115" t="e">
        <f>VLOOKUP(A8264,'[2]دراسات قانونية'!$A$3:$E$600,1,0)</f>
        <v>#N/A</v>
      </c>
    </row>
    <row r="8265" spans="1:35" hidden="1" x14ac:dyDescent="0.25">
      <c r="A8265" s="246">
        <v>335801</v>
      </c>
      <c r="B8265" s="247" t="s">
        <v>12319</v>
      </c>
      <c r="C8265" s="247" t="s">
        <v>305</v>
      </c>
      <c r="D8265" s="248" t="s">
        <v>2231</v>
      </c>
      <c r="E8265" t="s">
        <v>77</v>
      </c>
      <c r="F8265" s="126">
        <v>36281</v>
      </c>
      <c r="G8265" s="248" t="s">
        <v>12320</v>
      </c>
      <c r="H8265" t="s">
        <v>16</v>
      </c>
      <c r="I8265" t="s">
        <v>129</v>
      </c>
      <c r="J8265" s="247" t="s">
        <v>1226</v>
      </c>
      <c r="K8265"/>
      <c r="L8265" t="s">
        <v>73</v>
      </c>
      <c r="M8265"/>
      <c r="N8265"/>
      <c r="O8265"/>
      <c r="P8265"/>
      <c r="Q8265"/>
      <c r="U8265"/>
      <c r="V8265" t="s">
        <v>16623</v>
      </c>
      <c r="W8265" s="247"/>
      <c r="X8265"/>
      <c r="Y8265"/>
      <c r="Z8265"/>
      <c r="AA8265"/>
      <c r="AB8265"/>
      <c r="AC8265"/>
      <c r="AD8265"/>
      <c r="AE8265"/>
      <c r="AF8265"/>
      <c r="AG8265"/>
    </row>
    <row r="8266" spans="1:35" x14ac:dyDescent="0.25">
      <c r="A8266" s="243">
        <v>335802</v>
      </c>
      <c r="B8266" s="244" t="s">
        <v>12321</v>
      </c>
      <c r="C8266" s="244" t="s">
        <v>288</v>
      </c>
      <c r="D8266" s="245" t="s">
        <v>460</v>
      </c>
      <c r="E8266" s="115" t="s">
        <v>77</v>
      </c>
      <c r="F8266" s="237"/>
      <c r="G8266" s="245"/>
      <c r="H8266" s="115" t="s">
        <v>16</v>
      </c>
      <c r="I8266" t="s">
        <v>107</v>
      </c>
      <c r="J8266" s="244"/>
      <c r="U8266"/>
      <c r="V8266" t="s">
        <v>4336</v>
      </c>
      <c r="W8266" s="244"/>
      <c r="AA8266" s="115" t="s">
        <v>4308</v>
      </c>
      <c r="AB8266" s="115" t="s">
        <v>4308</v>
      </c>
      <c r="AC8266" s="115" t="s">
        <v>4308</v>
      </c>
      <c r="AD8266" s="115" t="s">
        <v>4308</v>
      </c>
      <c r="AE8266" s="115" t="s">
        <v>4308</v>
      </c>
      <c r="AF8266" s="115" t="s">
        <v>4308</v>
      </c>
      <c r="AG8266" s="115" t="s">
        <v>4308</v>
      </c>
      <c r="AH8266" s="115" t="s">
        <v>4308</v>
      </c>
      <c r="AI8266" s="115" t="e">
        <f>VLOOKUP(A8266,'[2]دراسات قانونية'!$A$3:$E$600,1,0)</f>
        <v>#N/A</v>
      </c>
    </row>
    <row r="8267" spans="1:35" hidden="1" x14ac:dyDescent="0.25">
      <c r="A8267" s="243">
        <v>335803</v>
      </c>
      <c r="B8267" s="244" t="s">
        <v>3129</v>
      </c>
      <c r="C8267" s="244" t="s">
        <v>539</v>
      </c>
      <c r="D8267" s="245" t="s">
        <v>232</v>
      </c>
      <c r="E8267" s="115" t="s">
        <v>77</v>
      </c>
      <c r="F8267" s="237">
        <v>36327</v>
      </c>
      <c r="G8267" s="245" t="s">
        <v>18</v>
      </c>
      <c r="H8267" s="115" t="s">
        <v>16</v>
      </c>
      <c r="I8267" t="s">
        <v>199</v>
      </c>
      <c r="J8267" s="244" t="s">
        <v>1263</v>
      </c>
      <c r="L8267" s="115" t="s">
        <v>18</v>
      </c>
      <c r="U8267"/>
      <c r="V8267">
        <v>0</v>
      </c>
      <c r="W8267" s="244"/>
    </row>
    <row r="8268" spans="1:35" hidden="1" x14ac:dyDescent="0.25">
      <c r="A8268" s="246">
        <v>335804</v>
      </c>
      <c r="B8268" s="247" t="s">
        <v>12322</v>
      </c>
      <c r="C8268" s="247" t="s">
        <v>332</v>
      </c>
      <c r="D8268" s="248" t="s">
        <v>12209</v>
      </c>
      <c r="E8268" t="s">
        <v>77</v>
      </c>
      <c r="F8268" s="126">
        <v>33239</v>
      </c>
      <c r="G8268" s="248" t="s">
        <v>12323</v>
      </c>
      <c r="H8268" t="s">
        <v>16</v>
      </c>
      <c r="I8268" t="s">
        <v>129</v>
      </c>
      <c r="J8268" s="247" t="s">
        <v>1226</v>
      </c>
      <c r="K8268"/>
      <c r="L8268" t="s">
        <v>18</v>
      </c>
      <c r="M8268"/>
      <c r="N8268"/>
      <c r="O8268"/>
      <c r="P8268"/>
      <c r="Q8268"/>
      <c r="U8268"/>
      <c r="V8268" t="s">
        <v>16623</v>
      </c>
      <c r="W8268" s="247"/>
      <c r="X8268"/>
      <c r="Y8268"/>
      <c r="Z8268"/>
      <c r="AA8268"/>
      <c r="AB8268"/>
      <c r="AC8268"/>
      <c r="AD8268"/>
      <c r="AE8268" t="s">
        <v>4308</v>
      </c>
      <c r="AF8268" t="s">
        <v>4308</v>
      </c>
      <c r="AG8268" t="s">
        <v>4308</v>
      </c>
      <c r="AH8268" s="115" t="s">
        <v>4308</v>
      </c>
    </row>
    <row r="8269" spans="1:35" ht="18" hidden="1" x14ac:dyDescent="0.25">
      <c r="A8269" s="249">
        <v>335806</v>
      </c>
      <c r="B8269" s="250" t="s">
        <v>12324</v>
      </c>
      <c r="C8269" s="250" t="s">
        <v>520</v>
      </c>
      <c r="D8269" s="251" t="s">
        <v>378</v>
      </c>
      <c r="E8269"/>
      <c r="F8269" s="126"/>
      <c r="G8269" s="252"/>
      <c r="H8269"/>
      <c r="I8269" t="s">
        <v>199</v>
      </c>
      <c r="J8269" s="253"/>
      <c r="K8269"/>
      <c r="L8269"/>
      <c r="M8269"/>
      <c r="N8269"/>
      <c r="O8269"/>
      <c r="P8269"/>
      <c r="Q8269"/>
      <c r="U8269"/>
      <c r="V8269">
        <v>0</v>
      </c>
      <c r="W8269" s="253"/>
      <c r="X8269"/>
      <c r="Y8269"/>
      <c r="Z8269"/>
      <c r="AA8269"/>
      <c r="AB8269"/>
      <c r="AC8269"/>
      <c r="AD8269"/>
      <c r="AE8269"/>
      <c r="AF8269"/>
      <c r="AG8269"/>
      <c r="AH8269" s="115" t="s">
        <v>4308</v>
      </c>
    </row>
    <row r="8270" spans="1:35" hidden="1" x14ac:dyDescent="0.25">
      <c r="A8270" s="246">
        <v>335807</v>
      </c>
      <c r="B8270" s="247" t="s">
        <v>12325</v>
      </c>
      <c r="C8270" s="247" t="s">
        <v>1117</v>
      </c>
      <c r="D8270" s="248" t="s">
        <v>480</v>
      </c>
      <c r="E8270" t="s">
        <v>77</v>
      </c>
      <c r="F8270" s="126">
        <v>26665</v>
      </c>
      <c r="G8270" s="248" t="s">
        <v>12326</v>
      </c>
      <c r="H8270" t="s">
        <v>16</v>
      </c>
      <c r="I8270" t="s">
        <v>129</v>
      </c>
      <c r="J8270" s="247" t="s">
        <v>1226</v>
      </c>
      <c r="K8270"/>
      <c r="L8270" t="s">
        <v>30</v>
      </c>
      <c r="M8270"/>
      <c r="N8270"/>
      <c r="O8270"/>
      <c r="P8270"/>
      <c r="Q8270"/>
      <c r="U8270"/>
      <c r="V8270" t="s">
        <v>16623</v>
      </c>
      <c r="W8270" s="247"/>
      <c r="X8270"/>
      <c r="Y8270"/>
      <c r="Z8270"/>
      <c r="AA8270"/>
      <c r="AB8270"/>
      <c r="AC8270"/>
      <c r="AD8270"/>
      <c r="AE8270"/>
      <c r="AF8270" t="s">
        <v>4308</v>
      </c>
      <c r="AG8270" t="s">
        <v>4308</v>
      </c>
      <c r="AH8270" s="115" t="s">
        <v>4308</v>
      </c>
    </row>
    <row r="8271" spans="1:35" hidden="1" x14ac:dyDescent="0.25">
      <c r="A8271" s="243">
        <v>335808</v>
      </c>
      <c r="B8271" s="244" t="s">
        <v>3908</v>
      </c>
      <c r="C8271" s="244" t="s">
        <v>355</v>
      </c>
      <c r="D8271" s="245" t="s">
        <v>549</v>
      </c>
      <c r="E8271" s="115" t="s">
        <v>77</v>
      </c>
      <c r="F8271" s="237">
        <v>24978</v>
      </c>
      <c r="G8271" s="245" t="s">
        <v>428</v>
      </c>
      <c r="H8271" s="115" t="s">
        <v>16</v>
      </c>
      <c r="I8271" t="s">
        <v>199</v>
      </c>
      <c r="J8271" s="244" t="s">
        <v>1226</v>
      </c>
      <c r="L8271" s="115" t="s">
        <v>18</v>
      </c>
      <c r="U8271"/>
      <c r="V8271">
        <v>0</v>
      </c>
      <c r="W8271" s="244"/>
    </row>
    <row r="8272" spans="1:35" x14ac:dyDescent="0.25">
      <c r="A8272" s="243">
        <v>335809</v>
      </c>
      <c r="B8272" s="244" t="s">
        <v>12327</v>
      </c>
      <c r="C8272" s="244" t="s">
        <v>543</v>
      </c>
      <c r="D8272" s="245" t="s">
        <v>1451</v>
      </c>
      <c r="E8272" s="115" t="s">
        <v>77</v>
      </c>
      <c r="F8272" s="237"/>
      <c r="G8272" s="245"/>
      <c r="H8272" s="115" t="s">
        <v>16</v>
      </c>
      <c r="I8272" t="s">
        <v>107</v>
      </c>
      <c r="J8272" s="244"/>
      <c r="U8272"/>
      <c r="V8272" t="s">
        <v>4336</v>
      </c>
      <c r="W8272" s="244"/>
      <c r="AA8272" s="115" t="s">
        <v>4308</v>
      </c>
      <c r="AB8272" s="115" t="s">
        <v>4308</v>
      </c>
      <c r="AC8272" s="115" t="s">
        <v>4308</v>
      </c>
      <c r="AD8272" s="115" t="s">
        <v>4308</v>
      </c>
      <c r="AE8272" s="115" t="s">
        <v>4308</v>
      </c>
      <c r="AF8272" s="115" t="s">
        <v>4308</v>
      </c>
      <c r="AG8272" s="115" t="s">
        <v>4308</v>
      </c>
      <c r="AH8272" s="115" t="s">
        <v>4308</v>
      </c>
      <c r="AI8272" s="115" t="e">
        <f>VLOOKUP(A8272,'[2]دراسات قانونية'!$A$3:$E$600,1,0)</f>
        <v>#N/A</v>
      </c>
    </row>
    <row r="8273" spans="1:35" x14ac:dyDescent="0.25">
      <c r="A8273" s="243">
        <v>335810</v>
      </c>
      <c r="B8273" s="244" t="s">
        <v>12328</v>
      </c>
      <c r="C8273" s="244" t="s">
        <v>703</v>
      </c>
      <c r="D8273" s="245" t="s">
        <v>12329</v>
      </c>
      <c r="E8273" s="115" t="s">
        <v>77</v>
      </c>
      <c r="F8273" s="237"/>
      <c r="G8273" s="245"/>
      <c r="H8273" s="115" t="s">
        <v>16</v>
      </c>
      <c r="I8273" t="s">
        <v>107</v>
      </c>
      <c r="J8273" s="244"/>
      <c r="U8273"/>
      <c r="V8273" t="s">
        <v>4336</v>
      </c>
      <c r="W8273" s="244"/>
      <c r="AA8273" s="115" t="s">
        <v>4308</v>
      </c>
      <c r="AB8273" s="115" t="s">
        <v>4308</v>
      </c>
      <c r="AC8273" s="115" t="s">
        <v>4308</v>
      </c>
      <c r="AD8273" s="115" t="s">
        <v>4308</v>
      </c>
      <c r="AE8273" s="115" t="s">
        <v>4308</v>
      </c>
      <c r="AF8273" s="115" t="s">
        <v>4308</v>
      </c>
      <c r="AG8273" s="115" t="s">
        <v>4308</v>
      </c>
      <c r="AH8273" s="115" t="s">
        <v>4308</v>
      </c>
      <c r="AI8273" s="115" t="e">
        <f>VLOOKUP(A8273,'[2]دراسات قانونية'!$A$3:$E$600,1,0)</f>
        <v>#N/A</v>
      </c>
    </row>
    <row r="8274" spans="1:35" hidden="1" x14ac:dyDescent="0.25">
      <c r="A8274" s="246">
        <v>335811</v>
      </c>
      <c r="B8274" s="247" t="s">
        <v>12330</v>
      </c>
      <c r="C8274" s="247" t="s">
        <v>261</v>
      </c>
      <c r="D8274" s="248" t="s">
        <v>286</v>
      </c>
      <c r="E8274" t="s">
        <v>77</v>
      </c>
      <c r="F8274" s="126">
        <v>33721</v>
      </c>
      <c r="G8274" s="248" t="s">
        <v>266</v>
      </c>
      <c r="H8274" t="s">
        <v>16</v>
      </c>
      <c r="I8274" t="s">
        <v>136</v>
      </c>
      <c r="J8274" s="247" t="s">
        <v>15</v>
      </c>
      <c r="K8274"/>
      <c r="L8274" t="s">
        <v>30</v>
      </c>
      <c r="M8274"/>
      <c r="N8274"/>
      <c r="O8274"/>
      <c r="P8274"/>
      <c r="Q8274"/>
      <c r="U8274"/>
      <c r="V8274" t="s">
        <v>4424</v>
      </c>
      <c r="W8274" s="247"/>
      <c r="X8274"/>
      <c r="Y8274"/>
      <c r="Z8274"/>
      <c r="AA8274"/>
      <c r="AB8274"/>
      <c r="AC8274"/>
      <c r="AD8274"/>
      <c r="AE8274"/>
      <c r="AF8274"/>
      <c r="AG8274"/>
    </row>
    <row r="8275" spans="1:35" hidden="1" x14ac:dyDescent="0.25">
      <c r="A8275" s="246">
        <v>335812</v>
      </c>
      <c r="B8275" s="247" t="s">
        <v>12331</v>
      </c>
      <c r="C8275" s="247" t="s">
        <v>250</v>
      </c>
      <c r="D8275" s="248" t="s">
        <v>210</v>
      </c>
      <c r="E8275" t="s">
        <v>77</v>
      </c>
      <c r="F8275" s="126">
        <v>34959</v>
      </c>
      <c r="G8275" s="248" t="s">
        <v>1527</v>
      </c>
      <c r="H8275" t="s">
        <v>16</v>
      </c>
      <c r="I8275" t="s">
        <v>136</v>
      </c>
      <c r="J8275" s="247" t="s">
        <v>15</v>
      </c>
      <c r="K8275"/>
      <c r="L8275" t="s">
        <v>18</v>
      </c>
      <c r="M8275"/>
      <c r="N8275"/>
      <c r="O8275"/>
      <c r="P8275"/>
      <c r="Q8275"/>
      <c r="U8275"/>
      <c r="V8275">
        <v>0</v>
      </c>
      <c r="W8275" s="247"/>
      <c r="X8275"/>
      <c r="Y8275"/>
      <c r="Z8275"/>
      <c r="AA8275"/>
      <c r="AB8275"/>
      <c r="AC8275"/>
      <c r="AD8275"/>
      <c r="AE8275"/>
      <c r="AF8275"/>
      <c r="AG8275"/>
    </row>
    <row r="8276" spans="1:35" ht="18" x14ac:dyDescent="0.25">
      <c r="A8276" s="249">
        <v>335813</v>
      </c>
      <c r="B8276" s="250" t="s">
        <v>12332</v>
      </c>
      <c r="C8276" s="250" t="s">
        <v>339</v>
      </c>
      <c r="D8276" s="251" t="s">
        <v>7269</v>
      </c>
      <c r="E8276"/>
      <c r="F8276" s="126"/>
      <c r="G8276" s="252"/>
      <c r="H8276"/>
      <c r="I8276" t="s">
        <v>107</v>
      </c>
      <c r="J8276" s="253"/>
      <c r="K8276"/>
      <c r="L8276"/>
      <c r="M8276"/>
      <c r="N8276"/>
      <c r="O8276"/>
      <c r="P8276"/>
      <c r="Q8276"/>
      <c r="U8276"/>
      <c r="V8276" t="s">
        <v>4337</v>
      </c>
      <c r="W8276" s="253"/>
      <c r="X8276"/>
      <c r="Y8276"/>
      <c r="Z8276"/>
      <c r="AA8276"/>
      <c r="AB8276"/>
      <c r="AC8276"/>
      <c r="AD8276"/>
      <c r="AE8276"/>
      <c r="AF8276"/>
      <c r="AG8276"/>
      <c r="AH8276" s="115" t="s">
        <v>4308</v>
      </c>
      <c r="AI8276" s="115" t="e">
        <f>VLOOKUP(A8276,'[2]دراسات قانونية'!$A$3:$E$600,1,0)</f>
        <v>#N/A</v>
      </c>
    </row>
    <row r="8277" spans="1:35" hidden="1" x14ac:dyDescent="0.25">
      <c r="A8277" s="246">
        <v>335814</v>
      </c>
      <c r="B8277" s="247" t="s">
        <v>12333</v>
      </c>
      <c r="C8277" s="247" t="s">
        <v>664</v>
      </c>
      <c r="D8277" s="248" t="s">
        <v>1392</v>
      </c>
      <c r="E8277" t="s">
        <v>76</v>
      </c>
      <c r="F8277" s="126">
        <v>35551</v>
      </c>
      <c r="G8277" s="248" t="s">
        <v>12334</v>
      </c>
      <c r="H8277" t="s">
        <v>19</v>
      </c>
      <c r="I8277" t="s">
        <v>136</v>
      </c>
      <c r="J8277" s="247" t="s">
        <v>1226</v>
      </c>
      <c r="K8277"/>
      <c r="L8277" t="s">
        <v>30</v>
      </c>
      <c r="M8277"/>
      <c r="N8277"/>
      <c r="O8277"/>
      <c r="P8277"/>
      <c r="Q8277"/>
      <c r="U8277"/>
      <c r="V8277">
        <v>0</v>
      </c>
      <c r="W8277" s="247"/>
      <c r="X8277"/>
      <c r="Y8277"/>
      <c r="Z8277"/>
      <c r="AA8277"/>
      <c r="AB8277"/>
      <c r="AC8277"/>
      <c r="AD8277"/>
      <c r="AE8277" t="s">
        <v>4308</v>
      </c>
      <c r="AF8277" t="s">
        <v>4308</v>
      </c>
      <c r="AG8277" t="s">
        <v>4308</v>
      </c>
      <c r="AH8277" s="115" t="s">
        <v>4308</v>
      </c>
    </row>
    <row r="8278" spans="1:35" hidden="1" x14ac:dyDescent="0.25">
      <c r="A8278" s="246">
        <v>335815</v>
      </c>
      <c r="B8278" s="247" t="s">
        <v>12335</v>
      </c>
      <c r="C8278" s="247" t="s">
        <v>601</v>
      </c>
      <c r="D8278" s="248" t="s">
        <v>880</v>
      </c>
      <c r="E8278" t="s">
        <v>77</v>
      </c>
      <c r="F8278" s="126"/>
      <c r="G8278" s="248"/>
      <c r="H8278" t="s">
        <v>16</v>
      </c>
      <c r="I8278" t="s">
        <v>129</v>
      </c>
      <c r="J8278" s="247"/>
      <c r="K8278"/>
      <c r="L8278"/>
      <c r="M8278"/>
      <c r="N8278"/>
      <c r="O8278"/>
      <c r="P8278"/>
      <c r="Q8278"/>
      <c r="U8278"/>
      <c r="V8278" t="s">
        <v>4424</v>
      </c>
      <c r="W8278" s="247"/>
      <c r="X8278"/>
      <c r="Y8278"/>
      <c r="Z8278"/>
      <c r="AA8278" t="s">
        <v>4308</v>
      </c>
      <c r="AB8278" t="s">
        <v>4308</v>
      </c>
      <c r="AC8278" t="s">
        <v>4308</v>
      </c>
      <c r="AD8278" t="s">
        <v>4308</v>
      </c>
      <c r="AE8278" t="s">
        <v>4308</v>
      </c>
      <c r="AF8278" t="s">
        <v>4308</v>
      </c>
      <c r="AG8278" t="s">
        <v>4308</v>
      </c>
      <c r="AH8278" s="115" t="s">
        <v>4308</v>
      </c>
    </row>
    <row r="8279" spans="1:35" x14ac:dyDescent="0.25">
      <c r="A8279" s="243">
        <v>335816</v>
      </c>
      <c r="B8279" s="244" t="s">
        <v>12336</v>
      </c>
      <c r="C8279" s="244" t="s">
        <v>386</v>
      </c>
      <c r="D8279" s="245" t="s">
        <v>730</v>
      </c>
      <c r="E8279" s="115" t="s">
        <v>77</v>
      </c>
      <c r="F8279" s="237"/>
      <c r="G8279" s="245"/>
      <c r="H8279" s="115" t="s">
        <v>16</v>
      </c>
      <c r="I8279" t="s">
        <v>107</v>
      </c>
      <c r="J8279" s="244"/>
      <c r="U8279"/>
      <c r="V8279" t="s">
        <v>4336</v>
      </c>
      <c r="W8279" s="244"/>
      <c r="AA8279" s="115" t="s">
        <v>4308</v>
      </c>
      <c r="AB8279" s="115" t="s">
        <v>4308</v>
      </c>
      <c r="AC8279" s="115" t="s">
        <v>4308</v>
      </c>
      <c r="AD8279" s="115" t="s">
        <v>4308</v>
      </c>
      <c r="AE8279" s="115" t="s">
        <v>4308</v>
      </c>
      <c r="AF8279" s="115" t="s">
        <v>4308</v>
      </c>
      <c r="AG8279" s="115" t="s">
        <v>4308</v>
      </c>
      <c r="AH8279" s="115" t="s">
        <v>4308</v>
      </c>
      <c r="AI8279" s="115" t="e">
        <f>VLOOKUP(A8279,'[2]دراسات قانونية'!$A$3:$E$600,1,0)</f>
        <v>#N/A</v>
      </c>
    </row>
    <row r="8280" spans="1:35" x14ac:dyDescent="0.25">
      <c r="A8280" s="243">
        <v>335817</v>
      </c>
      <c r="B8280" s="244" t="s">
        <v>12337</v>
      </c>
      <c r="C8280" s="244" t="s">
        <v>227</v>
      </c>
      <c r="D8280" s="245" t="s">
        <v>1014</v>
      </c>
      <c r="E8280" s="115" t="s">
        <v>77</v>
      </c>
      <c r="F8280" s="237">
        <v>35431</v>
      </c>
      <c r="G8280" s="245" t="s">
        <v>738</v>
      </c>
      <c r="H8280" s="115" t="s">
        <v>16</v>
      </c>
      <c r="I8280" t="s">
        <v>107</v>
      </c>
      <c r="J8280" s="244" t="s">
        <v>1226</v>
      </c>
      <c r="L8280" s="115" t="s">
        <v>18</v>
      </c>
      <c r="U8280"/>
      <c r="V8280" t="s">
        <v>4336</v>
      </c>
      <c r="W8280" s="244"/>
      <c r="AH8280" s="115" t="s">
        <v>4308</v>
      </c>
      <c r="AI8280" s="115" t="e">
        <f>VLOOKUP(A8280,'[2]دراسات قانونية'!$A$3:$E$600,1,0)</f>
        <v>#N/A</v>
      </c>
    </row>
    <row r="8281" spans="1:35" ht="18" x14ac:dyDescent="0.25">
      <c r="A8281" s="249">
        <v>335818</v>
      </c>
      <c r="B8281" s="250" t="s">
        <v>12338</v>
      </c>
      <c r="C8281" s="250" t="s">
        <v>227</v>
      </c>
      <c r="D8281" s="251" t="s">
        <v>1107</v>
      </c>
      <c r="E8281"/>
      <c r="F8281" s="126"/>
      <c r="G8281" s="252"/>
      <c r="H8281"/>
      <c r="I8281" t="s">
        <v>107</v>
      </c>
      <c r="J8281" s="253"/>
      <c r="K8281"/>
      <c r="L8281"/>
      <c r="M8281"/>
      <c r="N8281"/>
      <c r="O8281"/>
      <c r="P8281"/>
      <c r="Q8281"/>
      <c r="U8281"/>
      <c r="V8281" t="s">
        <v>4337</v>
      </c>
      <c r="W8281" s="253"/>
      <c r="X8281"/>
      <c r="Y8281"/>
      <c r="Z8281"/>
      <c r="AA8281"/>
      <c r="AB8281"/>
      <c r="AC8281"/>
      <c r="AD8281"/>
      <c r="AE8281"/>
      <c r="AF8281"/>
      <c r="AG8281"/>
      <c r="AH8281" s="115" t="s">
        <v>4308</v>
      </c>
      <c r="AI8281" s="115" t="e">
        <f>VLOOKUP(A8281,'[2]دراسات قانونية'!$A$3:$E$600,1,0)</f>
        <v>#N/A</v>
      </c>
    </row>
    <row r="8282" spans="1:35" hidden="1" x14ac:dyDescent="0.25">
      <c r="A8282" s="243">
        <v>335819</v>
      </c>
      <c r="B8282" s="244" t="s">
        <v>3336</v>
      </c>
      <c r="C8282" s="244" t="s">
        <v>271</v>
      </c>
      <c r="D8282" s="245" t="s">
        <v>3337</v>
      </c>
      <c r="E8282" s="115" t="s">
        <v>77</v>
      </c>
      <c r="F8282" s="237">
        <v>31917</v>
      </c>
      <c r="G8282" s="245" t="s">
        <v>70</v>
      </c>
      <c r="H8282" s="115" t="s">
        <v>16</v>
      </c>
      <c r="I8282" t="s">
        <v>199</v>
      </c>
      <c r="J8282" s="244" t="s">
        <v>1226</v>
      </c>
      <c r="L8282" s="115" t="s">
        <v>70</v>
      </c>
      <c r="U8282"/>
      <c r="V8282">
        <v>0</v>
      </c>
      <c r="W8282" s="244"/>
    </row>
    <row r="8283" spans="1:35" hidden="1" x14ac:dyDescent="0.25">
      <c r="A8283" s="243">
        <v>335820</v>
      </c>
      <c r="B8283" s="244" t="s">
        <v>2977</v>
      </c>
      <c r="C8283" s="244" t="s">
        <v>261</v>
      </c>
      <c r="D8283" s="245" t="s">
        <v>2978</v>
      </c>
      <c r="E8283" s="115" t="s">
        <v>76</v>
      </c>
      <c r="F8283" s="237">
        <v>34354</v>
      </c>
      <c r="G8283" s="245" t="s">
        <v>18</v>
      </c>
      <c r="H8283" s="115" t="s">
        <v>16</v>
      </c>
      <c r="I8283" t="s">
        <v>136</v>
      </c>
      <c r="J8283" s="244" t="s">
        <v>1226</v>
      </c>
      <c r="L8283" s="115" t="s">
        <v>18</v>
      </c>
      <c r="R8283" s="115">
        <v>9411</v>
      </c>
      <c r="S8283" s="115">
        <v>45722</v>
      </c>
      <c r="T8283" s="115">
        <v>70000</v>
      </c>
      <c r="U8283"/>
      <c r="V8283">
        <v>0</v>
      </c>
      <c r="W8283" s="244"/>
    </row>
    <row r="8284" spans="1:35" x14ac:dyDescent="0.25">
      <c r="A8284" s="243">
        <v>335822</v>
      </c>
      <c r="B8284" s="244" t="s">
        <v>12339</v>
      </c>
      <c r="C8284" s="244" t="s">
        <v>227</v>
      </c>
      <c r="D8284" s="245" t="s">
        <v>11750</v>
      </c>
      <c r="E8284" s="115" t="s">
        <v>77</v>
      </c>
      <c r="F8284" s="237"/>
      <c r="G8284" s="245"/>
      <c r="H8284" s="115" t="s">
        <v>16</v>
      </c>
      <c r="I8284" t="s">
        <v>107</v>
      </c>
      <c r="J8284" s="244"/>
      <c r="U8284"/>
      <c r="V8284" t="s">
        <v>4336</v>
      </c>
      <c r="W8284" s="244"/>
      <c r="AA8284" s="115" t="s">
        <v>4308</v>
      </c>
      <c r="AB8284" s="115" t="s">
        <v>4308</v>
      </c>
      <c r="AC8284" s="115" t="s">
        <v>4308</v>
      </c>
      <c r="AD8284" s="115" t="s">
        <v>4308</v>
      </c>
      <c r="AE8284" s="115" t="s">
        <v>4308</v>
      </c>
      <c r="AF8284" s="115" t="s">
        <v>4308</v>
      </c>
      <c r="AG8284" s="115" t="s">
        <v>4308</v>
      </c>
      <c r="AH8284" s="115" t="s">
        <v>4308</v>
      </c>
      <c r="AI8284" s="115" t="e">
        <f>VLOOKUP(A8284,'[2]دراسات قانونية'!$A$3:$E$600,1,0)</f>
        <v>#N/A</v>
      </c>
    </row>
    <row r="8285" spans="1:35" ht="18" x14ac:dyDescent="0.25">
      <c r="A8285" s="249">
        <v>335823</v>
      </c>
      <c r="B8285" s="250" t="s">
        <v>12340</v>
      </c>
      <c r="C8285" s="250" t="s">
        <v>332</v>
      </c>
      <c r="D8285" s="251" t="s">
        <v>1319</v>
      </c>
      <c r="E8285"/>
      <c r="F8285" s="126"/>
      <c r="G8285" s="252"/>
      <c r="H8285"/>
      <c r="I8285" t="s">
        <v>107</v>
      </c>
      <c r="J8285" s="253"/>
      <c r="K8285"/>
      <c r="L8285"/>
      <c r="M8285"/>
      <c r="N8285"/>
      <c r="O8285"/>
      <c r="P8285"/>
      <c r="Q8285"/>
      <c r="U8285"/>
      <c r="V8285" t="s">
        <v>4337</v>
      </c>
      <c r="W8285" s="253"/>
      <c r="X8285"/>
      <c r="Y8285"/>
      <c r="Z8285"/>
      <c r="AA8285"/>
      <c r="AB8285"/>
      <c r="AC8285"/>
      <c r="AD8285"/>
      <c r="AE8285"/>
      <c r="AF8285"/>
      <c r="AG8285"/>
      <c r="AH8285" s="115" t="s">
        <v>4308</v>
      </c>
      <c r="AI8285" s="115" t="e">
        <f>VLOOKUP(A8285,'[2]دراسات قانونية'!$A$3:$E$600,1,0)</f>
        <v>#N/A</v>
      </c>
    </row>
    <row r="8286" spans="1:35" x14ac:dyDescent="0.25">
      <c r="A8286" s="243">
        <v>335824</v>
      </c>
      <c r="B8286" s="244" t="s">
        <v>12341</v>
      </c>
      <c r="C8286" s="244" t="s">
        <v>360</v>
      </c>
      <c r="D8286" s="245" t="s">
        <v>444</v>
      </c>
      <c r="E8286" s="115" t="s">
        <v>77</v>
      </c>
      <c r="F8286" s="237"/>
      <c r="G8286" s="245"/>
      <c r="H8286" s="115" t="s">
        <v>16</v>
      </c>
      <c r="I8286" t="s">
        <v>107</v>
      </c>
      <c r="J8286" s="244"/>
      <c r="U8286"/>
      <c r="V8286" t="s">
        <v>4336</v>
      </c>
      <c r="W8286" s="244"/>
      <c r="AA8286" s="115" t="s">
        <v>4308</v>
      </c>
      <c r="AB8286" s="115" t="s">
        <v>4308</v>
      </c>
      <c r="AC8286" s="115" t="s">
        <v>4308</v>
      </c>
      <c r="AD8286" s="115" t="s">
        <v>4308</v>
      </c>
      <c r="AE8286" s="115" t="s">
        <v>4308</v>
      </c>
      <c r="AF8286" s="115" t="s">
        <v>4308</v>
      </c>
      <c r="AG8286" s="115" t="s">
        <v>4308</v>
      </c>
      <c r="AH8286" s="115" t="s">
        <v>4308</v>
      </c>
      <c r="AI8286" s="115" t="e">
        <f>VLOOKUP(A8286,'[2]دراسات قانونية'!$A$3:$E$600,1,0)</f>
        <v>#N/A</v>
      </c>
    </row>
    <row r="8287" spans="1:35" hidden="1" x14ac:dyDescent="0.25">
      <c r="A8287" s="246">
        <v>335825</v>
      </c>
      <c r="B8287" s="247" t="s">
        <v>12342</v>
      </c>
      <c r="C8287" s="247" t="s">
        <v>530</v>
      </c>
      <c r="D8287" s="248" t="s">
        <v>1010</v>
      </c>
      <c r="E8287" t="s">
        <v>76</v>
      </c>
      <c r="F8287" s="126">
        <v>31229</v>
      </c>
      <c r="G8287" s="248" t="s">
        <v>18</v>
      </c>
      <c r="H8287" t="s">
        <v>16</v>
      </c>
      <c r="I8287" t="s">
        <v>136</v>
      </c>
      <c r="J8287" s="247"/>
      <c r="K8287"/>
      <c r="L8287"/>
      <c r="M8287"/>
      <c r="N8287"/>
      <c r="O8287"/>
      <c r="P8287"/>
      <c r="Q8287"/>
      <c r="U8287"/>
      <c r="V8287">
        <v>0</v>
      </c>
      <c r="W8287" s="247"/>
      <c r="X8287"/>
      <c r="Y8287"/>
      <c r="Z8287"/>
      <c r="AA8287"/>
      <c r="AB8287"/>
      <c r="AC8287"/>
      <c r="AD8287" t="s">
        <v>4308</v>
      </c>
      <c r="AE8287" t="s">
        <v>4308</v>
      </c>
      <c r="AF8287" t="s">
        <v>4308</v>
      </c>
      <c r="AG8287" t="s">
        <v>4308</v>
      </c>
      <c r="AH8287" s="115" t="s">
        <v>4308</v>
      </c>
    </row>
    <row r="8288" spans="1:35" x14ac:dyDescent="0.25">
      <c r="A8288" s="243">
        <v>335826</v>
      </c>
      <c r="B8288" s="244" t="s">
        <v>12343</v>
      </c>
      <c r="C8288" s="244" t="s">
        <v>227</v>
      </c>
      <c r="D8288" s="245" t="s">
        <v>222</v>
      </c>
      <c r="E8288" s="115" t="s">
        <v>77</v>
      </c>
      <c r="F8288" s="237"/>
      <c r="G8288" s="245"/>
      <c r="H8288" s="115" t="s">
        <v>16</v>
      </c>
      <c r="I8288" t="s">
        <v>107</v>
      </c>
      <c r="J8288" s="244"/>
      <c r="U8288"/>
      <c r="V8288" t="s">
        <v>4336</v>
      </c>
      <c r="W8288" s="244"/>
      <c r="AA8288" s="115" t="s">
        <v>4308</v>
      </c>
      <c r="AB8288" s="115" t="s">
        <v>4308</v>
      </c>
      <c r="AC8288" s="115" t="s">
        <v>4308</v>
      </c>
      <c r="AD8288" s="115" t="s">
        <v>4308</v>
      </c>
      <c r="AE8288" s="115" t="s">
        <v>4308</v>
      </c>
      <c r="AF8288" s="115" t="s">
        <v>4308</v>
      </c>
      <c r="AG8288" s="115" t="s">
        <v>4308</v>
      </c>
      <c r="AH8288" s="115" t="s">
        <v>4308</v>
      </c>
      <c r="AI8288" s="115" t="e">
        <f>VLOOKUP(A8288,'[2]دراسات قانونية'!$A$3:$E$600,1,0)</f>
        <v>#N/A</v>
      </c>
    </row>
    <row r="8289" spans="1:35" x14ac:dyDescent="0.25">
      <c r="A8289" s="243">
        <v>335827</v>
      </c>
      <c r="B8289" s="244" t="s">
        <v>12344</v>
      </c>
      <c r="C8289" s="244" t="s">
        <v>227</v>
      </c>
      <c r="D8289" s="245" t="s">
        <v>281</v>
      </c>
      <c r="E8289" s="115" t="s">
        <v>77</v>
      </c>
      <c r="F8289" s="237"/>
      <c r="G8289" s="245"/>
      <c r="H8289" s="115" t="s">
        <v>16</v>
      </c>
      <c r="I8289" t="s">
        <v>107</v>
      </c>
      <c r="J8289" s="244"/>
      <c r="U8289"/>
      <c r="V8289" t="s">
        <v>4336</v>
      </c>
      <c r="W8289" s="244"/>
      <c r="AA8289" s="115" t="s">
        <v>4308</v>
      </c>
      <c r="AB8289" s="115" t="s">
        <v>4308</v>
      </c>
      <c r="AC8289" s="115" t="s">
        <v>4308</v>
      </c>
      <c r="AD8289" s="115" t="s">
        <v>4308</v>
      </c>
      <c r="AE8289" s="115" t="s">
        <v>4308</v>
      </c>
      <c r="AF8289" s="115" t="s">
        <v>4308</v>
      </c>
      <c r="AG8289" s="115" t="s">
        <v>4308</v>
      </c>
      <c r="AH8289" s="115" t="s">
        <v>4308</v>
      </c>
      <c r="AI8289" s="115" t="e">
        <f>VLOOKUP(A8289,'[2]دراسات قانونية'!$A$3:$E$600,1,0)</f>
        <v>#N/A</v>
      </c>
    </row>
    <row r="8290" spans="1:35" x14ac:dyDescent="0.25">
      <c r="A8290" s="243">
        <v>335828</v>
      </c>
      <c r="B8290" s="244" t="s">
        <v>8575</v>
      </c>
      <c r="C8290" s="244" t="s">
        <v>233</v>
      </c>
      <c r="D8290" s="245" t="s">
        <v>612</v>
      </c>
      <c r="E8290" s="115" t="s">
        <v>77</v>
      </c>
      <c r="F8290" s="237"/>
      <c r="G8290" s="245"/>
      <c r="H8290" s="115" t="s">
        <v>16</v>
      </c>
      <c r="I8290" t="s">
        <v>107</v>
      </c>
      <c r="J8290" s="244"/>
      <c r="U8290"/>
      <c r="V8290" t="s">
        <v>4336</v>
      </c>
      <c r="W8290" s="244"/>
      <c r="AA8290" s="115" t="s">
        <v>4308</v>
      </c>
      <c r="AB8290" s="115" t="s">
        <v>4308</v>
      </c>
      <c r="AC8290" s="115" t="s">
        <v>4308</v>
      </c>
      <c r="AD8290" s="115" t="s">
        <v>4308</v>
      </c>
      <c r="AE8290" s="115" t="s">
        <v>4308</v>
      </c>
      <c r="AF8290" s="115" t="s">
        <v>4308</v>
      </c>
      <c r="AG8290" s="115" t="s">
        <v>4308</v>
      </c>
      <c r="AH8290" s="115" t="s">
        <v>4308</v>
      </c>
      <c r="AI8290" s="115" t="e">
        <f>VLOOKUP(A8290,'[2]دراسات قانونية'!$A$3:$E$600,1,0)</f>
        <v>#N/A</v>
      </c>
    </row>
    <row r="8291" spans="1:35" x14ac:dyDescent="0.25">
      <c r="A8291" s="243">
        <v>335829</v>
      </c>
      <c r="B8291" s="244" t="s">
        <v>12345</v>
      </c>
      <c r="C8291" s="244" t="s">
        <v>343</v>
      </c>
      <c r="D8291" s="245" t="s">
        <v>1293</v>
      </c>
      <c r="E8291" s="115" t="s">
        <v>77</v>
      </c>
      <c r="F8291" s="237"/>
      <c r="G8291" s="245"/>
      <c r="H8291" s="115" t="s">
        <v>16</v>
      </c>
      <c r="I8291" t="s">
        <v>107</v>
      </c>
      <c r="J8291" s="244"/>
      <c r="U8291"/>
      <c r="V8291" t="s">
        <v>4336</v>
      </c>
      <c r="W8291" s="244"/>
      <c r="AA8291" s="115" t="s">
        <v>4308</v>
      </c>
      <c r="AB8291" s="115" t="s">
        <v>4308</v>
      </c>
      <c r="AC8291" s="115" t="s">
        <v>4308</v>
      </c>
      <c r="AD8291" s="115" t="s">
        <v>4308</v>
      </c>
      <c r="AE8291" s="115" t="s">
        <v>4308</v>
      </c>
      <c r="AF8291" s="115" t="s">
        <v>4308</v>
      </c>
      <c r="AG8291" s="115" t="s">
        <v>4308</v>
      </c>
      <c r="AH8291" s="115" t="s">
        <v>4308</v>
      </c>
      <c r="AI8291" s="115" t="e">
        <f>VLOOKUP(A8291,'[2]دراسات قانونية'!$A$3:$E$600,1,0)</f>
        <v>#N/A</v>
      </c>
    </row>
    <row r="8292" spans="1:35" hidden="1" x14ac:dyDescent="0.25">
      <c r="A8292" s="246">
        <v>335831</v>
      </c>
      <c r="B8292" s="247" t="s">
        <v>12346</v>
      </c>
      <c r="C8292" s="247" t="s">
        <v>11662</v>
      </c>
      <c r="D8292" s="248" t="s">
        <v>445</v>
      </c>
      <c r="E8292" t="s">
        <v>76</v>
      </c>
      <c r="F8292" s="126">
        <v>26617</v>
      </c>
      <c r="G8292" s="248" t="s">
        <v>11781</v>
      </c>
      <c r="H8292" t="s">
        <v>16</v>
      </c>
      <c r="I8292" t="s">
        <v>129</v>
      </c>
      <c r="J8292" s="247" t="s">
        <v>1226</v>
      </c>
      <c r="K8292"/>
      <c r="L8292" t="s">
        <v>67</v>
      </c>
      <c r="M8292"/>
      <c r="N8292"/>
      <c r="O8292"/>
      <c r="P8292"/>
      <c r="Q8292"/>
      <c r="U8292"/>
      <c r="V8292" t="s">
        <v>16623</v>
      </c>
      <c r="W8292" s="247"/>
      <c r="X8292"/>
      <c r="Y8292"/>
      <c r="Z8292"/>
      <c r="AA8292"/>
      <c r="AB8292"/>
      <c r="AC8292"/>
      <c r="AD8292"/>
      <c r="AE8292"/>
      <c r="AF8292"/>
      <c r="AG8292"/>
    </row>
    <row r="8293" spans="1:35" hidden="1" x14ac:dyDescent="0.25">
      <c r="A8293" s="246">
        <v>335832</v>
      </c>
      <c r="B8293" s="247" t="s">
        <v>12347</v>
      </c>
      <c r="C8293" s="247" t="s">
        <v>305</v>
      </c>
      <c r="D8293" s="248" t="s">
        <v>894</v>
      </c>
      <c r="E8293" t="s">
        <v>76</v>
      </c>
      <c r="F8293" s="126">
        <v>35947</v>
      </c>
      <c r="G8293" s="248" t="s">
        <v>645</v>
      </c>
      <c r="H8293" t="s">
        <v>16</v>
      </c>
      <c r="I8293" t="s">
        <v>129</v>
      </c>
      <c r="J8293" s="247" t="s">
        <v>15</v>
      </c>
      <c r="K8293"/>
      <c r="L8293" t="s">
        <v>67</v>
      </c>
      <c r="M8293"/>
      <c r="N8293"/>
      <c r="O8293"/>
      <c r="P8293"/>
      <c r="Q8293"/>
      <c r="U8293"/>
      <c r="V8293">
        <v>0</v>
      </c>
      <c r="W8293" s="247"/>
      <c r="X8293"/>
      <c r="Y8293"/>
      <c r="Z8293"/>
      <c r="AA8293"/>
      <c r="AB8293"/>
      <c r="AC8293"/>
      <c r="AD8293"/>
      <c r="AE8293"/>
      <c r="AF8293"/>
      <c r="AG8293"/>
    </row>
    <row r="8294" spans="1:35" hidden="1" x14ac:dyDescent="0.25">
      <c r="A8294" s="243">
        <v>335833</v>
      </c>
      <c r="B8294" s="244" t="s">
        <v>3909</v>
      </c>
      <c r="C8294" s="244" t="s">
        <v>548</v>
      </c>
      <c r="D8294" s="245" t="s">
        <v>222</v>
      </c>
      <c r="E8294" s="115" t="s">
        <v>76</v>
      </c>
      <c r="F8294" s="237">
        <v>35877</v>
      </c>
      <c r="G8294" s="245" t="s">
        <v>282</v>
      </c>
      <c r="H8294" s="115" t="s">
        <v>16</v>
      </c>
      <c r="I8294" t="s">
        <v>199</v>
      </c>
      <c r="J8294" s="244" t="s">
        <v>15</v>
      </c>
      <c r="L8294" s="115" t="s">
        <v>30</v>
      </c>
      <c r="U8294"/>
      <c r="V8294">
        <v>0</v>
      </c>
      <c r="W8294" s="244"/>
    </row>
    <row r="8295" spans="1:35" hidden="1" x14ac:dyDescent="0.25">
      <c r="A8295" s="246">
        <v>335834</v>
      </c>
      <c r="B8295" s="247" t="s">
        <v>12348</v>
      </c>
      <c r="C8295" s="247" t="s">
        <v>384</v>
      </c>
      <c r="D8295" s="248" t="s">
        <v>12349</v>
      </c>
      <c r="E8295" t="s">
        <v>76</v>
      </c>
      <c r="F8295" s="126">
        <v>32417</v>
      </c>
      <c r="G8295" s="248" t="s">
        <v>2058</v>
      </c>
      <c r="H8295" t="s">
        <v>16</v>
      </c>
      <c r="I8295" t="s">
        <v>129</v>
      </c>
      <c r="J8295" s="247"/>
      <c r="K8295"/>
      <c r="L8295"/>
      <c r="M8295"/>
      <c r="N8295"/>
      <c r="O8295"/>
      <c r="P8295"/>
      <c r="Q8295"/>
      <c r="U8295"/>
      <c r="V8295" t="s">
        <v>4424</v>
      </c>
      <c r="W8295" s="247"/>
      <c r="X8295"/>
      <c r="Y8295"/>
      <c r="Z8295"/>
      <c r="AA8295"/>
      <c r="AB8295" t="s">
        <v>4308</v>
      </c>
      <c r="AC8295" t="s">
        <v>4308</v>
      </c>
      <c r="AD8295" t="s">
        <v>4308</v>
      </c>
      <c r="AE8295" t="s">
        <v>4308</v>
      </c>
      <c r="AF8295" t="s">
        <v>4308</v>
      </c>
      <c r="AG8295" t="s">
        <v>4308</v>
      </c>
      <c r="AH8295" s="115" t="s">
        <v>4308</v>
      </c>
    </row>
    <row r="8296" spans="1:35" hidden="1" x14ac:dyDescent="0.25">
      <c r="A8296" s="246">
        <v>335835</v>
      </c>
      <c r="B8296" s="247" t="s">
        <v>12350</v>
      </c>
      <c r="C8296" s="247" t="s">
        <v>227</v>
      </c>
      <c r="D8296" s="248" t="s">
        <v>370</v>
      </c>
      <c r="E8296" t="s">
        <v>76</v>
      </c>
      <c r="F8296" s="126">
        <v>32509</v>
      </c>
      <c r="G8296" s="248" t="s">
        <v>61</v>
      </c>
      <c r="H8296" t="s">
        <v>16</v>
      </c>
      <c r="I8296" t="s">
        <v>129</v>
      </c>
      <c r="J8296" s="247"/>
      <c r="K8296"/>
      <c r="L8296"/>
      <c r="M8296"/>
      <c r="N8296"/>
      <c r="O8296"/>
      <c r="P8296"/>
      <c r="Q8296"/>
      <c r="U8296"/>
      <c r="V8296" t="s">
        <v>4336</v>
      </c>
      <c r="W8296" s="247"/>
      <c r="X8296"/>
      <c r="Y8296"/>
      <c r="Z8296"/>
      <c r="AA8296"/>
      <c r="AB8296"/>
      <c r="AC8296"/>
      <c r="AD8296"/>
      <c r="AE8296"/>
      <c r="AF8296"/>
      <c r="AG8296"/>
      <c r="AH8296" s="115" t="s">
        <v>4308</v>
      </c>
    </row>
    <row r="8297" spans="1:35" ht="18" x14ac:dyDescent="0.25">
      <c r="A8297" s="249">
        <v>335836</v>
      </c>
      <c r="B8297" s="250" t="s">
        <v>12351</v>
      </c>
      <c r="C8297" s="250" t="s">
        <v>227</v>
      </c>
      <c r="D8297" s="251" t="s">
        <v>585</v>
      </c>
      <c r="E8297"/>
      <c r="F8297" s="126"/>
      <c r="G8297" s="252"/>
      <c r="H8297"/>
      <c r="I8297" t="s">
        <v>107</v>
      </c>
      <c r="J8297" s="253"/>
      <c r="K8297"/>
      <c r="L8297"/>
      <c r="M8297"/>
      <c r="N8297"/>
      <c r="O8297"/>
      <c r="P8297"/>
      <c r="Q8297"/>
      <c r="U8297"/>
      <c r="V8297" t="s">
        <v>4337</v>
      </c>
      <c r="W8297" s="253"/>
      <c r="X8297"/>
      <c r="Y8297"/>
      <c r="Z8297"/>
      <c r="AA8297"/>
      <c r="AB8297"/>
      <c r="AC8297"/>
      <c r="AD8297"/>
      <c r="AE8297"/>
      <c r="AF8297"/>
      <c r="AG8297"/>
      <c r="AH8297" s="115" t="s">
        <v>4308</v>
      </c>
      <c r="AI8297" s="115" t="e">
        <f>VLOOKUP(A8297,'[2]دراسات قانونية'!$A$3:$E$600,1,0)</f>
        <v>#N/A</v>
      </c>
    </row>
    <row r="8298" spans="1:35" x14ac:dyDescent="0.25">
      <c r="A8298" s="243">
        <v>335837</v>
      </c>
      <c r="B8298" s="244" t="s">
        <v>12352</v>
      </c>
      <c r="C8298" s="244" t="s">
        <v>227</v>
      </c>
      <c r="D8298" s="245" t="s">
        <v>487</v>
      </c>
      <c r="E8298" s="115" t="s">
        <v>77</v>
      </c>
      <c r="F8298" s="237"/>
      <c r="G8298" s="245"/>
      <c r="H8298" s="115" t="s">
        <v>16</v>
      </c>
      <c r="I8298" t="s">
        <v>107</v>
      </c>
      <c r="J8298" s="244"/>
      <c r="U8298"/>
      <c r="V8298" t="s">
        <v>4336</v>
      </c>
      <c r="W8298" s="244"/>
      <c r="AA8298" s="115" t="s">
        <v>4308</v>
      </c>
      <c r="AB8298" s="115" t="s">
        <v>4308</v>
      </c>
      <c r="AC8298" s="115" t="s">
        <v>4308</v>
      </c>
      <c r="AD8298" s="115" t="s">
        <v>4308</v>
      </c>
      <c r="AE8298" s="115" t="s">
        <v>4308</v>
      </c>
      <c r="AF8298" s="115" t="s">
        <v>4308</v>
      </c>
      <c r="AG8298" s="115" t="s">
        <v>4308</v>
      </c>
      <c r="AH8298" s="115" t="s">
        <v>4308</v>
      </c>
      <c r="AI8298" s="115" t="e">
        <f>VLOOKUP(A8298,'[2]دراسات قانونية'!$A$3:$E$600,1,0)</f>
        <v>#N/A</v>
      </c>
    </row>
    <row r="8299" spans="1:35" x14ac:dyDescent="0.25">
      <c r="A8299" s="243">
        <v>335838</v>
      </c>
      <c r="B8299" s="244" t="s">
        <v>12353</v>
      </c>
      <c r="C8299" s="244" t="s">
        <v>212</v>
      </c>
      <c r="D8299" s="245" t="s">
        <v>445</v>
      </c>
      <c r="E8299" s="115" t="s">
        <v>77</v>
      </c>
      <c r="F8299" s="237"/>
      <c r="G8299" s="245"/>
      <c r="H8299" s="115" t="s">
        <v>16</v>
      </c>
      <c r="I8299" t="s">
        <v>107</v>
      </c>
      <c r="J8299" s="244"/>
      <c r="U8299"/>
      <c r="V8299" t="s">
        <v>4336</v>
      </c>
      <c r="W8299" s="244"/>
      <c r="AA8299" s="115" t="s">
        <v>4308</v>
      </c>
      <c r="AB8299" s="115" t="s">
        <v>4308</v>
      </c>
      <c r="AC8299" s="115" t="s">
        <v>4308</v>
      </c>
      <c r="AD8299" s="115" t="s">
        <v>4308</v>
      </c>
      <c r="AE8299" s="115" t="s">
        <v>4308</v>
      </c>
      <c r="AF8299" s="115" t="s">
        <v>4308</v>
      </c>
      <c r="AG8299" s="115" t="s">
        <v>4308</v>
      </c>
      <c r="AH8299" s="115" t="s">
        <v>4308</v>
      </c>
      <c r="AI8299" s="115" t="e">
        <f>VLOOKUP(A8299,'[2]دراسات قانونية'!$A$3:$E$600,1,0)</f>
        <v>#N/A</v>
      </c>
    </row>
    <row r="8300" spans="1:35" hidden="1" x14ac:dyDescent="0.25">
      <c r="A8300" s="246">
        <v>335839</v>
      </c>
      <c r="B8300" s="247" t="s">
        <v>12354</v>
      </c>
      <c r="C8300" s="247" t="s">
        <v>324</v>
      </c>
      <c r="D8300" s="248" t="s">
        <v>1668</v>
      </c>
      <c r="E8300" t="s">
        <v>77</v>
      </c>
      <c r="F8300" s="126">
        <v>35079</v>
      </c>
      <c r="G8300" s="248" t="s">
        <v>10432</v>
      </c>
      <c r="H8300" t="s">
        <v>16</v>
      </c>
      <c r="I8300" t="s">
        <v>129</v>
      </c>
      <c r="J8300" s="247"/>
      <c r="K8300"/>
      <c r="L8300"/>
      <c r="M8300"/>
      <c r="N8300"/>
      <c r="O8300"/>
      <c r="P8300"/>
      <c r="Q8300"/>
      <c r="U8300"/>
      <c r="V8300" t="s">
        <v>4414</v>
      </c>
      <c r="W8300" s="247"/>
      <c r="X8300"/>
      <c r="Y8300"/>
      <c r="Z8300"/>
      <c r="AA8300"/>
      <c r="AB8300"/>
      <c r="AC8300"/>
      <c r="AD8300" t="s">
        <v>4308</v>
      </c>
      <c r="AE8300" t="s">
        <v>4308</v>
      </c>
      <c r="AF8300" t="s">
        <v>4308</v>
      </c>
      <c r="AG8300" t="s">
        <v>4308</v>
      </c>
      <c r="AH8300" s="115" t="s">
        <v>4308</v>
      </c>
    </row>
    <row r="8301" spans="1:35" hidden="1" x14ac:dyDescent="0.25">
      <c r="A8301" s="246">
        <v>335841</v>
      </c>
      <c r="B8301" s="247" t="s">
        <v>12355</v>
      </c>
      <c r="C8301" s="247" t="s">
        <v>12356</v>
      </c>
      <c r="D8301" s="248" t="s">
        <v>387</v>
      </c>
      <c r="E8301" t="s">
        <v>77</v>
      </c>
      <c r="F8301" s="126">
        <v>34799</v>
      </c>
      <c r="G8301" s="248" t="s">
        <v>12357</v>
      </c>
      <c r="H8301" t="s">
        <v>16</v>
      </c>
      <c r="I8301" t="s">
        <v>136</v>
      </c>
      <c r="J8301" s="247" t="s">
        <v>15</v>
      </c>
      <c r="K8301"/>
      <c r="L8301" t="s">
        <v>50</v>
      </c>
      <c r="M8301"/>
      <c r="N8301"/>
      <c r="O8301"/>
      <c r="P8301"/>
      <c r="Q8301"/>
      <c r="U8301"/>
      <c r="V8301">
        <v>0</v>
      </c>
      <c r="W8301" s="247"/>
      <c r="X8301"/>
      <c r="Y8301"/>
      <c r="Z8301"/>
      <c r="AA8301"/>
      <c r="AB8301"/>
      <c r="AC8301"/>
      <c r="AD8301"/>
      <c r="AE8301"/>
      <c r="AF8301"/>
      <c r="AG8301" t="s">
        <v>4308</v>
      </c>
      <c r="AH8301" s="115" t="s">
        <v>4308</v>
      </c>
    </row>
    <row r="8302" spans="1:35" x14ac:dyDescent="0.25">
      <c r="A8302" s="243">
        <v>335842</v>
      </c>
      <c r="B8302" s="244" t="s">
        <v>12358</v>
      </c>
      <c r="C8302" s="244" t="s">
        <v>317</v>
      </c>
      <c r="D8302" s="245" t="s">
        <v>437</v>
      </c>
      <c r="E8302" s="115" t="s">
        <v>77</v>
      </c>
      <c r="F8302" s="237"/>
      <c r="G8302" s="245"/>
      <c r="H8302" s="115" t="s">
        <v>16</v>
      </c>
      <c r="I8302" t="s">
        <v>107</v>
      </c>
      <c r="J8302" s="244"/>
      <c r="U8302"/>
      <c r="V8302" t="s">
        <v>4336</v>
      </c>
      <c r="W8302" s="244"/>
      <c r="AA8302" s="115" t="s">
        <v>4308</v>
      </c>
      <c r="AB8302" s="115" t="s">
        <v>4308</v>
      </c>
      <c r="AC8302" s="115" t="s">
        <v>4308</v>
      </c>
      <c r="AD8302" s="115" t="s">
        <v>4308</v>
      </c>
      <c r="AE8302" s="115" t="s">
        <v>4308</v>
      </c>
      <c r="AF8302" s="115" t="s">
        <v>4308</v>
      </c>
      <c r="AG8302" s="115" t="s">
        <v>4308</v>
      </c>
      <c r="AH8302" s="115" t="s">
        <v>4308</v>
      </c>
      <c r="AI8302" s="115" t="e">
        <f>VLOOKUP(A8302,'[2]دراسات قانونية'!$A$3:$E$600,1,0)</f>
        <v>#N/A</v>
      </c>
    </row>
    <row r="8303" spans="1:35" ht="18" x14ac:dyDescent="0.25">
      <c r="A8303" s="249">
        <v>335843</v>
      </c>
      <c r="B8303" s="250" t="s">
        <v>12359</v>
      </c>
      <c r="C8303" s="250" t="s">
        <v>227</v>
      </c>
      <c r="D8303" s="251" t="s">
        <v>12360</v>
      </c>
      <c r="E8303"/>
      <c r="F8303" s="126"/>
      <c r="G8303" s="252"/>
      <c r="H8303"/>
      <c r="I8303" t="s">
        <v>107</v>
      </c>
      <c r="J8303" s="253"/>
      <c r="K8303"/>
      <c r="L8303"/>
      <c r="M8303"/>
      <c r="N8303"/>
      <c r="O8303"/>
      <c r="P8303"/>
      <c r="Q8303"/>
      <c r="U8303"/>
      <c r="V8303" t="s">
        <v>4337</v>
      </c>
      <c r="W8303" s="253"/>
      <c r="X8303"/>
      <c r="Y8303"/>
      <c r="Z8303"/>
      <c r="AA8303"/>
      <c r="AB8303"/>
      <c r="AC8303"/>
      <c r="AD8303"/>
      <c r="AE8303"/>
      <c r="AF8303"/>
      <c r="AG8303"/>
      <c r="AH8303" s="115" t="s">
        <v>4308</v>
      </c>
      <c r="AI8303" s="115" t="e">
        <f>VLOOKUP(A8303,'[2]دراسات قانونية'!$A$3:$E$600,1,0)</f>
        <v>#N/A</v>
      </c>
    </row>
    <row r="8304" spans="1:35" x14ac:dyDescent="0.25">
      <c r="A8304" s="243">
        <v>335844</v>
      </c>
      <c r="B8304" s="244" t="s">
        <v>12361</v>
      </c>
      <c r="C8304" s="244" t="s">
        <v>212</v>
      </c>
      <c r="D8304" s="245" t="s">
        <v>4964</v>
      </c>
      <c r="E8304" s="115" t="s">
        <v>76</v>
      </c>
      <c r="F8304" s="237"/>
      <c r="G8304" s="245"/>
      <c r="H8304" s="115" t="s">
        <v>16</v>
      </c>
      <c r="I8304" t="s">
        <v>107</v>
      </c>
      <c r="J8304" s="244"/>
      <c r="U8304"/>
      <c r="V8304" t="s">
        <v>4336</v>
      </c>
      <c r="W8304" s="244"/>
      <c r="AA8304" s="115" t="s">
        <v>4308</v>
      </c>
      <c r="AB8304" s="115" t="s">
        <v>4308</v>
      </c>
      <c r="AC8304" s="115" t="s">
        <v>4308</v>
      </c>
      <c r="AD8304" s="115" t="s">
        <v>4308</v>
      </c>
      <c r="AE8304" s="115" t="s">
        <v>4308</v>
      </c>
      <c r="AF8304" s="115" t="s">
        <v>4308</v>
      </c>
      <c r="AG8304" s="115" t="s">
        <v>4308</v>
      </c>
      <c r="AH8304" s="115" t="s">
        <v>4308</v>
      </c>
      <c r="AI8304" s="115" t="e">
        <f>VLOOKUP(A8304,'[2]دراسات قانونية'!$A$3:$E$600,1,0)</f>
        <v>#N/A</v>
      </c>
    </row>
    <row r="8305" spans="1:35" hidden="1" x14ac:dyDescent="0.25">
      <c r="A8305" s="246">
        <v>335845</v>
      </c>
      <c r="B8305" s="247" t="s">
        <v>12362</v>
      </c>
      <c r="C8305" s="247" t="s">
        <v>621</v>
      </c>
      <c r="D8305" s="248" t="s">
        <v>888</v>
      </c>
      <c r="E8305" t="s">
        <v>76</v>
      </c>
      <c r="F8305" s="126">
        <v>35797</v>
      </c>
      <c r="G8305" s="248" t="s">
        <v>211</v>
      </c>
      <c r="H8305" t="s">
        <v>16</v>
      </c>
      <c r="I8305" t="s">
        <v>129</v>
      </c>
      <c r="J8305" s="247"/>
      <c r="K8305"/>
      <c r="L8305"/>
      <c r="M8305"/>
      <c r="N8305"/>
      <c r="O8305"/>
      <c r="P8305"/>
      <c r="Q8305"/>
      <c r="U8305"/>
      <c r="V8305" t="s">
        <v>16603</v>
      </c>
      <c r="W8305" s="247"/>
      <c r="X8305"/>
      <c r="Y8305"/>
      <c r="Z8305"/>
      <c r="AA8305"/>
      <c r="AB8305"/>
      <c r="AC8305"/>
      <c r="AD8305"/>
      <c r="AE8305"/>
      <c r="AF8305"/>
      <c r="AG8305"/>
    </row>
    <row r="8306" spans="1:35" hidden="1" x14ac:dyDescent="0.25">
      <c r="A8306" s="246">
        <v>335846</v>
      </c>
      <c r="B8306" s="247" t="s">
        <v>12363</v>
      </c>
      <c r="C8306" s="247" t="s">
        <v>264</v>
      </c>
      <c r="D8306" s="248" t="s">
        <v>531</v>
      </c>
      <c r="E8306" t="s">
        <v>76</v>
      </c>
      <c r="F8306" s="126">
        <v>35855</v>
      </c>
      <c r="G8306" s="248" t="s">
        <v>12364</v>
      </c>
      <c r="H8306" t="s">
        <v>16</v>
      </c>
      <c r="I8306" t="s">
        <v>129</v>
      </c>
      <c r="J8306" s="247" t="s">
        <v>15</v>
      </c>
      <c r="K8306"/>
      <c r="L8306" t="s">
        <v>67</v>
      </c>
      <c r="M8306"/>
      <c r="N8306"/>
      <c r="O8306"/>
      <c r="P8306"/>
      <c r="Q8306"/>
      <c r="U8306"/>
      <c r="V8306">
        <v>0</v>
      </c>
      <c r="W8306" s="247"/>
      <c r="X8306"/>
      <c r="Y8306"/>
      <c r="Z8306"/>
      <c r="AA8306"/>
      <c r="AB8306"/>
      <c r="AC8306"/>
      <c r="AD8306"/>
      <c r="AE8306"/>
      <c r="AF8306"/>
      <c r="AG8306"/>
    </row>
    <row r="8307" spans="1:35" x14ac:dyDescent="0.25">
      <c r="A8307" s="243">
        <v>335847</v>
      </c>
      <c r="B8307" s="244" t="s">
        <v>12365</v>
      </c>
      <c r="C8307" s="244" t="s">
        <v>12366</v>
      </c>
      <c r="D8307" s="245" t="s">
        <v>1442</v>
      </c>
      <c r="E8307" s="115" t="s">
        <v>76</v>
      </c>
      <c r="F8307" s="237"/>
      <c r="G8307" s="245"/>
      <c r="H8307" s="115" t="s">
        <v>16</v>
      </c>
      <c r="I8307" t="s">
        <v>107</v>
      </c>
      <c r="J8307" s="244"/>
      <c r="U8307"/>
      <c r="V8307" t="s">
        <v>4336</v>
      </c>
      <c r="W8307" s="244"/>
      <c r="AA8307" s="115" t="s">
        <v>4308</v>
      </c>
      <c r="AB8307" s="115" t="s">
        <v>4308</v>
      </c>
      <c r="AC8307" s="115" t="s">
        <v>4308</v>
      </c>
      <c r="AD8307" s="115" t="s">
        <v>4308</v>
      </c>
      <c r="AE8307" s="115" t="s">
        <v>4308</v>
      </c>
      <c r="AF8307" s="115" t="s">
        <v>4308</v>
      </c>
      <c r="AG8307" s="115" t="s">
        <v>4308</v>
      </c>
      <c r="AH8307" s="115" t="s">
        <v>4308</v>
      </c>
      <c r="AI8307" s="115" t="e">
        <f>VLOOKUP(A8307,'[2]دراسات قانونية'!$A$3:$E$600,1,0)</f>
        <v>#N/A</v>
      </c>
    </row>
    <row r="8308" spans="1:35" x14ac:dyDescent="0.25">
      <c r="A8308" s="243">
        <v>335848</v>
      </c>
      <c r="B8308" s="244" t="s">
        <v>1443</v>
      </c>
      <c r="C8308" s="244" t="s">
        <v>212</v>
      </c>
      <c r="D8308" s="245" t="s">
        <v>7525</v>
      </c>
      <c r="E8308" s="115" t="s">
        <v>76</v>
      </c>
      <c r="F8308" s="237"/>
      <c r="G8308" s="245"/>
      <c r="H8308" s="115" t="s">
        <v>16</v>
      </c>
      <c r="I8308" t="s">
        <v>107</v>
      </c>
      <c r="J8308" s="244"/>
      <c r="U8308"/>
      <c r="V8308" t="s">
        <v>4336</v>
      </c>
      <c r="W8308" s="244"/>
      <c r="AA8308" s="115" t="s">
        <v>4308</v>
      </c>
      <c r="AB8308" s="115" t="s">
        <v>4308</v>
      </c>
      <c r="AC8308" s="115" t="s">
        <v>4308</v>
      </c>
      <c r="AD8308" s="115" t="s">
        <v>4308</v>
      </c>
      <c r="AE8308" s="115" t="s">
        <v>4308</v>
      </c>
      <c r="AF8308" s="115" t="s">
        <v>4308</v>
      </c>
      <c r="AG8308" s="115" t="s">
        <v>4308</v>
      </c>
      <c r="AH8308" s="115" t="s">
        <v>4308</v>
      </c>
      <c r="AI8308" s="115" t="e">
        <f>VLOOKUP(A8308,'[2]دراسات قانونية'!$A$3:$E$600,1,0)</f>
        <v>#N/A</v>
      </c>
    </row>
    <row r="8309" spans="1:35" x14ac:dyDescent="0.25">
      <c r="A8309" s="243">
        <v>335849</v>
      </c>
      <c r="B8309" s="244" t="s">
        <v>12367</v>
      </c>
      <c r="C8309" s="244" t="s">
        <v>227</v>
      </c>
      <c r="D8309" s="245" t="s">
        <v>595</v>
      </c>
      <c r="E8309" s="115" t="s">
        <v>76</v>
      </c>
      <c r="F8309" s="237"/>
      <c r="G8309" s="245"/>
      <c r="H8309" s="115" t="s">
        <v>16</v>
      </c>
      <c r="I8309" t="s">
        <v>107</v>
      </c>
      <c r="J8309" s="244"/>
      <c r="U8309"/>
      <c r="V8309" t="s">
        <v>4336</v>
      </c>
      <c r="W8309" s="244"/>
      <c r="AA8309" s="115" t="s">
        <v>4308</v>
      </c>
      <c r="AB8309" s="115" t="s">
        <v>4308</v>
      </c>
      <c r="AC8309" s="115" t="s">
        <v>4308</v>
      </c>
      <c r="AD8309" s="115" t="s">
        <v>4308</v>
      </c>
      <c r="AE8309" s="115" t="s">
        <v>4308</v>
      </c>
      <c r="AF8309" s="115" t="s">
        <v>4308</v>
      </c>
      <c r="AG8309" s="115" t="s">
        <v>4308</v>
      </c>
      <c r="AH8309" s="115" t="s">
        <v>4308</v>
      </c>
      <c r="AI8309" s="115" t="e">
        <f>VLOOKUP(A8309,'[2]دراسات قانونية'!$A$3:$E$600,1,0)</f>
        <v>#N/A</v>
      </c>
    </row>
    <row r="8310" spans="1:35" hidden="1" x14ac:dyDescent="0.25">
      <c r="A8310" s="246">
        <v>335851</v>
      </c>
      <c r="B8310" s="247" t="s">
        <v>12368</v>
      </c>
      <c r="C8310" s="247" t="s">
        <v>212</v>
      </c>
      <c r="D8310" s="248" t="s">
        <v>12369</v>
      </c>
      <c r="E8310" t="s">
        <v>76</v>
      </c>
      <c r="F8310" s="126">
        <v>36082</v>
      </c>
      <c r="G8310" s="248" t="s">
        <v>18</v>
      </c>
      <c r="H8310" t="s">
        <v>16</v>
      </c>
      <c r="I8310" t="s">
        <v>129</v>
      </c>
      <c r="J8310" s="247"/>
      <c r="K8310"/>
      <c r="L8310"/>
      <c r="M8310"/>
      <c r="N8310"/>
      <c r="O8310"/>
      <c r="P8310"/>
      <c r="Q8310"/>
      <c r="U8310"/>
      <c r="V8310" t="s">
        <v>16623</v>
      </c>
      <c r="W8310" s="247"/>
      <c r="X8310"/>
      <c r="Y8310"/>
      <c r="Z8310"/>
      <c r="AA8310"/>
      <c r="AB8310"/>
      <c r="AC8310" t="s">
        <v>4308</v>
      </c>
      <c r="AD8310" t="s">
        <v>4308</v>
      </c>
      <c r="AE8310" t="s">
        <v>4308</v>
      </c>
      <c r="AF8310" t="s">
        <v>4308</v>
      </c>
      <c r="AG8310" t="s">
        <v>4308</v>
      </c>
      <c r="AH8310" s="115" t="s">
        <v>4308</v>
      </c>
    </row>
    <row r="8311" spans="1:35" ht="18" x14ac:dyDescent="0.25">
      <c r="A8311" s="249">
        <v>335852</v>
      </c>
      <c r="B8311" s="250" t="s">
        <v>12370</v>
      </c>
      <c r="C8311" s="250" t="s">
        <v>324</v>
      </c>
      <c r="D8311" s="251" t="s">
        <v>268</v>
      </c>
      <c r="E8311"/>
      <c r="F8311" s="126"/>
      <c r="G8311" s="252"/>
      <c r="H8311"/>
      <c r="I8311" t="s">
        <v>107</v>
      </c>
      <c r="J8311" s="253"/>
      <c r="K8311"/>
      <c r="L8311"/>
      <c r="M8311"/>
      <c r="N8311"/>
      <c r="O8311"/>
      <c r="P8311"/>
      <c r="Q8311"/>
      <c r="U8311"/>
      <c r="V8311" t="s">
        <v>4337</v>
      </c>
      <c r="W8311" s="253"/>
      <c r="X8311"/>
      <c r="Y8311"/>
      <c r="Z8311"/>
      <c r="AA8311"/>
      <c r="AB8311"/>
      <c r="AC8311"/>
      <c r="AD8311"/>
      <c r="AE8311"/>
      <c r="AF8311"/>
      <c r="AG8311"/>
      <c r="AH8311" s="115" t="s">
        <v>4308</v>
      </c>
      <c r="AI8311" s="115" t="e">
        <f>VLOOKUP(A8311,'[2]دراسات قانونية'!$A$3:$E$600,1,0)</f>
        <v>#N/A</v>
      </c>
    </row>
    <row r="8312" spans="1:35" x14ac:dyDescent="0.25">
      <c r="A8312" s="243">
        <v>335853</v>
      </c>
      <c r="B8312" s="244" t="s">
        <v>12371</v>
      </c>
      <c r="C8312" s="244" t="s">
        <v>212</v>
      </c>
      <c r="D8312" s="245" t="s">
        <v>851</v>
      </c>
      <c r="E8312" s="115" t="s">
        <v>76</v>
      </c>
      <c r="F8312" s="237"/>
      <c r="G8312" s="245"/>
      <c r="H8312" s="115" t="s">
        <v>16</v>
      </c>
      <c r="I8312" t="s">
        <v>107</v>
      </c>
      <c r="J8312" s="244"/>
      <c r="U8312"/>
      <c r="V8312" t="s">
        <v>4336</v>
      </c>
      <c r="W8312" s="244"/>
      <c r="AA8312" s="115" t="s">
        <v>4308</v>
      </c>
      <c r="AB8312" s="115" t="s">
        <v>4308</v>
      </c>
      <c r="AC8312" s="115" t="s">
        <v>4308</v>
      </c>
      <c r="AD8312" s="115" t="s">
        <v>4308</v>
      </c>
      <c r="AE8312" s="115" t="s">
        <v>4308</v>
      </c>
      <c r="AF8312" s="115" t="s">
        <v>4308</v>
      </c>
      <c r="AG8312" s="115" t="s">
        <v>4308</v>
      </c>
      <c r="AH8312" s="115" t="s">
        <v>4308</v>
      </c>
      <c r="AI8312" s="115" t="e">
        <f>VLOOKUP(A8312,'[2]دراسات قانونية'!$A$3:$E$600,1,0)</f>
        <v>#N/A</v>
      </c>
    </row>
    <row r="8313" spans="1:35" ht="18" x14ac:dyDescent="0.25">
      <c r="A8313" s="249">
        <v>335854</v>
      </c>
      <c r="B8313" s="250" t="s">
        <v>12372</v>
      </c>
      <c r="C8313" s="250" t="s">
        <v>212</v>
      </c>
      <c r="D8313" s="251" t="s">
        <v>276</v>
      </c>
      <c r="E8313"/>
      <c r="F8313" s="126"/>
      <c r="G8313" s="252"/>
      <c r="H8313"/>
      <c r="I8313" t="s">
        <v>107</v>
      </c>
      <c r="J8313" s="253"/>
      <c r="K8313"/>
      <c r="L8313"/>
      <c r="M8313"/>
      <c r="N8313"/>
      <c r="O8313"/>
      <c r="P8313"/>
      <c r="Q8313"/>
      <c r="U8313"/>
      <c r="V8313" t="s">
        <v>4337</v>
      </c>
      <c r="W8313" s="253"/>
      <c r="X8313"/>
      <c r="Y8313"/>
      <c r="Z8313"/>
      <c r="AA8313"/>
      <c r="AB8313"/>
      <c r="AC8313"/>
      <c r="AD8313"/>
      <c r="AE8313"/>
      <c r="AF8313"/>
      <c r="AG8313"/>
      <c r="AH8313" s="115" t="s">
        <v>4308</v>
      </c>
      <c r="AI8313" s="115" t="e">
        <f>VLOOKUP(A8313,'[2]دراسات قانونية'!$A$3:$E$600,1,0)</f>
        <v>#N/A</v>
      </c>
    </row>
    <row r="8314" spans="1:35" hidden="1" x14ac:dyDescent="0.25">
      <c r="A8314" s="246">
        <v>335855</v>
      </c>
      <c r="B8314" s="247" t="s">
        <v>12373</v>
      </c>
      <c r="C8314" s="247" t="s">
        <v>12374</v>
      </c>
      <c r="D8314" s="248" t="s">
        <v>270</v>
      </c>
      <c r="E8314" t="s">
        <v>76</v>
      </c>
      <c r="F8314" s="126">
        <v>36205</v>
      </c>
      <c r="G8314" s="248" t="s">
        <v>657</v>
      </c>
      <c r="H8314" t="s">
        <v>16</v>
      </c>
      <c r="I8314" t="s">
        <v>129</v>
      </c>
      <c r="J8314" s="247" t="s">
        <v>15</v>
      </c>
      <c r="K8314"/>
      <c r="L8314" t="s">
        <v>30</v>
      </c>
      <c r="M8314"/>
      <c r="N8314"/>
      <c r="O8314"/>
      <c r="P8314"/>
      <c r="Q8314"/>
      <c r="R8314" s="115">
        <v>9403</v>
      </c>
      <c r="S8314" s="115">
        <v>45722</v>
      </c>
      <c r="T8314" s="115">
        <v>305000</v>
      </c>
      <c r="U8314"/>
      <c r="V8314">
        <v>0</v>
      </c>
      <c r="W8314" s="247"/>
      <c r="X8314"/>
      <c r="Y8314"/>
      <c r="Z8314"/>
      <c r="AA8314"/>
      <c r="AB8314"/>
      <c r="AC8314"/>
      <c r="AD8314"/>
      <c r="AE8314"/>
      <c r="AF8314"/>
      <c r="AG8314"/>
    </row>
    <row r="8315" spans="1:35" hidden="1" x14ac:dyDescent="0.25">
      <c r="A8315" s="246">
        <v>335856</v>
      </c>
      <c r="B8315" s="247" t="s">
        <v>12375</v>
      </c>
      <c r="C8315" s="247" t="s">
        <v>12376</v>
      </c>
      <c r="D8315" s="248" t="s">
        <v>410</v>
      </c>
      <c r="E8315" t="s">
        <v>76</v>
      </c>
      <c r="F8315" s="126">
        <v>30204</v>
      </c>
      <c r="G8315" s="248" t="s">
        <v>12377</v>
      </c>
      <c r="H8315" t="s">
        <v>16</v>
      </c>
      <c r="I8315" t="s">
        <v>136</v>
      </c>
      <c r="J8315" s="247" t="s">
        <v>1226</v>
      </c>
      <c r="K8315"/>
      <c r="L8315" t="s">
        <v>58</v>
      </c>
      <c r="M8315"/>
      <c r="N8315"/>
      <c r="O8315"/>
      <c r="P8315"/>
      <c r="Q8315"/>
      <c r="U8315"/>
      <c r="V8315" t="s">
        <v>4336</v>
      </c>
      <c r="W8315" s="247"/>
      <c r="X8315"/>
      <c r="Y8315"/>
      <c r="Z8315"/>
      <c r="AA8315"/>
      <c r="AB8315"/>
      <c r="AC8315"/>
      <c r="AD8315"/>
      <c r="AE8315"/>
      <c r="AF8315"/>
      <c r="AG8315"/>
    </row>
    <row r="8316" spans="1:35" x14ac:dyDescent="0.25">
      <c r="A8316" s="243">
        <v>335857</v>
      </c>
      <c r="B8316" s="244" t="s">
        <v>12378</v>
      </c>
      <c r="C8316" s="244" t="s">
        <v>227</v>
      </c>
      <c r="D8316" s="245" t="s">
        <v>445</v>
      </c>
      <c r="E8316" s="115" t="s">
        <v>76</v>
      </c>
      <c r="F8316" s="237">
        <v>30437</v>
      </c>
      <c r="G8316" s="245" t="s">
        <v>18</v>
      </c>
      <c r="H8316" s="115" t="s">
        <v>16</v>
      </c>
      <c r="I8316" t="s">
        <v>107</v>
      </c>
      <c r="J8316" s="244" t="s">
        <v>1226</v>
      </c>
      <c r="L8316" s="115" t="s">
        <v>18</v>
      </c>
      <c r="U8316"/>
      <c r="V8316" t="s">
        <v>16617</v>
      </c>
      <c r="W8316" s="244"/>
      <c r="AF8316" s="115" t="s">
        <v>4308</v>
      </c>
      <c r="AG8316" s="115" t="s">
        <v>4308</v>
      </c>
      <c r="AH8316" s="115" t="s">
        <v>4308</v>
      </c>
      <c r="AI8316" s="115" t="e">
        <f>VLOOKUP(A8316,'[2]دراسات قانونية'!$A$3:$E$600,1,0)</f>
        <v>#N/A</v>
      </c>
    </row>
    <row r="8317" spans="1:35" hidden="1" x14ac:dyDescent="0.25">
      <c r="A8317" s="243">
        <v>335858</v>
      </c>
      <c r="B8317" s="244" t="s">
        <v>2900</v>
      </c>
      <c r="C8317" s="244" t="s">
        <v>1015</v>
      </c>
      <c r="D8317" s="245" t="s">
        <v>281</v>
      </c>
      <c r="E8317" s="115" t="s">
        <v>76</v>
      </c>
      <c r="F8317" s="237">
        <v>35444</v>
      </c>
      <c r="G8317" s="245" t="s">
        <v>27</v>
      </c>
      <c r="H8317" s="115" t="s">
        <v>16</v>
      </c>
      <c r="I8317" t="s">
        <v>199</v>
      </c>
      <c r="J8317" s="244" t="s">
        <v>15</v>
      </c>
      <c r="L8317" s="115" t="s">
        <v>27</v>
      </c>
      <c r="U8317"/>
      <c r="V8317">
        <v>0</v>
      </c>
      <c r="W8317" s="244"/>
    </row>
    <row r="8318" spans="1:35" hidden="1" x14ac:dyDescent="0.25">
      <c r="A8318" s="243">
        <v>335859</v>
      </c>
      <c r="B8318" s="244" t="s">
        <v>3910</v>
      </c>
      <c r="C8318" s="244" t="s">
        <v>981</v>
      </c>
      <c r="D8318" s="245" t="s">
        <v>2480</v>
      </c>
      <c r="E8318" s="115" t="s">
        <v>76</v>
      </c>
      <c r="F8318" s="237">
        <v>27044</v>
      </c>
      <c r="G8318" s="245" t="s">
        <v>58</v>
      </c>
      <c r="H8318" s="115" t="s">
        <v>16</v>
      </c>
      <c r="I8318" t="s">
        <v>199</v>
      </c>
      <c r="J8318" s="244" t="s">
        <v>15</v>
      </c>
      <c r="L8318" s="115" t="s">
        <v>58</v>
      </c>
      <c r="P8318" s="115" t="s">
        <v>4319</v>
      </c>
      <c r="U8318"/>
      <c r="V8318">
        <v>0</v>
      </c>
      <c r="W8318" s="244"/>
    </row>
    <row r="8319" spans="1:35" x14ac:dyDescent="0.25">
      <c r="A8319" s="243">
        <v>335860</v>
      </c>
      <c r="B8319" s="244" t="s">
        <v>12379</v>
      </c>
      <c r="C8319" s="244" t="s">
        <v>643</v>
      </c>
      <c r="D8319" s="245" t="s">
        <v>5681</v>
      </c>
      <c r="E8319" s="115" t="s">
        <v>76</v>
      </c>
      <c r="F8319" s="237"/>
      <c r="G8319" s="245"/>
      <c r="H8319" s="115" t="s">
        <v>16</v>
      </c>
      <c r="I8319" t="s">
        <v>107</v>
      </c>
      <c r="J8319" s="244"/>
      <c r="U8319"/>
      <c r="V8319" t="s">
        <v>4336</v>
      </c>
      <c r="W8319" s="244"/>
      <c r="AA8319" s="115" t="s">
        <v>4308</v>
      </c>
      <c r="AB8319" s="115" t="s">
        <v>4308</v>
      </c>
      <c r="AC8319" s="115" t="s">
        <v>4308</v>
      </c>
      <c r="AD8319" s="115" t="s">
        <v>4308</v>
      </c>
      <c r="AE8319" s="115" t="s">
        <v>4308</v>
      </c>
      <c r="AF8319" s="115" t="s">
        <v>4308</v>
      </c>
      <c r="AG8319" s="115" t="s">
        <v>4308</v>
      </c>
      <c r="AH8319" s="115" t="s">
        <v>4308</v>
      </c>
      <c r="AI8319" s="115" t="e">
        <f>VLOOKUP(A8319,'[2]دراسات قانونية'!$A$3:$E$600,1,0)</f>
        <v>#N/A</v>
      </c>
    </row>
    <row r="8320" spans="1:35" x14ac:dyDescent="0.25">
      <c r="A8320" s="243">
        <v>335861</v>
      </c>
      <c r="B8320" s="244" t="s">
        <v>12380</v>
      </c>
      <c r="C8320" s="244" t="s">
        <v>250</v>
      </c>
      <c r="D8320" s="245" t="s">
        <v>222</v>
      </c>
      <c r="E8320" s="115" t="s">
        <v>76</v>
      </c>
      <c r="F8320" s="237"/>
      <c r="G8320" s="245"/>
      <c r="H8320" s="115" t="s">
        <v>16</v>
      </c>
      <c r="I8320" t="s">
        <v>107</v>
      </c>
      <c r="J8320" s="244"/>
      <c r="U8320"/>
      <c r="V8320" t="s">
        <v>4336</v>
      </c>
      <c r="W8320" s="244"/>
      <c r="AA8320" s="115" t="s">
        <v>4308</v>
      </c>
      <c r="AB8320" s="115" t="s">
        <v>4308</v>
      </c>
      <c r="AC8320" s="115" t="s">
        <v>4308</v>
      </c>
      <c r="AD8320" s="115" t="s">
        <v>4308</v>
      </c>
      <c r="AE8320" s="115" t="s">
        <v>4308</v>
      </c>
      <c r="AF8320" s="115" t="s">
        <v>4308</v>
      </c>
      <c r="AG8320" s="115" t="s">
        <v>4308</v>
      </c>
      <c r="AH8320" s="115" t="s">
        <v>4308</v>
      </c>
      <c r="AI8320" s="115" t="e">
        <f>VLOOKUP(A8320,'[2]دراسات قانونية'!$A$3:$E$600,1,0)</f>
        <v>#N/A</v>
      </c>
    </row>
    <row r="8321" spans="1:35" hidden="1" x14ac:dyDescent="0.25">
      <c r="A8321" s="243">
        <v>335862</v>
      </c>
      <c r="B8321" s="244" t="s">
        <v>4185</v>
      </c>
      <c r="C8321" s="244" t="s">
        <v>653</v>
      </c>
      <c r="D8321" s="245" t="s">
        <v>717</v>
      </c>
      <c r="E8321" s="115" t="s">
        <v>76</v>
      </c>
      <c r="F8321" s="237">
        <v>27332</v>
      </c>
      <c r="G8321" s="245" t="s">
        <v>2306</v>
      </c>
      <c r="H8321" s="115" t="s">
        <v>16</v>
      </c>
      <c r="I8321" t="s">
        <v>199</v>
      </c>
      <c r="J8321" s="244" t="s">
        <v>1226</v>
      </c>
      <c r="L8321" s="115" t="s">
        <v>18</v>
      </c>
      <c r="U8321"/>
      <c r="V8321">
        <v>0</v>
      </c>
      <c r="W8321" s="244"/>
    </row>
    <row r="8322" spans="1:35" x14ac:dyDescent="0.25">
      <c r="A8322" s="243">
        <v>335863</v>
      </c>
      <c r="B8322" s="244" t="s">
        <v>12381</v>
      </c>
      <c r="C8322" s="244" t="s">
        <v>1444</v>
      </c>
      <c r="D8322" s="245" t="s">
        <v>232</v>
      </c>
      <c r="E8322" s="115" t="s">
        <v>76</v>
      </c>
      <c r="F8322" s="237"/>
      <c r="G8322" s="245"/>
      <c r="H8322" s="115" t="s">
        <v>16</v>
      </c>
      <c r="I8322" t="s">
        <v>107</v>
      </c>
      <c r="J8322" s="244"/>
      <c r="U8322"/>
      <c r="V8322" t="s">
        <v>4336</v>
      </c>
      <c r="W8322" s="244"/>
      <c r="AA8322" s="115" t="s">
        <v>4308</v>
      </c>
      <c r="AB8322" s="115" t="s">
        <v>4308</v>
      </c>
      <c r="AC8322" s="115" t="s">
        <v>4308</v>
      </c>
      <c r="AD8322" s="115" t="s">
        <v>4308</v>
      </c>
      <c r="AE8322" s="115" t="s">
        <v>4308</v>
      </c>
      <c r="AF8322" s="115" t="s">
        <v>4308</v>
      </c>
      <c r="AG8322" s="115" t="s">
        <v>4308</v>
      </c>
      <c r="AH8322" s="115" t="s">
        <v>4308</v>
      </c>
      <c r="AI8322" s="115" t="e">
        <f>VLOOKUP(A8322,'[2]دراسات قانونية'!$A$3:$E$600,1,0)</f>
        <v>#N/A</v>
      </c>
    </row>
    <row r="8323" spans="1:35" x14ac:dyDescent="0.25">
      <c r="A8323" s="243">
        <v>335864</v>
      </c>
      <c r="B8323" s="244" t="s">
        <v>12382</v>
      </c>
      <c r="C8323" s="244" t="s">
        <v>219</v>
      </c>
      <c r="D8323" s="245" t="s">
        <v>309</v>
      </c>
      <c r="E8323" s="115" t="s">
        <v>76</v>
      </c>
      <c r="F8323" s="237"/>
      <c r="G8323" s="245"/>
      <c r="H8323" s="115" t="s">
        <v>16</v>
      </c>
      <c r="I8323" t="s">
        <v>107</v>
      </c>
      <c r="J8323" s="244"/>
      <c r="U8323"/>
      <c r="V8323" t="s">
        <v>4336</v>
      </c>
      <c r="W8323" s="244"/>
      <c r="AA8323" s="115" t="s">
        <v>4308</v>
      </c>
      <c r="AB8323" s="115" t="s">
        <v>4308</v>
      </c>
      <c r="AC8323" s="115" t="s">
        <v>4308</v>
      </c>
      <c r="AD8323" s="115" t="s">
        <v>4308</v>
      </c>
      <c r="AE8323" s="115" t="s">
        <v>4308</v>
      </c>
      <c r="AF8323" s="115" t="s">
        <v>4308</v>
      </c>
      <c r="AG8323" s="115" t="s">
        <v>4308</v>
      </c>
      <c r="AH8323" s="115" t="s">
        <v>4308</v>
      </c>
      <c r="AI8323" s="115" t="e">
        <f>VLOOKUP(A8323,'[2]دراسات قانونية'!$A$3:$E$600,1,0)</f>
        <v>#N/A</v>
      </c>
    </row>
    <row r="8324" spans="1:35" hidden="1" x14ac:dyDescent="0.25">
      <c r="A8324" s="246">
        <v>335865</v>
      </c>
      <c r="B8324" s="247" t="s">
        <v>12383</v>
      </c>
      <c r="C8324" s="247" t="s">
        <v>324</v>
      </c>
      <c r="D8324" s="248" t="s">
        <v>536</v>
      </c>
      <c r="E8324" t="s">
        <v>76</v>
      </c>
      <c r="F8324" s="126">
        <v>34066</v>
      </c>
      <c r="G8324" s="248" t="s">
        <v>1110</v>
      </c>
      <c r="H8324" t="s">
        <v>16</v>
      </c>
      <c r="I8324" t="s">
        <v>136</v>
      </c>
      <c r="J8324" s="247" t="s">
        <v>1226</v>
      </c>
      <c r="K8324"/>
      <c r="L8324" t="s">
        <v>27</v>
      </c>
      <c r="M8324"/>
      <c r="N8324"/>
      <c r="O8324"/>
      <c r="P8324"/>
      <c r="Q8324"/>
      <c r="R8324" s="115">
        <v>9316</v>
      </c>
      <c r="S8324" s="115">
        <v>45721</v>
      </c>
      <c r="T8324" s="115">
        <v>50000</v>
      </c>
      <c r="U8324"/>
      <c r="V8324">
        <v>0</v>
      </c>
      <c r="W8324" s="247"/>
      <c r="X8324"/>
      <c r="Y8324"/>
      <c r="Z8324"/>
      <c r="AA8324"/>
      <c r="AB8324"/>
      <c r="AC8324"/>
      <c r="AD8324"/>
      <c r="AE8324"/>
      <c r="AF8324"/>
      <c r="AG8324"/>
    </row>
    <row r="8325" spans="1:35" x14ac:dyDescent="0.25">
      <c r="A8325" s="243">
        <v>335866</v>
      </c>
      <c r="B8325" s="244" t="s">
        <v>12384</v>
      </c>
      <c r="C8325" s="244" t="s">
        <v>539</v>
      </c>
      <c r="D8325" s="245" t="s">
        <v>715</v>
      </c>
      <c r="E8325" s="115" t="s">
        <v>76</v>
      </c>
      <c r="F8325" s="237"/>
      <c r="G8325" s="245"/>
      <c r="H8325" s="115" t="s">
        <v>16</v>
      </c>
      <c r="I8325" t="s">
        <v>107</v>
      </c>
      <c r="J8325" s="244"/>
      <c r="U8325"/>
      <c r="V8325" t="s">
        <v>4336</v>
      </c>
      <c r="W8325" s="244"/>
      <c r="AA8325" s="115" t="s">
        <v>4308</v>
      </c>
      <c r="AB8325" s="115" t="s">
        <v>4308</v>
      </c>
      <c r="AC8325" s="115" t="s">
        <v>4308</v>
      </c>
      <c r="AD8325" s="115" t="s">
        <v>4308</v>
      </c>
      <c r="AE8325" s="115" t="s">
        <v>4308</v>
      </c>
      <c r="AF8325" s="115" t="s">
        <v>4308</v>
      </c>
      <c r="AG8325" s="115" t="s">
        <v>4308</v>
      </c>
      <c r="AH8325" s="115" t="s">
        <v>4308</v>
      </c>
      <c r="AI8325" s="115" t="e">
        <f>VLOOKUP(A8325,'[2]دراسات قانونية'!$A$3:$E$600,1,0)</f>
        <v>#N/A</v>
      </c>
    </row>
    <row r="8326" spans="1:35" hidden="1" x14ac:dyDescent="0.25">
      <c r="A8326" s="243">
        <v>335867</v>
      </c>
      <c r="B8326" s="244" t="s">
        <v>2428</v>
      </c>
      <c r="C8326" s="244" t="s">
        <v>2429</v>
      </c>
      <c r="D8326" s="245" t="s">
        <v>1536</v>
      </c>
      <c r="E8326" s="115" t="s">
        <v>76</v>
      </c>
      <c r="F8326" s="237">
        <v>36161</v>
      </c>
      <c r="G8326" s="245" t="s">
        <v>333</v>
      </c>
      <c r="H8326" s="115" t="s">
        <v>16</v>
      </c>
      <c r="I8326" t="s">
        <v>199</v>
      </c>
      <c r="J8326" s="244"/>
      <c r="U8326"/>
      <c r="V8326">
        <v>0</v>
      </c>
      <c r="W8326" s="244"/>
    </row>
    <row r="8327" spans="1:35" hidden="1" x14ac:dyDescent="0.25">
      <c r="A8327" s="246">
        <v>335868</v>
      </c>
      <c r="B8327" s="247" t="s">
        <v>12385</v>
      </c>
      <c r="C8327" s="247" t="s">
        <v>520</v>
      </c>
      <c r="D8327" s="248" t="s">
        <v>298</v>
      </c>
      <c r="E8327" t="s">
        <v>76</v>
      </c>
      <c r="F8327" s="126">
        <v>34258</v>
      </c>
      <c r="G8327" s="248" t="s">
        <v>12386</v>
      </c>
      <c r="H8327" t="s">
        <v>16</v>
      </c>
      <c r="I8327" t="s">
        <v>136</v>
      </c>
      <c r="J8327" s="247" t="s">
        <v>1226</v>
      </c>
      <c r="K8327"/>
      <c r="L8327" t="s">
        <v>18</v>
      </c>
      <c r="M8327"/>
      <c r="N8327"/>
      <c r="O8327"/>
      <c r="P8327"/>
      <c r="Q8327"/>
      <c r="U8327"/>
      <c r="V8327">
        <v>0</v>
      </c>
      <c r="W8327" s="247"/>
      <c r="X8327"/>
      <c r="Y8327"/>
      <c r="Z8327"/>
      <c r="AA8327"/>
      <c r="AB8327"/>
      <c r="AC8327"/>
      <c r="AD8327"/>
      <c r="AE8327"/>
      <c r="AF8327" t="s">
        <v>4308</v>
      </c>
      <c r="AG8327" t="s">
        <v>4308</v>
      </c>
      <c r="AH8327" s="115" t="s">
        <v>4308</v>
      </c>
    </row>
    <row r="8328" spans="1:35" x14ac:dyDescent="0.25">
      <c r="A8328" s="243">
        <v>335869</v>
      </c>
      <c r="B8328" s="244" t="s">
        <v>12387</v>
      </c>
      <c r="C8328" s="244" t="s">
        <v>953</v>
      </c>
      <c r="D8328" s="245" t="s">
        <v>9406</v>
      </c>
      <c r="E8328" s="115" t="s">
        <v>76</v>
      </c>
      <c r="F8328" s="237"/>
      <c r="G8328" s="245"/>
      <c r="H8328" s="115" t="s">
        <v>16</v>
      </c>
      <c r="I8328" t="s">
        <v>107</v>
      </c>
      <c r="J8328" s="244"/>
      <c r="U8328"/>
      <c r="V8328" t="s">
        <v>4336</v>
      </c>
      <c r="W8328" s="244"/>
      <c r="AA8328" s="115" t="s">
        <v>4308</v>
      </c>
      <c r="AB8328" s="115" t="s">
        <v>4308</v>
      </c>
      <c r="AC8328" s="115" t="s">
        <v>4308</v>
      </c>
      <c r="AD8328" s="115" t="s">
        <v>4308</v>
      </c>
      <c r="AE8328" s="115" t="s">
        <v>4308</v>
      </c>
      <c r="AF8328" s="115" t="s">
        <v>4308</v>
      </c>
      <c r="AG8328" s="115" t="s">
        <v>4308</v>
      </c>
      <c r="AH8328" s="115" t="s">
        <v>4308</v>
      </c>
      <c r="AI8328" s="115" t="e">
        <f>VLOOKUP(A8328,'[2]دراسات قانونية'!$A$3:$E$600,1,0)</f>
        <v>#N/A</v>
      </c>
    </row>
    <row r="8329" spans="1:35" hidden="1" x14ac:dyDescent="0.25">
      <c r="A8329" s="246">
        <v>335870</v>
      </c>
      <c r="B8329" s="247" t="s">
        <v>12388</v>
      </c>
      <c r="C8329" s="247" t="s">
        <v>457</v>
      </c>
      <c r="D8329" s="248" t="s">
        <v>330</v>
      </c>
      <c r="E8329" t="s">
        <v>76</v>
      </c>
      <c r="F8329" s="126">
        <v>35916</v>
      </c>
      <c r="G8329" s="248" t="s">
        <v>333</v>
      </c>
      <c r="H8329" t="s">
        <v>16</v>
      </c>
      <c r="I8329" t="s">
        <v>136</v>
      </c>
      <c r="J8329" s="247" t="s">
        <v>15</v>
      </c>
      <c r="K8329"/>
      <c r="L8329" t="s">
        <v>30</v>
      </c>
      <c r="M8329"/>
      <c r="N8329"/>
      <c r="O8329"/>
      <c r="P8329"/>
      <c r="Q8329"/>
      <c r="U8329"/>
      <c r="V8329" t="s">
        <v>16623</v>
      </c>
      <c r="W8329" s="247"/>
      <c r="X8329"/>
      <c r="Y8329"/>
      <c r="Z8329"/>
      <c r="AA8329"/>
      <c r="AB8329"/>
      <c r="AC8329"/>
      <c r="AD8329"/>
      <c r="AE8329"/>
      <c r="AF8329" t="s">
        <v>4308</v>
      </c>
      <c r="AG8329" t="s">
        <v>4308</v>
      </c>
      <c r="AH8329" s="115" t="s">
        <v>4308</v>
      </c>
    </row>
    <row r="8330" spans="1:35" x14ac:dyDescent="0.25">
      <c r="A8330" s="243">
        <v>335871</v>
      </c>
      <c r="B8330" s="244" t="s">
        <v>12389</v>
      </c>
      <c r="C8330" s="244" t="s">
        <v>212</v>
      </c>
      <c r="D8330" s="245" t="s">
        <v>245</v>
      </c>
      <c r="E8330" s="115" t="s">
        <v>76</v>
      </c>
      <c r="F8330" s="237"/>
      <c r="G8330" s="245"/>
      <c r="H8330" s="115" t="s">
        <v>16</v>
      </c>
      <c r="I8330" t="s">
        <v>107</v>
      </c>
      <c r="J8330" s="244"/>
      <c r="U8330"/>
      <c r="V8330" t="s">
        <v>4336</v>
      </c>
      <c r="W8330" s="244"/>
      <c r="AA8330" s="115" t="s">
        <v>4308</v>
      </c>
      <c r="AB8330" s="115" t="s">
        <v>4308</v>
      </c>
      <c r="AC8330" s="115" t="s">
        <v>4308</v>
      </c>
      <c r="AD8330" s="115" t="s">
        <v>4308</v>
      </c>
      <c r="AE8330" s="115" t="s">
        <v>4308</v>
      </c>
      <c r="AF8330" s="115" t="s">
        <v>4308</v>
      </c>
      <c r="AG8330" s="115" t="s">
        <v>4308</v>
      </c>
      <c r="AH8330" s="115" t="s">
        <v>4308</v>
      </c>
      <c r="AI8330" s="115" t="e">
        <f>VLOOKUP(A8330,'[2]دراسات قانونية'!$A$3:$E$600,1,0)</f>
        <v>#N/A</v>
      </c>
    </row>
    <row r="8331" spans="1:35" x14ac:dyDescent="0.25">
      <c r="A8331" s="243">
        <v>335872</v>
      </c>
      <c r="B8331" s="244" t="s">
        <v>12390</v>
      </c>
      <c r="C8331" s="244" t="s">
        <v>244</v>
      </c>
      <c r="D8331" s="245" t="s">
        <v>12391</v>
      </c>
      <c r="E8331" s="115" t="s">
        <v>76</v>
      </c>
      <c r="F8331" s="237">
        <v>34495</v>
      </c>
      <c r="G8331" s="245" t="s">
        <v>9953</v>
      </c>
      <c r="H8331" s="115" t="s">
        <v>16</v>
      </c>
      <c r="I8331" t="s">
        <v>107</v>
      </c>
      <c r="J8331" s="244" t="s">
        <v>1226</v>
      </c>
      <c r="L8331" s="115" t="s">
        <v>30</v>
      </c>
      <c r="U8331"/>
      <c r="V8331" t="s">
        <v>4336</v>
      </c>
      <c r="W8331" s="244"/>
      <c r="AE8331" s="115" t="s">
        <v>4308</v>
      </c>
      <c r="AF8331" s="115" t="s">
        <v>4308</v>
      </c>
      <c r="AG8331" s="115" t="s">
        <v>4308</v>
      </c>
      <c r="AH8331" s="115" t="s">
        <v>4308</v>
      </c>
      <c r="AI8331" s="115" t="e">
        <f>VLOOKUP(A8331,'[2]دراسات قانونية'!$A$3:$E$600,1,0)</f>
        <v>#N/A</v>
      </c>
    </row>
    <row r="8332" spans="1:35" x14ac:dyDescent="0.25">
      <c r="A8332" s="243">
        <v>335873</v>
      </c>
      <c r="B8332" s="244" t="s">
        <v>12392</v>
      </c>
      <c r="C8332" s="244" t="s">
        <v>570</v>
      </c>
      <c r="D8332" s="245" t="s">
        <v>12393</v>
      </c>
      <c r="E8332" s="115" t="s">
        <v>76</v>
      </c>
      <c r="F8332" s="237"/>
      <c r="G8332" s="245"/>
      <c r="H8332" s="115" t="s">
        <v>16</v>
      </c>
      <c r="I8332" t="s">
        <v>107</v>
      </c>
      <c r="J8332" s="244"/>
      <c r="U8332"/>
      <c r="V8332" t="s">
        <v>4336</v>
      </c>
      <c r="W8332" s="244"/>
      <c r="AA8332" s="115" t="s">
        <v>4308</v>
      </c>
      <c r="AB8332" s="115" t="s">
        <v>4308</v>
      </c>
      <c r="AC8332" s="115" t="s">
        <v>4308</v>
      </c>
      <c r="AD8332" s="115" t="s">
        <v>4308</v>
      </c>
      <c r="AE8332" s="115" t="s">
        <v>4308</v>
      </c>
      <c r="AF8332" s="115" t="s">
        <v>4308</v>
      </c>
      <c r="AG8332" s="115" t="s">
        <v>4308</v>
      </c>
      <c r="AH8332" s="115" t="s">
        <v>4308</v>
      </c>
      <c r="AI8332" s="115" t="e">
        <f>VLOOKUP(A8332,'[2]دراسات قانونية'!$A$3:$E$600,1,0)</f>
        <v>#N/A</v>
      </c>
    </row>
    <row r="8333" spans="1:35" hidden="1" x14ac:dyDescent="0.25">
      <c r="A8333" s="246">
        <v>335875</v>
      </c>
      <c r="B8333" s="247" t="s">
        <v>12394</v>
      </c>
      <c r="C8333" s="247" t="s">
        <v>233</v>
      </c>
      <c r="D8333" s="248" t="s">
        <v>673</v>
      </c>
      <c r="E8333" t="s">
        <v>76</v>
      </c>
      <c r="F8333" s="126">
        <v>34700</v>
      </c>
      <c r="G8333" s="248" t="s">
        <v>10504</v>
      </c>
      <c r="H8333" t="s">
        <v>16</v>
      </c>
      <c r="I8333" t="s">
        <v>129</v>
      </c>
      <c r="J8333" s="247"/>
      <c r="K8333"/>
      <c r="L8333"/>
      <c r="M8333"/>
      <c r="N8333"/>
      <c r="O8333"/>
      <c r="P8333"/>
      <c r="Q8333"/>
      <c r="U8333"/>
      <c r="V8333" t="s">
        <v>4424</v>
      </c>
      <c r="W8333" s="247"/>
      <c r="X8333"/>
      <c r="Y8333"/>
      <c r="Z8333"/>
      <c r="AA8333"/>
      <c r="AB8333"/>
      <c r="AC8333" t="s">
        <v>4308</v>
      </c>
      <c r="AD8333" t="s">
        <v>4308</v>
      </c>
      <c r="AE8333" t="s">
        <v>4308</v>
      </c>
      <c r="AF8333" t="s">
        <v>4308</v>
      </c>
      <c r="AG8333" t="s">
        <v>4308</v>
      </c>
      <c r="AH8333" s="115" t="s">
        <v>4308</v>
      </c>
    </row>
    <row r="8334" spans="1:35" hidden="1" x14ac:dyDescent="0.25">
      <c r="A8334" s="246">
        <v>335876</v>
      </c>
      <c r="B8334" s="247" t="s">
        <v>12395</v>
      </c>
      <c r="C8334" s="247" t="s">
        <v>1090</v>
      </c>
      <c r="D8334" s="248" t="s">
        <v>309</v>
      </c>
      <c r="E8334" t="s">
        <v>76</v>
      </c>
      <c r="F8334" s="126">
        <v>32143</v>
      </c>
      <c r="G8334" s="248" t="s">
        <v>492</v>
      </c>
      <c r="H8334" t="s">
        <v>16</v>
      </c>
      <c r="I8334" t="s">
        <v>136</v>
      </c>
      <c r="J8334" s="247" t="s">
        <v>1226</v>
      </c>
      <c r="K8334"/>
      <c r="L8334" t="s">
        <v>30</v>
      </c>
      <c r="M8334"/>
      <c r="N8334"/>
      <c r="O8334"/>
      <c r="P8334" t="s">
        <v>12396</v>
      </c>
      <c r="Q8334"/>
      <c r="U8334"/>
      <c r="V8334" t="s">
        <v>16623</v>
      </c>
      <c r="W8334" s="247"/>
      <c r="X8334"/>
      <c r="Y8334"/>
      <c r="Z8334"/>
      <c r="AA8334"/>
      <c r="AB8334"/>
      <c r="AC8334"/>
      <c r="AD8334"/>
      <c r="AE8334"/>
      <c r="AF8334"/>
      <c r="AG8334"/>
      <c r="AH8334" s="115" t="s">
        <v>4308</v>
      </c>
    </row>
    <row r="8335" spans="1:35" x14ac:dyDescent="0.25">
      <c r="A8335" s="243">
        <v>335877</v>
      </c>
      <c r="B8335" s="244" t="s">
        <v>12397</v>
      </c>
      <c r="C8335" s="244" t="s">
        <v>364</v>
      </c>
      <c r="D8335" s="245" t="s">
        <v>851</v>
      </c>
      <c r="E8335" s="115" t="s">
        <v>76</v>
      </c>
      <c r="F8335" s="237"/>
      <c r="G8335" s="245"/>
      <c r="H8335" s="115" t="s">
        <v>16</v>
      </c>
      <c r="I8335" t="s">
        <v>107</v>
      </c>
      <c r="J8335" s="244"/>
      <c r="U8335"/>
      <c r="V8335" t="s">
        <v>4336</v>
      </c>
      <c r="W8335" s="244"/>
      <c r="AA8335" s="115" t="s">
        <v>4308</v>
      </c>
      <c r="AB8335" s="115" t="s">
        <v>4308</v>
      </c>
      <c r="AC8335" s="115" t="s">
        <v>4308</v>
      </c>
      <c r="AD8335" s="115" t="s">
        <v>4308</v>
      </c>
      <c r="AE8335" s="115" t="s">
        <v>4308</v>
      </c>
      <c r="AF8335" s="115" t="s">
        <v>4308</v>
      </c>
      <c r="AG8335" s="115" t="s">
        <v>4308</v>
      </c>
      <c r="AH8335" s="115" t="s">
        <v>4308</v>
      </c>
      <c r="AI8335" s="115" t="e">
        <f>VLOOKUP(A8335,'[2]دراسات قانونية'!$A$3:$E$600,1,0)</f>
        <v>#N/A</v>
      </c>
    </row>
    <row r="8336" spans="1:35" x14ac:dyDescent="0.25">
      <c r="A8336" s="243">
        <v>335878</v>
      </c>
      <c r="B8336" s="244" t="s">
        <v>12398</v>
      </c>
      <c r="C8336" s="244" t="s">
        <v>227</v>
      </c>
      <c r="D8336" s="245" t="s">
        <v>480</v>
      </c>
      <c r="E8336" s="115" t="s">
        <v>76</v>
      </c>
      <c r="F8336" s="237"/>
      <c r="G8336" s="245"/>
      <c r="H8336" s="115" t="s">
        <v>16</v>
      </c>
      <c r="I8336" t="s">
        <v>107</v>
      </c>
      <c r="J8336" s="244"/>
      <c r="U8336"/>
      <c r="V8336" t="s">
        <v>4336</v>
      </c>
      <c r="W8336" s="244"/>
      <c r="AA8336" s="115" t="s">
        <v>4308</v>
      </c>
      <c r="AB8336" s="115" t="s">
        <v>4308</v>
      </c>
      <c r="AC8336" s="115" t="s">
        <v>4308</v>
      </c>
      <c r="AD8336" s="115" t="s">
        <v>4308</v>
      </c>
      <c r="AE8336" s="115" t="s">
        <v>4308</v>
      </c>
      <c r="AF8336" s="115" t="s">
        <v>4308</v>
      </c>
      <c r="AG8336" s="115" t="s">
        <v>4308</v>
      </c>
      <c r="AH8336" s="115" t="s">
        <v>4308</v>
      </c>
      <c r="AI8336" s="115" t="e">
        <f>VLOOKUP(A8336,'[2]دراسات قانونية'!$A$3:$E$600,1,0)</f>
        <v>#N/A</v>
      </c>
    </row>
    <row r="8337" spans="1:35" ht="18" x14ac:dyDescent="0.25">
      <c r="A8337" s="249">
        <v>335879</v>
      </c>
      <c r="B8337" s="250" t="s">
        <v>12399</v>
      </c>
      <c r="C8337" s="250" t="s">
        <v>1011</v>
      </c>
      <c r="D8337" s="251" t="s">
        <v>6431</v>
      </c>
      <c r="E8337"/>
      <c r="F8337" s="126"/>
      <c r="G8337" s="252"/>
      <c r="H8337"/>
      <c r="I8337" t="s">
        <v>107</v>
      </c>
      <c r="J8337" s="253"/>
      <c r="K8337"/>
      <c r="L8337"/>
      <c r="M8337"/>
      <c r="N8337"/>
      <c r="O8337"/>
      <c r="P8337"/>
      <c r="Q8337"/>
      <c r="U8337"/>
      <c r="V8337" t="s">
        <v>4337</v>
      </c>
      <c r="W8337" s="253"/>
      <c r="X8337"/>
      <c r="Y8337"/>
      <c r="Z8337"/>
      <c r="AA8337"/>
      <c r="AB8337"/>
      <c r="AC8337"/>
      <c r="AD8337"/>
      <c r="AE8337"/>
      <c r="AF8337"/>
      <c r="AG8337"/>
      <c r="AH8337" s="115" t="s">
        <v>4308</v>
      </c>
      <c r="AI8337" s="115" t="e">
        <f>VLOOKUP(A8337,'[2]دراسات قانونية'!$A$3:$E$600,1,0)</f>
        <v>#N/A</v>
      </c>
    </row>
    <row r="8338" spans="1:35" hidden="1" x14ac:dyDescent="0.25">
      <c r="A8338" s="246">
        <v>335880</v>
      </c>
      <c r="B8338" s="247" t="s">
        <v>12400</v>
      </c>
      <c r="C8338" s="247" t="s">
        <v>288</v>
      </c>
      <c r="D8338" s="248" t="s">
        <v>5892</v>
      </c>
      <c r="E8338" t="s">
        <v>76</v>
      </c>
      <c r="F8338" s="126">
        <v>34860</v>
      </c>
      <c r="G8338" s="248" t="s">
        <v>359</v>
      </c>
      <c r="H8338" t="s">
        <v>16</v>
      </c>
      <c r="I8338" t="s">
        <v>136</v>
      </c>
      <c r="J8338" s="247" t="s">
        <v>1226</v>
      </c>
      <c r="K8338"/>
      <c r="L8338" t="s">
        <v>18</v>
      </c>
      <c r="M8338"/>
      <c r="N8338"/>
      <c r="O8338"/>
      <c r="P8338"/>
      <c r="Q8338"/>
      <c r="R8338" s="115">
        <v>9033</v>
      </c>
      <c r="S8338" s="115">
        <v>45713</v>
      </c>
      <c r="T8338" s="115">
        <v>70000</v>
      </c>
      <c r="U8338"/>
      <c r="V8338">
        <v>0</v>
      </c>
      <c r="W8338" s="247"/>
      <c r="X8338"/>
      <c r="Y8338"/>
      <c r="Z8338"/>
      <c r="AA8338"/>
      <c r="AB8338"/>
      <c r="AC8338"/>
      <c r="AD8338"/>
      <c r="AE8338"/>
      <c r="AF8338"/>
      <c r="AG8338"/>
    </row>
    <row r="8339" spans="1:35" hidden="1" x14ac:dyDescent="0.25">
      <c r="A8339" s="246">
        <v>335881</v>
      </c>
      <c r="B8339" s="247" t="s">
        <v>12401</v>
      </c>
      <c r="C8339" s="247" t="s">
        <v>227</v>
      </c>
      <c r="D8339" s="248" t="s">
        <v>1294</v>
      </c>
      <c r="E8339" t="s">
        <v>76</v>
      </c>
      <c r="F8339" s="126">
        <v>31532</v>
      </c>
      <c r="G8339" s="248" t="s">
        <v>1053</v>
      </c>
      <c r="H8339" t="s">
        <v>16</v>
      </c>
      <c r="I8339" t="s">
        <v>136</v>
      </c>
      <c r="J8339" s="247" t="s">
        <v>15</v>
      </c>
      <c r="K8339"/>
      <c r="L8339" t="s">
        <v>40</v>
      </c>
      <c r="M8339"/>
      <c r="N8339"/>
      <c r="O8339"/>
      <c r="P8339"/>
      <c r="Q8339"/>
      <c r="U8339"/>
      <c r="V8339" t="s">
        <v>4337</v>
      </c>
      <c r="W8339" s="247"/>
      <c r="X8339"/>
      <c r="Y8339"/>
      <c r="Z8339"/>
      <c r="AA8339"/>
      <c r="AB8339"/>
      <c r="AC8339"/>
      <c r="AD8339"/>
      <c r="AE8339"/>
      <c r="AF8339"/>
      <c r="AG8339"/>
    </row>
    <row r="8340" spans="1:35" ht="18" hidden="1" x14ac:dyDescent="0.25">
      <c r="A8340" s="249">
        <v>335882</v>
      </c>
      <c r="B8340" s="250" t="s">
        <v>12402</v>
      </c>
      <c r="C8340" s="250" t="s">
        <v>212</v>
      </c>
      <c r="D8340" s="251" t="s">
        <v>450</v>
      </c>
      <c r="E8340"/>
      <c r="F8340" s="126"/>
      <c r="G8340" s="252"/>
      <c r="H8340"/>
      <c r="I8340" t="s">
        <v>199</v>
      </c>
      <c r="J8340" s="253"/>
      <c r="K8340"/>
      <c r="L8340"/>
      <c r="M8340"/>
      <c r="N8340"/>
      <c r="O8340"/>
      <c r="P8340"/>
      <c r="Q8340"/>
      <c r="U8340"/>
      <c r="V8340">
        <v>0</v>
      </c>
      <c r="W8340" s="253"/>
      <c r="X8340"/>
      <c r="Y8340"/>
      <c r="Z8340"/>
      <c r="AA8340"/>
      <c r="AB8340"/>
      <c r="AC8340"/>
      <c r="AD8340"/>
      <c r="AE8340"/>
      <c r="AF8340"/>
      <c r="AG8340"/>
      <c r="AH8340" s="115" t="s">
        <v>4308</v>
      </c>
    </row>
    <row r="8341" spans="1:35" x14ac:dyDescent="0.25">
      <c r="A8341" s="243">
        <v>335883</v>
      </c>
      <c r="B8341" s="244" t="s">
        <v>12403</v>
      </c>
      <c r="C8341" s="244" t="s">
        <v>212</v>
      </c>
      <c r="D8341" s="245" t="s">
        <v>12404</v>
      </c>
      <c r="E8341" s="115" t="s">
        <v>77</v>
      </c>
      <c r="F8341" s="237"/>
      <c r="G8341" s="245"/>
      <c r="H8341" s="115" t="s">
        <v>16</v>
      </c>
      <c r="I8341" t="s">
        <v>107</v>
      </c>
      <c r="J8341" s="244"/>
      <c r="U8341"/>
      <c r="V8341" t="s">
        <v>4336</v>
      </c>
      <c r="W8341" s="244"/>
      <c r="AA8341" s="115" t="s">
        <v>4308</v>
      </c>
      <c r="AB8341" s="115" t="s">
        <v>4308</v>
      </c>
      <c r="AC8341" s="115" t="s">
        <v>4308</v>
      </c>
      <c r="AD8341" s="115" t="s">
        <v>4308</v>
      </c>
      <c r="AE8341" s="115" t="s">
        <v>4308</v>
      </c>
      <c r="AF8341" s="115" t="s">
        <v>4308</v>
      </c>
      <c r="AG8341" s="115" t="s">
        <v>4308</v>
      </c>
      <c r="AH8341" s="115" t="s">
        <v>4308</v>
      </c>
      <c r="AI8341" s="115" t="e">
        <f>VLOOKUP(A8341,'[2]دراسات قانونية'!$A$3:$E$600,1,0)</f>
        <v>#N/A</v>
      </c>
    </row>
    <row r="8342" spans="1:35" ht="18" hidden="1" x14ac:dyDescent="0.25">
      <c r="A8342" s="249">
        <v>335884</v>
      </c>
      <c r="B8342" s="250" t="s">
        <v>12405</v>
      </c>
      <c r="C8342" s="250" t="s">
        <v>495</v>
      </c>
      <c r="D8342" s="251" t="s">
        <v>12406</v>
      </c>
      <c r="E8342"/>
      <c r="F8342" s="126"/>
      <c r="G8342" s="252"/>
      <c r="H8342"/>
      <c r="I8342" t="s">
        <v>199</v>
      </c>
      <c r="J8342" s="253"/>
      <c r="K8342"/>
      <c r="L8342"/>
      <c r="M8342"/>
      <c r="N8342"/>
      <c r="O8342"/>
      <c r="P8342"/>
      <c r="Q8342"/>
      <c r="U8342"/>
      <c r="V8342">
        <v>0</v>
      </c>
      <c r="W8342" s="253"/>
      <c r="X8342"/>
      <c r="Y8342"/>
      <c r="Z8342"/>
      <c r="AA8342"/>
      <c r="AB8342"/>
      <c r="AC8342"/>
      <c r="AD8342"/>
      <c r="AE8342"/>
      <c r="AF8342"/>
      <c r="AG8342"/>
      <c r="AH8342" s="115" t="s">
        <v>4308</v>
      </c>
    </row>
    <row r="8343" spans="1:35" ht="18" x14ac:dyDescent="0.25">
      <c r="A8343" s="249">
        <v>335885</v>
      </c>
      <c r="B8343" s="250" t="s">
        <v>12407</v>
      </c>
      <c r="C8343" s="250" t="s">
        <v>332</v>
      </c>
      <c r="D8343" s="251" t="s">
        <v>224</v>
      </c>
      <c r="E8343"/>
      <c r="F8343" s="126"/>
      <c r="G8343" s="252"/>
      <c r="H8343"/>
      <c r="I8343" t="s">
        <v>107</v>
      </c>
      <c r="J8343" s="253"/>
      <c r="K8343"/>
      <c r="L8343"/>
      <c r="M8343"/>
      <c r="N8343"/>
      <c r="O8343"/>
      <c r="P8343"/>
      <c r="Q8343"/>
      <c r="U8343"/>
      <c r="V8343" t="s">
        <v>4337</v>
      </c>
      <c r="W8343" s="253"/>
      <c r="X8343"/>
      <c r="Y8343"/>
      <c r="Z8343"/>
      <c r="AA8343"/>
      <c r="AB8343"/>
      <c r="AC8343"/>
      <c r="AD8343"/>
      <c r="AE8343"/>
      <c r="AF8343"/>
      <c r="AG8343"/>
      <c r="AH8343" s="115" t="s">
        <v>4308</v>
      </c>
      <c r="AI8343" s="115" t="e">
        <f>VLOOKUP(A8343,'[2]دراسات قانونية'!$A$3:$E$600,1,0)</f>
        <v>#N/A</v>
      </c>
    </row>
    <row r="8344" spans="1:35" x14ac:dyDescent="0.25">
      <c r="A8344" s="243">
        <v>335886</v>
      </c>
      <c r="B8344" s="244" t="s">
        <v>1445</v>
      </c>
      <c r="C8344" s="244" t="s">
        <v>1011</v>
      </c>
      <c r="D8344" s="245" t="s">
        <v>685</v>
      </c>
      <c r="E8344" s="115" t="s">
        <v>77</v>
      </c>
      <c r="F8344" s="237"/>
      <c r="G8344" s="245"/>
      <c r="H8344" s="115" t="s">
        <v>16</v>
      </c>
      <c r="I8344" t="s">
        <v>107</v>
      </c>
      <c r="J8344" s="244"/>
      <c r="U8344"/>
      <c r="V8344" t="s">
        <v>4336</v>
      </c>
      <c r="W8344" s="244"/>
      <c r="AA8344" s="115" t="s">
        <v>4308</v>
      </c>
      <c r="AB8344" s="115" t="s">
        <v>4308</v>
      </c>
      <c r="AC8344" s="115" t="s">
        <v>4308</v>
      </c>
      <c r="AD8344" s="115" t="s">
        <v>4308</v>
      </c>
      <c r="AE8344" s="115" t="s">
        <v>4308</v>
      </c>
      <c r="AF8344" s="115" t="s">
        <v>4308</v>
      </c>
      <c r="AG8344" s="115" t="s">
        <v>4308</v>
      </c>
      <c r="AH8344" s="115" t="s">
        <v>4308</v>
      </c>
      <c r="AI8344" s="115" t="e">
        <f>VLOOKUP(A8344,'[2]دراسات قانونية'!$A$3:$E$600,1,0)</f>
        <v>#N/A</v>
      </c>
    </row>
    <row r="8345" spans="1:35" hidden="1" x14ac:dyDescent="0.25">
      <c r="A8345" s="246">
        <v>335887</v>
      </c>
      <c r="B8345" s="247" t="s">
        <v>4895</v>
      </c>
      <c r="C8345" s="247" t="s">
        <v>350</v>
      </c>
      <c r="D8345" s="248" t="s">
        <v>12408</v>
      </c>
      <c r="E8345" t="s">
        <v>77</v>
      </c>
      <c r="F8345" s="126">
        <v>34228</v>
      </c>
      <c r="G8345" s="248" t="s">
        <v>18</v>
      </c>
      <c r="H8345" t="s">
        <v>19</v>
      </c>
      <c r="I8345" t="s">
        <v>136</v>
      </c>
      <c r="J8345" s="247" t="s">
        <v>1226</v>
      </c>
      <c r="K8345"/>
      <c r="L8345" t="s">
        <v>73</v>
      </c>
      <c r="M8345"/>
      <c r="N8345"/>
      <c r="O8345"/>
      <c r="P8345"/>
      <c r="Q8345"/>
      <c r="U8345"/>
      <c r="V8345">
        <v>0</v>
      </c>
      <c r="W8345" s="247"/>
      <c r="X8345"/>
      <c r="Y8345"/>
      <c r="Z8345"/>
      <c r="AA8345"/>
      <c r="AB8345"/>
      <c r="AC8345"/>
      <c r="AD8345"/>
      <c r="AE8345"/>
      <c r="AF8345"/>
      <c r="AG8345"/>
    </row>
    <row r="8346" spans="1:35" x14ac:dyDescent="0.25">
      <c r="A8346" s="243">
        <v>335888</v>
      </c>
      <c r="B8346" s="244" t="s">
        <v>12409</v>
      </c>
      <c r="C8346" s="244" t="s">
        <v>340</v>
      </c>
      <c r="D8346" s="245" t="s">
        <v>921</v>
      </c>
      <c r="E8346" s="115" t="s">
        <v>77</v>
      </c>
      <c r="F8346" s="237"/>
      <c r="G8346" s="245"/>
      <c r="H8346" s="115" t="s">
        <v>16</v>
      </c>
      <c r="I8346" t="s">
        <v>107</v>
      </c>
      <c r="J8346" s="244"/>
      <c r="U8346"/>
      <c r="V8346" t="s">
        <v>4336</v>
      </c>
      <c r="W8346" s="244"/>
      <c r="AA8346" s="115" t="s">
        <v>4308</v>
      </c>
      <c r="AB8346" s="115" t="s">
        <v>4308</v>
      </c>
      <c r="AC8346" s="115" t="s">
        <v>4308</v>
      </c>
      <c r="AD8346" s="115" t="s">
        <v>4308</v>
      </c>
      <c r="AE8346" s="115" t="s">
        <v>4308</v>
      </c>
      <c r="AF8346" s="115" t="s">
        <v>4308</v>
      </c>
      <c r="AG8346" s="115" t="s">
        <v>4308</v>
      </c>
      <c r="AH8346" s="115" t="s">
        <v>4308</v>
      </c>
      <c r="AI8346" s="115" t="e">
        <f>VLOOKUP(A8346,'[2]دراسات قانونية'!$A$3:$E$600,1,0)</f>
        <v>#N/A</v>
      </c>
    </row>
    <row r="8347" spans="1:35" hidden="1" x14ac:dyDescent="0.25">
      <c r="A8347" s="243">
        <v>335890</v>
      </c>
      <c r="B8347" s="244" t="s">
        <v>2651</v>
      </c>
      <c r="C8347" s="244" t="s">
        <v>650</v>
      </c>
      <c r="D8347" s="245" t="s">
        <v>2652</v>
      </c>
      <c r="E8347" s="115" t="s">
        <v>77</v>
      </c>
      <c r="F8347" s="237">
        <v>28860</v>
      </c>
      <c r="G8347" s="245" t="s">
        <v>211</v>
      </c>
      <c r="H8347" s="115" t="s">
        <v>16</v>
      </c>
      <c r="I8347" t="s">
        <v>199</v>
      </c>
      <c r="J8347" s="244" t="s">
        <v>1226</v>
      </c>
      <c r="L8347" s="115" t="s">
        <v>30</v>
      </c>
      <c r="U8347"/>
      <c r="V8347">
        <v>0</v>
      </c>
      <c r="W8347" s="244"/>
    </row>
    <row r="8348" spans="1:35" x14ac:dyDescent="0.25">
      <c r="A8348" s="243">
        <v>335891</v>
      </c>
      <c r="B8348" s="244" t="s">
        <v>12410</v>
      </c>
      <c r="C8348" s="244" t="s">
        <v>854</v>
      </c>
      <c r="D8348" s="245" t="s">
        <v>415</v>
      </c>
      <c r="E8348" s="115" t="s">
        <v>77</v>
      </c>
      <c r="F8348" s="237"/>
      <c r="G8348" s="245"/>
      <c r="H8348" s="115" t="s">
        <v>16</v>
      </c>
      <c r="I8348" t="s">
        <v>107</v>
      </c>
      <c r="J8348" s="244"/>
      <c r="U8348"/>
      <c r="V8348" t="s">
        <v>4336</v>
      </c>
      <c r="W8348" s="244"/>
      <c r="AA8348" s="115" t="s">
        <v>4308</v>
      </c>
      <c r="AB8348" s="115" t="s">
        <v>4308</v>
      </c>
      <c r="AC8348" s="115" t="s">
        <v>4308</v>
      </c>
      <c r="AD8348" s="115" t="s">
        <v>4308</v>
      </c>
      <c r="AE8348" s="115" t="s">
        <v>4308</v>
      </c>
      <c r="AF8348" s="115" t="s">
        <v>4308</v>
      </c>
      <c r="AG8348" s="115" t="s">
        <v>4308</v>
      </c>
      <c r="AH8348" s="115" t="s">
        <v>4308</v>
      </c>
      <c r="AI8348" s="115" t="e">
        <f>VLOOKUP(A8348,'[2]دراسات قانونية'!$A$3:$E$600,1,0)</f>
        <v>#N/A</v>
      </c>
    </row>
    <row r="8349" spans="1:35" hidden="1" x14ac:dyDescent="0.25">
      <c r="A8349" s="243">
        <v>335892</v>
      </c>
      <c r="B8349" s="244" t="s">
        <v>2741</v>
      </c>
      <c r="C8349" s="244" t="s">
        <v>1466</v>
      </c>
      <c r="D8349" s="245" t="s">
        <v>2742</v>
      </c>
      <c r="E8349" s="115" t="s">
        <v>76</v>
      </c>
      <c r="F8349" s="237">
        <v>30533</v>
      </c>
      <c r="G8349" s="245" t="s">
        <v>2743</v>
      </c>
      <c r="H8349" s="115" t="s">
        <v>16</v>
      </c>
      <c r="I8349" t="s">
        <v>199</v>
      </c>
      <c r="J8349" s="244" t="s">
        <v>1226</v>
      </c>
      <c r="L8349" s="115" t="s">
        <v>58</v>
      </c>
      <c r="U8349"/>
      <c r="V8349">
        <v>0</v>
      </c>
      <c r="W8349" s="244"/>
    </row>
    <row r="8350" spans="1:35" hidden="1" x14ac:dyDescent="0.25">
      <c r="A8350" s="246">
        <v>335893</v>
      </c>
      <c r="B8350" s="247" t="s">
        <v>12411</v>
      </c>
      <c r="C8350" s="247" t="s">
        <v>244</v>
      </c>
      <c r="D8350" s="248" t="s">
        <v>10158</v>
      </c>
      <c r="E8350" t="s">
        <v>76</v>
      </c>
      <c r="F8350" s="126">
        <v>34700</v>
      </c>
      <c r="G8350" s="248" t="s">
        <v>11211</v>
      </c>
      <c r="H8350" t="s">
        <v>16</v>
      </c>
      <c r="I8350" t="s">
        <v>136</v>
      </c>
      <c r="J8350" s="247" t="s">
        <v>15</v>
      </c>
      <c r="K8350"/>
      <c r="L8350" t="s">
        <v>73</v>
      </c>
      <c r="M8350"/>
      <c r="N8350"/>
      <c r="O8350"/>
      <c r="P8350"/>
      <c r="Q8350"/>
      <c r="U8350"/>
      <c r="V8350">
        <v>0</v>
      </c>
      <c r="W8350" s="247"/>
      <c r="X8350"/>
      <c r="Y8350"/>
      <c r="Z8350"/>
      <c r="AA8350"/>
      <c r="AB8350"/>
      <c r="AC8350"/>
      <c r="AD8350"/>
      <c r="AE8350"/>
      <c r="AF8350" t="s">
        <v>4308</v>
      </c>
      <c r="AG8350" t="s">
        <v>4308</v>
      </c>
      <c r="AH8350" s="115" t="s">
        <v>4308</v>
      </c>
    </row>
    <row r="8351" spans="1:35" hidden="1" x14ac:dyDescent="0.25">
      <c r="A8351" s="246">
        <v>335894</v>
      </c>
      <c r="B8351" s="247" t="s">
        <v>7243</v>
      </c>
      <c r="C8351" s="247" t="s">
        <v>244</v>
      </c>
      <c r="D8351" s="248" t="s">
        <v>7521</v>
      </c>
      <c r="E8351" t="s">
        <v>76</v>
      </c>
      <c r="F8351" s="126">
        <v>28772</v>
      </c>
      <c r="G8351" s="248" t="s">
        <v>12412</v>
      </c>
      <c r="H8351" t="s">
        <v>16</v>
      </c>
      <c r="I8351" t="s">
        <v>129</v>
      </c>
      <c r="J8351" s="247" t="s">
        <v>1226</v>
      </c>
      <c r="K8351"/>
      <c r="L8351" t="s">
        <v>47</v>
      </c>
      <c r="M8351"/>
      <c r="N8351"/>
      <c r="O8351"/>
      <c r="P8351"/>
      <c r="Q8351"/>
      <c r="U8351"/>
      <c r="V8351" t="s">
        <v>16623</v>
      </c>
      <c r="W8351" s="247"/>
      <c r="X8351"/>
      <c r="Y8351"/>
      <c r="Z8351"/>
      <c r="AA8351"/>
      <c r="AB8351"/>
      <c r="AC8351"/>
      <c r="AD8351"/>
      <c r="AE8351"/>
      <c r="AF8351"/>
      <c r="AG8351" t="s">
        <v>4308</v>
      </c>
      <c r="AH8351" s="115" t="s">
        <v>4308</v>
      </c>
    </row>
    <row r="8352" spans="1:35" ht="18" hidden="1" x14ac:dyDescent="0.25">
      <c r="A8352" s="249">
        <v>335895</v>
      </c>
      <c r="B8352" s="250" t="s">
        <v>12413</v>
      </c>
      <c r="C8352" s="250" t="s">
        <v>250</v>
      </c>
      <c r="D8352" s="251" t="s">
        <v>330</v>
      </c>
      <c r="E8352"/>
      <c r="F8352" s="126"/>
      <c r="G8352" s="252"/>
      <c r="H8352"/>
      <c r="I8352" t="s">
        <v>199</v>
      </c>
      <c r="J8352" s="253"/>
      <c r="K8352"/>
      <c r="L8352"/>
      <c r="M8352"/>
      <c r="N8352"/>
      <c r="O8352"/>
      <c r="P8352"/>
      <c r="Q8352"/>
      <c r="U8352"/>
      <c r="V8352">
        <v>0</v>
      </c>
      <c r="W8352" s="253"/>
      <c r="X8352"/>
      <c r="Y8352"/>
      <c r="Z8352"/>
      <c r="AA8352"/>
      <c r="AB8352"/>
      <c r="AC8352"/>
      <c r="AD8352"/>
      <c r="AE8352"/>
      <c r="AF8352"/>
      <c r="AG8352"/>
      <c r="AH8352" s="115" t="s">
        <v>4308</v>
      </c>
    </row>
    <row r="8353" spans="1:35" hidden="1" x14ac:dyDescent="0.25">
      <c r="A8353" s="246">
        <v>335896</v>
      </c>
      <c r="B8353" s="247" t="s">
        <v>12414</v>
      </c>
      <c r="C8353" s="247" t="s">
        <v>546</v>
      </c>
      <c r="D8353" s="248" t="s">
        <v>312</v>
      </c>
      <c r="E8353" t="s">
        <v>76</v>
      </c>
      <c r="F8353" s="126">
        <v>36038</v>
      </c>
      <c r="G8353" s="248" t="s">
        <v>12415</v>
      </c>
      <c r="H8353" t="s">
        <v>16</v>
      </c>
      <c r="I8353" t="s">
        <v>129</v>
      </c>
      <c r="J8353" s="247" t="s">
        <v>1226</v>
      </c>
      <c r="K8353"/>
      <c r="L8353" t="s">
        <v>73</v>
      </c>
      <c r="M8353"/>
      <c r="N8353"/>
      <c r="O8353"/>
      <c r="P8353"/>
      <c r="Q8353"/>
      <c r="U8353"/>
      <c r="V8353" t="s">
        <v>4336</v>
      </c>
      <c r="W8353" s="247"/>
      <c r="X8353"/>
      <c r="Y8353"/>
      <c r="Z8353"/>
      <c r="AA8353"/>
      <c r="AB8353"/>
      <c r="AC8353"/>
      <c r="AD8353"/>
      <c r="AE8353"/>
      <c r="AF8353"/>
      <c r="AG8353"/>
    </row>
    <row r="8354" spans="1:35" x14ac:dyDescent="0.25">
      <c r="A8354" s="243">
        <v>335897</v>
      </c>
      <c r="B8354" s="244" t="s">
        <v>12416</v>
      </c>
      <c r="C8354" s="244" t="s">
        <v>343</v>
      </c>
      <c r="D8354" s="245" t="s">
        <v>932</v>
      </c>
      <c r="E8354" s="115" t="s">
        <v>77</v>
      </c>
      <c r="F8354" s="237"/>
      <c r="G8354" s="245"/>
      <c r="H8354" s="115" t="s">
        <v>16</v>
      </c>
      <c r="I8354" t="s">
        <v>107</v>
      </c>
      <c r="J8354" s="244"/>
      <c r="U8354"/>
      <c r="V8354" t="s">
        <v>4336</v>
      </c>
      <c r="W8354" s="244"/>
      <c r="AA8354" s="115" t="s">
        <v>4308</v>
      </c>
      <c r="AB8354" s="115" t="s">
        <v>4308</v>
      </c>
      <c r="AC8354" s="115" t="s">
        <v>4308</v>
      </c>
      <c r="AD8354" s="115" t="s">
        <v>4308</v>
      </c>
      <c r="AE8354" s="115" t="s">
        <v>4308</v>
      </c>
      <c r="AF8354" s="115" t="s">
        <v>4308</v>
      </c>
      <c r="AG8354" s="115" t="s">
        <v>4308</v>
      </c>
      <c r="AH8354" s="115" t="s">
        <v>4308</v>
      </c>
      <c r="AI8354" s="115" t="e">
        <f>VLOOKUP(A8354,'[2]دراسات قانونية'!$A$3:$E$600,1,0)</f>
        <v>#N/A</v>
      </c>
    </row>
    <row r="8355" spans="1:35" x14ac:dyDescent="0.25">
      <c r="A8355" s="243">
        <v>335898</v>
      </c>
      <c r="B8355" s="244" t="s">
        <v>12417</v>
      </c>
      <c r="C8355" s="244" t="s">
        <v>802</v>
      </c>
      <c r="D8355" s="245" t="s">
        <v>935</v>
      </c>
      <c r="E8355" s="115" t="s">
        <v>77</v>
      </c>
      <c r="F8355" s="237">
        <v>31850</v>
      </c>
      <c r="G8355" s="245" t="s">
        <v>744</v>
      </c>
      <c r="H8355" s="115" t="s">
        <v>16</v>
      </c>
      <c r="I8355" t="s">
        <v>107</v>
      </c>
      <c r="J8355" s="244"/>
      <c r="U8355"/>
      <c r="V8355" t="s">
        <v>4336</v>
      </c>
      <c r="W8355" s="244"/>
      <c r="AC8355" s="115" t="s">
        <v>4308</v>
      </c>
      <c r="AD8355" s="115" t="s">
        <v>4308</v>
      </c>
      <c r="AE8355" s="115" t="s">
        <v>4308</v>
      </c>
      <c r="AF8355" s="115" t="s">
        <v>4308</v>
      </c>
      <c r="AG8355" s="115" t="s">
        <v>4308</v>
      </c>
      <c r="AH8355" s="115" t="s">
        <v>4308</v>
      </c>
      <c r="AI8355" s="115" t="e">
        <f>VLOOKUP(A8355,'[2]دراسات قانونية'!$A$3:$E$600,1,0)</f>
        <v>#N/A</v>
      </c>
    </row>
    <row r="8356" spans="1:35" hidden="1" x14ac:dyDescent="0.25">
      <c r="A8356" s="246">
        <v>335899</v>
      </c>
      <c r="B8356" s="247" t="s">
        <v>12418</v>
      </c>
      <c r="C8356" s="247" t="s">
        <v>2356</v>
      </c>
      <c r="D8356" s="248" t="s">
        <v>12419</v>
      </c>
      <c r="E8356" t="s">
        <v>76</v>
      </c>
      <c r="F8356" s="126">
        <v>29611</v>
      </c>
      <c r="G8356" s="248" t="s">
        <v>12420</v>
      </c>
      <c r="H8356" t="s">
        <v>16</v>
      </c>
      <c r="I8356" t="s">
        <v>129</v>
      </c>
      <c r="J8356" s="247"/>
      <c r="K8356"/>
      <c r="L8356"/>
      <c r="M8356"/>
      <c r="N8356"/>
      <c r="O8356"/>
      <c r="P8356"/>
      <c r="Q8356"/>
      <c r="U8356"/>
      <c r="V8356" t="s">
        <v>16603</v>
      </c>
      <c r="W8356" s="247"/>
      <c r="X8356"/>
      <c r="Y8356"/>
      <c r="Z8356"/>
      <c r="AA8356"/>
      <c r="AB8356"/>
      <c r="AC8356"/>
      <c r="AD8356" t="s">
        <v>4308</v>
      </c>
      <c r="AE8356" t="s">
        <v>4308</v>
      </c>
      <c r="AF8356" t="s">
        <v>4308</v>
      </c>
      <c r="AG8356" t="s">
        <v>4308</v>
      </c>
      <c r="AH8356" s="115" t="s">
        <v>4308</v>
      </c>
    </row>
    <row r="8357" spans="1:35" hidden="1" x14ac:dyDescent="0.25">
      <c r="A8357" s="246">
        <v>335900</v>
      </c>
      <c r="B8357" s="247" t="s">
        <v>12421</v>
      </c>
      <c r="C8357" s="247" t="s">
        <v>12422</v>
      </c>
      <c r="D8357" s="248" t="s">
        <v>12423</v>
      </c>
      <c r="E8357" t="s">
        <v>76</v>
      </c>
      <c r="F8357" s="126">
        <v>29486</v>
      </c>
      <c r="G8357" s="248" t="s">
        <v>18</v>
      </c>
      <c r="H8357" t="s">
        <v>16</v>
      </c>
      <c r="I8357" t="s">
        <v>129</v>
      </c>
      <c r="J8357" s="247"/>
      <c r="K8357"/>
      <c r="L8357"/>
      <c r="M8357"/>
      <c r="N8357"/>
      <c r="O8357"/>
      <c r="P8357"/>
      <c r="Q8357"/>
      <c r="U8357"/>
      <c r="V8357" t="s">
        <v>16623</v>
      </c>
      <c r="W8357" s="247"/>
      <c r="X8357"/>
      <c r="Y8357"/>
      <c r="Z8357"/>
      <c r="AA8357"/>
      <c r="AB8357"/>
      <c r="AC8357"/>
      <c r="AD8357"/>
      <c r="AE8357"/>
      <c r="AF8357"/>
      <c r="AG8357" t="s">
        <v>4308</v>
      </c>
      <c r="AH8357" s="115" t="s">
        <v>4308</v>
      </c>
    </row>
    <row r="8358" spans="1:35" hidden="1" x14ac:dyDescent="0.25">
      <c r="A8358" s="246">
        <v>335901</v>
      </c>
      <c r="B8358" s="247" t="s">
        <v>12424</v>
      </c>
      <c r="C8358" s="247" t="s">
        <v>1038</v>
      </c>
      <c r="D8358" s="248" t="s">
        <v>372</v>
      </c>
      <c r="E8358" t="s">
        <v>76</v>
      </c>
      <c r="F8358" s="126">
        <v>36054</v>
      </c>
      <c r="G8358" s="248" t="s">
        <v>243</v>
      </c>
      <c r="H8358" t="s">
        <v>16</v>
      </c>
      <c r="I8358" t="s">
        <v>136</v>
      </c>
      <c r="J8358" s="247" t="s">
        <v>1226</v>
      </c>
      <c r="K8358"/>
      <c r="L8358" t="s">
        <v>30</v>
      </c>
      <c r="M8358"/>
      <c r="N8358"/>
      <c r="O8358"/>
      <c r="P8358"/>
      <c r="Q8358"/>
      <c r="U8358"/>
      <c r="V8358">
        <v>0</v>
      </c>
      <c r="W8358" s="247"/>
      <c r="X8358"/>
      <c r="Y8358"/>
      <c r="Z8358"/>
      <c r="AA8358"/>
      <c r="AB8358"/>
      <c r="AC8358"/>
      <c r="AD8358"/>
      <c r="AE8358"/>
      <c r="AF8358"/>
      <c r="AG8358"/>
    </row>
    <row r="8359" spans="1:35" ht="18" x14ac:dyDescent="0.25">
      <c r="A8359" s="249">
        <v>335902</v>
      </c>
      <c r="B8359" s="250" t="s">
        <v>12425</v>
      </c>
      <c r="C8359" s="250" t="s">
        <v>442</v>
      </c>
      <c r="D8359" s="251" t="s">
        <v>704</v>
      </c>
      <c r="E8359"/>
      <c r="F8359" s="126"/>
      <c r="G8359" s="252"/>
      <c r="H8359"/>
      <c r="I8359" t="s">
        <v>107</v>
      </c>
      <c r="J8359" s="253"/>
      <c r="K8359"/>
      <c r="L8359"/>
      <c r="M8359"/>
      <c r="N8359"/>
      <c r="O8359"/>
      <c r="P8359"/>
      <c r="Q8359"/>
      <c r="U8359"/>
      <c r="V8359" t="s">
        <v>4337</v>
      </c>
      <c r="W8359" s="253"/>
      <c r="X8359"/>
      <c r="Y8359"/>
      <c r="Z8359"/>
      <c r="AA8359"/>
      <c r="AB8359"/>
      <c r="AC8359"/>
      <c r="AD8359"/>
      <c r="AE8359"/>
      <c r="AF8359"/>
      <c r="AG8359"/>
      <c r="AH8359" s="115" t="s">
        <v>4308</v>
      </c>
      <c r="AI8359" s="115" t="e">
        <f>VLOOKUP(A8359,'[2]دراسات قانونية'!$A$3:$E$600,1,0)</f>
        <v>#N/A</v>
      </c>
    </row>
    <row r="8360" spans="1:35" x14ac:dyDescent="0.25">
      <c r="A8360" s="243">
        <v>335903</v>
      </c>
      <c r="B8360" s="244" t="s">
        <v>12426</v>
      </c>
      <c r="C8360" s="244" t="s">
        <v>12427</v>
      </c>
      <c r="D8360" s="245" t="s">
        <v>757</v>
      </c>
      <c r="E8360" s="115" t="s">
        <v>77</v>
      </c>
      <c r="F8360" s="237"/>
      <c r="G8360" s="245"/>
      <c r="H8360" s="115" t="s">
        <v>16</v>
      </c>
      <c r="I8360" t="s">
        <v>107</v>
      </c>
      <c r="J8360" s="244"/>
      <c r="U8360"/>
      <c r="V8360" t="s">
        <v>4336</v>
      </c>
      <c r="W8360" s="244"/>
      <c r="AA8360" s="115" t="s">
        <v>4308</v>
      </c>
      <c r="AB8360" s="115" t="s">
        <v>4308</v>
      </c>
      <c r="AC8360" s="115" t="s">
        <v>4308</v>
      </c>
      <c r="AD8360" s="115" t="s">
        <v>4308</v>
      </c>
      <c r="AE8360" s="115" t="s">
        <v>4308</v>
      </c>
      <c r="AF8360" s="115" t="s">
        <v>4308</v>
      </c>
      <c r="AG8360" s="115" t="s">
        <v>4308</v>
      </c>
      <c r="AH8360" s="115" t="s">
        <v>4308</v>
      </c>
      <c r="AI8360" s="115" t="e">
        <f>VLOOKUP(A8360,'[2]دراسات قانونية'!$A$3:$E$600,1,0)</f>
        <v>#N/A</v>
      </c>
    </row>
    <row r="8361" spans="1:35" hidden="1" x14ac:dyDescent="0.25">
      <c r="A8361" s="243">
        <v>335904</v>
      </c>
      <c r="B8361" s="244" t="s">
        <v>2807</v>
      </c>
      <c r="C8361" s="244" t="s">
        <v>332</v>
      </c>
      <c r="D8361" s="245" t="s">
        <v>925</v>
      </c>
      <c r="E8361" s="115" t="s">
        <v>77</v>
      </c>
      <c r="F8361" s="237">
        <v>35186</v>
      </c>
      <c r="G8361" s="245" t="s">
        <v>368</v>
      </c>
      <c r="H8361" s="115" t="s">
        <v>16</v>
      </c>
      <c r="I8361" t="s">
        <v>199</v>
      </c>
      <c r="J8361" s="244" t="s">
        <v>1226</v>
      </c>
      <c r="L8361" s="115" t="s">
        <v>30</v>
      </c>
      <c r="U8361"/>
      <c r="V8361">
        <v>0</v>
      </c>
      <c r="W8361" s="244"/>
    </row>
    <row r="8362" spans="1:35" hidden="1" x14ac:dyDescent="0.25">
      <c r="A8362" s="243">
        <v>335905</v>
      </c>
      <c r="B8362" s="244" t="s">
        <v>4186</v>
      </c>
      <c r="C8362" s="244" t="s">
        <v>227</v>
      </c>
      <c r="D8362" s="245" t="s">
        <v>4187</v>
      </c>
      <c r="E8362" s="115" t="s">
        <v>76</v>
      </c>
      <c r="F8362" s="237">
        <v>29616</v>
      </c>
      <c r="G8362" s="245" t="s">
        <v>4188</v>
      </c>
      <c r="H8362" s="115" t="s">
        <v>16</v>
      </c>
      <c r="I8362" t="s">
        <v>199</v>
      </c>
      <c r="J8362" s="244"/>
      <c r="U8362"/>
      <c r="V8362">
        <v>0</v>
      </c>
      <c r="W8362" s="244"/>
    </row>
    <row r="8363" spans="1:35" x14ac:dyDescent="0.25">
      <c r="A8363" s="243">
        <v>335906</v>
      </c>
      <c r="B8363" s="244" t="s">
        <v>12428</v>
      </c>
      <c r="C8363" s="244" t="s">
        <v>525</v>
      </c>
      <c r="D8363" s="245" t="s">
        <v>222</v>
      </c>
      <c r="E8363" s="115" t="s">
        <v>76</v>
      </c>
      <c r="F8363" s="237">
        <v>29247</v>
      </c>
      <c r="G8363" s="245" t="s">
        <v>18</v>
      </c>
      <c r="H8363" s="115" t="s">
        <v>16</v>
      </c>
      <c r="I8363" t="s">
        <v>107</v>
      </c>
      <c r="J8363" s="244"/>
      <c r="U8363"/>
      <c r="V8363" t="s">
        <v>4336</v>
      </c>
      <c r="W8363" s="244"/>
      <c r="AB8363" s="115" t="s">
        <v>4308</v>
      </c>
      <c r="AC8363" s="115" t="s">
        <v>4308</v>
      </c>
      <c r="AD8363" s="115" t="s">
        <v>4308</v>
      </c>
      <c r="AE8363" s="115" t="s">
        <v>4308</v>
      </c>
      <c r="AF8363" s="115" t="s">
        <v>4308</v>
      </c>
      <c r="AG8363" s="115" t="s">
        <v>4308</v>
      </c>
      <c r="AH8363" s="115" t="s">
        <v>4308</v>
      </c>
      <c r="AI8363" s="115" t="e">
        <f>VLOOKUP(A8363,'[2]دراسات قانونية'!$A$3:$E$600,1,0)</f>
        <v>#N/A</v>
      </c>
    </row>
    <row r="8364" spans="1:35" hidden="1" x14ac:dyDescent="0.25">
      <c r="A8364" s="243">
        <v>335907</v>
      </c>
      <c r="B8364" s="244" t="s">
        <v>3911</v>
      </c>
      <c r="C8364" s="244" t="s">
        <v>212</v>
      </c>
      <c r="D8364" s="245" t="s">
        <v>723</v>
      </c>
      <c r="E8364" s="115" t="s">
        <v>76</v>
      </c>
      <c r="F8364" s="237">
        <v>26119</v>
      </c>
      <c r="G8364" s="245" t="s">
        <v>3912</v>
      </c>
      <c r="H8364" s="115" t="s">
        <v>16</v>
      </c>
      <c r="I8364" t="s">
        <v>199</v>
      </c>
      <c r="J8364" s="244" t="s">
        <v>1226</v>
      </c>
      <c r="L8364" s="115" t="s">
        <v>18</v>
      </c>
      <c r="U8364"/>
      <c r="V8364">
        <v>0</v>
      </c>
      <c r="W8364" s="244"/>
    </row>
    <row r="8365" spans="1:35" x14ac:dyDescent="0.25">
      <c r="A8365" s="243">
        <v>335908</v>
      </c>
      <c r="B8365" s="244" t="s">
        <v>12429</v>
      </c>
      <c r="C8365" s="244" t="s">
        <v>990</v>
      </c>
      <c r="D8365" s="245" t="s">
        <v>239</v>
      </c>
      <c r="E8365" s="115" t="s">
        <v>77</v>
      </c>
      <c r="F8365" s="237"/>
      <c r="G8365" s="245"/>
      <c r="H8365" s="115" t="s">
        <v>16</v>
      </c>
      <c r="I8365" t="s">
        <v>107</v>
      </c>
      <c r="J8365" s="244"/>
      <c r="U8365"/>
      <c r="V8365" t="s">
        <v>4336</v>
      </c>
      <c r="W8365" s="244"/>
      <c r="AA8365" s="115" t="s">
        <v>4308</v>
      </c>
      <c r="AB8365" s="115" t="s">
        <v>4308</v>
      </c>
      <c r="AC8365" s="115" t="s">
        <v>4308</v>
      </c>
      <c r="AD8365" s="115" t="s">
        <v>4308</v>
      </c>
      <c r="AE8365" s="115" t="s">
        <v>4308</v>
      </c>
      <c r="AF8365" s="115" t="s">
        <v>4308</v>
      </c>
      <c r="AG8365" s="115" t="s">
        <v>4308</v>
      </c>
      <c r="AH8365" s="115" t="s">
        <v>4308</v>
      </c>
      <c r="AI8365" s="115" t="e">
        <f>VLOOKUP(A8365,'[2]دراسات قانونية'!$A$3:$E$600,1,0)</f>
        <v>#N/A</v>
      </c>
    </row>
    <row r="8366" spans="1:35" x14ac:dyDescent="0.25">
      <c r="A8366" s="243">
        <v>335909</v>
      </c>
      <c r="B8366" s="244" t="s">
        <v>12430</v>
      </c>
      <c r="C8366" s="244" t="s">
        <v>244</v>
      </c>
      <c r="D8366" s="245" t="s">
        <v>637</v>
      </c>
      <c r="E8366" s="115" t="s">
        <v>77</v>
      </c>
      <c r="F8366" s="237"/>
      <c r="G8366" s="245"/>
      <c r="H8366" s="115" t="s">
        <v>16</v>
      </c>
      <c r="I8366" t="s">
        <v>107</v>
      </c>
      <c r="J8366" s="244"/>
      <c r="U8366"/>
      <c r="V8366" t="s">
        <v>4336</v>
      </c>
      <c r="W8366" s="244"/>
      <c r="AA8366" s="115" t="s">
        <v>4308</v>
      </c>
      <c r="AB8366" s="115" t="s">
        <v>4308</v>
      </c>
      <c r="AC8366" s="115" t="s">
        <v>4308</v>
      </c>
      <c r="AD8366" s="115" t="s">
        <v>4308</v>
      </c>
      <c r="AE8366" s="115" t="s">
        <v>4308</v>
      </c>
      <c r="AF8366" s="115" t="s">
        <v>4308</v>
      </c>
      <c r="AG8366" s="115" t="s">
        <v>4308</v>
      </c>
      <c r="AH8366" s="115" t="s">
        <v>4308</v>
      </c>
      <c r="AI8366" s="115" t="e">
        <f>VLOOKUP(A8366,'[2]دراسات قانونية'!$A$3:$E$600,1,0)</f>
        <v>#N/A</v>
      </c>
    </row>
    <row r="8367" spans="1:35" ht="18" x14ac:dyDescent="0.25">
      <c r="A8367" s="249">
        <v>335910</v>
      </c>
      <c r="B8367" s="250" t="s">
        <v>12431</v>
      </c>
      <c r="C8367" s="250" t="s">
        <v>890</v>
      </c>
      <c r="D8367" s="251" t="s">
        <v>298</v>
      </c>
      <c r="E8367"/>
      <c r="F8367" s="126"/>
      <c r="G8367" s="252"/>
      <c r="H8367"/>
      <c r="I8367" t="s">
        <v>107</v>
      </c>
      <c r="J8367" s="253"/>
      <c r="K8367"/>
      <c r="L8367"/>
      <c r="M8367"/>
      <c r="N8367"/>
      <c r="O8367"/>
      <c r="P8367"/>
      <c r="Q8367"/>
      <c r="U8367"/>
      <c r="V8367" t="s">
        <v>4337</v>
      </c>
      <c r="W8367" s="253"/>
      <c r="X8367"/>
      <c r="Y8367"/>
      <c r="Z8367"/>
      <c r="AA8367"/>
      <c r="AB8367"/>
      <c r="AC8367"/>
      <c r="AD8367"/>
      <c r="AE8367"/>
      <c r="AF8367"/>
      <c r="AG8367"/>
      <c r="AH8367" s="115" t="s">
        <v>4308</v>
      </c>
      <c r="AI8367" s="115" t="e">
        <f>VLOOKUP(A8367,'[2]دراسات قانونية'!$A$3:$E$600,1,0)</f>
        <v>#N/A</v>
      </c>
    </row>
    <row r="8368" spans="1:35" x14ac:dyDescent="0.25">
      <c r="A8368" s="243">
        <v>335911</v>
      </c>
      <c r="B8368" s="244" t="s">
        <v>12432</v>
      </c>
      <c r="C8368" s="244" t="s">
        <v>227</v>
      </c>
      <c r="D8368" s="245" t="s">
        <v>985</v>
      </c>
      <c r="E8368" s="115" t="s">
        <v>77</v>
      </c>
      <c r="F8368" s="237"/>
      <c r="G8368" s="245"/>
      <c r="H8368" s="115" t="s">
        <v>16</v>
      </c>
      <c r="I8368" t="s">
        <v>107</v>
      </c>
      <c r="J8368" s="244"/>
      <c r="U8368"/>
      <c r="V8368" t="s">
        <v>4336</v>
      </c>
      <c r="W8368" s="244"/>
      <c r="AA8368" s="115" t="s">
        <v>4308</v>
      </c>
      <c r="AB8368" s="115" t="s">
        <v>4308</v>
      </c>
      <c r="AC8368" s="115" t="s">
        <v>4308</v>
      </c>
      <c r="AD8368" s="115" t="s">
        <v>4308</v>
      </c>
      <c r="AE8368" s="115" t="s">
        <v>4308</v>
      </c>
      <c r="AF8368" s="115" t="s">
        <v>4308</v>
      </c>
      <c r="AG8368" s="115" t="s">
        <v>4308</v>
      </c>
      <c r="AH8368" s="115" t="s">
        <v>4308</v>
      </c>
      <c r="AI8368" s="115" t="e">
        <f>VLOOKUP(A8368,'[2]دراسات قانونية'!$A$3:$E$600,1,0)</f>
        <v>#N/A</v>
      </c>
    </row>
    <row r="8369" spans="1:35" hidden="1" x14ac:dyDescent="0.25">
      <c r="A8369" s="243">
        <v>335912</v>
      </c>
      <c r="B8369" s="244" t="s">
        <v>3913</v>
      </c>
      <c r="C8369" s="244" t="s">
        <v>253</v>
      </c>
      <c r="D8369" s="245" t="s">
        <v>232</v>
      </c>
      <c r="E8369" s="115" t="s">
        <v>77</v>
      </c>
      <c r="F8369" s="237">
        <v>32982</v>
      </c>
      <c r="G8369" s="245" t="s">
        <v>18</v>
      </c>
      <c r="H8369" s="115" t="s">
        <v>16</v>
      </c>
      <c r="I8369" t="s">
        <v>199</v>
      </c>
      <c r="J8369" s="244" t="s">
        <v>1226</v>
      </c>
      <c r="L8369" s="115" t="s">
        <v>30</v>
      </c>
      <c r="R8369" s="115">
        <v>9421</v>
      </c>
      <c r="S8369" s="115">
        <v>45722</v>
      </c>
      <c r="T8369" s="115">
        <v>50000</v>
      </c>
      <c r="U8369"/>
      <c r="V8369">
        <v>0</v>
      </c>
      <c r="W8369" s="244"/>
    </row>
    <row r="8370" spans="1:35" hidden="1" x14ac:dyDescent="0.25">
      <c r="A8370" s="246">
        <v>335913</v>
      </c>
      <c r="B8370" s="247" t="s">
        <v>12433</v>
      </c>
      <c r="C8370" s="247" t="s">
        <v>250</v>
      </c>
      <c r="D8370" s="248" t="s">
        <v>12434</v>
      </c>
      <c r="E8370" t="s">
        <v>77</v>
      </c>
      <c r="F8370" s="126">
        <v>27039</v>
      </c>
      <c r="G8370" s="248" t="s">
        <v>18</v>
      </c>
      <c r="H8370" t="s">
        <v>16</v>
      </c>
      <c r="I8370" t="s">
        <v>129</v>
      </c>
      <c r="J8370" s="247"/>
      <c r="K8370"/>
      <c r="L8370"/>
      <c r="M8370"/>
      <c r="N8370"/>
      <c r="O8370"/>
      <c r="P8370"/>
      <c r="Q8370"/>
      <c r="U8370"/>
      <c r="V8370" t="s">
        <v>16603</v>
      </c>
      <c r="W8370" s="247"/>
      <c r="X8370"/>
      <c r="Y8370"/>
      <c r="Z8370"/>
      <c r="AA8370"/>
      <c r="AB8370" t="s">
        <v>4308</v>
      </c>
      <c r="AC8370" t="s">
        <v>4308</v>
      </c>
      <c r="AD8370" t="s">
        <v>4308</v>
      </c>
      <c r="AE8370" t="s">
        <v>4308</v>
      </c>
      <c r="AF8370" t="s">
        <v>4308</v>
      </c>
      <c r="AG8370" t="s">
        <v>4308</v>
      </c>
      <c r="AH8370" s="115" t="s">
        <v>4308</v>
      </c>
    </row>
    <row r="8371" spans="1:35" hidden="1" x14ac:dyDescent="0.25">
      <c r="A8371" s="246">
        <v>335914</v>
      </c>
      <c r="B8371" s="247" t="s">
        <v>12435</v>
      </c>
      <c r="C8371" s="247" t="s">
        <v>250</v>
      </c>
      <c r="D8371" s="248" t="s">
        <v>884</v>
      </c>
      <c r="E8371" t="s">
        <v>77</v>
      </c>
      <c r="F8371" s="126">
        <v>33089</v>
      </c>
      <c r="G8371" s="248" t="s">
        <v>719</v>
      </c>
      <c r="H8371" t="s">
        <v>16</v>
      </c>
      <c r="I8371" t="s">
        <v>201</v>
      </c>
      <c r="J8371" s="247" t="s">
        <v>1226</v>
      </c>
      <c r="K8371"/>
      <c r="L8371" t="s">
        <v>37</v>
      </c>
      <c r="M8371"/>
      <c r="N8371"/>
      <c r="O8371"/>
      <c r="P8371"/>
      <c r="Q8371"/>
      <c r="U8371"/>
      <c r="V8371">
        <v>0</v>
      </c>
      <c r="W8371" s="247"/>
      <c r="X8371"/>
      <c r="Y8371"/>
      <c r="Z8371"/>
      <c r="AA8371"/>
      <c r="AB8371"/>
      <c r="AC8371"/>
      <c r="AD8371"/>
      <c r="AE8371"/>
      <c r="AF8371"/>
      <c r="AG8371"/>
    </row>
    <row r="8372" spans="1:35" ht="18" x14ac:dyDescent="0.25">
      <c r="A8372" s="249">
        <v>335915</v>
      </c>
      <c r="B8372" s="250" t="s">
        <v>12436</v>
      </c>
      <c r="C8372" s="250" t="s">
        <v>809</v>
      </c>
      <c r="D8372" s="251" t="s">
        <v>764</v>
      </c>
      <c r="E8372"/>
      <c r="F8372" s="126"/>
      <c r="G8372" s="252"/>
      <c r="H8372"/>
      <c r="I8372" t="s">
        <v>107</v>
      </c>
      <c r="J8372" s="253"/>
      <c r="K8372"/>
      <c r="L8372"/>
      <c r="M8372"/>
      <c r="N8372"/>
      <c r="O8372"/>
      <c r="P8372"/>
      <c r="Q8372"/>
      <c r="U8372"/>
      <c r="V8372" t="s">
        <v>4337</v>
      </c>
      <c r="W8372" s="253"/>
      <c r="X8372"/>
      <c r="Y8372"/>
      <c r="Z8372"/>
      <c r="AA8372"/>
      <c r="AB8372"/>
      <c r="AC8372"/>
      <c r="AD8372"/>
      <c r="AE8372"/>
      <c r="AF8372"/>
      <c r="AG8372"/>
      <c r="AH8372" s="115" t="s">
        <v>4308</v>
      </c>
      <c r="AI8372" s="115" t="e">
        <f>VLOOKUP(A8372,'[2]دراسات قانونية'!$A$3:$E$600,1,0)</f>
        <v>#N/A</v>
      </c>
    </row>
    <row r="8373" spans="1:35" ht="18" x14ac:dyDescent="0.25">
      <c r="A8373" s="249">
        <v>335916</v>
      </c>
      <c r="B8373" s="250" t="s">
        <v>12437</v>
      </c>
      <c r="C8373" s="250" t="s">
        <v>539</v>
      </c>
      <c r="D8373" s="251" t="s">
        <v>210</v>
      </c>
      <c r="E8373"/>
      <c r="F8373" s="126"/>
      <c r="G8373" s="252"/>
      <c r="H8373"/>
      <c r="I8373" t="s">
        <v>107</v>
      </c>
      <c r="J8373" s="253"/>
      <c r="K8373"/>
      <c r="L8373"/>
      <c r="M8373"/>
      <c r="N8373"/>
      <c r="O8373"/>
      <c r="P8373"/>
      <c r="Q8373"/>
      <c r="U8373"/>
      <c r="V8373" t="s">
        <v>4337</v>
      </c>
      <c r="W8373" s="253"/>
      <c r="X8373"/>
      <c r="Y8373"/>
      <c r="Z8373"/>
      <c r="AA8373"/>
      <c r="AB8373"/>
      <c r="AC8373"/>
      <c r="AD8373"/>
      <c r="AE8373"/>
      <c r="AF8373"/>
      <c r="AG8373"/>
      <c r="AH8373" s="115" t="s">
        <v>4308</v>
      </c>
      <c r="AI8373" s="115" t="e">
        <f>VLOOKUP(A8373,'[2]دراسات قانونية'!$A$3:$E$600,1,0)</f>
        <v>#N/A</v>
      </c>
    </row>
    <row r="8374" spans="1:35" hidden="1" x14ac:dyDescent="0.25">
      <c r="A8374" s="246">
        <v>335917</v>
      </c>
      <c r="B8374" s="247" t="s">
        <v>12438</v>
      </c>
      <c r="C8374" s="247" t="s">
        <v>710</v>
      </c>
      <c r="D8374" s="248" t="s">
        <v>746</v>
      </c>
      <c r="E8374" t="s">
        <v>77</v>
      </c>
      <c r="F8374" s="126">
        <v>32885</v>
      </c>
      <c r="G8374" s="248" t="s">
        <v>18</v>
      </c>
      <c r="H8374" t="s">
        <v>16</v>
      </c>
      <c r="I8374" t="s">
        <v>136</v>
      </c>
      <c r="J8374" s="247" t="s">
        <v>1226</v>
      </c>
      <c r="K8374"/>
      <c r="L8374" t="s">
        <v>70</v>
      </c>
      <c r="M8374"/>
      <c r="N8374"/>
      <c r="O8374"/>
      <c r="P8374"/>
      <c r="Q8374"/>
      <c r="U8374"/>
      <c r="V8374">
        <v>0</v>
      </c>
      <c r="W8374" s="247"/>
      <c r="X8374"/>
      <c r="Y8374"/>
      <c r="Z8374"/>
      <c r="AA8374"/>
      <c r="AB8374"/>
      <c r="AC8374"/>
      <c r="AD8374"/>
      <c r="AE8374"/>
      <c r="AF8374"/>
      <c r="AG8374"/>
    </row>
    <row r="8375" spans="1:35" hidden="1" x14ac:dyDescent="0.25">
      <c r="A8375" s="243">
        <v>335918</v>
      </c>
      <c r="B8375" s="244" t="s">
        <v>2292</v>
      </c>
      <c r="C8375" s="244" t="s">
        <v>227</v>
      </c>
      <c r="D8375" s="245" t="s">
        <v>346</v>
      </c>
      <c r="E8375" s="115" t="s">
        <v>77</v>
      </c>
      <c r="F8375" s="237">
        <v>35377</v>
      </c>
      <c r="G8375" s="245" t="s">
        <v>2293</v>
      </c>
      <c r="H8375" s="115" t="s">
        <v>16</v>
      </c>
      <c r="I8375" t="s">
        <v>199</v>
      </c>
      <c r="J8375" s="244" t="s">
        <v>1226</v>
      </c>
      <c r="L8375" s="115" t="s">
        <v>27</v>
      </c>
      <c r="U8375"/>
      <c r="V8375">
        <v>0</v>
      </c>
      <c r="W8375" s="244"/>
    </row>
    <row r="8376" spans="1:35" hidden="1" x14ac:dyDescent="0.25">
      <c r="A8376" s="246">
        <v>335919</v>
      </c>
      <c r="B8376" s="247" t="s">
        <v>12439</v>
      </c>
      <c r="C8376" s="247" t="s">
        <v>909</v>
      </c>
      <c r="D8376" s="248" t="s">
        <v>9994</v>
      </c>
      <c r="E8376" t="s">
        <v>77</v>
      </c>
      <c r="F8376" s="126"/>
      <c r="G8376" s="248"/>
      <c r="H8376" t="s">
        <v>16</v>
      </c>
      <c r="I8376" t="s">
        <v>129</v>
      </c>
      <c r="J8376" s="247"/>
      <c r="K8376"/>
      <c r="L8376"/>
      <c r="M8376"/>
      <c r="N8376"/>
      <c r="O8376"/>
      <c r="P8376"/>
      <c r="Q8376"/>
      <c r="U8376"/>
      <c r="V8376" t="s">
        <v>4424</v>
      </c>
      <c r="W8376" s="247"/>
      <c r="X8376"/>
      <c r="Y8376"/>
      <c r="Z8376"/>
      <c r="AA8376" t="s">
        <v>4308</v>
      </c>
      <c r="AB8376" t="s">
        <v>4308</v>
      </c>
      <c r="AC8376" t="s">
        <v>4308</v>
      </c>
      <c r="AD8376" t="s">
        <v>4308</v>
      </c>
      <c r="AE8376" t="s">
        <v>4308</v>
      </c>
      <c r="AF8376" t="s">
        <v>4308</v>
      </c>
      <c r="AG8376" t="s">
        <v>4308</v>
      </c>
      <c r="AH8376" s="115" t="s">
        <v>4308</v>
      </c>
    </row>
    <row r="8377" spans="1:35" hidden="1" x14ac:dyDescent="0.25">
      <c r="A8377" s="246">
        <v>335920</v>
      </c>
      <c r="B8377" s="247" t="s">
        <v>12440</v>
      </c>
      <c r="C8377" s="247" t="s">
        <v>227</v>
      </c>
      <c r="D8377" s="248" t="s">
        <v>487</v>
      </c>
      <c r="E8377" t="s">
        <v>77</v>
      </c>
      <c r="F8377" s="126">
        <v>33241</v>
      </c>
      <c r="G8377" s="248" t="s">
        <v>12441</v>
      </c>
      <c r="H8377" t="s">
        <v>16</v>
      </c>
      <c r="I8377" t="s">
        <v>129</v>
      </c>
      <c r="J8377" s="247" t="s">
        <v>1226</v>
      </c>
      <c r="K8377"/>
      <c r="L8377" t="s">
        <v>50</v>
      </c>
      <c r="M8377"/>
      <c r="N8377"/>
      <c r="O8377"/>
      <c r="P8377"/>
      <c r="Q8377"/>
      <c r="U8377"/>
      <c r="V8377">
        <v>0</v>
      </c>
      <c r="W8377" s="247"/>
      <c r="X8377"/>
      <c r="Y8377"/>
      <c r="Z8377"/>
      <c r="AA8377"/>
      <c r="AB8377"/>
      <c r="AC8377"/>
      <c r="AD8377"/>
      <c r="AE8377"/>
      <c r="AF8377"/>
      <c r="AG8377"/>
    </row>
    <row r="8378" spans="1:35" x14ac:dyDescent="0.25">
      <c r="A8378" s="243">
        <v>335921</v>
      </c>
      <c r="B8378" s="244" t="s">
        <v>12442</v>
      </c>
      <c r="C8378" s="244" t="s">
        <v>212</v>
      </c>
      <c r="D8378" s="245" t="s">
        <v>11841</v>
      </c>
      <c r="E8378" s="115" t="s">
        <v>77</v>
      </c>
      <c r="F8378" s="237"/>
      <c r="G8378" s="245"/>
      <c r="H8378" s="115" t="s">
        <v>16</v>
      </c>
      <c r="I8378" t="s">
        <v>107</v>
      </c>
      <c r="J8378" s="244"/>
      <c r="U8378"/>
      <c r="V8378" t="s">
        <v>4336</v>
      </c>
      <c r="W8378" s="244"/>
      <c r="AA8378" s="115" t="s">
        <v>4308</v>
      </c>
      <c r="AB8378" s="115" t="s">
        <v>4308</v>
      </c>
      <c r="AC8378" s="115" t="s">
        <v>4308</v>
      </c>
      <c r="AD8378" s="115" t="s">
        <v>4308</v>
      </c>
      <c r="AE8378" s="115" t="s">
        <v>4308</v>
      </c>
      <c r="AF8378" s="115" t="s">
        <v>4308</v>
      </c>
      <c r="AG8378" s="115" t="s">
        <v>4308</v>
      </c>
      <c r="AH8378" s="115" t="s">
        <v>4308</v>
      </c>
      <c r="AI8378" s="115" t="e">
        <f>VLOOKUP(A8378,'[2]دراسات قانونية'!$A$3:$E$600,1,0)</f>
        <v>#N/A</v>
      </c>
    </row>
    <row r="8379" spans="1:35" hidden="1" x14ac:dyDescent="0.25">
      <c r="A8379" s="243">
        <v>335922</v>
      </c>
      <c r="B8379" s="244" t="s">
        <v>2909</v>
      </c>
      <c r="C8379" s="244" t="s">
        <v>941</v>
      </c>
      <c r="D8379" s="245" t="s">
        <v>318</v>
      </c>
      <c r="E8379" s="115" t="s">
        <v>77</v>
      </c>
      <c r="F8379" s="237">
        <v>32163</v>
      </c>
      <c r="G8379" s="245" t="s">
        <v>18</v>
      </c>
      <c r="H8379" s="115" t="s">
        <v>16</v>
      </c>
      <c r="I8379" t="s">
        <v>199</v>
      </c>
      <c r="J8379" s="244" t="s">
        <v>15</v>
      </c>
      <c r="L8379" s="115" t="s">
        <v>18</v>
      </c>
      <c r="U8379"/>
      <c r="V8379">
        <v>0</v>
      </c>
      <c r="W8379" s="244"/>
    </row>
    <row r="8380" spans="1:35" hidden="1" x14ac:dyDescent="0.25">
      <c r="A8380" s="243">
        <v>335923</v>
      </c>
      <c r="B8380" s="244" t="s">
        <v>4189</v>
      </c>
      <c r="C8380" s="244" t="s">
        <v>227</v>
      </c>
      <c r="D8380" s="245" t="s">
        <v>702</v>
      </c>
      <c r="E8380" s="115" t="s">
        <v>77</v>
      </c>
      <c r="F8380" s="237">
        <v>35750</v>
      </c>
      <c r="G8380" s="245" t="s">
        <v>18</v>
      </c>
      <c r="H8380" s="115" t="s">
        <v>16</v>
      </c>
      <c r="I8380" t="s">
        <v>199</v>
      </c>
      <c r="J8380" s="244" t="s">
        <v>1226</v>
      </c>
      <c r="L8380" s="115" t="s">
        <v>18</v>
      </c>
      <c r="U8380"/>
      <c r="V8380">
        <v>0</v>
      </c>
      <c r="W8380" s="244"/>
      <c r="AH8380" s="115" t="s">
        <v>4308</v>
      </c>
    </row>
    <row r="8381" spans="1:35" x14ac:dyDescent="0.25">
      <c r="A8381" s="243">
        <v>335924</v>
      </c>
      <c r="B8381" s="244" t="s">
        <v>12443</v>
      </c>
      <c r="C8381" s="244" t="s">
        <v>12444</v>
      </c>
      <c r="D8381" s="245" t="s">
        <v>846</v>
      </c>
      <c r="E8381" s="115" t="s">
        <v>77</v>
      </c>
      <c r="F8381" s="237"/>
      <c r="G8381" s="245"/>
      <c r="H8381" s="115" t="s">
        <v>16</v>
      </c>
      <c r="I8381" t="s">
        <v>107</v>
      </c>
      <c r="J8381" s="244"/>
      <c r="U8381"/>
      <c r="V8381" t="s">
        <v>4336</v>
      </c>
      <c r="W8381" s="244"/>
      <c r="AA8381" s="115" t="s">
        <v>4308</v>
      </c>
      <c r="AB8381" s="115" t="s">
        <v>4308</v>
      </c>
      <c r="AC8381" s="115" t="s">
        <v>4308</v>
      </c>
      <c r="AD8381" s="115" t="s">
        <v>4308</v>
      </c>
      <c r="AE8381" s="115" t="s">
        <v>4308</v>
      </c>
      <c r="AF8381" s="115" t="s">
        <v>4308</v>
      </c>
      <c r="AG8381" s="115" t="s">
        <v>4308</v>
      </c>
      <c r="AH8381" s="115" t="s">
        <v>4308</v>
      </c>
      <c r="AI8381" s="115" t="e">
        <f>VLOOKUP(A8381,'[2]دراسات قانونية'!$A$3:$E$600,1,0)</f>
        <v>#N/A</v>
      </c>
    </row>
    <row r="8382" spans="1:35" hidden="1" x14ac:dyDescent="0.25">
      <c r="A8382" s="246">
        <v>335925</v>
      </c>
      <c r="B8382" s="247" t="s">
        <v>12445</v>
      </c>
      <c r="C8382" s="247" t="s">
        <v>439</v>
      </c>
      <c r="D8382" s="248" t="s">
        <v>346</v>
      </c>
      <c r="E8382" t="s">
        <v>76</v>
      </c>
      <c r="F8382" s="126">
        <v>35916</v>
      </c>
      <c r="G8382" s="248" t="s">
        <v>2389</v>
      </c>
      <c r="H8382" t="s">
        <v>16</v>
      </c>
      <c r="I8382" t="s">
        <v>136</v>
      </c>
      <c r="J8382" s="247" t="s">
        <v>15</v>
      </c>
      <c r="K8382"/>
      <c r="L8382" t="s">
        <v>30</v>
      </c>
      <c r="M8382"/>
      <c r="N8382"/>
      <c r="O8382"/>
      <c r="P8382"/>
      <c r="Q8382"/>
      <c r="U8382"/>
      <c r="V8382">
        <v>0</v>
      </c>
      <c r="W8382" s="247"/>
      <c r="X8382"/>
      <c r="Y8382"/>
      <c r="Z8382"/>
      <c r="AA8382"/>
      <c r="AB8382"/>
      <c r="AC8382"/>
      <c r="AD8382"/>
      <c r="AE8382"/>
      <c r="AF8382"/>
      <c r="AG8382"/>
    </row>
    <row r="8383" spans="1:35" x14ac:dyDescent="0.25">
      <c r="A8383" s="243">
        <v>335926</v>
      </c>
      <c r="B8383" s="244" t="s">
        <v>12446</v>
      </c>
      <c r="C8383" s="244" t="s">
        <v>252</v>
      </c>
      <c r="D8383" s="245" t="s">
        <v>306</v>
      </c>
      <c r="E8383" s="115" t="s">
        <v>76</v>
      </c>
      <c r="F8383" s="237"/>
      <c r="G8383" s="245"/>
      <c r="H8383" s="115" t="s">
        <v>16</v>
      </c>
      <c r="I8383" t="s">
        <v>107</v>
      </c>
      <c r="J8383" s="244"/>
      <c r="U8383"/>
      <c r="V8383" t="s">
        <v>4336</v>
      </c>
      <c r="W8383" s="244"/>
      <c r="AA8383" s="115" t="s">
        <v>4308</v>
      </c>
      <c r="AB8383" s="115" t="s">
        <v>4308</v>
      </c>
      <c r="AC8383" s="115" t="s">
        <v>4308</v>
      </c>
      <c r="AD8383" s="115" t="s">
        <v>4308</v>
      </c>
      <c r="AE8383" s="115" t="s">
        <v>4308</v>
      </c>
      <c r="AF8383" s="115" t="s">
        <v>4308</v>
      </c>
      <c r="AG8383" s="115" t="s">
        <v>4308</v>
      </c>
      <c r="AH8383" s="115" t="s">
        <v>4308</v>
      </c>
      <c r="AI8383" s="115" t="e">
        <f>VLOOKUP(A8383,'[2]دراسات قانونية'!$A$3:$E$600,1,0)</f>
        <v>#N/A</v>
      </c>
    </row>
    <row r="8384" spans="1:35" hidden="1" x14ac:dyDescent="0.25">
      <c r="A8384" s="246">
        <v>335927</v>
      </c>
      <c r="B8384" s="247" t="s">
        <v>12447</v>
      </c>
      <c r="C8384" s="247" t="s">
        <v>209</v>
      </c>
      <c r="D8384" s="248" t="s">
        <v>230</v>
      </c>
      <c r="E8384" t="s">
        <v>76</v>
      </c>
      <c r="F8384" s="126">
        <v>35527</v>
      </c>
      <c r="G8384" s="248" t="s">
        <v>12448</v>
      </c>
      <c r="H8384" t="s">
        <v>16</v>
      </c>
      <c r="I8384" t="s">
        <v>136</v>
      </c>
      <c r="J8384" s="247" t="s">
        <v>15</v>
      </c>
      <c r="K8384"/>
      <c r="L8384" t="s">
        <v>30</v>
      </c>
      <c r="M8384"/>
      <c r="N8384"/>
      <c r="O8384"/>
      <c r="P8384"/>
      <c r="Q8384"/>
      <c r="U8384"/>
      <c r="V8384">
        <v>0</v>
      </c>
      <c r="W8384" s="247"/>
      <c r="X8384"/>
      <c r="Y8384"/>
      <c r="Z8384"/>
      <c r="AA8384"/>
      <c r="AB8384"/>
      <c r="AC8384"/>
      <c r="AD8384"/>
      <c r="AE8384"/>
      <c r="AF8384"/>
      <c r="AG8384"/>
    </row>
    <row r="8385" spans="1:35" x14ac:dyDescent="0.25">
      <c r="A8385" s="243">
        <v>335928</v>
      </c>
      <c r="B8385" s="244" t="s">
        <v>12449</v>
      </c>
      <c r="C8385" s="244" t="s">
        <v>1079</v>
      </c>
      <c r="D8385" s="245" t="s">
        <v>468</v>
      </c>
      <c r="E8385" s="115" t="s">
        <v>76</v>
      </c>
      <c r="F8385" s="237">
        <v>31804</v>
      </c>
      <c r="G8385" s="245" t="s">
        <v>440</v>
      </c>
      <c r="H8385" s="115" t="s">
        <v>16</v>
      </c>
      <c r="I8385" t="s">
        <v>107</v>
      </c>
      <c r="J8385" s="244" t="s">
        <v>1226</v>
      </c>
      <c r="L8385" s="115" t="s">
        <v>30</v>
      </c>
      <c r="U8385"/>
      <c r="V8385" t="s">
        <v>4336</v>
      </c>
      <c r="W8385" s="244"/>
      <c r="AE8385" s="115" t="s">
        <v>4308</v>
      </c>
      <c r="AF8385" s="115" t="s">
        <v>4308</v>
      </c>
      <c r="AG8385" s="115" t="s">
        <v>4308</v>
      </c>
      <c r="AH8385" s="115" t="s">
        <v>4308</v>
      </c>
      <c r="AI8385" s="115" t="e">
        <f>VLOOKUP(A8385,'[2]دراسات قانونية'!$A$3:$E$600,1,0)</f>
        <v>#N/A</v>
      </c>
    </row>
    <row r="8386" spans="1:35" x14ac:dyDescent="0.25">
      <c r="A8386" s="243">
        <v>335929</v>
      </c>
      <c r="B8386" s="244" t="s">
        <v>12450</v>
      </c>
      <c r="C8386" s="244" t="s">
        <v>530</v>
      </c>
      <c r="D8386" s="245" t="s">
        <v>210</v>
      </c>
      <c r="E8386" s="115" t="s">
        <v>76</v>
      </c>
      <c r="F8386" s="237"/>
      <c r="G8386" s="245"/>
      <c r="H8386" s="115" t="s">
        <v>16</v>
      </c>
      <c r="I8386" t="s">
        <v>107</v>
      </c>
      <c r="J8386" s="244"/>
      <c r="U8386"/>
      <c r="V8386" t="s">
        <v>4336</v>
      </c>
      <c r="W8386" s="244"/>
      <c r="AA8386" s="115" t="s">
        <v>4308</v>
      </c>
      <c r="AB8386" s="115" t="s">
        <v>4308</v>
      </c>
      <c r="AC8386" s="115" t="s">
        <v>4308</v>
      </c>
      <c r="AD8386" s="115" t="s">
        <v>4308</v>
      </c>
      <c r="AE8386" s="115" t="s">
        <v>4308</v>
      </c>
      <c r="AF8386" s="115" t="s">
        <v>4308</v>
      </c>
      <c r="AG8386" s="115" t="s">
        <v>4308</v>
      </c>
      <c r="AH8386" s="115" t="s">
        <v>4308</v>
      </c>
      <c r="AI8386" s="115" t="e">
        <f>VLOOKUP(A8386,'[2]دراسات قانونية'!$A$3:$E$600,1,0)</f>
        <v>#N/A</v>
      </c>
    </row>
    <row r="8387" spans="1:35" x14ac:dyDescent="0.25">
      <c r="A8387" s="243">
        <v>335930</v>
      </c>
      <c r="B8387" s="244" t="s">
        <v>12451</v>
      </c>
      <c r="C8387" s="244" t="s">
        <v>227</v>
      </c>
      <c r="D8387" s="245" t="s">
        <v>302</v>
      </c>
      <c r="E8387" s="115" t="s">
        <v>76</v>
      </c>
      <c r="F8387" s="237"/>
      <c r="G8387" s="245"/>
      <c r="H8387" s="115" t="s">
        <v>16</v>
      </c>
      <c r="I8387" t="s">
        <v>107</v>
      </c>
      <c r="J8387" s="244"/>
      <c r="U8387"/>
      <c r="V8387" t="s">
        <v>4336</v>
      </c>
      <c r="W8387" s="244"/>
      <c r="AA8387" s="115" t="s">
        <v>4308</v>
      </c>
      <c r="AB8387" s="115" t="s">
        <v>4308</v>
      </c>
      <c r="AC8387" s="115" t="s">
        <v>4308</v>
      </c>
      <c r="AD8387" s="115" t="s">
        <v>4308</v>
      </c>
      <c r="AE8387" s="115" t="s">
        <v>4308</v>
      </c>
      <c r="AF8387" s="115" t="s">
        <v>4308</v>
      </c>
      <c r="AG8387" s="115" t="s">
        <v>4308</v>
      </c>
      <c r="AH8387" s="115" t="s">
        <v>4308</v>
      </c>
      <c r="AI8387" s="115" t="e">
        <f>VLOOKUP(A8387,'[2]دراسات قانونية'!$A$3:$E$600,1,0)</f>
        <v>#N/A</v>
      </c>
    </row>
    <row r="8388" spans="1:35" ht="18" x14ac:dyDescent="0.25">
      <c r="A8388" s="249">
        <v>335931</v>
      </c>
      <c r="B8388" s="250" t="s">
        <v>12452</v>
      </c>
      <c r="C8388" s="250" t="s">
        <v>212</v>
      </c>
      <c r="D8388" s="251" t="s">
        <v>320</v>
      </c>
      <c r="E8388"/>
      <c r="F8388" s="126"/>
      <c r="G8388" s="252"/>
      <c r="H8388"/>
      <c r="I8388" t="s">
        <v>107</v>
      </c>
      <c r="J8388" s="253"/>
      <c r="K8388"/>
      <c r="L8388"/>
      <c r="M8388"/>
      <c r="N8388"/>
      <c r="O8388"/>
      <c r="P8388"/>
      <c r="Q8388"/>
      <c r="U8388"/>
      <c r="V8388" t="s">
        <v>4337</v>
      </c>
      <c r="W8388" s="253"/>
      <c r="X8388"/>
      <c r="Y8388"/>
      <c r="Z8388"/>
      <c r="AA8388"/>
      <c r="AB8388"/>
      <c r="AC8388"/>
      <c r="AD8388"/>
      <c r="AE8388"/>
      <c r="AF8388"/>
      <c r="AG8388"/>
      <c r="AH8388" s="115" t="s">
        <v>4308</v>
      </c>
      <c r="AI8388" s="115" t="e">
        <f>VLOOKUP(A8388,'[2]دراسات قانونية'!$A$3:$E$600,1,0)</f>
        <v>#N/A</v>
      </c>
    </row>
    <row r="8389" spans="1:35" ht="18" x14ac:dyDescent="0.25">
      <c r="A8389" s="249">
        <v>335932</v>
      </c>
      <c r="B8389" s="250" t="s">
        <v>12453</v>
      </c>
      <c r="C8389" s="250" t="s">
        <v>12454</v>
      </c>
      <c r="D8389" s="251" t="s">
        <v>599</v>
      </c>
      <c r="E8389"/>
      <c r="F8389" s="126"/>
      <c r="G8389" s="252"/>
      <c r="H8389"/>
      <c r="I8389" t="s">
        <v>107</v>
      </c>
      <c r="J8389" s="253"/>
      <c r="K8389"/>
      <c r="L8389"/>
      <c r="M8389"/>
      <c r="N8389"/>
      <c r="O8389"/>
      <c r="P8389"/>
      <c r="Q8389"/>
      <c r="U8389"/>
      <c r="V8389" t="s">
        <v>4337</v>
      </c>
      <c r="W8389" s="253"/>
      <c r="X8389"/>
      <c r="Y8389"/>
      <c r="Z8389"/>
      <c r="AA8389"/>
      <c r="AB8389"/>
      <c r="AC8389"/>
      <c r="AD8389"/>
      <c r="AE8389"/>
      <c r="AF8389"/>
      <c r="AG8389"/>
      <c r="AH8389" s="115" t="s">
        <v>4308</v>
      </c>
      <c r="AI8389" s="115" t="e">
        <f>VLOOKUP(A8389,'[2]دراسات قانونية'!$A$3:$E$600,1,0)</f>
        <v>#N/A</v>
      </c>
    </row>
    <row r="8390" spans="1:35" hidden="1" x14ac:dyDescent="0.25">
      <c r="A8390" s="243">
        <v>335933</v>
      </c>
      <c r="B8390" s="244" t="s">
        <v>2979</v>
      </c>
      <c r="C8390" s="244" t="s">
        <v>386</v>
      </c>
      <c r="D8390" s="245" t="s">
        <v>320</v>
      </c>
      <c r="E8390" s="115" t="s">
        <v>76</v>
      </c>
      <c r="F8390" s="237">
        <v>29623</v>
      </c>
      <c r="G8390" s="245" t="s">
        <v>1986</v>
      </c>
      <c r="H8390" s="115" t="s">
        <v>16</v>
      </c>
      <c r="I8390" t="s">
        <v>199</v>
      </c>
      <c r="J8390" s="244" t="s">
        <v>1226</v>
      </c>
      <c r="L8390" s="115" t="s">
        <v>18</v>
      </c>
      <c r="U8390"/>
      <c r="V8390">
        <v>0</v>
      </c>
      <c r="W8390" s="244"/>
    </row>
    <row r="8391" spans="1:35" x14ac:dyDescent="0.25">
      <c r="A8391" s="243">
        <v>335934</v>
      </c>
      <c r="B8391" s="244" t="s">
        <v>4916</v>
      </c>
      <c r="C8391" s="244" t="s">
        <v>332</v>
      </c>
      <c r="D8391" s="245" t="s">
        <v>861</v>
      </c>
      <c r="E8391" s="115" t="s">
        <v>76</v>
      </c>
      <c r="F8391" s="237"/>
      <c r="G8391" s="245"/>
      <c r="H8391" s="115" t="s">
        <v>16</v>
      </c>
      <c r="I8391" t="s">
        <v>107</v>
      </c>
      <c r="J8391" s="244"/>
      <c r="U8391"/>
      <c r="V8391" t="s">
        <v>4336</v>
      </c>
      <c r="W8391" s="244"/>
      <c r="AA8391" s="115" t="s">
        <v>4308</v>
      </c>
      <c r="AB8391" s="115" t="s">
        <v>4308</v>
      </c>
      <c r="AC8391" s="115" t="s">
        <v>4308</v>
      </c>
      <c r="AD8391" s="115" t="s">
        <v>4308</v>
      </c>
      <c r="AE8391" s="115" t="s">
        <v>4308</v>
      </c>
      <c r="AF8391" s="115" t="s">
        <v>4308</v>
      </c>
      <c r="AG8391" s="115" t="s">
        <v>4308</v>
      </c>
      <c r="AH8391" s="115" t="s">
        <v>4308</v>
      </c>
      <c r="AI8391" s="115" t="e">
        <f>VLOOKUP(A8391,'[2]دراسات قانونية'!$A$3:$E$600,1,0)</f>
        <v>#N/A</v>
      </c>
    </row>
    <row r="8392" spans="1:35" x14ac:dyDescent="0.25">
      <c r="A8392" s="243">
        <v>335935</v>
      </c>
      <c r="B8392" s="244" t="s">
        <v>12455</v>
      </c>
      <c r="C8392" s="244" t="s">
        <v>417</v>
      </c>
      <c r="D8392" s="245" t="s">
        <v>12456</v>
      </c>
      <c r="E8392" s="115" t="s">
        <v>76</v>
      </c>
      <c r="F8392" s="237"/>
      <c r="G8392" s="245"/>
      <c r="H8392" s="115" t="s">
        <v>16</v>
      </c>
      <c r="I8392" t="s">
        <v>107</v>
      </c>
      <c r="J8392" s="244"/>
      <c r="U8392"/>
      <c r="V8392" t="s">
        <v>4336</v>
      </c>
      <c r="W8392" s="244"/>
      <c r="AA8392" s="115" t="s">
        <v>4308</v>
      </c>
      <c r="AB8392" s="115" t="s">
        <v>4308</v>
      </c>
      <c r="AC8392" s="115" t="s">
        <v>4308</v>
      </c>
      <c r="AD8392" s="115" t="s">
        <v>4308</v>
      </c>
      <c r="AE8392" s="115" t="s">
        <v>4308</v>
      </c>
      <c r="AF8392" s="115" t="s">
        <v>4308</v>
      </c>
      <c r="AG8392" s="115" t="s">
        <v>4308</v>
      </c>
      <c r="AH8392" s="115" t="s">
        <v>4308</v>
      </c>
      <c r="AI8392" s="115" t="e">
        <f>VLOOKUP(A8392,'[2]دراسات قانونية'!$A$3:$E$600,1,0)</f>
        <v>#N/A</v>
      </c>
    </row>
    <row r="8393" spans="1:35" ht="18" hidden="1" x14ac:dyDescent="0.25">
      <c r="A8393" s="249">
        <v>335936</v>
      </c>
      <c r="B8393" s="250" t="s">
        <v>12457</v>
      </c>
      <c r="C8393" s="250" t="s">
        <v>680</v>
      </c>
      <c r="D8393" s="251" t="s">
        <v>12458</v>
      </c>
      <c r="E8393"/>
      <c r="F8393" s="126"/>
      <c r="G8393" s="252"/>
      <c r="H8393"/>
      <c r="I8393" t="s">
        <v>199</v>
      </c>
      <c r="J8393" s="253"/>
      <c r="K8393"/>
      <c r="L8393"/>
      <c r="M8393"/>
      <c r="N8393"/>
      <c r="O8393"/>
      <c r="P8393"/>
      <c r="Q8393"/>
      <c r="U8393"/>
      <c r="V8393">
        <v>0</v>
      </c>
      <c r="W8393" s="253"/>
      <c r="X8393"/>
      <c r="Y8393"/>
      <c r="Z8393"/>
      <c r="AA8393"/>
      <c r="AB8393"/>
      <c r="AC8393"/>
      <c r="AD8393"/>
      <c r="AE8393"/>
      <c r="AF8393"/>
      <c r="AG8393"/>
      <c r="AH8393" s="115" t="s">
        <v>4308</v>
      </c>
    </row>
    <row r="8394" spans="1:35" x14ac:dyDescent="0.25">
      <c r="A8394" s="243">
        <v>335937</v>
      </c>
      <c r="B8394" s="244" t="s">
        <v>12459</v>
      </c>
      <c r="C8394" s="244" t="s">
        <v>227</v>
      </c>
      <c r="D8394" s="245" t="s">
        <v>633</v>
      </c>
      <c r="E8394" s="115" t="s">
        <v>76</v>
      </c>
      <c r="F8394" s="237">
        <v>33378</v>
      </c>
      <c r="G8394" s="245" t="s">
        <v>12460</v>
      </c>
      <c r="H8394" s="115" t="s">
        <v>16</v>
      </c>
      <c r="I8394" t="s">
        <v>107</v>
      </c>
      <c r="J8394" s="244"/>
      <c r="U8394"/>
      <c r="V8394" t="s">
        <v>4336</v>
      </c>
      <c r="W8394" s="244"/>
      <c r="AF8394" s="115" t="s">
        <v>4308</v>
      </c>
      <c r="AG8394" s="115" t="s">
        <v>4308</v>
      </c>
      <c r="AH8394" s="115" t="s">
        <v>4308</v>
      </c>
      <c r="AI8394" s="115" t="e">
        <f>VLOOKUP(A8394,'[2]دراسات قانونية'!$A$3:$E$600,1,0)</f>
        <v>#N/A</v>
      </c>
    </row>
    <row r="8395" spans="1:35" hidden="1" x14ac:dyDescent="0.25">
      <c r="A8395" s="246">
        <v>335938</v>
      </c>
      <c r="B8395" s="247" t="s">
        <v>12461</v>
      </c>
      <c r="C8395" s="247" t="s">
        <v>356</v>
      </c>
      <c r="D8395" s="248" t="s">
        <v>280</v>
      </c>
      <c r="E8395" t="s">
        <v>76</v>
      </c>
      <c r="F8395" s="126">
        <v>31413</v>
      </c>
      <c r="G8395" s="248" t="s">
        <v>18</v>
      </c>
      <c r="H8395" t="s">
        <v>16</v>
      </c>
      <c r="I8395" t="s">
        <v>129</v>
      </c>
      <c r="J8395" s="247"/>
      <c r="K8395"/>
      <c r="L8395"/>
      <c r="M8395"/>
      <c r="N8395"/>
      <c r="O8395"/>
      <c r="P8395"/>
      <c r="Q8395"/>
      <c r="U8395"/>
      <c r="V8395" t="s">
        <v>16603</v>
      </c>
      <c r="W8395" s="247"/>
      <c r="X8395"/>
      <c r="Y8395"/>
      <c r="Z8395"/>
      <c r="AA8395"/>
      <c r="AB8395"/>
      <c r="AC8395"/>
      <c r="AD8395"/>
      <c r="AE8395"/>
      <c r="AF8395"/>
      <c r="AG8395"/>
    </row>
    <row r="8396" spans="1:35" hidden="1" x14ac:dyDescent="0.25">
      <c r="A8396" s="246">
        <v>335939</v>
      </c>
      <c r="B8396" s="247" t="s">
        <v>12462</v>
      </c>
      <c r="C8396" s="247" t="s">
        <v>212</v>
      </c>
      <c r="D8396" s="248" t="s">
        <v>859</v>
      </c>
      <c r="E8396" t="s">
        <v>76</v>
      </c>
      <c r="F8396" s="126">
        <v>34700</v>
      </c>
      <c r="G8396" s="248" t="s">
        <v>12463</v>
      </c>
      <c r="H8396" t="s">
        <v>16</v>
      </c>
      <c r="I8396" t="s">
        <v>201</v>
      </c>
      <c r="J8396" s="247" t="s">
        <v>1226</v>
      </c>
      <c r="K8396"/>
      <c r="L8396" t="s">
        <v>73</v>
      </c>
      <c r="M8396"/>
      <c r="N8396"/>
      <c r="O8396"/>
      <c r="P8396"/>
      <c r="Q8396"/>
      <c r="U8396"/>
      <c r="V8396">
        <v>0</v>
      </c>
      <c r="W8396" s="247"/>
      <c r="X8396"/>
      <c r="Y8396"/>
      <c r="Z8396"/>
      <c r="AA8396"/>
      <c r="AB8396"/>
      <c r="AC8396"/>
      <c r="AD8396"/>
      <c r="AE8396"/>
      <c r="AF8396"/>
      <c r="AG8396"/>
    </row>
    <row r="8397" spans="1:35" x14ac:dyDescent="0.25">
      <c r="A8397" s="243">
        <v>335940</v>
      </c>
      <c r="B8397" s="244" t="s">
        <v>12464</v>
      </c>
      <c r="C8397" s="244" t="s">
        <v>244</v>
      </c>
      <c r="D8397" s="245" t="s">
        <v>562</v>
      </c>
      <c r="E8397" s="115" t="s">
        <v>76</v>
      </c>
      <c r="F8397" s="237"/>
      <c r="G8397" s="245"/>
      <c r="H8397" s="115" t="s">
        <v>16</v>
      </c>
      <c r="I8397" t="s">
        <v>107</v>
      </c>
      <c r="J8397" s="244"/>
      <c r="U8397"/>
      <c r="V8397" t="s">
        <v>4336</v>
      </c>
      <c r="W8397" s="244"/>
      <c r="AA8397" s="115" t="s">
        <v>4308</v>
      </c>
      <c r="AB8397" s="115" t="s">
        <v>4308</v>
      </c>
      <c r="AC8397" s="115" t="s">
        <v>4308</v>
      </c>
      <c r="AD8397" s="115" t="s">
        <v>4308</v>
      </c>
      <c r="AE8397" s="115" t="s">
        <v>4308</v>
      </c>
      <c r="AF8397" s="115" t="s">
        <v>4308</v>
      </c>
      <c r="AG8397" s="115" t="s">
        <v>4308</v>
      </c>
      <c r="AH8397" s="115" t="s">
        <v>4308</v>
      </c>
      <c r="AI8397" s="115" t="e">
        <f>VLOOKUP(A8397,'[2]دراسات قانونية'!$A$3:$E$600,1,0)</f>
        <v>#N/A</v>
      </c>
    </row>
    <row r="8398" spans="1:35" x14ac:dyDescent="0.25">
      <c r="A8398" s="243">
        <v>335941</v>
      </c>
      <c r="B8398" s="244" t="s">
        <v>4922</v>
      </c>
      <c r="C8398" s="244" t="s">
        <v>539</v>
      </c>
      <c r="D8398" s="245" t="s">
        <v>421</v>
      </c>
      <c r="E8398" s="115" t="s">
        <v>76</v>
      </c>
      <c r="F8398" s="237"/>
      <c r="G8398" s="245"/>
      <c r="H8398" s="115" t="s">
        <v>16</v>
      </c>
      <c r="I8398" t="s">
        <v>107</v>
      </c>
      <c r="J8398" s="244"/>
      <c r="U8398"/>
      <c r="V8398" t="s">
        <v>4336</v>
      </c>
      <c r="W8398" s="244"/>
      <c r="AA8398" s="115" t="s">
        <v>4308</v>
      </c>
      <c r="AB8398" s="115" t="s">
        <v>4308</v>
      </c>
      <c r="AC8398" s="115" t="s">
        <v>4308</v>
      </c>
      <c r="AD8398" s="115" t="s">
        <v>4308</v>
      </c>
      <c r="AE8398" s="115" t="s">
        <v>4308</v>
      </c>
      <c r="AF8398" s="115" t="s">
        <v>4308</v>
      </c>
      <c r="AG8398" s="115" t="s">
        <v>4308</v>
      </c>
      <c r="AH8398" s="115" t="s">
        <v>4308</v>
      </c>
      <c r="AI8398" s="115" t="e">
        <f>VLOOKUP(A8398,'[2]دراسات قانونية'!$A$3:$E$600,1,0)</f>
        <v>#N/A</v>
      </c>
    </row>
    <row r="8399" spans="1:35" x14ac:dyDescent="0.25">
      <c r="A8399" s="243">
        <v>335942</v>
      </c>
      <c r="B8399" s="244" t="s">
        <v>1446</v>
      </c>
      <c r="C8399" s="244" t="s">
        <v>332</v>
      </c>
      <c r="D8399" s="245" t="s">
        <v>1447</v>
      </c>
      <c r="E8399" s="115" t="s">
        <v>76</v>
      </c>
      <c r="F8399" s="237"/>
      <c r="G8399" s="245"/>
      <c r="H8399" s="115" t="s">
        <v>16</v>
      </c>
      <c r="I8399" t="s">
        <v>107</v>
      </c>
      <c r="J8399" s="244"/>
      <c r="U8399"/>
      <c r="V8399" t="s">
        <v>4336</v>
      </c>
      <c r="W8399" s="244"/>
      <c r="AA8399" s="115" t="s">
        <v>4308</v>
      </c>
      <c r="AB8399" s="115" t="s">
        <v>4308</v>
      </c>
      <c r="AC8399" s="115" t="s">
        <v>4308</v>
      </c>
      <c r="AD8399" s="115" t="s">
        <v>4308</v>
      </c>
      <c r="AE8399" s="115" t="s">
        <v>4308</v>
      </c>
      <c r="AF8399" s="115" t="s">
        <v>4308</v>
      </c>
      <c r="AG8399" s="115" t="s">
        <v>4308</v>
      </c>
      <c r="AH8399" s="115" t="s">
        <v>4308</v>
      </c>
      <c r="AI8399" s="115" t="e">
        <f>VLOOKUP(A8399,'[2]دراسات قانونية'!$A$3:$E$600,1,0)</f>
        <v>#N/A</v>
      </c>
    </row>
    <row r="8400" spans="1:35" x14ac:dyDescent="0.25">
      <c r="A8400" s="243">
        <v>335943</v>
      </c>
      <c r="B8400" s="244" t="s">
        <v>1446</v>
      </c>
      <c r="C8400" s="244" t="s">
        <v>581</v>
      </c>
      <c r="D8400" s="245" t="s">
        <v>378</v>
      </c>
      <c r="E8400" s="115" t="s">
        <v>76</v>
      </c>
      <c r="F8400" s="237"/>
      <c r="G8400" s="245"/>
      <c r="H8400" s="115" t="s">
        <v>16</v>
      </c>
      <c r="I8400" t="s">
        <v>107</v>
      </c>
      <c r="J8400" s="244"/>
      <c r="U8400"/>
      <c r="V8400" t="s">
        <v>4336</v>
      </c>
      <c r="W8400" s="244"/>
      <c r="AB8400" s="115" t="s">
        <v>4308</v>
      </c>
      <c r="AC8400" s="115" t="s">
        <v>4308</v>
      </c>
      <c r="AD8400" s="115" t="s">
        <v>4308</v>
      </c>
      <c r="AE8400" s="115" t="s">
        <v>4308</v>
      </c>
      <c r="AF8400" s="115" t="s">
        <v>4308</v>
      </c>
      <c r="AG8400" s="115" t="s">
        <v>4308</v>
      </c>
      <c r="AH8400" s="115" t="s">
        <v>4308</v>
      </c>
      <c r="AI8400" s="115" t="e">
        <f>VLOOKUP(A8400,'[2]دراسات قانونية'!$A$3:$E$600,1,0)</f>
        <v>#N/A</v>
      </c>
    </row>
    <row r="8401" spans="1:35" x14ac:dyDescent="0.25">
      <c r="A8401" s="243">
        <v>335944</v>
      </c>
      <c r="B8401" s="244" t="s">
        <v>1446</v>
      </c>
      <c r="C8401" s="244" t="s">
        <v>351</v>
      </c>
      <c r="D8401" s="245" t="s">
        <v>357</v>
      </c>
      <c r="E8401" s="115" t="s">
        <v>76</v>
      </c>
      <c r="F8401" s="237"/>
      <c r="G8401" s="245"/>
      <c r="H8401" s="115" t="s">
        <v>16</v>
      </c>
      <c r="I8401" t="s">
        <v>107</v>
      </c>
      <c r="J8401" s="244"/>
      <c r="U8401"/>
      <c r="V8401" t="s">
        <v>4336</v>
      </c>
      <c r="W8401" s="244"/>
      <c r="AB8401" s="115" t="s">
        <v>4308</v>
      </c>
      <c r="AC8401" s="115" t="s">
        <v>4308</v>
      </c>
      <c r="AD8401" s="115" t="s">
        <v>4308</v>
      </c>
      <c r="AE8401" s="115" t="s">
        <v>4308</v>
      </c>
      <c r="AF8401" s="115" t="s">
        <v>4308</v>
      </c>
      <c r="AG8401" s="115" t="s">
        <v>4308</v>
      </c>
      <c r="AH8401" s="115" t="s">
        <v>4308</v>
      </c>
      <c r="AI8401" s="115" t="e">
        <f>VLOOKUP(A8401,'[2]دراسات قانونية'!$A$3:$E$600,1,0)</f>
        <v>#N/A</v>
      </c>
    </row>
    <row r="8402" spans="1:35" hidden="1" x14ac:dyDescent="0.25">
      <c r="A8402" s="243">
        <v>335945</v>
      </c>
      <c r="B8402" s="244" t="s">
        <v>606</v>
      </c>
      <c r="C8402" s="244" t="s">
        <v>212</v>
      </c>
      <c r="D8402" s="245" t="s">
        <v>796</v>
      </c>
      <c r="E8402" s="115" t="s">
        <v>76</v>
      </c>
      <c r="F8402" s="237">
        <v>36161</v>
      </c>
      <c r="G8402" s="245" t="s">
        <v>40</v>
      </c>
      <c r="H8402" s="115" t="s">
        <v>16</v>
      </c>
      <c r="I8402" t="s">
        <v>199</v>
      </c>
      <c r="J8402" s="244" t="s">
        <v>15</v>
      </c>
      <c r="L8402" s="115" t="s">
        <v>40</v>
      </c>
      <c r="U8402"/>
      <c r="V8402">
        <v>0</v>
      </c>
      <c r="W8402" s="244"/>
      <c r="AH8402" s="115" t="s">
        <v>4308</v>
      </c>
    </row>
    <row r="8403" spans="1:35" x14ac:dyDescent="0.25">
      <c r="A8403" s="243">
        <v>335946</v>
      </c>
      <c r="B8403" s="244" t="s">
        <v>12465</v>
      </c>
      <c r="C8403" s="244" t="s">
        <v>980</v>
      </c>
      <c r="D8403" s="245" t="s">
        <v>214</v>
      </c>
      <c r="E8403" s="115" t="s">
        <v>76</v>
      </c>
      <c r="F8403" s="237"/>
      <c r="G8403" s="245"/>
      <c r="H8403" s="115" t="s">
        <v>16</v>
      </c>
      <c r="I8403" t="s">
        <v>107</v>
      </c>
      <c r="J8403" s="244"/>
      <c r="U8403"/>
      <c r="V8403" t="s">
        <v>4336</v>
      </c>
      <c r="W8403" s="244"/>
      <c r="AA8403" s="115" t="s">
        <v>4308</v>
      </c>
      <c r="AB8403" s="115" t="s">
        <v>4308</v>
      </c>
      <c r="AC8403" s="115" t="s">
        <v>4308</v>
      </c>
      <c r="AD8403" s="115" t="s">
        <v>4308</v>
      </c>
      <c r="AE8403" s="115" t="s">
        <v>4308</v>
      </c>
      <c r="AF8403" s="115" t="s">
        <v>4308</v>
      </c>
      <c r="AG8403" s="115" t="s">
        <v>4308</v>
      </c>
      <c r="AH8403" s="115" t="s">
        <v>4308</v>
      </c>
      <c r="AI8403" s="115" t="e">
        <f>VLOOKUP(A8403,'[2]دراسات قانونية'!$A$3:$E$600,1,0)</f>
        <v>#N/A</v>
      </c>
    </row>
    <row r="8404" spans="1:35" hidden="1" x14ac:dyDescent="0.25">
      <c r="A8404" s="243">
        <v>335947</v>
      </c>
      <c r="B8404" s="244" t="s">
        <v>2808</v>
      </c>
      <c r="C8404" s="244" t="s">
        <v>212</v>
      </c>
      <c r="D8404" s="245" t="s">
        <v>265</v>
      </c>
      <c r="E8404" s="115" t="s">
        <v>76</v>
      </c>
      <c r="F8404" s="237">
        <v>34527</v>
      </c>
      <c r="G8404" s="245" t="s">
        <v>27</v>
      </c>
      <c r="H8404" s="115" t="s">
        <v>16</v>
      </c>
      <c r="I8404" t="s">
        <v>199</v>
      </c>
      <c r="J8404" s="244" t="s">
        <v>1226</v>
      </c>
      <c r="L8404" s="115" t="s">
        <v>18</v>
      </c>
      <c r="P8404" s="115" t="s">
        <v>4314</v>
      </c>
      <c r="U8404"/>
      <c r="V8404">
        <v>0</v>
      </c>
      <c r="W8404" s="244"/>
    </row>
    <row r="8405" spans="1:35" x14ac:dyDescent="0.25">
      <c r="A8405" s="243">
        <v>335948</v>
      </c>
      <c r="B8405" s="244" t="s">
        <v>12466</v>
      </c>
      <c r="C8405" s="244" t="s">
        <v>747</v>
      </c>
      <c r="D8405" s="245" t="s">
        <v>410</v>
      </c>
      <c r="F8405" s="237"/>
      <c r="G8405" s="245"/>
      <c r="I8405" t="s">
        <v>107</v>
      </c>
      <c r="J8405" s="244"/>
      <c r="U8405"/>
      <c r="V8405" t="s">
        <v>4337</v>
      </c>
      <c r="W8405" s="244"/>
      <c r="AH8405" s="115" t="s">
        <v>4308</v>
      </c>
      <c r="AI8405" s="115" t="e">
        <f>VLOOKUP(A8405,'[2]دراسات قانونية'!$A$3:$E$600,1,0)</f>
        <v>#N/A</v>
      </c>
    </row>
    <row r="8406" spans="1:35" ht="18" x14ac:dyDescent="0.25">
      <c r="A8406" s="249">
        <v>335949</v>
      </c>
      <c r="B8406" s="250" t="s">
        <v>8632</v>
      </c>
      <c r="C8406" s="250" t="s">
        <v>219</v>
      </c>
      <c r="D8406" s="251" t="s">
        <v>696</v>
      </c>
      <c r="E8406"/>
      <c r="F8406" s="126"/>
      <c r="G8406" s="252"/>
      <c r="H8406"/>
      <c r="I8406" t="s">
        <v>107</v>
      </c>
      <c r="J8406" s="253"/>
      <c r="K8406"/>
      <c r="L8406"/>
      <c r="M8406"/>
      <c r="N8406"/>
      <c r="O8406"/>
      <c r="P8406"/>
      <c r="Q8406"/>
      <c r="U8406"/>
      <c r="V8406" t="s">
        <v>4337</v>
      </c>
      <c r="W8406" s="253"/>
      <c r="X8406"/>
      <c r="Y8406"/>
      <c r="Z8406"/>
      <c r="AA8406"/>
      <c r="AB8406"/>
      <c r="AC8406"/>
      <c r="AD8406"/>
      <c r="AE8406"/>
      <c r="AF8406"/>
      <c r="AG8406"/>
      <c r="AH8406" s="115" t="s">
        <v>4308</v>
      </c>
      <c r="AI8406" s="115" t="e">
        <f>VLOOKUP(A8406,'[2]دراسات قانونية'!$A$3:$E$600,1,0)</f>
        <v>#N/A</v>
      </c>
    </row>
    <row r="8407" spans="1:35" hidden="1" x14ac:dyDescent="0.25">
      <c r="A8407" s="246">
        <v>335950</v>
      </c>
      <c r="B8407" s="247" t="s">
        <v>12467</v>
      </c>
      <c r="C8407" s="247" t="s">
        <v>4505</v>
      </c>
      <c r="D8407" s="248" t="s">
        <v>1070</v>
      </c>
      <c r="E8407" t="s">
        <v>76</v>
      </c>
      <c r="F8407" s="126">
        <v>36168</v>
      </c>
      <c r="G8407" s="248" t="s">
        <v>18</v>
      </c>
      <c r="H8407" t="s">
        <v>16</v>
      </c>
      <c r="I8407" t="s">
        <v>136</v>
      </c>
      <c r="J8407" s="247" t="s">
        <v>1226</v>
      </c>
      <c r="K8407"/>
      <c r="L8407" t="s">
        <v>67</v>
      </c>
      <c r="M8407"/>
      <c r="N8407"/>
      <c r="O8407"/>
      <c r="P8407"/>
      <c r="Q8407"/>
      <c r="R8407" s="115">
        <v>9365</v>
      </c>
      <c r="S8407" s="115">
        <v>45721</v>
      </c>
      <c r="T8407" s="115">
        <v>90000</v>
      </c>
      <c r="U8407"/>
      <c r="V8407">
        <v>0</v>
      </c>
      <c r="W8407" s="247"/>
      <c r="X8407"/>
      <c r="Y8407"/>
      <c r="Z8407"/>
      <c r="AA8407"/>
      <c r="AB8407"/>
      <c r="AC8407"/>
      <c r="AD8407"/>
      <c r="AE8407"/>
      <c r="AF8407"/>
      <c r="AG8407"/>
    </row>
    <row r="8408" spans="1:35" ht="18" x14ac:dyDescent="0.25">
      <c r="A8408" s="249">
        <v>335951</v>
      </c>
      <c r="B8408" s="250" t="s">
        <v>12468</v>
      </c>
      <c r="C8408" s="250" t="s">
        <v>324</v>
      </c>
      <c r="D8408" s="251" t="s">
        <v>935</v>
      </c>
      <c r="E8408"/>
      <c r="F8408" s="126"/>
      <c r="G8408" s="252"/>
      <c r="H8408"/>
      <c r="I8408" t="s">
        <v>107</v>
      </c>
      <c r="J8408" s="253"/>
      <c r="K8408"/>
      <c r="L8408"/>
      <c r="M8408"/>
      <c r="N8408"/>
      <c r="O8408"/>
      <c r="P8408"/>
      <c r="Q8408"/>
      <c r="U8408"/>
      <c r="V8408" t="s">
        <v>4337</v>
      </c>
      <c r="W8408" s="253"/>
      <c r="X8408"/>
      <c r="Y8408"/>
      <c r="Z8408"/>
      <c r="AA8408"/>
      <c r="AB8408"/>
      <c r="AC8408"/>
      <c r="AD8408"/>
      <c r="AE8408"/>
      <c r="AF8408"/>
      <c r="AG8408"/>
      <c r="AI8408" s="115" t="e">
        <f>VLOOKUP(A8408,'[2]دراسات قانونية'!$A$3:$E$600,1,0)</f>
        <v>#N/A</v>
      </c>
    </row>
    <row r="8409" spans="1:35" hidden="1" x14ac:dyDescent="0.25">
      <c r="A8409" s="243">
        <v>335952</v>
      </c>
      <c r="B8409" s="244" t="s">
        <v>2367</v>
      </c>
      <c r="C8409" s="244" t="s">
        <v>589</v>
      </c>
      <c r="D8409" s="245" t="s">
        <v>372</v>
      </c>
      <c r="E8409" s="115" t="s">
        <v>76</v>
      </c>
      <c r="F8409" s="237">
        <v>31588</v>
      </c>
      <c r="G8409" s="245" t="s">
        <v>47</v>
      </c>
      <c r="H8409" s="115" t="s">
        <v>16</v>
      </c>
      <c r="I8409" t="s">
        <v>199</v>
      </c>
      <c r="J8409" s="244"/>
      <c r="U8409"/>
      <c r="V8409">
        <v>0</v>
      </c>
      <c r="W8409" s="244"/>
    </row>
    <row r="8410" spans="1:35" x14ac:dyDescent="0.25">
      <c r="A8410" s="243">
        <v>335953</v>
      </c>
      <c r="B8410" s="244" t="s">
        <v>6582</v>
      </c>
      <c r="C8410" s="244" t="s">
        <v>322</v>
      </c>
      <c r="D8410" s="245" t="s">
        <v>344</v>
      </c>
      <c r="E8410" s="115" t="s">
        <v>76</v>
      </c>
      <c r="F8410" s="237"/>
      <c r="G8410" s="245"/>
      <c r="H8410" s="115" t="s">
        <v>16</v>
      </c>
      <c r="I8410" t="s">
        <v>107</v>
      </c>
      <c r="J8410" s="244"/>
      <c r="U8410"/>
      <c r="V8410" t="s">
        <v>4336</v>
      </c>
      <c r="W8410" s="244"/>
      <c r="AA8410" s="115" t="s">
        <v>4308</v>
      </c>
      <c r="AB8410" s="115" t="s">
        <v>4308</v>
      </c>
      <c r="AC8410" s="115" t="s">
        <v>4308</v>
      </c>
      <c r="AD8410" s="115" t="s">
        <v>4308</v>
      </c>
      <c r="AE8410" s="115" t="s">
        <v>4308</v>
      </c>
      <c r="AF8410" s="115" t="s">
        <v>4308</v>
      </c>
      <c r="AG8410" s="115" t="s">
        <v>4308</v>
      </c>
      <c r="AH8410" s="115" t="s">
        <v>4308</v>
      </c>
      <c r="AI8410" s="115" t="e">
        <f>VLOOKUP(A8410,'[2]دراسات قانونية'!$A$3:$E$600,1,0)</f>
        <v>#N/A</v>
      </c>
    </row>
    <row r="8411" spans="1:35" hidden="1" x14ac:dyDescent="0.25">
      <c r="A8411" s="246">
        <v>335954</v>
      </c>
      <c r="B8411" s="247" t="s">
        <v>12469</v>
      </c>
      <c r="C8411" s="247" t="s">
        <v>227</v>
      </c>
      <c r="D8411" s="248" t="s">
        <v>493</v>
      </c>
      <c r="E8411" t="s">
        <v>76</v>
      </c>
      <c r="F8411" s="126">
        <v>34559</v>
      </c>
      <c r="G8411" s="248" t="s">
        <v>479</v>
      </c>
      <c r="H8411" t="s">
        <v>16</v>
      </c>
      <c r="I8411" t="s">
        <v>129</v>
      </c>
      <c r="J8411" s="247" t="s">
        <v>1226</v>
      </c>
      <c r="K8411"/>
      <c r="L8411" t="s">
        <v>18</v>
      </c>
      <c r="M8411"/>
      <c r="N8411"/>
      <c r="O8411"/>
      <c r="P8411"/>
      <c r="Q8411"/>
      <c r="U8411"/>
      <c r="V8411">
        <v>0</v>
      </c>
      <c r="W8411" s="247"/>
      <c r="X8411"/>
      <c r="Y8411"/>
      <c r="Z8411"/>
      <c r="AA8411"/>
      <c r="AB8411"/>
      <c r="AC8411"/>
      <c r="AD8411"/>
      <c r="AE8411"/>
      <c r="AF8411"/>
      <c r="AG8411"/>
      <c r="AH8411" s="115" t="s">
        <v>4308</v>
      </c>
    </row>
    <row r="8412" spans="1:35" hidden="1" x14ac:dyDescent="0.25">
      <c r="A8412" s="246">
        <v>335956</v>
      </c>
      <c r="B8412" s="247" t="s">
        <v>1379</v>
      </c>
      <c r="C8412" s="247" t="s">
        <v>209</v>
      </c>
      <c r="D8412" s="248" t="s">
        <v>2232</v>
      </c>
      <c r="E8412" t="s">
        <v>76</v>
      </c>
      <c r="F8412" s="126">
        <v>33577</v>
      </c>
      <c r="G8412" s="248" t="s">
        <v>12470</v>
      </c>
      <c r="H8412" t="s">
        <v>16</v>
      </c>
      <c r="I8412" t="s">
        <v>129</v>
      </c>
      <c r="J8412" s="247" t="s">
        <v>1226</v>
      </c>
      <c r="K8412"/>
      <c r="L8412" t="s">
        <v>30</v>
      </c>
      <c r="M8412"/>
      <c r="N8412"/>
      <c r="O8412"/>
      <c r="P8412"/>
      <c r="Q8412"/>
      <c r="U8412"/>
      <c r="V8412">
        <v>0</v>
      </c>
      <c r="W8412" s="247"/>
      <c r="X8412"/>
      <c r="Y8412"/>
      <c r="Z8412"/>
      <c r="AA8412"/>
      <c r="AB8412"/>
      <c r="AC8412"/>
      <c r="AD8412"/>
      <c r="AE8412"/>
      <c r="AF8412" t="s">
        <v>4308</v>
      </c>
      <c r="AG8412" t="s">
        <v>4308</v>
      </c>
      <c r="AH8412" s="115" t="s">
        <v>4308</v>
      </c>
    </row>
    <row r="8413" spans="1:35" x14ac:dyDescent="0.25">
      <c r="A8413" s="243">
        <v>335957</v>
      </c>
      <c r="B8413" s="244" t="s">
        <v>12471</v>
      </c>
      <c r="C8413" s="244" t="s">
        <v>227</v>
      </c>
      <c r="D8413" s="245" t="s">
        <v>12472</v>
      </c>
      <c r="E8413" s="115" t="s">
        <v>76</v>
      </c>
      <c r="F8413" s="237"/>
      <c r="G8413" s="245"/>
      <c r="H8413" s="115" t="s">
        <v>16</v>
      </c>
      <c r="I8413" t="s">
        <v>107</v>
      </c>
      <c r="J8413" s="244"/>
      <c r="U8413"/>
      <c r="V8413" t="s">
        <v>4336</v>
      </c>
      <c r="W8413" s="244"/>
      <c r="AA8413" s="115" t="s">
        <v>4308</v>
      </c>
      <c r="AB8413" s="115" t="s">
        <v>4308</v>
      </c>
      <c r="AC8413" s="115" t="s">
        <v>4308</v>
      </c>
      <c r="AD8413" s="115" t="s">
        <v>4308</v>
      </c>
      <c r="AE8413" s="115" t="s">
        <v>4308</v>
      </c>
      <c r="AF8413" s="115" t="s">
        <v>4308</v>
      </c>
      <c r="AG8413" s="115" t="s">
        <v>4308</v>
      </c>
      <c r="AH8413" s="115" t="s">
        <v>4308</v>
      </c>
      <c r="AI8413" s="115" t="e">
        <f>VLOOKUP(A8413,'[2]دراسات قانونية'!$A$3:$E$600,1,0)</f>
        <v>#N/A</v>
      </c>
    </row>
    <row r="8414" spans="1:35" x14ac:dyDescent="0.25">
      <c r="A8414" s="243">
        <v>335959</v>
      </c>
      <c r="B8414" s="244" t="s">
        <v>7957</v>
      </c>
      <c r="C8414" s="244" t="s">
        <v>665</v>
      </c>
      <c r="D8414" s="245" t="s">
        <v>217</v>
      </c>
      <c r="E8414" s="115" t="s">
        <v>76</v>
      </c>
      <c r="F8414" s="237"/>
      <c r="G8414" s="245"/>
      <c r="H8414" s="115" t="s">
        <v>16</v>
      </c>
      <c r="I8414" t="s">
        <v>107</v>
      </c>
      <c r="J8414" s="244"/>
      <c r="U8414"/>
      <c r="V8414" t="s">
        <v>4336</v>
      </c>
      <c r="W8414" s="244"/>
      <c r="AA8414" s="115" t="s">
        <v>4308</v>
      </c>
      <c r="AB8414" s="115" t="s">
        <v>4308</v>
      </c>
      <c r="AC8414" s="115" t="s">
        <v>4308</v>
      </c>
      <c r="AD8414" s="115" t="s">
        <v>4308</v>
      </c>
      <c r="AE8414" s="115" t="s">
        <v>4308</v>
      </c>
      <c r="AF8414" s="115" t="s">
        <v>4308</v>
      </c>
      <c r="AG8414" s="115" t="s">
        <v>4308</v>
      </c>
      <c r="AH8414" s="115" t="s">
        <v>4308</v>
      </c>
      <c r="AI8414" s="115" t="e">
        <f>VLOOKUP(A8414,'[2]دراسات قانونية'!$A$3:$E$600,1,0)</f>
        <v>#N/A</v>
      </c>
    </row>
    <row r="8415" spans="1:35" x14ac:dyDescent="0.25">
      <c r="A8415" s="243">
        <v>335960</v>
      </c>
      <c r="B8415" s="244" t="s">
        <v>12473</v>
      </c>
      <c r="C8415" s="244" t="s">
        <v>12474</v>
      </c>
      <c r="D8415" s="245" t="s">
        <v>238</v>
      </c>
      <c r="E8415" s="115" t="s">
        <v>76</v>
      </c>
      <c r="F8415" s="237">
        <v>36526</v>
      </c>
      <c r="G8415" s="245" t="s">
        <v>12475</v>
      </c>
      <c r="H8415" s="115" t="s">
        <v>16</v>
      </c>
      <c r="I8415" t="s">
        <v>107</v>
      </c>
      <c r="J8415" s="244"/>
      <c r="U8415"/>
      <c r="V8415" t="s">
        <v>4336</v>
      </c>
      <c r="W8415" s="244"/>
      <c r="AH8415" s="115" t="s">
        <v>4308</v>
      </c>
      <c r="AI8415" s="115" t="e">
        <f>VLOOKUP(A8415,'[2]دراسات قانونية'!$A$3:$E$600,1,0)</f>
        <v>#N/A</v>
      </c>
    </row>
    <row r="8416" spans="1:35" x14ac:dyDescent="0.25">
      <c r="A8416" s="243">
        <v>335961</v>
      </c>
      <c r="B8416" s="244" t="s">
        <v>12476</v>
      </c>
      <c r="C8416" s="244" t="s">
        <v>219</v>
      </c>
      <c r="D8416" s="245" t="s">
        <v>521</v>
      </c>
      <c r="E8416" s="115" t="s">
        <v>76</v>
      </c>
      <c r="F8416" s="237"/>
      <c r="G8416" s="245"/>
      <c r="H8416" s="115" t="s">
        <v>16</v>
      </c>
      <c r="I8416" t="s">
        <v>107</v>
      </c>
      <c r="J8416" s="244"/>
      <c r="U8416"/>
      <c r="V8416" t="s">
        <v>4336</v>
      </c>
      <c r="W8416" s="244"/>
      <c r="AA8416" s="115" t="s">
        <v>4308</v>
      </c>
      <c r="AB8416" s="115" t="s">
        <v>4308</v>
      </c>
      <c r="AC8416" s="115" t="s">
        <v>4308</v>
      </c>
      <c r="AD8416" s="115" t="s">
        <v>4308</v>
      </c>
      <c r="AE8416" s="115" t="s">
        <v>4308</v>
      </c>
      <c r="AF8416" s="115" t="s">
        <v>4308</v>
      </c>
      <c r="AG8416" s="115" t="s">
        <v>4308</v>
      </c>
      <c r="AH8416" s="115" t="s">
        <v>4308</v>
      </c>
      <c r="AI8416" s="115" t="e">
        <f>VLOOKUP(A8416,'[2]دراسات قانونية'!$A$3:$E$600,1,0)</f>
        <v>#N/A</v>
      </c>
    </row>
    <row r="8417" spans="1:35" x14ac:dyDescent="0.25">
      <c r="A8417" s="243">
        <v>335962</v>
      </c>
      <c r="B8417" s="244" t="s">
        <v>12477</v>
      </c>
      <c r="C8417" s="244" t="s">
        <v>11966</v>
      </c>
      <c r="D8417" s="245" t="s">
        <v>1448</v>
      </c>
      <c r="E8417" s="115" t="s">
        <v>76</v>
      </c>
      <c r="F8417" s="237"/>
      <c r="G8417" s="245"/>
      <c r="H8417" s="115" t="s">
        <v>16</v>
      </c>
      <c r="I8417" t="s">
        <v>107</v>
      </c>
      <c r="J8417" s="244"/>
      <c r="U8417"/>
      <c r="V8417" t="s">
        <v>4336</v>
      </c>
      <c r="W8417" s="244"/>
      <c r="AA8417" s="115" t="s">
        <v>4308</v>
      </c>
      <c r="AB8417" s="115" t="s">
        <v>4308</v>
      </c>
      <c r="AC8417" s="115" t="s">
        <v>4308</v>
      </c>
      <c r="AD8417" s="115" t="s">
        <v>4308</v>
      </c>
      <c r="AE8417" s="115" t="s">
        <v>4308</v>
      </c>
      <c r="AF8417" s="115" t="s">
        <v>4308</v>
      </c>
      <c r="AG8417" s="115" t="s">
        <v>4308</v>
      </c>
      <c r="AH8417" s="115" t="s">
        <v>4308</v>
      </c>
      <c r="AI8417" s="115" t="e">
        <f>VLOOKUP(A8417,'[2]دراسات قانونية'!$A$3:$E$600,1,0)</f>
        <v>#N/A</v>
      </c>
    </row>
    <row r="8418" spans="1:35" x14ac:dyDescent="0.25">
      <c r="A8418" s="243">
        <v>335963</v>
      </c>
      <c r="B8418" s="244" t="s">
        <v>12478</v>
      </c>
      <c r="C8418" s="244" t="s">
        <v>227</v>
      </c>
      <c r="D8418" s="245" t="s">
        <v>807</v>
      </c>
      <c r="E8418" s="115" t="s">
        <v>76</v>
      </c>
      <c r="F8418" s="237"/>
      <c r="G8418" s="245"/>
      <c r="H8418" s="115" t="s">
        <v>16</v>
      </c>
      <c r="I8418" t="s">
        <v>107</v>
      </c>
      <c r="J8418" s="244"/>
      <c r="U8418"/>
      <c r="V8418" t="s">
        <v>4336</v>
      </c>
      <c r="W8418" s="244"/>
      <c r="AA8418" s="115" t="s">
        <v>4308</v>
      </c>
      <c r="AB8418" s="115" t="s">
        <v>4308</v>
      </c>
      <c r="AC8418" s="115" t="s">
        <v>4308</v>
      </c>
      <c r="AD8418" s="115" t="s">
        <v>4308</v>
      </c>
      <c r="AE8418" s="115" t="s">
        <v>4308</v>
      </c>
      <c r="AF8418" s="115" t="s">
        <v>4308</v>
      </c>
      <c r="AG8418" s="115" t="s">
        <v>4308</v>
      </c>
      <c r="AH8418" s="115" t="s">
        <v>4308</v>
      </c>
      <c r="AI8418" s="115" t="e">
        <f>VLOOKUP(A8418,'[2]دراسات قانونية'!$A$3:$E$600,1,0)</f>
        <v>#N/A</v>
      </c>
    </row>
    <row r="8419" spans="1:35" x14ac:dyDescent="0.25">
      <c r="A8419" s="243">
        <v>335964</v>
      </c>
      <c r="B8419" s="244" t="s">
        <v>6583</v>
      </c>
      <c r="C8419" s="244" t="s">
        <v>1563</v>
      </c>
      <c r="D8419" s="245" t="s">
        <v>330</v>
      </c>
      <c r="E8419" s="115" t="s">
        <v>76</v>
      </c>
      <c r="F8419" s="237"/>
      <c r="G8419" s="245"/>
      <c r="H8419" s="115" t="s">
        <v>16</v>
      </c>
      <c r="I8419" t="s">
        <v>107</v>
      </c>
      <c r="J8419" s="244"/>
      <c r="U8419"/>
      <c r="V8419" t="s">
        <v>4336</v>
      </c>
      <c r="W8419" s="244"/>
      <c r="AA8419" s="115" t="s">
        <v>4308</v>
      </c>
      <c r="AB8419" s="115" t="s">
        <v>4308</v>
      </c>
      <c r="AC8419" s="115" t="s">
        <v>4308</v>
      </c>
      <c r="AD8419" s="115" t="s">
        <v>4308</v>
      </c>
      <c r="AE8419" s="115" t="s">
        <v>4308</v>
      </c>
      <c r="AF8419" s="115" t="s">
        <v>4308</v>
      </c>
      <c r="AG8419" s="115" t="s">
        <v>4308</v>
      </c>
      <c r="AH8419" s="115" t="s">
        <v>4308</v>
      </c>
      <c r="AI8419" s="115" t="e">
        <f>VLOOKUP(A8419,'[2]دراسات قانونية'!$A$3:$E$600,1,0)</f>
        <v>#N/A</v>
      </c>
    </row>
    <row r="8420" spans="1:35" ht="18" x14ac:dyDescent="0.25">
      <c r="A8420" s="249">
        <v>335966</v>
      </c>
      <c r="B8420" s="250" t="s">
        <v>2720</v>
      </c>
      <c r="C8420" s="250" t="s">
        <v>324</v>
      </c>
      <c r="D8420" s="251" t="s">
        <v>224</v>
      </c>
      <c r="E8420"/>
      <c r="F8420" s="126"/>
      <c r="G8420" s="252"/>
      <c r="H8420"/>
      <c r="I8420" t="s">
        <v>107</v>
      </c>
      <c r="J8420" s="253"/>
      <c r="K8420"/>
      <c r="L8420"/>
      <c r="M8420"/>
      <c r="N8420"/>
      <c r="O8420"/>
      <c r="P8420"/>
      <c r="Q8420"/>
      <c r="U8420"/>
      <c r="V8420" t="s">
        <v>4337</v>
      </c>
      <c r="W8420" s="253"/>
      <c r="X8420"/>
      <c r="Y8420"/>
      <c r="Z8420"/>
      <c r="AA8420"/>
      <c r="AB8420"/>
      <c r="AC8420"/>
      <c r="AD8420"/>
      <c r="AE8420"/>
      <c r="AF8420"/>
      <c r="AG8420"/>
      <c r="AH8420" s="115" t="s">
        <v>4308</v>
      </c>
      <c r="AI8420" s="115" t="e">
        <f>VLOOKUP(A8420,'[2]دراسات قانونية'!$A$3:$E$600,1,0)</f>
        <v>#N/A</v>
      </c>
    </row>
    <row r="8421" spans="1:35" hidden="1" x14ac:dyDescent="0.25">
      <c r="A8421" s="243">
        <v>335967</v>
      </c>
      <c r="B8421" s="244" t="s">
        <v>2720</v>
      </c>
      <c r="C8421" s="244" t="s">
        <v>623</v>
      </c>
      <c r="D8421" s="245" t="s">
        <v>2294</v>
      </c>
      <c r="E8421" s="115" t="s">
        <v>76</v>
      </c>
      <c r="F8421" s="237">
        <v>32637</v>
      </c>
      <c r="G8421" s="245" t="s">
        <v>40</v>
      </c>
      <c r="H8421" s="115" t="s">
        <v>16</v>
      </c>
      <c r="I8421" t="s">
        <v>199</v>
      </c>
      <c r="J8421" s="244" t="s">
        <v>15</v>
      </c>
      <c r="L8421" s="115" t="s">
        <v>40</v>
      </c>
      <c r="U8421"/>
      <c r="V8421">
        <v>0</v>
      </c>
      <c r="W8421" s="244"/>
      <c r="AH8421" s="115" t="s">
        <v>4308</v>
      </c>
    </row>
    <row r="8422" spans="1:35" hidden="1" x14ac:dyDescent="0.25">
      <c r="A8422" s="246">
        <v>335968</v>
      </c>
      <c r="B8422" s="247" t="s">
        <v>12479</v>
      </c>
      <c r="C8422" s="247" t="s">
        <v>227</v>
      </c>
      <c r="D8422" s="248" t="s">
        <v>284</v>
      </c>
      <c r="E8422" t="s">
        <v>76</v>
      </c>
      <c r="F8422" s="126">
        <v>33060</v>
      </c>
      <c r="G8422" s="248" t="s">
        <v>12480</v>
      </c>
      <c r="H8422" t="s">
        <v>16</v>
      </c>
      <c r="I8422" t="s">
        <v>136</v>
      </c>
      <c r="J8422" s="247" t="s">
        <v>1226</v>
      </c>
      <c r="K8422"/>
      <c r="L8422" t="s">
        <v>30</v>
      </c>
      <c r="M8422"/>
      <c r="N8422"/>
      <c r="O8422"/>
      <c r="P8422"/>
      <c r="Q8422"/>
      <c r="U8422"/>
      <c r="V8422">
        <v>0</v>
      </c>
      <c r="W8422" s="247"/>
      <c r="X8422"/>
      <c r="Y8422"/>
      <c r="Z8422"/>
      <c r="AA8422"/>
      <c r="AB8422"/>
      <c r="AC8422"/>
      <c r="AD8422"/>
      <c r="AE8422"/>
      <c r="AF8422"/>
      <c r="AG8422"/>
      <c r="AH8422" s="115" t="s">
        <v>4308</v>
      </c>
    </row>
    <row r="8423" spans="1:35" x14ac:dyDescent="0.25">
      <c r="A8423" s="243">
        <v>335969</v>
      </c>
      <c r="B8423" s="244" t="s">
        <v>12481</v>
      </c>
      <c r="C8423" s="244" t="s">
        <v>1123</v>
      </c>
      <c r="D8423" s="245" t="s">
        <v>536</v>
      </c>
      <c r="E8423" s="115" t="s">
        <v>76</v>
      </c>
      <c r="F8423" s="237"/>
      <c r="G8423" s="245"/>
      <c r="H8423" s="115" t="s">
        <v>16</v>
      </c>
      <c r="I8423" t="s">
        <v>107</v>
      </c>
      <c r="J8423" s="244"/>
      <c r="U8423"/>
      <c r="V8423" t="s">
        <v>4336</v>
      </c>
      <c r="W8423" s="244"/>
      <c r="AA8423" s="115" t="s">
        <v>4308</v>
      </c>
      <c r="AB8423" s="115" t="s">
        <v>4308</v>
      </c>
      <c r="AC8423" s="115" t="s">
        <v>4308</v>
      </c>
      <c r="AD8423" s="115" t="s">
        <v>4308</v>
      </c>
      <c r="AE8423" s="115" t="s">
        <v>4308</v>
      </c>
      <c r="AF8423" s="115" t="s">
        <v>4308</v>
      </c>
      <c r="AG8423" s="115" t="s">
        <v>4308</v>
      </c>
      <c r="AH8423" s="115" t="s">
        <v>4308</v>
      </c>
      <c r="AI8423" s="115" t="e">
        <f>VLOOKUP(A8423,'[2]دراسات قانونية'!$A$3:$E$600,1,0)</f>
        <v>#N/A</v>
      </c>
    </row>
    <row r="8424" spans="1:35" hidden="1" x14ac:dyDescent="0.25">
      <c r="A8424" s="246">
        <v>335970</v>
      </c>
      <c r="B8424" s="247" t="s">
        <v>12482</v>
      </c>
      <c r="C8424" s="247" t="s">
        <v>250</v>
      </c>
      <c r="D8424" s="248" t="s">
        <v>765</v>
      </c>
      <c r="E8424" t="s">
        <v>76</v>
      </c>
      <c r="F8424" s="126">
        <v>30072</v>
      </c>
      <c r="G8424" s="248" t="s">
        <v>40</v>
      </c>
      <c r="H8424" t="s">
        <v>16</v>
      </c>
      <c r="I8424" t="s">
        <v>136</v>
      </c>
      <c r="J8424" s="247" t="s">
        <v>1226</v>
      </c>
      <c r="K8424"/>
      <c r="L8424" t="s">
        <v>40</v>
      </c>
      <c r="M8424"/>
      <c r="N8424"/>
      <c r="O8424"/>
      <c r="P8424"/>
      <c r="Q8424"/>
      <c r="R8424" s="115">
        <v>9360</v>
      </c>
      <c r="S8424" s="115">
        <v>45721</v>
      </c>
      <c r="T8424" s="115">
        <v>70000</v>
      </c>
      <c r="U8424"/>
      <c r="V8424">
        <v>0</v>
      </c>
      <c r="W8424" s="247"/>
      <c r="X8424"/>
      <c r="Y8424"/>
      <c r="Z8424"/>
      <c r="AA8424"/>
      <c r="AB8424"/>
      <c r="AC8424"/>
      <c r="AD8424"/>
      <c r="AE8424"/>
      <c r="AF8424"/>
      <c r="AG8424"/>
    </row>
    <row r="8425" spans="1:35" ht="18" x14ac:dyDescent="0.25">
      <c r="A8425" s="249">
        <v>335971</v>
      </c>
      <c r="B8425" s="250" t="s">
        <v>6923</v>
      </c>
      <c r="C8425" s="250" t="s">
        <v>804</v>
      </c>
      <c r="D8425" s="251" t="s">
        <v>365</v>
      </c>
      <c r="E8425"/>
      <c r="F8425" s="126"/>
      <c r="G8425" s="252"/>
      <c r="H8425"/>
      <c r="I8425" t="s">
        <v>107</v>
      </c>
      <c r="J8425" s="253"/>
      <c r="K8425"/>
      <c r="L8425"/>
      <c r="M8425"/>
      <c r="N8425"/>
      <c r="O8425"/>
      <c r="P8425"/>
      <c r="Q8425"/>
      <c r="U8425"/>
      <c r="V8425" t="s">
        <v>4337</v>
      </c>
      <c r="W8425" s="253"/>
      <c r="X8425"/>
      <c r="Y8425"/>
      <c r="Z8425"/>
      <c r="AA8425"/>
      <c r="AB8425"/>
      <c r="AC8425"/>
      <c r="AD8425"/>
      <c r="AE8425"/>
      <c r="AF8425"/>
      <c r="AG8425"/>
      <c r="AH8425" s="115" t="s">
        <v>4308</v>
      </c>
      <c r="AI8425" s="115" t="e">
        <f>VLOOKUP(A8425,'[2]دراسات قانونية'!$A$3:$E$600,1,0)</f>
        <v>#N/A</v>
      </c>
    </row>
    <row r="8426" spans="1:35" ht="18" x14ac:dyDescent="0.25">
      <c r="A8426" s="249">
        <v>335972</v>
      </c>
      <c r="B8426" s="250" t="s">
        <v>12483</v>
      </c>
      <c r="C8426" s="250" t="s">
        <v>609</v>
      </c>
      <c r="D8426" s="251" t="s">
        <v>886</v>
      </c>
      <c r="E8426"/>
      <c r="F8426" s="126"/>
      <c r="G8426" s="252"/>
      <c r="H8426"/>
      <c r="I8426" t="s">
        <v>107</v>
      </c>
      <c r="J8426" s="253"/>
      <c r="K8426"/>
      <c r="L8426"/>
      <c r="M8426"/>
      <c r="N8426"/>
      <c r="O8426"/>
      <c r="P8426"/>
      <c r="Q8426"/>
      <c r="U8426"/>
      <c r="V8426" t="s">
        <v>4337</v>
      </c>
      <c r="W8426" s="253"/>
      <c r="X8426"/>
      <c r="Y8426"/>
      <c r="Z8426"/>
      <c r="AA8426"/>
      <c r="AB8426"/>
      <c r="AC8426"/>
      <c r="AD8426"/>
      <c r="AE8426"/>
      <c r="AF8426"/>
      <c r="AG8426"/>
      <c r="AH8426" s="115" t="s">
        <v>4308</v>
      </c>
      <c r="AI8426" s="115" t="e">
        <f>VLOOKUP(A8426,'[2]دراسات قانونية'!$A$3:$E$600,1,0)</f>
        <v>#N/A</v>
      </c>
    </row>
    <row r="8427" spans="1:35" x14ac:dyDescent="0.25">
      <c r="A8427" s="243">
        <v>335973</v>
      </c>
      <c r="B8427" s="244" t="s">
        <v>1449</v>
      </c>
      <c r="C8427" s="244" t="s">
        <v>665</v>
      </c>
      <c r="D8427" s="245" t="s">
        <v>951</v>
      </c>
      <c r="E8427" s="115" t="s">
        <v>76</v>
      </c>
      <c r="F8427" s="237"/>
      <c r="G8427" s="245"/>
      <c r="H8427" s="115" t="s">
        <v>16</v>
      </c>
      <c r="I8427" t="s">
        <v>107</v>
      </c>
      <c r="J8427" s="244"/>
      <c r="U8427"/>
      <c r="V8427" t="s">
        <v>4336</v>
      </c>
      <c r="W8427" s="244"/>
      <c r="AA8427" s="115" t="s">
        <v>4308</v>
      </c>
      <c r="AB8427" s="115" t="s">
        <v>4308</v>
      </c>
      <c r="AC8427" s="115" t="s">
        <v>4308</v>
      </c>
      <c r="AD8427" s="115" t="s">
        <v>4308</v>
      </c>
      <c r="AE8427" s="115" t="s">
        <v>4308</v>
      </c>
      <c r="AF8427" s="115" t="s">
        <v>4308</v>
      </c>
      <c r="AG8427" s="115" t="s">
        <v>4308</v>
      </c>
      <c r="AH8427" s="115" t="s">
        <v>4308</v>
      </c>
      <c r="AI8427" s="115" t="e">
        <f>VLOOKUP(A8427,'[2]دراسات قانونية'!$A$3:$E$600,1,0)</f>
        <v>#N/A</v>
      </c>
    </row>
    <row r="8428" spans="1:35" hidden="1" x14ac:dyDescent="0.25">
      <c r="A8428" s="243">
        <v>335974</v>
      </c>
      <c r="B8428" s="244" t="s">
        <v>4190</v>
      </c>
      <c r="C8428" s="244" t="s">
        <v>349</v>
      </c>
      <c r="D8428" s="245" t="s">
        <v>445</v>
      </c>
      <c r="E8428" s="115" t="s">
        <v>76</v>
      </c>
      <c r="F8428" s="237">
        <v>35938</v>
      </c>
      <c r="G8428" s="245" t="s">
        <v>1336</v>
      </c>
      <c r="H8428" s="115" t="s">
        <v>16</v>
      </c>
      <c r="I8428" t="s">
        <v>199</v>
      </c>
      <c r="J8428" s="244" t="s">
        <v>15</v>
      </c>
      <c r="L8428" s="115" t="s">
        <v>30</v>
      </c>
      <c r="U8428"/>
      <c r="V8428">
        <v>0</v>
      </c>
      <c r="W8428" s="244"/>
    </row>
    <row r="8429" spans="1:35" hidden="1" x14ac:dyDescent="0.25">
      <c r="A8429" s="243">
        <v>335975</v>
      </c>
      <c r="B8429" s="244" t="s">
        <v>3353</v>
      </c>
      <c r="C8429" s="244" t="s">
        <v>250</v>
      </c>
      <c r="D8429" s="245" t="s">
        <v>3354</v>
      </c>
      <c r="E8429" s="115" t="s">
        <v>76</v>
      </c>
      <c r="F8429" s="237">
        <v>35266</v>
      </c>
      <c r="G8429" s="245" t="s">
        <v>2207</v>
      </c>
      <c r="H8429" s="115" t="s">
        <v>16</v>
      </c>
      <c r="I8429" t="s">
        <v>199</v>
      </c>
      <c r="J8429" s="244" t="s">
        <v>1226</v>
      </c>
      <c r="L8429" s="115" t="s">
        <v>30</v>
      </c>
      <c r="U8429"/>
      <c r="V8429">
        <v>0</v>
      </c>
      <c r="W8429" s="244"/>
    </row>
    <row r="8430" spans="1:35" ht="18" x14ac:dyDescent="0.25">
      <c r="A8430" s="249">
        <v>335976</v>
      </c>
      <c r="B8430" s="250" t="s">
        <v>12484</v>
      </c>
      <c r="C8430" s="250" t="s">
        <v>348</v>
      </c>
      <c r="D8430" s="251" t="s">
        <v>1448</v>
      </c>
      <c r="E8430"/>
      <c r="F8430" s="126"/>
      <c r="G8430" s="252"/>
      <c r="H8430"/>
      <c r="I8430" t="s">
        <v>107</v>
      </c>
      <c r="J8430" s="253"/>
      <c r="K8430"/>
      <c r="L8430"/>
      <c r="M8430"/>
      <c r="N8430"/>
      <c r="O8430"/>
      <c r="P8430"/>
      <c r="Q8430"/>
      <c r="U8430"/>
      <c r="V8430" t="s">
        <v>4337</v>
      </c>
      <c r="W8430" s="253"/>
      <c r="X8430"/>
      <c r="Y8430"/>
      <c r="Z8430"/>
      <c r="AA8430"/>
      <c r="AB8430"/>
      <c r="AC8430"/>
      <c r="AD8430"/>
      <c r="AE8430"/>
      <c r="AF8430"/>
      <c r="AG8430"/>
      <c r="AH8430" s="115" t="s">
        <v>4308</v>
      </c>
      <c r="AI8430" s="115" t="e">
        <f>VLOOKUP(A8430,'[2]دراسات قانونية'!$A$3:$E$600,1,0)</f>
        <v>#N/A</v>
      </c>
    </row>
    <row r="8431" spans="1:35" hidden="1" x14ac:dyDescent="0.25">
      <c r="A8431" s="243">
        <v>335977</v>
      </c>
      <c r="B8431" s="244" t="s">
        <v>2197</v>
      </c>
      <c r="C8431" s="244" t="s">
        <v>941</v>
      </c>
      <c r="D8431" s="245" t="s">
        <v>230</v>
      </c>
      <c r="E8431" s="115" t="s">
        <v>76</v>
      </c>
      <c r="F8431" s="237">
        <v>30367</v>
      </c>
      <c r="G8431" s="245" t="s">
        <v>2809</v>
      </c>
      <c r="H8431" s="115" t="s">
        <v>16</v>
      </c>
      <c r="I8431" t="s">
        <v>199</v>
      </c>
      <c r="J8431" s="244" t="s">
        <v>1226</v>
      </c>
      <c r="L8431" s="115" t="s">
        <v>67</v>
      </c>
      <c r="U8431"/>
      <c r="V8431">
        <v>0</v>
      </c>
      <c r="W8431" s="244"/>
    </row>
    <row r="8432" spans="1:35" hidden="1" x14ac:dyDescent="0.25">
      <c r="A8432" s="243">
        <v>335978</v>
      </c>
      <c r="B8432" s="244" t="s">
        <v>2297</v>
      </c>
      <c r="C8432" s="244" t="s">
        <v>512</v>
      </c>
      <c r="D8432" s="245" t="s">
        <v>2298</v>
      </c>
      <c r="E8432" s="115" t="s">
        <v>76</v>
      </c>
      <c r="F8432" s="237">
        <v>36545</v>
      </c>
      <c r="G8432" s="245" t="s">
        <v>18</v>
      </c>
      <c r="H8432" s="115" t="s">
        <v>16</v>
      </c>
      <c r="I8432" t="s">
        <v>199</v>
      </c>
      <c r="J8432" s="244" t="s">
        <v>15</v>
      </c>
      <c r="L8432" s="115" t="s">
        <v>18</v>
      </c>
      <c r="U8432"/>
      <c r="V8432">
        <v>0</v>
      </c>
      <c r="W8432" s="244"/>
    </row>
    <row r="8433" spans="1:35" hidden="1" x14ac:dyDescent="0.25">
      <c r="A8433" s="246">
        <v>335979</v>
      </c>
      <c r="B8433" s="247" t="s">
        <v>12485</v>
      </c>
      <c r="C8433" s="247" t="s">
        <v>345</v>
      </c>
      <c r="D8433" s="248" t="s">
        <v>410</v>
      </c>
      <c r="E8433" t="s">
        <v>76</v>
      </c>
      <c r="F8433" s="126">
        <v>36344</v>
      </c>
      <c r="G8433" s="248" t="s">
        <v>18</v>
      </c>
      <c r="H8433" t="s">
        <v>16</v>
      </c>
      <c r="I8433" t="s">
        <v>201</v>
      </c>
      <c r="J8433" s="247" t="s">
        <v>1226</v>
      </c>
      <c r="K8433"/>
      <c r="L8433" t="s">
        <v>18</v>
      </c>
      <c r="M8433"/>
      <c r="N8433"/>
      <c r="O8433"/>
      <c r="P8433"/>
      <c r="Q8433"/>
      <c r="U8433"/>
      <c r="V8433">
        <v>0</v>
      </c>
      <c r="W8433" s="247"/>
      <c r="X8433"/>
      <c r="Y8433"/>
      <c r="Z8433"/>
      <c r="AA8433"/>
      <c r="AB8433"/>
      <c r="AC8433"/>
      <c r="AD8433"/>
      <c r="AE8433"/>
      <c r="AF8433"/>
      <c r="AG8433"/>
    </row>
    <row r="8434" spans="1:35" x14ac:dyDescent="0.25">
      <c r="A8434" s="243">
        <v>335980</v>
      </c>
      <c r="B8434" s="244" t="s">
        <v>1234</v>
      </c>
      <c r="C8434" s="244" t="s">
        <v>212</v>
      </c>
      <c r="D8434" s="245" t="s">
        <v>232</v>
      </c>
      <c r="E8434" s="115" t="s">
        <v>76</v>
      </c>
      <c r="F8434" s="237"/>
      <c r="G8434" s="245"/>
      <c r="H8434" s="115" t="s">
        <v>16</v>
      </c>
      <c r="I8434" t="s">
        <v>107</v>
      </c>
      <c r="J8434" s="244"/>
      <c r="U8434"/>
      <c r="V8434" t="s">
        <v>4336</v>
      </c>
      <c r="W8434" s="244"/>
      <c r="AA8434" s="115" t="s">
        <v>4308</v>
      </c>
      <c r="AB8434" s="115" t="s">
        <v>4308</v>
      </c>
      <c r="AC8434" s="115" t="s">
        <v>4308</v>
      </c>
      <c r="AD8434" s="115" t="s">
        <v>4308</v>
      </c>
      <c r="AE8434" s="115" t="s">
        <v>4308</v>
      </c>
      <c r="AF8434" s="115" t="s">
        <v>4308</v>
      </c>
      <c r="AG8434" s="115" t="s">
        <v>4308</v>
      </c>
      <c r="AH8434" s="115" t="s">
        <v>4308</v>
      </c>
      <c r="AI8434" s="115" t="e">
        <f>VLOOKUP(A8434,'[2]دراسات قانونية'!$A$3:$E$600,1,0)</f>
        <v>#N/A</v>
      </c>
    </row>
    <row r="8435" spans="1:35" hidden="1" x14ac:dyDescent="0.25">
      <c r="A8435" s="246">
        <v>335981</v>
      </c>
      <c r="B8435" s="247" t="s">
        <v>12486</v>
      </c>
      <c r="C8435" s="247" t="s">
        <v>377</v>
      </c>
      <c r="D8435" s="248" t="s">
        <v>1413</v>
      </c>
      <c r="E8435" t="s">
        <v>76</v>
      </c>
      <c r="F8435" s="126">
        <v>36557</v>
      </c>
      <c r="G8435" s="248" t="s">
        <v>853</v>
      </c>
      <c r="H8435" t="s">
        <v>16</v>
      </c>
      <c r="I8435" t="s">
        <v>5306</v>
      </c>
      <c r="J8435" s="247" t="s">
        <v>15</v>
      </c>
      <c r="K8435"/>
      <c r="L8435" t="s">
        <v>30</v>
      </c>
      <c r="M8435"/>
      <c r="N8435"/>
      <c r="O8435"/>
      <c r="P8435"/>
      <c r="Q8435"/>
      <c r="U8435"/>
      <c r="V8435">
        <v>0</v>
      </c>
      <c r="W8435" s="247"/>
      <c r="X8435"/>
      <c r="Y8435"/>
      <c r="Z8435"/>
      <c r="AA8435"/>
      <c r="AB8435"/>
      <c r="AC8435"/>
      <c r="AD8435"/>
      <c r="AE8435"/>
      <c r="AF8435"/>
      <c r="AG8435"/>
    </row>
    <row r="8436" spans="1:35" hidden="1" x14ac:dyDescent="0.25">
      <c r="A8436" s="246">
        <v>335982</v>
      </c>
      <c r="B8436" s="247" t="s">
        <v>8650</v>
      </c>
      <c r="C8436" s="247" t="s">
        <v>451</v>
      </c>
      <c r="D8436" s="248" t="s">
        <v>783</v>
      </c>
      <c r="E8436" t="s">
        <v>76</v>
      </c>
      <c r="F8436" s="126">
        <v>35491</v>
      </c>
      <c r="G8436" s="248" t="s">
        <v>30</v>
      </c>
      <c r="H8436" t="s">
        <v>16</v>
      </c>
      <c r="I8436" t="s">
        <v>136</v>
      </c>
      <c r="J8436" s="247" t="s">
        <v>15</v>
      </c>
      <c r="K8436"/>
      <c r="L8436" t="s">
        <v>30</v>
      </c>
      <c r="M8436"/>
      <c r="N8436"/>
      <c r="O8436"/>
      <c r="P8436"/>
      <c r="Q8436"/>
      <c r="U8436"/>
      <c r="V8436">
        <v>0</v>
      </c>
      <c r="W8436" s="247"/>
      <c r="X8436"/>
      <c r="Y8436"/>
      <c r="Z8436"/>
      <c r="AA8436"/>
      <c r="AB8436"/>
      <c r="AC8436"/>
      <c r="AD8436"/>
      <c r="AE8436"/>
      <c r="AF8436"/>
      <c r="AG8436"/>
    </row>
    <row r="8437" spans="1:35" hidden="1" x14ac:dyDescent="0.25">
      <c r="A8437" s="243">
        <v>335983</v>
      </c>
      <c r="B8437" s="244" t="s">
        <v>2929</v>
      </c>
      <c r="C8437" s="244" t="s">
        <v>2890</v>
      </c>
      <c r="D8437" s="245" t="s">
        <v>730</v>
      </c>
      <c r="E8437" s="115" t="s">
        <v>76</v>
      </c>
      <c r="F8437" s="237">
        <v>35197</v>
      </c>
      <c r="G8437" s="245" t="s">
        <v>540</v>
      </c>
      <c r="H8437" s="115" t="s">
        <v>16</v>
      </c>
      <c r="I8437" t="s">
        <v>199</v>
      </c>
      <c r="J8437" s="244" t="s">
        <v>15</v>
      </c>
      <c r="L8437" s="115" t="s">
        <v>40</v>
      </c>
      <c r="U8437"/>
      <c r="V8437">
        <v>0</v>
      </c>
      <c r="W8437" s="244"/>
    </row>
    <row r="8438" spans="1:35" hidden="1" x14ac:dyDescent="0.25">
      <c r="A8438" s="243">
        <v>335984</v>
      </c>
      <c r="B8438" s="244" t="s">
        <v>2690</v>
      </c>
      <c r="C8438" s="244" t="s">
        <v>882</v>
      </c>
      <c r="D8438" s="245" t="s">
        <v>445</v>
      </c>
      <c r="E8438" s="115" t="s">
        <v>76</v>
      </c>
      <c r="F8438" s="237">
        <v>35688</v>
      </c>
      <c r="G8438" s="245" t="s">
        <v>808</v>
      </c>
      <c r="H8438" s="115" t="s">
        <v>16</v>
      </c>
      <c r="I8438" t="s">
        <v>199</v>
      </c>
      <c r="J8438" s="244" t="s">
        <v>1226</v>
      </c>
      <c r="L8438" s="115" t="s">
        <v>27</v>
      </c>
      <c r="U8438"/>
      <c r="V8438">
        <v>0</v>
      </c>
      <c r="W8438" s="244"/>
    </row>
    <row r="8439" spans="1:35" x14ac:dyDescent="0.25">
      <c r="A8439" s="243">
        <v>335985</v>
      </c>
      <c r="B8439" s="244" t="s">
        <v>12487</v>
      </c>
      <c r="C8439" s="244" t="s">
        <v>593</v>
      </c>
      <c r="D8439" s="245" t="s">
        <v>276</v>
      </c>
      <c r="E8439" s="115" t="s">
        <v>76</v>
      </c>
      <c r="F8439" s="237"/>
      <c r="G8439" s="245"/>
      <c r="H8439" s="115" t="s">
        <v>16</v>
      </c>
      <c r="I8439" t="s">
        <v>107</v>
      </c>
      <c r="J8439" s="244"/>
      <c r="U8439"/>
      <c r="V8439" t="s">
        <v>4336</v>
      </c>
      <c r="W8439" s="244"/>
      <c r="AA8439" s="115" t="s">
        <v>4308</v>
      </c>
      <c r="AB8439" s="115" t="s">
        <v>4308</v>
      </c>
      <c r="AC8439" s="115" t="s">
        <v>4308</v>
      </c>
      <c r="AD8439" s="115" t="s">
        <v>4308</v>
      </c>
      <c r="AE8439" s="115" t="s">
        <v>4308</v>
      </c>
      <c r="AF8439" s="115" t="s">
        <v>4308</v>
      </c>
      <c r="AG8439" s="115" t="s">
        <v>4308</v>
      </c>
      <c r="AH8439" s="115" t="s">
        <v>4308</v>
      </c>
      <c r="AI8439" s="115" t="e">
        <f>VLOOKUP(A8439,'[2]دراسات قانونية'!$A$3:$E$600,1,0)</f>
        <v>#N/A</v>
      </c>
    </row>
    <row r="8440" spans="1:35" x14ac:dyDescent="0.25">
      <c r="A8440" s="243">
        <v>335986</v>
      </c>
      <c r="B8440" s="244" t="s">
        <v>12488</v>
      </c>
      <c r="C8440" s="244" t="s">
        <v>12303</v>
      </c>
      <c r="D8440" s="245" t="s">
        <v>238</v>
      </c>
      <c r="E8440" s="115" t="s">
        <v>76</v>
      </c>
      <c r="F8440" s="237"/>
      <c r="G8440" s="245"/>
      <c r="H8440" s="115" t="s">
        <v>16</v>
      </c>
      <c r="I8440" t="s">
        <v>107</v>
      </c>
      <c r="J8440" s="244"/>
      <c r="U8440"/>
      <c r="V8440" t="s">
        <v>4336</v>
      </c>
      <c r="W8440" s="244"/>
      <c r="AA8440" s="115" t="s">
        <v>4308</v>
      </c>
      <c r="AB8440" s="115" t="s">
        <v>4308</v>
      </c>
      <c r="AC8440" s="115" t="s">
        <v>4308</v>
      </c>
      <c r="AD8440" s="115" t="s">
        <v>4308</v>
      </c>
      <c r="AE8440" s="115" t="s">
        <v>4308</v>
      </c>
      <c r="AF8440" s="115" t="s">
        <v>4308</v>
      </c>
      <c r="AG8440" s="115" t="s">
        <v>4308</v>
      </c>
      <c r="AH8440" s="115" t="s">
        <v>4308</v>
      </c>
      <c r="AI8440" s="115" t="e">
        <f>VLOOKUP(A8440,'[2]دراسات قانونية'!$A$3:$E$600,1,0)</f>
        <v>#N/A</v>
      </c>
    </row>
    <row r="8441" spans="1:35" hidden="1" x14ac:dyDescent="0.25">
      <c r="A8441" s="243">
        <v>335987</v>
      </c>
      <c r="B8441" s="244" t="s">
        <v>3286</v>
      </c>
      <c r="C8441" s="244" t="s">
        <v>1847</v>
      </c>
      <c r="D8441" s="245" t="s">
        <v>330</v>
      </c>
      <c r="E8441" s="115" t="s">
        <v>77</v>
      </c>
      <c r="F8441" s="237">
        <v>30727</v>
      </c>
      <c r="G8441" s="245" t="s">
        <v>18</v>
      </c>
      <c r="H8441" s="115" t="s">
        <v>19</v>
      </c>
      <c r="I8441" t="s">
        <v>136</v>
      </c>
      <c r="J8441" s="244" t="s">
        <v>1226</v>
      </c>
      <c r="L8441" s="115" t="s">
        <v>18</v>
      </c>
      <c r="U8441"/>
      <c r="V8441">
        <v>0</v>
      </c>
      <c r="W8441" s="244"/>
      <c r="AH8441" s="115" t="s">
        <v>4308</v>
      </c>
    </row>
    <row r="8442" spans="1:35" ht="18" x14ac:dyDescent="0.25">
      <c r="A8442" s="249">
        <v>335988</v>
      </c>
      <c r="B8442" s="250" t="s">
        <v>12489</v>
      </c>
      <c r="C8442" s="250" t="s">
        <v>12490</v>
      </c>
      <c r="D8442" s="251" t="s">
        <v>1092</v>
      </c>
      <c r="E8442"/>
      <c r="F8442" s="126"/>
      <c r="G8442" s="252"/>
      <c r="H8442"/>
      <c r="I8442" t="s">
        <v>107</v>
      </c>
      <c r="J8442" s="253"/>
      <c r="K8442"/>
      <c r="L8442"/>
      <c r="M8442"/>
      <c r="N8442"/>
      <c r="O8442"/>
      <c r="P8442"/>
      <c r="Q8442"/>
      <c r="U8442"/>
      <c r="V8442" t="s">
        <v>4337</v>
      </c>
      <c r="W8442" s="253"/>
      <c r="X8442"/>
      <c r="Y8442"/>
      <c r="Z8442"/>
      <c r="AA8442"/>
      <c r="AB8442"/>
      <c r="AC8442"/>
      <c r="AD8442"/>
      <c r="AE8442"/>
      <c r="AF8442"/>
      <c r="AG8442"/>
      <c r="AH8442" s="115" t="s">
        <v>4308</v>
      </c>
      <c r="AI8442" s="115" t="e">
        <f>VLOOKUP(A8442,'[2]دراسات قانونية'!$A$3:$E$600,1,0)</f>
        <v>#N/A</v>
      </c>
    </row>
    <row r="8443" spans="1:35" x14ac:dyDescent="0.25">
      <c r="A8443" s="243">
        <v>335990</v>
      </c>
      <c r="B8443" s="244" t="s">
        <v>12491</v>
      </c>
      <c r="C8443" s="244" t="s">
        <v>332</v>
      </c>
      <c r="D8443" s="245" t="s">
        <v>312</v>
      </c>
      <c r="E8443" s="115" t="s">
        <v>76</v>
      </c>
      <c r="F8443" s="237"/>
      <c r="G8443" s="245"/>
      <c r="H8443" s="115" t="s">
        <v>16</v>
      </c>
      <c r="I8443" t="s">
        <v>107</v>
      </c>
      <c r="J8443" s="244"/>
      <c r="U8443"/>
      <c r="V8443" t="s">
        <v>4336</v>
      </c>
      <c r="W8443" s="244"/>
      <c r="AA8443" s="115" t="s">
        <v>4308</v>
      </c>
      <c r="AB8443" s="115" t="s">
        <v>4308</v>
      </c>
      <c r="AC8443" s="115" t="s">
        <v>4308</v>
      </c>
      <c r="AD8443" s="115" t="s">
        <v>4308</v>
      </c>
      <c r="AE8443" s="115" t="s">
        <v>4308</v>
      </c>
      <c r="AF8443" s="115" t="s">
        <v>4308</v>
      </c>
      <c r="AG8443" s="115" t="s">
        <v>4308</v>
      </c>
      <c r="AH8443" s="115" t="s">
        <v>4308</v>
      </c>
      <c r="AI8443" s="115" t="e">
        <f>VLOOKUP(A8443,'[2]دراسات قانونية'!$A$3:$E$600,1,0)</f>
        <v>#N/A</v>
      </c>
    </row>
    <row r="8444" spans="1:35" x14ac:dyDescent="0.25">
      <c r="A8444" s="243">
        <v>335991</v>
      </c>
      <c r="B8444" s="244" t="s">
        <v>12492</v>
      </c>
      <c r="C8444" s="244" t="s">
        <v>295</v>
      </c>
      <c r="D8444" s="245" t="s">
        <v>447</v>
      </c>
      <c r="E8444" s="115" t="s">
        <v>76</v>
      </c>
      <c r="F8444" s="237"/>
      <c r="G8444" s="245"/>
      <c r="H8444" s="115" t="s">
        <v>16</v>
      </c>
      <c r="I8444" t="s">
        <v>107</v>
      </c>
      <c r="J8444" s="244"/>
      <c r="U8444"/>
      <c r="V8444" t="s">
        <v>4336</v>
      </c>
      <c r="W8444" s="244"/>
      <c r="AA8444" s="115" t="s">
        <v>4308</v>
      </c>
      <c r="AB8444" s="115" t="s">
        <v>4308</v>
      </c>
      <c r="AC8444" s="115" t="s">
        <v>4308</v>
      </c>
      <c r="AD8444" s="115" t="s">
        <v>4308</v>
      </c>
      <c r="AE8444" s="115" t="s">
        <v>4308</v>
      </c>
      <c r="AF8444" s="115" t="s">
        <v>4308</v>
      </c>
      <c r="AG8444" s="115" t="s">
        <v>4308</v>
      </c>
      <c r="AH8444" s="115" t="s">
        <v>4308</v>
      </c>
      <c r="AI8444" s="115" t="e">
        <f>VLOOKUP(A8444,'[2]دراسات قانونية'!$A$3:$E$600,1,0)</f>
        <v>#N/A</v>
      </c>
    </row>
    <row r="8445" spans="1:35" ht="18" x14ac:dyDescent="0.25">
      <c r="A8445" s="249">
        <v>335992</v>
      </c>
      <c r="B8445" s="250" t="s">
        <v>12493</v>
      </c>
      <c r="C8445" s="250" t="s">
        <v>271</v>
      </c>
      <c r="D8445" s="251" t="s">
        <v>257</v>
      </c>
      <c r="E8445"/>
      <c r="F8445" s="126"/>
      <c r="G8445" s="252"/>
      <c r="H8445"/>
      <c r="I8445" t="s">
        <v>107</v>
      </c>
      <c r="J8445" s="253"/>
      <c r="K8445"/>
      <c r="L8445"/>
      <c r="M8445"/>
      <c r="N8445"/>
      <c r="O8445"/>
      <c r="P8445"/>
      <c r="Q8445"/>
      <c r="U8445"/>
      <c r="V8445" t="s">
        <v>4337</v>
      </c>
      <c r="W8445" s="253"/>
      <c r="X8445"/>
      <c r="Y8445"/>
      <c r="Z8445"/>
      <c r="AA8445"/>
      <c r="AB8445"/>
      <c r="AC8445"/>
      <c r="AD8445"/>
      <c r="AE8445"/>
      <c r="AF8445"/>
      <c r="AG8445"/>
      <c r="AI8445" s="115" t="e">
        <f>VLOOKUP(A8445,'[2]دراسات قانونية'!$A$3:$E$600,1,0)</f>
        <v>#N/A</v>
      </c>
    </row>
    <row r="8446" spans="1:35" x14ac:dyDescent="0.25">
      <c r="A8446" s="243">
        <v>335993</v>
      </c>
      <c r="B8446" s="244" t="s">
        <v>6265</v>
      </c>
      <c r="C8446" s="244" t="s">
        <v>227</v>
      </c>
      <c r="D8446" s="245" t="s">
        <v>238</v>
      </c>
      <c r="E8446" s="115" t="s">
        <v>76</v>
      </c>
      <c r="F8446" s="237"/>
      <c r="G8446" s="245"/>
      <c r="H8446" s="115" t="s">
        <v>16</v>
      </c>
      <c r="I8446" t="s">
        <v>107</v>
      </c>
      <c r="J8446" s="244"/>
      <c r="U8446"/>
      <c r="V8446" t="s">
        <v>4336</v>
      </c>
      <c r="W8446" s="244"/>
      <c r="AA8446" s="115" t="s">
        <v>4308</v>
      </c>
      <c r="AB8446" s="115" t="s">
        <v>4308</v>
      </c>
      <c r="AC8446" s="115" t="s">
        <v>4308</v>
      </c>
      <c r="AD8446" s="115" t="s">
        <v>4308</v>
      </c>
      <c r="AE8446" s="115" t="s">
        <v>4308</v>
      </c>
      <c r="AF8446" s="115" t="s">
        <v>4308</v>
      </c>
      <c r="AG8446" s="115" t="s">
        <v>4308</v>
      </c>
      <c r="AH8446" s="115" t="s">
        <v>4308</v>
      </c>
      <c r="AI8446" s="115" t="e">
        <f>VLOOKUP(A8446,'[2]دراسات قانونية'!$A$3:$E$600,1,0)</f>
        <v>#N/A</v>
      </c>
    </row>
    <row r="8447" spans="1:35" x14ac:dyDescent="0.25">
      <c r="A8447" s="243">
        <v>335995</v>
      </c>
      <c r="B8447" s="244" t="s">
        <v>12494</v>
      </c>
      <c r="C8447" s="244" t="s">
        <v>250</v>
      </c>
      <c r="D8447" s="245" t="s">
        <v>764</v>
      </c>
      <c r="E8447" s="115" t="s">
        <v>76</v>
      </c>
      <c r="F8447" s="237"/>
      <c r="G8447" s="245"/>
      <c r="H8447" s="115" t="s">
        <v>16</v>
      </c>
      <c r="I8447" t="s">
        <v>107</v>
      </c>
      <c r="J8447" s="244"/>
      <c r="U8447"/>
      <c r="V8447" t="s">
        <v>4336</v>
      </c>
      <c r="W8447" s="244"/>
      <c r="AA8447" s="115" t="s">
        <v>4308</v>
      </c>
      <c r="AB8447" s="115" t="s">
        <v>4308</v>
      </c>
      <c r="AC8447" s="115" t="s">
        <v>4308</v>
      </c>
      <c r="AD8447" s="115" t="s">
        <v>4308</v>
      </c>
      <c r="AE8447" s="115" t="s">
        <v>4308</v>
      </c>
      <c r="AF8447" s="115" t="s">
        <v>4308</v>
      </c>
      <c r="AG8447" s="115" t="s">
        <v>4308</v>
      </c>
      <c r="AH8447" s="115" t="s">
        <v>4308</v>
      </c>
      <c r="AI8447" s="115" t="e">
        <f>VLOOKUP(A8447,'[2]دراسات قانونية'!$A$3:$E$600,1,0)</f>
        <v>#N/A</v>
      </c>
    </row>
    <row r="8448" spans="1:35" hidden="1" x14ac:dyDescent="0.25">
      <c r="A8448" s="246">
        <v>335996</v>
      </c>
      <c r="B8448" s="247" t="s">
        <v>12495</v>
      </c>
      <c r="C8448" s="247" t="s">
        <v>327</v>
      </c>
      <c r="D8448" s="248" t="s">
        <v>1708</v>
      </c>
      <c r="E8448" t="s">
        <v>76</v>
      </c>
      <c r="F8448" s="126">
        <v>35007</v>
      </c>
      <c r="G8448" s="248" t="s">
        <v>30</v>
      </c>
      <c r="H8448" t="s">
        <v>16</v>
      </c>
      <c r="I8448" t="s">
        <v>136</v>
      </c>
      <c r="J8448" s="247" t="s">
        <v>1226</v>
      </c>
      <c r="K8448"/>
      <c r="L8448" t="s">
        <v>18</v>
      </c>
      <c r="M8448"/>
      <c r="N8448"/>
      <c r="O8448"/>
      <c r="P8448"/>
      <c r="Q8448"/>
      <c r="R8448" s="115">
        <v>9285</v>
      </c>
      <c r="S8448" s="115">
        <v>45721</v>
      </c>
      <c r="T8448" s="115">
        <v>90000</v>
      </c>
      <c r="U8448"/>
      <c r="V8448">
        <v>0</v>
      </c>
      <c r="W8448" s="247"/>
      <c r="X8448"/>
      <c r="Y8448"/>
      <c r="Z8448"/>
      <c r="AA8448"/>
      <c r="AB8448"/>
      <c r="AC8448"/>
      <c r="AD8448"/>
      <c r="AE8448"/>
      <c r="AF8448"/>
      <c r="AG8448"/>
    </row>
    <row r="8449" spans="1:35" hidden="1" x14ac:dyDescent="0.25">
      <c r="A8449" s="246">
        <v>335997</v>
      </c>
      <c r="B8449" s="247" t="s">
        <v>12496</v>
      </c>
      <c r="C8449" s="247" t="s">
        <v>391</v>
      </c>
      <c r="D8449" s="248" t="s">
        <v>1001</v>
      </c>
      <c r="E8449" t="s">
        <v>76</v>
      </c>
      <c r="F8449" s="126">
        <v>36331</v>
      </c>
      <c r="G8449" s="248" t="s">
        <v>12497</v>
      </c>
      <c r="H8449" t="s">
        <v>16</v>
      </c>
      <c r="I8449" t="s">
        <v>136</v>
      </c>
      <c r="J8449" s="247" t="s">
        <v>1226</v>
      </c>
      <c r="K8449"/>
      <c r="L8449" t="s">
        <v>70</v>
      </c>
      <c r="M8449"/>
      <c r="N8449"/>
      <c r="O8449"/>
      <c r="P8449"/>
      <c r="Q8449"/>
      <c r="U8449"/>
      <c r="V8449">
        <v>0</v>
      </c>
      <c r="W8449" s="247"/>
      <c r="X8449"/>
      <c r="Y8449"/>
      <c r="Z8449"/>
      <c r="AA8449"/>
      <c r="AB8449"/>
      <c r="AC8449"/>
      <c r="AD8449"/>
      <c r="AE8449"/>
      <c r="AF8449"/>
      <c r="AG8449"/>
    </row>
    <row r="8450" spans="1:35" ht="18" x14ac:dyDescent="0.25">
      <c r="A8450" s="249">
        <v>335998</v>
      </c>
      <c r="B8450" s="250" t="s">
        <v>12498</v>
      </c>
      <c r="C8450" s="250" t="s">
        <v>307</v>
      </c>
      <c r="D8450" s="251" t="s">
        <v>12159</v>
      </c>
      <c r="E8450"/>
      <c r="F8450" s="126"/>
      <c r="G8450" s="252"/>
      <c r="H8450"/>
      <c r="I8450" t="s">
        <v>107</v>
      </c>
      <c r="J8450" s="253"/>
      <c r="K8450"/>
      <c r="L8450"/>
      <c r="M8450"/>
      <c r="N8450"/>
      <c r="O8450"/>
      <c r="P8450"/>
      <c r="Q8450"/>
      <c r="U8450"/>
      <c r="V8450" t="s">
        <v>4337</v>
      </c>
      <c r="W8450" s="253"/>
      <c r="X8450"/>
      <c r="Y8450"/>
      <c r="Z8450"/>
      <c r="AA8450"/>
      <c r="AB8450"/>
      <c r="AC8450"/>
      <c r="AD8450"/>
      <c r="AE8450"/>
      <c r="AF8450"/>
      <c r="AG8450"/>
      <c r="AH8450" s="115" t="s">
        <v>4308</v>
      </c>
      <c r="AI8450" s="115" t="e">
        <f>VLOOKUP(A8450,'[2]دراسات قانونية'!$A$3:$E$600,1,0)</f>
        <v>#N/A</v>
      </c>
    </row>
    <row r="8451" spans="1:35" hidden="1" x14ac:dyDescent="0.25">
      <c r="A8451" s="246">
        <v>335999</v>
      </c>
      <c r="B8451" s="247" t="s">
        <v>12499</v>
      </c>
      <c r="C8451" s="247" t="s">
        <v>250</v>
      </c>
      <c r="D8451" s="248" t="s">
        <v>230</v>
      </c>
      <c r="E8451" t="s">
        <v>76</v>
      </c>
      <c r="F8451" s="126"/>
      <c r="G8451" s="248"/>
      <c r="H8451" t="s">
        <v>16</v>
      </c>
      <c r="I8451" t="s">
        <v>129</v>
      </c>
      <c r="J8451" s="247"/>
      <c r="K8451"/>
      <c r="L8451"/>
      <c r="M8451"/>
      <c r="N8451"/>
      <c r="O8451"/>
      <c r="P8451"/>
      <c r="Q8451"/>
      <c r="U8451"/>
      <c r="V8451" t="s">
        <v>4424</v>
      </c>
      <c r="W8451" s="247"/>
      <c r="X8451"/>
      <c r="Y8451"/>
      <c r="Z8451"/>
      <c r="AA8451"/>
      <c r="AB8451"/>
      <c r="AC8451"/>
      <c r="AD8451"/>
      <c r="AE8451"/>
      <c r="AF8451"/>
      <c r="AG8451"/>
    </row>
    <row r="8452" spans="1:35" hidden="1" x14ac:dyDescent="0.25">
      <c r="A8452" s="246">
        <v>336000</v>
      </c>
      <c r="B8452" s="247" t="s">
        <v>12499</v>
      </c>
      <c r="C8452" s="247" t="s">
        <v>212</v>
      </c>
      <c r="D8452" s="248" t="s">
        <v>365</v>
      </c>
      <c r="E8452" t="s">
        <v>76</v>
      </c>
      <c r="F8452" s="126"/>
      <c r="G8452" s="248"/>
      <c r="H8452" t="s">
        <v>16</v>
      </c>
      <c r="I8452" t="s">
        <v>129</v>
      </c>
      <c r="J8452" s="247"/>
      <c r="K8452"/>
      <c r="L8452"/>
      <c r="M8452"/>
      <c r="N8452"/>
      <c r="O8452"/>
      <c r="P8452"/>
      <c r="Q8452"/>
      <c r="U8452"/>
      <c r="V8452" t="s">
        <v>4424</v>
      </c>
      <c r="W8452" s="247"/>
      <c r="X8452"/>
      <c r="Y8452"/>
      <c r="Z8452"/>
      <c r="AA8452" t="s">
        <v>4308</v>
      </c>
      <c r="AB8452" t="s">
        <v>4308</v>
      </c>
      <c r="AC8452" t="s">
        <v>4308</v>
      </c>
      <c r="AD8452" t="s">
        <v>4308</v>
      </c>
      <c r="AE8452" t="s">
        <v>4308</v>
      </c>
      <c r="AF8452" t="s">
        <v>4308</v>
      </c>
      <c r="AG8452" t="s">
        <v>4308</v>
      </c>
      <c r="AH8452" s="115" t="s">
        <v>4308</v>
      </c>
    </row>
    <row r="8453" spans="1:35" ht="18" x14ac:dyDescent="0.25">
      <c r="A8453" s="249">
        <v>336001</v>
      </c>
      <c r="B8453" s="250" t="s">
        <v>12500</v>
      </c>
      <c r="C8453" s="250" t="s">
        <v>625</v>
      </c>
      <c r="D8453" s="251" t="s">
        <v>12501</v>
      </c>
      <c r="E8453"/>
      <c r="F8453" s="126"/>
      <c r="G8453" s="252"/>
      <c r="H8453"/>
      <c r="I8453" t="s">
        <v>107</v>
      </c>
      <c r="J8453" s="253"/>
      <c r="K8453"/>
      <c r="L8453"/>
      <c r="M8453"/>
      <c r="N8453"/>
      <c r="O8453"/>
      <c r="P8453"/>
      <c r="Q8453"/>
      <c r="U8453"/>
      <c r="V8453" t="s">
        <v>4337</v>
      </c>
      <c r="W8453" s="253"/>
      <c r="X8453"/>
      <c r="Y8453"/>
      <c r="Z8453"/>
      <c r="AA8453"/>
      <c r="AB8453"/>
      <c r="AC8453"/>
      <c r="AD8453"/>
      <c r="AE8453"/>
      <c r="AF8453"/>
      <c r="AG8453"/>
      <c r="AH8453" s="115" t="s">
        <v>4308</v>
      </c>
      <c r="AI8453" s="115" t="e">
        <f>VLOOKUP(A8453,'[2]دراسات قانونية'!$A$3:$E$600,1,0)</f>
        <v>#N/A</v>
      </c>
    </row>
    <row r="8454" spans="1:35" x14ac:dyDescent="0.25">
      <c r="A8454" s="243">
        <v>336002</v>
      </c>
      <c r="B8454" s="244" t="s">
        <v>12502</v>
      </c>
      <c r="C8454" s="244" t="s">
        <v>12503</v>
      </c>
      <c r="D8454" s="245" t="s">
        <v>641</v>
      </c>
      <c r="E8454" s="115" t="s">
        <v>76</v>
      </c>
      <c r="F8454" s="237"/>
      <c r="G8454" s="245"/>
      <c r="H8454" s="115" t="s">
        <v>16</v>
      </c>
      <c r="I8454" t="s">
        <v>107</v>
      </c>
      <c r="J8454" s="244"/>
      <c r="U8454"/>
      <c r="V8454" t="s">
        <v>4336</v>
      </c>
      <c r="W8454" s="244"/>
      <c r="AA8454" s="115" t="s">
        <v>4308</v>
      </c>
      <c r="AB8454" s="115" t="s">
        <v>4308</v>
      </c>
      <c r="AC8454" s="115" t="s">
        <v>4308</v>
      </c>
      <c r="AD8454" s="115" t="s">
        <v>4308</v>
      </c>
      <c r="AE8454" s="115" t="s">
        <v>4308</v>
      </c>
      <c r="AF8454" s="115" t="s">
        <v>4308</v>
      </c>
      <c r="AG8454" s="115" t="s">
        <v>4308</v>
      </c>
      <c r="AH8454" s="115" t="s">
        <v>4308</v>
      </c>
      <c r="AI8454" s="115" t="e">
        <f>VLOOKUP(A8454,'[2]دراسات قانونية'!$A$3:$E$600,1,0)</f>
        <v>#N/A</v>
      </c>
    </row>
    <row r="8455" spans="1:35" x14ac:dyDescent="0.25">
      <c r="A8455" s="243">
        <v>336003</v>
      </c>
      <c r="B8455" s="244" t="s">
        <v>12504</v>
      </c>
      <c r="C8455" s="244" t="s">
        <v>533</v>
      </c>
      <c r="D8455" s="245" t="s">
        <v>1450</v>
      </c>
      <c r="E8455" s="115" t="s">
        <v>76</v>
      </c>
      <c r="F8455" s="237"/>
      <c r="G8455" s="245"/>
      <c r="H8455" s="115" t="s">
        <v>16</v>
      </c>
      <c r="I8455" t="s">
        <v>107</v>
      </c>
      <c r="J8455" s="244"/>
      <c r="U8455"/>
      <c r="V8455" t="s">
        <v>4336</v>
      </c>
      <c r="W8455" s="244"/>
      <c r="AA8455" s="115" t="s">
        <v>4308</v>
      </c>
      <c r="AB8455" s="115" t="s">
        <v>4308</v>
      </c>
      <c r="AC8455" s="115" t="s">
        <v>4308</v>
      </c>
      <c r="AD8455" s="115" t="s">
        <v>4308</v>
      </c>
      <c r="AE8455" s="115" t="s">
        <v>4308</v>
      </c>
      <c r="AF8455" s="115" t="s">
        <v>4308</v>
      </c>
      <c r="AG8455" s="115" t="s">
        <v>4308</v>
      </c>
      <c r="AH8455" s="115" t="s">
        <v>4308</v>
      </c>
      <c r="AI8455" s="115" t="e">
        <f>VLOOKUP(A8455,'[2]دراسات قانونية'!$A$3:$E$600,1,0)</f>
        <v>#N/A</v>
      </c>
    </row>
    <row r="8456" spans="1:35" hidden="1" x14ac:dyDescent="0.25">
      <c r="A8456" s="246">
        <v>336004</v>
      </c>
      <c r="B8456" s="247" t="s">
        <v>12505</v>
      </c>
      <c r="C8456" s="247" t="s">
        <v>489</v>
      </c>
      <c r="D8456" s="248" t="s">
        <v>267</v>
      </c>
      <c r="E8456" t="s">
        <v>76</v>
      </c>
      <c r="F8456" s="126">
        <v>36361</v>
      </c>
      <c r="G8456" s="248" t="s">
        <v>694</v>
      </c>
      <c r="H8456" t="s">
        <v>16</v>
      </c>
      <c r="I8456" t="s">
        <v>136</v>
      </c>
      <c r="J8456" s="247" t="s">
        <v>1263</v>
      </c>
      <c r="K8456"/>
      <c r="L8456" t="s">
        <v>18</v>
      </c>
      <c r="M8456"/>
      <c r="N8456"/>
      <c r="O8456"/>
      <c r="P8456"/>
      <c r="Q8456"/>
      <c r="U8456"/>
      <c r="V8456">
        <v>0</v>
      </c>
      <c r="W8456" s="247"/>
      <c r="X8456"/>
      <c r="Y8456"/>
      <c r="Z8456"/>
      <c r="AA8456"/>
      <c r="AB8456"/>
      <c r="AC8456"/>
      <c r="AD8456"/>
      <c r="AE8456"/>
      <c r="AF8456"/>
      <c r="AG8456"/>
    </row>
    <row r="8457" spans="1:35" x14ac:dyDescent="0.25">
      <c r="A8457" s="243">
        <v>336005</v>
      </c>
      <c r="B8457" s="244" t="s">
        <v>12506</v>
      </c>
      <c r="C8457" s="244" t="s">
        <v>212</v>
      </c>
      <c r="D8457" s="245" t="s">
        <v>816</v>
      </c>
      <c r="E8457" s="115" t="s">
        <v>76</v>
      </c>
      <c r="F8457" s="237"/>
      <c r="G8457" s="245"/>
      <c r="H8457" s="115" t="s">
        <v>16</v>
      </c>
      <c r="I8457" t="s">
        <v>107</v>
      </c>
      <c r="J8457" s="244"/>
      <c r="U8457"/>
      <c r="V8457" t="s">
        <v>4336</v>
      </c>
      <c r="W8457" s="244"/>
      <c r="AA8457" s="115" t="s">
        <v>4308</v>
      </c>
      <c r="AB8457" s="115" t="s">
        <v>4308</v>
      </c>
      <c r="AC8457" s="115" t="s">
        <v>4308</v>
      </c>
      <c r="AD8457" s="115" t="s">
        <v>4308</v>
      </c>
      <c r="AE8457" s="115" t="s">
        <v>4308</v>
      </c>
      <c r="AF8457" s="115" t="s">
        <v>4308</v>
      </c>
      <c r="AG8457" s="115" t="s">
        <v>4308</v>
      </c>
      <c r="AH8457" s="115" t="s">
        <v>4308</v>
      </c>
      <c r="AI8457" s="115" t="e">
        <f>VLOOKUP(A8457,'[2]دراسات قانونية'!$A$3:$E$600,1,0)</f>
        <v>#N/A</v>
      </c>
    </row>
    <row r="8458" spans="1:35" hidden="1" x14ac:dyDescent="0.25">
      <c r="A8458" s="243">
        <v>336006</v>
      </c>
      <c r="B8458" s="244" t="s">
        <v>4191</v>
      </c>
      <c r="C8458" s="244" t="s">
        <v>227</v>
      </c>
      <c r="D8458" s="245" t="s">
        <v>2390</v>
      </c>
      <c r="E8458" s="115" t="s">
        <v>76</v>
      </c>
      <c r="F8458" s="237">
        <v>29179</v>
      </c>
      <c r="G8458" s="245" t="s">
        <v>554</v>
      </c>
      <c r="H8458" s="115" t="s">
        <v>16</v>
      </c>
      <c r="I8458" t="s">
        <v>199</v>
      </c>
      <c r="J8458" s="244" t="s">
        <v>15</v>
      </c>
      <c r="L8458" s="115" t="s">
        <v>30</v>
      </c>
      <c r="U8458"/>
      <c r="V8458">
        <v>0</v>
      </c>
      <c r="W8458" s="244"/>
    </row>
    <row r="8459" spans="1:35" x14ac:dyDescent="0.25">
      <c r="A8459" s="243">
        <v>336007</v>
      </c>
      <c r="B8459" s="244" t="s">
        <v>12507</v>
      </c>
      <c r="C8459" s="244" t="s">
        <v>252</v>
      </c>
      <c r="D8459" s="245" t="s">
        <v>420</v>
      </c>
      <c r="E8459" s="115" t="s">
        <v>76</v>
      </c>
      <c r="F8459" s="237"/>
      <c r="G8459" s="245"/>
      <c r="H8459" s="115" t="s">
        <v>16</v>
      </c>
      <c r="I8459" t="s">
        <v>107</v>
      </c>
      <c r="J8459" s="244"/>
      <c r="U8459"/>
      <c r="V8459" t="s">
        <v>4336</v>
      </c>
      <c r="W8459" s="244"/>
      <c r="AA8459" s="115" t="s">
        <v>4308</v>
      </c>
      <c r="AB8459" s="115" t="s">
        <v>4308</v>
      </c>
      <c r="AC8459" s="115" t="s">
        <v>4308</v>
      </c>
      <c r="AD8459" s="115" t="s">
        <v>4308</v>
      </c>
      <c r="AE8459" s="115" t="s">
        <v>4308</v>
      </c>
      <c r="AF8459" s="115" t="s">
        <v>4308</v>
      </c>
      <c r="AG8459" s="115" t="s">
        <v>4308</v>
      </c>
      <c r="AH8459" s="115" t="s">
        <v>4308</v>
      </c>
      <c r="AI8459" s="115" t="e">
        <f>VLOOKUP(A8459,'[2]دراسات قانونية'!$A$3:$E$600,1,0)</f>
        <v>#N/A</v>
      </c>
    </row>
    <row r="8460" spans="1:35" x14ac:dyDescent="0.25">
      <c r="A8460" s="243">
        <v>336008</v>
      </c>
      <c r="B8460" s="244" t="s">
        <v>12508</v>
      </c>
      <c r="C8460" s="244" t="s">
        <v>917</v>
      </c>
      <c r="D8460" s="245" t="s">
        <v>12509</v>
      </c>
      <c r="E8460" s="115" t="s">
        <v>76</v>
      </c>
      <c r="F8460" s="237"/>
      <c r="G8460" s="245"/>
      <c r="H8460" s="115" t="s">
        <v>16</v>
      </c>
      <c r="I8460" t="s">
        <v>107</v>
      </c>
      <c r="J8460" s="244"/>
      <c r="U8460"/>
      <c r="V8460" t="s">
        <v>4336</v>
      </c>
      <c r="W8460" s="244"/>
      <c r="AA8460" s="115" t="s">
        <v>4308</v>
      </c>
      <c r="AB8460" s="115" t="s">
        <v>4308</v>
      </c>
      <c r="AC8460" s="115" t="s">
        <v>4308</v>
      </c>
      <c r="AD8460" s="115" t="s">
        <v>4308</v>
      </c>
      <c r="AE8460" s="115" t="s">
        <v>4308</v>
      </c>
      <c r="AF8460" s="115" t="s">
        <v>4308</v>
      </c>
      <c r="AG8460" s="115" t="s">
        <v>4308</v>
      </c>
      <c r="AH8460" s="115" t="s">
        <v>4308</v>
      </c>
      <c r="AI8460" s="115" t="e">
        <f>VLOOKUP(A8460,'[2]دراسات قانونية'!$A$3:$E$600,1,0)</f>
        <v>#N/A</v>
      </c>
    </row>
    <row r="8461" spans="1:35" hidden="1" x14ac:dyDescent="0.25">
      <c r="A8461" s="246">
        <v>336009</v>
      </c>
      <c r="B8461" s="247" t="s">
        <v>12510</v>
      </c>
      <c r="C8461" s="247" t="s">
        <v>324</v>
      </c>
      <c r="D8461" s="248" t="s">
        <v>537</v>
      </c>
      <c r="E8461" t="s">
        <v>76</v>
      </c>
      <c r="F8461" s="126">
        <v>32210</v>
      </c>
      <c r="G8461" s="248" t="s">
        <v>12511</v>
      </c>
      <c r="H8461" t="s">
        <v>16</v>
      </c>
      <c r="I8461" t="s">
        <v>129</v>
      </c>
      <c r="J8461" s="247" t="s">
        <v>1226</v>
      </c>
      <c r="K8461"/>
      <c r="L8461" t="s">
        <v>18</v>
      </c>
      <c r="M8461"/>
      <c r="N8461"/>
      <c r="O8461"/>
      <c r="P8461"/>
      <c r="Q8461"/>
      <c r="U8461"/>
      <c r="V8461">
        <v>0</v>
      </c>
      <c r="W8461" s="247"/>
      <c r="X8461"/>
      <c r="Y8461"/>
      <c r="Z8461"/>
      <c r="AA8461"/>
      <c r="AB8461"/>
      <c r="AC8461"/>
      <c r="AD8461"/>
      <c r="AE8461"/>
      <c r="AF8461" t="s">
        <v>4308</v>
      </c>
      <c r="AG8461" t="s">
        <v>4308</v>
      </c>
      <c r="AH8461" s="115" t="s">
        <v>4308</v>
      </c>
    </row>
    <row r="8462" spans="1:35" x14ac:dyDescent="0.25">
      <c r="A8462" s="243">
        <v>336010</v>
      </c>
      <c r="B8462" s="244" t="s">
        <v>12512</v>
      </c>
      <c r="C8462" s="244" t="s">
        <v>212</v>
      </c>
      <c r="D8462" s="245" t="s">
        <v>1042</v>
      </c>
      <c r="E8462" s="115" t="s">
        <v>76</v>
      </c>
      <c r="F8462" s="237"/>
      <c r="G8462" s="245"/>
      <c r="H8462" s="115" t="s">
        <v>16</v>
      </c>
      <c r="I8462" t="s">
        <v>107</v>
      </c>
      <c r="J8462" s="244"/>
      <c r="U8462"/>
      <c r="V8462" t="s">
        <v>4336</v>
      </c>
      <c r="W8462" s="244"/>
      <c r="AA8462" s="115" t="s">
        <v>4308</v>
      </c>
      <c r="AB8462" s="115" t="s">
        <v>4308</v>
      </c>
      <c r="AC8462" s="115" t="s">
        <v>4308</v>
      </c>
      <c r="AD8462" s="115" t="s">
        <v>4308</v>
      </c>
      <c r="AE8462" s="115" t="s">
        <v>4308</v>
      </c>
      <c r="AF8462" s="115" t="s">
        <v>4308</v>
      </c>
      <c r="AG8462" s="115" t="s">
        <v>4308</v>
      </c>
      <c r="AH8462" s="115" t="s">
        <v>4308</v>
      </c>
      <c r="AI8462" s="115" t="e">
        <f>VLOOKUP(A8462,'[2]دراسات قانونية'!$A$3:$E$600,1,0)</f>
        <v>#N/A</v>
      </c>
    </row>
    <row r="8463" spans="1:35" x14ac:dyDescent="0.25">
      <c r="A8463" s="243">
        <v>336011</v>
      </c>
      <c r="B8463" s="244" t="s">
        <v>12513</v>
      </c>
      <c r="C8463" s="244" t="s">
        <v>6144</v>
      </c>
      <c r="D8463" s="245" t="s">
        <v>528</v>
      </c>
      <c r="E8463" s="115" t="s">
        <v>76</v>
      </c>
      <c r="F8463" s="237"/>
      <c r="G8463" s="245"/>
      <c r="H8463" s="115" t="s">
        <v>16</v>
      </c>
      <c r="I8463" t="s">
        <v>107</v>
      </c>
      <c r="J8463" s="244"/>
      <c r="U8463"/>
      <c r="V8463" t="s">
        <v>4336</v>
      </c>
      <c r="W8463" s="244"/>
      <c r="AD8463" s="115" t="s">
        <v>4308</v>
      </c>
      <c r="AE8463" s="115" t="s">
        <v>4308</v>
      </c>
      <c r="AF8463" s="115" t="s">
        <v>4308</v>
      </c>
      <c r="AG8463" s="115" t="s">
        <v>4308</v>
      </c>
      <c r="AH8463" s="115" t="s">
        <v>4308</v>
      </c>
      <c r="AI8463" s="115" t="e">
        <f>VLOOKUP(A8463,'[2]دراسات قانونية'!$A$3:$E$600,1,0)</f>
        <v>#N/A</v>
      </c>
    </row>
    <row r="8464" spans="1:35" hidden="1" x14ac:dyDescent="0.25">
      <c r="A8464" s="243">
        <v>336012</v>
      </c>
      <c r="B8464" s="244" t="s">
        <v>4192</v>
      </c>
      <c r="C8464" s="244" t="s">
        <v>1841</v>
      </c>
      <c r="D8464" s="245" t="s">
        <v>2932</v>
      </c>
      <c r="E8464" s="115" t="s">
        <v>77</v>
      </c>
      <c r="F8464" s="237">
        <v>29082</v>
      </c>
      <c r="G8464" s="245" t="s">
        <v>2389</v>
      </c>
      <c r="H8464" s="115" t="s">
        <v>16</v>
      </c>
      <c r="I8464" t="s">
        <v>199</v>
      </c>
      <c r="J8464" s="244" t="s">
        <v>1226</v>
      </c>
      <c r="L8464" s="115" t="s">
        <v>73</v>
      </c>
      <c r="U8464"/>
      <c r="V8464">
        <v>0</v>
      </c>
      <c r="W8464" s="244"/>
    </row>
    <row r="8465" spans="1:35" x14ac:dyDescent="0.25">
      <c r="A8465" s="243">
        <v>336014</v>
      </c>
      <c r="B8465" s="244" t="s">
        <v>12514</v>
      </c>
      <c r="C8465" s="244" t="s">
        <v>227</v>
      </c>
      <c r="D8465" s="245" t="s">
        <v>746</v>
      </c>
      <c r="E8465" s="115" t="s">
        <v>76</v>
      </c>
      <c r="F8465" s="237"/>
      <c r="G8465" s="245"/>
      <c r="H8465" s="115" t="s">
        <v>16</v>
      </c>
      <c r="I8465" t="s">
        <v>107</v>
      </c>
      <c r="J8465" s="244"/>
      <c r="U8465"/>
      <c r="V8465" t="s">
        <v>4336</v>
      </c>
      <c r="W8465" s="244"/>
      <c r="AA8465" s="115" t="s">
        <v>4308</v>
      </c>
      <c r="AB8465" s="115" t="s">
        <v>4308</v>
      </c>
      <c r="AC8465" s="115" t="s">
        <v>4308</v>
      </c>
      <c r="AD8465" s="115" t="s">
        <v>4308</v>
      </c>
      <c r="AE8465" s="115" t="s">
        <v>4308</v>
      </c>
      <c r="AF8465" s="115" t="s">
        <v>4308</v>
      </c>
      <c r="AG8465" s="115" t="s">
        <v>4308</v>
      </c>
      <c r="AH8465" s="115" t="s">
        <v>4308</v>
      </c>
      <c r="AI8465" s="115" t="e">
        <f>VLOOKUP(A8465,'[2]دراسات قانونية'!$A$3:$E$600,1,0)</f>
        <v>#N/A</v>
      </c>
    </row>
    <row r="8466" spans="1:35" hidden="1" x14ac:dyDescent="0.25">
      <c r="A8466" s="246">
        <v>336015</v>
      </c>
      <c r="B8466" s="247" t="s">
        <v>12515</v>
      </c>
      <c r="C8466" s="247" t="s">
        <v>212</v>
      </c>
      <c r="D8466" s="248" t="s">
        <v>12516</v>
      </c>
      <c r="E8466" t="s">
        <v>77</v>
      </c>
      <c r="F8466" s="126">
        <v>27032</v>
      </c>
      <c r="G8466" s="248" t="s">
        <v>12517</v>
      </c>
      <c r="H8466" t="s">
        <v>16</v>
      </c>
      <c r="I8466" t="s">
        <v>136</v>
      </c>
      <c r="J8466" s="247" t="s">
        <v>1226</v>
      </c>
      <c r="K8466"/>
      <c r="L8466" t="s">
        <v>61</v>
      </c>
      <c r="M8466"/>
      <c r="N8466"/>
      <c r="O8466"/>
      <c r="P8466"/>
      <c r="Q8466"/>
      <c r="U8466"/>
      <c r="V8466" t="s">
        <v>16603</v>
      </c>
      <c r="W8466" s="247"/>
      <c r="X8466"/>
      <c r="Y8466"/>
      <c r="Z8466"/>
      <c r="AA8466"/>
      <c r="AB8466"/>
      <c r="AC8466"/>
      <c r="AD8466"/>
      <c r="AE8466"/>
      <c r="AF8466"/>
      <c r="AG8466"/>
    </row>
    <row r="8467" spans="1:35" hidden="1" x14ac:dyDescent="0.25">
      <c r="A8467" s="246">
        <v>336016</v>
      </c>
      <c r="B8467" s="247" t="s">
        <v>12518</v>
      </c>
      <c r="C8467" s="247" t="s">
        <v>542</v>
      </c>
      <c r="D8467" s="248" t="s">
        <v>12519</v>
      </c>
      <c r="E8467" t="s">
        <v>77</v>
      </c>
      <c r="F8467" s="126">
        <v>28718</v>
      </c>
      <c r="G8467" s="248" t="s">
        <v>18</v>
      </c>
      <c r="H8467" t="s">
        <v>16</v>
      </c>
      <c r="I8467" t="s">
        <v>129</v>
      </c>
      <c r="J8467" s="247" t="s">
        <v>1226</v>
      </c>
      <c r="K8467"/>
      <c r="L8467" t="s">
        <v>18</v>
      </c>
      <c r="M8467"/>
      <c r="N8467"/>
      <c r="O8467"/>
      <c r="P8467"/>
      <c r="Q8467"/>
      <c r="U8467"/>
      <c r="V8467">
        <v>0</v>
      </c>
      <c r="W8467" s="247"/>
      <c r="X8467"/>
      <c r="Y8467"/>
      <c r="Z8467"/>
      <c r="AA8467"/>
      <c r="AB8467"/>
      <c r="AC8467"/>
      <c r="AD8467"/>
      <c r="AE8467" t="s">
        <v>4308</v>
      </c>
      <c r="AF8467" t="s">
        <v>4308</v>
      </c>
      <c r="AG8467" t="s">
        <v>4308</v>
      </c>
      <c r="AH8467" s="115" t="s">
        <v>4308</v>
      </c>
    </row>
    <row r="8468" spans="1:35" hidden="1" x14ac:dyDescent="0.25">
      <c r="A8468" s="246">
        <v>336017</v>
      </c>
      <c r="B8468" s="247" t="s">
        <v>12520</v>
      </c>
      <c r="C8468" s="247" t="s">
        <v>274</v>
      </c>
      <c r="D8468" s="248" t="s">
        <v>330</v>
      </c>
      <c r="E8468" t="s">
        <v>76</v>
      </c>
      <c r="F8468" s="126">
        <v>34349</v>
      </c>
      <c r="G8468" s="248" t="s">
        <v>18</v>
      </c>
      <c r="H8468" t="s">
        <v>16</v>
      </c>
      <c r="I8468" t="s">
        <v>136</v>
      </c>
      <c r="J8468" s="247"/>
      <c r="K8468"/>
      <c r="L8468"/>
      <c r="M8468"/>
      <c r="N8468"/>
      <c r="O8468"/>
      <c r="P8468"/>
      <c r="Q8468"/>
      <c r="U8468"/>
      <c r="V8468">
        <v>0</v>
      </c>
      <c r="W8468" s="247"/>
      <c r="X8468"/>
      <c r="Y8468"/>
      <c r="Z8468"/>
      <c r="AA8468"/>
      <c r="AB8468"/>
      <c r="AC8468"/>
      <c r="AD8468"/>
      <c r="AE8468"/>
      <c r="AF8468"/>
      <c r="AG8468"/>
    </row>
    <row r="8469" spans="1:35" ht="18" x14ac:dyDescent="0.25">
      <c r="A8469" s="249">
        <v>336018</v>
      </c>
      <c r="B8469" s="250" t="s">
        <v>12521</v>
      </c>
      <c r="C8469" s="250" t="s">
        <v>212</v>
      </c>
      <c r="D8469" s="251" t="s">
        <v>9200</v>
      </c>
      <c r="E8469"/>
      <c r="F8469" s="126"/>
      <c r="G8469" s="252"/>
      <c r="H8469"/>
      <c r="I8469" t="s">
        <v>107</v>
      </c>
      <c r="J8469" s="253"/>
      <c r="K8469"/>
      <c r="L8469"/>
      <c r="M8469"/>
      <c r="N8469"/>
      <c r="O8469"/>
      <c r="P8469"/>
      <c r="Q8469"/>
      <c r="U8469"/>
      <c r="V8469" t="s">
        <v>4337</v>
      </c>
      <c r="W8469" s="253"/>
      <c r="X8469"/>
      <c r="Y8469"/>
      <c r="Z8469"/>
      <c r="AA8469"/>
      <c r="AB8469"/>
      <c r="AC8469"/>
      <c r="AD8469"/>
      <c r="AE8469"/>
      <c r="AF8469"/>
      <c r="AG8469"/>
      <c r="AH8469" s="115" t="s">
        <v>4308</v>
      </c>
      <c r="AI8469" s="115" t="e">
        <f>VLOOKUP(A8469,'[2]دراسات قانونية'!$A$3:$E$600,1,0)</f>
        <v>#N/A</v>
      </c>
    </row>
    <row r="8470" spans="1:35" hidden="1" x14ac:dyDescent="0.25">
      <c r="A8470" s="246">
        <v>336019</v>
      </c>
      <c r="B8470" s="247" t="s">
        <v>12522</v>
      </c>
      <c r="C8470" s="247" t="s">
        <v>261</v>
      </c>
      <c r="D8470" s="248" t="s">
        <v>415</v>
      </c>
      <c r="E8470" t="s">
        <v>77</v>
      </c>
      <c r="F8470" s="126">
        <v>31822</v>
      </c>
      <c r="G8470" s="248" t="s">
        <v>18</v>
      </c>
      <c r="H8470" t="s">
        <v>16</v>
      </c>
      <c r="I8470" t="s">
        <v>136</v>
      </c>
      <c r="J8470" s="247" t="s">
        <v>1226</v>
      </c>
      <c r="K8470"/>
      <c r="L8470" t="s">
        <v>18</v>
      </c>
      <c r="M8470"/>
      <c r="N8470"/>
      <c r="O8470"/>
      <c r="P8470"/>
      <c r="Q8470"/>
      <c r="U8470"/>
      <c r="V8470">
        <v>0</v>
      </c>
      <c r="W8470" s="247"/>
      <c r="X8470"/>
      <c r="Y8470"/>
      <c r="Z8470"/>
      <c r="AA8470"/>
      <c r="AB8470"/>
      <c r="AC8470"/>
      <c r="AD8470"/>
      <c r="AE8470"/>
      <c r="AF8470"/>
      <c r="AG8470"/>
    </row>
    <row r="8471" spans="1:35" hidden="1" x14ac:dyDescent="0.25">
      <c r="A8471" s="246">
        <v>336020</v>
      </c>
      <c r="B8471" s="247" t="s">
        <v>12523</v>
      </c>
      <c r="C8471" s="247" t="s">
        <v>822</v>
      </c>
      <c r="D8471" s="248" t="s">
        <v>270</v>
      </c>
      <c r="E8471" t="s">
        <v>76</v>
      </c>
      <c r="F8471" s="126">
        <v>36196</v>
      </c>
      <c r="G8471" s="248" t="s">
        <v>18</v>
      </c>
      <c r="H8471" t="s">
        <v>16</v>
      </c>
      <c r="I8471" t="s">
        <v>129</v>
      </c>
      <c r="J8471" s="247" t="s">
        <v>15</v>
      </c>
      <c r="K8471"/>
      <c r="L8471" t="s">
        <v>18</v>
      </c>
      <c r="M8471"/>
      <c r="N8471"/>
      <c r="O8471"/>
      <c r="P8471"/>
      <c r="Q8471"/>
      <c r="U8471"/>
      <c r="V8471" t="s">
        <v>4414</v>
      </c>
      <c r="W8471" s="247"/>
      <c r="X8471"/>
      <c r="Y8471"/>
      <c r="Z8471"/>
      <c r="AA8471"/>
      <c r="AB8471"/>
      <c r="AC8471"/>
      <c r="AD8471"/>
      <c r="AE8471" t="s">
        <v>4308</v>
      </c>
      <c r="AF8471" t="s">
        <v>4308</v>
      </c>
      <c r="AG8471" t="s">
        <v>4308</v>
      </c>
      <c r="AH8471" s="115" t="s">
        <v>4308</v>
      </c>
    </row>
    <row r="8472" spans="1:35" x14ac:dyDescent="0.25">
      <c r="A8472" s="243">
        <v>336022</v>
      </c>
      <c r="B8472" s="244" t="s">
        <v>7848</v>
      </c>
      <c r="C8472" s="244" t="s">
        <v>828</v>
      </c>
      <c r="D8472" s="245" t="s">
        <v>12524</v>
      </c>
      <c r="E8472" s="115" t="s">
        <v>76</v>
      </c>
      <c r="F8472" s="237"/>
      <c r="G8472" s="245"/>
      <c r="H8472" s="115" t="s">
        <v>16</v>
      </c>
      <c r="I8472" t="s">
        <v>107</v>
      </c>
      <c r="J8472" s="244"/>
      <c r="U8472"/>
      <c r="V8472" t="s">
        <v>4336</v>
      </c>
      <c r="W8472" s="244"/>
      <c r="AA8472" s="115" t="s">
        <v>4308</v>
      </c>
      <c r="AB8472" s="115" t="s">
        <v>4308</v>
      </c>
      <c r="AC8472" s="115" t="s">
        <v>4308</v>
      </c>
      <c r="AD8472" s="115" t="s">
        <v>4308</v>
      </c>
      <c r="AE8472" s="115" t="s">
        <v>4308</v>
      </c>
      <c r="AF8472" s="115" t="s">
        <v>4308</v>
      </c>
      <c r="AG8472" s="115" t="s">
        <v>4308</v>
      </c>
      <c r="AH8472" s="115" t="s">
        <v>4308</v>
      </c>
      <c r="AI8472" s="115" t="e">
        <f>VLOOKUP(A8472,'[2]دراسات قانونية'!$A$3:$E$600,1,0)</f>
        <v>#N/A</v>
      </c>
    </row>
    <row r="8473" spans="1:35" x14ac:dyDescent="0.25">
      <c r="A8473" s="243">
        <v>336023</v>
      </c>
      <c r="B8473" s="244" t="s">
        <v>12525</v>
      </c>
      <c r="C8473" s="244" t="s">
        <v>227</v>
      </c>
      <c r="D8473" s="245" t="s">
        <v>302</v>
      </c>
      <c r="E8473" s="115" t="s">
        <v>76</v>
      </c>
      <c r="F8473" s="237"/>
      <c r="G8473" s="245"/>
      <c r="H8473" s="115" t="s">
        <v>16</v>
      </c>
      <c r="I8473" t="s">
        <v>107</v>
      </c>
      <c r="J8473" s="244"/>
      <c r="U8473"/>
      <c r="V8473" t="s">
        <v>4336</v>
      </c>
      <c r="W8473" s="244"/>
      <c r="AA8473" s="115" t="s">
        <v>4308</v>
      </c>
      <c r="AB8473" s="115" t="s">
        <v>4308</v>
      </c>
      <c r="AC8473" s="115" t="s">
        <v>4308</v>
      </c>
      <c r="AD8473" s="115" t="s">
        <v>4308</v>
      </c>
      <c r="AE8473" s="115" t="s">
        <v>4308</v>
      </c>
      <c r="AF8473" s="115" t="s">
        <v>4308</v>
      </c>
      <c r="AG8473" s="115" t="s">
        <v>4308</v>
      </c>
      <c r="AH8473" s="115" t="s">
        <v>4308</v>
      </c>
      <c r="AI8473" s="115" t="e">
        <f>VLOOKUP(A8473,'[2]دراسات قانونية'!$A$3:$E$600,1,0)</f>
        <v>#N/A</v>
      </c>
    </row>
    <row r="8474" spans="1:35" x14ac:dyDescent="0.25">
      <c r="A8474" s="243">
        <v>336024</v>
      </c>
      <c r="B8474" s="244" t="s">
        <v>12526</v>
      </c>
      <c r="C8474" s="244" t="s">
        <v>434</v>
      </c>
      <c r="D8474" s="245" t="s">
        <v>257</v>
      </c>
      <c r="E8474" s="115" t="s">
        <v>76</v>
      </c>
      <c r="F8474" s="237"/>
      <c r="G8474" s="245"/>
      <c r="H8474" s="115" t="s">
        <v>16</v>
      </c>
      <c r="I8474" t="s">
        <v>107</v>
      </c>
      <c r="J8474" s="244"/>
      <c r="U8474"/>
      <c r="V8474" t="s">
        <v>4336</v>
      </c>
      <c r="W8474" s="244"/>
      <c r="AA8474" s="115" t="s">
        <v>4308</v>
      </c>
      <c r="AB8474" s="115" t="s">
        <v>4308</v>
      </c>
      <c r="AC8474" s="115" t="s">
        <v>4308</v>
      </c>
      <c r="AD8474" s="115" t="s">
        <v>4308</v>
      </c>
      <c r="AE8474" s="115" t="s">
        <v>4308</v>
      </c>
      <c r="AF8474" s="115" t="s">
        <v>4308</v>
      </c>
      <c r="AG8474" s="115" t="s">
        <v>4308</v>
      </c>
      <c r="AH8474" s="115" t="s">
        <v>4308</v>
      </c>
      <c r="AI8474" s="115" t="e">
        <f>VLOOKUP(A8474,'[2]دراسات قانونية'!$A$3:$E$600,1,0)</f>
        <v>#N/A</v>
      </c>
    </row>
    <row r="8475" spans="1:35" x14ac:dyDescent="0.25">
      <c r="A8475" s="243">
        <v>336027</v>
      </c>
      <c r="B8475" s="244" t="s">
        <v>12527</v>
      </c>
      <c r="C8475" s="244" t="s">
        <v>212</v>
      </c>
      <c r="D8475" s="245" t="s">
        <v>776</v>
      </c>
      <c r="E8475" s="115" t="s">
        <v>76</v>
      </c>
      <c r="F8475" s="237"/>
      <c r="G8475" s="245"/>
      <c r="H8475" s="115" t="s">
        <v>16</v>
      </c>
      <c r="I8475" t="s">
        <v>107</v>
      </c>
      <c r="J8475" s="244"/>
      <c r="U8475"/>
      <c r="V8475" t="s">
        <v>4336</v>
      </c>
      <c r="W8475" s="244"/>
      <c r="AA8475" s="115" t="s">
        <v>4308</v>
      </c>
      <c r="AB8475" s="115" t="s">
        <v>4308</v>
      </c>
      <c r="AC8475" s="115" t="s">
        <v>4308</v>
      </c>
      <c r="AD8475" s="115" t="s">
        <v>4308</v>
      </c>
      <c r="AE8475" s="115" t="s">
        <v>4308</v>
      </c>
      <c r="AF8475" s="115" t="s">
        <v>4308</v>
      </c>
      <c r="AG8475" s="115" t="s">
        <v>4308</v>
      </c>
      <c r="AH8475" s="115" t="s">
        <v>4308</v>
      </c>
      <c r="AI8475" s="115" t="e">
        <f>VLOOKUP(A8475,'[2]دراسات قانونية'!$A$3:$E$600,1,0)</f>
        <v>#N/A</v>
      </c>
    </row>
    <row r="8476" spans="1:35" ht="18" hidden="1" x14ac:dyDescent="0.25">
      <c r="A8476" s="249">
        <v>336028</v>
      </c>
      <c r="B8476" s="250" t="s">
        <v>12528</v>
      </c>
      <c r="C8476" s="250" t="s">
        <v>5676</v>
      </c>
      <c r="D8476" s="251" t="s">
        <v>405</v>
      </c>
      <c r="E8476"/>
      <c r="F8476" s="126"/>
      <c r="G8476" s="252"/>
      <c r="H8476"/>
      <c r="I8476" t="s">
        <v>199</v>
      </c>
      <c r="J8476" s="253"/>
      <c r="K8476"/>
      <c r="L8476"/>
      <c r="M8476"/>
      <c r="N8476"/>
      <c r="O8476"/>
      <c r="P8476"/>
      <c r="Q8476"/>
      <c r="U8476"/>
      <c r="V8476">
        <v>0</v>
      </c>
      <c r="W8476" s="253"/>
      <c r="X8476"/>
      <c r="Y8476"/>
      <c r="Z8476"/>
      <c r="AA8476"/>
      <c r="AB8476"/>
      <c r="AC8476"/>
      <c r="AD8476"/>
      <c r="AE8476"/>
      <c r="AF8476"/>
      <c r="AG8476"/>
      <c r="AH8476" s="115" t="s">
        <v>4308</v>
      </c>
    </row>
    <row r="8477" spans="1:35" ht="18" x14ac:dyDescent="0.25">
      <c r="A8477" s="249">
        <v>336029</v>
      </c>
      <c r="B8477" s="250" t="s">
        <v>12529</v>
      </c>
      <c r="C8477" s="250" t="s">
        <v>1844</v>
      </c>
      <c r="D8477" s="251" t="s">
        <v>501</v>
      </c>
      <c r="E8477"/>
      <c r="F8477" s="126"/>
      <c r="G8477" s="252"/>
      <c r="H8477"/>
      <c r="I8477" t="s">
        <v>107</v>
      </c>
      <c r="J8477" s="253"/>
      <c r="K8477"/>
      <c r="L8477"/>
      <c r="M8477"/>
      <c r="N8477"/>
      <c r="O8477"/>
      <c r="P8477"/>
      <c r="Q8477"/>
      <c r="U8477"/>
      <c r="V8477" t="s">
        <v>4337</v>
      </c>
      <c r="W8477" s="253"/>
      <c r="X8477"/>
      <c r="Y8477"/>
      <c r="Z8477"/>
      <c r="AA8477"/>
      <c r="AB8477"/>
      <c r="AC8477"/>
      <c r="AD8477"/>
      <c r="AE8477"/>
      <c r="AF8477"/>
      <c r="AG8477"/>
      <c r="AH8477" s="115" t="s">
        <v>4308</v>
      </c>
      <c r="AI8477" s="115" t="e">
        <f>VLOOKUP(A8477,'[2]دراسات قانونية'!$A$3:$E$600,1,0)</f>
        <v>#N/A</v>
      </c>
    </row>
    <row r="8478" spans="1:35" hidden="1" x14ac:dyDescent="0.25">
      <c r="A8478" s="246">
        <v>336031</v>
      </c>
      <c r="B8478" s="247" t="s">
        <v>4975</v>
      </c>
      <c r="C8478" s="247" t="s">
        <v>1844</v>
      </c>
      <c r="D8478" s="248" t="s">
        <v>425</v>
      </c>
      <c r="E8478" t="s">
        <v>76</v>
      </c>
      <c r="F8478" s="126">
        <v>35612</v>
      </c>
      <c r="G8478" s="248" t="s">
        <v>12530</v>
      </c>
      <c r="H8478" t="s">
        <v>16</v>
      </c>
      <c r="I8478" t="s">
        <v>129</v>
      </c>
      <c r="J8478" s="247"/>
      <c r="K8478"/>
      <c r="L8478"/>
      <c r="M8478"/>
      <c r="N8478"/>
      <c r="O8478"/>
      <c r="P8478"/>
      <c r="Q8478"/>
      <c r="U8478"/>
      <c r="V8478" t="s">
        <v>16603</v>
      </c>
      <c r="W8478" s="247"/>
      <c r="X8478"/>
      <c r="Y8478"/>
      <c r="Z8478"/>
      <c r="AA8478"/>
      <c r="AB8478" t="s">
        <v>4308</v>
      </c>
      <c r="AC8478" t="s">
        <v>4308</v>
      </c>
      <c r="AD8478" t="s">
        <v>4308</v>
      </c>
      <c r="AE8478" t="s">
        <v>4308</v>
      </c>
      <c r="AF8478" t="s">
        <v>4308</v>
      </c>
      <c r="AG8478" t="s">
        <v>4308</v>
      </c>
      <c r="AH8478" s="115" t="s">
        <v>4308</v>
      </c>
    </row>
    <row r="8479" spans="1:35" hidden="1" x14ac:dyDescent="0.25">
      <c r="A8479" s="246">
        <v>336032</v>
      </c>
      <c r="B8479" s="247" t="s">
        <v>12531</v>
      </c>
      <c r="C8479" s="247" t="s">
        <v>332</v>
      </c>
      <c r="D8479" s="248" t="s">
        <v>637</v>
      </c>
      <c r="E8479" t="s">
        <v>76</v>
      </c>
      <c r="F8479" s="126">
        <v>33084</v>
      </c>
      <c r="G8479" s="248" t="s">
        <v>11686</v>
      </c>
      <c r="H8479" t="s">
        <v>16</v>
      </c>
      <c r="I8479" t="s">
        <v>136</v>
      </c>
      <c r="J8479" s="247" t="s">
        <v>1226</v>
      </c>
      <c r="K8479"/>
      <c r="L8479" t="s">
        <v>70</v>
      </c>
      <c r="M8479"/>
      <c r="N8479"/>
      <c r="O8479"/>
      <c r="P8479"/>
      <c r="Q8479"/>
      <c r="U8479"/>
      <c r="V8479">
        <v>0</v>
      </c>
      <c r="W8479" s="247"/>
      <c r="X8479"/>
      <c r="Y8479"/>
      <c r="Z8479"/>
      <c r="AA8479"/>
      <c r="AB8479"/>
      <c r="AC8479"/>
      <c r="AD8479"/>
      <c r="AE8479"/>
      <c r="AF8479"/>
      <c r="AG8479"/>
    </row>
    <row r="8480" spans="1:35" hidden="1" x14ac:dyDescent="0.25">
      <c r="A8480" s="243">
        <v>336033</v>
      </c>
      <c r="B8480" s="244" t="s">
        <v>4193</v>
      </c>
      <c r="C8480" s="244" t="s">
        <v>833</v>
      </c>
      <c r="D8480" s="245" t="s">
        <v>224</v>
      </c>
      <c r="E8480" s="115" t="s">
        <v>76</v>
      </c>
      <c r="F8480" s="237">
        <v>31592</v>
      </c>
      <c r="G8480" s="245" t="s">
        <v>631</v>
      </c>
      <c r="H8480" s="115" t="s">
        <v>16</v>
      </c>
      <c r="I8480" t="s">
        <v>199</v>
      </c>
      <c r="J8480" s="244" t="s">
        <v>1226</v>
      </c>
      <c r="L8480" s="115" t="s">
        <v>70</v>
      </c>
      <c r="U8480"/>
      <c r="V8480">
        <v>0</v>
      </c>
      <c r="W8480" s="244"/>
    </row>
    <row r="8481" spans="1:35" hidden="1" x14ac:dyDescent="0.25">
      <c r="A8481" s="243">
        <v>336034</v>
      </c>
      <c r="B8481" s="244" t="s">
        <v>3914</v>
      </c>
      <c r="C8481" s="244" t="s">
        <v>984</v>
      </c>
      <c r="D8481" s="245" t="s">
        <v>3915</v>
      </c>
      <c r="E8481" s="115" t="s">
        <v>77</v>
      </c>
      <c r="F8481" s="237">
        <v>28774</v>
      </c>
      <c r="G8481" s="245" t="s">
        <v>3916</v>
      </c>
      <c r="H8481" s="115" t="s">
        <v>16</v>
      </c>
      <c r="I8481" t="s">
        <v>199</v>
      </c>
      <c r="J8481" s="244" t="s">
        <v>1226</v>
      </c>
      <c r="L8481" s="115" t="s">
        <v>18</v>
      </c>
      <c r="U8481"/>
      <c r="V8481">
        <v>0</v>
      </c>
      <c r="W8481" s="244"/>
    </row>
    <row r="8482" spans="1:35" ht="18" x14ac:dyDescent="0.25">
      <c r="A8482" s="249">
        <v>336035</v>
      </c>
      <c r="B8482" s="250" t="s">
        <v>12532</v>
      </c>
      <c r="C8482" s="250" t="s">
        <v>2890</v>
      </c>
      <c r="D8482" s="251" t="s">
        <v>838</v>
      </c>
      <c r="E8482"/>
      <c r="F8482" s="126"/>
      <c r="G8482" s="252"/>
      <c r="H8482"/>
      <c r="I8482" t="s">
        <v>107</v>
      </c>
      <c r="J8482" s="253"/>
      <c r="K8482"/>
      <c r="L8482"/>
      <c r="M8482"/>
      <c r="N8482"/>
      <c r="O8482"/>
      <c r="P8482"/>
      <c r="Q8482"/>
      <c r="U8482"/>
      <c r="V8482" t="s">
        <v>4337</v>
      </c>
      <c r="W8482" s="253"/>
      <c r="X8482"/>
      <c r="Y8482"/>
      <c r="Z8482"/>
      <c r="AA8482"/>
      <c r="AB8482"/>
      <c r="AC8482"/>
      <c r="AD8482"/>
      <c r="AE8482"/>
      <c r="AF8482"/>
      <c r="AG8482"/>
      <c r="AH8482" s="115" t="s">
        <v>4308</v>
      </c>
      <c r="AI8482" s="115" t="e">
        <f>VLOOKUP(A8482,'[2]دراسات قانونية'!$A$3:$E$600,1,0)</f>
        <v>#N/A</v>
      </c>
    </row>
    <row r="8483" spans="1:35" hidden="1" x14ac:dyDescent="0.25">
      <c r="A8483" s="243">
        <v>336036</v>
      </c>
      <c r="B8483" s="244" t="s">
        <v>3130</v>
      </c>
      <c r="C8483" s="244" t="s">
        <v>227</v>
      </c>
      <c r="D8483" s="245" t="s">
        <v>757</v>
      </c>
      <c r="E8483" s="115" t="s">
        <v>77</v>
      </c>
      <c r="F8483" s="237">
        <v>35072</v>
      </c>
      <c r="G8483" s="245" t="s">
        <v>3131</v>
      </c>
      <c r="H8483" s="115" t="s">
        <v>16</v>
      </c>
      <c r="I8483" t="s">
        <v>199</v>
      </c>
      <c r="J8483" s="244" t="s">
        <v>15</v>
      </c>
      <c r="L8483" s="115" t="s">
        <v>18</v>
      </c>
      <c r="U8483"/>
      <c r="V8483">
        <v>0</v>
      </c>
      <c r="W8483" s="244"/>
    </row>
    <row r="8484" spans="1:35" x14ac:dyDescent="0.25">
      <c r="A8484" s="243">
        <v>336037</v>
      </c>
      <c r="B8484" s="244" t="s">
        <v>12533</v>
      </c>
      <c r="C8484" s="244" t="s">
        <v>984</v>
      </c>
      <c r="D8484" s="245" t="s">
        <v>1451</v>
      </c>
      <c r="E8484" s="115" t="s">
        <v>76</v>
      </c>
      <c r="F8484" s="237"/>
      <c r="G8484" s="245"/>
      <c r="H8484" s="115" t="s">
        <v>16</v>
      </c>
      <c r="I8484" t="s">
        <v>107</v>
      </c>
      <c r="J8484" s="244"/>
      <c r="U8484"/>
      <c r="V8484" t="s">
        <v>4336</v>
      </c>
      <c r="W8484" s="244"/>
      <c r="AA8484" s="115" t="s">
        <v>4308</v>
      </c>
      <c r="AB8484" s="115" t="s">
        <v>4308</v>
      </c>
      <c r="AC8484" s="115" t="s">
        <v>4308</v>
      </c>
      <c r="AD8484" s="115" t="s">
        <v>4308</v>
      </c>
      <c r="AE8484" s="115" t="s">
        <v>4308</v>
      </c>
      <c r="AF8484" s="115" t="s">
        <v>4308</v>
      </c>
      <c r="AG8484" s="115" t="s">
        <v>4308</v>
      </c>
      <c r="AH8484" s="115" t="s">
        <v>4308</v>
      </c>
      <c r="AI8484" s="115" t="e">
        <f>VLOOKUP(A8484,'[2]دراسات قانونية'!$A$3:$E$600,1,0)</f>
        <v>#N/A</v>
      </c>
    </row>
    <row r="8485" spans="1:35" x14ac:dyDescent="0.25">
      <c r="A8485" s="243">
        <v>336038</v>
      </c>
      <c r="B8485" s="244" t="s">
        <v>12534</v>
      </c>
      <c r="C8485" s="244" t="s">
        <v>11234</v>
      </c>
      <c r="D8485" s="245" t="s">
        <v>1106</v>
      </c>
      <c r="E8485" s="115" t="s">
        <v>76</v>
      </c>
      <c r="F8485" s="237"/>
      <c r="G8485" s="245"/>
      <c r="H8485" s="115" t="s">
        <v>16</v>
      </c>
      <c r="I8485" t="s">
        <v>107</v>
      </c>
      <c r="J8485" s="244"/>
      <c r="U8485"/>
      <c r="V8485" t="s">
        <v>4336</v>
      </c>
      <c r="W8485" s="244"/>
      <c r="AA8485" s="115" t="s">
        <v>4308</v>
      </c>
      <c r="AB8485" s="115" t="s">
        <v>4308</v>
      </c>
      <c r="AC8485" s="115" t="s">
        <v>4308</v>
      </c>
      <c r="AD8485" s="115" t="s">
        <v>4308</v>
      </c>
      <c r="AE8485" s="115" t="s">
        <v>4308</v>
      </c>
      <c r="AF8485" s="115" t="s">
        <v>4308</v>
      </c>
      <c r="AG8485" s="115" t="s">
        <v>4308</v>
      </c>
      <c r="AH8485" s="115" t="s">
        <v>4308</v>
      </c>
      <c r="AI8485" s="115" t="e">
        <f>VLOOKUP(A8485,'[2]دراسات قانونية'!$A$3:$E$600,1,0)</f>
        <v>#N/A</v>
      </c>
    </row>
    <row r="8486" spans="1:35" x14ac:dyDescent="0.25">
      <c r="A8486" s="243">
        <v>336039</v>
      </c>
      <c r="B8486" s="244" t="s">
        <v>12535</v>
      </c>
      <c r="C8486" s="244" t="s">
        <v>209</v>
      </c>
      <c r="D8486" s="245" t="s">
        <v>222</v>
      </c>
      <c r="E8486" s="115" t="s">
        <v>76</v>
      </c>
      <c r="F8486" s="237"/>
      <c r="G8486" s="245"/>
      <c r="H8486" s="115" t="s">
        <v>16</v>
      </c>
      <c r="I8486" t="s">
        <v>107</v>
      </c>
      <c r="J8486" s="244"/>
      <c r="U8486"/>
      <c r="V8486" t="s">
        <v>4336</v>
      </c>
      <c r="W8486" s="244"/>
      <c r="AA8486" s="115" t="s">
        <v>4308</v>
      </c>
      <c r="AB8486" s="115" t="s">
        <v>4308</v>
      </c>
      <c r="AC8486" s="115" t="s">
        <v>4308</v>
      </c>
      <c r="AD8486" s="115" t="s">
        <v>4308</v>
      </c>
      <c r="AE8486" s="115" t="s">
        <v>4308</v>
      </c>
      <c r="AF8486" s="115" t="s">
        <v>4308</v>
      </c>
      <c r="AG8486" s="115" t="s">
        <v>4308</v>
      </c>
      <c r="AH8486" s="115" t="s">
        <v>4308</v>
      </c>
      <c r="AI8486" s="115" t="e">
        <f>VLOOKUP(A8486,'[2]دراسات قانونية'!$A$3:$E$600,1,0)</f>
        <v>#N/A</v>
      </c>
    </row>
    <row r="8487" spans="1:35" hidden="1" x14ac:dyDescent="0.25">
      <c r="A8487" s="246">
        <v>336040</v>
      </c>
      <c r="B8487" s="247" t="s">
        <v>12536</v>
      </c>
      <c r="C8487" s="247" t="s">
        <v>231</v>
      </c>
      <c r="D8487" s="248" t="s">
        <v>275</v>
      </c>
      <c r="E8487" t="s">
        <v>76</v>
      </c>
      <c r="F8487" s="126"/>
      <c r="G8487" s="248"/>
      <c r="H8487" t="s">
        <v>16</v>
      </c>
      <c r="I8487" t="s">
        <v>136</v>
      </c>
      <c r="J8487" s="247"/>
      <c r="K8487"/>
      <c r="L8487"/>
      <c r="M8487"/>
      <c r="N8487"/>
      <c r="O8487"/>
      <c r="P8487"/>
      <c r="Q8487"/>
      <c r="U8487"/>
      <c r="V8487" t="s">
        <v>16623</v>
      </c>
      <c r="W8487" s="247"/>
      <c r="X8487"/>
      <c r="Y8487"/>
      <c r="Z8487"/>
      <c r="AA8487"/>
      <c r="AB8487"/>
      <c r="AC8487" t="s">
        <v>4308</v>
      </c>
      <c r="AD8487" t="s">
        <v>4308</v>
      </c>
      <c r="AE8487" t="s">
        <v>4308</v>
      </c>
      <c r="AF8487" t="s">
        <v>4308</v>
      </c>
      <c r="AG8487" t="s">
        <v>4308</v>
      </c>
      <c r="AH8487" s="115" t="s">
        <v>4308</v>
      </c>
    </row>
    <row r="8488" spans="1:35" x14ac:dyDescent="0.25">
      <c r="A8488" s="243">
        <v>336042</v>
      </c>
      <c r="B8488" s="244" t="s">
        <v>12537</v>
      </c>
      <c r="C8488" s="244" t="s">
        <v>530</v>
      </c>
      <c r="D8488" s="245" t="s">
        <v>513</v>
      </c>
      <c r="E8488" s="115" t="s">
        <v>76</v>
      </c>
      <c r="F8488" s="237"/>
      <c r="G8488" s="245"/>
      <c r="H8488" s="115" t="s">
        <v>16</v>
      </c>
      <c r="I8488" t="s">
        <v>107</v>
      </c>
      <c r="J8488" s="244"/>
      <c r="U8488"/>
      <c r="V8488" t="s">
        <v>4336</v>
      </c>
      <c r="W8488" s="244"/>
      <c r="AA8488" s="115" t="s">
        <v>4308</v>
      </c>
      <c r="AB8488" s="115" t="s">
        <v>4308</v>
      </c>
      <c r="AC8488" s="115" t="s">
        <v>4308</v>
      </c>
      <c r="AD8488" s="115" t="s">
        <v>4308</v>
      </c>
      <c r="AE8488" s="115" t="s">
        <v>4308</v>
      </c>
      <c r="AF8488" s="115" t="s">
        <v>4308</v>
      </c>
      <c r="AG8488" s="115" t="s">
        <v>4308</v>
      </c>
      <c r="AH8488" s="115" t="s">
        <v>4308</v>
      </c>
      <c r="AI8488" s="115" t="e">
        <f>VLOOKUP(A8488,'[2]دراسات قانونية'!$A$3:$E$600,1,0)</f>
        <v>#N/A</v>
      </c>
    </row>
    <row r="8489" spans="1:35" hidden="1" x14ac:dyDescent="0.25">
      <c r="A8489" s="246">
        <v>336043</v>
      </c>
      <c r="B8489" s="247" t="s">
        <v>12538</v>
      </c>
      <c r="C8489" s="247" t="s">
        <v>339</v>
      </c>
      <c r="D8489" s="248" t="s">
        <v>336</v>
      </c>
      <c r="E8489" t="s">
        <v>76</v>
      </c>
      <c r="F8489" s="126"/>
      <c r="G8489" s="248"/>
      <c r="H8489" t="s">
        <v>16</v>
      </c>
      <c r="I8489" t="s">
        <v>129</v>
      </c>
      <c r="J8489" s="247"/>
      <c r="K8489"/>
      <c r="L8489"/>
      <c r="M8489"/>
      <c r="N8489"/>
      <c r="O8489"/>
      <c r="P8489"/>
      <c r="Q8489"/>
      <c r="U8489"/>
      <c r="V8489" t="s">
        <v>4424</v>
      </c>
      <c r="W8489" s="247"/>
      <c r="X8489"/>
      <c r="Y8489"/>
      <c r="Z8489"/>
      <c r="AA8489" t="s">
        <v>4308</v>
      </c>
      <c r="AB8489" t="s">
        <v>4308</v>
      </c>
      <c r="AC8489" t="s">
        <v>4308</v>
      </c>
      <c r="AD8489" t="s">
        <v>4308</v>
      </c>
      <c r="AE8489" t="s">
        <v>4308</v>
      </c>
      <c r="AF8489" t="s">
        <v>4308</v>
      </c>
      <c r="AG8489" t="s">
        <v>4308</v>
      </c>
      <c r="AH8489" s="115" t="s">
        <v>4308</v>
      </c>
    </row>
    <row r="8490" spans="1:35" x14ac:dyDescent="0.25">
      <c r="A8490" s="243">
        <v>336044</v>
      </c>
      <c r="B8490" s="244" t="s">
        <v>5398</v>
      </c>
      <c r="C8490" s="244" t="s">
        <v>244</v>
      </c>
      <c r="D8490" s="245" t="s">
        <v>1397</v>
      </c>
      <c r="E8490" s="115" t="s">
        <v>76</v>
      </c>
      <c r="F8490" s="237"/>
      <c r="G8490" s="245"/>
      <c r="H8490" s="115" t="s">
        <v>16</v>
      </c>
      <c r="I8490" t="s">
        <v>107</v>
      </c>
      <c r="J8490" s="244"/>
      <c r="U8490"/>
      <c r="V8490" t="s">
        <v>4336</v>
      </c>
      <c r="W8490" s="244"/>
      <c r="AA8490" s="115" t="s">
        <v>4308</v>
      </c>
      <c r="AB8490" s="115" t="s">
        <v>4308</v>
      </c>
      <c r="AC8490" s="115" t="s">
        <v>4308</v>
      </c>
      <c r="AD8490" s="115" t="s">
        <v>4308</v>
      </c>
      <c r="AE8490" s="115" t="s">
        <v>4308</v>
      </c>
      <c r="AF8490" s="115" t="s">
        <v>4308</v>
      </c>
      <c r="AG8490" s="115" t="s">
        <v>4308</v>
      </c>
      <c r="AH8490" s="115" t="s">
        <v>4308</v>
      </c>
      <c r="AI8490" s="115" t="e">
        <f>VLOOKUP(A8490,'[2]دراسات قانونية'!$A$3:$E$600,1,0)</f>
        <v>#N/A</v>
      </c>
    </row>
    <row r="8491" spans="1:35" hidden="1" x14ac:dyDescent="0.25">
      <c r="A8491" s="243">
        <v>336045</v>
      </c>
      <c r="B8491" s="244" t="s">
        <v>2422</v>
      </c>
      <c r="C8491" s="244" t="s">
        <v>522</v>
      </c>
      <c r="D8491" s="245" t="s">
        <v>1441</v>
      </c>
      <c r="E8491" s="115" t="s">
        <v>77</v>
      </c>
      <c r="F8491" s="237">
        <v>30684</v>
      </c>
      <c r="G8491" s="245" t="s">
        <v>4194</v>
      </c>
      <c r="H8491" s="115" t="s">
        <v>16</v>
      </c>
      <c r="I8491" t="s">
        <v>199</v>
      </c>
      <c r="J8491" s="244" t="s">
        <v>1226</v>
      </c>
      <c r="L8491" s="115" t="s">
        <v>18</v>
      </c>
      <c r="U8491"/>
      <c r="V8491">
        <v>0</v>
      </c>
      <c r="W8491" s="244"/>
    </row>
    <row r="8492" spans="1:35" hidden="1" x14ac:dyDescent="0.25">
      <c r="A8492" s="246">
        <v>336047</v>
      </c>
      <c r="B8492" s="247" t="s">
        <v>12539</v>
      </c>
      <c r="C8492" s="247" t="s">
        <v>244</v>
      </c>
      <c r="D8492" s="248" t="s">
        <v>633</v>
      </c>
      <c r="E8492" t="s">
        <v>77</v>
      </c>
      <c r="F8492" s="126">
        <v>28199</v>
      </c>
      <c r="G8492" s="248" t="s">
        <v>18</v>
      </c>
      <c r="H8492" t="s">
        <v>16</v>
      </c>
      <c r="I8492" t="s">
        <v>136</v>
      </c>
      <c r="J8492" s="247" t="s">
        <v>1226</v>
      </c>
      <c r="K8492"/>
      <c r="L8492" t="s">
        <v>18</v>
      </c>
      <c r="M8492"/>
      <c r="N8492"/>
      <c r="O8492"/>
      <c r="P8492"/>
      <c r="Q8492"/>
      <c r="U8492"/>
      <c r="V8492">
        <v>0</v>
      </c>
      <c r="W8492" s="247"/>
      <c r="X8492"/>
      <c r="Y8492"/>
      <c r="Z8492"/>
      <c r="AA8492"/>
      <c r="AB8492"/>
      <c r="AC8492"/>
      <c r="AD8492"/>
      <c r="AE8492"/>
      <c r="AF8492"/>
      <c r="AG8492"/>
    </row>
    <row r="8493" spans="1:35" x14ac:dyDescent="0.25">
      <c r="A8493" s="243">
        <v>336048</v>
      </c>
      <c r="B8493" s="244" t="s">
        <v>12540</v>
      </c>
      <c r="C8493" s="244" t="s">
        <v>438</v>
      </c>
      <c r="D8493" s="245" t="s">
        <v>12541</v>
      </c>
      <c r="E8493" s="115" t="s">
        <v>76</v>
      </c>
      <c r="F8493" s="237"/>
      <c r="G8493" s="245"/>
      <c r="H8493" s="115" t="s">
        <v>16</v>
      </c>
      <c r="I8493" t="s">
        <v>107</v>
      </c>
      <c r="J8493" s="244"/>
      <c r="U8493"/>
      <c r="V8493" t="s">
        <v>4336</v>
      </c>
      <c r="W8493" s="244"/>
      <c r="AA8493" s="115" t="s">
        <v>4308</v>
      </c>
      <c r="AB8493" s="115" t="s">
        <v>4308</v>
      </c>
      <c r="AC8493" s="115" t="s">
        <v>4308</v>
      </c>
      <c r="AD8493" s="115" t="s">
        <v>4308</v>
      </c>
      <c r="AE8493" s="115" t="s">
        <v>4308</v>
      </c>
      <c r="AF8493" s="115" t="s">
        <v>4308</v>
      </c>
      <c r="AG8493" s="115" t="s">
        <v>4308</v>
      </c>
      <c r="AH8493" s="115" t="s">
        <v>4308</v>
      </c>
      <c r="AI8493" s="115" t="e">
        <f>VLOOKUP(A8493,'[2]دراسات قانونية'!$A$3:$E$600,1,0)</f>
        <v>#N/A</v>
      </c>
    </row>
    <row r="8494" spans="1:35" hidden="1" x14ac:dyDescent="0.25">
      <c r="A8494" s="246">
        <v>336049</v>
      </c>
      <c r="B8494" s="247" t="s">
        <v>12542</v>
      </c>
      <c r="C8494" s="247" t="s">
        <v>1002</v>
      </c>
      <c r="D8494" s="248" t="s">
        <v>9611</v>
      </c>
      <c r="E8494" t="s">
        <v>77</v>
      </c>
      <c r="F8494" s="126">
        <v>33412</v>
      </c>
      <c r="G8494" s="248" t="s">
        <v>211</v>
      </c>
      <c r="H8494" t="s">
        <v>16</v>
      </c>
      <c r="I8494" t="s">
        <v>136</v>
      </c>
      <c r="J8494" s="247" t="s">
        <v>15</v>
      </c>
      <c r="K8494"/>
      <c r="L8494" t="s">
        <v>18</v>
      </c>
      <c r="M8494"/>
      <c r="N8494"/>
      <c r="O8494"/>
      <c r="P8494"/>
      <c r="Q8494"/>
      <c r="U8494"/>
      <c r="V8494">
        <v>0</v>
      </c>
      <c r="W8494" s="247"/>
      <c r="X8494"/>
      <c r="Y8494"/>
      <c r="Z8494"/>
      <c r="AA8494"/>
      <c r="AB8494"/>
      <c r="AC8494"/>
      <c r="AD8494"/>
      <c r="AE8494"/>
      <c r="AF8494"/>
      <c r="AG8494"/>
    </row>
    <row r="8495" spans="1:35" x14ac:dyDescent="0.25">
      <c r="A8495" s="243">
        <v>336050</v>
      </c>
      <c r="B8495" s="244" t="s">
        <v>12543</v>
      </c>
      <c r="C8495" s="244" t="s">
        <v>1563</v>
      </c>
      <c r="D8495" s="245" t="s">
        <v>330</v>
      </c>
      <c r="E8495" s="115" t="s">
        <v>77</v>
      </c>
      <c r="F8495" s="237">
        <v>32187</v>
      </c>
      <c r="G8495" s="245" t="s">
        <v>12544</v>
      </c>
      <c r="H8495" s="115" t="s">
        <v>16</v>
      </c>
      <c r="I8495" t="s">
        <v>107</v>
      </c>
      <c r="J8495" s="244" t="s">
        <v>15</v>
      </c>
      <c r="L8495" s="115" t="s">
        <v>18</v>
      </c>
      <c r="U8495"/>
      <c r="V8495" t="s">
        <v>4336</v>
      </c>
      <c r="W8495" s="244"/>
      <c r="AE8495" s="115" t="s">
        <v>4308</v>
      </c>
      <c r="AF8495" s="115" t="s">
        <v>4308</v>
      </c>
      <c r="AG8495" s="115" t="s">
        <v>4308</v>
      </c>
      <c r="AH8495" s="115" t="s">
        <v>4308</v>
      </c>
      <c r="AI8495" s="115" t="e">
        <f>VLOOKUP(A8495,'[2]دراسات قانونية'!$A$3:$E$600,1,0)</f>
        <v>#N/A</v>
      </c>
    </row>
    <row r="8496" spans="1:35" hidden="1" x14ac:dyDescent="0.25">
      <c r="A8496" s="243">
        <v>336051</v>
      </c>
      <c r="B8496" s="244" t="s">
        <v>3917</v>
      </c>
      <c r="C8496" s="244" t="s">
        <v>825</v>
      </c>
      <c r="D8496" s="245" t="s">
        <v>485</v>
      </c>
      <c r="E8496" s="115" t="s">
        <v>77</v>
      </c>
      <c r="F8496" s="237">
        <v>32539</v>
      </c>
      <c r="G8496" s="245" t="s">
        <v>18</v>
      </c>
      <c r="H8496" s="115" t="s">
        <v>16</v>
      </c>
      <c r="I8496" t="s">
        <v>199</v>
      </c>
      <c r="J8496" s="244" t="s">
        <v>1226</v>
      </c>
      <c r="L8496" s="115" t="s">
        <v>18</v>
      </c>
      <c r="U8496"/>
      <c r="V8496">
        <v>0</v>
      </c>
      <c r="W8496" s="244"/>
    </row>
    <row r="8497" spans="1:35" x14ac:dyDescent="0.25">
      <c r="A8497" s="243">
        <v>336052</v>
      </c>
      <c r="B8497" s="244" t="s">
        <v>12545</v>
      </c>
      <c r="C8497" s="244" t="s">
        <v>349</v>
      </c>
      <c r="D8497" s="245" t="s">
        <v>12546</v>
      </c>
      <c r="E8497" s="115" t="s">
        <v>76</v>
      </c>
      <c r="F8497" s="237"/>
      <c r="G8497" s="245"/>
      <c r="H8497" s="115" t="s">
        <v>16</v>
      </c>
      <c r="I8497" t="s">
        <v>107</v>
      </c>
      <c r="J8497" s="244"/>
      <c r="U8497"/>
      <c r="V8497" t="s">
        <v>4336</v>
      </c>
      <c r="W8497" s="244"/>
      <c r="AA8497" s="115" t="s">
        <v>4308</v>
      </c>
      <c r="AB8497" s="115" t="s">
        <v>4308</v>
      </c>
      <c r="AC8497" s="115" t="s">
        <v>4308</v>
      </c>
      <c r="AD8497" s="115" t="s">
        <v>4308</v>
      </c>
      <c r="AE8497" s="115" t="s">
        <v>4308</v>
      </c>
      <c r="AF8497" s="115" t="s">
        <v>4308</v>
      </c>
      <c r="AG8497" s="115" t="s">
        <v>4308</v>
      </c>
      <c r="AH8497" s="115" t="s">
        <v>4308</v>
      </c>
      <c r="AI8497" s="115" t="e">
        <f>VLOOKUP(A8497,'[2]دراسات قانونية'!$A$3:$E$600,1,0)</f>
        <v>#N/A</v>
      </c>
    </row>
    <row r="8498" spans="1:35" ht="18" x14ac:dyDescent="0.25">
      <c r="A8498" s="249">
        <v>336053</v>
      </c>
      <c r="B8498" s="250" t="s">
        <v>12547</v>
      </c>
      <c r="C8498" s="250" t="s">
        <v>227</v>
      </c>
      <c r="D8498" s="251" t="s">
        <v>210</v>
      </c>
      <c r="E8498"/>
      <c r="F8498" s="126"/>
      <c r="G8498" s="252"/>
      <c r="H8498"/>
      <c r="I8498" t="s">
        <v>107</v>
      </c>
      <c r="J8498" s="253"/>
      <c r="K8498"/>
      <c r="L8498"/>
      <c r="M8498"/>
      <c r="N8498"/>
      <c r="O8498"/>
      <c r="P8498"/>
      <c r="Q8498"/>
      <c r="U8498"/>
      <c r="V8498" t="s">
        <v>4337</v>
      </c>
      <c r="W8498" s="253"/>
      <c r="X8498"/>
      <c r="Y8498"/>
      <c r="Z8498"/>
      <c r="AA8498"/>
      <c r="AB8498"/>
      <c r="AC8498"/>
      <c r="AD8498"/>
      <c r="AE8498"/>
      <c r="AF8498"/>
      <c r="AG8498"/>
      <c r="AH8498" s="115" t="s">
        <v>4308</v>
      </c>
      <c r="AI8498" s="115" t="e">
        <f>VLOOKUP(A8498,'[2]دراسات قانونية'!$A$3:$E$600,1,0)</f>
        <v>#N/A</v>
      </c>
    </row>
    <row r="8499" spans="1:35" x14ac:dyDescent="0.25">
      <c r="A8499" s="243">
        <v>336054</v>
      </c>
      <c r="B8499" s="244" t="s">
        <v>11117</v>
      </c>
      <c r="C8499" s="244" t="s">
        <v>515</v>
      </c>
      <c r="D8499" s="245" t="s">
        <v>894</v>
      </c>
      <c r="E8499" s="115" t="s">
        <v>76</v>
      </c>
      <c r="F8499" s="237"/>
      <c r="G8499" s="245"/>
      <c r="H8499" s="115" t="s">
        <v>16</v>
      </c>
      <c r="I8499" t="s">
        <v>107</v>
      </c>
      <c r="J8499" s="244"/>
      <c r="U8499"/>
      <c r="V8499" t="s">
        <v>4336</v>
      </c>
      <c r="W8499" s="244"/>
      <c r="AA8499" s="115" t="s">
        <v>4308</v>
      </c>
      <c r="AB8499" s="115" t="s">
        <v>4308</v>
      </c>
      <c r="AC8499" s="115" t="s">
        <v>4308</v>
      </c>
      <c r="AD8499" s="115" t="s">
        <v>4308</v>
      </c>
      <c r="AE8499" s="115" t="s">
        <v>4308</v>
      </c>
      <c r="AF8499" s="115" t="s">
        <v>4308</v>
      </c>
      <c r="AG8499" s="115" t="s">
        <v>4308</v>
      </c>
      <c r="AH8499" s="115" t="s">
        <v>4308</v>
      </c>
      <c r="AI8499" s="115" t="e">
        <f>VLOOKUP(A8499,'[2]دراسات قانونية'!$A$3:$E$600,1,0)</f>
        <v>#N/A</v>
      </c>
    </row>
    <row r="8500" spans="1:35" ht="18" x14ac:dyDescent="0.25">
      <c r="A8500" s="249">
        <v>336055</v>
      </c>
      <c r="B8500" s="250" t="s">
        <v>12548</v>
      </c>
      <c r="C8500" s="250" t="s">
        <v>335</v>
      </c>
      <c r="D8500" s="251" t="s">
        <v>230</v>
      </c>
      <c r="E8500"/>
      <c r="F8500" s="126"/>
      <c r="G8500" s="252"/>
      <c r="H8500"/>
      <c r="I8500" t="s">
        <v>107</v>
      </c>
      <c r="J8500" s="253"/>
      <c r="K8500"/>
      <c r="L8500"/>
      <c r="M8500"/>
      <c r="N8500"/>
      <c r="O8500"/>
      <c r="P8500"/>
      <c r="Q8500"/>
      <c r="U8500"/>
      <c r="V8500" t="s">
        <v>4337</v>
      </c>
      <c r="W8500" s="253"/>
      <c r="X8500"/>
      <c r="Y8500"/>
      <c r="Z8500"/>
      <c r="AA8500"/>
      <c r="AB8500"/>
      <c r="AC8500"/>
      <c r="AD8500"/>
      <c r="AE8500"/>
      <c r="AF8500"/>
      <c r="AG8500"/>
      <c r="AH8500" s="115" t="s">
        <v>4308</v>
      </c>
      <c r="AI8500" s="115" t="e">
        <f>VLOOKUP(A8500,'[2]دراسات قانونية'!$A$3:$E$600,1,0)</f>
        <v>#N/A</v>
      </c>
    </row>
    <row r="8501" spans="1:35" x14ac:dyDescent="0.25">
      <c r="A8501" s="243">
        <v>336056</v>
      </c>
      <c r="B8501" s="244" t="s">
        <v>12549</v>
      </c>
      <c r="C8501" s="244" t="s">
        <v>279</v>
      </c>
      <c r="D8501" s="245" t="s">
        <v>214</v>
      </c>
      <c r="E8501" s="115" t="s">
        <v>76</v>
      </c>
      <c r="F8501" s="237"/>
      <c r="G8501" s="245"/>
      <c r="H8501" s="115" t="s">
        <v>16</v>
      </c>
      <c r="I8501" t="s">
        <v>107</v>
      </c>
      <c r="J8501" s="244"/>
      <c r="U8501"/>
      <c r="V8501" t="s">
        <v>4336</v>
      </c>
      <c r="W8501" s="244"/>
      <c r="AA8501" s="115" t="s">
        <v>4308</v>
      </c>
      <c r="AB8501" s="115" t="s">
        <v>4308</v>
      </c>
      <c r="AC8501" s="115" t="s">
        <v>4308</v>
      </c>
      <c r="AD8501" s="115" t="s">
        <v>4308</v>
      </c>
      <c r="AE8501" s="115" t="s">
        <v>4308</v>
      </c>
      <c r="AF8501" s="115" t="s">
        <v>4308</v>
      </c>
      <c r="AG8501" s="115" t="s">
        <v>4308</v>
      </c>
      <c r="AH8501" s="115" t="s">
        <v>4308</v>
      </c>
      <c r="AI8501" s="115" t="e">
        <f>VLOOKUP(A8501,'[2]دراسات قانونية'!$A$3:$E$600,1,0)</f>
        <v>#N/A</v>
      </c>
    </row>
    <row r="8502" spans="1:35" hidden="1" x14ac:dyDescent="0.25">
      <c r="A8502" s="243">
        <v>336057</v>
      </c>
      <c r="B8502" s="244" t="s">
        <v>3918</v>
      </c>
      <c r="C8502" s="244" t="s">
        <v>439</v>
      </c>
      <c r="D8502" s="245" t="s">
        <v>696</v>
      </c>
      <c r="E8502" s="115" t="s">
        <v>76</v>
      </c>
      <c r="F8502" s="237">
        <v>28654</v>
      </c>
      <c r="G8502" s="245" t="s">
        <v>547</v>
      </c>
      <c r="H8502" s="115" t="s">
        <v>19</v>
      </c>
      <c r="I8502" t="s">
        <v>199</v>
      </c>
      <c r="J8502" s="244" t="s">
        <v>1226</v>
      </c>
      <c r="L8502" s="115" t="s">
        <v>18</v>
      </c>
      <c r="U8502"/>
      <c r="V8502">
        <v>0</v>
      </c>
      <c r="W8502" s="244"/>
    </row>
    <row r="8503" spans="1:35" x14ac:dyDescent="0.25">
      <c r="A8503" s="243">
        <v>336058</v>
      </c>
      <c r="B8503" s="244" t="s">
        <v>12550</v>
      </c>
      <c r="C8503" s="244" t="s">
        <v>250</v>
      </c>
      <c r="D8503" s="245" t="s">
        <v>585</v>
      </c>
      <c r="F8503" s="237"/>
      <c r="G8503" s="245"/>
      <c r="I8503" t="s">
        <v>107</v>
      </c>
      <c r="J8503" s="244"/>
      <c r="U8503"/>
      <c r="V8503" t="s">
        <v>4337</v>
      </c>
      <c r="W8503" s="244"/>
      <c r="AH8503" s="115" t="s">
        <v>4308</v>
      </c>
      <c r="AI8503" s="115" t="e">
        <f>VLOOKUP(A8503,'[2]دراسات قانونية'!$A$3:$E$600,1,0)</f>
        <v>#N/A</v>
      </c>
    </row>
    <row r="8504" spans="1:35" hidden="1" x14ac:dyDescent="0.25">
      <c r="A8504" s="243">
        <v>336059</v>
      </c>
      <c r="B8504" s="244" t="s">
        <v>4195</v>
      </c>
      <c r="C8504" s="244" t="s">
        <v>227</v>
      </c>
      <c r="D8504" s="245" t="s">
        <v>366</v>
      </c>
      <c r="E8504" s="115" t="s">
        <v>77</v>
      </c>
      <c r="F8504" s="237">
        <v>27313</v>
      </c>
      <c r="G8504" s="245" t="s">
        <v>67</v>
      </c>
      <c r="H8504" s="115" t="s">
        <v>16</v>
      </c>
      <c r="I8504" t="s">
        <v>201</v>
      </c>
      <c r="J8504" s="244" t="s">
        <v>1226</v>
      </c>
      <c r="L8504" s="115" t="s">
        <v>67</v>
      </c>
      <c r="U8504"/>
      <c r="V8504">
        <v>0</v>
      </c>
      <c r="W8504" s="244"/>
    </row>
    <row r="8505" spans="1:35" x14ac:dyDescent="0.25">
      <c r="A8505" s="243">
        <v>336060</v>
      </c>
      <c r="B8505" s="244" t="s">
        <v>12551</v>
      </c>
      <c r="C8505" s="244" t="s">
        <v>332</v>
      </c>
      <c r="D8505" s="245" t="s">
        <v>12552</v>
      </c>
      <c r="E8505" s="115" t="s">
        <v>76</v>
      </c>
      <c r="F8505" s="237"/>
      <c r="G8505" s="245"/>
      <c r="H8505" s="115" t="s">
        <v>16</v>
      </c>
      <c r="I8505" t="s">
        <v>107</v>
      </c>
      <c r="J8505" s="244"/>
      <c r="U8505"/>
      <c r="V8505" t="s">
        <v>4336</v>
      </c>
      <c r="W8505" s="244"/>
      <c r="AA8505" s="115" t="s">
        <v>4308</v>
      </c>
      <c r="AB8505" s="115" t="s">
        <v>4308</v>
      </c>
      <c r="AC8505" s="115" t="s">
        <v>4308</v>
      </c>
      <c r="AD8505" s="115" t="s">
        <v>4308</v>
      </c>
      <c r="AE8505" s="115" t="s">
        <v>4308</v>
      </c>
      <c r="AF8505" s="115" t="s">
        <v>4308</v>
      </c>
      <c r="AG8505" s="115" t="s">
        <v>4308</v>
      </c>
      <c r="AH8505" s="115" t="s">
        <v>4308</v>
      </c>
      <c r="AI8505" s="115" t="e">
        <f>VLOOKUP(A8505,'[2]دراسات قانونية'!$A$3:$E$600,1,0)</f>
        <v>#N/A</v>
      </c>
    </row>
    <row r="8506" spans="1:35" x14ac:dyDescent="0.25">
      <c r="A8506" s="243">
        <v>336062</v>
      </c>
      <c r="B8506" s="244" t="s">
        <v>12553</v>
      </c>
      <c r="C8506" s="244" t="s">
        <v>689</v>
      </c>
      <c r="D8506" s="245" t="s">
        <v>382</v>
      </c>
      <c r="E8506" s="115" t="s">
        <v>76</v>
      </c>
      <c r="F8506" s="237"/>
      <c r="G8506" s="245"/>
      <c r="H8506" s="115" t="s">
        <v>16</v>
      </c>
      <c r="I8506" t="s">
        <v>107</v>
      </c>
      <c r="J8506" s="244"/>
      <c r="U8506"/>
      <c r="V8506" t="s">
        <v>4336</v>
      </c>
      <c r="W8506" s="244"/>
      <c r="AA8506" s="115" t="s">
        <v>4308</v>
      </c>
      <c r="AB8506" s="115" t="s">
        <v>4308</v>
      </c>
      <c r="AC8506" s="115" t="s">
        <v>4308</v>
      </c>
      <c r="AD8506" s="115" t="s">
        <v>4308</v>
      </c>
      <c r="AE8506" s="115" t="s">
        <v>4308</v>
      </c>
      <c r="AF8506" s="115" t="s">
        <v>4308</v>
      </c>
      <c r="AG8506" s="115" t="s">
        <v>4308</v>
      </c>
      <c r="AH8506" s="115" t="s">
        <v>4308</v>
      </c>
      <c r="AI8506" s="115" t="e">
        <f>VLOOKUP(A8506,'[2]دراسات قانونية'!$A$3:$E$600,1,0)</f>
        <v>#N/A</v>
      </c>
    </row>
    <row r="8507" spans="1:35" x14ac:dyDescent="0.25">
      <c r="A8507" s="243">
        <v>336063</v>
      </c>
      <c r="B8507" s="244" t="s">
        <v>12554</v>
      </c>
      <c r="C8507" s="244" t="s">
        <v>227</v>
      </c>
      <c r="D8507" s="245" t="s">
        <v>237</v>
      </c>
      <c r="E8507" s="115" t="s">
        <v>76</v>
      </c>
      <c r="F8507" s="237"/>
      <c r="G8507" s="245"/>
      <c r="H8507" s="115" t="s">
        <v>16</v>
      </c>
      <c r="I8507" t="s">
        <v>107</v>
      </c>
      <c r="J8507" s="244"/>
      <c r="U8507"/>
      <c r="V8507" t="s">
        <v>4336</v>
      </c>
      <c r="W8507" s="244"/>
      <c r="AA8507" s="115" t="s">
        <v>4308</v>
      </c>
      <c r="AB8507" s="115" t="s">
        <v>4308</v>
      </c>
      <c r="AC8507" s="115" t="s">
        <v>4308</v>
      </c>
      <c r="AD8507" s="115" t="s">
        <v>4308</v>
      </c>
      <c r="AE8507" s="115" t="s">
        <v>4308</v>
      </c>
      <c r="AF8507" s="115" t="s">
        <v>4308</v>
      </c>
      <c r="AG8507" s="115" t="s">
        <v>4308</v>
      </c>
      <c r="AH8507" s="115" t="s">
        <v>4308</v>
      </c>
      <c r="AI8507" s="115" t="e">
        <f>VLOOKUP(A8507,'[2]دراسات قانونية'!$A$3:$E$600,1,0)</f>
        <v>#N/A</v>
      </c>
    </row>
    <row r="8508" spans="1:35" hidden="1" x14ac:dyDescent="0.25">
      <c r="A8508" s="243">
        <v>336064</v>
      </c>
      <c r="B8508" s="244" t="s">
        <v>4196</v>
      </c>
      <c r="C8508" s="244" t="s">
        <v>434</v>
      </c>
      <c r="D8508" s="245" t="s">
        <v>281</v>
      </c>
      <c r="E8508" s="115" t="s">
        <v>76</v>
      </c>
      <c r="F8508" s="237">
        <v>33325</v>
      </c>
      <c r="G8508" s="245" t="s">
        <v>918</v>
      </c>
      <c r="H8508" s="115" t="s">
        <v>16</v>
      </c>
      <c r="I8508" t="s">
        <v>199</v>
      </c>
      <c r="J8508" s="244" t="s">
        <v>15</v>
      </c>
      <c r="L8508" s="115" t="s">
        <v>50</v>
      </c>
      <c r="U8508"/>
      <c r="V8508">
        <v>0</v>
      </c>
      <c r="W8508" s="244"/>
    </row>
    <row r="8509" spans="1:35" ht="18" x14ac:dyDescent="0.25">
      <c r="A8509" s="249">
        <v>336065</v>
      </c>
      <c r="B8509" s="250" t="s">
        <v>12555</v>
      </c>
      <c r="C8509" s="250" t="s">
        <v>244</v>
      </c>
      <c r="D8509" s="251" t="s">
        <v>933</v>
      </c>
      <c r="E8509"/>
      <c r="F8509" s="126"/>
      <c r="G8509" s="252"/>
      <c r="H8509"/>
      <c r="I8509" t="s">
        <v>107</v>
      </c>
      <c r="J8509" s="253"/>
      <c r="K8509"/>
      <c r="L8509"/>
      <c r="M8509"/>
      <c r="N8509"/>
      <c r="O8509"/>
      <c r="P8509"/>
      <c r="Q8509"/>
      <c r="U8509"/>
      <c r="V8509" t="s">
        <v>4337</v>
      </c>
      <c r="W8509" s="253"/>
      <c r="X8509"/>
      <c r="Y8509"/>
      <c r="Z8509"/>
      <c r="AA8509"/>
      <c r="AB8509"/>
      <c r="AC8509"/>
      <c r="AD8509"/>
      <c r="AE8509"/>
      <c r="AF8509"/>
      <c r="AG8509"/>
      <c r="AH8509" s="115" t="s">
        <v>4308</v>
      </c>
      <c r="AI8509" s="115" t="e">
        <f>VLOOKUP(A8509,'[2]دراسات قانونية'!$A$3:$E$600,1,0)</f>
        <v>#N/A</v>
      </c>
    </row>
    <row r="8510" spans="1:35" hidden="1" x14ac:dyDescent="0.25">
      <c r="A8510" s="246">
        <v>336067</v>
      </c>
      <c r="B8510" s="247" t="s">
        <v>12556</v>
      </c>
      <c r="C8510" s="247" t="s">
        <v>209</v>
      </c>
      <c r="D8510" s="248" t="s">
        <v>7908</v>
      </c>
      <c r="E8510" t="s">
        <v>77</v>
      </c>
      <c r="F8510" s="126">
        <v>29179</v>
      </c>
      <c r="G8510" s="248" t="s">
        <v>333</v>
      </c>
      <c r="H8510" t="s">
        <v>16</v>
      </c>
      <c r="I8510" t="s">
        <v>136</v>
      </c>
      <c r="J8510" s="247" t="s">
        <v>1226</v>
      </c>
      <c r="K8510"/>
      <c r="L8510" t="s">
        <v>30</v>
      </c>
      <c r="M8510"/>
      <c r="N8510"/>
      <c r="O8510"/>
      <c r="P8510"/>
      <c r="Q8510"/>
      <c r="R8510" s="115">
        <v>9299</v>
      </c>
      <c r="S8510" s="115">
        <v>45721</v>
      </c>
      <c r="T8510" s="115">
        <v>70000</v>
      </c>
      <c r="U8510"/>
      <c r="V8510">
        <v>0</v>
      </c>
      <c r="W8510" s="247"/>
      <c r="X8510"/>
      <c r="Y8510"/>
      <c r="Z8510"/>
      <c r="AA8510"/>
      <c r="AB8510"/>
      <c r="AC8510"/>
      <c r="AD8510"/>
      <c r="AE8510"/>
      <c r="AF8510"/>
      <c r="AG8510"/>
    </row>
    <row r="8511" spans="1:35" hidden="1" x14ac:dyDescent="0.25">
      <c r="A8511" s="246">
        <v>336071</v>
      </c>
      <c r="B8511" s="247" t="s">
        <v>12557</v>
      </c>
      <c r="C8511" s="247" t="s">
        <v>244</v>
      </c>
      <c r="D8511" s="248" t="s">
        <v>10985</v>
      </c>
      <c r="E8511" t="s">
        <v>77</v>
      </c>
      <c r="F8511" s="126">
        <v>26038</v>
      </c>
      <c r="G8511" s="248" t="s">
        <v>12441</v>
      </c>
      <c r="H8511" t="s">
        <v>16</v>
      </c>
      <c r="I8511" t="s">
        <v>136</v>
      </c>
      <c r="J8511" s="247" t="s">
        <v>1226</v>
      </c>
      <c r="K8511"/>
      <c r="L8511" t="s">
        <v>918</v>
      </c>
      <c r="M8511"/>
      <c r="N8511"/>
      <c r="O8511"/>
      <c r="P8511"/>
      <c r="Q8511"/>
      <c r="U8511"/>
      <c r="V8511">
        <v>0</v>
      </c>
      <c r="W8511" s="247"/>
      <c r="X8511"/>
      <c r="Y8511"/>
      <c r="Z8511"/>
      <c r="AA8511"/>
      <c r="AB8511"/>
      <c r="AC8511"/>
      <c r="AD8511"/>
      <c r="AE8511"/>
      <c r="AF8511"/>
      <c r="AG8511"/>
    </row>
    <row r="8512" spans="1:35" hidden="1" x14ac:dyDescent="0.25">
      <c r="A8512" s="243">
        <v>336072</v>
      </c>
      <c r="B8512" s="244" t="s">
        <v>2810</v>
      </c>
      <c r="C8512" s="244" t="s">
        <v>244</v>
      </c>
      <c r="D8512" s="245" t="s">
        <v>420</v>
      </c>
      <c r="E8512" s="115" t="s">
        <v>77</v>
      </c>
      <c r="F8512" s="237">
        <v>35256</v>
      </c>
      <c r="G8512" s="245" t="s">
        <v>2811</v>
      </c>
      <c r="H8512" s="115" t="s">
        <v>16</v>
      </c>
      <c r="I8512" t="s">
        <v>199</v>
      </c>
      <c r="J8512" s="244" t="s">
        <v>15</v>
      </c>
      <c r="L8512" s="115" t="s">
        <v>18</v>
      </c>
      <c r="U8512"/>
      <c r="V8512">
        <v>0</v>
      </c>
      <c r="W8512" s="244"/>
    </row>
    <row r="8513" spans="1:35" x14ac:dyDescent="0.25">
      <c r="A8513" s="243">
        <v>336073</v>
      </c>
      <c r="B8513" s="244" t="s">
        <v>7392</v>
      </c>
      <c r="C8513" s="244" t="s">
        <v>377</v>
      </c>
      <c r="D8513" s="245" t="s">
        <v>12558</v>
      </c>
      <c r="E8513" s="115" t="s">
        <v>76</v>
      </c>
      <c r="F8513" s="237"/>
      <c r="G8513" s="245"/>
      <c r="H8513" s="115" t="s">
        <v>16</v>
      </c>
      <c r="I8513" t="s">
        <v>107</v>
      </c>
      <c r="J8513" s="244"/>
      <c r="U8513"/>
      <c r="V8513" t="s">
        <v>4336</v>
      </c>
      <c r="W8513" s="244"/>
      <c r="AA8513" s="115" t="s">
        <v>4308</v>
      </c>
      <c r="AB8513" s="115" t="s">
        <v>4308</v>
      </c>
      <c r="AC8513" s="115" t="s">
        <v>4308</v>
      </c>
      <c r="AD8513" s="115" t="s">
        <v>4308</v>
      </c>
      <c r="AE8513" s="115" t="s">
        <v>4308</v>
      </c>
      <c r="AF8513" s="115" t="s">
        <v>4308</v>
      </c>
      <c r="AG8513" s="115" t="s">
        <v>4308</v>
      </c>
      <c r="AH8513" s="115" t="s">
        <v>4308</v>
      </c>
      <c r="AI8513" s="115" t="e">
        <f>VLOOKUP(A8513,'[2]دراسات قانونية'!$A$3:$E$600,1,0)</f>
        <v>#N/A</v>
      </c>
    </row>
    <row r="8514" spans="1:35" hidden="1" x14ac:dyDescent="0.25">
      <c r="A8514" s="246">
        <v>336074</v>
      </c>
      <c r="B8514" s="247" t="s">
        <v>12559</v>
      </c>
      <c r="C8514" s="247" t="s">
        <v>264</v>
      </c>
      <c r="D8514" s="248" t="s">
        <v>757</v>
      </c>
      <c r="E8514" t="s">
        <v>77</v>
      </c>
      <c r="F8514" s="126">
        <v>35261</v>
      </c>
      <c r="G8514" s="248" t="s">
        <v>211</v>
      </c>
      <c r="H8514" t="s">
        <v>16</v>
      </c>
      <c r="I8514" t="s">
        <v>136</v>
      </c>
      <c r="J8514" s="247" t="s">
        <v>1226</v>
      </c>
      <c r="K8514"/>
      <c r="L8514" t="s">
        <v>73</v>
      </c>
      <c r="M8514"/>
      <c r="N8514"/>
      <c r="O8514"/>
      <c r="P8514"/>
      <c r="Q8514"/>
      <c r="U8514"/>
      <c r="V8514">
        <v>0</v>
      </c>
      <c r="W8514" s="247"/>
      <c r="X8514"/>
      <c r="Y8514"/>
      <c r="Z8514"/>
      <c r="AA8514"/>
      <c r="AB8514"/>
      <c r="AC8514"/>
      <c r="AD8514"/>
      <c r="AE8514"/>
      <c r="AF8514"/>
      <c r="AG8514"/>
      <c r="AH8514" s="115" t="s">
        <v>4308</v>
      </c>
    </row>
    <row r="8515" spans="1:35" hidden="1" x14ac:dyDescent="0.25">
      <c r="A8515" s="246">
        <v>336075</v>
      </c>
      <c r="B8515" s="247" t="s">
        <v>12560</v>
      </c>
      <c r="C8515" s="247" t="s">
        <v>384</v>
      </c>
      <c r="D8515" s="248" t="s">
        <v>447</v>
      </c>
      <c r="E8515" t="s">
        <v>76</v>
      </c>
      <c r="F8515" s="126">
        <v>35431</v>
      </c>
      <c r="G8515" s="248" t="s">
        <v>368</v>
      </c>
      <c r="H8515" t="s">
        <v>16</v>
      </c>
      <c r="I8515" t="s">
        <v>129</v>
      </c>
      <c r="J8515" s="247"/>
      <c r="K8515"/>
      <c r="L8515"/>
      <c r="M8515"/>
      <c r="N8515"/>
      <c r="O8515"/>
      <c r="P8515"/>
      <c r="Q8515"/>
      <c r="U8515"/>
      <c r="V8515" t="s">
        <v>16623</v>
      </c>
      <c r="W8515" s="247"/>
      <c r="X8515"/>
      <c r="Y8515"/>
      <c r="Z8515"/>
      <c r="AA8515"/>
      <c r="AB8515"/>
      <c r="AC8515" t="s">
        <v>4308</v>
      </c>
      <c r="AD8515" t="s">
        <v>4308</v>
      </c>
      <c r="AE8515" t="s">
        <v>4308</v>
      </c>
      <c r="AF8515" t="s">
        <v>4308</v>
      </c>
      <c r="AG8515" t="s">
        <v>4308</v>
      </c>
      <c r="AH8515" s="115" t="s">
        <v>4308</v>
      </c>
    </row>
    <row r="8516" spans="1:35" hidden="1" x14ac:dyDescent="0.25">
      <c r="A8516" s="243">
        <v>336076</v>
      </c>
      <c r="B8516" s="244" t="s">
        <v>3919</v>
      </c>
      <c r="C8516" s="244" t="s">
        <v>522</v>
      </c>
      <c r="D8516" s="245" t="s">
        <v>1504</v>
      </c>
      <c r="E8516" s="115" t="s">
        <v>76</v>
      </c>
      <c r="F8516" s="237">
        <v>28497</v>
      </c>
      <c r="G8516" s="245" t="s">
        <v>40</v>
      </c>
      <c r="H8516" s="115" t="s">
        <v>16</v>
      </c>
      <c r="I8516" t="s">
        <v>199</v>
      </c>
      <c r="J8516" s="244" t="s">
        <v>1226</v>
      </c>
      <c r="L8516" s="115" t="s">
        <v>40</v>
      </c>
      <c r="U8516"/>
      <c r="V8516">
        <v>0</v>
      </c>
      <c r="W8516" s="244"/>
      <c r="AH8516" s="115" t="s">
        <v>4308</v>
      </c>
    </row>
    <row r="8517" spans="1:35" ht="18" x14ac:dyDescent="0.25">
      <c r="A8517" s="249">
        <v>336077</v>
      </c>
      <c r="B8517" s="250" t="s">
        <v>12561</v>
      </c>
      <c r="C8517" s="250" t="s">
        <v>778</v>
      </c>
      <c r="D8517" s="251" t="s">
        <v>12562</v>
      </c>
      <c r="E8517"/>
      <c r="F8517" s="126"/>
      <c r="G8517" s="252"/>
      <c r="H8517"/>
      <c r="I8517" t="s">
        <v>107</v>
      </c>
      <c r="J8517" s="253"/>
      <c r="K8517"/>
      <c r="L8517"/>
      <c r="M8517"/>
      <c r="N8517"/>
      <c r="O8517"/>
      <c r="P8517"/>
      <c r="Q8517"/>
      <c r="U8517"/>
      <c r="V8517" t="s">
        <v>4337</v>
      </c>
      <c r="W8517" s="253"/>
      <c r="X8517"/>
      <c r="Y8517"/>
      <c r="Z8517"/>
      <c r="AA8517"/>
      <c r="AB8517"/>
      <c r="AC8517"/>
      <c r="AD8517"/>
      <c r="AE8517"/>
      <c r="AF8517"/>
      <c r="AG8517"/>
      <c r="AH8517" s="115" t="s">
        <v>4308</v>
      </c>
      <c r="AI8517" s="115" t="e">
        <f>VLOOKUP(A8517,'[2]دراسات قانونية'!$A$3:$E$600,1,0)</f>
        <v>#N/A</v>
      </c>
    </row>
    <row r="8518" spans="1:35" hidden="1" x14ac:dyDescent="0.25">
      <c r="A8518" s="246">
        <v>336078</v>
      </c>
      <c r="B8518" s="247" t="s">
        <v>12563</v>
      </c>
      <c r="C8518" s="247" t="s">
        <v>1264</v>
      </c>
      <c r="D8518" s="248" t="s">
        <v>213</v>
      </c>
      <c r="E8518" t="s">
        <v>77</v>
      </c>
      <c r="F8518" s="126">
        <v>34897</v>
      </c>
      <c r="G8518" s="248" t="s">
        <v>18</v>
      </c>
      <c r="H8518" t="s">
        <v>16</v>
      </c>
      <c r="I8518" t="s">
        <v>129</v>
      </c>
      <c r="J8518" s="247" t="s">
        <v>15</v>
      </c>
      <c r="K8518"/>
      <c r="L8518" t="s">
        <v>30</v>
      </c>
      <c r="M8518"/>
      <c r="N8518"/>
      <c r="O8518"/>
      <c r="P8518"/>
      <c r="Q8518"/>
      <c r="U8518"/>
      <c r="V8518" t="s">
        <v>16623</v>
      </c>
      <c r="W8518" s="247"/>
      <c r="X8518"/>
      <c r="Y8518"/>
      <c r="Z8518"/>
      <c r="AA8518"/>
      <c r="AB8518"/>
      <c r="AC8518"/>
      <c r="AD8518"/>
      <c r="AE8518"/>
      <c r="AF8518" t="s">
        <v>4308</v>
      </c>
      <c r="AG8518" t="s">
        <v>4308</v>
      </c>
      <c r="AH8518" s="115" t="s">
        <v>4308</v>
      </c>
    </row>
    <row r="8519" spans="1:35" x14ac:dyDescent="0.25">
      <c r="A8519" s="243">
        <v>336079</v>
      </c>
      <c r="B8519" s="244" t="s">
        <v>12564</v>
      </c>
      <c r="C8519" s="244" t="s">
        <v>12565</v>
      </c>
      <c r="D8519" s="245" t="s">
        <v>276</v>
      </c>
      <c r="E8519" s="115" t="s">
        <v>76</v>
      </c>
      <c r="F8519" s="237"/>
      <c r="G8519" s="245"/>
      <c r="H8519" s="115" t="s">
        <v>16</v>
      </c>
      <c r="I8519" t="s">
        <v>107</v>
      </c>
      <c r="J8519" s="244"/>
      <c r="U8519"/>
      <c r="V8519" t="s">
        <v>4336</v>
      </c>
      <c r="W8519" s="244"/>
      <c r="AA8519" s="115" t="s">
        <v>4308</v>
      </c>
      <c r="AB8519" s="115" t="s">
        <v>4308</v>
      </c>
      <c r="AC8519" s="115" t="s">
        <v>4308</v>
      </c>
      <c r="AD8519" s="115" t="s">
        <v>4308</v>
      </c>
      <c r="AE8519" s="115" t="s">
        <v>4308</v>
      </c>
      <c r="AF8519" s="115" t="s">
        <v>4308</v>
      </c>
      <c r="AG8519" s="115" t="s">
        <v>4308</v>
      </c>
      <c r="AH8519" s="115" t="s">
        <v>4308</v>
      </c>
      <c r="AI8519" s="115" t="e">
        <f>VLOOKUP(A8519,'[2]دراسات قانونية'!$A$3:$E$600,1,0)</f>
        <v>#N/A</v>
      </c>
    </row>
    <row r="8520" spans="1:35" hidden="1" x14ac:dyDescent="0.25">
      <c r="A8520" s="246">
        <v>336080</v>
      </c>
      <c r="B8520" s="247" t="s">
        <v>12566</v>
      </c>
      <c r="C8520" s="247" t="s">
        <v>973</v>
      </c>
      <c r="D8520" s="248" t="s">
        <v>724</v>
      </c>
      <c r="E8520" t="s">
        <v>77</v>
      </c>
      <c r="F8520" s="126">
        <v>30018</v>
      </c>
      <c r="G8520" s="248" t="s">
        <v>18</v>
      </c>
      <c r="H8520" t="s">
        <v>16</v>
      </c>
      <c r="I8520" t="s">
        <v>201</v>
      </c>
      <c r="J8520" s="247" t="s">
        <v>1226</v>
      </c>
      <c r="K8520"/>
      <c r="L8520" t="s">
        <v>18</v>
      </c>
      <c r="M8520"/>
      <c r="N8520"/>
      <c r="O8520"/>
      <c r="P8520"/>
      <c r="Q8520"/>
      <c r="U8520"/>
      <c r="V8520">
        <v>0</v>
      </c>
      <c r="W8520" s="247"/>
      <c r="X8520"/>
      <c r="Y8520"/>
      <c r="Z8520"/>
      <c r="AA8520"/>
      <c r="AB8520"/>
      <c r="AC8520"/>
      <c r="AD8520"/>
      <c r="AE8520"/>
      <c r="AF8520"/>
      <c r="AG8520"/>
    </row>
    <row r="8521" spans="1:35" hidden="1" x14ac:dyDescent="0.25">
      <c r="A8521" s="246">
        <v>336081</v>
      </c>
      <c r="B8521" s="247" t="s">
        <v>12567</v>
      </c>
      <c r="C8521" s="247" t="s">
        <v>356</v>
      </c>
      <c r="D8521" s="248" t="s">
        <v>280</v>
      </c>
      <c r="E8521" t="s">
        <v>76</v>
      </c>
      <c r="F8521" s="126">
        <v>30869</v>
      </c>
      <c r="G8521" s="248" t="s">
        <v>794</v>
      </c>
      <c r="H8521" t="s">
        <v>16</v>
      </c>
      <c r="I8521" t="s">
        <v>129</v>
      </c>
      <c r="J8521" s="247"/>
      <c r="K8521"/>
      <c r="L8521"/>
      <c r="M8521"/>
      <c r="N8521"/>
      <c r="O8521"/>
      <c r="P8521"/>
      <c r="Q8521"/>
      <c r="U8521"/>
      <c r="V8521" t="s">
        <v>16603</v>
      </c>
      <c r="W8521" s="247"/>
      <c r="X8521"/>
      <c r="Y8521"/>
      <c r="Z8521"/>
      <c r="AA8521"/>
      <c r="AB8521"/>
      <c r="AC8521"/>
      <c r="AD8521"/>
      <c r="AE8521"/>
      <c r="AF8521"/>
      <c r="AG8521" t="s">
        <v>4308</v>
      </c>
      <c r="AH8521" s="115" t="s">
        <v>4308</v>
      </c>
    </row>
    <row r="8522" spans="1:35" x14ac:dyDescent="0.25">
      <c r="A8522" s="243">
        <v>336082</v>
      </c>
      <c r="B8522" s="244" t="s">
        <v>12568</v>
      </c>
      <c r="C8522" s="244" t="s">
        <v>917</v>
      </c>
      <c r="D8522" s="245" t="s">
        <v>228</v>
      </c>
      <c r="E8522" s="115" t="s">
        <v>76</v>
      </c>
      <c r="F8522" s="237"/>
      <c r="G8522" s="245"/>
      <c r="H8522" s="115" t="s">
        <v>16</v>
      </c>
      <c r="I8522" t="s">
        <v>107</v>
      </c>
      <c r="J8522" s="244"/>
      <c r="U8522"/>
      <c r="V8522" t="s">
        <v>4336</v>
      </c>
      <c r="W8522" s="244"/>
      <c r="AA8522" s="115" t="s">
        <v>4308</v>
      </c>
      <c r="AB8522" s="115" t="s">
        <v>4308</v>
      </c>
      <c r="AC8522" s="115" t="s">
        <v>4308</v>
      </c>
      <c r="AD8522" s="115" t="s">
        <v>4308</v>
      </c>
      <c r="AE8522" s="115" t="s">
        <v>4308</v>
      </c>
      <c r="AF8522" s="115" t="s">
        <v>4308</v>
      </c>
      <c r="AG8522" s="115" t="s">
        <v>4308</v>
      </c>
      <c r="AH8522" s="115" t="s">
        <v>4308</v>
      </c>
      <c r="AI8522" s="115" t="e">
        <f>VLOOKUP(A8522,'[2]دراسات قانونية'!$A$3:$E$600,1,0)</f>
        <v>#N/A</v>
      </c>
    </row>
    <row r="8523" spans="1:35" hidden="1" x14ac:dyDescent="0.25">
      <c r="A8523" s="243">
        <v>336083</v>
      </c>
      <c r="B8523" s="244" t="s">
        <v>4197</v>
      </c>
      <c r="C8523" s="244" t="s">
        <v>1129</v>
      </c>
      <c r="D8523" s="245" t="s">
        <v>862</v>
      </c>
      <c r="E8523" s="115" t="s">
        <v>76</v>
      </c>
      <c r="F8523" s="237">
        <v>36165</v>
      </c>
      <c r="G8523" s="245" t="s">
        <v>18</v>
      </c>
      <c r="H8523" s="115" t="s">
        <v>16</v>
      </c>
      <c r="I8523" t="s">
        <v>199</v>
      </c>
      <c r="J8523" s="244" t="s">
        <v>1226</v>
      </c>
      <c r="L8523" s="115" t="s">
        <v>30</v>
      </c>
      <c r="U8523"/>
      <c r="V8523">
        <v>0</v>
      </c>
      <c r="W8523" s="244"/>
    </row>
    <row r="8524" spans="1:35" ht="18" x14ac:dyDescent="0.25">
      <c r="A8524" s="249">
        <v>336085</v>
      </c>
      <c r="B8524" s="250" t="s">
        <v>12569</v>
      </c>
      <c r="C8524" s="250" t="s">
        <v>1487</v>
      </c>
      <c r="D8524" s="251" t="s">
        <v>513</v>
      </c>
      <c r="E8524"/>
      <c r="F8524" s="126"/>
      <c r="G8524" s="252"/>
      <c r="H8524"/>
      <c r="I8524" t="s">
        <v>107</v>
      </c>
      <c r="J8524" s="253"/>
      <c r="K8524"/>
      <c r="L8524"/>
      <c r="M8524"/>
      <c r="N8524"/>
      <c r="O8524"/>
      <c r="P8524"/>
      <c r="Q8524"/>
      <c r="U8524"/>
      <c r="V8524" t="s">
        <v>4337</v>
      </c>
      <c r="W8524" s="253"/>
      <c r="X8524"/>
      <c r="Y8524"/>
      <c r="Z8524"/>
      <c r="AA8524"/>
      <c r="AB8524"/>
      <c r="AC8524"/>
      <c r="AD8524"/>
      <c r="AE8524"/>
      <c r="AF8524"/>
      <c r="AG8524"/>
      <c r="AH8524" s="115" t="s">
        <v>4308</v>
      </c>
      <c r="AI8524" s="115" t="e">
        <f>VLOOKUP(A8524,'[2]دراسات قانونية'!$A$3:$E$600,1,0)</f>
        <v>#N/A</v>
      </c>
    </row>
    <row r="8525" spans="1:35" hidden="1" x14ac:dyDescent="0.25">
      <c r="A8525" s="246">
        <v>336086</v>
      </c>
      <c r="B8525" s="247" t="s">
        <v>12570</v>
      </c>
      <c r="C8525" s="247" t="s">
        <v>721</v>
      </c>
      <c r="D8525" s="248" t="s">
        <v>613</v>
      </c>
      <c r="E8525" t="s">
        <v>76</v>
      </c>
      <c r="F8525" s="126">
        <v>28927</v>
      </c>
      <c r="G8525" s="248" t="s">
        <v>18</v>
      </c>
      <c r="H8525" t="s">
        <v>16</v>
      </c>
      <c r="I8525" t="s">
        <v>201</v>
      </c>
      <c r="J8525" s="247" t="s">
        <v>1226</v>
      </c>
      <c r="K8525"/>
      <c r="L8525" t="s">
        <v>18</v>
      </c>
      <c r="M8525"/>
      <c r="N8525"/>
      <c r="O8525"/>
      <c r="P8525"/>
      <c r="Q8525"/>
      <c r="U8525"/>
      <c r="V8525">
        <v>0</v>
      </c>
      <c r="W8525" s="247"/>
      <c r="X8525"/>
      <c r="Y8525"/>
      <c r="Z8525"/>
      <c r="AA8525"/>
      <c r="AB8525"/>
      <c r="AC8525"/>
      <c r="AD8525"/>
      <c r="AE8525"/>
      <c r="AF8525"/>
      <c r="AG8525"/>
    </row>
    <row r="8526" spans="1:35" ht="18" x14ac:dyDescent="0.25">
      <c r="A8526" s="249">
        <v>336087</v>
      </c>
      <c r="B8526" s="250" t="s">
        <v>12571</v>
      </c>
      <c r="C8526" s="250" t="s">
        <v>358</v>
      </c>
      <c r="D8526" s="251" t="s">
        <v>409</v>
      </c>
      <c r="E8526"/>
      <c r="F8526" s="126"/>
      <c r="G8526" s="252"/>
      <c r="H8526"/>
      <c r="I8526" t="s">
        <v>107</v>
      </c>
      <c r="J8526" s="253"/>
      <c r="K8526"/>
      <c r="L8526"/>
      <c r="M8526"/>
      <c r="N8526"/>
      <c r="O8526"/>
      <c r="P8526"/>
      <c r="Q8526"/>
      <c r="U8526"/>
      <c r="V8526" t="s">
        <v>4337</v>
      </c>
      <c r="W8526" s="253"/>
      <c r="X8526"/>
      <c r="Y8526"/>
      <c r="Z8526"/>
      <c r="AA8526"/>
      <c r="AB8526"/>
      <c r="AC8526"/>
      <c r="AD8526"/>
      <c r="AE8526"/>
      <c r="AF8526"/>
      <c r="AG8526"/>
      <c r="AH8526" s="115" t="s">
        <v>4308</v>
      </c>
      <c r="AI8526" s="115" t="e">
        <f>VLOOKUP(A8526,'[2]دراسات قانونية'!$A$3:$E$600,1,0)</f>
        <v>#N/A</v>
      </c>
    </row>
    <row r="8527" spans="1:35" hidden="1" x14ac:dyDescent="0.25">
      <c r="A8527" s="246">
        <v>336089</v>
      </c>
      <c r="B8527" s="247" t="s">
        <v>12572</v>
      </c>
      <c r="C8527" s="247" t="s">
        <v>399</v>
      </c>
      <c r="D8527" s="248" t="s">
        <v>1997</v>
      </c>
      <c r="E8527" t="s">
        <v>77</v>
      </c>
      <c r="F8527" s="126">
        <v>35277</v>
      </c>
      <c r="G8527" s="248" t="s">
        <v>211</v>
      </c>
      <c r="H8527" t="s">
        <v>16</v>
      </c>
      <c r="I8527" t="s">
        <v>129</v>
      </c>
      <c r="J8527" s="247"/>
      <c r="K8527"/>
      <c r="L8527"/>
      <c r="M8527"/>
      <c r="N8527"/>
      <c r="O8527"/>
      <c r="P8527"/>
      <c r="Q8527"/>
      <c r="U8527"/>
      <c r="V8527" t="s">
        <v>4424</v>
      </c>
      <c r="W8527" s="247"/>
      <c r="X8527"/>
      <c r="Y8527"/>
      <c r="Z8527"/>
      <c r="AA8527"/>
      <c r="AB8527"/>
      <c r="AC8527"/>
      <c r="AD8527" t="s">
        <v>4308</v>
      </c>
      <c r="AE8527" t="s">
        <v>4308</v>
      </c>
      <c r="AF8527" t="s">
        <v>4308</v>
      </c>
      <c r="AG8527" t="s">
        <v>4308</v>
      </c>
      <c r="AH8527" s="115" t="s">
        <v>4308</v>
      </c>
    </row>
    <row r="8528" spans="1:35" hidden="1" x14ac:dyDescent="0.25">
      <c r="A8528" s="246">
        <v>336090</v>
      </c>
      <c r="B8528" s="247" t="s">
        <v>12573</v>
      </c>
      <c r="C8528" s="247" t="s">
        <v>218</v>
      </c>
      <c r="D8528" s="248" t="s">
        <v>328</v>
      </c>
      <c r="E8528" t="s">
        <v>76</v>
      </c>
      <c r="F8528" s="126"/>
      <c r="G8528" s="248"/>
      <c r="H8528" t="s">
        <v>16</v>
      </c>
      <c r="I8528" t="s">
        <v>129</v>
      </c>
      <c r="J8528" s="247"/>
      <c r="K8528"/>
      <c r="L8528"/>
      <c r="M8528"/>
      <c r="N8528"/>
      <c r="O8528"/>
      <c r="P8528"/>
      <c r="Q8528"/>
      <c r="U8528"/>
      <c r="V8528" t="s">
        <v>16603</v>
      </c>
      <c r="W8528" s="247"/>
      <c r="X8528"/>
      <c r="Y8528"/>
      <c r="Z8528"/>
      <c r="AA8528" t="s">
        <v>4308</v>
      </c>
      <c r="AB8528" t="s">
        <v>4308</v>
      </c>
      <c r="AC8528" t="s">
        <v>4308</v>
      </c>
      <c r="AD8528" t="s">
        <v>4308</v>
      </c>
      <c r="AE8528" t="s">
        <v>4308</v>
      </c>
      <c r="AF8528" t="s">
        <v>4308</v>
      </c>
      <c r="AG8528" t="s">
        <v>4308</v>
      </c>
      <c r="AH8528" s="115" t="s">
        <v>4308</v>
      </c>
    </row>
    <row r="8529" spans="1:35" x14ac:dyDescent="0.25">
      <c r="A8529" s="243">
        <v>336091</v>
      </c>
      <c r="B8529" s="244" t="s">
        <v>12574</v>
      </c>
      <c r="C8529" s="244" t="s">
        <v>322</v>
      </c>
      <c r="D8529" s="245" t="s">
        <v>4531</v>
      </c>
      <c r="E8529" s="115" t="s">
        <v>76</v>
      </c>
      <c r="F8529" s="237"/>
      <c r="G8529" s="245"/>
      <c r="H8529" s="115" t="s">
        <v>16</v>
      </c>
      <c r="I8529" t="s">
        <v>107</v>
      </c>
      <c r="J8529" s="244"/>
      <c r="U8529"/>
      <c r="V8529" t="s">
        <v>4336</v>
      </c>
      <c r="W8529" s="244"/>
      <c r="AA8529" s="115" t="s">
        <v>4308</v>
      </c>
      <c r="AB8529" s="115" t="s">
        <v>4308</v>
      </c>
      <c r="AC8529" s="115" t="s">
        <v>4308</v>
      </c>
      <c r="AD8529" s="115" t="s">
        <v>4308</v>
      </c>
      <c r="AE8529" s="115" t="s">
        <v>4308</v>
      </c>
      <c r="AF8529" s="115" t="s">
        <v>4308</v>
      </c>
      <c r="AG8529" s="115" t="s">
        <v>4308</v>
      </c>
      <c r="AH8529" s="115" t="s">
        <v>4308</v>
      </c>
      <c r="AI8529" s="115" t="e">
        <f>VLOOKUP(A8529,'[2]دراسات قانونية'!$A$3:$E$600,1,0)</f>
        <v>#N/A</v>
      </c>
    </row>
    <row r="8530" spans="1:35" hidden="1" x14ac:dyDescent="0.25">
      <c r="A8530" s="243">
        <v>336092</v>
      </c>
      <c r="B8530" s="244" t="s">
        <v>2680</v>
      </c>
      <c r="C8530" s="244" t="s">
        <v>377</v>
      </c>
      <c r="D8530" s="245" t="s">
        <v>500</v>
      </c>
      <c r="E8530" s="115" t="s">
        <v>77</v>
      </c>
      <c r="F8530" s="237">
        <v>36161</v>
      </c>
      <c r="G8530" s="245" t="s">
        <v>2550</v>
      </c>
      <c r="H8530" s="115" t="s">
        <v>16</v>
      </c>
      <c r="I8530" t="s">
        <v>199</v>
      </c>
      <c r="J8530" s="244" t="s">
        <v>1226</v>
      </c>
      <c r="L8530" s="115" t="s">
        <v>30</v>
      </c>
      <c r="U8530"/>
      <c r="V8530">
        <v>0</v>
      </c>
      <c r="W8530" s="244"/>
    </row>
    <row r="8531" spans="1:35" hidden="1" x14ac:dyDescent="0.25">
      <c r="A8531" s="243">
        <v>336093</v>
      </c>
      <c r="B8531" s="244" t="s">
        <v>2601</v>
      </c>
      <c r="C8531" s="244" t="s">
        <v>227</v>
      </c>
      <c r="D8531" s="245" t="s">
        <v>2602</v>
      </c>
      <c r="E8531" s="115" t="s">
        <v>76</v>
      </c>
      <c r="F8531" s="237">
        <v>34335</v>
      </c>
      <c r="G8531" s="245" t="s">
        <v>2603</v>
      </c>
      <c r="H8531" s="115" t="s">
        <v>16</v>
      </c>
      <c r="I8531" t="s">
        <v>199</v>
      </c>
      <c r="J8531" s="244" t="s">
        <v>1226</v>
      </c>
      <c r="L8531" s="115" t="s">
        <v>18</v>
      </c>
      <c r="U8531"/>
      <c r="V8531">
        <v>0</v>
      </c>
      <c r="W8531" s="244"/>
    </row>
    <row r="8532" spans="1:35" hidden="1" x14ac:dyDescent="0.25">
      <c r="A8532" s="243">
        <v>336094</v>
      </c>
      <c r="B8532" s="244" t="s">
        <v>3920</v>
      </c>
      <c r="C8532" s="244" t="s">
        <v>825</v>
      </c>
      <c r="D8532" s="245" t="s">
        <v>222</v>
      </c>
      <c r="E8532" s="115" t="s">
        <v>77</v>
      </c>
      <c r="F8532" s="237">
        <v>28775</v>
      </c>
      <c r="G8532" s="245" t="s">
        <v>37</v>
      </c>
      <c r="H8532" s="115" t="s">
        <v>16</v>
      </c>
      <c r="I8532" t="s">
        <v>199</v>
      </c>
      <c r="J8532" s="244" t="s">
        <v>1226</v>
      </c>
      <c r="L8532" s="115" t="s">
        <v>37</v>
      </c>
      <c r="U8532"/>
      <c r="V8532">
        <v>0</v>
      </c>
      <c r="W8532" s="244"/>
    </row>
    <row r="8533" spans="1:35" hidden="1" x14ac:dyDescent="0.25">
      <c r="A8533" s="246">
        <v>336095</v>
      </c>
      <c r="B8533" s="247" t="s">
        <v>12575</v>
      </c>
      <c r="C8533" s="247" t="s">
        <v>324</v>
      </c>
      <c r="D8533" s="248" t="s">
        <v>1062</v>
      </c>
      <c r="E8533" t="s">
        <v>77</v>
      </c>
      <c r="F8533" s="126">
        <v>27605</v>
      </c>
      <c r="G8533" s="248" t="s">
        <v>716</v>
      </c>
      <c r="H8533" t="s">
        <v>16</v>
      </c>
      <c r="I8533" t="s">
        <v>129</v>
      </c>
      <c r="J8533" s="247" t="s">
        <v>1226</v>
      </c>
      <c r="K8533"/>
      <c r="L8533" t="s">
        <v>73</v>
      </c>
      <c r="M8533"/>
      <c r="N8533"/>
      <c r="O8533"/>
      <c r="P8533"/>
      <c r="Q8533"/>
      <c r="U8533"/>
      <c r="V8533" t="s">
        <v>4337</v>
      </c>
      <c r="W8533" s="247"/>
      <c r="X8533"/>
      <c r="Y8533"/>
      <c r="Z8533"/>
      <c r="AA8533"/>
      <c r="AB8533"/>
      <c r="AC8533"/>
      <c r="AD8533"/>
      <c r="AE8533" t="s">
        <v>4308</v>
      </c>
      <c r="AF8533" t="s">
        <v>4308</v>
      </c>
      <c r="AG8533" t="s">
        <v>4308</v>
      </c>
      <c r="AH8533" s="115" t="s">
        <v>4308</v>
      </c>
    </row>
    <row r="8534" spans="1:35" x14ac:dyDescent="0.25">
      <c r="A8534" s="243">
        <v>336096</v>
      </c>
      <c r="B8534" s="244" t="s">
        <v>12576</v>
      </c>
      <c r="C8534" s="244" t="s">
        <v>530</v>
      </c>
      <c r="D8534" s="245" t="s">
        <v>1611</v>
      </c>
      <c r="E8534" s="115" t="s">
        <v>77</v>
      </c>
      <c r="F8534" s="237">
        <v>34335</v>
      </c>
      <c r="G8534" s="245" t="s">
        <v>11660</v>
      </c>
      <c r="H8534" s="115" t="s">
        <v>16</v>
      </c>
      <c r="I8534" t="s">
        <v>107</v>
      </c>
      <c r="J8534" s="244" t="s">
        <v>15</v>
      </c>
      <c r="L8534" s="115" t="s">
        <v>58</v>
      </c>
      <c r="U8534"/>
      <c r="V8534" t="s">
        <v>4337</v>
      </c>
      <c r="W8534" s="244"/>
      <c r="AH8534" s="115" t="s">
        <v>4308</v>
      </c>
      <c r="AI8534" s="115" t="e">
        <f>VLOOKUP(A8534,'[2]دراسات قانونية'!$A$3:$E$600,1,0)</f>
        <v>#N/A</v>
      </c>
    </row>
    <row r="8535" spans="1:35" x14ac:dyDescent="0.25">
      <c r="A8535" s="243">
        <v>336098</v>
      </c>
      <c r="B8535" s="244" t="s">
        <v>12577</v>
      </c>
      <c r="C8535" s="244" t="s">
        <v>755</v>
      </c>
      <c r="D8535" s="245" t="s">
        <v>1452</v>
      </c>
      <c r="E8535" s="115" t="s">
        <v>76</v>
      </c>
      <c r="F8535" s="237">
        <v>36176</v>
      </c>
      <c r="G8535" s="245" t="s">
        <v>211</v>
      </c>
      <c r="H8535" s="115" t="s">
        <v>16</v>
      </c>
      <c r="I8535" t="s">
        <v>107</v>
      </c>
      <c r="J8535" s="244" t="s">
        <v>15</v>
      </c>
      <c r="L8535" s="115" t="s">
        <v>18</v>
      </c>
      <c r="U8535"/>
      <c r="V8535" t="s">
        <v>4336</v>
      </c>
      <c r="W8535" s="244"/>
      <c r="AI8535" s="115" t="e">
        <f>VLOOKUP(A8535,'[2]دراسات قانونية'!$A$3:$E$600,1,0)</f>
        <v>#N/A</v>
      </c>
    </row>
    <row r="8536" spans="1:35" x14ac:dyDescent="0.25">
      <c r="A8536" s="243">
        <v>336099</v>
      </c>
      <c r="B8536" s="244" t="s">
        <v>12578</v>
      </c>
      <c r="C8536" s="244" t="s">
        <v>250</v>
      </c>
      <c r="D8536" s="245" t="s">
        <v>1062</v>
      </c>
      <c r="E8536" s="115" t="s">
        <v>76</v>
      </c>
      <c r="F8536" s="237"/>
      <c r="G8536" s="245"/>
      <c r="H8536" s="115" t="s">
        <v>16</v>
      </c>
      <c r="I8536" t="s">
        <v>107</v>
      </c>
      <c r="J8536" s="244"/>
      <c r="U8536"/>
      <c r="V8536" t="s">
        <v>4336</v>
      </c>
      <c r="W8536" s="244"/>
      <c r="AA8536" s="115" t="s">
        <v>4308</v>
      </c>
      <c r="AB8536" s="115" t="s">
        <v>4308</v>
      </c>
      <c r="AC8536" s="115" t="s">
        <v>4308</v>
      </c>
      <c r="AD8536" s="115" t="s">
        <v>4308</v>
      </c>
      <c r="AE8536" s="115" t="s">
        <v>4308</v>
      </c>
      <c r="AF8536" s="115" t="s">
        <v>4308</v>
      </c>
      <c r="AG8536" s="115" t="s">
        <v>4308</v>
      </c>
      <c r="AH8536" s="115" t="s">
        <v>4308</v>
      </c>
      <c r="AI8536" s="115" t="e">
        <f>VLOOKUP(A8536,'[2]دراسات قانونية'!$A$3:$E$600,1,0)</f>
        <v>#N/A</v>
      </c>
    </row>
    <row r="8537" spans="1:35" x14ac:dyDescent="0.25">
      <c r="A8537" s="243">
        <v>336100</v>
      </c>
      <c r="B8537" s="244" t="s">
        <v>12579</v>
      </c>
      <c r="C8537" s="244" t="s">
        <v>227</v>
      </c>
      <c r="D8537" s="245" t="s">
        <v>1453</v>
      </c>
      <c r="E8537" s="115" t="s">
        <v>76</v>
      </c>
      <c r="F8537" s="237"/>
      <c r="G8537" s="245"/>
      <c r="H8537" s="115" t="s">
        <v>16</v>
      </c>
      <c r="I8537" t="s">
        <v>107</v>
      </c>
      <c r="J8537" s="244"/>
      <c r="U8537"/>
      <c r="V8537" t="s">
        <v>4336</v>
      </c>
      <c r="W8537" s="244"/>
      <c r="AC8537" s="115" t="s">
        <v>4308</v>
      </c>
      <c r="AD8537" s="115" t="s">
        <v>4308</v>
      </c>
      <c r="AE8537" s="115" t="s">
        <v>4308</v>
      </c>
      <c r="AF8537" s="115" t="s">
        <v>4308</v>
      </c>
      <c r="AG8537" s="115" t="s">
        <v>4308</v>
      </c>
      <c r="AH8537" s="115" t="s">
        <v>4308</v>
      </c>
      <c r="AI8537" s="115" t="e">
        <f>VLOOKUP(A8537,'[2]دراسات قانونية'!$A$3:$E$600,1,0)</f>
        <v>#N/A</v>
      </c>
    </row>
    <row r="8538" spans="1:35" hidden="1" x14ac:dyDescent="0.25">
      <c r="A8538" s="246">
        <v>336102</v>
      </c>
      <c r="B8538" s="247" t="s">
        <v>12580</v>
      </c>
      <c r="C8538" s="247" t="s">
        <v>305</v>
      </c>
      <c r="D8538" s="248" t="s">
        <v>12581</v>
      </c>
      <c r="E8538" t="s">
        <v>76</v>
      </c>
      <c r="F8538" s="126">
        <v>28778</v>
      </c>
      <c r="G8538" s="248" t="s">
        <v>7220</v>
      </c>
      <c r="H8538" t="s">
        <v>16</v>
      </c>
      <c r="I8538" t="s">
        <v>136</v>
      </c>
      <c r="J8538" s="247" t="s">
        <v>1226</v>
      </c>
      <c r="K8538"/>
      <c r="L8538" t="s">
        <v>18</v>
      </c>
      <c r="M8538"/>
      <c r="N8538"/>
      <c r="O8538"/>
      <c r="P8538"/>
      <c r="Q8538"/>
      <c r="U8538"/>
      <c r="V8538">
        <v>0</v>
      </c>
      <c r="W8538" s="247"/>
      <c r="X8538"/>
      <c r="Y8538"/>
      <c r="Z8538"/>
      <c r="AA8538"/>
      <c r="AB8538"/>
      <c r="AC8538"/>
      <c r="AD8538"/>
      <c r="AE8538"/>
      <c r="AF8538"/>
      <c r="AG8538"/>
    </row>
    <row r="8539" spans="1:35" ht="18" x14ac:dyDescent="0.25">
      <c r="A8539" s="249">
        <v>336103</v>
      </c>
      <c r="B8539" s="250" t="s">
        <v>12582</v>
      </c>
      <c r="C8539" s="250" t="s">
        <v>244</v>
      </c>
      <c r="D8539" s="251" t="s">
        <v>214</v>
      </c>
      <c r="E8539"/>
      <c r="F8539" s="126"/>
      <c r="G8539" s="252"/>
      <c r="H8539"/>
      <c r="I8539" t="s">
        <v>107</v>
      </c>
      <c r="J8539" s="253"/>
      <c r="K8539"/>
      <c r="L8539"/>
      <c r="M8539"/>
      <c r="N8539"/>
      <c r="O8539"/>
      <c r="P8539"/>
      <c r="Q8539"/>
      <c r="U8539"/>
      <c r="V8539" t="s">
        <v>4337</v>
      </c>
      <c r="W8539" s="253"/>
      <c r="X8539"/>
      <c r="Y8539"/>
      <c r="Z8539"/>
      <c r="AA8539"/>
      <c r="AB8539"/>
      <c r="AC8539"/>
      <c r="AD8539"/>
      <c r="AE8539"/>
      <c r="AF8539"/>
      <c r="AG8539"/>
      <c r="AH8539" s="115" t="s">
        <v>4308</v>
      </c>
      <c r="AI8539" s="115" t="e">
        <f>VLOOKUP(A8539,'[2]دراسات قانونية'!$A$3:$E$600,1,0)</f>
        <v>#N/A</v>
      </c>
    </row>
    <row r="8540" spans="1:35" x14ac:dyDescent="0.25">
      <c r="A8540" s="243">
        <v>336104</v>
      </c>
      <c r="B8540" s="244" t="s">
        <v>12583</v>
      </c>
      <c r="C8540" s="244" t="s">
        <v>7524</v>
      </c>
      <c r="D8540" s="245" t="s">
        <v>12584</v>
      </c>
      <c r="E8540" s="115" t="s">
        <v>76</v>
      </c>
      <c r="F8540" s="237"/>
      <c r="G8540" s="245"/>
      <c r="H8540" s="115" t="s">
        <v>16</v>
      </c>
      <c r="I8540" t="s">
        <v>107</v>
      </c>
      <c r="J8540" s="244"/>
      <c r="U8540"/>
      <c r="V8540" t="s">
        <v>4336</v>
      </c>
      <c r="W8540" s="244"/>
      <c r="AA8540" s="115" t="s">
        <v>4308</v>
      </c>
      <c r="AB8540" s="115" t="s">
        <v>4308</v>
      </c>
      <c r="AC8540" s="115" t="s">
        <v>4308</v>
      </c>
      <c r="AD8540" s="115" t="s">
        <v>4308</v>
      </c>
      <c r="AE8540" s="115" t="s">
        <v>4308</v>
      </c>
      <c r="AF8540" s="115" t="s">
        <v>4308</v>
      </c>
      <c r="AG8540" s="115" t="s">
        <v>4308</v>
      </c>
      <c r="AH8540" s="115" t="s">
        <v>4308</v>
      </c>
      <c r="AI8540" s="115" t="e">
        <f>VLOOKUP(A8540,'[2]دراسات قانونية'!$A$3:$E$600,1,0)</f>
        <v>#N/A</v>
      </c>
    </row>
    <row r="8541" spans="1:35" x14ac:dyDescent="0.25">
      <c r="A8541" s="243">
        <v>336105</v>
      </c>
      <c r="B8541" s="244" t="s">
        <v>12585</v>
      </c>
      <c r="C8541" s="244" t="s">
        <v>295</v>
      </c>
      <c r="D8541" s="245" t="s">
        <v>4717</v>
      </c>
      <c r="E8541" s="115" t="s">
        <v>76</v>
      </c>
      <c r="F8541" s="237"/>
      <c r="G8541" s="245"/>
      <c r="H8541" s="115" t="s">
        <v>16</v>
      </c>
      <c r="I8541" t="s">
        <v>107</v>
      </c>
      <c r="J8541" s="244"/>
      <c r="U8541"/>
      <c r="V8541" t="s">
        <v>4336</v>
      </c>
      <c r="W8541" s="244"/>
      <c r="AA8541" s="115" t="s">
        <v>4308</v>
      </c>
      <c r="AB8541" s="115" t="s">
        <v>4308</v>
      </c>
      <c r="AC8541" s="115" t="s">
        <v>4308</v>
      </c>
      <c r="AD8541" s="115" t="s">
        <v>4308</v>
      </c>
      <c r="AE8541" s="115" t="s">
        <v>4308</v>
      </c>
      <c r="AF8541" s="115" t="s">
        <v>4308</v>
      </c>
      <c r="AG8541" s="115" t="s">
        <v>4308</v>
      </c>
      <c r="AH8541" s="115" t="s">
        <v>4308</v>
      </c>
      <c r="AI8541" s="115" t="e">
        <f>VLOOKUP(A8541,'[2]دراسات قانونية'!$A$3:$E$600,1,0)</f>
        <v>#N/A</v>
      </c>
    </row>
    <row r="8542" spans="1:35" hidden="1" x14ac:dyDescent="0.25">
      <c r="A8542" s="246">
        <v>336106</v>
      </c>
      <c r="B8542" s="247" t="s">
        <v>12586</v>
      </c>
      <c r="C8542" s="247" t="s">
        <v>5658</v>
      </c>
      <c r="D8542" s="248" t="s">
        <v>346</v>
      </c>
      <c r="E8542" t="s">
        <v>76</v>
      </c>
      <c r="F8542" s="126">
        <v>24096</v>
      </c>
      <c r="G8542" s="248" t="s">
        <v>12587</v>
      </c>
      <c r="H8542" t="s">
        <v>16</v>
      </c>
      <c r="I8542" t="s">
        <v>129</v>
      </c>
      <c r="J8542" s="247"/>
      <c r="K8542"/>
      <c r="L8542"/>
      <c r="M8542"/>
      <c r="N8542"/>
      <c r="O8542"/>
      <c r="P8542"/>
      <c r="Q8542"/>
      <c r="U8542"/>
      <c r="V8542" t="s">
        <v>4424</v>
      </c>
      <c r="W8542" s="247"/>
      <c r="X8542"/>
      <c r="Y8542"/>
      <c r="Z8542"/>
      <c r="AA8542"/>
      <c r="AB8542"/>
      <c r="AC8542" t="s">
        <v>4308</v>
      </c>
      <c r="AD8542" t="s">
        <v>4308</v>
      </c>
      <c r="AE8542" t="s">
        <v>4308</v>
      </c>
      <c r="AF8542" t="s">
        <v>4308</v>
      </c>
      <c r="AG8542" t="s">
        <v>4308</v>
      </c>
      <c r="AH8542" s="115" t="s">
        <v>4308</v>
      </c>
    </row>
    <row r="8543" spans="1:35" hidden="1" x14ac:dyDescent="0.25">
      <c r="A8543" s="246">
        <v>336107</v>
      </c>
      <c r="B8543" s="247" t="s">
        <v>12588</v>
      </c>
      <c r="C8543" s="247" t="s">
        <v>349</v>
      </c>
      <c r="D8543" s="248" t="s">
        <v>421</v>
      </c>
      <c r="E8543" t="s">
        <v>76</v>
      </c>
      <c r="F8543" s="126">
        <v>29235</v>
      </c>
      <c r="G8543" s="248" t="s">
        <v>18</v>
      </c>
      <c r="H8543" t="s">
        <v>16</v>
      </c>
      <c r="I8543" t="s">
        <v>136</v>
      </c>
      <c r="J8543" s="247"/>
      <c r="K8543"/>
      <c r="L8543"/>
      <c r="M8543"/>
      <c r="N8543"/>
      <c r="O8543"/>
      <c r="P8543"/>
      <c r="Q8543"/>
      <c r="U8543"/>
      <c r="V8543" t="s">
        <v>16623</v>
      </c>
      <c r="W8543" s="247"/>
      <c r="X8543"/>
      <c r="Y8543"/>
      <c r="Z8543"/>
      <c r="AA8543"/>
      <c r="AB8543"/>
      <c r="AC8543"/>
      <c r="AD8543"/>
      <c r="AE8543"/>
      <c r="AF8543"/>
      <c r="AG8543"/>
    </row>
    <row r="8544" spans="1:35" hidden="1" x14ac:dyDescent="0.25">
      <c r="A8544" s="246">
        <v>336108</v>
      </c>
      <c r="B8544" s="247" t="s">
        <v>12589</v>
      </c>
      <c r="C8544" s="247" t="s">
        <v>227</v>
      </c>
      <c r="D8544" s="248" t="s">
        <v>585</v>
      </c>
      <c r="E8544" t="s">
        <v>76</v>
      </c>
      <c r="F8544" s="126">
        <v>31649</v>
      </c>
      <c r="G8544" s="248" t="s">
        <v>40</v>
      </c>
      <c r="H8544" t="s">
        <v>16</v>
      </c>
      <c r="I8544" t="s">
        <v>129</v>
      </c>
      <c r="J8544" s="247" t="s">
        <v>1226</v>
      </c>
      <c r="K8544"/>
      <c r="L8544" t="s">
        <v>40</v>
      </c>
      <c r="M8544"/>
      <c r="N8544"/>
      <c r="O8544"/>
      <c r="P8544"/>
      <c r="Q8544"/>
      <c r="U8544"/>
      <c r="V8544" t="s">
        <v>16623</v>
      </c>
      <c r="W8544" s="247"/>
      <c r="X8544"/>
      <c r="Y8544"/>
      <c r="Z8544"/>
      <c r="AA8544"/>
      <c r="AB8544"/>
      <c r="AC8544"/>
      <c r="AD8544"/>
      <c r="AE8544"/>
      <c r="AF8544"/>
      <c r="AG8544"/>
    </row>
    <row r="8545" spans="1:35" hidden="1" x14ac:dyDescent="0.25">
      <c r="A8545" s="246">
        <v>336109</v>
      </c>
      <c r="B8545" s="247" t="s">
        <v>12590</v>
      </c>
      <c r="C8545" s="247" t="s">
        <v>9644</v>
      </c>
      <c r="D8545" s="248" t="s">
        <v>528</v>
      </c>
      <c r="E8545" t="s">
        <v>76</v>
      </c>
      <c r="F8545" s="126"/>
      <c r="G8545" s="248"/>
      <c r="H8545" t="s">
        <v>16</v>
      </c>
      <c r="I8545" t="s">
        <v>129</v>
      </c>
      <c r="J8545" s="247"/>
      <c r="K8545"/>
      <c r="L8545"/>
      <c r="M8545"/>
      <c r="N8545"/>
      <c r="O8545"/>
      <c r="P8545"/>
      <c r="Q8545"/>
      <c r="U8545"/>
      <c r="V8545" t="s">
        <v>4424</v>
      </c>
      <c r="W8545" s="247"/>
      <c r="X8545"/>
      <c r="Y8545"/>
      <c r="Z8545"/>
      <c r="AA8545" t="s">
        <v>4308</v>
      </c>
      <c r="AB8545" t="s">
        <v>4308</v>
      </c>
      <c r="AC8545" t="s">
        <v>4308</v>
      </c>
      <c r="AD8545" t="s">
        <v>4308</v>
      </c>
      <c r="AE8545" t="s">
        <v>4308</v>
      </c>
      <c r="AF8545" t="s">
        <v>4308</v>
      </c>
      <c r="AG8545" t="s">
        <v>4308</v>
      </c>
      <c r="AH8545" s="115" t="s">
        <v>4308</v>
      </c>
    </row>
    <row r="8546" spans="1:35" hidden="1" x14ac:dyDescent="0.25">
      <c r="A8546" s="243">
        <v>336110</v>
      </c>
      <c r="B8546" s="244" t="s">
        <v>3921</v>
      </c>
      <c r="C8546" s="244" t="s">
        <v>394</v>
      </c>
      <c r="D8546" s="245" t="s">
        <v>935</v>
      </c>
      <c r="E8546" s="115" t="s">
        <v>77</v>
      </c>
      <c r="F8546" s="237">
        <v>33793</v>
      </c>
      <c r="G8546" s="245" t="s">
        <v>30</v>
      </c>
      <c r="H8546" s="115" t="s">
        <v>16</v>
      </c>
      <c r="I8546" t="s">
        <v>199</v>
      </c>
      <c r="J8546" s="244" t="s">
        <v>15</v>
      </c>
      <c r="L8546" s="115" t="s">
        <v>30</v>
      </c>
      <c r="U8546"/>
      <c r="V8546">
        <v>0</v>
      </c>
      <c r="W8546" s="244"/>
    </row>
    <row r="8547" spans="1:35" hidden="1" x14ac:dyDescent="0.25">
      <c r="A8547" s="243">
        <v>336112</v>
      </c>
      <c r="B8547" s="244" t="s">
        <v>4198</v>
      </c>
      <c r="C8547" s="244" t="s">
        <v>360</v>
      </c>
      <c r="D8547" s="245" t="s">
        <v>237</v>
      </c>
      <c r="E8547" s="115" t="s">
        <v>77</v>
      </c>
      <c r="F8547" s="237">
        <v>29262</v>
      </c>
      <c r="G8547" s="245" t="s">
        <v>18</v>
      </c>
      <c r="H8547" s="115" t="s">
        <v>16</v>
      </c>
      <c r="I8547" t="s">
        <v>199</v>
      </c>
      <c r="J8547" s="244" t="s">
        <v>1226</v>
      </c>
      <c r="L8547" s="115" t="s">
        <v>18</v>
      </c>
      <c r="U8547"/>
      <c r="V8547">
        <v>0</v>
      </c>
      <c r="W8547" s="244"/>
    </row>
    <row r="8548" spans="1:35" x14ac:dyDescent="0.25">
      <c r="A8548" s="243">
        <v>336113</v>
      </c>
      <c r="B8548" s="244" t="s">
        <v>12591</v>
      </c>
      <c r="C8548" s="244" t="s">
        <v>327</v>
      </c>
      <c r="D8548" s="245" t="s">
        <v>405</v>
      </c>
      <c r="E8548" s="115" t="s">
        <v>76</v>
      </c>
      <c r="F8548" s="237"/>
      <c r="G8548" s="245"/>
      <c r="H8548" s="115" t="s">
        <v>16</v>
      </c>
      <c r="I8548" t="s">
        <v>107</v>
      </c>
      <c r="J8548" s="244"/>
      <c r="U8548"/>
      <c r="V8548" t="s">
        <v>4336</v>
      </c>
      <c r="W8548" s="244"/>
      <c r="AA8548" s="115" t="s">
        <v>4308</v>
      </c>
      <c r="AB8548" s="115" t="s">
        <v>4308</v>
      </c>
      <c r="AC8548" s="115" t="s">
        <v>4308</v>
      </c>
      <c r="AD8548" s="115" t="s">
        <v>4308</v>
      </c>
      <c r="AE8548" s="115" t="s">
        <v>4308</v>
      </c>
      <c r="AF8548" s="115" t="s">
        <v>4308</v>
      </c>
      <c r="AG8548" s="115" t="s">
        <v>4308</v>
      </c>
      <c r="AH8548" s="115" t="s">
        <v>4308</v>
      </c>
      <c r="AI8548" s="115" t="e">
        <f>VLOOKUP(A8548,'[2]دراسات قانونية'!$A$3:$E$600,1,0)</f>
        <v>#N/A</v>
      </c>
    </row>
    <row r="8549" spans="1:35" x14ac:dyDescent="0.25">
      <c r="A8549" s="243">
        <v>336114</v>
      </c>
      <c r="B8549" s="244" t="s">
        <v>12592</v>
      </c>
      <c r="C8549" s="244" t="s">
        <v>11172</v>
      </c>
      <c r="D8549" s="245" t="s">
        <v>746</v>
      </c>
      <c r="E8549" s="115" t="s">
        <v>76</v>
      </c>
      <c r="F8549" s="237"/>
      <c r="G8549" s="245"/>
      <c r="H8549" s="115" t="s">
        <v>16</v>
      </c>
      <c r="I8549" t="s">
        <v>107</v>
      </c>
      <c r="J8549" s="244"/>
      <c r="U8549"/>
      <c r="V8549" t="s">
        <v>4336</v>
      </c>
      <c r="W8549" s="244"/>
      <c r="AA8549" s="115" t="s">
        <v>4308</v>
      </c>
      <c r="AB8549" s="115" t="s">
        <v>4308</v>
      </c>
      <c r="AC8549" s="115" t="s">
        <v>4308</v>
      </c>
      <c r="AD8549" s="115" t="s">
        <v>4308</v>
      </c>
      <c r="AE8549" s="115" t="s">
        <v>4308</v>
      </c>
      <c r="AF8549" s="115" t="s">
        <v>4308</v>
      </c>
      <c r="AG8549" s="115" t="s">
        <v>4308</v>
      </c>
      <c r="AH8549" s="115" t="s">
        <v>4308</v>
      </c>
      <c r="AI8549" s="115" t="e">
        <f>VLOOKUP(A8549,'[2]دراسات قانونية'!$A$3:$E$600,1,0)</f>
        <v>#N/A</v>
      </c>
    </row>
    <row r="8550" spans="1:35" hidden="1" x14ac:dyDescent="0.25">
      <c r="A8550" s="246">
        <v>336115</v>
      </c>
      <c r="B8550" s="247" t="s">
        <v>1811</v>
      </c>
      <c r="C8550" s="247" t="s">
        <v>272</v>
      </c>
      <c r="D8550" s="248" t="s">
        <v>12593</v>
      </c>
      <c r="E8550" t="s">
        <v>76</v>
      </c>
      <c r="F8550" s="126">
        <v>36000</v>
      </c>
      <c r="G8550" s="248" t="s">
        <v>18</v>
      </c>
      <c r="H8550" t="s">
        <v>16</v>
      </c>
      <c r="I8550" t="s">
        <v>129</v>
      </c>
      <c r="J8550" s="247" t="s">
        <v>15</v>
      </c>
      <c r="K8550"/>
      <c r="L8550" t="s">
        <v>30</v>
      </c>
      <c r="M8550"/>
      <c r="N8550"/>
      <c r="O8550"/>
      <c r="P8550"/>
      <c r="Q8550"/>
      <c r="U8550"/>
      <c r="V8550" t="s">
        <v>4337</v>
      </c>
      <c r="W8550" s="247"/>
      <c r="X8550"/>
      <c r="Y8550"/>
      <c r="Z8550"/>
      <c r="AA8550"/>
      <c r="AB8550"/>
      <c r="AC8550"/>
      <c r="AD8550"/>
      <c r="AE8550"/>
      <c r="AF8550"/>
      <c r="AG8550"/>
    </row>
    <row r="8551" spans="1:35" ht="18" x14ac:dyDescent="0.25">
      <c r="A8551" s="249">
        <v>336117</v>
      </c>
      <c r="B8551" s="250" t="s">
        <v>12594</v>
      </c>
      <c r="C8551" s="250" t="s">
        <v>653</v>
      </c>
      <c r="D8551" s="251" t="s">
        <v>230</v>
      </c>
      <c r="E8551"/>
      <c r="F8551" s="126"/>
      <c r="G8551" s="252"/>
      <c r="H8551"/>
      <c r="I8551" t="s">
        <v>107</v>
      </c>
      <c r="J8551" s="253"/>
      <c r="K8551"/>
      <c r="L8551"/>
      <c r="M8551"/>
      <c r="N8551"/>
      <c r="O8551"/>
      <c r="P8551"/>
      <c r="Q8551"/>
      <c r="U8551"/>
      <c r="V8551" t="s">
        <v>4337</v>
      </c>
      <c r="W8551" s="253"/>
      <c r="X8551"/>
      <c r="Y8551"/>
      <c r="Z8551"/>
      <c r="AA8551"/>
      <c r="AB8551"/>
      <c r="AC8551"/>
      <c r="AD8551"/>
      <c r="AE8551"/>
      <c r="AF8551"/>
      <c r="AG8551"/>
      <c r="AH8551" s="115" t="s">
        <v>4308</v>
      </c>
      <c r="AI8551" s="115" t="e">
        <f>VLOOKUP(A8551,'[2]دراسات قانونية'!$A$3:$E$600,1,0)</f>
        <v>#N/A</v>
      </c>
    </row>
    <row r="8552" spans="1:35" hidden="1" x14ac:dyDescent="0.25">
      <c r="A8552" s="246">
        <v>336118</v>
      </c>
      <c r="B8552" s="247" t="s">
        <v>12595</v>
      </c>
      <c r="C8552" s="247" t="s">
        <v>665</v>
      </c>
      <c r="D8552" s="248" t="s">
        <v>245</v>
      </c>
      <c r="E8552" t="s">
        <v>76</v>
      </c>
      <c r="F8552" s="126"/>
      <c r="G8552" s="248"/>
      <c r="H8552" t="s">
        <v>16</v>
      </c>
      <c r="I8552" t="s">
        <v>129</v>
      </c>
      <c r="J8552" s="247"/>
      <c r="K8552"/>
      <c r="L8552"/>
      <c r="M8552"/>
      <c r="N8552"/>
      <c r="O8552"/>
      <c r="P8552"/>
      <c r="Q8552"/>
      <c r="U8552"/>
      <c r="V8552" t="s">
        <v>16603</v>
      </c>
      <c r="W8552" s="247"/>
      <c r="X8552"/>
      <c r="Y8552"/>
      <c r="Z8552"/>
      <c r="AA8552" t="s">
        <v>4308</v>
      </c>
      <c r="AB8552" t="s">
        <v>4308</v>
      </c>
      <c r="AC8552" t="s">
        <v>4308</v>
      </c>
      <c r="AD8552" t="s">
        <v>4308</v>
      </c>
      <c r="AE8552" t="s">
        <v>4308</v>
      </c>
      <c r="AF8552" t="s">
        <v>4308</v>
      </c>
      <c r="AG8552" t="s">
        <v>4308</v>
      </c>
      <c r="AH8552" s="115" t="s">
        <v>4308</v>
      </c>
    </row>
    <row r="8553" spans="1:35" x14ac:dyDescent="0.25">
      <c r="A8553" s="243">
        <v>336119</v>
      </c>
      <c r="B8553" s="244" t="s">
        <v>12596</v>
      </c>
      <c r="C8553" s="244" t="s">
        <v>5396</v>
      </c>
      <c r="D8553" s="245" t="s">
        <v>298</v>
      </c>
      <c r="E8553" s="115" t="s">
        <v>76</v>
      </c>
      <c r="F8553" s="237"/>
      <c r="G8553" s="245"/>
      <c r="H8553" s="115" t="s">
        <v>16</v>
      </c>
      <c r="I8553" t="s">
        <v>107</v>
      </c>
      <c r="J8553" s="244"/>
      <c r="U8553"/>
      <c r="V8553" t="s">
        <v>4336</v>
      </c>
      <c r="W8553" s="244"/>
      <c r="AA8553" s="115" t="s">
        <v>4308</v>
      </c>
      <c r="AB8553" s="115" t="s">
        <v>4308</v>
      </c>
      <c r="AC8553" s="115" t="s">
        <v>4308</v>
      </c>
      <c r="AD8553" s="115" t="s">
        <v>4308</v>
      </c>
      <c r="AE8553" s="115" t="s">
        <v>4308</v>
      </c>
      <c r="AF8553" s="115" t="s">
        <v>4308</v>
      </c>
      <c r="AG8553" s="115" t="s">
        <v>4308</v>
      </c>
      <c r="AH8553" s="115" t="s">
        <v>4308</v>
      </c>
      <c r="AI8553" s="115" t="e">
        <f>VLOOKUP(A8553,'[2]دراسات قانونية'!$A$3:$E$600,1,0)</f>
        <v>#N/A</v>
      </c>
    </row>
    <row r="8554" spans="1:35" ht="18" x14ac:dyDescent="0.25">
      <c r="A8554" s="249">
        <v>336120</v>
      </c>
      <c r="B8554" s="250" t="s">
        <v>12597</v>
      </c>
      <c r="C8554" s="250" t="s">
        <v>734</v>
      </c>
      <c r="D8554" s="251" t="s">
        <v>12598</v>
      </c>
      <c r="E8554"/>
      <c r="F8554" s="126"/>
      <c r="G8554" s="252"/>
      <c r="H8554"/>
      <c r="I8554" t="s">
        <v>107</v>
      </c>
      <c r="J8554" s="253"/>
      <c r="K8554"/>
      <c r="L8554"/>
      <c r="M8554"/>
      <c r="N8554"/>
      <c r="O8554"/>
      <c r="P8554"/>
      <c r="Q8554"/>
      <c r="U8554"/>
      <c r="V8554" t="s">
        <v>4337</v>
      </c>
      <c r="W8554" s="253"/>
      <c r="X8554"/>
      <c r="Y8554"/>
      <c r="Z8554"/>
      <c r="AA8554"/>
      <c r="AB8554"/>
      <c r="AC8554"/>
      <c r="AD8554"/>
      <c r="AE8554"/>
      <c r="AF8554"/>
      <c r="AG8554"/>
      <c r="AH8554" s="115" t="s">
        <v>4308</v>
      </c>
      <c r="AI8554" s="115" t="e">
        <f>VLOOKUP(A8554,'[2]دراسات قانونية'!$A$3:$E$600,1,0)</f>
        <v>#N/A</v>
      </c>
    </row>
    <row r="8555" spans="1:35" ht="18" x14ac:dyDescent="0.25">
      <c r="A8555" s="249">
        <v>336121</v>
      </c>
      <c r="B8555" s="250" t="s">
        <v>12599</v>
      </c>
      <c r="C8555" s="250" t="s">
        <v>12600</v>
      </c>
      <c r="D8555" s="251" t="s">
        <v>238</v>
      </c>
      <c r="E8555"/>
      <c r="F8555" s="126"/>
      <c r="G8555" s="252"/>
      <c r="H8555"/>
      <c r="I8555" t="s">
        <v>107</v>
      </c>
      <c r="J8555" s="253"/>
      <c r="K8555"/>
      <c r="L8555"/>
      <c r="M8555"/>
      <c r="N8555"/>
      <c r="O8555"/>
      <c r="P8555"/>
      <c r="Q8555"/>
      <c r="U8555"/>
      <c r="V8555" t="s">
        <v>4337</v>
      </c>
      <c r="W8555" s="253"/>
      <c r="X8555"/>
      <c r="Y8555"/>
      <c r="Z8555"/>
      <c r="AA8555"/>
      <c r="AB8555"/>
      <c r="AC8555"/>
      <c r="AD8555"/>
      <c r="AE8555"/>
      <c r="AF8555"/>
      <c r="AG8555"/>
      <c r="AH8555" s="115" t="s">
        <v>4308</v>
      </c>
      <c r="AI8555" s="115" t="e">
        <f>VLOOKUP(A8555,'[2]دراسات قانونية'!$A$3:$E$600,1,0)</f>
        <v>#N/A</v>
      </c>
    </row>
    <row r="8556" spans="1:35" x14ac:dyDescent="0.25">
      <c r="A8556" s="243">
        <v>336122</v>
      </c>
      <c r="B8556" s="244" t="s">
        <v>12601</v>
      </c>
      <c r="C8556" s="244" t="s">
        <v>12602</v>
      </c>
      <c r="D8556" s="245" t="s">
        <v>275</v>
      </c>
      <c r="E8556" s="115" t="s">
        <v>76</v>
      </c>
      <c r="F8556" s="237"/>
      <c r="G8556" s="245"/>
      <c r="H8556" s="115" t="s">
        <v>16</v>
      </c>
      <c r="I8556" t="s">
        <v>107</v>
      </c>
      <c r="J8556" s="244"/>
      <c r="U8556"/>
      <c r="V8556" t="s">
        <v>4336</v>
      </c>
      <c r="W8556" s="244"/>
      <c r="AA8556" s="115" t="s">
        <v>4308</v>
      </c>
      <c r="AB8556" s="115" t="s">
        <v>4308</v>
      </c>
      <c r="AC8556" s="115" t="s">
        <v>4308</v>
      </c>
      <c r="AD8556" s="115" t="s">
        <v>4308</v>
      </c>
      <c r="AE8556" s="115" t="s">
        <v>4308</v>
      </c>
      <c r="AF8556" s="115" t="s">
        <v>4308</v>
      </c>
      <c r="AG8556" s="115" t="s">
        <v>4308</v>
      </c>
      <c r="AH8556" s="115" t="s">
        <v>4308</v>
      </c>
      <c r="AI8556" s="115" t="e">
        <f>VLOOKUP(A8556,'[2]دراسات قانونية'!$A$3:$E$600,1,0)</f>
        <v>#N/A</v>
      </c>
    </row>
    <row r="8557" spans="1:35" x14ac:dyDescent="0.25">
      <c r="A8557" s="243">
        <v>336123</v>
      </c>
      <c r="B8557" s="244" t="s">
        <v>12603</v>
      </c>
      <c r="C8557" s="244" t="s">
        <v>227</v>
      </c>
      <c r="D8557" s="245" t="s">
        <v>12604</v>
      </c>
      <c r="E8557" s="115" t="s">
        <v>76</v>
      </c>
      <c r="F8557" s="237"/>
      <c r="G8557" s="245"/>
      <c r="H8557" s="115" t="s">
        <v>16</v>
      </c>
      <c r="I8557" t="s">
        <v>107</v>
      </c>
      <c r="J8557" s="244"/>
      <c r="U8557"/>
      <c r="V8557" t="s">
        <v>4336</v>
      </c>
      <c r="W8557" s="244"/>
      <c r="AH8557" s="115" t="s">
        <v>4308</v>
      </c>
      <c r="AI8557" s="115" t="e">
        <f>VLOOKUP(A8557,'[2]دراسات قانونية'!$A$3:$E$600,1,0)</f>
        <v>#N/A</v>
      </c>
    </row>
    <row r="8558" spans="1:35" ht="18" x14ac:dyDescent="0.25">
      <c r="A8558" s="249">
        <v>336124</v>
      </c>
      <c r="B8558" s="250" t="s">
        <v>12605</v>
      </c>
      <c r="C8558" s="250" t="s">
        <v>227</v>
      </c>
      <c r="D8558" s="251" t="s">
        <v>815</v>
      </c>
      <c r="E8558"/>
      <c r="F8558" s="126"/>
      <c r="G8558" s="252"/>
      <c r="H8558"/>
      <c r="I8558" t="s">
        <v>107</v>
      </c>
      <c r="J8558" s="253"/>
      <c r="K8558"/>
      <c r="L8558"/>
      <c r="M8558"/>
      <c r="N8558"/>
      <c r="O8558"/>
      <c r="P8558"/>
      <c r="Q8558"/>
      <c r="U8558"/>
      <c r="V8558" t="s">
        <v>4337</v>
      </c>
      <c r="W8558" s="253"/>
      <c r="X8558"/>
      <c r="Y8558"/>
      <c r="Z8558"/>
      <c r="AA8558"/>
      <c r="AB8558"/>
      <c r="AC8558"/>
      <c r="AD8558"/>
      <c r="AE8558"/>
      <c r="AF8558"/>
      <c r="AG8558"/>
      <c r="AH8558" s="115" t="s">
        <v>4308</v>
      </c>
      <c r="AI8558" s="115" t="e">
        <f>VLOOKUP(A8558,'[2]دراسات قانونية'!$A$3:$E$600,1,0)</f>
        <v>#N/A</v>
      </c>
    </row>
    <row r="8559" spans="1:35" ht="18" hidden="1" x14ac:dyDescent="0.25">
      <c r="A8559" s="249">
        <v>336125</v>
      </c>
      <c r="B8559" s="250" t="s">
        <v>12606</v>
      </c>
      <c r="C8559" s="250" t="s">
        <v>548</v>
      </c>
      <c r="D8559" s="251" t="s">
        <v>447</v>
      </c>
      <c r="E8559"/>
      <c r="F8559" s="126"/>
      <c r="G8559" s="252"/>
      <c r="H8559"/>
      <c r="I8559" t="s">
        <v>199</v>
      </c>
      <c r="J8559" s="253"/>
      <c r="K8559"/>
      <c r="L8559"/>
      <c r="M8559"/>
      <c r="N8559"/>
      <c r="O8559"/>
      <c r="P8559"/>
      <c r="Q8559"/>
      <c r="U8559"/>
      <c r="V8559">
        <v>0</v>
      </c>
      <c r="W8559" s="253"/>
      <c r="X8559"/>
      <c r="Y8559"/>
      <c r="Z8559"/>
      <c r="AA8559"/>
      <c r="AB8559"/>
      <c r="AC8559"/>
      <c r="AD8559"/>
      <c r="AE8559"/>
      <c r="AF8559"/>
      <c r="AG8559"/>
      <c r="AH8559" s="115" t="s">
        <v>4308</v>
      </c>
    </row>
    <row r="8560" spans="1:35" ht="18" hidden="1" x14ac:dyDescent="0.25">
      <c r="A8560" s="249">
        <v>336126</v>
      </c>
      <c r="B8560" s="250" t="s">
        <v>12607</v>
      </c>
      <c r="C8560" s="250" t="s">
        <v>1105</v>
      </c>
      <c r="D8560" s="251" t="s">
        <v>757</v>
      </c>
      <c r="E8560"/>
      <c r="F8560" s="126"/>
      <c r="G8560" s="252"/>
      <c r="H8560"/>
      <c r="I8560" t="s">
        <v>199</v>
      </c>
      <c r="J8560" s="253"/>
      <c r="K8560"/>
      <c r="L8560"/>
      <c r="M8560"/>
      <c r="N8560"/>
      <c r="O8560"/>
      <c r="P8560"/>
      <c r="Q8560"/>
      <c r="U8560"/>
      <c r="V8560">
        <v>0</v>
      </c>
      <c r="W8560" s="253"/>
      <c r="X8560"/>
      <c r="Y8560"/>
      <c r="Z8560"/>
      <c r="AA8560"/>
      <c r="AB8560"/>
      <c r="AC8560"/>
      <c r="AD8560"/>
      <c r="AE8560"/>
      <c r="AF8560"/>
      <c r="AG8560"/>
      <c r="AH8560" s="115" t="s">
        <v>4308</v>
      </c>
    </row>
    <row r="8561" spans="1:35" ht="18" hidden="1" x14ac:dyDescent="0.25">
      <c r="A8561" s="249">
        <v>336127</v>
      </c>
      <c r="B8561" s="250" t="s">
        <v>12608</v>
      </c>
      <c r="C8561" s="250" t="s">
        <v>5380</v>
      </c>
      <c r="D8561" s="251" t="s">
        <v>1601</v>
      </c>
      <c r="E8561"/>
      <c r="F8561" s="126"/>
      <c r="G8561" s="252"/>
      <c r="H8561"/>
      <c r="I8561" t="s">
        <v>199</v>
      </c>
      <c r="J8561" s="253"/>
      <c r="K8561"/>
      <c r="L8561"/>
      <c r="M8561"/>
      <c r="N8561"/>
      <c r="O8561"/>
      <c r="P8561"/>
      <c r="Q8561"/>
      <c r="U8561"/>
      <c r="V8561">
        <v>0</v>
      </c>
      <c r="W8561" s="253"/>
      <c r="X8561"/>
      <c r="Y8561"/>
      <c r="Z8561"/>
      <c r="AA8561"/>
      <c r="AB8561"/>
      <c r="AC8561"/>
      <c r="AD8561"/>
      <c r="AE8561"/>
      <c r="AF8561"/>
      <c r="AG8561"/>
      <c r="AH8561" s="115" t="s">
        <v>4308</v>
      </c>
    </row>
    <row r="8562" spans="1:35" hidden="1" x14ac:dyDescent="0.25">
      <c r="A8562" s="246">
        <v>336128</v>
      </c>
      <c r="B8562" s="247" t="s">
        <v>12609</v>
      </c>
      <c r="C8562" s="247" t="s">
        <v>903</v>
      </c>
      <c r="D8562" s="248" t="s">
        <v>12610</v>
      </c>
      <c r="E8562" t="s">
        <v>77</v>
      </c>
      <c r="F8562" s="126">
        <v>29765</v>
      </c>
      <c r="G8562" s="248" t="s">
        <v>9820</v>
      </c>
      <c r="H8562" t="s">
        <v>16</v>
      </c>
      <c r="I8562" t="s">
        <v>129</v>
      </c>
      <c r="J8562" s="247"/>
      <c r="K8562"/>
      <c r="L8562"/>
      <c r="M8562"/>
      <c r="N8562"/>
      <c r="O8562"/>
      <c r="P8562"/>
      <c r="Q8562"/>
      <c r="U8562"/>
      <c r="V8562" t="s">
        <v>4424</v>
      </c>
      <c r="W8562" s="247"/>
      <c r="X8562"/>
      <c r="Y8562"/>
      <c r="Z8562"/>
      <c r="AA8562"/>
      <c r="AB8562"/>
      <c r="AC8562" t="s">
        <v>4308</v>
      </c>
      <c r="AD8562" t="s">
        <v>4308</v>
      </c>
      <c r="AE8562" t="s">
        <v>4308</v>
      </c>
      <c r="AF8562" t="s">
        <v>4308</v>
      </c>
      <c r="AG8562" t="s">
        <v>4308</v>
      </c>
      <c r="AH8562" s="115" t="s">
        <v>4308</v>
      </c>
    </row>
    <row r="8563" spans="1:35" ht="18" x14ac:dyDescent="0.25">
      <c r="A8563" s="249">
        <v>336129</v>
      </c>
      <c r="B8563" s="250" t="s">
        <v>12611</v>
      </c>
      <c r="C8563" s="250" t="s">
        <v>250</v>
      </c>
      <c r="D8563" s="251" t="s">
        <v>12612</v>
      </c>
      <c r="E8563"/>
      <c r="F8563" s="126"/>
      <c r="G8563" s="252"/>
      <c r="H8563"/>
      <c r="I8563" t="s">
        <v>107</v>
      </c>
      <c r="J8563" s="253"/>
      <c r="K8563"/>
      <c r="L8563"/>
      <c r="M8563"/>
      <c r="N8563"/>
      <c r="O8563"/>
      <c r="P8563"/>
      <c r="Q8563"/>
      <c r="U8563"/>
      <c r="V8563" t="s">
        <v>4337</v>
      </c>
      <c r="W8563" s="253"/>
      <c r="X8563"/>
      <c r="Y8563"/>
      <c r="Z8563"/>
      <c r="AA8563"/>
      <c r="AB8563"/>
      <c r="AC8563"/>
      <c r="AD8563"/>
      <c r="AE8563"/>
      <c r="AF8563"/>
      <c r="AG8563"/>
      <c r="AH8563" s="115" t="s">
        <v>4308</v>
      </c>
      <c r="AI8563" s="115" t="e">
        <f>VLOOKUP(A8563,'[2]دراسات قانونية'!$A$3:$E$600,1,0)</f>
        <v>#N/A</v>
      </c>
    </row>
    <row r="8564" spans="1:35" x14ac:dyDescent="0.25">
      <c r="A8564" s="243">
        <v>336130</v>
      </c>
      <c r="B8564" s="244" t="s">
        <v>12613</v>
      </c>
      <c r="C8564" s="244" t="s">
        <v>389</v>
      </c>
      <c r="D8564" s="245" t="s">
        <v>320</v>
      </c>
      <c r="E8564" s="115" t="s">
        <v>76</v>
      </c>
      <c r="F8564" s="237"/>
      <c r="G8564" s="245"/>
      <c r="H8564" s="115" t="s">
        <v>16</v>
      </c>
      <c r="I8564" t="s">
        <v>107</v>
      </c>
      <c r="J8564" s="244"/>
      <c r="U8564"/>
      <c r="V8564" t="s">
        <v>4336</v>
      </c>
      <c r="W8564" s="244"/>
      <c r="AA8564" s="115" t="s">
        <v>4308</v>
      </c>
      <c r="AB8564" s="115" t="s">
        <v>4308</v>
      </c>
      <c r="AC8564" s="115" t="s">
        <v>4308</v>
      </c>
      <c r="AD8564" s="115" t="s">
        <v>4308</v>
      </c>
      <c r="AE8564" s="115" t="s">
        <v>4308</v>
      </c>
      <c r="AF8564" s="115" t="s">
        <v>4308</v>
      </c>
      <c r="AG8564" s="115" t="s">
        <v>4308</v>
      </c>
      <c r="AH8564" s="115" t="s">
        <v>4308</v>
      </c>
      <c r="AI8564" s="115" t="e">
        <f>VLOOKUP(A8564,'[2]دراسات قانونية'!$A$3:$E$600,1,0)</f>
        <v>#N/A</v>
      </c>
    </row>
    <row r="8565" spans="1:35" x14ac:dyDescent="0.25">
      <c r="A8565" s="243">
        <v>336131</v>
      </c>
      <c r="B8565" s="244" t="s">
        <v>12614</v>
      </c>
      <c r="C8565" s="244" t="s">
        <v>9403</v>
      </c>
      <c r="D8565" s="245" t="s">
        <v>310</v>
      </c>
      <c r="E8565" s="115" t="s">
        <v>76</v>
      </c>
      <c r="F8565" s="237"/>
      <c r="G8565" s="245"/>
      <c r="H8565" s="115" t="s">
        <v>16</v>
      </c>
      <c r="I8565" t="s">
        <v>107</v>
      </c>
      <c r="J8565" s="244"/>
      <c r="U8565"/>
      <c r="V8565" t="s">
        <v>4336</v>
      </c>
      <c r="W8565" s="244"/>
      <c r="AA8565" s="115" t="s">
        <v>4308</v>
      </c>
      <c r="AB8565" s="115" t="s">
        <v>4308</v>
      </c>
      <c r="AC8565" s="115" t="s">
        <v>4308</v>
      </c>
      <c r="AD8565" s="115" t="s">
        <v>4308</v>
      </c>
      <c r="AE8565" s="115" t="s">
        <v>4308</v>
      </c>
      <c r="AF8565" s="115" t="s">
        <v>4308</v>
      </c>
      <c r="AG8565" s="115" t="s">
        <v>4308</v>
      </c>
      <c r="AH8565" s="115" t="s">
        <v>4308</v>
      </c>
      <c r="AI8565" s="115" t="e">
        <f>VLOOKUP(A8565,'[2]دراسات قانونية'!$A$3:$E$600,1,0)</f>
        <v>#N/A</v>
      </c>
    </row>
    <row r="8566" spans="1:35" x14ac:dyDescent="0.25">
      <c r="A8566" s="243">
        <v>336132</v>
      </c>
      <c r="B8566" s="244" t="s">
        <v>12615</v>
      </c>
      <c r="C8566" s="244" t="s">
        <v>530</v>
      </c>
      <c r="D8566" s="245" t="s">
        <v>12616</v>
      </c>
      <c r="E8566" s="115" t="s">
        <v>76</v>
      </c>
      <c r="F8566" s="237"/>
      <c r="G8566" s="245"/>
      <c r="H8566" s="115" t="s">
        <v>16</v>
      </c>
      <c r="I8566" t="s">
        <v>107</v>
      </c>
      <c r="J8566" s="244"/>
      <c r="U8566"/>
      <c r="V8566" t="s">
        <v>4336</v>
      </c>
      <c r="W8566" s="244"/>
      <c r="AA8566" s="115" t="s">
        <v>4308</v>
      </c>
      <c r="AB8566" s="115" t="s">
        <v>4308</v>
      </c>
      <c r="AC8566" s="115" t="s">
        <v>4308</v>
      </c>
      <c r="AD8566" s="115" t="s">
        <v>4308</v>
      </c>
      <c r="AE8566" s="115" t="s">
        <v>4308</v>
      </c>
      <c r="AF8566" s="115" t="s">
        <v>4308</v>
      </c>
      <c r="AG8566" s="115" t="s">
        <v>4308</v>
      </c>
      <c r="AH8566" s="115" t="s">
        <v>4308</v>
      </c>
      <c r="AI8566" s="115" t="e">
        <f>VLOOKUP(A8566,'[2]دراسات قانونية'!$A$3:$E$600,1,0)</f>
        <v>#N/A</v>
      </c>
    </row>
    <row r="8567" spans="1:35" ht="18" x14ac:dyDescent="0.25">
      <c r="A8567" s="249">
        <v>336133</v>
      </c>
      <c r="B8567" s="250" t="s">
        <v>12617</v>
      </c>
      <c r="C8567" s="250" t="s">
        <v>941</v>
      </c>
      <c r="D8567" s="251" t="s">
        <v>5072</v>
      </c>
      <c r="E8567"/>
      <c r="F8567" s="126"/>
      <c r="G8567" s="252"/>
      <c r="H8567"/>
      <c r="I8567" t="s">
        <v>107</v>
      </c>
      <c r="J8567" s="253"/>
      <c r="K8567"/>
      <c r="L8567"/>
      <c r="M8567"/>
      <c r="N8567"/>
      <c r="O8567"/>
      <c r="P8567"/>
      <c r="Q8567"/>
      <c r="U8567"/>
      <c r="V8567" t="s">
        <v>4337</v>
      </c>
      <c r="W8567" s="253"/>
      <c r="X8567"/>
      <c r="Y8567"/>
      <c r="Z8567"/>
      <c r="AA8567"/>
      <c r="AB8567"/>
      <c r="AC8567"/>
      <c r="AD8567"/>
      <c r="AE8567"/>
      <c r="AF8567"/>
      <c r="AG8567"/>
      <c r="AH8567" s="115" t="s">
        <v>4308</v>
      </c>
      <c r="AI8567" s="115" t="e">
        <f>VLOOKUP(A8567,'[2]دراسات قانونية'!$A$3:$E$600,1,0)</f>
        <v>#N/A</v>
      </c>
    </row>
    <row r="8568" spans="1:35" x14ac:dyDescent="0.25">
      <c r="A8568" s="243">
        <v>336134</v>
      </c>
      <c r="B8568" s="244" t="s">
        <v>12618</v>
      </c>
      <c r="C8568" s="244" t="s">
        <v>12303</v>
      </c>
      <c r="D8568" s="245" t="s">
        <v>925</v>
      </c>
      <c r="E8568" s="115" t="s">
        <v>76</v>
      </c>
      <c r="F8568" s="237"/>
      <c r="G8568" s="245"/>
      <c r="H8568" s="115" t="s">
        <v>16</v>
      </c>
      <c r="I8568" t="s">
        <v>107</v>
      </c>
      <c r="J8568" s="244"/>
      <c r="U8568"/>
      <c r="V8568" t="s">
        <v>4336</v>
      </c>
      <c r="W8568" s="244"/>
      <c r="AA8568" s="115" t="s">
        <v>4308</v>
      </c>
      <c r="AB8568" s="115" t="s">
        <v>4308</v>
      </c>
      <c r="AC8568" s="115" t="s">
        <v>4308</v>
      </c>
      <c r="AD8568" s="115" t="s">
        <v>4308</v>
      </c>
      <c r="AE8568" s="115" t="s">
        <v>4308</v>
      </c>
      <c r="AF8568" s="115" t="s">
        <v>4308</v>
      </c>
      <c r="AG8568" s="115" t="s">
        <v>4308</v>
      </c>
      <c r="AH8568" s="115" t="s">
        <v>4308</v>
      </c>
      <c r="AI8568" s="115" t="e">
        <f>VLOOKUP(A8568,'[2]دراسات قانونية'!$A$3:$E$600,1,0)</f>
        <v>#N/A</v>
      </c>
    </row>
    <row r="8569" spans="1:35" x14ac:dyDescent="0.25">
      <c r="A8569" s="243">
        <v>336135</v>
      </c>
      <c r="B8569" s="244" t="s">
        <v>12619</v>
      </c>
      <c r="C8569" s="244" t="s">
        <v>916</v>
      </c>
      <c r="D8569" s="245" t="s">
        <v>405</v>
      </c>
      <c r="E8569" s="115" t="s">
        <v>76</v>
      </c>
      <c r="F8569" s="237"/>
      <c r="G8569" s="245"/>
      <c r="H8569" s="115" t="s">
        <v>16</v>
      </c>
      <c r="I8569" t="s">
        <v>107</v>
      </c>
      <c r="J8569" s="244"/>
      <c r="U8569"/>
      <c r="V8569" t="s">
        <v>4336</v>
      </c>
      <c r="W8569" s="244"/>
      <c r="AA8569" s="115" t="s">
        <v>4308</v>
      </c>
      <c r="AB8569" s="115" t="s">
        <v>4308</v>
      </c>
      <c r="AC8569" s="115" t="s">
        <v>4308</v>
      </c>
      <c r="AD8569" s="115" t="s">
        <v>4308</v>
      </c>
      <c r="AE8569" s="115" t="s">
        <v>4308</v>
      </c>
      <c r="AF8569" s="115" t="s">
        <v>4308</v>
      </c>
      <c r="AG8569" s="115" t="s">
        <v>4308</v>
      </c>
      <c r="AH8569" s="115" t="s">
        <v>4308</v>
      </c>
      <c r="AI8569" s="115" t="e">
        <f>VLOOKUP(A8569,'[2]دراسات قانونية'!$A$3:$E$600,1,0)</f>
        <v>#N/A</v>
      </c>
    </row>
    <row r="8570" spans="1:35" hidden="1" x14ac:dyDescent="0.25">
      <c r="A8570" s="243">
        <v>336136</v>
      </c>
      <c r="B8570" s="244" t="s">
        <v>3338</v>
      </c>
      <c r="C8570" s="244" t="s">
        <v>229</v>
      </c>
      <c r="D8570" s="245" t="s">
        <v>617</v>
      </c>
      <c r="E8570" s="115" t="s">
        <v>76</v>
      </c>
      <c r="F8570" s="237">
        <v>35826</v>
      </c>
      <c r="G8570" s="245" t="s">
        <v>1047</v>
      </c>
      <c r="H8570" s="115" t="s">
        <v>16</v>
      </c>
      <c r="I8570" t="s">
        <v>199</v>
      </c>
      <c r="J8570" s="244" t="s">
        <v>15</v>
      </c>
      <c r="L8570" s="115" t="s">
        <v>18</v>
      </c>
      <c r="U8570"/>
      <c r="V8570">
        <v>0</v>
      </c>
      <c r="W8570" s="244"/>
    </row>
    <row r="8571" spans="1:35" hidden="1" x14ac:dyDescent="0.25">
      <c r="A8571" s="246">
        <v>336138</v>
      </c>
      <c r="B8571" s="247" t="s">
        <v>12620</v>
      </c>
      <c r="C8571" s="247" t="s">
        <v>339</v>
      </c>
      <c r="D8571" s="248" t="s">
        <v>444</v>
      </c>
      <c r="E8571" t="s">
        <v>77</v>
      </c>
      <c r="F8571" s="126">
        <v>34237</v>
      </c>
      <c r="G8571" s="248" t="s">
        <v>211</v>
      </c>
      <c r="H8571" t="s">
        <v>16</v>
      </c>
      <c r="I8571" t="s">
        <v>136</v>
      </c>
      <c r="J8571" s="247" t="s">
        <v>1226</v>
      </c>
      <c r="K8571"/>
      <c r="L8571" t="s">
        <v>18</v>
      </c>
      <c r="M8571"/>
      <c r="N8571"/>
      <c r="O8571"/>
      <c r="P8571"/>
      <c r="Q8571"/>
      <c r="U8571"/>
      <c r="V8571">
        <v>0</v>
      </c>
      <c r="W8571" s="247"/>
      <c r="X8571"/>
      <c r="Y8571"/>
      <c r="Z8571"/>
      <c r="AA8571"/>
      <c r="AB8571"/>
      <c r="AC8571"/>
      <c r="AD8571"/>
      <c r="AE8571"/>
      <c r="AF8571"/>
      <c r="AG8571"/>
    </row>
    <row r="8572" spans="1:35" x14ac:dyDescent="0.25">
      <c r="A8572" s="243">
        <v>336139</v>
      </c>
      <c r="B8572" s="244" t="s">
        <v>12621</v>
      </c>
      <c r="C8572" s="244" t="s">
        <v>12622</v>
      </c>
      <c r="D8572" s="245" t="s">
        <v>12623</v>
      </c>
      <c r="E8572" s="115" t="s">
        <v>77</v>
      </c>
      <c r="F8572" s="237">
        <v>35157</v>
      </c>
      <c r="G8572" s="245" t="s">
        <v>211</v>
      </c>
      <c r="H8572" s="115" t="s">
        <v>16</v>
      </c>
      <c r="I8572" t="s">
        <v>107</v>
      </c>
      <c r="J8572" s="244"/>
      <c r="U8572"/>
      <c r="V8572" t="s">
        <v>4424</v>
      </c>
      <c r="W8572" s="244"/>
      <c r="AD8572" s="115" t="s">
        <v>4308</v>
      </c>
      <c r="AE8572" s="115" t="s">
        <v>4308</v>
      </c>
      <c r="AF8572" s="115" t="s">
        <v>4308</v>
      </c>
      <c r="AG8572" s="115" t="s">
        <v>4308</v>
      </c>
      <c r="AH8572" s="115" t="s">
        <v>4308</v>
      </c>
      <c r="AI8572" s="115" t="e">
        <f>VLOOKUP(A8572,'[2]دراسات قانونية'!$A$3:$E$600,1,0)</f>
        <v>#N/A</v>
      </c>
    </row>
    <row r="8573" spans="1:35" x14ac:dyDescent="0.25">
      <c r="A8573" s="243">
        <v>336140</v>
      </c>
      <c r="B8573" s="244" t="s">
        <v>12624</v>
      </c>
      <c r="C8573" s="244" t="s">
        <v>358</v>
      </c>
      <c r="D8573" s="245" t="s">
        <v>697</v>
      </c>
      <c r="E8573" s="115" t="s">
        <v>76</v>
      </c>
      <c r="F8573" s="237"/>
      <c r="G8573" s="245"/>
      <c r="H8573" s="115" t="s">
        <v>16</v>
      </c>
      <c r="I8573" t="s">
        <v>107</v>
      </c>
      <c r="J8573" s="244"/>
      <c r="U8573"/>
      <c r="V8573" t="s">
        <v>4336</v>
      </c>
      <c r="W8573" s="244"/>
      <c r="AB8573" s="115" t="s">
        <v>4308</v>
      </c>
      <c r="AC8573" s="115" t="s">
        <v>4308</v>
      </c>
      <c r="AD8573" s="115" t="s">
        <v>4308</v>
      </c>
      <c r="AE8573" s="115" t="s">
        <v>4308</v>
      </c>
      <c r="AF8573" s="115" t="s">
        <v>4308</v>
      </c>
      <c r="AG8573" s="115" t="s">
        <v>4308</v>
      </c>
      <c r="AH8573" s="115" t="s">
        <v>4308</v>
      </c>
      <c r="AI8573" s="115" t="e">
        <f>VLOOKUP(A8573,'[2]دراسات قانونية'!$A$3:$E$600,1,0)</f>
        <v>#N/A</v>
      </c>
    </row>
    <row r="8574" spans="1:35" ht="18" hidden="1" x14ac:dyDescent="0.25">
      <c r="A8574" s="249">
        <v>336141</v>
      </c>
      <c r="B8574" s="250" t="s">
        <v>12625</v>
      </c>
      <c r="C8574" s="250" t="s">
        <v>664</v>
      </c>
      <c r="D8574" s="251" t="s">
        <v>372</v>
      </c>
      <c r="E8574"/>
      <c r="F8574" s="126"/>
      <c r="G8574" s="252"/>
      <c r="H8574"/>
      <c r="I8574" t="s">
        <v>199</v>
      </c>
      <c r="J8574" s="253"/>
      <c r="K8574"/>
      <c r="L8574"/>
      <c r="M8574"/>
      <c r="N8574"/>
      <c r="O8574"/>
      <c r="P8574"/>
      <c r="Q8574"/>
      <c r="U8574"/>
      <c r="V8574">
        <v>0</v>
      </c>
      <c r="W8574" s="253"/>
      <c r="X8574"/>
      <c r="Y8574"/>
      <c r="Z8574"/>
      <c r="AA8574"/>
      <c r="AB8574"/>
      <c r="AC8574"/>
      <c r="AD8574"/>
      <c r="AE8574"/>
      <c r="AF8574"/>
      <c r="AG8574"/>
      <c r="AH8574" s="115" t="s">
        <v>4308</v>
      </c>
    </row>
    <row r="8575" spans="1:35" hidden="1" x14ac:dyDescent="0.25">
      <c r="A8575" s="246">
        <v>336145</v>
      </c>
      <c r="B8575" s="247" t="s">
        <v>12626</v>
      </c>
      <c r="C8575" s="247" t="s">
        <v>1144</v>
      </c>
      <c r="D8575" s="248" t="s">
        <v>220</v>
      </c>
      <c r="E8575" t="s">
        <v>77</v>
      </c>
      <c r="F8575" s="126">
        <v>33372</v>
      </c>
      <c r="G8575" s="248" t="s">
        <v>70</v>
      </c>
      <c r="H8575" t="s">
        <v>16</v>
      </c>
      <c r="I8575" t="s">
        <v>136</v>
      </c>
      <c r="J8575" s="247" t="s">
        <v>15</v>
      </c>
      <c r="K8575"/>
      <c r="L8575" t="s">
        <v>70</v>
      </c>
      <c r="M8575"/>
      <c r="N8575"/>
      <c r="O8575"/>
      <c r="P8575"/>
      <c r="Q8575"/>
      <c r="U8575"/>
      <c r="V8575" t="s">
        <v>16623</v>
      </c>
      <c r="W8575" s="247"/>
      <c r="X8575"/>
      <c r="Y8575"/>
      <c r="Z8575"/>
      <c r="AA8575"/>
      <c r="AB8575"/>
      <c r="AC8575"/>
      <c r="AD8575"/>
      <c r="AE8575"/>
      <c r="AF8575"/>
      <c r="AG8575" t="s">
        <v>4308</v>
      </c>
      <c r="AH8575" s="115" t="s">
        <v>4308</v>
      </c>
    </row>
    <row r="8576" spans="1:35" x14ac:dyDescent="0.25">
      <c r="A8576" s="243">
        <v>336148</v>
      </c>
      <c r="B8576" s="244" t="s">
        <v>12627</v>
      </c>
      <c r="C8576" s="244" t="s">
        <v>345</v>
      </c>
      <c r="D8576" s="245" t="s">
        <v>12628</v>
      </c>
      <c r="E8576" s="115" t="s">
        <v>76</v>
      </c>
      <c r="F8576" s="237"/>
      <c r="G8576" s="245"/>
      <c r="H8576" s="115" t="s">
        <v>16</v>
      </c>
      <c r="I8576" t="s">
        <v>107</v>
      </c>
      <c r="J8576" s="244"/>
      <c r="U8576"/>
      <c r="V8576" t="s">
        <v>4336</v>
      </c>
      <c r="W8576" s="244"/>
      <c r="AA8576" s="115" t="s">
        <v>4308</v>
      </c>
      <c r="AB8576" s="115" t="s">
        <v>4308</v>
      </c>
      <c r="AC8576" s="115" t="s">
        <v>4308</v>
      </c>
      <c r="AD8576" s="115" t="s">
        <v>4308</v>
      </c>
      <c r="AE8576" s="115" t="s">
        <v>4308</v>
      </c>
      <c r="AF8576" s="115" t="s">
        <v>4308</v>
      </c>
      <c r="AG8576" s="115" t="s">
        <v>4308</v>
      </c>
      <c r="AH8576" s="115" t="s">
        <v>4308</v>
      </c>
      <c r="AI8576" s="115" t="e">
        <f>VLOOKUP(A8576,'[2]دراسات قانونية'!$A$3:$E$600,1,0)</f>
        <v>#N/A</v>
      </c>
    </row>
    <row r="8577" spans="1:35" ht="18" x14ac:dyDescent="0.25">
      <c r="A8577" s="249">
        <v>336149</v>
      </c>
      <c r="B8577" s="250" t="s">
        <v>12629</v>
      </c>
      <c r="C8577" s="250" t="s">
        <v>379</v>
      </c>
      <c r="D8577" s="251" t="s">
        <v>310</v>
      </c>
      <c r="E8577"/>
      <c r="F8577" s="126"/>
      <c r="G8577" s="252"/>
      <c r="H8577"/>
      <c r="I8577" t="s">
        <v>107</v>
      </c>
      <c r="J8577" s="253"/>
      <c r="K8577"/>
      <c r="L8577"/>
      <c r="M8577"/>
      <c r="N8577"/>
      <c r="O8577"/>
      <c r="P8577"/>
      <c r="Q8577"/>
      <c r="U8577"/>
      <c r="V8577" t="s">
        <v>4337</v>
      </c>
      <c r="W8577" s="253"/>
      <c r="X8577"/>
      <c r="Y8577"/>
      <c r="Z8577"/>
      <c r="AA8577"/>
      <c r="AB8577"/>
      <c r="AC8577"/>
      <c r="AD8577"/>
      <c r="AE8577"/>
      <c r="AF8577"/>
      <c r="AG8577"/>
      <c r="AH8577" s="115" t="s">
        <v>4308</v>
      </c>
      <c r="AI8577" s="115" t="e">
        <f>VLOOKUP(A8577,'[2]دراسات قانونية'!$A$3:$E$600,1,0)</f>
        <v>#N/A</v>
      </c>
    </row>
    <row r="8578" spans="1:35" hidden="1" x14ac:dyDescent="0.25">
      <c r="A8578" s="246">
        <v>336150</v>
      </c>
      <c r="B8578" s="247" t="s">
        <v>12630</v>
      </c>
      <c r="C8578" s="247" t="s">
        <v>495</v>
      </c>
      <c r="D8578" s="248" t="s">
        <v>730</v>
      </c>
      <c r="E8578" t="s">
        <v>77</v>
      </c>
      <c r="F8578" s="126">
        <v>31778</v>
      </c>
      <c r="G8578" s="248" t="s">
        <v>353</v>
      </c>
      <c r="H8578" t="s">
        <v>16</v>
      </c>
      <c r="I8578" t="s">
        <v>129</v>
      </c>
      <c r="J8578" s="247" t="s">
        <v>1226</v>
      </c>
      <c r="K8578"/>
      <c r="L8578" t="s">
        <v>27</v>
      </c>
      <c r="M8578"/>
      <c r="N8578"/>
      <c r="O8578"/>
      <c r="P8578"/>
      <c r="Q8578"/>
      <c r="U8578"/>
      <c r="V8578" t="s">
        <v>16623</v>
      </c>
      <c r="W8578" s="247"/>
      <c r="X8578"/>
      <c r="Y8578"/>
      <c r="Z8578"/>
      <c r="AA8578"/>
      <c r="AB8578"/>
      <c r="AC8578"/>
      <c r="AD8578"/>
      <c r="AE8578"/>
      <c r="AF8578"/>
      <c r="AG8578"/>
      <c r="AH8578" s="115" t="s">
        <v>4308</v>
      </c>
    </row>
    <row r="8579" spans="1:35" hidden="1" x14ac:dyDescent="0.25">
      <c r="A8579" s="246">
        <v>336151</v>
      </c>
      <c r="B8579" s="247" t="s">
        <v>12631</v>
      </c>
      <c r="C8579" s="247" t="s">
        <v>12632</v>
      </c>
      <c r="D8579" s="248" t="s">
        <v>9152</v>
      </c>
      <c r="E8579" t="s">
        <v>77</v>
      </c>
      <c r="F8579" s="126">
        <v>35951</v>
      </c>
      <c r="G8579" s="248" t="s">
        <v>10624</v>
      </c>
      <c r="H8579" t="s">
        <v>16</v>
      </c>
      <c r="I8579" t="s">
        <v>129</v>
      </c>
      <c r="J8579" s="247"/>
      <c r="K8579"/>
      <c r="L8579"/>
      <c r="M8579"/>
      <c r="N8579"/>
      <c r="O8579"/>
      <c r="P8579"/>
      <c r="Q8579"/>
      <c r="U8579"/>
      <c r="V8579" t="s">
        <v>16623</v>
      </c>
      <c r="W8579" s="247"/>
      <c r="X8579"/>
      <c r="Y8579"/>
      <c r="Z8579"/>
      <c r="AA8579"/>
      <c r="AB8579"/>
      <c r="AC8579"/>
      <c r="AD8579" t="s">
        <v>4308</v>
      </c>
      <c r="AE8579" t="s">
        <v>4308</v>
      </c>
      <c r="AF8579" t="s">
        <v>4308</v>
      </c>
      <c r="AG8579" t="s">
        <v>4308</v>
      </c>
      <c r="AH8579" s="115" t="s">
        <v>4308</v>
      </c>
    </row>
    <row r="8580" spans="1:35" x14ac:dyDescent="0.25">
      <c r="A8580" s="243">
        <v>336152</v>
      </c>
      <c r="B8580" s="244" t="s">
        <v>12633</v>
      </c>
      <c r="C8580" s="244" t="s">
        <v>291</v>
      </c>
      <c r="D8580" s="245" t="s">
        <v>704</v>
      </c>
      <c r="E8580" s="115" t="s">
        <v>76</v>
      </c>
      <c r="F8580" s="237"/>
      <c r="G8580" s="245"/>
      <c r="H8580" s="115" t="s">
        <v>16</v>
      </c>
      <c r="I8580" t="s">
        <v>107</v>
      </c>
      <c r="J8580" s="244"/>
      <c r="U8580"/>
      <c r="V8580" t="s">
        <v>4336</v>
      </c>
      <c r="W8580" s="244"/>
      <c r="AA8580" s="115" t="s">
        <v>4308</v>
      </c>
      <c r="AB8580" s="115" t="s">
        <v>4308</v>
      </c>
      <c r="AC8580" s="115" t="s">
        <v>4308</v>
      </c>
      <c r="AD8580" s="115" t="s">
        <v>4308</v>
      </c>
      <c r="AE8580" s="115" t="s">
        <v>4308</v>
      </c>
      <c r="AF8580" s="115" t="s">
        <v>4308</v>
      </c>
      <c r="AG8580" s="115" t="s">
        <v>4308</v>
      </c>
      <c r="AH8580" s="115" t="s">
        <v>4308</v>
      </c>
      <c r="AI8580" s="115" t="e">
        <f>VLOOKUP(A8580,'[2]دراسات قانونية'!$A$3:$E$600,1,0)</f>
        <v>#N/A</v>
      </c>
    </row>
    <row r="8581" spans="1:35" x14ac:dyDescent="0.25">
      <c r="A8581" s="243">
        <v>336153</v>
      </c>
      <c r="B8581" s="244" t="s">
        <v>12634</v>
      </c>
      <c r="C8581" s="244" t="s">
        <v>755</v>
      </c>
      <c r="D8581" s="245" t="s">
        <v>276</v>
      </c>
      <c r="E8581" s="115" t="s">
        <v>76</v>
      </c>
      <c r="F8581" s="237"/>
      <c r="G8581" s="245"/>
      <c r="H8581" s="115" t="s">
        <v>16</v>
      </c>
      <c r="I8581" t="s">
        <v>107</v>
      </c>
      <c r="J8581" s="244"/>
      <c r="U8581"/>
      <c r="V8581" t="s">
        <v>4336</v>
      </c>
      <c r="W8581" s="244"/>
      <c r="AA8581" s="115" t="s">
        <v>4308</v>
      </c>
      <c r="AB8581" s="115" t="s">
        <v>4308</v>
      </c>
      <c r="AC8581" s="115" t="s">
        <v>4308</v>
      </c>
      <c r="AD8581" s="115" t="s">
        <v>4308</v>
      </c>
      <c r="AE8581" s="115" t="s">
        <v>4308</v>
      </c>
      <c r="AF8581" s="115" t="s">
        <v>4308</v>
      </c>
      <c r="AG8581" s="115" t="s">
        <v>4308</v>
      </c>
      <c r="AH8581" s="115" t="s">
        <v>4308</v>
      </c>
      <c r="AI8581" s="115" t="e">
        <f>VLOOKUP(A8581,'[2]دراسات قانونية'!$A$3:$E$600,1,0)</f>
        <v>#N/A</v>
      </c>
    </row>
    <row r="8582" spans="1:35" x14ac:dyDescent="0.25">
      <c r="A8582" s="243">
        <v>336155</v>
      </c>
      <c r="B8582" s="244" t="s">
        <v>12635</v>
      </c>
      <c r="C8582" s="244" t="s">
        <v>303</v>
      </c>
      <c r="D8582" s="245" t="s">
        <v>838</v>
      </c>
      <c r="E8582" s="115" t="s">
        <v>77</v>
      </c>
      <c r="F8582" s="237">
        <v>30521</v>
      </c>
      <c r="G8582" s="245" t="s">
        <v>794</v>
      </c>
      <c r="H8582" s="115" t="s">
        <v>16</v>
      </c>
      <c r="I8582" t="s">
        <v>107</v>
      </c>
      <c r="J8582" s="244"/>
      <c r="U8582"/>
      <c r="V8582" t="s">
        <v>4336</v>
      </c>
      <c r="W8582" s="244"/>
      <c r="AC8582" s="115" t="s">
        <v>4308</v>
      </c>
      <c r="AD8582" s="115" t="s">
        <v>4308</v>
      </c>
      <c r="AE8582" s="115" t="s">
        <v>4308</v>
      </c>
      <c r="AF8582" s="115" t="s">
        <v>4308</v>
      </c>
      <c r="AG8582" s="115" t="s">
        <v>4308</v>
      </c>
      <c r="AH8582" s="115" t="s">
        <v>4308</v>
      </c>
      <c r="AI8582" s="115" t="e">
        <f>VLOOKUP(A8582,'[2]دراسات قانونية'!$A$3:$E$600,1,0)</f>
        <v>#N/A</v>
      </c>
    </row>
    <row r="8583" spans="1:35" hidden="1" x14ac:dyDescent="0.25">
      <c r="A8583" s="243">
        <v>336156</v>
      </c>
      <c r="B8583" s="244" t="s">
        <v>4199</v>
      </c>
      <c r="C8583" s="244" t="s">
        <v>733</v>
      </c>
      <c r="D8583" s="245" t="s">
        <v>4200</v>
      </c>
      <c r="E8583" s="115" t="s">
        <v>77</v>
      </c>
      <c r="F8583" s="237">
        <v>20920</v>
      </c>
      <c r="G8583" s="245" t="s">
        <v>18</v>
      </c>
      <c r="H8583" s="115" t="s">
        <v>16</v>
      </c>
      <c r="I8583" t="s">
        <v>199</v>
      </c>
      <c r="J8583" s="244" t="s">
        <v>1226</v>
      </c>
      <c r="L8583" s="115" t="s">
        <v>18</v>
      </c>
      <c r="U8583"/>
      <c r="V8583">
        <v>0</v>
      </c>
      <c r="W8583" s="244"/>
    </row>
    <row r="8584" spans="1:35" hidden="1" x14ac:dyDescent="0.25">
      <c r="A8584" s="246">
        <v>336158</v>
      </c>
      <c r="B8584" s="247" t="s">
        <v>12636</v>
      </c>
      <c r="C8584" s="247" t="s">
        <v>12637</v>
      </c>
      <c r="D8584" s="248" t="s">
        <v>12638</v>
      </c>
      <c r="E8584" t="s">
        <v>77</v>
      </c>
      <c r="F8584" s="126">
        <v>30954</v>
      </c>
      <c r="G8584" s="248" t="s">
        <v>1363</v>
      </c>
      <c r="H8584" t="s">
        <v>16</v>
      </c>
      <c r="I8584" t="s">
        <v>136</v>
      </c>
      <c r="J8584" s="247" t="s">
        <v>1226</v>
      </c>
      <c r="K8584"/>
      <c r="L8584" t="s">
        <v>30</v>
      </c>
      <c r="M8584"/>
      <c r="N8584"/>
      <c r="O8584"/>
      <c r="P8584"/>
      <c r="Q8584"/>
      <c r="U8584"/>
      <c r="V8584">
        <v>0</v>
      </c>
      <c r="W8584" s="247"/>
      <c r="X8584"/>
      <c r="Y8584"/>
      <c r="Z8584"/>
      <c r="AA8584"/>
      <c r="AB8584"/>
      <c r="AC8584"/>
      <c r="AD8584"/>
      <c r="AE8584"/>
      <c r="AF8584"/>
      <c r="AG8584"/>
    </row>
    <row r="8585" spans="1:35" ht="18" x14ac:dyDescent="0.25">
      <c r="A8585" s="249">
        <v>336159</v>
      </c>
      <c r="B8585" s="250" t="s">
        <v>12639</v>
      </c>
      <c r="C8585" s="250" t="s">
        <v>422</v>
      </c>
      <c r="D8585" s="251" t="s">
        <v>7367</v>
      </c>
      <c r="E8585"/>
      <c r="F8585" s="126"/>
      <c r="G8585" s="252"/>
      <c r="H8585"/>
      <c r="I8585" t="s">
        <v>107</v>
      </c>
      <c r="J8585" s="253"/>
      <c r="K8585"/>
      <c r="L8585"/>
      <c r="M8585"/>
      <c r="N8585"/>
      <c r="O8585"/>
      <c r="P8585"/>
      <c r="Q8585"/>
      <c r="U8585"/>
      <c r="V8585" t="s">
        <v>4337</v>
      </c>
      <c r="W8585" s="253"/>
      <c r="X8585"/>
      <c r="Y8585"/>
      <c r="Z8585"/>
      <c r="AA8585"/>
      <c r="AB8585"/>
      <c r="AC8585"/>
      <c r="AD8585"/>
      <c r="AE8585"/>
      <c r="AF8585"/>
      <c r="AG8585"/>
      <c r="AH8585" s="115" t="s">
        <v>4308</v>
      </c>
      <c r="AI8585" s="115" t="e">
        <f>VLOOKUP(A8585,'[2]دراسات قانونية'!$A$3:$E$600,1,0)</f>
        <v>#N/A</v>
      </c>
    </row>
    <row r="8586" spans="1:35" x14ac:dyDescent="0.25">
      <c r="A8586" s="243">
        <v>336160</v>
      </c>
      <c r="B8586" s="244" t="s">
        <v>12640</v>
      </c>
      <c r="C8586" s="244" t="s">
        <v>345</v>
      </c>
      <c r="D8586" s="245" t="s">
        <v>612</v>
      </c>
      <c r="E8586" s="115" t="s">
        <v>76</v>
      </c>
      <c r="F8586" s="237"/>
      <c r="G8586" s="245"/>
      <c r="H8586" s="115" t="s">
        <v>16</v>
      </c>
      <c r="I8586" t="s">
        <v>107</v>
      </c>
      <c r="J8586" s="244"/>
      <c r="U8586"/>
      <c r="V8586" t="s">
        <v>4336</v>
      </c>
      <c r="W8586" s="244"/>
      <c r="AA8586" s="115" t="s">
        <v>4308</v>
      </c>
      <c r="AB8586" s="115" t="s">
        <v>4308</v>
      </c>
      <c r="AC8586" s="115" t="s">
        <v>4308</v>
      </c>
      <c r="AD8586" s="115" t="s">
        <v>4308</v>
      </c>
      <c r="AE8586" s="115" t="s">
        <v>4308</v>
      </c>
      <c r="AF8586" s="115" t="s">
        <v>4308</v>
      </c>
      <c r="AG8586" s="115" t="s">
        <v>4308</v>
      </c>
      <c r="AH8586" s="115" t="s">
        <v>4308</v>
      </c>
      <c r="AI8586" s="115" t="e">
        <f>VLOOKUP(A8586,'[2]دراسات قانونية'!$A$3:$E$600,1,0)</f>
        <v>#N/A</v>
      </c>
    </row>
    <row r="8587" spans="1:35" x14ac:dyDescent="0.25">
      <c r="A8587" s="243">
        <v>336161</v>
      </c>
      <c r="B8587" s="244" t="s">
        <v>12641</v>
      </c>
      <c r="C8587" s="244" t="s">
        <v>753</v>
      </c>
      <c r="D8587" s="245" t="s">
        <v>12642</v>
      </c>
      <c r="E8587" s="115" t="s">
        <v>76</v>
      </c>
      <c r="F8587" s="237"/>
      <c r="G8587" s="245"/>
      <c r="H8587" s="115" t="s">
        <v>16</v>
      </c>
      <c r="I8587" t="s">
        <v>107</v>
      </c>
      <c r="J8587" s="244"/>
      <c r="U8587"/>
      <c r="V8587" t="s">
        <v>4336</v>
      </c>
      <c r="W8587" s="244"/>
      <c r="AA8587" s="115" t="s">
        <v>4308</v>
      </c>
      <c r="AB8587" s="115" t="s">
        <v>4308</v>
      </c>
      <c r="AC8587" s="115" t="s">
        <v>4308</v>
      </c>
      <c r="AD8587" s="115" t="s">
        <v>4308</v>
      </c>
      <c r="AE8587" s="115" t="s">
        <v>4308</v>
      </c>
      <c r="AF8587" s="115" t="s">
        <v>4308</v>
      </c>
      <c r="AG8587" s="115" t="s">
        <v>4308</v>
      </c>
      <c r="AH8587" s="115" t="s">
        <v>4308</v>
      </c>
      <c r="AI8587" s="115" t="e">
        <f>VLOOKUP(A8587,'[2]دراسات قانونية'!$A$3:$E$600,1,0)</f>
        <v>#N/A</v>
      </c>
    </row>
    <row r="8588" spans="1:35" hidden="1" x14ac:dyDescent="0.25">
      <c r="A8588" s="243">
        <v>336162</v>
      </c>
      <c r="B8588" s="244" t="s">
        <v>4201</v>
      </c>
      <c r="C8588" s="244" t="s">
        <v>219</v>
      </c>
      <c r="D8588" s="245" t="s">
        <v>1257</v>
      </c>
      <c r="E8588" s="115" t="s">
        <v>76</v>
      </c>
      <c r="F8588" s="237">
        <v>33613</v>
      </c>
      <c r="G8588" s="245" t="s">
        <v>37</v>
      </c>
      <c r="H8588" s="115" t="s">
        <v>16</v>
      </c>
      <c r="I8588" t="s">
        <v>199</v>
      </c>
      <c r="J8588" s="244" t="s">
        <v>1226</v>
      </c>
      <c r="L8588" s="115" t="s">
        <v>67</v>
      </c>
      <c r="U8588"/>
      <c r="V8588">
        <v>0</v>
      </c>
      <c r="W8588" s="244"/>
      <c r="AH8588" s="115" t="s">
        <v>4308</v>
      </c>
    </row>
    <row r="8589" spans="1:35" hidden="1" x14ac:dyDescent="0.25">
      <c r="A8589" s="246">
        <v>336164</v>
      </c>
      <c r="B8589" s="247" t="s">
        <v>12643</v>
      </c>
      <c r="C8589" s="247" t="s">
        <v>984</v>
      </c>
      <c r="D8589" s="248" t="s">
        <v>487</v>
      </c>
      <c r="E8589" t="s">
        <v>76</v>
      </c>
      <c r="F8589" s="126">
        <v>36527</v>
      </c>
      <c r="G8589" s="248" t="s">
        <v>18</v>
      </c>
      <c r="H8589" t="s">
        <v>16</v>
      </c>
      <c r="I8589" t="s">
        <v>136</v>
      </c>
      <c r="J8589" s="247"/>
      <c r="K8589"/>
      <c r="L8589"/>
      <c r="M8589"/>
      <c r="N8589"/>
      <c r="O8589"/>
      <c r="P8589"/>
      <c r="Q8589"/>
      <c r="U8589"/>
      <c r="V8589" t="s">
        <v>16603</v>
      </c>
      <c r="W8589" s="247"/>
      <c r="X8589"/>
      <c r="Y8589"/>
      <c r="Z8589"/>
      <c r="AA8589"/>
      <c r="AB8589"/>
      <c r="AC8589"/>
      <c r="AD8589"/>
      <c r="AE8589"/>
      <c r="AF8589"/>
      <c r="AG8589"/>
    </row>
    <row r="8590" spans="1:35" hidden="1" x14ac:dyDescent="0.25">
      <c r="A8590" s="246">
        <v>336165</v>
      </c>
      <c r="B8590" s="247" t="s">
        <v>12644</v>
      </c>
      <c r="C8590" s="247" t="s">
        <v>12645</v>
      </c>
      <c r="D8590" s="248" t="s">
        <v>528</v>
      </c>
      <c r="E8590" t="s">
        <v>77</v>
      </c>
      <c r="F8590" s="126">
        <v>36415</v>
      </c>
      <c r="G8590" s="248" t="s">
        <v>18</v>
      </c>
      <c r="H8590" t="s">
        <v>16</v>
      </c>
      <c r="I8590" t="s">
        <v>129</v>
      </c>
      <c r="J8590" s="247" t="s">
        <v>15</v>
      </c>
      <c r="K8590"/>
      <c r="L8590" t="s">
        <v>18</v>
      </c>
      <c r="M8590"/>
      <c r="N8590"/>
      <c r="O8590"/>
      <c r="P8590"/>
      <c r="Q8590"/>
      <c r="U8590"/>
      <c r="V8590" t="s">
        <v>16623</v>
      </c>
      <c r="W8590" s="247"/>
      <c r="X8590"/>
      <c r="Y8590"/>
      <c r="Z8590"/>
      <c r="AA8590"/>
      <c r="AB8590"/>
      <c r="AC8590"/>
      <c r="AD8590"/>
      <c r="AE8590"/>
      <c r="AF8590"/>
      <c r="AG8590"/>
    </row>
    <row r="8591" spans="1:35" ht="18" x14ac:dyDescent="0.25">
      <c r="A8591" s="249">
        <v>336166</v>
      </c>
      <c r="B8591" s="250" t="s">
        <v>12646</v>
      </c>
      <c r="C8591" s="250" t="s">
        <v>570</v>
      </c>
      <c r="D8591" s="251" t="s">
        <v>265</v>
      </c>
      <c r="E8591"/>
      <c r="F8591" s="126"/>
      <c r="G8591" s="252"/>
      <c r="H8591"/>
      <c r="I8591" t="s">
        <v>107</v>
      </c>
      <c r="J8591" s="253"/>
      <c r="K8591"/>
      <c r="L8591"/>
      <c r="M8591"/>
      <c r="N8591"/>
      <c r="O8591"/>
      <c r="P8591"/>
      <c r="Q8591"/>
      <c r="U8591"/>
      <c r="V8591" t="s">
        <v>4337</v>
      </c>
      <c r="W8591" s="253"/>
      <c r="X8591"/>
      <c r="Y8591"/>
      <c r="Z8591"/>
      <c r="AA8591"/>
      <c r="AB8591"/>
      <c r="AC8591"/>
      <c r="AD8591"/>
      <c r="AE8591"/>
      <c r="AF8591"/>
      <c r="AG8591"/>
      <c r="AH8591" s="115" t="s">
        <v>4308</v>
      </c>
      <c r="AI8591" s="115" t="e">
        <f>VLOOKUP(A8591,'[2]دراسات قانونية'!$A$3:$E$600,1,0)</f>
        <v>#N/A</v>
      </c>
    </row>
    <row r="8592" spans="1:35" hidden="1" x14ac:dyDescent="0.25">
      <c r="A8592" s="246">
        <v>336167</v>
      </c>
      <c r="B8592" s="247" t="s">
        <v>12647</v>
      </c>
      <c r="C8592" s="247" t="s">
        <v>209</v>
      </c>
      <c r="D8592" s="248" t="s">
        <v>445</v>
      </c>
      <c r="E8592" t="s">
        <v>77</v>
      </c>
      <c r="F8592" s="126">
        <v>36526</v>
      </c>
      <c r="G8592" s="248" t="s">
        <v>18</v>
      </c>
      <c r="H8592" t="s">
        <v>16</v>
      </c>
      <c r="I8592" t="s">
        <v>136</v>
      </c>
      <c r="J8592" s="247" t="s">
        <v>1226</v>
      </c>
      <c r="K8592"/>
      <c r="L8592" t="s">
        <v>18</v>
      </c>
      <c r="M8592"/>
      <c r="N8592"/>
      <c r="O8592"/>
      <c r="P8592"/>
      <c r="Q8592"/>
      <c r="U8592"/>
      <c r="V8592">
        <v>0</v>
      </c>
      <c r="W8592" s="247"/>
      <c r="X8592"/>
      <c r="Y8592"/>
      <c r="Z8592"/>
      <c r="AA8592"/>
      <c r="AB8592"/>
      <c r="AC8592"/>
      <c r="AD8592"/>
      <c r="AE8592"/>
      <c r="AF8592"/>
      <c r="AG8592"/>
    </row>
    <row r="8593" spans="1:35" ht="18" hidden="1" x14ac:dyDescent="0.25">
      <c r="A8593" s="249">
        <v>336168</v>
      </c>
      <c r="B8593" s="250" t="s">
        <v>12648</v>
      </c>
      <c r="C8593" s="250" t="s">
        <v>227</v>
      </c>
      <c r="D8593" s="251" t="s">
        <v>8457</v>
      </c>
      <c r="E8593"/>
      <c r="F8593" s="126"/>
      <c r="G8593" s="252"/>
      <c r="H8593"/>
      <c r="I8593" t="s">
        <v>199</v>
      </c>
      <c r="J8593" s="253"/>
      <c r="K8593"/>
      <c r="L8593"/>
      <c r="M8593"/>
      <c r="N8593"/>
      <c r="O8593"/>
      <c r="P8593"/>
      <c r="Q8593"/>
      <c r="U8593"/>
      <c r="V8593">
        <v>0</v>
      </c>
      <c r="W8593" s="253"/>
      <c r="X8593"/>
      <c r="Y8593"/>
      <c r="Z8593"/>
      <c r="AA8593"/>
      <c r="AB8593"/>
      <c r="AC8593"/>
      <c r="AD8593"/>
      <c r="AE8593"/>
      <c r="AF8593"/>
      <c r="AG8593"/>
      <c r="AH8593" s="115" t="s">
        <v>4308</v>
      </c>
    </row>
    <row r="8594" spans="1:35" x14ac:dyDescent="0.25">
      <c r="A8594" s="243">
        <v>336169</v>
      </c>
      <c r="B8594" s="244" t="s">
        <v>12649</v>
      </c>
      <c r="C8594" s="244" t="s">
        <v>271</v>
      </c>
      <c r="D8594" s="245" t="s">
        <v>450</v>
      </c>
      <c r="E8594" s="115" t="s">
        <v>76</v>
      </c>
      <c r="F8594" s="237"/>
      <c r="G8594" s="245"/>
      <c r="H8594" s="115" t="s">
        <v>16</v>
      </c>
      <c r="I8594" t="s">
        <v>107</v>
      </c>
      <c r="J8594" s="244"/>
      <c r="U8594"/>
      <c r="V8594" t="s">
        <v>4336</v>
      </c>
      <c r="W8594" s="244"/>
      <c r="AA8594" s="115" t="s">
        <v>4308</v>
      </c>
      <c r="AB8594" s="115" t="s">
        <v>4308</v>
      </c>
      <c r="AC8594" s="115" t="s">
        <v>4308</v>
      </c>
      <c r="AD8594" s="115" t="s">
        <v>4308</v>
      </c>
      <c r="AE8594" s="115" t="s">
        <v>4308</v>
      </c>
      <c r="AF8594" s="115" t="s">
        <v>4308</v>
      </c>
      <c r="AG8594" s="115" t="s">
        <v>4308</v>
      </c>
      <c r="AH8594" s="115" t="s">
        <v>4308</v>
      </c>
      <c r="AI8594" s="115" t="e">
        <f>VLOOKUP(A8594,'[2]دراسات قانونية'!$A$3:$E$600,1,0)</f>
        <v>#N/A</v>
      </c>
    </row>
    <row r="8595" spans="1:35" x14ac:dyDescent="0.25">
      <c r="A8595" s="243">
        <v>336170</v>
      </c>
      <c r="B8595" s="244" t="s">
        <v>12650</v>
      </c>
      <c r="C8595" s="244" t="s">
        <v>227</v>
      </c>
      <c r="D8595" s="245" t="s">
        <v>838</v>
      </c>
      <c r="E8595" s="115" t="s">
        <v>76</v>
      </c>
      <c r="F8595" s="237"/>
      <c r="G8595" s="245"/>
      <c r="H8595" s="115" t="s">
        <v>16</v>
      </c>
      <c r="I8595" t="s">
        <v>107</v>
      </c>
      <c r="J8595" s="244"/>
      <c r="U8595"/>
      <c r="V8595" t="s">
        <v>4336</v>
      </c>
      <c r="W8595" s="244"/>
      <c r="AA8595" s="115" t="s">
        <v>4308</v>
      </c>
      <c r="AB8595" s="115" t="s">
        <v>4308</v>
      </c>
      <c r="AC8595" s="115" t="s">
        <v>4308</v>
      </c>
      <c r="AD8595" s="115" t="s">
        <v>4308</v>
      </c>
      <c r="AE8595" s="115" t="s">
        <v>4308</v>
      </c>
      <c r="AF8595" s="115" t="s">
        <v>4308</v>
      </c>
      <c r="AG8595" s="115" t="s">
        <v>4308</v>
      </c>
      <c r="AH8595" s="115" t="s">
        <v>4308</v>
      </c>
      <c r="AI8595" s="115" t="e">
        <f>VLOOKUP(A8595,'[2]دراسات قانونية'!$A$3:$E$600,1,0)</f>
        <v>#N/A</v>
      </c>
    </row>
    <row r="8596" spans="1:35" x14ac:dyDescent="0.25">
      <c r="A8596" s="243">
        <v>336171</v>
      </c>
      <c r="B8596" s="244" t="s">
        <v>12651</v>
      </c>
      <c r="C8596" s="244" t="s">
        <v>324</v>
      </c>
      <c r="D8596" s="245" t="s">
        <v>425</v>
      </c>
      <c r="E8596" s="115" t="s">
        <v>76</v>
      </c>
      <c r="F8596" s="237"/>
      <c r="G8596" s="245"/>
      <c r="H8596" s="115" t="s">
        <v>16</v>
      </c>
      <c r="I8596" t="s">
        <v>107</v>
      </c>
      <c r="J8596" s="244"/>
      <c r="U8596"/>
      <c r="V8596" t="s">
        <v>4336</v>
      </c>
      <c r="W8596" s="244"/>
      <c r="AA8596" s="115" t="s">
        <v>4308</v>
      </c>
      <c r="AB8596" s="115" t="s">
        <v>4308</v>
      </c>
      <c r="AC8596" s="115" t="s">
        <v>4308</v>
      </c>
      <c r="AD8596" s="115" t="s">
        <v>4308</v>
      </c>
      <c r="AE8596" s="115" t="s">
        <v>4308</v>
      </c>
      <c r="AF8596" s="115" t="s">
        <v>4308</v>
      </c>
      <c r="AG8596" s="115" t="s">
        <v>4308</v>
      </c>
      <c r="AH8596" s="115" t="s">
        <v>4308</v>
      </c>
      <c r="AI8596" s="115" t="e">
        <f>VLOOKUP(A8596,'[2]دراسات قانونية'!$A$3:$E$600,1,0)</f>
        <v>#N/A</v>
      </c>
    </row>
    <row r="8597" spans="1:35" hidden="1" x14ac:dyDescent="0.25">
      <c r="A8597" s="246">
        <v>336172</v>
      </c>
      <c r="B8597" s="247" t="s">
        <v>12652</v>
      </c>
      <c r="C8597" s="247" t="s">
        <v>339</v>
      </c>
      <c r="D8597" s="248" t="s">
        <v>220</v>
      </c>
      <c r="E8597" t="s">
        <v>77</v>
      </c>
      <c r="F8597" s="126">
        <v>33785</v>
      </c>
      <c r="G8597" s="248" t="s">
        <v>18</v>
      </c>
      <c r="H8597" t="s">
        <v>16</v>
      </c>
      <c r="I8597" t="s">
        <v>136</v>
      </c>
      <c r="J8597" s="247"/>
      <c r="K8597"/>
      <c r="L8597"/>
      <c r="M8597"/>
      <c r="N8597"/>
      <c r="O8597"/>
      <c r="P8597"/>
      <c r="Q8597"/>
      <c r="U8597"/>
      <c r="V8597" t="s">
        <v>16623</v>
      </c>
      <c r="W8597" s="247"/>
      <c r="X8597"/>
      <c r="Y8597"/>
      <c r="Z8597"/>
      <c r="AA8597"/>
      <c r="AB8597"/>
      <c r="AC8597"/>
      <c r="AD8597" t="s">
        <v>4308</v>
      </c>
      <c r="AE8597" t="s">
        <v>4308</v>
      </c>
      <c r="AF8597" t="s">
        <v>4308</v>
      </c>
      <c r="AG8597" t="s">
        <v>4308</v>
      </c>
      <c r="AH8597" s="115" t="s">
        <v>4308</v>
      </c>
    </row>
    <row r="8598" spans="1:35" hidden="1" x14ac:dyDescent="0.25">
      <c r="A8598" s="246">
        <v>336173</v>
      </c>
      <c r="B8598" s="247" t="s">
        <v>12653</v>
      </c>
      <c r="C8598" s="247" t="s">
        <v>279</v>
      </c>
      <c r="D8598" s="248" t="s">
        <v>474</v>
      </c>
      <c r="E8598" t="s">
        <v>77</v>
      </c>
      <c r="F8598" s="126">
        <v>36232</v>
      </c>
      <c r="G8598" s="248" t="s">
        <v>18</v>
      </c>
      <c r="H8598" t="s">
        <v>16</v>
      </c>
      <c r="I8598" t="s">
        <v>136</v>
      </c>
      <c r="J8598" s="247"/>
      <c r="K8598"/>
      <c r="L8598"/>
      <c r="M8598"/>
      <c r="N8598"/>
      <c r="O8598"/>
      <c r="P8598"/>
      <c r="Q8598"/>
      <c r="U8598"/>
      <c r="V8598" t="s">
        <v>16623</v>
      </c>
      <c r="W8598" s="247"/>
      <c r="X8598"/>
      <c r="Y8598"/>
      <c r="Z8598"/>
      <c r="AA8598"/>
      <c r="AB8598"/>
      <c r="AC8598"/>
      <c r="AD8598"/>
      <c r="AE8598"/>
      <c r="AF8598"/>
      <c r="AG8598"/>
      <c r="AH8598" s="115" t="s">
        <v>4308</v>
      </c>
    </row>
    <row r="8599" spans="1:35" x14ac:dyDescent="0.25">
      <c r="A8599" s="243">
        <v>336174</v>
      </c>
      <c r="B8599" s="244" t="s">
        <v>12654</v>
      </c>
      <c r="C8599" s="244" t="s">
        <v>360</v>
      </c>
      <c r="D8599" s="245" t="s">
        <v>949</v>
      </c>
      <c r="E8599" s="115" t="s">
        <v>76</v>
      </c>
      <c r="F8599" s="237"/>
      <c r="G8599" s="245"/>
      <c r="H8599" s="115" t="s">
        <v>16</v>
      </c>
      <c r="I8599" t="s">
        <v>107</v>
      </c>
      <c r="J8599" s="244"/>
      <c r="U8599"/>
      <c r="V8599" t="s">
        <v>4336</v>
      </c>
      <c r="W8599" s="244"/>
      <c r="AA8599" s="115" t="s">
        <v>4308</v>
      </c>
      <c r="AB8599" s="115" t="s">
        <v>4308</v>
      </c>
      <c r="AC8599" s="115" t="s">
        <v>4308</v>
      </c>
      <c r="AD8599" s="115" t="s">
        <v>4308</v>
      </c>
      <c r="AE8599" s="115" t="s">
        <v>4308</v>
      </c>
      <c r="AF8599" s="115" t="s">
        <v>4308</v>
      </c>
      <c r="AG8599" s="115" t="s">
        <v>4308</v>
      </c>
      <c r="AH8599" s="115" t="s">
        <v>4308</v>
      </c>
      <c r="AI8599" s="115" t="e">
        <f>VLOOKUP(A8599,'[2]دراسات قانونية'!$A$3:$E$600,1,0)</f>
        <v>#N/A</v>
      </c>
    </row>
    <row r="8600" spans="1:35" hidden="1" x14ac:dyDescent="0.25">
      <c r="A8600" s="246">
        <v>336175</v>
      </c>
      <c r="B8600" s="247" t="s">
        <v>12655</v>
      </c>
      <c r="C8600" s="247" t="s">
        <v>844</v>
      </c>
      <c r="D8600" s="248" t="s">
        <v>1390</v>
      </c>
      <c r="E8600" t="s">
        <v>76</v>
      </c>
      <c r="F8600" s="126"/>
      <c r="G8600" s="248"/>
      <c r="H8600" t="s">
        <v>16</v>
      </c>
      <c r="I8600" t="s">
        <v>129</v>
      </c>
      <c r="J8600" s="247"/>
      <c r="K8600"/>
      <c r="L8600"/>
      <c r="M8600"/>
      <c r="N8600"/>
      <c r="O8600"/>
      <c r="P8600"/>
      <c r="Q8600"/>
      <c r="U8600"/>
      <c r="V8600" t="s">
        <v>4424</v>
      </c>
      <c r="W8600" s="247"/>
      <c r="X8600"/>
      <c r="Y8600"/>
      <c r="Z8600"/>
      <c r="AA8600" t="s">
        <v>4308</v>
      </c>
      <c r="AB8600" t="s">
        <v>4308</v>
      </c>
      <c r="AC8600" t="s">
        <v>4308</v>
      </c>
      <c r="AD8600" t="s">
        <v>4308</v>
      </c>
      <c r="AE8600" t="s">
        <v>4308</v>
      </c>
      <c r="AF8600" t="s">
        <v>4308</v>
      </c>
      <c r="AG8600" t="s">
        <v>4308</v>
      </c>
      <c r="AH8600" s="115" t="s">
        <v>4308</v>
      </c>
    </row>
    <row r="8601" spans="1:35" hidden="1" x14ac:dyDescent="0.25">
      <c r="A8601" s="246">
        <v>336176</v>
      </c>
      <c r="B8601" s="247" t="s">
        <v>12656</v>
      </c>
      <c r="C8601" s="247" t="s">
        <v>227</v>
      </c>
      <c r="D8601" s="248" t="s">
        <v>230</v>
      </c>
      <c r="E8601" t="s">
        <v>76</v>
      </c>
      <c r="F8601" s="126"/>
      <c r="G8601" s="248"/>
      <c r="H8601" t="s">
        <v>16</v>
      </c>
      <c r="I8601" t="s">
        <v>5306</v>
      </c>
      <c r="J8601" s="247"/>
      <c r="K8601"/>
      <c r="L8601"/>
      <c r="M8601"/>
      <c r="N8601"/>
      <c r="O8601"/>
      <c r="P8601"/>
      <c r="Q8601"/>
      <c r="U8601"/>
      <c r="V8601" t="s">
        <v>16603</v>
      </c>
      <c r="W8601" s="247"/>
      <c r="X8601"/>
      <c r="Y8601"/>
      <c r="Z8601"/>
      <c r="AA8601"/>
      <c r="AB8601"/>
      <c r="AC8601"/>
      <c r="AD8601"/>
      <c r="AE8601"/>
      <c r="AF8601"/>
      <c r="AG8601"/>
    </row>
    <row r="8602" spans="1:35" x14ac:dyDescent="0.25">
      <c r="A8602" s="243">
        <v>336177</v>
      </c>
      <c r="B8602" s="244" t="s">
        <v>12657</v>
      </c>
      <c r="C8602" s="244" t="s">
        <v>1454</v>
      </c>
      <c r="D8602" s="245" t="s">
        <v>701</v>
      </c>
      <c r="E8602" s="115" t="s">
        <v>76</v>
      </c>
      <c r="F8602" s="237"/>
      <c r="G8602" s="245"/>
      <c r="H8602" s="115" t="s">
        <v>16</v>
      </c>
      <c r="I8602" t="s">
        <v>107</v>
      </c>
      <c r="J8602" s="244"/>
      <c r="U8602"/>
      <c r="V8602" t="s">
        <v>4336</v>
      </c>
      <c r="W8602" s="244"/>
      <c r="AA8602" s="115" t="s">
        <v>4308</v>
      </c>
      <c r="AB8602" s="115" t="s">
        <v>4308</v>
      </c>
      <c r="AC8602" s="115" t="s">
        <v>4308</v>
      </c>
      <c r="AD8602" s="115" t="s">
        <v>4308</v>
      </c>
      <c r="AE8602" s="115" t="s">
        <v>4308</v>
      </c>
      <c r="AF8602" s="115" t="s">
        <v>4308</v>
      </c>
      <c r="AG8602" s="115" t="s">
        <v>4308</v>
      </c>
      <c r="AH8602" s="115" t="s">
        <v>4308</v>
      </c>
      <c r="AI8602" s="115" t="e">
        <f>VLOOKUP(A8602,'[2]دراسات قانونية'!$A$3:$E$600,1,0)</f>
        <v>#N/A</v>
      </c>
    </row>
    <row r="8603" spans="1:35" x14ac:dyDescent="0.25">
      <c r="A8603" s="243">
        <v>336178</v>
      </c>
      <c r="B8603" s="244" t="s">
        <v>12658</v>
      </c>
      <c r="C8603" s="244" t="s">
        <v>271</v>
      </c>
      <c r="D8603" s="245" t="s">
        <v>1455</v>
      </c>
      <c r="E8603" s="115" t="s">
        <v>76</v>
      </c>
      <c r="F8603" s="237"/>
      <c r="G8603" s="245"/>
      <c r="H8603" s="115" t="s">
        <v>16</v>
      </c>
      <c r="I8603" t="s">
        <v>107</v>
      </c>
      <c r="J8603" s="244"/>
      <c r="U8603"/>
      <c r="V8603" t="s">
        <v>4336</v>
      </c>
      <c r="W8603" s="244"/>
      <c r="AA8603" s="115" t="s">
        <v>4308</v>
      </c>
      <c r="AB8603" s="115" t="s">
        <v>4308</v>
      </c>
      <c r="AC8603" s="115" t="s">
        <v>4308</v>
      </c>
      <c r="AD8603" s="115" t="s">
        <v>4308</v>
      </c>
      <c r="AE8603" s="115" t="s">
        <v>4308</v>
      </c>
      <c r="AF8603" s="115" t="s">
        <v>4308</v>
      </c>
      <c r="AG8603" s="115" t="s">
        <v>4308</v>
      </c>
      <c r="AH8603" s="115" t="s">
        <v>4308</v>
      </c>
      <c r="AI8603" s="115" t="e">
        <f>VLOOKUP(A8603,'[2]دراسات قانونية'!$A$3:$E$600,1,0)</f>
        <v>#N/A</v>
      </c>
    </row>
    <row r="8604" spans="1:35" x14ac:dyDescent="0.25">
      <c r="A8604" s="243">
        <v>336179</v>
      </c>
      <c r="B8604" s="244" t="s">
        <v>12659</v>
      </c>
      <c r="C8604" s="244" t="s">
        <v>665</v>
      </c>
      <c r="D8604" s="245" t="s">
        <v>1294</v>
      </c>
      <c r="E8604" s="115" t="s">
        <v>77</v>
      </c>
      <c r="F8604" s="237"/>
      <c r="G8604" s="245"/>
      <c r="H8604" s="115" t="s">
        <v>16</v>
      </c>
      <c r="I8604" t="s">
        <v>107</v>
      </c>
      <c r="J8604" s="244"/>
      <c r="U8604"/>
      <c r="V8604" t="s">
        <v>4336</v>
      </c>
      <c r="W8604" s="244"/>
      <c r="AG8604" s="115" t="s">
        <v>4308</v>
      </c>
      <c r="AH8604" s="115" t="s">
        <v>4308</v>
      </c>
      <c r="AI8604" s="115" t="e">
        <f>VLOOKUP(A8604,'[2]دراسات قانونية'!$A$3:$E$600,1,0)</f>
        <v>#N/A</v>
      </c>
    </row>
    <row r="8605" spans="1:35" x14ac:dyDescent="0.25">
      <c r="A8605" s="243">
        <v>336180</v>
      </c>
      <c r="B8605" s="244" t="s">
        <v>12660</v>
      </c>
      <c r="C8605" s="244" t="s">
        <v>941</v>
      </c>
      <c r="D8605" s="245" t="s">
        <v>378</v>
      </c>
      <c r="E8605" s="115" t="s">
        <v>76</v>
      </c>
      <c r="F8605" s="237"/>
      <c r="G8605" s="245"/>
      <c r="H8605" s="115" t="s">
        <v>16</v>
      </c>
      <c r="I8605" t="s">
        <v>107</v>
      </c>
      <c r="J8605" s="244"/>
      <c r="U8605"/>
      <c r="V8605" t="s">
        <v>4336</v>
      </c>
      <c r="W8605" s="244"/>
      <c r="AA8605" s="115" t="s">
        <v>4308</v>
      </c>
      <c r="AB8605" s="115" t="s">
        <v>4308</v>
      </c>
      <c r="AC8605" s="115" t="s">
        <v>4308</v>
      </c>
      <c r="AD8605" s="115" t="s">
        <v>4308</v>
      </c>
      <c r="AE8605" s="115" t="s">
        <v>4308</v>
      </c>
      <c r="AF8605" s="115" t="s">
        <v>4308</v>
      </c>
      <c r="AG8605" s="115" t="s">
        <v>4308</v>
      </c>
      <c r="AH8605" s="115" t="s">
        <v>4308</v>
      </c>
      <c r="AI8605" s="115" t="e">
        <f>VLOOKUP(A8605,'[2]دراسات قانونية'!$A$3:$E$600,1,0)</f>
        <v>#N/A</v>
      </c>
    </row>
    <row r="8606" spans="1:35" ht="18" hidden="1" x14ac:dyDescent="0.25">
      <c r="A8606" s="249">
        <v>336181</v>
      </c>
      <c r="B8606" s="250" t="s">
        <v>12661</v>
      </c>
      <c r="C8606" s="250" t="s">
        <v>1384</v>
      </c>
      <c r="D8606" s="251" t="s">
        <v>281</v>
      </c>
      <c r="E8606"/>
      <c r="F8606" s="126"/>
      <c r="G8606" s="252"/>
      <c r="H8606"/>
      <c r="I8606" t="s">
        <v>199</v>
      </c>
      <c r="J8606" s="253"/>
      <c r="K8606"/>
      <c r="L8606"/>
      <c r="M8606"/>
      <c r="N8606"/>
      <c r="O8606"/>
      <c r="P8606"/>
      <c r="Q8606"/>
      <c r="U8606"/>
      <c r="V8606">
        <v>0</v>
      </c>
      <c r="W8606" s="253"/>
      <c r="X8606"/>
      <c r="Y8606"/>
      <c r="Z8606"/>
      <c r="AA8606"/>
      <c r="AB8606"/>
      <c r="AC8606"/>
      <c r="AD8606"/>
      <c r="AE8606"/>
      <c r="AF8606"/>
      <c r="AG8606"/>
      <c r="AH8606" s="115" t="s">
        <v>4308</v>
      </c>
    </row>
    <row r="8607" spans="1:35" x14ac:dyDescent="0.25">
      <c r="A8607" s="243">
        <v>336182</v>
      </c>
      <c r="B8607" s="244" t="s">
        <v>12662</v>
      </c>
      <c r="C8607" s="244" t="s">
        <v>12663</v>
      </c>
      <c r="D8607" s="245" t="s">
        <v>1083</v>
      </c>
      <c r="E8607" s="115" t="s">
        <v>76</v>
      </c>
      <c r="F8607" s="237"/>
      <c r="G8607" s="245"/>
      <c r="H8607" s="115" t="s">
        <v>16</v>
      </c>
      <c r="I8607" t="s">
        <v>107</v>
      </c>
      <c r="J8607" s="244"/>
      <c r="U8607"/>
      <c r="V8607" t="s">
        <v>4336</v>
      </c>
      <c r="W8607" s="244"/>
      <c r="AA8607" s="115" t="s">
        <v>4308</v>
      </c>
      <c r="AB8607" s="115" t="s">
        <v>4308</v>
      </c>
      <c r="AC8607" s="115" t="s">
        <v>4308</v>
      </c>
      <c r="AD8607" s="115" t="s">
        <v>4308</v>
      </c>
      <c r="AE8607" s="115" t="s">
        <v>4308</v>
      </c>
      <c r="AF8607" s="115" t="s">
        <v>4308</v>
      </c>
      <c r="AG8607" s="115" t="s">
        <v>4308</v>
      </c>
      <c r="AH8607" s="115" t="s">
        <v>4308</v>
      </c>
      <c r="AI8607" s="115" t="e">
        <f>VLOOKUP(A8607,'[2]دراسات قانونية'!$A$3:$E$600,1,0)</f>
        <v>#N/A</v>
      </c>
    </row>
    <row r="8608" spans="1:35" ht="18" hidden="1" x14ac:dyDescent="0.25">
      <c r="A8608" s="249">
        <v>336183</v>
      </c>
      <c r="B8608" s="250" t="s">
        <v>12664</v>
      </c>
      <c r="C8608" s="250" t="s">
        <v>520</v>
      </c>
      <c r="D8608" s="251" t="s">
        <v>308</v>
      </c>
      <c r="E8608"/>
      <c r="F8608" s="126"/>
      <c r="G8608" s="252"/>
      <c r="H8608"/>
      <c r="I8608" t="s">
        <v>199</v>
      </c>
      <c r="J8608" s="253"/>
      <c r="K8608"/>
      <c r="L8608"/>
      <c r="M8608"/>
      <c r="N8608"/>
      <c r="O8608"/>
      <c r="P8608"/>
      <c r="Q8608"/>
      <c r="U8608"/>
      <c r="V8608">
        <v>0</v>
      </c>
      <c r="W8608" s="253"/>
      <c r="X8608"/>
      <c r="Y8608"/>
      <c r="Z8608"/>
      <c r="AA8608"/>
      <c r="AB8608"/>
      <c r="AC8608"/>
      <c r="AD8608"/>
      <c r="AE8608"/>
      <c r="AF8608"/>
      <c r="AG8608"/>
      <c r="AH8608" s="115" t="s">
        <v>4308</v>
      </c>
    </row>
    <row r="8609" spans="1:35" hidden="1" x14ac:dyDescent="0.25">
      <c r="A8609" s="246">
        <v>336184</v>
      </c>
      <c r="B8609" s="247" t="s">
        <v>12665</v>
      </c>
      <c r="C8609" s="247" t="s">
        <v>305</v>
      </c>
      <c r="D8609" s="248" t="s">
        <v>12666</v>
      </c>
      <c r="E8609" t="s">
        <v>77</v>
      </c>
      <c r="F8609" s="126">
        <v>34880</v>
      </c>
      <c r="G8609" s="248" t="s">
        <v>67</v>
      </c>
      <c r="H8609" t="s">
        <v>16</v>
      </c>
      <c r="I8609" t="s">
        <v>129</v>
      </c>
      <c r="J8609" s="247" t="s">
        <v>1226</v>
      </c>
      <c r="K8609"/>
      <c r="L8609" t="s">
        <v>18</v>
      </c>
      <c r="M8609"/>
      <c r="N8609"/>
      <c r="O8609"/>
      <c r="P8609"/>
      <c r="Q8609"/>
      <c r="U8609"/>
      <c r="V8609">
        <v>0</v>
      </c>
      <c r="W8609" s="247"/>
      <c r="X8609"/>
      <c r="Y8609"/>
      <c r="Z8609"/>
      <c r="AA8609"/>
      <c r="AB8609"/>
      <c r="AC8609"/>
      <c r="AD8609"/>
      <c r="AE8609"/>
      <c r="AF8609"/>
      <c r="AG8609"/>
      <c r="AH8609" s="115" t="s">
        <v>4308</v>
      </c>
    </row>
    <row r="8610" spans="1:35" hidden="1" x14ac:dyDescent="0.25">
      <c r="A8610" s="246">
        <v>336185</v>
      </c>
      <c r="B8610" s="247" t="s">
        <v>12667</v>
      </c>
      <c r="C8610" s="247" t="s">
        <v>377</v>
      </c>
      <c r="D8610" s="248" t="s">
        <v>12668</v>
      </c>
      <c r="E8610" t="s">
        <v>77</v>
      </c>
      <c r="F8610" s="126">
        <v>34714</v>
      </c>
      <c r="G8610" s="248" t="s">
        <v>2376</v>
      </c>
      <c r="H8610" t="s">
        <v>16</v>
      </c>
      <c r="I8610" t="s">
        <v>136</v>
      </c>
      <c r="J8610" s="247" t="s">
        <v>1226</v>
      </c>
      <c r="K8610"/>
      <c r="L8610" t="s">
        <v>40</v>
      </c>
      <c r="M8610"/>
      <c r="N8610"/>
      <c r="O8610"/>
      <c r="P8610" t="s">
        <v>4316</v>
      </c>
      <c r="Q8610"/>
      <c r="U8610"/>
      <c r="V8610">
        <v>0</v>
      </c>
      <c r="W8610" s="247"/>
      <c r="X8610"/>
      <c r="Y8610"/>
      <c r="Z8610"/>
      <c r="AA8610"/>
      <c r="AB8610"/>
      <c r="AC8610"/>
      <c r="AD8610"/>
      <c r="AE8610"/>
      <c r="AF8610"/>
      <c r="AG8610"/>
    </row>
    <row r="8611" spans="1:35" x14ac:dyDescent="0.25">
      <c r="A8611" s="243">
        <v>336186</v>
      </c>
      <c r="B8611" s="244" t="s">
        <v>12669</v>
      </c>
      <c r="C8611" s="244" t="s">
        <v>533</v>
      </c>
      <c r="D8611" s="245" t="s">
        <v>532</v>
      </c>
      <c r="E8611" s="115" t="s">
        <v>76</v>
      </c>
      <c r="F8611" s="237"/>
      <c r="G8611" s="245"/>
      <c r="H8611" s="115" t="s">
        <v>16</v>
      </c>
      <c r="I8611" t="s">
        <v>107</v>
      </c>
      <c r="J8611" s="244"/>
      <c r="U8611"/>
      <c r="V8611" t="s">
        <v>4336</v>
      </c>
      <c r="W8611" s="244"/>
      <c r="AA8611" s="115" t="s">
        <v>4308</v>
      </c>
      <c r="AB8611" s="115" t="s">
        <v>4308</v>
      </c>
      <c r="AC8611" s="115" t="s">
        <v>4308</v>
      </c>
      <c r="AD8611" s="115" t="s">
        <v>4308</v>
      </c>
      <c r="AE8611" s="115" t="s">
        <v>4308</v>
      </c>
      <c r="AF8611" s="115" t="s">
        <v>4308</v>
      </c>
      <c r="AG8611" s="115" t="s">
        <v>4308</v>
      </c>
      <c r="AH8611" s="115" t="s">
        <v>4308</v>
      </c>
      <c r="AI8611" s="115" t="e">
        <f>VLOOKUP(A8611,'[2]دراسات قانونية'!$A$3:$E$600,1,0)</f>
        <v>#N/A</v>
      </c>
    </row>
    <row r="8612" spans="1:35" x14ac:dyDescent="0.25">
      <c r="A8612" s="243">
        <v>336187</v>
      </c>
      <c r="B8612" s="244" t="s">
        <v>12670</v>
      </c>
      <c r="C8612" s="244" t="s">
        <v>542</v>
      </c>
      <c r="D8612" s="245" t="s">
        <v>265</v>
      </c>
      <c r="E8612" s="115" t="s">
        <v>76</v>
      </c>
      <c r="F8612" s="237"/>
      <c r="G8612" s="245"/>
      <c r="H8612" s="115" t="s">
        <v>16</v>
      </c>
      <c r="I8612" t="s">
        <v>107</v>
      </c>
      <c r="J8612" s="244"/>
      <c r="U8612"/>
      <c r="V8612" t="s">
        <v>4336</v>
      </c>
      <c r="W8612" s="244"/>
      <c r="AA8612" s="115" t="s">
        <v>4308</v>
      </c>
      <c r="AB8612" s="115" t="s">
        <v>4308</v>
      </c>
      <c r="AC8612" s="115" t="s">
        <v>4308</v>
      </c>
      <c r="AD8612" s="115" t="s">
        <v>4308</v>
      </c>
      <c r="AE8612" s="115" t="s">
        <v>4308</v>
      </c>
      <c r="AF8612" s="115" t="s">
        <v>4308</v>
      </c>
      <c r="AG8612" s="115" t="s">
        <v>4308</v>
      </c>
      <c r="AH8612" s="115" t="s">
        <v>4308</v>
      </c>
      <c r="AI8612" s="115" t="e">
        <f>VLOOKUP(A8612,'[2]دراسات قانونية'!$A$3:$E$600,1,0)</f>
        <v>#N/A</v>
      </c>
    </row>
    <row r="8613" spans="1:35" x14ac:dyDescent="0.25">
      <c r="A8613" s="243">
        <v>336189</v>
      </c>
      <c r="B8613" s="244" t="s">
        <v>12671</v>
      </c>
      <c r="C8613" s="244" t="s">
        <v>1138</v>
      </c>
      <c r="D8613" s="245" t="s">
        <v>12672</v>
      </c>
      <c r="E8613" s="115" t="s">
        <v>76</v>
      </c>
      <c r="F8613" s="237">
        <v>32431</v>
      </c>
      <c r="G8613" s="245" t="s">
        <v>12673</v>
      </c>
      <c r="H8613" s="115" t="s">
        <v>16</v>
      </c>
      <c r="I8613" t="s">
        <v>107</v>
      </c>
      <c r="J8613" s="244"/>
      <c r="U8613"/>
      <c r="V8613" t="s">
        <v>4336</v>
      </c>
      <c r="W8613" s="244"/>
      <c r="AD8613" s="115" t="s">
        <v>4308</v>
      </c>
      <c r="AE8613" s="115" t="s">
        <v>4308</v>
      </c>
      <c r="AF8613" s="115" t="s">
        <v>4308</v>
      </c>
      <c r="AG8613" s="115" t="s">
        <v>4308</v>
      </c>
      <c r="AH8613" s="115" t="s">
        <v>4308</v>
      </c>
      <c r="AI8613" s="115" t="e">
        <f>VLOOKUP(A8613,'[2]دراسات قانونية'!$A$3:$E$600,1,0)</f>
        <v>#N/A</v>
      </c>
    </row>
    <row r="8614" spans="1:35" hidden="1" x14ac:dyDescent="0.25">
      <c r="A8614" s="246">
        <v>336190</v>
      </c>
      <c r="B8614" s="247" t="s">
        <v>11195</v>
      </c>
      <c r="C8614" s="247" t="s">
        <v>244</v>
      </c>
      <c r="D8614" s="248" t="s">
        <v>1101</v>
      </c>
      <c r="E8614" t="s">
        <v>76</v>
      </c>
      <c r="F8614" s="126">
        <v>27168</v>
      </c>
      <c r="G8614" s="248" t="s">
        <v>12674</v>
      </c>
      <c r="H8614" t="s">
        <v>16</v>
      </c>
      <c r="I8614" t="s">
        <v>129</v>
      </c>
      <c r="J8614" s="247" t="s">
        <v>1226</v>
      </c>
      <c r="K8614"/>
      <c r="L8614" t="s">
        <v>18</v>
      </c>
      <c r="M8614"/>
      <c r="N8614"/>
      <c r="O8614"/>
      <c r="P8614"/>
      <c r="Q8614"/>
      <c r="U8614"/>
      <c r="V8614" t="s">
        <v>16603</v>
      </c>
      <c r="W8614" s="247"/>
      <c r="X8614"/>
      <c r="Y8614"/>
      <c r="Z8614"/>
      <c r="AA8614"/>
      <c r="AB8614"/>
      <c r="AC8614"/>
      <c r="AD8614"/>
      <c r="AE8614" t="s">
        <v>4308</v>
      </c>
      <c r="AF8614" t="s">
        <v>4308</v>
      </c>
      <c r="AG8614" t="s">
        <v>4308</v>
      </c>
      <c r="AH8614" s="115" t="s">
        <v>4308</v>
      </c>
    </row>
    <row r="8615" spans="1:35" x14ac:dyDescent="0.25">
      <c r="A8615" s="243">
        <v>336191</v>
      </c>
      <c r="B8615" s="244" t="s">
        <v>11195</v>
      </c>
      <c r="C8615" s="244" t="s">
        <v>227</v>
      </c>
      <c r="D8615" s="245" t="s">
        <v>405</v>
      </c>
      <c r="E8615" s="115" t="s">
        <v>76</v>
      </c>
      <c r="F8615" s="237"/>
      <c r="G8615" s="245"/>
      <c r="H8615" s="115" t="s">
        <v>16</v>
      </c>
      <c r="I8615" t="s">
        <v>107</v>
      </c>
      <c r="J8615" s="244"/>
      <c r="U8615"/>
      <c r="V8615" t="s">
        <v>4336</v>
      </c>
      <c r="W8615" s="244"/>
      <c r="AA8615" s="115" t="s">
        <v>4308</v>
      </c>
      <c r="AB8615" s="115" t="s">
        <v>4308</v>
      </c>
      <c r="AC8615" s="115" t="s">
        <v>4308</v>
      </c>
      <c r="AD8615" s="115" t="s">
        <v>4308</v>
      </c>
      <c r="AE8615" s="115" t="s">
        <v>4308</v>
      </c>
      <c r="AF8615" s="115" t="s">
        <v>4308</v>
      </c>
      <c r="AG8615" s="115" t="s">
        <v>4308</v>
      </c>
      <c r="AH8615" s="115" t="s">
        <v>4308</v>
      </c>
      <c r="AI8615" s="115" t="e">
        <f>VLOOKUP(A8615,'[2]دراسات قانونية'!$A$3:$E$600,1,0)</f>
        <v>#N/A</v>
      </c>
    </row>
    <row r="8616" spans="1:35" ht="18" x14ac:dyDescent="0.25">
      <c r="A8616" s="249">
        <v>336193</v>
      </c>
      <c r="B8616" s="250" t="s">
        <v>12675</v>
      </c>
      <c r="C8616" s="250" t="s">
        <v>271</v>
      </c>
      <c r="D8616" s="251" t="s">
        <v>365</v>
      </c>
      <c r="E8616"/>
      <c r="F8616" s="126"/>
      <c r="G8616" s="252"/>
      <c r="H8616"/>
      <c r="I8616" t="s">
        <v>107</v>
      </c>
      <c r="J8616" s="253"/>
      <c r="K8616"/>
      <c r="L8616"/>
      <c r="M8616"/>
      <c r="N8616"/>
      <c r="O8616"/>
      <c r="P8616"/>
      <c r="Q8616"/>
      <c r="U8616"/>
      <c r="V8616" t="s">
        <v>4337</v>
      </c>
      <c r="W8616" s="253"/>
      <c r="X8616"/>
      <c r="Y8616"/>
      <c r="Z8616"/>
      <c r="AA8616"/>
      <c r="AB8616"/>
      <c r="AC8616"/>
      <c r="AD8616"/>
      <c r="AE8616"/>
      <c r="AF8616"/>
      <c r="AG8616"/>
      <c r="AH8616" s="115" t="s">
        <v>4308</v>
      </c>
      <c r="AI8616" s="115" t="e">
        <f>VLOOKUP(A8616,'[2]دراسات قانونية'!$A$3:$E$600,1,0)</f>
        <v>#N/A</v>
      </c>
    </row>
    <row r="8617" spans="1:35" x14ac:dyDescent="0.25">
      <c r="A8617" s="243">
        <v>336194</v>
      </c>
      <c r="B8617" s="244" t="s">
        <v>12676</v>
      </c>
      <c r="C8617" s="244" t="s">
        <v>570</v>
      </c>
      <c r="D8617" s="245" t="s">
        <v>1112</v>
      </c>
      <c r="E8617" s="115" t="s">
        <v>76</v>
      </c>
      <c r="F8617" s="237"/>
      <c r="G8617" s="245"/>
      <c r="H8617" s="115" t="s">
        <v>16</v>
      </c>
      <c r="I8617" t="s">
        <v>107</v>
      </c>
      <c r="J8617" s="244"/>
      <c r="U8617"/>
      <c r="V8617" t="s">
        <v>4336</v>
      </c>
      <c r="W8617" s="244"/>
      <c r="AA8617" s="115" t="s">
        <v>4308</v>
      </c>
      <c r="AB8617" s="115" t="s">
        <v>4308</v>
      </c>
      <c r="AC8617" s="115" t="s">
        <v>4308</v>
      </c>
      <c r="AD8617" s="115" t="s">
        <v>4308</v>
      </c>
      <c r="AE8617" s="115" t="s">
        <v>4308</v>
      </c>
      <c r="AF8617" s="115" t="s">
        <v>4308</v>
      </c>
      <c r="AG8617" s="115" t="s">
        <v>4308</v>
      </c>
      <c r="AH8617" s="115" t="s">
        <v>4308</v>
      </c>
      <c r="AI8617" s="115" t="e">
        <f>VLOOKUP(A8617,'[2]دراسات قانونية'!$A$3:$E$600,1,0)</f>
        <v>#N/A</v>
      </c>
    </row>
    <row r="8618" spans="1:35" ht="18" hidden="1" x14ac:dyDescent="0.25">
      <c r="A8618" s="249">
        <v>336195</v>
      </c>
      <c r="B8618" s="250" t="s">
        <v>12677</v>
      </c>
      <c r="C8618" s="250" t="s">
        <v>945</v>
      </c>
      <c r="D8618" s="251" t="s">
        <v>12678</v>
      </c>
      <c r="E8618"/>
      <c r="F8618" s="126"/>
      <c r="G8618" s="252"/>
      <c r="H8618"/>
      <c r="I8618" t="s">
        <v>199</v>
      </c>
      <c r="J8618" s="253"/>
      <c r="K8618"/>
      <c r="L8618"/>
      <c r="M8618"/>
      <c r="N8618"/>
      <c r="O8618"/>
      <c r="P8618"/>
      <c r="Q8618"/>
      <c r="U8618"/>
      <c r="V8618">
        <v>0</v>
      </c>
      <c r="W8618" s="253"/>
      <c r="X8618"/>
      <c r="Y8618"/>
      <c r="Z8618"/>
      <c r="AA8618"/>
      <c r="AB8618"/>
      <c r="AC8618"/>
      <c r="AD8618"/>
      <c r="AE8618"/>
      <c r="AF8618"/>
      <c r="AG8618"/>
      <c r="AH8618" s="115" t="s">
        <v>4308</v>
      </c>
    </row>
    <row r="8619" spans="1:35" hidden="1" x14ac:dyDescent="0.25">
      <c r="A8619" s="246">
        <v>336196</v>
      </c>
      <c r="B8619" s="247" t="s">
        <v>12679</v>
      </c>
      <c r="C8619" s="247" t="s">
        <v>821</v>
      </c>
      <c r="D8619" s="248" t="s">
        <v>12680</v>
      </c>
      <c r="E8619"/>
      <c r="F8619" s="126"/>
      <c r="G8619" s="248"/>
      <c r="H8619"/>
      <c r="I8619" t="s">
        <v>5306</v>
      </c>
      <c r="J8619" s="247"/>
      <c r="K8619"/>
      <c r="L8619"/>
      <c r="M8619"/>
      <c r="N8619"/>
      <c r="O8619"/>
      <c r="P8619"/>
      <c r="Q8619"/>
      <c r="U8619"/>
      <c r="V8619">
        <v>0</v>
      </c>
      <c r="W8619" s="247"/>
      <c r="X8619"/>
      <c r="Y8619"/>
      <c r="Z8619"/>
      <c r="AA8619"/>
      <c r="AB8619"/>
      <c r="AC8619"/>
      <c r="AD8619"/>
      <c r="AE8619"/>
      <c r="AF8619"/>
      <c r="AG8619"/>
      <c r="AH8619" s="115" t="s">
        <v>4308</v>
      </c>
    </row>
    <row r="8620" spans="1:35" x14ac:dyDescent="0.25">
      <c r="A8620" s="243">
        <v>336198</v>
      </c>
      <c r="B8620" s="244" t="s">
        <v>12681</v>
      </c>
      <c r="C8620" s="244" t="s">
        <v>227</v>
      </c>
      <c r="D8620" s="245" t="s">
        <v>281</v>
      </c>
      <c r="E8620" s="115" t="s">
        <v>76</v>
      </c>
      <c r="F8620" s="237"/>
      <c r="G8620" s="245"/>
      <c r="H8620" s="115" t="s">
        <v>16</v>
      </c>
      <c r="I8620" t="s">
        <v>107</v>
      </c>
      <c r="J8620" s="244"/>
      <c r="U8620"/>
      <c r="V8620" t="s">
        <v>4336</v>
      </c>
      <c r="W8620" s="244"/>
      <c r="AA8620" s="115" t="s">
        <v>4308</v>
      </c>
      <c r="AB8620" s="115" t="s">
        <v>4308</v>
      </c>
      <c r="AC8620" s="115" t="s">
        <v>4308</v>
      </c>
      <c r="AD8620" s="115" t="s">
        <v>4308</v>
      </c>
      <c r="AE8620" s="115" t="s">
        <v>4308</v>
      </c>
      <c r="AF8620" s="115" t="s">
        <v>4308</v>
      </c>
      <c r="AG8620" s="115" t="s">
        <v>4308</v>
      </c>
      <c r="AH8620" s="115" t="s">
        <v>4308</v>
      </c>
      <c r="AI8620" s="115" t="e">
        <f>VLOOKUP(A8620,'[2]دراسات قانونية'!$A$3:$E$600,1,0)</f>
        <v>#N/A</v>
      </c>
    </row>
    <row r="8621" spans="1:35" hidden="1" x14ac:dyDescent="0.25">
      <c r="A8621" s="246">
        <v>336199</v>
      </c>
      <c r="B8621" s="247" t="s">
        <v>12682</v>
      </c>
      <c r="C8621" s="247" t="s">
        <v>625</v>
      </c>
      <c r="D8621" s="248" t="s">
        <v>330</v>
      </c>
      <c r="E8621" t="s">
        <v>77</v>
      </c>
      <c r="F8621" s="126">
        <v>36617</v>
      </c>
      <c r="G8621" s="248" t="s">
        <v>8994</v>
      </c>
      <c r="H8621" t="s">
        <v>16</v>
      </c>
      <c r="I8621" t="s">
        <v>136</v>
      </c>
      <c r="J8621" s="247" t="s">
        <v>15</v>
      </c>
      <c r="K8621"/>
      <c r="L8621" t="s">
        <v>40</v>
      </c>
      <c r="M8621"/>
      <c r="N8621"/>
      <c r="O8621"/>
      <c r="P8621"/>
      <c r="Q8621"/>
      <c r="U8621"/>
      <c r="V8621" t="s">
        <v>16623</v>
      </c>
      <c r="W8621" s="247"/>
      <c r="X8621"/>
      <c r="Y8621"/>
      <c r="Z8621"/>
      <c r="AA8621"/>
      <c r="AB8621"/>
      <c r="AC8621"/>
      <c r="AD8621"/>
      <c r="AE8621"/>
      <c r="AF8621"/>
      <c r="AG8621"/>
      <c r="AH8621" s="115" t="s">
        <v>4308</v>
      </c>
    </row>
    <row r="8622" spans="1:35" ht="18" x14ac:dyDescent="0.25">
      <c r="A8622" s="249">
        <v>336201</v>
      </c>
      <c r="B8622" s="250" t="s">
        <v>12683</v>
      </c>
      <c r="C8622" s="250" t="s">
        <v>227</v>
      </c>
      <c r="D8622" s="251" t="s">
        <v>480</v>
      </c>
      <c r="E8622"/>
      <c r="F8622" s="126"/>
      <c r="G8622" s="252"/>
      <c r="H8622"/>
      <c r="I8622" t="s">
        <v>107</v>
      </c>
      <c r="J8622" s="253"/>
      <c r="K8622"/>
      <c r="L8622"/>
      <c r="M8622"/>
      <c r="N8622"/>
      <c r="O8622"/>
      <c r="P8622"/>
      <c r="Q8622"/>
      <c r="U8622"/>
      <c r="V8622" t="s">
        <v>4337</v>
      </c>
      <c r="W8622" s="253"/>
      <c r="X8622"/>
      <c r="Y8622"/>
      <c r="Z8622"/>
      <c r="AA8622"/>
      <c r="AB8622"/>
      <c r="AC8622"/>
      <c r="AD8622"/>
      <c r="AE8622"/>
      <c r="AF8622"/>
      <c r="AG8622"/>
      <c r="AH8622" s="115" t="s">
        <v>4308</v>
      </c>
      <c r="AI8622" s="115" t="e">
        <f>VLOOKUP(A8622,'[2]دراسات قانونية'!$A$3:$E$600,1,0)</f>
        <v>#N/A</v>
      </c>
    </row>
    <row r="8623" spans="1:35" ht="18" hidden="1" x14ac:dyDescent="0.25">
      <c r="A8623" s="249">
        <v>336202</v>
      </c>
      <c r="B8623" s="250" t="s">
        <v>12684</v>
      </c>
      <c r="C8623" s="250" t="s">
        <v>1009</v>
      </c>
      <c r="D8623" s="251" t="s">
        <v>783</v>
      </c>
      <c r="E8623"/>
      <c r="F8623" s="126"/>
      <c r="G8623" s="252"/>
      <c r="H8623"/>
      <c r="I8623" t="s">
        <v>199</v>
      </c>
      <c r="J8623" s="253"/>
      <c r="K8623"/>
      <c r="L8623"/>
      <c r="M8623"/>
      <c r="N8623"/>
      <c r="O8623"/>
      <c r="P8623"/>
      <c r="Q8623"/>
      <c r="U8623"/>
      <c r="V8623">
        <v>0</v>
      </c>
      <c r="W8623" s="253"/>
      <c r="X8623"/>
      <c r="Y8623"/>
      <c r="Z8623"/>
      <c r="AA8623"/>
      <c r="AB8623"/>
      <c r="AC8623"/>
      <c r="AD8623"/>
      <c r="AE8623"/>
      <c r="AF8623"/>
      <c r="AG8623"/>
      <c r="AH8623" s="115" t="s">
        <v>4308</v>
      </c>
    </row>
    <row r="8624" spans="1:35" ht="18" x14ac:dyDescent="0.25">
      <c r="A8624" s="249">
        <v>336203</v>
      </c>
      <c r="B8624" s="250" t="s">
        <v>12685</v>
      </c>
      <c r="C8624" s="250" t="s">
        <v>212</v>
      </c>
      <c r="D8624" s="251" t="s">
        <v>302</v>
      </c>
      <c r="E8624"/>
      <c r="F8624" s="126"/>
      <c r="G8624" s="252"/>
      <c r="H8624"/>
      <c r="I8624" t="s">
        <v>107</v>
      </c>
      <c r="J8624" s="253"/>
      <c r="K8624"/>
      <c r="L8624"/>
      <c r="M8624"/>
      <c r="N8624"/>
      <c r="O8624"/>
      <c r="P8624"/>
      <c r="Q8624"/>
      <c r="U8624"/>
      <c r="V8624" t="s">
        <v>4337</v>
      </c>
      <c r="W8624" s="253"/>
      <c r="X8624"/>
      <c r="Y8624"/>
      <c r="Z8624"/>
      <c r="AA8624"/>
      <c r="AB8624"/>
      <c r="AC8624"/>
      <c r="AD8624"/>
      <c r="AE8624"/>
      <c r="AF8624"/>
      <c r="AG8624"/>
      <c r="AH8624" s="115" t="s">
        <v>4308</v>
      </c>
      <c r="AI8624" s="115" t="e">
        <f>VLOOKUP(A8624,'[2]دراسات قانونية'!$A$3:$E$600,1,0)</f>
        <v>#N/A</v>
      </c>
    </row>
    <row r="8625" spans="1:35" hidden="1" x14ac:dyDescent="0.25">
      <c r="A8625" s="246">
        <v>336204</v>
      </c>
      <c r="B8625" s="247" t="s">
        <v>12686</v>
      </c>
      <c r="C8625" s="247" t="s">
        <v>634</v>
      </c>
      <c r="D8625" s="248" t="s">
        <v>969</v>
      </c>
      <c r="E8625" t="s">
        <v>76</v>
      </c>
      <c r="F8625" s="126">
        <v>35145</v>
      </c>
      <c r="G8625" s="248" t="s">
        <v>67</v>
      </c>
      <c r="H8625" t="s">
        <v>16</v>
      </c>
      <c r="I8625" t="s">
        <v>136</v>
      </c>
      <c r="J8625" s="247" t="s">
        <v>15</v>
      </c>
      <c r="K8625"/>
      <c r="L8625" t="s">
        <v>30</v>
      </c>
      <c r="M8625"/>
      <c r="N8625"/>
      <c r="O8625"/>
      <c r="P8625"/>
      <c r="Q8625"/>
      <c r="U8625"/>
      <c r="V8625">
        <v>0</v>
      </c>
      <c r="W8625" s="247"/>
      <c r="X8625"/>
      <c r="Y8625"/>
      <c r="Z8625"/>
      <c r="AA8625"/>
      <c r="AB8625"/>
      <c r="AC8625"/>
      <c r="AD8625"/>
      <c r="AE8625"/>
      <c r="AF8625"/>
      <c r="AG8625"/>
    </row>
    <row r="8626" spans="1:35" x14ac:dyDescent="0.25">
      <c r="A8626" s="243">
        <v>336205</v>
      </c>
      <c r="B8626" s="244" t="s">
        <v>12687</v>
      </c>
      <c r="C8626" s="244" t="s">
        <v>350</v>
      </c>
      <c r="D8626" s="245" t="s">
        <v>354</v>
      </c>
      <c r="E8626" s="115" t="s">
        <v>76</v>
      </c>
      <c r="F8626" s="237"/>
      <c r="G8626" s="245"/>
      <c r="H8626" s="115" t="s">
        <v>16</v>
      </c>
      <c r="I8626" t="s">
        <v>107</v>
      </c>
      <c r="J8626" s="244"/>
      <c r="U8626"/>
      <c r="V8626" t="s">
        <v>4336</v>
      </c>
      <c r="W8626" s="244"/>
      <c r="AA8626" s="115" t="s">
        <v>4308</v>
      </c>
      <c r="AB8626" s="115" t="s">
        <v>4308</v>
      </c>
      <c r="AC8626" s="115" t="s">
        <v>4308</v>
      </c>
      <c r="AD8626" s="115" t="s">
        <v>4308</v>
      </c>
      <c r="AE8626" s="115" t="s">
        <v>4308</v>
      </c>
      <c r="AF8626" s="115" t="s">
        <v>4308</v>
      </c>
      <c r="AG8626" s="115" t="s">
        <v>4308</v>
      </c>
      <c r="AH8626" s="115" t="s">
        <v>4308</v>
      </c>
      <c r="AI8626" s="115" t="e">
        <f>VLOOKUP(A8626,'[2]دراسات قانونية'!$A$3:$E$600,1,0)</f>
        <v>#N/A</v>
      </c>
    </row>
    <row r="8627" spans="1:35" x14ac:dyDescent="0.25">
      <c r="A8627" s="243">
        <v>336206</v>
      </c>
      <c r="B8627" s="244" t="s">
        <v>12688</v>
      </c>
      <c r="C8627" s="244" t="s">
        <v>712</v>
      </c>
      <c r="D8627" s="245" t="s">
        <v>300</v>
      </c>
      <c r="E8627" s="115" t="s">
        <v>76</v>
      </c>
      <c r="F8627" s="237"/>
      <c r="G8627" s="245"/>
      <c r="H8627" s="115" t="s">
        <v>16</v>
      </c>
      <c r="I8627" t="s">
        <v>107</v>
      </c>
      <c r="J8627" s="244"/>
      <c r="U8627"/>
      <c r="V8627" t="s">
        <v>4336</v>
      </c>
      <c r="W8627" s="244"/>
      <c r="AA8627" s="115" t="s">
        <v>4308</v>
      </c>
      <c r="AB8627" s="115" t="s">
        <v>4308</v>
      </c>
      <c r="AC8627" s="115" t="s">
        <v>4308</v>
      </c>
      <c r="AD8627" s="115" t="s">
        <v>4308</v>
      </c>
      <c r="AE8627" s="115" t="s">
        <v>4308</v>
      </c>
      <c r="AF8627" s="115" t="s">
        <v>4308</v>
      </c>
      <c r="AG8627" s="115" t="s">
        <v>4308</v>
      </c>
      <c r="AH8627" s="115" t="s">
        <v>4308</v>
      </c>
      <c r="AI8627" s="115" t="e">
        <f>VLOOKUP(A8627,'[2]دراسات قانونية'!$A$3:$E$600,1,0)</f>
        <v>#N/A</v>
      </c>
    </row>
    <row r="8628" spans="1:35" hidden="1" x14ac:dyDescent="0.25">
      <c r="A8628" s="243">
        <v>336207</v>
      </c>
      <c r="B8628" s="244" t="s">
        <v>840</v>
      </c>
      <c r="C8628" s="244" t="s">
        <v>289</v>
      </c>
      <c r="D8628" s="245" t="s">
        <v>599</v>
      </c>
      <c r="E8628" s="115" t="s">
        <v>76</v>
      </c>
      <c r="F8628" s="237">
        <v>31413</v>
      </c>
      <c r="G8628" s="245" t="s">
        <v>2629</v>
      </c>
      <c r="H8628" s="115" t="s">
        <v>16</v>
      </c>
      <c r="I8628" t="s">
        <v>199</v>
      </c>
      <c r="J8628" s="244" t="s">
        <v>1226</v>
      </c>
      <c r="L8628" s="115" t="s">
        <v>70</v>
      </c>
      <c r="U8628"/>
      <c r="V8628">
        <v>0</v>
      </c>
      <c r="W8628" s="244"/>
    </row>
    <row r="8629" spans="1:35" x14ac:dyDescent="0.25">
      <c r="A8629" s="243">
        <v>336208</v>
      </c>
      <c r="B8629" s="244" t="s">
        <v>12689</v>
      </c>
      <c r="C8629" s="244" t="s">
        <v>1273</v>
      </c>
      <c r="D8629" s="245" t="s">
        <v>450</v>
      </c>
      <c r="E8629" s="115" t="s">
        <v>76</v>
      </c>
      <c r="F8629" s="237"/>
      <c r="G8629" s="245"/>
      <c r="H8629" s="115" t="s">
        <v>16</v>
      </c>
      <c r="I8629" t="s">
        <v>107</v>
      </c>
      <c r="J8629" s="244"/>
      <c r="U8629"/>
      <c r="V8629" t="s">
        <v>4336</v>
      </c>
      <c r="W8629" s="244"/>
      <c r="AA8629" s="115" t="s">
        <v>4308</v>
      </c>
      <c r="AB8629" s="115" t="s">
        <v>4308</v>
      </c>
      <c r="AC8629" s="115" t="s">
        <v>4308</v>
      </c>
      <c r="AD8629" s="115" t="s">
        <v>4308</v>
      </c>
      <c r="AE8629" s="115" t="s">
        <v>4308</v>
      </c>
      <c r="AF8629" s="115" t="s">
        <v>4308</v>
      </c>
      <c r="AG8629" s="115" t="s">
        <v>4308</v>
      </c>
      <c r="AH8629" s="115" t="s">
        <v>4308</v>
      </c>
      <c r="AI8629" s="115" t="e">
        <f>VLOOKUP(A8629,'[2]دراسات قانونية'!$A$3:$E$600,1,0)</f>
        <v>#N/A</v>
      </c>
    </row>
    <row r="8630" spans="1:35" ht="18" x14ac:dyDescent="0.25">
      <c r="A8630" s="249">
        <v>336209</v>
      </c>
      <c r="B8630" s="250" t="s">
        <v>12690</v>
      </c>
      <c r="C8630" s="250" t="s">
        <v>6626</v>
      </c>
      <c r="D8630" s="251" t="s">
        <v>12691</v>
      </c>
      <c r="E8630"/>
      <c r="F8630" s="126"/>
      <c r="G8630" s="252"/>
      <c r="H8630"/>
      <c r="I8630" t="s">
        <v>107</v>
      </c>
      <c r="J8630" s="253"/>
      <c r="K8630"/>
      <c r="L8630"/>
      <c r="M8630"/>
      <c r="N8630"/>
      <c r="O8630"/>
      <c r="P8630"/>
      <c r="Q8630"/>
      <c r="U8630"/>
      <c r="V8630" t="s">
        <v>4337</v>
      </c>
      <c r="W8630" s="253"/>
      <c r="X8630"/>
      <c r="Y8630"/>
      <c r="Z8630"/>
      <c r="AA8630"/>
      <c r="AB8630"/>
      <c r="AC8630"/>
      <c r="AD8630"/>
      <c r="AE8630"/>
      <c r="AF8630"/>
      <c r="AG8630"/>
      <c r="AH8630" s="115" t="s">
        <v>4308</v>
      </c>
      <c r="AI8630" s="115" t="e">
        <f>VLOOKUP(A8630,'[2]دراسات قانونية'!$A$3:$E$600,1,0)</f>
        <v>#N/A</v>
      </c>
    </row>
    <row r="8631" spans="1:35" hidden="1" x14ac:dyDescent="0.25">
      <c r="A8631" s="246">
        <v>336210</v>
      </c>
      <c r="B8631" s="247" t="s">
        <v>9191</v>
      </c>
      <c r="C8631" s="247" t="s">
        <v>227</v>
      </c>
      <c r="D8631" s="248" t="s">
        <v>354</v>
      </c>
      <c r="E8631" t="s">
        <v>76</v>
      </c>
      <c r="F8631" s="126">
        <v>32449</v>
      </c>
      <c r="G8631" s="248" t="s">
        <v>18</v>
      </c>
      <c r="H8631" t="s">
        <v>16</v>
      </c>
      <c r="I8631" t="s">
        <v>136</v>
      </c>
      <c r="J8631" s="247" t="s">
        <v>1226</v>
      </c>
      <c r="K8631"/>
      <c r="L8631" t="s">
        <v>18</v>
      </c>
      <c r="M8631"/>
      <c r="N8631"/>
      <c r="O8631"/>
      <c r="P8631"/>
      <c r="Q8631"/>
      <c r="U8631"/>
      <c r="V8631">
        <v>0</v>
      </c>
      <c r="W8631" s="247"/>
      <c r="X8631"/>
      <c r="Y8631"/>
      <c r="Z8631"/>
      <c r="AA8631"/>
      <c r="AB8631"/>
      <c r="AC8631"/>
      <c r="AD8631"/>
      <c r="AE8631"/>
      <c r="AF8631"/>
      <c r="AG8631"/>
    </row>
    <row r="8632" spans="1:35" x14ac:dyDescent="0.25">
      <c r="A8632" s="243">
        <v>336211</v>
      </c>
      <c r="B8632" s="244" t="s">
        <v>12692</v>
      </c>
      <c r="C8632" s="244" t="s">
        <v>548</v>
      </c>
      <c r="D8632" s="245" t="s">
        <v>592</v>
      </c>
      <c r="E8632" s="115" t="s">
        <v>76</v>
      </c>
      <c r="F8632" s="237"/>
      <c r="G8632" s="245"/>
      <c r="H8632" s="115" t="s">
        <v>16</v>
      </c>
      <c r="I8632" t="s">
        <v>107</v>
      </c>
      <c r="J8632" s="244"/>
      <c r="U8632"/>
      <c r="V8632" t="s">
        <v>4336</v>
      </c>
      <c r="W8632" s="244"/>
      <c r="AA8632" s="115" t="s">
        <v>4308</v>
      </c>
      <c r="AB8632" s="115" t="s">
        <v>4308</v>
      </c>
      <c r="AC8632" s="115" t="s">
        <v>4308</v>
      </c>
      <c r="AD8632" s="115" t="s">
        <v>4308</v>
      </c>
      <c r="AE8632" s="115" t="s">
        <v>4308</v>
      </c>
      <c r="AF8632" s="115" t="s">
        <v>4308</v>
      </c>
      <c r="AG8632" s="115" t="s">
        <v>4308</v>
      </c>
      <c r="AH8632" s="115" t="s">
        <v>4308</v>
      </c>
      <c r="AI8632" s="115" t="e">
        <f>VLOOKUP(A8632,'[2]دراسات قانونية'!$A$3:$E$600,1,0)</f>
        <v>#N/A</v>
      </c>
    </row>
    <row r="8633" spans="1:35" x14ac:dyDescent="0.25">
      <c r="A8633" s="243">
        <v>336212</v>
      </c>
      <c r="B8633" s="244" t="s">
        <v>12693</v>
      </c>
      <c r="C8633" s="244" t="s">
        <v>821</v>
      </c>
      <c r="D8633" s="245" t="s">
        <v>12680</v>
      </c>
      <c r="E8633" s="115" t="s">
        <v>76</v>
      </c>
      <c r="F8633" s="237">
        <v>32457</v>
      </c>
      <c r="G8633" s="245" t="s">
        <v>12694</v>
      </c>
      <c r="H8633" s="115" t="s">
        <v>16</v>
      </c>
      <c r="I8633" t="s">
        <v>107</v>
      </c>
      <c r="J8633" s="244"/>
      <c r="U8633"/>
      <c r="V8633" t="s">
        <v>4336</v>
      </c>
      <c r="W8633" s="244"/>
      <c r="AC8633" s="115" t="s">
        <v>4308</v>
      </c>
      <c r="AD8633" s="115" t="s">
        <v>4308</v>
      </c>
      <c r="AE8633" s="115" t="s">
        <v>4308</v>
      </c>
      <c r="AF8633" s="115" t="s">
        <v>4308</v>
      </c>
      <c r="AG8633" s="115" t="s">
        <v>4308</v>
      </c>
      <c r="AH8633" s="115" t="s">
        <v>4308</v>
      </c>
      <c r="AI8633" s="115" t="e">
        <f>VLOOKUP(A8633,'[2]دراسات قانونية'!$A$3:$E$600,1,0)</f>
        <v>#N/A</v>
      </c>
    </row>
    <row r="8634" spans="1:35" hidden="1" x14ac:dyDescent="0.25">
      <c r="A8634" s="246">
        <v>336213</v>
      </c>
      <c r="B8634" s="247" t="s">
        <v>12695</v>
      </c>
      <c r="C8634" s="247" t="s">
        <v>519</v>
      </c>
      <c r="D8634" s="248" t="s">
        <v>933</v>
      </c>
      <c r="E8634" t="s">
        <v>76</v>
      </c>
      <c r="F8634" s="126"/>
      <c r="G8634" s="248"/>
      <c r="H8634" t="s">
        <v>16</v>
      </c>
      <c r="I8634" t="s">
        <v>129</v>
      </c>
      <c r="J8634" s="247"/>
      <c r="K8634"/>
      <c r="L8634"/>
      <c r="M8634"/>
      <c r="N8634"/>
      <c r="O8634"/>
      <c r="P8634"/>
      <c r="Q8634"/>
      <c r="U8634"/>
      <c r="V8634" t="s">
        <v>4424</v>
      </c>
      <c r="W8634" s="247"/>
      <c r="X8634"/>
      <c r="Y8634"/>
      <c r="Z8634"/>
      <c r="AA8634" t="s">
        <v>4308</v>
      </c>
      <c r="AB8634" t="s">
        <v>4308</v>
      </c>
      <c r="AC8634" t="s">
        <v>4308</v>
      </c>
      <c r="AD8634" t="s">
        <v>4308</v>
      </c>
      <c r="AE8634" t="s">
        <v>4308</v>
      </c>
      <c r="AF8634" t="s">
        <v>4308</v>
      </c>
      <c r="AG8634" t="s">
        <v>4308</v>
      </c>
      <c r="AH8634" s="115" t="s">
        <v>4308</v>
      </c>
    </row>
    <row r="8635" spans="1:35" ht="18" x14ac:dyDescent="0.25">
      <c r="A8635" s="249">
        <v>336214</v>
      </c>
      <c r="B8635" s="250" t="s">
        <v>12696</v>
      </c>
      <c r="C8635" s="250" t="s">
        <v>8281</v>
      </c>
      <c r="D8635" s="251" t="s">
        <v>276</v>
      </c>
      <c r="E8635"/>
      <c r="F8635" s="126"/>
      <c r="G8635" s="252"/>
      <c r="H8635"/>
      <c r="I8635" t="s">
        <v>107</v>
      </c>
      <c r="J8635" s="253"/>
      <c r="K8635"/>
      <c r="L8635"/>
      <c r="M8635"/>
      <c r="N8635"/>
      <c r="O8635"/>
      <c r="P8635"/>
      <c r="Q8635"/>
      <c r="U8635"/>
      <c r="V8635" t="s">
        <v>4337</v>
      </c>
      <c r="W8635" s="253"/>
      <c r="X8635"/>
      <c r="Y8635"/>
      <c r="Z8635"/>
      <c r="AA8635"/>
      <c r="AB8635"/>
      <c r="AC8635"/>
      <c r="AD8635"/>
      <c r="AE8635"/>
      <c r="AF8635"/>
      <c r="AG8635"/>
      <c r="AH8635" s="115" t="s">
        <v>4308</v>
      </c>
      <c r="AI8635" s="115" t="e">
        <f>VLOOKUP(A8635,'[2]دراسات قانونية'!$A$3:$E$600,1,0)</f>
        <v>#N/A</v>
      </c>
    </row>
    <row r="8636" spans="1:35" x14ac:dyDescent="0.25">
      <c r="A8636" s="243">
        <v>336215</v>
      </c>
      <c r="B8636" s="244" t="s">
        <v>12697</v>
      </c>
      <c r="C8636" s="244" t="s">
        <v>689</v>
      </c>
      <c r="D8636" s="245" t="s">
        <v>818</v>
      </c>
      <c r="E8636" s="115" t="s">
        <v>76</v>
      </c>
      <c r="F8636" s="237"/>
      <c r="G8636" s="245"/>
      <c r="H8636" s="115" t="s">
        <v>16</v>
      </c>
      <c r="I8636" t="s">
        <v>107</v>
      </c>
      <c r="J8636" s="244"/>
      <c r="U8636"/>
      <c r="V8636" t="s">
        <v>4336</v>
      </c>
      <c r="W8636" s="244"/>
      <c r="AA8636" s="115" t="s">
        <v>4308</v>
      </c>
      <c r="AB8636" s="115" t="s">
        <v>4308</v>
      </c>
      <c r="AC8636" s="115" t="s">
        <v>4308</v>
      </c>
      <c r="AD8636" s="115" t="s">
        <v>4308</v>
      </c>
      <c r="AE8636" s="115" t="s">
        <v>4308</v>
      </c>
      <c r="AF8636" s="115" t="s">
        <v>4308</v>
      </c>
      <c r="AG8636" s="115" t="s">
        <v>4308</v>
      </c>
      <c r="AH8636" s="115" t="s">
        <v>4308</v>
      </c>
      <c r="AI8636" s="115" t="e">
        <f>VLOOKUP(A8636,'[2]دراسات قانونية'!$A$3:$E$600,1,0)</f>
        <v>#N/A</v>
      </c>
    </row>
    <row r="8637" spans="1:35" ht="18" x14ac:dyDescent="0.25">
      <c r="A8637" s="249">
        <v>336216</v>
      </c>
      <c r="B8637" s="250" t="s">
        <v>12698</v>
      </c>
      <c r="C8637" s="250" t="s">
        <v>10954</v>
      </c>
      <c r="D8637" s="251" t="s">
        <v>12699</v>
      </c>
      <c r="E8637"/>
      <c r="F8637" s="126"/>
      <c r="G8637" s="252"/>
      <c r="H8637"/>
      <c r="I8637" t="s">
        <v>107</v>
      </c>
      <c r="J8637" s="253"/>
      <c r="K8637"/>
      <c r="L8637"/>
      <c r="M8637"/>
      <c r="N8637"/>
      <c r="O8637"/>
      <c r="P8637"/>
      <c r="Q8637"/>
      <c r="U8637"/>
      <c r="V8637" t="s">
        <v>4337</v>
      </c>
      <c r="W8637" s="253"/>
      <c r="X8637"/>
      <c r="Y8637"/>
      <c r="Z8637"/>
      <c r="AA8637"/>
      <c r="AB8637"/>
      <c r="AC8637"/>
      <c r="AD8637"/>
      <c r="AE8637"/>
      <c r="AF8637"/>
      <c r="AG8637"/>
      <c r="AH8637" s="115" t="s">
        <v>4308</v>
      </c>
      <c r="AI8637" s="115" t="e">
        <f>VLOOKUP(A8637,'[2]دراسات قانونية'!$A$3:$E$600,1,0)</f>
        <v>#N/A</v>
      </c>
    </row>
    <row r="8638" spans="1:35" ht="18" x14ac:dyDescent="0.25">
      <c r="A8638" s="249">
        <v>336217</v>
      </c>
      <c r="B8638" s="250" t="s">
        <v>12700</v>
      </c>
      <c r="C8638" s="250" t="s">
        <v>6454</v>
      </c>
      <c r="D8638" s="251" t="s">
        <v>320</v>
      </c>
      <c r="E8638"/>
      <c r="F8638" s="126"/>
      <c r="G8638" s="252"/>
      <c r="H8638"/>
      <c r="I8638" t="s">
        <v>107</v>
      </c>
      <c r="J8638" s="253"/>
      <c r="K8638"/>
      <c r="L8638"/>
      <c r="M8638"/>
      <c r="N8638"/>
      <c r="O8638"/>
      <c r="P8638"/>
      <c r="Q8638"/>
      <c r="U8638"/>
      <c r="V8638" t="s">
        <v>4337</v>
      </c>
      <c r="W8638" s="253"/>
      <c r="X8638"/>
      <c r="Y8638"/>
      <c r="Z8638"/>
      <c r="AA8638"/>
      <c r="AB8638"/>
      <c r="AC8638"/>
      <c r="AD8638"/>
      <c r="AE8638"/>
      <c r="AF8638"/>
      <c r="AG8638"/>
      <c r="AH8638" s="115" t="s">
        <v>4308</v>
      </c>
      <c r="AI8638" s="115" t="e">
        <f>VLOOKUP(A8638,'[2]دراسات قانونية'!$A$3:$E$600,1,0)</f>
        <v>#N/A</v>
      </c>
    </row>
    <row r="8639" spans="1:35" ht="18" x14ac:dyDescent="0.25">
      <c r="A8639" s="249">
        <v>336218</v>
      </c>
      <c r="B8639" s="250" t="s">
        <v>12701</v>
      </c>
      <c r="C8639" s="250" t="s">
        <v>212</v>
      </c>
      <c r="D8639" s="251" t="s">
        <v>235</v>
      </c>
      <c r="E8639"/>
      <c r="F8639" s="126"/>
      <c r="G8639" s="252"/>
      <c r="H8639"/>
      <c r="I8639" t="s">
        <v>107</v>
      </c>
      <c r="J8639" s="253"/>
      <c r="K8639"/>
      <c r="L8639"/>
      <c r="M8639"/>
      <c r="N8639"/>
      <c r="O8639"/>
      <c r="P8639"/>
      <c r="Q8639"/>
      <c r="U8639"/>
      <c r="V8639" t="s">
        <v>4337</v>
      </c>
      <c r="W8639" s="253"/>
      <c r="X8639"/>
      <c r="Y8639"/>
      <c r="Z8639"/>
      <c r="AA8639"/>
      <c r="AB8639"/>
      <c r="AC8639"/>
      <c r="AD8639"/>
      <c r="AE8639"/>
      <c r="AF8639"/>
      <c r="AG8639"/>
      <c r="AH8639" s="115" t="s">
        <v>4308</v>
      </c>
      <c r="AI8639" s="115" t="e">
        <f>VLOOKUP(A8639,'[2]دراسات قانونية'!$A$3:$E$600,1,0)</f>
        <v>#N/A</v>
      </c>
    </row>
    <row r="8640" spans="1:35" x14ac:dyDescent="0.25">
      <c r="A8640" s="243">
        <v>336219</v>
      </c>
      <c r="B8640" s="244" t="s">
        <v>12702</v>
      </c>
      <c r="C8640" s="244" t="s">
        <v>7518</v>
      </c>
      <c r="D8640" s="245" t="s">
        <v>320</v>
      </c>
      <c r="E8640" s="115" t="s">
        <v>76</v>
      </c>
      <c r="F8640" s="237">
        <v>35452</v>
      </c>
      <c r="G8640" s="245" t="s">
        <v>918</v>
      </c>
      <c r="H8640" s="115" t="s">
        <v>16</v>
      </c>
      <c r="I8640" t="s">
        <v>107</v>
      </c>
      <c r="J8640" s="244"/>
      <c r="U8640"/>
      <c r="V8640" t="s">
        <v>4424</v>
      </c>
      <c r="W8640" s="244"/>
      <c r="AC8640" s="115" t="s">
        <v>4308</v>
      </c>
      <c r="AD8640" s="115" t="s">
        <v>4308</v>
      </c>
      <c r="AE8640" s="115" t="s">
        <v>4308</v>
      </c>
      <c r="AF8640" s="115" t="s">
        <v>4308</v>
      </c>
      <c r="AG8640" s="115" t="s">
        <v>4308</v>
      </c>
      <c r="AH8640" s="115" t="s">
        <v>4308</v>
      </c>
      <c r="AI8640" s="115" t="e">
        <f>VLOOKUP(A8640,'[2]دراسات قانونية'!$A$3:$E$600,1,0)</f>
        <v>#N/A</v>
      </c>
    </row>
    <row r="8641" spans="1:35" x14ac:dyDescent="0.25">
      <c r="A8641" s="243">
        <v>336220</v>
      </c>
      <c r="B8641" s="244" t="s">
        <v>4482</v>
      </c>
      <c r="C8641" s="244" t="s">
        <v>380</v>
      </c>
      <c r="D8641" s="245" t="s">
        <v>267</v>
      </c>
      <c r="E8641" s="115" t="s">
        <v>76</v>
      </c>
      <c r="F8641" s="237"/>
      <c r="G8641" s="245"/>
      <c r="H8641" s="115" t="s">
        <v>16</v>
      </c>
      <c r="I8641" t="s">
        <v>107</v>
      </c>
      <c r="J8641" s="244"/>
      <c r="U8641"/>
      <c r="V8641" t="s">
        <v>4336</v>
      </c>
      <c r="W8641" s="244"/>
      <c r="AA8641" s="115" t="s">
        <v>4308</v>
      </c>
      <c r="AB8641" s="115" t="s">
        <v>4308</v>
      </c>
      <c r="AC8641" s="115" t="s">
        <v>4308</v>
      </c>
      <c r="AD8641" s="115" t="s">
        <v>4308</v>
      </c>
      <c r="AE8641" s="115" t="s">
        <v>4308</v>
      </c>
      <c r="AF8641" s="115" t="s">
        <v>4308</v>
      </c>
      <c r="AG8641" s="115" t="s">
        <v>4308</v>
      </c>
      <c r="AH8641" s="115" t="s">
        <v>4308</v>
      </c>
      <c r="AI8641" s="115" t="e">
        <f>VLOOKUP(A8641,'[2]دراسات قانونية'!$A$3:$E$600,1,0)</f>
        <v>#N/A</v>
      </c>
    </row>
    <row r="8642" spans="1:35" ht="18" x14ac:dyDescent="0.25">
      <c r="A8642" s="249">
        <v>336221</v>
      </c>
      <c r="B8642" s="250" t="s">
        <v>12703</v>
      </c>
      <c r="C8642" s="250" t="s">
        <v>6757</v>
      </c>
      <c r="D8642" s="251" t="s">
        <v>293</v>
      </c>
      <c r="E8642"/>
      <c r="F8642" s="126"/>
      <c r="G8642" s="252"/>
      <c r="H8642"/>
      <c r="I8642" t="s">
        <v>107</v>
      </c>
      <c r="J8642" s="253"/>
      <c r="K8642"/>
      <c r="L8642"/>
      <c r="M8642"/>
      <c r="N8642"/>
      <c r="O8642"/>
      <c r="P8642"/>
      <c r="Q8642"/>
      <c r="U8642"/>
      <c r="V8642">
        <v>0</v>
      </c>
      <c r="W8642" s="253"/>
      <c r="X8642"/>
      <c r="Y8642"/>
      <c r="Z8642"/>
      <c r="AA8642"/>
      <c r="AB8642"/>
      <c r="AC8642"/>
      <c r="AD8642"/>
      <c r="AE8642"/>
      <c r="AF8642"/>
      <c r="AG8642"/>
      <c r="AH8642" s="115" t="s">
        <v>4308</v>
      </c>
      <c r="AI8642" s="115" t="e">
        <f>VLOOKUP(A8642,'[2]دراسات قانونية'!$A$3:$E$600,1,0)</f>
        <v>#N/A</v>
      </c>
    </row>
    <row r="8643" spans="1:35" x14ac:dyDescent="0.25">
      <c r="A8643" s="243">
        <v>336222</v>
      </c>
      <c r="B8643" s="244" t="s">
        <v>12704</v>
      </c>
      <c r="C8643" s="244" t="s">
        <v>1456</v>
      </c>
      <c r="D8643" s="245" t="s">
        <v>612</v>
      </c>
      <c r="E8643" s="115" t="s">
        <v>76</v>
      </c>
      <c r="F8643" s="237"/>
      <c r="G8643" s="245"/>
      <c r="H8643" s="115" t="s">
        <v>16</v>
      </c>
      <c r="I8643" t="s">
        <v>107</v>
      </c>
      <c r="J8643" s="244"/>
      <c r="U8643"/>
      <c r="V8643" t="s">
        <v>4336</v>
      </c>
      <c r="W8643" s="244"/>
      <c r="AA8643" s="115" t="s">
        <v>4308</v>
      </c>
      <c r="AB8643" s="115" t="s">
        <v>4308</v>
      </c>
      <c r="AC8643" s="115" t="s">
        <v>4308</v>
      </c>
      <c r="AD8643" s="115" t="s">
        <v>4308</v>
      </c>
      <c r="AE8643" s="115" t="s">
        <v>4308</v>
      </c>
      <c r="AF8643" s="115" t="s">
        <v>4308</v>
      </c>
      <c r="AG8643" s="115" t="s">
        <v>4308</v>
      </c>
      <c r="AH8643" s="115" t="s">
        <v>4308</v>
      </c>
      <c r="AI8643" s="115" t="e">
        <f>VLOOKUP(A8643,'[2]دراسات قانونية'!$A$3:$E$600,1,0)</f>
        <v>#N/A</v>
      </c>
    </row>
    <row r="8644" spans="1:35" ht="18" x14ac:dyDescent="0.25">
      <c r="A8644" s="249">
        <v>336223</v>
      </c>
      <c r="B8644" s="250" t="s">
        <v>12705</v>
      </c>
      <c r="C8644" s="250" t="s">
        <v>664</v>
      </c>
      <c r="D8644" s="251" t="s">
        <v>12706</v>
      </c>
      <c r="E8644"/>
      <c r="F8644" s="126"/>
      <c r="G8644" s="252"/>
      <c r="H8644"/>
      <c r="I8644" t="s">
        <v>107</v>
      </c>
      <c r="J8644" s="253"/>
      <c r="K8644"/>
      <c r="L8644"/>
      <c r="M8644"/>
      <c r="N8644"/>
      <c r="O8644"/>
      <c r="P8644"/>
      <c r="Q8644"/>
      <c r="U8644"/>
      <c r="V8644" t="s">
        <v>4337</v>
      </c>
      <c r="W8644" s="253"/>
      <c r="X8644"/>
      <c r="Y8644"/>
      <c r="Z8644"/>
      <c r="AA8644"/>
      <c r="AB8644"/>
      <c r="AC8644"/>
      <c r="AD8644"/>
      <c r="AE8644"/>
      <c r="AF8644"/>
      <c r="AG8644"/>
      <c r="AH8644" s="115" t="s">
        <v>4308</v>
      </c>
      <c r="AI8644" s="115" t="e">
        <f>VLOOKUP(A8644,'[2]دراسات قانونية'!$A$3:$E$600,1,0)</f>
        <v>#N/A</v>
      </c>
    </row>
    <row r="8645" spans="1:35" hidden="1" x14ac:dyDescent="0.25">
      <c r="A8645" s="246">
        <v>336224</v>
      </c>
      <c r="B8645" s="247" t="s">
        <v>12707</v>
      </c>
      <c r="C8645" s="247" t="s">
        <v>212</v>
      </c>
      <c r="D8645" s="248" t="s">
        <v>913</v>
      </c>
      <c r="E8645" t="s">
        <v>76</v>
      </c>
      <c r="F8645" s="126">
        <v>31608</v>
      </c>
      <c r="G8645" s="248" t="s">
        <v>810</v>
      </c>
      <c r="H8645" t="s">
        <v>16</v>
      </c>
      <c r="I8645" t="s">
        <v>129</v>
      </c>
      <c r="J8645" s="247"/>
      <c r="K8645"/>
      <c r="L8645"/>
      <c r="M8645"/>
      <c r="N8645"/>
      <c r="O8645"/>
      <c r="P8645"/>
      <c r="Q8645"/>
      <c r="U8645"/>
      <c r="V8645" t="s">
        <v>4424</v>
      </c>
      <c r="W8645" s="247"/>
      <c r="X8645"/>
      <c r="Y8645"/>
      <c r="Z8645"/>
      <c r="AA8645"/>
      <c r="AB8645"/>
      <c r="AC8645" t="s">
        <v>4308</v>
      </c>
      <c r="AD8645" t="s">
        <v>4308</v>
      </c>
      <c r="AE8645" t="s">
        <v>4308</v>
      </c>
      <c r="AF8645" t="s">
        <v>4308</v>
      </c>
      <c r="AG8645" t="s">
        <v>4308</v>
      </c>
      <c r="AH8645" s="115" t="s">
        <v>4308</v>
      </c>
    </row>
    <row r="8646" spans="1:35" hidden="1" x14ac:dyDescent="0.25">
      <c r="A8646" s="243">
        <v>336225</v>
      </c>
      <c r="B8646" s="244" t="s">
        <v>2494</v>
      </c>
      <c r="C8646" s="244" t="s">
        <v>377</v>
      </c>
      <c r="D8646" s="245" t="s">
        <v>230</v>
      </c>
      <c r="E8646" s="115" t="s">
        <v>76</v>
      </c>
      <c r="F8646" s="237">
        <v>34359</v>
      </c>
      <c r="G8646" s="245" t="s">
        <v>2495</v>
      </c>
      <c r="H8646" s="115" t="s">
        <v>16</v>
      </c>
      <c r="I8646" t="s">
        <v>199</v>
      </c>
      <c r="J8646" s="244" t="s">
        <v>1226</v>
      </c>
      <c r="L8646" s="115" t="s">
        <v>40</v>
      </c>
      <c r="U8646"/>
      <c r="V8646">
        <v>0</v>
      </c>
      <c r="W8646" s="244"/>
    </row>
    <row r="8647" spans="1:35" hidden="1" x14ac:dyDescent="0.25">
      <c r="A8647" s="243">
        <v>336226</v>
      </c>
      <c r="B8647" s="244" t="s">
        <v>3041</v>
      </c>
      <c r="C8647" s="244" t="s">
        <v>348</v>
      </c>
      <c r="D8647" s="245" t="s">
        <v>1370</v>
      </c>
      <c r="E8647" s="115" t="s">
        <v>76</v>
      </c>
      <c r="F8647" s="237">
        <v>27334</v>
      </c>
      <c r="G8647" s="245" t="s">
        <v>240</v>
      </c>
      <c r="H8647" s="115" t="s">
        <v>16</v>
      </c>
      <c r="I8647" t="s">
        <v>199</v>
      </c>
      <c r="J8647" s="244" t="s">
        <v>1226</v>
      </c>
      <c r="L8647" s="115" t="s">
        <v>67</v>
      </c>
      <c r="U8647"/>
      <c r="V8647">
        <v>0</v>
      </c>
      <c r="W8647" s="244"/>
    </row>
    <row r="8648" spans="1:35" hidden="1" x14ac:dyDescent="0.25">
      <c r="A8648" s="246">
        <v>336227</v>
      </c>
      <c r="B8648" s="247" t="s">
        <v>12708</v>
      </c>
      <c r="C8648" s="247" t="s">
        <v>417</v>
      </c>
      <c r="D8648" s="248" t="s">
        <v>444</v>
      </c>
      <c r="E8648" t="s">
        <v>76</v>
      </c>
      <c r="F8648" s="126">
        <v>36337</v>
      </c>
      <c r="G8648" s="248" t="s">
        <v>333</v>
      </c>
      <c r="H8648" t="s">
        <v>16</v>
      </c>
      <c r="I8648" t="s">
        <v>129</v>
      </c>
      <c r="J8648" s="247"/>
      <c r="K8648"/>
      <c r="L8648"/>
      <c r="M8648"/>
      <c r="N8648"/>
      <c r="O8648"/>
      <c r="P8648"/>
      <c r="Q8648"/>
      <c r="U8648"/>
      <c r="V8648" t="s">
        <v>16623</v>
      </c>
      <c r="W8648" s="247"/>
      <c r="X8648"/>
      <c r="Y8648"/>
      <c r="Z8648"/>
      <c r="AA8648"/>
      <c r="AB8648"/>
      <c r="AC8648" t="s">
        <v>4308</v>
      </c>
      <c r="AD8648" t="s">
        <v>4308</v>
      </c>
      <c r="AE8648" t="s">
        <v>4308</v>
      </c>
      <c r="AF8648" t="s">
        <v>4308</v>
      </c>
      <c r="AG8648" t="s">
        <v>4308</v>
      </c>
      <c r="AH8648" s="115" t="s">
        <v>4308</v>
      </c>
    </row>
    <row r="8649" spans="1:35" x14ac:dyDescent="0.25">
      <c r="A8649" s="243">
        <v>336228</v>
      </c>
      <c r="B8649" s="244" t="s">
        <v>12709</v>
      </c>
      <c r="C8649" s="244" t="s">
        <v>623</v>
      </c>
      <c r="D8649" s="245" t="s">
        <v>832</v>
      </c>
      <c r="E8649" s="115" t="s">
        <v>76</v>
      </c>
      <c r="F8649" s="237"/>
      <c r="G8649" s="245"/>
      <c r="H8649" s="115" t="s">
        <v>16</v>
      </c>
      <c r="I8649" t="s">
        <v>107</v>
      </c>
      <c r="J8649" s="244"/>
      <c r="U8649"/>
      <c r="V8649" t="s">
        <v>4336</v>
      </c>
      <c r="W8649" s="244"/>
      <c r="AA8649" s="115" t="s">
        <v>4308</v>
      </c>
      <c r="AB8649" s="115" t="s">
        <v>4308</v>
      </c>
      <c r="AC8649" s="115" t="s">
        <v>4308</v>
      </c>
      <c r="AD8649" s="115" t="s">
        <v>4308</v>
      </c>
      <c r="AE8649" s="115" t="s">
        <v>4308</v>
      </c>
      <c r="AF8649" s="115" t="s">
        <v>4308</v>
      </c>
      <c r="AG8649" s="115" t="s">
        <v>4308</v>
      </c>
      <c r="AH8649" s="115" t="s">
        <v>4308</v>
      </c>
      <c r="AI8649" s="115" t="e">
        <f>VLOOKUP(A8649,'[2]دراسات قانونية'!$A$3:$E$600,1,0)</f>
        <v>#N/A</v>
      </c>
    </row>
    <row r="8650" spans="1:35" hidden="1" x14ac:dyDescent="0.25">
      <c r="A8650" s="243">
        <v>336229</v>
      </c>
      <c r="B8650" s="244" t="s">
        <v>797</v>
      </c>
      <c r="C8650" s="244" t="s">
        <v>1071</v>
      </c>
      <c r="D8650" s="245" t="s">
        <v>298</v>
      </c>
      <c r="E8650" s="115" t="s">
        <v>76</v>
      </c>
      <c r="F8650" s="237">
        <v>32007</v>
      </c>
      <c r="G8650" s="245" t="s">
        <v>18</v>
      </c>
      <c r="H8650" s="115" t="s">
        <v>16</v>
      </c>
      <c r="I8650" t="s">
        <v>199</v>
      </c>
      <c r="J8650" s="244" t="s">
        <v>1226</v>
      </c>
      <c r="L8650" s="115" t="s">
        <v>18</v>
      </c>
      <c r="U8650"/>
      <c r="V8650">
        <v>0</v>
      </c>
      <c r="W8650" s="244"/>
    </row>
    <row r="8651" spans="1:35" x14ac:dyDescent="0.25">
      <c r="A8651" s="243">
        <v>336230</v>
      </c>
      <c r="B8651" s="244" t="s">
        <v>1560</v>
      </c>
      <c r="C8651" s="244" t="s">
        <v>335</v>
      </c>
      <c r="D8651" s="245" t="s">
        <v>776</v>
      </c>
      <c r="E8651" s="115" t="s">
        <v>76</v>
      </c>
      <c r="F8651" s="237"/>
      <c r="G8651" s="245"/>
      <c r="H8651" s="115" t="s">
        <v>16</v>
      </c>
      <c r="I8651" t="s">
        <v>107</v>
      </c>
      <c r="J8651" s="244"/>
      <c r="U8651"/>
      <c r="V8651" t="s">
        <v>4336</v>
      </c>
      <c r="W8651" s="244"/>
      <c r="AA8651" s="115" t="s">
        <v>4308</v>
      </c>
      <c r="AB8651" s="115" t="s">
        <v>4308</v>
      </c>
      <c r="AC8651" s="115" t="s">
        <v>4308</v>
      </c>
      <c r="AD8651" s="115" t="s">
        <v>4308</v>
      </c>
      <c r="AE8651" s="115" t="s">
        <v>4308</v>
      </c>
      <c r="AF8651" s="115" t="s">
        <v>4308</v>
      </c>
      <c r="AG8651" s="115" t="s">
        <v>4308</v>
      </c>
      <c r="AH8651" s="115" t="s">
        <v>4308</v>
      </c>
      <c r="AI8651" s="115" t="e">
        <f>VLOOKUP(A8651,'[2]دراسات قانونية'!$A$3:$E$600,1,0)</f>
        <v>#N/A</v>
      </c>
    </row>
    <row r="8652" spans="1:35" hidden="1" x14ac:dyDescent="0.25">
      <c r="A8652" s="246">
        <v>336231</v>
      </c>
      <c r="B8652" s="247" t="s">
        <v>5523</v>
      </c>
      <c r="C8652" s="247" t="s">
        <v>337</v>
      </c>
      <c r="D8652" s="248" t="s">
        <v>437</v>
      </c>
      <c r="E8652" t="s">
        <v>76</v>
      </c>
      <c r="F8652" s="126">
        <v>31066</v>
      </c>
      <c r="G8652" s="248" t="s">
        <v>18</v>
      </c>
      <c r="H8652" t="s">
        <v>16</v>
      </c>
      <c r="I8652" t="s">
        <v>201</v>
      </c>
      <c r="J8652" s="247" t="s">
        <v>1226</v>
      </c>
      <c r="K8652"/>
      <c r="L8652" t="s">
        <v>18</v>
      </c>
      <c r="M8652"/>
      <c r="N8652"/>
      <c r="O8652"/>
      <c r="P8652"/>
      <c r="Q8652"/>
      <c r="U8652"/>
      <c r="V8652">
        <v>0</v>
      </c>
      <c r="W8652" s="247"/>
      <c r="X8652"/>
      <c r="Y8652"/>
      <c r="Z8652"/>
      <c r="AA8652"/>
      <c r="AB8652"/>
      <c r="AC8652"/>
      <c r="AD8652"/>
      <c r="AE8652"/>
      <c r="AF8652"/>
      <c r="AG8652"/>
    </row>
    <row r="8653" spans="1:35" ht="18" x14ac:dyDescent="0.25">
      <c r="A8653" s="249">
        <v>336232</v>
      </c>
      <c r="B8653" s="250" t="s">
        <v>12710</v>
      </c>
      <c r="C8653" s="250" t="s">
        <v>355</v>
      </c>
      <c r="D8653" s="251" t="s">
        <v>378</v>
      </c>
      <c r="E8653"/>
      <c r="F8653" s="126"/>
      <c r="G8653" s="252"/>
      <c r="H8653"/>
      <c r="I8653" t="s">
        <v>107</v>
      </c>
      <c r="J8653" s="253"/>
      <c r="K8653"/>
      <c r="L8653"/>
      <c r="M8653"/>
      <c r="N8653"/>
      <c r="O8653"/>
      <c r="P8653"/>
      <c r="Q8653"/>
      <c r="U8653"/>
      <c r="V8653" t="s">
        <v>4337</v>
      </c>
      <c r="W8653" s="253"/>
      <c r="X8653"/>
      <c r="Y8653"/>
      <c r="Z8653"/>
      <c r="AA8653"/>
      <c r="AB8653"/>
      <c r="AC8653"/>
      <c r="AD8653"/>
      <c r="AE8653"/>
      <c r="AF8653"/>
      <c r="AG8653"/>
      <c r="AH8653" s="115" t="s">
        <v>4308</v>
      </c>
      <c r="AI8653" s="115" t="e">
        <f>VLOOKUP(A8653,'[2]دراسات قانونية'!$A$3:$E$600,1,0)</f>
        <v>#N/A</v>
      </c>
    </row>
    <row r="8654" spans="1:35" x14ac:dyDescent="0.25">
      <c r="A8654" s="243">
        <v>336233</v>
      </c>
      <c r="B8654" s="244" t="s">
        <v>11215</v>
      </c>
      <c r="C8654" s="244" t="s">
        <v>209</v>
      </c>
      <c r="D8654" s="245" t="s">
        <v>1457</v>
      </c>
      <c r="E8654" s="115" t="s">
        <v>76</v>
      </c>
      <c r="F8654" s="237"/>
      <c r="G8654" s="245"/>
      <c r="H8654" s="115" t="s">
        <v>16</v>
      </c>
      <c r="I8654" t="s">
        <v>107</v>
      </c>
      <c r="J8654" s="244"/>
      <c r="U8654"/>
      <c r="V8654" t="s">
        <v>4336</v>
      </c>
      <c r="W8654" s="244"/>
      <c r="AA8654" s="115" t="s">
        <v>4308</v>
      </c>
      <c r="AB8654" s="115" t="s">
        <v>4308</v>
      </c>
      <c r="AC8654" s="115" t="s">
        <v>4308</v>
      </c>
      <c r="AD8654" s="115" t="s">
        <v>4308</v>
      </c>
      <c r="AE8654" s="115" t="s">
        <v>4308</v>
      </c>
      <c r="AF8654" s="115" t="s">
        <v>4308</v>
      </c>
      <c r="AG8654" s="115" t="s">
        <v>4308</v>
      </c>
      <c r="AH8654" s="115" t="s">
        <v>4308</v>
      </c>
      <c r="AI8654" s="115" t="e">
        <f>VLOOKUP(A8654,'[2]دراسات قانونية'!$A$3:$E$600,1,0)</f>
        <v>#N/A</v>
      </c>
    </row>
    <row r="8655" spans="1:35" x14ac:dyDescent="0.25">
      <c r="A8655" s="243">
        <v>336234</v>
      </c>
      <c r="B8655" s="244" t="s">
        <v>8786</v>
      </c>
      <c r="C8655" s="244" t="s">
        <v>324</v>
      </c>
      <c r="D8655" s="245" t="s">
        <v>905</v>
      </c>
      <c r="E8655" s="115" t="s">
        <v>76</v>
      </c>
      <c r="F8655" s="237"/>
      <c r="G8655" s="245"/>
      <c r="H8655" s="115" t="s">
        <v>16</v>
      </c>
      <c r="I8655" t="s">
        <v>107</v>
      </c>
      <c r="J8655" s="244"/>
      <c r="U8655"/>
      <c r="V8655" t="s">
        <v>4336</v>
      </c>
      <c r="W8655" s="244"/>
      <c r="AH8655" s="115" t="s">
        <v>4308</v>
      </c>
      <c r="AI8655" s="115" t="e">
        <f>VLOOKUP(A8655,'[2]دراسات قانونية'!$A$3:$E$600,1,0)</f>
        <v>#N/A</v>
      </c>
    </row>
    <row r="8656" spans="1:35" x14ac:dyDescent="0.25">
      <c r="A8656" s="243">
        <v>336236</v>
      </c>
      <c r="B8656" s="244" t="s">
        <v>9927</v>
      </c>
      <c r="C8656" s="244" t="s">
        <v>291</v>
      </c>
      <c r="D8656" s="245" t="s">
        <v>281</v>
      </c>
      <c r="E8656" s="115" t="s">
        <v>76</v>
      </c>
      <c r="F8656" s="237"/>
      <c r="G8656" s="245"/>
      <c r="H8656" s="115" t="s">
        <v>16</v>
      </c>
      <c r="I8656" t="s">
        <v>107</v>
      </c>
      <c r="J8656" s="244"/>
      <c r="U8656"/>
      <c r="V8656" t="s">
        <v>4336</v>
      </c>
      <c r="W8656" s="244"/>
      <c r="AA8656" s="115" t="s">
        <v>4308</v>
      </c>
      <c r="AB8656" s="115" t="s">
        <v>4308</v>
      </c>
      <c r="AC8656" s="115" t="s">
        <v>4308</v>
      </c>
      <c r="AD8656" s="115" t="s">
        <v>4308</v>
      </c>
      <c r="AE8656" s="115" t="s">
        <v>4308</v>
      </c>
      <c r="AF8656" s="115" t="s">
        <v>4308</v>
      </c>
      <c r="AG8656" s="115" t="s">
        <v>4308</v>
      </c>
      <c r="AH8656" s="115" t="s">
        <v>4308</v>
      </c>
      <c r="AI8656" s="115" t="e">
        <f>VLOOKUP(A8656,'[2]دراسات قانونية'!$A$3:$E$600,1,0)</f>
        <v>#N/A</v>
      </c>
    </row>
    <row r="8657" spans="1:35" hidden="1" x14ac:dyDescent="0.25">
      <c r="A8657" s="246">
        <v>336237</v>
      </c>
      <c r="B8657" s="247" t="s">
        <v>12711</v>
      </c>
      <c r="C8657" s="247" t="s">
        <v>533</v>
      </c>
      <c r="D8657" s="248" t="s">
        <v>559</v>
      </c>
      <c r="E8657" t="s">
        <v>76</v>
      </c>
      <c r="F8657" s="126">
        <v>36526</v>
      </c>
      <c r="G8657" s="248" t="s">
        <v>393</v>
      </c>
      <c r="H8657" t="s">
        <v>16</v>
      </c>
      <c r="I8657" t="s">
        <v>129</v>
      </c>
      <c r="J8657" s="247"/>
      <c r="K8657"/>
      <c r="L8657"/>
      <c r="M8657"/>
      <c r="N8657"/>
      <c r="O8657"/>
      <c r="P8657"/>
      <c r="Q8657"/>
      <c r="U8657"/>
      <c r="V8657" t="s">
        <v>16603</v>
      </c>
      <c r="W8657" s="247"/>
      <c r="X8657"/>
      <c r="Y8657"/>
      <c r="Z8657"/>
      <c r="AA8657"/>
      <c r="AB8657"/>
      <c r="AC8657" t="s">
        <v>4308</v>
      </c>
      <c r="AD8657" t="s">
        <v>4308</v>
      </c>
      <c r="AE8657" t="s">
        <v>4308</v>
      </c>
      <c r="AF8657" t="s">
        <v>4308</v>
      </c>
      <c r="AG8657" t="s">
        <v>4308</v>
      </c>
      <c r="AH8657" s="115" t="s">
        <v>4308</v>
      </c>
    </row>
    <row r="8658" spans="1:35" ht="18" x14ac:dyDescent="0.25">
      <c r="A8658" s="249">
        <v>336238</v>
      </c>
      <c r="B8658" s="250" t="s">
        <v>11218</v>
      </c>
      <c r="C8658" s="250" t="s">
        <v>339</v>
      </c>
      <c r="D8658" s="251" t="s">
        <v>491</v>
      </c>
      <c r="E8658"/>
      <c r="F8658" s="126"/>
      <c r="G8658" s="252"/>
      <c r="H8658"/>
      <c r="I8658" t="s">
        <v>107</v>
      </c>
      <c r="J8658" s="253"/>
      <c r="K8658"/>
      <c r="L8658"/>
      <c r="M8658"/>
      <c r="N8658"/>
      <c r="O8658"/>
      <c r="P8658"/>
      <c r="Q8658"/>
      <c r="U8658"/>
      <c r="V8658" t="s">
        <v>4337</v>
      </c>
      <c r="W8658" s="253"/>
      <c r="X8658"/>
      <c r="Y8658"/>
      <c r="Z8658"/>
      <c r="AA8658"/>
      <c r="AB8658"/>
      <c r="AC8658"/>
      <c r="AD8658"/>
      <c r="AE8658"/>
      <c r="AF8658"/>
      <c r="AG8658"/>
      <c r="AH8658" s="115" t="s">
        <v>4308</v>
      </c>
      <c r="AI8658" s="115" t="e">
        <f>VLOOKUP(A8658,'[2]دراسات قانونية'!$A$3:$E$600,1,0)</f>
        <v>#N/A</v>
      </c>
    </row>
    <row r="8659" spans="1:35" x14ac:dyDescent="0.25">
      <c r="A8659" s="243">
        <v>336239</v>
      </c>
      <c r="B8659" s="244" t="s">
        <v>12712</v>
      </c>
      <c r="C8659" s="244" t="s">
        <v>593</v>
      </c>
      <c r="D8659" s="245" t="s">
        <v>843</v>
      </c>
      <c r="E8659" s="115" t="s">
        <v>76</v>
      </c>
      <c r="F8659" s="237"/>
      <c r="G8659" s="245"/>
      <c r="H8659" s="115" t="s">
        <v>16</v>
      </c>
      <c r="I8659" t="s">
        <v>107</v>
      </c>
      <c r="J8659" s="244"/>
      <c r="U8659"/>
      <c r="V8659" t="s">
        <v>4336</v>
      </c>
      <c r="W8659" s="244"/>
      <c r="AA8659" s="115" t="s">
        <v>4308</v>
      </c>
      <c r="AB8659" s="115" t="s">
        <v>4308</v>
      </c>
      <c r="AC8659" s="115" t="s">
        <v>4308</v>
      </c>
      <c r="AD8659" s="115" t="s">
        <v>4308</v>
      </c>
      <c r="AE8659" s="115" t="s">
        <v>4308</v>
      </c>
      <c r="AF8659" s="115" t="s">
        <v>4308</v>
      </c>
      <c r="AG8659" s="115" t="s">
        <v>4308</v>
      </c>
      <c r="AH8659" s="115" t="s">
        <v>4308</v>
      </c>
      <c r="AI8659" s="115" t="e">
        <f>VLOOKUP(A8659,'[2]دراسات قانونية'!$A$3:$E$600,1,0)</f>
        <v>#N/A</v>
      </c>
    </row>
    <row r="8660" spans="1:35" hidden="1" x14ac:dyDescent="0.25">
      <c r="A8660" s="243">
        <v>336240</v>
      </c>
      <c r="B8660" s="244" t="s">
        <v>2279</v>
      </c>
      <c r="C8660" s="244" t="s">
        <v>303</v>
      </c>
      <c r="D8660" s="245" t="s">
        <v>460</v>
      </c>
      <c r="E8660" s="115" t="s">
        <v>76</v>
      </c>
      <c r="F8660" s="237">
        <v>33839</v>
      </c>
      <c r="G8660" s="245" t="s">
        <v>37</v>
      </c>
      <c r="H8660" s="115" t="s">
        <v>16</v>
      </c>
      <c r="I8660" t="s">
        <v>136</v>
      </c>
      <c r="J8660" s="244" t="s">
        <v>1226</v>
      </c>
      <c r="L8660" s="115" t="s">
        <v>18</v>
      </c>
      <c r="U8660"/>
      <c r="V8660" t="s">
        <v>16623</v>
      </c>
      <c r="W8660" s="244"/>
      <c r="AH8660" s="115" t="s">
        <v>4308</v>
      </c>
    </row>
    <row r="8661" spans="1:35" hidden="1" x14ac:dyDescent="0.25">
      <c r="A8661" s="246">
        <v>336241</v>
      </c>
      <c r="B8661" s="247" t="s">
        <v>6108</v>
      </c>
      <c r="C8661" s="247" t="s">
        <v>793</v>
      </c>
      <c r="D8661" s="248" t="s">
        <v>783</v>
      </c>
      <c r="E8661" t="s">
        <v>76</v>
      </c>
      <c r="F8661" s="126">
        <v>36165</v>
      </c>
      <c r="G8661" s="248" t="s">
        <v>729</v>
      </c>
      <c r="H8661" t="s">
        <v>16</v>
      </c>
      <c r="I8661" t="s">
        <v>129</v>
      </c>
      <c r="J8661" s="247"/>
      <c r="K8661"/>
      <c r="L8661"/>
      <c r="M8661"/>
      <c r="N8661"/>
      <c r="O8661"/>
      <c r="P8661"/>
      <c r="Q8661"/>
      <c r="U8661"/>
      <c r="V8661" t="s">
        <v>4424</v>
      </c>
      <c r="W8661" s="247"/>
      <c r="X8661"/>
      <c r="Y8661"/>
      <c r="Z8661"/>
      <c r="AA8661"/>
      <c r="AB8661"/>
      <c r="AC8661"/>
      <c r="AD8661"/>
      <c r="AE8661"/>
      <c r="AF8661"/>
      <c r="AG8661"/>
    </row>
    <row r="8662" spans="1:35" hidden="1" x14ac:dyDescent="0.25">
      <c r="A8662" s="246">
        <v>336242</v>
      </c>
      <c r="B8662" s="247" t="s">
        <v>12713</v>
      </c>
      <c r="C8662" s="247" t="s">
        <v>340</v>
      </c>
      <c r="D8662" s="248" t="s">
        <v>281</v>
      </c>
      <c r="E8662" t="s">
        <v>76</v>
      </c>
      <c r="F8662" s="126">
        <v>31780</v>
      </c>
      <c r="G8662" s="248" t="s">
        <v>9412</v>
      </c>
      <c r="H8662" t="s">
        <v>16</v>
      </c>
      <c r="I8662" t="s">
        <v>129</v>
      </c>
      <c r="J8662" s="247" t="s">
        <v>15</v>
      </c>
      <c r="K8662"/>
      <c r="L8662" t="s">
        <v>37</v>
      </c>
      <c r="M8662"/>
      <c r="N8662"/>
      <c r="O8662"/>
      <c r="P8662"/>
      <c r="Q8662"/>
      <c r="U8662"/>
      <c r="V8662" t="s">
        <v>16623</v>
      </c>
      <c r="W8662" s="247"/>
      <c r="X8662"/>
      <c r="Y8662"/>
      <c r="Z8662"/>
      <c r="AA8662"/>
      <c r="AB8662"/>
      <c r="AC8662"/>
      <c r="AD8662"/>
      <c r="AE8662"/>
      <c r="AF8662"/>
      <c r="AG8662"/>
      <c r="AH8662" s="115" t="s">
        <v>4308</v>
      </c>
    </row>
    <row r="8663" spans="1:35" ht="18" x14ac:dyDescent="0.25">
      <c r="A8663" s="249">
        <v>336243</v>
      </c>
      <c r="B8663" s="250" t="s">
        <v>12714</v>
      </c>
      <c r="C8663" s="250" t="s">
        <v>348</v>
      </c>
      <c r="D8663" s="251" t="s">
        <v>315</v>
      </c>
      <c r="E8663"/>
      <c r="F8663" s="126"/>
      <c r="G8663" s="252"/>
      <c r="H8663"/>
      <c r="I8663" t="s">
        <v>107</v>
      </c>
      <c r="J8663" s="253"/>
      <c r="K8663"/>
      <c r="L8663"/>
      <c r="M8663"/>
      <c r="N8663"/>
      <c r="O8663"/>
      <c r="P8663"/>
      <c r="Q8663"/>
      <c r="U8663"/>
      <c r="V8663" t="s">
        <v>4337</v>
      </c>
      <c r="W8663" s="253"/>
      <c r="X8663"/>
      <c r="Y8663"/>
      <c r="Z8663"/>
      <c r="AA8663"/>
      <c r="AB8663"/>
      <c r="AC8663"/>
      <c r="AD8663"/>
      <c r="AE8663"/>
      <c r="AF8663"/>
      <c r="AG8663"/>
      <c r="AH8663" s="115" t="s">
        <v>4308</v>
      </c>
      <c r="AI8663" s="115" t="e">
        <f>VLOOKUP(A8663,'[2]دراسات قانونية'!$A$3:$E$600,1,0)</f>
        <v>#N/A</v>
      </c>
    </row>
    <row r="8664" spans="1:35" hidden="1" x14ac:dyDescent="0.25">
      <c r="A8664" s="246">
        <v>336244</v>
      </c>
      <c r="B8664" s="247" t="s">
        <v>1077</v>
      </c>
      <c r="C8664" s="247" t="s">
        <v>212</v>
      </c>
      <c r="D8664" s="248" t="s">
        <v>595</v>
      </c>
      <c r="E8664" t="s">
        <v>76</v>
      </c>
      <c r="F8664" s="126">
        <v>35450</v>
      </c>
      <c r="G8664" s="248" t="s">
        <v>6233</v>
      </c>
      <c r="H8664" t="s">
        <v>16</v>
      </c>
      <c r="I8664" t="s">
        <v>136</v>
      </c>
      <c r="J8664" s="247"/>
      <c r="K8664"/>
      <c r="L8664"/>
      <c r="M8664"/>
      <c r="N8664"/>
      <c r="O8664"/>
      <c r="P8664"/>
      <c r="Q8664"/>
      <c r="U8664"/>
      <c r="V8664" t="s">
        <v>16623</v>
      </c>
      <c r="W8664" s="247"/>
      <c r="X8664"/>
      <c r="Y8664"/>
      <c r="Z8664"/>
      <c r="AA8664"/>
      <c r="AB8664"/>
      <c r="AC8664" t="s">
        <v>4308</v>
      </c>
      <c r="AD8664" t="s">
        <v>4308</v>
      </c>
      <c r="AE8664" t="s">
        <v>4308</v>
      </c>
      <c r="AF8664" t="s">
        <v>4308</v>
      </c>
      <c r="AG8664" t="s">
        <v>4308</v>
      </c>
      <c r="AH8664" s="115" t="s">
        <v>4308</v>
      </c>
    </row>
    <row r="8665" spans="1:35" x14ac:dyDescent="0.25">
      <c r="A8665" s="243">
        <v>336245</v>
      </c>
      <c r="B8665" s="244" t="s">
        <v>12715</v>
      </c>
      <c r="C8665" s="244" t="s">
        <v>570</v>
      </c>
      <c r="D8665" s="245" t="s">
        <v>12716</v>
      </c>
      <c r="E8665" s="115" t="s">
        <v>76</v>
      </c>
      <c r="F8665" s="237"/>
      <c r="G8665" s="245"/>
      <c r="H8665" s="115" t="s">
        <v>16</v>
      </c>
      <c r="I8665" t="s">
        <v>107</v>
      </c>
      <c r="J8665" s="244"/>
      <c r="U8665"/>
      <c r="V8665" t="s">
        <v>4336</v>
      </c>
      <c r="W8665" s="244"/>
      <c r="AA8665" s="115" t="s">
        <v>4308</v>
      </c>
      <c r="AB8665" s="115" t="s">
        <v>4308</v>
      </c>
      <c r="AC8665" s="115" t="s">
        <v>4308</v>
      </c>
      <c r="AD8665" s="115" t="s">
        <v>4308</v>
      </c>
      <c r="AE8665" s="115" t="s">
        <v>4308</v>
      </c>
      <c r="AF8665" s="115" t="s">
        <v>4308</v>
      </c>
      <c r="AG8665" s="115" t="s">
        <v>4308</v>
      </c>
      <c r="AH8665" s="115" t="s">
        <v>4308</v>
      </c>
      <c r="AI8665" s="115" t="e">
        <f>VLOOKUP(A8665,'[2]دراسات قانونية'!$A$3:$E$600,1,0)</f>
        <v>#N/A</v>
      </c>
    </row>
    <row r="8666" spans="1:35" x14ac:dyDescent="0.25">
      <c r="A8666" s="243">
        <v>336246</v>
      </c>
      <c r="B8666" s="244" t="s">
        <v>12715</v>
      </c>
      <c r="C8666" s="244" t="s">
        <v>1681</v>
      </c>
      <c r="D8666" s="245" t="s">
        <v>281</v>
      </c>
      <c r="E8666" s="115" t="s">
        <v>76</v>
      </c>
      <c r="F8666" s="237"/>
      <c r="G8666" s="245"/>
      <c r="H8666" s="115" t="s">
        <v>16</v>
      </c>
      <c r="I8666" t="s">
        <v>107</v>
      </c>
      <c r="J8666" s="244"/>
      <c r="U8666"/>
      <c r="V8666" t="s">
        <v>4336</v>
      </c>
      <c r="W8666" s="244"/>
      <c r="AA8666" s="115" t="s">
        <v>4308</v>
      </c>
      <c r="AB8666" s="115" t="s">
        <v>4308</v>
      </c>
      <c r="AC8666" s="115" t="s">
        <v>4308</v>
      </c>
      <c r="AD8666" s="115" t="s">
        <v>4308</v>
      </c>
      <c r="AE8666" s="115" t="s">
        <v>4308</v>
      </c>
      <c r="AF8666" s="115" t="s">
        <v>4308</v>
      </c>
      <c r="AG8666" s="115" t="s">
        <v>4308</v>
      </c>
      <c r="AH8666" s="115" t="s">
        <v>4308</v>
      </c>
      <c r="AI8666" s="115" t="e">
        <f>VLOOKUP(A8666,'[2]دراسات قانونية'!$A$3:$E$600,1,0)</f>
        <v>#N/A</v>
      </c>
    </row>
    <row r="8667" spans="1:35" x14ac:dyDescent="0.25">
      <c r="A8667" s="243">
        <v>336247</v>
      </c>
      <c r="B8667" s="244" t="s">
        <v>10434</v>
      </c>
      <c r="C8667" s="244" t="s">
        <v>246</v>
      </c>
      <c r="D8667" s="245" t="s">
        <v>706</v>
      </c>
      <c r="E8667" s="115" t="s">
        <v>76</v>
      </c>
      <c r="F8667" s="237"/>
      <c r="G8667" s="245"/>
      <c r="H8667" s="115" t="s">
        <v>16</v>
      </c>
      <c r="I8667" t="s">
        <v>107</v>
      </c>
      <c r="J8667" s="244"/>
      <c r="U8667"/>
      <c r="V8667" t="s">
        <v>4336</v>
      </c>
      <c r="W8667" s="244"/>
      <c r="AA8667" s="115" t="s">
        <v>4308</v>
      </c>
      <c r="AB8667" s="115" t="s">
        <v>4308</v>
      </c>
      <c r="AC8667" s="115" t="s">
        <v>4308</v>
      </c>
      <c r="AD8667" s="115" t="s">
        <v>4308</v>
      </c>
      <c r="AE8667" s="115" t="s">
        <v>4308</v>
      </c>
      <c r="AF8667" s="115" t="s">
        <v>4308</v>
      </c>
      <c r="AG8667" s="115" t="s">
        <v>4308</v>
      </c>
      <c r="AH8667" s="115" t="s">
        <v>4308</v>
      </c>
      <c r="AI8667" s="115" t="e">
        <f>VLOOKUP(A8667,'[2]دراسات قانونية'!$A$3:$E$600,1,0)</f>
        <v>#N/A</v>
      </c>
    </row>
    <row r="8668" spans="1:35" ht="18" x14ac:dyDescent="0.25">
      <c r="A8668" s="249">
        <v>336248</v>
      </c>
      <c r="B8668" s="250" t="s">
        <v>10434</v>
      </c>
      <c r="C8668" s="250" t="s">
        <v>3838</v>
      </c>
      <c r="D8668" s="251" t="s">
        <v>381</v>
      </c>
      <c r="E8668"/>
      <c r="F8668" s="126"/>
      <c r="G8668" s="252"/>
      <c r="H8668"/>
      <c r="I8668" t="s">
        <v>107</v>
      </c>
      <c r="J8668" s="253"/>
      <c r="K8668"/>
      <c r="L8668"/>
      <c r="M8668"/>
      <c r="N8668"/>
      <c r="O8668"/>
      <c r="P8668"/>
      <c r="Q8668"/>
      <c r="U8668"/>
      <c r="V8668" t="s">
        <v>4337</v>
      </c>
      <c r="W8668" s="253"/>
      <c r="X8668"/>
      <c r="Y8668"/>
      <c r="Z8668"/>
      <c r="AA8668"/>
      <c r="AB8668"/>
      <c r="AC8668"/>
      <c r="AD8668"/>
      <c r="AE8668"/>
      <c r="AF8668"/>
      <c r="AG8668"/>
      <c r="AH8668" s="115" t="s">
        <v>4308</v>
      </c>
      <c r="AI8668" s="115" t="e">
        <f>VLOOKUP(A8668,'[2]دراسات قانونية'!$A$3:$E$600,1,0)</f>
        <v>#N/A</v>
      </c>
    </row>
    <row r="8669" spans="1:35" hidden="1" x14ac:dyDescent="0.25">
      <c r="A8669" s="246">
        <v>336249</v>
      </c>
      <c r="B8669" s="247" t="s">
        <v>12717</v>
      </c>
      <c r="C8669" s="247" t="s">
        <v>6953</v>
      </c>
      <c r="D8669" s="248" t="s">
        <v>232</v>
      </c>
      <c r="E8669" t="s">
        <v>76</v>
      </c>
      <c r="F8669" s="126">
        <v>35431</v>
      </c>
      <c r="G8669" s="248" t="s">
        <v>666</v>
      </c>
      <c r="H8669" t="s">
        <v>16</v>
      </c>
      <c r="I8669" t="s">
        <v>136</v>
      </c>
      <c r="J8669" s="247"/>
      <c r="K8669"/>
      <c r="L8669"/>
      <c r="M8669"/>
      <c r="N8669"/>
      <c r="O8669"/>
      <c r="P8669"/>
      <c r="Q8669"/>
      <c r="U8669"/>
      <c r="V8669" t="s">
        <v>16623</v>
      </c>
      <c r="W8669" s="247"/>
      <c r="X8669"/>
      <c r="Y8669"/>
      <c r="Z8669"/>
      <c r="AA8669"/>
      <c r="AB8669" t="s">
        <v>4308</v>
      </c>
      <c r="AC8669" t="s">
        <v>4308</v>
      </c>
      <c r="AD8669" t="s">
        <v>4308</v>
      </c>
      <c r="AE8669" t="s">
        <v>4308</v>
      </c>
      <c r="AF8669" t="s">
        <v>4308</v>
      </c>
      <c r="AG8669" t="s">
        <v>4308</v>
      </c>
      <c r="AH8669" s="115" t="s">
        <v>4308</v>
      </c>
    </row>
    <row r="8670" spans="1:35" x14ac:dyDescent="0.25">
      <c r="A8670" s="243">
        <v>336250</v>
      </c>
      <c r="B8670" s="244" t="s">
        <v>12718</v>
      </c>
      <c r="C8670" s="244" t="s">
        <v>11190</v>
      </c>
      <c r="D8670" s="245" t="s">
        <v>568</v>
      </c>
      <c r="E8670" s="115" t="s">
        <v>76</v>
      </c>
      <c r="F8670" s="237"/>
      <c r="G8670" s="245"/>
      <c r="H8670" s="115" t="s">
        <v>16</v>
      </c>
      <c r="I8670" t="s">
        <v>107</v>
      </c>
      <c r="J8670" s="244"/>
      <c r="U8670"/>
      <c r="V8670" t="s">
        <v>4336</v>
      </c>
      <c r="W8670" s="244"/>
      <c r="AA8670" s="115" t="s">
        <v>4308</v>
      </c>
      <c r="AB8670" s="115" t="s">
        <v>4308</v>
      </c>
      <c r="AC8670" s="115" t="s">
        <v>4308</v>
      </c>
      <c r="AD8670" s="115" t="s">
        <v>4308</v>
      </c>
      <c r="AE8670" s="115" t="s">
        <v>4308</v>
      </c>
      <c r="AF8670" s="115" t="s">
        <v>4308</v>
      </c>
      <c r="AG8670" s="115" t="s">
        <v>4308</v>
      </c>
      <c r="AH8670" s="115" t="s">
        <v>4308</v>
      </c>
      <c r="AI8670" s="115" t="e">
        <f>VLOOKUP(A8670,'[2]دراسات قانونية'!$A$3:$E$600,1,0)</f>
        <v>#N/A</v>
      </c>
    </row>
    <row r="8671" spans="1:35" ht="18" hidden="1" x14ac:dyDescent="0.25">
      <c r="A8671" s="249">
        <v>336251</v>
      </c>
      <c r="B8671" s="250" t="s">
        <v>7431</v>
      </c>
      <c r="C8671" s="250" t="s">
        <v>882</v>
      </c>
      <c r="D8671" s="251" t="s">
        <v>474</v>
      </c>
      <c r="E8671"/>
      <c r="F8671" s="126"/>
      <c r="G8671" s="252"/>
      <c r="H8671"/>
      <c r="I8671" t="s">
        <v>129</v>
      </c>
      <c r="J8671" s="253"/>
      <c r="K8671"/>
      <c r="L8671"/>
      <c r="M8671"/>
      <c r="N8671"/>
      <c r="O8671"/>
      <c r="P8671"/>
      <c r="Q8671"/>
      <c r="U8671"/>
      <c r="V8671" t="s">
        <v>4337</v>
      </c>
      <c r="W8671" s="253"/>
      <c r="X8671"/>
      <c r="Y8671"/>
      <c r="Z8671"/>
      <c r="AA8671"/>
      <c r="AB8671"/>
      <c r="AC8671"/>
      <c r="AD8671"/>
      <c r="AE8671"/>
      <c r="AF8671"/>
      <c r="AG8671"/>
      <c r="AH8671" s="115" t="s">
        <v>4308</v>
      </c>
    </row>
    <row r="8672" spans="1:35" ht="18" x14ac:dyDescent="0.25">
      <c r="A8672" s="249">
        <v>336252</v>
      </c>
      <c r="B8672" s="250" t="s">
        <v>12719</v>
      </c>
      <c r="C8672" s="250" t="s">
        <v>8270</v>
      </c>
      <c r="D8672" s="251" t="s">
        <v>222</v>
      </c>
      <c r="E8672"/>
      <c r="F8672" s="126"/>
      <c r="G8672" s="252"/>
      <c r="H8672"/>
      <c r="I8672" t="s">
        <v>107</v>
      </c>
      <c r="J8672" s="253"/>
      <c r="K8672"/>
      <c r="L8672"/>
      <c r="M8672"/>
      <c r="N8672"/>
      <c r="O8672"/>
      <c r="P8672"/>
      <c r="Q8672"/>
      <c r="U8672"/>
      <c r="V8672"/>
      <c r="W8672" s="253"/>
      <c r="X8672"/>
      <c r="Y8672"/>
      <c r="Z8672"/>
      <c r="AA8672"/>
      <c r="AB8672"/>
      <c r="AC8672"/>
      <c r="AD8672"/>
      <c r="AE8672"/>
      <c r="AF8672"/>
      <c r="AG8672"/>
      <c r="AI8672" s="115">
        <f>VLOOKUP(A8672,'[2]دراسات قانونية'!$A$3:$E$600,1,0)</f>
        <v>336252</v>
      </c>
    </row>
    <row r="8673" spans="1:35" x14ac:dyDescent="0.25">
      <c r="A8673" s="243">
        <v>336253</v>
      </c>
      <c r="B8673" s="244" t="s">
        <v>12720</v>
      </c>
      <c r="C8673" s="244" t="s">
        <v>350</v>
      </c>
      <c r="D8673" s="245" t="s">
        <v>354</v>
      </c>
      <c r="E8673" s="115" t="s">
        <v>76</v>
      </c>
      <c r="F8673" s="237"/>
      <c r="G8673" s="245"/>
      <c r="H8673" s="115" t="s">
        <v>16</v>
      </c>
      <c r="I8673" t="s">
        <v>107</v>
      </c>
      <c r="J8673" s="244"/>
      <c r="U8673"/>
      <c r="V8673" t="s">
        <v>4336</v>
      </c>
      <c r="W8673" s="244"/>
      <c r="AA8673" s="115" t="s">
        <v>4308</v>
      </c>
      <c r="AB8673" s="115" t="s">
        <v>4308</v>
      </c>
      <c r="AC8673" s="115" t="s">
        <v>4308</v>
      </c>
      <c r="AD8673" s="115" t="s">
        <v>4308</v>
      </c>
      <c r="AE8673" s="115" t="s">
        <v>4308</v>
      </c>
      <c r="AF8673" s="115" t="s">
        <v>4308</v>
      </c>
      <c r="AG8673" s="115" t="s">
        <v>4308</v>
      </c>
      <c r="AH8673" s="115" t="s">
        <v>4308</v>
      </c>
      <c r="AI8673" s="115" t="e">
        <f>VLOOKUP(A8673,'[2]دراسات قانونية'!$A$3:$E$600,1,0)</f>
        <v>#N/A</v>
      </c>
    </row>
    <row r="8674" spans="1:35" x14ac:dyDescent="0.25">
      <c r="A8674" s="243">
        <v>336254</v>
      </c>
      <c r="B8674" s="244" t="s">
        <v>12721</v>
      </c>
      <c r="C8674" s="244" t="s">
        <v>364</v>
      </c>
      <c r="D8674" s="245" t="s">
        <v>874</v>
      </c>
      <c r="E8674" s="115" t="s">
        <v>76</v>
      </c>
      <c r="F8674" s="237"/>
      <c r="G8674" s="245"/>
      <c r="H8674" s="115" t="s">
        <v>16</v>
      </c>
      <c r="I8674" t="s">
        <v>107</v>
      </c>
      <c r="J8674" s="244"/>
      <c r="U8674"/>
      <c r="V8674" t="s">
        <v>4336</v>
      </c>
      <c r="W8674" s="244"/>
      <c r="AA8674" s="115" t="s">
        <v>4308</v>
      </c>
      <c r="AB8674" s="115" t="s">
        <v>4308</v>
      </c>
      <c r="AC8674" s="115" t="s">
        <v>4308</v>
      </c>
      <c r="AD8674" s="115" t="s">
        <v>4308</v>
      </c>
      <c r="AE8674" s="115" t="s">
        <v>4308</v>
      </c>
      <c r="AF8674" s="115" t="s">
        <v>4308</v>
      </c>
      <c r="AG8674" s="115" t="s">
        <v>4308</v>
      </c>
      <c r="AH8674" s="115" t="s">
        <v>4308</v>
      </c>
      <c r="AI8674" s="115" t="e">
        <f>VLOOKUP(A8674,'[2]دراسات قانونية'!$A$3:$E$600,1,0)</f>
        <v>#N/A</v>
      </c>
    </row>
    <row r="8675" spans="1:35" x14ac:dyDescent="0.25">
      <c r="A8675" s="243">
        <v>336256</v>
      </c>
      <c r="B8675" s="244" t="s">
        <v>12722</v>
      </c>
      <c r="C8675" s="244" t="s">
        <v>279</v>
      </c>
      <c r="D8675" s="245" t="s">
        <v>230</v>
      </c>
      <c r="E8675" s="115" t="s">
        <v>76</v>
      </c>
      <c r="F8675" s="237"/>
      <c r="G8675" s="245"/>
      <c r="H8675" s="115" t="s">
        <v>16</v>
      </c>
      <c r="I8675" t="s">
        <v>107</v>
      </c>
      <c r="J8675" s="244"/>
      <c r="U8675"/>
      <c r="V8675" t="s">
        <v>4336</v>
      </c>
      <c r="W8675" s="244"/>
      <c r="AA8675" s="115" t="s">
        <v>4308</v>
      </c>
      <c r="AB8675" s="115" t="s">
        <v>4308</v>
      </c>
      <c r="AC8675" s="115" t="s">
        <v>4308</v>
      </c>
      <c r="AD8675" s="115" t="s">
        <v>4308</v>
      </c>
      <c r="AE8675" s="115" t="s">
        <v>4308</v>
      </c>
      <c r="AF8675" s="115" t="s">
        <v>4308</v>
      </c>
      <c r="AG8675" s="115" t="s">
        <v>4308</v>
      </c>
      <c r="AH8675" s="115" t="s">
        <v>4308</v>
      </c>
      <c r="AI8675" s="115" t="e">
        <f>VLOOKUP(A8675,'[2]دراسات قانونية'!$A$3:$E$600,1,0)</f>
        <v>#N/A</v>
      </c>
    </row>
    <row r="8676" spans="1:35" x14ac:dyDescent="0.25">
      <c r="A8676" s="243">
        <v>336257</v>
      </c>
      <c r="B8676" s="244" t="s">
        <v>12723</v>
      </c>
      <c r="C8676" s="244" t="s">
        <v>212</v>
      </c>
      <c r="D8676" s="245" t="s">
        <v>1001</v>
      </c>
      <c r="E8676" s="115" t="s">
        <v>76</v>
      </c>
      <c r="F8676" s="237"/>
      <c r="G8676" s="245"/>
      <c r="H8676" s="115" t="s">
        <v>16</v>
      </c>
      <c r="I8676" t="s">
        <v>107</v>
      </c>
      <c r="J8676" s="244"/>
      <c r="U8676"/>
      <c r="V8676" t="s">
        <v>4336</v>
      </c>
      <c r="W8676" s="244"/>
      <c r="AA8676" s="115" t="s">
        <v>4308</v>
      </c>
      <c r="AB8676" s="115" t="s">
        <v>4308</v>
      </c>
      <c r="AC8676" s="115" t="s">
        <v>4308</v>
      </c>
      <c r="AD8676" s="115" t="s">
        <v>4308</v>
      </c>
      <c r="AE8676" s="115" t="s">
        <v>4308</v>
      </c>
      <c r="AF8676" s="115" t="s">
        <v>4308</v>
      </c>
      <c r="AG8676" s="115" t="s">
        <v>4308</v>
      </c>
      <c r="AH8676" s="115" t="s">
        <v>4308</v>
      </c>
      <c r="AI8676" s="115" t="e">
        <f>VLOOKUP(A8676,'[2]دراسات قانونية'!$A$3:$E$600,1,0)</f>
        <v>#N/A</v>
      </c>
    </row>
    <row r="8677" spans="1:35" ht="18" x14ac:dyDescent="0.25">
      <c r="A8677" s="249">
        <v>336258</v>
      </c>
      <c r="B8677" s="250" t="s">
        <v>12724</v>
      </c>
      <c r="C8677" s="250" t="s">
        <v>417</v>
      </c>
      <c r="D8677" s="251" t="s">
        <v>537</v>
      </c>
      <c r="E8677"/>
      <c r="F8677" s="126"/>
      <c r="G8677" s="252"/>
      <c r="H8677"/>
      <c r="I8677" t="s">
        <v>107</v>
      </c>
      <c r="J8677" s="253"/>
      <c r="K8677"/>
      <c r="L8677"/>
      <c r="M8677"/>
      <c r="N8677"/>
      <c r="O8677"/>
      <c r="P8677"/>
      <c r="Q8677"/>
      <c r="U8677"/>
      <c r="V8677" t="s">
        <v>4337</v>
      </c>
      <c r="W8677" s="253"/>
      <c r="X8677"/>
      <c r="Y8677"/>
      <c r="Z8677"/>
      <c r="AA8677"/>
      <c r="AB8677"/>
      <c r="AC8677"/>
      <c r="AD8677"/>
      <c r="AE8677"/>
      <c r="AF8677"/>
      <c r="AG8677"/>
      <c r="AH8677" s="115" t="s">
        <v>4308</v>
      </c>
      <c r="AI8677" s="115" t="e">
        <f>VLOOKUP(A8677,'[2]دراسات قانونية'!$A$3:$E$600,1,0)</f>
        <v>#N/A</v>
      </c>
    </row>
    <row r="8678" spans="1:35" ht="18" x14ac:dyDescent="0.25">
      <c r="A8678" s="249">
        <v>336259</v>
      </c>
      <c r="B8678" s="250" t="s">
        <v>12725</v>
      </c>
      <c r="C8678" s="250" t="s">
        <v>819</v>
      </c>
      <c r="D8678" s="251" t="s">
        <v>2203</v>
      </c>
      <c r="E8678"/>
      <c r="F8678" s="126"/>
      <c r="G8678" s="252"/>
      <c r="H8678"/>
      <c r="I8678" t="s">
        <v>107</v>
      </c>
      <c r="J8678" s="253"/>
      <c r="K8678"/>
      <c r="L8678"/>
      <c r="M8678"/>
      <c r="N8678"/>
      <c r="O8678"/>
      <c r="P8678"/>
      <c r="Q8678"/>
      <c r="U8678"/>
      <c r="V8678" t="s">
        <v>4337</v>
      </c>
      <c r="W8678" s="253"/>
      <c r="X8678"/>
      <c r="Y8678"/>
      <c r="Z8678"/>
      <c r="AA8678"/>
      <c r="AB8678"/>
      <c r="AC8678"/>
      <c r="AD8678"/>
      <c r="AE8678"/>
      <c r="AF8678"/>
      <c r="AG8678"/>
      <c r="AH8678" s="115" t="s">
        <v>4308</v>
      </c>
      <c r="AI8678" s="115" t="e">
        <f>VLOOKUP(A8678,'[2]دراسات قانونية'!$A$3:$E$600,1,0)</f>
        <v>#N/A</v>
      </c>
    </row>
    <row r="8679" spans="1:35" x14ac:dyDescent="0.25">
      <c r="A8679" s="243">
        <v>336260</v>
      </c>
      <c r="B8679" s="244" t="s">
        <v>12726</v>
      </c>
      <c r="C8679" s="244" t="s">
        <v>348</v>
      </c>
      <c r="D8679" s="245" t="s">
        <v>12727</v>
      </c>
      <c r="E8679" s="115" t="s">
        <v>76</v>
      </c>
      <c r="F8679" s="237"/>
      <c r="G8679" s="245"/>
      <c r="H8679" s="115" t="s">
        <v>16</v>
      </c>
      <c r="I8679" t="s">
        <v>107</v>
      </c>
      <c r="J8679" s="244"/>
      <c r="U8679"/>
      <c r="V8679" t="s">
        <v>4336</v>
      </c>
      <c r="W8679" s="244"/>
      <c r="AA8679" s="115" t="s">
        <v>4308</v>
      </c>
      <c r="AB8679" s="115" t="s">
        <v>4308</v>
      </c>
      <c r="AC8679" s="115" t="s">
        <v>4308</v>
      </c>
      <c r="AD8679" s="115" t="s">
        <v>4308</v>
      </c>
      <c r="AE8679" s="115" t="s">
        <v>4308</v>
      </c>
      <c r="AF8679" s="115" t="s">
        <v>4308</v>
      </c>
      <c r="AG8679" s="115" t="s">
        <v>4308</v>
      </c>
      <c r="AH8679" s="115" t="s">
        <v>4308</v>
      </c>
      <c r="AI8679" s="115" t="e">
        <f>VLOOKUP(A8679,'[2]دراسات قانونية'!$A$3:$E$600,1,0)</f>
        <v>#N/A</v>
      </c>
    </row>
    <row r="8680" spans="1:35" x14ac:dyDescent="0.25">
      <c r="A8680" s="243">
        <v>336261</v>
      </c>
      <c r="B8680" s="244" t="s">
        <v>1134</v>
      </c>
      <c r="C8680" s="244" t="s">
        <v>295</v>
      </c>
      <c r="D8680" s="245" t="s">
        <v>5362</v>
      </c>
      <c r="E8680" s="115" t="s">
        <v>76</v>
      </c>
      <c r="F8680" s="237"/>
      <c r="G8680" s="245"/>
      <c r="H8680" s="115" t="s">
        <v>16</v>
      </c>
      <c r="I8680" t="s">
        <v>107</v>
      </c>
      <c r="J8680" s="244"/>
      <c r="U8680"/>
      <c r="V8680" t="s">
        <v>4336</v>
      </c>
      <c r="W8680" s="244"/>
      <c r="AA8680" s="115" t="s">
        <v>4308</v>
      </c>
      <c r="AB8680" s="115" t="s">
        <v>4308</v>
      </c>
      <c r="AC8680" s="115" t="s">
        <v>4308</v>
      </c>
      <c r="AD8680" s="115" t="s">
        <v>4308</v>
      </c>
      <c r="AE8680" s="115" t="s">
        <v>4308</v>
      </c>
      <c r="AF8680" s="115" t="s">
        <v>4308</v>
      </c>
      <c r="AG8680" s="115" t="s">
        <v>4308</v>
      </c>
      <c r="AH8680" s="115" t="s">
        <v>4308</v>
      </c>
      <c r="AI8680" s="115" t="e">
        <f>VLOOKUP(A8680,'[2]دراسات قانونية'!$A$3:$E$600,1,0)</f>
        <v>#N/A</v>
      </c>
    </row>
    <row r="8681" spans="1:35" x14ac:dyDescent="0.25">
      <c r="A8681" s="243">
        <v>336263</v>
      </c>
      <c r="B8681" s="244" t="s">
        <v>12728</v>
      </c>
      <c r="C8681" s="244" t="s">
        <v>209</v>
      </c>
      <c r="D8681" s="245" t="s">
        <v>1498</v>
      </c>
      <c r="E8681" s="115" t="s">
        <v>77</v>
      </c>
      <c r="F8681" s="237">
        <v>36169</v>
      </c>
      <c r="G8681" s="245" t="s">
        <v>12729</v>
      </c>
      <c r="H8681" s="115" t="s">
        <v>16</v>
      </c>
      <c r="I8681" t="s">
        <v>107</v>
      </c>
      <c r="J8681" s="244"/>
      <c r="U8681"/>
      <c r="V8681" t="s">
        <v>4424</v>
      </c>
      <c r="W8681" s="244"/>
      <c r="AD8681" s="115" t="s">
        <v>4308</v>
      </c>
      <c r="AE8681" s="115" t="s">
        <v>4308</v>
      </c>
      <c r="AF8681" s="115" t="s">
        <v>4308</v>
      </c>
      <c r="AG8681" s="115" t="s">
        <v>4308</v>
      </c>
      <c r="AH8681" s="115" t="s">
        <v>4308</v>
      </c>
      <c r="AI8681" s="115" t="e">
        <f>VLOOKUP(A8681,'[2]دراسات قانونية'!$A$3:$E$600,1,0)</f>
        <v>#N/A</v>
      </c>
    </row>
    <row r="8682" spans="1:35" x14ac:dyDescent="0.25">
      <c r="A8682" s="243">
        <v>336264</v>
      </c>
      <c r="B8682" s="244" t="s">
        <v>12730</v>
      </c>
      <c r="C8682" s="244" t="s">
        <v>295</v>
      </c>
      <c r="D8682" s="245" t="s">
        <v>366</v>
      </c>
      <c r="E8682" s="115" t="s">
        <v>76</v>
      </c>
      <c r="F8682" s="237"/>
      <c r="G8682" s="245"/>
      <c r="H8682" s="115" t="s">
        <v>16</v>
      </c>
      <c r="I8682" t="s">
        <v>107</v>
      </c>
      <c r="J8682" s="244"/>
      <c r="U8682"/>
      <c r="V8682" t="s">
        <v>4336</v>
      </c>
      <c r="W8682" s="244"/>
      <c r="AA8682" s="115" t="s">
        <v>4308</v>
      </c>
      <c r="AB8682" s="115" t="s">
        <v>4308</v>
      </c>
      <c r="AC8682" s="115" t="s">
        <v>4308</v>
      </c>
      <c r="AD8682" s="115" t="s">
        <v>4308</v>
      </c>
      <c r="AE8682" s="115" t="s">
        <v>4308</v>
      </c>
      <c r="AF8682" s="115" t="s">
        <v>4308</v>
      </c>
      <c r="AG8682" s="115" t="s">
        <v>4308</v>
      </c>
      <c r="AH8682" s="115" t="s">
        <v>4308</v>
      </c>
      <c r="AI8682" s="115" t="e">
        <f>VLOOKUP(A8682,'[2]دراسات قانونية'!$A$3:$E$600,1,0)</f>
        <v>#N/A</v>
      </c>
    </row>
    <row r="8683" spans="1:35" x14ac:dyDescent="0.25">
      <c r="A8683" s="243">
        <v>336265</v>
      </c>
      <c r="B8683" s="244" t="s">
        <v>1458</v>
      </c>
      <c r="C8683" s="244" t="s">
        <v>530</v>
      </c>
      <c r="D8683" s="245" t="s">
        <v>603</v>
      </c>
      <c r="E8683" s="115" t="s">
        <v>76</v>
      </c>
      <c r="F8683" s="237"/>
      <c r="G8683" s="245"/>
      <c r="H8683" s="115" t="s">
        <v>16</v>
      </c>
      <c r="I8683" t="s">
        <v>107</v>
      </c>
      <c r="J8683" s="244"/>
      <c r="U8683"/>
      <c r="V8683" t="s">
        <v>4336</v>
      </c>
      <c r="W8683" s="244"/>
      <c r="AA8683" s="115" t="s">
        <v>4308</v>
      </c>
      <c r="AB8683" s="115" t="s">
        <v>4308</v>
      </c>
      <c r="AC8683" s="115" t="s">
        <v>4308</v>
      </c>
      <c r="AD8683" s="115" t="s">
        <v>4308</v>
      </c>
      <c r="AE8683" s="115" t="s">
        <v>4308</v>
      </c>
      <c r="AF8683" s="115" t="s">
        <v>4308</v>
      </c>
      <c r="AG8683" s="115" t="s">
        <v>4308</v>
      </c>
      <c r="AH8683" s="115" t="s">
        <v>4308</v>
      </c>
      <c r="AI8683" s="115" t="e">
        <f>VLOOKUP(A8683,'[2]دراسات قانونية'!$A$3:$E$600,1,0)</f>
        <v>#N/A</v>
      </c>
    </row>
    <row r="8684" spans="1:35" x14ac:dyDescent="0.25">
      <c r="A8684" s="243">
        <v>336266</v>
      </c>
      <c r="B8684" s="244" t="s">
        <v>8825</v>
      </c>
      <c r="C8684" s="244" t="s">
        <v>246</v>
      </c>
      <c r="D8684" s="245" t="s">
        <v>695</v>
      </c>
      <c r="E8684" s="115" t="s">
        <v>76</v>
      </c>
      <c r="F8684" s="237">
        <v>33623</v>
      </c>
      <c r="G8684" s="245" t="s">
        <v>12731</v>
      </c>
      <c r="H8684" s="115" t="s">
        <v>16</v>
      </c>
      <c r="I8684" t="s">
        <v>107</v>
      </c>
      <c r="J8684" s="244" t="s">
        <v>1226</v>
      </c>
      <c r="L8684" s="115" t="s">
        <v>18</v>
      </c>
      <c r="U8684"/>
      <c r="V8684" t="s">
        <v>4336</v>
      </c>
      <c r="W8684" s="244"/>
      <c r="AH8684" s="115" t="s">
        <v>4308</v>
      </c>
      <c r="AI8684" s="115" t="e">
        <f>VLOOKUP(A8684,'[2]دراسات قانونية'!$A$3:$E$600,1,0)</f>
        <v>#N/A</v>
      </c>
    </row>
    <row r="8685" spans="1:35" x14ac:dyDescent="0.25">
      <c r="A8685" s="243">
        <v>336267</v>
      </c>
      <c r="B8685" s="244" t="s">
        <v>12732</v>
      </c>
      <c r="C8685" s="244" t="s">
        <v>4937</v>
      </c>
      <c r="D8685" s="245" t="s">
        <v>210</v>
      </c>
      <c r="E8685" s="115" t="s">
        <v>76</v>
      </c>
      <c r="F8685" s="237"/>
      <c r="G8685" s="245"/>
      <c r="H8685" s="115" t="s">
        <v>16</v>
      </c>
      <c r="I8685" t="s">
        <v>107</v>
      </c>
      <c r="J8685" s="244"/>
      <c r="U8685"/>
      <c r="V8685" t="s">
        <v>4336</v>
      </c>
      <c r="W8685" s="244"/>
      <c r="AA8685" s="115" t="s">
        <v>4308</v>
      </c>
      <c r="AB8685" s="115" t="s">
        <v>4308</v>
      </c>
      <c r="AC8685" s="115" t="s">
        <v>4308</v>
      </c>
      <c r="AD8685" s="115" t="s">
        <v>4308</v>
      </c>
      <c r="AE8685" s="115" t="s">
        <v>4308</v>
      </c>
      <c r="AF8685" s="115" t="s">
        <v>4308</v>
      </c>
      <c r="AG8685" s="115" t="s">
        <v>4308</v>
      </c>
      <c r="AH8685" s="115" t="s">
        <v>4308</v>
      </c>
      <c r="AI8685" s="115" t="e">
        <f>VLOOKUP(A8685,'[2]دراسات قانونية'!$A$3:$E$600,1,0)</f>
        <v>#N/A</v>
      </c>
    </row>
    <row r="8686" spans="1:35" hidden="1" x14ac:dyDescent="0.25">
      <c r="A8686" s="246">
        <v>336268</v>
      </c>
      <c r="B8686" s="247" t="s">
        <v>12733</v>
      </c>
      <c r="C8686" s="247" t="s">
        <v>570</v>
      </c>
      <c r="D8686" s="248" t="s">
        <v>467</v>
      </c>
      <c r="E8686" t="s">
        <v>76</v>
      </c>
      <c r="F8686" s="126"/>
      <c r="G8686" s="248"/>
      <c r="H8686" t="s">
        <v>16</v>
      </c>
      <c r="I8686" t="s">
        <v>129</v>
      </c>
      <c r="J8686" s="247"/>
      <c r="K8686"/>
      <c r="L8686"/>
      <c r="M8686"/>
      <c r="N8686"/>
      <c r="O8686"/>
      <c r="P8686"/>
      <c r="Q8686"/>
      <c r="U8686"/>
      <c r="V8686" t="s">
        <v>4424</v>
      </c>
      <c r="W8686" s="247"/>
      <c r="X8686"/>
      <c r="Y8686"/>
      <c r="Z8686"/>
      <c r="AA8686" t="s">
        <v>4308</v>
      </c>
      <c r="AB8686" t="s">
        <v>4308</v>
      </c>
      <c r="AC8686" t="s">
        <v>4308</v>
      </c>
      <c r="AD8686" t="s">
        <v>4308</v>
      </c>
      <c r="AE8686" t="s">
        <v>4308</v>
      </c>
      <c r="AF8686" t="s">
        <v>4308</v>
      </c>
      <c r="AG8686" t="s">
        <v>4308</v>
      </c>
      <c r="AH8686" s="115" t="s">
        <v>4308</v>
      </c>
    </row>
    <row r="8687" spans="1:35" x14ac:dyDescent="0.25">
      <c r="A8687" s="243">
        <v>336269</v>
      </c>
      <c r="B8687" s="244" t="s">
        <v>12734</v>
      </c>
      <c r="C8687" s="244" t="s">
        <v>219</v>
      </c>
      <c r="D8687" s="245" t="s">
        <v>9319</v>
      </c>
      <c r="E8687" s="115" t="s">
        <v>76</v>
      </c>
      <c r="F8687" s="237"/>
      <c r="G8687" s="245"/>
      <c r="H8687" s="115" t="s">
        <v>16</v>
      </c>
      <c r="I8687" t="s">
        <v>107</v>
      </c>
      <c r="J8687" s="244"/>
      <c r="U8687"/>
      <c r="V8687" t="s">
        <v>4336</v>
      </c>
      <c r="W8687" s="244"/>
      <c r="AA8687" s="115" t="s">
        <v>4308</v>
      </c>
      <c r="AB8687" s="115" t="s">
        <v>4308</v>
      </c>
      <c r="AC8687" s="115" t="s">
        <v>4308</v>
      </c>
      <c r="AD8687" s="115" t="s">
        <v>4308</v>
      </c>
      <c r="AE8687" s="115" t="s">
        <v>4308</v>
      </c>
      <c r="AF8687" s="115" t="s">
        <v>4308</v>
      </c>
      <c r="AG8687" s="115" t="s">
        <v>4308</v>
      </c>
      <c r="AH8687" s="115" t="s">
        <v>4308</v>
      </c>
      <c r="AI8687" s="115" t="e">
        <f>VLOOKUP(A8687,'[2]دراسات قانونية'!$A$3:$E$600,1,0)</f>
        <v>#N/A</v>
      </c>
    </row>
    <row r="8688" spans="1:35" x14ac:dyDescent="0.25">
      <c r="A8688" s="243">
        <v>336270</v>
      </c>
      <c r="B8688" s="244" t="s">
        <v>12735</v>
      </c>
      <c r="C8688" s="244" t="s">
        <v>209</v>
      </c>
      <c r="D8688" s="245" t="s">
        <v>275</v>
      </c>
      <c r="E8688" s="115" t="s">
        <v>76</v>
      </c>
      <c r="F8688" s="237"/>
      <c r="G8688" s="245"/>
      <c r="H8688" s="115" t="s">
        <v>16</v>
      </c>
      <c r="I8688" t="s">
        <v>107</v>
      </c>
      <c r="J8688" s="244"/>
      <c r="U8688"/>
      <c r="V8688" t="s">
        <v>4336</v>
      </c>
      <c r="W8688" s="244"/>
      <c r="AA8688" s="115" t="s">
        <v>4308</v>
      </c>
      <c r="AB8688" s="115" t="s">
        <v>4308</v>
      </c>
      <c r="AC8688" s="115" t="s">
        <v>4308</v>
      </c>
      <c r="AD8688" s="115" t="s">
        <v>4308</v>
      </c>
      <c r="AE8688" s="115" t="s">
        <v>4308</v>
      </c>
      <c r="AF8688" s="115" t="s">
        <v>4308</v>
      </c>
      <c r="AG8688" s="115" t="s">
        <v>4308</v>
      </c>
      <c r="AH8688" s="115" t="s">
        <v>4308</v>
      </c>
      <c r="AI8688" s="115" t="e">
        <f>VLOOKUP(A8688,'[2]دراسات قانونية'!$A$3:$E$600,1,0)</f>
        <v>#N/A</v>
      </c>
    </row>
    <row r="8689" spans="1:35" x14ac:dyDescent="0.25">
      <c r="A8689" s="243">
        <v>336271</v>
      </c>
      <c r="B8689" s="244" t="s">
        <v>12736</v>
      </c>
      <c r="C8689" s="244" t="s">
        <v>712</v>
      </c>
      <c r="D8689" s="245" t="s">
        <v>320</v>
      </c>
      <c r="E8689" s="115" t="s">
        <v>76</v>
      </c>
      <c r="F8689" s="237"/>
      <c r="G8689" s="245"/>
      <c r="H8689" s="115" t="s">
        <v>16</v>
      </c>
      <c r="I8689" t="s">
        <v>107</v>
      </c>
      <c r="J8689" s="244"/>
      <c r="U8689"/>
      <c r="V8689" t="s">
        <v>4336</v>
      </c>
      <c r="W8689" s="244"/>
      <c r="AA8689" s="115" t="s">
        <v>4308</v>
      </c>
      <c r="AB8689" s="115" t="s">
        <v>4308</v>
      </c>
      <c r="AC8689" s="115" t="s">
        <v>4308</v>
      </c>
      <c r="AD8689" s="115" t="s">
        <v>4308</v>
      </c>
      <c r="AE8689" s="115" t="s">
        <v>4308</v>
      </c>
      <c r="AF8689" s="115" t="s">
        <v>4308</v>
      </c>
      <c r="AG8689" s="115" t="s">
        <v>4308</v>
      </c>
      <c r="AH8689" s="115" t="s">
        <v>4308</v>
      </c>
      <c r="AI8689" s="115" t="e">
        <f>VLOOKUP(A8689,'[2]دراسات قانونية'!$A$3:$E$600,1,0)</f>
        <v>#N/A</v>
      </c>
    </row>
    <row r="8690" spans="1:35" x14ac:dyDescent="0.25">
      <c r="A8690" s="243">
        <v>336272</v>
      </c>
      <c r="B8690" s="244" t="s">
        <v>7863</v>
      </c>
      <c r="C8690" s="244" t="s">
        <v>244</v>
      </c>
      <c r="D8690" s="245" t="s">
        <v>500</v>
      </c>
      <c r="E8690" s="115" t="s">
        <v>76</v>
      </c>
      <c r="F8690" s="237"/>
      <c r="G8690" s="245"/>
      <c r="H8690" s="115" t="s">
        <v>16</v>
      </c>
      <c r="I8690" t="s">
        <v>107</v>
      </c>
      <c r="J8690" s="244"/>
      <c r="U8690"/>
      <c r="V8690" t="s">
        <v>4336</v>
      </c>
      <c r="W8690" s="244"/>
      <c r="AA8690" s="115" t="s">
        <v>4308</v>
      </c>
      <c r="AB8690" s="115" t="s">
        <v>4308</v>
      </c>
      <c r="AC8690" s="115" t="s">
        <v>4308</v>
      </c>
      <c r="AD8690" s="115" t="s">
        <v>4308</v>
      </c>
      <c r="AE8690" s="115" t="s">
        <v>4308</v>
      </c>
      <c r="AF8690" s="115" t="s">
        <v>4308</v>
      </c>
      <c r="AG8690" s="115" t="s">
        <v>4308</v>
      </c>
      <c r="AH8690" s="115" t="s">
        <v>4308</v>
      </c>
      <c r="AI8690" s="115" t="e">
        <f>VLOOKUP(A8690,'[2]دراسات قانونية'!$A$3:$E$600,1,0)</f>
        <v>#N/A</v>
      </c>
    </row>
    <row r="8691" spans="1:35" hidden="1" x14ac:dyDescent="0.25">
      <c r="A8691" s="243">
        <v>336275</v>
      </c>
      <c r="B8691" s="244" t="s">
        <v>3922</v>
      </c>
      <c r="C8691" s="244" t="s">
        <v>481</v>
      </c>
      <c r="D8691" s="245" t="s">
        <v>365</v>
      </c>
      <c r="E8691" s="115" t="s">
        <v>76</v>
      </c>
      <c r="F8691" s="237">
        <v>34736</v>
      </c>
      <c r="G8691" s="245" t="s">
        <v>18</v>
      </c>
      <c r="H8691" s="115" t="s">
        <v>16</v>
      </c>
      <c r="I8691" t="s">
        <v>199</v>
      </c>
      <c r="J8691" s="244" t="s">
        <v>15</v>
      </c>
      <c r="L8691" s="115" t="s">
        <v>73</v>
      </c>
      <c r="U8691"/>
      <c r="V8691">
        <v>0</v>
      </c>
      <c r="W8691" s="244"/>
    </row>
    <row r="8692" spans="1:35" hidden="1" x14ac:dyDescent="0.25">
      <c r="A8692" s="243">
        <v>336276</v>
      </c>
      <c r="B8692" s="244" t="s">
        <v>4202</v>
      </c>
      <c r="C8692" s="244" t="s">
        <v>523</v>
      </c>
      <c r="D8692" s="245" t="s">
        <v>435</v>
      </c>
      <c r="E8692" s="115" t="s">
        <v>76</v>
      </c>
      <c r="F8692" s="237">
        <v>36487</v>
      </c>
      <c r="G8692" s="245" t="s">
        <v>211</v>
      </c>
      <c r="H8692" s="115" t="s">
        <v>16</v>
      </c>
      <c r="I8692" t="s">
        <v>199</v>
      </c>
      <c r="J8692" s="244" t="s">
        <v>15</v>
      </c>
      <c r="L8692" s="115" t="s">
        <v>18</v>
      </c>
      <c r="U8692"/>
      <c r="V8692">
        <v>0</v>
      </c>
      <c r="W8692" s="244"/>
    </row>
    <row r="8693" spans="1:35" ht="18" hidden="1" x14ac:dyDescent="0.25">
      <c r="A8693" s="249">
        <v>336277</v>
      </c>
      <c r="B8693" s="250" t="s">
        <v>1416</v>
      </c>
      <c r="C8693" s="250" t="s">
        <v>386</v>
      </c>
      <c r="D8693" s="251" t="s">
        <v>328</v>
      </c>
      <c r="E8693"/>
      <c r="F8693" s="126"/>
      <c r="G8693" s="252"/>
      <c r="H8693"/>
      <c r="I8693" t="s">
        <v>199</v>
      </c>
      <c r="J8693" s="253"/>
      <c r="K8693"/>
      <c r="L8693"/>
      <c r="M8693"/>
      <c r="N8693"/>
      <c r="O8693"/>
      <c r="P8693"/>
      <c r="Q8693"/>
      <c r="U8693"/>
      <c r="V8693">
        <v>0</v>
      </c>
      <c r="W8693" s="253"/>
      <c r="X8693"/>
      <c r="Y8693"/>
      <c r="Z8693"/>
      <c r="AA8693"/>
      <c r="AB8693"/>
      <c r="AC8693"/>
      <c r="AD8693"/>
      <c r="AE8693"/>
      <c r="AF8693"/>
      <c r="AG8693"/>
      <c r="AH8693" s="115" t="s">
        <v>4308</v>
      </c>
    </row>
    <row r="8694" spans="1:35" hidden="1" x14ac:dyDescent="0.25">
      <c r="A8694" s="243">
        <v>336278</v>
      </c>
      <c r="B8694" s="244" t="s">
        <v>1416</v>
      </c>
      <c r="C8694" s="244" t="s">
        <v>339</v>
      </c>
      <c r="D8694" s="245" t="s">
        <v>407</v>
      </c>
      <c r="E8694" s="115" t="s">
        <v>76</v>
      </c>
      <c r="F8694" s="237">
        <v>36245</v>
      </c>
      <c r="G8694" s="245" t="s">
        <v>2640</v>
      </c>
      <c r="H8694" s="115" t="s">
        <v>16</v>
      </c>
      <c r="I8694" t="s">
        <v>136</v>
      </c>
      <c r="J8694" s="244" t="s">
        <v>15</v>
      </c>
      <c r="L8694" s="115" t="s">
        <v>30</v>
      </c>
      <c r="U8694"/>
      <c r="V8694" t="s">
        <v>16623</v>
      </c>
      <c r="W8694" s="244"/>
      <c r="AG8694" s="115" t="s">
        <v>4308</v>
      </c>
      <c r="AH8694" s="115" t="s">
        <v>4308</v>
      </c>
    </row>
    <row r="8695" spans="1:35" hidden="1" x14ac:dyDescent="0.25">
      <c r="A8695" s="246">
        <v>336279</v>
      </c>
      <c r="B8695" s="247" t="s">
        <v>12737</v>
      </c>
      <c r="C8695" s="247" t="s">
        <v>629</v>
      </c>
      <c r="D8695" s="248" t="s">
        <v>1441</v>
      </c>
      <c r="E8695" t="s">
        <v>76</v>
      </c>
      <c r="F8695" s="126">
        <v>35544</v>
      </c>
      <c r="G8695" s="248" t="s">
        <v>691</v>
      </c>
      <c r="H8695" t="s">
        <v>16</v>
      </c>
      <c r="I8695" t="s">
        <v>129</v>
      </c>
      <c r="J8695" s="247" t="s">
        <v>15</v>
      </c>
      <c r="K8695"/>
      <c r="L8695" t="s">
        <v>30</v>
      </c>
      <c r="M8695"/>
      <c r="N8695"/>
      <c r="O8695"/>
      <c r="P8695"/>
      <c r="Q8695"/>
      <c r="U8695"/>
      <c r="V8695" t="s">
        <v>16623</v>
      </c>
      <c r="W8695" s="247"/>
      <c r="X8695"/>
      <c r="Y8695"/>
      <c r="Z8695"/>
      <c r="AA8695"/>
      <c r="AB8695"/>
      <c r="AC8695"/>
      <c r="AD8695"/>
      <c r="AE8695"/>
      <c r="AF8695"/>
      <c r="AG8695"/>
    </row>
    <row r="8696" spans="1:35" x14ac:dyDescent="0.25">
      <c r="A8696" s="243">
        <v>336280</v>
      </c>
      <c r="B8696" s="244" t="s">
        <v>5411</v>
      </c>
      <c r="C8696" s="244" t="s">
        <v>1459</v>
      </c>
      <c r="D8696" s="245" t="s">
        <v>320</v>
      </c>
      <c r="E8696" s="115" t="s">
        <v>76</v>
      </c>
      <c r="F8696" s="237"/>
      <c r="G8696" s="245"/>
      <c r="H8696" s="115" t="s">
        <v>16</v>
      </c>
      <c r="I8696" t="s">
        <v>107</v>
      </c>
      <c r="J8696" s="244"/>
      <c r="U8696"/>
      <c r="V8696" t="s">
        <v>4336</v>
      </c>
      <c r="W8696" s="244"/>
      <c r="AA8696" s="115" t="s">
        <v>4308</v>
      </c>
      <c r="AB8696" s="115" t="s">
        <v>4308</v>
      </c>
      <c r="AC8696" s="115" t="s">
        <v>4308</v>
      </c>
      <c r="AD8696" s="115" t="s">
        <v>4308</v>
      </c>
      <c r="AE8696" s="115" t="s">
        <v>4308</v>
      </c>
      <c r="AF8696" s="115" t="s">
        <v>4308</v>
      </c>
      <c r="AG8696" s="115" t="s">
        <v>4308</v>
      </c>
      <c r="AH8696" s="115" t="s">
        <v>4308</v>
      </c>
      <c r="AI8696" s="115" t="e">
        <f>VLOOKUP(A8696,'[2]دراسات قانونية'!$A$3:$E$600,1,0)</f>
        <v>#N/A</v>
      </c>
    </row>
    <row r="8697" spans="1:35" x14ac:dyDescent="0.25">
      <c r="A8697" s="243">
        <v>336281</v>
      </c>
      <c r="B8697" s="244" t="s">
        <v>663</v>
      </c>
      <c r="C8697" s="244" t="s">
        <v>250</v>
      </c>
      <c r="D8697" s="245" t="s">
        <v>445</v>
      </c>
      <c r="F8697" s="237"/>
      <c r="G8697" s="245"/>
      <c r="I8697" t="s">
        <v>107</v>
      </c>
      <c r="J8697" s="244"/>
      <c r="U8697"/>
      <c r="V8697" t="s">
        <v>4337</v>
      </c>
      <c r="W8697" s="244"/>
      <c r="AG8697" s="115" t="s">
        <v>4308</v>
      </c>
      <c r="AH8697" s="115" t="s">
        <v>4308</v>
      </c>
      <c r="AI8697" s="115" t="e">
        <f>VLOOKUP(A8697,'[2]دراسات قانونية'!$A$3:$E$600,1,0)</f>
        <v>#N/A</v>
      </c>
    </row>
    <row r="8698" spans="1:35" ht="18" x14ac:dyDescent="0.25">
      <c r="A8698" s="249">
        <v>336282</v>
      </c>
      <c r="B8698" s="250" t="s">
        <v>5778</v>
      </c>
      <c r="C8698" s="250" t="s">
        <v>223</v>
      </c>
      <c r="D8698" s="251" t="s">
        <v>932</v>
      </c>
      <c r="E8698"/>
      <c r="F8698" s="126"/>
      <c r="G8698" s="252"/>
      <c r="H8698"/>
      <c r="I8698" t="s">
        <v>107</v>
      </c>
      <c r="J8698" s="253"/>
      <c r="K8698"/>
      <c r="L8698"/>
      <c r="M8698"/>
      <c r="N8698"/>
      <c r="O8698"/>
      <c r="P8698"/>
      <c r="Q8698"/>
      <c r="U8698"/>
      <c r="V8698" t="s">
        <v>4337</v>
      </c>
      <c r="W8698" s="253"/>
      <c r="X8698"/>
      <c r="Y8698"/>
      <c r="Z8698"/>
      <c r="AA8698"/>
      <c r="AB8698"/>
      <c r="AC8698"/>
      <c r="AD8698"/>
      <c r="AE8698"/>
      <c r="AF8698"/>
      <c r="AG8698"/>
      <c r="AH8698" s="115" t="s">
        <v>4308</v>
      </c>
      <c r="AI8698" s="115" t="e">
        <f>VLOOKUP(A8698,'[2]دراسات قانونية'!$A$3:$E$600,1,0)</f>
        <v>#N/A</v>
      </c>
    </row>
    <row r="8699" spans="1:35" ht="18" x14ac:dyDescent="0.25">
      <c r="A8699" s="249">
        <v>336283</v>
      </c>
      <c r="B8699" s="250" t="s">
        <v>12738</v>
      </c>
      <c r="C8699" s="250" t="s">
        <v>212</v>
      </c>
      <c r="D8699" s="251" t="s">
        <v>4654</v>
      </c>
      <c r="E8699"/>
      <c r="F8699" s="126"/>
      <c r="G8699" s="252"/>
      <c r="H8699"/>
      <c r="I8699" t="s">
        <v>107</v>
      </c>
      <c r="J8699" s="253"/>
      <c r="K8699"/>
      <c r="L8699"/>
      <c r="M8699"/>
      <c r="N8699"/>
      <c r="O8699"/>
      <c r="P8699"/>
      <c r="Q8699"/>
      <c r="U8699"/>
      <c r="V8699" t="s">
        <v>4337</v>
      </c>
      <c r="W8699" s="253"/>
      <c r="X8699"/>
      <c r="Y8699"/>
      <c r="Z8699"/>
      <c r="AA8699"/>
      <c r="AB8699"/>
      <c r="AC8699"/>
      <c r="AD8699"/>
      <c r="AE8699"/>
      <c r="AF8699"/>
      <c r="AG8699"/>
      <c r="AH8699" s="115" t="s">
        <v>4308</v>
      </c>
      <c r="AI8699" s="115" t="e">
        <f>VLOOKUP(A8699,'[2]دراسات قانونية'!$A$3:$E$600,1,0)</f>
        <v>#N/A</v>
      </c>
    </row>
    <row r="8700" spans="1:35" x14ac:dyDescent="0.25">
      <c r="A8700" s="243">
        <v>336284</v>
      </c>
      <c r="B8700" s="244" t="s">
        <v>12739</v>
      </c>
      <c r="C8700" s="244" t="s">
        <v>279</v>
      </c>
      <c r="D8700" s="245" t="s">
        <v>12740</v>
      </c>
      <c r="E8700" s="115" t="s">
        <v>76</v>
      </c>
      <c r="F8700" s="237"/>
      <c r="G8700" s="245"/>
      <c r="H8700" s="115" t="s">
        <v>16</v>
      </c>
      <c r="I8700" t="s">
        <v>107</v>
      </c>
      <c r="J8700" s="244"/>
      <c r="U8700"/>
      <c r="V8700" t="s">
        <v>4336</v>
      </c>
      <c r="W8700" s="244"/>
      <c r="AA8700" s="115" t="s">
        <v>4308</v>
      </c>
      <c r="AB8700" s="115" t="s">
        <v>4308</v>
      </c>
      <c r="AC8700" s="115" t="s">
        <v>4308</v>
      </c>
      <c r="AD8700" s="115" t="s">
        <v>4308</v>
      </c>
      <c r="AE8700" s="115" t="s">
        <v>4308</v>
      </c>
      <c r="AF8700" s="115" t="s">
        <v>4308</v>
      </c>
      <c r="AG8700" s="115" t="s">
        <v>4308</v>
      </c>
      <c r="AH8700" s="115" t="s">
        <v>4308</v>
      </c>
      <c r="AI8700" s="115" t="e">
        <f>VLOOKUP(A8700,'[2]دراسات قانونية'!$A$3:$E$600,1,0)</f>
        <v>#N/A</v>
      </c>
    </row>
    <row r="8701" spans="1:35" hidden="1" x14ac:dyDescent="0.25">
      <c r="A8701" s="246">
        <v>336285</v>
      </c>
      <c r="B8701" s="247" t="s">
        <v>12741</v>
      </c>
      <c r="C8701" s="247" t="s">
        <v>244</v>
      </c>
      <c r="D8701" s="248" t="s">
        <v>238</v>
      </c>
      <c r="E8701" t="s">
        <v>76</v>
      </c>
      <c r="F8701" s="126">
        <v>35192</v>
      </c>
      <c r="G8701" s="248" t="s">
        <v>18</v>
      </c>
      <c r="H8701" t="s">
        <v>16</v>
      </c>
      <c r="I8701" t="s">
        <v>129</v>
      </c>
      <c r="J8701" s="247"/>
      <c r="K8701"/>
      <c r="L8701"/>
      <c r="M8701"/>
      <c r="N8701"/>
      <c r="O8701"/>
      <c r="P8701"/>
      <c r="Q8701"/>
      <c r="U8701"/>
      <c r="V8701" t="s">
        <v>16623</v>
      </c>
      <c r="W8701" s="247"/>
      <c r="X8701"/>
      <c r="Y8701"/>
      <c r="Z8701"/>
      <c r="AA8701"/>
      <c r="AB8701"/>
      <c r="AC8701" t="s">
        <v>4308</v>
      </c>
      <c r="AD8701" t="s">
        <v>4308</v>
      </c>
      <c r="AE8701" t="s">
        <v>4308</v>
      </c>
      <c r="AF8701" t="s">
        <v>4308</v>
      </c>
      <c r="AG8701" t="s">
        <v>4308</v>
      </c>
      <c r="AH8701" s="115" t="s">
        <v>4308</v>
      </c>
    </row>
    <row r="8702" spans="1:35" x14ac:dyDescent="0.25">
      <c r="A8702" s="243">
        <v>336286</v>
      </c>
      <c r="B8702" s="244" t="s">
        <v>12742</v>
      </c>
      <c r="C8702" s="244" t="s">
        <v>12743</v>
      </c>
      <c r="D8702" s="245" t="s">
        <v>735</v>
      </c>
      <c r="E8702" s="115" t="s">
        <v>76</v>
      </c>
      <c r="F8702" s="237"/>
      <c r="G8702" s="245"/>
      <c r="H8702" s="115" t="s">
        <v>16</v>
      </c>
      <c r="I8702" t="s">
        <v>107</v>
      </c>
      <c r="J8702" s="244"/>
      <c r="U8702"/>
      <c r="V8702" t="s">
        <v>4336</v>
      </c>
      <c r="W8702" s="244"/>
      <c r="AA8702" s="115" t="s">
        <v>4308</v>
      </c>
      <c r="AB8702" s="115" t="s">
        <v>4308</v>
      </c>
      <c r="AC8702" s="115" t="s">
        <v>4308</v>
      </c>
      <c r="AD8702" s="115" t="s">
        <v>4308</v>
      </c>
      <c r="AE8702" s="115" t="s">
        <v>4308</v>
      </c>
      <c r="AF8702" s="115" t="s">
        <v>4308</v>
      </c>
      <c r="AG8702" s="115" t="s">
        <v>4308</v>
      </c>
      <c r="AH8702" s="115" t="s">
        <v>4308</v>
      </c>
      <c r="AI8702" s="115" t="e">
        <f>VLOOKUP(A8702,'[2]دراسات قانونية'!$A$3:$E$600,1,0)</f>
        <v>#N/A</v>
      </c>
    </row>
    <row r="8703" spans="1:35" x14ac:dyDescent="0.25">
      <c r="A8703" s="243">
        <v>336288</v>
      </c>
      <c r="B8703" s="244" t="s">
        <v>1064</v>
      </c>
      <c r="C8703" s="244" t="s">
        <v>355</v>
      </c>
      <c r="D8703" s="245" t="s">
        <v>487</v>
      </c>
      <c r="E8703" s="115" t="s">
        <v>76</v>
      </c>
      <c r="F8703" s="237"/>
      <c r="G8703" s="245"/>
      <c r="H8703" s="115" t="s">
        <v>16</v>
      </c>
      <c r="I8703" t="s">
        <v>107</v>
      </c>
      <c r="J8703" s="244"/>
      <c r="U8703"/>
      <c r="V8703" t="s">
        <v>4336</v>
      </c>
      <c r="W8703" s="244"/>
      <c r="AC8703" s="115" t="s">
        <v>4308</v>
      </c>
      <c r="AD8703" s="115" t="s">
        <v>4308</v>
      </c>
      <c r="AE8703" s="115" t="s">
        <v>4308</v>
      </c>
      <c r="AF8703" s="115" t="s">
        <v>4308</v>
      </c>
      <c r="AG8703" s="115" t="s">
        <v>4308</v>
      </c>
      <c r="AH8703" s="115" t="s">
        <v>4308</v>
      </c>
      <c r="AI8703" s="115" t="e">
        <f>VLOOKUP(A8703,'[2]دراسات قانونية'!$A$3:$E$600,1,0)</f>
        <v>#N/A</v>
      </c>
    </row>
    <row r="8704" spans="1:35" x14ac:dyDescent="0.25">
      <c r="A8704" s="243">
        <v>336290</v>
      </c>
      <c r="B8704" s="244" t="s">
        <v>12744</v>
      </c>
      <c r="C8704" s="244" t="s">
        <v>271</v>
      </c>
      <c r="D8704" s="245" t="s">
        <v>1670</v>
      </c>
      <c r="E8704" s="115" t="s">
        <v>76</v>
      </c>
      <c r="F8704" s="237"/>
      <c r="G8704" s="245"/>
      <c r="H8704" s="115" t="s">
        <v>16</v>
      </c>
      <c r="I8704" t="s">
        <v>107</v>
      </c>
      <c r="J8704" s="244"/>
      <c r="U8704"/>
      <c r="V8704" t="s">
        <v>4336</v>
      </c>
      <c r="W8704" s="244"/>
      <c r="AA8704" s="115" t="s">
        <v>4308</v>
      </c>
      <c r="AB8704" s="115" t="s">
        <v>4308</v>
      </c>
      <c r="AC8704" s="115" t="s">
        <v>4308</v>
      </c>
      <c r="AD8704" s="115" t="s">
        <v>4308</v>
      </c>
      <c r="AE8704" s="115" t="s">
        <v>4308</v>
      </c>
      <c r="AF8704" s="115" t="s">
        <v>4308</v>
      </c>
      <c r="AG8704" s="115" t="s">
        <v>4308</v>
      </c>
      <c r="AH8704" s="115" t="s">
        <v>4308</v>
      </c>
      <c r="AI8704" s="115" t="e">
        <f>VLOOKUP(A8704,'[2]دراسات قانونية'!$A$3:$E$600,1,0)</f>
        <v>#N/A</v>
      </c>
    </row>
    <row r="8705" spans="1:35" hidden="1" x14ac:dyDescent="0.25">
      <c r="A8705" s="246">
        <v>336291</v>
      </c>
      <c r="B8705" s="247" t="s">
        <v>957</v>
      </c>
      <c r="C8705" s="247" t="s">
        <v>295</v>
      </c>
      <c r="D8705" s="248" t="s">
        <v>238</v>
      </c>
      <c r="E8705" t="s">
        <v>76</v>
      </c>
      <c r="F8705" s="126">
        <v>35796</v>
      </c>
      <c r="G8705" s="248" t="s">
        <v>12745</v>
      </c>
      <c r="H8705" t="s">
        <v>16</v>
      </c>
      <c r="I8705" t="s">
        <v>129</v>
      </c>
      <c r="J8705" s="247" t="s">
        <v>1226</v>
      </c>
      <c r="K8705"/>
      <c r="L8705" t="s">
        <v>30</v>
      </c>
      <c r="M8705"/>
      <c r="N8705"/>
      <c r="O8705"/>
      <c r="P8705"/>
      <c r="Q8705"/>
      <c r="U8705"/>
      <c r="V8705" t="s">
        <v>16623</v>
      </c>
      <c r="W8705" s="247"/>
      <c r="X8705"/>
      <c r="Y8705"/>
      <c r="Z8705"/>
      <c r="AA8705"/>
      <c r="AB8705"/>
      <c r="AC8705"/>
      <c r="AD8705"/>
      <c r="AE8705" t="s">
        <v>4308</v>
      </c>
      <c r="AF8705" t="s">
        <v>4308</v>
      </c>
      <c r="AG8705" t="s">
        <v>4308</v>
      </c>
      <c r="AH8705" s="115" t="s">
        <v>4308</v>
      </c>
    </row>
    <row r="8706" spans="1:35" ht="18" x14ac:dyDescent="0.25">
      <c r="A8706" s="249">
        <v>336292</v>
      </c>
      <c r="B8706" s="250" t="s">
        <v>957</v>
      </c>
      <c r="C8706" s="250" t="s">
        <v>339</v>
      </c>
      <c r="D8706" s="251" t="s">
        <v>12746</v>
      </c>
      <c r="E8706"/>
      <c r="F8706" s="126"/>
      <c r="G8706" s="252"/>
      <c r="H8706"/>
      <c r="I8706" t="s">
        <v>107</v>
      </c>
      <c r="J8706" s="253"/>
      <c r="K8706"/>
      <c r="L8706"/>
      <c r="M8706"/>
      <c r="N8706"/>
      <c r="O8706"/>
      <c r="P8706"/>
      <c r="Q8706"/>
      <c r="U8706"/>
      <c r="V8706" t="s">
        <v>4337</v>
      </c>
      <c r="W8706" s="253"/>
      <c r="X8706"/>
      <c r="Y8706"/>
      <c r="Z8706"/>
      <c r="AA8706"/>
      <c r="AB8706"/>
      <c r="AC8706"/>
      <c r="AD8706"/>
      <c r="AE8706"/>
      <c r="AF8706"/>
      <c r="AG8706"/>
      <c r="AH8706" s="115" t="s">
        <v>4308</v>
      </c>
      <c r="AI8706" s="115" t="e">
        <f>VLOOKUP(A8706,'[2]دراسات قانونية'!$A$3:$E$600,1,0)</f>
        <v>#N/A</v>
      </c>
    </row>
    <row r="8707" spans="1:35" x14ac:dyDescent="0.25">
      <c r="A8707" s="243">
        <v>336293</v>
      </c>
      <c r="B8707" s="244" t="s">
        <v>12747</v>
      </c>
      <c r="C8707" s="244" t="s">
        <v>250</v>
      </c>
      <c r="D8707" s="245" t="s">
        <v>238</v>
      </c>
      <c r="E8707" s="115" t="s">
        <v>76</v>
      </c>
      <c r="F8707" s="237"/>
      <c r="G8707" s="245"/>
      <c r="H8707" s="115" t="s">
        <v>16</v>
      </c>
      <c r="I8707" t="s">
        <v>107</v>
      </c>
      <c r="J8707" s="244"/>
      <c r="U8707"/>
      <c r="V8707" t="s">
        <v>4336</v>
      </c>
      <c r="W8707" s="244"/>
      <c r="AA8707" s="115" t="s">
        <v>4308</v>
      </c>
      <c r="AB8707" s="115" t="s">
        <v>4308</v>
      </c>
      <c r="AC8707" s="115" t="s">
        <v>4308</v>
      </c>
      <c r="AD8707" s="115" t="s">
        <v>4308</v>
      </c>
      <c r="AE8707" s="115" t="s">
        <v>4308</v>
      </c>
      <c r="AF8707" s="115" t="s">
        <v>4308</v>
      </c>
      <c r="AG8707" s="115" t="s">
        <v>4308</v>
      </c>
      <c r="AH8707" s="115" t="s">
        <v>4308</v>
      </c>
      <c r="AI8707" s="115" t="e">
        <f>VLOOKUP(A8707,'[2]دراسات قانونية'!$A$3:$E$600,1,0)</f>
        <v>#N/A</v>
      </c>
    </row>
    <row r="8708" spans="1:35" x14ac:dyDescent="0.25">
      <c r="A8708" s="243">
        <v>336294</v>
      </c>
      <c r="B8708" s="244" t="s">
        <v>12748</v>
      </c>
      <c r="C8708" s="244" t="s">
        <v>495</v>
      </c>
      <c r="D8708" s="245" t="s">
        <v>12749</v>
      </c>
      <c r="E8708" s="115" t="s">
        <v>76</v>
      </c>
      <c r="F8708" s="237"/>
      <c r="G8708" s="245"/>
      <c r="H8708" s="115" t="s">
        <v>16</v>
      </c>
      <c r="I8708" t="s">
        <v>107</v>
      </c>
      <c r="J8708" s="244"/>
      <c r="U8708"/>
      <c r="V8708" t="s">
        <v>4336</v>
      </c>
      <c r="W8708" s="244"/>
      <c r="AA8708" s="115" t="s">
        <v>4308</v>
      </c>
      <c r="AB8708" s="115" t="s">
        <v>4308</v>
      </c>
      <c r="AC8708" s="115" t="s">
        <v>4308</v>
      </c>
      <c r="AD8708" s="115" t="s">
        <v>4308</v>
      </c>
      <c r="AE8708" s="115" t="s">
        <v>4308</v>
      </c>
      <c r="AF8708" s="115" t="s">
        <v>4308</v>
      </c>
      <c r="AG8708" s="115" t="s">
        <v>4308</v>
      </c>
      <c r="AH8708" s="115" t="s">
        <v>4308</v>
      </c>
      <c r="AI8708" s="115" t="e">
        <f>VLOOKUP(A8708,'[2]دراسات قانونية'!$A$3:$E$600,1,0)</f>
        <v>#N/A</v>
      </c>
    </row>
    <row r="8709" spans="1:35" hidden="1" x14ac:dyDescent="0.25">
      <c r="A8709" s="243">
        <v>336295</v>
      </c>
      <c r="B8709" s="244" t="s">
        <v>4203</v>
      </c>
      <c r="C8709" s="244" t="s">
        <v>271</v>
      </c>
      <c r="D8709" s="245" t="s">
        <v>372</v>
      </c>
      <c r="E8709" s="115" t="s">
        <v>76</v>
      </c>
      <c r="F8709" s="237">
        <v>35084</v>
      </c>
      <c r="G8709" s="245" t="s">
        <v>1016</v>
      </c>
      <c r="H8709" s="115" t="s">
        <v>16</v>
      </c>
      <c r="I8709" t="s">
        <v>199</v>
      </c>
      <c r="J8709" s="244" t="s">
        <v>1226</v>
      </c>
      <c r="L8709" s="115" t="s">
        <v>73</v>
      </c>
      <c r="U8709"/>
      <c r="V8709">
        <v>0</v>
      </c>
      <c r="W8709" s="244"/>
      <c r="AH8709" s="115" t="s">
        <v>4308</v>
      </c>
    </row>
    <row r="8710" spans="1:35" hidden="1" x14ac:dyDescent="0.25">
      <c r="A8710" s="243">
        <v>336296</v>
      </c>
      <c r="B8710" s="244" t="s">
        <v>2901</v>
      </c>
      <c r="C8710" s="244" t="s">
        <v>377</v>
      </c>
      <c r="D8710" s="245" t="s">
        <v>1498</v>
      </c>
      <c r="E8710" s="115" t="s">
        <v>76</v>
      </c>
      <c r="F8710" s="237">
        <v>35187</v>
      </c>
      <c r="G8710" s="245" t="s">
        <v>2902</v>
      </c>
      <c r="H8710" s="115" t="s">
        <v>16</v>
      </c>
      <c r="I8710" t="s">
        <v>199</v>
      </c>
      <c r="J8710" s="244" t="s">
        <v>15</v>
      </c>
      <c r="L8710" s="115" t="s">
        <v>50</v>
      </c>
      <c r="U8710"/>
      <c r="V8710">
        <v>0</v>
      </c>
      <c r="W8710" s="244"/>
    </row>
    <row r="8711" spans="1:35" x14ac:dyDescent="0.25">
      <c r="A8711" s="243">
        <v>336297</v>
      </c>
      <c r="B8711" s="244" t="s">
        <v>12750</v>
      </c>
      <c r="C8711" s="244" t="s">
        <v>252</v>
      </c>
      <c r="D8711" s="245" t="s">
        <v>888</v>
      </c>
      <c r="E8711" s="115" t="s">
        <v>76</v>
      </c>
      <c r="F8711" s="237"/>
      <c r="G8711" s="245"/>
      <c r="H8711" s="115" t="s">
        <v>16</v>
      </c>
      <c r="I8711" t="s">
        <v>107</v>
      </c>
      <c r="J8711" s="244"/>
      <c r="U8711"/>
      <c r="V8711" t="s">
        <v>4336</v>
      </c>
      <c r="W8711" s="244"/>
      <c r="AA8711" s="115" t="s">
        <v>4308</v>
      </c>
      <c r="AB8711" s="115" t="s">
        <v>4308</v>
      </c>
      <c r="AC8711" s="115" t="s">
        <v>4308</v>
      </c>
      <c r="AD8711" s="115" t="s">
        <v>4308</v>
      </c>
      <c r="AE8711" s="115" t="s">
        <v>4308</v>
      </c>
      <c r="AF8711" s="115" t="s">
        <v>4308</v>
      </c>
      <c r="AG8711" s="115" t="s">
        <v>4308</v>
      </c>
      <c r="AH8711" s="115" t="s">
        <v>4308</v>
      </c>
      <c r="AI8711" s="115" t="e">
        <f>VLOOKUP(A8711,'[2]دراسات قانونية'!$A$3:$E$600,1,0)</f>
        <v>#N/A</v>
      </c>
    </row>
    <row r="8712" spans="1:35" x14ac:dyDescent="0.25">
      <c r="A8712" s="243">
        <v>336298</v>
      </c>
      <c r="B8712" s="244" t="s">
        <v>12751</v>
      </c>
      <c r="C8712" s="244" t="s">
        <v>252</v>
      </c>
      <c r="D8712" s="245" t="s">
        <v>1460</v>
      </c>
      <c r="E8712" s="115" t="s">
        <v>76</v>
      </c>
      <c r="F8712" s="237"/>
      <c r="G8712" s="245"/>
      <c r="H8712" s="115" t="s">
        <v>16</v>
      </c>
      <c r="I8712" t="s">
        <v>107</v>
      </c>
      <c r="J8712" s="244"/>
      <c r="U8712"/>
      <c r="V8712" t="s">
        <v>4336</v>
      </c>
      <c r="W8712" s="244"/>
      <c r="AA8712" s="115" t="s">
        <v>4308</v>
      </c>
      <c r="AB8712" s="115" t="s">
        <v>4308</v>
      </c>
      <c r="AC8712" s="115" t="s">
        <v>4308</v>
      </c>
      <c r="AD8712" s="115" t="s">
        <v>4308</v>
      </c>
      <c r="AE8712" s="115" t="s">
        <v>4308</v>
      </c>
      <c r="AF8712" s="115" t="s">
        <v>4308</v>
      </c>
      <c r="AG8712" s="115" t="s">
        <v>4308</v>
      </c>
      <c r="AH8712" s="115" t="s">
        <v>4308</v>
      </c>
      <c r="AI8712" s="115" t="e">
        <f>VLOOKUP(A8712,'[2]دراسات قانونية'!$A$3:$E$600,1,0)</f>
        <v>#N/A</v>
      </c>
    </row>
    <row r="8713" spans="1:35" hidden="1" x14ac:dyDescent="0.25">
      <c r="A8713" s="246">
        <v>336299</v>
      </c>
      <c r="B8713" s="247" t="s">
        <v>12752</v>
      </c>
      <c r="C8713" s="247" t="s">
        <v>930</v>
      </c>
      <c r="D8713" s="248" t="s">
        <v>12753</v>
      </c>
      <c r="E8713" t="s">
        <v>76</v>
      </c>
      <c r="F8713" s="126">
        <v>33878</v>
      </c>
      <c r="G8713" s="248" t="s">
        <v>325</v>
      </c>
      <c r="H8713" t="s">
        <v>16</v>
      </c>
      <c r="I8713" t="s">
        <v>129</v>
      </c>
      <c r="J8713" s="247" t="s">
        <v>1226</v>
      </c>
      <c r="K8713"/>
      <c r="L8713" t="s">
        <v>18</v>
      </c>
      <c r="M8713"/>
      <c r="N8713"/>
      <c r="O8713"/>
      <c r="P8713"/>
      <c r="Q8713"/>
      <c r="U8713"/>
      <c r="V8713" t="s">
        <v>16623</v>
      </c>
      <c r="W8713" s="247"/>
      <c r="X8713"/>
      <c r="Y8713"/>
      <c r="Z8713"/>
      <c r="AA8713"/>
      <c r="AB8713"/>
      <c r="AC8713"/>
      <c r="AD8713"/>
      <c r="AE8713"/>
      <c r="AF8713"/>
      <c r="AG8713" t="s">
        <v>4308</v>
      </c>
      <c r="AH8713" s="115" t="s">
        <v>4308</v>
      </c>
    </row>
    <row r="8714" spans="1:35" ht="18" hidden="1" x14ac:dyDescent="0.25">
      <c r="A8714" s="249">
        <v>336300</v>
      </c>
      <c r="B8714" s="250" t="s">
        <v>12754</v>
      </c>
      <c r="C8714" s="250" t="s">
        <v>244</v>
      </c>
      <c r="D8714" s="251" t="s">
        <v>761</v>
      </c>
      <c r="E8714"/>
      <c r="F8714" s="126"/>
      <c r="G8714" s="252"/>
      <c r="H8714"/>
      <c r="I8714" t="s">
        <v>199</v>
      </c>
      <c r="J8714" s="253"/>
      <c r="K8714"/>
      <c r="L8714"/>
      <c r="M8714"/>
      <c r="N8714"/>
      <c r="O8714"/>
      <c r="P8714"/>
      <c r="Q8714"/>
      <c r="U8714"/>
      <c r="V8714">
        <v>0</v>
      </c>
      <c r="W8714" s="253"/>
      <c r="X8714"/>
      <c r="Y8714"/>
      <c r="Z8714"/>
      <c r="AA8714"/>
      <c r="AB8714"/>
      <c r="AC8714"/>
      <c r="AD8714"/>
      <c r="AE8714"/>
      <c r="AF8714"/>
      <c r="AG8714"/>
      <c r="AH8714" s="115" t="s">
        <v>4308</v>
      </c>
    </row>
    <row r="8715" spans="1:35" hidden="1" x14ac:dyDescent="0.25">
      <c r="A8715" s="243">
        <v>336301</v>
      </c>
      <c r="B8715" s="244" t="s">
        <v>2181</v>
      </c>
      <c r="C8715" s="244" t="s">
        <v>250</v>
      </c>
      <c r="D8715" s="245" t="s">
        <v>232</v>
      </c>
      <c r="E8715" s="115" t="s">
        <v>76</v>
      </c>
      <c r="F8715" s="237">
        <v>35702</v>
      </c>
      <c r="G8715" s="245" t="s">
        <v>18</v>
      </c>
      <c r="H8715" s="115" t="s">
        <v>16</v>
      </c>
      <c r="I8715" t="s">
        <v>199</v>
      </c>
      <c r="J8715" s="244" t="s">
        <v>15</v>
      </c>
      <c r="L8715" s="115" t="s">
        <v>18</v>
      </c>
      <c r="U8715"/>
      <c r="V8715">
        <v>0</v>
      </c>
      <c r="W8715" s="244"/>
    </row>
    <row r="8716" spans="1:35" x14ac:dyDescent="0.25">
      <c r="A8716" s="243">
        <v>336302</v>
      </c>
      <c r="B8716" s="244" t="s">
        <v>12755</v>
      </c>
      <c r="C8716" s="244" t="s">
        <v>422</v>
      </c>
      <c r="D8716" s="245" t="s">
        <v>437</v>
      </c>
      <c r="E8716" s="115" t="s">
        <v>76</v>
      </c>
      <c r="F8716" s="237"/>
      <c r="G8716" s="245"/>
      <c r="H8716" s="115" t="s">
        <v>16</v>
      </c>
      <c r="I8716" t="s">
        <v>107</v>
      </c>
      <c r="J8716" s="244"/>
      <c r="U8716"/>
      <c r="V8716" t="s">
        <v>4336</v>
      </c>
      <c r="W8716" s="244"/>
      <c r="AA8716" s="115" t="s">
        <v>4308</v>
      </c>
      <c r="AB8716" s="115" t="s">
        <v>4308</v>
      </c>
      <c r="AC8716" s="115" t="s">
        <v>4308</v>
      </c>
      <c r="AD8716" s="115" t="s">
        <v>4308</v>
      </c>
      <c r="AE8716" s="115" t="s">
        <v>4308</v>
      </c>
      <c r="AF8716" s="115" t="s">
        <v>4308</v>
      </c>
      <c r="AG8716" s="115" t="s">
        <v>4308</v>
      </c>
      <c r="AH8716" s="115" t="s">
        <v>4308</v>
      </c>
      <c r="AI8716" s="115" t="e">
        <f>VLOOKUP(A8716,'[2]دراسات قانونية'!$A$3:$E$600,1,0)</f>
        <v>#N/A</v>
      </c>
    </row>
    <row r="8717" spans="1:35" x14ac:dyDescent="0.25">
      <c r="A8717" s="243">
        <v>336303</v>
      </c>
      <c r="B8717" s="244" t="s">
        <v>12756</v>
      </c>
      <c r="C8717" s="244" t="s">
        <v>518</v>
      </c>
      <c r="D8717" s="245" t="s">
        <v>382</v>
      </c>
      <c r="E8717" s="115" t="s">
        <v>76</v>
      </c>
      <c r="F8717" s="237"/>
      <c r="G8717" s="245"/>
      <c r="H8717" s="115" t="s">
        <v>16</v>
      </c>
      <c r="I8717" t="s">
        <v>107</v>
      </c>
      <c r="J8717" s="244"/>
      <c r="U8717"/>
      <c r="V8717" t="s">
        <v>4336</v>
      </c>
      <c r="W8717" s="244"/>
      <c r="AA8717" s="115" t="s">
        <v>4308</v>
      </c>
      <c r="AB8717" s="115" t="s">
        <v>4308</v>
      </c>
      <c r="AC8717" s="115" t="s">
        <v>4308</v>
      </c>
      <c r="AD8717" s="115" t="s">
        <v>4308</v>
      </c>
      <c r="AE8717" s="115" t="s">
        <v>4308</v>
      </c>
      <c r="AF8717" s="115" t="s">
        <v>4308</v>
      </c>
      <c r="AG8717" s="115" t="s">
        <v>4308</v>
      </c>
      <c r="AH8717" s="115" t="s">
        <v>4308</v>
      </c>
      <c r="AI8717" s="115" t="e">
        <f>VLOOKUP(A8717,'[2]دراسات قانونية'!$A$3:$E$600,1,0)</f>
        <v>#N/A</v>
      </c>
    </row>
    <row r="8718" spans="1:35" x14ac:dyDescent="0.25">
      <c r="A8718" s="243">
        <v>336304</v>
      </c>
      <c r="B8718" s="244" t="s">
        <v>12757</v>
      </c>
      <c r="C8718" s="244" t="s">
        <v>533</v>
      </c>
      <c r="D8718" s="245" t="s">
        <v>494</v>
      </c>
      <c r="E8718" s="115" t="s">
        <v>76</v>
      </c>
      <c r="F8718" s="237"/>
      <c r="G8718" s="245"/>
      <c r="H8718" s="115" t="s">
        <v>16</v>
      </c>
      <c r="I8718" t="s">
        <v>107</v>
      </c>
      <c r="J8718" s="244"/>
      <c r="U8718"/>
      <c r="V8718" t="s">
        <v>4336</v>
      </c>
      <c r="W8718" s="244"/>
      <c r="AA8718" s="115" t="s">
        <v>4308</v>
      </c>
      <c r="AB8718" s="115" t="s">
        <v>4308</v>
      </c>
      <c r="AC8718" s="115" t="s">
        <v>4308</v>
      </c>
      <c r="AD8718" s="115" t="s">
        <v>4308</v>
      </c>
      <c r="AE8718" s="115" t="s">
        <v>4308</v>
      </c>
      <c r="AF8718" s="115" t="s">
        <v>4308</v>
      </c>
      <c r="AG8718" s="115" t="s">
        <v>4308</v>
      </c>
      <c r="AH8718" s="115" t="s">
        <v>4308</v>
      </c>
      <c r="AI8718" s="115" t="e">
        <f>VLOOKUP(A8718,'[2]دراسات قانونية'!$A$3:$E$600,1,0)</f>
        <v>#N/A</v>
      </c>
    </row>
    <row r="8719" spans="1:35" x14ac:dyDescent="0.25">
      <c r="A8719" s="243">
        <v>336305</v>
      </c>
      <c r="B8719" s="244" t="s">
        <v>12757</v>
      </c>
      <c r="C8719" s="244" t="s">
        <v>348</v>
      </c>
      <c r="D8719" s="245" t="s">
        <v>1294</v>
      </c>
      <c r="E8719" s="115" t="s">
        <v>76</v>
      </c>
      <c r="F8719" s="237"/>
      <c r="G8719" s="245"/>
      <c r="H8719" s="115" t="s">
        <v>16</v>
      </c>
      <c r="I8719" t="s">
        <v>107</v>
      </c>
      <c r="J8719" s="244"/>
      <c r="U8719"/>
      <c r="V8719" t="s">
        <v>4336</v>
      </c>
      <c r="W8719" s="244"/>
      <c r="AA8719" s="115" t="s">
        <v>4308</v>
      </c>
      <c r="AB8719" s="115" t="s">
        <v>4308</v>
      </c>
      <c r="AC8719" s="115" t="s">
        <v>4308</v>
      </c>
      <c r="AD8719" s="115" t="s">
        <v>4308</v>
      </c>
      <c r="AE8719" s="115" t="s">
        <v>4308</v>
      </c>
      <c r="AF8719" s="115" t="s">
        <v>4308</v>
      </c>
      <c r="AG8719" s="115" t="s">
        <v>4308</v>
      </c>
      <c r="AH8719" s="115" t="s">
        <v>4308</v>
      </c>
      <c r="AI8719" s="115" t="e">
        <f>VLOOKUP(A8719,'[2]دراسات قانونية'!$A$3:$E$600,1,0)</f>
        <v>#N/A</v>
      </c>
    </row>
    <row r="8720" spans="1:35" hidden="1" x14ac:dyDescent="0.25">
      <c r="A8720" s="246">
        <v>336306</v>
      </c>
      <c r="B8720" s="247" t="s">
        <v>12758</v>
      </c>
      <c r="C8720" s="247" t="s">
        <v>570</v>
      </c>
      <c r="D8720" s="248" t="s">
        <v>467</v>
      </c>
      <c r="E8720" t="s">
        <v>76</v>
      </c>
      <c r="F8720" s="126"/>
      <c r="G8720" s="248"/>
      <c r="H8720" t="s">
        <v>16</v>
      </c>
      <c r="I8720" t="s">
        <v>129</v>
      </c>
      <c r="J8720" s="247"/>
      <c r="K8720"/>
      <c r="L8720"/>
      <c r="M8720"/>
      <c r="N8720"/>
      <c r="O8720"/>
      <c r="P8720"/>
      <c r="Q8720"/>
      <c r="U8720"/>
      <c r="V8720" t="s">
        <v>16603</v>
      </c>
      <c r="W8720" s="247"/>
      <c r="X8720"/>
      <c r="Y8720"/>
      <c r="Z8720"/>
      <c r="AA8720" t="s">
        <v>4308</v>
      </c>
      <c r="AB8720" t="s">
        <v>4308</v>
      </c>
      <c r="AC8720" t="s">
        <v>4308</v>
      </c>
      <c r="AD8720" t="s">
        <v>4308</v>
      </c>
      <c r="AE8720" t="s">
        <v>4308</v>
      </c>
      <c r="AF8720" t="s">
        <v>4308</v>
      </c>
      <c r="AG8720" t="s">
        <v>4308</v>
      </c>
      <c r="AH8720" s="115" t="s">
        <v>4308</v>
      </c>
    </row>
    <row r="8721" spans="1:35" hidden="1" x14ac:dyDescent="0.25">
      <c r="A8721" s="246">
        <v>336307</v>
      </c>
      <c r="B8721" s="247" t="s">
        <v>12759</v>
      </c>
      <c r="C8721" s="247" t="s">
        <v>7208</v>
      </c>
      <c r="D8721" s="248" t="s">
        <v>323</v>
      </c>
      <c r="E8721" t="s">
        <v>76</v>
      </c>
      <c r="F8721" s="126">
        <v>36270</v>
      </c>
      <c r="G8721" s="248" t="s">
        <v>853</v>
      </c>
      <c r="H8721" t="s">
        <v>16</v>
      </c>
      <c r="I8721" t="s">
        <v>136</v>
      </c>
      <c r="J8721" s="247" t="s">
        <v>15</v>
      </c>
      <c r="K8721"/>
      <c r="L8721" t="s">
        <v>30</v>
      </c>
      <c r="M8721"/>
      <c r="N8721"/>
      <c r="O8721"/>
      <c r="P8721" t="s">
        <v>12760</v>
      </c>
      <c r="Q8721"/>
      <c r="U8721"/>
      <c r="V8721">
        <v>0</v>
      </c>
      <c r="W8721" s="247"/>
      <c r="X8721"/>
      <c r="Y8721"/>
      <c r="Z8721"/>
      <c r="AA8721"/>
      <c r="AB8721"/>
      <c r="AC8721"/>
      <c r="AD8721"/>
      <c r="AE8721"/>
      <c r="AF8721"/>
      <c r="AG8721"/>
    </row>
    <row r="8722" spans="1:35" x14ac:dyDescent="0.25">
      <c r="A8722" s="243">
        <v>336308</v>
      </c>
      <c r="B8722" s="244" t="s">
        <v>12761</v>
      </c>
      <c r="C8722" s="244" t="s">
        <v>11857</v>
      </c>
      <c r="D8722" s="245" t="s">
        <v>500</v>
      </c>
      <c r="E8722" s="115" t="s">
        <v>76</v>
      </c>
      <c r="F8722" s="237"/>
      <c r="G8722" s="245"/>
      <c r="H8722" s="115" t="s">
        <v>16</v>
      </c>
      <c r="I8722" t="s">
        <v>107</v>
      </c>
      <c r="J8722" s="244"/>
      <c r="U8722"/>
      <c r="V8722" t="s">
        <v>4336</v>
      </c>
      <c r="W8722" s="244"/>
      <c r="AA8722" s="115" t="s">
        <v>4308</v>
      </c>
      <c r="AB8722" s="115" t="s">
        <v>4308</v>
      </c>
      <c r="AC8722" s="115" t="s">
        <v>4308</v>
      </c>
      <c r="AD8722" s="115" t="s">
        <v>4308</v>
      </c>
      <c r="AE8722" s="115" t="s">
        <v>4308</v>
      </c>
      <c r="AF8722" s="115" t="s">
        <v>4308</v>
      </c>
      <c r="AG8722" s="115" t="s">
        <v>4308</v>
      </c>
      <c r="AH8722" s="115" t="s">
        <v>4308</v>
      </c>
      <c r="AI8722" s="115" t="e">
        <f>VLOOKUP(A8722,'[2]دراسات قانونية'!$A$3:$E$600,1,0)</f>
        <v>#N/A</v>
      </c>
    </row>
    <row r="8723" spans="1:35" x14ac:dyDescent="0.25">
      <c r="A8723" s="243">
        <v>336309</v>
      </c>
      <c r="B8723" s="244" t="s">
        <v>1034</v>
      </c>
      <c r="C8723" s="244" t="s">
        <v>384</v>
      </c>
      <c r="D8723" s="245" t="s">
        <v>222</v>
      </c>
      <c r="E8723" s="115" t="s">
        <v>76</v>
      </c>
      <c r="F8723" s="237"/>
      <c r="G8723" s="245"/>
      <c r="H8723" s="115" t="s">
        <v>16</v>
      </c>
      <c r="I8723" t="s">
        <v>107</v>
      </c>
      <c r="J8723" s="244"/>
      <c r="U8723"/>
      <c r="V8723" t="s">
        <v>4336</v>
      </c>
      <c r="W8723" s="244"/>
      <c r="AA8723" s="115" t="s">
        <v>4308</v>
      </c>
      <c r="AB8723" s="115" t="s">
        <v>4308</v>
      </c>
      <c r="AC8723" s="115" t="s">
        <v>4308</v>
      </c>
      <c r="AD8723" s="115" t="s">
        <v>4308</v>
      </c>
      <c r="AE8723" s="115" t="s">
        <v>4308</v>
      </c>
      <c r="AF8723" s="115" t="s">
        <v>4308</v>
      </c>
      <c r="AG8723" s="115" t="s">
        <v>4308</v>
      </c>
      <c r="AH8723" s="115" t="s">
        <v>4308</v>
      </c>
      <c r="AI8723" s="115" t="e">
        <f>VLOOKUP(A8723,'[2]دراسات قانونية'!$A$3:$E$600,1,0)</f>
        <v>#N/A</v>
      </c>
    </row>
    <row r="8724" spans="1:35" hidden="1" x14ac:dyDescent="0.25">
      <c r="A8724" s="246">
        <v>336310</v>
      </c>
      <c r="B8724" s="247" t="s">
        <v>1034</v>
      </c>
      <c r="C8724" s="247" t="s">
        <v>581</v>
      </c>
      <c r="D8724" s="248" t="s">
        <v>230</v>
      </c>
      <c r="E8724" t="s">
        <v>76</v>
      </c>
      <c r="F8724" s="126">
        <v>35940</v>
      </c>
      <c r="G8724" s="248" t="s">
        <v>40</v>
      </c>
      <c r="H8724" t="s">
        <v>16</v>
      </c>
      <c r="I8724" t="s">
        <v>129</v>
      </c>
      <c r="J8724" s="247"/>
      <c r="K8724"/>
      <c r="L8724"/>
      <c r="M8724"/>
      <c r="N8724"/>
      <c r="O8724"/>
      <c r="P8724"/>
      <c r="Q8724"/>
      <c r="U8724"/>
      <c r="V8724" t="s">
        <v>4424</v>
      </c>
      <c r="W8724" s="247"/>
      <c r="X8724"/>
      <c r="Y8724"/>
      <c r="Z8724"/>
      <c r="AA8724"/>
      <c r="AB8724" t="s">
        <v>4308</v>
      </c>
      <c r="AC8724" t="s">
        <v>4308</v>
      </c>
      <c r="AD8724" t="s">
        <v>4308</v>
      </c>
      <c r="AE8724" t="s">
        <v>4308</v>
      </c>
      <c r="AF8724" t="s">
        <v>4308</v>
      </c>
      <c r="AG8724" t="s">
        <v>4308</v>
      </c>
      <c r="AH8724" s="115" t="s">
        <v>4308</v>
      </c>
    </row>
    <row r="8725" spans="1:35" hidden="1" x14ac:dyDescent="0.25">
      <c r="A8725" s="243">
        <v>336311</v>
      </c>
      <c r="B8725" s="244" t="s">
        <v>1034</v>
      </c>
      <c r="C8725" s="244" t="s">
        <v>244</v>
      </c>
      <c r="D8725" s="245" t="s">
        <v>1468</v>
      </c>
      <c r="E8725" s="115" t="s">
        <v>76</v>
      </c>
      <c r="F8725" s="237">
        <v>34194</v>
      </c>
      <c r="G8725" s="245" t="s">
        <v>18</v>
      </c>
      <c r="H8725" s="115" t="s">
        <v>16</v>
      </c>
      <c r="I8725" t="s">
        <v>199</v>
      </c>
      <c r="J8725" s="244" t="s">
        <v>15</v>
      </c>
      <c r="L8725" s="115" t="s">
        <v>18</v>
      </c>
      <c r="U8725"/>
      <c r="V8725">
        <v>0</v>
      </c>
      <c r="W8725" s="244"/>
      <c r="AH8725" s="115" t="s">
        <v>4308</v>
      </c>
    </row>
    <row r="8726" spans="1:35" x14ac:dyDescent="0.25">
      <c r="A8726" s="243">
        <v>336312</v>
      </c>
      <c r="B8726" s="244" t="s">
        <v>12762</v>
      </c>
      <c r="C8726" s="244" t="s">
        <v>349</v>
      </c>
      <c r="D8726" s="245" t="s">
        <v>1460</v>
      </c>
      <c r="E8726" s="115" t="s">
        <v>76</v>
      </c>
      <c r="F8726" s="237"/>
      <c r="G8726" s="245"/>
      <c r="H8726" s="115" t="s">
        <v>16</v>
      </c>
      <c r="I8726" t="s">
        <v>107</v>
      </c>
      <c r="J8726" s="244"/>
      <c r="U8726"/>
      <c r="V8726" t="s">
        <v>4336</v>
      </c>
      <c r="W8726" s="244"/>
      <c r="AA8726" s="115" t="s">
        <v>4308</v>
      </c>
      <c r="AB8726" s="115" t="s">
        <v>4308</v>
      </c>
      <c r="AC8726" s="115" t="s">
        <v>4308</v>
      </c>
      <c r="AD8726" s="115" t="s">
        <v>4308</v>
      </c>
      <c r="AE8726" s="115" t="s">
        <v>4308</v>
      </c>
      <c r="AF8726" s="115" t="s">
        <v>4308</v>
      </c>
      <c r="AG8726" s="115" t="s">
        <v>4308</v>
      </c>
      <c r="AH8726" s="115" t="s">
        <v>4308</v>
      </c>
      <c r="AI8726" s="115" t="e">
        <f>VLOOKUP(A8726,'[2]دراسات قانونية'!$A$3:$E$600,1,0)</f>
        <v>#N/A</v>
      </c>
    </row>
    <row r="8727" spans="1:35" x14ac:dyDescent="0.25">
      <c r="A8727" s="243">
        <v>336313</v>
      </c>
      <c r="B8727" s="244" t="s">
        <v>12763</v>
      </c>
      <c r="C8727" s="244" t="s">
        <v>219</v>
      </c>
      <c r="D8727" s="245" t="s">
        <v>275</v>
      </c>
      <c r="E8727" s="115" t="s">
        <v>76</v>
      </c>
      <c r="F8727" s="237"/>
      <c r="G8727" s="245"/>
      <c r="H8727" s="115" t="s">
        <v>16</v>
      </c>
      <c r="I8727" t="s">
        <v>107</v>
      </c>
      <c r="J8727" s="244"/>
      <c r="U8727"/>
      <c r="V8727" t="s">
        <v>4336</v>
      </c>
      <c r="W8727" s="244"/>
      <c r="AA8727" s="115" t="s">
        <v>4308</v>
      </c>
      <c r="AB8727" s="115" t="s">
        <v>4308</v>
      </c>
      <c r="AC8727" s="115" t="s">
        <v>4308</v>
      </c>
      <c r="AD8727" s="115" t="s">
        <v>4308</v>
      </c>
      <c r="AE8727" s="115" t="s">
        <v>4308</v>
      </c>
      <c r="AF8727" s="115" t="s">
        <v>4308</v>
      </c>
      <c r="AG8727" s="115" t="s">
        <v>4308</v>
      </c>
      <c r="AH8727" s="115" t="s">
        <v>4308</v>
      </c>
      <c r="AI8727" s="115" t="e">
        <f>VLOOKUP(A8727,'[2]دراسات قانونية'!$A$3:$E$600,1,0)</f>
        <v>#N/A</v>
      </c>
    </row>
    <row r="8728" spans="1:35" ht="18" x14ac:dyDescent="0.25">
      <c r="A8728" s="249">
        <v>336314</v>
      </c>
      <c r="B8728" s="250" t="s">
        <v>12764</v>
      </c>
      <c r="C8728" s="250" t="s">
        <v>7879</v>
      </c>
      <c r="D8728" s="251" t="s">
        <v>735</v>
      </c>
      <c r="E8728"/>
      <c r="F8728" s="126"/>
      <c r="G8728" s="252"/>
      <c r="H8728"/>
      <c r="I8728" t="s">
        <v>107</v>
      </c>
      <c r="J8728" s="253"/>
      <c r="K8728"/>
      <c r="L8728"/>
      <c r="M8728"/>
      <c r="N8728"/>
      <c r="O8728"/>
      <c r="P8728"/>
      <c r="Q8728"/>
      <c r="U8728"/>
      <c r="V8728" t="s">
        <v>4337</v>
      </c>
      <c r="W8728" s="253"/>
      <c r="X8728"/>
      <c r="Y8728"/>
      <c r="Z8728"/>
      <c r="AA8728"/>
      <c r="AB8728"/>
      <c r="AC8728"/>
      <c r="AD8728"/>
      <c r="AE8728"/>
      <c r="AF8728"/>
      <c r="AG8728"/>
      <c r="AH8728" s="115" t="s">
        <v>4308</v>
      </c>
      <c r="AI8728" s="115" t="e">
        <f>VLOOKUP(A8728,'[2]دراسات قانونية'!$A$3:$E$600,1,0)</f>
        <v>#N/A</v>
      </c>
    </row>
    <row r="8729" spans="1:35" ht="18" x14ac:dyDescent="0.25">
      <c r="A8729" s="249">
        <v>336315</v>
      </c>
      <c r="B8729" s="250" t="s">
        <v>12765</v>
      </c>
      <c r="C8729" s="250" t="s">
        <v>7879</v>
      </c>
      <c r="D8729" s="251" t="s">
        <v>9718</v>
      </c>
      <c r="E8729"/>
      <c r="F8729" s="126"/>
      <c r="G8729" s="252"/>
      <c r="H8729"/>
      <c r="I8729" t="s">
        <v>107</v>
      </c>
      <c r="J8729" s="253"/>
      <c r="K8729"/>
      <c r="L8729"/>
      <c r="M8729"/>
      <c r="N8729"/>
      <c r="O8729"/>
      <c r="P8729"/>
      <c r="Q8729"/>
      <c r="U8729"/>
      <c r="V8729" t="s">
        <v>4337</v>
      </c>
      <c r="W8729" s="253"/>
      <c r="X8729"/>
      <c r="Y8729"/>
      <c r="Z8729"/>
      <c r="AA8729"/>
      <c r="AB8729"/>
      <c r="AC8729"/>
      <c r="AD8729"/>
      <c r="AE8729"/>
      <c r="AF8729"/>
      <c r="AG8729"/>
      <c r="AH8729" s="115" t="s">
        <v>4308</v>
      </c>
      <c r="AI8729" s="115" t="e">
        <f>VLOOKUP(A8729,'[2]دراسات قانونية'!$A$3:$E$600,1,0)</f>
        <v>#N/A</v>
      </c>
    </row>
    <row r="8730" spans="1:35" hidden="1" x14ac:dyDescent="0.25">
      <c r="A8730" s="246">
        <v>336316</v>
      </c>
      <c r="B8730" s="247" t="s">
        <v>12766</v>
      </c>
      <c r="C8730" s="247" t="s">
        <v>332</v>
      </c>
      <c r="D8730" s="248" t="s">
        <v>2152</v>
      </c>
      <c r="E8730" t="s">
        <v>76</v>
      </c>
      <c r="F8730" s="126">
        <v>32248</v>
      </c>
      <c r="G8730" s="248" t="s">
        <v>12767</v>
      </c>
      <c r="H8730" t="s">
        <v>16</v>
      </c>
      <c r="I8730" t="s">
        <v>136</v>
      </c>
      <c r="J8730" s="247" t="s">
        <v>1226</v>
      </c>
      <c r="K8730"/>
      <c r="L8730" t="s">
        <v>37</v>
      </c>
      <c r="M8730"/>
      <c r="N8730"/>
      <c r="O8730"/>
      <c r="P8730"/>
      <c r="Q8730"/>
      <c r="U8730"/>
      <c r="V8730">
        <v>0</v>
      </c>
      <c r="W8730" s="247"/>
      <c r="X8730"/>
      <c r="Y8730"/>
      <c r="Z8730"/>
      <c r="AA8730"/>
      <c r="AB8730"/>
      <c r="AC8730"/>
      <c r="AD8730"/>
      <c r="AE8730"/>
      <c r="AF8730"/>
      <c r="AG8730"/>
      <c r="AH8730" s="115" t="s">
        <v>4308</v>
      </c>
    </row>
    <row r="8731" spans="1:35" x14ac:dyDescent="0.25">
      <c r="A8731" s="243">
        <v>336317</v>
      </c>
      <c r="B8731" s="244" t="s">
        <v>12768</v>
      </c>
      <c r="C8731" s="244" t="s">
        <v>388</v>
      </c>
      <c r="D8731" s="245" t="s">
        <v>521</v>
      </c>
      <c r="E8731" s="115" t="s">
        <v>76</v>
      </c>
      <c r="F8731" s="237"/>
      <c r="G8731" s="245"/>
      <c r="H8731" s="115" t="s">
        <v>16</v>
      </c>
      <c r="I8731" t="s">
        <v>107</v>
      </c>
      <c r="J8731" s="244"/>
      <c r="U8731"/>
      <c r="V8731" t="s">
        <v>4336</v>
      </c>
      <c r="W8731" s="244"/>
      <c r="AA8731" s="115" t="s">
        <v>4308</v>
      </c>
      <c r="AB8731" s="115" t="s">
        <v>4308</v>
      </c>
      <c r="AC8731" s="115" t="s">
        <v>4308</v>
      </c>
      <c r="AD8731" s="115" t="s">
        <v>4308</v>
      </c>
      <c r="AE8731" s="115" t="s">
        <v>4308</v>
      </c>
      <c r="AF8731" s="115" t="s">
        <v>4308</v>
      </c>
      <c r="AG8731" s="115" t="s">
        <v>4308</v>
      </c>
      <c r="AH8731" s="115" t="s">
        <v>4308</v>
      </c>
      <c r="AI8731" s="115" t="e">
        <f>VLOOKUP(A8731,'[2]دراسات قانونية'!$A$3:$E$600,1,0)</f>
        <v>#N/A</v>
      </c>
    </row>
    <row r="8732" spans="1:35" x14ac:dyDescent="0.25">
      <c r="A8732" s="243">
        <v>336318</v>
      </c>
      <c r="B8732" s="244" t="s">
        <v>12769</v>
      </c>
      <c r="C8732" s="244" t="s">
        <v>653</v>
      </c>
      <c r="D8732" s="245" t="s">
        <v>1430</v>
      </c>
      <c r="E8732" s="115" t="s">
        <v>76</v>
      </c>
      <c r="F8732" s="237"/>
      <c r="G8732" s="245"/>
      <c r="H8732" s="115" t="s">
        <v>16</v>
      </c>
      <c r="I8732" t="s">
        <v>107</v>
      </c>
      <c r="J8732" s="244"/>
      <c r="U8732"/>
      <c r="V8732" t="s">
        <v>4336</v>
      </c>
      <c r="W8732" s="244"/>
      <c r="AA8732" s="115" t="s">
        <v>4308</v>
      </c>
      <c r="AB8732" s="115" t="s">
        <v>4308</v>
      </c>
      <c r="AC8732" s="115" t="s">
        <v>4308</v>
      </c>
      <c r="AD8732" s="115" t="s">
        <v>4308</v>
      </c>
      <c r="AE8732" s="115" t="s">
        <v>4308</v>
      </c>
      <c r="AF8732" s="115" t="s">
        <v>4308</v>
      </c>
      <c r="AG8732" s="115" t="s">
        <v>4308</v>
      </c>
      <c r="AH8732" s="115" t="s">
        <v>4308</v>
      </c>
      <c r="AI8732" s="115" t="e">
        <f>VLOOKUP(A8732,'[2]دراسات قانونية'!$A$3:$E$600,1,0)</f>
        <v>#N/A</v>
      </c>
    </row>
    <row r="8733" spans="1:35" x14ac:dyDescent="0.25">
      <c r="A8733" s="243">
        <v>336319</v>
      </c>
      <c r="B8733" s="244" t="s">
        <v>12770</v>
      </c>
      <c r="C8733" s="244" t="s">
        <v>581</v>
      </c>
      <c r="D8733" s="245" t="s">
        <v>702</v>
      </c>
      <c r="E8733" s="115" t="s">
        <v>76</v>
      </c>
      <c r="F8733" s="237"/>
      <c r="G8733" s="245"/>
      <c r="H8733" s="115" t="s">
        <v>16</v>
      </c>
      <c r="I8733" t="s">
        <v>107</v>
      </c>
      <c r="J8733" s="244"/>
      <c r="U8733"/>
      <c r="V8733" t="s">
        <v>4336</v>
      </c>
      <c r="W8733" s="244"/>
      <c r="AA8733" s="115" t="s">
        <v>4308</v>
      </c>
      <c r="AB8733" s="115" t="s">
        <v>4308</v>
      </c>
      <c r="AC8733" s="115" t="s">
        <v>4308</v>
      </c>
      <c r="AD8733" s="115" t="s">
        <v>4308</v>
      </c>
      <c r="AE8733" s="115" t="s">
        <v>4308</v>
      </c>
      <c r="AF8733" s="115" t="s">
        <v>4308</v>
      </c>
      <c r="AG8733" s="115" t="s">
        <v>4308</v>
      </c>
      <c r="AH8733" s="115" t="s">
        <v>4308</v>
      </c>
      <c r="AI8733" s="115" t="e">
        <f>VLOOKUP(A8733,'[2]دراسات قانونية'!$A$3:$E$600,1,0)</f>
        <v>#N/A</v>
      </c>
    </row>
    <row r="8734" spans="1:35" x14ac:dyDescent="0.25">
      <c r="A8734" s="243">
        <v>336320</v>
      </c>
      <c r="B8734" s="244" t="s">
        <v>12771</v>
      </c>
      <c r="C8734" s="244" t="s">
        <v>295</v>
      </c>
      <c r="D8734" s="245" t="s">
        <v>562</v>
      </c>
      <c r="E8734" s="115" t="s">
        <v>76</v>
      </c>
      <c r="F8734" s="237"/>
      <c r="G8734" s="245"/>
      <c r="H8734" s="115" t="s">
        <v>16</v>
      </c>
      <c r="I8734" t="s">
        <v>107</v>
      </c>
      <c r="J8734" s="244"/>
      <c r="U8734"/>
      <c r="V8734" t="s">
        <v>4336</v>
      </c>
      <c r="W8734" s="244"/>
      <c r="AA8734" s="115" t="s">
        <v>4308</v>
      </c>
      <c r="AB8734" s="115" t="s">
        <v>4308</v>
      </c>
      <c r="AC8734" s="115" t="s">
        <v>4308</v>
      </c>
      <c r="AD8734" s="115" t="s">
        <v>4308</v>
      </c>
      <c r="AE8734" s="115" t="s">
        <v>4308</v>
      </c>
      <c r="AF8734" s="115" t="s">
        <v>4308</v>
      </c>
      <c r="AG8734" s="115" t="s">
        <v>4308</v>
      </c>
      <c r="AH8734" s="115" t="s">
        <v>4308</v>
      </c>
      <c r="AI8734" s="115" t="e">
        <f>VLOOKUP(A8734,'[2]دراسات قانونية'!$A$3:$E$600,1,0)</f>
        <v>#N/A</v>
      </c>
    </row>
    <row r="8735" spans="1:35" x14ac:dyDescent="0.25">
      <c r="A8735" s="243">
        <v>336321</v>
      </c>
      <c r="B8735" s="244" t="s">
        <v>12772</v>
      </c>
      <c r="C8735" s="244" t="s">
        <v>417</v>
      </c>
      <c r="D8735" s="245" t="s">
        <v>421</v>
      </c>
      <c r="E8735" s="115" t="s">
        <v>76</v>
      </c>
      <c r="F8735" s="237"/>
      <c r="G8735" s="245"/>
      <c r="H8735" s="115" t="s">
        <v>16</v>
      </c>
      <c r="I8735" t="s">
        <v>107</v>
      </c>
      <c r="J8735" s="244"/>
      <c r="U8735"/>
      <c r="V8735" t="s">
        <v>4336</v>
      </c>
      <c r="W8735" s="244"/>
      <c r="AA8735" s="115" t="s">
        <v>4308</v>
      </c>
      <c r="AB8735" s="115" t="s">
        <v>4308</v>
      </c>
      <c r="AC8735" s="115" t="s">
        <v>4308</v>
      </c>
      <c r="AD8735" s="115" t="s">
        <v>4308</v>
      </c>
      <c r="AE8735" s="115" t="s">
        <v>4308</v>
      </c>
      <c r="AF8735" s="115" t="s">
        <v>4308</v>
      </c>
      <c r="AG8735" s="115" t="s">
        <v>4308</v>
      </c>
      <c r="AH8735" s="115" t="s">
        <v>4308</v>
      </c>
      <c r="AI8735" s="115" t="e">
        <f>VLOOKUP(A8735,'[2]دراسات قانونية'!$A$3:$E$600,1,0)</f>
        <v>#N/A</v>
      </c>
    </row>
    <row r="8736" spans="1:35" hidden="1" x14ac:dyDescent="0.25">
      <c r="A8736" s="246">
        <v>336322</v>
      </c>
      <c r="B8736" s="247" t="s">
        <v>12773</v>
      </c>
      <c r="C8736" s="247" t="s">
        <v>609</v>
      </c>
      <c r="D8736" s="248" t="s">
        <v>2203</v>
      </c>
      <c r="E8736" t="s">
        <v>76</v>
      </c>
      <c r="F8736" s="126">
        <v>35940</v>
      </c>
      <c r="G8736" s="248" t="s">
        <v>1288</v>
      </c>
      <c r="H8736" t="s">
        <v>16</v>
      </c>
      <c r="I8736" t="s">
        <v>129</v>
      </c>
      <c r="J8736" s="247" t="s">
        <v>15</v>
      </c>
      <c r="K8736"/>
      <c r="L8736" t="s">
        <v>30</v>
      </c>
      <c r="M8736"/>
      <c r="N8736"/>
      <c r="O8736"/>
      <c r="P8736"/>
      <c r="Q8736"/>
      <c r="U8736"/>
      <c r="V8736" t="s">
        <v>16623</v>
      </c>
      <c r="W8736" s="247"/>
      <c r="X8736"/>
      <c r="Y8736"/>
      <c r="Z8736"/>
      <c r="AA8736"/>
      <c r="AB8736"/>
      <c r="AC8736"/>
      <c r="AD8736"/>
      <c r="AE8736"/>
      <c r="AF8736"/>
      <c r="AG8736"/>
    </row>
    <row r="8737" spans="1:35" x14ac:dyDescent="0.25">
      <c r="A8737" s="243">
        <v>336323</v>
      </c>
      <c r="B8737" s="244" t="s">
        <v>12774</v>
      </c>
      <c r="C8737" s="244" t="s">
        <v>909</v>
      </c>
      <c r="D8737" s="245" t="s">
        <v>239</v>
      </c>
      <c r="E8737" s="115" t="s">
        <v>76</v>
      </c>
      <c r="F8737" s="237"/>
      <c r="G8737" s="245"/>
      <c r="H8737" s="115" t="s">
        <v>16</v>
      </c>
      <c r="I8737" t="s">
        <v>107</v>
      </c>
      <c r="J8737" s="244"/>
      <c r="U8737"/>
      <c r="V8737" t="s">
        <v>4336</v>
      </c>
      <c r="W8737" s="244"/>
      <c r="AA8737" s="115" t="s">
        <v>4308</v>
      </c>
      <c r="AB8737" s="115" t="s">
        <v>4308</v>
      </c>
      <c r="AC8737" s="115" t="s">
        <v>4308</v>
      </c>
      <c r="AD8737" s="115" t="s">
        <v>4308</v>
      </c>
      <c r="AE8737" s="115" t="s">
        <v>4308</v>
      </c>
      <c r="AF8737" s="115" t="s">
        <v>4308</v>
      </c>
      <c r="AG8737" s="115" t="s">
        <v>4308</v>
      </c>
      <c r="AH8737" s="115" t="s">
        <v>4308</v>
      </c>
      <c r="AI8737" s="115" t="e">
        <f>VLOOKUP(A8737,'[2]دراسات قانونية'!$A$3:$E$600,1,0)</f>
        <v>#N/A</v>
      </c>
    </row>
    <row r="8738" spans="1:35" x14ac:dyDescent="0.25">
      <c r="A8738" s="243">
        <v>336324</v>
      </c>
      <c r="B8738" s="244" t="s">
        <v>12775</v>
      </c>
      <c r="C8738" s="244" t="s">
        <v>271</v>
      </c>
      <c r="D8738" s="245" t="s">
        <v>1749</v>
      </c>
      <c r="E8738" s="115" t="s">
        <v>76</v>
      </c>
      <c r="F8738" s="237">
        <v>35182</v>
      </c>
      <c r="G8738" s="245" t="s">
        <v>12776</v>
      </c>
      <c r="H8738" s="115" t="s">
        <v>16</v>
      </c>
      <c r="I8738" t="s">
        <v>107</v>
      </c>
      <c r="J8738" s="244" t="s">
        <v>1226</v>
      </c>
      <c r="L8738" s="115" t="s">
        <v>30</v>
      </c>
      <c r="U8738"/>
      <c r="V8738"/>
      <c r="W8738" s="244"/>
      <c r="AI8738" s="115">
        <f>VLOOKUP(A8738,'[2]دراسات قانونية'!$A$3:$E$600,1,0)</f>
        <v>336324</v>
      </c>
    </row>
    <row r="8739" spans="1:35" ht="18" x14ac:dyDescent="0.25">
      <c r="A8739" s="249">
        <v>336325</v>
      </c>
      <c r="B8739" s="250" t="s">
        <v>12777</v>
      </c>
      <c r="C8739" s="250" t="s">
        <v>10879</v>
      </c>
      <c r="D8739" s="251" t="s">
        <v>320</v>
      </c>
      <c r="E8739"/>
      <c r="F8739" s="126"/>
      <c r="G8739" s="252"/>
      <c r="H8739"/>
      <c r="I8739" t="s">
        <v>107</v>
      </c>
      <c r="J8739" s="253"/>
      <c r="K8739"/>
      <c r="L8739"/>
      <c r="M8739"/>
      <c r="N8739"/>
      <c r="O8739"/>
      <c r="P8739"/>
      <c r="Q8739"/>
      <c r="U8739"/>
      <c r="V8739" t="s">
        <v>4337</v>
      </c>
      <c r="W8739" s="253"/>
      <c r="X8739"/>
      <c r="Y8739"/>
      <c r="Z8739"/>
      <c r="AA8739"/>
      <c r="AB8739"/>
      <c r="AC8739"/>
      <c r="AD8739"/>
      <c r="AE8739"/>
      <c r="AF8739"/>
      <c r="AG8739"/>
      <c r="AH8739" s="115" t="s">
        <v>4308</v>
      </c>
      <c r="AI8739" s="115" t="e">
        <f>VLOOKUP(A8739,'[2]دراسات قانونية'!$A$3:$E$600,1,0)</f>
        <v>#N/A</v>
      </c>
    </row>
    <row r="8740" spans="1:35" x14ac:dyDescent="0.25">
      <c r="A8740" s="243">
        <v>336326</v>
      </c>
      <c r="B8740" s="244" t="s">
        <v>12778</v>
      </c>
      <c r="C8740" s="244" t="s">
        <v>4505</v>
      </c>
      <c r="D8740" s="245" t="s">
        <v>1451</v>
      </c>
      <c r="E8740" s="115" t="s">
        <v>76</v>
      </c>
      <c r="F8740" s="237"/>
      <c r="G8740" s="245"/>
      <c r="H8740" s="115" t="s">
        <v>16</v>
      </c>
      <c r="I8740" t="s">
        <v>107</v>
      </c>
      <c r="J8740" s="244"/>
      <c r="U8740"/>
      <c r="V8740" t="s">
        <v>4336</v>
      </c>
      <c r="W8740" s="244"/>
      <c r="AA8740" s="115" t="s">
        <v>4308</v>
      </c>
      <c r="AB8740" s="115" t="s">
        <v>4308</v>
      </c>
      <c r="AC8740" s="115" t="s">
        <v>4308</v>
      </c>
      <c r="AD8740" s="115" t="s">
        <v>4308</v>
      </c>
      <c r="AE8740" s="115" t="s">
        <v>4308</v>
      </c>
      <c r="AF8740" s="115" t="s">
        <v>4308</v>
      </c>
      <c r="AG8740" s="115" t="s">
        <v>4308</v>
      </c>
      <c r="AH8740" s="115" t="s">
        <v>4308</v>
      </c>
      <c r="AI8740" s="115" t="e">
        <f>VLOOKUP(A8740,'[2]دراسات قانونية'!$A$3:$E$600,1,0)</f>
        <v>#N/A</v>
      </c>
    </row>
    <row r="8741" spans="1:35" x14ac:dyDescent="0.25">
      <c r="A8741" s="243">
        <v>336327</v>
      </c>
      <c r="B8741" s="244" t="s">
        <v>12779</v>
      </c>
      <c r="C8741" s="244" t="s">
        <v>614</v>
      </c>
      <c r="D8741" s="245" t="s">
        <v>12780</v>
      </c>
      <c r="E8741" s="115" t="s">
        <v>76</v>
      </c>
      <c r="F8741" s="237"/>
      <c r="G8741" s="245"/>
      <c r="H8741" s="115" t="s">
        <v>16</v>
      </c>
      <c r="I8741" t="s">
        <v>107</v>
      </c>
      <c r="J8741" s="244"/>
      <c r="U8741"/>
      <c r="V8741" t="s">
        <v>4336</v>
      </c>
      <c r="W8741" s="244"/>
      <c r="AA8741" s="115" t="s">
        <v>4308</v>
      </c>
      <c r="AB8741" s="115" t="s">
        <v>4308</v>
      </c>
      <c r="AC8741" s="115" t="s">
        <v>4308</v>
      </c>
      <c r="AD8741" s="115" t="s">
        <v>4308</v>
      </c>
      <c r="AE8741" s="115" t="s">
        <v>4308</v>
      </c>
      <c r="AF8741" s="115" t="s">
        <v>4308</v>
      </c>
      <c r="AG8741" s="115" t="s">
        <v>4308</v>
      </c>
      <c r="AH8741" s="115" t="s">
        <v>4308</v>
      </c>
      <c r="AI8741" s="115" t="e">
        <f>VLOOKUP(A8741,'[2]دراسات قانونية'!$A$3:$E$600,1,0)</f>
        <v>#N/A</v>
      </c>
    </row>
    <row r="8742" spans="1:35" ht="18" x14ac:dyDescent="0.25">
      <c r="A8742" s="249">
        <v>336328</v>
      </c>
      <c r="B8742" s="250" t="s">
        <v>12781</v>
      </c>
      <c r="C8742" s="250" t="s">
        <v>422</v>
      </c>
      <c r="D8742" s="251" t="s">
        <v>504</v>
      </c>
      <c r="E8742"/>
      <c r="F8742" s="126"/>
      <c r="G8742" s="252"/>
      <c r="H8742"/>
      <c r="I8742" t="s">
        <v>107</v>
      </c>
      <c r="J8742" s="253"/>
      <c r="K8742"/>
      <c r="L8742"/>
      <c r="M8742"/>
      <c r="N8742"/>
      <c r="O8742"/>
      <c r="P8742"/>
      <c r="Q8742"/>
      <c r="U8742"/>
      <c r="V8742" t="s">
        <v>4337</v>
      </c>
      <c r="W8742" s="253"/>
      <c r="X8742"/>
      <c r="Y8742"/>
      <c r="Z8742"/>
      <c r="AA8742"/>
      <c r="AB8742"/>
      <c r="AC8742"/>
      <c r="AD8742"/>
      <c r="AE8742"/>
      <c r="AF8742"/>
      <c r="AG8742"/>
      <c r="AH8742" s="115" t="s">
        <v>4308</v>
      </c>
      <c r="AI8742" s="115" t="e">
        <f>VLOOKUP(A8742,'[2]دراسات قانونية'!$A$3:$E$600,1,0)</f>
        <v>#N/A</v>
      </c>
    </row>
    <row r="8743" spans="1:35" hidden="1" x14ac:dyDescent="0.25">
      <c r="A8743" s="243">
        <v>336329</v>
      </c>
      <c r="B8743" s="244" t="s">
        <v>2744</v>
      </c>
      <c r="C8743" s="244" t="s">
        <v>252</v>
      </c>
      <c r="D8743" s="245" t="s">
        <v>1822</v>
      </c>
      <c r="E8743" s="115" t="s">
        <v>76</v>
      </c>
      <c r="F8743" s="237">
        <v>35750</v>
      </c>
      <c r="G8743" s="245" t="s">
        <v>440</v>
      </c>
      <c r="H8743" s="115" t="s">
        <v>19</v>
      </c>
      <c r="I8743" t="s">
        <v>199</v>
      </c>
      <c r="J8743" s="244" t="s">
        <v>15</v>
      </c>
      <c r="L8743" s="115" t="s">
        <v>73</v>
      </c>
      <c r="U8743"/>
      <c r="V8743">
        <v>0</v>
      </c>
      <c r="W8743" s="244"/>
    </row>
    <row r="8744" spans="1:35" hidden="1" x14ac:dyDescent="0.25">
      <c r="A8744" s="246">
        <v>336330</v>
      </c>
      <c r="B8744" s="247" t="s">
        <v>12782</v>
      </c>
      <c r="C8744" s="247" t="s">
        <v>12783</v>
      </c>
      <c r="D8744" s="248" t="s">
        <v>12784</v>
      </c>
      <c r="E8744" t="s">
        <v>76</v>
      </c>
      <c r="F8744" s="126">
        <v>27785</v>
      </c>
      <c r="G8744" s="248" t="s">
        <v>211</v>
      </c>
      <c r="H8744" t="s">
        <v>16</v>
      </c>
      <c r="I8744" t="s">
        <v>129</v>
      </c>
      <c r="J8744" s="247"/>
      <c r="K8744"/>
      <c r="L8744"/>
      <c r="M8744"/>
      <c r="N8744"/>
      <c r="O8744"/>
      <c r="P8744"/>
      <c r="Q8744"/>
      <c r="U8744"/>
      <c r="V8744" t="s">
        <v>16603</v>
      </c>
      <c r="W8744" s="247"/>
      <c r="X8744"/>
      <c r="Y8744"/>
      <c r="Z8744"/>
      <c r="AA8744"/>
      <c r="AB8744"/>
      <c r="AC8744"/>
      <c r="AD8744" t="s">
        <v>4308</v>
      </c>
      <c r="AE8744" t="s">
        <v>4308</v>
      </c>
      <c r="AF8744" t="s">
        <v>4308</v>
      </c>
      <c r="AG8744" t="s">
        <v>4308</v>
      </c>
      <c r="AH8744" s="115" t="s">
        <v>4308</v>
      </c>
    </row>
    <row r="8745" spans="1:35" x14ac:dyDescent="0.25">
      <c r="A8745" s="243">
        <v>336331</v>
      </c>
      <c r="B8745" s="244" t="s">
        <v>12785</v>
      </c>
      <c r="C8745" s="244" t="s">
        <v>322</v>
      </c>
      <c r="D8745" s="245" t="s">
        <v>302</v>
      </c>
      <c r="E8745" s="115" t="s">
        <v>76</v>
      </c>
      <c r="F8745" s="237"/>
      <c r="G8745" s="245"/>
      <c r="H8745" s="115" t="s">
        <v>16</v>
      </c>
      <c r="I8745" t="s">
        <v>107</v>
      </c>
      <c r="J8745" s="244"/>
      <c r="U8745"/>
      <c r="V8745" t="s">
        <v>4336</v>
      </c>
      <c r="W8745" s="244"/>
      <c r="AA8745" s="115" t="s">
        <v>4308</v>
      </c>
      <c r="AB8745" s="115" t="s">
        <v>4308</v>
      </c>
      <c r="AC8745" s="115" t="s">
        <v>4308</v>
      </c>
      <c r="AD8745" s="115" t="s">
        <v>4308</v>
      </c>
      <c r="AE8745" s="115" t="s">
        <v>4308</v>
      </c>
      <c r="AF8745" s="115" t="s">
        <v>4308</v>
      </c>
      <c r="AG8745" s="115" t="s">
        <v>4308</v>
      </c>
      <c r="AH8745" s="115" t="s">
        <v>4308</v>
      </c>
      <c r="AI8745" s="115" t="e">
        <f>VLOOKUP(A8745,'[2]دراسات قانونية'!$A$3:$E$600,1,0)</f>
        <v>#N/A</v>
      </c>
    </row>
    <row r="8746" spans="1:35" hidden="1" x14ac:dyDescent="0.25">
      <c r="A8746" s="246">
        <v>336332</v>
      </c>
      <c r="B8746" s="247" t="s">
        <v>12786</v>
      </c>
      <c r="C8746" s="247" t="s">
        <v>1821</v>
      </c>
      <c r="D8746" s="248" t="s">
        <v>447</v>
      </c>
      <c r="E8746" t="s">
        <v>76</v>
      </c>
      <c r="F8746" s="126">
        <v>33976</v>
      </c>
      <c r="G8746" s="248" t="s">
        <v>67</v>
      </c>
      <c r="H8746" t="s">
        <v>16</v>
      </c>
      <c r="I8746" t="s">
        <v>129</v>
      </c>
      <c r="J8746" s="247" t="s">
        <v>1226</v>
      </c>
      <c r="K8746"/>
      <c r="L8746" t="s">
        <v>67</v>
      </c>
      <c r="M8746"/>
      <c r="N8746"/>
      <c r="O8746"/>
      <c r="P8746"/>
      <c r="Q8746"/>
      <c r="U8746"/>
      <c r="V8746">
        <v>0</v>
      </c>
      <c r="W8746" s="247"/>
      <c r="X8746"/>
      <c r="Y8746"/>
      <c r="Z8746"/>
      <c r="AA8746"/>
      <c r="AB8746"/>
      <c r="AC8746"/>
      <c r="AD8746"/>
      <c r="AE8746"/>
      <c r="AF8746" t="s">
        <v>4308</v>
      </c>
      <c r="AG8746" t="s">
        <v>4308</v>
      </c>
      <c r="AH8746" s="115" t="s">
        <v>4308</v>
      </c>
    </row>
    <row r="8747" spans="1:35" x14ac:dyDescent="0.25">
      <c r="A8747" s="243">
        <v>336333</v>
      </c>
      <c r="B8747" s="244" t="s">
        <v>12787</v>
      </c>
      <c r="C8747" s="244" t="s">
        <v>593</v>
      </c>
      <c r="D8747" s="245" t="s">
        <v>1122</v>
      </c>
      <c r="E8747" s="115" t="s">
        <v>76</v>
      </c>
      <c r="F8747" s="237"/>
      <c r="G8747" s="245"/>
      <c r="H8747" s="115" t="s">
        <v>16</v>
      </c>
      <c r="I8747" t="s">
        <v>107</v>
      </c>
      <c r="J8747" s="244"/>
      <c r="U8747"/>
      <c r="V8747" t="s">
        <v>4336</v>
      </c>
      <c r="W8747" s="244"/>
      <c r="AA8747" s="115" t="s">
        <v>4308</v>
      </c>
      <c r="AB8747" s="115" t="s">
        <v>4308</v>
      </c>
      <c r="AC8747" s="115" t="s">
        <v>4308</v>
      </c>
      <c r="AD8747" s="115" t="s">
        <v>4308</v>
      </c>
      <c r="AE8747" s="115" t="s">
        <v>4308</v>
      </c>
      <c r="AF8747" s="115" t="s">
        <v>4308</v>
      </c>
      <c r="AG8747" s="115" t="s">
        <v>4308</v>
      </c>
      <c r="AH8747" s="115" t="s">
        <v>4308</v>
      </c>
      <c r="AI8747" s="115" t="e">
        <f>VLOOKUP(A8747,'[2]دراسات قانونية'!$A$3:$E$600,1,0)</f>
        <v>#N/A</v>
      </c>
    </row>
    <row r="8748" spans="1:35" hidden="1" x14ac:dyDescent="0.25">
      <c r="A8748" s="243">
        <v>336334</v>
      </c>
      <c r="B8748" s="244" t="s">
        <v>3053</v>
      </c>
      <c r="C8748" s="244" t="s">
        <v>329</v>
      </c>
      <c r="D8748" s="245" t="s">
        <v>321</v>
      </c>
      <c r="E8748" s="115" t="s">
        <v>76</v>
      </c>
      <c r="F8748" s="237">
        <v>35824</v>
      </c>
      <c r="G8748" s="245" t="s">
        <v>18</v>
      </c>
      <c r="H8748" s="115" t="s">
        <v>19</v>
      </c>
      <c r="I8748" t="s">
        <v>199</v>
      </c>
      <c r="J8748" s="244" t="s">
        <v>1226</v>
      </c>
      <c r="L8748" s="115" t="s">
        <v>18</v>
      </c>
      <c r="U8748"/>
      <c r="V8748">
        <v>0</v>
      </c>
      <c r="W8748" s="244"/>
    </row>
    <row r="8749" spans="1:35" hidden="1" x14ac:dyDescent="0.25">
      <c r="A8749" s="243">
        <v>336335</v>
      </c>
      <c r="B8749" s="244" t="s">
        <v>3202</v>
      </c>
      <c r="C8749" s="244" t="s">
        <v>3203</v>
      </c>
      <c r="D8749" s="245" t="s">
        <v>830</v>
      </c>
      <c r="E8749" s="115" t="s">
        <v>76</v>
      </c>
      <c r="F8749" s="237">
        <v>35113</v>
      </c>
      <c r="G8749" s="245" t="s">
        <v>18</v>
      </c>
      <c r="H8749" s="115" t="s">
        <v>16</v>
      </c>
      <c r="I8749" t="s">
        <v>199</v>
      </c>
      <c r="J8749" s="244" t="s">
        <v>15</v>
      </c>
      <c r="L8749" s="115" t="s">
        <v>18</v>
      </c>
      <c r="U8749"/>
      <c r="V8749">
        <v>0</v>
      </c>
      <c r="W8749" s="244"/>
    </row>
    <row r="8750" spans="1:35" hidden="1" x14ac:dyDescent="0.25">
      <c r="A8750" s="243">
        <v>336337</v>
      </c>
      <c r="B8750" s="244" t="s">
        <v>4204</v>
      </c>
      <c r="C8750" s="244" t="s">
        <v>250</v>
      </c>
      <c r="D8750" s="245" t="s">
        <v>270</v>
      </c>
      <c r="E8750" s="115" t="s">
        <v>76</v>
      </c>
      <c r="F8750" s="237">
        <v>29654</v>
      </c>
      <c r="G8750" s="245" t="s">
        <v>18</v>
      </c>
      <c r="H8750" s="115" t="s">
        <v>19</v>
      </c>
      <c r="I8750" t="s">
        <v>199</v>
      </c>
      <c r="J8750" s="244" t="s">
        <v>1226</v>
      </c>
      <c r="L8750" s="115" t="s">
        <v>18</v>
      </c>
      <c r="U8750"/>
      <c r="V8750">
        <v>0</v>
      </c>
      <c r="W8750" s="244"/>
    </row>
    <row r="8751" spans="1:35" ht="18" hidden="1" x14ac:dyDescent="0.25">
      <c r="A8751" s="249">
        <v>336338</v>
      </c>
      <c r="B8751" s="250" t="s">
        <v>12788</v>
      </c>
      <c r="C8751" s="250" t="s">
        <v>11966</v>
      </c>
      <c r="D8751" s="251" t="s">
        <v>237</v>
      </c>
      <c r="E8751"/>
      <c r="F8751" s="126"/>
      <c r="G8751" s="252"/>
      <c r="H8751"/>
      <c r="I8751" t="s">
        <v>199</v>
      </c>
      <c r="J8751" s="253"/>
      <c r="K8751"/>
      <c r="L8751"/>
      <c r="M8751"/>
      <c r="N8751"/>
      <c r="O8751"/>
      <c r="P8751"/>
      <c r="Q8751"/>
      <c r="U8751"/>
      <c r="V8751">
        <v>0</v>
      </c>
      <c r="W8751" s="253"/>
      <c r="X8751"/>
      <c r="Y8751"/>
      <c r="Z8751"/>
      <c r="AA8751"/>
      <c r="AB8751"/>
      <c r="AC8751"/>
      <c r="AD8751"/>
      <c r="AE8751"/>
      <c r="AF8751"/>
      <c r="AG8751"/>
      <c r="AH8751" s="115" t="s">
        <v>4308</v>
      </c>
    </row>
    <row r="8752" spans="1:35" x14ac:dyDescent="0.25">
      <c r="A8752" s="243">
        <v>336339</v>
      </c>
      <c r="B8752" s="244" t="s">
        <v>12789</v>
      </c>
      <c r="C8752" s="244" t="s">
        <v>1561</v>
      </c>
      <c r="D8752" s="245" t="s">
        <v>656</v>
      </c>
      <c r="E8752" s="115" t="s">
        <v>76</v>
      </c>
      <c r="F8752" s="237"/>
      <c r="G8752" s="245"/>
      <c r="H8752" s="115" t="s">
        <v>16</v>
      </c>
      <c r="I8752" t="s">
        <v>107</v>
      </c>
      <c r="J8752" s="244"/>
      <c r="U8752"/>
      <c r="V8752" t="s">
        <v>4336</v>
      </c>
      <c r="W8752" s="244"/>
      <c r="AA8752" s="115" t="s">
        <v>4308</v>
      </c>
      <c r="AB8752" s="115" t="s">
        <v>4308</v>
      </c>
      <c r="AC8752" s="115" t="s">
        <v>4308</v>
      </c>
      <c r="AD8752" s="115" t="s">
        <v>4308</v>
      </c>
      <c r="AE8752" s="115" t="s">
        <v>4308</v>
      </c>
      <c r="AF8752" s="115" t="s">
        <v>4308</v>
      </c>
      <c r="AG8752" s="115" t="s">
        <v>4308</v>
      </c>
      <c r="AH8752" s="115" t="s">
        <v>4308</v>
      </c>
      <c r="AI8752" s="115" t="e">
        <f>VLOOKUP(A8752,'[2]دراسات قانونية'!$A$3:$E$600,1,0)</f>
        <v>#N/A</v>
      </c>
    </row>
    <row r="8753" spans="1:35" hidden="1" x14ac:dyDescent="0.25">
      <c r="A8753" s="246">
        <v>336340</v>
      </c>
      <c r="B8753" s="247" t="s">
        <v>12790</v>
      </c>
      <c r="C8753" s="247" t="s">
        <v>2705</v>
      </c>
      <c r="D8753" s="248" t="s">
        <v>604</v>
      </c>
      <c r="E8753" t="s">
        <v>76</v>
      </c>
      <c r="F8753" s="126">
        <v>31911</v>
      </c>
      <c r="G8753" s="248" t="s">
        <v>18</v>
      </c>
      <c r="H8753" t="s">
        <v>16</v>
      </c>
      <c r="I8753" t="s">
        <v>136</v>
      </c>
      <c r="J8753" s="247" t="s">
        <v>15</v>
      </c>
      <c r="K8753"/>
      <c r="L8753" t="s">
        <v>18</v>
      </c>
      <c r="M8753"/>
      <c r="N8753"/>
      <c r="O8753"/>
      <c r="P8753"/>
      <c r="Q8753"/>
      <c r="U8753"/>
      <c r="V8753" t="s">
        <v>16623</v>
      </c>
      <c r="W8753" s="247"/>
      <c r="X8753"/>
      <c r="Y8753"/>
      <c r="Z8753"/>
      <c r="AA8753"/>
      <c r="AB8753"/>
      <c r="AC8753"/>
      <c r="AD8753"/>
      <c r="AE8753"/>
      <c r="AF8753"/>
      <c r="AG8753"/>
    </row>
    <row r="8754" spans="1:35" x14ac:dyDescent="0.25">
      <c r="A8754" s="243">
        <v>336341</v>
      </c>
      <c r="B8754" s="244" t="s">
        <v>12791</v>
      </c>
      <c r="C8754" s="244" t="s">
        <v>481</v>
      </c>
      <c r="D8754" s="245" t="s">
        <v>588</v>
      </c>
      <c r="E8754" s="115" t="s">
        <v>76</v>
      </c>
      <c r="F8754" s="237"/>
      <c r="G8754" s="245"/>
      <c r="H8754" s="115" t="s">
        <v>16</v>
      </c>
      <c r="I8754" t="s">
        <v>107</v>
      </c>
      <c r="J8754" s="244"/>
      <c r="U8754"/>
      <c r="V8754" t="s">
        <v>4413</v>
      </c>
      <c r="W8754" s="244"/>
      <c r="AA8754" s="115" t="s">
        <v>4308</v>
      </c>
      <c r="AB8754" s="115" t="s">
        <v>4308</v>
      </c>
      <c r="AC8754" s="115" t="s">
        <v>4308</v>
      </c>
      <c r="AD8754" s="115" t="s">
        <v>4308</v>
      </c>
      <c r="AE8754" s="115" t="s">
        <v>4308</v>
      </c>
      <c r="AF8754" s="115" t="s">
        <v>4308</v>
      </c>
      <c r="AG8754" s="115" t="s">
        <v>4308</v>
      </c>
      <c r="AH8754" s="115" t="s">
        <v>4308</v>
      </c>
      <c r="AI8754" s="115" t="e">
        <f>VLOOKUP(A8754,'[2]دراسات قانونية'!$A$3:$E$600,1,0)</f>
        <v>#N/A</v>
      </c>
    </row>
    <row r="8755" spans="1:35" x14ac:dyDescent="0.25">
      <c r="A8755" s="243">
        <v>336342</v>
      </c>
      <c r="B8755" s="244" t="s">
        <v>12792</v>
      </c>
      <c r="C8755" s="244" t="s">
        <v>1461</v>
      </c>
      <c r="D8755" s="245" t="s">
        <v>11253</v>
      </c>
      <c r="E8755" s="115" t="s">
        <v>76</v>
      </c>
      <c r="F8755" s="237"/>
      <c r="G8755" s="245"/>
      <c r="H8755" s="115" t="s">
        <v>16</v>
      </c>
      <c r="I8755" t="s">
        <v>107</v>
      </c>
      <c r="J8755" s="244"/>
      <c r="U8755"/>
      <c r="V8755" t="s">
        <v>4336</v>
      </c>
      <c r="W8755" s="244"/>
      <c r="AA8755" s="115" t="s">
        <v>4308</v>
      </c>
      <c r="AB8755" s="115" t="s">
        <v>4308</v>
      </c>
      <c r="AC8755" s="115" t="s">
        <v>4308</v>
      </c>
      <c r="AD8755" s="115" t="s">
        <v>4308</v>
      </c>
      <c r="AE8755" s="115" t="s">
        <v>4308</v>
      </c>
      <c r="AF8755" s="115" t="s">
        <v>4308</v>
      </c>
      <c r="AG8755" s="115" t="s">
        <v>4308</v>
      </c>
      <c r="AH8755" s="115" t="s">
        <v>4308</v>
      </c>
      <c r="AI8755" s="115" t="e">
        <f>VLOOKUP(A8755,'[2]دراسات قانونية'!$A$3:$E$600,1,0)</f>
        <v>#N/A</v>
      </c>
    </row>
    <row r="8756" spans="1:35" hidden="1" x14ac:dyDescent="0.25">
      <c r="A8756" s="246">
        <v>336343</v>
      </c>
      <c r="B8756" s="247" t="s">
        <v>12793</v>
      </c>
      <c r="C8756" s="247" t="s">
        <v>779</v>
      </c>
      <c r="D8756" s="248" t="s">
        <v>346</v>
      </c>
      <c r="E8756" t="s">
        <v>76</v>
      </c>
      <c r="F8756" s="126">
        <v>27312</v>
      </c>
      <c r="G8756" s="248" t="s">
        <v>18</v>
      </c>
      <c r="H8756" t="s">
        <v>16</v>
      </c>
      <c r="I8756" t="s">
        <v>136</v>
      </c>
      <c r="J8756" s="247" t="s">
        <v>15</v>
      </c>
      <c r="K8756"/>
      <c r="L8756" t="s">
        <v>18</v>
      </c>
      <c r="M8756"/>
      <c r="N8756"/>
      <c r="O8756"/>
      <c r="P8756"/>
      <c r="Q8756"/>
      <c r="U8756"/>
      <c r="V8756" t="s">
        <v>16603</v>
      </c>
      <c r="W8756" s="247"/>
      <c r="X8756"/>
      <c r="Y8756"/>
      <c r="Z8756"/>
      <c r="AA8756"/>
      <c r="AB8756"/>
      <c r="AC8756"/>
      <c r="AD8756"/>
      <c r="AE8756"/>
      <c r="AF8756"/>
      <c r="AG8756"/>
    </row>
    <row r="8757" spans="1:35" hidden="1" x14ac:dyDescent="0.25">
      <c r="A8757" s="246">
        <v>336344</v>
      </c>
      <c r="B8757" s="247" t="s">
        <v>12794</v>
      </c>
      <c r="C8757" s="247" t="s">
        <v>12795</v>
      </c>
      <c r="D8757" s="248" t="s">
        <v>12796</v>
      </c>
      <c r="E8757" t="s">
        <v>76</v>
      </c>
      <c r="F8757" s="126"/>
      <c r="G8757" s="248"/>
      <c r="H8757" t="s">
        <v>19</v>
      </c>
      <c r="I8757" t="s">
        <v>129</v>
      </c>
      <c r="J8757" s="247"/>
      <c r="K8757"/>
      <c r="L8757"/>
      <c r="M8757"/>
      <c r="N8757"/>
      <c r="O8757"/>
      <c r="P8757"/>
      <c r="Q8757"/>
      <c r="U8757"/>
      <c r="V8757" t="s">
        <v>16603</v>
      </c>
      <c r="W8757" s="247"/>
      <c r="X8757"/>
      <c r="Y8757"/>
      <c r="Z8757"/>
      <c r="AA8757"/>
      <c r="AB8757"/>
      <c r="AC8757"/>
      <c r="AD8757"/>
      <c r="AE8757"/>
      <c r="AF8757"/>
      <c r="AG8757" t="s">
        <v>4308</v>
      </c>
      <c r="AH8757" s="115" t="s">
        <v>4308</v>
      </c>
    </row>
    <row r="8758" spans="1:35" ht="18" x14ac:dyDescent="0.25">
      <c r="A8758" s="249">
        <v>336345</v>
      </c>
      <c r="B8758" s="250" t="s">
        <v>12797</v>
      </c>
      <c r="C8758" s="250" t="s">
        <v>690</v>
      </c>
      <c r="D8758" s="251" t="s">
        <v>214</v>
      </c>
      <c r="E8758"/>
      <c r="F8758" s="126"/>
      <c r="G8758" s="252"/>
      <c r="H8758"/>
      <c r="I8758" t="s">
        <v>107</v>
      </c>
      <c r="J8758" s="253"/>
      <c r="K8758"/>
      <c r="L8758"/>
      <c r="M8758"/>
      <c r="N8758"/>
      <c r="O8758"/>
      <c r="P8758"/>
      <c r="Q8758"/>
      <c r="U8758"/>
      <c r="V8758" t="s">
        <v>4337</v>
      </c>
      <c r="W8758" s="253"/>
      <c r="X8758"/>
      <c r="Y8758"/>
      <c r="Z8758"/>
      <c r="AA8758"/>
      <c r="AB8758"/>
      <c r="AC8758"/>
      <c r="AD8758"/>
      <c r="AE8758"/>
      <c r="AF8758"/>
      <c r="AG8758"/>
      <c r="AH8758" s="115" t="s">
        <v>4308</v>
      </c>
      <c r="AI8758" s="115" t="e">
        <f>VLOOKUP(A8758,'[2]دراسات قانونية'!$A$3:$E$600,1,0)</f>
        <v>#N/A</v>
      </c>
    </row>
    <row r="8759" spans="1:35" x14ac:dyDescent="0.25">
      <c r="A8759" s="243">
        <v>336347</v>
      </c>
      <c r="B8759" s="244" t="s">
        <v>12798</v>
      </c>
      <c r="C8759" s="244" t="s">
        <v>212</v>
      </c>
      <c r="D8759" s="245" t="s">
        <v>1462</v>
      </c>
      <c r="E8759" s="115" t="s">
        <v>76</v>
      </c>
      <c r="F8759" s="237"/>
      <c r="G8759" s="245"/>
      <c r="H8759" s="115" t="s">
        <v>16</v>
      </c>
      <c r="I8759" t="s">
        <v>107</v>
      </c>
      <c r="J8759" s="244"/>
      <c r="U8759"/>
      <c r="V8759" t="s">
        <v>4336</v>
      </c>
      <c r="W8759" s="244"/>
      <c r="AA8759" s="115" t="s">
        <v>4308</v>
      </c>
      <c r="AB8759" s="115" t="s">
        <v>4308</v>
      </c>
      <c r="AC8759" s="115" t="s">
        <v>4308</v>
      </c>
      <c r="AD8759" s="115" t="s">
        <v>4308</v>
      </c>
      <c r="AE8759" s="115" t="s">
        <v>4308</v>
      </c>
      <c r="AF8759" s="115" t="s">
        <v>4308</v>
      </c>
      <c r="AG8759" s="115" t="s">
        <v>4308</v>
      </c>
      <c r="AH8759" s="115" t="s">
        <v>4308</v>
      </c>
      <c r="AI8759" s="115" t="e">
        <f>VLOOKUP(A8759,'[2]دراسات قانونية'!$A$3:$E$600,1,0)</f>
        <v>#N/A</v>
      </c>
    </row>
    <row r="8760" spans="1:35" x14ac:dyDescent="0.25">
      <c r="A8760" s="243">
        <v>336348</v>
      </c>
      <c r="B8760" s="244" t="s">
        <v>12799</v>
      </c>
      <c r="C8760" s="244" t="s">
        <v>244</v>
      </c>
      <c r="D8760" s="245" t="s">
        <v>230</v>
      </c>
      <c r="E8760" s="115" t="s">
        <v>76</v>
      </c>
      <c r="F8760" s="237">
        <v>35289</v>
      </c>
      <c r="G8760" s="245" t="s">
        <v>18</v>
      </c>
      <c r="H8760" s="115" t="s">
        <v>16</v>
      </c>
      <c r="I8760" t="s">
        <v>107</v>
      </c>
      <c r="J8760" s="244"/>
      <c r="U8760"/>
      <c r="V8760" t="s">
        <v>4336</v>
      </c>
      <c r="W8760" s="244"/>
      <c r="AC8760" s="115" t="s">
        <v>4308</v>
      </c>
      <c r="AD8760" s="115" t="s">
        <v>4308</v>
      </c>
      <c r="AE8760" s="115" t="s">
        <v>4308</v>
      </c>
      <c r="AF8760" s="115" t="s">
        <v>4308</v>
      </c>
      <c r="AG8760" s="115" t="s">
        <v>4308</v>
      </c>
      <c r="AH8760" s="115" t="s">
        <v>4308</v>
      </c>
      <c r="AI8760" s="115" t="e">
        <f>VLOOKUP(A8760,'[2]دراسات قانونية'!$A$3:$E$600,1,0)</f>
        <v>#N/A</v>
      </c>
    </row>
    <row r="8761" spans="1:35" x14ac:dyDescent="0.25">
      <c r="A8761" s="243">
        <v>336349</v>
      </c>
      <c r="B8761" s="244" t="s">
        <v>12800</v>
      </c>
      <c r="C8761" s="244" t="s">
        <v>227</v>
      </c>
      <c r="D8761" s="245" t="s">
        <v>485</v>
      </c>
      <c r="E8761" s="115" t="s">
        <v>76</v>
      </c>
      <c r="F8761" s="237"/>
      <c r="G8761" s="245"/>
      <c r="H8761" s="115" t="s">
        <v>16</v>
      </c>
      <c r="I8761" t="s">
        <v>107</v>
      </c>
      <c r="J8761" s="244"/>
      <c r="U8761"/>
      <c r="V8761" t="s">
        <v>4336</v>
      </c>
      <c r="W8761" s="244"/>
      <c r="AA8761" s="115" t="s">
        <v>4308</v>
      </c>
      <c r="AB8761" s="115" t="s">
        <v>4308</v>
      </c>
      <c r="AC8761" s="115" t="s">
        <v>4308</v>
      </c>
      <c r="AD8761" s="115" t="s">
        <v>4308</v>
      </c>
      <c r="AE8761" s="115" t="s">
        <v>4308</v>
      </c>
      <c r="AF8761" s="115" t="s">
        <v>4308</v>
      </c>
      <c r="AG8761" s="115" t="s">
        <v>4308</v>
      </c>
      <c r="AH8761" s="115" t="s">
        <v>4308</v>
      </c>
      <c r="AI8761" s="115" t="e">
        <f>VLOOKUP(A8761,'[2]دراسات قانونية'!$A$3:$E$600,1,0)</f>
        <v>#N/A</v>
      </c>
    </row>
    <row r="8762" spans="1:35" x14ac:dyDescent="0.25">
      <c r="A8762" s="243">
        <v>336350</v>
      </c>
      <c r="B8762" s="244" t="s">
        <v>12801</v>
      </c>
      <c r="C8762" s="244" t="s">
        <v>515</v>
      </c>
      <c r="D8762" s="245" t="s">
        <v>12802</v>
      </c>
      <c r="E8762" s="115" t="s">
        <v>76</v>
      </c>
      <c r="F8762" s="237"/>
      <c r="G8762" s="245"/>
      <c r="H8762" s="115" t="s">
        <v>16</v>
      </c>
      <c r="I8762" t="s">
        <v>107</v>
      </c>
      <c r="J8762" s="244"/>
      <c r="U8762"/>
      <c r="V8762" t="s">
        <v>4336</v>
      </c>
      <c r="W8762" s="244"/>
      <c r="AA8762" s="115" t="s">
        <v>4308</v>
      </c>
      <c r="AB8762" s="115" t="s">
        <v>4308</v>
      </c>
      <c r="AC8762" s="115" t="s">
        <v>4308</v>
      </c>
      <c r="AD8762" s="115" t="s">
        <v>4308</v>
      </c>
      <c r="AE8762" s="115" t="s">
        <v>4308</v>
      </c>
      <c r="AF8762" s="115" t="s">
        <v>4308</v>
      </c>
      <c r="AG8762" s="115" t="s">
        <v>4308</v>
      </c>
      <c r="AH8762" s="115" t="s">
        <v>4308</v>
      </c>
      <c r="AI8762" s="115" t="e">
        <f>VLOOKUP(A8762,'[2]دراسات قانونية'!$A$3:$E$600,1,0)</f>
        <v>#N/A</v>
      </c>
    </row>
    <row r="8763" spans="1:35" hidden="1" x14ac:dyDescent="0.25">
      <c r="A8763" s="246">
        <v>336351</v>
      </c>
      <c r="B8763" s="247" t="s">
        <v>12803</v>
      </c>
      <c r="C8763" s="247" t="s">
        <v>516</v>
      </c>
      <c r="D8763" s="248" t="s">
        <v>2353</v>
      </c>
      <c r="E8763" t="s">
        <v>76</v>
      </c>
      <c r="F8763" s="126"/>
      <c r="G8763" s="248"/>
      <c r="H8763" t="s">
        <v>16</v>
      </c>
      <c r="I8763" t="s">
        <v>129</v>
      </c>
      <c r="J8763" s="247"/>
      <c r="K8763"/>
      <c r="L8763"/>
      <c r="M8763"/>
      <c r="N8763"/>
      <c r="O8763"/>
      <c r="P8763"/>
      <c r="Q8763"/>
      <c r="U8763"/>
      <c r="V8763" t="s">
        <v>16623</v>
      </c>
      <c r="W8763" s="247"/>
      <c r="X8763"/>
      <c r="Y8763"/>
      <c r="Z8763"/>
      <c r="AA8763"/>
      <c r="AB8763"/>
      <c r="AC8763"/>
      <c r="AD8763"/>
      <c r="AE8763"/>
      <c r="AF8763"/>
      <c r="AG8763"/>
      <c r="AH8763" s="115" t="s">
        <v>4308</v>
      </c>
    </row>
    <row r="8764" spans="1:35" hidden="1" x14ac:dyDescent="0.25">
      <c r="A8764" s="246">
        <v>336352</v>
      </c>
      <c r="B8764" s="247" t="s">
        <v>12804</v>
      </c>
      <c r="C8764" s="247" t="s">
        <v>227</v>
      </c>
      <c r="D8764" s="248" t="s">
        <v>336</v>
      </c>
      <c r="E8764" t="s">
        <v>76</v>
      </c>
      <c r="F8764" s="126"/>
      <c r="G8764" s="248"/>
      <c r="H8764" t="s">
        <v>16</v>
      </c>
      <c r="I8764" t="s">
        <v>129</v>
      </c>
      <c r="J8764" s="247"/>
      <c r="K8764"/>
      <c r="L8764"/>
      <c r="M8764"/>
      <c r="N8764"/>
      <c r="O8764"/>
      <c r="P8764"/>
      <c r="Q8764"/>
      <c r="U8764"/>
      <c r="V8764" t="s">
        <v>4424</v>
      </c>
      <c r="W8764" s="247"/>
      <c r="X8764"/>
      <c r="Y8764"/>
      <c r="Z8764"/>
      <c r="AA8764" t="s">
        <v>4308</v>
      </c>
      <c r="AB8764" t="s">
        <v>4308</v>
      </c>
      <c r="AC8764" t="s">
        <v>4308</v>
      </c>
      <c r="AD8764" t="s">
        <v>4308</v>
      </c>
      <c r="AE8764" t="s">
        <v>4308</v>
      </c>
      <c r="AF8764" t="s">
        <v>4308</v>
      </c>
      <c r="AG8764" t="s">
        <v>4308</v>
      </c>
      <c r="AH8764" s="115" t="s">
        <v>4308</v>
      </c>
    </row>
    <row r="8765" spans="1:35" hidden="1" x14ac:dyDescent="0.25">
      <c r="A8765" s="246">
        <v>336353</v>
      </c>
      <c r="B8765" s="247" t="s">
        <v>12805</v>
      </c>
      <c r="C8765" s="247" t="s">
        <v>227</v>
      </c>
      <c r="D8765" s="248" t="s">
        <v>6572</v>
      </c>
      <c r="E8765" t="s">
        <v>76</v>
      </c>
      <c r="F8765" s="126">
        <v>30529</v>
      </c>
      <c r="G8765" s="248" t="s">
        <v>18</v>
      </c>
      <c r="H8765" t="s">
        <v>16</v>
      </c>
      <c r="I8765" t="s">
        <v>129</v>
      </c>
      <c r="J8765" s="247" t="s">
        <v>1226</v>
      </c>
      <c r="K8765"/>
      <c r="L8765" t="s">
        <v>18</v>
      </c>
      <c r="M8765"/>
      <c r="N8765"/>
      <c r="O8765"/>
      <c r="P8765"/>
      <c r="Q8765"/>
      <c r="U8765"/>
      <c r="V8765" t="s">
        <v>4337</v>
      </c>
      <c r="W8765" s="247"/>
      <c r="X8765"/>
      <c r="Y8765"/>
      <c r="Z8765"/>
      <c r="AA8765"/>
      <c r="AB8765"/>
      <c r="AC8765"/>
      <c r="AD8765"/>
      <c r="AE8765"/>
      <c r="AF8765"/>
      <c r="AG8765" t="s">
        <v>4308</v>
      </c>
      <c r="AH8765" s="115" t="s">
        <v>4308</v>
      </c>
    </row>
    <row r="8766" spans="1:35" hidden="1" x14ac:dyDescent="0.25">
      <c r="A8766" s="246">
        <v>336354</v>
      </c>
      <c r="B8766" s="247" t="s">
        <v>12806</v>
      </c>
      <c r="C8766" s="247" t="s">
        <v>335</v>
      </c>
      <c r="D8766" s="248" t="s">
        <v>230</v>
      </c>
      <c r="E8766" t="s">
        <v>76</v>
      </c>
      <c r="F8766" s="126">
        <v>32242</v>
      </c>
      <c r="G8766" s="248" t="s">
        <v>918</v>
      </c>
      <c r="H8766" t="s">
        <v>16</v>
      </c>
      <c r="I8766" t="s">
        <v>136</v>
      </c>
      <c r="J8766" s="247" t="s">
        <v>1226</v>
      </c>
      <c r="K8766"/>
      <c r="L8766" t="s">
        <v>50</v>
      </c>
      <c r="M8766"/>
      <c r="N8766"/>
      <c r="O8766"/>
      <c r="P8766"/>
      <c r="Q8766"/>
      <c r="U8766"/>
      <c r="V8766">
        <v>0</v>
      </c>
      <c r="W8766" s="247"/>
      <c r="X8766"/>
      <c r="Y8766"/>
      <c r="Z8766"/>
      <c r="AA8766"/>
      <c r="AB8766"/>
      <c r="AC8766"/>
      <c r="AD8766"/>
      <c r="AE8766"/>
      <c r="AF8766"/>
      <c r="AG8766"/>
    </row>
    <row r="8767" spans="1:35" hidden="1" x14ac:dyDescent="0.25">
      <c r="A8767" s="246">
        <v>336355</v>
      </c>
      <c r="B8767" s="247" t="s">
        <v>12807</v>
      </c>
      <c r="C8767" s="247" t="s">
        <v>1890</v>
      </c>
      <c r="D8767" s="248" t="s">
        <v>12808</v>
      </c>
      <c r="E8767" t="s">
        <v>76</v>
      </c>
      <c r="F8767" s="126">
        <v>35074</v>
      </c>
      <c r="G8767" s="248" t="s">
        <v>64</v>
      </c>
      <c r="H8767" t="s">
        <v>16</v>
      </c>
      <c r="I8767" t="s">
        <v>129</v>
      </c>
      <c r="J8767" s="247"/>
      <c r="K8767"/>
      <c r="L8767"/>
      <c r="M8767"/>
      <c r="N8767"/>
      <c r="O8767"/>
      <c r="P8767"/>
      <c r="Q8767"/>
      <c r="U8767"/>
      <c r="V8767" t="s">
        <v>4424</v>
      </c>
      <c r="W8767" s="247"/>
      <c r="X8767"/>
      <c r="Y8767"/>
      <c r="Z8767"/>
      <c r="AA8767"/>
      <c r="AB8767" t="s">
        <v>4308</v>
      </c>
      <c r="AC8767" t="s">
        <v>4308</v>
      </c>
      <c r="AD8767" t="s">
        <v>4308</v>
      </c>
      <c r="AE8767" t="s">
        <v>4308</v>
      </c>
      <c r="AF8767" t="s">
        <v>4308</v>
      </c>
      <c r="AG8767" t="s">
        <v>4308</v>
      </c>
      <c r="AH8767" s="115" t="s">
        <v>4308</v>
      </c>
    </row>
    <row r="8768" spans="1:35" ht="18" hidden="1" x14ac:dyDescent="0.25">
      <c r="A8768" s="249">
        <v>336356</v>
      </c>
      <c r="B8768" s="250" t="s">
        <v>12809</v>
      </c>
      <c r="C8768" s="250" t="s">
        <v>12810</v>
      </c>
      <c r="D8768" s="251" t="s">
        <v>10541</v>
      </c>
      <c r="E8768"/>
      <c r="F8768" s="126"/>
      <c r="G8768" s="252"/>
      <c r="H8768"/>
      <c r="I8768" t="s">
        <v>199</v>
      </c>
      <c r="J8768" s="253"/>
      <c r="K8768"/>
      <c r="L8768"/>
      <c r="M8768"/>
      <c r="N8768"/>
      <c r="O8768"/>
      <c r="P8768"/>
      <c r="Q8768"/>
      <c r="U8768"/>
      <c r="V8768">
        <v>0</v>
      </c>
      <c r="W8768" s="253"/>
      <c r="X8768"/>
      <c r="Y8768"/>
      <c r="Z8768"/>
      <c r="AA8768"/>
      <c r="AB8768"/>
      <c r="AC8768"/>
      <c r="AD8768"/>
      <c r="AE8768"/>
      <c r="AF8768"/>
      <c r="AG8768"/>
      <c r="AH8768" s="115" t="s">
        <v>4308</v>
      </c>
    </row>
    <row r="8769" spans="1:35" hidden="1" x14ac:dyDescent="0.25">
      <c r="A8769" s="246">
        <v>336357</v>
      </c>
      <c r="B8769" s="247" t="s">
        <v>12811</v>
      </c>
      <c r="C8769" s="247" t="s">
        <v>332</v>
      </c>
      <c r="D8769" s="248" t="s">
        <v>9950</v>
      </c>
      <c r="E8769" t="s">
        <v>76</v>
      </c>
      <c r="F8769" s="126"/>
      <c r="G8769" s="248"/>
      <c r="H8769" t="s">
        <v>16</v>
      </c>
      <c r="I8769" t="s">
        <v>129</v>
      </c>
      <c r="J8769" s="247"/>
      <c r="K8769"/>
      <c r="L8769"/>
      <c r="M8769"/>
      <c r="N8769"/>
      <c r="O8769"/>
      <c r="P8769"/>
      <c r="Q8769"/>
      <c r="U8769"/>
      <c r="V8769" t="s">
        <v>4424</v>
      </c>
      <c r="W8769" s="247"/>
      <c r="X8769"/>
      <c r="Y8769"/>
      <c r="Z8769"/>
      <c r="AA8769" t="s">
        <v>4308</v>
      </c>
      <c r="AB8769" t="s">
        <v>4308</v>
      </c>
      <c r="AC8769" t="s">
        <v>4308</v>
      </c>
      <c r="AD8769" t="s">
        <v>4308</v>
      </c>
      <c r="AE8769" t="s">
        <v>4308</v>
      </c>
      <c r="AF8769" t="s">
        <v>4308</v>
      </c>
      <c r="AG8769" t="s">
        <v>4308</v>
      </c>
      <c r="AH8769" s="115" t="s">
        <v>4308</v>
      </c>
    </row>
    <row r="8770" spans="1:35" ht="18" x14ac:dyDescent="0.25">
      <c r="A8770" s="249">
        <v>336358</v>
      </c>
      <c r="B8770" s="250" t="s">
        <v>12812</v>
      </c>
      <c r="C8770" s="250" t="s">
        <v>533</v>
      </c>
      <c r="D8770" s="251" t="s">
        <v>1450</v>
      </c>
      <c r="E8770"/>
      <c r="F8770" s="126"/>
      <c r="G8770" s="252"/>
      <c r="H8770"/>
      <c r="I8770" t="s">
        <v>107</v>
      </c>
      <c r="J8770" s="253"/>
      <c r="K8770"/>
      <c r="L8770"/>
      <c r="M8770"/>
      <c r="N8770"/>
      <c r="O8770"/>
      <c r="P8770"/>
      <c r="Q8770"/>
      <c r="U8770"/>
      <c r="V8770" t="s">
        <v>4337</v>
      </c>
      <c r="W8770" s="253"/>
      <c r="X8770"/>
      <c r="Y8770"/>
      <c r="Z8770"/>
      <c r="AA8770"/>
      <c r="AB8770"/>
      <c r="AC8770"/>
      <c r="AD8770"/>
      <c r="AE8770"/>
      <c r="AF8770"/>
      <c r="AG8770"/>
      <c r="AH8770" s="115" t="s">
        <v>4308</v>
      </c>
      <c r="AI8770" s="115" t="e">
        <f>VLOOKUP(A8770,'[2]دراسات قانونية'!$A$3:$E$600,1,0)</f>
        <v>#N/A</v>
      </c>
    </row>
    <row r="8771" spans="1:35" ht="18" x14ac:dyDescent="0.25">
      <c r="A8771" s="249">
        <v>336359</v>
      </c>
      <c r="B8771" s="250" t="s">
        <v>12813</v>
      </c>
      <c r="C8771" s="250" t="s">
        <v>909</v>
      </c>
      <c r="D8771" s="251" t="s">
        <v>276</v>
      </c>
      <c r="E8771"/>
      <c r="F8771" s="126"/>
      <c r="G8771" s="252"/>
      <c r="H8771"/>
      <c r="I8771" t="s">
        <v>107</v>
      </c>
      <c r="J8771" s="253"/>
      <c r="K8771"/>
      <c r="L8771"/>
      <c r="M8771"/>
      <c r="N8771"/>
      <c r="O8771"/>
      <c r="P8771"/>
      <c r="Q8771"/>
      <c r="U8771"/>
      <c r="V8771" t="s">
        <v>4337</v>
      </c>
      <c r="W8771" s="253"/>
      <c r="X8771"/>
      <c r="Y8771"/>
      <c r="Z8771"/>
      <c r="AA8771"/>
      <c r="AB8771"/>
      <c r="AC8771"/>
      <c r="AD8771"/>
      <c r="AE8771"/>
      <c r="AF8771"/>
      <c r="AG8771"/>
      <c r="AH8771" s="115" t="s">
        <v>4308</v>
      </c>
      <c r="AI8771" s="115" t="e">
        <f>VLOOKUP(A8771,'[2]دراسات قانونية'!$A$3:$E$600,1,0)</f>
        <v>#N/A</v>
      </c>
    </row>
    <row r="8772" spans="1:35" hidden="1" x14ac:dyDescent="0.25">
      <c r="A8772" s="243">
        <v>336360</v>
      </c>
      <c r="B8772" s="244" t="s">
        <v>2611</v>
      </c>
      <c r="C8772" s="244" t="s">
        <v>339</v>
      </c>
      <c r="D8772" s="245" t="s">
        <v>2612</v>
      </c>
      <c r="E8772" s="115" t="s">
        <v>76</v>
      </c>
      <c r="F8772" s="237">
        <v>32152</v>
      </c>
      <c r="G8772" s="245" t="s">
        <v>1999</v>
      </c>
      <c r="H8772" s="115" t="s">
        <v>19</v>
      </c>
      <c r="I8772" t="s">
        <v>199</v>
      </c>
      <c r="J8772" s="244" t="s">
        <v>1226</v>
      </c>
      <c r="L8772" s="115" t="s">
        <v>73</v>
      </c>
      <c r="U8772"/>
      <c r="V8772">
        <v>0</v>
      </c>
      <c r="W8772" s="244"/>
    </row>
    <row r="8773" spans="1:35" ht="18" x14ac:dyDescent="0.25">
      <c r="A8773" s="249">
        <v>336361</v>
      </c>
      <c r="B8773" s="250" t="s">
        <v>12814</v>
      </c>
      <c r="C8773" s="250" t="s">
        <v>324</v>
      </c>
      <c r="D8773" s="251" t="s">
        <v>730</v>
      </c>
      <c r="E8773"/>
      <c r="F8773" s="126"/>
      <c r="G8773" s="252"/>
      <c r="H8773"/>
      <c r="I8773" t="s">
        <v>107</v>
      </c>
      <c r="J8773" s="253"/>
      <c r="K8773"/>
      <c r="L8773"/>
      <c r="M8773"/>
      <c r="N8773"/>
      <c r="O8773"/>
      <c r="P8773"/>
      <c r="Q8773"/>
      <c r="U8773"/>
      <c r="V8773" t="s">
        <v>4337</v>
      </c>
      <c r="W8773" s="253"/>
      <c r="X8773"/>
      <c r="Y8773"/>
      <c r="Z8773"/>
      <c r="AA8773"/>
      <c r="AB8773"/>
      <c r="AC8773"/>
      <c r="AD8773"/>
      <c r="AE8773"/>
      <c r="AF8773"/>
      <c r="AG8773"/>
      <c r="AH8773" s="115" t="s">
        <v>4308</v>
      </c>
      <c r="AI8773" s="115" t="e">
        <f>VLOOKUP(A8773,'[2]دراسات قانونية'!$A$3:$E$600,1,0)</f>
        <v>#N/A</v>
      </c>
    </row>
    <row r="8774" spans="1:35" hidden="1" x14ac:dyDescent="0.25">
      <c r="A8774" s="246">
        <v>336362</v>
      </c>
      <c r="B8774" s="247" t="s">
        <v>12815</v>
      </c>
      <c r="C8774" s="247" t="s">
        <v>227</v>
      </c>
      <c r="D8774" s="248" t="s">
        <v>487</v>
      </c>
      <c r="E8774" t="s">
        <v>76</v>
      </c>
      <c r="F8774" s="126"/>
      <c r="G8774" s="248"/>
      <c r="H8774" t="s">
        <v>16</v>
      </c>
      <c r="I8774" t="s">
        <v>129</v>
      </c>
      <c r="J8774" s="247"/>
      <c r="K8774"/>
      <c r="L8774"/>
      <c r="M8774"/>
      <c r="N8774"/>
      <c r="O8774"/>
      <c r="P8774"/>
      <c r="Q8774"/>
      <c r="U8774"/>
      <c r="V8774" t="s">
        <v>4424</v>
      </c>
      <c r="W8774" s="247"/>
      <c r="X8774"/>
      <c r="Y8774"/>
      <c r="Z8774"/>
      <c r="AA8774"/>
      <c r="AB8774" t="s">
        <v>4308</v>
      </c>
      <c r="AC8774" t="s">
        <v>4308</v>
      </c>
      <c r="AD8774" t="s">
        <v>4308</v>
      </c>
      <c r="AE8774" t="s">
        <v>4308</v>
      </c>
      <c r="AF8774" t="s">
        <v>4308</v>
      </c>
      <c r="AG8774" t="s">
        <v>4308</v>
      </c>
      <c r="AH8774" s="115" t="s">
        <v>4308</v>
      </c>
    </row>
    <row r="8775" spans="1:35" x14ac:dyDescent="0.25">
      <c r="A8775" s="243">
        <v>336363</v>
      </c>
      <c r="B8775" s="244" t="s">
        <v>12816</v>
      </c>
      <c r="C8775" s="244" t="s">
        <v>343</v>
      </c>
      <c r="D8775" s="245" t="s">
        <v>1463</v>
      </c>
      <c r="E8775" s="115" t="s">
        <v>76</v>
      </c>
      <c r="F8775" s="237"/>
      <c r="G8775" s="245"/>
      <c r="H8775" s="115" t="s">
        <v>16</v>
      </c>
      <c r="I8775" t="s">
        <v>107</v>
      </c>
      <c r="J8775" s="244"/>
      <c r="U8775"/>
      <c r="V8775" t="s">
        <v>4336</v>
      </c>
      <c r="W8775" s="244"/>
      <c r="AA8775" s="115" t="s">
        <v>4308</v>
      </c>
      <c r="AB8775" s="115" t="s">
        <v>4308</v>
      </c>
      <c r="AC8775" s="115" t="s">
        <v>4308</v>
      </c>
      <c r="AD8775" s="115" t="s">
        <v>4308</v>
      </c>
      <c r="AE8775" s="115" t="s">
        <v>4308</v>
      </c>
      <c r="AF8775" s="115" t="s">
        <v>4308</v>
      </c>
      <c r="AG8775" s="115" t="s">
        <v>4308</v>
      </c>
      <c r="AH8775" s="115" t="s">
        <v>4308</v>
      </c>
      <c r="AI8775" s="115" t="e">
        <f>VLOOKUP(A8775,'[2]دراسات قانونية'!$A$3:$E$600,1,0)</f>
        <v>#N/A</v>
      </c>
    </row>
    <row r="8776" spans="1:35" hidden="1" x14ac:dyDescent="0.25">
      <c r="A8776" s="246">
        <v>336364</v>
      </c>
      <c r="B8776" s="247" t="s">
        <v>12817</v>
      </c>
      <c r="C8776" s="247" t="s">
        <v>219</v>
      </c>
      <c r="D8776" s="248" t="s">
        <v>599</v>
      </c>
      <c r="E8776" t="s">
        <v>76</v>
      </c>
      <c r="F8776" s="126">
        <v>34344</v>
      </c>
      <c r="G8776" s="248" t="s">
        <v>67</v>
      </c>
      <c r="H8776" t="s">
        <v>16</v>
      </c>
      <c r="I8776" t="s">
        <v>136</v>
      </c>
      <c r="J8776" s="247"/>
      <c r="K8776"/>
      <c r="L8776"/>
      <c r="M8776"/>
      <c r="N8776"/>
      <c r="O8776"/>
      <c r="P8776"/>
      <c r="Q8776"/>
      <c r="U8776"/>
      <c r="V8776" t="s">
        <v>16623</v>
      </c>
      <c r="W8776" s="247"/>
      <c r="X8776"/>
      <c r="Y8776"/>
      <c r="Z8776"/>
      <c r="AA8776"/>
      <c r="AB8776"/>
      <c r="AC8776" t="s">
        <v>4308</v>
      </c>
      <c r="AD8776" t="s">
        <v>4308</v>
      </c>
      <c r="AE8776" t="s">
        <v>4308</v>
      </c>
      <c r="AF8776" t="s">
        <v>4308</v>
      </c>
      <c r="AG8776" t="s">
        <v>4308</v>
      </c>
      <c r="AH8776" s="115" t="s">
        <v>4308</v>
      </c>
    </row>
    <row r="8777" spans="1:35" x14ac:dyDescent="0.25">
      <c r="A8777" s="243">
        <v>336365</v>
      </c>
      <c r="B8777" s="244" t="s">
        <v>12818</v>
      </c>
      <c r="C8777" s="244" t="s">
        <v>360</v>
      </c>
      <c r="D8777" s="245" t="s">
        <v>323</v>
      </c>
      <c r="E8777" s="115" t="s">
        <v>76</v>
      </c>
      <c r="F8777" s="237"/>
      <c r="G8777" s="245"/>
      <c r="H8777" s="115" t="s">
        <v>16</v>
      </c>
      <c r="I8777" t="s">
        <v>107</v>
      </c>
      <c r="J8777" s="244"/>
      <c r="U8777"/>
      <c r="V8777" t="s">
        <v>4336</v>
      </c>
      <c r="W8777" s="244"/>
      <c r="AA8777" s="115" t="s">
        <v>4308</v>
      </c>
      <c r="AB8777" s="115" t="s">
        <v>4308</v>
      </c>
      <c r="AC8777" s="115" t="s">
        <v>4308</v>
      </c>
      <c r="AD8777" s="115" t="s">
        <v>4308</v>
      </c>
      <c r="AE8777" s="115" t="s">
        <v>4308</v>
      </c>
      <c r="AF8777" s="115" t="s">
        <v>4308</v>
      </c>
      <c r="AG8777" s="115" t="s">
        <v>4308</v>
      </c>
      <c r="AH8777" s="115" t="s">
        <v>4308</v>
      </c>
      <c r="AI8777" s="115" t="e">
        <f>VLOOKUP(A8777,'[2]دراسات قانونية'!$A$3:$E$600,1,0)</f>
        <v>#N/A</v>
      </c>
    </row>
    <row r="8778" spans="1:35" hidden="1" x14ac:dyDescent="0.25">
      <c r="A8778" s="246">
        <v>336366</v>
      </c>
      <c r="B8778" s="247" t="s">
        <v>12819</v>
      </c>
      <c r="C8778" s="247" t="s">
        <v>219</v>
      </c>
      <c r="D8778" s="248" t="s">
        <v>2373</v>
      </c>
      <c r="E8778" t="s">
        <v>77</v>
      </c>
      <c r="F8778" s="126">
        <v>29006</v>
      </c>
      <c r="G8778" s="248" t="s">
        <v>18</v>
      </c>
      <c r="H8778" t="s">
        <v>16</v>
      </c>
      <c r="I8778" t="s">
        <v>136</v>
      </c>
      <c r="J8778" s="247" t="s">
        <v>1226</v>
      </c>
      <c r="K8778"/>
      <c r="L8778" t="s">
        <v>73</v>
      </c>
      <c r="M8778"/>
      <c r="N8778"/>
      <c r="O8778"/>
      <c r="P8778"/>
      <c r="Q8778"/>
      <c r="U8778"/>
      <c r="V8778">
        <v>0</v>
      </c>
      <c r="W8778" s="247"/>
      <c r="X8778"/>
      <c r="Y8778"/>
      <c r="Z8778"/>
      <c r="AA8778"/>
      <c r="AB8778"/>
      <c r="AC8778"/>
      <c r="AD8778"/>
      <c r="AE8778"/>
      <c r="AF8778"/>
      <c r="AG8778"/>
    </row>
    <row r="8779" spans="1:35" hidden="1" x14ac:dyDescent="0.25">
      <c r="A8779" s="246">
        <v>336368</v>
      </c>
      <c r="B8779" s="247" t="s">
        <v>12820</v>
      </c>
      <c r="C8779" s="247" t="s">
        <v>664</v>
      </c>
      <c r="D8779" s="248" t="s">
        <v>293</v>
      </c>
      <c r="E8779" t="s">
        <v>76</v>
      </c>
      <c r="F8779" s="126">
        <v>32864</v>
      </c>
      <c r="G8779" s="248" t="s">
        <v>2165</v>
      </c>
      <c r="H8779" t="s">
        <v>16</v>
      </c>
      <c r="I8779" t="s">
        <v>129</v>
      </c>
      <c r="J8779" s="247"/>
      <c r="K8779"/>
      <c r="L8779"/>
      <c r="M8779"/>
      <c r="N8779"/>
      <c r="O8779"/>
      <c r="P8779"/>
      <c r="Q8779"/>
      <c r="U8779"/>
      <c r="V8779" t="s">
        <v>16603</v>
      </c>
      <c r="W8779" s="247"/>
      <c r="X8779"/>
      <c r="Y8779"/>
      <c r="Z8779"/>
      <c r="AA8779"/>
      <c r="AB8779" t="s">
        <v>4308</v>
      </c>
      <c r="AC8779" t="s">
        <v>4308</v>
      </c>
      <c r="AD8779" t="s">
        <v>4308</v>
      </c>
      <c r="AE8779" t="s">
        <v>4308</v>
      </c>
      <c r="AF8779" t="s">
        <v>4308</v>
      </c>
      <c r="AG8779" t="s">
        <v>4308</v>
      </c>
      <c r="AH8779" s="115" t="s">
        <v>4308</v>
      </c>
    </row>
    <row r="8780" spans="1:35" x14ac:dyDescent="0.25">
      <c r="A8780" s="243">
        <v>336369</v>
      </c>
      <c r="B8780" s="244" t="s">
        <v>12821</v>
      </c>
      <c r="C8780" s="244" t="s">
        <v>227</v>
      </c>
      <c r="D8780" s="245" t="s">
        <v>501</v>
      </c>
      <c r="E8780" s="115" t="s">
        <v>77</v>
      </c>
      <c r="F8780" s="237">
        <v>33245</v>
      </c>
      <c r="G8780" s="245" t="s">
        <v>7840</v>
      </c>
      <c r="H8780" s="115" t="s">
        <v>16</v>
      </c>
      <c r="I8780" t="s">
        <v>107</v>
      </c>
      <c r="J8780" s="244" t="s">
        <v>1226</v>
      </c>
      <c r="L8780" s="115" t="s">
        <v>73</v>
      </c>
      <c r="U8780"/>
      <c r="V8780" t="s">
        <v>4336</v>
      </c>
      <c r="W8780" s="244"/>
      <c r="AH8780" s="115" t="s">
        <v>4308</v>
      </c>
      <c r="AI8780" s="115" t="e">
        <f>VLOOKUP(A8780,'[2]دراسات قانونية'!$A$3:$E$600,1,0)</f>
        <v>#N/A</v>
      </c>
    </row>
    <row r="8781" spans="1:35" x14ac:dyDescent="0.25">
      <c r="A8781" s="243">
        <v>336370</v>
      </c>
      <c r="B8781" s="244" t="s">
        <v>12822</v>
      </c>
      <c r="C8781" s="244" t="s">
        <v>274</v>
      </c>
      <c r="D8781" s="245" t="s">
        <v>220</v>
      </c>
      <c r="E8781" s="115" t="s">
        <v>76</v>
      </c>
      <c r="F8781" s="237"/>
      <c r="G8781" s="245"/>
      <c r="H8781" s="115" t="s">
        <v>16</v>
      </c>
      <c r="I8781" t="s">
        <v>107</v>
      </c>
      <c r="J8781" s="244"/>
      <c r="U8781"/>
      <c r="V8781" t="s">
        <v>4336</v>
      </c>
      <c r="W8781" s="244"/>
      <c r="AA8781" s="115" t="s">
        <v>4308</v>
      </c>
      <c r="AB8781" s="115" t="s">
        <v>4308</v>
      </c>
      <c r="AC8781" s="115" t="s">
        <v>4308</v>
      </c>
      <c r="AD8781" s="115" t="s">
        <v>4308</v>
      </c>
      <c r="AE8781" s="115" t="s">
        <v>4308</v>
      </c>
      <c r="AF8781" s="115" t="s">
        <v>4308</v>
      </c>
      <c r="AG8781" s="115" t="s">
        <v>4308</v>
      </c>
      <c r="AH8781" s="115" t="s">
        <v>4308</v>
      </c>
      <c r="AI8781" s="115" t="e">
        <f>VLOOKUP(A8781,'[2]دراسات قانونية'!$A$3:$E$600,1,0)</f>
        <v>#N/A</v>
      </c>
    </row>
    <row r="8782" spans="1:35" hidden="1" x14ac:dyDescent="0.25">
      <c r="A8782" s="243">
        <v>336371</v>
      </c>
      <c r="B8782" s="244" t="s">
        <v>3923</v>
      </c>
      <c r="C8782" s="244" t="s">
        <v>227</v>
      </c>
      <c r="D8782" s="245" t="s">
        <v>950</v>
      </c>
      <c r="E8782" s="115" t="s">
        <v>77</v>
      </c>
      <c r="F8782" s="237">
        <v>33578</v>
      </c>
      <c r="G8782" s="245" t="s">
        <v>18</v>
      </c>
      <c r="H8782" s="115" t="s">
        <v>19</v>
      </c>
      <c r="I8782" t="s">
        <v>199</v>
      </c>
      <c r="J8782" s="244" t="s">
        <v>15</v>
      </c>
      <c r="L8782" s="115" t="s">
        <v>18</v>
      </c>
      <c r="U8782"/>
      <c r="V8782">
        <v>0</v>
      </c>
      <c r="W8782" s="244"/>
    </row>
    <row r="8783" spans="1:35" ht="18" hidden="1" x14ac:dyDescent="0.25">
      <c r="A8783" s="249">
        <v>336373</v>
      </c>
      <c r="B8783" s="250" t="s">
        <v>12823</v>
      </c>
      <c r="C8783" s="250" t="s">
        <v>264</v>
      </c>
      <c r="D8783" s="251" t="s">
        <v>210</v>
      </c>
      <c r="E8783"/>
      <c r="F8783" s="126"/>
      <c r="G8783" s="252"/>
      <c r="H8783"/>
      <c r="I8783" t="s">
        <v>199</v>
      </c>
      <c r="J8783" s="253"/>
      <c r="K8783"/>
      <c r="L8783"/>
      <c r="M8783"/>
      <c r="N8783"/>
      <c r="O8783"/>
      <c r="P8783"/>
      <c r="Q8783"/>
      <c r="U8783"/>
      <c r="V8783">
        <v>0</v>
      </c>
      <c r="W8783" s="253"/>
      <c r="X8783"/>
      <c r="Y8783"/>
      <c r="Z8783"/>
      <c r="AA8783"/>
      <c r="AB8783"/>
      <c r="AC8783"/>
      <c r="AD8783"/>
      <c r="AE8783"/>
      <c r="AF8783"/>
      <c r="AG8783"/>
      <c r="AH8783" s="115" t="s">
        <v>4308</v>
      </c>
    </row>
    <row r="8784" spans="1:35" x14ac:dyDescent="0.25">
      <c r="A8784" s="243">
        <v>336374</v>
      </c>
      <c r="B8784" s="244" t="s">
        <v>12824</v>
      </c>
      <c r="C8784" s="244" t="s">
        <v>332</v>
      </c>
      <c r="D8784" s="245" t="s">
        <v>838</v>
      </c>
      <c r="E8784" s="115" t="s">
        <v>76</v>
      </c>
      <c r="F8784" s="237"/>
      <c r="G8784" s="245"/>
      <c r="H8784" s="115" t="s">
        <v>16</v>
      </c>
      <c r="I8784" t="s">
        <v>107</v>
      </c>
      <c r="J8784" s="244"/>
      <c r="U8784"/>
      <c r="V8784" t="s">
        <v>4336</v>
      </c>
      <c r="W8784" s="244"/>
      <c r="AA8784" s="115" t="s">
        <v>4308</v>
      </c>
      <c r="AB8784" s="115" t="s">
        <v>4308</v>
      </c>
      <c r="AC8784" s="115" t="s">
        <v>4308</v>
      </c>
      <c r="AD8784" s="115" t="s">
        <v>4308</v>
      </c>
      <c r="AE8784" s="115" t="s">
        <v>4308</v>
      </c>
      <c r="AF8784" s="115" t="s">
        <v>4308</v>
      </c>
      <c r="AG8784" s="115" t="s">
        <v>4308</v>
      </c>
      <c r="AH8784" s="115" t="s">
        <v>4308</v>
      </c>
      <c r="AI8784" s="115" t="e">
        <f>VLOOKUP(A8784,'[2]دراسات قانونية'!$A$3:$E$600,1,0)</f>
        <v>#N/A</v>
      </c>
    </row>
    <row r="8785" spans="1:35" x14ac:dyDescent="0.25">
      <c r="A8785" s="243">
        <v>336375</v>
      </c>
      <c r="B8785" s="244" t="s">
        <v>12825</v>
      </c>
      <c r="C8785" s="244" t="s">
        <v>244</v>
      </c>
      <c r="D8785" s="245" t="s">
        <v>776</v>
      </c>
      <c r="E8785" s="115" t="s">
        <v>76</v>
      </c>
      <c r="F8785" s="237"/>
      <c r="G8785" s="245"/>
      <c r="H8785" s="115" t="s">
        <v>16</v>
      </c>
      <c r="I8785" t="s">
        <v>107</v>
      </c>
      <c r="J8785" s="244"/>
      <c r="U8785"/>
      <c r="V8785" t="s">
        <v>4336</v>
      </c>
      <c r="W8785" s="244"/>
      <c r="AA8785" s="115" t="s">
        <v>4308</v>
      </c>
      <c r="AB8785" s="115" t="s">
        <v>4308</v>
      </c>
      <c r="AC8785" s="115" t="s">
        <v>4308</v>
      </c>
      <c r="AD8785" s="115" t="s">
        <v>4308</v>
      </c>
      <c r="AE8785" s="115" t="s">
        <v>4308</v>
      </c>
      <c r="AF8785" s="115" t="s">
        <v>4308</v>
      </c>
      <c r="AG8785" s="115" t="s">
        <v>4308</v>
      </c>
      <c r="AH8785" s="115" t="s">
        <v>4308</v>
      </c>
      <c r="AI8785" s="115" t="e">
        <f>VLOOKUP(A8785,'[2]دراسات قانونية'!$A$3:$E$600,1,0)</f>
        <v>#N/A</v>
      </c>
    </row>
    <row r="8786" spans="1:35" hidden="1" x14ac:dyDescent="0.25">
      <c r="A8786" s="246">
        <v>336376</v>
      </c>
      <c r="B8786" s="247" t="s">
        <v>12826</v>
      </c>
      <c r="C8786" s="247" t="s">
        <v>821</v>
      </c>
      <c r="D8786" s="248" t="s">
        <v>607</v>
      </c>
      <c r="E8786" t="s">
        <v>77</v>
      </c>
      <c r="F8786" s="126">
        <v>36912</v>
      </c>
      <c r="G8786" s="248" t="s">
        <v>211</v>
      </c>
      <c r="H8786" t="s">
        <v>16</v>
      </c>
      <c r="I8786" t="s">
        <v>129</v>
      </c>
      <c r="J8786" s="247" t="s">
        <v>1226</v>
      </c>
      <c r="K8786"/>
      <c r="L8786" t="s">
        <v>40</v>
      </c>
      <c r="M8786"/>
      <c r="N8786"/>
      <c r="O8786"/>
      <c r="P8786"/>
      <c r="Q8786"/>
      <c r="U8786"/>
      <c r="V8786">
        <v>0</v>
      </c>
      <c r="W8786" s="247"/>
      <c r="X8786"/>
      <c r="Y8786"/>
      <c r="Z8786"/>
      <c r="AA8786"/>
      <c r="AB8786"/>
      <c r="AC8786"/>
      <c r="AD8786"/>
      <c r="AE8786"/>
      <c r="AF8786"/>
      <c r="AG8786"/>
      <c r="AH8786" s="115" t="s">
        <v>4308</v>
      </c>
    </row>
    <row r="8787" spans="1:35" ht="18" hidden="1" x14ac:dyDescent="0.25">
      <c r="A8787" s="249">
        <v>336377</v>
      </c>
      <c r="B8787" s="250" t="s">
        <v>12827</v>
      </c>
      <c r="C8787" s="250" t="s">
        <v>6269</v>
      </c>
      <c r="D8787" s="251" t="s">
        <v>270</v>
      </c>
      <c r="E8787"/>
      <c r="F8787" s="126"/>
      <c r="G8787" s="252"/>
      <c r="H8787"/>
      <c r="I8787" t="s">
        <v>199</v>
      </c>
      <c r="J8787" s="253"/>
      <c r="K8787"/>
      <c r="L8787"/>
      <c r="M8787"/>
      <c r="N8787"/>
      <c r="O8787"/>
      <c r="P8787"/>
      <c r="Q8787"/>
      <c r="U8787"/>
      <c r="V8787">
        <v>0</v>
      </c>
      <c r="W8787" s="253"/>
      <c r="X8787"/>
      <c r="Y8787"/>
      <c r="Z8787"/>
      <c r="AA8787"/>
      <c r="AB8787"/>
      <c r="AC8787"/>
      <c r="AD8787"/>
      <c r="AE8787"/>
      <c r="AF8787"/>
      <c r="AG8787"/>
      <c r="AH8787" s="115" t="s">
        <v>4308</v>
      </c>
    </row>
    <row r="8788" spans="1:35" x14ac:dyDescent="0.25">
      <c r="A8788" s="243">
        <v>336378</v>
      </c>
      <c r="B8788" s="244" t="s">
        <v>12828</v>
      </c>
      <c r="C8788" s="244" t="s">
        <v>261</v>
      </c>
      <c r="D8788" s="245" t="s">
        <v>450</v>
      </c>
      <c r="E8788" s="115" t="s">
        <v>76</v>
      </c>
      <c r="F8788" s="237"/>
      <c r="G8788" s="245"/>
      <c r="H8788" s="115" t="s">
        <v>16</v>
      </c>
      <c r="I8788" t="s">
        <v>107</v>
      </c>
      <c r="J8788" s="244"/>
      <c r="U8788"/>
      <c r="V8788" t="s">
        <v>4336</v>
      </c>
      <c r="W8788" s="244"/>
      <c r="AA8788" s="115" t="s">
        <v>4308</v>
      </c>
      <c r="AB8788" s="115" t="s">
        <v>4308</v>
      </c>
      <c r="AC8788" s="115" t="s">
        <v>4308</v>
      </c>
      <c r="AD8788" s="115" t="s">
        <v>4308</v>
      </c>
      <c r="AE8788" s="115" t="s">
        <v>4308</v>
      </c>
      <c r="AF8788" s="115" t="s">
        <v>4308</v>
      </c>
      <c r="AG8788" s="115" t="s">
        <v>4308</v>
      </c>
      <c r="AH8788" s="115" t="s">
        <v>4308</v>
      </c>
      <c r="AI8788" s="115" t="e">
        <f>VLOOKUP(A8788,'[2]دراسات قانونية'!$A$3:$E$600,1,0)</f>
        <v>#N/A</v>
      </c>
    </row>
    <row r="8789" spans="1:35" hidden="1" x14ac:dyDescent="0.25">
      <c r="A8789" s="246">
        <v>336379</v>
      </c>
      <c r="B8789" s="247" t="s">
        <v>12829</v>
      </c>
      <c r="C8789" s="247" t="s">
        <v>261</v>
      </c>
      <c r="D8789" s="248" t="s">
        <v>949</v>
      </c>
      <c r="E8789" t="s">
        <v>77</v>
      </c>
      <c r="F8789" s="126">
        <v>35900</v>
      </c>
      <c r="G8789" s="248" t="s">
        <v>18</v>
      </c>
      <c r="H8789" t="s">
        <v>16</v>
      </c>
      <c r="I8789" t="s">
        <v>136</v>
      </c>
      <c r="J8789" s="247" t="s">
        <v>15</v>
      </c>
      <c r="K8789"/>
      <c r="L8789" t="s">
        <v>18</v>
      </c>
      <c r="M8789"/>
      <c r="N8789"/>
      <c r="O8789"/>
      <c r="P8789"/>
      <c r="Q8789"/>
      <c r="U8789"/>
      <c r="V8789">
        <v>0</v>
      </c>
      <c r="W8789" s="247"/>
      <c r="X8789"/>
      <c r="Y8789"/>
      <c r="Z8789"/>
      <c r="AA8789"/>
      <c r="AB8789"/>
      <c r="AC8789"/>
      <c r="AD8789"/>
      <c r="AE8789"/>
      <c r="AF8789"/>
      <c r="AG8789"/>
    </row>
    <row r="8790" spans="1:35" x14ac:dyDescent="0.25">
      <c r="A8790" s="243">
        <v>336380</v>
      </c>
      <c r="B8790" s="244" t="s">
        <v>12830</v>
      </c>
      <c r="C8790" s="244" t="s">
        <v>369</v>
      </c>
      <c r="D8790" s="245" t="s">
        <v>555</v>
      </c>
      <c r="E8790" s="115" t="s">
        <v>77</v>
      </c>
      <c r="F8790" s="237">
        <v>34700</v>
      </c>
      <c r="G8790" s="245" t="s">
        <v>918</v>
      </c>
      <c r="H8790" s="115" t="s">
        <v>16</v>
      </c>
      <c r="I8790" t="s">
        <v>107</v>
      </c>
      <c r="J8790" s="244"/>
      <c r="U8790"/>
      <c r="V8790" t="s">
        <v>4336</v>
      </c>
      <c r="W8790" s="244"/>
      <c r="AD8790" s="115" t="s">
        <v>4308</v>
      </c>
      <c r="AE8790" s="115" t="s">
        <v>4308</v>
      </c>
      <c r="AF8790" s="115" t="s">
        <v>4308</v>
      </c>
      <c r="AG8790" s="115" t="s">
        <v>4308</v>
      </c>
      <c r="AH8790" s="115" t="s">
        <v>4308</v>
      </c>
      <c r="AI8790" s="115" t="e">
        <f>VLOOKUP(A8790,'[2]دراسات قانونية'!$A$3:$E$600,1,0)</f>
        <v>#N/A</v>
      </c>
    </row>
    <row r="8791" spans="1:35" x14ac:dyDescent="0.25">
      <c r="A8791" s="243">
        <v>336382</v>
      </c>
      <c r="B8791" s="244" t="s">
        <v>12831</v>
      </c>
      <c r="C8791" s="244" t="s">
        <v>561</v>
      </c>
      <c r="D8791" s="245" t="s">
        <v>239</v>
      </c>
      <c r="E8791" s="115" t="s">
        <v>76</v>
      </c>
      <c r="F8791" s="237"/>
      <c r="G8791" s="245"/>
      <c r="H8791" s="115" t="s">
        <v>16</v>
      </c>
      <c r="I8791" t="s">
        <v>107</v>
      </c>
      <c r="J8791" s="244"/>
      <c r="U8791"/>
      <c r="V8791" t="s">
        <v>4336</v>
      </c>
      <c r="W8791" s="244"/>
      <c r="AA8791" s="115" t="s">
        <v>4308</v>
      </c>
      <c r="AB8791" s="115" t="s">
        <v>4308</v>
      </c>
      <c r="AC8791" s="115" t="s">
        <v>4308</v>
      </c>
      <c r="AD8791" s="115" t="s">
        <v>4308</v>
      </c>
      <c r="AE8791" s="115" t="s">
        <v>4308</v>
      </c>
      <c r="AF8791" s="115" t="s">
        <v>4308</v>
      </c>
      <c r="AG8791" s="115" t="s">
        <v>4308</v>
      </c>
      <c r="AH8791" s="115" t="s">
        <v>4308</v>
      </c>
      <c r="AI8791" s="115" t="e">
        <f>VLOOKUP(A8791,'[2]دراسات قانونية'!$A$3:$E$600,1,0)</f>
        <v>#N/A</v>
      </c>
    </row>
    <row r="8792" spans="1:35" x14ac:dyDescent="0.25">
      <c r="A8792" s="243">
        <v>336383</v>
      </c>
      <c r="B8792" s="244" t="s">
        <v>12832</v>
      </c>
      <c r="C8792" s="244" t="s">
        <v>227</v>
      </c>
      <c r="D8792" s="245" t="s">
        <v>474</v>
      </c>
      <c r="E8792" s="115" t="s">
        <v>76</v>
      </c>
      <c r="F8792" s="237"/>
      <c r="G8792" s="245"/>
      <c r="H8792" s="115" t="s">
        <v>16</v>
      </c>
      <c r="I8792" t="s">
        <v>107</v>
      </c>
      <c r="J8792" s="244"/>
      <c r="U8792"/>
      <c r="V8792" t="s">
        <v>4336</v>
      </c>
      <c r="W8792" s="244"/>
      <c r="AA8792" s="115" t="s">
        <v>4308</v>
      </c>
      <c r="AB8792" s="115" t="s">
        <v>4308</v>
      </c>
      <c r="AC8792" s="115" t="s">
        <v>4308</v>
      </c>
      <c r="AD8792" s="115" t="s">
        <v>4308</v>
      </c>
      <c r="AE8792" s="115" t="s">
        <v>4308</v>
      </c>
      <c r="AF8792" s="115" t="s">
        <v>4308</v>
      </c>
      <c r="AG8792" s="115" t="s">
        <v>4308</v>
      </c>
      <c r="AH8792" s="115" t="s">
        <v>4308</v>
      </c>
      <c r="AI8792" s="115" t="e">
        <f>VLOOKUP(A8792,'[2]دراسات قانونية'!$A$3:$E$600,1,0)</f>
        <v>#N/A</v>
      </c>
    </row>
    <row r="8793" spans="1:35" hidden="1" x14ac:dyDescent="0.25">
      <c r="A8793" s="246">
        <v>336384</v>
      </c>
      <c r="B8793" s="247" t="s">
        <v>12833</v>
      </c>
      <c r="C8793" s="247" t="s">
        <v>1015</v>
      </c>
      <c r="D8793" s="248" t="s">
        <v>378</v>
      </c>
      <c r="E8793" t="s">
        <v>76</v>
      </c>
      <c r="F8793" s="126">
        <v>35929</v>
      </c>
      <c r="G8793" s="248" t="s">
        <v>509</v>
      </c>
      <c r="H8793" t="s">
        <v>16</v>
      </c>
      <c r="I8793" t="s">
        <v>201</v>
      </c>
      <c r="J8793" s="247" t="s">
        <v>15</v>
      </c>
      <c r="K8793"/>
      <c r="L8793" t="s">
        <v>18</v>
      </c>
      <c r="M8793"/>
      <c r="N8793"/>
      <c r="O8793"/>
      <c r="P8793"/>
      <c r="Q8793"/>
      <c r="U8793"/>
      <c r="V8793">
        <v>0</v>
      </c>
      <c r="W8793" s="247"/>
      <c r="X8793"/>
      <c r="Y8793"/>
      <c r="Z8793"/>
      <c r="AA8793"/>
      <c r="AB8793"/>
      <c r="AC8793"/>
      <c r="AD8793"/>
      <c r="AE8793"/>
      <c r="AF8793"/>
      <c r="AG8793"/>
    </row>
    <row r="8794" spans="1:35" x14ac:dyDescent="0.25">
      <c r="A8794" s="243">
        <v>336385</v>
      </c>
      <c r="B8794" s="244" t="s">
        <v>1464</v>
      </c>
      <c r="C8794" s="244" t="s">
        <v>295</v>
      </c>
      <c r="D8794" s="245" t="s">
        <v>521</v>
      </c>
      <c r="E8794" s="115" t="s">
        <v>76</v>
      </c>
      <c r="F8794" s="237"/>
      <c r="G8794" s="245"/>
      <c r="H8794" s="115" t="s">
        <v>16</v>
      </c>
      <c r="I8794" t="s">
        <v>107</v>
      </c>
      <c r="J8794" s="244"/>
      <c r="U8794"/>
      <c r="V8794" t="s">
        <v>4336</v>
      </c>
      <c r="W8794" s="244"/>
      <c r="AA8794" s="115" t="s">
        <v>4308</v>
      </c>
      <c r="AB8794" s="115" t="s">
        <v>4308</v>
      </c>
      <c r="AC8794" s="115" t="s">
        <v>4308</v>
      </c>
      <c r="AD8794" s="115" t="s">
        <v>4308</v>
      </c>
      <c r="AE8794" s="115" t="s">
        <v>4308</v>
      </c>
      <c r="AF8794" s="115" t="s">
        <v>4308</v>
      </c>
      <c r="AG8794" s="115" t="s">
        <v>4308</v>
      </c>
      <c r="AH8794" s="115" t="s">
        <v>4308</v>
      </c>
      <c r="AI8794" s="115" t="e">
        <f>VLOOKUP(A8794,'[2]دراسات قانونية'!$A$3:$E$600,1,0)</f>
        <v>#N/A</v>
      </c>
    </row>
    <row r="8795" spans="1:35" hidden="1" x14ac:dyDescent="0.25">
      <c r="A8795" s="243">
        <v>336386</v>
      </c>
      <c r="B8795" s="244" t="s">
        <v>4205</v>
      </c>
      <c r="C8795" s="244" t="s">
        <v>339</v>
      </c>
      <c r="D8795" s="245" t="s">
        <v>702</v>
      </c>
      <c r="E8795" s="115" t="s">
        <v>77</v>
      </c>
      <c r="F8795" s="237">
        <v>31805</v>
      </c>
      <c r="G8795" s="245" t="s">
        <v>708</v>
      </c>
      <c r="H8795" s="115" t="s">
        <v>16</v>
      </c>
      <c r="I8795" t="s">
        <v>199</v>
      </c>
      <c r="J8795" s="244" t="s">
        <v>1226</v>
      </c>
      <c r="L8795" s="115" t="s">
        <v>70</v>
      </c>
      <c r="U8795"/>
      <c r="V8795">
        <v>0</v>
      </c>
      <c r="W8795" s="244"/>
    </row>
    <row r="8796" spans="1:35" ht="18" x14ac:dyDescent="0.25">
      <c r="A8796" s="249">
        <v>336387</v>
      </c>
      <c r="B8796" s="250" t="s">
        <v>12834</v>
      </c>
      <c r="C8796" s="250" t="s">
        <v>250</v>
      </c>
      <c r="D8796" s="251" t="s">
        <v>281</v>
      </c>
      <c r="E8796"/>
      <c r="F8796" s="126"/>
      <c r="G8796" s="252"/>
      <c r="H8796"/>
      <c r="I8796" t="s">
        <v>107</v>
      </c>
      <c r="J8796" s="253"/>
      <c r="K8796"/>
      <c r="L8796"/>
      <c r="M8796"/>
      <c r="N8796"/>
      <c r="O8796"/>
      <c r="P8796"/>
      <c r="Q8796"/>
      <c r="U8796"/>
      <c r="V8796" t="s">
        <v>4337</v>
      </c>
      <c r="W8796" s="253"/>
      <c r="X8796"/>
      <c r="Y8796"/>
      <c r="Z8796"/>
      <c r="AA8796"/>
      <c r="AB8796"/>
      <c r="AC8796"/>
      <c r="AD8796"/>
      <c r="AE8796"/>
      <c r="AF8796"/>
      <c r="AG8796"/>
      <c r="AH8796" s="115" t="s">
        <v>4308</v>
      </c>
      <c r="AI8796" s="115" t="e">
        <f>VLOOKUP(A8796,'[2]دراسات قانونية'!$A$3:$E$600,1,0)</f>
        <v>#N/A</v>
      </c>
    </row>
    <row r="8797" spans="1:35" ht="18" hidden="1" x14ac:dyDescent="0.25">
      <c r="A8797" s="249">
        <v>336388</v>
      </c>
      <c r="B8797" s="250" t="s">
        <v>12835</v>
      </c>
      <c r="C8797" s="250" t="s">
        <v>11398</v>
      </c>
      <c r="D8797" s="251" t="s">
        <v>537</v>
      </c>
      <c r="E8797"/>
      <c r="F8797" s="126"/>
      <c r="G8797" s="252"/>
      <c r="H8797"/>
      <c r="I8797" t="s">
        <v>199</v>
      </c>
      <c r="J8797" s="253"/>
      <c r="K8797"/>
      <c r="L8797"/>
      <c r="M8797"/>
      <c r="N8797"/>
      <c r="O8797"/>
      <c r="P8797"/>
      <c r="Q8797"/>
      <c r="U8797"/>
      <c r="V8797">
        <v>0</v>
      </c>
      <c r="W8797" s="253"/>
      <c r="X8797"/>
      <c r="Y8797"/>
      <c r="Z8797"/>
      <c r="AA8797"/>
      <c r="AB8797"/>
      <c r="AC8797"/>
      <c r="AD8797"/>
      <c r="AE8797"/>
      <c r="AF8797"/>
      <c r="AG8797"/>
      <c r="AH8797" s="115" t="s">
        <v>4308</v>
      </c>
    </row>
    <row r="8798" spans="1:35" hidden="1" x14ac:dyDescent="0.25">
      <c r="A8798" s="243">
        <v>336389</v>
      </c>
      <c r="B8798" s="244" t="s">
        <v>4206</v>
      </c>
      <c r="C8798" s="244" t="s">
        <v>515</v>
      </c>
      <c r="D8798" s="245" t="s">
        <v>290</v>
      </c>
      <c r="E8798" s="115" t="s">
        <v>77</v>
      </c>
      <c r="F8798" s="237">
        <v>35388</v>
      </c>
      <c r="G8798" s="245" t="s">
        <v>18</v>
      </c>
      <c r="H8798" s="115" t="s">
        <v>16</v>
      </c>
      <c r="I8798" t="s">
        <v>199</v>
      </c>
      <c r="J8798" s="244" t="s">
        <v>1226</v>
      </c>
      <c r="L8798" s="115" t="s">
        <v>18</v>
      </c>
      <c r="U8798"/>
      <c r="V8798">
        <v>0</v>
      </c>
      <c r="W8798" s="244"/>
    </row>
    <row r="8799" spans="1:35" hidden="1" x14ac:dyDescent="0.25">
      <c r="A8799" s="246">
        <v>336390</v>
      </c>
      <c r="B8799" s="247" t="s">
        <v>12836</v>
      </c>
      <c r="C8799" s="247" t="s">
        <v>12795</v>
      </c>
      <c r="D8799" s="248" t="s">
        <v>880</v>
      </c>
      <c r="E8799" t="s">
        <v>77</v>
      </c>
      <c r="F8799" s="126">
        <v>34814</v>
      </c>
      <c r="G8799" s="248" t="s">
        <v>70</v>
      </c>
      <c r="H8799" t="s">
        <v>16</v>
      </c>
      <c r="I8799" t="s">
        <v>136</v>
      </c>
      <c r="J8799" s="247" t="s">
        <v>1226</v>
      </c>
      <c r="K8799"/>
      <c r="L8799" t="s">
        <v>70</v>
      </c>
      <c r="M8799"/>
      <c r="N8799"/>
      <c r="O8799"/>
      <c r="P8799"/>
      <c r="Q8799"/>
      <c r="U8799"/>
      <c r="V8799">
        <v>0</v>
      </c>
      <c r="W8799" s="247"/>
      <c r="X8799"/>
      <c r="Y8799"/>
      <c r="Z8799"/>
      <c r="AA8799"/>
      <c r="AB8799"/>
      <c r="AC8799"/>
      <c r="AD8799"/>
      <c r="AE8799"/>
      <c r="AF8799"/>
      <c r="AG8799"/>
    </row>
    <row r="8800" spans="1:35" hidden="1" x14ac:dyDescent="0.25">
      <c r="A8800" s="243">
        <v>336391</v>
      </c>
      <c r="B8800" s="244" t="s">
        <v>2628</v>
      </c>
      <c r="C8800" s="244" t="s">
        <v>223</v>
      </c>
      <c r="D8800" s="245" t="s">
        <v>741</v>
      </c>
      <c r="E8800" s="115" t="s">
        <v>77</v>
      </c>
      <c r="F8800" s="237">
        <v>35070</v>
      </c>
      <c r="G8800" s="245" t="s">
        <v>18</v>
      </c>
      <c r="H8800" s="115" t="s">
        <v>16</v>
      </c>
      <c r="I8800" t="s">
        <v>199</v>
      </c>
      <c r="J8800" s="244" t="s">
        <v>1226</v>
      </c>
      <c r="L8800" s="115" t="s">
        <v>18</v>
      </c>
      <c r="U8800"/>
      <c r="V8800">
        <v>0</v>
      </c>
      <c r="W8800" s="244"/>
    </row>
    <row r="8801" spans="1:35" x14ac:dyDescent="0.25">
      <c r="A8801" s="243">
        <v>336392</v>
      </c>
      <c r="B8801" s="244" t="s">
        <v>12837</v>
      </c>
      <c r="C8801" s="244" t="s">
        <v>295</v>
      </c>
      <c r="D8801" s="245" t="s">
        <v>12838</v>
      </c>
      <c r="E8801" s="115" t="s">
        <v>76</v>
      </c>
      <c r="F8801" s="237"/>
      <c r="G8801" s="245"/>
      <c r="H8801" s="115" t="s">
        <v>16</v>
      </c>
      <c r="I8801" t="s">
        <v>107</v>
      </c>
      <c r="J8801" s="244"/>
      <c r="U8801"/>
      <c r="V8801" t="s">
        <v>4336</v>
      </c>
      <c r="W8801" s="244"/>
      <c r="AA8801" s="115" t="s">
        <v>4308</v>
      </c>
      <c r="AB8801" s="115" t="s">
        <v>4308</v>
      </c>
      <c r="AC8801" s="115" t="s">
        <v>4308</v>
      </c>
      <c r="AD8801" s="115" t="s">
        <v>4308</v>
      </c>
      <c r="AE8801" s="115" t="s">
        <v>4308</v>
      </c>
      <c r="AF8801" s="115" t="s">
        <v>4308</v>
      </c>
      <c r="AG8801" s="115" t="s">
        <v>4308</v>
      </c>
      <c r="AH8801" s="115" t="s">
        <v>4308</v>
      </c>
      <c r="AI8801" s="115" t="e">
        <f>VLOOKUP(A8801,'[2]دراسات قانونية'!$A$3:$E$600,1,0)</f>
        <v>#N/A</v>
      </c>
    </row>
    <row r="8802" spans="1:35" x14ac:dyDescent="0.25">
      <c r="A8802" s="243">
        <v>336393</v>
      </c>
      <c r="B8802" s="244" t="s">
        <v>12839</v>
      </c>
      <c r="C8802" s="244" t="s">
        <v>212</v>
      </c>
      <c r="D8802" s="245" t="s">
        <v>6291</v>
      </c>
      <c r="E8802" s="115" t="s">
        <v>76</v>
      </c>
      <c r="F8802" s="237"/>
      <c r="G8802" s="245"/>
      <c r="H8802" s="115" t="s">
        <v>16</v>
      </c>
      <c r="I8802" t="s">
        <v>107</v>
      </c>
      <c r="J8802" s="244"/>
      <c r="U8802"/>
      <c r="V8802" t="s">
        <v>4336</v>
      </c>
      <c r="W8802" s="244"/>
      <c r="AA8802" s="115" t="s">
        <v>4308</v>
      </c>
      <c r="AB8802" s="115" t="s">
        <v>4308</v>
      </c>
      <c r="AC8802" s="115" t="s">
        <v>4308</v>
      </c>
      <c r="AD8802" s="115" t="s">
        <v>4308</v>
      </c>
      <c r="AE8802" s="115" t="s">
        <v>4308</v>
      </c>
      <c r="AF8802" s="115" t="s">
        <v>4308</v>
      </c>
      <c r="AG8802" s="115" t="s">
        <v>4308</v>
      </c>
      <c r="AH8802" s="115" t="s">
        <v>4308</v>
      </c>
      <c r="AI8802" s="115" t="e">
        <f>VLOOKUP(A8802,'[2]دراسات قانونية'!$A$3:$E$600,1,0)</f>
        <v>#N/A</v>
      </c>
    </row>
    <row r="8803" spans="1:35" ht="18" x14ac:dyDescent="0.25">
      <c r="A8803" s="249">
        <v>336395</v>
      </c>
      <c r="B8803" s="250" t="s">
        <v>12840</v>
      </c>
      <c r="C8803" s="250" t="s">
        <v>227</v>
      </c>
      <c r="D8803" s="251" t="s">
        <v>1413</v>
      </c>
      <c r="E8803"/>
      <c r="F8803" s="126"/>
      <c r="G8803" s="252"/>
      <c r="H8803"/>
      <c r="I8803" t="s">
        <v>107</v>
      </c>
      <c r="J8803" s="253"/>
      <c r="K8803"/>
      <c r="L8803"/>
      <c r="M8803"/>
      <c r="N8803"/>
      <c r="O8803"/>
      <c r="P8803"/>
      <c r="Q8803"/>
      <c r="U8803"/>
      <c r="V8803" t="s">
        <v>4337</v>
      </c>
      <c r="W8803" s="253"/>
      <c r="X8803"/>
      <c r="Y8803"/>
      <c r="Z8803"/>
      <c r="AA8803"/>
      <c r="AB8803"/>
      <c r="AC8803"/>
      <c r="AD8803"/>
      <c r="AE8803"/>
      <c r="AF8803"/>
      <c r="AG8803"/>
      <c r="AH8803" s="115" t="s">
        <v>4308</v>
      </c>
      <c r="AI8803" s="115" t="e">
        <f>VLOOKUP(A8803,'[2]دراسات قانونية'!$A$3:$E$600,1,0)</f>
        <v>#N/A</v>
      </c>
    </row>
    <row r="8804" spans="1:35" hidden="1" x14ac:dyDescent="0.25">
      <c r="A8804" s="243">
        <v>336396</v>
      </c>
      <c r="B8804" s="244" t="s">
        <v>4207</v>
      </c>
      <c r="C8804" s="244" t="s">
        <v>453</v>
      </c>
      <c r="D8804" s="245" t="s">
        <v>1265</v>
      </c>
      <c r="E8804" s="115" t="s">
        <v>77</v>
      </c>
      <c r="F8804" s="237">
        <v>34953</v>
      </c>
      <c r="G8804" s="245" t="s">
        <v>18</v>
      </c>
      <c r="H8804" s="115" t="s">
        <v>16</v>
      </c>
      <c r="I8804" t="s">
        <v>199</v>
      </c>
      <c r="J8804" s="244" t="s">
        <v>1226</v>
      </c>
      <c r="L8804" s="115" t="s">
        <v>30</v>
      </c>
      <c r="U8804"/>
      <c r="V8804">
        <v>0</v>
      </c>
      <c r="W8804" s="244"/>
    </row>
    <row r="8805" spans="1:35" x14ac:dyDescent="0.25">
      <c r="A8805" s="243">
        <v>336397</v>
      </c>
      <c r="B8805" s="244" t="s">
        <v>12841</v>
      </c>
      <c r="C8805" s="244" t="s">
        <v>227</v>
      </c>
      <c r="D8805" s="245" t="s">
        <v>504</v>
      </c>
      <c r="E8805" s="115" t="s">
        <v>76</v>
      </c>
      <c r="F8805" s="237"/>
      <c r="G8805" s="245"/>
      <c r="H8805" s="115" t="s">
        <v>16</v>
      </c>
      <c r="I8805" t="s">
        <v>107</v>
      </c>
      <c r="J8805" s="244"/>
      <c r="U8805"/>
      <c r="V8805" t="s">
        <v>4336</v>
      </c>
      <c r="W8805" s="244"/>
      <c r="AA8805" s="115" t="s">
        <v>4308</v>
      </c>
      <c r="AB8805" s="115" t="s">
        <v>4308</v>
      </c>
      <c r="AC8805" s="115" t="s">
        <v>4308</v>
      </c>
      <c r="AD8805" s="115" t="s">
        <v>4308</v>
      </c>
      <c r="AE8805" s="115" t="s">
        <v>4308</v>
      </c>
      <c r="AF8805" s="115" t="s">
        <v>4308</v>
      </c>
      <c r="AG8805" s="115" t="s">
        <v>4308</v>
      </c>
      <c r="AH8805" s="115" t="s">
        <v>4308</v>
      </c>
      <c r="AI8805" s="115" t="e">
        <f>VLOOKUP(A8805,'[2]دراسات قانونية'!$A$3:$E$600,1,0)</f>
        <v>#N/A</v>
      </c>
    </row>
    <row r="8806" spans="1:35" x14ac:dyDescent="0.25">
      <c r="A8806" s="243">
        <v>336398</v>
      </c>
      <c r="B8806" s="244" t="s">
        <v>12842</v>
      </c>
      <c r="C8806" s="244" t="s">
        <v>227</v>
      </c>
      <c r="D8806" s="245" t="s">
        <v>843</v>
      </c>
      <c r="E8806" s="115" t="s">
        <v>76</v>
      </c>
      <c r="F8806" s="237"/>
      <c r="G8806" s="245"/>
      <c r="H8806" s="115" t="s">
        <v>16</v>
      </c>
      <c r="I8806" t="s">
        <v>107</v>
      </c>
      <c r="J8806" s="244"/>
      <c r="U8806"/>
      <c r="V8806" t="s">
        <v>4336</v>
      </c>
      <c r="W8806" s="244"/>
      <c r="AA8806" s="115" t="s">
        <v>4308</v>
      </c>
      <c r="AB8806" s="115" t="s">
        <v>4308</v>
      </c>
      <c r="AC8806" s="115" t="s">
        <v>4308</v>
      </c>
      <c r="AD8806" s="115" t="s">
        <v>4308</v>
      </c>
      <c r="AE8806" s="115" t="s">
        <v>4308</v>
      </c>
      <c r="AF8806" s="115" t="s">
        <v>4308</v>
      </c>
      <c r="AG8806" s="115" t="s">
        <v>4308</v>
      </c>
      <c r="AH8806" s="115" t="s">
        <v>4308</v>
      </c>
      <c r="AI8806" s="115" t="e">
        <f>VLOOKUP(A8806,'[2]دراسات قانونية'!$A$3:$E$600,1,0)</f>
        <v>#N/A</v>
      </c>
    </row>
    <row r="8807" spans="1:35" hidden="1" x14ac:dyDescent="0.25">
      <c r="A8807" s="246">
        <v>336399</v>
      </c>
      <c r="B8807" s="247" t="s">
        <v>12843</v>
      </c>
      <c r="C8807" s="247" t="s">
        <v>356</v>
      </c>
      <c r="D8807" s="248" t="s">
        <v>513</v>
      </c>
      <c r="E8807" t="s">
        <v>77</v>
      </c>
      <c r="F8807" s="126">
        <v>33970</v>
      </c>
      <c r="G8807" s="248" t="s">
        <v>12844</v>
      </c>
      <c r="H8807" t="s">
        <v>16</v>
      </c>
      <c r="I8807" t="s">
        <v>136</v>
      </c>
      <c r="J8807" s="247"/>
      <c r="K8807"/>
      <c r="L8807"/>
      <c r="M8807"/>
      <c r="N8807"/>
      <c r="O8807"/>
      <c r="P8807"/>
      <c r="Q8807"/>
      <c r="U8807"/>
      <c r="V8807">
        <v>0</v>
      </c>
      <c r="W8807" s="247"/>
      <c r="X8807"/>
      <c r="Y8807"/>
      <c r="Z8807"/>
      <c r="AA8807"/>
      <c r="AB8807"/>
      <c r="AC8807"/>
      <c r="AD8807"/>
      <c r="AE8807"/>
      <c r="AF8807"/>
      <c r="AG8807"/>
      <c r="AH8807" s="115" t="s">
        <v>4308</v>
      </c>
    </row>
    <row r="8808" spans="1:35" hidden="1" x14ac:dyDescent="0.25">
      <c r="A8808" s="246">
        <v>336400</v>
      </c>
      <c r="B8808" s="247" t="s">
        <v>12845</v>
      </c>
      <c r="C8808" s="247" t="s">
        <v>250</v>
      </c>
      <c r="D8808" s="248" t="s">
        <v>830</v>
      </c>
      <c r="E8808" t="s">
        <v>77</v>
      </c>
      <c r="F8808" s="126">
        <v>31200</v>
      </c>
      <c r="G8808" s="248" t="s">
        <v>509</v>
      </c>
      <c r="H8808" t="s">
        <v>16</v>
      </c>
      <c r="I8808" t="s">
        <v>136</v>
      </c>
      <c r="J8808" s="247" t="s">
        <v>1226</v>
      </c>
      <c r="K8808"/>
      <c r="L8808" t="s">
        <v>30</v>
      </c>
      <c r="M8808"/>
      <c r="N8808"/>
      <c r="O8808"/>
      <c r="P8808"/>
      <c r="Q8808"/>
      <c r="U8808"/>
      <c r="V8808">
        <v>0</v>
      </c>
      <c r="W8808" s="247"/>
      <c r="X8808"/>
      <c r="Y8808"/>
      <c r="Z8808"/>
      <c r="AA8808"/>
      <c r="AB8808"/>
      <c r="AC8808"/>
      <c r="AD8808"/>
      <c r="AE8808"/>
      <c r="AF8808"/>
      <c r="AG8808"/>
      <c r="AH8808" s="115" t="s">
        <v>4308</v>
      </c>
    </row>
    <row r="8809" spans="1:35" ht="18" x14ac:dyDescent="0.25">
      <c r="A8809" s="249">
        <v>336401</v>
      </c>
      <c r="B8809" s="250" t="s">
        <v>12846</v>
      </c>
      <c r="C8809" s="250" t="s">
        <v>1469</v>
      </c>
      <c r="D8809" s="251" t="s">
        <v>1693</v>
      </c>
      <c r="E8809"/>
      <c r="F8809" s="126"/>
      <c r="G8809" s="252"/>
      <c r="H8809"/>
      <c r="I8809" t="s">
        <v>107</v>
      </c>
      <c r="J8809" s="253"/>
      <c r="K8809"/>
      <c r="L8809"/>
      <c r="M8809"/>
      <c r="N8809"/>
      <c r="O8809"/>
      <c r="P8809"/>
      <c r="Q8809"/>
      <c r="U8809"/>
      <c r="V8809" t="s">
        <v>4337</v>
      </c>
      <c r="W8809" s="253"/>
      <c r="X8809"/>
      <c r="Y8809"/>
      <c r="Z8809"/>
      <c r="AA8809"/>
      <c r="AB8809"/>
      <c r="AC8809"/>
      <c r="AD8809"/>
      <c r="AE8809"/>
      <c r="AF8809"/>
      <c r="AG8809"/>
      <c r="AH8809" s="115" t="s">
        <v>4308</v>
      </c>
      <c r="AI8809" s="115" t="e">
        <f>VLOOKUP(A8809,'[2]دراسات قانونية'!$A$3:$E$600,1,0)</f>
        <v>#N/A</v>
      </c>
    </row>
    <row r="8810" spans="1:35" hidden="1" x14ac:dyDescent="0.25">
      <c r="A8810" s="246">
        <v>336402</v>
      </c>
      <c r="B8810" s="247" t="s">
        <v>12847</v>
      </c>
      <c r="C8810" s="247" t="s">
        <v>227</v>
      </c>
      <c r="D8810" s="248" t="s">
        <v>373</v>
      </c>
      <c r="E8810" t="s">
        <v>76</v>
      </c>
      <c r="F8810" s="126">
        <v>36538</v>
      </c>
      <c r="G8810" s="248" t="s">
        <v>716</v>
      </c>
      <c r="H8810" t="s">
        <v>16</v>
      </c>
      <c r="I8810" t="s">
        <v>136</v>
      </c>
      <c r="J8810" s="247" t="s">
        <v>1226</v>
      </c>
      <c r="K8810"/>
      <c r="L8810" t="s">
        <v>30</v>
      </c>
      <c r="M8810"/>
      <c r="N8810"/>
      <c r="O8810"/>
      <c r="P8810"/>
      <c r="Q8810"/>
      <c r="U8810"/>
      <c r="V8810" t="s">
        <v>16623</v>
      </c>
      <c r="W8810" s="247"/>
      <c r="X8810"/>
      <c r="Y8810"/>
      <c r="Z8810"/>
      <c r="AA8810"/>
      <c r="AB8810"/>
      <c r="AC8810"/>
      <c r="AD8810"/>
      <c r="AE8810"/>
      <c r="AF8810"/>
      <c r="AG8810"/>
    </row>
    <row r="8811" spans="1:35" ht="18" hidden="1" x14ac:dyDescent="0.25">
      <c r="A8811" s="249">
        <v>336403</v>
      </c>
      <c r="B8811" s="250" t="s">
        <v>12848</v>
      </c>
      <c r="C8811" s="250" t="s">
        <v>219</v>
      </c>
      <c r="D8811" s="251" t="s">
        <v>385</v>
      </c>
      <c r="E8811"/>
      <c r="F8811" s="126"/>
      <c r="G8811" s="252"/>
      <c r="H8811"/>
      <c r="I8811" t="s">
        <v>199</v>
      </c>
      <c r="J8811" s="253"/>
      <c r="K8811"/>
      <c r="L8811"/>
      <c r="M8811"/>
      <c r="N8811"/>
      <c r="O8811"/>
      <c r="P8811"/>
      <c r="Q8811"/>
      <c r="U8811"/>
      <c r="V8811">
        <v>0</v>
      </c>
      <c r="W8811" s="253"/>
      <c r="X8811"/>
      <c r="Y8811"/>
      <c r="Z8811"/>
      <c r="AA8811"/>
      <c r="AB8811"/>
      <c r="AC8811"/>
      <c r="AD8811"/>
      <c r="AE8811"/>
      <c r="AF8811"/>
      <c r="AG8811"/>
      <c r="AH8811" s="115" t="s">
        <v>4308</v>
      </c>
    </row>
    <row r="8812" spans="1:35" x14ac:dyDescent="0.25">
      <c r="A8812" s="243">
        <v>336404</v>
      </c>
      <c r="B8812" s="244" t="s">
        <v>12849</v>
      </c>
      <c r="C8812" s="244" t="s">
        <v>212</v>
      </c>
      <c r="D8812" s="245" t="s">
        <v>11253</v>
      </c>
      <c r="E8812" s="115" t="s">
        <v>76</v>
      </c>
      <c r="F8812" s="237"/>
      <c r="G8812" s="245"/>
      <c r="H8812" s="115" t="s">
        <v>16</v>
      </c>
      <c r="I8812" t="s">
        <v>107</v>
      </c>
      <c r="J8812" s="244"/>
      <c r="U8812"/>
      <c r="V8812" t="s">
        <v>4336</v>
      </c>
      <c r="W8812" s="244"/>
      <c r="AA8812" s="115" t="s">
        <v>4308</v>
      </c>
      <c r="AB8812" s="115" t="s">
        <v>4308</v>
      </c>
      <c r="AC8812" s="115" t="s">
        <v>4308</v>
      </c>
      <c r="AD8812" s="115" t="s">
        <v>4308</v>
      </c>
      <c r="AE8812" s="115" t="s">
        <v>4308</v>
      </c>
      <c r="AF8812" s="115" t="s">
        <v>4308</v>
      </c>
      <c r="AG8812" s="115" t="s">
        <v>4308</v>
      </c>
      <c r="AH8812" s="115" t="s">
        <v>4308</v>
      </c>
      <c r="AI8812" s="115" t="e">
        <f>VLOOKUP(A8812,'[2]دراسات قانونية'!$A$3:$E$600,1,0)</f>
        <v>#N/A</v>
      </c>
    </row>
    <row r="8813" spans="1:35" x14ac:dyDescent="0.25">
      <c r="A8813" s="243">
        <v>336405</v>
      </c>
      <c r="B8813" s="244" t="s">
        <v>12850</v>
      </c>
      <c r="C8813" s="244" t="s">
        <v>348</v>
      </c>
      <c r="D8813" s="245" t="s">
        <v>1067</v>
      </c>
      <c r="E8813" s="115" t="s">
        <v>76</v>
      </c>
      <c r="F8813" s="237"/>
      <c r="G8813" s="245"/>
      <c r="H8813" s="115" t="s">
        <v>16</v>
      </c>
      <c r="I8813" t="s">
        <v>107</v>
      </c>
      <c r="J8813" s="244"/>
      <c r="U8813"/>
      <c r="V8813" t="s">
        <v>4336</v>
      </c>
      <c r="W8813" s="244"/>
      <c r="AA8813" s="115" t="s">
        <v>4308</v>
      </c>
      <c r="AB8813" s="115" t="s">
        <v>4308</v>
      </c>
      <c r="AC8813" s="115" t="s">
        <v>4308</v>
      </c>
      <c r="AD8813" s="115" t="s">
        <v>4308</v>
      </c>
      <c r="AE8813" s="115" t="s">
        <v>4308</v>
      </c>
      <c r="AF8813" s="115" t="s">
        <v>4308</v>
      </c>
      <c r="AG8813" s="115" t="s">
        <v>4308</v>
      </c>
      <c r="AH8813" s="115" t="s">
        <v>4308</v>
      </c>
      <c r="AI8813" s="115" t="e">
        <f>VLOOKUP(A8813,'[2]دراسات قانونية'!$A$3:$E$600,1,0)</f>
        <v>#N/A</v>
      </c>
    </row>
    <row r="8814" spans="1:35" hidden="1" x14ac:dyDescent="0.25">
      <c r="A8814" s="246">
        <v>336406</v>
      </c>
      <c r="B8814" s="247" t="s">
        <v>12851</v>
      </c>
      <c r="C8814" s="247" t="s">
        <v>638</v>
      </c>
      <c r="D8814" s="248" t="s">
        <v>12852</v>
      </c>
      <c r="E8814" t="s">
        <v>76</v>
      </c>
      <c r="F8814" s="126">
        <v>32451</v>
      </c>
      <c r="G8814" s="248" t="s">
        <v>18</v>
      </c>
      <c r="H8814" t="s">
        <v>16</v>
      </c>
      <c r="I8814" t="s">
        <v>136</v>
      </c>
      <c r="J8814" s="247"/>
      <c r="K8814"/>
      <c r="L8814"/>
      <c r="M8814"/>
      <c r="N8814"/>
      <c r="O8814"/>
      <c r="P8814"/>
      <c r="Q8814"/>
      <c r="U8814"/>
      <c r="V8814">
        <v>0</v>
      </c>
      <c r="W8814" s="247"/>
      <c r="X8814"/>
      <c r="Y8814"/>
      <c r="Z8814"/>
      <c r="AA8814"/>
      <c r="AB8814"/>
      <c r="AC8814"/>
      <c r="AD8814"/>
      <c r="AE8814"/>
      <c r="AF8814"/>
      <c r="AG8814"/>
    </row>
    <row r="8815" spans="1:35" hidden="1" x14ac:dyDescent="0.25">
      <c r="A8815" s="246">
        <v>336407</v>
      </c>
      <c r="B8815" s="247" t="s">
        <v>12853</v>
      </c>
      <c r="C8815" s="247" t="s">
        <v>520</v>
      </c>
      <c r="D8815" s="248" t="s">
        <v>7908</v>
      </c>
      <c r="E8815" t="s">
        <v>76</v>
      </c>
      <c r="F8815" s="126">
        <v>36526</v>
      </c>
      <c r="G8815" s="248" t="s">
        <v>333</v>
      </c>
      <c r="H8815" t="s">
        <v>16</v>
      </c>
      <c r="I8815" t="s">
        <v>129</v>
      </c>
      <c r="J8815" s="247" t="s">
        <v>15</v>
      </c>
      <c r="K8815"/>
      <c r="L8815" t="s">
        <v>30</v>
      </c>
      <c r="M8815"/>
      <c r="N8815"/>
      <c r="O8815"/>
      <c r="P8815"/>
      <c r="Q8815"/>
      <c r="U8815"/>
      <c r="V8815" t="s">
        <v>16623</v>
      </c>
      <c r="W8815" s="247"/>
      <c r="X8815"/>
      <c r="Y8815"/>
      <c r="Z8815"/>
      <c r="AA8815"/>
      <c r="AB8815"/>
      <c r="AC8815"/>
      <c r="AD8815"/>
      <c r="AE8815" t="s">
        <v>4308</v>
      </c>
      <c r="AF8815" t="s">
        <v>4308</v>
      </c>
      <c r="AG8815" t="s">
        <v>4308</v>
      </c>
      <c r="AH8815" s="115" t="s">
        <v>4308</v>
      </c>
    </row>
    <row r="8816" spans="1:35" x14ac:dyDescent="0.25">
      <c r="A8816" s="243">
        <v>336408</v>
      </c>
      <c r="B8816" s="244" t="s">
        <v>12854</v>
      </c>
      <c r="C8816" s="244" t="s">
        <v>734</v>
      </c>
      <c r="D8816" s="245" t="s">
        <v>238</v>
      </c>
      <c r="E8816" s="115" t="s">
        <v>76</v>
      </c>
      <c r="F8816" s="237"/>
      <c r="G8816" s="245"/>
      <c r="H8816" s="115" t="s">
        <v>16</v>
      </c>
      <c r="I8816" t="s">
        <v>107</v>
      </c>
      <c r="J8816" s="244"/>
      <c r="U8816"/>
      <c r="V8816" t="s">
        <v>4336</v>
      </c>
      <c r="W8816" s="244"/>
      <c r="AA8816" s="115" t="s">
        <v>4308</v>
      </c>
      <c r="AB8816" s="115" t="s">
        <v>4308</v>
      </c>
      <c r="AC8816" s="115" t="s">
        <v>4308</v>
      </c>
      <c r="AD8816" s="115" t="s">
        <v>4308</v>
      </c>
      <c r="AE8816" s="115" t="s">
        <v>4308</v>
      </c>
      <c r="AF8816" s="115" t="s">
        <v>4308</v>
      </c>
      <c r="AG8816" s="115" t="s">
        <v>4308</v>
      </c>
      <c r="AH8816" s="115" t="s">
        <v>4308</v>
      </c>
      <c r="AI8816" s="115" t="e">
        <f>VLOOKUP(A8816,'[2]دراسات قانونية'!$A$3:$E$600,1,0)</f>
        <v>#N/A</v>
      </c>
    </row>
    <row r="8817" spans="1:35" x14ac:dyDescent="0.25">
      <c r="A8817" s="243">
        <v>336409</v>
      </c>
      <c r="B8817" s="244" t="s">
        <v>12855</v>
      </c>
      <c r="C8817" s="244" t="s">
        <v>279</v>
      </c>
      <c r="D8817" s="245" t="s">
        <v>372</v>
      </c>
      <c r="E8817" s="115" t="s">
        <v>76</v>
      </c>
      <c r="F8817" s="237"/>
      <c r="G8817" s="245"/>
      <c r="H8817" s="115" t="s">
        <v>16</v>
      </c>
      <c r="I8817" t="s">
        <v>107</v>
      </c>
      <c r="J8817" s="244"/>
      <c r="U8817"/>
      <c r="V8817" t="s">
        <v>4336</v>
      </c>
      <c r="W8817" s="244"/>
      <c r="AA8817" s="115" t="s">
        <v>4308</v>
      </c>
      <c r="AB8817" s="115" t="s">
        <v>4308</v>
      </c>
      <c r="AC8817" s="115" t="s">
        <v>4308</v>
      </c>
      <c r="AD8817" s="115" t="s">
        <v>4308</v>
      </c>
      <c r="AE8817" s="115" t="s">
        <v>4308</v>
      </c>
      <c r="AF8817" s="115" t="s">
        <v>4308</v>
      </c>
      <c r="AG8817" s="115" t="s">
        <v>4308</v>
      </c>
      <c r="AH8817" s="115" t="s">
        <v>4308</v>
      </c>
      <c r="AI8817" s="115" t="e">
        <f>VLOOKUP(A8817,'[2]دراسات قانونية'!$A$3:$E$600,1,0)</f>
        <v>#N/A</v>
      </c>
    </row>
    <row r="8818" spans="1:35" hidden="1" x14ac:dyDescent="0.25">
      <c r="A8818" s="246">
        <v>336410</v>
      </c>
      <c r="B8818" s="247" t="s">
        <v>12856</v>
      </c>
      <c r="C8818" s="247" t="s">
        <v>360</v>
      </c>
      <c r="D8818" s="248" t="s">
        <v>304</v>
      </c>
      <c r="E8818" t="s">
        <v>76</v>
      </c>
      <c r="F8818" s="126">
        <v>35587</v>
      </c>
      <c r="G8818" s="248" t="s">
        <v>993</v>
      </c>
      <c r="H8818" t="s">
        <v>16</v>
      </c>
      <c r="I8818" t="s">
        <v>129</v>
      </c>
      <c r="J8818" s="247"/>
      <c r="K8818"/>
      <c r="L8818"/>
      <c r="M8818"/>
      <c r="N8818"/>
      <c r="O8818"/>
      <c r="P8818"/>
      <c r="Q8818"/>
      <c r="U8818"/>
      <c r="V8818">
        <v>0</v>
      </c>
      <c r="W8818" s="247"/>
      <c r="X8818"/>
      <c r="Y8818"/>
      <c r="Z8818"/>
      <c r="AA8818"/>
      <c r="AB8818"/>
      <c r="AC8818"/>
      <c r="AD8818" t="s">
        <v>4308</v>
      </c>
      <c r="AE8818" t="s">
        <v>4308</v>
      </c>
      <c r="AF8818" t="s">
        <v>4308</v>
      </c>
      <c r="AG8818" t="s">
        <v>4308</v>
      </c>
      <c r="AH8818" s="115" t="s">
        <v>4308</v>
      </c>
    </row>
    <row r="8819" spans="1:35" ht="18" x14ac:dyDescent="0.25">
      <c r="A8819" s="249">
        <v>336411</v>
      </c>
      <c r="B8819" s="250" t="s">
        <v>12857</v>
      </c>
      <c r="C8819" s="250" t="s">
        <v>261</v>
      </c>
      <c r="D8819" s="251" t="s">
        <v>1056</v>
      </c>
      <c r="E8819"/>
      <c r="F8819" s="126"/>
      <c r="G8819" s="252"/>
      <c r="H8819"/>
      <c r="I8819" t="s">
        <v>107</v>
      </c>
      <c r="J8819" s="253"/>
      <c r="K8819"/>
      <c r="L8819"/>
      <c r="M8819"/>
      <c r="N8819"/>
      <c r="O8819"/>
      <c r="P8819"/>
      <c r="Q8819"/>
      <c r="U8819"/>
      <c r="V8819" t="s">
        <v>4337</v>
      </c>
      <c r="W8819" s="253"/>
      <c r="X8819"/>
      <c r="Y8819"/>
      <c r="Z8819"/>
      <c r="AA8819"/>
      <c r="AB8819"/>
      <c r="AC8819"/>
      <c r="AD8819"/>
      <c r="AE8819"/>
      <c r="AF8819"/>
      <c r="AG8819"/>
      <c r="AH8819" s="115" t="s">
        <v>4308</v>
      </c>
      <c r="AI8819" s="115" t="e">
        <f>VLOOKUP(A8819,'[2]دراسات قانونية'!$A$3:$E$600,1,0)</f>
        <v>#N/A</v>
      </c>
    </row>
    <row r="8820" spans="1:35" hidden="1" x14ac:dyDescent="0.25">
      <c r="A8820" s="246">
        <v>336412</v>
      </c>
      <c r="B8820" s="247" t="s">
        <v>12858</v>
      </c>
      <c r="C8820" s="247" t="s">
        <v>329</v>
      </c>
      <c r="D8820" s="248" t="s">
        <v>232</v>
      </c>
      <c r="E8820" t="s">
        <v>77</v>
      </c>
      <c r="F8820" s="126">
        <v>35800</v>
      </c>
      <c r="G8820" s="248" t="s">
        <v>586</v>
      </c>
      <c r="H8820" t="s">
        <v>16</v>
      </c>
      <c r="I8820" t="s">
        <v>136</v>
      </c>
      <c r="J8820" s="247" t="s">
        <v>15</v>
      </c>
      <c r="K8820"/>
      <c r="L8820" t="s">
        <v>30</v>
      </c>
      <c r="M8820"/>
      <c r="N8820"/>
      <c r="O8820"/>
      <c r="P8820"/>
      <c r="Q8820"/>
      <c r="U8820"/>
      <c r="V8820">
        <v>0</v>
      </c>
      <c r="W8820" s="247"/>
      <c r="X8820"/>
      <c r="Y8820"/>
      <c r="Z8820"/>
      <c r="AA8820"/>
      <c r="AB8820"/>
      <c r="AC8820"/>
      <c r="AD8820"/>
      <c r="AE8820"/>
      <c r="AF8820"/>
      <c r="AG8820" t="s">
        <v>4308</v>
      </c>
      <c r="AH8820" s="115" t="s">
        <v>4308</v>
      </c>
    </row>
    <row r="8821" spans="1:35" x14ac:dyDescent="0.25">
      <c r="A8821" s="243">
        <v>336413</v>
      </c>
      <c r="B8821" s="244" t="s">
        <v>12859</v>
      </c>
      <c r="C8821" s="244" t="s">
        <v>227</v>
      </c>
      <c r="D8821" s="245" t="s">
        <v>354</v>
      </c>
      <c r="E8821" s="115" t="s">
        <v>76</v>
      </c>
      <c r="F8821" s="237"/>
      <c r="G8821" s="245"/>
      <c r="H8821" s="115" t="s">
        <v>16</v>
      </c>
      <c r="I8821" t="s">
        <v>107</v>
      </c>
      <c r="J8821" s="244"/>
      <c r="U8821"/>
      <c r="V8821" t="s">
        <v>4336</v>
      </c>
      <c r="W8821" s="244"/>
      <c r="AA8821" s="115" t="s">
        <v>4308</v>
      </c>
      <c r="AB8821" s="115" t="s">
        <v>4308</v>
      </c>
      <c r="AC8821" s="115" t="s">
        <v>4308</v>
      </c>
      <c r="AD8821" s="115" t="s">
        <v>4308</v>
      </c>
      <c r="AE8821" s="115" t="s">
        <v>4308</v>
      </c>
      <c r="AF8821" s="115" t="s">
        <v>4308</v>
      </c>
      <c r="AG8821" s="115" t="s">
        <v>4308</v>
      </c>
      <c r="AH8821" s="115" t="s">
        <v>4308</v>
      </c>
      <c r="AI8821" s="115" t="e">
        <f>VLOOKUP(A8821,'[2]دراسات قانونية'!$A$3:$E$600,1,0)</f>
        <v>#N/A</v>
      </c>
    </row>
    <row r="8822" spans="1:35" hidden="1" x14ac:dyDescent="0.25">
      <c r="A8822" s="246">
        <v>336415</v>
      </c>
      <c r="B8822" s="247" t="s">
        <v>12860</v>
      </c>
      <c r="C8822" s="247" t="s">
        <v>727</v>
      </c>
      <c r="D8822" s="248" t="s">
        <v>1005</v>
      </c>
      <c r="E8822" t="s">
        <v>76</v>
      </c>
      <c r="F8822" s="126">
        <v>27890</v>
      </c>
      <c r="G8822" s="248" t="s">
        <v>18</v>
      </c>
      <c r="H8822" t="s">
        <v>16</v>
      </c>
      <c r="I8822" t="s">
        <v>129</v>
      </c>
      <c r="J8822" s="247" t="s">
        <v>15</v>
      </c>
      <c r="K8822"/>
      <c r="L8822" t="s">
        <v>47</v>
      </c>
      <c r="M8822"/>
      <c r="N8822"/>
      <c r="O8822"/>
      <c r="P8822"/>
      <c r="Q8822"/>
      <c r="R8822" s="115">
        <v>9486</v>
      </c>
      <c r="S8822" s="115">
        <v>45722</v>
      </c>
      <c r="T8822" s="115">
        <v>70000</v>
      </c>
      <c r="U8822"/>
      <c r="V8822">
        <v>0</v>
      </c>
      <c r="W8822" s="247"/>
      <c r="X8822"/>
      <c r="Y8822"/>
      <c r="Z8822"/>
      <c r="AA8822"/>
      <c r="AB8822"/>
      <c r="AC8822"/>
      <c r="AD8822"/>
      <c r="AE8822"/>
      <c r="AF8822"/>
      <c r="AG8822"/>
    </row>
    <row r="8823" spans="1:35" ht="18" x14ac:dyDescent="0.25">
      <c r="A8823" s="249">
        <v>336416</v>
      </c>
      <c r="B8823" s="250" t="s">
        <v>12861</v>
      </c>
      <c r="C8823" s="250" t="s">
        <v>733</v>
      </c>
      <c r="D8823" s="251" t="s">
        <v>630</v>
      </c>
      <c r="E8823"/>
      <c r="F8823" s="126"/>
      <c r="G8823" s="252"/>
      <c r="H8823"/>
      <c r="I8823" t="s">
        <v>107</v>
      </c>
      <c r="J8823" s="253"/>
      <c r="K8823"/>
      <c r="L8823"/>
      <c r="M8823"/>
      <c r="N8823"/>
      <c r="O8823"/>
      <c r="P8823"/>
      <c r="Q8823"/>
      <c r="U8823"/>
      <c r="V8823" t="s">
        <v>4337</v>
      </c>
      <c r="W8823" s="253"/>
      <c r="X8823"/>
      <c r="Y8823"/>
      <c r="Z8823"/>
      <c r="AA8823"/>
      <c r="AB8823"/>
      <c r="AC8823"/>
      <c r="AD8823"/>
      <c r="AE8823"/>
      <c r="AF8823"/>
      <c r="AG8823"/>
      <c r="AH8823" s="115" t="s">
        <v>4308</v>
      </c>
      <c r="AI8823" s="115" t="e">
        <f>VLOOKUP(A8823,'[2]دراسات قانونية'!$A$3:$E$600,1,0)</f>
        <v>#N/A</v>
      </c>
    </row>
    <row r="8824" spans="1:35" x14ac:dyDescent="0.25">
      <c r="A8824" s="243">
        <v>336417</v>
      </c>
      <c r="B8824" s="244" t="s">
        <v>12862</v>
      </c>
      <c r="C8824" s="244" t="s">
        <v>231</v>
      </c>
      <c r="D8824" s="245" t="s">
        <v>521</v>
      </c>
      <c r="E8824" s="115" t="s">
        <v>76</v>
      </c>
      <c r="F8824" s="237"/>
      <c r="G8824" s="245"/>
      <c r="H8824" s="115" t="s">
        <v>16</v>
      </c>
      <c r="I8824" t="s">
        <v>107</v>
      </c>
      <c r="J8824" s="244"/>
      <c r="U8824"/>
      <c r="V8824" t="s">
        <v>4336</v>
      </c>
      <c r="W8824" s="244"/>
      <c r="AA8824" s="115" t="s">
        <v>4308</v>
      </c>
      <c r="AB8824" s="115" t="s">
        <v>4308</v>
      </c>
      <c r="AC8824" s="115" t="s">
        <v>4308</v>
      </c>
      <c r="AD8824" s="115" t="s">
        <v>4308</v>
      </c>
      <c r="AE8824" s="115" t="s">
        <v>4308</v>
      </c>
      <c r="AF8824" s="115" t="s">
        <v>4308</v>
      </c>
      <c r="AG8824" s="115" t="s">
        <v>4308</v>
      </c>
      <c r="AH8824" s="115" t="s">
        <v>4308</v>
      </c>
      <c r="AI8824" s="115" t="e">
        <f>VLOOKUP(A8824,'[2]دراسات قانونية'!$A$3:$E$600,1,0)</f>
        <v>#N/A</v>
      </c>
    </row>
    <row r="8825" spans="1:35" x14ac:dyDescent="0.25">
      <c r="A8825" s="243">
        <v>336419</v>
      </c>
      <c r="B8825" s="244" t="s">
        <v>12863</v>
      </c>
      <c r="C8825" s="244" t="s">
        <v>227</v>
      </c>
      <c r="D8825" s="245" t="s">
        <v>12864</v>
      </c>
      <c r="E8825" s="115" t="s">
        <v>76</v>
      </c>
      <c r="F8825" s="237"/>
      <c r="G8825" s="245"/>
      <c r="H8825" s="115" t="s">
        <v>16</v>
      </c>
      <c r="I8825" t="s">
        <v>107</v>
      </c>
      <c r="J8825" s="244"/>
      <c r="U8825"/>
      <c r="V8825" t="s">
        <v>4336</v>
      </c>
      <c r="W8825" s="244"/>
      <c r="AA8825" s="115" t="s">
        <v>4308</v>
      </c>
      <c r="AB8825" s="115" t="s">
        <v>4308</v>
      </c>
      <c r="AC8825" s="115" t="s">
        <v>4308</v>
      </c>
      <c r="AD8825" s="115" t="s">
        <v>4308</v>
      </c>
      <c r="AE8825" s="115" t="s">
        <v>4308</v>
      </c>
      <c r="AF8825" s="115" t="s">
        <v>4308</v>
      </c>
      <c r="AG8825" s="115" t="s">
        <v>4308</v>
      </c>
      <c r="AH8825" s="115" t="s">
        <v>4308</v>
      </c>
      <c r="AI8825" s="115" t="e">
        <f>VLOOKUP(A8825,'[2]دراسات قانونية'!$A$3:$E$600,1,0)</f>
        <v>#N/A</v>
      </c>
    </row>
    <row r="8826" spans="1:35" x14ac:dyDescent="0.25">
      <c r="A8826" s="243">
        <v>336421</v>
      </c>
      <c r="B8826" s="244" t="s">
        <v>12865</v>
      </c>
      <c r="C8826" s="244" t="s">
        <v>520</v>
      </c>
      <c r="D8826" s="245" t="s">
        <v>9158</v>
      </c>
      <c r="E8826" s="115" t="s">
        <v>76</v>
      </c>
      <c r="F8826" s="237"/>
      <c r="G8826" s="245"/>
      <c r="H8826" s="115" t="s">
        <v>16</v>
      </c>
      <c r="I8826" t="s">
        <v>107</v>
      </c>
      <c r="J8826" s="244"/>
      <c r="U8826"/>
      <c r="V8826" t="s">
        <v>4336</v>
      </c>
      <c r="W8826" s="244"/>
      <c r="AA8826" s="115" t="s">
        <v>4308</v>
      </c>
      <c r="AB8826" s="115" t="s">
        <v>4308</v>
      </c>
      <c r="AC8826" s="115" t="s">
        <v>4308</v>
      </c>
      <c r="AD8826" s="115" t="s">
        <v>4308</v>
      </c>
      <c r="AE8826" s="115" t="s">
        <v>4308</v>
      </c>
      <c r="AF8826" s="115" t="s">
        <v>4308</v>
      </c>
      <c r="AG8826" s="115" t="s">
        <v>4308</v>
      </c>
      <c r="AH8826" s="115" t="s">
        <v>4308</v>
      </c>
      <c r="AI8826" s="115" t="e">
        <f>VLOOKUP(A8826,'[2]دراسات قانونية'!$A$3:$E$600,1,0)</f>
        <v>#N/A</v>
      </c>
    </row>
    <row r="8827" spans="1:35" x14ac:dyDescent="0.25">
      <c r="A8827" s="243">
        <v>336422</v>
      </c>
      <c r="B8827" s="244" t="s">
        <v>12866</v>
      </c>
      <c r="C8827" s="244" t="s">
        <v>244</v>
      </c>
      <c r="D8827" s="245" t="s">
        <v>741</v>
      </c>
      <c r="E8827" s="115" t="s">
        <v>76</v>
      </c>
      <c r="F8827" s="237">
        <v>31778</v>
      </c>
      <c r="G8827" s="245" t="s">
        <v>37</v>
      </c>
      <c r="H8827" s="115" t="s">
        <v>16</v>
      </c>
      <c r="I8827" t="s">
        <v>107</v>
      </c>
      <c r="J8827" s="244"/>
      <c r="U8827"/>
      <c r="V8827" t="s">
        <v>4336</v>
      </c>
      <c r="W8827" s="244"/>
      <c r="AC8827" s="115" t="s">
        <v>4308</v>
      </c>
      <c r="AD8827" s="115" t="s">
        <v>4308</v>
      </c>
      <c r="AE8827" s="115" t="s">
        <v>4308</v>
      </c>
      <c r="AF8827" s="115" t="s">
        <v>4308</v>
      </c>
      <c r="AG8827" s="115" t="s">
        <v>4308</v>
      </c>
      <c r="AH8827" s="115" t="s">
        <v>4308</v>
      </c>
      <c r="AI8827" s="115" t="e">
        <f>VLOOKUP(A8827,'[2]دراسات قانونية'!$A$3:$E$600,1,0)</f>
        <v>#N/A</v>
      </c>
    </row>
    <row r="8828" spans="1:35" ht="18" x14ac:dyDescent="0.25">
      <c r="A8828" s="249">
        <v>336423</v>
      </c>
      <c r="B8828" s="250" t="s">
        <v>12867</v>
      </c>
      <c r="C8828" s="250" t="s">
        <v>601</v>
      </c>
      <c r="D8828" s="251" t="s">
        <v>5681</v>
      </c>
      <c r="E8828"/>
      <c r="F8828" s="126"/>
      <c r="G8828" s="252"/>
      <c r="H8828"/>
      <c r="I8828" t="s">
        <v>107</v>
      </c>
      <c r="J8828" s="253"/>
      <c r="K8828"/>
      <c r="L8828"/>
      <c r="M8828"/>
      <c r="N8828"/>
      <c r="O8828"/>
      <c r="P8828"/>
      <c r="Q8828"/>
      <c r="U8828"/>
      <c r="V8828" t="s">
        <v>4337</v>
      </c>
      <c r="W8828" s="253"/>
      <c r="X8828"/>
      <c r="Y8828"/>
      <c r="Z8828"/>
      <c r="AA8828"/>
      <c r="AB8828"/>
      <c r="AC8828"/>
      <c r="AD8828"/>
      <c r="AE8828"/>
      <c r="AF8828"/>
      <c r="AG8828"/>
      <c r="AH8828" s="115" t="s">
        <v>4308</v>
      </c>
      <c r="AI8828" s="115" t="e">
        <f>VLOOKUP(A8828,'[2]دراسات قانونية'!$A$3:$E$600,1,0)</f>
        <v>#N/A</v>
      </c>
    </row>
    <row r="8829" spans="1:35" x14ac:dyDescent="0.25">
      <c r="A8829" s="243">
        <v>336424</v>
      </c>
      <c r="B8829" s="244" t="s">
        <v>12868</v>
      </c>
      <c r="C8829" s="244" t="s">
        <v>1073</v>
      </c>
      <c r="D8829" s="245" t="s">
        <v>673</v>
      </c>
      <c r="E8829" s="115" t="s">
        <v>76</v>
      </c>
      <c r="F8829" s="237"/>
      <c r="G8829" s="245"/>
      <c r="H8829" s="115" t="s">
        <v>16</v>
      </c>
      <c r="I8829" t="s">
        <v>107</v>
      </c>
      <c r="J8829" s="244"/>
      <c r="U8829"/>
      <c r="V8829" t="s">
        <v>4336</v>
      </c>
      <c r="W8829" s="244"/>
      <c r="AA8829" s="115" t="s">
        <v>4308</v>
      </c>
      <c r="AB8829" s="115" t="s">
        <v>4308</v>
      </c>
      <c r="AC8829" s="115" t="s">
        <v>4308</v>
      </c>
      <c r="AD8829" s="115" t="s">
        <v>4308</v>
      </c>
      <c r="AE8829" s="115" t="s">
        <v>4308</v>
      </c>
      <c r="AF8829" s="115" t="s">
        <v>4308</v>
      </c>
      <c r="AG8829" s="115" t="s">
        <v>4308</v>
      </c>
      <c r="AH8829" s="115" t="s">
        <v>4308</v>
      </c>
      <c r="AI8829" s="115" t="e">
        <f>VLOOKUP(A8829,'[2]دراسات قانونية'!$A$3:$E$600,1,0)</f>
        <v>#N/A</v>
      </c>
    </row>
    <row r="8830" spans="1:35" hidden="1" x14ac:dyDescent="0.25">
      <c r="A8830" s="246">
        <v>336425</v>
      </c>
      <c r="B8830" s="247" t="s">
        <v>12869</v>
      </c>
      <c r="C8830" s="247" t="s">
        <v>12870</v>
      </c>
      <c r="D8830" s="248" t="s">
        <v>612</v>
      </c>
      <c r="E8830" t="s">
        <v>77</v>
      </c>
      <c r="F8830" s="126">
        <v>35186</v>
      </c>
      <c r="G8830" s="248" t="s">
        <v>12871</v>
      </c>
      <c r="H8830" t="s">
        <v>16</v>
      </c>
      <c r="I8830" t="s">
        <v>129</v>
      </c>
      <c r="J8830" s="247" t="s">
        <v>15</v>
      </c>
      <c r="K8830"/>
      <c r="L8830" t="s">
        <v>30</v>
      </c>
      <c r="M8830"/>
      <c r="N8830"/>
      <c r="O8830"/>
      <c r="P8830"/>
      <c r="Q8830"/>
      <c r="U8830"/>
      <c r="V8830" t="s">
        <v>16603</v>
      </c>
      <c r="W8830" s="247"/>
      <c r="X8830"/>
      <c r="Y8830"/>
      <c r="Z8830"/>
      <c r="AA8830"/>
      <c r="AB8830"/>
      <c r="AC8830"/>
      <c r="AD8830"/>
      <c r="AE8830" t="s">
        <v>4308</v>
      </c>
      <c r="AF8830" t="s">
        <v>4308</v>
      </c>
      <c r="AG8830" t="s">
        <v>4308</v>
      </c>
      <c r="AH8830" s="115" t="s">
        <v>4308</v>
      </c>
    </row>
    <row r="8831" spans="1:35" hidden="1" x14ac:dyDescent="0.25">
      <c r="A8831" s="243">
        <v>336426</v>
      </c>
      <c r="B8831" s="244" t="s">
        <v>2280</v>
      </c>
      <c r="C8831" s="244" t="s">
        <v>1247</v>
      </c>
      <c r="D8831" s="245" t="s">
        <v>445</v>
      </c>
      <c r="E8831" s="115" t="s">
        <v>76</v>
      </c>
      <c r="F8831" s="237">
        <v>31303</v>
      </c>
      <c r="G8831" s="245" t="s">
        <v>282</v>
      </c>
      <c r="H8831" s="115" t="s">
        <v>16</v>
      </c>
      <c r="I8831" t="s">
        <v>199</v>
      </c>
      <c r="J8831" s="244" t="s">
        <v>1226</v>
      </c>
      <c r="L8831" s="115" t="s">
        <v>30</v>
      </c>
      <c r="U8831"/>
      <c r="V8831">
        <v>0</v>
      </c>
      <c r="W8831" s="244"/>
    </row>
    <row r="8832" spans="1:35" hidden="1" x14ac:dyDescent="0.25">
      <c r="A8832" s="246">
        <v>336427</v>
      </c>
      <c r="B8832" s="247" t="s">
        <v>12872</v>
      </c>
      <c r="C8832" s="247" t="s">
        <v>244</v>
      </c>
      <c r="D8832" s="248" t="s">
        <v>892</v>
      </c>
      <c r="E8832" t="s">
        <v>77</v>
      </c>
      <c r="F8832" s="126">
        <v>33604</v>
      </c>
      <c r="G8832" s="248" t="s">
        <v>70</v>
      </c>
      <c r="H8832" t="s">
        <v>16</v>
      </c>
      <c r="I8832" t="s">
        <v>136</v>
      </c>
      <c r="J8832" s="247" t="s">
        <v>1226</v>
      </c>
      <c r="K8832"/>
      <c r="L8832" t="s">
        <v>70</v>
      </c>
      <c r="M8832"/>
      <c r="N8832"/>
      <c r="O8832"/>
      <c r="P8832"/>
      <c r="Q8832"/>
      <c r="U8832"/>
      <c r="V8832">
        <v>0</v>
      </c>
      <c r="W8832" s="247"/>
      <c r="X8832"/>
      <c r="Y8832"/>
      <c r="Z8832"/>
      <c r="AA8832"/>
      <c r="AB8832"/>
      <c r="AC8832"/>
      <c r="AD8832"/>
      <c r="AE8832"/>
      <c r="AF8832"/>
      <c r="AG8832"/>
      <c r="AH8832" s="115" t="s">
        <v>4308</v>
      </c>
    </row>
    <row r="8833" spans="1:35" hidden="1" x14ac:dyDescent="0.25">
      <c r="A8833" s="243">
        <v>336428</v>
      </c>
      <c r="B8833" s="244" t="s">
        <v>3924</v>
      </c>
      <c r="C8833" s="244" t="s">
        <v>250</v>
      </c>
      <c r="D8833" s="245" t="s">
        <v>1460</v>
      </c>
      <c r="E8833" s="115" t="s">
        <v>77</v>
      </c>
      <c r="F8833" s="237">
        <v>32210</v>
      </c>
      <c r="G8833" s="245" t="s">
        <v>3925</v>
      </c>
      <c r="H8833" s="115" t="s">
        <v>16</v>
      </c>
      <c r="I8833" t="s">
        <v>199</v>
      </c>
      <c r="J8833" s="244" t="s">
        <v>1226</v>
      </c>
      <c r="L8833" s="115" t="s">
        <v>30</v>
      </c>
      <c r="U8833"/>
      <c r="V8833">
        <v>0</v>
      </c>
      <c r="W8833" s="244"/>
      <c r="AF8833" s="115" t="s">
        <v>4308</v>
      </c>
      <c r="AG8833" s="115" t="s">
        <v>4308</v>
      </c>
      <c r="AH8833" s="115" t="s">
        <v>4308</v>
      </c>
    </row>
    <row r="8834" spans="1:35" x14ac:dyDescent="0.25">
      <c r="A8834" s="243">
        <v>336429</v>
      </c>
      <c r="B8834" s="244" t="s">
        <v>12873</v>
      </c>
      <c r="C8834" s="244" t="s">
        <v>674</v>
      </c>
      <c r="D8834" s="245" t="s">
        <v>281</v>
      </c>
      <c r="E8834" s="115" t="s">
        <v>76</v>
      </c>
      <c r="F8834" s="237"/>
      <c r="G8834" s="245"/>
      <c r="H8834" s="115" t="s">
        <v>16</v>
      </c>
      <c r="I8834" t="s">
        <v>107</v>
      </c>
      <c r="J8834" s="244"/>
      <c r="U8834"/>
      <c r="V8834" t="s">
        <v>4336</v>
      </c>
      <c r="W8834" s="244"/>
      <c r="AA8834" s="115" t="s">
        <v>4308</v>
      </c>
      <c r="AB8834" s="115" t="s">
        <v>4308</v>
      </c>
      <c r="AC8834" s="115" t="s">
        <v>4308</v>
      </c>
      <c r="AD8834" s="115" t="s">
        <v>4308</v>
      </c>
      <c r="AE8834" s="115" t="s">
        <v>4308</v>
      </c>
      <c r="AF8834" s="115" t="s">
        <v>4308</v>
      </c>
      <c r="AG8834" s="115" t="s">
        <v>4308</v>
      </c>
      <c r="AH8834" s="115" t="s">
        <v>4308</v>
      </c>
      <c r="AI8834" s="115" t="e">
        <f>VLOOKUP(A8834,'[2]دراسات قانونية'!$A$3:$E$600,1,0)</f>
        <v>#N/A</v>
      </c>
    </row>
    <row r="8835" spans="1:35" hidden="1" x14ac:dyDescent="0.25">
      <c r="A8835" s="246">
        <v>336430</v>
      </c>
      <c r="B8835" s="247" t="s">
        <v>12874</v>
      </c>
      <c r="C8835" s="247" t="s">
        <v>821</v>
      </c>
      <c r="D8835" s="248" t="s">
        <v>230</v>
      </c>
      <c r="E8835" t="s">
        <v>77</v>
      </c>
      <c r="F8835" s="126">
        <v>35431</v>
      </c>
      <c r="G8835" s="248" t="s">
        <v>943</v>
      </c>
      <c r="H8835" t="s">
        <v>16</v>
      </c>
      <c r="I8835" t="s">
        <v>129</v>
      </c>
      <c r="J8835" s="247" t="s">
        <v>1226</v>
      </c>
      <c r="K8835"/>
      <c r="L8835" t="s">
        <v>30</v>
      </c>
      <c r="M8835"/>
      <c r="N8835"/>
      <c r="O8835"/>
      <c r="P8835"/>
      <c r="Q8835"/>
      <c r="U8835"/>
      <c r="V8835" t="s">
        <v>16623</v>
      </c>
      <c r="W8835" s="247"/>
      <c r="X8835"/>
      <c r="Y8835"/>
      <c r="Z8835"/>
      <c r="AA8835"/>
      <c r="AB8835"/>
      <c r="AC8835"/>
      <c r="AD8835"/>
      <c r="AE8835"/>
      <c r="AF8835"/>
      <c r="AG8835"/>
    </row>
    <row r="8836" spans="1:35" hidden="1" x14ac:dyDescent="0.25">
      <c r="A8836" s="246">
        <v>336431</v>
      </c>
      <c r="B8836" s="247" t="s">
        <v>12875</v>
      </c>
      <c r="C8836" s="247" t="s">
        <v>355</v>
      </c>
      <c r="D8836" s="248" t="s">
        <v>12876</v>
      </c>
      <c r="E8836" t="s">
        <v>77</v>
      </c>
      <c r="F8836" s="126">
        <v>28416</v>
      </c>
      <c r="G8836" s="248" t="s">
        <v>243</v>
      </c>
      <c r="H8836" t="s">
        <v>16</v>
      </c>
      <c r="I8836" t="s">
        <v>201</v>
      </c>
      <c r="J8836" s="247" t="s">
        <v>1226</v>
      </c>
      <c r="K8836"/>
      <c r="L8836" t="s">
        <v>70</v>
      </c>
      <c r="M8836"/>
      <c r="N8836"/>
      <c r="O8836"/>
      <c r="P8836"/>
      <c r="Q8836"/>
      <c r="U8836"/>
      <c r="V8836">
        <v>0</v>
      </c>
      <c r="W8836" s="247"/>
      <c r="X8836"/>
      <c r="Y8836"/>
      <c r="Z8836"/>
      <c r="AA8836"/>
      <c r="AB8836"/>
      <c r="AC8836"/>
      <c r="AD8836"/>
      <c r="AE8836"/>
      <c r="AF8836"/>
      <c r="AG8836"/>
    </row>
    <row r="8837" spans="1:35" x14ac:dyDescent="0.25">
      <c r="A8837" s="243">
        <v>336432</v>
      </c>
      <c r="B8837" s="244" t="s">
        <v>12877</v>
      </c>
      <c r="C8837" s="244" t="s">
        <v>5315</v>
      </c>
      <c r="D8837" s="245" t="s">
        <v>410</v>
      </c>
      <c r="E8837" s="115" t="s">
        <v>77</v>
      </c>
      <c r="F8837" s="237">
        <v>33248</v>
      </c>
      <c r="G8837" s="245" t="s">
        <v>1113</v>
      </c>
      <c r="H8837" s="115" t="s">
        <v>16</v>
      </c>
      <c r="I8837" t="s">
        <v>107</v>
      </c>
      <c r="J8837" s="244" t="s">
        <v>1226</v>
      </c>
      <c r="L8837" s="115" t="s">
        <v>30</v>
      </c>
      <c r="U8837"/>
      <c r="V8837" t="s">
        <v>4336</v>
      </c>
      <c r="W8837" s="244"/>
      <c r="AE8837" s="115" t="s">
        <v>4308</v>
      </c>
      <c r="AF8837" s="115" t="s">
        <v>4308</v>
      </c>
      <c r="AG8837" s="115" t="s">
        <v>4308</v>
      </c>
      <c r="AH8837" s="115" t="s">
        <v>4308</v>
      </c>
      <c r="AI8837" s="115" t="e">
        <f>VLOOKUP(A8837,'[2]دراسات قانونية'!$A$3:$E$600,1,0)</f>
        <v>#N/A</v>
      </c>
    </row>
    <row r="8838" spans="1:35" hidden="1" x14ac:dyDescent="0.25">
      <c r="A8838" s="246">
        <v>336433</v>
      </c>
      <c r="B8838" s="247" t="s">
        <v>12878</v>
      </c>
      <c r="C8838" s="247" t="s">
        <v>8197</v>
      </c>
      <c r="D8838" s="248" t="s">
        <v>500</v>
      </c>
      <c r="E8838" t="s">
        <v>77</v>
      </c>
      <c r="F8838" s="126">
        <v>31168</v>
      </c>
      <c r="G8838" s="248" t="s">
        <v>18</v>
      </c>
      <c r="H8838" t="s">
        <v>16</v>
      </c>
      <c r="I8838" t="s">
        <v>201</v>
      </c>
      <c r="J8838" s="247" t="s">
        <v>1226</v>
      </c>
      <c r="K8838"/>
      <c r="L8838" t="s">
        <v>18</v>
      </c>
      <c r="M8838"/>
      <c r="N8838"/>
      <c r="O8838"/>
      <c r="P8838"/>
      <c r="Q8838"/>
      <c r="U8838"/>
      <c r="V8838">
        <v>0</v>
      </c>
      <c r="W8838" s="247"/>
      <c r="X8838"/>
      <c r="Y8838"/>
      <c r="Z8838"/>
      <c r="AA8838"/>
      <c r="AB8838"/>
      <c r="AC8838"/>
      <c r="AD8838"/>
      <c r="AE8838"/>
      <c r="AF8838"/>
      <c r="AG8838"/>
    </row>
    <row r="8839" spans="1:35" x14ac:dyDescent="0.25">
      <c r="A8839" s="243">
        <v>336434</v>
      </c>
      <c r="B8839" s="244" t="s">
        <v>12879</v>
      </c>
      <c r="C8839" s="244" t="s">
        <v>212</v>
      </c>
      <c r="D8839" s="245" t="s">
        <v>276</v>
      </c>
      <c r="E8839" s="115" t="s">
        <v>76</v>
      </c>
      <c r="F8839" s="237"/>
      <c r="G8839" s="245"/>
      <c r="H8839" s="115" t="s">
        <v>16</v>
      </c>
      <c r="I8839" t="s">
        <v>107</v>
      </c>
      <c r="J8839" s="244"/>
      <c r="U8839"/>
      <c r="V8839" t="s">
        <v>4336</v>
      </c>
      <c r="W8839" s="244"/>
      <c r="AA8839" s="115" t="s">
        <v>4308</v>
      </c>
      <c r="AB8839" s="115" t="s">
        <v>4308</v>
      </c>
      <c r="AC8839" s="115" t="s">
        <v>4308</v>
      </c>
      <c r="AD8839" s="115" t="s">
        <v>4308</v>
      </c>
      <c r="AE8839" s="115" t="s">
        <v>4308</v>
      </c>
      <c r="AF8839" s="115" t="s">
        <v>4308</v>
      </c>
      <c r="AG8839" s="115" t="s">
        <v>4308</v>
      </c>
      <c r="AH8839" s="115" t="s">
        <v>4308</v>
      </c>
      <c r="AI8839" s="115" t="e">
        <f>VLOOKUP(A8839,'[2]دراسات قانونية'!$A$3:$E$600,1,0)</f>
        <v>#N/A</v>
      </c>
    </row>
    <row r="8840" spans="1:35" hidden="1" x14ac:dyDescent="0.25">
      <c r="A8840" s="243">
        <v>336435</v>
      </c>
      <c r="B8840" s="244" t="s">
        <v>3926</v>
      </c>
      <c r="C8840" s="244" t="s">
        <v>3927</v>
      </c>
      <c r="D8840" s="245" t="s">
        <v>3928</v>
      </c>
      <c r="E8840" s="115" t="s">
        <v>77</v>
      </c>
      <c r="F8840" s="237">
        <v>29455</v>
      </c>
      <c r="G8840" s="245" t="s">
        <v>3929</v>
      </c>
      <c r="H8840" s="115" t="s">
        <v>16</v>
      </c>
      <c r="I8840" t="s">
        <v>199</v>
      </c>
      <c r="J8840" s="244" t="s">
        <v>1226</v>
      </c>
      <c r="L8840" s="115" t="s">
        <v>18</v>
      </c>
      <c r="U8840"/>
      <c r="V8840">
        <v>0</v>
      </c>
      <c r="W8840" s="244"/>
    </row>
    <row r="8841" spans="1:35" x14ac:dyDescent="0.25">
      <c r="A8841" s="243">
        <v>336437</v>
      </c>
      <c r="B8841" s="244" t="s">
        <v>12880</v>
      </c>
      <c r="C8841" s="244" t="s">
        <v>570</v>
      </c>
      <c r="D8841" s="245" t="s">
        <v>346</v>
      </c>
      <c r="E8841" s="115" t="s">
        <v>76</v>
      </c>
      <c r="F8841" s="237"/>
      <c r="G8841" s="245"/>
      <c r="H8841" s="115" t="s">
        <v>16</v>
      </c>
      <c r="I8841" t="s">
        <v>107</v>
      </c>
      <c r="J8841" s="244"/>
      <c r="U8841"/>
      <c r="V8841" t="s">
        <v>4336</v>
      </c>
      <c r="W8841" s="244"/>
      <c r="AA8841" s="115" t="s">
        <v>4308</v>
      </c>
      <c r="AB8841" s="115" t="s">
        <v>4308</v>
      </c>
      <c r="AC8841" s="115" t="s">
        <v>4308</v>
      </c>
      <c r="AD8841" s="115" t="s">
        <v>4308</v>
      </c>
      <c r="AE8841" s="115" t="s">
        <v>4308</v>
      </c>
      <c r="AF8841" s="115" t="s">
        <v>4308</v>
      </c>
      <c r="AG8841" s="115" t="s">
        <v>4308</v>
      </c>
      <c r="AH8841" s="115" t="s">
        <v>4308</v>
      </c>
      <c r="AI8841" s="115" t="e">
        <f>VLOOKUP(A8841,'[2]دراسات قانونية'!$A$3:$E$600,1,0)</f>
        <v>#N/A</v>
      </c>
    </row>
    <row r="8842" spans="1:35" x14ac:dyDescent="0.25">
      <c r="A8842" s="243">
        <v>336438</v>
      </c>
      <c r="B8842" s="244" t="s">
        <v>12881</v>
      </c>
      <c r="C8842" s="244" t="s">
        <v>664</v>
      </c>
      <c r="D8842" s="245" t="s">
        <v>284</v>
      </c>
      <c r="E8842" s="115" t="s">
        <v>76</v>
      </c>
      <c r="F8842" s="237"/>
      <c r="G8842" s="245"/>
      <c r="H8842" s="115" t="s">
        <v>16</v>
      </c>
      <c r="I8842" t="s">
        <v>107</v>
      </c>
      <c r="J8842" s="244"/>
      <c r="U8842"/>
      <c r="V8842" t="s">
        <v>4336</v>
      </c>
      <c r="W8842" s="244"/>
      <c r="AA8842" s="115" t="s">
        <v>4308</v>
      </c>
      <c r="AB8842" s="115" t="s">
        <v>4308</v>
      </c>
      <c r="AC8842" s="115" t="s">
        <v>4308</v>
      </c>
      <c r="AD8842" s="115" t="s">
        <v>4308</v>
      </c>
      <c r="AE8842" s="115" t="s">
        <v>4308</v>
      </c>
      <c r="AF8842" s="115" t="s">
        <v>4308</v>
      </c>
      <c r="AG8842" s="115" t="s">
        <v>4308</v>
      </c>
      <c r="AH8842" s="115" t="s">
        <v>4308</v>
      </c>
      <c r="AI8842" s="115" t="e">
        <f>VLOOKUP(A8842,'[2]دراسات قانونية'!$A$3:$E$600,1,0)</f>
        <v>#N/A</v>
      </c>
    </row>
    <row r="8843" spans="1:35" x14ac:dyDescent="0.25">
      <c r="A8843" s="243">
        <v>336439</v>
      </c>
      <c r="B8843" s="244" t="s">
        <v>12882</v>
      </c>
      <c r="C8843" s="244" t="s">
        <v>212</v>
      </c>
      <c r="D8843" s="245" t="s">
        <v>1673</v>
      </c>
      <c r="E8843" s="115" t="s">
        <v>77</v>
      </c>
      <c r="F8843" s="237">
        <v>33613</v>
      </c>
      <c r="G8843" s="245" t="s">
        <v>27</v>
      </c>
      <c r="H8843" s="115" t="s">
        <v>16</v>
      </c>
      <c r="I8843" t="s">
        <v>107</v>
      </c>
      <c r="J8843" s="244" t="s">
        <v>1226</v>
      </c>
      <c r="L8843" s="115" t="s">
        <v>27</v>
      </c>
      <c r="U8843"/>
      <c r="V8843" t="s">
        <v>4336</v>
      </c>
      <c r="W8843" s="244"/>
      <c r="AE8843" s="115" t="s">
        <v>4308</v>
      </c>
      <c r="AF8843" s="115" t="s">
        <v>4308</v>
      </c>
      <c r="AG8843" s="115" t="s">
        <v>4308</v>
      </c>
      <c r="AH8843" s="115" t="s">
        <v>4308</v>
      </c>
      <c r="AI8843" s="115" t="e">
        <f>VLOOKUP(A8843,'[2]دراسات قانونية'!$A$3:$E$600,1,0)</f>
        <v>#N/A</v>
      </c>
    </row>
    <row r="8844" spans="1:35" hidden="1" x14ac:dyDescent="0.25">
      <c r="A8844" s="243">
        <v>336440</v>
      </c>
      <c r="B8844" s="244" t="s">
        <v>2259</v>
      </c>
      <c r="C8844" s="244" t="s">
        <v>1095</v>
      </c>
      <c r="D8844" s="245" t="s">
        <v>2260</v>
      </c>
      <c r="E8844" s="115" t="s">
        <v>76</v>
      </c>
      <c r="F8844" s="237">
        <v>24668</v>
      </c>
      <c r="G8844" s="245" t="s">
        <v>2261</v>
      </c>
      <c r="H8844" s="115" t="s">
        <v>16</v>
      </c>
      <c r="I8844" t="s">
        <v>199</v>
      </c>
      <c r="J8844" s="244" t="s">
        <v>1226</v>
      </c>
      <c r="L8844" s="115" t="s">
        <v>70</v>
      </c>
      <c r="U8844"/>
      <c r="V8844">
        <v>0</v>
      </c>
      <c r="W8844" s="244"/>
    </row>
    <row r="8845" spans="1:35" x14ac:dyDescent="0.25">
      <c r="A8845" s="243">
        <v>336441</v>
      </c>
      <c r="B8845" s="244" t="s">
        <v>12883</v>
      </c>
      <c r="C8845" s="244" t="s">
        <v>12884</v>
      </c>
      <c r="D8845" s="245" t="s">
        <v>420</v>
      </c>
      <c r="E8845" s="115" t="s">
        <v>76</v>
      </c>
      <c r="F8845" s="237"/>
      <c r="G8845" s="245"/>
      <c r="H8845" s="115" t="s">
        <v>16</v>
      </c>
      <c r="I8845" t="s">
        <v>107</v>
      </c>
      <c r="J8845" s="244"/>
      <c r="U8845"/>
      <c r="V8845" t="s">
        <v>4336</v>
      </c>
      <c r="W8845" s="244"/>
      <c r="AA8845" s="115" t="s">
        <v>4308</v>
      </c>
      <c r="AB8845" s="115" t="s">
        <v>4308</v>
      </c>
      <c r="AC8845" s="115" t="s">
        <v>4308</v>
      </c>
      <c r="AD8845" s="115" t="s">
        <v>4308</v>
      </c>
      <c r="AE8845" s="115" t="s">
        <v>4308</v>
      </c>
      <c r="AF8845" s="115" t="s">
        <v>4308</v>
      </c>
      <c r="AG8845" s="115" t="s">
        <v>4308</v>
      </c>
      <c r="AH8845" s="115" t="s">
        <v>4308</v>
      </c>
      <c r="AI8845" s="115" t="e">
        <f>VLOOKUP(A8845,'[2]دراسات قانونية'!$A$3:$E$600,1,0)</f>
        <v>#N/A</v>
      </c>
    </row>
    <row r="8846" spans="1:35" ht="18" x14ac:dyDescent="0.25">
      <c r="A8846" s="249">
        <v>336442</v>
      </c>
      <c r="B8846" s="250" t="s">
        <v>12885</v>
      </c>
      <c r="C8846" s="250" t="s">
        <v>903</v>
      </c>
      <c r="D8846" s="251" t="s">
        <v>420</v>
      </c>
      <c r="E8846"/>
      <c r="F8846" s="126"/>
      <c r="G8846" s="252"/>
      <c r="H8846"/>
      <c r="I8846" t="s">
        <v>107</v>
      </c>
      <c r="J8846" s="253"/>
      <c r="K8846"/>
      <c r="L8846"/>
      <c r="M8846"/>
      <c r="N8846"/>
      <c r="O8846"/>
      <c r="P8846"/>
      <c r="Q8846"/>
      <c r="U8846"/>
      <c r="V8846" t="s">
        <v>4337</v>
      </c>
      <c r="W8846" s="253"/>
      <c r="X8846"/>
      <c r="Y8846"/>
      <c r="Z8846"/>
      <c r="AA8846"/>
      <c r="AB8846"/>
      <c r="AC8846"/>
      <c r="AD8846"/>
      <c r="AE8846"/>
      <c r="AF8846"/>
      <c r="AG8846"/>
      <c r="AH8846" s="115" t="s">
        <v>4308</v>
      </c>
      <c r="AI8846" s="115" t="e">
        <f>VLOOKUP(A8846,'[2]دراسات قانونية'!$A$3:$E$600,1,0)</f>
        <v>#N/A</v>
      </c>
    </row>
    <row r="8847" spans="1:35" x14ac:dyDescent="0.25">
      <c r="A8847" s="243">
        <v>336443</v>
      </c>
      <c r="B8847" s="244" t="s">
        <v>12886</v>
      </c>
      <c r="C8847" s="244" t="s">
        <v>384</v>
      </c>
      <c r="D8847" s="245" t="s">
        <v>280</v>
      </c>
      <c r="E8847" s="115" t="s">
        <v>76</v>
      </c>
      <c r="F8847" s="237"/>
      <c r="G8847" s="245"/>
      <c r="H8847" s="115" t="s">
        <v>16</v>
      </c>
      <c r="I8847" t="s">
        <v>107</v>
      </c>
      <c r="J8847" s="244"/>
      <c r="U8847"/>
      <c r="V8847" t="s">
        <v>4336</v>
      </c>
      <c r="W8847" s="244"/>
      <c r="AA8847" s="115" t="s">
        <v>4308</v>
      </c>
      <c r="AB8847" s="115" t="s">
        <v>4308</v>
      </c>
      <c r="AC8847" s="115" t="s">
        <v>4308</v>
      </c>
      <c r="AD8847" s="115" t="s">
        <v>4308</v>
      </c>
      <c r="AE8847" s="115" t="s">
        <v>4308</v>
      </c>
      <c r="AF8847" s="115" t="s">
        <v>4308</v>
      </c>
      <c r="AG8847" s="115" t="s">
        <v>4308</v>
      </c>
      <c r="AH8847" s="115" t="s">
        <v>4308</v>
      </c>
      <c r="AI8847" s="115" t="e">
        <f>VLOOKUP(A8847,'[2]دراسات قانونية'!$A$3:$E$600,1,0)</f>
        <v>#N/A</v>
      </c>
    </row>
    <row r="8848" spans="1:35" ht="18" x14ac:dyDescent="0.25">
      <c r="A8848" s="249">
        <v>336444</v>
      </c>
      <c r="B8848" s="250" t="s">
        <v>12887</v>
      </c>
      <c r="C8848" s="250" t="s">
        <v>339</v>
      </c>
      <c r="D8848" s="251" t="s">
        <v>929</v>
      </c>
      <c r="E8848"/>
      <c r="F8848" s="126"/>
      <c r="G8848" s="252"/>
      <c r="H8848"/>
      <c r="I8848" t="s">
        <v>107</v>
      </c>
      <c r="J8848" s="253"/>
      <c r="K8848"/>
      <c r="L8848"/>
      <c r="M8848"/>
      <c r="N8848"/>
      <c r="O8848"/>
      <c r="P8848"/>
      <c r="Q8848"/>
      <c r="U8848"/>
      <c r="V8848" t="s">
        <v>4337</v>
      </c>
      <c r="W8848" s="253"/>
      <c r="X8848"/>
      <c r="Y8848"/>
      <c r="Z8848"/>
      <c r="AA8848"/>
      <c r="AB8848"/>
      <c r="AC8848"/>
      <c r="AD8848"/>
      <c r="AE8848"/>
      <c r="AF8848"/>
      <c r="AG8848"/>
      <c r="AH8848" s="115" t="s">
        <v>4308</v>
      </c>
      <c r="AI8848" s="115" t="e">
        <f>VLOOKUP(A8848,'[2]دراسات قانونية'!$A$3:$E$600,1,0)</f>
        <v>#N/A</v>
      </c>
    </row>
    <row r="8849" spans="1:35" x14ac:dyDescent="0.25">
      <c r="A8849" s="243">
        <v>336445</v>
      </c>
      <c r="B8849" s="244" t="s">
        <v>12888</v>
      </c>
      <c r="C8849" s="244" t="s">
        <v>489</v>
      </c>
      <c r="D8849" s="245" t="s">
        <v>238</v>
      </c>
      <c r="E8849" s="115" t="s">
        <v>76</v>
      </c>
      <c r="F8849" s="237"/>
      <c r="G8849" s="245"/>
      <c r="H8849" s="115" t="s">
        <v>16</v>
      </c>
      <c r="I8849" t="s">
        <v>107</v>
      </c>
      <c r="J8849" s="244"/>
      <c r="U8849"/>
      <c r="V8849" t="s">
        <v>4336</v>
      </c>
      <c r="W8849" s="244"/>
      <c r="AA8849" s="115" t="s">
        <v>4308</v>
      </c>
      <c r="AB8849" s="115" t="s">
        <v>4308</v>
      </c>
      <c r="AC8849" s="115" t="s">
        <v>4308</v>
      </c>
      <c r="AD8849" s="115" t="s">
        <v>4308</v>
      </c>
      <c r="AE8849" s="115" t="s">
        <v>4308</v>
      </c>
      <c r="AF8849" s="115" t="s">
        <v>4308</v>
      </c>
      <c r="AG8849" s="115" t="s">
        <v>4308</v>
      </c>
      <c r="AH8849" s="115" t="s">
        <v>4308</v>
      </c>
      <c r="AI8849" s="115" t="e">
        <f>VLOOKUP(A8849,'[2]دراسات قانونية'!$A$3:$E$600,1,0)</f>
        <v>#N/A</v>
      </c>
    </row>
    <row r="8850" spans="1:35" ht="18" x14ac:dyDescent="0.25">
      <c r="A8850" s="249">
        <v>336446</v>
      </c>
      <c r="B8850" s="250" t="s">
        <v>12889</v>
      </c>
      <c r="C8850" s="250" t="s">
        <v>518</v>
      </c>
      <c r="D8850" s="251" t="s">
        <v>1072</v>
      </c>
      <c r="E8850"/>
      <c r="F8850" s="126"/>
      <c r="G8850" s="252"/>
      <c r="H8850"/>
      <c r="I8850" t="s">
        <v>107</v>
      </c>
      <c r="J8850" s="253"/>
      <c r="K8850"/>
      <c r="L8850"/>
      <c r="M8850"/>
      <c r="N8850"/>
      <c r="O8850"/>
      <c r="P8850"/>
      <c r="Q8850"/>
      <c r="U8850"/>
      <c r="V8850" t="s">
        <v>4337</v>
      </c>
      <c r="W8850" s="253"/>
      <c r="X8850"/>
      <c r="Y8850"/>
      <c r="Z8850"/>
      <c r="AA8850"/>
      <c r="AB8850"/>
      <c r="AC8850"/>
      <c r="AD8850"/>
      <c r="AE8850"/>
      <c r="AF8850"/>
      <c r="AG8850"/>
      <c r="AH8850" s="115" t="s">
        <v>4308</v>
      </c>
      <c r="AI8850" s="115" t="e">
        <f>VLOOKUP(A8850,'[2]دراسات قانونية'!$A$3:$E$600,1,0)</f>
        <v>#N/A</v>
      </c>
    </row>
    <row r="8851" spans="1:35" hidden="1" x14ac:dyDescent="0.25">
      <c r="A8851" s="246">
        <v>336447</v>
      </c>
      <c r="B8851" s="247" t="s">
        <v>12890</v>
      </c>
      <c r="C8851" s="247" t="s">
        <v>250</v>
      </c>
      <c r="D8851" s="248" t="s">
        <v>270</v>
      </c>
      <c r="E8851" t="s">
        <v>76</v>
      </c>
      <c r="F8851" s="126"/>
      <c r="G8851" s="248"/>
      <c r="H8851" t="s">
        <v>16</v>
      </c>
      <c r="I8851" t="s">
        <v>129</v>
      </c>
      <c r="J8851" s="247"/>
      <c r="K8851"/>
      <c r="L8851"/>
      <c r="M8851"/>
      <c r="N8851"/>
      <c r="O8851"/>
      <c r="P8851"/>
      <c r="Q8851"/>
      <c r="U8851"/>
      <c r="V8851" t="s">
        <v>16603</v>
      </c>
      <c r="W8851" s="247"/>
      <c r="X8851"/>
      <c r="Y8851"/>
      <c r="Z8851"/>
      <c r="AA8851" t="s">
        <v>4308</v>
      </c>
      <c r="AB8851" t="s">
        <v>4308</v>
      </c>
      <c r="AC8851" t="s">
        <v>4308</v>
      </c>
      <c r="AD8851" t="s">
        <v>4308</v>
      </c>
      <c r="AE8851" t="s">
        <v>4308</v>
      </c>
      <c r="AF8851" t="s">
        <v>4308</v>
      </c>
      <c r="AG8851" t="s">
        <v>4308</v>
      </c>
      <c r="AH8851" s="115" t="s">
        <v>4308</v>
      </c>
    </row>
    <row r="8852" spans="1:35" x14ac:dyDescent="0.25">
      <c r="A8852" s="243">
        <v>336448</v>
      </c>
      <c r="B8852" s="244" t="s">
        <v>12891</v>
      </c>
      <c r="C8852" s="244" t="s">
        <v>12892</v>
      </c>
      <c r="D8852" s="245" t="s">
        <v>5681</v>
      </c>
      <c r="E8852" s="115" t="s">
        <v>76</v>
      </c>
      <c r="F8852" s="237"/>
      <c r="G8852" s="245"/>
      <c r="H8852" s="115" t="s">
        <v>16</v>
      </c>
      <c r="I8852" t="s">
        <v>107</v>
      </c>
      <c r="J8852" s="244"/>
      <c r="U8852"/>
      <c r="V8852" t="s">
        <v>4336</v>
      </c>
      <c r="W8852" s="244"/>
      <c r="AA8852" s="115" t="s">
        <v>4308</v>
      </c>
      <c r="AB8852" s="115" t="s">
        <v>4308</v>
      </c>
      <c r="AC8852" s="115" t="s">
        <v>4308</v>
      </c>
      <c r="AD8852" s="115" t="s">
        <v>4308</v>
      </c>
      <c r="AE8852" s="115" t="s">
        <v>4308</v>
      </c>
      <c r="AF8852" s="115" t="s">
        <v>4308</v>
      </c>
      <c r="AG8852" s="115" t="s">
        <v>4308</v>
      </c>
      <c r="AH8852" s="115" t="s">
        <v>4308</v>
      </c>
      <c r="AI8852" s="115" t="e">
        <f>VLOOKUP(A8852,'[2]دراسات قانونية'!$A$3:$E$600,1,0)</f>
        <v>#N/A</v>
      </c>
    </row>
    <row r="8853" spans="1:35" ht="18" x14ac:dyDescent="0.25">
      <c r="A8853" s="249">
        <v>336449</v>
      </c>
      <c r="B8853" s="250" t="s">
        <v>12893</v>
      </c>
      <c r="C8853" s="250" t="s">
        <v>954</v>
      </c>
      <c r="D8853" s="251" t="s">
        <v>12894</v>
      </c>
      <c r="E8853"/>
      <c r="F8853" s="126"/>
      <c r="G8853" s="252"/>
      <c r="H8853"/>
      <c r="I8853" t="s">
        <v>107</v>
      </c>
      <c r="J8853" s="253"/>
      <c r="K8853"/>
      <c r="L8853"/>
      <c r="M8853"/>
      <c r="N8853"/>
      <c r="O8853"/>
      <c r="P8853"/>
      <c r="Q8853"/>
      <c r="U8853"/>
      <c r="V8853" t="s">
        <v>4337</v>
      </c>
      <c r="W8853" s="253"/>
      <c r="X8853"/>
      <c r="Y8853"/>
      <c r="Z8853"/>
      <c r="AA8853"/>
      <c r="AB8853"/>
      <c r="AC8853"/>
      <c r="AD8853"/>
      <c r="AE8853"/>
      <c r="AF8853"/>
      <c r="AG8853"/>
      <c r="AH8853" s="115" t="s">
        <v>4308</v>
      </c>
      <c r="AI8853" s="115" t="e">
        <f>VLOOKUP(A8853,'[2]دراسات قانونية'!$A$3:$E$600,1,0)</f>
        <v>#N/A</v>
      </c>
    </row>
    <row r="8854" spans="1:35" hidden="1" x14ac:dyDescent="0.25">
      <c r="A8854" s="246">
        <v>336450</v>
      </c>
      <c r="B8854" s="247" t="s">
        <v>12895</v>
      </c>
      <c r="C8854" s="247" t="s">
        <v>665</v>
      </c>
      <c r="D8854" s="248" t="s">
        <v>730</v>
      </c>
      <c r="E8854" t="s">
        <v>76</v>
      </c>
      <c r="F8854" s="126"/>
      <c r="G8854" s="248"/>
      <c r="H8854" t="s">
        <v>16</v>
      </c>
      <c r="I8854" t="s">
        <v>129</v>
      </c>
      <c r="J8854" s="247"/>
      <c r="K8854"/>
      <c r="L8854"/>
      <c r="M8854"/>
      <c r="N8854"/>
      <c r="O8854"/>
      <c r="P8854"/>
      <c r="Q8854"/>
      <c r="U8854"/>
      <c r="V8854" t="s">
        <v>16623</v>
      </c>
      <c r="W8854" s="247"/>
      <c r="X8854"/>
      <c r="Y8854"/>
      <c r="Z8854"/>
      <c r="AA8854"/>
      <c r="AB8854"/>
      <c r="AC8854"/>
      <c r="AD8854" t="s">
        <v>4308</v>
      </c>
      <c r="AE8854" t="s">
        <v>4308</v>
      </c>
      <c r="AF8854" t="s">
        <v>4308</v>
      </c>
      <c r="AG8854" t="s">
        <v>4308</v>
      </c>
      <c r="AH8854" s="115" t="s">
        <v>4308</v>
      </c>
    </row>
    <row r="8855" spans="1:35" hidden="1" x14ac:dyDescent="0.25">
      <c r="A8855" s="246">
        <v>336451</v>
      </c>
      <c r="B8855" s="247" t="s">
        <v>12896</v>
      </c>
      <c r="C8855" s="247" t="s">
        <v>219</v>
      </c>
      <c r="D8855" s="248" t="s">
        <v>410</v>
      </c>
      <c r="E8855" t="s">
        <v>76</v>
      </c>
      <c r="F8855" s="126">
        <v>31413</v>
      </c>
      <c r="G8855" s="248" t="s">
        <v>61</v>
      </c>
      <c r="H8855" t="s">
        <v>16</v>
      </c>
      <c r="I8855" t="s">
        <v>136</v>
      </c>
      <c r="J8855" s="247" t="s">
        <v>1226</v>
      </c>
      <c r="K8855"/>
      <c r="L8855" t="s">
        <v>61</v>
      </c>
      <c r="M8855"/>
      <c r="N8855"/>
      <c r="O8855"/>
      <c r="P8855"/>
      <c r="Q8855"/>
      <c r="R8855" s="115">
        <v>9295</v>
      </c>
      <c r="S8855" s="115">
        <v>45721</v>
      </c>
      <c r="T8855" s="115">
        <v>90000</v>
      </c>
      <c r="U8855"/>
      <c r="V8855">
        <v>0</v>
      </c>
      <c r="W8855" s="247"/>
      <c r="X8855"/>
      <c r="Y8855"/>
      <c r="Z8855"/>
      <c r="AA8855"/>
      <c r="AB8855"/>
      <c r="AC8855"/>
      <c r="AD8855"/>
      <c r="AE8855"/>
      <c r="AF8855"/>
      <c r="AG8855"/>
    </row>
    <row r="8856" spans="1:35" hidden="1" x14ac:dyDescent="0.25">
      <c r="A8856" s="246">
        <v>336452</v>
      </c>
      <c r="B8856" s="247" t="s">
        <v>12897</v>
      </c>
      <c r="C8856" s="247" t="s">
        <v>12898</v>
      </c>
      <c r="D8856" s="248" t="s">
        <v>12193</v>
      </c>
      <c r="E8856" t="s">
        <v>76</v>
      </c>
      <c r="F8856" s="126"/>
      <c r="G8856" s="248"/>
      <c r="H8856" t="s">
        <v>16</v>
      </c>
      <c r="I8856" t="s">
        <v>129</v>
      </c>
      <c r="J8856" s="247"/>
      <c r="K8856"/>
      <c r="L8856"/>
      <c r="M8856"/>
      <c r="N8856"/>
      <c r="O8856"/>
      <c r="P8856"/>
      <c r="Q8856"/>
      <c r="U8856"/>
      <c r="V8856" t="s">
        <v>4424</v>
      </c>
      <c r="W8856" s="247"/>
      <c r="X8856"/>
      <c r="Y8856"/>
      <c r="Z8856"/>
      <c r="AA8856" t="s">
        <v>4308</v>
      </c>
      <c r="AB8856" t="s">
        <v>4308</v>
      </c>
      <c r="AC8856" t="s">
        <v>4308</v>
      </c>
      <c r="AD8856" t="s">
        <v>4308</v>
      </c>
      <c r="AE8856" t="s">
        <v>4308</v>
      </c>
      <c r="AF8856" t="s">
        <v>4308</v>
      </c>
      <c r="AG8856" t="s">
        <v>4308</v>
      </c>
      <c r="AH8856" s="115" t="s">
        <v>4308</v>
      </c>
    </row>
    <row r="8857" spans="1:35" x14ac:dyDescent="0.25">
      <c r="A8857" s="243">
        <v>336453</v>
      </c>
      <c r="B8857" s="244" t="s">
        <v>12899</v>
      </c>
      <c r="C8857" s="244" t="s">
        <v>1273</v>
      </c>
      <c r="D8857" s="245" t="s">
        <v>365</v>
      </c>
      <c r="E8857" s="115" t="s">
        <v>76</v>
      </c>
      <c r="F8857" s="237"/>
      <c r="G8857" s="245"/>
      <c r="H8857" s="115" t="s">
        <v>16</v>
      </c>
      <c r="I8857" t="s">
        <v>107</v>
      </c>
      <c r="J8857" s="244"/>
      <c r="U8857"/>
      <c r="V8857" t="s">
        <v>4336</v>
      </c>
      <c r="W8857" s="244"/>
      <c r="AB8857" s="115" t="s">
        <v>4308</v>
      </c>
      <c r="AC8857" s="115" t="s">
        <v>4308</v>
      </c>
      <c r="AD8857" s="115" t="s">
        <v>4308</v>
      </c>
      <c r="AE8857" s="115" t="s">
        <v>4308</v>
      </c>
      <c r="AF8857" s="115" t="s">
        <v>4308</v>
      </c>
      <c r="AG8857" s="115" t="s">
        <v>4308</v>
      </c>
      <c r="AH8857" s="115" t="s">
        <v>4308</v>
      </c>
      <c r="AI8857" s="115" t="e">
        <f>VLOOKUP(A8857,'[2]دراسات قانونية'!$A$3:$E$600,1,0)</f>
        <v>#N/A</v>
      </c>
    </row>
    <row r="8858" spans="1:35" hidden="1" x14ac:dyDescent="0.25">
      <c r="A8858" s="246">
        <v>336454</v>
      </c>
      <c r="B8858" s="247" t="s">
        <v>12900</v>
      </c>
      <c r="C8858" s="247" t="s">
        <v>727</v>
      </c>
      <c r="D8858" s="248" t="s">
        <v>409</v>
      </c>
      <c r="E8858" t="s">
        <v>76</v>
      </c>
      <c r="F8858" s="126">
        <v>36239</v>
      </c>
      <c r="G8858" s="248" t="s">
        <v>2640</v>
      </c>
      <c r="H8858" t="s">
        <v>16</v>
      </c>
      <c r="I8858" t="s">
        <v>136</v>
      </c>
      <c r="J8858" s="247" t="s">
        <v>15</v>
      </c>
      <c r="K8858"/>
      <c r="L8858" t="s">
        <v>30</v>
      </c>
      <c r="M8858"/>
      <c r="N8858"/>
      <c r="O8858"/>
      <c r="P8858"/>
      <c r="Q8858"/>
      <c r="U8858"/>
      <c r="V8858" t="s">
        <v>16623</v>
      </c>
      <c r="W8858" s="247"/>
      <c r="X8858"/>
      <c r="Y8858"/>
      <c r="Z8858"/>
      <c r="AA8858"/>
      <c r="AB8858"/>
      <c r="AC8858"/>
      <c r="AD8858"/>
      <c r="AE8858" t="s">
        <v>4308</v>
      </c>
      <c r="AF8858" t="s">
        <v>4308</v>
      </c>
      <c r="AG8858" t="s">
        <v>4308</v>
      </c>
      <c r="AH8858" s="115" t="s">
        <v>4308</v>
      </c>
    </row>
    <row r="8859" spans="1:35" ht="18" x14ac:dyDescent="0.25">
      <c r="A8859" s="249">
        <v>336455</v>
      </c>
      <c r="B8859" s="250" t="s">
        <v>12901</v>
      </c>
      <c r="C8859" s="250" t="s">
        <v>227</v>
      </c>
      <c r="D8859" s="251" t="s">
        <v>10985</v>
      </c>
      <c r="E8859"/>
      <c r="F8859" s="126"/>
      <c r="G8859" s="252"/>
      <c r="H8859"/>
      <c r="I8859" t="s">
        <v>107</v>
      </c>
      <c r="J8859" s="253"/>
      <c r="K8859"/>
      <c r="L8859"/>
      <c r="M8859"/>
      <c r="N8859"/>
      <c r="O8859"/>
      <c r="P8859"/>
      <c r="Q8859"/>
      <c r="U8859"/>
      <c r="V8859" t="s">
        <v>4337</v>
      </c>
      <c r="W8859" s="253"/>
      <c r="X8859"/>
      <c r="Y8859"/>
      <c r="Z8859"/>
      <c r="AA8859"/>
      <c r="AB8859"/>
      <c r="AC8859"/>
      <c r="AD8859"/>
      <c r="AE8859"/>
      <c r="AF8859"/>
      <c r="AG8859"/>
      <c r="AH8859" s="115" t="s">
        <v>4308</v>
      </c>
      <c r="AI8859" s="115" t="e">
        <f>VLOOKUP(A8859,'[2]دراسات قانونية'!$A$3:$E$600,1,0)</f>
        <v>#N/A</v>
      </c>
    </row>
    <row r="8860" spans="1:35" hidden="1" x14ac:dyDescent="0.25">
      <c r="A8860" s="246">
        <v>336456</v>
      </c>
      <c r="B8860" s="247" t="s">
        <v>12902</v>
      </c>
      <c r="C8860" s="247" t="s">
        <v>386</v>
      </c>
      <c r="D8860" s="248" t="s">
        <v>753</v>
      </c>
      <c r="E8860" t="s">
        <v>76</v>
      </c>
      <c r="F8860" s="126">
        <v>35446</v>
      </c>
      <c r="G8860" s="248" t="s">
        <v>12903</v>
      </c>
      <c r="H8860" t="s">
        <v>16</v>
      </c>
      <c r="I8860" t="s">
        <v>129</v>
      </c>
      <c r="J8860" s="247"/>
      <c r="K8860"/>
      <c r="L8860"/>
      <c r="M8860"/>
      <c r="N8860"/>
      <c r="O8860"/>
      <c r="P8860"/>
      <c r="Q8860"/>
      <c r="U8860"/>
      <c r="V8860" t="s">
        <v>16623</v>
      </c>
      <c r="W8860" s="247"/>
      <c r="X8860"/>
      <c r="Y8860"/>
      <c r="Z8860"/>
      <c r="AA8860"/>
      <c r="AB8860" t="s">
        <v>4308</v>
      </c>
      <c r="AC8860" t="s">
        <v>4308</v>
      </c>
      <c r="AD8860" t="s">
        <v>4308</v>
      </c>
      <c r="AE8860" t="s">
        <v>4308</v>
      </c>
      <c r="AF8860" t="s">
        <v>4308</v>
      </c>
      <c r="AG8860" t="s">
        <v>4308</v>
      </c>
      <c r="AH8860" s="115" t="s">
        <v>4308</v>
      </c>
    </row>
    <row r="8861" spans="1:35" x14ac:dyDescent="0.25">
      <c r="A8861" s="243">
        <v>336457</v>
      </c>
      <c r="B8861" s="244" t="s">
        <v>12904</v>
      </c>
      <c r="C8861" s="244" t="s">
        <v>972</v>
      </c>
      <c r="D8861" s="245" t="s">
        <v>851</v>
      </c>
      <c r="E8861" s="115" t="s">
        <v>76</v>
      </c>
      <c r="F8861" s="237"/>
      <c r="G8861" s="245"/>
      <c r="H8861" s="115" t="s">
        <v>16</v>
      </c>
      <c r="I8861" t="s">
        <v>107</v>
      </c>
      <c r="J8861" s="244"/>
      <c r="U8861"/>
      <c r="V8861" t="s">
        <v>4336</v>
      </c>
      <c r="W8861" s="244"/>
      <c r="AA8861" s="115" t="s">
        <v>4308</v>
      </c>
      <c r="AB8861" s="115" t="s">
        <v>4308</v>
      </c>
      <c r="AC8861" s="115" t="s">
        <v>4308</v>
      </c>
      <c r="AD8861" s="115" t="s">
        <v>4308</v>
      </c>
      <c r="AE8861" s="115" t="s">
        <v>4308</v>
      </c>
      <c r="AF8861" s="115" t="s">
        <v>4308</v>
      </c>
      <c r="AG8861" s="115" t="s">
        <v>4308</v>
      </c>
      <c r="AH8861" s="115" t="s">
        <v>4308</v>
      </c>
      <c r="AI8861" s="115" t="e">
        <f>VLOOKUP(A8861,'[2]دراسات قانونية'!$A$3:$E$600,1,0)</f>
        <v>#N/A</v>
      </c>
    </row>
    <row r="8862" spans="1:35" hidden="1" x14ac:dyDescent="0.25">
      <c r="A8862" s="246">
        <v>336458</v>
      </c>
      <c r="B8862" s="247" t="s">
        <v>12905</v>
      </c>
      <c r="C8862" s="247" t="s">
        <v>212</v>
      </c>
      <c r="D8862" s="248" t="s">
        <v>556</v>
      </c>
      <c r="E8862" t="s">
        <v>76</v>
      </c>
      <c r="F8862" s="126">
        <v>36532</v>
      </c>
      <c r="G8862" s="248" t="s">
        <v>12906</v>
      </c>
      <c r="H8862" t="s">
        <v>16</v>
      </c>
      <c r="I8862" t="s">
        <v>136</v>
      </c>
      <c r="J8862" s="247" t="s">
        <v>15</v>
      </c>
      <c r="K8862"/>
      <c r="L8862" t="s">
        <v>55</v>
      </c>
      <c r="M8862"/>
      <c r="N8862"/>
      <c r="O8862"/>
      <c r="P8862"/>
      <c r="Q8862"/>
      <c r="U8862"/>
      <c r="V8862">
        <v>0</v>
      </c>
      <c r="W8862" s="247"/>
      <c r="X8862"/>
      <c r="Y8862"/>
      <c r="Z8862"/>
      <c r="AA8862"/>
      <c r="AB8862"/>
      <c r="AC8862"/>
      <c r="AD8862"/>
      <c r="AE8862"/>
      <c r="AF8862" t="s">
        <v>4308</v>
      </c>
      <c r="AG8862" t="s">
        <v>4308</v>
      </c>
      <c r="AH8862" s="115" t="s">
        <v>4308</v>
      </c>
    </row>
    <row r="8863" spans="1:35" x14ac:dyDescent="0.25">
      <c r="A8863" s="243">
        <v>336459</v>
      </c>
      <c r="B8863" s="244" t="s">
        <v>12907</v>
      </c>
      <c r="C8863" s="244" t="s">
        <v>973</v>
      </c>
      <c r="D8863" s="245" t="s">
        <v>859</v>
      </c>
      <c r="E8863" s="115" t="s">
        <v>76</v>
      </c>
      <c r="F8863" s="237"/>
      <c r="G8863" s="245"/>
      <c r="H8863" s="115" t="s">
        <v>16</v>
      </c>
      <c r="I8863" t="s">
        <v>107</v>
      </c>
      <c r="J8863" s="244"/>
      <c r="U8863"/>
      <c r="V8863" t="s">
        <v>4336</v>
      </c>
      <c r="W8863" s="244"/>
      <c r="AA8863" s="115" t="s">
        <v>4308</v>
      </c>
      <c r="AB8863" s="115" t="s">
        <v>4308</v>
      </c>
      <c r="AC8863" s="115" t="s">
        <v>4308</v>
      </c>
      <c r="AD8863" s="115" t="s">
        <v>4308</v>
      </c>
      <c r="AE8863" s="115" t="s">
        <v>4308</v>
      </c>
      <c r="AF8863" s="115" t="s">
        <v>4308</v>
      </c>
      <c r="AG8863" s="115" t="s">
        <v>4308</v>
      </c>
      <c r="AH8863" s="115" t="s">
        <v>4308</v>
      </c>
      <c r="AI8863" s="115" t="e">
        <f>VLOOKUP(A8863,'[2]دراسات قانونية'!$A$3:$E$600,1,0)</f>
        <v>#N/A</v>
      </c>
    </row>
    <row r="8864" spans="1:35" x14ac:dyDescent="0.25">
      <c r="A8864" s="243">
        <v>336460</v>
      </c>
      <c r="B8864" s="244" t="s">
        <v>1465</v>
      </c>
      <c r="C8864" s="244" t="s">
        <v>833</v>
      </c>
      <c r="D8864" s="245" t="s">
        <v>12908</v>
      </c>
      <c r="E8864" s="115" t="s">
        <v>76</v>
      </c>
      <c r="F8864" s="237"/>
      <c r="G8864" s="245"/>
      <c r="H8864" s="115" t="s">
        <v>16</v>
      </c>
      <c r="I8864" t="s">
        <v>107</v>
      </c>
      <c r="J8864" s="244"/>
      <c r="U8864"/>
      <c r="V8864" t="s">
        <v>4336</v>
      </c>
      <c r="W8864" s="244"/>
      <c r="AA8864" s="115" t="s">
        <v>4308</v>
      </c>
      <c r="AB8864" s="115" t="s">
        <v>4308</v>
      </c>
      <c r="AC8864" s="115" t="s">
        <v>4308</v>
      </c>
      <c r="AD8864" s="115" t="s">
        <v>4308</v>
      </c>
      <c r="AE8864" s="115" t="s">
        <v>4308</v>
      </c>
      <c r="AF8864" s="115" t="s">
        <v>4308</v>
      </c>
      <c r="AG8864" s="115" t="s">
        <v>4308</v>
      </c>
      <c r="AH8864" s="115" t="s">
        <v>4308</v>
      </c>
      <c r="AI8864" s="115" t="e">
        <f>VLOOKUP(A8864,'[2]دراسات قانونية'!$A$3:$E$600,1,0)</f>
        <v>#N/A</v>
      </c>
    </row>
    <row r="8865" spans="1:35" x14ac:dyDescent="0.25">
      <c r="A8865" s="243">
        <v>336462</v>
      </c>
      <c r="B8865" s="244" t="s">
        <v>12909</v>
      </c>
      <c r="C8865" s="244" t="s">
        <v>570</v>
      </c>
      <c r="D8865" s="245" t="s">
        <v>541</v>
      </c>
      <c r="E8865" s="115" t="s">
        <v>76</v>
      </c>
      <c r="F8865" s="237"/>
      <c r="G8865" s="245"/>
      <c r="H8865" s="115" t="s">
        <v>16</v>
      </c>
      <c r="I8865" t="s">
        <v>107</v>
      </c>
      <c r="J8865" s="244"/>
      <c r="U8865"/>
      <c r="V8865" t="s">
        <v>4336</v>
      </c>
      <c r="W8865" s="244"/>
      <c r="AA8865" s="115" t="s">
        <v>4308</v>
      </c>
      <c r="AB8865" s="115" t="s">
        <v>4308</v>
      </c>
      <c r="AC8865" s="115" t="s">
        <v>4308</v>
      </c>
      <c r="AD8865" s="115" t="s">
        <v>4308</v>
      </c>
      <c r="AE8865" s="115" t="s">
        <v>4308</v>
      </c>
      <c r="AF8865" s="115" t="s">
        <v>4308</v>
      </c>
      <c r="AG8865" s="115" t="s">
        <v>4308</v>
      </c>
      <c r="AH8865" s="115" t="s">
        <v>4308</v>
      </c>
      <c r="AI8865" s="115" t="e">
        <f>VLOOKUP(A8865,'[2]دراسات قانونية'!$A$3:$E$600,1,0)</f>
        <v>#N/A</v>
      </c>
    </row>
    <row r="8866" spans="1:35" x14ac:dyDescent="0.25">
      <c r="A8866" s="243">
        <v>336463</v>
      </c>
      <c r="B8866" s="244" t="s">
        <v>12910</v>
      </c>
      <c r="C8866" s="244" t="s">
        <v>212</v>
      </c>
      <c r="D8866" s="245" t="s">
        <v>536</v>
      </c>
      <c r="E8866" s="115" t="s">
        <v>76</v>
      </c>
      <c r="F8866" s="237"/>
      <c r="G8866" s="245"/>
      <c r="H8866" s="115" t="s">
        <v>16</v>
      </c>
      <c r="I8866" t="s">
        <v>107</v>
      </c>
      <c r="J8866" s="244"/>
      <c r="U8866"/>
      <c r="V8866" t="s">
        <v>4336</v>
      </c>
      <c r="W8866" s="244"/>
      <c r="AA8866" s="115" t="s">
        <v>4308</v>
      </c>
      <c r="AB8866" s="115" t="s">
        <v>4308</v>
      </c>
      <c r="AC8866" s="115" t="s">
        <v>4308</v>
      </c>
      <c r="AD8866" s="115" t="s">
        <v>4308</v>
      </c>
      <c r="AE8866" s="115" t="s">
        <v>4308</v>
      </c>
      <c r="AF8866" s="115" t="s">
        <v>4308</v>
      </c>
      <c r="AG8866" s="115" t="s">
        <v>4308</v>
      </c>
      <c r="AH8866" s="115" t="s">
        <v>4308</v>
      </c>
      <c r="AI8866" s="115" t="e">
        <f>VLOOKUP(A8866,'[2]دراسات قانونية'!$A$3:$E$600,1,0)</f>
        <v>#N/A</v>
      </c>
    </row>
    <row r="8867" spans="1:35" hidden="1" x14ac:dyDescent="0.25">
      <c r="A8867" s="246">
        <v>336465</v>
      </c>
      <c r="B8867" s="247" t="s">
        <v>12911</v>
      </c>
      <c r="C8867" s="247" t="s">
        <v>1384</v>
      </c>
      <c r="D8867" s="248" t="s">
        <v>2060</v>
      </c>
      <c r="E8867" t="s">
        <v>77</v>
      </c>
      <c r="F8867" s="126">
        <v>27779</v>
      </c>
      <c r="G8867" s="248" t="s">
        <v>12912</v>
      </c>
      <c r="H8867" t="s">
        <v>16</v>
      </c>
      <c r="I8867" t="s">
        <v>136</v>
      </c>
      <c r="J8867" s="247" t="s">
        <v>1226</v>
      </c>
      <c r="K8867"/>
      <c r="L8867" t="s">
        <v>30</v>
      </c>
      <c r="M8867"/>
      <c r="N8867"/>
      <c r="O8867"/>
      <c r="P8867"/>
      <c r="Q8867"/>
      <c r="U8867"/>
      <c r="V8867">
        <v>0</v>
      </c>
      <c r="W8867" s="247"/>
      <c r="X8867"/>
      <c r="Y8867"/>
      <c r="Z8867"/>
      <c r="AA8867"/>
      <c r="AB8867"/>
      <c r="AC8867"/>
      <c r="AD8867"/>
      <c r="AE8867"/>
      <c r="AF8867"/>
      <c r="AG8867"/>
    </row>
    <row r="8868" spans="1:35" ht="18" hidden="1" x14ac:dyDescent="0.25">
      <c r="A8868" s="249">
        <v>336466</v>
      </c>
      <c r="B8868" s="250" t="s">
        <v>12913</v>
      </c>
      <c r="C8868" s="250" t="s">
        <v>495</v>
      </c>
      <c r="D8868" s="251" t="s">
        <v>239</v>
      </c>
      <c r="E8868"/>
      <c r="F8868" s="126"/>
      <c r="G8868" s="252"/>
      <c r="H8868"/>
      <c r="I8868" t="s">
        <v>199</v>
      </c>
      <c r="J8868" s="253"/>
      <c r="K8868"/>
      <c r="L8868"/>
      <c r="M8868"/>
      <c r="N8868"/>
      <c r="O8868"/>
      <c r="P8868"/>
      <c r="Q8868"/>
      <c r="U8868"/>
      <c r="V8868">
        <v>0</v>
      </c>
      <c r="W8868" s="253"/>
      <c r="X8868"/>
      <c r="Y8868"/>
      <c r="Z8868"/>
      <c r="AA8868"/>
      <c r="AB8868"/>
      <c r="AC8868"/>
      <c r="AD8868"/>
      <c r="AE8868"/>
      <c r="AF8868"/>
      <c r="AG8868"/>
      <c r="AH8868" s="115" t="s">
        <v>4308</v>
      </c>
    </row>
    <row r="8869" spans="1:35" ht="18" x14ac:dyDescent="0.25">
      <c r="A8869" s="249">
        <v>336467</v>
      </c>
      <c r="B8869" s="250" t="s">
        <v>12914</v>
      </c>
      <c r="C8869" s="250" t="s">
        <v>339</v>
      </c>
      <c r="D8869" s="251" t="s">
        <v>405</v>
      </c>
      <c r="E8869"/>
      <c r="F8869" s="126"/>
      <c r="G8869" s="252"/>
      <c r="H8869"/>
      <c r="I8869" t="s">
        <v>107</v>
      </c>
      <c r="J8869" s="253"/>
      <c r="K8869"/>
      <c r="L8869"/>
      <c r="M8869"/>
      <c r="N8869"/>
      <c r="O8869"/>
      <c r="P8869"/>
      <c r="Q8869"/>
      <c r="U8869"/>
      <c r="V8869" t="s">
        <v>4337</v>
      </c>
      <c r="W8869" s="253"/>
      <c r="X8869"/>
      <c r="Y8869"/>
      <c r="Z8869"/>
      <c r="AA8869"/>
      <c r="AB8869"/>
      <c r="AC8869"/>
      <c r="AD8869"/>
      <c r="AE8869"/>
      <c r="AF8869"/>
      <c r="AG8869"/>
      <c r="AH8869" s="115" t="s">
        <v>4308</v>
      </c>
      <c r="AI8869" s="115" t="e">
        <f>VLOOKUP(A8869,'[2]دراسات قانونية'!$A$3:$E$600,1,0)</f>
        <v>#N/A</v>
      </c>
    </row>
    <row r="8870" spans="1:35" x14ac:dyDescent="0.25">
      <c r="A8870" s="243">
        <v>336468</v>
      </c>
      <c r="B8870" s="244" t="s">
        <v>12915</v>
      </c>
      <c r="C8870" s="244" t="s">
        <v>332</v>
      </c>
      <c r="D8870" s="245" t="s">
        <v>220</v>
      </c>
      <c r="E8870" s="115" t="s">
        <v>76</v>
      </c>
      <c r="F8870" s="237"/>
      <c r="G8870" s="245"/>
      <c r="H8870" s="115" t="s">
        <v>16</v>
      </c>
      <c r="I8870" t="s">
        <v>107</v>
      </c>
      <c r="J8870" s="244"/>
      <c r="U8870"/>
      <c r="V8870" t="s">
        <v>4336</v>
      </c>
      <c r="W8870" s="244"/>
      <c r="AA8870" s="115" t="s">
        <v>4308</v>
      </c>
      <c r="AB8870" s="115" t="s">
        <v>4308</v>
      </c>
      <c r="AC8870" s="115" t="s">
        <v>4308</v>
      </c>
      <c r="AD8870" s="115" t="s">
        <v>4308</v>
      </c>
      <c r="AE8870" s="115" t="s">
        <v>4308</v>
      </c>
      <c r="AF8870" s="115" t="s">
        <v>4308</v>
      </c>
      <c r="AG8870" s="115" t="s">
        <v>4308</v>
      </c>
      <c r="AH8870" s="115" t="s">
        <v>4308</v>
      </c>
      <c r="AI8870" s="115" t="e">
        <f>VLOOKUP(A8870,'[2]دراسات قانونية'!$A$3:$E$600,1,0)</f>
        <v>#N/A</v>
      </c>
    </row>
    <row r="8871" spans="1:35" hidden="1" x14ac:dyDescent="0.25">
      <c r="A8871" s="246">
        <v>336469</v>
      </c>
      <c r="B8871" s="247" t="s">
        <v>12916</v>
      </c>
      <c r="C8871" s="247" t="s">
        <v>219</v>
      </c>
      <c r="D8871" s="248" t="s">
        <v>12917</v>
      </c>
      <c r="E8871" t="s">
        <v>77</v>
      </c>
      <c r="F8871" s="126">
        <v>35459</v>
      </c>
      <c r="G8871" s="248" t="s">
        <v>18</v>
      </c>
      <c r="H8871" t="s">
        <v>16</v>
      </c>
      <c r="I8871" t="s">
        <v>129</v>
      </c>
      <c r="J8871" s="247"/>
      <c r="K8871"/>
      <c r="L8871"/>
      <c r="M8871"/>
      <c r="N8871"/>
      <c r="O8871"/>
      <c r="P8871"/>
      <c r="Q8871"/>
      <c r="U8871"/>
      <c r="V8871" t="s">
        <v>16603</v>
      </c>
      <c r="W8871" s="247"/>
      <c r="X8871"/>
      <c r="Y8871"/>
      <c r="Z8871"/>
      <c r="AA8871"/>
      <c r="AB8871"/>
      <c r="AC8871" t="s">
        <v>4308</v>
      </c>
      <c r="AD8871" t="s">
        <v>4308</v>
      </c>
      <c r="AE8871" t="s">
        <v>4308</v>
      </c>
      <c r="AF8871" t="s">
        <v>4308</v>
      </c>
      <c r="AG8871" t="s">
        <v>4308</v>
      </c>
      <c r="AH8871" s="115" t="s">
        <v>4308</v>
      </c>
    </row>
    <row r="8872" spans="1:35" hidden="1" x14ac:dyDescent="0.25">
      <c r="A8872" s="246">
        <v>336470</v>
      </c>
      <c r="B8872" s="247" t="s">
        <v>12918</v>
      </c>
      <c r="C8872" s="247" t="s">
        <v>219</v>
      </c>
      <c r="D8872" s="248" t="s">
        <v>357</v>
      </c>
      <c r="E8872" t="s">
        <v>76</v>
      </c>
      <c r="F8872" s="126">
        <v>35947</v>
      </c>
      <c r="G8872" s="248" t="s">
        <v>12919</v>
      </c>
      <c r="H8872" t="s">
        <v>38</v>
      </c>
      <c r="I8872" t="s">
        <v>136</v>
      </c>
      <c r="J8872" s="247" t="s">
        <v>1226</v>
      </c>
      <c r="K8872"/>
      <c r="L8872" t="s">
        <v>67</v>
      </c>
      <c r="M8872"/>
      <c r="N8872"/>
      <c r="O8872"/>
      <c r="P8872"/>
      <c r="Q8872"/>
      <c r="U8872"/>
      <c r="V8872">
        <v>0</v>
      </c>
      <c r="W8872" s="247"/>
      <c r="X8872"/>
      <c r="Y8872"/>
      <c r="Z8872"/>
      <c r="AA8872"/>
      <c r="AB8872"/>
      <c r="AC8872"/>
      <c r="AD8872"/>
      <c r="AE8872"/>
      <c r="AF8872"/>
      <c r="AG8872"/>
    </row>
    <row r="8873" spans="1:35" x14ac:dyDescent="0.25">
      <c r="A8873" s="243">
        <v>336471</v>
      </c>
      <c r="B8873" s="244" t="s">
        <v>12920</v>
      </c>
      <c r="C8873" s="244" t="s">
        <v>543</v>
      </c>
      <c r="D8873" s="245" t="s">
        <v>352</v>
      </c>
      <c r="E8873" s="115" t="s">
        <v>76</v>
      </c>
      <c r="F8873" s="237"/>
      <c r="G8873" s="245"/>
      <c r="H8873" s="115" t="s">
        <v>16</v>
      </c>
      <c r="I8873" t="s">
        <v>107</v>
      </c>
      <c r="J8873" s="244"/>
      <c r="U8873"/>
      <c r="V8873" t="s">
        <v>4336</v>
      </c>
      <c r="W8873" s="244"/>
      <c r="AA8873" s="115" t="s">
        <v>4308</v>
      </c>
      <c r="AB8873" s="115" t="s">
        <v>4308</v>
      </c>
      <c r="AC8873" s="115" t="s">
        <v>4308</v>
      </c>
      <c r="AD8873" s="115" t="s">
        <v>4308</v>
      </c>
      <c r="AE8873" s="115" t="s">
        <v>4308</v>
      </c>
      <c r="AF8873" s="115" t="s">
        <v>4308</v>
      </c>
      <c r="AG8873" s="115" t="s">
        <v>4308</v>
      </c>
      <c r="AH8873" s="115" t="s">
        <v>4308</v>
      </c>
      <c r="AI8873" s="115" t="e">
        <f>VLOOKUP(A8873,'[2]دراسات قانونية'!$A$3:$E$600,1,0)</f>
        <v>#N/A</v>
      </c>
    </row>
    <row r="8874" spans="1:35" ht="18" x14ac:dyDescent="0.25">
      <c r="A8874" s="249">
        <v>336472</v>
      </c>
      <c r="B8874" s="250" t="s">
        <v>12921</v>
      </c>
      <c r="C8874" s="250" t="s">
        <v>6205</v>
      </c>
      <c r="D8874" s="251" t="s">
        <v>293</v>
      </c>
      <c r="E8874"/>
      <c r="F8874" s="126"/>
      <c r="G8874" s="252"/>
      <c r="H8874"/>
      <c r="I8874" t="s">
        <v>107</v>
      </c>
      <c r="J8874" s="253"/>
      <c r="K8874"/>
      <c r="L8874"/>
      <c r="M8874"/>
      <c r="N8874"/>
      <c r="O8874"/>
      <c r="P8874"/>
      <c r="Q8874"/>
      <c r="U8874"/>
      <c r="V8874" t="s">
        <v>4337</v>
      </c>
      <c r="W8874" s="253"/>
      <c r="X8874"/>
      <c r="Y8874"/>
      <c r="Z8874"/>
      <c r="AA8874"/>
      <c r="AB8874"/>
      <c r="AC8874"/>
      <c r="AD8874"/>
      <c r="AE8874"/>
      <c r="AF8874"/>
      <c r="AG8874"/>
      <c r="AH8874" s="115" t="s">
        <v>4308</v>
      </c>
      <c r="AI8874" s="115" t="e">
        <f>VLOOKUP(A8874,'[2]دراسات قانونية'!$A$3:$E$600,1,0)</f>
        <v>#N/A</v>
      </c>
    </row>
    <row r="8875" spans="1:35" hidden="1" x14ac:dyDescent="0.25">
      <c r="A8875" s="246">
        <v>336473</v>
      </c>
      <c r="B8875" s="247" t="s">
        <v>12922</v>
      </c>
      <c r="C8875" s="247" t="s">
        <v>229</v>
      </c>
      <c r="D8875" s="248" t="s">
        <v>373</v>
      </c>
      <c r="E8875" t="s">
        <v>77</v>
      </c>
      <c r="F8875" s="126"/>
      <c r="G8875" s="248"/>
      <c r="H8875" t="s">
        <v>16</v>
      </c>
      <c r="I8875" t="s">
        <v>129</v>
      </c>
      <c r="J8875" s="247"/>
      <c r="K8875"/>
      <c r="L8875"/>
      <c r="M8875"/>
      <c r="N8875"/>
      <c r="O8875"/>
      <c r="P8875"/>
      <c r="Q8875"/>
      <c r="U8875"/>
      <c r="V8875" t="s">
        <v>16603</v>
      </c>
      <c r="W8875" s="247"/>
      <c r="X8875"/>
      <c r="Y8875"/>
      <c r="Z8875"/>
      <c r="AA8875"/>
      <c r="AB8875"/>
      <c r="AC8875"/>
      <c r="AD8875"/>
      <c r="AE8875"/>
      <c r="AF8875" t="s">
        <v>4308</v>
      </c>
      <c r="AG8875" t="s">
        <v>4308</v>
      </c>
      <c r="AH8875" s="115" t="s">
        <v>4308</v>
      </c>
    </row>
    <row r="8876" spans="1:35" x14ac:dyDescent="0.25">
      <c r="A8876" s="243">
        <v>336474</v>
      </c>
      <c r="B8876" s="244" t="s">
        <v>12923</v>
      </c>
      <c r="C8876" s="244" t="s">
        <v>250</v>
      </c>
      <c r="D8876" s="245" t="s">
        <v>230</v>
      </c>
      <c r="E8876" s="115" t="s">
        <v>76</v>
      </c>
      <c r="F8876" s="237"/>
      <c r="G8876" s="245"/>
      <c r="H8876" s="115" t="s">
        <v>16</v>
      </c>
      <c r="I8876" t="s">
        <v>107</v>
      </c>
      <c r="J8876" s="244"/>
      <c r="U8876"/>
      <c r="V8876" t="s">
        <v>4336</v>
      </c>
      <c r="W8876" s="244"/>
      <c r="AA8876" s="115" t="s">
        <v>4308</v>
      </c>
      <c r="AB8876" s="115" t="s">
        <v>4308</v>
      </c>
      <c r="AC8876" s="115" t="s">
        <v>4308</v>
      </c>
      <c r="AD8876" s="115" t="s">
        <v>4308</v>
      </c>
      <c r="AE8876" s="115" t="s">
        <v>4308</v>
      </c>
      <c r="AF8876" s="115" t="s">
        <v>4308</v>
      </c>
      <c r="AG8876" s="115" t="s">
        <v>4308</v>
      </c>
      <c r="AH8876" s="115" t="s">
        <v>4308</v>
      </c>
      <c r="AI8876" s="115" t="e">
        <f>VLOOKUP(A8876,'[2]دراسات قانونية'!$A$3:$E$600,1,0)</f>
        <v>#N/A</v>
      </c>
    </row>
    <row r="8877" spans="1:35" hidden="1" x14ac:dyDescent="0.25">
      <c r="A8877" s="243">
        <v>336475</v>
      </c>
      <c r="B8877" s="244" t="s">
        <v>2378</v>
      </c>
      <c r="C8877" s="244" t="s">
        <v>956</v>
      </c>
      <c r="D8877" s="245" t="s">
        <v>2379</v>
      </c>
      <c r="E8877" s="115" t="s">
        <v>76</v>
      </c>
      <c r="F8877" s="237">
        <v>36410</v>
      </c>
      <c r="G8877" s="245" t="s">
        <v>243</v>
      </c>
      <c r="H8877" s="115" t="s">
        <v>16</v>
      </c>
      <c r="I8877" t="s">
        <v>199</v>
      </c>
      <c r="J8877" s="244" t="s">
        <v>15</v>
      </c>
      <c r="L8877" s="115" t="s">
        <v>30</v>
      </c>
      <c r="U8877"/>
      <c r="V8877">
        <v>0</v>
      </c>
      <c r="W8877" s="244"/>
    </row>
    <row r="8878" spans="1:35" x14ac:dyDescent="0.25">
      <c r="A8878" s="243">
        <v>336476</v>
      </c>
      <c r="B8878" s="244" t="s">
        <v>12924</v>
      </c>
      <c r="C8878" s="244" t="s">
        <v>377</v>
      </c>
      <c r="D8878" s="245" t="s">
        <v>1101</v>
      </c>
      <c r="E8878" s="115" t="s">
        <v>76</v>
      </c>
      <c r="F8878" s="237"/>
      <c r="G8878" s="245"/>
      <c r="H8878" s="115" t="s">
        <v>16</v>
      </c>
      <c r="I8878" t="s">
        <v>107</v>
      </c>
      <c r="J8878" s="244"/>
      <c r="U8878"/>
      <c r="V8878" t="s">
        <v>4336</v>
      </c>
      <c r="W8878" s="244"/>
      <c r="AA8878" s="115" t="s">
        <v>4308</v>
      </c>
      <c r="AB8878" s="115" t="s">
        <v>4308</v>
      </c>
      <c r="AC8878" s="115" t="s">
        <v>4308</v>
      </c>
      <c r="AD8878" s="115" t="s">
        <v>4308</v>
      </c>
      <c r="AE8878" s="115" t="s">
        <v>4308</v>
      </c>
      <c r="AF8878" s="115" t="s">
        <v>4308</v>
      </c>
      <c r="AG8878" s="115" t="s">
        <v>4308</v>
      </c>
      <c r="AH8878" s="115" t="s">
        <v>4308</v>
      </c>
      <c r="AI8878" s="115" t="e">
        <f>VLOOKUP(A8878,'[2]دراسات قانونية'!$A$3:$E$600,1,0)</f>
        <v>#N/A</v>
      </c>
    </row>
    <row r="8879" spans="1:35" x14ac:dyDescent="0.25">
      <c r="A8879" s="243">
        <v>336477</v>
      </c>
      <c r="B8879" s="244" t="s">
        <v>12925</v>
      </c>
      <c r="C8879" s="244" t="s">
        <v>1144</v>
      </c>
      <c r="D8879" s="245" t="s">
        <v>270</v>
      </c>
      <c r="E8879" s="115" t="s">
        <v>76</v>
      </c>
      <c r="F8879" s="237"/>
      <c r="G8879" s="245"/>
      <c r="H8879" s="115" t="s">
        <v>16</v>
      </c>
      <c r="I8879" t="s">
        <v>107</v>
      </c>
      <c r="J8879" s="244"/>
      <c r="U8879"/>
      <c r="V8879" t="s">
        <v>4336</v>
      </c>
      <c r="W8879" s="244"/>
      <c r="AA8879" s="115" t="s">
        <v>4308</v>
      </c>
      <c r="AB8879" s="115" t="s">
        <v>4308</v>
      </c>
      <c r="AC8879" s="115" t="s">
        <v>4308</v>
      </c>
      <c r="AD8879" s="115" t="s">
        <v>4308</v>
      </c>
      <c r="AE8879" s="115" t="s">
        <v>4308</v>
      </c>
      <c r="AF8879" s="115" t="s">
        <v>4308</v>
      </c>
      <c r="AG8879" s="115" t="s">
        <v>4308</v>
      </c>
      <c r="AH8879" s="115" t="s">
        <v>4308</v>
      </c>
      <c r="AI8879" s="115" t="e">
        <f>VLOOKUP(A8879,'[2]دراسات قانونية'!$A$3:$E$600,1,0)</f>
        <v>#N/A</v>
      </c>
    </row>
    <row r="8880" spans="1:35" ht="18" hidden="1" x14ac:dyDescent="0.25">
      <c r="A8880" s="249">
        <v>336479</v>
      </c>
      <c r="B8880" s="250" t="s">
        <v>12926</v>
      </c>
      <c r="C8880" s="250" t="s">
        <v>12927</v>
      </c>
      <c r="D8880" s="251" t="s">
        <v>521</v>
      </c>
      <c r="E8880"/>
      <c r="F8880" s="126"/>
      <c r="G8880" s="252"/>
      <c r="H8880"/>
      <c r="I8880" t="s">
        <v>199</v>
      </c>
      <c r="J8880" s="253"/>
      <c r="K8880"/>
      <c r="L8880"/>
      <c r="M8880"/>
      <c r="N8880"/>
      <c r="O8880"/>
      <c r="P8880"/>
      <c r="Q8880"/>
      <c r="U8880"/>
      <c r="V8880">
        <v>0</v>
      </c>
      <c r="W8880" s="253"/>
      <c r="X8880"/>
      <c r="Y8880"/>
      <c r="Z8880"/>
      <c r="AA8880"/>
      <c r="AB8880"/>
      <c r="AC8880"/>
      <c r="AD8880"/>
      <c r="AE8880"/>
      <c r="AF8880"/>
      <c r="AG8880"/>
      <c r="AH8880" s="115" t="s">
        <v>4308</v>
      </c>
    </row>
    <row r="8881" spans="1:35" x14ac:dyDescent="0.25">
      <c r="A8881" s="243">
        <v>336480</v>
      </c>
      <c r="B8881" s="244" t="s">
        <v>12928</v>
      </c>
      <c r="C8881" s="244" t="s">
        <v>877</v>
      </c>
      <c r="D8881" s="245" t="s">
        <v>748</v>
      </c>
      <c r="E8881" s="115" t="s">
        <v>76</v>
      </c>
      <c r="F8881" s="237"/>
      <c r="G8881" s="245"/>
      <c r="H8881" s="115" t="s">
        <v>16</v>
      </c>
      <c r="I8881" t="s">
        <v>107</v>
      </c>
      <c r="J8881" s="244"/>
      <c r="U8881"/>
      <c r="V8881" t="s">
        <v>4336</v>
      </c>
      <c r="W8881" s="244"/>
      <c r="AA8881" s="115" t="s">
        <v>4308</v>
      </c>
      <c r="AB8881" s="115" t="s">
        <v>4308</v>
      </c>
      <c r="AC8881" s="115" t="s">
        <v>4308</v>
      </c>
      <c r="AD8881" s="115" t="s">
        <v>4308</v>
      </c>
      <c r="AE8881" s="115" t="s">
        <v>4308</v>
      </c>
      <c r="AF8881" s="115" t="s">
        <v>4308</v>
      </c>
      <c r="AG8881" s="115" t="s">
        <v>4308</v>
      </c>
      <c r="AH8881" s="115" t="s">
        <v>4308</v>
      </c>
      <c r="AI8881" s="115" t="e">
        <f>VLOOKUP(A8881,'[2]دراسات قانونية'!$A$3:$E$600,1,0)</f>
        <v>#N/A</v>
      </c>
    </row>
    <row r="8882" spans="1:35" x14ac:dyDescent="0.25">
      <c r="A8882" s="243">
        <v>336481</v>
      </c>
      <c r="B8882" s="244" t="s">
        <v>12929</v>
      </c>
      <c r="C8882" s="244" t="s">
        <v>219</v>
      </c>
      <c r="D8882" s="245" t="s">
        <v>230</v>
      </c>
      <c r="E8882" s="115" t="s">
        <v>76</v>
      </c>
      <c r="F8882" s="237"/>
      <c r="G8882" s="245"/>
      <c r="H8882" s="115" t="s">
        <v>16</v>
      </c>
      <c r="I8882" t="s">
        <v>107</v>
      </c>
      <c r="J8882" s="244"/>
      <c r="U8882"/>
      <c r="V8882" t="s">
        <v>4336</v>
      </c>
      <c r="W8882" s="244"/>
      <c r="AA8882" s="115" t="s">
        <v>4308</v>
      </c>
      <c r="AB8882" s="115" t="s">
        <v>4308</v>
      </c>
      <c r="AC8882" s="115" t="s">
        <v>4308</v>
      </c>
      <c r="AD8882" s="115" t="s">
        <v>4308</v>
      </c>
      <c r="AE8882" s="115" t="s">
        <v>4308</v>
      </c>
      <c r="AF8882" s="115" t="s">
        <v>4308</v>
      </c>
      <c r="AG8882" s="115" t="s">
        <v>4308</v>
      </c>
      <c r="AH8882" s="115" t="s">
        <v>4308</v>
      </c>
      <c r="AI8882" s="115" t="e">
        <f>VLOOKUP(A8882,'[2]دراسات قانونية'!$A$3:$E$600,1,0)</f>
        <v>#N/A</v>
      </c>
    </row>
    <row r="8883" spans="1:35" ht="18" x14ac:dyDescent="0.25">
      <c r="A8883" s="249">
        <v>336483</v>
      </c>
      <c r="B8883" s="250" t="s">
        <v>12930</v>
      </c>
      <c r="C8883" s="250" t="s">
        <v>212</v>
      </c>
      <c r="D8883" s="251" t="s">
        <v>7971</v>
      </c>
      <c r="E8883"/>
      <c r="F8883" s="126"/>
      <c r="G8883" s="252"/>
      <c r="H8883"/>
      <c r="I8883" t="s">
        <v>107</v>
      </c>
      <c r="J8883" s="253"/>
      <c r="K8883"/>
      <c r="L8883"/>
      <c r="M8883"/>
      <c r="N8883"/>
      <c r="O8883"/>
      <c r="P8883"/>
      <c r="Q8883"/>
      <c r="U8883"/>
      <c r="V8883" t="s">
        <v>4337</v>
      </c>
      <c r="W8883" s="253"/>
      <c r="X8883"/>
      <c r="Y8883"/>
      <c r="Z8883"/>
      <c r="AA8883"/>
      <c r="AB8883"/>
      <c r="AC8883"/>
      <c r="AD8883"/>
      <c r="AE8883"/>
      <c r="AF8883"/>
      <c r="AG8883"/>
      <c r="AH8883" s="115" t="s">
        <v>4308</v>
      </c>
      <c r="AI8883" s="115" t="e">
        <f>VLOOKUP(A8883,'[2]دراسات قانونية'!$A$3:$E$600,1,0)</f>
        <v>#N/A</v>
      </c>
    </row>
    <row r="8884" spans="1:35" hidden="1" x14ac:dyDescent="0.25">
      <c r="A8884" s="243">
        <v>336485</v>
      </c>
      <c r="B8884" s="244" t="s">
        <v>3054</v>
      </c>
      <c r="C8884" s="244" t="s">
        <v>984</v>
      </c>
      <c r="D8884" s="245" t="s">
        <v>907</v>
      </c>
      <c r="E8884" s="115" t="s">
        <v>77</v>
      </c>
      <c r="F8884" s="237">
        <v>32322</v>
      </c>
      <c r="G8884" s="245" t="s">
        <v>70</v>
      </c>
      <c r="H8884" s="115" t="s">
        <v>16</v>
      </c>
      <c r="I8884" t="s">
        <v>199</v>
      </c>
      <c r="J8884" s="244" t="s">
        <v>1226</v>
      </c>
      <c r="L8884" s="115" t="s">
        <v>70</v>
      </c>
      <c r="U8884"/>
      <c r="V8884">
        <v>0</v>
      </c>
      <c r="W8884" s="244"/>
    </row>
    <row r="8885" spans="1:35" x14ac:dyDescent="0.25">
      <c r="A8885" s="243">
        <v>336486</v>
      </c>
      <c r="B8885" s="244" t="s">
        <v>12931</v>
      </c>
      <c r="C8885" s="244" t="s">
        <v>1429</v>
      </c>
      <c r="D8885" s="245" t="s">
        <v>320</v>
      </c>
      <c r="E8885" s="115" t="s">
        <v>76</v>
      </c>
      <c r="F8885" s="237"/>
      <c r="G8885" s="245"/>
      <c r="H8885" s="115" t="s">
        <v>16</v>
      </c>
      <c r="I8885" t="s">
        <v>107</v>
      </c>
      <c r="J8885" s="244"/>
      <c r="U8885"/>
      <c r="V8885" t="s">
        <v>4336</v>
      </c>
      <c r="W8885" s="244"/>
      <c r="AA8885" s="115" t="s">
        <v>4308</v>
      </c>
      <c r="AB8885" s="115" t="s">
        <v>4308</v>
      </c>
      <c r="AC8885" s="115" t="s">
        <v>4308</v>
      </c>
      <c r="AD8885" s="115" t="s">
        <v>4308</v>
      </c>
      <c r="AE8885" s="115" t="s">
        <v>4308</v>
      </c>
      <c r="AF8885" s="115" t="s">
        <v>4308</v>
      </c>
      <c r="AG8885" s="115" t="s">
        <v>4308</v>
      </c>
      <c r="AH8885" s="115" t="s">
        <v>4308</v>
      </c>
      <c r="AI8885" s="115" t="e">
        <f>VLOOKUP(A8885,'[2]دراسات قانونية'!$A$3:$E$600,1,0)</f>
        <v>#N/A</v>
      </c>
    </row>
    <row r="8886" spans="1:35" hidden="1" x14ac:dyDescent="0.25">
      <c r="A8886" s="246">
        <v>336488</v>
      </c>
      <c r="B8886" s="247" t="s">
        <v>12932</v>
      </c>
      <c r="C8886" s="247" t="s">
        <v>831</v>
      </c>
      <c r="D8886" s="248" t="s">
        <v>7792</v>
      </c>
      <c r="E8886" t="s">
        <v>77</v>
      </c>
      <c r="F8886" s="126">
        <v>27791</v>
      </c>
      <c r="G8886" s="248" t="s">
        <v>12933</v>
      </c>
      <c r="H8886" t="s">
        <v>16</v>
      </c>
      <c r="I8886" t="s">
        <v>201</v>
      </c>
      <c r="J8886" s="247" t="s">
        <v>1226</v>
      </c>
      <c r="K8886"/>
      <c r="L8886" t="s">
        <v>70</v>
      </c>
      <c r="M8886"/>
      <c r="N8886"/>
      <c r="O8886"/>
      <c r="P8886"/>
      <c r="Q8886"/>
      <c r="U8886"/>
      <c r="V8886" t="s">
        <v>16602</v>
      </c>
      <c r="W8886" s="247"/>
      <c r="X8886"/>
      <c r="Y8886"/>
      <c r="Z8886"/>
      <c r="AA8886"/>
      <c r="AB8886"/>
      <c r="AC8886"/>
      <c r="AD8886"/>
      <c r="AE8886"/>
      <c r="AF8886"/>
      <c r="AG8886"/>
    </row>
    <row r="8887" spans="1:35" hidden="1" x14ac:dyDescent="0.25">
      <c r="A8887" s="246">
        <v>336489</v>
      </c>
      <c r="B8887" s="247" t="s">
        <v>12934</v>
      </c>
      <c r="C8887" s="247" t="s">
        <v>533</v>
      </c>
      <c r="D8887" s="248" t="s">
        <v>536</v>
      </c>
      <c r="E8887"/>
      <c r="F8887" s="126"/>
      <c r="G8887" s="248"/>
      <c r="H8887"/>
      <c r="I8887" t="s">
        <v>129</v>
      </c>
      <c r="J8887" s="247"/>
      <c r="K8887"/>
      <c r="L8887"/>
      <c r="M8887"/>
      <c r="N8887"/>
      <c r="O8887"/>
      <c r="P8887"/>
      <c r="Q8887"/>
      <c r="U8887"/>
      <c r="V8887" t="s">
        <v>4337</v>
      </c>
      <c r="W8887" s="247"/>
      <c r="X8887"/>
      <c r="Y8887"/>
      <c r="Z8887"/>
      <c r="AA8887"/>
      <c r="AB8887"/>
      <c r="AC8887"/>
      <c r="AD8887"/>
      <c r="AE8887"/>
      <c r="AF8887"/>
      <c r="AG8887"/>
    </row>
    <row r="8888" spans="1:35" x14ac:dyDescent="0.25">
      <c r="A8888" s="243">
        <v>336491</v>
      </c>
      <c r="B8888" s="244" t="s">
        <v>12935</v>
      </c>
      <c r="C8888" s="244" t="s">
        <v>734</v>
      </c>
      <c r="D8888" s="245" t="s">
        <v>498</v>
      </c>
      <c r="E8888" s="115" t="s">
        <v>76</v>
      </c>
      <c r="F8888" s="237"/>
      <c r="G8888" s="245"/>
      <c r="H8888" s="115" t="s">
        <v>16</v>
      </c>
      <c r="I8888" t="s">
        <v>107</v>
      </c>
      <c r="J8888" s="244"/>
      <c r="U8888"/>
      <c r="V8888" t="s">
        <v>4336</v>
      </c>
      <c r="W8888" s="244"/>
      <c r="AA8888" s="115" t="s">
        <v>4308</v>
      </c>
      <c r="AB8888" s="115" t="s">
        <v>4308</v>
      </c>
      <c r="AC8888" s="115" t="s">
        <v>4308</v>
      </c>
      <c r="AD8888" s="115" t="s">
        <v>4308</v>
      </c>
      <c r="AE8888" s="115" t="s">
        <v>4308</v>
      </c>
      <c r="AF8888" s="115" t="s">
        <v>4308</v>
      </c>
      <c r="AG8888" s="115" t="s">
        <v>4308</v>
      </c>
      <c r="AH8888" s="115" t="s">
        <v>4308</v>
      </c>
      <c r="AI8888" s="115" t="e">
        <f>VLOOKUP(A8888,'[2]دراسات قانونية'!$A$3:$E$600,1,0)</f>
        <v>#N/A</v>
      </c>
    </row>
    <row r="8889" spans="1:35" hidden="1" x14ac:dyDescent="0.25">
      <c r="A8889" s="246">
        <v>336493</v>
      </c>
      <c r="B8889" s="247" t="s">
        <v>12936</v>
      </c>
      <c r="C8889" s="247" t="s">
        <v>212</v>
      </c>
      <c r="D8889" s="248" t="s">
        <v>410</v>
      </c>
      <c r="E8889" t="s">
        <v>76</v>
      </c>
      <c r="F8889" s="126">
        <v>35084</v>
      </c>
      <c r="G8889" s="248" t="s">
        <v>1473</v>
      </c>
      <c r="H8889" t="s">
        <v>16</v>
      </c>
      <c r="I8889" t="s">
        <v>136</v>
      </c>
      <c r="J8889" s="247"/>
      <c r="K8889"/>
      <c r="L8889"/>
      <c r="M8889"/>
      <c r="N8889"/>
      <c r="O8889"/>
      <c r="P8889"/>
      <c r="Q8889"/>
      <c r="U8889"/>
      <c r="V8889" t="s">
        <v>16623</v>
      </c>
      <c r="W8889" s="247"/>
      <c r="X8889"/>
      <c r="Y8889"/>
      <c r="Z8889"/>
      <c r="AA8889"/>
      <c r="AB8889"/>
      <c r="AC8889"/>
      <c r="AD8889" t="s">
        <v>4308</v>
      </c>
      <c r="AE8889" t="s">
        <v>4308</v>
      </c>
      <c r="AF8889" t="s">
        <v>4308</v>
      </c>
      <c r="AG8889" t="s">
        <v>4308</v>
      </c>
      <c r="AH8889" s="115" t="s">
        <v>4308</v>
      </c>
    </row>
    <row r="8890" spans="1:35" x14ac:dyDescent="0.25">
      <c r="A8890" s="243">
        <v>336494</v>
      </c>
      <c r="B8890" s="244" t="s">
        <v>12937</v>
      </c>
      <c r="C8890" s="244" t="s">
        <v>614</v>
      </c>
      <c r="D8890" s="245" t="s">
        <v>549</v>
      </c>
      <c r="E8890" s="115" t="s">
        <v>76</v>
      </c>
      <c r="F8890" s="237"/>
      <c r="G8890" s="245"/>
      <c r="H8890" s="115" t="s">
        <v>16</v>
      </c>
      <c r="I8890" t="s">
        <v>107</v>
      </c>
      <c r="J8890" s="244"/>
      <c r="U8890"/>
      <c r="V8890" t="s">
        <v>4336</v>
      </c>
      <c r="W8890" s="244"/>
      <c r="AA8890" s="115" t="s">
        <v>4308</v>
      </c>
      <c r="AB8890" s="115" t="s">
        <v>4308</v>
      </c>
      <c r="AC8890" s="115" t="s">
        <v>4308</v>
      </c>
      <c r="AD8890" s="115" t="s">
        <v>4308</v>
      </c>
      <c r="AE8890" s="115" t="s">
        <v>4308</v>
      </c>
      <c r="AF8890" s="115" t="s">
        <v>4308</v>
      </c>
      <c r="AG8890" s="115" t="s">
        <v>4308</v>
      </c>
      <c r="AH8890" s="115" t="s">
        <v>4308</v>
      </c>
      <c r="AI8890" s="115" t="e">
        <f>VLOOKUP(A8890,'[2]دراسات قانونية'!$A$3:$E$600,1,0)</f>
        <v>#N/A</v>
      </c>
    </row>
    <row r="8891" spans="1:35" hidden="1" x14ac:dyDescent="0.25">
      <c r="A8891" s="246">
        <v>336495</v>
      </c>
      <c r="B8891" s="247" t="s">
        <v>12938</v>
      </c>
      <c r="C8891" s="247" t="s">
        <v>4462</v>
      </c>
      <c r="D8891" s="248" t="s">
        <v>320</v>
      </c>
      <c r="E8891" t="s">
        <v>77</v>
      </c>
      <c r="F8891" s="126">
        <v>36161</v>
      </c>
      <c r="G8891" s="248" t="s">
        <v>10262</v>
      </c>
      <c r="H8891" t="s">
        <v>16</v>
      </c>
      <c r="I8891" t="s">
        <v>136</v>
      </c>
      <c r="J8891" s="247" t="s">
        <v>1226</v>
      </c>
      <c r="K8891"/>
      <c r="L8891" t="s">
        <v>73</v>
      </c>
      <c r="M8891"/>
      <c r="N8891"/>
      <c r="O8891"/>
      <c r="P8891"/>
      <c r="Q8891"/>
      <c r="U8891"/>
      <c r="V8891">
        <v>0</v>
      </c>
      <c r="W8891" s="247"/>
      <c r="X8891"/>
      <c r="Y8891"/>
      <c r="Z8891"/>
      <c r="AA8891"/>
      <c r="AB8891"/>
      <c r="AC8891"/>
      <c r="AD8891"/>
      <c r="AE8891"/>
      <c r="AF8891"/>
      <c r="AG8891"/>
    </row>
    <row r="8892" spans="1:35" hidden="1" x14ac:dyDescent="0.25">
      <c r="A8892" s="246">
        <v>336496</v>
      </c>
      <c r="B8892" s="247" t="s">
        <v>12939</v>
      </c>
      <c r="C8892" s="247" t="s">
        <v>343</v>
      </c>
      <c r="D8892" s="248" t="s">
        <v>1468</v>
      </c>
      <c r="E8892" t="s">
        <v>77</v>
      </c>
      <c r="F8892" s="126">
        <v>31718</v>
      </c>
      <c r="G8892" s="248" t="s">
        <v>2437</v>
      </c>
      <c r="H8892" t="s">
        <v>16</v>
      </c>
      <c r="I8892" t="s">
        <v>136</v>
      </c>
      <c r="J8892" s="247" t="s">
        <v>1226</v>
      </c>
      <c r="K8892"/>
      <c r="L8892" t="s">
        <v>70</v>
      </c>
      <c r="M8892"/>
      <c r="N8892"/>
      <c r="O8892"/>
      <c r="P8892"/>
      <c r="Q8892"/>
      <c r="U8892"/>
      <c r="V8892" t="s">
        <v>16623</v>
      </c>
      <c r="W8892" s="247"/>
      <c r="X8892"/>
      <c r="Y8892"/>
      <c r="Z8892"/>
      <c r="AA8892"/>
      <c r="AB8892"/>
      <c r="AC8892"/>
      <c r="AD8892"/>
      <c r="AE8892"/>
      <c r="AF8892"/>
      <c r="AG8892" t="s">
        <v>4308</v>
      </c>
      <c r="AH8892" s="115" t="s">
        <v>4308</v>
      </c>
    </row>
    <row r="8893" spans="1:35" x14ac:dyDescent="0.25">
      <c r="A8893" s="243">
        <v>336498</v>
      </c>
      <c r="B8893" s="244" t="s">
        <v>12940</v>
      </c>
      <c r="C8893" s="244" t="s">
        <v>5924</v>
      </c>
      <c r="D8893" s="245" t="s">
        <v>12941</v>
      </c>
      <c r="E8893" s="115" t="s">
        <v>76</v>
      </c>
      <c r="F8893" s="237">
        <v>33482</v>
      </c>
      <c r="G8893" s="245" t="s">
        <v>1081</v>
      </c>
      <c r="H8893" s="115" t="s">
        <v>16</v>
      </c>
      <c r="I8893" t="s">
        <v>107</v>
      </c>
      <c r="J8893" s="244"/>
      <c r="U8893"/>
      <c r="V8893" t="s">
        <v>4336</v>
      </c>
      <c r="W8893" s="244"/>
      <c r="AD8893" s="115" t="s">
        <v>4308</v>
      </c>
      <c r="AE8893" s="115" t="s">
        <v>4308</v>
      </c>
      <c r="AF8893" s="115" t="s">
        <v>4308</v>
      </c>
      <c r="AG8893" s="115" t="s">
        <v>4308</v>
      </c>
      <c r="AH8893" s="115" t="s">
        <v>4308</v>
      </c>
      <c r="AI8893" s="115" t="e">
        <f>VLOOKUP(A8893,'[2]دراسات قانونية'!$A$3:$E$600,1,0)</f>
        <v>#N/A</v>
      </c>
    </row>
    <row r="8894" spans="1:35" x14ac:dyDescent="0.25">
      <c r="A8894" s="243">
        <v>336500</v>
      </c>
      <c r="B8894" s="244" t="s">
        <v>12942</v>
      </c>
      <c r="C8894" s="244" t="s">
        <v>941</v>
      </c>
      <c r="D8894" s="245" t="s">
        <v>281</v>
      </c>
      <c r="E8894" s="115" t="s">
        <v>76</v>
      </c>
      <c r="F8894" s="237"/>
      <c r="G8894" s="245"/>
      <c r="H8894" s="115" t="s">
        <v>16</v>
      </c>
      <c r="I8894" t="s">
        <v>107</v>
      </c>
      <c r="J8894" s="244"/>
      <c r="U8894"/>
      <c r="V8894" t="s">
        <v>4336</v>
      </c>
      <c r="W8894" s="244"/>
      <c r="AA8894" s="115" t="s">
        <v>4308</v>
      </c>
      <c r="AB8894" s="115" t="s">
        <v>4308</v>
      </c>
      <c r="AC8894" s="115" t="s">
        <v>4308</v>
      </c>
      <c r="AD8894" s="115" t="s">
        <v>4308</v>
      </c>
      <c r="AE8894" s="115" t="s">
        <v>4308</v>
      </c>
      <c r="AF8894" s="115" t="s">
        <v>4308</v>
      </c>
      <c r="AG8894" s="115" t="s">
        <v>4308</v>
      </c>
      <c r="AH8894" s="115" t="s">
        <v>4308</v>
      </c>
      <c r="AI8894" s="115" t="e">
        <f>VLOOKUP(A8894,'[2]دراسات قانونية'!$A$3:$E$600,1,0)</f>
        <v>#N/A</v>
      </c>
    </row>
    <row r="8895" spans="1:35" x14ac:dyDescent="0.25">
      <c r="A8895" s="243">
        <v>336501</v>
      </c>
      <c r="B8895" s="244" t="s">
        <v>12943</v>
      </c>
      <c r="C8895" s="244" t="s">
        <v>1466</v>
      </c>
      <c r="D8895" s="245" t="s">
        <v>235</v>
      </c>
      <c r="E8895" s="115" t="s">
        <v>76</v>
      </c>
      <c r="F8895" s="237"/>
      <c r="G8895" s="245"/>
      <c r="H8895" s="115" t="s">
        <v>16</v>
      </c>
      <c r="I8895" t="s">
        <v>107</v>
      </c>
      <c r="J8895" s="244"/>
      <c r="U8895"/>
      <c r="V8895" t="s">
        <v>4336</v>
      </c>
      <c r="W8895" s="244"/>
      <c r="AA8895" s="115" t="s">
        <v>4308</v>
      </c>
      <c r="AB8895" s="115" t="s">
        <v>4308</v>
      </c>
      <c r="AC8895" s="115" t="s">
        <v>4308</v>
      </c>
      <c r="AD8895" s="115" t="s">
        <v>4308</v>
      </c>
      <c r="AE8895" s="115" t="s">
        <v>4308</v>
      </c>
      <c r="AF8895" s="115" t="s">
        <v>4308</v>
      </c>
      <c r="AG8895" s="115" t="s">
        <v>4308</v>
      </c>
      <c r="AH8895" s="115" t="s">
        <v>4308</v>
      </c>
      <c r="AI8895" s="115" t="e">
        <f>VLOOKUP(A8895,'[2]دراسات قانونية'!$A$3:$E$600,1,0)</f>
        <v>#N/A</v>
      </c>
    </row>
    <row r="8896" spans="1:35" ht="18" hidden="1" x14ac:dyDescent="0.25">
      <c r="A8896" s="249">
        <v>336502</v>
      </c>
      <c r="B8896" s="250" t="s">
        <v>12944</v>
      </c>
      <c r="C8896" s="250" t="s">
        <v>629</v>
      </c>
      <c r="D8896" s="251" t="s">
        <v>275</v>
      </c>
      <c r="E8896"/>
      <c r="F8896" s="126"/>
      <c r="G8896" s="252"/>
      <c r="H8896"/>
      <c r="I8896" t="s">
        <v>199</v>
      </c>
      <c r="J8896" s="253"/>
      <c r="K8896"/>
      <c r="L8896"/>
      <c r="M8896"/>
      <c r="N8896"/>
      <c r="O8896"/>
      <c r="P8896"/>
      <c r="Q8896"/>
      <c r="U8896"/>
      <c r="V8896">
        <v>0</v>
      </c>
      <c r="W8896" s="253"/>
      <c r="X8896"/>
      <c r="Y8896"/>
      <c r="Z8896"/>
      <c r="AA8896"/>
      <c r="AB8896"/>
      <c r="AC8896"/>
      <c r="AD8896"/>
      <c r="AE8896"/>
      <c r="AF8896"/>
      <c r="AG8896"/>
      <c r="AH8896" s="115" t="s">
        <v>4308</v>
      </c>
    </row>
    <row r="8897" spans="1:35" x14ac:dyDescent="0.25">
      <c r="A8897" s="243">
        <v>336503</v>
      </c>
      <c r="B8897" s="244" t="s">
        <v>12945</v>
      </c>
      <c r="C8897" s="244" t="s">
        <v>377</v>
      </c>
      <c r="D8897" s="245" t="s">
        <v>228</v>
      </c>
      <c r="E8897" s="115" t="s">
        <v>76</v>
      </c>
      <c r="F8897" s="237"/>
      <c r="G8897" s="245"/>
      <c r="H8897" s="115" t="s">
        <v>16</v>
      </c>
      <c r="I8897" t="s">
        <v>107</v>
      </c>
      <c r="J8897" s="244"/>
      <c r="U8897"/>
      <c r="V8897" t="s">
        <v>4336</v>
      </c>
      <c r="W8897" s="244"/>
      <c r="AA8897" s="115" t="s">
        <v>4308</v>
      </c>
      <c r="AB8897" s="115" t="s">
        <v>4308</v>
      </c>
      <c r="AC8897" s="115" t="s">
        <v>4308</v>
      </c>
      <c r="AD8897" s="115" t="s">
        <v>4308</v>
      </c>
      <c r="AE8897" s="115" t="s">
        <v>4308</v>
      </c>
      <c r="AF8897" s="115" t="s">
        <v>4308</v>
      </c>
      <c r="AG8897" s="115" t="s">
        <v>4308</v>
      </c>
      <c r="AH8897" s="115" t="s">
        <v>4308</v>
      </c>
      <c r="AI8897" s="115" t="e">
        <f>VLOOKUP(A8897,'[2]دراسات قانونية'!$A$3:$E$600,1,0)</f>
        <v>#N/A</v>
      </c>
    </row>
    <row r="8898" spans="1:35" hidden="1" x14ac:dyDescent="0.25">
      <c r="A8898" s="246">
        <v>336507</v>
      </c>
      <c r="B8898" s="247" t="s">
        <v>12946</v>
      </c>
      <c r="C8898" s="247" t="s">
        <v>339</v>
      </c>
      <c r="D8898" s="248" t="s">
        <v>5504</v>
      </c>
      <c r="E8898" t="s">
        <v>76</v>
      </c>
      <c r="F8898" s="126">
        <v>36489</v>
      </c>
      <c r="G8898" s="248" t="s">
        <v>2286</v>
      </c>
      <c r="H8898" t="s">
        <v>16</v>
      </c>
      <c r="I8898" t="s">
        <v>136</v>
      </c>
      <c r="J8898" s="247" t="s">
        <v>15</v>
      </c>
      <c r="K8898"/>
      <c r="L8898" t="s">
        <v>30</v>
      </c>
      <c r="M8898"/>
      <c r="N8898"/>
      <c r="O8898"/>
      <c r="P8898"/>
      <c r="Q8898"/>
      <c r="U8898"/>
      <c r="V8898" t="s">
        <v>16623</v>
      </c>
      <c r="W8898" s="247"/>
      <c r="X8898"/>
      <c r="Y8898"/>
      <c r="Z8898"/>
      <c r="AA8898"/>
      <c r="AB8898"/>
      <c r="AC8898"/>
      <c r="AD8898"/>
      <c r="AE8898"/>
      <c r="AF8898"/>
      <c r="AG8898"/>
      <c r="AH8898" s="115" t="s">
        <v>4308</v>
      </c>
    </row>
    <row r="8899" spans="1:35" hidden="1" x14ac:dyDescent="0.25">
      <c r="A8899" s="246">
        <v>336508</v>
      </c>
      <c r="B8899" s="247" t="s">
        <v>12947</v>
      </c>
      <c r="C8899" s="247" t="s">
        <v>1015</v>
      </c>
      <c r="D8899" s="248" t="s">
        <v>12948</v>
      </c>
      <c r="E8899" t="s">
        <v>77</v>
      </c>
      <c r="F8899" s="126">
        <v>31784</v>
      </c>
      <c r="G8899" s="248" t="s">
        <v>12949</v>
      </c>
      <c r="H8899" t="s">
        <v>16</v>
      </c>
      <c r="I8899" t="s">
        <v>136</v>
      </c>
      <c r="J8899" s="247" t="s">
        <v>15</v>
      </c>
      <c r="K8899"/>
      <c r="L8899" t="s">
        <v>18</v>
      </c>
      <c r="M8899"/>
      <c r="N8899"/>
      <c r="O8899"/>
      <c r="P8899"/>
      <c r="Q8899"/>
      <c r="U8899"/>
      <c r="V8899" t="s">
        <v>16623</v>
      </c>
      <c r="W8899" s="247"/>
      <c r="X8899"/>
      <c r="Y8899"/>
      <c r="Z8899"/>
      <c r="AA8899"/>
      <c r="AB8899"/>
      <c r="AC8899"/>
      <c r="AD8899"/>
      <c r="AE8899"/>
      <c r="AF8899"/>
      <c r="AG8899"/>
      <c r="AH8899" s="115" t="s">
        <v>4308</v>
      </c>
    </row>
    <row r="8900" spans="1:35" x14ac:dyDescent="0.25">
      <c r="A8900" s="243">
        <v>336509</v>
      </c>
      <c r="B8900" s="244" t="s">
        <v>12950</v>
      </c>
      <c r="C8900" s="244" t="s">
        <v>12951</v>
      </c>
      <c r="D8900" s="245" t="s">
        <v>12952</v>
      </c>
      <c r="E8900" s="115" t="s">
        <v>76</v>
      </c>
      <c r="F8900" s="237"/>
      <c r="G8900" s="245"/>
      <c r="H8900" s="115" t="s">
        <v>16</v>
      </c>
      <c r="I8900" t="s">
        <v>107</v>
      </c>
      <c r="J8900" s="244"/>
      <c r="U8900"/>
      <c r="V8900" t="s">
        <v>4336</v>
      </c>
      <c r="W8900" s="244"/>
      <c r="AA8900" s="115" t="s">
        <v>4308</v>
      </c>
      <c r="AB8900" s="115" t="s">
        <v>4308</v>
      </c>
      <c r="AC8900" s="115" t="s">
        <v>4308</v>
      </c>
      <c r="AD8900" s="115" t="s">
        <v>4308</v>
      </c>
      <c r="AE8900" s="115" t="s">
        <v>4308</v>
      </c>
      <c r="AF8900" s="115" t="s">
        <v>4308</v>
      </c>
      <c r="AG8900" s="115" t="s">
        <v>4308</v>
      </c>
      <c r="AH8900" s="115" t="s">
        <v>4308</v>
      </c>
      <c r="AI8900" s="115" t="e">
        <f>VLOOKUP(A8900,'[2]دراسات قانونية'!$A$3:$E$600,1,0)</f>
        <v>#N/A</v>
      </c>
    </row>
    <row r="8901" spans="1:35" hidden="1" x14ac:dyDescent="0.25">
      <c r="A8901" s="246">
        <v>336510</v>
      </c>
      <c r="B8901" s="247" t="s">
        <v>12953</v>
      </c>
      <c r="C8901" s="247" t="s">
        <v>520</v>
      </c>
      <c r="D8901" s="248" t="s">
        <v>820</v>
      </c>
      <c r="E8901" t="s">
        <v>77</v>
      </c>
      <c r="F8901" s="126">
        <v>33834</v>
      </c>
      <c r="G8901" s="248" t="s">
        <v>333</v>
      </c>
      <c r="H8901" t="s">
        <v>16</v>
      </c>
      <c r="I8901" t="s">
        <v>136</v>
      </c>
      <c r="J8901" s="247" t="s">
        <v>15</v>
      </c>
      <c r="K8901"/>
      <c r="L8901" t="s">
        <v>30</v>
      </c>
      <c r="M8901"/>
      <c r="N8901"/>
      <c r="O8901"/>
      <c r="P8901"/>
      <c r="Q8901"/>
      <c r="U8901"/>
      <c r="V8901">
        <v>0</v>
      </c>
      <c r="W8901" s="247"/>
      <c r="X8901"/>
      <c r="Y8901"/>
      <c r="Z8901"/>
      <c r="AA8901"/>
      <c r="AB8901"/>
      <c r="AC8901"/>
      <c r="AD8901"/>
      <c r="AE8901"/>
      <c r="AF8901"/>
      <c r="AG8901"/>
    </row>
    <row r="8902" spans="1:35" x14ac:dyDescent="0.25">
      <c r="A8902" s="243">
        <v>336511</v>
      </c>
      <c r="B8902" s="244" t="s">
        <v>12954</v>
      </c>
      <c r="C8902" s="244" t="s">
        <v>664</v>
      </c>
      <c r="D8902" s="245" t="s">
        <v>541</v>
      </c>
      <c r="E8902" s="115" t="s">
        <v>76</v>
      </c>
      <c r="F8902" s="237"/>
      <c r="G8902" s="245"/>
      <c r="H8902" s="115" t="s">
        <v>16</v>
      </c>
      <c r="I8902" t="s">
        <v>107</v>
      </c>
      <c r="J8902" s="244"/>
      <c r="U8902"/>
      <c r="V8902" t="s">
        <v>4336</v>
      </c>
      <c r="W8902" s="244"/>
      <c r="AA8902" s="115" t="s">
        <v>4308</v>
      </c>
      <c r="AB8902" s="115" t="s">
        <v>4308</v>
      </c>
      <c r="AC8902" s="115" t="s">
        <v>4308</v>
      </c>
      <c r="AD8902" s="115" t="s">
        <v>4308</v>
      </c>
      <c r="AE8902" s="115" t="s">
        <v>4308</v>
      </c>
      <c r="AF8902" s="115" t="s">
        <v>4308</v>
      </c>
      <c r="AG8902" s="115" t="s">
        <v>4308</v>
      </c>
      <c r="AH8902" s="115" t="s">
        <v>4308</v>
      </c>
      <c r="AI8902" s="115" t="e">
        <f>VLOOKUP(A8902,'[2]دراسات قانونية'!$A$3:$E$600,1,0)</f>
        <v>#N/A</v>
      </c>
    </row>
    <row r="8903" spans="1:35" ht="18" x14ac:dyDescent="0.25">
      <c r="A8903" s="249">
        <v>336512</v>
      </c>
      <c r="B8903" s="250" t="s">
        <v>12955</v>
      </c>
      <c r="C8903" s="250" t="s">
        <v>844</v>
      </c>
      <c r="D8903" s="251" t="s">
        <v>378</v>
      </c>
      <c r="E8903"/>
      <c r="F8903" s="126"/>
      <c r="G8903" s="252"/>
      <c r="H8903"/>
      <c r="I8903" t="s">
        <v>107</v>
      </c>
      <c r="J8903" s="253"/>
      <c r="K8903"/>
      <c r="L8903"/>
      <c r="M8903"/>
      <c r="N8903"/>
      <c r="O8903"/>
      <c r="P8903"/>
      <c r="Q8903"/>
      <c r="U8903"/>
      <c r="V8903" t="s">
        <v>4337</v>
      </c>
      <c r="W8903" s="253"/>
      <c r="X8903"/>
      <c r="Y8903"/>
      <c r="Z8903"/>
      <c r="AA8903"/>
      <c r="AB8903"/>
      <c r="AC8903"/>
      <c r="AD8903"/>
      <c r="AE8903"/>
      <c r="AF8903"/>
      <c r="AG8903"/>
      <c r="AH8903" s="115" t="s">
        <v>4308</v>
      </c>
      <c r="AI8903" s="115" t="e">
        <f>VLOOKUP(A8903,'[2]دراسات قانونية'!$A$3:$E$600,1,0)</f>
        <v>#N/A</v>
      </c>
    </row>
    <row r="8904" spans="1:35" x14ac:dyDescent="0.25">
      <c r="A8904" s="243">
        <v>336513</v>
      </c>
      <c r="B8904" s="244" t="s">
        <v>12956</v>
      </c>
      <c r="C8904" s="244" t="s">
        <v>581</v>
      </c>
      <c r="D8904" s="245" t="s">
        <v>7868</v>
      </c>
      <c r="E8904" s="115" t="s">
        <v>76</v>
      </c>
      <c r="F8904" s="237"/>
      <c r="G8904" s="245"/>
      <c r="H8904" s="115" t="s">
        <v>16</v>
      </c>
      <c r="I8904" t="s">
        <v>107</v>
      </c>
      <c r="J8904" s="244"/>
      <c r="U8904"/>
      <c r="V8904" t="s">
        <v>4336</v>
      </c>
      <c r="W8904" s="244"/>
      <c r="AA8904" s="115" t="s">
        <v>4308</v>
      </c>
      <c r="AB8904" s="115" t="s">
        <v>4308</v>
      </c>
      <c r="AC8904" s="115" t="s">
        <v>4308</v>
      </c>
      <c r="AD8904" s="115" t="s">
        <v>4308</v>
      </c>
      <c r="AE8904" s="115" t="s">
        <v>4308</v>
      </c>
      <c r="AF8904" s="115" t="s">
        <v>4308</v>
      </c>
      <c r="AG8904" s="115" t="s">
        <v>4308</v>
      </c>
      <c r="AH8904" s="115" t="s">
        <v>4308</v>
      </c>
      <c r="AI8904" s="115" t="e">
        <f>VLOOKUP(A8904,'[2]دراسات قانونية'!$A$3:$E$600,1,0)</f>
        <v>#N/A</v>
      </c>
    </row>
    <row r="8905" spans="1:35" x14ac:dyDescent="0.25">
      <c r="A8905" s="243">
        <v>336514</v>
      </c>
      <c r="B8905" s="244" t="s">
        <v>12957</v>
      </c>
      <c r="C8905" s="244" t="s">
        <v>408</v>
      </c>
      <c r="D8905" s="245" t="s">
        <v>352</v>
      </c>
      <c r="E8905" s="115" t="s">
        <v>77</v>
      </c>
      <c r="F8905" s="237">
        <v>33242</v>
      </c>
      <c r="G8905" s="245" t="s">
        <v>37</v>
      </c>
      <c r="H8905" s="115" t="s">
        <v>16</v>
      </c>
      <c r="I8905" t="s">
        <v>107</v>
      </c>
      <c r="J8905" s="244"/>
      <c r="U8905"/>
      <c r="V8905" t="s">
        <v>4336</v>
      </c>
      <c r="W8905" s="244"/>
      <c r="AB8905" s="115" t="s">
        <v>4308</v>
      </c>
      <c r="AC8905" s="115" t="s">
        <v>4308</v>
      </c>
      <c r="AD8905" s="115" t="s">
        <v>4308</v>
      </c>
      <c r="AE8905" s="115" t="s">
        <v>4308</v>
      </c>
      <c r="AF8905" s="115" t="s">
        <v>4308</v>
      </c>
      <c r="AG8905" s="115" t="s">
        <v>4308</v>
      </c>
      <c r="AH8905" s="115" t="s">
        <v>4308</v>
      </c>
      <c r="AI8905" s="115" t="e">
        <f>VLOOKUP(A8905,'[2]دراسات قانونية'!$A$3:$E$600,1,0)</f>
        <v>#N/A</v>
      </c>
    </row>
    <row r="8906" spans="1:35" ht="18" hidden="1" x14ac:dyDescent="0.25">
      <c r="A8906" s="249">
        <v>336516</v>
      </c>
      <c r="B8906" s="250" t="s">
        <v>12958</v>
      </c>
      <c r="C8906" s="250" t="s">
        <v>12959</v>
      </c>
      <c r="D8906" s="251" t="s">
        <v>9664</v>
      </c>
      <c r="E8906"/>
      <c r="F8906" s="126"/>
      <c r="G8906" s="252"/>
      <c r="H8906"/>
      <c r="I8906" t="s">
        <v>199</v>
      </c>
      <c r="J8906" s="253"/>
      <c r="K8906"/>
      <c r="L8906"/>
      <c r="M8906"/>
      <c r="N8906"/>
      <c r="O8906"/>
      <c r="P8906"/>
      <c r="Q8906"/>
      <c r="U8906"/>
      <c r="V8906">
        <v>0</v>
      </c>
      <c r="W8906" s="253"/>
      <c r="X8906"/>
      <c r="Y8906"/>
      <c r="Z8906"/>
      <c r="AA8906"/>
      <c r="AB8906"/>
      <c r="AC8906"/>
      <c r="AD8906"/>
      <c r="AE8906"/>
      <c r="AF8906"/>
      <c r="AG8906"/>
      <c r="AH8906" s="115" t="s">
        <v>4308</v>
      </c>
    </row>
    <row r="8907" spans="1:35" x14ac:dyDescent="0.25">
      <c r="A8907" s="243">
        <v>336517</v>
      </c>
      <c r="B8907" s="244" t="s">
        <v>12960</v>
      </c>
      <c r="C8907" s="244" t="s">
        <v>212</v>
      </c>
      <c r="D8907" s="245" t="s">
        <v>387</v>
      </c>
      <c r="E8907" s="115" t="s">
        <v>77</v>
      </c>
      <c r="F8907" s="237">
        <v>34110</v>
      </c>
      <c r="G8907" s="245" t="s">
        <v>18</v>
      </c>
      <c r="H8907" s="115" t="s">
        <v>16</v>
      </c>
      <c r="I8907" t="s">
        <v>107</v>
      </c>
      <c r="J8907" s="244" t="s">
        <v>1226</v>
      </c>
      <c r="L8907" s="115" t="s">
        <v>18</v>
      </c>
      <c r="U8907"/>
      <c r="V8907" t="s">
        <v>4337</v>
      </c>
      <c r="W8907" s="244"/>
      <c r="AF8907" s="115" t="s">
        <v>4308</v>
      </c>
      <c r="AG8907" s="115" t="s">
        <v>4308</v>
      </c>
      <c r="AH8907" s="115" t="s">
        <v>4308</v>
      </c>
      <c r="AI8907" s="115" t="e">
        <f>VLOOKUP(A8907,'[2]دراسات قانونية'!$A$3:$E$600,1,0)</f>
        <v>#N/A</v>
      </c>
    </row>
    <row r="8908" spans="1:35" hidden="1" x14ac:dyDescent="0.25">
      <c r="A8908" s="246">
        <v>336518</v>
      </c>
      <c r="B8908" s="247" t="s">
        <v>12961</v>
      </c>
      <c r="C8908" s="247" t="s">
        <v>954</v>
      </c>
      <c r="D8908" s="248" t="s">
        <v>12962</v>
      </c>
      <c r="E8908" t="s">
        <v>77</v>
      </c>
      <c r="F8908" s="126">
        <v>35808</v>
      </c>
      <c r="G8908" s="248" t="s">
        <v>12963</v>
      </c>
      <c r="H8908" t="s">
        <v>16</v>
      </c>
      <c r="I8908" t="s">
        <v>129</v>
      </c>
      <c r="J8908" s="247" t="s">
        <v>1226</v>
      </c>
      <c r="K8908"/>
      <c r="L8908" t="s">
        <v>30</v>
      </c>
      <c r="M8908"/>
      <c r="N8908"/>
      <c r="O8908"/>
      <c r="P8908"/>
      <c r="Q8908"/>
      <c r="U8908"/>
      <c r="V8908" t="s">
        <v>4337</v>
      </c>
      <c r="W8908" s="247"/>
      <c r="X8908"/>
      <c r="Y8908"/>
      <c r="Z8908"/>
      <c r="AA8908"/>
      <c r="AB8908"/>
      <c r="AC8908"/>
      <c r="AD8908"/>
      <c r="AE8908" t="s">
        <v>4308</v>
      </c>
      <c r="AF8908" t="s">
        <v>4308</v>
      </c>
      <c r="AG8908" t="s">
        <v>4308</v>
      </c>
      <c r="AH8908" s="115" t="s">
        <v>4308</v>
      </c>
    </row>
    <row r="8909" spans="1:35" ht="18" x14ac:dyDescent="0.25">
      <c r="A8909" s="249">
        <v>336520</v>
      </c>
      <c r="B8909" s="250" t="s">
        <v>12964</v>
      </c>
      <c r="C8909" s="250" t="s">
        <v>212</v>
      </c>
      <c r="D8909" s="251" t="s">
        <v>210</v>
      </c>
      <c r="E8909"/>
      <c r="F8909" s="126"/>
      <c r="G8909" s="252"/>
      <c r="H8909"/>
      <c r="I8909" t="s">
        <v>107</v>
      </c>
      <c r="J8909" s="253"/>
      <c r="K8909"/>
      <c r="L8909"/>
      <c r="M8909"/>
      <c r="N8909"/>
      <c r="O8909"/>
      <c r="P8909"/>
      <c r="Q8909"/>
      <c r="U8909"/>
      <c r="V8909" t="s">
        <v>4337</v>
      </c>
      <c r="W8909" s="253"/>
      <c r="X8909"/>
      <c r="Y8909"/>
      <c r="Z8909"/>
      <c r="AA8909"/>
      <c r="AB8909"/>
      <c r="AC8909"/>
      <c r="AD8909"/>
      <c r="AE8909"/>
      <c r="AF8909"/>
      <c r="AG8909"/>
      <c r="AH8909" s="115" t="s">
        <v>4308</v>
      </c>
      <c r="AI8909" s="115" t="e">
        <f>VLOOKUP(A8909,'[2]دراسات قانونية'!$A$3:$E$600,1,0)</f>
        <v>#N/A</v>
      </c>
    </row>
    <row r="8910" spans="1:35" ht="18" hidden="1" x14ac:dyDescent="0.25">
      <c r="A8910" s="249">
        <v>336521</v>
      </c>
      <c r="B8910" s="250" t="s">
        <v>12965</v>
      </c>
      <c r="C8910" s="250" t="s">
        <v>369</v>
      </c>
      <c r="D8910" s="251" t="s">
        <v>210</v>
      </c>
      <c r="E8910"/>
      <c r="F8910" s="126"/>
      <c r="G8910" s="252"/>
      <c r="H8910"/>
      <c r="I8910" t="s">
        <v>199</v>
      </c>
      <c r="J8910" s="253"/>
      <c r="K8910"/>
      <c r="L8910"/>
      <c r="M8910"/>
      <c r="N8910"/>
      <c r="O8910"/>
      <c r="P8910"/>
      <c r="Q8910"/>
      <c r="U8910"/>
      <c r="V8910">
        <v>0</v>
      </c>
      <c r="W8910" s="253"/>
      <c r="X8910"/>
      <c r="Y8910"/>
      <c r="Z8910"/>
      <c r="AA8910"/>
      <c r="AB8910"/>
      <c r="AC8910"/>
      <c r="AD8910"/>
      <c r="AE8910"/>
      <c r="AF8910"/>
      <c r="AG8910"/>
      <c r="AH8910" s="115" t="s">
        <v>4308</v>
      </c>
    </row>
    <row r="8911" spans="1:35" x14ac:dyDescent="0.25">
      <c r="A8911" s="243">
        <v>336522</v>
      </c>
      <c r="B8911" s="244" t="s">
        <v>12966</v>
      </c>
      <c r="C8911" s="244" t="s">
        <v>11606</v>
      </c>
      <c r="D8911" s="245" t="s">
        <v>12967</v>
      </c>
      <c r="E8911" s="115" t="s">
        <v>77</v>
      </c>
      <c r="F8911" s="237"/>
      <c r="G8911" s="245"/>
      <c r="H8911" s="115" t="s">
        <v>16</v>
      </c>
      <c r="I8911" t="s">
        <v>107</v>
      </c>
      <c r="J8911" s="244"/>
      <c r="U8911"/>
      <c r="V8911" t="s">
        <v>4336</v>
      </c>
      <c r="W8911" s="244"/>
      <c r="AA8911" s="115" t="s">
        <v>4308</v>
      </c>
      <c r="AB8911" s="115" t="s">
        <v>4308</v>
      </c>
      <c r="AC8911" s="115" t="s">
        <v>4308</v>
      </c>
      <c r="AD8911" s="115" t="s">
        <v>4308</v>
      </c>
      <c r="AE8911" s="115" t="s">
        <v>4308</v>
      </c>
      <c r="AF8911" s="115" t="s">
        <v>4308</v>
      </c>
      <c r="AG8911" s="115" t="s">
        <v>4308</v>
      </c>
      <c r="AH8911" s="115" t="s">
        <v>4308</v>
      </c>
      <c r="AI8911" s="115" t="e">
        <f>VLOOKUP(A8911,'[2]دراسات قانونية'!$A$3:$E$600,1,0)</f>
        <v>#N/A</v>
      </c>
    </row>
    <row r="8912" spans="1:35" ht="18" x14ac:dyDescent="0.25">
      <c r="A8912" s="249">
        <v>336523</v>
      </c>
      <c r="B8912" s="250" t="s">
        <v>12968</v>
      </c>
      <c r="C8912" s="250" t="s">
        <v>364</v>
      </c>
      <c r="D8912" s="251" t="s">
        <v>312</v>
      </c>
      <c r="E8912"/>
      <c r="F8912" s="126"/>
      <c r="G8912" s="252"/>
      <c r="H8912"/>
      <c r="I8912" t="s">
        <v>107</v>
      </c>
      <c r="J8912" s="253"/>
      <c r="K8912"/>
      <c r="L8912"/>
      <c r="M8912"/>
      <c r="N8912"/>
      <c r="O8912"/>
      <c r="P8912"/>
      <c r="Q8912"/>
      <c r="U8912"/>
      <c r="V8912" t="s">
        <v>4337</v>
      </c>
      <c r="W8912" s="253"/>
      <c r="X8912"/>
      <c r="Y8912"/>
      <c r="Z8912"/>
      <c r="AA8912"/>
      <c r="AB8912"/>
      <c r="AC8912"/>
      <c r="AD8912"/>
      <c r="AE8912"/>
      <c r="AF8912"/>
      <c r="AG8912"/>
      <c r="AH8912" s="115" t="s">
        <v>4308</v>
      </c>
      <c r="AI8912" s="115" t="e">
        <f>VLOOKUP(A8912,'[2]دراسات قانونية'!$A$3:$E$600,1,0)</f>
        <v>#N/A</v>
      </c>
    </row>
    <row r="8913" spans="1:35" x14ac:dyDescent="0.25">
      <c r="A8913" s="243">
        <v>336524</v>
      </c>
      <c r="B8913" s="244" t="s">
        <v>12969</v>
      </c>
      <c r="C8913" s="244" t="s">
        <v>12970</v>
      </c>
      <c r="D8913" s="245" t="s">
        <v>6187</v>
      </c>
      <c r="E8913" s="115" t="s">
        <v>77</v>
      </c>
      <c r="F8913" s="237">
        <v>34209</v>
      </c>
      <c r="G8913" s="245" t="s">
        <v>40</v>
      </c>
      <c r="H8913" s="115" t="s">
        <v>16</v>
      </c>
      <c r="I8913" t="s">
        <v>107</v>
      </c>
      <c r="J8913" s="244"/>
      <c r="U8913"/>
      <c r="V8913" t="s">
        <v>4336</v>
      </c>
      <c r="W8913" s="244"/>
      <c r="AC8913" s="115" t="s">
        <v>4308</v>
      </c>
      <c r="AD8913" s="115" t="s">
        <v>4308</v>
      </c>
      <c r="AE8913" s="115" t="s">
        <v>4308</v>
      </c>
      <c r="AF8913" s="115" t="s">
        <v>4308</v>
      </c>
      <c r="AG8913" s="115" t="s">
        <v>4308</v>
      </c>
      <c r="AH8913" s="115" t="s">
        <v>4308</v>
      </c>
      <c r="AI8913" s="115" t="e">
        <f>VLOOKUP(A8913,'[2]دراسات قانونية'!$A$3:$E$600,1,0)</f>
        <v>#N/A</v>
      </c>
    </row>
    <row r="8914" spans="1:35" x14ac:dyDescent="0.25">
      <c r="A8914" s="243">
        <v>336525</v>
      </c>
      <c r="B8914" s="244" t="s">
        <v>12971</v>
      </c>
      <c r="C8914" s="244" t="s">
        <v>227</v>
      </c>
      <c r="D8914" s="245" t="s">
        <v>409</v>
      </c>
      <c r="E8914" s="115" t="s">
        <v>77</v>
      </c>
      <c r="F8914" s="237"/>
      <c r="G8914" s="245"/>
      <c r="H8914" s="115" t="s">
        <v>16</v>
      </c>
      <c r="I8914" t="s">
        <v>107</v>
      </c>
      <c r="J8914" s="244"/>
      <c r="U8914"/>
      <c r="V8914" t="s">
        <v>4336</v>
      </c>
      <c r="W8914" s="244"/>
      <c r="AA8914" s="115" t="s">
        <v>4308</v>
      </c>
      <c r="AB8914" s="115" t="s">
        <v>4308</v>
      </c>
      <c r="AC8914" s="115" t="s">
        <v>4308</v>
      </c>
      <c r="AD8914" s="115" t="s">
        <v>4308</v>
      </c>
      <c r="AE8914" s="115" t="s">
        <v>4308</v>
      </c>
      <c r="AF8914" s="115" t="s">
        <v>4308</v>
      </c>
      <c r="AG8914" s="115" t="s">
        <v>4308</v>
      </c>
      <c r="AH8914" s="115" t="s">
        <v>4308</v>
      </c>
      <c r="AI8914" s="115" t="e">
        <f>VLOOKUP(A8914,'[2]دراسات قانونية'!$A$3:$E$600,1,0)</f>
        <v>#N/A</v>
      </c>
    </row>
    <row r="8915" spans="1:35" hidden="1" x14ac:dyDescent="0.25">
      <c r="A8915" s="246">
        <v>336526</v>
      </c>
      <c r="B8915" s="247" t="s">
        <v>12972</v>
      </c>
      <c r="C8915" s="247" t="s">
        <v>570</v>
      </c>
      <c r="D8915" s="248" t="s">
        <v>832</v>
      </c>
      <c r="E8915" t="s">
        <v>77</v>
      </c>
      <c r="F8915" s="126">
        <v>31201</v>
      </c>
      <c r="G8915" s="248" t="s">
        <v>211</v>
      </c>
      <c r="H8915" t="s">
        <v>16</v>
      </c>
      <c r="I8915" t="s">
        <v>201</v>
      </c>
      <c r="J8915" s="247" t="s">
        <v>1226</v>
      </c>
      <c r="K8915"/>
      <c r="L8915" t="s">
        <v>18</v>
      </c>
      <c r="M8915"/>
      <c r="N8915"/>
      <c r="O8915"/>
      <c r="P8915"/>
      <c r="Q8915"/>
      <c r="U8915"/>
      <c r="V8915">
        <v>0</v>
      </c>
      <c r="W8915" s="247"/>
      <c r="X8915"/>
      <c r="Y8915"/>
      <c r="Z8915"/>
      <c r="AA8915"/>
      <c r="AB8915"/>
      <c r="AC8915"/>
      <c r="AD8915"/>
      <c r="AE8915"/>
      <c r="AF8915"/>
      <c r="AG8915"/>
    </row>
    <row r="8916" spans="1:35" hidden="1" x14ac:dyDescent="0.25">
      <c r="A8916" s="246">
        <v>336527</v>
      </c>
      <c r="B8916" s="247" t="s">
        <v>12973</v>
      </c>
      <c r="C8916" s="247" t="s">
        <v>360</v>
      </c>
      <c r="D8916" s="248" t="s">
        <v>6463</v>
      </c>
      <c r="E8916" t="s">
        <v>77</v>
      </c>
      <c r="F8916" s="126">
        <v>32619</v>
      </c>
      <c r="G8916" s="248" t="s">
        <v>12974</v>
      </c>
      <c r="H8916" t="s">
        <v>16</v>
      </c>
      <c r="I8916" t="s">
        <v>136</v>
      </c>
      <c r="J8916" s="247"/>
      <c r="K8916"/>
      <c r="L8916"/>
      <c r="M8916"/>
      <c r="N8916"/>
      <c r="O8916"/>
      <c r="P8916"/>
      <c r="Q8916"/>
      <c r="U8916"/>
      <c r="V8916">
        <v>0</v>
      </c>
      <c r="W8916" s="247"/>
      <c r="X8916"/>
      <c r="Y8916"/>
      <c r="Z8916"/>
      <c r="AA8916"/>
      <c r="AB8916"/>
      <c r="AC8916"/>
      <c r="AD8916"/>
      <c r="AE8916"/>
      <c r="AF8916" t="s">
        <v>4308</v>
      </c>
      <c r="AG8916" t="s">
        <v>4308</v>
      </c>
      <c r="AH8916" s="115" t="s">
        <v>4308</v>
      </c>
    </row>
    <row r="8917" spans="1:35" x14ac:dyDescent="0.25">
      <c r="A8917" s="243">
        <v>336528</v>
      </c>
      <c r="B8917" s="244" t="s">
        <v>12975</v>
      </c>
      <c r="C8917" s="244" t="s">
        <v>710</v>
      </c>
      <c r="D8917" s="245" t="s">
        <v>9611</v>
      </c>
      <c r="E8917" s="115" t="s">
        <v>77</v>
      </c>
      <c r="F8917" s="237"/>
      <c r="G8917" s="245"/>
      <c r="H8917" s="115" t="s">
        <v>16</v>
      </c>
      <c r="I8917" t="s">
        <v>107</v>
      </c>
      <c r="J8917" s="244"/>
      <c r="U8917"/>
      <c r="V8917" t="s">
        <v>4336</v>
      </c>
      <c r="W8917" s="244"/>
      <c r="AA8917" s="115" t="s">
        <v>4308</v>
      </c>
      <c r="AB8917" s="115" t="s">
        <v>4308</v>
      </c>
      <c r="AC8917" s="115" t="s">
        <v>4308</v>
      </c>
      <c r="AD8917" s="115" t="s">
        <v>4308</v>
      </c>
      <c r="AE8917" s="115" t="s">
        <v>4308</v>
      </c>
      <c r="AF8917" s="115" t="s">
        <v>4308</v>
      </c>
      <c r="AG8917" s="115" t="s">
        <v>4308</v>
      </c>
      <c r="AH8917" s="115" t="s">
        <v>4308</v>
      </c>
      <c r="AI8917" s="115" t="e">
        <f>VLOOKUP(A8917,'[2]دراسات قانونية'!$A$3:$E$600,1,0)</f>
        <v>#N/A</v>
      </c>
    </row>
    <row r="8918" spans="1:35" ht="18" x14ac:dyDescent="0.25">
      <c r="A8918" s="249">
        <v>336529</v>
      </c>
      <c r="B8918" s="250" t="s">
        <v>12976</v>
      </c>
      <c r="C8918" s="250" t="s">
        <v>1015</v>
      </c>
      <c r="D8918" s="251" t="s">
        <v>12977</v>
      </c>
      <c r="E8918"/>
      <c r="F8918" s="126"/>
      <c r="G8918" s="252"/>
      <c r="H8918"/>
      <c r="I8918" t="s">
        <v>107</v>
      </c>
      <c r="J8918" s="253"/>
      <c r="K8918"/>
      <c r="L8918"/>
      <c r="M8918"/>
      <c r="N8918"/>
      <c r="O8918"/>
      <c r="P8918"/>
      <c r="Q8918"/>
      <c r="U8918"/>
      <c r="V8918" t="s">
        <v>4337</v>
      </c>
      <c r="W8918" s="253"/>
      <c r="X8918"/>
      <c r="Y8918"/>
      <c r="Z8918"/>
      <c r="AA8918"/>
      <c r="AB8918"/>
      <c r="AC8918"/>
      <c r="AD8918"/>
      <c r="AE8918"/>
      <c r="AF8918"/>
      <c r="AG8918"/>
      <c r="AH8918" s="115" t="s">
        <v>4308</v>
      </c>
      <c r="AI8918" s="115" t="e">
        <f>VLOOKUP(A8918,'[2]دراسات قانونية'!$A$3:$E$600,1,0)</f>
        <v>#N/A</v>
      </c>
    </row>
    <row r="8919" spans="1:35" hidden="1" x14ac:dyDescent="0.25">
      <c r="A8919" s="246">
        <v>336530</v>
      </c>
      <c r="B8919" s="247" t="s">
        <v>12978</v>
      </c>
      <c r="C8919" s="247" t="s">
        <v>212</v>
      </c>
      <c r="D8919" s="248" t="s">
        <v>276</v>
      </c>
      <c r="E8919" t="s">
        <v>77</v>
      </c>
      <c r="F8919" s="126">
        <v>32096</v>
      </c>
      <c r="G8919" s="248" t="s">
        <v>18</v>
      </c>
      <c r="H8919" t="s">
        <v>16</v>
      </c>
      <c r="I8919" t="s">
        <v>129</v>
      </c>
      <c r="J8919" s="247" t="s">
        <v>1226</v>
      </c>
      <c r="K8919"/>
      <c r="L8919" t="s">
        <v>30</v>
      </c>
      <c r="M8919"/>
      <c r="N8919"/>
      <c r="O8919"/>
      <c r="P8919"/>
      <c r="Q8919"/>
      <c r="U8919"/>
      <c r="V8919">
        <v>0</v>
      </c>
      <c r="W8919" s="247"/>
      <c r="X8919"/>
      <c r="Y8919"/>
      <c r="Z8919"/>
      <c r="AA8919"/>
      <c r="AB8919"/>
      <c r="AC8919"/>
      <c r="AD8919"/>
      <c r="AE8919"/>
      <c r="AF8919"/>
      <c r="AG8919" t="s">
        <v>4308</v>
      </c>
      <c r="AH8919" s="115" t="s">
        <v>4308</v>
      </c>
    </row>
    <row r="8920" spans="1:35" x14ac:dyDescent="0.25">
      <c r="A8920" s="243">
        <v>336531</v>
      </c>
      <c r="B8920" s="244" t="s">
        <v>12979</v>
      </c>
      <c r="C8920" s="244" t="s">
        <v>219</v>
      </c>
      <c r="D8920" s="245" t="s">
        <v>1788</v>
      </c>
      <c r="E8920" s="115" t="s">
        <v>77</v>
      </c>
      <c r="F8920" s="237"/>
      <c r="G8920" s="245"/>
      <c r="H8920" s="115" t="s">
        <v>16</v>
      </c>
      <c r="I8920" t="s">
        <v>107</v>
      </c>
      <c r="J8920" s="244"/>
      <c r="U8920"/>
      <c r="V8920" t="s">
        <v>4336</v>
      </c>
      <c r="W8920" s="244"/>
      <c r="AA8920" s="115" t="s">
        <v>4308</v>
      </c>
      <c r="AB8920" s="115" t="s">
        <v>4308</v>
      </c>
      <c r="AC8920" s="115" t="s">
        <v>4308</v>
      </c>
      <c r="AD8920" s="115" t="s">
        <v>4308</v>
      </c>
      <c r="AE8920" s="115" t="s">
        <v>4308</v>
      </c>
      <c r="AF8920" s="115" t="s">
        <v>4308</v>
      </c>
      <c r="AG8920" s="115" t="s">
        <v>4308</v>
      </c>
      <c r="AH8920" s="115" t="s">
        <v>4308</v>
      </c>
      <c r="AI8920" s="115" t="e">
        <f>VLOOKUP(A8920,'[2]دراسات قانونية'!$A$3:$E$600,1,0)</f>
        <v>#N/A</v>
      </c>
    </row>
    <row r="8921" spans="1:35" hidden="1" x14ac:dyDescent="0.25">
      <c r="A8921" s="243">
        <v>336532</v>
      </c>
      <c r="B8921" s="244" t="s">
        <v>2407</v>
      </c>
      <c r="C8921" s="244" t="s">
        <v>227</v>
      </c>
      <c r="D8921" s="245" t="s">
        <v>746</v>
      </c>
      <c r="E8921" s="115" t="s">
        <v>77</v>
      </c>
      <c r="F8921" s="237">
        <v>32748</v>
      </c>
      <c r="G8921" s="245" t="s">
        <v>225</v>
      </c>
      <c r="H8921" s="115" t="s">
        <v>16</v>
      </c>
      <c r="I8921" t="s">
        <v>199</v>
      </c>
      <c r="J8921" s="244" t="s">
        <v>1226</v>
      </c>
      <c r="L8921" s="115" t="s">
        <v>18</v>
      </c>
      <c r="U8921"/>
      <c r="V8921">
        <v>0</v>
      </c>
      <c r="W8921" s="244"/>
    </row>
    <row r="8922" spans="1:35" x14ac:dyDescent="0.25">
      <c r="A8922" s="243">
        <v>336534</v>
      </c>
      <c r="B8922" s="244" t="s">
        <v>1866</v>
      </c>
      <c r="C8922" s="244" t="s">
        <v>4869</v>
      </c>
      <c r="D8922" s="245" t="s">
        <v>220</v>
      </c>
      <c r="E8922" s="115" t="s">
        <v>77</v>
      </c>
      <c r="F8922" s="237"/>
      <c r="G8922" s="245"/>
      <c r="H8922" s="115" t="s">
        <v>16</v>
      </c>
      <c r="I8922" t="s">
        <v>107</v>
      </c>
      <c r="J8922" s="244"/>
      <c r="U8922"/>
      <c r="V8922" t="s">
        <v>4336</v>
      </c>
      <c r="W8922" s="244"/>
      <c r="AA8922" s="115" t="s">
        <v>4308</v>
      </c>
      <c r="AB8922" s="115" t="s">
        <v>4308</v>
      </c>
      <c r="AC8922" s="115" t="s">
        <v>4308</v>
      </c>
      <c r="AD8922" s="115" t="s">
        <v>4308</v>
      </c>
      <c r="AE8922" s="115" t="s">
        <v>4308</v>
      </c>
      <c r="AF8922" s="115" t="s">
        <v>4308</v>
      </c>
      <c r="AG8922" s="115" t="s">
        <v>4308</v>
      </c>
      <c r="AH8922" s="115" t="s">
        <v>4308</v>
      </c>
      <c r="AI8922" s="115" t="e">
        <f>VLOOKUP(A8922,'[2]دراسات قانونية'!$A$3:$E$600,1,0)</f>
        <v>#N/A</v>
      </c>
    </row>
    <row r="8923" spans="1:35" x14ac:dyDescent="0.25">
      <c r="A8923" s="243">
        <v>336535</v>
      </c>
      <c r="B8923" s="244" t="s">
        <v>12980</v>
      </c>
      <c r="C8923" s="244" t="s">
        <v>324</v>
      </c>
      <c r="D8923" s="245" t="s">
        <v>894</v>
      </c>
      <c r="E8923" s="115" t="s">
        <v>77</v>
      </c>
      <c r="F8923" s="237"/>
      <c r="G8923" s="245"/>
      <c r="H8923" s="115" t="s">
        <v>16</v>
      </c>
      <c r="I8923" t="s">
        <v>107</v>
      </c>
      <c r="J8923" s="244"/>
      <c r="U8923"/>
      <c r="V8923" t="s">
        <v>4336</v>
      </c>
      <c r="W8923" s="244"/>
      <c r="AA8923" s="115" t="s">
        <v>4308</v>
      </c>
      <c r="AB8923" s="115" t="s">
        <v>4308</v>
      </c>
      <c r="AC8923" s="115" t="s">
        <v>4308</v>
      </c>
      <c r="AD8923" s="115" t="s">
        <v>4308</v>
      </c>
      <c r="AE8923" s="115" t="s">
        <v>4308</v>
      </c>
      <c r="AF8923" s="115" t="s">
        <v>4308</v>
      </c>
      <c r="AG8923" s="115" t="s">
        <v>4308</v>
      </c>
      <c r="AH8923" s="115" t="s">
        <v>4308</v>
      </c>
      <c r="AI8923" s="115" t="e">
        <f>VLOOKUP(A8923,'[2]دراسات قانونية'!$A$3:$E$600,1,0)</f>
        <v>#N/A</v>
      </c>
    </row>
    <row r="8924" spans="1:35" hidden="1" x14ac:dyDescent="0.25">
      <c r="A8924" s="243">
        <v>336536</v>
      </c>
      <c r="B8924" s="244" t="s">
        <v>2812</v>
      </c>
      <c r="C8924" s="244" t="s">
        <v>2160</v>
      </c>
      <c r="D8924" s="245" t="s">
        <v>1428</v>
      </c>
      <c r="E8924" s="115" t="s">
        <v>76</v>
      </c>
      <c r="F8924" s="237">
        <v>34709</v>
      </c>
      <c r="G8924" s="245" t="s">
        <v>705</v>
      </c>
      <c r="H8924" s="115" t="s">
        <v>16</v>
      </c>
      <c r="I8924" t="s">
        <v>199</v>
      </c>
      <c r="J8924" s="244" t="s">
        <v>15</v>
      </c>
      <c r="L8924" s="115" t="s">
        <v>67</v>
      </c>
      <c r="U8924"/>
      <c r="V8924">
        <v>0</v>
      </c>
      <c r="W8924" s="244"/>
    </row>
    <row r="8925" spans="1:35" hidden="1" x14ac:dyDescent="0.25">
      <c r="A8925" s="246">
        <v>336537</v>
      </c>
      <c r="B8925" s="247" t="s">
        <v>12981</v>
      </c>
      <c r="C8925" s="247" t="s">
        <v>244</v>
      </c>
      <c r="D8925" s="248" t="s">
        <v>230</v>
      </c>
      <c r="E8925" t="s">
        <v>76</v>
      </c>
      <c r="F8925" s="126">
        <v>35027</v>
      </c>
      <c r="G8925" s="248" t="s">
        <v>1228</v>
      </c>
      <c r="H8925" t="s">
        <v>16</v>
      </c>
      <c r="I8925" t="s">
        <v>136</v>
      </c>
      <c r="J8925" s="247" t="s">
        <v>1226</v>
      </c>
      <c r="K8925"/>
      <c r="L8925" t="s">
        <v>27</v>
      </c>
      <c r="M8925"/>
      <c r="N8925"/>
      <c r="O8925"/>
      <c r="P8925"/>
      <c r="Q8925"/>
      <c r="U8925"/>
      <c r="V8925">
        <v>0</v>
      </c>
      <c r="W8925" s="247"/>
      <c r="X8925"/>
      <c r="Y8925"/>
      <c r="Z8925"/>
      <c r="AA8925"/>
      <c r="AB8925"/>
      <c r="AC8925"/>
      <c r="AD8925"/>
      <c r="AE8925"/>
      <c r="AF8925"/>
      <c r="AG8925"/>
      <c r="AH8925" s="115" t="s">
        <v>4308</v>
      </c>
    </row>
    <row r="8926" spans="1:35" hidden="1" x14ac:dyDescent="0.25">
      <c r="A8926" s="243">
        <v>336538</v>
      </c>
      <c r="B8926" s="244" t="s">
        <v>2586</v>
      </c>
      <c r="C8926" s="244" t="s">
        <v>703</v>
      </c>
      <c r="D8926" s="245" t="s">
        <v>378</v>
      </c>
      <c r="E8926" s="115" t="s">
        <v>76</v>
      </c>
      <c r="F8926" s="237">
        <v>36161</v>
      </c>
      <c r="G8926" s="245" t="s">
        <v>18</v>
      </c>
      <c r="H8926" s="115" t="s">
        <v>16</v>
      </c>
      <c r="I8926" t="s">
        <v>199</v>
      </c>
      <c r="J8926" s="244" t="s">
        <v>15</v>
      </c>
      <c r="L8926" s="115" t="s">
        <v>1726</v>
      </c>
      <c r="U8926"/>
      <c r="V8926">
        <v>0</v>
      </c>
      <c r="W8926" s="244"/>
    </row>
    <row r="8927" spans="1:35" ht="18" x14ac:dyDescent="0.25">
      <c r="A8927" s="249">
        <v>336539</v>
      </c>
      <c r="B8927" s="250" t="s">
        <v>12982</v>
      </c>
      <c r="C8927" s="250" t="s">
        <v>244</v>
      </c>
      <c r="D8927" s="251" t="s">
        <v>1136</v>
      </c>
      <c r="E8927"/>
      <c r="F8927" s="126"/>
      <c r="G8927" s="252"/>
      <c r="H8927"/>
      <c r="I8927" t="s">
        <v>107</v>
      </c>
      <c r="J8927" s="253"/>
      <c r="K8927"/>
      <c r="L8927"/>
      <c r="M8927"/>
      <c r="N8927"/>
      <c r="O8927"/>
      <c r="P8927"/>
      <c r="Q8927"/>
      <c r="U8927"/>
      <c r="V8927" t="s">
        <v>4337</v>
      </c>
      <c r="W8927" s="253"/>
      <c r="X8927"/>
      <c r="Y8927"/>
      <c r="Z8927"/>
      <c r="AA8927"/>
      <c r="AB8927"/>
      <c r="AC8927"/>
      <c r="AD8927"/>
      <c r="AE8927"/>
      <c r="AF8927"/>
      <c r="AG8927"/>
      <c r="AH8927" s="115" t="s">
        <v>4308</v>
      </c>
      <c r="AI8927" s="115" t="e">
        <f>VLOOKUP(A8927,'[2]دراسات قانونية'!$A$3:$E$600,1,0)</f>
        <v>#N/A</v>
      </c>
    </row>
    <row r="8928" spans="1:35" hidden="1" x14ac:dyDescent="0.25">
      <c r="A8928" s="246">
        <v>336540</v>
      </c>
      <c r="B8928" s="247" t="s">
        <v>12983</v>
      </c>
      <c r="C8928" s="247" t="s">
        <v>299</v>
      </c>
      <c r="D8928" s="248" t="s">
        <v>697</v>
      </c>
      <c r="E8928" t="s">
        <v>77</v>
      </c>
      <c r="F8928" s="126">
        <v>34709</v>
      </c>
      <c r="G8928" s="248" t="s">
        <v>12984</v>
      </c>
      <c r="H8928" t="s">
        <v>16</v>
      </c>
      <c r="I8928" t="s">
        <v>129</v>
      </c>
      <c r="J8928" s="247" t="s">
        <v>1226</v>
      </c>
      <c r="K8928"/>
      <c r="L8928" t="s">
        <v>73</v>
      </c>
      <c r="M8928"/>
      <c r="N8928"/>
      <c r="O8928"/>
      <c r="P8928"/>
      <c r="Q8928"/>
      <c r="U8928"/>
      <c r="V8928" t="s">
        <v>4337</v>
      </c>
      <c r="W8928" s="247"/>
      <c r="X8928"/>
      <c r="Y8928"/>
      <c r="Z8928"/>
      <c r="AA8928"/>
      <c r="AB8928"/>
      <c r="AC8928"/>
      <c r="AD8928"/>
      <c r="AE8928"/>
      <c r="AF8928"/>
      <c r="AG8928"/>
    </row>
    <row r="8929" spans="1:35" hidden="1" x14ac:dyDescent="0.25">
      <c r="A8929" s="246">
        <v>336543</v>
      </c>
      <c r="B8929" s="247" t="s">
        <v>12985</v>
      </c>
      <c r="C8929" s="247" t="s">
        <v>271</v>
      </c>
      <c r="D8929" s="248" t="s">
        <v>407</v>
      </c>
      <c r="E8929" t="s">
        <v>77</v>
      </c>
      <c r="F8929" s="126">
        <v>33979</v>
      </c>
      <c r="G8929" s="248" t="s">
        <v>37</v>
      </c>
      <c r="H8929" t="s">
        <v>16</v>
      </c>
      <c r="I8929" t="s">
        <v>201</v>
      </c>
      <c r="J8929" s="247" t="s">
        <v>1226</v>
      </c>
      <c r="K8929"/>
      <c r="L8929" t="s">
        <v>18</v>
      </c>
      <c r="M8929"/>
      <c r="N8929"/>
      <c r="O8929"/>
      <c r="P8929"/>
      <c r="Q8929"/>
      <c r="U8929"/>
      <c r="V8929">
        <v>0</v>
      </c>
      <c r="W8929" s="247"/>
      <c r="X8929"/>
      <c r="Y8929"/>
      <c r="Z8929"/>
      <c r="AA8929"/>
      <c r="AB8929"/>
      <c r="AC8929"/>
      <c r="AD8929"/>
      <c r="AE8929"/>
      <c r="AF8929"/>
      <c r="AG8929"/>
    </row>
    <row r="8930" spans="1:35" x14ac:dyDescent="0.25">
      <c r="A8930" s="243">
        <v>336544</v>
      </c>
      <c r="B8930" s="244" t="s">
        <v>12986</v>
      </c>
      <c r="C8930" s="244" t="s">
        <v>212</v>
      </c>
      <c r="D8930" s="245" t="s">
        <v>12987</v>
      </c>
      <c r="E8930" s="115" t="s">
        <v>77</v>
      </c>
      <c r="F8930" s="237"/>
      <c r="G8930" s="245"/>
      <c r="H8930" s="115" t="s">
        <v>16</v>
      </c>
      <c r="I8930" t="s">
        <v>107</v>
      </c>
      <c r="J8930" s="244"/>
      <c r="U8930"/>
      <c r="V8930" t="s">
        <v>4336</v>
      </c>
      <c r="W8930" s="244"/>
      <c r="AB8930" s="115" t="s">
        <v>4308</v>
      </c>
      <c r="AC8930" s="115" t="s">
        <v>4308</v>
      </c>
      <c r="AD8930" s="115" t="s">
        <v>4308</v>
      </c>
      <c r="AE8930" s="115" t="s">
        <v>4308</v>
      </c>
      <c r="AF8930" s="115" t="s">
        <v>4308</v>
      </c>
      <c r="AG8930" s="115" t="s">
        <v>4308</v>
      </c>
      <c r="AH8930" s="115" t="s">
        <v>4308</v>
      </c>
      <c r="AI8930" s="115" t="e">
        <f>VLOOKUP(A8930,'[2]دراسات قانونية'!$A$3:$E$600,1,0)</f>
        <v>#N/A</v>
      </c>
    </row>
    <row r="8931" spans="1:35" hidden="1" x14ac:dyDescent="0.25">
      <c r="A8931" s="246">
        <v>336545</v>
      </c>
      <c r="B8931" s="247" t="s">
        <v>12988</v>
      </c>
      <c r="C8931" s="247" t="s">
        <v>7113</v>
      </c>
      <c r="D8931" s="248" t="s">
        <v>378</v>
      </c>
      <c r="E8931" t="s">
        <v>76</v>
      </c>
      <c r="F8931" s="126">
        <v>35067</v>
      </c>
      <c r="G8931" s="248" t="s">
        <v>18</v>
      </c>
      <c r="H8931" t="s">
        <v>16</v>
      </c>
      <c r="I8931" t="s">
        <v>5306</v>
      </c>
      <c r="J8931" s="247" t="s">
        <v>15</v>
      </c>
      <c r="K8931"/>
      <c r="L8931" t="s">
        <v>18</v>
      </c>
      <c r="M8931"/>
      <c r="N8931"/>
      <c r="O8931"/>
      <c r="P8931"/>
      <c r="Q8931"/>
      <c r="U8931"/>
      <c r="V8931">
        <v>0</v>
      </c>
      <c r="W8931" s="247"/>
      <c r="X8931"/>
      <c r="Y8931"/>
      <c r="Z8931"/>
      <c r="AA8931"/>
      <c r="AB8931"/>
      <c r="AC8931"/>
      <c r="AD8931"/>
      <c r="AE8931"/>
      <c r="AF8931"/>
      <c r="AG8931"/>
    </row>
    <row r="8932" spans="1:35" hidden="1" x14ac:dyDescent="0.25">
      <c r="A8932" s="246">
        <v>336546</v>
      </c>
      <c r="B8932" s="247" t="s">
        <v>12989</v>
      </c>
      <c r="C8932" s="247" t="s">
        <v>1091</v>
      </c>
      <c r="D8932" s="248" t="s">
        <v>284</v>
      </c>
      <c r="E8932" t="s">
        <v>77</v>
      </c>
      <c r="F8932" s="126">
        <v>34335</v>
      </c>
      <c r="G8932" s="248" t="s">
        <v>67</v>
      </c>
      <c r="H8932" t="s">
        <v>16</v>
      </c>
      <c r="I8932" t="s">
        <v>201</v>
      </c>
      <c r="J8932" s="247" t="s">
        <v>15</v>
      </c>
      <c r="K8932"/>
      <c r="L8932" t="s">
        <v>67</v>
      </c>
      <c r="M8932"/>
      <c r="N8932"/>
      <c r="O8932"/>
      <c r="P8932"/>
      <c r="Q8932"/>
      <c r="U8932"/>
      <c r="V8932">
        <v>0</v>
      </c>
      <c r="W8932" s="247"/>
      <c r="X8932"/>
      <c r="Y8932"/>
      <c r="Z8932"/>
      <c r="AA8932"/>
      <c r="AB8932"/>
      <c r="AC8932"/>
      <c r="AD8932"/>
      <c r="AE8932"/>
      <c r="AF8932"/>
      <c r="AG8932"/>
    </row>
    <row r="8933" spans="1:35" x14ac:dyDescent="0.25">
      <c r="A8933" s="243">
        <v>336547</v>
      </c>
      <c r="B8933" s="244" t="s">
        <v>12990</v>
      </c>
      <c r="C8933" s="244" t="s">
        <v>10558</v>
      </c>
      <c r="D8933" s="245" t="s">
        <v>385</v>
      </c>
      <c r="E8933" s="115" t="s">
        <v>77</v>
      </c>
      <c r="F8933" s="237"/>
      <c r="G8933" s="245"/>
      <c r="H8933" s="115" t="s">
        <v>16</v>
      </c>
      <c r="I8933" t="s">
        <v>107</v>
      </c>
      <c r="J8933" s="244"/>
      <c r="U8933"/>
      <c r="V8933" t="s">
        <v>4336</v>
      </c>
      <c r="W8933" s="244"/>
      <c r="AA8933" s="115" t="s">
        <v>4308</v>
      </c>
      <c r="AB8933" s="115" t="s">
        <v>4308</v>
      </c>
      <c r="AC8933" s="115" t="s">
        <v>4308</v>
      </c>
      <c r="AD8933" s="115" t="s">
        <v>4308</v>
      </c>
      <c r="AE8933" s="115" t="s">
        <v>4308</v>
      </c>
      <c r="AF8933" s="115" t="s">
        <v>4308</v>
      </c>
      <c r="AG8933" s="115" t="s">
        <v>4308</v>
      </c>
      <c r="AH8933" s="115" t="s">
        <v>4308</v>
      </c>
      <c r="AI8933" s="115" t="e">
        <f>VLOOKUP(A8933,'[2]دراسات قانونية'!$A$3:$E$600,1,0)</f>
        <v>#N/A</v>
      </c>
    </row>
    <row r="8934" spans="1:35" ht="18" x14ac:dyDescent="0.25">
      <c r="A8934" s="249">
        <v>336548</v>
      </c>
      <c r="B8934" s="250" t="s">
        <v>12991</v>
      </c>
      <c r="C8934" s="250" t="s">
        <v>209</v>
      </c>
      <c r="D8934" s="251" t="s">
        <v>5681</v>
      </c>
      <c r="E8934"/>
      <c r="F8934" s="126"/>
      <c r="G8934" s="252"/>
      <c r="H8934"/>
      <c r="I8934" t="s">
        <v>107</v>
      </c>
      <c r="J8934" s="253"/>
      <c r="K8934"/>
      <c r="L8934"/>
      <c r="M8934"/>
      <c r="N8934"/>
      <c r="O8934"/>
      <c r="P8934"/>
      <c r="Q8934"/>
      <c r="U8934"/>
      <c r="V8934" t="s">
        <v>4337</v>
      </c>
      <c r="W8934" s="253"/>
      <c r="X8934"/>
      <c r="Y8934"/>
      <c r="Z8934"/>
      <c r="AA8934"/>
      <c r="AB8934"/>
      <c r="AC8934"/>
      <c r="AD8934"/>
      <c r="AE8934"/>
      <c r="AF8934"/>
      <c r="AG8934"/>
      <c r="AH8934" s="115" t="s">
        <v>4308</v>
      </c>
      <c r="AI8934" s="115" t="e">
        <f>VLOOKUP(A8934,'[2]دراسات قانونية'!$A$3:$E$600,1,0)</f>
        <v>#N/A</v>
      </c>
    </row>
    <row r="8935" spans="1:35" x14ac:dyDescent="0.25">
      <c r="A8935" s="243">
        <v>336549</v>
      </c>
      <c r="B8935" s="244" t="s">
        <v>12992</v>
      </c>
      <c r="C8935" s="244" t="s">
        <v>598</v>
      </c>
      <c r="D8935" s="245" t="s">
        <v>619</v>
      </c>
      <c r="E8935" s="115" t="s">
        <v>77</v>
      </c>
      <c r="F8935" s="237"/>
      <c r="G8935" s="245"/>
      <c r="H8935" s="115" t="s">
        <v>16</v>
      </c>
      <c r="I8935" t="s">
        <v>107</v>
      </c>
      <c r="J8935" s="244"/>
      <c r="U8935"/>
      <c r="V8935" t="s">
        <v>4336</v>
      </c>
      <c r="W8935" s="244"/>
      <c r="AA8935" s="115" t="s">
        <v>4308</v>
      </c>
      <c r="AB8935" s="115" t="s">
        <v>4308</v>
      </c>
      <c r="AC8935" s="115" t="s">
        <v>4308</v>
      </c>
      <c r="AD8935" s="115" t="s">
        <v>4308</v>
      </c>
      <c r="AE8935" s="115" t="s">
        <v>4308</v>
      </c>
      <c r="AF8935" s="115" t="s">
        <v>4308</v>
      </c>
      <c r="AG8935" s="115" t="s">
        <v>4308</v>
      </c>
      <c r="AH8935" s="115" t="s">
        <v>4308</v>
      </c>
      <c r="AI8935" s="115" t="e">
        <f>VLOOKUP(A8935,'[2]دراسات قانونية'!$A$3:$E$600,1,0)</f>
        <v>#N/A</v>
      </c>
    </row>
    <row r="8936" spans="1:35" hidden="1" x14ac:dyDescent="0.25">
      <c r="A8936" s="246">
        <v>336551</v>
      </c>
      <c r="B8936" s="247" t="s">
        <v>12993</v>
      </c>
      <c r="C8936" s="247" t="s">
        <v>212</v>
      </c>
      <c r="D8936" s="248" t="s">
        <v>12994</v>
      </c>
      <c r="E8936" t="s">
        <v>77</v>
      </c>
      <c r="F8936" s="126">
        <v>34888</v>
      </c>
      <c r="G8936" s="248" t="s">
        <v>12995</v>
      </c>
      <c r="H8936" t="s">
        <v>16</v>
      </c>
      <c r="I8936" t="s">
        <v>129</v>
      </c>
      <c r="J8936" s="247"/>
      <c r="K8936"/>
      <c r="L8936"/>
      <c r="M8936"/>
      <c r="N8936"/>
      <c r="O8936"/>
      <c r="P8936"/>
      <c r="Q8936"/>
      <c r="U8936"/>
      <c r="V8936" t="s">
        <v>16623</v>
      </c>
      <c r="W8936" s="247"/>
      <c r="X8936"/>
      <c r="Y8936"/>
      <c r="Z8936"/>
      <c r="AA8936"/>
      <c r="AB8936"/>
      <c r="AC8936" t="s">
        <v>4308</v>
      </c>
      <c r="AD8936" t="s">
        <v>4308</v>
      </c>
      <c r="AE8936" t="s">
        <v>4308</v>
      </c>
      <c r="AF8936" t="s">
        <v>4308</v>
      </c>
      <c r="AG8936" t="s">
        <v>4308</v>
      </c>
      <c r="AH8936" s="115" t="s">
        <v>4308</v>
      </c>
    </row>
    <row r="8937" spans="1:35" hidden="1" x14ac:dyDescent="0.25">
      <c r="A8937" s="243">
        <v>336552</v>
      </c>
      <c r="B8937" s="244" t="s">
        <v>4208</v>
      </c>
      <c r="C8937" s="244" t="s">
        <v>587</v>
      </c>
      <c r="D8937" s="245" t="s">
        <v>310</v>
      </c>
      <c r="E8937" s="115" t="s">
        <v>76</v>
      </c>
      <c r="F8937" s="237">
        <v>36369</v>
      </c>
      <c r="G8937" s="245" t="s">
        <v>1109</v>
      </c>
      <c r="H8937" s="115" t="s">
        <v>16</v>
      </c>
      <c r="I8937" t="s">
        <v>199</v>
      </c>
      <c r="J8937" s="244" t="s">
        <v>15</v>
      </c>
      <c r="L8937" s="115" t="s">
        <v>1726</v>
      </c>
      <c r="U8937"/>
      <c r="V8937">
        <v>0</v>
      </c>
      <c r="W8937" s="244"/>
    </row>
    <row r="8938" spans="1:35" hidden="1" x14ac:dyDescent="0.25">
      <c r="A8938" s="246">
        <v>336553</v>
      </c>
      <c r="B8938" s="247" t="s">
        <v>12996</v>
      </c>
      <c r="C8938" s="247" t="s">
        <v>4811</v>
      </c>
      <c r="D8938" s="248" t="s">
        <v>320</v>
      </c>
      <c r="E8938" t="s">
        <v>77</v>
      </c>
      <c r="F8938" s="126">
        <v>31495</v>
      </c>
      <c r="G8938" s="248" t="s">
        <v>18</v>
      </c>
      <c r="H8938" t="s">
        <v>16</v>
      </c>
      <c r="I8938" t="s">
        <v>129</v>
      </c>
      <c r="J8938" s="247" t="s">
        <v>15</v>
      </c>
      <c r="K8938"/>
      <c r="L8938" t="s">
        <v>18</v>
      </c>
      <c r="M8938"/>
      <c r="N8938"/>
      <c r="O8938"/>
      <c r="P8938"/>
      <c r="Q8938"/>
      <c r="U8938"/>
      <c r="V8938" t="s">
        <v>4414</v>
      </c>
      <c r="W8938" s="247"/>
      <c r="X8938"/>
      <c r="Y8938"/>
      <c r="Z8938"/>
      <c r="AA8938"/>
      <c r="AB8938"/>
      <c r="AC8938"/>
      <c r="AD8938"/>
      <c r="AE8938"/>
      <c r="AF8938"/>
      <c r="AG8938"/>
    </row>
    <row r="8939" spans="1:35" hidden="1" x14ac:dyDescent="0.25">
      <c r="A8939" s="243">
        <v>336555</v>
      </c>
      <c r="B8939" s="244" t="s">
        <v>2706</v>
      </c>
      <c r="C8939" s="244" t="s">
        <v>539</v>
      </c>
      <c r="D8939" s="245" t="s">
        <v>1122</v>
      </c>
      <c r="E8939" s="115" t="s">
        <v>77</v>
      </c>
      <c r="F8939" s="237">
        <v>35487</v>
      </c>
      <c r="G8939" s="245" t="s">
        <v>18</v>
      </c>
      <c r="H8939" s="115" t="s">
        <v>16</v>
      </c>
      <c r="I8939" t="s">
        <v>199</v>
      </c>
      <c r="J8939" s="244" t="s">
        <v>15</v>
      </c>
      <c r="L8939" s="115" t="s">
        <v>18</v>
      </c>
      <c r="U8939"/>
      <c r="V8939">
        <v>0</v>
      </c>
      <c r="W8939" s="244"/>
    </row>
    <row r="8940" spans="1:35" hidden="1" x14ac:dyDescent="0.25">
      <c r="A8940" s="246">
        <v>336556</v>
      </c>
      <c r="B8940" s="247" t="s">
        <v>12997</v>
      </c>
      <c r="C8940" s="247" t="s">
        <v>209</v>
      </c>
      <c r="D8940" s="248" t="s">
        <v>276</v>
      </c>
      <c r="E8940" t="s">
        <v>77</v>
      </c>
      <c r="F8940" s="126">
        <v>35796</v>
      </c>
      <c r="G8940" s="248" t="s">
        <v>406</v>
      </c>
      <c r="H8940" t="s">
        <v>16</v>
      </c>
      <c r="I8940" t="s">
        <v>129</v>
      </c>
      <c r="J8940" s="247" t="s">
        <v>15</v>
      </c>
      <c r="K8940"/>
      <c r="L8940" t="s">
        <v>30</v>
      </c>
      <c r="M8940"/>
      <c r="N8940"/>
      <c r="O8940"/>
      <c r="P8940"/>
      <c r="Q8940"/>
      <c r="U8940"/>
      <c r="V8940" t="s">
        <v>4337</v>
      </c>
      <c r="W8940" s="247"/>
      <c r="X8940"/>
      <c r="Y8940"/>
      <c r="Z8940"/>
      <c r="AA8940"/>
      <c r="AB8940"/>
      <c r="AC8940"/>
      <c r="AD8940"/>
      <c r="AE8940" t="s">
        <v>4308</v>
      </c>
      <c r="AF8940" t="s">
        <v>4308</v>
      </c>
      <c r="AG8940" t="s">
        <v>4308</v>
      </c>
      <c r="AH8940" s="115" t="s">
        <v>4308</v>
      </c>
    </row>
    <row r="8941" spans="1:35" hidden="1" x14ac:dyDescent="0.25">
      <c r="A8941" s="243">
        <v>336557</v>
      </c>
      <c r="B8941" s="244" t="s">
        <v>2707</v>
      </c>
      <c r="C8941" s="244" t="s">
        <v>2705</v>
      </c>
      <c r="D8941" s="245" t="s">
        <v>848</v>
      </c>
      <c r="E8941" s="115" t="s">
        <v>77</v>
      </c>
      <c r="F8941" s="237">
        <v>29606</v>
      </c>
      <c r="G8941" s="245" t="s">
        <v>18</v>
      </c>
      <c r="H8941" s="115" t="s">
        <v>16</v>
      </c>
      <c r="I8941" t="s">
        <v>199</v>
      </c>
      <c r="J8941" s="244" t="s">
        <v>1226</v>
      </c>
      <c r="L8941" s="115" t="s">
        <v>18</v>
      </c>
      <c r="U8941"/>
      <c r="V8941">
        <v>0</v>
      </c>
      <c r="W8941" s="244"/>
    </row>
    <row r="8942" spans="1:35" hidden="1" x14ac:dyDescent="0.25">
      <c r="A8942" s="246">
        <v>336558</v>
      </c>
      <c r="B8942" s="247" t="s">
        <v>12998</v>
      </c>
      <c r="C8942" s="247" t="s">
        <v>581</v>
      </c>
      <c r="D8942" s="248" t="s">
        <v>1471</v>
      </c>
      <c r="E8942" t="s">
        <v>77</v>
      </c>
      <c r="F8942" s="126">
        <v>32645</v>
      </c>
      <c r="G8942" s="248" t="s">
        <v>18</v>
      </c>
      <c r="H8942" t="s">
        <v>16</v>
      </c>
      <c r="I8942" t="s">
        <v>136</v>
      </c>
      <c r="J8942" s="247"/>
      <c r="K8942"/>
      <c r="L8942"/>
      <c r="M8942"/>
      <c r="N8942"/>
      <c r="O8942"/>
      <c r="P8942"/>
      <c r="Q8942"/>
      <c r="U8942"/>
      <c r="V8942">
        <v>0</v>
      </c>
      <c r="W8942" s="247"/>
      <c r="X8942"/>
      <c r="Y8942"/>
      <c r="Z8942"/>
      <c r="AA8942"/>
      <c r="AB8942"/>
      <c r="AC8942"/>
      <c r="AD8942"/>
      <c r="AE8942"/>
      <c r="AF8942"/>
      <c r="AG8942"/>
      <c r="AH8942" s="115" t="s">
        <v>4308</v>
      </c>
    </row>
    <row r="8943" spans="1:35" hidden="1" x14ac:dyDescent="0.25">
      <c r="A8943" s="246">
        <v>336559</v>
      </c>
      <c r="B8943" s="247" t="s">
        <v>12999</v>
      </c>
      <c r="C8943" s="247" t="s">
        <v>244</v>
      </c>
      <c r="D8943" s="248" t="s">
        <v>1468</v>
      </c>
      <c r="E8943" t="s">
        <v>77</v>
      </c>
      <c r="F8943" s="126">
        <v>33746</v>
      </c>
      <c r="G8943" s="248" t="s">
        <v>18</v>
      </c>
      <c r="H8943" t="s">
        <v>16</v>
      </c>
      <c r="I8943" t="s">
        <v>136</v>
      </c>
      <c r="J8943" s="247" t="s">
        <v>1226</v>
      </c>
      <c r="K8943"/>
      <c r="L8943" t="s">
        <v>18</v>
      </c>
      <c r="M8943"/>
      <c r="N8943"/>
      <c r="O8943"/>
      <c r="P8943"/>
      <c r="Q8943"/>
      <c r="U8943"/>
      <c r="V8943">
        <v>0</v>
      </c>
      <c r="W8943" s="247"/>
      <c r="X8943"/>
      <c r="Y8943"/>
      <c r="Z8943"/>
      <c r="AA8943"/>
      <c r="AB8943"/>
      <c r="AC8943"/>
      <c r="AD8943"/>
      <c r="AE8943"/>
      <c r="AF8943"/>
      <c r="AG8943"/>
      <c r="AH8943" s="115" t="s">
        <v>4308</v>
      </c>
    </row>
    <row r="8944" spans="1:35" ht="18" x14ac:dyDescent="0.25">
      <c r="A8944" s="249">
        <v>336560</v>
      </c>
      <c r="B8944" s="250" t="s">
        <v>13000</v>
      </c>
      <c r="C8944" s="250" t="s">
        <v>877</v>
      </c>
      <c r="D8944" s="251" t="s">
        <v>276</v>
      </c>
      <c r="E8944"/>
      <c r="F8944" s="126"/>
      <c r="G8944" s="252"/>
      <c r="H8944"/>
      <c r="I8944" t="s">
        <v>107</v>
      </c>
      <c r="J8944" s="253"/>
      <c r="K8944"/>
      <c r="L8944"/>
      <c r="M8944"/>
      <c r="N8944"/>
      <c r="O8944"/>
      <c r="P8944"/>
      <c r="Q8944"/>
      <c r="U8944"/>
      <c r="V8944" t="s">
        <v>4337</v>
      </c>
      <c r="W8944" s="253"/>
      <c r="X8944"/>
      <c r="Y8944"/>
      <c r="Z8944"/>
      <c r="AA8944"/>
      <c r="AB8944"/>
      <c r="AC8944"/>
      <c r="AD8944"/>
      <c r="AE8944"/>
      <c r="AF8944"/>
      <c r="AG8944"/>
      <c r="AH8944" s="115" t="s">
        <v>4308</v>
      </c>
      <c r="AI8944" s="115" t="e">
        <f>VLOOKUP(A8944,'[2]دراسات قانونية'!$A$3:$E$600,1,0)</f>
        <v>#N/A</v>
      </c>
    </row>
    <row r="8945" spans="1:35" hidden="1" x14ac:dyDescent="0.25">
      <c r="A8945" s="243">
        <v>336562</v>
      </c>
      <c r="B8945" s="244" t="s">
        <v>4209</v>
      </c>
      <c r="C8945" s="244" t="s">
        <v>1384</v>
      </c>
      <c r="D8945" s="245" t="s">
        <v>373</v>
      </c>
      <c r="E8945" s="115" t="s">
        <v>77</v>
      </c>
      <c r="F8945" s="237">
        <v>34778</v>
      </c>
      <c r="G8945" s="245" t="s">
        <v>1578</v>
      </c>
      <c r="H8945" s="115" t="s">
        <v>16</v>
      </c>
      <c r="I8945" t="s">
        <v>199</v>
      </c>
      <c r="J8945" s="244" t="s">
        <v>1226</v>
      </c>
      <c r="L8945" s="115" t="s">
        <v>40</v>
      </c>
      <c r="U8945"/>
      <c r="V8945">
        <v>0</v>
      </c>
      <c r="W8945" s="244"/>
    </row>
    <row r="8946" spans="1:35" hidden="1" x14ac:dyDescent="0.25">
      <c r="A8946" s="246">
        <v>336563</v>
      </c>
      <c r="B8946" s="247" t="s">
        <v>13001</v>
      </c>
      <c r="C8946" s="247" t="s">
        <v>13002</v>
      </c>
      <c r="D8946" s="248" t="s">
        <v>281</v>
      </c>
      <c r="E8946" t="s">
        <v>77</v>
      </c>
      <c r="F8946" s="126">
        <v>31784</v>
      </c>
      <c r="G8946" s="248" t="s">
        <v>18</v>
      </c>
      <c r="H8946" t="s">
        <v>16</v>
      </c>
      <c r="I8946" t="s">
        <v>136</v>
      </c>
      <c r="J8946" s="247" t="s">
        <v>1226</v>
      </c>
      <c r="K8946"/>
      <c r="L8946" t="s">
        <v>18</v>
      </c>
      <c r="M8946"/>
      <c r="N8946"/>
      <c r="O8946"/>
      <c r="P8946"/>
      <c r="Q8946"/>
      <c r="U8946"/>
      <c r="V8946">
        <v>0</v>
      </c>
      <c r="W8946" s="247"/>
      <c r="X8946"/>
      <c r="Y8946"/>
      <c r="Z8946"/>
      <c r="AA8946"/>
      <c r="AB8946"/>
      <c r="AC8946"/>
      <c r="AD8946"/>
      <c r="AE8946"/>
      <c r="AF8946"/>
      <c r="AG8946"/>
    </row>
    <row r="8947" spans="1:35" ht="18" hidden="1" x14ac:dyDescent="0.25">
      <c r="A8947" s="249">
        <v>336564</v>
      </c>
      <c r="B8947" s="250" t="s">
        <v>13003</v>
      </c>
      <c r="C8947" s="250" t="s">
        <v>244</v>
      </c>
      <c r="D8947" s="251" t="s">
        <v>230</v>
      </c>
      <c r="E8947"/>
      <c r="F8947" s="126"/>
      <c r="G8947" s="252"/>
      <c r="H8947"/>
      <c r="I8947" t="s">
        <v>199</v>
      </c>
      <c r="J8947" s="253"/>
      <c r="K8947"/>
      <c r="L8947"/>
      <c r="M8947"/>
      <c r="N8947"/>
      <c r="O8947"/>
      <c r="P8947"/>
      <c r="Q8947"/>
      <c r="U8947"/>
      <c r="V8947">
        <v>0</v>
      </c>
      <c r="W8947" s="253"/>
      <c r="X8947"/>
      <c r="Y8947"/>
      <c r="Z8947"/>
      <c r="AA8947"/>
      <c r="AB8947"/>
      <c r="AC8947"/>
      <c r="AD8947"/>
      <c r="AE8947"/>
      <c r="AF8947"/>
      <c r="AG8947"/>
      <c r="AH8947" s="115" t="s">
        <v>4308</v>
      </c>
    </row>
    <row r="8948" spans="1:35" hidden="1" x14ac:dyDescent="0.25">
      <c r="A8948" s="246">
        <v>336565</v>
      </c>
      <c r="B8948" s="247" t="s">
        <v>13004</v>
      </c>
      <c r="C8948" s="247" t="s">
        <v>446</v>
      </c>
      <c r="D8948" s="248" t="s">
        <v>13005</v>
      </c>
      <c r="E8948" t="s">
        <v>76</v>
      </c>
      <c r="F8948" s="126">
        <v>34803</v>
      </c>
      <c r="G8948" s="248" t="s">
        <v>12694</v>
      </c>
      <c r="H8948" t="s">
        <v>16</v>
      </c>
      <c r="I8948" t="s">
        <v>129</v>
      </c>
      <c r="J8948" s="247"/>
      <c r="K8948"/>
      <c r="L8948"/>
      <c r="M8948"/>
      <c r="N8948"/>
      <c r="O8948"/>
      <c r="P8948"/>
      <c r="Q8948"/>
      <c r="U8948"/>
      <c r="V8948" t="s">
        <v>16603</v>
      </c>
      <c r="W8948" s="247"/>
      <c r="X8948"/>
      <c r="Y8948"/>
      <c r="Z8948"/>
      <c r="AA8948"/>
      <c r="AB8948"/>
      <c r="AC8948" t="s">
        <v>4308</v>
      </c>
      <c r="AD8948" t="s">
        <v>4308</v>
      </c>
      <c r="AE8948" t="s">
        <v>4308</v>
      </c>
      <c r="AF8948" t="s">
        <v>4308</v>
      </c>
      <c r="AG8948" t="s">
        <v>4308</v>
      </c>
      <c r="AH8948" s="115" t="s">
        <v>4308</v>
      </c>
    </row>
    <row r="8949" spans="1:35" x14ac:dyDescent="0.25">
      <c r="A8949" s="243">
        <v>336566</v>
      </c>
      <c r="B8949" s="244" t="s">
        <v>13006</v>
      </c>
      <c r="C8949" s="244" t="s">
        <v>954</v>
      </c>
      <c r="D8949" s="245" t="s">
        <v>265</v>
      </c>
      <c r="E8949" s="115" t="s">
        <v>77</v>
      </c>
      <c r="F8949" s="237"/>
      <c r="G8949" s="245"/>
      <c r="H8949" s="115" t="s">
        <v>16</v>
      </c>
      <c r="I8949" t="s">
        <v>107</v>
      </c>
      <c r="J8949" s="244"/>
      <c r="U8949"/>
      <c r="V8949" t="s">
        <v>4336</v>
      </c>
      <c r="W8949" s="244"/>
      <c r="AA8949" s="115" t="s">
        <v>4308</v>
      </c>
      <c r="AB8949" s="115" t="s">
        <v>4308</v>
      </c>
      <c r="AC8949" s="115" t="s">
        <v>4308</v>
      </c>
      <c r="AD8949" s="115" t="s">
        <v>4308</v>
      </c>
      <c r="AE8949" s="115" t="s">
        <v>4308</v>
      </c>
      <c r="AF8949" s="115" t="s">
        <v>4308</v>
      </c>
      <c r="AG8949" s="115" t="s">
        <v>4308</v>
      </c>
      <c r="AH8949" s="115" t="s">
        <v>4308</v>
      </c>
      <c r="AI8949" s="115" t="e">
        <f>VLOOKUP(A8949,'[2]دراسات قانونية'!$A$3:$E$600,1,0)</f>
        <v>#N/A</v>
      </c>
    </row>
    <row r="8950" spans="1:35" ht="18" x14ac:dyDescent="0.25">
      <c r="A8950" s="249">
        <v>336567</v>
      </c>
      <c r="B8950" s="250" t="s">
        <v>13007</v>
      </c>
      <c r="C8950" s="250" t="s">
        <v>343</v>
      </c>
      <c r="D8950" s="251" t="s">
        <v>230</v>
      </c>
      <c r="E8950"/>
      <c r="F8950" s="126"/>
      <c r="G8950" s="252"/>
      <c r="H8950"/>
      <c r="I8950" t="s">
        <v>107</v>
      </c>
      <c r="J8950" s="253"/>
      <c r="K8950"/>
      <c r="L8950"/>
      <c r="M8950"/>
      <c r="N8950"/>
      <c r="O8950"/>
      <c r="P8950"/>
      <c r="Q8950"/>
      <c r="U8950"/>
      <c r="V8950" t="s">
        <v>4337</v>
      </c>
      <c r="W8950" s="253"/>
      <c r="X8950"/>
      <c r="Y8950"/>
      <c r="Z8950"/>
      <c r="AA8950"/>
      <c r="AB8950"/>
      <c r="AC8950"/>
      <c r="AD8950"/>
      <c r="AE8950"/>
      <c r="AF8950"/>
      <c r="AG8950"/>
      <c r="AH8950" s="115" t="s">
        <v>4308</v>
      </c>
      <c r="AI8950" s="115" t="e">
        <f>VLOOKUP(A8950,'[2]دراسات قانونية'!$A$3:$E$600,1,0)</f>
        <v>#N/A</v>
      </c>
    </row>
    <row r="8951" spans="1:35" hidden="1" x14ac:dyDescent="0.25">
      <c r="A8951" s="246">
        <v>336568</v>
      </c>
      <c r="B8951" s="247" t="s">
        <v>13008</v>
      </c>
      <c r="C8951" s="247" t="s">
        <v>734</v>
      </c>
      <c r="D8951" s="248" t="s">
        <v>9230</v>
      </c>
      <c r="E8951" t="s">
        <v>77</v>
      </c>
      <c r="F8951" s="126">
        <v>35743</v>
      </c>
      <c r="G8951" s="248" t="s">
        <v>867</v>
      </c>
      <c r="H8951" t="s">
        <v>16</v>
      </c>
      <c r="I8951" t="s">
        <v>129</v>
      </c>
      <c r="J8951" s="247" t="s">
        <v>15</v>
      </c>
      <c r="K8951"/>
      <c r="L8951" t="s">
        <v>1726</v>
      </c>
      <c r="M8951"/>
      <c r="N8951"/>
      <c r="O8951"/>
      <c r="P8951"/>
      <c r="Q8951"/>
      <c r="U8951"/>
      <c r="V8951" t="s">
        <v>16623</v>
      </c>
      <c r="W8951" s="247"/>
      <c r="X8951"/>
      <c r="Y8951"/>
      <c r="Z8951"/>
      <c r="AA8951"/>
      <c r="AB8951"/>
      <c r="AC8951"/>
      <c r="AD8951"/>
      <c r="AE8951"/>
      <c r="AF8951"/>
      <c r="AG8951"/>
    </row>
    <row r="8952" spans="1:35" hidden="1" x14ac:dyDescent="0.25">
      <c r="A8952" s="243">
        <v>336569</v>
      </c>
      <c r="B8952" s="244" t="s">
        <v>2813</v>
      </c>
      <c r="C8952" s="244" t="s">
        <v>417</v>
      </c>
      <c r="D8952" s="245" t="s">
        <v>843</v>
      </c>
      <c r="E8952" s="115" t="s">
        <v>77</v>
      </c>
      <c r="F8952" s="237">
        <v>33375</v>
      </c>
      <c r="G8952" s="245" t="s">
        <v>2814</v>
      </c>
      <c r="H8952" s="115" t="s">
        <v>16</v>
      </c>
      <c r="I8952" t="s">
        <v>199</v>
      </c>
      <c r="J8952" s="244"/>
      <c r="U8952"/>
      <c r="V8952">
        <v>0</v>
      </c>
      <c r="W8952" s="244"/>
    </row>
    <row r="8953" spans="1:35" hidden="1" x14ac:dyDescent="0.25">
      <c r="A8953" s="243">
        <v>336570</v>
      </c>
      <c r="B8953" s="244" t="s">
        <v>3930</v>
      </c>
      <c r="C8953" s="244" t="s">
        <v>291</v>
      </c>
      <c r="D8953" s="245" t="s">
        <v>2180</v>
      </c>
      <c r="E8953" s="115" t="s">
        <v>77</v>
      </c>
      <c r="F8953" s="237">
        <v>33642</v>
      </c>
      <c r="G8953" s="245" t="s">
        <v>247</v>
      </c>
      <c r="H8953" s="115" t="s">
        <v>16</v>
      </c>
      <c r="I8953" t="s">
        <v>199</v>
      </c>
      <c r="J8953" s="244" t="s">
        <v>1226</v>
      </c>
      <c r="L8953" s="115" t="s">
        <v>18</v>
      </c>
      <c r="U8953"/>
      <c r="V8953">
        <v>0</v>
      </c>
      <c r="W8953" s="244"/>
    </row>
    <row r="8954" spans="1:35" x14ac:dyDescent="0.25">
      <c r="A8954" s="243">
        <v>336571</v>
      </c>
      <c r="B8954" s="244" t="s">
        <v>13009</v>
      </c>
      <c r="C8954" s="244" t="s">
        <v>778</v>
      </c>
      <c r="D8954" s="245" t="s">
        <v>753</v>
      </c>
      <c r="E8954" s="115" t="s">
        <v>77</v>
      </c>
      <c r="F8954" s="237">
        <v>36298</v>
      </c>
      <c r="G8954" s="245" t="s">
        <v>18</v>
      </c>
      <c r="H8954" s="115" t="s">
        <v>16</v>
      </c>
      <c r="I8954" t="s">
        <v>107</v>
      </c>
      <c r="J8954" s="244"/>
      <c r="U8954"/>
      <c r="V8954" t="s">
        <v>4424</v>
      </c>
      <c r="W8954" s="244"/>
      <c r="AF8954" s="115" t="s">
        <v>4308</v>
      </c>
      <c r="AG8954" s="115" t="s">
        <v>4308</v>
      </c>
      <c r="AH8954" s="115" t="s">
        <v>4308</v>
      </c>
      <c r="AI8954" s="115" t="e">
        <f>VLOOKUP(A8954,'[2]دراسات قانونية'!$A$3:$E$600,1,0)</f>
        <v>#N/A</v>
      </c>
    </row>
    <row r="8955" spans="1:35" ht="18" x14ac:dyDescent="0.25">
      <c r="A8955" s="249">
        <v>336572</v>
      </c>
      <c r="B8955" s="250" t="s">
        <v>13010</v>
      </c>
      <c r="C8955" s="250" t="s">
        <v>6129</v>
      </c>
      <c r="D8955" s="251" t="s">
        <v>230</v>
      </c>
      <c r="E8955"/>
      <c r="F8955" s="126"/>
      <c r="G8955" s="252"/>
      <c r="H8955"/>
      <c r="I8955" t="s">
        <v>107</v>
      </c>
      <c r="J8955" s="253"/>
      <c r="K8955"/>
      <c r="L8955"/>
      <c r="M8955"/>
      <c r="N8955"/>
      <c r="O8955"/>
      <c r="P8955"/>
      <c r="Q8955"/>
      <c r="U8955"/>
      <c r="V8955" t="s">
        <v>4337</v>
      </c>
      <c r="W8955" s="253"/>
      <c r="X8955"/>
      <c r="Y8955"/>
      <c r="Z8955"/>
      <c r="AA8955"/>
      <c r="AB8955"/>
      <c r="AC8955"/>
      <c r="AD8955"/>
      <c r="AE8955"/>
      <c r="AF8955"/>
      <c r="AG8955"/>
      <c r="AH8955" s="115" t="s">
        <v>4308</v>
      </c>
      <c r="AI8955" s="115" t="e">
        <f>VLOOKUP(A8955,'[2]دراسات قانونية'!$A$3:$E$600,1,0)</f>
        <v>#N/A</v>
      </c>
    </row>
    <row r="8956" spans="1:35" hidden="1" x14ac:dyDescent="0.25">
      <c r="A8956" s="243">
        <v>336573</v>
      </c>
      <c r="B8956" s="244" t="s">
        <v>2815</v>
      </c>
      <c r="C8956" s="244" t="s">
        <v>750</v>
      </c>
      <c r="D8956" s="245" t="s">
        <v>328</v>
      </c>
      <c r="E8956" s="115" t="s">
        <v>77</v>
      </c>
      <c r="F8956" s="237">
        <v>33745</v>
      </c>
      <c r="G8956" s="245" t="s">
        <v>18</v>
      </c>
      <c r="H8956" s="115" t="s">
        <v>16</v>
      </c>
      <c r="I8956" t="s">
        <v>199</v>
      </c>
      <c r="J8956" s="244" t="s">
        <v>1226</v>
      </c>
      <c r="L8956" s="115" t="s">
        <v>30</v>
      </c>
      <c r="U8956"/>
      <c r="V8956">
        <v>0</v>
      </c>
      <c r="W8956" s="244"/>
    </row>
    <row r="8957" spans="1:35" hidden="1" x14ac:dyDescent="0.25">
      <c r="A8957" s="246">
        <v>336574</v>
      </c>
      <c r="B8957" s="247" t="s">
        <v>13011</v>
      </c>
      <c r="C8957" s="247" t="s">
        <v>261</v>
      </c>
      <c r="D8957" s="248" t="s">
        <v>213</v>
      </c>
      <c r="E8957" t="s">
        <v>77</v>
      </c>
      <c r="F8957" s="126">
        <v>36550</v>
      </c>
      <c r="G8957" s="248" t="s">
        <v>13012</v>
      </c>
      <c r="H8957" t="s">
        <v>16</v>
      </c>
      <c r="I8957" t="s">
        <v>201</v>
      </c>
      <c r="J8957" s="247" t="s">
        <v>1226</v>
      </c>
      <c r="K8957"/>
      <c r="L8957" t="s">
        <v>18</v>
      </c>
      <c r="M8957"/>
      <c r="N8957"/>
      <c r="O8957"/>
      <c r="P8957"/>
      <c r="Q8957"/>
      <c r="U8957"/>
      <c r="V8957">
        <v>0</v>
      </c>
      <c r="W8957" s="247"/>
      <c r="X8957"/>
      <c r="Y8957"/>
      <c r="Z8957"/>
      <c r="AA8957"/>
      <c r="AB8957"/>
      <c r="AC8957"/>
      <c r="AD8957"/>
      <c r="AE8957"/>
      <c r="AF8957"/>
      <c r="AG8957"/>
    </row>
    <row r="8958" spans="1:35" x14ac:dyDescent="0.25">
      <c r="A8958" s="243">
        <v>336575</v>
      </c>
      <c r="B8958" s="244" t="s">
        <v>13013</v>
      </c>
      <c r="C8958" s="244" t="s">
        <v>678</v>
      </c>
      <c r="D8958" s="245" t="s">
        <v>947</v>
      </c>
      <c r="E8958" s="115" t="s">
        <v>77</v>
      </c>
      <c r="F8958" s="237"/>
      <c r="G8958" s="245"/>
      <c r="H8958" s="115" t="s">
        <v>16</v>
      </c>
      <c r="I8958" t="s">
        <v>107</v>
      </c>
      <c r="J8958" s="244"/>
      <c r="U8958"/>
      <c r="V8958" t="s">
        <v>4336</v>
      </c>
      <c r="W8958" s="244"/>
      <c r="AA8958" s="115" t="s">
        <v>4308</v>
      </c>
      <c r="AB8958" s="115" t="s">
        <v>4308</v>
      </c>
      <c r="AC8958" s="115" t="s">
        <v>4308</v>
      </c>
      <c r="AD8958" s="115" t="s">
        <v>4308</v>
      </c>
      <c r="AE8958" s="115" t="s">
        <v>4308</v>
      </c>
      <c r="AF8958" s="115" t="s">
        <v>4308</v>
      </c>
      <c r="AG8958" s="115" t="s">
        <v>4308</v>
      </c>
      <c r="AH8958" s="115" t="s">
        <v>4308</v>
      </c>
      <c r="AI8958" s="115" t="e">
        <f>VLOOKUP(A8958,'[2]دراسات قانونية'!$A$3:$E$600,1,0)</f>
        <v>#N/A</v>
      </c>
    </row>
    <row r="8959" spans="1:35" hidden="1" x14ac:dyDescent="0.25">
      <c r="A8959" s="243">
        <v>336576</v>
      </c>
      <c r="B8959" s="244" t="s">
        <v>4210</v>
      </c>
      <c r="C8959" s="244" t="s">
        <v>289</v>
      </c>
      <c r="D8959" s="245" t="s">
        <v>1056</v>
      </c>
      <c r="E8959" s="115" t="s">
        <v>77</v>
      </c>
      <c r="F8959" s="237">
        <v>30996</v>
      </c>
      <c r="G8959" s="245" t="s">
        <v>18</v>
      </c>
      <c r="H8959" s="115" t="s">
        <v>16</v>
      </c>
      <c r="I8959" t="s">
        <v>199</v>
      </c>
      <c r="J8959" s="244" t="s">
        <v>1226</v>
      </c>
      <c r="L8959" s="115" t="s">
        <v>18</v>
      </c>
      <c r="U8959"/>
      <c r="V8959">
        <v>0</v>
      </c>
      <c r="W8959" s="244"/>
    </row>
    <row r="8960" spans="1:35" hidden="1" x14ac:dyDescent="0.25">
      <c r="A8960" s="243">
        <v>336577</v>
      </c>
      <c r="B8960" s="244" t="s">
        <v>2816</v>
      </c>
      <c r="C8960" s="244" t="s">
        <v>2817</v>
      </c>
      <c r="D8960" s="245" t="s">
        <v>2818</v>
      </c>
      <c r="E8960" s="115" t="s">
        <v>77</v>
      </c>
      <c r="F8960" s="237">
        <v>29952</v>
      </c>
      <c r="G8960" s="245" t="s">
        <v>2819</v>
      </c>
      <c r="H8960" s="115" t="s">
        <v>16</v>
      </c>
      <c r="I8960" t="s">
        <v>199</v>
      </c>
      <c r="J8960" s="244" t="s">
        <v>15</v>
      </c>
      <c r="L8960" s="115" t="s">
        <v>30</v>
      </c>
      <c r="U8960"/>
      <c r="V8960">
        <v>0</v>
      </c>
      <c r="W8960" s="244"/>
    </row>
    <row r="8961" spans="1:35" x14ac:dyDescent="0.25">
      <c r="A8961" s="243">
        <v>336578</v>
      </c>
      <c r="B8961" s="244" t="s">
        <v>13014</v>
      </c>
      <c r="C8961" s="244" t="s">
        <v>877</v>
      </c>
      <c r="D8961" s="245" t="s">
        <v>13015</v>
      </c>
      <c r="E8961" s="115" t="s">
        <v>77</v>
      </c>
      <c r="F8961" s="237">
        <v>33322</v>
      </c>
      <c r="G8961" s="245" t="s">
        <v>13016</v>
      </c>
      <c r="H8961" s="115" t="s">
        <v>16</v>
      </c>
      <c r="I8961" t="s">
        <v>107</v>
      </c>
      <c r="J8961" s="244"/>
      <c r="U8961"/>
      <c r="V8961" t="s">
        <v>4336</v>
      </c>
      <c r="W8961" s="244"/>
      <c r="AB8961" s="115" t="s">
        <v>4308</v>
      </c>
      <c r="AC8961" s="115" t="s">
        <v>4308</v>
      </c>
      <c r="AD8961" s="115" t="s">
        <v>4308</v>
      </c>
      <c r="AE8961" s="115" t="s">
        <v>4308</v>
      </c>
      <c r="AF8961" s="115" t="s">
        <v>4308</v>
      </c>
      <c r="AG8961" s="115" t="s">
        <v>4308</v>
      </c>
      <c r="AH8961" s="115" t="s">
        <v>4308</v>
      </c>
      <c r="AI8961" s="115" t="e">
        <f>VLOOKUP(A8961,'[2]دراسات قانونية'!$A$3:$E$600,1,0)</f>
        <v>#N/A</v>
      </c>
    </row>
    <row r="8962" spans="1:35" x14ac:dyDescent="0.25">
      <c r="A8962" s="243">
        <v>336579</v>
      </c>
      <c r="B8962" s="244" t="s">
        <v>13017</v>
      </c>
      <c r="C8962" s="244" t="s">
        <v>903</v>
      </c>
      <c r="D8962" s="245" t="s">
        <v>796</v>
      </c>
      <c r="E8962" s="115" t="s">
        <v>77</v>
      </c>
      <c r="F8962" s="237"/>
      <c r="G8962" s="245"/>
      <c r="H8962" s="115" t="s">
        <v>16</v>
      </c>
      <c r="I8962" t="s">
        <v>107</v>
      </c>
      <c r="J8962" s="244"/>
      <c r="U8962"/>
      <c r="V8962" t="s">
        <v>4336</v>
      </c>
      <c r="W8962" s="244"/>
      <c r="AA8962" s="115" t="s">
        <v>4308</v>
      </c>
      <c r="AB8962" s="115" t="s">
        <v>4308</v>
      </c>
      <c r="AC8962" s="115" t="s">
        <v>4308</v>
      </c>
      <c r="AD8962" s="115" t="s">
        <v>4308</v>
      </c>
      <c r="AE8962" s="115" t="s">
        <v>4308</v>
      </c>
      <c r="AF8962" s="115" t="s">
        <v>4308</v>
      </c>
      <c r="AG8962" s="115" t="s">
        <v>4308</v>
      </c>
      <c r="AH8962" s="115" t="s">
        <v>4308</v>
      </c>
      <c r="AI8962" s="115" t="e">
        <f>VLOOKUP(A8962,'[2]دراسات قانونية'!$A$3:$E$600,1,0)</f>
        <v>#N/A</v>
      </c>
    </row>
    <row r="8963" spans="1:35" x14ac:dyDescent="0.25">
      <c r="A8963" s="243">
        <v>336580</v>
      </c>
      <c r="B8963" s="244" t="s">
        <v>13018</v>
      </c>
      <c r="C8963" s="244" t="s">
        <v>13019</v>
      </c>
      <c r="D8963" s="245" t="s">
        <v>9230</v>
      </c>
      <c r="E8963" s="115" t="s">
        <v>77</v>
      </c>
      <c r="F8963" s="237"/>
      <c r="G8963" s="245"/>
      <c r="H8963" s="115" t="s">
        <v>16</v>
      </c>
      <c r="I8963" t="s">
        <v>107</v>
      </c>
      <c r="J8963" s="244"/>
      <c r="U8963"/>
      <c r="V8963" t="s">
        <v>4336</v>
      </c>
      <c r="W8963" s="244"/>
      <c r="AA8963" s="115" t="s">
        <v>4308</v>
      </c>
      <c r="AB8963" s="115" t="s">
        <v>4308</v>
      </c>
      <c r="AC8963" s="115" t="s">
        <v>4308</v>
      </c>
      <c r="AD8963" s="115" t="s">
        <v>4308</v>
      </c>
      <c r="AE8963" s="115" t="s">
        <v>4308</v>
      </c>
      <c r="AF8963" s="115" t="s">
        <v>4308</v>
      </c>
      <c r="AG8963" s="115" t="s">
        <v>4308</v>
      </c>
      <c r="AH8963" s="115" t="s">
        <v>4308</v>
      </c>
      <c r="AI8963" s="115" t="e">
        <f>VLOOKUP(A8963,'[2]دراسات قانونية'!$A$3:$E$600,1,0)</f>
        <v>#N/A</v>
      </c>
    </row>
    <row r="8964" spans="1:35" x14ac:dyDescent="0.25">
      <c r="A8964" s="243">
        <v>336581</v>
      </c>
      <c r="B8964" s="244" t="s">
        <v>13020</v>
      </c>
      <c r="C8964" s="244" t="s">
        <v>212</v>
      </c>
      <c r="D8964" s="245" t="s">
        <v>1467</v>
      </c>
      <c r="E8964" s="115" t="s">
        <v>77</v>
      </c>
      <c r="F8964" s="237"/>
      <c r="G8964" s="245"/>
      <c r="H8964" s="115" t="s">
        <v>16</v>
      </c>
      <c r="I8964" t="s">
        <v>107</v>
      </c>
      <c r="J8964" s="244"/>
      <c r="U8964"/>
      <c r="V8964" t="s">
        <v>4336</v>
      </c>
      <c r="W8964" s="244"/>
      <c r="AA8964" s="115" t="s">
        <v>4308</v>
      </c>
      <c r="AB8964" s="115" t="s">
        <v>4308</v>
      </c>
      <c r="AC8964" s="115" t="s">
        <v>4308</v>
      </c>
      <c r="AD8964" s="115" t="s">
        <v>4308</v>
      </c>
      <c r="AE8964" s="115" t="s">
        <v>4308</v>
      </c>
      <c r="AF8964" s="115" t="s">
        <v>4308</v>
      </c>
      <c r="AG8964" s="115" t="s">
        <v>4308</v>
      </c>
      <c r="AH8964" s="115" t="s">
        <v>4308</v>
      </c>
      <c r="AI8964" s="115" t="e">
        <f>VLOOKUP(A8964,'[2]دراسات قانونية'!$A$3:$E$600,1,0)</f>
        <v>#N/A</v>
      </c>
    </row>
    <row r="8965" spans="1:35" x14ac:dyDescent="0.25">
      <c r="A8965" s="243">
        <v>336582</v>
      </c>
      <c r="B8965" s="244" t="s">
        <v>13021</v>
      </c>
      <c r="C8965" s="244" t="s">
        <v>1867</v>
      </c>
      <c r="D8965" s="245" t="s">
        <v>1014</v>
      </c>
      <c r="E8965" s="115" t="s">
        <v>77</v>
      </c>
      <c r="F8965" s="237"/>
      <c r="G8965" s="245"/>
      <c r="H8965" s="115" t="s">
        <v>16</v>
      </c>
      <c r="I8965" t="s">
        <v>107</v>
      </c>
      <c r="J8965" s="244"/>
      <c r="U8965"/>
      <c r="V8965" t="s">
        <v>4336</v>
      </c>
      <c r="W8965" s="244"/>
      <c r="AA8965" s="115" t="s">
        <v>4308</v>
      </c>
      <c r="AB8965" s="115" t="s">
        <v>4308</v>
      </c>
      <c r="AC8965" s="115" t="s">
        <v>4308</v>
      </c>
      <c r="AD8965" s="115" t="s">
        <v>4308</v>
      </c>
      <c r="AE8965" s="115" t="s">
        <v>4308</v>
      </c>
      <c r="AF8965" s="115" t="s">
        <v>4308</v>
      </c>
      <c r="AG8965" s="115" t="s">
        <v>4308</v>
      </c>
      <c r="AH8965" s="115" t="s">
        <v>4308</v>
      </c>
      <c r="AI8965" s="115" t="e">
        <f>VLOOKUP(A8965,'[2]دراسات قانونية'!$A$3:$E$600,1,0)</f>
        <v>#N/A</v>
      </c>
    </row>
    <row r="8966" spans="1:35" ht="18" x14ac:dyDescent="0.25">
      <c r="A8966" s="249">
        <v>336583</v>
      </c>
      <c r="B8966" s="250" t="s">
        <v>13022</v>
      </c>
      <c r="C8966" s="250" t="s">
        <v>227</v>
      </c>
      <c r="D8966" s="251" t="s">
        <v>330</v>
      </c>
      <c r="E8966"/>
      <c r="F8966" s="126"/>
      <c r="G8966" s="252"/>
      <c r="H8966"/>
      <c r="I8966" t="s">
        <v>107</v>
      </c>
      <c r="J8966" s="253"/>
      <c r="K8966"/>
      <c r="L8966"/>
      <c r="M8966"/>
      <c r="N8966"/>
      <c r="O8966"/>
      <c r="P8966"/>
      <c r="Q8966"/>
      <c r="U8966"/>
      <c r="V8966" t="s">
        <v>4337</v>
      </c>
      <c r="W8966" s="253"/>
      <c r="X8966"/>
      <c r="Y8966"/>
      <c r="Z8966"/>
      <c r="AA8966"/>
      <c r="AB8966"/>
      <c r="AC8966"/>
      <c r="AD8966"/>
      <c r="AE8966"/>
      <c r="AF8966"/>
      <c r="AG8966"/>
      <c r="AH8966" s="115" t="s">
        <v>4308</v>
      </c>
      <c r="AI8966" s="115" t="e">
        <f>VLOOKUP(A8966,'[2]دراسات قانونية'!$A$3:$E$600,1,0)</f>
        <v>#N/A</v>
      </c>
    </row>
    <row r="8967" spans="1:35" hidden="1" x14ac:dyDescent="0.25">
      <c r="A8967" s="243">
        <v>336584</v>
      </c>
      <c r="B8967" s="244" t="s">
        <v>2951</v>
      </c>
      <c r="C8967" s="244" t="s">
        <v>329</v>
      </c>
      <c r="D8967" s="245" t="s">
        <v>320</v>
      </c>
      <c r="E8967" s="115" t="s">
        <v>76</v>
      </c>
      <c r="F8967" s="237">
        <v>33397</v>
      </c>
      <c r="G8967" s="245" t="s">
        <v>2193</v>
      </c>
      <c r="H8967" s="115" t="s">
        <v>16</v>
      </c>
      <c r="I8967" t="s">
        <v>199</v>
      </c>
      <c r="J8967" s="244" t="s">
        <v>15</v>
      </c>
      <c r="L8967" s="115" t="s">
        <v>18</v>
      </c>
      <c r="R8967" s="115">
        <v>9418</v>
      </c>
      <c r="S8967" s="115">
        <v>45722</v>
      </c>
      <c r="T8967" s="115">
        <v>80000</v>
      </c>
      <c r="U8967"/>
      <c r="V8967">
        <v>0</v>
      </c>
      <c r="W8967" s="244"/>
    </row>
    <row r="8968" spans="1:35" x14ac:dyDescent="0.25">
      <c r="A8968" s="243">
        <v>336585</v>
      </c>
      <c r="B8968" s="244" t="s">
        <v>13023</v>
      </c>
      <c r="C8968" s="244" t="s">
        <v>227</v>
      </c>
      <c r="D8968" s="245" t="s">
        <v>312</v>
      </c>
      <c r="E8968" s="115" t="s">
        <v>77</v>
      </c>
      <c r="F8968" s="237"/>
      <c r="G8968" s="245"/>
      <c r="H8968" s="115" t="s">
        <v>16</v>
      </c>
      <c r="I8968" t="s">
        <v>107</v>
      </c>
      <c r="J8968" s="244"/>
      <c r="U8968"/>
      <c r="V8968" t="s">
        <v>4336</v>
      </c>
      <c r="W8968" s="244"/>
      <c r="AA8968" s="115" t="s">
        <v>4308</v>
      </c>
      <c r="AB8968" s="115" t="s">
        <v>4308</v>
      </c>
      <c r="AC8968" s="115" t="s">
        <v>4308</v>
      </c>
      <c r="AD8968" s="115" t="s">
        <v>4308</v>
      </c>
      <c r="AE8968" s="115" t="s">
        <v>4308</v>
      </c>
      <c r="AF8968" s="115" t="s">
        <v>4308</v>
      </c>
      <c r="AG8968" s="115" t="s">
        <v>4308</v>
      </c>
      <c r="AH8968" s="115" t="s">
        <v>4308</v>
      </c>
      <c r="AI8968" s="115" t="e">
        <f>VLOOKUP(A8968,'[2]دراسات قانونية'!$A$3:$E$600,1,0)</f>
        <v>#N/A</v>
      </c>
    </row>
    <row r="8969" spans="1:35" hidden="1" x14ac:dyDescent="0.25">
      <c r="A8969" s="246">
        <v>336586</v>
      </c>
      <c r="B8969" s="247" t="s">
        <v>13024</v>
      </c>
      <c r="C8969" s="247" t="s">
        <v>227</v>
      </c>
      <c r="D8969" s="248" t="s">
        <v>210</v>
      </c>
      <c r="E8969" t="s">
        <v>77</v>
      </c>
      <c r="F8969" s="126">
        <v>30514</v>
      </c>
      <c r="G8969" s="248" t="s">
        <v>18</v>
      </c>
      <c r="H8969" t="s">
        <v>16</v>
      </c>
      <c r="I8969" t="s">
        <v>136</v>
      </c>
      <c r="J8969" s="247"/>
      <c r="K8969"/>
      <c r="L8969"/>
      <c r="M8969"/>
      <c r="N8969"/>
      <c r="O8969"/>
      <c r="P8969"/>
      <c r="Q8969"/>
      <c r="U8969"/>
      <c r="V8969" t="s">
        <v>16623</v>
      </c>
      <c r="W8969" s="247"/>
      <c r="X8969"/>
      <c r="Y8969"/>
      <c r="Z8969"/>
      <c r="AA8969"/>
      <c r="AB8969"/>
      <c r="AC8969"/>
      <c r="AD8969" t="s">
        <v>4308</v>
      </c>
      <c r="AE8969" t="s">
        <v>4308</v>
      </c>
      <c r="AF8969" t="s">
        <v>4308</v>
      </c>
      <c r="AG8969" t="s">
        <v>4308</v>
      </c>
      <c r="AH8969" s="115" t="s">
        <v>4308</v>
      </c>
    </row>
    <row r="8970" spans="1:35" hidden="1" x14ac:dyDescent="0.25">
      <c r="A8970" s="243">
        <v>336589</v>
      </c>
      <c r="B8970" s="244" t="s">
        <v>4211</v>
      </c>
      <c r="C8970" s="244" t="s">
        <v>1129</v>
      </c>
      <c r="D8970" s="245" t="s">
        <v>381</v>
      </c>
      <c r="E8970" s="115" t="s">
        <v>77</v>
      </c>
      <c r="F8970" s="237">
        <v>36330</v>
      </c>
      <c r="G8970" s="245" t="s">
        <v>18</v>
      </c>
      <c r="H8970" s="115" t="s">
        <v>16</v>
      </c>
      <c r="I8970" t="s">
        <v>199</v>
      </c>
      <c r="J8970" s="244" t="s">
        <v>15</v>
      </c>
      <c r="L8970" s="115" t="s">
        <v>30</v>
      </c>
      <c r="U8970"/>
      <c r="V8970">
        <v>0</v>
      </c>
      <c r="W8970" s="244"/>
    </row>
    <row r="8971" spans="1:35" hidden="1" x14ac:dyDescent="0.25">
      <c r="A8971" s="243">
        <v>336590</v>
      </c>
      <c r="B8971" s="244" t="s">
        <v>3931</v>
      </c>
      <c r="C8971" s="244" t="s">
        <v>212</v>
      </c>
      <c r="D8971" s="245" t="s">
        <v>437</v>
      </c>
      <c r="E8971" s="115" t="s">
        <v>77</v>
      </c>
      <c r="F8971" s="237">
        <v>35796</v>
      </c>
      <c r="G8971" s="245" t="s">
        <v>18</v>
      </c>
      <c r="H8971" s="115" t="s">
        <v>16</v>
      </c>
      <c r="I8971" t="s">
        <v>199</v>
      </c>
      <c r="J8971" s="244" t="s">
        <v>1226</v>
      </c>
      <c r="L8971" s="115" t="s">
        <v>30</v>
      </c>
      <c r="U8971"/>
      <c r="V8971">
        <v>0</v>
      </c>
      <c r="W8971" s="244"/>
    </row>
    <row r="8972" spans="1:35" ht="18" x14ac:dyDescent="0.25">
      <c r="A8972" s="249">
        <v>336591</v>
      </c>
      <c r="B8972" s="250" t="s">
        <v>13025</v>
      </c>
      <c r="C8972" s="250" t="s">
        <v>733</v>
      </c>
      <c r="D8972" s="251" t="s">
        <v>342</v>
      </c>
      <c r="E8972"/>
      <c r="F8972" s="126"/>
      <c r="G8972" s="252"/>
      <c r="H8972"/>
      <c r="I8972" t="s">
        <v>107</v>
      </c>
      <c r="J8972" s="253"/>
      <c r="K8972"/>
      <c r="L8972"/>
      <c r="M8972"/>
      <c r="N8972"/>
      <c r="O8972"/>
      <c r="P8972"/>
      <c r="Q8972"/>
      <c r="U8972"/>
      <c r="V8972" t="s">
        <v>4337</v>
      </c>
      <c r="W8972" s="253"/>
      <c r="X8972"/>
      <c r="Y8972"/>
      <c r="Z8972"/>
      <c r="AA8972"/>
      <c r="AB8972"/>
      <c r="AC8972"/>
      <c r="AD8972"/>
      <c r="AE8972"/>
      <c r="AF8972"/>
      <c r="AG8972"/>
      <c r="AH8972" s="115" t="s">
        <v>4308</v>
      </c>
      <c r="AI8972" s="115" t="e">
        <f>VLOOKUP(A8972,'[2]دراسات قانونية'!$A$3:$E$600,1,0)</f>
        <v>#N/A</v>
      </c>
    </row>
    <row r="8973" spans="1:35" hidden="1" x14ac:dyDescent="0.25">
      <c r="A8973" s="243">
        <v>336592</v>
      </c>
      <c r="B8973" s="244" t="s">
        <v>2980</v>
      </c>
      <c r="C8973" s="244" t="s">
        <v>227</v>
      </c>
      <c r="D8973" s="245" t="s">
        <v>500</v>
      </c>
      <c r="E8973" s="115" t="s">
        <v>77</v>
      </c>
      <c r="F8973" s="237">
        <v>33604</v>
      </c>
      <c r="G8973" s="245" t="s">
        <v>58</v>
      </c>
      <c r="H8973" s="115" t="s">
        <v>16</v>
      </c>
      <c r="I8973" t="s">
        <v>199</v>
      </c>
      <c r="J8973" s="244" t="s">
        <v>1226</v>
      </c>
      <c r="L8973" s="115" t="s">
        <v>58</v>
      </c>
      <c r="U8973"/>
      <c r="V8973">
        <v>0</v>
      </c>
      <c r="W8973" s="244"/>
    </row>
    <row r="8974" spans="1:35" hidden="1" x14ac:dyDescent="0.25">
      <c r="A8974" s="243">
        <v>336593</v>
      </c>
      <c r="B8974" s="244" t="s">
        <v>4212</v>
      </c>
      <c r="C8974" s="244" t="s">
        <v>332</v>
      </c>
      <c r="D8974" s="245" t="s">
        <v>537</v>
      </c>
      <c r="E8974" s="115" t="s">
        <v>77</v>
      </c>
      <c r="F8974" s="237">
        <v>31925</v>
      </c>
      <c r="G8974" s="245" t="s">
        <v>58</v>
      </c>
      <c r="H8974" s="115" t="s">
        <v>16</v>
      </c>
      <c r="I8974" t="s">
        <v>199</v>
      </c>
      <c r="J8974" s="244" t="s">
        <v>1226</v>
      </c>
      <c r="L8974" s="115" t="s">
        <v>58</v>
      </c>
      <c r="U8974"/>
      <c r="V8974">
        <v>0</v>
      </c>
      <c r="W8974" s="244"/>
    </row>
    <row r="8975" spans="1:35" hidden="1" x14ac:dyDescent="0.25">
      <c r="A8975" s="246">
        <v>336594</v>
      </c>
      <c r="B8975" s="247" t="s">
        <v>13026</v>
      </c>
      <c r="C8975" s="247" t="s">
        <v>546</v>
      </c>
      <c r="D8975" s="248" t="s">
        <v>214</v>
      </c>
      <c r="E8975" t="s">
        <v>77</v>
      </c>
      <c r="F8975" s="126">
        <v>32940</v>
      </c>
      <c r="G8975" s="248" t="s">
        <v>58</v>
      </c>
      <c r="H8975" t="s">
        <v>16</v>
      </c>
      <c r="I8975" t="s">
        <v>136</v>
      </c>
      <c r="J8975" s="247" t="s">
        <v>1226</v>
      </c>
      <c r="K8975"/>
      <c r="L8975" t="s">
        <v>30</v>
      </c>
      <c r="M8975"/>
      <c r="N8975"/>
      <c r="O8975"/>
      <c r="P8975"/>
      <c r="Q8975"/>
      <c r="U8975"/>
      <c r="V8975">
        <v>0</v>
      </c>
      <c r="W8975" s="247"/>
      <c r="X8975"/>
      <c r="Y8975"/>
      <c r="Z8975"/>
      <c r="AA8975"/>
      <c r="AB8975"/>
      <c r="AC8975"/>
      <c r="AD8975"/>
      <c r="AE8975"/>
      <c r="AF8975"/>
      <c r="AG8975"/>
    </row>
    <row r="8976" spans="1:35" hidden="1" x14ac:dyDescent="0.25">
      <c r="A8976" s="246">
        <v>336595</v>
      </c>
      <c r="B8976" s="247" t="s">
        <v>13027</v>
      </c>
      <c r="C8976" s="247" t="s">
        <v>324</v>
      </c>
      <c r="D8976" s="248" t="s">
        <v>585</v>
      </c>
      <c r="E8976" t="s">
        <v>77</v>
      </c>
      <c r="F8976" s="126">
        <v>33739</v>
      </c>
      <c r="G8976" s="248" t="s">
        <v>479</v>
      </c>
      <c r="H8976" t="s">
        <v>16</v>
      </c>
      <c r="I8976" t="s">
        <v>129</v>
      </c>
      <c r="J8976" s="247" t="s">
        <v>1226</v>
      </c>
      <c r="K8976"/>
      <c r="L8976" t="s">
        <v>67</v>
      </c>
      <c r="M8976"/>
      <c r="N8976"/>
      <c r="O8976"/>
      <c r="P8976"/>
      <c r="Q8976"/>
      <c r="U8976"/>
      <c r="V8976" t="s">
        <v>4337</v>
      </c>
      <c r="W8976" s="247"/>
      <c r="X8976"/>
      <c r="Y8976"/>
      <c r="Z8976"/>
      <c r="AA8976"/>
      <c r="AB8976"/>
      <c r="AC8976"/>
      <c r="AD8976"/>
      <c r="AE8976"/>
      <c r="AF8976"/>
      <c r="AG8976"/>
    </row>
    <row r="8977" spans="1:35" x14ac:dyDescent="0.25">
      <c r="A8977" s="243">
        <v>336596</v>
      </c>
      <c r="B8977" s="244" t="s">
        <v>13028</v>
      </c>
      <c r="C8977" s="244" t="s">
        <v>212</v>
      </c>
      <c r="D8977" s="245" t="s">
        <v>595</v>
      </c>
      <c r="E8977" s="115" t="s">
        <v>77</v>
      </c>
      <c r="F8977" s="237"/>
      <c r="G8977" s="245"/>
      <c r="H8977" s="115" t="s">
        <v>16</v>
      </c>
      <c r="I8977" t="s">
        <v>107</v>
      </c>
      <c r="J8977" s="244"/>
      <c r="U8977"/>
      <c r="V8977" t="s">
        <v>4336</v>
      </c>
      <c r="W8977" s="244"/>
      <c r="AA8977" s="115" t="s">
        <v>4308</v>
      </c>
      <c r="AB8977" s="115" t="s">
        <v>4308</v>
      </c>
      <c r="AC8977" s="115" t="s">
        <v>4308</v>
      </c>
      <c r="AD8977" s="115" t="s">
        <v>4308</v>
      </c>
      <c r="AE8977" s="115" t="s">
        <v>4308</v>
      </c>
      <c r="AF8977" s="115" t="s">
        <v>4308</v>
      </c>
      <c r="AG8977" s="115" t="s">
        <v>4308</v>
      </c>
      <c r="AH8977" s="115" t="s">
        <v>4308</v>
      </c>
      <c r="AI8977" s="115" t="e">
        <f>VLOOKUP(A8977,'[2]دراسات قانونية'!$A$3:$E$600,1,0)</f>
        <v>#N/A</v>
      </c>
    </row>
    <row r="8978" spans="1:35" hidden="1" x14ac:dyDescent="0.25">
      <c r="A8978" s="246">
        <v>336597</v>
      </c>
      <c r="B8978" s="247" t="s">
        <v>13029</v>
      </c>
      <c r="C8978" s="247" t="s">
        <v>1292</v>
      </c>
      <c r="D8978" s="248" t="s">
        <v>1293</v>
      </c>
      <c r="E8978" t="s">
        <v>77</v>
      </c>
      <c r="F8978" s="126"/>
      <c r="G8978" s="248"/>
      <c r="H8978" t="s">
        <v>16</v>
      </c>
      <c r="I8978" t="s">
        <v>129</v>
      </c>
      <c r="J8978" s="247"/>
      <c r="K8978"/>
      <c r="L8978"/>
      <c r="M8978"/>
      <c r="N8978"/>
      <c r="O8978"/>
      <c r="P8978"/>
      <c r="Q8978"/>
      <c r="U8978"/>
      <c r="V8978" t="s">
        <v>4424</v>
      </c>
      <c r="W8978" s="247"/>
      <c r="X8978"/>
      <c r="Y8978"/>
      <c r="Z8978"/>
      <c r="AA8978" t="s">
        <v>4308</v>
      </c>
      <c r="AB8978" t="s">
        <v>4308</v>
      </c>
      <c r="AC8978" t="s">
        <v>4308</v>
      </c>
      <c r="AD8978" t="s">
        <v>4308</v>
      </c>
      <c r="AE8978" t="s">
        <v>4308</v>
      </c>
      <c r="AF8978" t="s">
        <v>4308</v>
      </c>
      <c r="AG8978" t="s">
        <v>4308</v>
      </c>
      <c r="AH8978" s="115" t="s">
        <v>4308</v>
      </c>
    </row>
    <row r="8979" spans="1:35" hidden="1" x14ac:dyDescent="0.25">
      <c r="A8979" s="243">
        <v>336598</v>
      </c>
      <c r="B8979" s="244" t="s">
        <v>2820</v>
      </c>
      <c r="C8979" s="244" t="s">
        <v>209</v>
      </c>
      <c r="D8979" s="245" t="s">
        <v>704</v>
      </c>
      <c r="E8979" s="115" t="s">
        <v>77</v>
      </c>
      <c r="F8979" s="237">
        <v>33251</v>
      </c>
      <c r="G8979" s="245" t="s">
        <v>2821</v>
      </c>
      <c r="H8979" s="115" t="s">
        <v>16</v>
      </c>
      <c r="I8979" t="s">
        <v>199</v>
      </c>
      <c r="J8979" s="244" t="s">
        <v>1226</v>
      </c>
      <c r="L8979" s="115" t="s">
        <v>73</v>
      </c>
      <c r="U8979"/>
      <c r="V8979">
        <v>0</v>
      </c>
      <c r="W8979" s="244"/>
    </row>
    <row r="8980" spans="1:35" hidden="1" x14ac:dyDescent="0.25">
      <c r="A8980" s="243">
        <v>336599</v>
      </c>
      <c r="B8980" s="244" t="s">
        <v>3287</v>
      </c>
      <c r="C8980" s="244" t="s">
        <v>712</v>
      </c>
      <c r="D8980" s="245" t="s">
        <v>3288</v>
      </c>
      <c r="E8980" s="115" t="s">
        <v>77</v>
      </c>
      <c r="F8980" s="237">
        <v>32431</v>
      </c>
      <c r="G8980" s="245" t="s">
        <v>18</v>
      </c>
      <c r="H8980" s="115" t="s">
        <v>16</v>
      </c>
      <c r="I8980" t="s">
        <v>136</v>
      </c>
      <c r="J8980" s="244" t="s">
        <v>1226</v>
      </c>
      <c r="L8980" s="115" t="s">
        <v>18</v>
      </c>
      <c r="U8980"/>
      <c r="V8980" t="s">
        <v>16623</v>
      </c>
      <c r="W8980" s="244"/>
      <c r="AH8980" s="115" t="s">
        <v>4308</v>
      </c>
    </row>
    <row r="8981" spans="1:35" x14ac:dyDescent="0.25">
      <c r="A8981" s="243">
        <v>336600</v>
      </c>
      <c r="B8981" s="244" t="s">
        <v>13030</v>
      </c>
      <c r="C8981" s="244" t="s">
        <v>351</v>
      </c>
      <c r="D8981" s="245" t="s">
        <v>759</v>
      </c>
      <c r="E8981" s="115" t="s">
        <v>77</v>
      </c>
      <c r="F8981" s="237"/>
      <c r="G8981" s="245"/>
      <c r="H8981" s="115" t="s">
        <v>16</v>
      </c>
      <c r="I8981" t="s">
        <v>107</v>
      </c>
      <c r="J8981" s="244"/>
      <c r="U8981"/>
      <c r="V8981" t="s">
        <v>4336</v>
      </c>
      <c r="W8981" s="244"/>
      <c r="AA8981" s="115" t="s">
        <v>4308</v>
      </c>
      <c r="AB8981" s="115" t="s">
        <v>4308</v>
      </c>
      <c r="AC8981" s="115" t="s">
        <v>4308</v>
      </c>
      <c r="AD8981" s="115" t="s">
        <v>4308</v>
      </c>
      <c r="AE8981" s="115" t="s">
        <v>4308</v>
      </c>
      <c r="AF8981" s="115" t="s">
        <v>4308</v>
      </c>
      <c r="AG8981" s="115" t="s">
        <v>4308</v>
      </c>
      <c r="AH8981" s="115" t="s">
        <v>4308</v>
      </c>
      <c r="AI8981" s="115" t="e">
        <f>VLOOKUP(A8981,'[2]دراسات قانونية'!$A$3:$E$600,1,0)</f>
        <v>#N/A</v>
      </c>
    </row>
    <row r="8982" spans="1:35" x14ac:dyDescent="0.25">
      <c r="A8982" s="243">
        <v>336601</v>
      </c>
      <c r="B8982" s="244" t="s">
        <v>13031</v>
      </c>
      <c r="C8982" s="244" t="s">
        <v>417</v>
      </c>
      <c r="D8982" s="245" t="s">
        <v>13032</v>
      </c>
      <c r="E8982" s="115" t="s">
        <v>77</v>
      </c>
      <c r="F8982" s="237"/>
      <c r="G8982" s="245"/>
      <c r="H8982" s="115" t="s">
        <v>16</v>
      </c>
      <c r="I8982" t="s">
        <v>107</v>
      </c>
      <c r="J8982" s="244"/>
      <c r="U8982"/>
      <c r="V8982" t="s">
        <v>4336</v>
      </c>
      <c r="W8982" s="244"/>
      <c r="AA8982" s="115" t="s">
        <v>4308</v>
      </c>
      <c r="AB8982" s="115" t="s">
        <v>4308</v>
      </c>
      <c r="AC8982" s="115" t="s">
        <v>4308</v>
      </c>
      <c r="AD8982" s="115" t="s">
        <v>4308</v>
      </c>
      <c r="AE8982" s="115" t="s">
        <v>4308</v>
      </c>
      <c r="AF8982" s="115" t="s">
        <v>4308</v>
      </c>
      <c r="AG8982" s="115" t="s">
        <v>4308</v>
      </c>
      <c r="AH8982" s="115" t="s">
        <v>4308</v>
      </c>
      <c r="AI8982" s="115" t="e">
        <f>VLOOKUP(A8982,'[2]دراسات قانونية'!$A$3:$E$600,1,0)</f>
        <v>#N/A</v>
      </c>
    </row>
    <row r="8983" spans="1:35" hidden="1" x14ac:dyDescent="0.25">
      <c r="A8983" s="243">
        <v>336602</v>
      </c>
      <c r="B8983" s="244" t="s">
        <v>4213</v>
      </c>
      <c r="C8983" s="244" t="s">
        <v>520</v>
      </c>
      <c r="D8983" s="245" t="s">
        <v>4214</v>
      </c>
      <c r="E8983" s="115" t="s">
        <v>77</v>
      </c>
      <c r="F8983" s="237">
        <v>33695</v>
      </c>
      <c r="G8983" s="245" t="s">
        <v>1108</v>
      </c>
      <c r="H8983" s="115" t="s">
        <v>16</v>
      </c>
      <c r="I8983" t="s">
        <v>201</v>
      </c>
      <c r="J8983" s="244" t="s">
        <v>15</v>
      </c>
      <c r="L8983" s="115" t="s">
        <v>70</v>
      </c>
      <c r="U8983"/>
      <c r="V8983">
        <v>0</v>
      </c>
      <c r="W8983" s="244"/>
    </row>
    <row r="8984" spans="1:35" x14ac:dyDescent="0.25">
      <c r="A8984" s="243">
        <v>336603</v>
      </c>
      <c r="B8984" s="244" t="s">
        <v>13033</v>
      </c>
      <c r="C8984" s="244" t="s">
        <v>339</v>
      </c>
      <c r="D8984" s="245" t="s">
        <v>420</v>
      </c>
      <c r="E8984" s="115" t="s">
        <v>77</v>
      </c>
      <c r="F8984" s="237"/>
      <c r="G8984" s="245"/>
      <c r="H8984" s="115" t="s">
        <v>16</v>
      </c>
      <c r="I8984" t="s">
        <v>107</v>
      </c>
      <c r="J8984" s="244"/>
      <c r="U8984"/>
      <c r="V8984" t="s">
        <v>4336</v>
      </c>
      <c r="W8984" s="244"/>
      <c r="AB8984" s="115" t="s">
        <v>4308</v>
      </c>
      <c r="AC8984" s="115" t="s">
        <v>4308</v>
      </c>
      <c r="AD8984" s="115" t="s">
        <v>4308</v>
      </c>
      <c r="AE8984" s="115" t="s">
        <v>4308</v>
      </c>
      <c r="AF8984" s="115" t="s">
        <v>4308</v>
      </c>
      <c r="AG8984" s="115" t="s">
        <v>4308</v>
      </c>
      <c r="AH8984" s="115" t="s">
        <v>4308</v>
      </c>
      <c r="AI8984" s="115" t="e">
        <f>VLOOKUP(A8984,'[2]دراسات قانونية'!$A$3:$E$600,1,0)</f>
        <v>#N/A</v>
      </c>
    </row>
    <row r="8985" spans="1:35" ht="18" hidden="1" x14ac:dyDescent="0.25">
      <c r="A8985" s="249">
        <v>336604</v>
      </c>
      <c r="B8985" s="250" t="s">
        <v>13034</v>
      </c>
      <c r="C8985" s="250" t="s">
        <v>516</v>
      </c>
      <c r="D8985" s="251" t="s">
        <v>482</v>
      </c>
      <c r="E8985"/>
      <c r="F8985" s="126"/>
      <c r="G8985" s="252"/>
      <c r="H8985"/>
      <c r="I8985" t="s">
        <v>199</v>
      </c>
      <c r="J8985" s="253"/>
      <c r="K8985"/>
      <c r="L8985"/>
      <c r="M8985"/>
      <c r="N8985"/>
      <c r="O8985"/>
      <c r="P8985"/>
      <c r="Q8985"/>
      <c r="U8985"/>
      <c r="V8985">
        <v>0</v>
      </c>
      <c r="W8985" s="253"/>
      <c r="X8985"/>
      <c r="Y8985"/>
      <c r="Z8985"/>
      <c r="AA8985"/>
      <c r="AB8985"/>
      <c r="AC8985"/>
      <c r="AD8985"/>
      <c r="AE8985"/>
      <c r="AF8985"/>
      <c r="AG8985"/>
      <c r="AH8985" s="115" t="s">
        <v>4308</v>
      </c>
    </row>
    <row r="8986" spans="1:35" hidden="1" x14ac:dyDescent="0.25">
      <c r="A8986" s="246">
        <v>336605</v>
      </c>
      <c r="B8986" s="247" t="s">
        <v>13035</v>
      </c>
      <c r="C8986" s="247" t="s">
        <v>244</v>
      </c>
      <c r="D8986" s="248" t="s">
        <v>935</v>
      </c>
      <c r="E8986" t="s">
        <v>77</v>
      </c>
      <c r="F8986" s="126">
        <v>31194</v>
      </c>
      <c r="G8986" s="248" t="s">
        <v>18</v>
      </c>
      <c r="H8986" t="s">
        <v>16</v>
      </c>
      <c r="I8986" t="s">
        <v>136</v>
      </c>
      <c r="J8986" s="247" t="s">
        <v>1226</v>
      </c>
      <c r="K8986"/>
      <c r="L8986" t="s">
        <v>18</v>
      </c>
      <c r="M8986"/>
      <c r="N8986"/>
      <c r="O8986"/>
      <c r="P8986"/>
      <c r="Q8986"/>
      <c r="U8986"/>
      <c r="V8986">
        <v>0</v>
      </c>
      <c r="W8986" s="247"/>
      <c r="X8986"/>
      <c r="Y8986"/>
      <c r="Z8986"/>
      <c r="AA8986"/>
      <c r="AB8986"/>
      <c r="AC8986"/>
      <c r="AD8986"/>
      <c r="AE8986"/>
      <c r="AF8986"/>
      <c r="AG8986"/>
    </row>
    <row r="8987" spans="1:35" hidden="1" x14ac:dyDescent="0.25">
      <c r="A8987" s="243">
        <v>336606</v>
      </c>
      <c r="B8987" s="244" t="s">
        <v>3339</v>
      </c>
      <c r="C8987" s="244" t="s">
        <v>903</v>
      </c>
      <c r="D8987" s="245" t="s">
        <v>935</v>
      </c>
      <c r="E8987" s="115" t="s">
        <v>77</v>
      </c>
      <c r="F8987" s="237">
        <v>28906</v>
      </c>
      <c r="G8987" s="245" t="s">
        <v>492</v>
      </c>
      <c r="H8987" s="115" t="s">
        <v>16</v>
      </c>
      <c r="I8987" t="s">
        <v>199</v>
      </c>
      <c r="J8987" s="244" t="s">
        <v>1226</v>
      </c>
      <c r="L8987" s="115" t="s">
        <v>30</v>
      </c>
      <c r="U8987"/>
      <c r="V8987">
        <v>0</v>
      </c>
      <c r="W8987" s="244"/>
    </row>
    <row r="8988" spans="1:35" ht="18" x14ac:dyDescent="0.25">
      <c r="A8988" s="249">
        <v>336607</v>
      </c>
      <c r="B8988" s="250" t="s">
        <v>13036</v>
      </c>
      <c r="C8988" s="250" t="s">
        <v>212</v>
      </c>
      <c r="D8988" s="251" t="s">
        <v>220</v>
      </c>
      <c r="E8988"/>
      <c r="F8988" s="126"/>
      <c r="G8988" s="252"/>
      <c r="H8988"/>
      <c r="I8988" t="s">
        <v>107</v>
      </c>
      <c r="J8988" s="253"/>
      <c r="K8988"/>
      <c r="L8988"/>
      <c r="M8988"/>
      <c r="N8988"/>
      <c r="O8988"/>
      <c r="P8988"/>
      <c r="Q8988"/>
      <c r="U8988"/>
      <c r="V8988" t="s">
        <v>4337</v>
      </c>
      <c r="W8988" s="253"/>
      <c r="X8988"/>
      <c r="Y8988"/>
      <c r="Z8988"/>
      <c r="AA8988"/>
      <c r="AB8988"/>
      <c r="AC8988"/>
      <c r="AD8988"/>
      <c r="AE8988"/>
      <c r="AF8988"/>
      <c r="AG8988"/>
      <c r="AH8988" s="115" t="s">
        <v>4308</v>
      </c>
      <c r="AI8988" s="115" t="e">
        <f>VLOOKUP(A8988,'[2]دراسات قانونية'!$A$3:$E$600,1,0)</f>
        <v>#N/A</v>
      </c>
    </row>
    <row r="8989" spans="1:35" hidden="1" x14ac:dyDescent="0.25">
      <c r="A8989" s="246">
        <v>336608</v>
      </c>
      <c r="B8989" s="247" t="s">
        <v>13037</v>
      </c>
      <c r="C8989" s="247" t="s">
        <v>360</v>
      </c>
      <c r="D8989" s="248" t="s">
        <v>286</v>
      </c>
      <c r="E8989" t="s">
        <v>77</v>
      </c>
      <c r="F8989" s="126">
        <v>33437</v>
      </c>
      <c r="G8989" s="248" t="s">
        <v>18</v>
      </c>
      <c r="H8989" t="s">
        <v>16</v>
      </c>
      <c r="I8989" t="s">
        <v>136</v>
      </c>
      <c r="J8989" s="247" t="s">
        <v>15</v>
      </c>
      <c r="K8989"/>
      <c r="L8989" t="s">
        <v>18</v>
      </c>
      <c r="M8989"/>
      <c r="N8989"/>
      <c r="O8989"/>
      <c r="P8989"/>
      <c r="Q8989"/>
      <c r="U8989"/>
      <c r="V8989" t="s">
        <v>16623</v>
      </c>
      <c r="W8989" s="247"/>
      <c r="X8989"/>
      <c r="Y8989"/>
      <c r="Z8989"/>
      <c r="AA8989"/>
      <c r="AB8989"/>
      <c r="AC8989"/>
      <c r="AD8989"/>
      <c r="AE8989"/>
      <c r="AF8989"/>
      <c r="AG8989"/>
    </row>
    <row r="8990" spans="1:35" hidden="1" x14ac:dyDescent="0.25">
      <c r="A8990" s="246">
        <v>336609</v>
      </c>
      <c r="B8990" s="247" t="s">
        <v>13038</v>
      </c>
      <c r="C8990" s="247" t="s">
        <v>13039</v>
      </c>
      <c r="D8990" s="248" t="s">
        <v>336</v>
      </c>
      <c r="E8990" t="s">
        <v>77</v>
      </c>
      <c r="F8990" s="126">
        <v>35886</v>
      </c>
      <c r="G8990" s="248" t="s">
        <v>6233</v>
      </c>
      <c r="H8990" t="s">
        <v>16</v>
      </c>
      <c r="I8990" t="s">
        <v>136</v>
      </c>
      <c r="J8990" s="247" t="s">
        <v>15</v>
      </c>
      <c r="K8990"/>
      <c r="L8990" t="s">
        <v>73</v>
      </c>
      <c r="M8990"/>
      <c r="N8990"/>
      <c r="O8990"/>
      <c r="P8990"/>
      <c r="Q8990"/>
      <c r="U8990"/>
      <c r="V8990" t="s">
        <v>16603</v>
      </c>
      <c r="W8990" s="247"/>
      <c r="X8990"/>
      <c r="Y8990"/>
      <c r="Z8990"/>
      <c r="AA8990"/>
      <c r="AB8990"/>
      <c r="AC8990"/>
      <c r="AD8990"/>
      <c r="AE8990"/>
      <c r="AF8990"/>
      <c r="AG8990"/>
    </row>
    <row r="8991" spans="1:35" x14ac:dyDescent="0.25">
      <c r="A8991" s="243">
        <v>336610</v>
      </c>
      <c r="B8991" s="244" t="s">
        <v>13040</v>
      </c>
      <c r="C8991" s="244" t="s">
        <v>212</v>
      </c>
      <c r="D8991" s="245" t="s">
        <v>281</v>
      </c>
      <c r="E8991" s="115" t="s">
        <v>77</v>
      </c>
      <c r="F8991" s="237"/>
      <c r="G8991" s="245"/>
      <c r="H8991" s="115" t="s">
        <v>16</v>
      </c>
      <c r="I8991" t="s">
        <v>107</v>
      </c>
      <c r="J8991" s="244"/>
      <c r="U8991"/>
      <c r="V8991" t="s">
        <v>4336</v>
      </c>
      <c r="W8991" s="244"/>
      <c r="AA8991" s="115" t="s">
        <v>4308</v>
      </c>
      <c r="AB8991" s="115" t="s">
        <v>4308</v>
      </c>
      <c r="AC8991" s="115" t="s">
        <v>4308</v>
      </c>
      <c r="AD8991" s="115" t="s">
        <v>4308</v>
      </c>
      <c r="AE8991" s="115" t="s">
        <v>4308</v>
      </c>
      <c r="AF8991" s="115" t="s">
        <v>4308</v>
      </c>
      <c r="AG8991" s="115" t="s">
        <v>4308</v>
      </c>
      <c r="AH8991" s="115" t="s">
        <v>4308</v>
      </c>
      <c r="AI8991" s="115" t="e">
        <f>VLOOKUP(A8991,'[2]دراسات قانونية'!$A$3:$E$600,1,0)</f>
        <v>#N/A</v>
      </c>
    </row>
    <row r="8992" spans="1:35" hidden="1" x14ac:dyDescent="0.25">
      <c r="A8992" s="246">
        <v>336611</v>
      </c>
      <c r="B8992" s="247" t="s">
        <v>13041</v>
      </c>
      <c r="C8992" s="247" t="s">
        <v>212</v>
      </c>
      <c r="D8992" s="248" t="s">
        <v>633</v>
      </c>
      <c r="E8992" t="s">
        <v>77</v>
      </c>
      <c r="F8992" s="126">
        <v>33109</v>
      </c>
      <c r="G8992" s="248" t="s">
        <v>18</v>
      </c>
      <c r="H8992" t="s">
        <v>16</v>
      </c>
      <c r="I8992" t="s">
        <v>129</v>
      </c>
      <c r="J8992" s="247" t="s">
        <v>15</v>
      </c>
      <c r="K8992"/>
      <c r="L8992" t="s">
        <v>18</v>
      </c>
      <c r="M8992"/>
      <c r="N8992"/>
      <c r="O8992"/>
      <c r="P8992"/>
      <c r="Q8992"/>
      <c r="U8992"/>
      <c r="V8992" t="s">
        <v>16623</v>
      </c>
      <c r="W8992" s="247"/>
      <c r="X8992"/>
      <c r="Y8992"/>
      <c r="Z8992"/>
      <c r="AA8992"/>
      <c r="AB8992"/>
      <c r="AC8992"/>
      <c r="AD8992"/>
      <c r="AE8992" t="s">
        <v>4308</v>
      </c>
      <c r="AF8992" t="s">
        <v>4308</v>
      </c>
      <c r="AG8992" t="s">
        <v>4308</v>
      </c>
      <c r="AH8992" s="115" t="s">
        <v>4308</v>
      </c>
    </row>
    <row r="8993" spans="1:35" x14ac:dyDescent="0.25">
      <c r="A8993" s="243">
        <v>336612</v>
      </c>
      <c r="B8993" s="244" t="s">
        <v>13042</v>
      </c>
      <c r="C8993" s="244" t="s">
        <v>360</v>
      </c>
      <c r="D8993" s="245" t="s">
        <v>1468</v>
      </c>
      <c r="E8993" s="115" t="s">
        <v>77</v>
      </c>
      <c r="F8993" s="237">
        <v>34700</v>
      </c>
      <c r="G8993" s="245" t="s">
        <v>18</v>
      </c>
      <c r="H8993" s="115" t="s">
        <v>16</v>
      </c>
      <c r="I8993" t="s">
        <v>107</v>
      </c>
      <c r="J8993" s="244"/>
      <c r="U8993"/>
      <c r="V8993" t="s">
        <v>4336</v>
      </c>
      <c r="W8993" s="244"/>
      <c r="AC8993" s="115" t="s">
        <v>4308</v>
      </c>
      <c r="AD8993" s="115" t="s">
        <v>4308</v>
      </c>
      <c r="AE8993" s="115" t="s">
        <v>4308</v>
      </c>
      <c r="AF8993" s="115" t="s">
        <v>4308</v>
      </c>
      <c r="AG8993" s="115" t="s">
        <v>4308</v>
      </c>
      <c r="AH8993" s="115" t="s">
        <v>4308</v>
      </c>
      <c r="AI8993" s="115" t="e">
        <f>VLOOKUP(A8993,'[2]دراسات قانونية'!$A$3:$E$600,1,0)</f>
        <v>#N/A</v>
      </c>
    </row>
    <row r="8994" spans="1:35" ht="18" x14ac:dyDescent="0.25">
      <c r="A8994" s="249">
        <v>336613</v>
      </c>
      <c r="B8994" s="250" t="s">
        <v>13043</v>
      </c>
      <c r="C8994" s="250" t="s">
        <v>13044</v>
      </c>
      <c r="D8994" s="251" t="s">
        <v>217</v>
      </c>
      <c r="E8994"/>
      <c r="F8994" s="126"/>
      <c r="G8994" s="252"/>
      <c r="H8994"/>
      <c r="I8994" t="s">
        <v>107</v>
      </c>
      <c r="J8994" s="253"/>
      <c r="K8994"/>
      <c r="L8994"/>
      <c r="M8994"/>
      <c r="N8994"/>
      <c r="O8994"/>
      <c r="P8994"/>
      <c r="Q8994"/>
      <c r="U8994"/>
      <c r="V8994" t="s">
        <v>4337</v>
      </c>
      <c r="W8994" s="253"/>
      <c r="X8994"/>
      <c r="Y8994"/>
      <c r="Z8994"/>
      <c r="AA8994"/>
      <c r="AB8994"/>
      <c r="AC8994"/>
      <c r="AD8994"/>
      <c r="AE8994"/>
      <c r="AF8994"/>
      <c r="AG8994"/>
      <c r="AH8994" s="115" t="s">
        <v>4308</v>
      </c>
      <c r="AI8994" s="115" t="e">
        <f>VLOOKUP(A8994,'[2]دراسات قانونية'!$A$3:$E$600,1,0)</f>
        <v>#N/A</v>
      </c>
    </row>
    <row r="8995" spans="1:35" hidden="1" x14ac:dyDescent="0.25">
      <c r="A8995" s="243">
        <v>336614</v>
      </c>
      <c r="B8995" s="244" t="s">
        <v>4215</v>
      </c>
      <c r="C8995" s="244" t="s">
        <v>579</v>
      </c>
      <c r="D8995" s="245" t="s">
        <v>884</v>
      </c>
      <c r="E8995" s="115" t="s">
        <v>76</v>
      </c>
      <c r="F8995" s="237">
        <v>35943</v>
      </c>
      <c r="G8995" s="245" t="s">
        <v>774</v>
      </c>
      <c r="H8995" s="115" t="s">
        <v>16</v>
      </c>
      <c r="I8995" t="s">
        <v>199</v>
      </c>
      <c r="J8995" s="244" t="s">
        <v>15</v>
      </c>
      <c r="L8995" s="115" t="s">
        <v>67</v>
      </c>
      <c r="U8995"/>
      <c r="V8995">
        <v>0</v>
      </c>
      <c r="W8995" s="244"/>
    </row>
    <row r="8996" spans="1:35" hidden="1" x14ac:dyDescent="0.25">
      <c r="A8996" s="243">
        <v>336615</v>
      </c>
      <c r="B8996" s="244" t="s">
        <v>4216</v>
      </c>
      <c r="C8996" s="244" t="s">
        <v>662</v>
      </c>
      <c r="D8996" s="245" t="s">
        <v>1526</v>
      </c>
      <c r="E8996" s="115" t="s">
        <v>77</v>
      </c>
      <c r="F8996" s="237">
        <v>33455</v>
      </c>
      <c r="G8996" s="245" t="s">
        <v>70</v>
      </c>
      <c r="H8996" s="115" t="s">
        <v>16</v>
      </c>
      <c r="I8996" t="s">
        <v>199</v>
      </c>
      <c r="J8996" s="244" t="s">
        <v>1226</v>
      </c>
      <c r="L8996" s="115" t="s">
        <v>70</v>
      </c>
      <c r="U8996"/>
      <c r="V8996">
        <v>0</v>
      </c>
      <c r="W8996" s="244"/>
    </row>
    <row r="8997" spans="1:35" x14ac:dyDescent="0.25">
      <c r="A8997" s="243">
        <v>336616</v>
      </c>
      <c r="B8997" s="244" t="s">
        <v>13045</v>
      </c>
      <c r="C8997" s="244" t="s">
        <v>7407</v>
      </c>
      <c r="D8997" s="245" t="s">
        <v>257</v>
      </c>
      <c r="E8997" s="115" t="s">
        <v>76</v>
      </c>
      <c r="F8997" s="237">
        <v>35242</v>
      </c>
      <c r="G8997" s="245" t="s">
        <v>67</v>
      </c>
      <c r="H8997" s="115" t="s">
        <v>16</v>
      </c>
      <c r="I8997" t="s">
        <v>107</v>
      </c>
      <c r="J8997" s="244"/>
      <c r="U8997"/>
      <c r="V8997" t="s">
        <v>4336</v>
      </c>
      <c r="W8997" s="244"/>
      <c r="AB8997" s="115" t="s">
        <v>4308</v>
      </c>
      <c r="AC8997" s="115" t="s">
        <v>4308</v>
      </c>
      <c r="AD8997" s="115" t="s">
        <v>4308</v>
      </c>
      <c r="AE8997" s="115" t="s">
        <v>4308</v>
      </c>
      <c r="AF8997" s="115" t="s">
        <v>4308</v>
      </c>
      <c r="AG8997" s="115" t="s">
        <v>4308</v>
      </c>
      <c r="AH8997" s="115" t="s">
        <v>4308</v>
      </c>
      <c r="AI8997" s="115" t="e">
        <f>VLOOKUP(A8997,'[2]دراسات قانونية'!$A$3:$E$600,1,0)</f>
        <v>#N/A</v>
      </c>
    </row>
    <row r="8998" spans="1:35" x14ac:dyDescent="0.25">
      <c r="A8998" s="243">
        <v>336618</v>
      </c>
      <c r="B8998" s="244" t="s">
        <v>13046</v>
      </c>
      <c r="C8998" s="244" t="s">
        <v>1821</v>
      </c>
      <c r="D8998" s="245" t="s">
        <v>13047</v>
      </c>
      <c r="E8998" s="115" t="s">
        <v>77</v>
      </c>
      <c r="F8998" s="237">
        <v>25953</v>
      </c>
      <c r="G8998" s="245" t="s">
        <v>690</v>
      </c>
      <c r="H8998" s="115" t="s">
        <v>16</v>
      </c>
      <c r="I8998" t="s">
        <v>107</v>
      </c>
      <c r="J8998" s="244"/>
      <c r="U8998"/>
      <c r="V8998" t="s">
        <v>4414</v>
      </c>
      <c r="W8998" s="244"/>
      <c r="AD8998" s="115" t="s">
        <v>4308</v>
      </c>
      <c r="AE8998" s="115" t="s">
        <v>4308</v>
      </c>
      <c r="AF8998" s="115" t="s">
        <v>4308</v>
      </c>
      <c r="AG8998" s="115" t="s">
        <v>4308</v>
      </c>
      <c r="AH8998" s="115" t="s">
        <v>4308</v>
      </c>
      <c r="AI8998" s="115" t="e">
        <f>VLOOKUP(A8998,'[2]دراسات قانونية'!$A$3:$E$600,1,0)</f>
        <v>#N/A</v>
      </c>
    </row>
    <row r="8999" spans="1:35" hidden="1" x14ac:dyDescent="0.25">
      <c r="A8999" s="243">
        <v>336619</v>
      </c>
      <c r="B8999" s="244" t="s">
        <v>2930</v>
      </c>
      <c r="C8999" s="244" t="s">
        <v>369</v>
      </c>
      <c r="D8999" s="245" t="s">
        <v>276</v>
      </c>
      <c r="E8999" s="115" t="s">
        <v>77</v>
      </c>
      <c r="F8999" s="237">
        <v>30709</v>
      </c>
      <c r="G8999" s="245" t="s">
        <v>70</v>
      </c>
      <c r="H8999" s="115" t="s">
        <v>16</v>
      </c>
      <c r="I8999" t="s">
        <v>199</v>
      </c>
      <c r="J8999" s="244" t="s">
        <v>15</v>
      </c>
      <c r="L8999" s="115" t="s">
        <v>70</v>
      </c>
      <c r="U8999"/>
      <c r="V8999">
        <v>0</v>
      </c>
      <c r="W8999" s="244"/>
    </row>
    <row r="9000" spans="1:35" ht="18" x14ac:dyDescent="0.25">
      <c r="A9000" s="249">
        <v>336620</v>
      </c>
      <c r="B9000" s="250" t="s">
        <v>13048</v>
      </c>
      <c r="C9000" s="250" t="s">
        <v>734</v>
      </c>
      <c r="D9000" s="251" t="s">
        <v>521</v>
      </c>
      <c r="E9000"/>
      <c r="F9000" s="126"/>
      <c r="G9000" s="252"/>
      <c r="H9000"/>
      <c r="I9000" t="s">
        <v>107</v>
      </c>
      <c r="J9000" s="253"/>
      <c r="K9000"/>
      <c r="L9000"/>
      <c r="M9000"/>
      <c r="N9000"/>
      <c r="O9000"/>
      <c r="P9000"/>
      <c r="Q9000"/>
      <c r="U9000"/>
      <c r="V9000" t="s">
        <v>4337</v>
      </c>
      <c r="W9000" s="253"/>
      <c r="X9000"/>
      <c r="Y9000"/>
      <c r="Z9000"/>
      <c r="AA9000"/>
      <c r="AB9000"/>
      <c r="AC9000"/>
      <c r="AD9000"/>
      <c r="AE9000"/>
      <c r="AF9000"/>
      <c r="AG9000"/>
      <c r="AH9000" s="115" t="s">
        <v>4308</v>
      </c>
      <c r="AI9000" s="115" t="e">
        <f>VLOOKUP(A9000,'[2]دراسات قانونية'!$A$3:$E$600,1,0)</f>
        <v>#N/A</v>
      </c>
    </row>
    <row r="9001" spans="1:35" hidden="1" x14ac:dyDescent="0.25">
      <c r="A9001" s="243">
        <v>336621</v>
      </c>
      <c r="B9001" s="244" t="s">
        <v>3103</v>
      </c>
      <c r="C9001" s="244" t="s">
        <v>227</v>
      </c>
      <c r="D9001" s="245" t="s">
        <v>230</v>
      </c>
      <c r="E9001" s="115" t="s">
        <v>77</v>
      </c>
      <c r="F9001" s="237">
        <v>31302</v>
      </c>
      <c r="G9001" s="245" t="s">
        <v>1527</v>
      </c>
      <c r="H9001" s="115" t="s">
        <v>16</v>
      </c>
      <c r="I9001" t="s">
        <v>199</v>
      </c>
      <c r="J9001" s="244" t="s">
        <v>15</v>
      </c>
      <c r="L9001" s="115" t="s">
        <v>30</v>
      </c>
      <c r="U9001"/>
      <c r="V9001">
        <v>0</v>
      </c>
      <c r="W9001" s="244"/>
    </row>
    <row r="9002" spans="1:35" hidden="1" x14ac:dyDescent="0.25">
      <c r="A9002" s="246">
        <v>336622</v>
      </c>
      <c r="B9002" s="247" t="s">
        <v>13049</v>
      </c>
      <c r="C9002" s="247" t="s">
        <v>227</v>
      </c>
      <c r="D9002" s="248" t="s">
        <v>13050</v>
      </c>
      <c r="E9002" t="s">
        <v>77</v>
      </c>
      <c r="F9002" s="126">
        <v>31627</v>
      </c>
      <c r="G9002" s="248" t="s">
        <v>243</v>
      </c>
      <c r="H9002" t="s">
        <v>16</v>
      </c>
      <c r="I9002" t="s">
        <v>201</v>
      </c>
      <c r="J9002" s="247" t="s">
        <v>15</v>
      </c>
      <c r="K9002"/>
      <c r="L9002" t="s">
        <v>30</v>
      </c>
      <c r="M9002"/>
      <c r="N9002"/>
      <c r="O9002"/>
      <c r="P9002"/>
      <c r="Q9002"/>
      <c r="U9002"/>
      <c r="V9002">
        <v>0</v>
      </c>
      <c r="W9002" s="247"/>
      <c r="X9002"/>
      <c r="Y9002"/>
      <c r="Z9002"/>
      <c r="AA9002"/>
      <c r="AB9002"/>
      <c r="AC9002"/>
      <c r="AD9002"/>
      <c r="AE9002"/>
      <c r="AF9002"/>
      <c r="AG9002"/>
    </row>
    <row r="9003" spans="1:35" hidden="1" x14ac:dyDescent="0.25">
      <c r="A9003" s="246">
        <v>336624</v>
      </c>
      <c r="B9003" s="247" t="s">
        <v>13051</v>
      </c>
      <c r="C9003" s="247" t="s">
        <v>369</v>
      </c>
      <c r="D9003" s="248" t="s">
        <v>704</v>
      </c>
      <c r="E9003" t="s">
        <v>76</v>
      </c>
      <c r="F9003" s="126">
        <v>33683</v>
      </c>
      <c r="G9003" s="248" t="s">
        <v>13052</v>
      </c>
      <c r="H9003" t="s">
        <v>16</v>
      </c>
      <c r="I9003" t="s">
        <v>136</v>
      </c>
      <c r="J9003" s="247"/>
      <c r="K9003"/>
      <c r="L9003"/>
      <c r="M9003"/>
      <c r="N9003"/>
      <c r="O9003"/>
      <c r="P9003"/>
      <c r="Q9003"/>
      <c r="U9003"/>
      <c r="V9003">
        <v>0</v>
      </c>
      <c r="W9003" s="247"/>
      <c r="X9003"/>
      <c r="Y9003"/>
      <c r="Z9003"/>
      <c r="AA9003"/>
      <c r="AB9003"/>
      <c r="AC9003"/>
      <c r="AD9003" t="s">
        <v>4308</v>
      </c>
      <c r="AE9003" t="s">
        <v>4308</v>
      </c>
      <c r="AF9003" t="s">
        <v>4308</v>
      </c>
      <c r="AG9003" t="s">
        <v>4308</v>
      </c>
      <c r="AH9003" s="115" t="s">
        <v>4308</v>
      </c>
    </row>
    <row r="9004" spans="1:35" hidden="1" x14ac:dyDescent="0.25">
      <c r="A9004" s="246">
        <v>336626</v>
      </c>
      <c r="B9004" s="247" t="s">
        <v>13053</v>
      </c>
      <c r="C9004" s="247" t="s">
        <v>227</v>
      </c>
      <c r="D9004" s="248" t="s">
        <v>585</v>
      </c>
      <c r="E9004" t="s">
        <v>77</v>
      </c>
      <c r="F9004" s="126">
        <v>33939</v>
      </c>
      <c r="G9004" s="248" t="s">
        <v>13054</v>
      </c>
      <c r="H9004" t="s">
        <v>16</v>
      </c>
      <c r="I9004" t="s">
        <v>136</v>
      </c>
      <c r="J9004" s="247" t="s">
        <v>1226</v>
      </c>
      <c r="K9004"/>
      <c r="L9004" t="s">
        <v>67</v>
      </c>
      <c r="M9004"/>
      <c r="N9004"/>
      <c r="O9004"/>
      <c r="P9004"/>
      <c r="Q9004"/>
      <c r="U9004"/>
      <c r="V9004">
        <v>0</v>
      </c>
      <c r="W9004" s="247"/>
      <c r="X9004"/>
      <c r="Y9004"/>
      <c r="Z9004"/>
      <c r="AA9004"/>
      <c r="AB9004"/>
      <c r="AC9004"/>
      <c r="AD9004"/>
      <c r="AE9004"/>
      <c r="AF9004"/>
      <c r="AG9004"/>
    </row>
    <row r="9005" spans="1:35" hidden="1" x14ac:dyDescent="0.25">
      <c r="A9005" s="243">
        <v>336627</v>
      </c>
      <c r="B9005" s="244" t="s">
        <v>3088</v>
      </c>
      <c r="C9005" s="244" t="s">
        <v>364</v>
      </c>
      <c r="D9005" s="245" t="s">
        <v>365</v>
      </c>
      <c r="E9005" s="115" t="s">
        <v>77</v>
      </c>
      <c r="F9005" s="237">
        <v>36012</v>
      </c>
      <c r="G9005" s="245" t="s">
        <v>18</v>
      </c>
      <c r="H9005" s="115" t="s">
        <v>16</v>
      </c>
      <c r="I9005" t="s">
        <v>136</v>
      </c>
      <c r="J9005" s="244" t="s">
        <v>1226</v>
      </c>
      <c r="L9005" s="115" t="s">
        <v>30</v>
      </c>
      <c r="R9005" s="115">
        <v>9016</v>
      </c>
      <c r="S9005" s="115">
        <v>45713</v>
      </c>
      <c r="T9005" s="115">
        <v>50000</v>
      </c>
      <c r="U9005"/>
      <c r="V9005">
        <v>0</v>
      </c>
      <c r="W9005" s="244"/>
    </row>
    <row r="9006" spans="1:35" ht="18" x14ac:dyDescent="0.25">
      <c r="A9006" s="249">
        <v>336628</v>
      </c>
      <c r="B9006" s="250" t="s">
        <v>13055</v>
      </c>
      <c r="C9006" s="250" t="s">
        <v>614</v>
      </c>
      <c r="D9006" s="251" t="s">
        <v>270</v>
      </c>
      <c r="E9006"/>
      <c r="F9006" s="126"/>
      <c r="G9006" s="252"/>
      <c r="H9006"/>
      <c r="I9006" t="s">
        <v>107</v>
      </c>
      <c r="J9006" s="253"/>
      <c r="K9006"/>
      <c r="L9006"/>
      <c r="M9006"/>
      <c r="N9006"/>
      <c r="O9006"/>
      <c r="P9006"/>
      <c r="Q9006"/>
      <c r="U9006"/>
      <c r="V9006" t="s">
        <v>4337</v>
      </c>
      <c r="W9006" s="253"/>
      <c r="X9006"/>
      <c r="Y9006"/>
      <c r="Z9006"/>
      <c r="AA9006"/>
      <c r="AB9006"/>
      <c r="AC9006"/>
      <c r="AD9006"/>
      <c r="AE9006"/>
      <c r="AF9006"/>
      <c r="AG9006"/>
      <c r="AH9006" s="115" t="s">
        <v>4308</v>
      </c>
      <c r="AI9006" s="115" t="e">
        <f>VLOOKUP(A9006,'[2]دراسات قانونية'!$A$3:$E$600,1,0)</f>
        <v>#N/A</v>
      </c>
    </row>
    <row r="9007" spans="1:35" hidden="1" x14ac:dyDescent="0.25">
      <c r="A9007" s="243">
        <v>336629</v>
      </c>
      <c r="B9007" s="244" t="s">
        <v>4217</v>
      </c>
      <c r="C9007" s="244" t="s">
        <v>2284</v>
      </c>
      <c r="D9007" s="245" t="s">
        <v>521</v>
      </c>
      <c r="E9007" s="115" t="s">
        <v>77</v>
      </c>
      <c r="F9007" s="237">
        <v>34335</v>
      </c>
      <c r="G9007" s="245" t="s">
        <v>4218</v>
      </c>
      <c r="H9007" s="115" t="s">
        <v>16</v>
      </c>
      <c r="I9007" t="s">
        <v>199</v>
      </c>
      <c r="J9007" s="244" t="s">
        <v>1226</v>
      </c>
      <c r="L9007" s="115" t="s">
        <v>27</v>
      </c>
      <c r="U9007"/>
      <c r="V9007">
        <v>0</v>
      </c>
      <c r="W9007" s="244"/>
    </row>
    <row r="9008" spans="1:35" x14ac:dyDescent="0.25">
      <c r="A9008" s="243">
        <v>336630</v>
      </c>
      <c r="B9008" s="244" t="s">
        <v>13056</v>
      </c>
      <c r="C9008" s="244" t="s">
        <v>1469</v>
      </c>
      <c r="D9008" s="245" t="s">
        <v>13057</v>
      </c>
      <c r="E9008" s="115" t="s">
        <v>77</v>
      </c>
      <c r="F9008" s="237"/>
      <c r="G9008" s="245"/>
      <c r="H9008" s="115" t="s">
        <v>16</v>
      </c>
      <c r="I9008" t="s">
        <v>107</v>
      </c>
      <c r="J9008" s="244"/>
      <c r="U9008"/>
      <c r="V9008" t="s">
        <v>4336</v>
      </c>
      <c r="W9008" s="244"/>
      <c r="AA9008" s="115" t="s">
        <v>4308</v>
      </c>
      <c r="AB9008" s="115" t="s">
        <v>4308</v>
      </c>
      <c r="AC9008" s="115" t="s">
        <v>4308</v>
      </c>
      <c r="AD9008" s="115" t="s">
        <v>4308</v>
      </c>
      <c r="AE9008" s="115" t="s">
        <v>4308</v>
      </c>
      <c r="AF9008" s="115" t="s">
        <v>4308</v>
      </c>
      <c r="AG9008" s="115" t="s">
        <v>4308</v>
      </c>
      <c r="AH9008" s="115" t="s">
        <v>4308</v>
      </c>
      <c r="AI9008" s="115" t="e">
        <f>VLOOKUP(A9008,'[2]دراسات قانونية'!$A$3:$E$600,1,0)</f>
        <v>#N/A</v>
      </c>
    </row>
    <row r="9009" spans="1:35" hidden="1" x14ac:dyDescent="0.25">
      <c r="A9009" s="246">
        <v>336631</v>
      </c>
      <c r="B9009" s="247" t="s">
        <v>13058</v>
      </c>
      <c r="C9009" s="247" t="s">
        <v>1544</v>
      </c>
      <c r="D9009" s="248" t="s">
        <v>4900</v>
      </c>
      <c r="E9009" t="s">
        <v>77</v>
      </c>
      <c r="F9009" s="126">
        <v>34439</v>
      </c>
      <c r="G9009" s="248" t="s">
        <v>18</v>
      </c>
      <c r="H9009" t="s">
        <v>16</v>
      </c>
      <c r="I9009" t="s">
        <v>129</v>
      </c>
      <c r="J9009" s="247" t="s">
        <v>1226</v>
      </c>
      <c r="K9009"/>
      <c r="L9009" t="s">
        <v>18</v>
      </c>
      <c r="M9009"/>
      <c r="N9009"/>
      <c r="O9009"/>
      <c r="P9009"/>
      <c r="Q9009"/>
      <c r="U9009"/>
      <c r="V9009">
        <v>0</v>
      </c>
      <c r="W9009" s="247"/>
      <c r="X9009"/>
      <c r="Y9009"/>
      <c r="Z9009"/>
      <c r="AA9009"/>
      <c r="AB9009"/>
      <c r="AC9009"/>
      <c r="AD9009"/>
      <c r="AE9009"/>
      <c r="AF9009"/>
      <c r="AG9009"/>
    </row>
    <row r="9010" spans="1:35" x14ac:dyDescent="0.25">
      <c r="A9010" s="243">
        <v>336632</v>
      </c>
      <c r="B9010" s="244" t="s">
        <v>13059</v>
      </c>
      <c r="C9010" s="244" t="s">
        <v>332</v>
      </c>
      <c r="D9010" s="245" t="s">
        <v>924</v>
      </c>
      <c r="E9010" s="115" t="s">
        <v>77</v>
      </c>
      <c r="F9010" s="237"/>
      <c r="G9010" s="245"/>
      <c r="H9010" s="115" t="s">
        <v>16</v>
      </c>
      <c r="I9010" t="s">
        <v>107</v>
      </c>
      <c r="J9010" s="244"/>
      <c r="U9010"/>
      <c r="V9010" t="s">
        <v>4336</v>
      </c>
      <c r="W9010" s="244"/>
      <c r="AA9010" s="115" t="s">
        <v>4308</v>
      </c>
      <c r="AB9010" s="115" t="s">
        <v>4308</v>
      </c>
      <c r="AC9010" s="115" t="s">
        <v>4308</v>
      </c>
      <c r="AD9010" s="115" t="s">
        <v>4308</v>
      </c>
      <c r="AE9010" s="115" t="s">
        <v>4308</v>
      </c>
      <c r="AF9010" s="115" t="s">
        <v>4308</v>
      </c>
      <c r="AG9010" s="115" t="s">
        <v>4308</v>
      </c>
      <c r="AH9010" s="115" t="s">
        <v>4308</v>
      </c>
      <c r="AI9010" s="115" t="e">
        <f>VLOOKUP(A9010,'[2]دراسات قانونية'!$A$3:$E$600,1,0)</f>
        <v>#N/A</v>
      </c>
    </row>
    <row r="9011" spans="1:35" x14ac:dyDescent="0.25">
      <c r="A9011" s="243">
        <v>336634</v>
      </c>
      <c r="B9011" s="244" t="s">
        <v>13060</v>
      </c>
      <c r="C9011" s="244" t="s">
        <v>227</v>
      </c>
      <c r="D9011" s="245" t="s">
        <v>4458</v>
      </c>
      <c r="E9011" s="115" t="s">
        <v>77</v>
      </c>
      <c r="F9011" s="237"/>
      <c r="G9011" s="245"/>
      <c r="H9011" s="115" t="s">
        <v>16</v>
      </c>
      <c r="I9011" t="s">
        <v>107</v>
      </c>
      <c r="J9011" s="244"/>
      <c r="U9011"/>
      <c r="V9011" t="s">
        <v>4336</v>
      </c>
      <c r="W9011" s="244"/>
      <c r="AA9011" s="115" t="s">
        <v>4308</v>
      </c>
      <c r="AB9011" s="115" t="s">
        <v>4308</v>
      </c>
      <c r="AC9011" s="115" t="s">
        <v>4308</v>
      </c>
      <c r="AD9011" s="115" t="s">
        <v>4308</v>
      </c>
      <c r="AE9011" s="115" t="s">
        <v>4308</v>
      </c>
      <c r="AF9011" s="115" t="s">
        <v>4308</v>
      </c>
      <c r="AG9011" s="115" t="s">
        <v>4308</v>
      </c>
      <c r="AH9011" s="115" t="s">
        <v>4308</v>
      </c>
      <c r="AI9011" s="115" t="e">
        <f>VLOOKUP(A9011,'[2]دراسات قانونية'!$A$3:$E$600,1,0)</f>
        <v>#N/A</v>
      </c>
    </row>
    <row r="9012" spans="1:35" hidden="1" x14ac:dyDescent="0.25">
      <c r="A9012" s="243">
        <v>336636</v>
      </c>
      <c r="B9012" s="244" t="s">
        <v>3024</v>
      </c>
      <c r="C9012" s="244" t="s">
        <v>212</v>
      </c>
      <c r="D9012" s="245" t="s">
        <v>1125</v>
      </c>
      <c r="E9012" s="115" t="s">
        <v>76</v>
      </c>
      <c r="F9012" s="237">
        <v>31778</v>
      </c>
      <c r="G9012" s="245" t="s">
        <v>3025</v>
      </c>
      <c r="H9012" s="115" t="s">
        <v>16</v>
      </c>
      <c r="I9012" t="s">
        <v>199</v>
      </c>
      <c r="J9012" s="244" t="s">
        <v>1226</v>
      </c>
      <c r="L9012" s="115" t="s">
        <v>40</v>
      </c>
      <c r="U9012"/>
      <c r="V9012">
        <v>0</v>
      </c>
      <c r="W9012" s="244"/>
    </row>
    <row r="9013" spans="1:35" ht="18" x14ac:dyDescent="0.25">
      <c r="A9013" s="249">
        <v>336637</v>
      </c>
      <c r="B9013" s="250" t="s">
        <v>13061</v>
      </c>
      <c r="C9013" s="250" t="s">
        <v>227</v>
      </c>
      <c r="D9013" s="251" t="s">
        <v>482</v>
      </c>
      <c r="E9013"/>
      <c r="F9013" s="126"/>
      <c r="G9013" s="252"/>
      <c r="H9013"/>
      <c r="I9013" t="s">
        <v>107</v>
      </c>
      <c r="J9013" s="253"/>
      <c r="K9013"/>
      <c r="L9013"/>
      <c r="M9013"/>
      <c r="N9013"/>
      <c r="O9013"/>
      <c r="P9013"/>
      <c r="Q9013"/>
      <c r="U9013"/>
      <c r="V9013" t="s">
        <v>4337</v>
      </c>
      <c r="W9013" s="253"/>
      <c r="X9013"/>
      <c r="Y9013"/>
      <c r="Z9013"/>
      <c r="AA9013"/>
      <c r="AB9013"/>
      <c r="AC9013"/>
      <c r="AD9013"/>
      <c r="AE9013"/>
      <c r="AF9013"/>
      <c r="AG9013"/>
      <c r="AH9013" s="115" t="s">
        <v>4308</v>
      </c>
      <c r="AI9013" s="115" t="e">
        <f>VLOOKUP(A9013,'[2]دراسات قانونية'!$A$3:$E$600,1,0)</f>
        <v>#N/A</v>
      </c>
    </row>
    <row r="9014" spans="1:35" x14ac:dyDescent="0.25">
      <c r="A9014" s="243">
        <v>336638</v>
      </c>
      <c r="B9014" s="244" t="s">
        <v>13062</v>
      </c>
      <c r="C9014" s="244" t="s">
        <v>209</v>
      </c>
      <c r="D9014" s="245" t="s">
        <v>517</v>
      </c>
      <c r="E9014" s="115" t="s">
        <v>76</v>
      </c>
      <c r="F9014" s="237"/>
      <c r="G9014" s="245"/>
      <c r="H9014" s="115" t="s">
        <v>16</v>
      </c>
      <c r="I9014" t="s">
        <v>107</v>
      </c>
      <c r="J9014" s="244"/>
      <c r="U9014"/>
      <c r="V9014" t="s">
        <v>4336</v>
      </c>
      <c r="W9014" s="244"/>
      <c r="AA9014" s="115" t="s">
        <v>4308</v>
      </c>
      <c r="AB9014" s="115" t="s">
        <v>4308</v>
      </c>
      <c r="AC9014" s="115" t="s">
        <v>4308</v>
      </c>
      <c r="AD9014" s="115" t="s">
        <v>4308</v>
      </c>
      <c r="AE9014" s="115" t="s">
        <v>4308</v>
      </c>
      <c r="AF9014" s="115" t="s">
        <v>4308</v>
      </c>
      <c r="AG9014" s="115" t="s">
        <v>4308</v>
      </c>
      <c r="AH9014" s="115" t="s">
        <v>4308</v>
      </c>
      <c r="AI9014" s="115" t="e">
        <f>VLOOKUP(A9014,'[2]دراسات قانونية'!$A$3:$E$600,1,0)</f>
        <v>#N/A</v>
      </c>
    </row>
    <row r="9015" spans="1:35" x14ac:dyDescent="0.25">
      <c r="A9015" s="243">
        <v>336639</v>
      </c>
      <c r="B9015" s="244" t="s">
        <v>13063</v>
      </c>
      <c r="C9015" s="244" t="s">
        <v>461</v>
      </c>
      <c r="D9015" s="245" t="s">
        <v>759</v>
      </c>
      <c r="E9015" s="115" t="s">
        <v>76</v>
      </c>
      <c r="F9015" s="237"/>
      <c r="G9015" s="245"/>
      <c r="H9015" s="115" t="s">
        <v>16</v>
      </c>
      <c r="I9015" t="s">
        <v>107</v>
      </c>
      <c r="J9015" s="244"/>
      <c r="U9015"/>
      <c r="V9015" t="s">
        <v>4336</v>
      </c>
      <c r="W9015" s="244"/>
      <c r="AA9015" s="115" t="s">
        <v>4308</v>
      </c>
      <c r="AB9015" s="115" t="s">
        <v>4308</v>
      </c>
      <c r="AC9015" s="115" t="s">
        <v>4308</v>
      </c>
      <c r="AD9015" s="115" t="s">
        <v>4308</v>
      </c>
      <c r="AE9015" s="115" t="s">
        <v>4308</v>
      </c>
      <c r="AF9015" s="115" t="s">
        <v>4308</v>
      </c>
      <c r="AG9015" s="115" t="s">
        <v>4308</v>
      </c>
      <c r="AH9015" s="115" t="s">
        <v>4308</v>
      </c>
      <c r="AI9015" s="115" t="e">
        <f>VLOOKUP(A9015,'[2]دراسات قانونية'!$A$3:$E$600,1,0)</f>
        <v>#N/A</v>
      </c>
    </row>
    <row r="9016" spans="1:35" x14ac:dyDescent="0.25">
      <c r="A9016" s="243">
        <v>336640</v>
      </c>
      <c r="B9016" s="244" t="s">
        <v>13064</v>
      </c>
      <c r="C9016" s="244" t="s">
        <v>227</v>
      </c>
      <c r="D9016" s="245" t="s">
        <v>409</v>
      </c>
      <c r="E9016" s="115" t="s">
        <v>76</v>
      </c>
      <c r="F9016" s="237"/>
      <c r="G9016" s="245"/>
      <c r="H9016" s="115" t="s">
        <v>16</v>
      </c>
      <c r="I9016" t="s">
        <v>107</v>
      </c>
      <c r="J9016" s="244"/>
      <c r="U9016"/>
      <c r="V9016" t="s">
        <v>4336</v>
      </c>
      <c r="W9016" s="244"/>
      <c r="AA9016" s="115" t="s">
        <v>4308</v>
      </c>
      <c r="AB9016" s="115" t="s">
        <v>4308</v>
      </c>
      <c r="AC9016" s="115" t="s">
        <v>4308</v>
      </c>
      <c r="AD9016" s="115" t="s">
        <v>4308</v>
      </c>
      <c r="AE9016" s="115" t="s">
        <v>4308</v>
      </c>
      <c r="AF9016" s="115" t="s">
        <v>4308</v>
      </c>
      <c r="AG9016" s="115" t="s">
        <v>4308</v>
      </c>
      <c r="AH9016" s="115" t="s">
        <v>4308</v>
      </c>
      <c r="AI9016" s="115" t="e">
        <f>VLOOKUP(A9016,'[2]دراسات قانونية'!$A$3:$E$600,1,0)</f>
        <v>#N/A</v>
      </c>
    </row>
    <row r="9017" spans="1:35" x14ac:dyDescent="0.25">
      <c r="A9017" s="243">
        <v>336641</v>
      </c>
      <c r="B9017" s="244" t="s">
        <v>5273</v>
      </c>
      <c r="C9017" s="244" t="s">
        <v>244</v>
      </c>
      <c r="D9017" s="245" t="s">
        <v>1462</v>
      </c>
      <c r="E9017" s="115" t="s">
        <v>76</v>
      </c>
      <c r="F9017" s="237"/>
      <c r="G9017" s="245"/>
      <c r="H9017" s="115" t="s">
        <v>16</v>
      </c>
      <c r="I9017" t="s">
        <v>107</v>
      </c>
      <c r="J9017" s="244"/>
      <c r="U9017"/>
      <c r="V9017" t="s">
        <v>4336</v>
      </c>
      <c r="W9017" s="244"/>
      <c r="AA9017" s="115" t="s">
        <v>4308</v>
      </c>
      <c r="AB9017" s="115" t="s">
        <v>4308</v>
      </c>
      <c r="AC9017" s="115" t="s">
        <v>4308</v>
      </c>
      <c r="AD9017" s="115" t="s">
        <v>4308</v>
      </c>
      <c r="AE9017" s="115" t="s">
        <v>4308</v>
      </c>
      <c r="AF9017" s="115" t="s">
        <v>4308</v>
      </c>
      <c r="AG9017" s="115" t="s">
        <v>4308</v>
      </c>
      <c r="AH9017" s="115" t="s">
        <v>4308</v>
      </c>
      <c r="AI9017" s="115" t="e">
        <f>VLOOKUP(A9017,'[2]دراسات قانونية'!$A$3:$E$600,1,0)</f>
        <v>#N/A</v>
      </c>
    </row>
    <row r="9018" spans="1:35" ht="18" hidden="1" x14ac:dyDescent="0.25">
      <c r="A9018" s="249">
        <v>336642</v>
      </c>
      <c r="B9018" s="250" t="s">
        <v>13065</v>
      </c>
      <c r="C9018" s="250" t="s">
        <v>351</v>
      </c>
      <c r="D9018" s="251" t="s">
        <v>612</v>
      </c>
      <c r="E9018"/>
      <c r="F9018" s="126"/>
      <c r="G9018" s="252"/>
      <c r="H9018"/>
      <c r="I9018" t="s">
        <v>129</v>
      </c>
      <c r="J9018" s="253"/>
      <c r="K9018"/>
      <c r="L9018"/>
      <c r="M9018"/>
      <c r="N9018"/>
      <c r="O9018"/>
      <c r="P9018"/>
      <c r="Q9018"/>
      <c r="U9018"/>
      <c r="V9018">
        <v>0</v>
      </c>
      <c r="W9018" s="253"/>
      <c r="X9018"/>
      <c r="Y9018"/>
      <c r="Z9018"/>
      <c r="AA9018"/>
      <c r="AB9018"/>
      <c r="AC9018"/>
      <c r="AD9018"/>
      <c r="AE9018"/>
      <c r="AF9018"/>
      <c r="AG9018"/>
      <c r="AH9018" s="115" t="s">
        <v>4308</v>
      </c>
    </row>
    <row r="9019" spans="1:35" hidden="1" x14ac:dyDescent="0.25">
      <c r="A9019" s="243">
        <v>336644</v>
      </c>
      <c r="B9019" s="244" t="s">
        <v>2981</v>
      </c>
      <c r="C9019" s="244" t="s">
        <v>209</v>
      </c>
      <c r="D9019" s="245" t="s">
        <v>1482</v>
      </c>
      <c r="E9019" s="115" t="s">
        <v>77</v>
      </c>
      <c r="F9019" s="237">
        <v>31619</v>
      </c>
      <c r="G9019" s="245" t="s">
        <v>462</v>
      </c>
      <c r="H9019" s="115" t="s">
        <v>16</v>
      </c>
      <c r="I9019" t="s">
        <v>199</v>
      </c>
      <c r="J9019" s="244" t="s">
        <v>15</v>
      </c>
      <c r="L9019" s="115" t="s">
        <v>18</v>
      </c>
      <c r="U9019"/>
      <c r="V9019">
        <v>0</v>
      </c>
      <c r="W9019" s="244"/>
      <c r="AH9019" s="115" t="s">
        <v>4308</v>
      </c>
    </row>
    <row r="9020" spans="1:35" ht="18" x14ac:dyDescent="0.25">
      <c r="A9020" s="249">
        <v>336645</v>
      </c>
      <c r="B9020" s="250" t="s">
        <v>13066</v>
      </c>
      <c r="C9020" s="250" t="s">
        <v>332</v>
      </c>
      <c r="D9020" s="251" t="s">
        <v>697</v>
      </c>
      <c r="E9020"/>
      <c r="F9020" s="126"/>
      <c r="G9020" s="252"/>
      <c r="H9020"/>
      <c r="I9020" t="s">
        <v>107</v>
      </c>
      <c r="J9020" s="253"/>
      <c r="K9020"/>
      <c r="L9020"/>
      <c r="M9020"/>
      <c r="N9020"/>
      <c r="O9020"/>
      <c r="P9020"/>
      <c r="Q9020"/>
      <c r="U9020"/>
      <c r="V9020" t="s">
        <v>4337</v>
      </c>
      <c r="W9020" s="253"/>
      <c r="X9020"/>
      <c r="Y9020"/>
      <c r="Z9020"/>
      <c r="AA9020"/>
      <c r="AB9020"/>
      <c r="AC9020"/>
      <c r="AD9020"/>
      <c r="AE9020"/>
      <c r="AF9020"/>
      <c r="AG9020"/>
      <c r="AH9020" s="115" t="s">
        <v>4308</v>
      </c>
      <c r="AI9020" s="115" t="e">
        <f>VLOOKUP(A9020,'[2]دراسات قانونية'!$A$3:$E$600,1,0)</f>
        <v>#N/A</v>
      </c>
    </row>
    <row r="9021" spans="1:35" x14ac:dyDescent="0.25">
      <c r="A9021" s="243">
        <v>336646</v>
      </c>
      <c r="B9021" s="244" t="s">
        <v>13067</v>
      </c>
      <c r="C9021" s="244" t="s">
        <v>936</v>
      </c>
      <c r="D9021" s="245" t="s">
        <v>13068</v>
      </c>
      <c r="E9021" s="115" t="s">
        <v>76</v>
      </c>
      <c r="F9021" s="237"/>
      <c r="G9021" s="245"/>
      <c r="H9021" s="115" t="s">
        <v>16</v>
      </c>
      <c r="I9021" t="s">
        <v>107</v>
      </c>
      <c r="J9021" s="244"/>
      <c r="U9021"/>
      <c r="V9021" t="s">
        <v>4336</v>
      </c>
      <c r="W9021" s="244"/>
      <c r="AA9021" s="115" t="s">
        <v>4308</v>
      </c>
      <c r="AB9021" s="115" t="s">
        <v>4308</v>
      </c>
      <c r="AC9021" s="115" t="s">
        <v>4308</v>
      </c>
      <c r="AD9021" s="115" t="s">
        <v>4308</v>
      </c>
      <c r="AE9021" s="115" t="s">
        <v>4308</v>
      </c>
      <c r="AF9021" s="115" t="s">
        <v>4308</v>
      </c>
      <c r="AG9021" s="115" t="s">
        <v>4308</v>
      </c>
      <c r="AH9021" s="115" t="s">
        <v>4308</v>
      </c>
      <c r="AI9021" s="115" t="e">
        <f>VLOOKUP(A9021,'[2]دراسات قانونية'!$A$3:$E$600,1,0)</f>
        <v>#N/A</v>
      </c>
    </row>
    <row r="9022" spans="1:35" x14ac:dyDescent="0.25">
      <c r="A9022" s="243">
        <v>336647</v>
      </c>
      <c r="B9022" s="244" t="s">
        <v>13069</v>
      </c>
      <c r="C9022" s="244" t="s">
        <v>386</v>
      </c>
      <c r="D9022" s="245" t="s">
        <v>521</v>
      </c>
      <c r="E9022" s="115" t="s">
        <v>76</v>
      </c>
      <c r="F9022" s="237"/>
      <c r="G9022" s="245"/>
      <c r="H9022" s="115" t="s">
        <v>16</v>
      </c>
      <c r="I9022" t="s">
        <v>107</v>
      </c>
      <c r="J9022" s="244"/>
      <c r="U9022"/>
      <c r="V9022" t="s">
        <v>4336</v>
      </c>
      <c r="W9022" s="244"/>
      <c r="AA9022" s="115" t="s">
        <v>4308</v>
      </c>
      <c r="AB9022" s="115" t="s">
        <v>4308</v>
      </c>
      <c r="AC9022" s="115" t="s">
        <v>4308</v>
      </c>
      <c r="AD9022" s="115" t="s">
        <v>4308</v>
      </c>
      <c r="AE9022" s="115" t="s">
        <v>4308</v>
      </c>
      <c r="AF9022" s="115" t="s">
        <v>4308</v>
      </c>
      <c r="AG9022" s="115" t="s">
        <v>4308</v>
      </c>
      <c r="AH9022" s="115" t="s">
        <v>4308</v>
      </c>
      <c r="AI9022" s="115" t="e">
        <f>VLOOKUP(A9022,'[2]دراسات قانونية'!$A$3:$E$600,1,0)</f>
        <v>#N/A</v>
      </c>
    </row>
    <row r="9023" spans="1:35" x14ac:dyDescent="0.25">
      <c r="A9023" s="243">
        <v>336649</v>
      </c>
      <c r="B9023" s="244" t="s">
        <v>13070</v>
      </c>
      <c r="C9023" s="244" t="s">
        <v>629</v>
      </c>
      <c r="D9023" s="245" t="s">
        <v>669</v>
      </c>
      <c r="E9023" s="115" t="s">
        <v>76</v>
      </c>
      <c r="F9023" s="237">
        <v>35923</v>
      </c>
      <c r="G9023" s="245" t="s">
        <v>215</v>
      </c>
      <c r="H9023" s="115" t="s">
        <v>16</v>
      </c>
      <c r="I9023" t="s">
        <v>107</v>
      </c>
      <c r="J9023" s="244" t="s">
        <v>1226</v>
      </c>
      <c r="L9023" s="115" t="s">
        <v>73</v>
      </c>
      <c r="U9023"/>
      <c r="V9023" t="s">
        <v>4336</v>
      </c>
      <c r="W9023" s="244"/>
      <c r="AE9023" s="115" t="s">
        <v>4308</v>
      </c>
      <c r="AF9023" s="115" t="s">
        <v>4308</v>
      </c>
      <c r="AG9023" s="115" t="s">
        <v>4308</v>
      </c>
      <c r="AH9023" s="115" t="s">
        <v>4308</v>
      </c>
      <c r="AI9023" s="115" t="e">
        <f>VLOOKUP(A9023,'[2]دراسات قانونية'!$A$3:$E$600,1,0)</f>
        <v>#N/A</v>
      </c>
    </row>
    <row r="9024" spans="1:35" ht="18" hidden="1" x14ac:dyDescent="0.25">
      <c r="A9024" s="249">
        <v>336650</v>
      </c>
      <c r="B9024" s="250" t="s">
        <v>13071</v>
      </c>
      <c r="C9024" s="250" t="s">
        <v>227</v>
      </c>
      <c r="D9024" s="251" t="s">
        <v>894</v>
      </c>
      <c r="E9024"/>
      <c r="F9024" s="126"/>
      <c r="G9024" s="252"/>
      <c r="H9024"/>
      <c r="I9024" t="s">
        <v>199</v>
      </c>
      <c r="J9024" s="253"/>
      <c r="K9024"/>
      <c r="L9024"/>
      <c r="M9024"/>
      <c r="N9024"/>
      <c r="O9024"/>
      <c r="P9024"/>
      <c r="Q9024"/>
      <c r="U9024"/>
      <c r="V9024">
        <v>0</v>
      </c>
      <c r="W9024" s="253"/>
      <c r="X9024"/>
      <c r="Y9024"/>
      <c r="Z9024"/>
      <c r="AA9024"/>
      <c r="AB9024"/>
      <c r="AC9024"/>
      <c r="AD9024"/>
      <c r="AE9024"/>
      <c r="AF9024"/>
      <c r="AG9024"/>
      <c r="AH9024" s="115" t="s">
        <v>4308</v>
      </c>
    </row>
    <row r="9025" spans="1:35" hidden="1" x14ac:dyDescent="0.25">
      <c r="A9025" s="246">
        <v>336651</v>
      </c>
      <c r="B9025" s="247" t="s">
        <v>13072</v>
      </c>
      <c r="C9025" s="247" t="s">
        <v>567</v>
      </c>
      <c r="D9025" s="248" t="s">
        <v>210</v>
      </c>
      <c r="E9025" t="s">
        <v>77</v>
      </c>
      <c r="F9025" s="126">
        <v>35825</v>
      </c>
      <c r="G9025" s="248" t="s">
        <v>353</v>
      </c>
      <c r="H9025" t="s">
        <v>16</v>
      </c>
      <c r="I9025" t="s">
        <v>136</v>
      </c>
      <c r="J9025" s="247" t="s">
        <v>1226</v>
      </c>
      <c r="K9025"/>
      <c r="L9025" t="s">
        <v>47</v>
      </c>
      <c r="M9025"/>
      <c r="N9025"/>
      <c r="O9025"/>
      <c r="P9025"/>
      <c r="Q9025"/>
      <c r="U9025"/>
      <c r="V9025">
        <v>0</v>
      </c>
      <c r="W9025" s="247"/>
      <c r="X9025"/>
      <c r="Y9025"/>
      <c r="Z9025"/>
      <c r="AA9025"/>
      <c r="AB9025"/>
      <c r="AC9025"/>
      <c r="AD9025"/>
      <c r="AE9025"/>
      <c r="AF9025"/>
      <c r="AG9025"/>
    </row>
    <row r="9026" spans="1:35" ht="18" x14ac:dyDescent="0.25">
      <c r="A9026" s="249">
        <v>336653</v>
      </c>
      <c r="B9026" s="250" t="s">
        <v>13073</v>
      </c>
      <c r="C9026" s="250" t="s">
        <v>1732</v>
      </c>
      <c r="D9026" s="251" t="s">
        <v>13074</v>
      </c>
      <c r="E9026"/>
      <c r="F9026" s="126"/>
      <c r="G9026" s="252"/>
      <c r="H9026"/>
      <c r="I9026" t="s">
        <v>107</v>
      </c>
      <c r="J9026" s="253"/>
      <c r="K9026"/>
      <c r="L9026"/>
      <c r="M9026"/>
      <c r="N9026"/>
      <c r="O9026"/>
      <c r="P9026"/>
      <c r="Q9026"/>
      <c r="U9026"/>
      <c r="V9026" t="s">
        <v>4337</v>
      </c>
      <c r="W9026" s="253"/>
      <c r="X9026"/>
      <c r="Y9026"/>
      <c r="Z9026"/>
      <c r="AA9026"/>
      <c r="AB9026"/>
      <c r="AC9026"/>
      <c r="AD9026"/>
      <c r="AE9026"/>
      <c r="AF9026"/>
      <c r="AG9026"/>
      <c r="AH9026" s="115" t="s">
        <v>4308</v>
      </c>
      <c r="AI9026" s="115" t="e">
        <f>VLOOKUP(A9026,'[2]دراسات قانونية'!$A$3:$E$600,1,0)</f>
        <v>#N/A</v>
      </c>
    </row>
    <row r="9027" spans="1:35" hidden="1" x14ac:dyDescent="0.25">
      <c r="A9027" s="246">
        <v>336654</v>
      </c>
      <c r="B9027" s="247" t="s">
        <v>13075</v>
      </c>
      <c r="C9027" s="247" t="s">
        <v>335</v>
      </c>
      <c r="D9027" s="248" t="s">
        <v>13076</v>
      </c>
      <c r="E9027" t="s">
        <v>76</v>
      </c>
      <c r="F9027" s="126">
        <v>36442</v>
      </c>
      <c r="G9027" s="248" t="s">
        <v>18</v>
      </c>
      <c r="H9027" t="s">
        <v>16</v>
      </c>
      <c r="I9027" t="s">
        <v>136</v>
      </c>
      <c r="J9027" s="247" t="s">
        <v>15</v>
      </c>
      <c r="K9027"/>
      <c r="L9027" t="s">
        <v>30</v>
      </c>
      <c r="M9027"/>
      <c r="N9027"/>
      <c r="O9027"/>
      <c r="P9027"/>
      <c r="Q9027"/>
      <c r="R9027" s="115">
        <v>8786</v>
      </c>
      <c r="S9027" s="115">
        <v>45700</v>
      </c>
      <c r="T9027" s="115">
        <v>395000</v>
      </c>
      <c r="U9027"/>
      <c r="V9027">
        <v>0</v>
      </c>
      <c r="W9027" s="247"/>
      <c r="X9027"/>
      <c r="Y9027"/>
      <c r="Z9027"/>
      <c r="AA9027"/>
      <c r="AB9027"/>
      <c r="AC9027"/>
      <c r="AD9027"/>
      <c r="AE9027"/>
      <c r="AF9027"/>
      <c r="AG9027"/>
    </row>
    <row r="9028" spans="1:35" ht="18" x14ac:dyDescent="0.25">
      <c r="A9028" s="249">
        <v>336655</v>
      </c>
      <c r="B9028" s="250" t="s">
        <v>13077</v>
      </c>
      <c r="C9028" s="250" t="s">
        <v>250</v>
      </c>
      <c r="D9028" s="251" t="s">
        <v>354</v>
      </c>
      <c r="E9028"/>
      <c r="F9028" s="126"/>
      <c r="G9028" s="252"/>
      <c r="H9028"/>
      <c r="I9028" t="s">
        <v>107</v>
      </c>
      <c r="J9028" s="253"/>
      <c r="K9028"/>
      <c r="L9028"/>
      <c r="M9028"/>
      <c r="N9028"/>
      <c r="O9028"/>
      <c r="P9028"/>
      <c r="Q9028"/>
      <c r="U9028"/>
      <c r="V9028" t="s">
        <v>4337</v>
      </c>
      <c r="W9028" s="253"/>
      <c r="X9028"/>
      <c r="Y9028"/>
      <c r="Z9028"/>
      <c r="AA9028"/>
      <c r="AB9028"/>
      <c r="AC9028"/>
      <c r="AD9028"/>
      <c r="AE9028"/>
      <c r="AF9028"/>
      <c r="AG9028"/>
      <c r="AH9028" s="115" t="s">
        <v>4308</v>
      </c>
      <c r="AI9028" s="115" t="e">
        <f>VLOOKUP(A9028,'[2]دراسات قانونية'!$A$3:$E$600,1,0)</f>
        <v>#N/A</v>
      </c>
    </row>
    <row r="9029" spans="1:35" x14ac:dyDescent="0.25">
      <c r="A9029" s="243">
        <v>336656</v>
      </c>
      <c r="B9029" s="244" t="s">
        <v>13078</v>
      </c>
      <c r="C9029" s="244" t="s">
        <v>570</v>
      </c>
      <c r="D9029" s="245" t="s">
        <v>328</v>
      </c>
      <c r="E9029" s="115" t="s">
        <v>76</v>
      </c>
      <c r="F9029" s="237"/>
      <c r="G9029" s="245"/>
      <c r="H9029" s="115" t="s">
        <v>16</v>
      </c>
      <c r="I9029" t="s">
        <v>107</v>
      </c>
      <c r="J9029" s="244"/>
      <c r="U9029"/>
      <c r="V9029" t="s">
        <v>4336</v>
      </c>
      <c r="W9029" s="244"/>
      <c r="AA9029" s="115" t="s">
        <v>4308</v>
      </c>
      <c r="AB9029" s="115" t="s">
        <v>4308</v>
      </c>
      <c r="AC9029" s="115" t="s">
        <v>4308</v>
      </c>
      <c r="AD9029" s="115" t="s">
        <v>4308</v>
      </c>
      <c r="AE9029" s="115" t="s">
        <v>4308</v>
      </c>
      <c r="AF9029" s="115" t="s">
        <v>4308</v>
      </c>
      <c r="AG9029" s="115" t="s">
        <v>4308</v>
      </c>
      <c r="AH9029" s="115" t="s">
        <v>4308</v>
      </c>
      <c r="AI9029" s="115" t="e">
        <f>VLOOKUP(A9029,'[2]دراسات قانونية'!$A$3:$E$600,1,0)</f>
        <v>#N/A</v>
      </c>
    </row>
    <row r="9030" spans="1:35" x14ac:dyDescent="0.25">
      <c r="A9030" s="243">
        <v>336657</v>
      </c>
      <c r="B9030" s="244" t="s">
        <v>13079</v>
      </c>
      <c r="C9030" s="244" t="s">
        <v>335</v>
      </c>
      <c r="D9030" s="245" t="s">
        <v>445</v>
      </c>
      <c r="E9030" s="115" t="s">
        <v>76</v>
      </c>
      <c r="F9030" s="237"/>
      <c r="G9030" s="245"/>
      <c r="H9030" s="115" t="s">
        <v>16</v>
      </c>
      <c r="I9030" t="s">
        <v>107</v>
      </c>
      <c r="J9030" s="244"/>
      <c r="U9030"/>
      <c r="V9030" t="s">
        <v>4336</v>
      </c>
      <c r="W9030" s="244"/>
      <c r="AA9030" s="115" t="s">
        <v>4308</v>
      </c>
      <c r="AB9030" s="115" t="s">
        <v>4308</v>
      </c>
      <c r="AC9030" s="115" t="s">
        <v>4308</v>
      </c>
      <c r="AD9030" s="115" t="s">
        <v>4308</v>
      </c>
      <c r="AE9030" s="115" t="s">
        <v>4308</v>
      </c>
      <c r="AF9030" s="115" t="s">
        <v>4308</v>
      </c>
      <c r="AG9030" s="115" t="s">
        <v>4308</v>
      </c>
      <c r="AH9030" s="115" t="s">
        <v>4308</v>
      </c>
      <c r="AI9030" s="115" t="e">
        <f>VLOOKUP(A9030,'[2]دراسات قانونية'!$A$3:$E$600,1,0)</f>
        <v>#N/A</v>
      </c>
    </row>
    <row r="9031" spans="1:35" ht="18" x14ac:dyDescent="0.25">
      <c r="A9031" s="249">
        <v>336658</v>
      </c>
      <c r="B9031" s="250" t="s">
        <v>13080</v>
      </c>
      <c r="C9031" s="250" t="s">
        <v>351</v>
      </c>
      <c r="D9031" s="251" t="s">
        <v>463</v>
      </c>
      <c r="E9031"/>
      <c r="F9031" s="126"/>
      <c r="G9031" s="252"/>
      <c r="H9031"/>
      <c r="I9031" t="s">
        <v>107</v>
      </c>
      <c r="J9031" s="253"/>
      <c r="K9031"/>
      <c r="L9031"/>
      <c r="M9031"/>
      <c r="N9031"/>
      <c r="O9031"/>
      <c r="P9031"/>
      <c r="Q9031"/>
      <c r="U9031"/>
      <c r="V9031" t="s">
        <v>4337</v>
      </c>
      <c r="W9031" s="253"/>
      <c r="X9031"/>
      <c r="Y9031"/>
      <c r="Z9031"/>
      <c r="AA9031"/>
      <c r="AB9031"/>
      <c r="AC9031"/>
      <c r="AD9031"/>
      <c r="AE9031"/>
      <c r="AF9031"/>
      <c r="AG9031"/>
      <c r="AH9031" s="115" t="s">
        <v>4308</v>
      </c>
      <c r="AI9031" s="115" t="e">
        <f>VLOOKUP(A9031,'[2]دراسات قانونية'!$A$3:$E$600,1,0)</f>
        <v>#N/A</v>
      </c>
    </row>
    <row r="9032" spans="1:35" x14ac:dyDescent="0.25">
      <c r="A9032" s="243">
        <v>336659</v>
      </c>
      <c r="B9032" s="244" t="s">
        <v>13081</v>
      </c>
      <c r="C9032" s="244" t="s">
        <v>369</v>
      </c>
      <c r="D9032" s="245" t="s">
        <v>612</v>
      </c>
      <c r="E9032" s="115" t="s">
        <v>76</v>
      </c>
      <c r="F9032" s="237"/>
      <c r="G9032" s="245"/>
      <c r="H9032" s="115" t="s">
        <v>16</v>
      </c>
      <c r="I9032" t="s">
        <v>107</v>
      </c>
      <c r="J9032" s="244"/>
      <c r="U9032"/>
      <c r="V9032" t="s">
        <v>4336</v>
      </c>
      <c r="W9032" s="244"/>
      <c r="AA9032" s="115" t="s">
        <v>4308</v>
      </c>
      <c r="AB9032" s="115" t="s">
        <v>4308</v>
      </c>
      <c r="AC9032" s="115" t="s">
        <v>4308</v>
      </c>
      <c r="AD9032" s="115" t="s">
        <v>4308</v>
      </c>
      <c r="AE9032" s="115" t="s">
        <v>4308</v>
      </c>
      <c r="AF9032" s="115" t="s">
        <v>4308</v>
      </c>
      <c r="AG9032" s="115" t="s">
        <v>4308</v>
      </c>
      <c r="AH9032" s="115" t="s">
        <v>4308</v>
      </c>
      <c r="AI9032" s="115" t="e">
        <f>VLOOKUP(A9032,'[2]دراسات قانونية'!$A$3:$E$600,1,0)</f>
        <v>#N/A</v>
      </c>
    </row>
    <row r="9033" spans="1:35" x14ac:dyDescent="0.25">
      <c r="A9033" s="243">
        <v>336660</v>
      </c>
      <c r="B9033" s="244" t="s">
        <v>13082</v>
      </c>
      <c r="C9033" s="244" t="s">
        <v>683</v>
      </c>
      <c r="D9033" s="245" t="s">
        <v>880</v>
      </c>
      <c r="E9033" s="115" t="s">
        <v>76</v>
      </c>
      <c r="F9033" s="237"/>
      <c r="G9033" s="245"/>
      <c r="H9033" s="115" t="s">
        <v>16</v>
      </c>
      <c r="I9033" t="s">
        <v>107</v>
      </c>
      <c r="J9033" s="244"/>
      <c r="U9033"/>
      <c r="V9033" t="s">
        <v>4336</v>
      </c>
      <c r="W9033" s="244"/>
      <c r="AA9033" s="115" t="s">
        <v>4308</v>
      </c>
      <c r="AB9033" s="115" t="s">
        <v>4308</v>
      </c>
      <c r="AC9033" s="115" t="s">
        <v>4308</v>
      </c>
      <c r="AD9033" s="115" t="s">
        <v>4308</v>
      </c>
      <c r="AE9033" s="115" t="s">
        <v>4308</v>
      </c>
      <c r="AF9033" s="115" t="s">
        <v>4308</v>
      </c>
      <c r="AG9033" s="115" t="s">
        <v>4308</v>
      </c>
      <c r="AH9033" s="115" t="s">
        <v>4308</v>
      </c>
      <c r="AI9033" s="115" t="e">
        <f>VLOOKUP(A9033,'[2]دراسات قانونية'!$A$3:$E$600,1,0)</f>
        <v>#N/A</v>
      </c>
    </row>
    <row r="9034" spans="1:35" ht="18" x14ac:dyDescent="0.25">
      <c r="A9034" s="249">
        <v>336661</v>
      </c>
      <c r="B9034" s="250" t="s">
        <v>13083</v>
      </c>
      <c r="C9034" s="250" t="s">
        <v>11252</v>
      </c>
      <c r="D9034" s="251" t="s">
        <v>13084</v>
      </c>
      <c r="E9034"/>
      <c r="F9034" s="126"/>
      <c r="G9034" s="252"/>
      <c r="H9034"/>
      <c r="I9034" t="s">
        <v>107</v>
      </c>
      <c r="J9034" s="253"/>
      <c r="K9034"/>
      <c r="L9034"/>
      <c r="M9034"/>
      <c r="N9034"/>
      <c r="O9034"/>
      <c r="P9034"/>
      <c r="Q9034"/>
      <c r="U9034"/>
      <c r="V9034" t="s">
        <v>4337</v>
      </c>
      <c r="W9034" s="253"/>
      <c r="X9034"/>
      <c r="Y9034"/>
      <c r="Z9034"/>
      <c r="AA9034"/>
      <c r="AB9034"/>
      <c r="AC9034"/>
      <c r="AD9034"/>
      <c r="AE9034"/>
      <c r="AF9034"/>
      <c r="AG9034"/>
      <c r="AI9034" s="115" t="e">
        <f>VLOOKUP(A9034,'[2]دراسات قانونية'!$A$3:$E$600,1,0)</f>
        <v>#N/A</v>
      </c>
    </row>
    <row r="9035" spans="1:35" hidden="1" x14ac:dyDescent="0.25">
      <c r="A9035" s="246">
        <v>336662</v>
      </c>
      <c r="B9035" s="247" t="s">
        <v>13085</v>
      </c>
      <c r="C9035" s="247" t="s">
        <v>664</v>
      </c>
      <c r="D9035" s="248" t="s">
        <v>669</v>
      </c>
      <c r="E9035" t="s">
        <v>77</v>
      </c>
      <c r="F9035" s="126">
        <v>29875</v>
      </c>
      <c r="G9035" s="248" t="s">
        <v>359</v>
      </c>
      <c r="H9035" t="s">
        <v>16</v>
      </c>
      <c r="I9035" t="s">
        <v>129</v>
      </c>
      <c r="J9035" s="247" t="s">
        <v>1226</v>
      </c>
      <c r="K9035"/>
      <c r="L9035" t="s">
        <v>30</v>
      </c>
      <c r="M9035"/>
      <c r="N9035"/>
      <c r="O9035"/>
      <c r="P9035"/>
      <c r="Q9035"/>
      <c r="R9035" s="115">
        <v>9302</v>
      </c>
      <c r="S9035" s="115">
        <v>45721</v>
      </c>
      <c r="T9035" s="115">
        <v>100000</v>
      </c>
      <c r="U9035"/>
      <c r="V9035" t="s">
        <v>16603</v>
      </c>
      <c r="W9035" s="247"/>
      <c r="X9035"/>
      <c r="Y9035"/>
      <c r="Z9035"/>
      <c r="AA9035"/>
      <c r="AB9035"/>
      <c r="AC9035"/>
      <c r="AD9035"/>
      <c r="AE9035"/>
      <c r="AF9035"/>
      <c r="AG9035"/>
    </row>
    <row r="9036" spans="1:35" hidden="1" x14ac:dyDescent="0.25">
      <c r="A9036" s="243">
        <v>336663</v>
      </c>
      <c r="B9036" s="244" t="s">
        <v>3132</v>
      </c>
      <c r="C9036" s="244" t="s">
        <v>223</v>
      </c>
      <c r="D9036" s="245" t="s">
        <v>496</v>
      </c>
      <c r="E9036" s="115" t="s">
        <v>77</v>
      </c>
      <c r="F9036" s="237">
        <v>33604</v>
      </c>
      <c r="G9036" s="245" t="s">
        <v>2205</v>
      </c>
      <c r="H9036" s="115" t="s">
        <v>16</v>
      </c>
      <c r="I9036" t="s">
        <v>199</v>
      </c>
      <c r="J9036" s="244" t="s">
        <v>1226</v>
      </c>
      <c r="L9036" s="115" t="s">
        <v>18</v>
      </c>
      <c r="U9036"/>
      <c r="V9036">
        <v>0</v>
      </c>
      <c r="W9036" s="244"/>
    </row>
    <row r="9037" spans="1:35" hidden="1" x14ac:dyDescent="0.25">
      <c r="A9037" s="246">
        <v>336664</v>
      </c>
      <c r="B9037" s="247" t="s">
        <v>13086</v>
      </c>
      <c r="C9037" s="247" t="s">
        <v>299</v>
      </c>
      <c r="D9037" s="248" t="s">
        <v>959</v>
      </c>
      <c r="E9037" t="s">
        <v>77</v>
      </c>
      <c r="F9037" s="126">
        <v>29674</v>
      </c>
      <c r="G9037" s="248" t="s">
        <v>938</v>
      </c>
      <c r="H9037" t="s">
        <v>16</v>
      </c>
      <c r="I9037" t="s">
        <v>129</v>
      </c>
      <c r="J9037" s="247" t="s">
        <v>1226</v>
      </c>
      <c r="K9037"/>
      <c r="L9037" t="s">
        <v>70</v>
      </c>
      <c r="M9037"/>
      <c r="N9037"/>
      <c r="O9037"/>
      <c r="P9037"/>
      <c r="Q9037"/>
      <c r="U9037"/>
      <c r="V9037" t="s">
        <v>16623</v>
      </c>
      <c r="W9037" s="247"/>
      <c r="X9037"/>
      <c r="Y9037"/>
      <c r="Z9037"/>
      <c r="AA9037"/>
      <c r="AB9037"/>
      <c r="AC9037"/>
      <c r="AD9037"/>
      <c r="AE9037"/>
      <c r="AF9037"/>
      <c r="AG9037"/>
      <c r="AH9037" s="115" t="s">
        <v>4308</v>
      </c>
    </row>
    <row r="9038" spans="1:35" hidden="1" x14ac:dyDescent="0.25">
      <c r="A9038" s="246">
        <v>336665</v>
      </c>
      <c r="B9038" s="247" t="s">
        <v>13087</v>
      </c>
      <c r="C9038" s="247" t="s">
        <v>5949</v>
      </c>
      <c r="D9038" s="248" t="s">
        <v>220</v>
      </c>
      <c r="E9038" t="s">
        <v>76</v>
      </c>
      <c r="F9038" s="126"/>
      <c r="G9038" s="248"/>
      <c r="H9038" t="s">
        <v>16</v>
      </c>
      <c r="I9038" t="s">
        <v>129</v>
      </c>
      <c r="J9038" s="247"/>
      <c r="K9038"/>
      <c r="L9038"/>
      <c r="M9038"/>
      <c r="N9038"/>
      <c r="O9038"/>
      <c r="P9038"/>
      <c r="Q9038"/>
      <c r="U9038"/>
      <c r="V9038" t="s">
        <v>4424</v>
      </c>
      <c r="W9038" s="247"/>
      <c r="X9038"/>
      <c r="Y9038"/>
      <c r="Z9038"/>
      <c r="AA9038" t="s">
        <v>4308</v>
      </c>
      <c r="AB9038" t="s">
        <v>4308</v>
      </c>
      <c r="AC9038" t="s">
        <v>4308</v>
      </c>
      <c r="AD9038" t="s">
        <v>4308</v>
      </c>
      <c r="AE9038" t="s">
        <v>4308</v>
      </c>
      <c r="AF9038" t="s">
        <v>4308</v>
      </c>
      <c r="AG9038" t="s">
        <v>4308</v>
      </c>
      <c r="AH9038" s="115" t="s">
        <v>4308</v>
      </c>
    </row>
    <row r="9039" spans="1:35" hidden="1" x14ac:dyDescent="0.25">
      <c r="A9039" s="246">
        <v>336666</v>
      </c>
      <c r="B9039" s="247" t="s">
        <v>13088</v>
      </c>
      <c r="C9039" s="247" t="s">
        <v>634</v>
      </c>
      <c r="D9039" s="248" t="s">
        <v>12501</v>
      </c>
      <c r="E9039"/>
      <c r="F9039" s="126"/>
      <c r="G9039" s="248"/>
      <c r="H9039"/>
      <c r="I9039" t="s">
        <v>129</v>
      </c>
      <c r="J9039" s="247"/>
      <c r="K9039"/>
      <c r="L9039"/>
      <c r="M9039"/>
      <c r="N9039"/>
      <c r="O9039"/>
      <c r="P9039"/>
      <c r="Q9039"/>
      <c r="U9039"/>
      <c r="V9039" t="s">
        <v>4337</v>
      </c>
      <c r="W9039" s="247"/>
      <c r="X9039"/>
      <c r="Y9039"/>
      <c r="Z9039"/>
      <c r="AA9039"/>
      <c r="AB9039"/>
      <c r="AC9039"/>
      <c r="AD9039"/>
      <c r="AE9039"/>
      <c r="AF9039"/>
      <c r="AG9039"/>
      <c r="AH9039" s="115" t="s">
        <v>4308</v>
      </c>
    </row>
    <row r="9040" spans="1:35" x14ac:dyDescent="0.25">
      <c r="A9040" s="243">
        <v>336667</v>
      </c>
      <c r="B9040" s="244" t="s">
        <v>13089</v>
      </c>
      <c r="C9040" s="244" t="s">
        <v>11819</v>
      </c>
      <c r="D9040" s="245" t="s">
        <v>372</v>
      </c>
      <c r="E9040" s="115" t="s">
        <v>76</v>
      </c>
      <c r="F9040" s="237"/>
      <c r="G9040" s="245"/>
      <c r="H9040" s="115" t="s">
        <v>16</v>
      </c>
      <c r="I9040" t="s">
        <v>107</v>
      </c>
      <c r="J9040" s="244"/>
      <c r="U9040"/>
      <c r="V9040" t="s">
        <v>4336</v>
      </c>
      <c r="W9040" s="244"/>
      <c r="AA9040" s="115" t="s">
        <v>4308</v>
      </c>
      <c r="AB9040" s="115" t="s">
        <v>4308</v>
      </c>
      <c r="AC9040" s="115" t="s">
        <v>4308</v>
      </c>
      <c r="AD9040" s="115" t="s">
        <v>4308</v>
      </c>
      <c r="AE9040" s="115" t="s">
        <v>4308</v>
      </c>
      <c r="AF9040" s="115" t="s">
        <v>4308</v>
      </c>
      <c r="AG9040" s="115" t="s">
        <v>4308</v>
      </c>
      <c r="AH9040" s="115" t="s">
        <v>4308</v>
      </c>
      <c r="AI9040" s="115" t="e">
        <f>VLOOKUP(A9040,'[2]دراسات قانونية'!$A$3:$E$600,1,0)</f>
        <v>#N/A</v>
      </c>
    </row>
    <row r="9041" spans="1:35" hidden="1" x14ac:dyDescent="0.25">
      <c r="A9041" s="246">
        <v>336668</v>
      </c>
      <c r="B9041" s="247" t="s">
        <v>13090</v>
      </c>
      <c r="C9041" s="247" t="s">
        <v>1090</v>
      </c>
      <c r="D9041" s="248" t="s">
        <v>480</v>
      </c>
      <c r="E9041" t="s">
        <v>77</v>
      </c>
      <c r="F9041" s="126">
        <v>33321</v>
      </c>
      <c r="G9041" s="248" t="s">
        <v>282</v>
      </c>
      <c r="H9041" t="s">
        <v>16</v>
      </c>
      <c r="I9041" t="s">
        <v>129</v>
      </c>
      <c r="J9041" s="247" t="s">
        <v>1226</v>
      </c>
      <c r="K9041"/>
      <c r="L9041" t="s">
        <v>30</v>
      </c>
      <c r="M9041"/>
      <c r="N9041"/>
      <c r="O9041"/>
      <c r="P9041"/>
      <c r="Q9041"/>
      <c r="U9041"/>
      <c r="V9041" t="s">
        <v>16623</v>
      </c>
      <c r="W9041" s="247"/>
      <c r="X9041"/>
      <c r="Y9041"/>
      <c r="Z9041"/>
      <c r="AA9041"/>
      <c r="AB9041"/>
      <c r="AC9041"/>
      <c r="AD9041"/>
      <c r="AE9041" t="s">
        <v>4308</v>
      </c>
      <c r="AF9041" t="s">
        <v>4308</v>
      </c>
      <c r="AG9041" t="s">
        <v>4308</v>
      </c>
      <c r="AH9041" s="115" t="s">
        <v>4308</v>
      </c>
    </row>
    <row r="9042" spans="1:35" ht="18" x14ac:dyDescent="0.25">
      <c r="A9042" s="249">
        <v>336669</v>
      </c>
      <c r="B9042" s="250" t="s">
        <v>13091</v>
      </c>
      <c r="C9042" s="250" t="s">
        <v>288</v>
      </c>
      <c r="D9042" s="251" t="s">
        <v>4813</v>
      </c>
      <c r="E9042"/>
      <c r="F9042" s="126"/>
      <c r="G9042" s="252"/>
      <c r="H9042"/>
      <c r="I9042" t="s">
        <v>107</v>
      </c>
      <c r="J9042" s="253"/>
      <c r="K9042"/>
      <c r="L9042"/>
      <c r="M9042"/>
      <c r="N9042"/>
      <c r="O9042"/>
      <c r="P9042"/>
      <c r="Q9042"/>
      <c r="U9042"/>
      <c r="V9042" t="s">
        <v>4337</v>
      </c>
      <c r="W9042" s="253"/>
      <c r="X9042"/>
      <c r="Y9042"/>
      <c r="Z9042"/>
      <c r="AA9042"/>
      <c r="AB9042"/>
      <c r="AC9042"/>
      <c r="AD9042"/>
      <c r="AE9042"/>
      <c r="AF9042"/>
      <c r="AG9042"/>
      <c r="AH9042" s="115" t="s">
        <v>4308</v>
      </c>
      <c r="AI9042" s="115" t="e">
        <f>VLOOKUP(A9042,'[2]دراسات قانونية'!$A$3:$E$600,1,0)</f>
        <v>#N/A</v>
      </c>
    </row>
    <row r="9043" spans="1:35" hidden="1" x14ac:dyDescent="0.25">
      <c r="A9043" s="246">
        <v>336671</v>
      </c>
      <c r="B9043" s="247" t="s">
        <v>13092</v>
      </c>
      <c r="C9043" s="247" t="s">
        <v>227</v>
      </c>
      <c r="D9043" s="248" t="s">
        <v>420</v>
      </c>
      <c r="E9043" t="s">
        <v>77</v>
      </c>
      <c r="F9043" s="126">
        <v>30831</v>
      </c>
      <c r="G9043" s="248" t="s">
        <v>13093</v>
      </c>
      <c r="H9043" t="s">
        <v>16</v>
      </c>
      <c r="I9043" t="s">
        <v>129</v>
      </c>
      <c r="J9043" s="247" t="s">
        <v>1226</v>
      </c>
      <c r="K9043"/>
      <c r="L9043" t="s">
        <v>30</v>
      </c>
      <c r="M9043"/>
      <c r="N9043"/>
      <c r="O9043"/>
      <c r="P9043"/>
      <c r="Q9043"/>
      <c r="U9043"/>
      <c r="V9043">
        <v>0</v>
      </c>
      <c r="W9043" s="247"/>
      <c r="X9043"/>
      <c r="Y9043"/>
      <c r="Z9043"/>
      <c r="AA9043"/>
      <c r="AB9043"/>
      <c r="AC9043"/>
      <c r="AD9043"/>
      <c r="AE9043"/>
      <c r="AF9043"/>
      <c r="AG9043"/>
      <c r="AH9043" s="115" t="s">
        <v>4308</v>
      </c>
    </row>
    <row r="9044" spans="1:35" hidden="1" x14ac:dyDescent="0.25">
      <c r="A9044" s="246">
        <v>336672</v>
      </c>
      <c r="B9044" s="247" t="s">
        <v>13094</v>
      </c>
      <c r="C9044" s="247" t="s">
        <v>219</v>
      </c>
      <c r="D9044" s="248" t="s">
        <v>13095</v>
      </c>
      <c r="E9044" t="s">
        <v>77</v>
      </c>
      <c r="F9044" s="126">
        <v>29954</v>
      </c>
      <c r="G9044" s="248" t="s">
        <v>18</v>
      </c>
      <c r="H9044" t="s">
        <v>16</v>
      </c>
      <c r="I9044" t="s">
        <v>136</v>
      </c>
      <c r="J9044" s="247" t="s">
        <v>1226</v>
      </c>
      <c r="K9044"/>
      <c r="L9044" t="s">
        <v>18</v>
      </c>
      <c r="M9044"/>
      <c r="N9044"/>
      <c r="O9044"/>
      <c r="P9044"/>
      <c r="Q9044"/>
      <c r="U9044"/>
      <c r="V9044">
        <v>0</v>
      </c>
      <c r="W9044" s="247"/>
      <c r="X9044"/>
      <c r="Y9044"/>
      <c r="Z9044"/>
      <c r="AA9044"/>
      <c r="AB9044"/>
      <c r="AC9044"/>
      <c r="AD9044"/>
      <c r="AE9044"/>
      <c r="AF9044"/>
      <c r="AG9044"/>
    </row>
    <row r="9045" spans="1:35" x14ac:dyDescent="0.25">
      <c r="A9045" s="243">
        <v>336673</v>
      </c>
      <c r="B9045" s="244" t="s">
        <v>13096</v>
      </c>
      <c r="C9045" s="244" t="s">
        <v>250</v>
      </c>
      <c r="D9045" s="245" t="s">
        <v>13097</v>
      </c>
      <c r="E9045" s="115" t="s">
        <v>76</v>
      </c>
      <c r="F9045" s="237"/>
      <c r="G9045" s="245"/>
      <c r="H9045" s="115" t="s">
        <v>16</v>
      </c>
      <c r="I9045" t="s">
        <v>107</v>
      </c>
      <c r="J9045" s="244"/>
      <c r="U9045"/>
      <c r="V9045" t="s">
        <v>4336</v>
      </c>
      <c r="W9045" s="244"/>
      <c r="AA9045" s="115" t="s">
        <v>4308</v>
      </c>
      <c r="AB9045" s="115" t="s">
        <v>4308</v>
      </c>
      <c r="AC9045" s="115" t="s">
        <v>4308</v>
      </c>
      <c r="AD9045" s="115" t="s">
        <v>4308</v>
      </c>
      <c r="AE9045" s="115" t="s">
        <v>4308</v>
      </c>
      <c r="AF9045" s="115" t="s">
        <v>4308</v>
      </c>
      <c r="AG9045" s="115" t="s">
        <v>4308</v>
      </c>
      <c r="AH9045" s="115" t="s">
        <v>4308</v>
      </c>
      <c r="AI9045" s="115" t="e">
        <f>VLOOKUP(A9045,'[2]دراسات قانونية'!$A$3:$E$600,1,0)</f>
        <v>#N/A</v>
      </c>
    </row>
    <row r="9046" spans="1:35" hidden="1" x14ac:dyDescent="0.25">
      <c r="A9046" s="246">
        <v>336675</v>
      </c>
      <c r="B9046" s="247" t="s">
        <v>13098</v>
      </c>
      <c r="C9046" s="247" t="s">
        <v>664</v>
      </c>
      <c r="D9046" s="248" t="s">
        <v>568</v>
      </c>
      <c r="E9046" t="s">
        <v>77</v>
      </c>
      <c r="F9046" s="126">
        <v>35145</v>
      </c>
      <c r="G9046" s="248" t="s">
        <v>918</v>
      </c>
      <c r="H9046" t="s">
        <v>16</v>
      </c>
      <c r="I9046" t="s">
        <v>129</v>
      </c>
      <c r="J9046" s="247" t="s">
        <v>15</v>
      </c>
      <c r="K9046"/>
      <c r="L9046" t="s">
        <v>18</v>
      </c>
      <c r="M9046"/>
      <c r="N9046"/>
      <c r="O9046"/>
      <c r="P9046"/>
      <c r="Q9046"/>
      <c r="U9046"/>
      <c r="V9046" t="s">
        <v>16623</v>
      </c>
      <c r="W9046" s="247"/>
      <c r="X9046"/>
      <c r="Y9046"/>
      <c r="Z9046"/>
      <c r="AA9046"/>
      <c r="AB9046"/>
      <c r="AC9046"/>
      <c r="AD9046"/>
      <c r="AE9046"/>
      <c r="AF9046"/>
      <c r="AG9046"/>
      <c r="AH9046" s="115" t="s">
        <v>4308</v>
      </c>
    </row>
    <row r="9047" spans="1:35" hidden="1" x14ac:dyDescent="0.25">
      <c r="A9047" s="246">
        <v>336676</v>
      </c>
      <c r="B9047" s="247" t="s">
        <v>13099</v>
      </c>
      <c r="C9047" s="247" t="s">
        <v>419</v>
      </c>
      <c r="D9047" s="248" t="s">
        <v>275</v>
      </c>
      <c r="E9047" t="s">
        <v>77</v>
      </c>
      <c r="F9047" s="126">
        <v>34119</v>
      </c>
      <c r="G9047" s="248" t="s">
        <v>18</v>
      </c>
      <c r="H9047" t="s">
        <v>16</v>
      </c>
      <c r="I9047" t="s">
        <v>201</v>
      </c>
      <c r="J9047" s="247" t="s">
        <v>1226</v>
      </c>
      <c r="K9047"/>
      <c r="L9047" t="s">
        <v>30</v>
      </c>
      <c r="M9047"/>
      <c r="N9047"/>
      <c r="O9047"/>
      <c r="P9047"/>
      <c r="Q9047"/>
      <c r="U9047"/>
      <c r="V9047">
        <v>0</v>
      </c>
      <c r="W9047" s="247"/>
      <c r="X9047"/>
      <c r="Y9047"/>
      <c r="Z9047"/>
      <c r="AA9047"/>
      <c r="AB9047"/>
      <c r="AC9047"/>
      <c r="AD9047"/>
      <c r="AE9047"/>
      <c r="AF9047"/>
      <c r="AG9047"/>
    </row>
    <row r="9048" spans="1:35" x14ac:dyDescent="0.25">
      <c r="A9048" s="243">
        <v>336677</v>
      </c>
      <c r="B9048" s="244" t="s">
        <v>13100</v>
      </c>
      <c r="C9048" s="244" t="s">
        <v>227</v>
      </c>
      <c r="D9048" s="245" t="s">
        <v>222</v>
      </c>
      <c r="E9048" s="115" t="s">
        <v>76</v>
      </c>
      <c r="F9048" s="237"/>
      <c r="G9048" s="245"/>
      <c r="H9048" s="115" t="s">
        <v>16</v>
      </c>
      <c r="I9048" t="s">
        <v>107</v>
      </c>
      <c r="J9048" s="244"/>
      <c r="U9048"/>
      <c r="V9048" t="s">
        <v>4336</v>
      </c>
      <c r="W9048" s="244"/>
      <c r="AA9048" s="115" t="s">
        <v>4308</v>
      </c>
      <c r="AB9048" s="115" t="s">
        <v>4308</v>
      </c>
      <c r="AC9048" s="115" t="s">
        <v>4308</v>
      </c>
      <c r="AD9048" s="115" t="s">
        <v>4308</v>
      </c>
      <c r="AE9048" s="115" t="s">
        <v>4308</v>
      </c>
      <c r="AF9048" s="115" t="s">
        <v>4308</v>
      </c>
      <c r="AG9048" s="115" t="s">
        <v>4308</v>
      </c>
      <c r="AH9048" s="115" t="s">
        <v>4308</v>
      </c>
      <c r="AI9048" s="115" t="e">
        <f>VLOOKUP(A9048,'[2]دراسات قانونية'!$A$3:$E$600,1,0)</f>
        <v>#N/A</v>
      </c>
    </row>
    <row r="9049" spans="1:35" ht="18" x14ac:dyDescent="0.25">
      <c r="A9049" s="249">
        <v>336678</v>
      </c>
      <c r="B9049" s="250" t="s">
        <v>13101</v>
      </c>
      <c r="C9049" s="250" t="s">
        <v>209</v>
      </c>
      <c r="D9049" s="251" t="s">
        <v>474</v>
      </c>
      <c r="E9049"/>
      <c r="F9049" s="126"/>
      <c r="G9049" s="252"/>
      <c r="H9049"/>
      <c r="I9049" t="s">
        <v>107</v>
      </c>
      <c r="J9049" s="253"/>
      <c r="K9049"/>
      <c r="L9049"/>
      <c r="M9049"/>
      <c r="N9049"/>
      <c r="O9049"/>
      <c r="P9049"/>
      <c r="Q9049"/>
      <c r="U9049"/>
      <c r="V9049" t="s">
        <v>4337</v>
      </c>
      <c r="W9049" s="253"/>
      <c r="X9049"/>
      <c r="Y9049"/>
      <c r="Z9049"/>
      <c r="AA9049"/>
      <c r="AB9049"/>
      <c r="AC9049"/>
      <c r="AD9049"/>
      <c r="AE9049"/>
      <c r="AF9049"/>
      <c r="AG9049"/>
      <c r="AH9049" s="115" t="s">
        <v>4308</v>
      </c>
      <c r="AI9049" s="115" t="e">
        <f>VLOOKUP(A9049,'[2]دراسات قانونية'!$A$3:$E$600,1,0)</f>
        <v>#N/A</v>
      </c>
    </row>
    <row r="9050" spans="1:35" hidden="1" x14ac:dyDescent="0.25">
      <c r="A9050" s="246">
        <v>336679</v>
      </c>
      <c r="B9050" s="247" t="s">
        <v>13102</v>
      </c>
      <c r="C9050" s="247" t="s">
        <v>13103</v>
      </c>
      <c r="D9050" s="248" t="s">
        <v>407</v>
      </c>
      <c r="E9050" t="s">
        <v>76</v>
      </c>
      <c r="F9050" s="126"/>
      <c r="G9050" s="248"/>
      <c r="H9050" t="s">
        <v>16</v>
      </c>
      <c r="I9050" t="s">
        <v>129</v>
      </c>
      <c r="J9050" s="247"/>
      <c r="K9050"/>
      <c r="L9050"/>
      <c r="M9050"/>
      <c r="N9050"/>
      <c r="O9050"/>
      <c r="P9050"/>
      <c r="Q9050"/>
      <c r="U9050"/>
      <c r="V9050" t="s">
        <v>4424</v>
      </c>
      <c r="W9050" s="247"/>
      <c r="X9050"/>
      <c r="Y9050"/>
      <c r="Z9050"/>
      <c r="AA9050" t="s">
        <v>4308</v>
      </c>
      <c r="AB9050" t="s">
        <v>4308</v>
      </c>
      <c r="AC9050" t="s">
        <v>4308</v>
      </c>
      <c r="AD9050" t="s">
        <v>4308</v>
      </c>
      <c r="AE9050" t="s">
        <v>4308</v>
      </c>
      <c r="AF9050" t="s">
        <v>4308</v>
      </c>
      <c r="AG9050" t="s">
        <v>4308</v>
      </c>
      <c r="AH9050" s="115" t="s">
        <v>4308</v>
      </c>
    </row>
    <row r="9051" spans="1:35" hidden="1" x14ac:dyDescent="0.25">
      <c r="A9051" s="246">
        <v>336680</v>
      </c>
      <c r="B9051" s="247" t="s">
        <v>13104</v>
      </c>
      <c r="C9051" s="247" t="s">
        <v>219</v>
      </c>
      <c r="D9051" s="248" t="s">
        <v>13095</v>
      </c>
      <c r="E9051" t="s">
        <v>77</v>
      </c>
      <c r="F9051" s="126">
        <v>31449</v>
      </c>
      <c r="G9051" s="248" t="s">
        <v>18</v>
      </c>
      <c r="H9051" t="s">
        <v>16</v>
      </c>
      <c r="I9051" t="s">
        <v>136</v>
      </c>
      <c r="J9051" s="247" t="s">
        <v>1226</v>
      </c>
      <c r="K9051"/>
      <c r="L9051" t="s">
        <v>18</v>
      </c>
      <c r="M9051"/>
      <c r="N9051"/>
      <c r="O9051"/>
      <c r="P9051"/>
      <c r="Q9051"/>
      <c r="U9051"/>
      <c r="V9051">
        <v>0</v>
      </c>
      <c r="W9051" s="247"/>
      <c r="X9051"/>
      <c r="Y9051"/>
      <c r="Z9051"/>
      <c r="AA9051"/>
      <c r="AB9051"/>
      <c r="AC9051"/>
      <c r="AD9051"/>
      <c r="AE9051"/>
      <c r="AF9051"/>
      <c r="AG9051"/>
    </row>
    <row r="9052" spans="1:35" hidden="1" x14ac:dyDescent="0.25">
      <c r="A9052" s="243">
        <v>336681</v>
      </c>
      <c r="B9052" s="244" t="s">
        <v>2745</v>
      </c>
      <c r="C9052" s="244" t="s">
        <v>1470</v>
      </c>
      <c r="D9052" s="245" t="s">
        <v>460</v>
      </c>
      <c r="E9052" s="115" t="s">
        <v>77</v>
      </c>
      <c r="F9052" s="237">
        <v>30684</v>
      </c>
      <c r="G9052" s="245" t="s">
        <v>2746</v>
      </c>
      <c r="H9052" s="115" t="s">
        <v>16</v>
      </c>
      <c r="I9052" t="s">
        <v>199</v>
      </c>
      <c r="J9052" s="244" t="s">
        <v>15</v>
      </c>
      <c r="L9052" s="115" t="s">
        <v>70</v>
      </c>
      <c r="R9052" s="115">
        <v>9388</v>
      </c>
      <c r="S9052" s="115">
        <v>45722</v>
      </c>
      <c r="T9052" s="115">
        <v>50000</v>
      </c>
      <c r="U9052"/>
      <c r="V9052">
        <v>0</v>
      </c>
      <c r="W9052" s="244"/>
    </row>
    <row r="9053" spans="1:35" ht="18" x14ac:dyDescent="0.25">
      <c r="A9053" s="249">
        <v>336682</v>
      </c>
      <c r="B9053" s="250" t="s">
        <v>13105</v>
      </c>
      <c r="C9053" s="250" t="s">
        <v>960</v>
      </c>
      <c r="D9053" s="251" t="s">
        <v>3796</v>
      </c>
      <c r="E9053"/>
      <c r="F9053" s="126"/>
      <c r="G9053" s="252"/>
      <c r="H9053"/>
      <c r="I9053" t="s">
        <v>107</v>
      </c>
      <c r="J9053" s="253"/>
      <c r="K9053"/>
      <c r="L9053"/>
      <c r="M9053"/>
      <c r="N9053"/>
      <c r="O9053"/>
      <c r="P9053"/>
      <c r="Q9053"/>
      <c r="U9053"/>
      <c r="V9053" t="s">
        <v>4337</v>
      </c>
      <c r="W9053" s="253"/>
      <c r="X9053"/>
      <c r="Y9053"/>
      <c r="Z9053"/>
      <c r="AA9053"/>
      <c r="AB9053"/>
      <c r="AC9053"/>
      <c r="AD9053"/>
      <c r="AE9053"/>
      <c r="AF9053"/>
      <c r="AG9053"/>
      <c r="AH9053" s="115" t="s">
        <v>4308</v>
      </c>
      <c r="AI9053" s="115" t="e">
        <f>VLOOKUP(A9053,'[2]دراسات قانونية'!$A$3:$E$600,1,0)</f>
        <v>#N/A</v>
      </c>
    </row>
    <row r="9054" spans="1:35" ht="18" hidden="1" x14ac:dyDescent="0.25">
      <c r="A9054" s="249">
        <v>336683</v>
      </c>
      <c r="B9054" s="250" t="s">
        <v>13106</v>
      </c>
      <c r="C9054" s="250" t="s">
        <v>515</v>
      </c>
      <c r="D9054" s="251" t="s">
        <v>220</v>
      </c>
      <c r="E9054"/>
      <c r="F9054" s="126"/>
      <c r="G9054" s="252"/>
      <c r="H9054"/>
      <c r="I9054" t="s">
        <v>199</v>
      </c>
      <c r="J9054" s="253"/>
      <c r="K9054"/>
      <c r="L9054"/>
      <c r="M9054"/>
      <c r="N9054"/>
      <c r="O9054"/>
      <c r="P9054"/>
      <c r="Q9054"/>
      <c r="U9054"/>
      <c r="V9054">
        <v>0</v>
      </c>
      <c r="W9054" s="253"/>
      <c r="X9054"/>
      <c r="Y9054"/>
      <c r="Z9054"/>
      <c r="AA9054"/>
      <c r="AB9054"/>
      <c r="AC9054"/>
      <c r="AD9054"/>
      <c r="AE9054"/>
      <c r="AF9054"/>
      <c r="AG9054"/>
      <c r="AH9054" s="115" t="s">
        <v>4308</v>
      </c>
    </row>
    <row r="9055" spans="1:35" x14ac:dyDescent="0.25">
      <c r="A9055" s="243">
        <v>336684</v>
      </c>
      <c r="B9055" s="244" t="s">
        <v>13107</v>
      </c>
      <c r="C9055" s="244" t="s">
        <v>548</v>
      </c>
      <c r="D9055" s="245" t="s">
        <v>450</v>
      </c>
      <c r="E9055" s="115" t="s">
        <v>76</v>
      </c>
      <c r="F9055" s="237"/>
      <c r="G9055" s="245"/>
      <c r="H9055" s="115" t="s">
        <v>16</v>
      </c>
      <c r="I9055" t="s">
        <v>107</v>
      </c>
      <c r="J9055" s="244"/>
      <c r="U9055"/>
      <c r="V9055" t="s">
        <v>4336</v>
      </c>
      <c r="W9055" s="244"/>
      <c r="AA9055" s="115" t="s">
        <v>4308</v>
      </c>
      <c r="AB9055" s="115" t="s">
        <v>4308</v>
      </c>
      <c r="AC9055" s="115" t="s">
        <v>4308</v>
      </c>
      <c r="AD9055" s="115" t="s">
        <v>4308</v>
      </c>
      <c r="AE9055" s="115" t="s">
        <v>4308</v>
      </c>
      <c r="AF9055" s="115" t="s">
        <v>4308</v>
      </c>
      <c r="AG9055" s="115" t="s">
        <v>4308</v>
      </c>
      <c r="AH9055" s="115" t="s">
        <v>4308</v>
      </c>
      <c r="AI9055" s="115" t="e">
        <f>VLOOKUP(A9055,'[2]دراسات قانونية'!$A$3:$E$600,1,0)</f>
        <v>#N/A</v>
      </c>
    </row>
    <row r="9056" spans="1:35" ht="18" x14ac:dyDescent="0.25">
      <c r="A9056" s="249">
        <v>336685</v>
      </c>
      <c r="B9056" s="250" t="s">
        <v>13108</v>
      </c>
      <c r="C9056" s="250" t="s">
        <v>659</v>
      </c>
      <c r="D9056" s="251" t="s">
        <v>363</v>
      </c>
      <c r="E9056"/>
      <c r="F9056" s="126"/>
      <c r="G9056" s="252"/>
      <c r="H9056"/>
      <c r="I9056" t="s">
        <v>107</v>
      </c>
      <c r="J9056" s="253"/>
      <c r="K9056"/>
      <c r="L9056"/>
      <c r="M9056"/>
      <c r="N9056"/>
      <c r="O9056"/>
      <c r="P9056"/>
      <c r="Q9056"/>
      <c r="U9056"/>
      <c r="V9056" t="s">
        <v>4337</v>
      </c>
      <c r="W9056" s="253"/>
      <c r="X9056"/>
      <c r="Y9056"/>
      <c r="Z9056"/>
      <c r="AA9056"/>
      <c r="AB9056"/>
      <c r="AC9056"/>
      <c r="AD9056"/>
      <c r="AE9056"/>
      <c r="AF9056"/>
      <c r="AG9056"/>
      <c r="AH9056" s="115" t="s">
        <v>4308</v>
      </c>
      <c r="AI9056" s="115" t="e">
        <f>VLOOKUP(A9056,'[2]دراسات قانونية'!$A$3:$E$600,1,0)</f>
        <v>#N/A</v>
      </c>
    </row>
    <row r="9057" spans="1:35" hidden="1" x14ac:dyDescent="0.25">
      <c r="A9057" s="243">
        <v>336686</v>
      </c>
      <c r="B9057" s="244" t="s">
        <v>2931</v>
      </c>
      <c r="C9057" s="244" t="s">
        <v>1246</v>
      </c>
      <c r="D9057" s="245" t="s">
        <v>1864</v>
      </c>
      <c r="E9057" s="115" t="s">
        <v>77</v>
      </c>
      <c r="F9057" s="237">
        <v>36526</v>
      </c>
      <c r="G9057" s="245" t="s">
        <v>586</v>
      </c>
      <c r="H9057" s="115" t="s">
        <v>16</v>
      </c>
      <c r="I9057" t="s">
        <v>199</v>
      </c>
      <c r="J9057" s="244" t="s">
        <v>15</v>
      </c>
      <c r="L9057" s="115" t="s">
        <v>73</v>
      </c>
      <c r="U9057"/>
      <c r="V9057">
        <v>0</v>
      </c>
      <c r="W9057" s="244"/>
    </row>
    <row r="9058" spans="1:35" hidden="1" x14ac:dyDescent="0.25">
      <c r="A9058" s="246">
        <v>336687</v>
      </c>
      <c r="B9058" s="247" t="s">
        <v>13109</v>
      </c>
      <c r="C9058" s="247" t="s">
        <v>227</v>
      </c>
      <c r="D9058" s="248" t="s">
        <v>521</v>
      </c>
      <c r="E9058" t="s">
        <v>77</v>
      </c>
      <c r="F9058" s="126">
        <v>31074</v>
      </c>
      <c r="G9058" s="248" t="s">
        <v>13110</v>
      </c>
      <c r="H9058" t="s">
        <v>16</v>
      </c>
      <c r="I9058" t="s">
        <v>136</v>
      </c>
      <c r="J9058" s="247" t="s">
        <v>1226</v>
      </c>
      <c r="K9058"/>
      <c r="L9058" t="s">
        <v>37</v>
      </c>
      <c r="M9058"/>
      <c r="N9058"/>
      <c r="O9058"/>
      <c r="P9058"/>
      <c r="Q9058"/>
      <c r="U9058"/>
      <c r="V9058">
        <v>0</v>
      </c>
      <c r="W9058" s="247"/>
      <c r="X9058"/>
      <c r="Y9058"/>
      <c r="Z9058"/>
      <c r="AA9058"/>
      <c r="AB9058"/>
      <c r="AC9058"/>
      <c r="AD9058"/>
      <c r="AE9058"/>
      <c r="AF9058"/>
      <c r="AG9058"/>
    </row>
    <row r="9059" spans="1:35" x14ac:dyDescent="0.25">
      <c r="A9059" s="243">
        <v>336688</v>
      </c>
      <c r="B9059" s="244" t="s">
        <v>13111</v>
      </c>
      <c r="C9059" s="244" t="s">
        <v>422</v>
      </c>
      <c r="D9059" s="245" t="s">
        <v>222</v>
      </c>
      <c r="E9059" s="115" t="s">
        <v>76</v>
      </c>
      <c r="F9059" s="237"/>
      <c r="G9059" s="245"/>
      <c r="H9059" s="115" t="s">
        <v>16</v>
      </c>
      <c r="I9059" t="s">
        <v>107</v>
      </c>
      <c r="J9059" s="244"/>
      <c r="U9059"/>
      <c r="V9059" t="s">
        <v>4336</v>
      </c>
      <c r="W9059" s="244"/>
      <c r="AA9059" s="115" t="s">
        <v>4308</v>
      </c>
      <c r="AB9059" s="115" t="s">
        <v>4308</v>
      </c>
      <c r="AC9059" s="115" t="s">
        <v>4308</v>
      </c>
      <c r="AD9059" s="115" t="s">
        <v>4308</v>
      </c>
      <c r="AE9059" s="115" t="s">
        <v>4308</v>
      </c>
      <c r="AF9059" s="115" t="s">
        <v>4308</v>
      </c>
      <c r="AG9059" s="115" t="s">
        <v>4308</v>
      </c>
      <c r="AH9059" s="115" t="s">
        <v>4308</v>
      </c>
      <c r="AI9059" s="115" t="e">
        <f>VLOOKUP(A9059,'[2]دراسات قانونية'!$A$3:$E$600,1,0)</f>
        <v>#N/A</v>
      </c>
    </row>
    <row r="9060" spans="1:35" hidden="1" x14ac:dyDescent="0.25">
      <c r="A9060" s="246">
        <v>336689</v>
      </c>
      <c r="B9060" s="247" t="s">
        <v>13112</v>
      </c>
      <c r="C9060" s="247" t="s">
        <v>324</v>
      </c>
      <c r="D9060" s="248" t="s">
        <v>421</v>
      </c>
      <c r="E9060" t="s">
        <v>77</v>
      </c>
      <c r="F9060" s="126">
        <v>36161</v>
      </c>
      <c r="G9060" s="248" t="s">
        <v>1288</v>
      </c>
      <c r="H9060" t="s">
        <v>16</v>
      </c>
      <c r="I9060" t="s">
        <v>129</v>
      </c>
      <c r="J9060" s="247" t="s">
        <v>15</v>
      </c>
      <c r="K9060"/>
      <c r="L9060" t="s">
        <v>30</v>
      </c>
      <c r="M9060"/>
      <c r="N9060"/>
      <c r="O9060"/>
      <c r="P9060"/>
      <c r="Q9060"/>
      <c r="U9060"/>
      <c r="V9060" t="s">
        <v>16623</v>
      </c>
      <c r="W9060" s="247"/>
      <c r="X9060"/>
      <c r="Y9060"/>
      <c r="Z9060"/>
      <c r="AA9060"/>
      <c r="AB9060"/>
      <c r="AC9060"/>
      <c r="AD9060"/>
      <c r="AE9060"/>
      <c r="AF9060"/>
      <c r="AG9060" t="s">
        <v>4308</v>
      </c>
      <c r="AH9060" s="115" t="s">
        <v>4308</v>
      </c>
    </row>
    <row r="9061" spans="1:35" x14ac:dyDescent="0.25">
      <c r="A9061" s="243">
        <v>336691</v>
      </c>
      <c r="B9061" s="244" t="s">
        <v>13113</v>
      </c>
      <c r="C9061" s="244" t="s">
        <v>227</v>
      </c>
      <c r="D9061" s="245" t="s">
        <v>5362</v>
      </c>
      <c r="E9061" s="115" t="s">
        <v>76</v>
      </c>
      <c r="F9061" s="237"/>
      <c r="G9061" s="245"/>
      <c r="H9061" s="115" t="s">
        <v>16</v>
      </c>
      <c r="I9061" t="s">
        <v>107</v>
      </c>
      <c r="J9061" s="244"/>
      <c r="U9061"/>
      <c r="V9061" t="s">
        <v>4336</v>
      </c>
      <c r="W9061" s="244"/>
      <c r="AA9061" s="115" t="s">
        <v>4308</v>
      </c>
      <c r="AB9061" s="115" t="s">
        <v>4308</v>
      </c>
      <c r="AC9061" s="115" t="s">
        <v>4308</v>
      </c>
      <c r="AD9061" s="115" t="s">
        <v>4308</v>
      </c>
      <c r="AE9061" s="115" t="s">
        <v>4308</v>
      </c>
      <c r="AF9061" s="115" t="s">
        <v>4308</v>
      </c>
      <c r="AG9061" s="115" t="s">
        <v>4308</v>
      </c>
      <c r="AH9061" s="115" t="s">
        <v>4308</v>
      </c>
      <c r="AI9061" s="115" t="e">
        <f>VLOOKUP(A9061,'[2]دراسات قانونية'!$A$3:$E$600,1,0)</f>
        <v>#N/A</v>
      </c>
    </row>
    <row r="9062" spans="1:35" hidden="1" x14ac:dyDescent="0.25">
      <c r="A9062" s="246">
        <v>336692</v>
      </c>
      <c r="B9062" s="247" t="s">
        <v>13114</v>
      </c>
      <c r="C9062" s="247" t="s">
        <v>13115</v>
      </c>
      <c r="D9062" s="248" t="s">
        <v>13116</v>
      </c>
      <c r="E9062" t="s">
        <v>76</v>
      </c>
      <c r="F9062" s="126">
        <v>30507</v>
      </c>
      <c r="G9062" s="248" t="s">
        <v>13117</v>
      </c>
      <c r="H9062" t="s">
        <v>16</v>
      </c>
      <c r="I9062" t="s">
        <v>129</v>
      </c>
      <c r="J9062" s="247"/>
      <c r="K9062"/>
      <c r="L9062"/>
      <c r="M9062"/>
      <c r="N9062"/>
      <c r="O9062"/>
      <c r="P9062"/>
      <c r="Q9062"/>
      <c r="U9062"/>
      <c r="V9062" t="s">
        <v>4424</v>
      </c>
      <c r="W9062" s="247"/>
      <c r="X9062"/>
      <c r="Y9062"/>
      <c r="Z9062"/>
      <c r="AA9062"/>
      <c r="AB9062"/>
      <c r="AC9062"/>
      <c r="AD9062" t="s">
        <v>4308</v>
      </c>
      <c r="AE9062" t="s">
        <v>4308</v>
      </c>
      <c r="AF9062" t="s">
        <v>4308</v>
      </c>
      <c r="AG9062" t="s">
        <v>4308</v>
      </c>
      <c r="AH9062" s="115" t="s">
        <v>4308</v>
      </c>
    </row>
    <row r="9063" spans="1:35" hidden="1" x14ac:dyDescent="0.25">
      <c r="A9063" s="246">
        <v>336693</v>
      </c>
      <c r="B9063" s="247" t="s">
        <v>13118</v>
      </c>
      <c r="C9063" s="247" t="s">
        <v>227</v>
      </c>
      <c r="D9063" s="248" t="s">
        <v>924</v>
      </c>
      <c r="E9063" t="s">
        <v>76</v>
      </c>
      <c r="F9063" s="126"/>
      <c r="G9063" s="248"/>
      <c r="H9063" t="s">
        <v>16</v>
      </c>
      <c r="I9063" t="s">
        <v>129</v>
      </c>
      <c r="J9063" s="247"/>
      <c r="K9063"/>
      <c r="L9063"/>
      <c r="M9063"/>
      <c r="N9063"/>
      <c r="O9063"/>
      <c r="P9063"/>
      <c r="Q9063"/>
      <c r="U9063"/>
      <c r="V9063" t="s">
        <v>4424</v>
      </c>
      <c r="W9063" s="247"/>
      <c r="X9063"/>
      <c r="Y9063"/>
      <c r="Z9063"/>
      <c r="AA9063"/>
      <c r="AB9063" t="s">
        <v>4308</v>
      </c>
      <c r="AC9063" t="s">
        <v>4308</v>
      </c>
      <c r="AD9063" t="s">
        <v>4308</v>
      </c>
      <c r="AE9063" t="s">
        <v>4308</v>
      </c>
      <c r="AF9063" t="s">
        <v>4308</v>
      </c>
      <c r="AG9063" t="s">
        <v>4308</v>
      </c>
      <c r="AH9063" s="115" t="s">
        <v>4308</v>
      </c>
    </row>
    <row r="9064" spans="1:35" ht="18" hidden="1" x14ac:dyDescent="0.25">
      <c r="A9064" s="249">
        <v>336694</v>
      </c>
      <c r="B9064" s="250" t="s">
        <v>13119</v>
      </c>
      <c r="C9064" s="250" t="s">
        <v>946</v>
      </c>
      <c r="D9064" s="251" t="s">
        <v>2294</v>
      </c>
      <c r="E9064"/>
      <c r="F9064" s="126"/>
      <c r="G9064" s="252"/>
      <c r="H9064"/>
      <c r="I9064" t="s">
        <v>199</v>
      </c>
      <c r="J9064" s="253"/>
      <c r="K9064"/>
      <c r="L9064"/>
      <c r="M9064"/>
      <c r="N9064"/>
      <c r="O9064"/>
      <c r="P9064"/>
      <c r="Q9064"/>
      <c r="U9064"/>
      <c r="V9064">
        <v>0</v>
      </c>
      <c r="W9064" s="253"/>
      <c r="X9064"/>
      <c r="Y9064"/>
      <c r="Z9064"/>
      <c r="AA9064"/>
      <c r="AB9064"/>
      <c r="AC9064"/>
      <c r="AD9064"/>
      <c r="AE9064"/>
      <c r="AF9064"/>
      <c r="AG9064"/>
      <c r="AH9064" s="115" t="s">
        <v>4308</v>
      </c>
    </row>
    <row r="9065" spans="1:35" ht="18" hidden="1" x14ac:dyDescent="0.25">
      <c r="A9065" s="249">
        <v>336695</v>
      </c>
      <c r="B9065" s="250" t="s">
        <v>2993</v>
      </c>
      <c r="C9065" s="250" t="s">
        <v>13120</v>
      </c>
      <c r="D9065" s="251" t="s">
        <v>501</v>
      </c>
      <c r="E9065"/>
      <c r="F9065" s="126"/>
      <c r="G9065" s="252"/>
      <c r="H9065"/>
      <c r="I9065" t="s">
        <v>199</v>
      </c>
      <c r="J9065" s="253"/>
      <c r="K9065"/>
      <c r="L9065"/>
      <c r="M9065"/>
      <c r="N9065"/>
      <c r="O9065"/>
      <c r="P9065"/>
      <c r="Q9065"/>
      <c r="U9065"/>
      <c r="V9065">
        <v>0</v>
      </c>
      <c r="W9065" s="253"/>
      <c r="X9065"/>
      <c r="Y9065"/>
      <c r="Z9065"/>
      <c r="AA9065"/>
      <c r="AB9065"/>
      <c r="AC9065"/>
      <c r="AD9065"/>
      <c r="AE9065"/>
      <c r="AF9065"/>
      <c r="AG9065"/>
      <c r="AH9065" s="115" t="s">
        <v>4308</v>
      </c>
    </row>
    <row r="9066" spans="1:35" ht="18" x14ac:dyDescent="0.25">
      <c r="A9066" s="249">
        <v>336696</v>
      </c>
      <c r="B9066" s="250" t="s">
        <v>13121</v>
      </c>
      <c r="C9066" s="250" t="s">
        <v>350</v>
      </c>
      <c r="D9066" s="251" t="s">
        <v>13122</v>
      </c>
      <c r="E9066"/>
      <c r="F9066" s="126"/>
      <c r="G9066" s="252"/>
      <c r="H9066"/>
      <c r="I9066" t="s">
        <v>107</v>
      </c>
      <c r="J9066" s="253"/>
      <c r="K9066"/>
      <c r="L9066"/>
      <c r="M9066"/>
      <c r="N9066"/>
      <c r="O9066"/>
      <c r="P9066"/>
      <c r="Q9066"/>
      <c r="U9066"/>
      <c r="V9066" t="s">
        <v>4337</v>
      </c>
      <c r="W9066" s="253"/>
      <c r="X9066"/>
      <c r="Y9066"/>
      <c r="Z9066"/>
      <c r="AA9066"/>
      <c r="AB9066"/>
      <c r="AC9066"/>
      <c r="AD9066"/>
      <c r="AE9066"/>
      <c r="AF9066"/>
      <c r="AG9066"/>
      <c r="AH9066" s="115" t="s">
        <v>4308</v>
      </c>
      <c r="AI9066" s="115" t="e">
        <f>VLOOKUP(A9066,'[2]دراسات قانونية'!$A$3:$E$600,1,0)</f>
        <v>#N/A</v>
      </c>
    </row>
    <row r="9067" spans="1:35" hidden="1" x14ac:dyDescent="0.25">
      <c r="A9067" s="246">
        <v>336697</v>
      </c>
      <c r="B9067" s="247" t="s">
        <v>13123</v>
      </c>
      <c r="C9067" s="247" t="s">
        <v>533</v>
      </c>
      <c r="D9067" s="248" t="s">
        <v>1413</v>
      </c>
      <c r="E9067" t="s">
        <v>77</v>
      </c>
      <c r="F9067" s="126">
        <v>32721</v>
      </c>
      <c r="G9067" s="248" t="s">
        <v>67</v>
      </c>
      <c r="H9067" t="s">
        <v>16</v>
      </c>
      <c r="I9067" t="s">
        <v>136</v>
      </c>
      <c r="J9067" s="247" t="s">
        <v>1226</v>
      </c>
      <c r="K9067">
        <v>2009</v>
      </c>
      <c r="L9067" t="s">
        <v>67</v>
      </c>
      <c r="M9067"/>
      <c r="N9067"/>
      <c r="O9067"/>
      <c r="P9067"/>
      <c r="Q9067"/>
      <c r="U9067"/>
      <c r="V9067">
        <v>0</v>
      </c>
      <c r="W9067" s="247"/>
      <c r="X9067"/>
      <c r="Y9067"/>
      <c r="Z9067"/>
      <c r="AA9067"/>
      <c r="AB9067"/>
      <c r="AC9067"/>
      <c r="AD9067"/>
      <c r="AE9067"/>
      <c r="AF9067"/>
      <c r="AG9067"/>
    </row>
    <row r="9068" spans="1:35" x14ac:dyDescent="0.25">
      <c r="A9068" s="243">
        <v>336698</v>
      </c>
      <c r="B9068" s="244" t="s">
        <v>13124</v>
      </c>
      <c r="C9068" s="244" t="s">
        <v>376</v>
      </c>
      <c r="D9068" s="245" t="s">
        <v>13125</v>
      </c>
      <c r="E9068" s="115" t="s">
        <v>76</v>
      </c>
      <c r="F9068" s="237"/>
      <c r="G9068" s="245"/>
      <c r="H9068" s="115" t="s">
        <v>16</v>
      </c>
      <c r="I9068" t="s">
        <v>107</v>
      </c>
      <c r="J9068" s="244"/>
      <c r="U9068"/>
      <c r="V9068" t="s">
        <v>4336</v>
      </c>
      <c r="W9068" s="244"/>
      <c r="AA9068" s="115" t="s">
        <v>4308</v>
      </c>
      <c r="AB9068" s="115" t="s">
        <v>4308</v>
      </c>
      <c r="AC9068" s="115" t="s">
        <v>4308</v>
      </c>
      <c r="AD9068" s="115" t="s">
        <v>4308</v>
      </c>
      <c r="AE9068" s="115" t="s">
        <v>4308</v>
      </c>
      <c r="AF9068" s="115" t="s">
        <v>4308</v>
      </c>
      <c r="AG9068" s="115" t="s">
        <v>4308</v>
      </c>
      <c r="AH9068" s="115" t="s">
        <v>4308</v>
      </c>
      <c r="AI9068" s="115" t="e">
        <f>VLOOKUP(A9068,'[2]دراسات قانونية'!$A$3:$E$600,1,0)</f>
        <v>#N/A</v>
      </c>
    </row>
    <row r="9069" spans="1:35" hidden="1" x14ac:dyDescent="0.25">
      <c r="A9069" s="243">
        <v>336701</v>
      </c>
      <c r="B9069" s="244" t="s">
        <v>3932</v>
      </c>
      <c r="C9069" s="244" t="s">
        <v>369</v>
      </c>
      <c r="D9069" s="245" t="s">
        <v>474</v>
      </c>
      <c r="E9069" s="115" t="s">
        <v>77</v>
      </c>
      <c r="F9069" s="237">
        <v>33597</v>
      </c>
      <c r="G9069" s="245" t="s">
        <v>243</v>
      </c>
      <c r="H9069" s="115" t="s">
        <v>16</v>
      </c>
      <c r="I9069" t="s">
        <v>199</v>
      </c>
      <c r="J9069" s="244" t="s">
        <v>1226</v>
      </c>
      <c r="L9069" s="115" t="s">
        <v>30</v>
      </c>
      <c r="U9069"/>
      <c r="V9069">
        <v>0</v>
      </c>
      <c r="W9069" s="244"/>
    </row>
    <row r="9070" spans="1:35" hidden="1" x14ac:dyDescent="0.25">
      <c r="A9070" s="246">
        <v>336702</v>
      </c>
      <c r="B9070" s="247" t="s">
        <v>13126</v>
      </c>
      <c r="C9070" s="247" t="s">
        <v>244</v>
      </c>
      <c r="D9070" s="248" t="s">
        <v>11081</v>
      </c>
      <c r="E9070" t="s">
        <v>76</v>
      </c>
      <c r="F9070" s="126">
        <v>31226</v>
      </c>
      <c r="G9070" s="248" t="s">
        <v>666</v>
      </c>
      <c r="H9070" t="s">
        <v>16</v>
      </c>
      <c r="I9070" t="s">
        <v>129</v>
      </c>
      <c r="J9070" s="247" t="s">
        <v>1226</v>
      </c>
      <c r="K9070"/>
      <c r="L9070" t="s">
        <v>40</v>
      </c>
      <c r="M9070"/>
      <c r="N9070"/>
      <c r="O9070"/>
      <c r="P9070"/>
      <c r="Q9070"/>
      <c r="U9070"/>
      <c r="V9070" t="s">
        <v>16623</v>
      </c>
      <c r="W9070" s="247"/>
      <c r="X9070"/>
      <c r="Y9070"/>
      <c r="Z9070"/>
      <c r="AA9070"/>
      <c r="AB9070"/>
      <c r="AC9070"/>
      <c r="AD9070"/>
      <c r="AE9070" t="s">
        <v>4308</v>
      </c>
      <c r="AF9070" t="s">
        <v>4308</v>
      </c>
      <c r="AG9070" t="s">
        <v>4308</v>
      </c>
      <c r="AH9070" s="115" t="s">
        <v>4308</v>
      </c>
    </row>
    <row r="9071" spans="1:35" x14ac:dyDescent="0.25">
      <c r="A9071" s="243">
        <v>336703</v>
      </c>
      <c r="B9071" s="244" t="s">
        <v>13127</v>
      </c>
      <c r="C9071" s="244" t="s">
        <v>984</v>
      </c>
      <c r="D9071" s="245" t="s">
        <v>1274</v>
      </c>
      <c r="E9071" s="115" t="s">
        <v>76</v>
      </c>
      <c r="F9071" s="237"/>
      <c r="G9071" s="245"/>
      <c r="H9071" s="115" t="s">
        <v>16</v>
      </c>
      <c r="I9071" t="s">
        <v>107</v>
      </c>
      <c r="J9071" s="244"/>
      <c r="U9071"/>
      <c r="V9071" t="s">
        <v>4336</v>
      </c>
      <c r="W9071" s="244"/>
      <c r="AA9071" s="115" t="s">
        <v>4308</v>
      </c>
      <c r="AB9071" s="115" t="s">
        <v>4308</v>
      </c>
      <c r="AC9071" s="115" t="s">
        <v>4308</v>
      </c>
      <c r="AD9071" s="115" t="s">
        <v>4308</v>
      </c>
      <c r="AE9071" s="115" t="s">
        <v>4308</v>
      </c>
      <c r="AF9071" s="115" t="s">
        <v>4308</v>
      </c>
      <c r="AG9071" s="115" t="s">
        <v>4308</v>
      </c>
      <c r="AH9071" s="115" t="s">
        <v>4308</v>
      </c>
      <c r="AI9071" s="115" t="e">
        <f>VLOOKUP(A9071,'[2]دراسات قانونية'!$A$3:$E$600,1,0)</f>
        <v>#N/A</v>
      </c>
    </row>
    <row r="9072" spans="1:35" ht="18" x14ac:dyDescent="0.25">
      <c r="A9072" s="249">
        <v>336704</v>
      </c>
      <c r="B9072" s="250" t="s">
        <v>13128</v>
      </c>
      <c r="C9072" s="250" t="s">
        <v>356</v>
      </c>
      <c r="D9072" s="251" t="s">
        <v>276</v>
      </c>
      <c r="E9072"/>
      <c r="F9072" s="126"/>
      <c r="G9072" s="252"/>
      <c r="H9072"/>
      <c r="I9072" t="s">
        <v>107</v>
      </c>
      <c r="J9072" s="253"/>
      <c r="K9072"/>
      <c r="L9072"/>
      <c r="M9072"/>
      <c r="N9072"/>
      <c r="O9072"/>
      <c r="P9072"/>
      <c r="Q9072"/>
      <c r="U9072"/>
      <c r="V9072" t="s">
        <v>4337</v>
      </c>
      <c r="W9072" s="253"/>
      <c r="X9072"/>
      <c r="Y9072"/>
      <c r="Z9072"/>
      <c r="AA9072"/>
      <c r="AB9072"/>
      <c r="AC9072"/>
      <c r="AD9072"/>
      <c r="AE9072"/>
      <c r="AF9072"/>
      <c r="AG9072"/>
      <c r="AH9072" s="115" t="s">
        <v>4308</v>
      </c>
      <c r="AI9072" s="115" t="e">
        <f>VLOOKUP(A9072,'[2]دراسات قانونية'!$A$3:$E$600,1,0)</f>
        <v>#N/A</v>
      </c>
    </row>
    <row r="9073" spans="1:35" x14ac:dyDescent="0.25">
      <c r="A9073" s="243">
        <v>336705</v>
      </c>
      <c r="B9073" s="244" t="s">
        <v>13129</v>
      </c>
      <c r="C9073" s="244" t="s">
        <v>227</v>
      </c>
      <c r="D9073" s="245" t="s">
        <v>707</v>
      </c>
      <c r="E9073" s="115" t="s">
        <v>76</v>
      </c>
      <c r="F9073" s="237"/>
      <c r="G9073" s="245"/>
      <c r="H9073" s="115" t="s">
        <v>16</v>
      </c>
      <c r="I9073" t="s">
        <v>107</v>
      </c>
      <c r="J9073" s="244"/>
      <c r="U9073"/>
      <c r="V9073" t="s">
        <v>4336</v>
      </c>
      <c r="W9073" s="244"/>
      <c r="AA9073" s="115" t="s">
        <v>4308</v>
      </c>
      <c r="AB9073" s="115" t="s">
        <v>4308</v>
      </c>
      <c r="AC9073" s="115" t="s">
        <v>4308</v>
      </c>
      <c r="AD9073" s="115" t="s">
        <v>4308</v>
      </c>
      <c r="AE9073" s="115" t="s">
        <v>4308</v>
      </c>
      <c r="AF9073" s="115" t="s">
        <v>4308</v>
      </c>
      <c r="AG9073" s="115" t="s">
        <v>4308</v>
      </c>
      <c r="AH9073" s="115" t="s">
        <v>4308</v>
      </c>
      <c r="AI9073" s="115" t="e">
        <f>VLOOKUP(A9073,'[2]دراسات قانونية'!$A$3:$E$600,1,0)</f>
        <v>#N/A</v>
      </c>
    </row>
    <row r="9074" spans="1:35" x14ac:dyDescent="0.25">
      <c r="A9074" s="243">
        <v>336706</v>
      </c>
      <c r="B9074" s="244" t="s">
        <v>13130</v>
      </c>
      <c r="C9074" s="244" t="s">
        <v>329</v>
      </c>
      <c r="D9074" s="245" t="s">
        <v>306</v>
      </c>
      <c r="E9074" s="115" t="s">
        <v>76</v>
      </c>
      <c r="F9074" s="237"/>
      <c r="G9074" s="245"/>
      <c r="H9074" s="115" t="s">
        <v>16</v>
      </c>
      <c r="I9074" t="s">
        <v>107</v>
      </c>
      <c r="J9074" s="244"/>
      <c r="U9074"/>
      <c r="V9074" t="s">
        <v>4336</v>
      </c>
      <c r="W9074" s="244"/>
      <c r="AA9074" s="115" t="s">
        <v>4308</v>
      </c>
      <c r="AB9074" s="115" t="s">
        <v>4308</v>
      </c>
      <c r="AC9074" s="115" t="s">
        <v>4308</v>
      </c>
      <c r="AD9074" s="115" t="s">
        <v>4308</v>
      </c>
      <c r="AE9074" s="115" t="s">
        <v>4308</v>
      </c>
      <c r="AF9074" s="115" t="s">
        <v>4308</v>
      </c>
      <c r="AG9074" s="115" t="s">
        <v>4308</v>
      </c>
      <c r="AH9074" s="115" t="s">
        <v>4308</v>
      </c>
      <c r="AI9074" s="115" t="e">
        <f>VLOOKUP(A9074,'[2]دراسات قانونية'!$A$3:$E$600,1,0)</f>
        <v>#N/A</v>
      </c>
    </row>
    <row r="9075" spans="1:35" hidden="1" x14ac:dyDescent="0.25">
      <c r="A9075" s="243">
        <v>336707</v>
      </c>
      <c r="B9075" s="244" t="s">
        <v>4219</v>
      </c>
      <c r="C9075" s="244" t="s">
        <v>1099</v>
      </c>
      <c r="D9075" s="245" t="s">
        <v>407</v>
      </c>
      <c r="E9075" s="115" t="s">
        <v>76</v>
      </c>
      <c r="F9075" s="237">
        <v>34803</v>
      </c>
      <c r="G9075" s="245" t="s">
        <v>37</v>
      </c>
      <c r="H9075" s="115" t="s">
        <v>16</v>
      </c>
      <c r="I9075" t="s">
        <v>199</v>
      </c>
      <c r="J9075" s="244" t="s">
        <v>1226</v>
      </c>
      <c r="L9075" s="115" t="s">
        <v>37</v>
      </c>
      <c r="U9075"/>
      <c r="V9075">
        <v>0</v>
      </c>
      <c r="W9075" s="244"/>
      <c r="AH9075" s="115" t="s">
        <v>4308</v>
      </c>
    </row>
    <row r="9076" spans="1:35" hidden="1" x14ac:dyDescent="0.25">
      <c r="A9076" s="246">
        <v>336709</v>
      </c>
      <c r="B9076" s="247" t="s">
        <v>13131</v>
      </c>
      <c r="C9076" s="247" t="s">
        <v>821</v>
      </c>
      <c r="D9076" s="248" t="s">
        <v>230</v>
      </c>
      <c r="E9076" t="s">
        <v>77</v>
      </c>
      <c r="F9076" s="126">
        <v>35065</v>
      </c>
      <c r="G9076" s="248" t="s">
        <v>67</v>
      </c>
      <c r="H9076" t="s">
        <v>16</v>
      </c>
      <c r="I9076" t="s">
        <v>129</v>
      </c>
      <c r="J9076" s="247" t="s">
        <v>1226</v>
      </c>
      <c r="K9076"/>
      <c r="L9076" t="s">
        <v>67</v>
      </c>
      <c r="M9076"/>
      <c r="N9076"/>
      <c r="O9076"/>
      <c r="P9076"/>
      <c r="Q9076"/>
      <c r="U9076"/>
      <c r="V9076">
        <v>0</v>
      </c>
      <c r="W9076" s="247"/>
      <c r="X9076"/>
      <c r="Y9076"/>
      <c r="Z9076"/>
      <c r="AA9076"/>
      <c r="AB9076"/>
      <c r="AC9076"/>
      <c r="AD9076"/>
      <c r="AE9076"/>
      <c r="AF9076"/>
      <c r="AG9076"/>
    </row>
    <row r="9077" spans="1:35" x14ac:dyDescent="0.25">
      <c r="A9077" s="243">
        <v>336710</v>
      </c>
      <c r="B9077" s="244" t="s">
        <v>13132</v>
      </c>
      <c r="C9077" s="244" t="s">
        <v>530</v>
      </c>
      <c r="D9077" s="245" t="s">
        <v>830</v>
      </c>
      <c r="E9077" s="115" t="s">
        <v>76</v>
      </c>
      <c r="F9077" s="237"/>
      <c r="G9077" s="245"/>
      <c r="H9077" s="115" t="s">
        <v>16</v>
      </c>
      <c r="I9077" t="s">
        <v>107</v>
      </c>
      <c r="J9077" s="244"/>
      <c r="U9077"/>
      <c r="V9077" t="s">
        <v>4336</v>
      </c>
      <c r="W9077" s="244"/>
      <c r="AA9077" s="115" t="s">
        <v>4308</v>
      </c>
      <c r="AB9077" s="115" t="s">
        <v>4308</v>
      </c>
      <c r="AC9077" s="115" t="s">
        <v>4308</v>
      </c>
      <c r="AD9077" s="115" t="s">
        <v>4308</v>
      </c>
      <c r="AE9077" s="115" t="s">
        <v>4308</v>
      </c>
      <c r="AF9077" s="115" t="s">
        <v>4308</v>
      </c>
      <c r="AG9077" s="115" t="s">
        <v>4308</v>
      </c>
      <c r="AH9077" s="115" t="s">
        <v>4308</v>
      </c>
      <c r="AI9077" s="115" t="e">
        <f>VLOOKUP(A9077,'[2]دراسات قانونية'!$A$3:$E$600,1,0)</f>
        <v>#N/A</v>
      </c>
    </row>
    <row r="9078" spans="1:35" hidden="1" x14ac:dyDescent="0.25">
      <c r="A9078" s="246">
        <v>336711</v>
      </c>
      <c r="B9078" s="247" t="s">
        <v>13133</v>
      </c>
      <c r="C9078" s="247" t="s">
        <v>1841</v>
      </c>
      <c r="D9078" s="248" t="s">
        <v>2932</v>
      </c>
      <c r="E9078" t="s">
        <v>77</v>
      </c>
      <c r="F9078" s="126">
        <v>30529</v>
      </c>
      <c r="G9078" s="248" t="s">
        <v>2389</v>
      </c>
      <c r="H9078" t="s">
        <v>16</v>
      </c>
      <c r="I9078" t="s">
        <v>136</v>
      </c>
      <c r="J9078" s="247" t="s">
        <v>1226</v>
      </c>
      <c r="K9078"/>
      <c r="L9078" t="s">
        <v>73</v>
      </c>
      <c r="M9078"/>
      <c r="N9078"/>
      <c r="O9078"/>
      <c r="P9078"/>
      <c r="Q9078"/>
      <c r="U9078"/>
      <c r="V9078">
        <v>0</v>
      </c>
      <c r="W9078" s="247"/>
      <c r="X9078"/>
      <c r="Y9078"/>
      <c r="Z9078"/>
      <c r="AA9078"/>
      <c r="AB9078"/>
      <c r="AC9078"/>
      <c r="AD9078"/>
      <c r="AE9078"/>
      <c r="AF9078"/>
      <c r="AG9078"/>
      <c r="AH9078" s="115" t="s">
        <v>4308</v>
      </c>
    </row>
    <row r="9079" spans="1:35" ht="18" hidden="1" x14ac:dyDescent="0.25">
      <c r="A9079" s="249">
        <v>336712</v>
      </c>
      <c r="B9079" s="250" t="s">
        <v>13134</v>
      </c>
      <c r="C9079" s="250" t="s">
        <v>229</v>
      </c>
      <c r="D9079" s="251" t="s">
        <v>947</v>
      </c>
      <c r="E9079"/>
      <c r="F9079" s="126"/>
      <c r="G9079" s="252"/>
      <c r="H9079"/>
      <c r="I9079" t="s">
        <v>199</v>
      </c>
      <c r="J9079" s="253"/>
      <c r="K9079"/>
      <c r="L9079"/>
      <c r="M9079"/>
      <c r="N9079"/>
      <c r="O9079"/>
      <c r="P9079"/>
      <c r="Q9079"/>
      <c r="U9079"/>
      <c r="V9079">
        <v>0</v>
      </c>
      <c r="W9079" s="253"/>
      <c r="X9079"/>
      <c r="Y9079"/>
      <c r="Z9079"/>
      <c r="AA9079"/>
      <c r="AB9079"/>
      <c r="AC9079"/>
      <c r="AD9079"/>
      <c r="AE9079"/>
      <c r="AF9079"/>
      <c r="AG9079"/>
      <c r="AH9079" s="115" t="s">
        <v>4308</v>
      </c>
    </row>
    <row r="9080" spans="1:35" x14ac:dyDescent="0.25">
      <c r="A9080" s="243">
        <v>336713</v>
      </c>
      <c r="B9080" s="244" t="s">
        <v>13135</v>
      </c>
      <c r="C9080" s="244" t="s">
        <v>475</v>
      </c>
      <c r="D9080" s="245" t="s">
        <v>13136</v>
      </c>
      <c r="E9080" s="115" t="s">
        <v>76</v>
      </c>
      <c r="F9080" s="237">
        <v>35642</v>
      </c>
      <c r="G9080" s="245" t="s">
        <v>13137</v>
      </c>
      <c r="H9080" s="115" t="s">
        <v>16</v>
      </c>
      <c r="I9080" t="s">
        <v>107</v>
      </c>
      <c r="J9080" s="244"/>
      <c r="U9080"/>
      <c r="V9080" t="s">
        <v>4336</v>
      </c>
      <c r="W9080" s="244"/>
      <c r="AC9080" s="115" t="s">
        <v>4308</v>
      </c>
      <c r="AD9080" s="115" t="s">
        <v>4308</v>
      </c>
      <c r="AE9080" s="115" t="s">
        <v>4308</v>
      </c>
      <c r="AF9080" s="115" t="s">
        <v>4308</v>
      </c>
      <c r="AG9080" s="115" t="s">
        <v>4308</v>
      </c>
      <c r="AH9080" s="115" t="s">
        <v>4308</v>
      </c>
      <c r="AI9080" s="115" t="e">
        <f>VLOOKUP(A9080,'[2]دراسات قانونية'!$A$3:$E$600,1,0)</f>
        <v>#N/A</v>
      </c>
    </row>
    <row r="9081" spans="1:35" hidden="1" x14ac:dyDescent="0.25">
      <c r="A9081" s="246">
        <v>336714</v>
      </c>
      <c r="B9081" s="247" t="s">
        <v>13138</v>
      </c>
      <c r="C9081" s="247" t="s">
        <v>388</v>
      </c>
      <c r="D9081" s="248" t="s">
        <v>13139</v>
      </c>
      <c r="E9081" t="s">
        <v>76</v>
      </c>
      <c r="F9081" s="126">
        <v>35108</v>
      </c>
      <c r="G9081" s="248" t="s">
        <v>18</v>
      </c>
      <c r="H9081" t="s">
        <v>16</v>
      </c>
      <c r="I9081" t="s">
        <v>136</v>
      </c>
      <c r="J9081" s="247" t="s">
        <v>15</v>
      </c>
      <c r="K9081"/>
      <c r="L9081" t="s">
        <v>61</v>
      </c>
      <c r="M9081"/>
      <c r="N9081"/>
      <c r="O9081"/>
      <c r="P9081"/>
      <c r="Q9081"/>
      <c r="U9081"/>
      <c r="V9081">
        <v>0</v>
      </c>
      <c r="W9081" s="247"/>
      <c r="X9081"/>
      <c r="Y9081"/>
      <c r="Z9081"/>
      <c r="AA9081"/>
      <c r="AB9081"/>
      <c r="AC9081"/>
      <c r="AD9081"/>
      <c r="AE9081"/>
      <c r="AF9081"/>
      <c r="AG9081"/>
      <c r="AH9081" s="115" t="s">
        <v>4308</v>
      </c>
    </row>
    <row r="9082" spans="1:35" x14ac:dyDescent="0.25">
      <c r="A9082" s="243">
        <v>336715</v>
      </c>
      <c r="B9082" s="244" t="s">
        <v>13140</v>
      </c>
      <c r="C9082" s="244" t="s">
        <v>523</v>
      </c>
      <c r="D9082" s="245" t="s">
        <v>7682</v>
      </c>
      <c r="E9082" s="115" t="s">
        <v>76</v>
      </c>
      <c r="F9082" s="237"/>
      <c r="G9082" s="245"/>
      <c r="H9082" s="115" t="s">
        <v>16</v>
      </c>
      <c r="I9082" t="s">
        <v>107</v>
      </c>
      <c r="J9082" s="244"/>
      <c r="U9082"/>
      <c r="V9082" t="s">
        <v>4336</v>
      </c>
      <c r="W9082" s="244"/>
      <c r="AA9082" s="115" t="s">
        <v>4308</v>
      </c>
      <c r="AB9082" s="115" t="s">
        <v>4308</v>
      </c>
      <c r="AC9082" s="115" t="s">
        <v>4308</v>
      </c>
      <c r="AD9082" s="115" t="s">
        <v>4308</v>
      </c>
      <c r="AE9082" s="115" t="s">
        <v>4308</v>
      </c>
      <c r="AF9082" s="115" t="s">
        <v>4308</v>
      </c>
      <c r="AG9082" s="115" t="s">
        <v>4308</v>
      </c>
      <c r="AH9082" s="115" t="s">
        <v>4308</v>
      </c>
      <c r="AI9082" s="115" t="e">
        <f>VLOOKUP(A9082,'[2]دراسات قانونية'!$A$3:$E$600,1,0)</f>
        <v>#N/A</v>
      </c>
    </row>
    <row r="9083" spans="1:35" x14ac:dyDescent="0.25">
      <c r="A9083" s="243">
        <v>336716</v>
      </c>
      <c r="B9083" s="244" t="s">
        <v>13141</v>
      </c>
      <c r="C9083" s="244" t="s">
        <v>1470</v>
      </c>
      <c r="D9083" s="245" t="s">
        <v>585</v>
      </c>
      <c r="E9083" s="115" t="s">
        <v>76</v>
      </c>
      <c r="F9083" s="237"/>
      <c r="G9083" s="245"/>
      <c r="H9083" s="115" t="s">
        <v>16</v>
      </c>
      <c r="I9083" t="s">
        <v>107</v>
      </c>
      <c r="J9083" s="244"/>
      <c r="U9083"/>
      <c r="V9083" t="s">
        <v>4336</v>
      </c>
      <c r="W9083" s="244"/>
      <c r="AA9083" s="115" t="s">
        <v>4308</v>
      </c>
      <c r="AB9083" s="115" t="s">
        <v>4308</v>
      </c>
      <c r="AC9083" s="115" t="s">
        <v>4308</v>
      </c>
      <c r="AD9083" s="115" t="s">
        <v>4308</v>
      </c>
      <c r="AE9083" s="115" t="s">
        <v>4308</v>
      </c>
      <c r="AF9083" s="115" t="s">
        <v>4308</v>
      </c>
      <c r="AG9083" s="115" t="s">
        <v>4308</v>
      </c>
      <c r="AH9083" s="115" t="s">
        <v>4308</v>
      </c>
      <c r="AI9083" s="115" t="e">
        <f>VLOOKUP(A9083,'[2]دراسات قانونية'!$A$3:$E$600,1,0)</f>
        <v>#N/A</v>
      </c>
    </row>
    <row r="9084" spans="1:35" hidden="1" x14ac:dyDescent="0.25">
      <c r="A9084" s="243">
        <v>336717</v>
      </c>
      <c r="B9084" s="244" t="s">
        <v>4220</v>
      </c>
      <c r="C9084" s="244" t="s">
        <v>681</v>
      </c>
      <c r="D9084" s="245" t="s">
        <v>839</v>
      </c>
      <c r="E9084" s="115" t="s">
        <v>76</v>
      </c>
      <c r="F9084" s="237">
        <v>30774</v>
      </c>
      <c r="G9084" s="245" t="s">
        <v>215</v>
      </c>
      <c r="H9084" s="115" t="s">
        <v>16</v>
      </c>
      <c r="I9084" t="s">
        <v>136</v>
      </c>
      <c r="J9084" s="244" t="s">
        <v>1226</v>
      </c>
      <c r="L9084" s="115" t="s">
        <v>58</v>
      </c>
      <c r="R9084" s="115">
        <v>8850</v>
      </c>
      <c r="S9084" s="115" t="s">
        <v>13142</v>
      </c>
      <c r="T9084" s="115">
        <v>70000</v>
      </c>
      <c r="U9084"/>
      <c r="V9084">
        <v>0</v>
      </c>
      <c r="W9084" s="244"/>
    </row>
    <row r="9085" spans="1:35" hidden="1" x14ac:dyDescent="0.25">
      <c r="A9085" s="246">
        <v>336718</v>
      </c>
      <c r="B9085" s="247" t="s">
        <v>13143</v>
      </c>
      <c r="C9085" s="247" t="s">
        <v>212</v>
      </c>
      <c r="D9085" s="248" t="s">
        <v>210</v>
      </c>
      <c r="E9085" t="s">
        <v>76</v>
      </c>
      <c r="F9085" s="126"/>
      <c r="G9085" s="248"/>
      <c r="H9085" t="s">
        <v>16</v>
      </c>
      <c r="I9085" t="s">
        <v>136</v>
      </c>
      <c r="J9085" s="247"/>
      <c r="K9085"/>
      <c r="L9085"/>
      <c r="M9085"/>
      <c r="N9085"/>
      <c r="O9085"/>
      <c r="P9085"/>
      <c r="Q9085"/>
      <c r="U9085"/>
      <c r="V9085" t="s">
        <v>16623</v>
      </c>
      <c r="W9085" s="247"/>
      <c r="X9085"/>
      <c r="Y9085"/>
      <c r="Z9085"/>
      <c r="AA9085"/>
      <c r="AB9085"/>
      <c r="AC9085" t="s">
        <v>4308</v>
      </c>
      <c r="AD9085" t="s">
        <v>4308</v>
      </c>
      <c r="AE9085" t="s">
        <v>4308</v>
      </c>
      <c r="AF9085" t="s">
        <v>4308</v>
      </c>
      <c r="AG9085" t="s">
        <v>4308</v>
      </c>
      <c r="AH9085" s="115" t="s">
        <v>4308</v>
      </c>
    </row>
    <row r="9086" spans="1:35" ht="18" x14ac:dyDescent="0.25">
      <c r="A9086" s="249">
        <v>336719</v>
      </c>
      <c r="B9086" s="250" t="s">
        <v>1768</v>
      </c>
      <c r="C9086" s="250" t="s">
        <v>442</v>
      </c>
      <c r="D9086" s="251" t="s">
        <v>310</v>
      </c>
      <c r="E9086"/>
      <c r="F9086" s="126"/>
      <c r="G9086" s="252"/>
      <c r="H9086"/>
      <c r="I9086" t="s">
        <v>107</v>
      </c>
      <c r="J9086" s="253"/>
      <c r="K9086"/>
      <c r="L9086"/>
      <c r="M9086"/>
      <c r="N9086"/>
      <c r="O9086"/>
      <c r="P9086"/>
      <c r="Q9086"/>
      <c r="U9086"/>
      <c r="V9086" t="s">
        <v>4337</v>
      </c>
      <c r="W9086" s="253"/>
      <c r="X9086"/>
      <c r="Y9086"/>
      <c r="Z9086"/>
      <c r="AA9086"/>
      <c r="AB9086"/>
      <c r="AC9086"/>
      <c r="AD9086"/>
      <c r="AE9086"/>
      <c r="AF9086"/>
      <c r="AG9086"/>
      <c r="AH9086" s="115" t="s">
        <v>4308</v>
      </c>
      <c r="AI9086" s="115" t="e">
        <f>VLOOKUP(A9086,'[2]دراسات قانونية'!$A$3:$E$600,1,0)</f>
        <v>#N/A</v>
      </c>
    </row>
    <row r="9087" spans="1:35" hidden="1" x14ac:dyDescent="0.25">
      <c r="A9087" s="246">
        <v>336720</v>
      </c>
      <c r="B9087" s="247" t="s">
        <v>13144</v>
      </c>
      <c r="C9087" s="247" t="s">
        <v>227</v>
      </c>
      <c r="D9087" s="248" t="s">
        <v>321</v>
      </c>
      <c r="E9087" t="s">
        <v>76</v>
      </c>
      <c r="F9087" s="126">
        <v>35300</v>
      </c>
      <c r="G9087" s="248" t="s">
        <v>40</v>
      </c>
      <c r="H9087" t="s">
        <v>16</v>
      </c>
      <c r="I9087" t="s">
        <v>129</v>
      </c>
      <c r="J9087" s="247"/>
      <c r="K9087"/>
      <c r="L9087"/>
      <c r="M9087"/>
      <c r="N9087"/>
      <c r="O9087"/>
      <c r="P9087"/>
      <c r="Q9087"/>
      <c r="U9087"/>
      <c r="V9087" t="s">
        <v>16603</v>
      </c>
      <c r="W9087" s="247"/>
      <c r="X9087"/>
      <c r="Y9087"/>
      <c r="Z9087"/>
      <c r="AA9087"/>
      <c r="AB9087"/>
      <c r="AC9087" t="s">
        <v>4308</v>
      </c>
      <c r="AD9087" t="s">
        <v>4308</v>
      </c>
      <c r="AE9087" t="s">
        <v>4308</v>
      </c>
      <c r="AF9087" t="s">
        <v>4308</v>
      </c>
      <c r="AG9087" t="s">
        <v>4308</v>
      </c>
      <c r="AH9087" s="115" t="s">
        <v>4308</v>
      </c>
    </row>
    <row r="9088" spans="1:35" x14ac:dyDescent="0.25">
      <c r="A9088" s="243">
        <v>336721</v>
      </c>
      <c r="B9088" s="244" t="s">
        <v>13145</v>
      </c>
      <c r="C9088" s="244" t="s">
        <v>227</v>
      </c>
      <c r="D9088" s="245" t="s">
        <v>1789</v>
      </c>
      <c r="E9088" s="115" t="s">
        <v>76</v>
      </c>
      <c r="F9088" s="237"/>
      <c r="G9088" s="245"/>
      <c r="H9088" s="115" t="s">
        <v>16</v>
      </c>
      <c r="I9088" t="s">
        <v>107</v>
      </c>
      <c r="J9088" s="244"/>
      <c r="U9088"/>
      <c r="V9088" t="s">
        <v>4336</v>
      </c>
      <c r="W9088" s="244"/>
      <c r="AA9088" s="115" t="s">
        <v>4308</v>
      </c>
      <c r="AB9088" s="115" t="s">
        <v>4308</v>
      </c>
      <c r="AC9088" s="115" t="s">
        <v>4308</v>
      </c>
      <c r="AD9088" s="115" t="s">
        <v>4308</v>
      </c>
      <c r="AE9088" s="115" t="s">
        <v>4308</v>
      </c>
      <c r="AF9088" s="115" t="s">
        <v>4308</v>
      </c>
      <c r="AG9088" s="115" t="s">
        <v>4308</v>
      </c>
      <c r="AH9088" s="115" t="s">
        <v>4308</v>
      </c>
      <c r="AI9088" s="115" t="e">
        <f>VLOOKUP(A9088,'[2]دراسات قانونية'!$A$3:$E$600,1,0)</f>
        <v>#N/A</v>
      </c>
    </row>
    <row r="9089" spans="1:35" x14ac:dyDescent="0.25">
      <c r="A9089" s="243">
        <v>336722</v>
      </c>
      <c r="B9089" s="244" t="s">
        <v>13146</v>
      </c>
      <c r="C9089" s="244" t="s">
        <v>835</v>
      </c>
      <c r="D9089" s="245" t="s">
        <v>405</v>
      </c>
      <c r="E9089" s="115" t="s">
        <v>76</v>
      </c>
      <c r="F9089" s="237"/>
      <c r="G9089" s="245"/>
      <c r="H9089" s="115" t="s">
        <v>16</v>
      </c>
      <c r="I9089" t="s">
        <v>107</v>
      </c>
      <c r="J9089" s="244"/>
      <c r="U9089"/>
      <c r="V9089" t="s">
        <v>4336</v>
      </c>
      <c r="W9089" s="244"/>
      <c r="AA9089" s="115" t="s">
        <v>4308</v>
      </c>
      <c r="AB9089" s="115" t="s">
        <v>4308</v>
      </c>
      <c r="AC9089" s="115" t="s">
        <v>4308</v>
      </c>
      <c r="AD9089" s="115" t="s">
        <v>4308</v>
      </c>
      <c r="AE9089" s="115" t="s">
        <v>4308</v>
      </c>
      <c r="AF9089" s="115" t="s">
        <v>4308</v>
      </c>
      <c r="AG9089" s="115" t="s">
        <v>4308</v>
      </c>
      <c r="AH9089" s="115" t="s">
        <v>4308</v>
      </c>
      <c r="AI9089" s="115" t="e">
        <f>VLOOKUP(A9089,'[2]دراسات قانونية'!$A$3:$E$600,1,0)</f>
        <v>#N/A</v>
      </c>
    </row>
    <row r="9090" spans="1:35" hidden="1" x14ac:dyDescent="0.25">
      <c r="A9090" s="246">
        <v>336723</v>
      </c>
      <c r="B9090" s="247" t="s">
        <v>13147</v>
      </c>
      <c r="C9090" s="247" t="s">
        <v>360</v>
      </c>
      <c r="D9090" s="248" t="s">
        <v>4671</v>
      </c>
      <c r="E9090" t="s">
        <v>76</v>
      </c>
      <c r="F9090" s="126">
        <v>36292</v>
      </c>
      <c r="G9090" s="248" t="s">
        <v>18</v>
      </c>
      <c r="H9090" t="s">
        <v>16</v>
      </c>
      <c r="I9090" t="s">
        <v>129</v>
      </c>
      <c r="J9090" s="247"/>
      <c r="K9090"/>
      <c r="L9090"/>
      <c r="M9090"/>
      <c r="N9090"/>
      <c r="O9090"/>
      <c r="P9090"/>
      <c r="Q9090"/>
      <c r="U9090"/>
      <c r="V9090" t="s">
        <v>16603</v>
      </c>
      <c r="W9090" s="247"/>
      <c r="X9090"/>
      <c r="Y9090"/>
      <c r="Z9090"/>
      <c r="AA9090"/>
      <c r="AB9090" t="s">
        <v>4308</v>
      </c>
      <c r="AC9090" t="s">
        <v>4308</v>
      </c>
      <c r="AD9090" t="s">
        <v>4308</v>
      </c>
      <c r="AE9090" t="s">
        <v>4308</v>
      </c>
      <c r="AF9090" t="s">
        <v>4308</v>
      </c>
      <c r="AG9090" t="s">
        <v>4308</v>
      </c>
      <c r="AH9090" s="115" t="s">
        <v>4308</v>
      </c>
    </row>
    <row r="9091" spans="1:35" hidden="1" x14ac:dyDescent="0.25">
      <c r="A9091" s="246">
        <v>336724</v>
      </c>
      <c r="B9091" s="247" t="s">
        <v>13148</v>
      </c>
      <c r="C9091" s="247" t="s">
        <v>4820</v>
      </c>
      <c r="D9091" s="248" t="s">
        <v>365</v>
      </c>
      <c r="E9091" t="s">
        <v>76</v>
      </c>
      <c r="F9091" s="126">
        <v>33604</v>
      </c>
      <c r="G9091" s="248" t="s">
        <v>18</v>
      </c>
      <c r="H9091" t="s">
        <v>16</v>
      </c>
      <c r="I9091" t="s">
        <v>129</v>
      </c>
      <c r="J9091" s="247"/>
      <c r="K9091"/>
      <c r="L9091"/>
      <c r="M9091"/>
      <c r="N9091"/>
      <c r="O9091"/>
      <c r="P9091"/>
      <c r="Q9091"/>
      <c r="U9091"/>
      <c r="V9091" t="s">
        <v>16623</v>
      </c>
      <c r="W9091" s="247"/>
      <c r="X9091"/>
      <c r="Y9091"/>
      <c r="Z9091"/>
      <c r="AA9091"/>
      <c r="AB9091" t="s">
        <v>4308</v>
      </c>
      <c r="AC9091" t="s">
        <v>4308</v>
      </c>
      <c r="AD9091" t="s">
        <v>4308</v>
      </c>
      <c r="AE9091" t="s">
        <v>4308</v>
      </c>
      <c r="AF9091" t="s">
        <v>4308</v>
      </c>
      <c r="AG9091" t="s">
        <v>4308</v>
      </c>
      <c r="AH9091" s="115" t="s">
        <v>4308</v>
      </c>
    </row>
    <row r="9092" spans="1:35" hidden="1" x14ac:dyDescent="0.25">
      <c r="A9092" s="246">
        <v>336725</v>
      </c>
      <c r="B9092" s="247" t="s">
        <v>13149</v>
      </c>
      <c r="C9092" s="247" t="s">
        <v>457</v>
      </c>
      <c r="D9092" s="248" t="s">
        <v>924</v>
      </c>
      <c r="E9092" t="s">
        <v>76</v>
      </c>
      <c r="F9092" s="126">
        <v>36161</v>
      </c>
      <c r="G9092" s="248" t="s">
        <v>2302</v>
      </c>
      <c r="H9092" t="s">
        <v>16</v>
      </c>
      <c r="I9092" t="s">
        <v>129</v>
      </c>
      <c r="J9092" s="247" t="s">
        <v>1226</v>
      </c>
      <c r="K9092"/>
      <c r="L9092" t="s">
        <v>73</v>
      </c>
      <c r="M9092"/>
      <c r="N9092"/>
      <c r="O9092"/>
      <c r="P9092"/>
      <c r="Q9092"/>
      <c r="U9092"/>
      <c r="V9092" t="s">
        <v>16623</v>
      </c>
      <c r="W9092" s="247"/>
      <c r="X9092"/>
      <c r="Y9092"/>
      <c r="Z9092"/>
      <c r="AA9092"/>
      <c r="AB9092"/>
      <c r="AC9092"/>
      <c r="AD9092"/>
      <c r="AE9092"/>
      <c r="AF9092"/>
      <c r="AG9092"/>
    </row>
    <row r="9093" spans="1:35" hidden="1" x14ac:dyDescent="0.25">
      <c r="A9093" s="246">
        <v>336726</v>
      </c>
      <c r="B9093" s="247" t="s">
        <v>13150</v>
      </c>
      <c r="C9093" s="247" t="s">
        <v>360</v>
      </c>
      <c r="D9093" s="248" t="s">
        <v>13151</v>
      </c>
      <c r="E9093" t="s">
        <v>76</v>
      </c>
      <c r="F9093" s="126"/>
      <c r="G9093" s="248"/>
      <c r="H9093" t="s">
        <v>16</v>
      </c>
      <c r="I9093" t="s">
        <v>129</v>
      </c>
      <c r="J9093" s="247"/>
      <c r="K9093"/>
      <c r="L9093"/>
      <c r="M9093"/>
      <c r="N9093"/>
      <c r="O9093"/>
      <c r="P9093"/>
      <c r="Q9093"/>
      <c r="U9093"/>
      <c r="V9093" t="s">
        <v>4414</v>
      </c>
      <c r="W9093" s="247"/>
      <c r="X9093"/>
      <c r="Y9093"/>
      <c r="Z9093"/>
      <c r="AA9093"/>
      <c r="AB9093"/>
      <c r="AC9093"/>
      <c r="AD9093"/>
      <c r="AE9093"/>
      <c r="AF9093"/>
      <c r="AG9093" t="s">
        <v>4308</v>
      </c>
      <c r="AH9093" s="115" t="s">
        <v>4308</v>
      </c>
    </row>
    <row r="9094" spans="1:35" hidden="1" x14ac:dyDescent="0.25">
      <c r="A9094" s="246">
        <v>336727</v>
      </c>
      <c r="B9094" s="247" t="s">
        <v>13152</v>
      </c>
      <c r="C9094" s="247" t="s">
        <v>468</v>
      </c>
      <c r="D9094" s="248" t="s">
        <v>217</v>
      </c>
      <c r="E9094" t="s">
        <v>76</v>
      </c>
      <c r="F9094" s="126">
        <v>35685</v>
      </c>
      <c r="G9094" s="248" t="s">
        <v>18</v>
      </c>
      <c r="H9094" t="s">
        <v>16</v>
      </c>
      <c r="I9094" t="s">
        <v>129</v>
      </c>
      <c r="J9094" s="247"/>
      <c r="K9094"/>
      <c r="L9094"/>
      <c r="M9094"/>
      <c r="N9094"/>
      <c r="O9094"/>
      <c r="P9094"/>
      <c r="Q9094"/>
      <c r="U9094"/>
      <c r="V9094" t="s">
        <v>16603</v>
      </c>
      <c r="W9094" s="247"/>
      <c r="X9094"/>
      <c r="Y9094"/>
      <c r="Z9094"/>
      <c r="AA9094"/>
      <c r="AB9094" t="s">
        <v>4308</v>
      </c>
      <c r="AC9094" t="s">
        <v>4308</v>
      </c>
      <c r="AD9094" t="s">
        <v>4308</v>
      </c>
      <c r="AE9094" t="s">
        <v>4308</v>
      </c>
      <c r="AF9094" t="s">
        <v>4308</v>
      </c>
      <c r="AG9094" t="s">
        <v>4308</v>
      </c>
      <c r="AH9094" s="115" t="s">
        <v>4308</v>
      </c>
    </row>
    <row r="9095" spans="1:35" hidden="1" x14ac:dyDescent="0.25">
      <c r="A9095" s="246">
        <v>336728</v>
      </c>
      <c r="B9095" s="247" t="s">
        <v>13153</v>
      </c>
      <c r="C9095" s="247" t="s">
        <v>13154</v>
      </c>
      <c r="D9095" s="248" t="s">
        <v>13155</v>
      </c>
      <c r="E9095" t="s">
        <v>76</v>
      </c>
      <c r="F9095" s="126">
        <v>36161</v>
      </c>
      <c r="G9095" s="248" t="s">
        <v>13156</v>
      </c>
      <c r="H9095" t="s">
        <v>16</v>
      </c>
      <c r="I9095" t="s">
        <v>129</v>
      </c>
      <c r="J9095" s="247"/>
      <c r="K9095"/>
      <c r="L9095"/>
      <c r="M9095"/>
      <c r="N9095"/>
      <c r="O9095"/>
      <c r="P9095"/>
      <c r="Q9095"/>
      <c r="U9095"/>
      <c r="V9095" t="s">
        <v>16603</v>
      </c>
      <c r="W9095" s="247"/>
      <c r="X9095"/>
      <c r="Y9095"/>
      <c r="Z9095"/>
      <c r="AA9095"/>
      <c r="AB9095"/>
      <c r="AC9095" t="s">
        <v>4308</v>
      </c>
      <c r="AD9095" t="s">
        <v>4308</v>
      </c>
      <c r="AE9095" t="s">
        <v>4308</v>
      </c>
      <c r="AF9095" t="s">
        <v>4308</v>
      </c>
      <c r="AG9095" t="s">
        <v>4308</v>
      </c>
      <c r="AH9095" s="115" t="s">
        <v>4308</v>
      </c>
    </row>
    <row r="9096" spans="1:35" hidden="1" x14ac:dyDescent="0.25">
      <c r="A9096" s="246">
        <v>336729</v>
      </c>
      <c r="B9096" s="247" t="s">
        <v>13157</v>
      </c>
      <c r="C9096" s="247" t="s">
        <v>602</v>
      </c>
      <c r="D9096" s="248" t="s">
        <v>856</v>
      </c>
      <c r="E9096" t="s">
        <v>76</v>
      </c>
      <c r="F9096" s="126">
        <v>36892</v>
      </c>
      <c r="G9096" s="248" t="s">
        <v>18</v>
      </c>
      <c r="H9096" t="s">
        <v>16</v>
      </c>
      <c r="I9096" t="s">
        <v>136</v>
      </c>
      <c r="J9096" s="247"/>
      <c r="K9096"/>
      <c r="L9096"/>
      <c r="M9096"/>
      <c r="N9096"/>
      <c r="O9096"/>
      <c r="P9096"/>
      <c r="Q9096"/>
      <c r="U9096"/>
      <c r="V9096">
        <v>0</v>
      </c>
      <c r="W9096" s="247"/>
      <c r="X9096"/>
      <c r="Y9096"/>
      <c r="Z9096"/>
      <c r="AA9096"/>
      <c r="AB9096"/>
      <c r="AC9096"/>
      <c r="AD9096"/>
      <c r="AE9096"/>
      <c r="AF9096"/>
      <c r="AG9096"/>
    </row>
    <row r="9097" spans="1:35" hidden="1" x14ac:dyDescent="0.25">
      <c r="A9097" s="246">
        <v>336730</v>
      </c>
      <c r="B9097" s="247" t="s">
        <v>5572</v>
      </c>
      <c r="C9097" s="247" t="s">
        <v>227</v>
      </c>
      <c r="D9097" s="248" t="s">
        <v>321</v>
      </c>
      <c r="E9097" t="s">
        <v>76</v>
      </c>
      <c r="F9097" s="126">
        <v>33973</v>
      </c>
      <c r="G9097" s="248" t="s">
        <v>13158</v>
      </c>
      <c r="H9097" t="s">
        <v>16</v>
      </c>
      <c r="I9097" t="s">
        <v>136</v>
      </c>
      <c r="J9097" s="247"/>
      <c r="K9097"/>
      <c r="L9097"/>
      <c r="M9097"/>
      <c r="N9097"/>
      <c r="O9097"/>
      <c r="P9097"/>
      <c r="Q9097"/>
      <c r="U9097"/>
      <c r="V9097" t="s">
        <v>16623</v>
      </c>
      <c r="W9097" s="247"/>
      <c r="X9097"/>
      <c r="Y9097"/>
      <c r="Z9097"/>
      <c r="AA9097"/>
      <c r="AB9097"/>
      <c r="AC9097"/>
      <c r="AD9097"/>
      <c r="AE9097"/>
      <c r="AF9097"/>
      <c r="AG9097"/>
      <c r="AH9097" s="115" t="s">
        <v>4308</v>
      </c>
    </row>
    <row r="9098" spans="1:35" hidden="1" x14ac:dyDescent="0.25">
      <c r="A9098" s="246">
        <v>336731</v>
      </c>
      <c r="B9098" s="247" t="s">
        <v>13159</v>
      </c>
      <c r="C9098" s="247" t="s">
        <v>1487</v>
      </c>
      <c r="D9098" s="248" t="s">
        <v>718</v>
      </c>
      <c r="E9098" t="s">
        <v>76</v>
      </c>
      <c r="F9098" s="126"/>
      <c r="G9098" s="248"/>
      <c r="H9098" t="s">
        <v>16</v>
      </c>
      <c r="I9098" t="s">
        <v>136</v>
      </c>
      <c r="J9098" s="247"/>
      <c r="K9098"/>
      <c r="L9098"/>
      <c r="M9098"/>
      <c r="N9098"/>
      <c r="O9098"/>
      <c r="P9098"/>
      <c r="Q9098"/>
      <c r="U9098"/>
      <c r="V9098" t="s">
        <v>4412</v>
      </c>
      <c r="W9098" s="247"/>
      <c r="X9098"/>
      <c r="Y9098"/>
      <c r="Z9098"/>
      <c r="AA9098"/>
      <c r="AB9098"/>
      <c r="AC9098" t="s">
        <v>4308</v>
      </c>
      <c r="AD9098" t="s">
        <v>4308</v>
      </c>
      <c r="AE9098" t="s">
        <v>4308</v>
      </c>
      <c r="AF9098" t="s">
        <v>4308</v>
      </c>
      <c r="AG9098" t="s">
        <v>4308</v>
      </c>
      <c r="AH9098" s="115" t="s">
        <v>4308</v>
      </c>
    </row>
    <row r="9099" spans="1:35" x14ac:dyDescent="0.25">
      <c r="A9099" s="243">
        <v>336732</v>
      </c>
      <c r="B9099" s="244" t="s">
        <v>13160</v>
      </c>
      <c r="C9099" s="244" t="s">
        <v>339</v>
      </c>
      <c r="D9099" s="245" t="s">
        <v>275</v>
      </c>
      <c r="E9099" s="115" t="s">
        <v>76</v>
      </c>
      <c r="F9099" s="237">
        <v>36165</v>
      </c>
      <c r="G9099" s="245" t="s">
        <v>58</v>
      </c>
      <c r="H9099" s="115" t="s">
        <v>16</v>
      </c>
      <c r="I9099" t="s">
        <v>107</v>
      </c>
      <c r="J9099" s="244"/>
      <c r="U9099"/>
      <c r="V9099" t="s">
        <v>16623</v>
      </c>
      <c r="W9099" s="244"/>
      <c r="AB9099" s="115" t="s">
        <v>4308</v>
      </c>
      <c r="AC9099" s="115" t="s">
        <v>4308</v>
      </c>
      <c r="AD9099" s="115" t="s">
        <v>4308</v>
      </c>
      <c r="AE9099" s="115" t="s">
        <v>4308</v>
      </c>
      <c r="AF9099" s="115" t="s">
        <v>4308</v>
      </c>
      <c r="AG9099" s="115" t="s">
        <v>4308</v>
      </c>
      <c r="AH9099" s="115" t="s">
        <v>4308</v>
      </c>
      <c r="AI9099" s="115" t="e">
        <f>VLOOKUP(A9099,'[2]دراسات قانونية'!$A$3:$E$600,1,0)</f>
        <v>#N/A</v>
      </c>
    </row>
    <row r="9100" spans="1:35" hidden="1" x14ac:dyDescent="0.25">
      <c r="A9100" s="243">
        <v>336735</v>
      </c>
      <c r="B9100" s="244" t="s">
        <v>3055</v>
      </c>
      <c r="C9100" s="244" t="s">
        <v>227</v>
      </c>
      <c r="D9100" s="245" t="s">
        <v>354</v>
      </c>
      <c r="E9100" s="115" t="s">
        <v>76</v>
      </c>
      <c r="F9100" s="237">
        <v>35741</v>
      </c>
      <c r="G9100" s="245" t="s">
        <v>18</v>
      </c>
      <c r="H9100" s="115" t="s">
        <v>16</v>
      </c>
      <c r="I9100" t="s">
        <v>199</v>
      </c>
      <c r="J9100" s="244" t="s">
        <v>1226</v>
      </c>
      <c r="L9100" s="115" t="s">
        <v>18</v>
      </c>
      <c r="R9100" s="115">
        <v>9362</v>
      </c>
      <c r="S9100" s="115">
        <v>45721</v>
      </c>
      <c r="T9100" s="115">
        <v>305000</v>
      </c>
      <c r="U9100"/>
      <c r="V9100">
        <v>0</v>
      </c>
      <c r="W9100" s="244"/>
    </row>
    <row r="9101" spans="1:35" hidden="1" x14ac:dyDescent="0.25">
      <c r="A9101" s="243">
        <v>336736</v>
      </c>
      <c r="B9101" s="244" t="s">
        <v>2903</v>
      </c>
      <c r="C9101" s="244" t="s">
        <v>219</v>
      </c>
      <c r="D9101" s="245" t="s">
        <v>415</v>
      </c>
      <c r="E9101" s="115" t="s">
        <v>76</v>
      </c>
      <c r="F9101" s="237">
        <v>36892</v>
      </c>
      <c r="G9101" s="245" t="s">
        <v>18</v>
      </c>
      <c r="H9101" s="115" t="s">
        <v>16</v>
      </c>
      <c r="I9101" t="s">
        <v>199</v>
      </c>
      <c r="J9101" s="244" t="s">
        <v>1226</v>
      </c>
      <c r="L9101" s="115" t="s">
        <v>30</v>
      </c>
      <c r="U9101"/>
      <c r="V9101">
        <v>0</v>
      </c>
      <c r="W9101" s="244"/>
    </row>
    <row r="9102" spans="1:35" ht="18" x14ac:dyDescent="0.25">
      <c r="A9102" s="249">
        <v>336737</v>
      </c>
      <c r="B9102" s="250" t="s">
        <v>13161</v>
      </c>
      <c r="C9102" s="250" t="s">
        <v>13162</v>
      </c>
      <c r="D9102" s="251" t="s">
        <v>528</v>
      </c>
      <c r="E9102"/>
      <c r="F9102" s="126"/>
      <c r="G9102" s="252"/>
      <c r="H9102"/>
      <c r="I9102" t="s">
        <v>107</v>
      </c>
      <c r="J9102" s="253"/>
      <c r="K9102"/>
      <c r="L9102"/>
      <c r="M9102"/>
      <c r="N9102"/>
      <c r="O9102"/>
      <c r="P9102"/>
      <c r="Q9102"/>
      <c r="U9102"/>
      <c r="V9102" t="s">
        <v>4337</v>
      </c>
      <c r="W9102" s="253"/>
      <c r="X9102"/>
      <c r="Y9102"/>
      <c r="Z9102"/>
      <c r="AA9102"/>
      <c r="AB9102"/>
      <c r="AC9102"/>
      <c r="AD9102"/>
      <c r="AE9102"/>
      <c r="AF9102"/>
      <c r="AG9102"/>
      <c r="AH9102" s="115" t="s">
        <v>4308</v>
      </c>
      <c r="AI9102" s="115" t="e">
        <f>VLOOKUP(A9102,'[2]دراسات قانونية'!$A$3:$E$600,1,0)</f>
        <v>#N/A</v>
      </c>
    </row>
    <row r="9103" spans="1:35" x14ac:dyDescent="0.25">
      <c r="A9103" s="243">
        <v>336738</v>
      </c>
      <c r="B9103" s="244" t="s">
        <v>5844</v>
      </c>
      <c r="C9103" s="244" t="s">
        <v>209</v>
      </c>
      <c r="D9103" s="245" t="s">
        <v>924</v>
      </c>
      <c r="E9103" s="115" t="s">
        <v>76</v>
      </c>
      <c r="F9103" s="237"/>
      <c r="G9103" s="245"/>
      <c r="H9103" s="115" t="s">
        <v>16</v>
      </c>
      <c r="I9103" t="s">
        <v>107</v>
      </c>
      <c r="J9103" s="244"/>
      <c r="U9103"/>
      <c r="V9103" t="s">
        <v>4336</v>
      </c>
      <c r="W9103" s="244"/>
      <c r="AA9103" s="115" t="s">
        <v>4308</v>
      </c>
      <c r="AB9103" s="115" t="s">
        <v>4308</v>
      </c>
      <c r="AC9103" s="115" t="s">
        <v>4308</v>
      </c>
      <c r="AD9103" s="115" t="s">
        <v>4308</v>
      </c>
      <c r="AE9103" s="115" t="s">
        <v>4308</v>
      </c>
      <c r="AF9103" s="115" t="s">
        <v>4308</v>
      </c>
      <c r="AG9103" s="115" t="s">
        <v>4308</v>
      </c>
      <c r="AH9103" s="115" t="s">
        <v>4308</v>
      </c>
      <c r="AI9103" s="115" t="e">
        <f>VLOOKUP(A9103,'[2]دراسات قانونية'!$A$3:$E$600,1,0)</f>
        <v>#N/A</v>
      </c>
    </row>
    <row r="9104" spans="1:35" ht="18" x14ac:dyDescent="0.25">
      <c r="A9104" s="249">
        <v>336739</v>
      </c>
      <c r="B9104" s="250" t="s">
        <v>13163</v>
      </c>
      <c r="C9104" s="250" t="s">
        <v>250</v>
      </c>
      <c r="D9104" s="251" t="s">
        <v>585</v>
      </c>
      <c r="E9104"/>
      <c r="F9104" s="126"/>
      <c r="G9104" s="252"/>
      <c r="H9104"/>
      <c r="I9104" t="s">
        <v>107</v>
      </c>
      <c r="J9104" s="253"/>
      <c r="K9104"/>
      <c r="L9104"/>
      <c r="M9104"/>
      <c r="N9104"/>
      <c r="O9104"/>
      <c r="P9104"/>
      <c r="Q9104"/>
      <c r="U9104"/>
      <c r="V9104" t="s">
        <v>4337</v>
      </c>
      <c r="W9104" s="253"/>
      <c r="X9104"/>
      <c r="Y9104"/>
      <c r="Z9104"/>
      <c r="AA9104"/>
      <c r="AB9104"/>
      <c r="AC9104"/>
      <c r="AD9104"/>
      <c r="AE9104"/>
      <c r="AF9104"/>
      <c r="AG9104"/>
      <c r="AH9104" s="115" t="s">
        <v>4308</v>
      </c>
      <c r="AI9104" s="115" t="e">
        <f>VLOOKUP(A9104,'[2]دراسات قانونية'!$A$3:$E$600,1,0)</f>
        <v>#N/A</v>
      </c>
    </row>
    <row r="9105" spans="1:35" hidden="1" x14ac:dyDescent="0.25">
      <c r="A9105" s="246">
        <v>336740</v>
      </c>
      <c r="B9105" s="247" t="s">
        <v>13164</v>
      </c>
      <c r="C9105" s="247" t="s">
        <v>212</v>
      </c>
      <c r="D9105" s="248" t="s">
        <v>11083</v>
      </c>
      <c r="E9105" t="s">
        <v>77</v>
      </c>
      <c r="F9105" s="126">
        <v>29629</v>
      </c>
      <c r="G9105" s="248" t="s">
        <v>10295</v>
      </c>
      <c r="H9105" t="s">
        <v>16</v>
      </c>
      <c r="I9105" t="s">
        <v>136</v>
      </c>
      <c r="J9105" s="247" t="s">
        <v>1226</v>
      </c>
      <c r="K9105"/>
      <c r="L9105" t="s">
        <v>55</v>
      </c>
      <c r="M9105"/>
      <c r="N9105"/>
      <c r="O9105"/>
      <c r="P9105"/>
      <c r="Q9105"/>
      <c r="U9105"/>
      <c r="V9105">
        <v>0</v>
      </c>
      <c r="W9105" s="247"/>
      <c r="X9105"/>
      <c r="Y9105"/>
      <c r="Z9105"/>
      <c r="AA9105"/>
      <c r="AB9105"/>
      <c r="AC9105"/>
      <c r="AD9105"/>
      <c r="AE9105"/>
      <c r="AF9105"/>
      <c r="AG9105"/>
    </row>
    <row r="9106" spans="1:35" hidden="1" x14ac:dyDescent="0.25">
      <c r="A9106" s="246">
        <v>336741</v>
      </c>
      <c r="B9106" s="247" t="s">
        <v>13165</v>
      </c>
      <c r="C9106" s="247" t="s">
        <v>227</v>
      </c>
      <c r="D9106" s="248" t="s">
        <v>1001</v>
      </c>
      <c r="E9106" t="s">
        <v>76</v>
      </c>
      <c r="F9106" s="126">
        <v>34072</v>
      </c>
      <c r="G9106" s="248" t="s">
        <v>211</v>
      </c>
      <c r="H9106" t="s">
        <v>16</v>
      </c>
      <c r="I9106" t="s">
        <v>136</v>
      </c>
      <c r="J9106" s="247" t="s">
        <v>1226</v>
      </c>
      <c r="K9106"/>
      <c r="L9106" t="s">
        <v>67</v>
      </c>
      <c r="M9106"/>
      <c r="N9106"/>
      <c r="O9106"/>
      <c r="P9106"/>
      <c r="Q9106"/>
      <c r="U9106"/>
      <c r="V9106">
        <v>0</v>
      </c>
      <c r="W9106" s="247"/>
      <c r="X9106"/>
      <c r="Y9106"/>
      <c r="Z9106"/>
      <c r="AA9106"/>
      <c r="AB9106"/>
      <c r="AC9106"/>
      <c r="AD9106"/>
      <c r="AE9106"/>
      <c r="AF9106"/>
      <c r="AG9106"/>
    </row>
    <row r="9107" spans="1:35" hidden="1" x14ac:dyDescent="0.25">
      <c r="A9107" s="246">
        <v>336742</v>
      </c>
      <c r="B9107" s="247" t="s">
        <v>13166</v>
      </c>
      <c r="C9107" s="247" t="s">
        <v>13167</v>
      </c>
      <c r="D9107" s="248" t="s">
        <v>732</v>
      </c>
      <c r="E9107" t="s">
        <v>76</v>
      </c>
      <c r="F9107" s="126">
        <v>29319</v>
      </c>
      <c r="G9107" s="248" t="s">
        <v>13168</v>
      </c>
      <c r="H9107" t="s">
        <v>16</v>
      </c>
      <c r="I9107" t="s">
        <v>136</v>
      </c>
      <c r="J9107" s="247" t="s">
        <v>1226</v>
      </c>
      <c r="K9107"/>
      <c r="L9107" t="s">
        <v>30</v>
      </c>
      <c r="M9107"/>
      <c r="N9107"/>
      <c r="O9107"/>
      <c r="P9107"/>
      <c r="Q9107"/>
      <c r="U9107"/>
      <c r="V9107">
        <v>0</v>
      </c>
      <c r="W9107" s="247"/>
      <c r="X9107"/>
      <c r="Y9107"/>
      <c r="Z9107"/>
      <c r="AA9107"/>
      <c r="AB9107"/>
      <c r="AC9107"/>
      <c r="AD9107"/>
      <c r="AE9107"/>
      <c r="AF9107"/>
      <c r="AG9107"/>
    </row>
    <row r="9108" spans="1:35" x14ac:dyDescent="0.25">
      <c r="A9108" s="243">
        <v>336743</v>
      </c>
      <c r="B9108" s="244" t="s">
        <v>13169</v>
      </c>
      <c r="C9108" s="244" t="s">
        <v>698</v>
      </c>
      <c r="D9108" s="245" t="s">
        <v>328</v>
      </c>
      <c r="E9108" s="115" t="s">
        <v>76</v>
      </c>
      <c r="F9108" s="237"/>
      <c r="G9108" s="245"/>
      <c r="H9108" s="115" t="s">
        <v>16</v>
      </c>
      <c r="I9108" t="s">
        <v>107</v>
      </c>
      <c r="J9108" s="244"/>
      <c r="U9108"/>
      <c r="V9108" t="s">
        <v>4336</v>
      </c>
      <c r="W9108" s="244"/>
      <c r="AA9108" s="115" t="s">
        <v>4308</v>
      </c>
      <c r="AB9108" s="115" t="s">
        <v>4308</v>
      </c>
      <c r="AC9108" s="115" t="s">
        <v>4308</v>
      </c>
      <c r="AD9108" s="115" t="s">
        <v>4308</v>
      </c>
      <c r="AE9108" s="115" t="s">
        <v>4308</v>
      </c>
      <c r="AF9108" s="115" t="s">
        <v>4308</v>
      </c>
      <c r="AG9108" s="115" t="s">
        <v>4308</v>
      </c>
      <c r="AH9108" s="115" t="s">
        <v>4308</v>
      </c>
      <c r="AI9108" s="115" t="e">
        <f>VLOOKUP(A9108,'[2]دراسات قانونية'!$A$3:$E$600,1,0)</f>
        <v>#N/A</v>
      </c>
    </row>
    <row r="9109" spans="1:35" hidden="1" x14ac:dyDescent="0.25">
      <c r="A9109" s="246">
        <v>336744</v>
      </c>
      <c r="B9109" s="247" t="s">
        <v>13170</v>
      </c>
      <c r="C9109" s="247" t="s">
        <v>246</v>
      </c>
      <c r="D9109" s="248" t="s">
        <v>13171</v>
      </c>
      <c r="E9109" t="s">
        <v>77</v>
      </c>
      <c r="F9109" s="126">
        <v>35291</v>
      </c>
      <c r="G9109" s="248" t="s">
        <v>18</v>
      </c>
      <c r="H9109" t="s">
        <v>16</v>
      </c>
      <c r="I9109" t="s">
        <v>136</v>
      </c>
      <c r="J9109" s="247"/>
      <c r="K9109"/>
      <c r="L9109"/>
      <c r="M9109"/>
      <c r="N9109"/>
      <c r="O9109"/>
      <c r="P9109"/>
      <c r="Q9109"/>
      <c r="U9109"/>
      <c r="V9109" t="s">
        <v>16623</v>
      </c>
      <c r="W9109" s="247"/>
      <c r="X9109"/>
      <c r="Y9109"/>
      <c r="Z9109"/>
      <c r="AA9109"/>
      <c r="AB9109"/>
      <c r="AC9109"/>
      <c r="AD9109" t="s">
        <v>4308</v>
      </c>
      <c r="AE9109" t="s">
        <v>4308</v>
      </c>
      <c r="AF9109" t="s">
        <v>4308</v>
      </c>
      <c r="AG9109" t="s">
        <v>4308</v>
      </c>
      <c r="AH9109" s="115" t="s">
        <v>4308</v>
      </c>
    </row>
    <row r="9110" spans="1:35" hidden="1" x14ac:dyDescent="0.25">
      <c r="A9110" s="246">
        <v>336745</v>
      </c>
      <c r="B9110" s="247" t="s">
        <v>13172</v>
      </c>
      <c r="C9110" s="247" t="s">
        <v>634</v>
      </c>
      <c r="D9110" s="248" t="s">
        <v>695</v>
      </c>
      <c r="E9110" t="s">
        <v>76</v>
      </c>
      <c r="F9110" s="126">
        <v>30318</v>
      </c>
      <c r="G9110" s="248" t="s">
        <v>13173</v>
      </c>
      <c r="H9110" t="s">
        <v>16</v>
      </c>
      <c r="I9110" t="s">
        <v>136</v>
      </c>
      <c r="J9110" s="247" t="s">
        <v>1226</v>
      </c>
      <c r="K9110"/>
      <c r="L9110" t="s">
        <v>58</v>
      </c>
      <c r="M9110"/>
      <c r="N9110"/>
      <c r="O9110"/>
      <c r="P9110"/>
      <c r="Q9110"/>
      <c r="U9110"/>
      <c r="V9110">
        <v>0</v>
      </c>
      <c r="W9110" s="247"/>
      <c r="X9110"/>
      <c r="Y9110"/>
      <c r="Z9110"/>
      <c r="AA9110"/>
      <c r="AB9110"/>
      <c r="AC9110"/>
      <c r="AD9110"/>
      <c r="AE9110"/>
      <c r="AF9110"/>
      <c r="AG9110"/>
    </row>
    <row r="9111" spans="1:35" hidden="1" x14ac:dyDescent="0.25">
      <c r="A9111" s="243">
        <v>336746</v>
      </c>
      <c r="B9111" s="244" t="s">
        <v>3340</v>
      </c>
      <c r="C9111" s="244" t="s">
        <v>662</v>
      </c>
      <c r="D9111" s="245" t="s">
        <v>961</v>
      </c>
      <c r="E9111" s="115" t="s">
        <v>77</v>
      </c>
      <c r="F9111" s="237">
        <v>35445</v>
      </c>
      <c r="G9111" s="245" t="s">
        <v>18</v>
      </c>
      <c r="H9111" s="115" t="s">
        <v>16</v>
      </c>
      <c r="I9111" t="s">
        <v>199</v>
      </c>
      <c r="J9111" s="244"/>
      <c r="U9111"/>
      <c r="V9111">
        <v>0</v>
      </c>
      <c r="W9111" s="244"/>
    </row>
    <row r="9112" spans="1:35" hidden="1" x14ac:dyDescent="0.25">
      <c r="A9112" s="246">
        <v>336747</v>
      </c>
      <c r="B9112" s="247" t="s">
        <v>13174</v>
      </c>
      <c r="C9112" s="247" t="s">
        <v>349</v>
      </c>
      <c r="D9112" s="248" t="s">
        <v>439</v>
      </c>
      <c r="E9112" t="s">
        <v>76</v>
      </c>
      <c r="F9112" s="126"/>
      <c r="G9112" s="248"/>
      <c r="H9112" t="s">
        <v>16</v>
      </c>
      <c r="I9112" t="s">
        <v>129</v>
      </c>
      <c r="J9112" s="247"/>
      <c r="K9112"/>
      <c r="L9112"/>
      <c r="M9112"/>
      <c r="N9112"/>
      <c r="O9112"/>
      <c r="P9112"/>
      <c r="Q9112"/>
      <c r="U9112"/>
      <c r="V9112" t="s">
        <v>4336</v>
      </c>
      <c r="W9112" s="247"/>
      <c r="X9112"/>
      <c r="Y9112"/>
      <c r="Z9112"/>
      <c r="AA9112" t="s">
        <v>4308</v>
      </c>
      <c r="AB9112" t="s">
        <v>4308</v>
      </c>
      <c r="AC9112" t="s">
        <v>4308</v>
      </c>
      <c r="AD9112" t="s">
        <v>4308</v>
      </c>
      <c r="AE9112" t="s">
        <v>4308</v>
      </c>
      <c r="AF9112" t="s">
        <v>4308</v>
      </c>
      <c r="AG9112" t="s">
        <v>4308</v>
      </c>
      <c r="AH9112" s="115" t="s">
        <v>4308</v>
      </c>
    </row>
    <row r="9113" spans="1:35" hidden="1" x14ac:dyDescent="0.25">
      <c r="A9113" s="246">
        <v>336749</v>
      </c>
      <c r="B9113" s="247" t="s">
        <v>13175</v>
      </c>
      <c r="C9113" s="247" t="s">
        <v>1364</v>
      </c>
      <c r="D9113" s="248" t="s">
        <v>238</v>
      </c>
      <c r="E9113" t="s">
        <v>76</v>
      </c>
      <c r="F9113" s="126">
        <v>33612</v>
      </c>
      <c r="G9113" s="248" t="s">
        <v>632</v>
      </c>
      <c r="H9113" t="s">
        <v>16</v>
      </c>
      <c r="I9113" t="s">
        <v>129</v>
      </c>
      <c r="J9113" s="247" t="s">
        <v>1226</v>
      </c>
      <c r="K9113"/>
      <c r="L9113" t="s">
        <v>40</v>
      </c>
      <c r="M9113"/>
      <c r="N9113"/>
      <c r="O9113"/>
      <c r="P9113"/>
      <c r="Q9113"/>
      <c r="U9113"/>
      <c r="V9113" t="s">
        <v>4337</v>
      </c>
      <c r="W9113" s="247"/>
      <c r="X9113"/>
      <c r="Y9113"/>
      <c r="Z9113"/>
      <c r="AA9113"/>
      <c r="AB9113"/>
      <c r="AC9113"/>
      <c r="AD9113"/>
      <c r="AE9113"/>
      <c r="AF9113"/>
      <c r="AG9113"/>
      <c r="AH9113" s="115" t="s">
        <v>4308</v>
      </c>
    </row>
    <row r="9114" spans="1:35" ht="18" x14ac:dyDescent="0.25">
      <c r="A9114" s="249">
        <v>336750</v>
      </c>
      <c r="B9114" s="250" t="s">
        <v>13176</v>
      </c>
      <c r="C9114" s="250" t="s">
        <v>661</v>
      </c>
      <c r="D9114" s="251" t="s">
        <v>1141</v>
      </c>
      <c r="E9114"/>
      <c r="F9114" s="126"/>
      <c r="G9114" s="252"/>
      <c r="H9114"/>
      <c r="I9114" t="s">
        <v>107</v>
      </c>
      <c r="J9114" s="253"/>
      <c r="K9114"/>
      <c r="L9114"/>
      <c r="M9114"/>
      <c r="N9114"/>
      <c r="O9114"/>
      <c r="P9114"/>
      <c r="Q9114"/>
      <c r="U9114"/>
      <c r="V9114" t="s">
        <v>4337</v>
      </c>
      <c r="W9114" s="253"/>
      <c r="X9114"/>
      <c r="Y9114"/>
      <c r="Z9114"/>
      <c r="AA9114"/>
      <c r="AB9114"/>
      <c r="AC9114"/>
      <c r="AD9114"/>
      <c r="AE9114"/>
      <c r="AF9114"/>
      <c r="AG9114"/>
      <c r="AH9114" s="115" t="s">
        <v>4308</v>
      </c>
      <c r="AI9114" s="115" t="e">
        <f>VLOOKUP(A9114,'[2]دراسات قانونية'!$A$3:$E$600,1,0)</f>
        <v>#N/A</v>
      </c>
    </row>
    <row r="9115" spans="1:35" hidden="1" x14ac:dyDescent="0.25">
      <c r="A9115" s="243">
        <v>336751</v>
      </c>
      <c r="B9115" s="244" t="s">
        <v>2333</v>
      </c>
      <c r="C9115" s="244" t="s">
        <v>291</v>
      </c>
      <c r="D9115" s="245" t="s">
        <v>420</v>
      </c>
      <c r="E9115" s="115" t="s">
        <v>77</v>
      </c>
      <c r="F9115" s="237">
        <v>35546</v>
      </c>
      <c r="G9115" s="245" t="s">
        <v>18</v>
      </c>
      <c r="H9115" s="115" t="s">
        <v>16</v>
      </c>
      <c r="I9115" t="s">
        <v>199</v>
      </c>
      <c r="J9115" s="244" t="s">
        <v>1226</v>
      </c>
      <c r="L9115" s="115" t="s">
        <v>18</v>
      </c>
      <c r="U9115"/>
      <c r="V9115">
        <v>0</v>
      </c>
      <c r="W9115" s="244"/>
    </row>
    <row r="9116" spans="1:35" hidden="1" x14ac:dyDescent="0.25">
      <c r="A9116" s="246">
        <v>336752</v>
      </c>
      <c r="B9116" s="247" t="s">
        <v>13177</v>
      </c>
      <c r="C9116" s="247" t="s">
        <v>680</v>
      </c>
      <c r="D9116" s="248" t="s">
        <v>13178</v>
      </c>
      <c r="E9116" t="s">
        <v>77</v>
      </c>
      <c r="F9116" s="126">
        <v>31781</v>
      </c>
      <c r="G9116" s="248" t="s">
        <v>979</v>
      </c>
      <c r="H9116" t="s">
        <v>16</v>
      </c>
      <c r="I9116" t="s">
        <v>129</v>
      </c>
      <c r="J9116" s="247" t="s">
        <v>1226</v>
      </c>
      <c r="K9116"/>
      <c r="L9116" t="s">
        <v>55</v>
      </c>
      <c r="M9116"/>
      <c r="N9116"/>
      <c r="O9116"/>
      <c r="P9116"/>
      <c r="Q9116"/>
      <c r="U9116"/>
      <c r="V9116" t="s">
        <v>4337</v>
      </c>
      <c r="W9116" s="247"/>
      <c r="X9116"/>
      <c r="Y9116"/>
      <c r="Z9116"/>
      <c r="AA9116"/>
      <c r="AB9116"/>
      <c r="AC9116"/>
      <c r="AD9116"/>
      <c r="AE9116"/>
      <c r="AF9116"/>
      <c r="AG9116"/>
    </row>
    <row r="9117" spans="1:35" hidden="1" x14ac:dyDescent="0.25">
      <c r="A9117" s="243">
        <v>336754</v>
      </c>
      <c r="B9117" s="244" t="s">
        <v>3133</v>
      </c>
      <c r="C9117" s="244" t="s">
        <v>244</v>
      </c>
      <c r="D9117" s="245" t="s">
        <v>3134</v>
      </c>
      <c r="E9117" s="115" t="s">
        <v>77</v>
      </c>
      <c r="F9117" s="237">
        <v>26127</v>
      </c>
      <c r="G9117" s="245" t="s">
        <v>18</v>
      </c>
      <c r="H9117" s="115" t="s">
        <v>16</v>
      </c>
      <c r="I9117" t="s">
        <v>199</v>
      </c>
      <c r="J9117" s="244" t="s">
        <v>15</v>
      </c>
      <c r="L9117" s="115" t="s">
        <v>18</v>
      </c>
      <c r="U9117"/>
      <c r="V9117">
        <v>0</v>
      </c>
      <c r="W9117" s="244"/>
    </row>
    <row r="9118" spans="1:35" ht="18" hidden="1" x14ac:dyDescent="0.25">
      <c r="A9118" s="249">
        <v>336755</v>
      </c>
      <c r="B9118" s="250" t="s">
        <v>13179</v>
      </c>
      <c r="C9118" s="250" t="s">
        <v>223</v>
      </c>
      <c r="D9118" s="251" t="s">
        <v>354</v>
      </c>
      <c r="E9118"/>
      <c r="F9118" s="126"/>
      <c r="G9118" s="252"/>
      <c r="H9118"/>
      <c r="I9118" t="s">
        <v>129</v>
      </c>
      <c r="J9118" s="253"/>
      <c r="K9118"/>
      <c r="L9118"/>
      <c r="M9118"/>
      <c r="N9118"/>
      <c r="O9118"/>
      <c r="P9118"/>
      <c r="Q9118"/>
      <c r="U9118"/>
      <c r="V9118">
        <v>0</v>
      </c>
      <c r="W9118" s="253"/>
      <c r="X9118"/>
      <c r="Y9118"/>
      <c r="Z9118"/>
      <c r="AA9118"/>
      <c r="AB9118"/>
      <c r="AC9118"/>
      <c r="AD9118"/>
      <c r="AE9118"/>
      <c r="AF9118"/>
      <c r="AG9118"/>
      <c r="AH9118" s="115" t="s">
        <v>4308</v>
      </c>
    </row>
    <row r="9119" spans="1:35" hidden="1" x14ac:dyDescent="0.25">
      <c r="A9119" s="243">
        <v>336757</v>
      </c>
      <c r="B9119" s="244" t="s">
        <v>4221</v>
      </c>
      <c r="C9119" s="244" t="s">
        <v>349</v>
      </c>
      <c r="D9119" s="245" t="s">
        <v>320</v>
      </c>
      <c r="E9119" s="115" t="s">
        <v>77</v>
      </c>
      <c r="F9119" s="237">
        <v>30829</v>
      </c>
      <c r="G9119" s="245" t="s">
        <v>540</v>
      </c>
      <c r="H9119" s="115" t="s">
        <v>16</v>
      </c>
      <c r="I9119" t="s">
        <v>199</v>
      </c>
      <c r="J9119" s="244" t="s">
        <v>1226</v>
      </c>
      <c r="L9119" s="115" t="s">
        <v>40</v>
      </c>
      <c r="U9119"/>
      <c r="V9119">
        <v>0</v>
      </c>
      <c r="W9119" s="244"/>
    </row>
    <row r="9120" spans="1:35" hidden="1" x14ac:dyDescent="0.25">
      <c r="A9120" s="246">
        <v>336758</v>
      </c>
      <c r="B9120" s="247" t="s">
        <v>13180</v>
      </c>
      <c r="C9120" s="247" t="s">
        <v>227</v>
      </c>
      <c r="D9120" s="248" t="s">
        <v>456</v>
      </c>
      <c r="E9120" t="s">
        <v>76</v>
      </c>
      <c r="F9120" s="126">
        <v>35132</v>
      </c>
      <c r="G9120" s="248" t="s">
        <v>18</v>
      </c>
      <c r="H9120" t="s">
        <v>19</v>
      </c>
      <c r="I9120" t="s">
        <v>136</v>
      </c>
      <c r="J9120" s="247" t="s">
        <v>1226</v>
      </c>
      <c r="K9120"/>
      <c r="L9120" t="s">
        <v>30</v>
      </c>
      <c r="M9120"/>
      <c r="N9120"/>
      <c r="O9120"/>
      <c r="P9120"/>
      <c r="Q9120"/>
      <c r="U9120"/>
      <c r="V9120" t="s">
        <v>4336</v>
      </c>
      <c r="W9120" s="247"/>
      <c r="X9120"/>
      <c r="Y9120"/>
      <c r="Z9120"/>
      <c r="AA9120"/>
      <c r="AB9120"/>
      <c r="AC9120"/>
      <c r="AD9120"/>
      <c r="AE9120"/>
      <c r="AF9120"/>
      <c r="AG9120"/>
    </row>
    <row r="9121" spans="1:35" hidden="1" x14ac:dyDescent="0.25">
      <c r="A9121" s="243">
        <v>336760</v>
      </c>
      <c r="B9121" s="244" t="s">
        <v>3933</v>
      </c>
      <c r="C9121" s="244" t="s">
        <v>3934</v>
      </c>
      <c r="D9121" s="245" t="s">
        <v>1721</v>
      </c>
      <c r="E9121" s="115" t="s">
        <v>77</v>
      </c>
      <c r="F9121" s="237">
        <v>36528</v>
      </c>
      <c r="G9121" s="245" t="s">
        <v>847</v>
      </c>
      <c r="H9121" s="115" t="s">
        <v>16</v>
      </c>
      <c r="I9121" t="s">
        <v>199</v>
      </c>
      <c r="J9121" s="244" t="s">
        <v>1226</v>
      </c>
      <c r="L9121" s="115" t="s">
        <v>30</v>
      </c>
      <c r="U9121"/>
      <c r="V9121">
        <v>0</v>
      </c>
      <c r="W9121" s="244"/>
    </row>
    <row r="9122" spans="1:35" ht="18" x14ac:dyDescent="0.25">
      <c r="A9122" s="249">
        <v>336761</v>
      </c>
      <c r="B9122" s="250" t="s">
        <v>13181</v>
      </c>
      <c r="C9122" s="250" t="s">
        <v>227</v>
      </c>
      <c r="D9122" s="251" t="s">
        <v>1721</v>
      </c>
      <c r="E9122"/>
      <c r="F9122" s="126"/>
      <c r="G9122" s="252"/>
      <c r="H9122"/>
      <c r="I9122" t="s">
        <v>107</v>
      </c>
      <c r="J9122" s="253"/>
      <c r="K9122"/>
      <c r="L9122"/>
      <c r="M9122"/>
      <c r="N9122"/>
      <c r="O9122"/>
      <c r="P9122"/>
      <c r="Q9122"/>
      <c r="U9122"/>
      <c r="V9122" t="s">
        <v>4337</v>
      </c>
      <c r="W9122" s="253"/>
      <c r="X9122"/>
      <c r="Y9122"/>
      <c r="Z9122"/>
      <c r="AA9122"/>
      <c r="AB9122"/>
      <c r="AC9122"/>
      <c r="AD9122"/>
      <c r="AE9122"/>
      <c r="AF9122"/>
      <c r="AG9122"/>
      <c r="AH9122" s="115" t="s">
        <v>4308</v>
      </c>
      <c r="AI9122" s="115" t="e">
        <f>VLOOKUP(A9122,'[2]دراسات قانونية'!$A$3:$E$600,1,0)</f>
        <v>#N/A</v>
      </c>
    </row>
    <row r="9123" spans="1:35" hidden="1" x14ac:dyDescent="0.25">
      <c r="A9123" s="246">
        <v>336762</v>
      </c>
      <c r="B9123" s="247" t="s">
        <v>13182</v>
      </c>
      <c r="C9123" s="247" t="s">
        <v>598</v>
      </c>
      <c r="D9123" s="248" t="s">
        <v>298</v>
      </c>
      <c r="E9123" t="s">
        <v>77</v>
      </c>
      <c r="F9123" s="126">
        <v>33454</v>
      </c>
      <c r="G9123" s="248" t="s">
        <v>18</v>
      </c>
      <c r="H9123" t="s">
        <v>16</v>
      </c>
      <c r="I9123" t="s">
        <v>129</v>
      </c>
      <c r="J9123" s="247"/>
      <c r="K9123"/>
      <c r="L9123"/>
      <c r="M9123"/>
      <c r="N9123"/>
      <c r="O9123"/>
      <c r="P9123"/>
      <c r="Q9123"/>
      <c r="U9123"/>
      <c r="V9123" t="s">
        <v>16603</v>
      </c>
      <c r="W9123" s="247"/>
      <c r="X9123"/>
      <c r="Y9123"/>
      <c r="Z9123"/>
      <c r="AA9123"/>
      <c r="AB9123"/>
      <c r="AC9123"/>
      <c r="AD9123" t="s">
        <v>4308</v>
      </c>
      <c r="AE9123" t="s">
        <v>4308</v>
      </c>
      <c r="AF9123" t="s">
        <v>4308</v>
      </c>
      <c r="AG9123" t="s">
        <v>4308</v>
      </c>
      <c r="AH9123" s="115" t="s">
        <v>4308</v>
      </c>
    </row>
    <row r="9124" spans="1:35" ht="18" x14ac:dyDescent="0.25">
      <c r="A9124" s="249">
        <v>336763</v>
      </c>
      <c r="B9124" s="250" t="s">
        <v>13183</v>
      </c>
      <c r="C9124" s="250" t="s">
        <v>219</v>
      </c>
      <c r="D9124" s="251" t="s">
        <v>588</v>
      </c>
      <c r="E9124"/>
      <c r="F9124" s="126"/>
      <c r="G9124" s="252"/>
      <c r="H9124"/>
      <c r="I9124" t="s">
        <v>107</v>
      </c>
      <c r="J9124" s="253"/>
      <c r="K9124"/>
      <c r="L9124"/>
      <c r="M9124"/>
      <c r="N9124"/>
      <c r="O9124"/>
      <c r="P9124"/>
      <c r="Q9124"/>
      <c r="U9124"/>
      <c r="V9124" t="s">
        <v>4337</v>
      </c>
      <c r="W9124" s="253"/>
      <c r="X9124"/>
      <c r="Y9124"/>
      <c r="Z9124"/>
      <c r="AA9124"/>
      <c r="AB9124"/>
      <c r="AC9124"/>
      <c r="AD9124"/>
      <c r="AE9124"/>
      <c r="AF9124"/>
      <c r="AG9124"/>
      <c r="AH9124" s="115" t="s">
        <v>4308</v>
      </c>
      <c r="AI9124" s="115" t="e">
        <f>VLOOKUP(A9124,'[2]دراسات قانونية'!$A$3:$E$600,1,0)</f>
        <v>#N/A</v>
      </c>
    </row>
    <row r="9125" spans="1:35" ht="18" x14ac:dyDescent="0.25">
      <c r="A9125" s="249">
        <v>336764</v>
      </c>
      <c r="B9125" s="250" t="s">
        <v>13184</v>
      </c>
      <c r="C9125" s="250" t="s">
        <v>212</v>
      </c>
      <c r="D9125" s="251" t="s">
        <v>210</v>
      </c>
      <c r="E9125"/>
      <c r="F9125" s="126"/>
      <c r="G9125" s="252"/>
      <c r="H9125"/>
      <c r="I9125" t="s">
        <v>107</v>
      </c>
      <c r="J9125" s="253"/>
      <c r="K9125"/>
      <c r="L9125"/>
      <c r="M9125"/>
      <c r="N9125"/>
      <c r="O9125"/>
      <c r="P9125"/>
      <c r="Q9125"/>
      <c r="U9125"/>
      <c r="V9125">
        <v>0</v>
      </c>
      <c r="W9125" s="253"/>
      <c r="X9125"/>
      <c r="Y9125"/>
      <c r="Z9125"/>
      <c r="AA9125"/>
      <c r="AB9125"/>
      <c r="AC9125"/>
      <c r="AD9125"/>
      <c r="AE9125"/>
      <c r="AF9125"/>
      <c r="AG9125"/>
      <c r="AH9125" s="115" t="s">
        <v>4308</v>
      </c>
      <c r="AI9125" s="115" t="e">
        <f>VLOOKUP(A9125,'[2]دراسات قانونية'!$A$3:$E$600,1,0)</f>
        <v>#N/A</v>
      </c>
    </row>
    <row r="9126" spans="1:35" hidden="1" x14ac:dyDescent="0.25">
      <c r="A9126" s="246">
        <v>336767</v>
      </c>
      <c r="B9126" s="247" t="s">
        <v>13185</v>
      </c>
      <c r="C9126" s="247" t="s">
        <v>589</v>
      </c>
      <c r="D9126" s="248" t="s">
        <v>13186</v>
      </c>
      <c r="E9126" t="s">
        <v>76</v>
      </c>
      <c r="F9126" s="126">
        <v>29952</v>
      </c>
      <c r="G9126" s="248" t="s">
        <v>1630</v>
      </c>
      <c r="H9126" t="s">
        <v>16</v>
      </c>
      <c r="I9126" t="s">
        <v>129</v>
      </c>
      <c r="J9126" s="247"/>
      <c r="K9126"/>
      <c r="L9126"/>
      <c r="M9126"/>
      <c r="N9126"/>
      <c r="O9126"/>
      <c r="P9126"/>
      <c r="Q9126"/>
      <c r="U9126"/>
      <c r="V9126" t="s">
        <v>4336</v>
      </c>
      <c r="W9126" s="247"/>
      <c r="X9126"/>
      <c r="Y9126"/>
      <c r="Z9126"/>
      <c r="AA9126"/>
      <c r="AB9126"/>
      <c r="AC9126" t="s">
        <v>4308</v>
      </c>
      <c r="AD9126" t="s">
        <v>4308</v>
      </c>
      <c r="AE9126" t="s">
        <v>4308</v>
      </c>
      <c r="AF9126" t="s">
        <v>4308</v>
      </c>
      <c r="AG9126" t="s">
        <v>4308</v>
      </c>
      <c r="AH9126" s="115" t="s">
        <v>4308</v>
      </c>
    </row>
    <row r="9127" spans="1:35" hidden="1" x14ac:dyDescent="0.25">
      <c r="A9127" s="243">
        <v>336768</v>
      </c>
      <c r="B9127" s="244" t="s">
        <v>3341</v>
      </c>
      <c r="C9127" s="244" t="s">
        <v>1029</v>
      </c>
      <c r="D9127" s="245" t="s">
        <v>284</v>
      </c>
      <c r="E9127" s="115" t="s">
        <v>77</v>
      </c>
      <c r="F9127" s="237">
        <v>30046</v>
      </c>
      <c r="G9127" s="245" t="s">
        <v>18</v>
      </c>
      <c r="H9127" s="115" t="s">
        <v>16</v>
      </c>
      <c r="I9127" t="s">
        <v>199</v>
      </c>
      <c r="J9127" s="244" t="s">
        <v>1226</v>
      </c>
      <c r="L9127" s="115" t="s">
        <v>30</v>
      </c>
      <c r="U9127"/>
      <c r="V9127">
        <v>0</v>
      </c>
      <c r="W9127" s="244"/>
    </row>
    <row r="9128" spans="1:35" hidden="1" x14ac:dyDescent="0.25">
      <c r="A9128" s="246">
        <v>336769</v>
      </c>
      <c r="B9128" s="247" t="s">
        <v>13187</v>
      </c>
      <c r="C9128" s="247" t="s">
        <v>727</v>
      </c>
      <c r="D9128" s="248" t="s">
        <v>415</v>
      </c>
      <c r="E9128" t="s">
        <v>77</v>
      </c>
      <c r="F9128" s="126">
        <v>36657</v>
      </c>
      <c r="G9128" s="248" t="s">
        <v>211</v>
      </c>
      <c r="H9128" t="s">
        <v>16</v>
      </c>
      <c r="I9128" t="s">
        <v>5306</v>
      </c>
      <c r="J9128" s="247" t="s">
        <v>1226</v>
      </c>
      <c r="K9128"/>
      <c r="L9128" t="s">
        <v>30</v>
      </c>
      <c r="M9128"/>
      <c r="N9128"/>
      <c r="O9128"/>
      <c r="P9128"/>
      <c r="Q9128"/>
      <c r="U9128"/>
      <c r="V9128" t="s">
        <v>16603</v>
      </c>
      <c r="W9128" s="247"/>
      <c r="X9128"/>
      <c r="Y9128"/>
      <c r="Z9128"/>
      <c r="AA9128"/>
      <c r="AB9128"/>
      <c r="AC9128"/>
      <c r="AD9128"/>
      <c r="AE9128"/>
      <c r="AF9128"/>
      <c r="AG9128"/>
    </row>
    <row r="9129" spans="1:35" hidden="1" x14ac:dyDescent="0.25">
      <c r="A9129" s="243">
        <v>336770</v>
      </c>
      <c r="B9129" s="244" t="s">
        <v>4222</v>
      </c>
      <c r="C9129" s="244" t="s">
        <v>629</v>
      </c>
      <c r="D9129" s="245" t="s">
        <v>763</v>
      </c>
      <c r="E9129" s="115" t="s">
        <v>77</v>
      </c>
      <c r="F9129" s="237">
        <v>36893</v>
      </c>
      <c r="G9129" s="245" t="s">
        <v>18</v>
      </c>
      <c r="H9129" s="115" t="s">
        <v>16</v>
      </c>
      <c r="I9129" t="s">
        <v>199</v>
      </c>
      <c r="J9129" s="244" t="s">
        <v>1226</v>
      </c>
      <c r="L9129" s="115" t="s">
        <v>18</v>
      </c>
      <c r="U9129"/>
      <c r="V9129">
        <v>0</v>
      </c>
      <c r="W9129" s="244"/>
    </row>
    <row r="9130" spans="1:35" hidden="1" x14ac:dyDescent="0.25">
      <c r="A9130" s="246">
        <v>336771</v>
      </c>
      <c r="B9130" s="247" t="s">
        <v>13188</v>
      </c>
      <c r="C9130" s="247" t="s">
        <v>212</v>
      </c>
      <c r="D9130" s="248" t="s">
        <v>776</v>
      </c>
      <c r="E9130" t="s">
        <v>77</v>
      </c>
      <c r="F9130" s="126">
        <v>36622</v>
      </c>
      <c r="G9130" s="248" t="s">
        <v>798</v>
      </c>
      <c r="H9130" t="s">
        <v>16</v>
      </c>
      <c r="I9130" t="s">
        <v>136</v>
      </c>
      <c r="J9130" s="247"/>
      <c r="K9130"/>
      <c r="L9130"/>
      <c r="M9130"/>
      <c r="N9130"/>
      <c r="O9130"/>
      <c r="P9130"/>
      <c r="Q9130"/>
      <c r="U9130"/>
      <c r="V9130">
        <v>0</v>
      </c>
      <c r="W9130" s="247"/>
      <c r="X9130"/>
      <c r="Y9130"/>
      <c r="Z9130"/>
      <c r="AA9130"/>
      <c r="AB9130"/>
      <c r="AC9130"/>
      <c r="AD9130" t="s">
        <v>4308</v>
      </c>
      <c r="AE9130" t="s">
        <v>4308</v>
      </c>
      <c r="AF9130" t="s">
        <v>4308</v>
      </c>
      <c r="AG9130" t="s">
        <v>4308</v>
      </c>
      <c r="AH9130" s="115" t="s">
        <v>4308</v>
      </c>
    </row>
    <row r="9131" spans="1:35" hidden="1" x14ac:dyDescent="0.25">
      <c r="A9131" s="243">
        <v>336772</v>
      </c>
      <c r="B9131" s="244" t="s">
        <v>2385</v>
      </c>
      <c r="C9131" s="244" t="s">
        <v>305</v>
      </c>
      <c r="D9131" s="245" t="s">
        <v>1125</v>
      </c>
      <c r="E9131" s="115" t="s">
        <v>77</v>
      </c>
      <c r="F9131" s="237">
        <v>25328</v>
      </c>
      <c r="G9131" s="245" t="s">
        <v>666</v>
      </c>
      <c r="H9131" s="115" t="s">
        <v>16</v>
      </c>
      <c r="I9131" t="s">
        <v>199</v>
      </c>
      <c r="J9131" s="244" t="s">
        <v>1226</v>
      </c>
      <c r="L9131" s="115" t="s">
        <v>30</v>
      </c>
      <c r="U9131"/>
      <c r="V9131">
        <v>0</v>
      </c>
      <c r="W9131" s="244"/>
    </row>
    <row r="9132" spans="1:35" ht="18" x14ac:dyDescent="0.25">
      <c r="A9132" s="249">
        <v>336773</v>
      </c>
      <c r="B9132" s="250" t="s">
        <v>13189</v>
      </c>
      <c r="C9132" s="250" t="s">
        <v>1133</v>
      </c>
      <c r="D9132" s="251" t="s">
        <v>357</v>
      </c>
      <c r="E9132"/>
      <c r="F9132" s="126"/>
      <c r="G9132" s="252"/>
      <c r="H9132"/>
      <c r="I9132" t="s">
        <v>107</v>
      </c>
      <c r="J9132" s="253"/>
      <c r="K9132"/>
      <c r="L9132"/>
      <c r="M9132"/>
      <c r="N9132"/>
      <c r="O9132"/>
      <c r="P9132"/>
      <c r="Q9132"/>
      <c r="U9132"/>
      <c r="V9132" t="s">
        <v>4337</v>
      </c>
      <c r="W9132" s="253"/>
      <c r="X9132"/>
      <c r="Y9132"/>
      <c r="Z9132"/>
      <c r="AA9132"/>
      <c r="AB9132"/>
      <c r="AC9132"/>
      <c r="AD9132"/>
      <c r="AE9132"/>
      <c r="AF9132"/>
      <c r="AG9132"/>
      <c r="AH9132" s="115" t="s">
        <v>4308</v>
      </c>
      <c r="AI9132" s="115" t="e">
        <f>VLOOKUP(A9132,'[2]دراسات قانونية'!$A$3:$E$600,1,0)</f>
        <v>#N/A</v>
      </c>
    </row>
    <row r="9133" spans="1:35" hidden="1" x14ac:dyDescent="0.25">
      <c r="A9133" s="243">
        <v>336774</v>
      </c>
      <c r="B9133" s="244" t="s">
        <v>2822</v>
      </c>
      <c r="C9133" s="244" t="s">
        <v>1511</v>
      </c>
      <c r="D9133" s="245" t="s">
        <v>306</v>
      </c>
      <c r="E9133" s="115" t="s">
        <v>76</v>
      </c>
      <c r="F9133" s="237">
        <v>36892</v>
      </c>
      <c r="G9133" s="245" t="s">
        <v>18</v>
      </c>
      <c r="H9133" s="115" t="s">
        <v>16</v>
      </c>
      <c r="I9133" t="s">
        <v>199</v>
      </c>
      <c r="J9133" s="244" t="s">
        <v>1226</v>
      </c>
      <c r="L9133" s="115" t="s">
        <v>18</v>
      </c>
      <c r="U9133"/>
      <c r="V9133">
        <v>0</v>
      </c>
      <c r="W9133" s="244"/>
    </row>
    <row r="9134" spans="1:35" hidden="1" x14ac:dyDescent="0.25">
      <c r="A9134" s="246">
        <v>336775</v>
      </c>
      <c r="B9134" s="247" t="s">
        <v>13190</v>
      </c>
      <c r="C9134" s="247" t="s">
        <v>451</v>
      </c>
      <c r="D9134" s="248" t="s">
        <v>338</v>
      </c>
      <c r="E9134" t="s">
        <v>76</v>
      </c>
      <c r="F9134" s="126">
        <v>36666</v>
      </c>
      <c r="G9134" s="248" t="s">
        <v>13191</v>
      </c>
      <c r="H9134" t="s">
        <v>16</v>
      </c>
      <c r="I9134" t="s">
        <v>129</v>
      </c>
      <c r="J9134" s="247"/>
      <c r="K9134"/>
      <c r="L9134"/>
      <c r="M9134"/>
      <c r="N9134"/>
      <c r="O9134"/>
      <c r="P9134"/>
      <c r="Q9134"/>
      <c r="U9134"/>
      <c r="V9134" t="s">
        <v>4336</v>
      </c>
      <c r="W9134" s="247"/>
      <c r="X9134"/>
      <c r="Y9134"/>
      <c r="Z9134"/>
      <c r="AA9134"/>
      <c r="AB9134"/>
      <c r="AC9134" t="s">
        <v>4308</v>
      </c>
      <c r="AD9134" t="s">
        <v>4308</v>
      </c>
      <c r="AE9134" t="s">
        <v>4308</v>
      </c>
      <c r="AF9134" t="s">
        <v>4308</v>
      </c>
      <c r="AG9134" t="s">
        <v>4308</v>
      </c>
      <c r="AH9134" s="115" t="s">
        <v>4308</v>
      </c>
    </row>
    <row r="9135" spans="1:35" hidden="1" x14ac:dyDescent="0.25">
      <c r="A9135" s="243">
        <v>336776</v>
      </c>
      <c r="B9135" s="244" t="s">
        <v>2614</v>
      </c>
      <c r="C9135" s="244" t="s">
        <v>2394</v>
      </c>
      <c r="D9135" s="245" t="s">
        <v>210</v>
      </c>
      <c r="E9135" s="115" t="s">
        <v>77</v>
      </c>
      <c r="F9135" s="237">
        <v>30685</v>
      </c>
      <c r="G9135" s="245" t="s">
        <v>30</v>
      </c>
      <c r="H9135" s="115" t="s">
        <v>16</v>
      </c>
      <c r="I9135" t="s">
        <v>199</v>
      </c>
      <c r="J9135" s="244" t="s">
        <v>1226</v>
      </c>
      <c r="L9135" s="115" t="s">
        <v>30</v>
      </c>
      <c r="U9135"/>
      <c r="V9135">
        <v>0</v>
      </c>
      <c r="W9135" s="244"/>
    </row>
    <row r="9136" spans="1:35" hidden="1" x14ac:dyDescent="0.25">
      <c r="A9136" s="243">
        <v>336777</v>
      </c>
      <c r="B9136" s="244" t="s">
        <v>4223</v>
      </c>
      <c r="C9136" s="244" t="s">
        <v>227</v>
      </c>
      <c r="D9136" s="245" t="s">
        <v>491</v>
      </c>
      <c r="E9136" s="115" t="s">
        <v>76</v>
      </c>
      <c r="F9136" s="237">
        <v>36731</v>
      </c>
      <c r="G9136" s="245" t="s">
        <v>18</v>
      </c>
      <c r="H9136" s="115" t="s">
        <v>16</v>
      </c>
      <c r="I9136" t="s">
        <v>199</v>
      </c>
      <c r="J9136" s="244" t="s">
        <v>1226</v>
      </c>
      <c r="L9136" s="115" t="s">
        <v>18</v>
      </c>
      <c r="U9136"/>
      <c r="V9136">
        <v>0</v>
      </c>
      <c r="W9136" s="244"/>
    </row>
    <row r="9137" spans="1:35" hidden="1" x14ac:dyDescent="0.25">
      <c r="A9137" s="246">
        <v>336778</v>
      </c>
      <c r="B9137" s="247" t="s">
        <v>13192</v>
      </c>
      <c r="C9137" s="247" t="s">
        <v>13193</v>
      </c>
      <c r="D9137" s="248" t="s">
        <v>555</v>
      </c>
      <c r="E9137" t="s">
        <v>77</v>
      </c>
      <c r="F9137" s="126">
        <v>36892</v>
      </c>
      <c r="G9137" s="248" t="s">
        <v>211</v>
      </c>
      <c r="H9137" t="s">
        <v>16</v>
      </c>
      <c r="I9137" t="s">
        <v>129</v>
      </c>
      <c r="J9137" s="247" t="s">
        <v>1226</v>
      </c>
      <c r="K9137"/>
      <c r="L9137" t="s">
        <v>18</v>
      </c>
      <c r="M9137"/>
      <c r="N9137"/>
      <c r="O9137"/>
      <c r="P9137"/>
      <c r="Q9137"/>
      <c r="U9137"/>
      <c r="V9137">
        <v>0</v>
      </c>
      <c r="W9137" s="247"/>
      <c r="X9137"/>
      <c r="Y9137"/>
      <c r="Z9137"/>
      <c r="AA9137"/>
      <c r="AB9137"/>
      <c r="AC9137"/>
      <c r="AD9137"/>
      <c r="AE9137"/>
      <c r="AF9137"/>
      <c r="AG9137"/>
    </row>
    <row r="9138" spans="1:35" hidden="1" x14ac:dyDescent="0.25">
      <c r="A9138" s="246">
        <v>336779</v>
      </c>
      <c r="B9138" s="247" t="s">
        <v>13194</v>
      </c>
      <c r="C9138" s="247" t="s">
        <v>408</v>
      </c>
      <c r="D9138" s="248" t="s">
        <v>281</v>
      </c>
      <c r="E9138" t="s">
        <v>77</v>
      </c>
      <c r="F9138" s="126">
        <v>34551</v>
      </c>
      <c r="G9138" s="248" t="s">
        <v>18</v>
      </c>
      <c r="H9138" t="s">
        <v>16</v>
      </c>
      <c r="I9138" t="s">
        <v>129</v>
      </c>
      <c r="J9138" s="247"/>
      <c r="K9138"/>
      <c r="L9138"/>
      <c r="M9138"/>
      <c r="N9138"/>
      <c r="O9138"/>
      <c r="P9138"/>
      <c r="Q9138"/>
      <c r="U9138"/>
      <c r="V9138" t="s">
        <v>4424</v>
      </c>
      <c r="W9138" s="247"/>
      <c r="X9138"/>
      <c r="Y9138"/>
      <c r="Z9138"/>
      <c r="AA9138"/>
      <c r="AB9138" t="s">
        <v>4308</v>
      </c>
      <c r="AC9138" t="s">
        <v>4308</v>
      </c>
      <c r="AD9138" t="s">
        <v>4308</v>
      </c>
      <c r="AE9138" t="s">
        <v>4308</v>
      </c>
      <c r="AF9138" t="s">
        <v>4308</v>
      </c>
      <c r="AG9138" t="s">
        <v>4308</v>
      </c>
      <c r="AH9138" s="115" t="s">
        <v>4308</v>
      </c>
    </row>
    <row r="9139" spans="1:35" hidden="1" x14ac:dyDescent="0.25">
      <c r="A9139" s="246">
        <v>336781</v>
      </c>
      <c r="B9139" s="247" t="s">
        <v>13195</v>
      </c>
      <c r="C9139" s="247" t="s">
        <v>212</v>
      </c>
      <c r="D9139" s="248" t="s">
        <v>6440</v>
      </c>
      <c r="E9139" t="s">
        <v>76</v>
      </c>
      <c r="F9139" s="126">
        <v>36892</v>
      </c>
      <c r="G9139" s="248" t="s">
        <v>58</v>
      </c>
      <c r="H9139" t="s">
        <v>16</v>
      </c>
      <c r="I9139" t="s">
        <v>129</v>
      </c>
      <c r="J9139" s="247" t="s">
        <v>1226</v>
      </c>
      <c r="K9139"/>
      <c r="L9139" t="s">
        <v>18</v>
      </c>
      <c r="M9139"/>
      <c r="N9139"/>
      <c r="O9139"/>
      <c r="P9139"/>
      <c r="Q9139"/>
      <c r="U9139"/>
      <c r="V9139" t="s">
        <v>16623</v>
      </c>
      <c r="W9139" s="247"/>
      <c r="X9139"/>
      <c r="Y9139"/>
      <c r="Z9139"/>
      <c r="AA9139"/>
      <c r="AB9139"/>
      <c r="AC9139"/>
      <c r="AD9139"/>
      <c r="AE9139"/>
      <c r="AF9139"/>
      <c r="AG9139"/>
      <c r="AH9139" s="115" t="s">
        <v>4308</v>
      </c>
    </row>
    <row r="9140" spans="1:35" ht="18" hidden="1" x14ac:dyDescent="0.25">
      <c r="A9140" s="249">
        <v>336783</v>
      </c>
      <c r="B9140" s="250" t="s">
        <v>13196</v>
      </c>
      <c r="C9140" s="250" t="s">
        <v>593</v>
      </c>
      <c r="D9140" s="251" t="s">
        <v>1107</v>
      </c>
      <c r="E9140"/>
      <c r="F9140" s="126"/>
      <c r="G9140" s="252"/>
      <c r="H9140"/>
      <c r="I9140" t="s">
        <v>199</v>
      </c>
      <c r="J9140" s="253"/>
      <c r="K9140"/>
      <c r="L9140"/>
      <c r="M9140"/>
      <c r="N9140"/>
      <c r="O9140"/>
      <c r="P9140"/>
      <c r="Q9140"/>
      <c r="U9140"/>
      <c r="V9140">
        <v>0</v>
      </c>
      <c r="W9140" s="253"/>
      <c r="X9140"/>
      <c r="Y9140"/>
      <c r="Z9140"/>
      <c r="AA9140"/>
      <c r="AB9140"/>
      <c r="AC9140"/>
      <c r="AD9140"/>
      <c r="AE9140"/>
      <c r="AF9140"/>
      <c r="AG9140"/>
      <c r="AH9140" s="115" t="s">
        <v>4308</v>
      </c>
    </row>
    <row r="9141" spans="1:35" hidden="1" x14ac:dyDescent="0.25">
      <c r="A9141" s="246">
        <v>336784</v>
      </c>
      <c r="B9141" s="247" t="s">
        <v>13197</v>
      </c>
      <c r="C9141" s="247" t="s">
        <v>244</v>
      </c>
      <c r="D9141" s="248" t="s">
        <v>372</v>
      </c>
      <c r="E9141" t="s">
        <v>76</v>
      </c>
      <c r="F9141" s="126">
        <v>32156</v>
      </c>
      <c r="G9141" s="248" t="s">
        <v>794</v>
      </c>
      <c r="H9141" t="s">
        <v>16</v>
      </c>
      <c r="I9141" t="s">
        <v>129</v>
      </c>
      <c r="J9141" s="247"/>
      <c r="K9141"/>
      <c r="L9141"/>
      <c r="M9141"/>
      <c r="N9141"/>
      <c r="O9141"/>
      <c r="P9141"/>
      <c r="Q9141"/>
      <c r="U9141"/>
      <c r="V9141" t="s">
        <v>4336</v>
      </c>
      <c r="W9141" s="247"/>
      <c r="X9141"/>
      <c r="Y9141"/>
      <c r="Z9141"/>
      <c r="AA9141"/>
      <c r="AB9141" t="s">
        <v>4308</v>
      </c>
      <c r="AC9141" t="s">
        <v>4308</v>
      </c>
      <c r="AD9141" t="s">
        <v>4308</v>
      </c>
      <c r="AE9141" t="s">
        <v>4308</v>
      </c>
      <c r="AF9141" t="s">
        <v>4308</v>
      </c>
      <c r="AG9141" t="s">
        <v>4308</v>
      </c>
      <c r="AH9141" s="115" t="s">
        <v>4308</v>
      </c>
    </row>
    <row r="9142" spans="1:35" hidden="1" x14ac:dyDescent="0.25">
      <c r="A9142" s="243">
        <v>336785</v>
      </c>
      <c r="B9142" s="244" t="s">
        <v>4224</v>
      </c>
      <c r="C9142" s="244" t="s">
        <v>1015</v>
      </c>
      <c r="D9142" s="245" t="s">
        <v>757</v>
      </c>
      <c r="E9142" s="115" t="s">
        <v>76</v>
      </c>
      <c r="F9142" s="237">
        <v>36526</v>
      </c>
      <c r="G9142" s="245" t="s">
        <v>18</v>
      </c>
      <c r="H9142" s="115" t="s">
        <v>16</v>
      </c>
      <c r="I9142" t="s">
        <v>199</v>
      </c>
      <c r="J9142" s="244" t="s">
        <v>1226</v>
      </c>
      <c r="L9142" s="115" t="s">
        <v>18</v>
      </c>
      <c r="U9142"/>
      <c r="V9142">
        <v>0</v>
      </c>
      <c r="W9142" s="244"/>
    </row>
    <row r="9143" spans="1:35" hidden="1" x14ac:dyDescent="0.25">
      <c r="A9143" s="246">
        <v>336786</v>
      </c>
      <c r="B9143" s="247" t="s">
        <v>13198</v>
      </c>
      <c r="C9143" s="247" t="s">
        <v>223</v>
      </c>
      <c r="D9143" s="248" t="s">
        <v>5362</v>
      </c>
      <c r="E9143" t="s">
        <v>77</v>
      </c>
      <c r="F9143" s="126"/>
      <c r="G9143" s="248"/>
      <c r="H9143" t="s">
        <v>16</v>
      </c>
      <c r="I9143" t="s">
        <v>129</v>
      </c>
      <c r="J9143" s="247"/>
      <c r="K9143"/>
      <c r="L9143"/>
      <c r="M9143"/>
      <c r="N9143"/>
      <c r="O9143"/>
      <c r="P9143"/>
      <c r="Q9143"/>
      <c r="U9143"/>
      <c r="V9143" t="s">
        <v>16603</v>
      </c>
      <c r="W9143" s="247"/>
      <c r="X9143"/>
      <c r="Y9143"/>
      <c r="Z9143"/>
      <c r="AA9143" t="s">
        <v>4308</v>
      </c>
      <c r="AB9143" t="s">
        <v>4308</v>
      </c>
      <c r="AC9143" t="s">
        <v>4308</v>
      </c>
      <c r="AD9143" t="s">
        <v>4308</v>
      </c>
      <c r="AE9143" t="s">
        <v>4308</v>
      </c>
      <c r="AF9143" t="s">
        <v>4308</v>
      </c>
      <c r="AG9143" t="s">
        <v>4308</v>
      </c>
      <c r="AH9143" s="115" t="s">
        <v>4308</v>
      </c>
    </row>
    <row r="9144" spans="1:35" hidden="1" x14ac:dyDescent="0.25">
      <c r="A9144" s="246">
        <v>336787</v>
      </c>
      <c r="B9144" s="247" t="s">
        <v>13199</v>
      </c>
      <c r="C9144" s="247" t="s">
        <v>209</v>
      </c>
      <c r="D9144" s="248" t="s">
        <v>13200</v>
      </c>
      <c r="E9144" t="s">
        <v>76</v>
      </c>
      <c r="F9144" s="126">
        <v>33692</v>
      </c>
      <c r="G9144" s="248" t="s">
        <v>13201</v>
      </c>
      <c r="H9144" t="s">
        <v>16</v>
      </c>
      <c r="I9144" t="s">
        <v>129</v>
      </c>
      <c r="J9144" s="247"/>
      <c r="K9144"/>
      <c r="L9144"/>
      <c r="M9144"/>
      <c r="N9144"/>
      <c r="O9144"/>
      <c r="P9144"/>
      <c r="Q9144"/>
      <c r="U9144"/>
      <c r="V9144" t="s">
        <v>4336</v>
      </c>
      <c r="W9144" s="247"/>
      <c r="X9144"/>
      <c r="Y9144"/>
      <c r="Z9144"/>
      <c r="AA9144"/>
      <c r="AB9144" t="s">
        <v>4308</v>
      </c>
      <c r="AC9144" t="s">
        <v>4308</v>
      </c>
      <c r="AD9144" t="s">
        <v>4308</v>
      </c>
      <c r="AE9144" t="s">
        <v>4308</v>
      </c>
      <c r="AF9144" t="s">
        <v>4308</v>
      </c>
      <c r="AG9144" t="s">
        <v>4308</v>
      </c>
      <c r="AH9144" s="115" t="s">
        <v>4308</v>
      </c>
    </row>
    <row r="9145" spans="1:35" hidden="1" x14ac:dyDescent="0.25">
      <c r="A9145" s="243">
        <v>336788</v>
      </c>
      <c r="B9145" s="244" t="s">
        <v>2404</v>
      </c>
      <c r="C9145" s="244" t="s">
        <v>990</v>
      </c>
      <c r="D9145" s="245" t="s">
        <v>365</v>
      </c>
      <c r="E9145" s="115" t="s">
        <v>76</v>
      </c>
      <c r="F9145" s="237">
        <v>36375</v>
      </c>
      <c r="G9145" s="245" t="s">
        <v>18</v>
      </c>
      <c r="H9145" s="115" t="s">
        <v>16</v>
      </c>
      <c r="I9145" t="s">
        <v>199</v>
      </c>
      <c r="J9145" s="244" t="s">
        <v>1226</v>
      </c>
      <c r="L9145" s="115" t="s">
        <v>18</v>
      </c>
      <c r="U9145"/>
      <c r="V9145">
        <v>0</v>
      </c>
      <c r="W9145" s="244"/>
    </row>
    <row r="9146" spans="1:35" ht="18" x14ac:dyDescent="0.25">
      <c r="A9146" s="249">
        <v>336789</v>
      </c>
      <c r="B9146" s="250" t="s">
        <v>13202</v>
      </c>
      <c r="C9146" s="250" t="s">
        <v>527</v>
      </c>
      <c r="D9146" s="251" t="s">
        <v>242</v>
      </c>
      <c r="E9146"/>
      <c r="F9146" s="126"/>
      <c r="G9146" s="252"/>
      <c r="H9146"/>
      <c r="I9146" t="s">
        <v>107</v>
      </c>
      <c r="J9146" s="253"/>
      <c r="K9146"/>
      <c r="L9146"/>
      <c r="M9146"/>
      <c r="N9146"/>
      <c r="O9146"/>
      <c r="P9146"/>
      <c r="Q9146"/>
      <c r="U9146"/>
      <c r="V9146" t="s">
        <v>4337</v>
      </c>
      <c r="W9146" s="253"/>
      <c r="X9146"/>
      <c r="Y9146"/>
      <c r="Z9146"/>
      <c r="AA9146"/>
      <c r="AB9146"/>
      <c r="AC9146"/>
      <c r="AD9146"/>
      <c r="AE9146"/>
      <c r="AF9146"/>
      <c r="AG9146"/>
      <c r="AH9146" s="115" t="s">
        <v>4308</v>
      </c>
      <c r="AI9146" s="115" t="e">
        <f>VLOOKUP(A9146,'[2]دراسات قانونية'!$A$3:$E$600,1,0)</f>
        <v>#N/A</v>
      </c>
    </row>
    <row r="9147" spans="1:35" hidden="1" x14ac:dyDescent="0.25">
      <c r="A9147" s="243">
        <v>336790</v>
      </c>
      <c r="B9147" s="244" t="s">
        <v>4225</v>
      </c>
      <c r="C9147" s="244" t="s">
        <v>332</v>
      </c>
      <c r="D9147" s="245" t="s">
        <v>237</v>
      </c>
      <c r="E9147" s="115" t="s">
        <v>76</v>
      </c>
      <c r="F9147" s="237">
        <v>36892</v>
      </c>
      <c r="G9147" s="245" t="s">
        <v>853</v>
      </c>
      <c r="H9147" s="115" t="s">
        <v>16</v>
      </c>
      <c r="I9147" t="s">
        <v>199</v>
      </c>
      <c r="J9147" s="244" t="s">
        <v>15</v>
      </c>
      <c r="L9147" s="115" t="s">
        <v>30</v>
      </c>
      <c r="U9147"/>
      <c r="V9147">
        <v>0</v>
      </c>
      <c r="W9147" s="244"/>
    </row>
    <row r="9148" spans="1:35" hidden="1" x14ac:dyDescent="0.25">
      <c r="A9148" s="243">
        <v>336791</v>
      </c>
      <c r="B9148" s="244" t="s">
        <v>3935</v>
      </c>
      <c r="C9148" s="244" t="s">
        <v>244</v>
      </c>
      <c r="D9148" s="245" t="s">
        <v>320</v>
      </c>
      <c r="E9148" s="115" t="s">
        <v>76</v>
      </c>
      <c r="F9148" s="237">
        <v>36526</v>
      </c>
      <c r="G9148" s="245" t="s">
        <v>18</v>
      </c>
      <c r="H9148" s="115" t="s">
        <v>16</v>
      </c>
      <c r="I9148" t="s">
        <v>199</v>
      </c>
      <c r="J9148" s="244" t="s">
        <v>1226</v>
      </c>
      <c r="L9148" s="115" t="s">
        <v>18</v>
      </c>
      <c r="U9148"/>
      <c r="V9148">
        <v>0</v>
      </c>
      <c r="W9148" s="244"/>
    </row>
    <row r="9149" spans="1:35" hidden="1" x14ac:dyDescent="0.25">
      <c r="A9149" s="246">
        <v>336792</v>
      </c>
      <c r="B9149" s="247" t="s">
        <v>13203</v>
      </c>
      <c r="C9149" s="247" t="s">
        <v>4754</v>
      </c>
      <c r="D9149" s="248" t="s">
        <v>753</v>
      </c>
      <c r="E9149" t="s">
        <v>76</v>
      </c>
      <c r="F9149" s="126">
        <v>36286</v>
      </c>
      <c r="G9149" s="248" t="s">
        <v>18</v>
      </c>
      <c r="H9149" t="s">
        <v>16</v>
      </c>
      <c r="I9149" t="s">
        <v>136</v>
      </c>
      <c r="J9149" s="247"/>
      <c r="K9149"/>
      <c r="L9149"/>
      <c r="M9149"/>
      <c r="N9149"/>
      <c r="O9149"/>
      <c r="P9149"/>
      <c r="Q9149"/>
      <c r="U9149"/>
      <c r="V9149">
        <v>0</v>
      </c>
      <c r="W9149" s="247"/>
      <c r="X9149"/>
      <c r="Y9149"/>
      <c r="Z9149"/>
      <c r="AA9149"/>
      <c r="AB9149"/>
      <c r="AC9149"/>
      <c r="AD9149"/>
      <c r="AE9149"/>
      <c r="AF9149"/>
      <c r="AG9149"/>
    </row>
    <row r="9150" spans="1:35" hidden="1" x14ac:dyDescent="0.25">
      <c r="A9150" s="246">
        <v>336793</v>
      </c>
      <c r="B9150" s="247" t="s">
        <v>13204</v>
      </c>
      <c r="C9150" s="247" t="s">
        <v>332</v>
      </c>
      <c r="D9150" s="248" t="s">
        <v>2159</v>
      </c>
      <c r="E9150" t="s">
        <v>77</v>
      </c>
      <c r="F9150" s="126">
        <v>34060</v>
      </c>
      <c r="G9150" s="248" t="s">
        <v>18</v>
      </c>
      <c r="H9150" t="s">
        <v>16</v>
      </c>
      <c r="I9150" t="s">
        <v>5306</v>
      </c>
      <c r="J9150" s="247" t="s">
        <v>1226</v>
      </c>
      <c r="K9150"/>
      <c r="L9150" t="s">
        <v>73</v>
      </c>
      <c r="M9150"/>
      <c r="N9150"/>
      <c r="O9150"/>
      <c r="P9150"/>
      <c r="Q9150"/>
      <c r="U9150"/>
      <c r="V9150">
        <v>0</v>
      </c>
      <c r="W9150" s="247"/>
      <c r="X9150"/>
      <c r="Y9150"/>
      <c r="Z9150"/>
      <c r="AA9150"/>
      <c r="AB9150"/>
      <c r="AC9150"/>
      <c r="AD9150"/>
      <c r="AE9150"/>
      <c r="AF9150"/>
      <c r="AG9150"/>
    </row>
    <row r="9151" spans="1:35" hidden="1" x14ac:dyDescent="0.25">
      <c r="A9151" s="246">
        <v>336794</v>
      </c>
      <c r="B9151" s="247" t="s">
        <v>13205</v>
      </c>
      <c r="C9151" s="247" t="s">
        <v>5924</v>
      </c>
      <c r="D9151" s="248" t="s">
        <v>13206</v>
      </c>
      <c r="E9151" t="s">
        <v>76</v>
      </c>
      <c r="F9151" s="126">
        <v>31799</v>
      </c>
      <c r="G9151" s="248"/>
      <c r="H9151" t="s">
        <v>16</v>
      </c>
      <c r="I9151" t="s">
        <v>136</v>
      </c>
      <c r="J9151" s="247"/>
      <c r="K9151"/>
      <c r="L9151"/>
      <c r="M9151"/>
      <c r="N9151"/>
      <c r="O9151"/>
      <c r="P9151"/>
      <c r="Q9151"/>
      <c r="U9151"/>
      <c r="V9151" t="s">
        <v>4336</v>
      </c>
      <c r="W9151" s="247"/>
      <c r="X9151"/>
      <c r="Y9151"/>
      <c r="Z9151"/>
      <c r="AA9151"/>
      <c r="AB9151"/>
      <c r="AC9151"/>
      <c r="AD9151"/>
      <c r="AE9151"/>
      <c r="AF9151"/>
      <c r="AG9151"/>
    </row>
    <row r="9152" spans="1:35" hidden="1" x14ac:dyDescent="0.25">
      <c r="A9152" s="243">
        <v>336795</v>
      </c>
      <c r="B9152" s="244" t="s">
        <v>3026</v>
      </c>
      <c r="C9152" s="244" t="s">
        <v>749</v>
      </c>
      <c r="D9152" s="245" t="s">
        <v>281</v>
      </c>
      <c r="E9152" s="115" t="s">
        <v>77</v>
      </c>
      <c r="F9152" s="237">
        <v>34188</v>
      </c>
      <c r="G9152" s="245" t="s">
        <v>18</v>
      </c>
      <c r="H9152" s="115" t="s">
        <v>16</v>
      </c>
      <c r="I9152" t="s">
        <v>199</v>
      </c>
      <c r="J9152" s="244" t="s">
        <v>1226</v>
      </c>
      <c r="L9152" s="115" t="s">
        <v>18</v>
      </c>
      <c r="U9152"/>
      <c r="V9152">
        <v>0</v>
      </c>
      <c r="W9152" s="244"/>
    </row>
    <row r="9153" spans="1:35" hidden="1" x14ac:dyDescent="0.25">
      <c r="A9153" s="246">
        <v>336796</v>
      </c>
      <c r="B9153" s="247" t="s">
        <v>13207</v>
      </c>
      <c r="C9153" s="247" t="s">
        <v>9644</v>
      </c>
      <c r="D9153" s="248" t="s">
        <v>13208</v>
      </c>
      <c r="E9153" t="s">
        <v>77</v>
      </c>
      <c r="F9153" s="126">
        <v>36277</v>
      </c>
      <c r="G9153" s="248" t="s">
        <v>18</v>
      </c>
      <c r="H9153" t="s">
        <v>16</v>
      </c>
      <c r="I9153" t="s">
        <v>136</v>
      </c>
      <c r="J9153" s="247" t="s">
        <v>1226</v>
      </c>
      <c r="K9153"/>
      <c r="L9153" t="s">
        <v>18</v>
      </c>
      <c r="M9153"/>
      <c r="N9153"/>
      <c r="O9153"/>
      <c r="P9153"/>
      <c r="Q9153"/>
      <c r="U9153"/>
      <c r="V9153">
        <v>0</v>
      </c>
      <c r="W9153" s="247"/>
      <c r="X9153"/>
      <c r="Y9153"/>
      <c r="Z9153"/>
      <c r="AA9153"/>
      <c r="AB9153"/>
      <c r="AC9153"/>
      <c r="AD9153"/>
      <c r="AE9153"/>
      <c r="AF9153"/>
      <c r="AG9153"/>
      <c r="AH9153" s="115" t="s">
        <v>4308</v>
      </c>
    </row>
    <row r="9154" spans="1:35" hidden="1" x14ac:dyDescent="0.25">
      <c r="A9154" s="243">
        <v>336797</v>
      </c>
      <c r="B9154" s="244" t="s">
        <v>3289</v>
      </c>
      <c r="C9154" s="244" t="s">
        <v>510</v>
      </c>
      <c r="D9154" s="245" t="s">
        <v>444</v>
      </c>
      <c r="E9154" s="115" t="s">
        <v>77</v>
      </c>
      <c r="F9154" s="237">
        <v>35936</v>
      </c>
      <c r="G9154" s="245" t="s">
        <v>18</v>
      </c>
      <c r="H9154" s="115" t="s">
        <v>16</v>
      </c>
      <c r="I9154" t="s">
        <v>199</v>
      </c>
      <c r="J9154" s="244" t="s">
        <v>1226</v>
      </c>
      <c r="L9154" s="115" t="s">
        <v>18</v>
      </c>
      <c r="U9154"/>
      <c r="V9154">
        <v>0</v>
      </c>
      <c r="W9154" s="244"/>
    </row>
    <row r="9155" spans="1:35" ht="18" x14ac:dyDescent="0.25">
      <c r="A9155" s="249">
        <v>336798</v>
      </c>
      <c r="B9155" s="250" t="s">
        <v>13209</v>
      </c>
      <c r="C9155" s="250" t="s">
        <v>227</v>
      </c>
      <c r="D9155" s="251" t="s">
        <v>445</v>
      </c>
      <c r="E9155"/>
      <c r="F9155" s="126"/>
      <c r="G9155" s="252"/>
      <c r="H9155"/>
      <c r="I9155" t="s">
        <v>107</v>
      </c>
      <c r="J9155" s="253"/>
      <c r="K9155"/>
      <c r="L9155"/>
      <c r="M9155"/>
      <c r="N9155"/>
      <c r="O9155"/>
      <c r="P9155"/>
      <c r="Q9155"/>
      <c r="U9155"/>
      <c r="V9155" t="s">
        <v>4337</v>
      </c>
      <c r="W9155" s="253"/>
      <c r="X9155"/>
      <c r="Y9155"/>
      <c r="Z9155"/>
      <c r="AA9155"/>
      <c r="AB9155"/>
      <c r="AC9155"/>
      <c r="AD9155"/>
      <c r="AE9155"/>
      <c r="AF9155"/>
      <c r="AG9155"/>
      <c r="AH9155" s="115" t="s">
        <v>4308</v>
      </c>
      <c r="AI9155" s="115" t="e">
        <f>VLOOKUP(A9155,'[2]دراسات قانونية'!$A$3:$E$600,1,0)</f>
        <v>#N/A</v>
      </c>
    </row>
    <row r="9156" spans="1:35" hidden="1" x14ac:dyDescent="0.25">
      <c r="A9156" s="243">
        <v>336800</v>
      </c>
      <c r="B9156" s="244" t="s">
        <v>2933</v>
      </c>
      <c r="C9156" s="244" t="s">
        <v>1273</v>
      </c>
      <c r="D9156" s="245" t="s">
        <v>521</v>
      </c>
      <c r="E9156" s="115" t="s">
        <v>76</v>
      </c>
      <c r="F9156" s="237">
        <v>36666</v>
      </c>
      <c r="G9156" s="245" t="s">
        <v>801</v>
      </c>
      <c r="H9156" s="115" t="s">
        <v>16</v>
      </c>
      <c r="I9156" t="s">
        <v>199</v>
      </c>
      <c r="J9156" s="244" t="s">
        <v>15</v>
      </c>
      <c r="L9156" s="115" t="s">
        <v>30</v>
      </c>
      <c r="U9156"/>
      <c r="V9156">
        <v>0</v>
      </c>
      <c r="W9156" s="244"/>
    </row>
    <row r="9157" spans="1:35" ht="18" x14ac:dyDescent="0.25">
      <c r="A9157" s="249">
        <v>336801</v>
      </c>
      <c r="B9157" s="250" t="s">
        <v>13210</v>
      </c>
      <c r="C9157" s="250" t="s">
        <v>512</v>
      </c>
      <c r="D9157" s="251" t="s">
        <v>214</v>
      </c>
      <c r="E9157"/>
      <c r="F9157" s="126"/>
      <c r="G9157" s="252"/>
      <c r="H9157"/>
      <c r="I9157" t="s">
        <v>107</v>
      </c>
      <c r="J9157" s="253"/>
      <c r="K9157"/>
      <c r="L9157"/>
      <c r="M9157"/>
      <c r="N9157"/>
      <c r="O9157"/>
      <c r="P9157"/>
      <c r="Q9157"/>
      <c r="U9157"/>
      <c r="V9157" t="s">
        <v>4337</v>
      </c>
      <c r="W9157" s="253"/>
      <c r="X9157"/>
      <c r="Y9157"/>
      <c r="Z9157"/>
      <c r="AA9157"/>
      <c r="AB9157"/>
      <c r="AC9157"/>
      <c r="AD9157"/>
      <c r="AE9157"/>
      <c r="AF9157"/>
      <c r="AG9157"/>
      <c r="AH9157" s="115" t="s">
        <v>4308</v>
      </c>
      <c r="AI9157" s="115" t="e">
        <f>VLOOKUP(A9157,'[2]دراسات قانونية'!$A$3:$E$600,1,0)</f>
        <v>#N/A</v>
      </c>
    </row>
    <row r="9158" spans="1:35" hidden="1" x14ac:dyDescent="0.25">
      <c r="A9158" s="246">
        <v>336802</v>
      </c>
      <c r="B9158" s="247" t="s">
        <v>13211</v>
      </c>
      <c r="C9158" s="247" t="s">
        <v>212</v>
      </c>
      <c r="D9158" s="248" t="s">
        <v>13212</v>
      </c>
      <c r="E9158" t="s">
        <v>76</v>
      </c>
      <c r="F9158" s="126">
        <v>36617</v>
      </c>
      <c r="G9158" s="248" t="s">
        <v>282</v>
      </c>
      <c r="H9158" t="s">
        <v>16</v>
      </c>
      <c r="I9158" t="s">
        <v>136</v>
      </c>
      <c r="J9158" s="247" t="s">
        <v>1226</v>
      </c>
      <c r="K9158"/>
      <c r="L9158" t="s">
        <v>18</v>
      </c>
      <c r="M9158"/>
      <c r="N9158"/>
      <c r="O9158"/>
      <c r="P9158"/>
      <c r="Q9158"/>
      <c r="U9158"/>
      <c r="V9158">
        <v>0</v>
      </c>
      <c r="W9158" s="247"/>
      <c r="X9158"/>
      <c r="Y9158"/>
      <c r="Z9158"/>
      <c r="AA9158"/>
      <c r="AB9158"/>
      <c r="AC9158"/>
      <c r="AD9158"/>
      <c r="AE9158"/>
      <c r="AF9158"/>
      <c r="AG9158"/>
    </row>
    <row r="9159" spans="1:35" ht="18" x14ac:dyDescent="0.25">
      <c r="A9159" s="249">
        <v>336803</v>
      </c>
      <c r="B9159" s="250" t="s">
        <v>13213</v>
      </c>
      <c r="C9159" s="250" t="s">
        <v>340</v>
      </c>
      <c r="D9159" s="251" t="s">
        <v>494</v>
      </c>
      <c r="E9159"/>
      <c r="F9159" s="126"/>
      <c r="G9159" s="252"/>
      <c r="H9159"/>
      <c r="I9159" t="s">
        <v>107</v>
      </c>
      <c r="J9159" s="253"/>
      <c r="K9159"/>
      <c r="L9159"/>
      <c r="M9159"/>
      <c r="N9159"/>
      <c r="O9159"/>
      <c r="P9159"/>
      <c r="Q9159"/>
      <c r="U9159"/>
      <c r="V9159" t="s">
        <v>4337</v>
      </c>
      <c r="W9159" s="253"/>
      <c r="X9159"/>
      <c r="Y9159"/>
      <c r="Z9159"/>
      <c r="AA9159"/>
      <c r="AB9159"/>
      <c r="AC9159"/>
      <c r="AD9159"/>
      <c r="AE9159"/>
      <c r="AF9159"/>
      <c r="AG9159"/>
      <c r="AH9159" s="115" t="s">
        <v>4308</v>
      </c>
      <c r="AI9159" s="115" t="e">
        <f>VLOOKUP(A9159,'[2]دراسات قانونية'!$A$3:$E$600,1,0)</f>
        <v>#N/A</v>
      </c>
    </row>
    <row r="9160" spans="1:35" ht="18" x14ac:dyDescent="0.25">
      <c r="A9160" s="249">
        <v>336804</v>
      </c>
      <c r="B9160" s="250" t="s">
        <v>13214</v>
      </c>
      <c r="C9160" s="250" t="s">
        <v>793</v>
      </c>
      <c r="D9160" s="251" t="s">
        <v>365</v>
      </c>
      <c r="E9160"/>
      <c r="F9160" s="126"/>
      <c r="G9160" s="252"/>
      <c r="H9160"/>
      <c r="I9160" t="s">
        <v>107</v>
      </c>
      <c r="J9160" s="253"/>
      <c r="K9160"/>
      <c r="L9160"/>
      <c r="M9160"/>
      <c r="N9160"/>
      <c r="O9160"/>
      <c r="P9160"/>
      <c r="Q9160"/>
      <c r="U9160"/>
      <c r="V9160" t="s">
        <v>4337</v>
      </c>
      <c r="W9160" s="253"/>
      <c r="X9160"/>
      <c r="Y9160"/>
      <c r="Z9160"/>
      <c r="AA9160"/>
      <c r="AB9160"/>
      <c r="AC9160"/>
      <c r="AD9160"/>
      <c r="AE9160"/>
      <c r="AF9160"/>
      <c r="AG9160"/>
      <c r="AH9160" s="115" t="s">
        <v>4308</v>
      </c>
      <c r="AI9160" s="115" t="e">
        <f>VLOOKUP(A9160,'[2]دراسات قانونية'!$A$3:$E$600,1,0)</f>
        <v>#N/A</v>
      </c>
    </row>
    <row r="9161" spans="1:35" hidden="1" x14ac:dyDescent="0.25">
      <c r="A9161" s="246">
        <v>336805</v>
      </c>
      <c r="B9161" s="247" t="s">
        <v>13215</v>
      </c>
      <c r="C9161" s="247" t="s">
        <v>212</v>
      </c>
      <c r="D9161" s="248" t="s">
        <v>473</v>
      </c>
      <c r="E9161" t="s">
        <v>77</v>
      </c>
      <c r="F9161" s="126">
        <v>35148</v>
      </c>
      <c r="G9161" s="248" t="s">
        <v>55</v>
      </c>
      <c r="H9161" t="s">
        <v>16</v>
      </c>
      <c r="I9161" t="s">
        <v>136</v>
      </c>
      <c r="J9161" s="247" t="s">
        <v>1226</v>
      </c>
      <c r="K9161"/>
      <c r="L9161" t="s">
        <v>30</v>
      </c>
      <c r="M9161"/>
      <c r="N9161"/>
      <c r="O9161"/>
      <c r="P9161"/>
      <c r="Q9161"/>
      <c r="U9161"/>
      <c r="V9161" t="s">
        <v>16623</v>
      </c>
      <c r="W9161" s="247"/>
      <c r="X9161"/>
      <c r="Y9161"/>
      <c r="Z9161"/>
      <c r="AA9161"/>
      <c r="AB9161"/>
      <c r="AC9161"/>
      <c r="AD9161"/>
      <c r="AE9161"/>
      <c r="AF9161"/>
      <c r="AG9161"/>
      <c r="AH9161" s="115" t="s">
        <v>4308</v>
      </c>
    </row>
    <row r="9162" spans="1:35" hidden="1" x14ac:dyDescent="0.25">
      <c r="A9162" s="246">
        <v>336806</v>
      </c>
      <c r="B9162" s="247" t="s">
        <v>13216</v>
      </c>
      <c r="C9162" s="247" t="s">
        <v>274</v>
      </c>
      <c r="D9162" s="248" t="s">
        <v>323</v>
      </c>
      <c r="E9162" t="s">
        <v>77</v>
      </c>
      <c r="F9162" s="126">
        <v>34840</v>
      </c>
      <c r="G9162" s="248" t="s">
        <v>18</v>
      </c>
      <c r="H9162" t="s">
        <v>16</v>
      </c>
      <c r="I9162" t="s">
        <v>136</v>
      </c>
      <c r="J9162" s="247" t="s">
        <v>1226</v>
      </c>
      <c r="K9162"/>
      <c r="L9162" t="s">
        <v>18</v>
      </c>
      <c r="M9162"/>
      <c r="N9162"/>
      <c r="O9162"/>
      <c r="P9162"/>
      <c r="Q9162"/>
      <c r="U9162"/>
      <c r="V9162">
        <v>0</v>
      </c>
      <c r="W9162" s="247"/>
      <c r="X9162"/>
      <c r="Y9162"/>
      <c r="Z9162"/>
      <c r="AA9162"/>
      <c r="AB9162"/>
      <c r="AC9162"/>
      <c r="AD9162"/>
      <c r="AE9162"/>
      <c r="AF9162" t="s">
        <v>4308</v>
      </c>
      <c r="AG9162" t="s">
        <v>4308</v>
      </c>
      <c r="AH9162" s="115" t="s">
        <v>4308</v>
      </c>
    </row>
    <row r="9163" spans="1:35" hidden="1" x14ac:dyDescent="0.25">
      <c r="A9163" s="246">
        <v>336807</v>
      </c>
      <c r="B9163" s="247" t="s">
        <v>13217</v>
      </c>
      <c r="C9163" s="247" t="s">
        <v>212</v>
      </c>
      <c r="D9163" s="248" t="s">
        <v>6440</v>
      </c>
      <c r="E9163" t="s">
        <v>77</v>
      </c>
      <c r="F9163" s="126">
        <v>36526</v>
      </c>
      <c r="G9163" s="248" t="s">
        <v>18</v>
      </c>
      <c r="H9163" t="s">
        <v>16</v>
      </c>
      <c r="I9163" t="s">
        <v>136</v>
      </c>
      <c r="J9163" s="247" t="s">
        <v>1226</v>
      </c>
      <c r="K9163"/>
      <c r="L9163" t="s">
        <v>18</v>
      </c>
      <c r="M9163"/>
      <c r="N9163"/>
      <c r="O9163"/>
      <c r="P9163"/>
      <c r="Q9163"/>
      <c r="R9163" s="115">
        <v>9251</v>
      </c>
      <c r="S9163" s="115">
        <v>45720</v>
      </c>
      <c r="T9163" s="115">
        <v>90000</v>
      </c>
      <c r="U9163"/>
      <c r="V9163">
        <v>0</v>
      </c>
      <c r="W9163" s="247"/>
      <c r="X9163"/>
      <c r="Y9163"/>
      <c r="Z9163"/>
      <c r="AA9163"/>
      <c r="AB9163"/>
      <c r="AC9163"/>
      <c r="AD9163"/>
      <c r="AE9163"/>
      <c r="AF9163"/>
      <c r="AG9163"/>
    </row>
    <row r="9164" spans="1:35" hidden="1" x14ac:dyDescent="0.25">
      <c r="A9164" s="246">
        <v>336808</v>
      </c>
      <c r="B9164" s="247" t="s">
        <v>13218</v>
      </c>
      <c r="C9164" s="247" t="s">
        <v>327</v>
      </c>
      <c r="D9164" s="248" t="s">
        <v>474</v>
      </c>
      <c r="E9164" t="s">
        <v>77</v>
      </c>
      <c r="F9164" s="126">
        <v>36526</v>
      </c>
      <c r="G9164" s="248" t="s">
        <v>211</v>
      </c>
      <c r="H9164" t="s">
        <v>16</v>
      </c>
      <c r="I9164" t="s">
        <v>136</v>
      </c>
      <c r="J9164" s="247" t="s">
        <v>1226</v>
      </c>
      <c r="K9164"/>
      <c r="L9164" t="s">
        <v>18</v>
      </c>
      <c r="M9164"/>
      <c r="N9164"/>
      <c r="O9164"/>
      <c r="P9164"/>
      <c r="Q9164"/>
      <c r="U9164"/>
      <c r="V9164">
        <v>0</v>
      </c>
      <c r="W9164" s="247"/>
      <c r="X9164"/>
      <c r="Y9164"/>
      <c r="Z9164"/>
      <c r="AA9164"/>
      <c r="AB9164"/>
      <c r="AC9164"/>
      <c r="AD9164"/>
      <c r="AE9164"/>
      <c r="AF9164"/>
      <c r="AG9164" t="s">
        <v>4308</v>
      </c>
      <c r="AH9164" s="115" t="s">
        <v>4308</v>
      </c>
    </row>
    <row r="9165" spans="1:35" hidden="1" x14ac:dyDescent="0.25">
      <c r="A9165" s="243">
        <v>336809</v>
      </c>
      <c r="B9165" s="244" t="s">
        <v>2340</v>
      </c>
      <c r="C9165" s="244" t="s">
        <v>2341</v>
      </c>
      <c r="D9165" s="245" t="s">
        <v>342</v>
      </c>
      <c r="E9165" s="115" t="s">
        <v>77</v>
      </c>
      <c r="F9165" s="237">
        <v>36526</v>
      </c>
      <c r="G9165" s="245" t="s">
        <v>18</v>
      </c>
      <c r="H9165" s="115" t="s">
        <v>16</v>
      </c>
      <c r="I9165" t="s">
        <v>199</v>
      </c>
      <c r="J9165" s="244" t="s">
        <v>15</v>
      </c>
      <c r="L9165" s="115" t="s">
        <v>18</v>
      </c>
      <c r="U9165"/>
      <c r="V9165">
        <v>0</v>
      </c>
      <c r="W9165" s="244"/>
    </row>
    <row r="9166" spans="1:35" hidden="1" x14ac:dyDescent="0.25">
      <c r="A9166" s="246">
        <v>336810</v>
      </c>
      <c r="B9166" s="247" t="s">
        <v>13219</v>
      </c>
      <c r="C9166" s="247" t="s">
        <v>227</v>
      </c>
      <c r="D9166" s="248" t="s">
        <v>6845</v>
      </c>
      <c r="E9166" t="s">
        <v>76</v>
      </c>
      <c r="F9166" s="126">
        <v>36526</v>
      </c>
      <c r="G9166" s="248" t="s">
        <v>1854</v>
      </c>
      <c r="H9166" t="s">
        <v>16</v>
      </c>
      <c r="I9166" t="s">
        <v>136</v>
      </c>
      <c r="J9166" s="247" t="s">
        <v>1226</v>
      </c>
      <c r="K9166"/>
      <c r="L9166" t="s">
        <v>18</v>
      </c>
      <c r="M9166"/>
      <c r="N9166"/>
      <c r="O9166"/>
      <c r="P9166"/>
      <c r="Q9166"/>
      <c r="U9166"/>
      <c r="V9166">
        <v>0</v>
      </c>
      <c r="W9166" s="247"/>
      <c r="X9166"/>
      <c r="Y9166"/>
      <c r="Z9166"/>
      <c r="AA9166"/>
      <c r="AB9166"/>
      <c r="AC9166"/>
      <c r="AD9166"/>
      <c r="AE9166"/>
      <c r="AF9166"/>
      <c r="AG9166"/>
    </row>
    <row r="9167" spans="1:35" hidden="1" x14ac:dyDescent="0.25">
      <c r="A9167" s="246">
        <v>336811</v>
      </c>
      <c r="B9167" s="247" t="s">
        <v>13220</v>
      </c>
      <c r="C9167" s="247" t="s">
        <v>288</v>
      </c>
      <c r="D9167" s="248" t="s">
        <v>450</v>
      </c>
      <c r="E9167" t="s">
        <v>76</v>
      </c>
      <c r="F9167" s="126">
        <v>35379</v>
      </c>
      <c r="G9167" s="248" t="s">
        <v>266</v>
      </c>
      <c r="H9167" t="s">
        <v>16</v>
      </c>
      <c r="I9167" t="s">
        <v>136</v>
      </c>
      <c r="J9167" s="247" t="s">
        <v>15</v>
      </c>
      <c r="K9167"/>
      <c r="L9167" t="s">
        <v>30</v>
      </c>
      <c r="M9167"/>
      <c r="N9167"/>
      <c r="O9167"/>
      <c r="P9167"/>
      <c r="Q9167"/>
      <c r="U9167"/>
      <c r="V9167">
        <v>0</v>
      </c>
      <c r="W9167" s="247"/>
      <c r="X9167"/>
      <c r="Y9167"/>
      <c r="Z9167"/>
      <c r="AA9167"/>
      <c r="AB9167"/>
      <c r="AC9167"/>
      <c r="AD9167"/>
      <c r="AE9167"/>
      <c r="AF9167"/>
      <c r="AG9167"/>
    </row>
    <row r="9168" spans="1:35" ht="18" hidden="1" x14ac:dyDescent="0.25">
      <c r="A9168" s="249">
        <v>336812</v>
      </c>
      <c r="B9168" s="250" t="s">
        <v>13221</v>
      </c>
      <c r="C9168" s="250" t="s">
        <v>343</v>
      </c>
      <c r="D9168" s="251" t="s">
        <v>293</v>
      </c>
      <c r="E9168"/>
      <c r="F9168" s="126"/>
      <c r="G9168" s="252"/>
      <c r="H9168"/>
      <c r="I9168" t="s">
        <v>199</v>
      </c>
      <c r="J9168" s="253"/>
      <c r="K9168"/>
      <c r="L9168"/>
      <c r="M9168"/>
      <c r="N9168"/>
      <c r="O9168"/>
      <c r="P9168"/>
      <c r="Q9168"/>
      <c r="U9168"/>
      <c r="V9168">
        <v>0</v>
      </c>
      <c r="W9168" s="253"/>
      <c r="X9168"/>
      <c r="Y9168"/>
      <c r="Z9168"/>
      <c r="AA9168"/>
      <c r="AB9168"/>
      <c r="AC9168"/>
      <c r="AD9168"/>
      <c r="AE9168"/>
      <c r="AF9168"/>
      <c r="AG9168"/>
      <c r="AH9168" s="115" t="s">
        <v>4308</v>
      </c>
    </row>
    <row r="9169" spans="1:35" ht="18" x14ac:dyDescent="0.25">
      <c r="A9169" s="249">
        <v>336813</v>
      </c>
      <c r="B9169" s="250" t="s">
        <v>13222</v>
      </c>
      <c r="C9169" s="250" t="s">
        <v>6280</v>
      </c>
      <c r="D9169" s="251" t="s">
        <v>474</v>
      </c>
      <c r="E9169"/>
      <c r="F9169" s="126"/>
      <c r="G9169" s="252"/>
      <c r="H9169"/>
      <c r="I9169" t="s">
        <v>107</v>
      </c>
      <c r="J9169" s="253"/>
      <c r="K9169"/>
      <c r="L9169"/>
      <c r="M9169"/>
      <c r="N9169"/>
      <c r="O9169"/>
      <c r="P9169"/>
      <c r="Q9169"/>
      <c r="U9169"/>
      <c r="V9169" t="s">
        <v>4337</v>
      </c>
      <c r="W9169" s="253"/>
      <c r="X9169"/>
      <c r="Y9169"/>
      <c r="Z9169"/>
      <c r="AA9169"/>
      <c r="AB9169"/>
      <c r="AC9169"/>
      <c r="AD9169"/>
      <c r="AE9169"/>
      <c r="AF9169"/>
      <c r="AG9169"/>
      <c r="AH9169" s="115" t="s">
        <v>4308</v>
      </c>
      <c r="AI9169" s="115" t="e">
        <f>VLOOKUP(A9169,'[2]دراسات قانونية'!$A$3:$E$600,1,0)</f>
        <v>#N/A</v>
      </c>
    </row>
    <row r="9170" spans="1:35" hidden="1" x14ac:dyDescent="0.25">
      <c r="A9170" s="246">
        <v>336814</v>
      </c>
      <c r="B9170" s="247" t="s">
        <v>13223</v>
      </c>
      <c r="C9170" s="247" t="s">
        <v>561</v>
      </c>
      <c r="D9170" s="248" t="s">
        <v>373</v>
      </c>
      <c r="E9170" t="s">
        <v>77</v>
      </c>
      <c r="F9170" s="126">
        <v>31427</v>
      </c>
      <c r="G9170" s="248" t="s">
        <v>12269</v>
      </c>
      <c r="H9170" t="s">
        <v>16</v>
      </c>
      <c r="I9170" t="s">
        <v>129</v>
      </c>
      <c r="J9170" s="247"/>
      <c r="K9170"/>
      <c r="L9170"/>
      <c r="M9170"/>
      <c r="N9170"/>
      <c r="O9170"/>
      <c r="P9170"/>
      <c r="Q9170"/>
      <c r="U9170"/>
      <c r="V9170" t="s">
        <v>4424</v>
      </c>
      <c r="W9170" s="247"/>
      <c r="X9170"/>
      <c r="Y9170"/>
      <c r="Z9170"/>
      <c r="AA9170"/>
      <c r="AB9170"/>
      <c r="AC9170" t="s">
        <v>4308</v>
      </c>
      <c r="AD9170" t="s">
        <v>4308</v>
      </c>
      <c r="AE9170" t="s">
        <v>4308</v>
      </c>
      <c r="AF9170" t="s">
        <v>4308</v>
      </c>
      <c r="AG9170" t="s">
        <v>4308</v>
      </c>
      <c r="AH9170" s="115" t="s">
        <v>4308</v>
      </c>
    </row>
    <row r="9171" spans="1:35" hidden="1" x14ac:dyDescent="0.25">
      <c r="A9171" s="243">
        <v>336815</v>
      </c>
      <c r="B9171" s="244" t="s">
        <v>3204</v>
      </c>
      <c r="C9171" s="244" t="s">
        <v>670</v>
      </c>
      <c r="D9171" s="245" t="s">
        <v>728</v>
      </c>
      <c r="E9171" s="115" t="s">
        <v>77</v>
      </c>
      <c r="F9171" s="237">
        <v>28300</v>
      </c>
      <c r="G9171" s="245" t="s">
        <v>18</v>
      </c>
      <c r="H9171" s="115" t="s">
        <v>16</v>
      </c>
      <c r="I9171" t="s">
        <v>199</v>
      </c>
      <c r="J9171" s="244" t="s">
        <v>1226</v>
      </c>
      <c r="L9171" s="115" t="s">
        <v>18</v>
      </c>
      <c r="U9171"/>
      <c r="V9171">
        <v>0</v>
      </c>
      <c r="W9171" s="244"/>
    </row>
    <row r="9172" spans="1:35" hidden="1" x14ac:dyDescent="0.25">
      <c r="A9172" s="243">
        <v>336816</v>
      </c>
      <c r="B9172" s="244" t="s">
        <v>3135</v>
      </c>
      <c r="C9172" s="244" t="s">
        <v>260</v>
      </c>
      <c r="D9172" s="245" t="s">
        <v>378</v>
      </c>
      <c r="E9172" s="115" t="s">
        <v>77</v>
      </c>
      <c r="F9172" s="237">
        <v>35796</v>
      </c>
      <c r="G9172" s="245" t="s">
        <v>18</v>
      </c>
      <c r="H9172" s="115" t="s">
        <v>16</v>
      </c>
      <c r="I9172" t="s">
        <v>199</v>
      </c>
      <c r="J9172" s="244" t="s">
        <v>1226</v>
      </c>
      <c r="L9172" s="115" t="s">
        <v>18</v>
      </c>
      <c r="U9172"/>
      <c r="V9172">
        <v>0</v>
      </c>
      <c r="W9172" s="244"/>
    </row>
    <row r="9173" spans="1:35" hidden="1" x14ac:dyDescent="0.25">
      <c r="A9173" s="243">
        <v>336817</v>
      </c>
      <c r="B9173" s="244" t="s">
        <v>3936</v>
      </c>
      <c r="C9173" s="244" t="s">
        <v>579</v>
      </c>
      <c r="D9173" s="245" t="s">
        <v>3359</v>
      </c>
      <c r="E9173" s="115" t="s">
        <v>77</v>
      </c>
      <c r="F9173" s="237">
        <v>34213</v>
      </c>
      <c r="G9173" s="245" t="s">
        <v>431</v>
      </c>
      <c r="H9173" s="115" t="s">
        <v>16</v>
      </c>
      <c r="I9173" t="s">
        <v>199</v>
      </c>
      <c r="J9173" s="244" t="s">
        <v>1226</v>
      </c>
      <c r="L9173" s="115" t="s">
        <v>30</v>
      </c>
      <c r="U9173"/>
      <c r="V9173">
        <v>0</v>
      </c>
      <c r="W9173" s="244"/>
    </row>
    <row r="9174" spans="1:35" hidden="1" x14ac:dyDescent="0.25">
      <c r="A9174" s="243">
        <v>336818</v>
      </c>
      <c r="B9174" s="244" t="s">
        <v>3089</v>
      </c>
      <c r="C9174" s="244" t="s">
        <v>439</v>
      </c>
      <c r="D9174" s="245" t="s">
        <v>815</v>
      </c>
      <c r="E9174" s="115" t="s">
        <v>77</v>
      </c>
      <c r="F9174" s="237">
        <v>36470</v>
      </c>
      <c r="G9174" s="245" t="s">
        <v>18</v>
      </c>
      <c r="H9174" s="115" t="s">
        <v>16</v>
      </c>
      <c r="I9174" t="s">
        <v>199</v>
      </c>
      <c r="J9174" s="244" t="s">
        <v>1226</v>
      </c>
      <c r="L9174" s="115" t="s">
        <v>18</v>
      </c>
      <c r="U9174"/>
      <c r="V9174">
        <v>0</v>
      </c>
      <c r="W9174" s="244"/>
    </row>
    <row r="9175" spans="1:35" hidden="1" x14ac:dyDescent="0.25">
      <c r="A9175" s="246">
        <v>336819</v>
      </c>
      <c r="B9175" s="247" t="s">
        <v>13224</v>
      </c>
      <c r="C9175" s="247" t="s">
        <v>291</v>
      </c>
      <c r="D9175" s="248" t="s">
        <v>222</v>
      </c>
      <c r="E9175" t="s">
        <v>77</v>
      </c>
      <c r="F9175" s="126">
        <v>36710</v>
      </c>
      <c r="G9175" s="248" t="s">
        <v>211</v>
      </c>
      <c r="H9175" t="s">
        <v>16</v>
      </c>
      <c r="I9175" t="s">
        <v>136</v>
      </c>
      <c r="J9175" s="247" t="s">
        <v>15</v>
      </c>
      <c r="K9175"/>
      <c r="L9175" t="s">
        <v>18</v>
      </c>
      <c r="M9175"/>
      <c r="N9175"/>
      <c r="O9175"/>
      <c r="P9175"/>
      <c r="Q9175"/>
      <c r="U9175"/>
      <c r="V9175">
        <v>0</v>
      </c>
      <c r="W9175" s="247"/>
      <c r="X9175"/>
      <c r="Y9175"/>
      <c r="Z9175"/>
      <c r="AA9175"/>
      <c r="AB9175"/>
      <c r="AC9175"/>
      <c r="AD9175"/>
      <c r="AE9175"/>
      <c r="AF9175"/>
      <c r="AG9175" t="s">
        <v>4308</v>
      </c>
      <c r="AH9175" s="115" t="s">
        <v>4308</v>
      </c>
    </row>
    <row r="9176" spans="1:35" hidden="1" x14ac:dyDescent="0.25">
      <c r="A9176" s="246">
        <v>336820</v>
      </c>
      <c r="B9176" s="247" t="s">
        <v>13225</v>
      </c>
      <c r="C9176" s="247" t="s">
        <v>209</v>
      </c>
      <c r="D9176" s="248" t="s">
        <v>293</v>
      </c>
      <c r="E9176" t="s">
        <v>77</v>
      </c>
      <c r="F9176" s="126">
        <v>33900</v>
      </c>
      <c r="G9176" s="248" t="s">
        <v>867</v>
      </c>
      <c r="H9176" t="s">
        <v>16</v>
      </c>
      <c r="I9176" t="s">
        <v>136</v>
      </c>
      <c r="J9176" s="247" t="s">
        <v>1226</v>
      </c>
      <c r="K9176"/>
      <c r="L9176" t="s">
        <v>30</v>
      </c>
      <c r="M9176"/>
      <c r="N9176"/>
      <c r="O9176"/>
      <c r="P9176"/>
      <c r="Q9176"/>
      <c r="U9176"/>
      <c r="V9176">
        <v>0</v>
      </c>
      <c r="W9176" s="247"/>
      <c r="X9176"/>
      <c r="Y9176"/>
      <c r="Z9176"/>
      <c r="AA9176"/>
      <c r="AB9176"/>
      <c r="AC9176"/>
      <c r="AD9176"/>
      <c r="AE9176"/>
      <c r="AF9176"/>
      <c r="AG9176"/>
    </row>
    <row r="9177" spans="1:35" hidden="1" x14ac:dyDescent="0.25">
      <c r="A9177" s="243">
        <v>336821</v>
      </c>
      <c r="B9177" s="244" t="s">
        <v>3290</v>
      </c>
      <c r="C9177" s="244" t="s">
        <v>438</v>
      </c>
      <c r="D9177" s="245" t="s">
        <v>290</v>
      </c>
      <c r="E9177" s="115" t="s">
        <v>77</v>
      </c>
      <c r="F9177" s="237">
        <v>35922</v>
      </c>
      <c r="G9177" s="245" t="s">
        <v>18</v>
      </c>
      <c r="H9177" s="115" t="s">
        <v>16</v>
      </c>
      <c r="I9177" t="s">
        <v>199</v>
      </c>
      <c r="J9177" s="244" t="s">
        <v>1226</v>
      </c>
      <c r="L9177" s="115" t="s">
        <v>18</v>
      </c>
      <c r="U9177"/>
      <c r="V9177">
        <v>0</v>
      </c>
      <c r="W9177" s="244"/>
    </row>
    <row r="9178" spans="1:35" hidden="1" x14ac:dyDescent="0.25">
      <c r="A9178" s="246">
        <v>336822</v>
      </c>
      <c r="B9178" s="247" t="s">
        <v>13226</v>
      </c>
      <c r="C9178" s="247" t="s">
        <v>377</v>
      </c>
      <c r="D9178" s="248" t="s">
        <v>1721</v>
      </c>
      <c r="E9178" t="s">
        <v>77</v>
      </c>
      <c r="F9178" s="126">
        <v>28127</v>
      </c>
      <c r="G9178" s="248" t="s">
        <v>544</v>
      </c>
      <c r="H9178" t="s">
        <v>16</v>
      </c>
      <c r="I9178" t="s">
        <v>5306</v>
      </c>
      <c r="J9178" s="247" t="s">
        <v>1226</v>
      </c>
      <c r="K9178"/>
      <c r="L9178" t="s">
        <v>30</v>
      </c>
      <c r="M9178"/>
      <c r="N9178"/>
      <c r="O9178"/>
      <c r="P9178"/>
      <c r="Q9178"/>
      <c r="U9178"/>
      <c r="V9178" t="s">
        <v>4337</v>
      </c>
      <c r="W9178" s="247"/>
      <c r="X9178"/>
      <c r="Y9178"/>
      <c r="Z9178"/>
      <c r="AA9178"/>
      <c r="AB9178"/>
      <c r="AC9178"/>
      <c r="AD9178"/>
      <c r="AE9178"/>
      <c r="AF9178"/>
      <c r="AG9178"/>
    </row>
    <row r="9179" spans="1:35" hidden="1" x14ac:dyDescent="0.25">
      <c r="A9179" s="243">
        <v>336823</v>
      </c>
      <c r="B9179" s="244" t="s">
        <v>3937</v>
      </c>
      <c r="C9179" s="244" t="s">
        <v>1009</v>
      </c>
      <c r="D9179" s="245" t="s">
        <v>217</v>
      </c>
      <c r="E9179" s="115" t="s">
        <v>77</v>
      </c>
      <c r="F9179" s="237">
        <v>30156</v>
      </c>
      <c r="G9179" s="245" t="s">
        <v>211</v>
      </c>
      <c r="H9179" s="115" t="s">
        <v>16</v>
      </c>
      <c r="I9179" t="s">
        <v>199</v>
      </c>
      <c r="J9179" s="244" t="s">
        <v>1226</v>
      </c>
      <c r="L9179" s="115" t="s">
        <v>30</v>
      </c>
      <c r="U9179"/>
      <c r="V9179">
        <v>0</v>
      </c>
      <c r="W9179" s="244"/>
    </row>
    <row r="9180" spans="1:35" hidden="1" x14ac:dyDescent="0.25">
      <c r="A9180" s="246">
        <v>336824</v>
      </c>
      <c r="B9180" s="247" t="s">
        <v>13227</v>
      </c>
      <c r="C9180" s="247" t="s">
        <v>356</v>
      </c>
      <c r="D9180" s="248" t="s">
        <v>373</v>
      </c>
      <c r="E9180" t="s">
        <v>76</v>
      </c>
      <c r="F9180" s="126">
        <v>35908</v>
      </c>
      <c r="G9180" s="248" t="s">
        <v>18</v>
      </c>
      <c r="H9180" t="s">
        <v>16</v>
      </c>
      <c r="I9180" t="s">
        <v>136</v>
      </c>
      <c r="J9180" s="247" t="s">
        <v>1226</v>
      </c>
      <c r="K9180"/>
      <c r="L9180" t="s">
        <v>30</v>
      </c>
      <c r="M9180"/>
      <c r="N9180"/>
      <c r="O9180"/>
      <c r="P9180"/>
      <c r="Q9180"/>
      <c r="U9180"/>
      <c r="V9180">
        <v>0</v>
      </c>
      <c r="W9180" s="247"/>
      <c r="X9180"/>
      <c r="Y9180"/>
      <c r="Z9180"/>
      <c r="AA9180"/>
      <c r="AB9180"/>
      <c r="AC9180"/>
      <c r="AD9180"/>
      <c r="AE9180" t="s">
        <v>4308</v>
      </c>
      <c r="AF9180" t="s">
        <v>4308</v>
      </c>
      <c r="AG9180" t="s">
        <v>4308</v>
      </c>
      <c r="AH9180" s="115" t="s">
        <v>4308</v>
      </c>
    </row>
    <row r="9181" spans="1:35" hidden="1" x14ac:dyDescent="0.25">
      <c r="A9181" s="243">
        <v>336825</v>
      </c>
      <c r="B9181" s="244" t="s">
        <v>4226</v>
      </c>
      <c r="C9181" s="244" t="s">
        <v>244</v>
      </c>
      <c r="D9181" s="245" t="s">
        <v>1322</v>
      </c>
      <c r="E9181" s="115" t="s">
        <v>77</v>
      </c>
      <c r="F9181" s="237">
        <v>33239</v>
      </c>
      <c r="G9181" s="245" t="s">
        <v>18</v>
      </c>
      <c r="H9181" s="115" t="s">
        <v>16</v>
      </c>
      <c r="I9181" t="s">
        <v>199</v>
      </c>
      <c r="J9181" s="244" t="s">
        <v>1226</v>
      </c>
      <c r="L9181" s="115" t="s">
        <v>18</v>
      </c>
      <c r="U9181"/>
      <c r="V9181">
        <v>0</v>
      </c>
      <c r="W9181" s="244"/>
    </row>
    <row r="9182" spans="1:35" hidden="1" x14ac:dyDescent="0.25">
      <c r="A9182" s="246">
        <v>336826</v>
      </c>
      <c r="B9182" s="247" t="s">
        <v>13228</v>
      </c>
      <c r="C9182" s="247" t="s">
        <v>548</v>
      </c>
      <c r="D9182" s="248" t="s">
        <v>13229</v>
      </c>
      <c r="E9182" t="s">
        <v>77</v>
      </c>
      <c r="F9182" s="126">
        <v>35519</v>
      </c>
      <c r="G9182" s="248" t="s">
        <v>1494</v>
      </c>
      <c r="H9182" t="s">
        <v>16</v>
      </c>
      <c r="I9182" t="s">
        <v>129</v>
      </c>
      <c r="J9182" s="247" t="s">
        <v>15</v>
      </c>
      <c r="K9182"/>
      <c r="L9182" t="s">
        <v>47</v>
      </c>
      <c r="M9182"/>
      <c r="N9182"/>
      <c r="O9182"/>
      <c r="P9182"/>
      <c r="Q9182"/>
      <c r="U9182"/>
      <c r="V9182" t="s">
        <v>4424</v>
      </c>
      <c r="W9182" s="247"/>
      <c r="X9182"/>
      <c r="Y9182"/>
      <c r="Z9182"/>
      <c r="AA9182"/>
      <c r="AB9182"/>
      <c r="AC9182"/>
      <c r="AD9182"/>
      <c r="AE9182"/>
      <c r="AF9182"/>
      <c r="AG9182" t="s">
        <v>4308</v>
      </c>
      <c r="AH9182" s="115" t="s">
        <v>4308</v>
      </c>
    </row>
    <row r="9183" spans="1:35" hidden="1" x14ac:dyDescent="0.25">
      <c r="A9183" s="243">
        <v>336827</v>
      </c>
      <c r="B9183" s="244" t="s">
        <v>2352</v>
      </c>
      <c r="C9183" s="244" t="s">
        <v>332</v>
      </c>
      <c r="D9183" s="245" t="s">
        <v>385</v>
      </c>
      <c r="E9183" s="115" t="s">
        <v>76</v>
      </c>
      <c r="F9183" s="237">
        <v>32021</v>
      </c>
      <c r="G9183" s="245" t="s">
        <v>1494</v>
      </c>
      <c r="H9183" s="115" t="s">
        <v>16</v>
      </c>
      <c r="I9183" t="s">
        <v>199</v>
      </c>
      <c r="J9183" s="244" t="s">
        <v>1226</v>
      </c>
      <c r="L9183" s="115" t="s">
        <v>58</v>
      </c>
      <c r="U9183"/>
      <c r="V9183">
        <v>0</v>
      </c>
      <c r="W9183" s="244"/>
    </row>
    <row r="9184" spans="1:35" hidden="1" x14ac:dyDescent="0.25">
      <c r="A9184" s="246">
        <v>336829</v>
      </c>
      <c r="B9184" s="247" t="s">
        <v>13230</v>
      </c>
      <c r="C9184" s="247" t="s">
        <v>939</v>
      </c>
      <c r="D9184" s="248" t="s">
        <v>815</v>
      </c>
      <c r="E9184" t="s">
        <v>76</v>
      </c>
      <c r="F9184" s="126">
        <v>36443</v>
      </c>
      <c r="G9184" s="248" t="s">
        <v>18</v>
      </c>
      <c r="H9184" t="s">
        <v>16</v>
      </c>
      <c r="I9184" t="s">
        <v>129</v>
      </c>
      <c r="J9184" s="247" t="s">
        <v>1226</v>
      </c>
      <c r="K9184"/>
      <c r="L9184" t="s">
        <v>18</v>
      </c>
      <c r="M9184"/>
      <c r="N9184"/>
      <c r="O9184"/>
      <c r="P9184"/>
      <c r="Q9184"/>
      <c r="U9184"/>
      <c r="V9184">
        <v>0</v>
      </c>
      <c r="W9184" s="247"/>
      <c r="X9184"/>
      <c r="Y9184"/>
      <c r="Z9184"/>
      <c r="AA9184"/>
      <c r="AB9184"/>
      <c r="AC9184"/>
      <c r="AD9184"/>
      <c r="AE9184"/>
      <c r="AF9184"/>
      <c r="AG9184"/>
    </row>
    <row r="9185" spans="1:35" ht="18" x14ac:dyDescent="0.25">
      <c r="A9185" s="249">
        <v>336830</v>
      </c>
      <c r="B9185" s="250" t="s">
        <v>13231</v>
      </c>
      <c r="C9185" s="250" t="s">
        <v>4455</v>
      </c>
      <c r="D9185" s="251" t="s">
        <v>6989</v>
      </c>
      <c r="E9185"/>
      <c r="F9185" s="126"/>
      <c r="G9185" s="252"/>
      <c r="H9185"/>
      <c r="I9185" t="s">
        <v>107</v>
      </c>
      <c r="J9185" s="253"/>
      <c r="K9185"/>
      <c r="L9185"/>
      <c r="M9185"/>
      <c r="N9185"/>
      <c r="O9185"/>
      <c r="P9185"/>
      <c r="Q9185"/>
      <c r="U9185"/>
      <c r="V9185" t="s">
        <v>4337</v>
      </c>
      <c r="W9185" s="253"/>
      <c r="X9185"/>
      <c r="Y9185"/>
      <c r="Z9185"/>
      <c r="AA9185"/>
      <c r="AB9185"/>
      <c r="AC9185"/>
      <c r="AD9185"/>
      <c r="AE9185"/>
      <c r="AF9185"/>
      <c r="AG9185"/>
      <c r="AH9185" s="115" t="s">
        <v>4308</v>
      </c>
      <c r="AI9185" s="115" t="e">
        <f>VLOOKUP(A9185,'[2]دراسات قانونية'!$A$3:$E$600,1,0)</f>
        <v>#N/A</v>
      </c>
    </row>
    <row r="9186" spans="1:35" hidden="1" x14ac:dyDescent="0.25">
      <c r="A9186" s="246">
        <v>336831</v>
      </c>
      <c r="B9186" s="247" t="s">
        <v>13232</v>
      </c>
      <c r="C9186" s="247" t="s">
        <v>439</v>
      </c>
      <c r="D9186" s="248" t="s">
        <v>1908</v>
      </c>
      <c r="E9186" t="s">
        <v>76</v>
      </c>
      <c r="F9186" s="126"/>
      <c r="G9186" s="248"/>
      <c r="H9186" t="s">
        <v>16</v>
      </c>
      <c r="I9186" t="s">
        <v>129</v>
      </c>
      <c r="J9186" s="247"/>
      <c r="K9186"/>
      <c r="L9186"/>
      <c r="M9186"/>
      <c r="N9186"/>
      <c r="O9186"/>
      <c r="P9186"/>
      <c r="Q9186"/>
      <c r="U9186"/>
      <c r="V9186" t="s">
        <v>4414</v>
      </c>
      <c r="W9186" s="247"/>
      <c r="X9186"/>
      <c r="Y9186"/>
      <c r="Z9186"/>
      <c r="AA9186"/>
      <c r="AB9186"/>
      <c r="AC9186"/>
      <c r="AD9186" t="s">
        <v>4308</v>
      </c>
      <c r="AE9186" t="s">
        <v>4308</v>
      </c>
      <c r="AF9186" t="s">
        <v>4308</v>
      </c>
      <c r="AG9186" t="s">
        <v>4308</v>
      </c>
      <c r="AH9186" s="115" t="s">
        <v>4308</v>
      </c>
    </row>
    <row r="9187" spans="1:35" hidden="1" x14ac:dyDescent="0.25">
      <c r="A9187" s="246">
        <v>336832</v>
      </c>
      <c r="B9187" s="247" t="s">
        <v>13233</v>
      </c>
      <c r="C9187" s="247" t="s">
        <v>212</v>
      </c>
      <c r="D9187" s="248" t="s">
        <v>357</v>
      </c>
      <c r="E9187" t="s">
        <v>76</v>
      </c>
      <c r="F9187" s="126">
        <v>34252</v>
      </c>
      <c r="G9187" s="248" t="s">
        <v>13234</v>
      </c>
      <c r="H9187" t="s">
        <v>16</v>
      </c>
      <c r="I9187" t="s">
        <v>129</v>
      </c>
      <c r="J9187" s="247" t="s">
        <v>1226</v>
      </c>
      <c r="K9187"/>
      <c r="L9187" t="s">
        <v>18</v>
      </c>
      <c r="M9187"/>
      <c r="N9187"/>
      <c r="O9187"/>
      <c r="P9187"/>
      <c r="Q9187"/>
      <c r="U9187"/>
      <c r="V9187" t="s">
        <v>16623</v>
      </c>
      <c r="W9187" s="247"/>
      <c r="X9187"/>
      <c r="Y9187"/>
      <c r="Z9187"/>
      <c r="AA9187"/>
      <c r="AB9187"/>
      <c r="AC9187"/>
      <c r="AD9187"/>
      <c r="AE9187"/>
      <c r="AF9187"/>
      <c r="AG9187"/>
      <c r="AH9187" s="115" t="s">
        <v>4308</v>
      </c>
    </row>
    <row r="9188" spans="1:35" hidden="1" x14ac:dyDescent="0.25">
      <c r="A9188" s="246">
        <v>336833</v>
      </c>
      <c r="B9188" s="247" t="s">
        <v>13235</v>
      </c>
      <c r="C9188" s="247" t="s">
        <v>227</v>
      </c>
      <c r="D9188" s="248" t="s">
        <v>235</v>
      </c>
      <c r="E9188" t="s">
        <v>76</v>
      </c>
      <c r="F9188" s="126"/>
      <c r="G9188" s="248"/>
      <c r="H9188" t="s">
        <v>16</v>
      </c>
      <c r="I9188" t="s">
        <v>129</v>
      </c>
      <c r="J9188" s="247"/>
      <c r="K9188"/>
      <c r="L9188"/>
      <c r="M9188"/>
      <c r="N9188"/>
      <c r="O9188"/>
      <c r="P9188"/>
      <c r="Q9188"/>
      <c r="U9188"/>
      <c r="V9188" t="s">
        <v>4336</v>
      </c>
      <c r="W9188" s="247"/>
      <c r="X9188"/>
      <c r="Y9188"/>
      <c r="Z9188"/>
      <c r="AA9188"/>
      <c r="AB9188"/>
      <c r="AC9188"/>
      <c r="AD9188"/>
      <c r="AE9188"/>
      <c r="AF9188"/>
      <c r="AG9188" t="s">
        <v>4308</v>
      </c>
      <c r="AH9188" s="115" t="s">
        <v>4308</v>
      </c>
    </row>
    <row r="9189" spans="1:35" hidden="1" x14ac:dyDescent="0.25">
      <c r="A9189" s="246">
        <v>336834</v>
      </c>
      <c r="B9189" s="247" t="s">
        <v>13236</v>
      </c>
      <c r="C9189" s="247" t="s">
        <v>295</v>
      </c>
      <c r="D9189" s="248" t="s">
        <v>888</v>
      </c>
      <c r="E9189" t="s">
        <v>76</v>
      </c>
      <c r="F9189" s="126">
        <v>34709</v>
      </c>
      <c r="G9189" s="248" t="s">
        <v>13237</v>
      </c>
      <c r="H9189" t="s">
        <v>38</v>
      </c>
      <c r="I9189" t="s">
        <v>136</v>
      </c>
      <c r="J9189" s="247" t="s">
        <v>1226</v>
      </c>
      <c r="K9189"/>
      <c r="L9189" t="s">
        <v>30</v>
      </c>
      <c r="M9189"/>
      <c r="N9189"/>
      <c r="O9189"/>
      <c r="P9189"/>
      <c r="Q9189"/>
      <c r="U9189"/>
      <c r="V9189" t="s">
        <v>16623</v>
      </c>
      <c r="W9189" s="247"/>
      <c r="X9189"/>
      <c r="Y9189"/>
      <c r="Z9189"/>
      <c r="AA9189"/>
      <c r="AB9189"/>
      <c r="AC9189"/>
      <c r="AD9189"/>
      <c r="AE9189"/>
      <c r="AF9189"/>
      <c r="AG9189"/>
    </row>
    <row r="9190" spans="1:35" hidden="1" x14ac:dyDescent="0.25">
      <c r="A9190" s="243">
        <v>336835</v>
      </c>
      <c r="B9190" s="244" t="s">
        <v>4227</v>
      </c>
      <c r="C9190" s="244" t="s">
        <v>209</v>
      </c>
      <c r="D9190" s="245" t="s">
        <v>242</v>
      </c>
      <c r="E9190" s="115" t="s">
        <v>76</v>
      </c>
      <c r="F9190" s="237">
        <v>36596</v>
      </c>
      <c r="G9190" s="245" t="s">
        <v>18</v>
      </c>
      <c r="H9190" s="115" t="s">
        <v>16</v>
      </c>
      <c r="I9190" t="s">
        <v>199</v>
      </c>
      <c r="J9190" s="244" t="s">
        <v>1226</v>
      </c>
      <c r="L9190" s="115" t="s">
        <v>18</v>
      </c>
      <c r="U9190"/>
      <c r="V9190">
        <v>0</v>
      </c>
      <c r="W9190" s="244"/>
    </row>
    <row r="9191" spans="1:35" hidden="1" x14ac:dyDescent="0.25">
      <c r="A9191" s="243">
        <v>336837</v>
      </c>
      <c r="B9191" s="244" t="s">
        <v>3342</v>
      </c>
      <c r="C9191" s="244" t="s">
        <v>661</v>
      </c>
      <c r="D9191" s="245" t="s">
        <v>304</v>
      </c>
      <c r="E9191" s="115" t="s">
        <v>76</v>
      </c>
      <c r="F9191" s="237">
        <v>36344</v>
      </c>
      <c r="G9191" s="245" t="s">
        <v>2657</v>
      </c>
      <c r="H9191" s="115" t="s">
        <v>16</v>
      </c>
      <c r="I9191" t="s">
        <v>199</v>
      </c>
      <c r="J9191" s="244" t="s">
        <v>1226</v>
      </c>
      <c r="L9191" s="115" t="s">
        <v>30</v>
      </c>
      <c r="U9191"/>
      <c r="V9191">
        <v>0</v>
      </c>
      <c r="W9191" s="244"/>
    </row>
    <row r="9192" spans="1:35" ht="18" hidden="1" x14ac:dyDescent="0.25">
      <c r="A9192" s="249">
        <v>336838</v>
      </c>
      <c r="B9192" s="250" t="s">
        <v>13238</v>
      </c>
      <c r="C9192" s="250" t="s">
        <v>227</v>
      </c>
      <c r="D9192" s="251" t="s">
        <v>746</v>
      </c>
      <c r="E9192"/>
      <c r="F9192" s="126"/>
      <c r="G9192" s="252"/>
      <c r="H9192"/>
      <c r="I9192" t="s">
        <v>199</v>
      </c>
      <c r="J9192" s="253"/>
      <c r="K9192"/>
      <c r="L9192"/>
      <c r="M9192"/>
      <c r="N9192"/>
      <c r="O9192"/>
      <c r="P9192"/>
      <c r="Q9192"/>
      <c r="U9192"/>
      <c r="V9192" t="s">
        <v>16623</v>
      </c>
      <c r="W9192" s="253"/>
      <c r="X9192"/>
      <c r="Y9192"/>
      <c r="Z9192"/>
      <c r="AA9192"/>
      <c r="AB9192"/>
      <c r="AC9192"/>
      <c r="AD9192"/>
      <c r="AE9192"/>
      <c r="AF9192"/>
      <c r="AG9192"/>
      <c r="AH9192" s="115" t="s">
        <v>4308</v>
      </c>
    </row>
    <row r="9193" spans="1:35" hidden="1" x14ac:dyDescent="0.25">
      <c r="A9193" s="246">
        <v>336840</v>
      </c>
      <c r="B9193" s="247" t="s">
        <v>13239</v>
      </c>
      <c r="C9193" s="247" t="s">
        <v>698</v>
      </c>
      <c r="D9193" s="248" t="s">
        <v>480</v>
      </c>
      <c r="E9193" t="s">
        <v>76</v>
      </c>
      <c r="F9193" s="126">
        <v>27874</v>
      </c>
      <c r="G9193" s="248" t="s">
        <v>18</v>
      </c>
      <c r="H9193" t="s">
        <v>16</v>
      </c>
      <c r="I9193" t="s">
        <v>136</v>
      </c>
      <c r="J9193" s="247" t="s">
        <v>1226</v>
      </c>
      <c r="K9193"/>
      <c r="L9193" t="s">
        <v>18</v>
      </c>
      <c r="M9193"/>
      <c r="N9193"/>
      <c r="O9193"/>
      <c r="P9193"/>
      <c r="Q9193"/>
      <c r="U9193"/>
      <c r="V9193">
        <v>0</v>
      </c>
      <c r="W9193" s="247"/>
      <c r="X9193"/>
      <c r="Y9193"/>
      <c r="Z9193"/>
      <c r="AA9193"/>
      <c r="AB9193"/>
      <c r="AC9193"/>
      <c r="AD9193"/>
      <c r="AE9193"/>
      <c r="AF9193"/>
      <c r="AG9193"/>
    </row>
    <row r="9194" spans="1:35" hidden="1" x14ac:dyDescent="0.25">
      <c r="A9194" s="246">
        <v>336843</v>
      </c>
      <c r="B9194" s="247" t="s">
        <v>13240</v>
      </c>
      <c r="C9194" s="247" t="s">
        <v>279</v>
      </c>
      <c r="D9194" s="248" t="s">
        <v>669</v>
      </c>
      <c r="E9194" t="s">
        <v>76</v>
      </c>
      <c r="F9194" s="126">
        <v>35670</v>
      </c>
      <c r="G9194" s="248" t="s">
        <v>13241</v>
      </c>
      <c r="H9194" t="s">
        <v>16</v>
      </c>
      <c r="I9194" t="s">
        <v>136</v>
      </c>
      <c r="J9194" s="247" t="s">
        <v>15</v>
      </c>
      <c r="K9194"/>
      <c r="L9194" t="s">
        <v>30</v>
      </c>
      <c r="M9194"/>
      <c r="N9194"/>
      <c r="O9194"/>
      <c r="P9194"/>
      <c r="Q9194"/>
      <c r="U9194"/>
      <c r="V9194" t="s">
        <v>16623</v>
      </c>
      <c r="W9194" s="247"/>
      <c r="X9194"/>
      <c r="Y9194"/>
      <c r="Z9194"/>
      <c r="AA9194"/>
      <c r="AB9194"/>
      <c r="AC9194"/>
      <c r="AD9194"/>
      <c r="AE9194"/>
      <c r="AF9194" t="s">
        <v>4308</v>
      </c>
      <c r="AG9194" t="s">
        <v>4308</v>
      </c>
      <c r="AH9194" s="115" t="s">
        <v>4308</v>
      </c>
    </row>
    <row r="9195" spans="1:35" hidden="1" x14ac:dyDescent="0.25">
      <c r="A9195" s="246">
        <v>336844</v>
      </c>
      <c r="B9195" s="247" t="s">
        <v>13242</v>
      </c>
      <c r="C9195" s="247" t="s">
        <v>227</v>
      </c>
      <c r="D9195" s="248" t="s">
        <v>1326</v>
      </c>
      <c r="E9195" t="s">
        <v>77</v>
      </c>
      <c r="F9195" s="126">
        <v>29059</v>
      </c>
      <c r="G9195" s="248" t="s">
        <v>18</v>
      </c>
      <c r="H9195" t="s">
        <v>16</v>
      </c>
      <c r="I9195" t="s">
        <v>136</v>
      </c>
      <c r="J9195" s="247"/>
      <c r="K9195"/>
      <c r="L9195"/>
      <c r="M9195"/>
      <c r="N9195"/>
      <c r="O9195"/>
      <c r="P9195"/>
      <c r="Q9195"/>
      <c r="U9195"/>
      <c r="V9195" t="s">
        <v>16623</v>
      </c>
      <c r="W9195" s="247"/>
      <c r="X9195"/>
      <c r="Y9195"/>
      <c r="Z9195"/>
      <c r="AA9195"/>
      <c r="AB9195"/>
      <c r="AC9195" t="s">
        <v>4308</v>
      </c>
      <c r="AD9195" t="s">
        <v>4308</v>
      </c>
      <c r="AE9195" t="s">
        <v>4308</v>
      </c>
      <c r="AF9195" t="s">
        <v>4308</v>
      </c>
      <c r="AG9195" t="s">
        <v>4308</v>
      </c>
      <c r="AH9195" s="115" t="s">
        <v>4308</v>
      </c>
    </row>
    <row r="9196" spans="1:35" hidden="1" x14ac:dyDescent="0.25">
      <c r="A9196" s="243">
        <v>336845</v>
      </c>
      <c r="B9196" s="244" t="s">
        <v>3291</v>
      </c>
      <c r="C9196" s="244" t="s">
        <v>332</v>
      </c>
      <c r="D9196" s="245" t="s">
        <v>304</v>
      </c>
      <c r="E9196" s="115" t="s">
        <v>76</v>
      </c>
      <c r="F9196" s="237">
        <v>36537</v>
      </c>
      <c r="G9196" s="245" t="s">
        <v>37</v>
      </c>
      <c r="H9196" s="115" t="s">
        <v>16</v>
      </c>
      <c r="I9196" t="s">
        <v>199</v>
      </c>
      <c r="J9196" s="244" t="s">
        <v>1226</v>
      </c>
      <c r="L9196" s="115" t="s">
        <v>37</v>
      </c>
      <c r="U9196"/>
      <c r="V9196">
        <v>0</v>
      </c>
      <c r="W9196" s="244"/>
      <c r="AH9196" s="115" t="s">
        <v>4308</v>
      </c>
    </row>
    <row r="9197" spans="1:35" hidden="1" x14ac:dyDescent="0.25">
      <c r="A9197" s="246">
        <v>336846</v>
      </c>
      <c r="B9197" s="247" t="s">
        <v>13243</v>
      </c>
      <c r="C9197" s="247" t="s">
        <v>419</v>
      </c>
      <c r="D9197" s="248" t="s">
        <v>724</v>
      </c>
      <c r="E9197" t="s">
        <v>77</v>
      </c>
      <c r="F9197" s="126">
        <v>33711</v>
      </c>
      <c r="G9197" s="248" t="s">
        <v>867</v>
      </c>
      <c r="H9197" t="s">
        <v>16</v>
      </c>
      <c r="I9197" t="s">
        <v>136</v>
      </c>
      <c r="J9197" s="247" t="s">
        <v>1226</v>
      </c>
      <c r="K9197"/>
      <c r="L9197" t="s">
        <v>30</v>
      </c>
      <c r="M9197"/>
      <c r="N9197"/>
      <c r="O9197"/>
      <c r="P9197"/>
      <c r="Q9197"/>
      <c r="U9197"/>
      <c r="V9197">
        <v>0</v>
      </c>
      <c r="W9197" s="247"/>
      <c r="X9197"/>
      <c r="Y9197"/>
      <c r="Z9197"/>
      <c r="AA9197"/>
      <c r="AB9197"/>
      <c r="AC9197"/>
      <c r="AD9197"/>
      <c r="AE9197"/>
      <c r="AF9197"/>
      <c r="AG9197"/>
    </row>
    <row r="9198" spans="1:35" hidden="1" x14ac:dyDescent="0.25">
      <c r="A9198" s="246">
        <v>336847</v>
      </c>
      <c r="B9198" s="247" t="s">
        <v>13244</v>
      </c>
      <c r="C9198" s="247" t="s">
        <v>212</v>
      </c>
      <c r="D9198" s="248" t="s">
        <v>315</v>
      </c>
      <c r="E9198" t="s">
        <v>76</v>
      </c>
      <c r="F9198" s="126">
        <v>36161</v>
      </c>
      <c r="G9198" s="248" t="s">
        <v>18</v>
      </c>
      <c r="H9198" t="s">
        <v>16</v>
      </c>
      <c r="I9198" t="s">
        <v>129</v>
      </c>
      <c r="J9198" s="247"/>
      <c r="K9198"/>
      <c r="L9198"/>
      <c r="M9198"/>
      <c r="N9198"/>
      <c r="O9198"/>
      <c r="P9198"/>
      <c r="Q9198"/>
      <c r="U9198"/>
      <c r="V9198" t="s">
        <v>16603</v>
      </c>
      <c r="W9198" s="247"/>
      <c r="X9198"/>
      <c r="Y9198"/>
      <c r="Z9198"/>
      <c r="AA9198"/>
      <c r="AB9198"/>
      <c r="AC9198" t="s">
        <v>4308</v>
      </c>
      <c r="AD9198" t="s">
        <v>4308</v>
      </c>
      <c r="AE9198" t="s">
        <v>4308</v>
      </c>
      <c r="AF9198" t="s">
        <v>4308</v>
      </c>
      <c r="AG9198" t="s">
        <v>4308</v>
      </c>
      <c r="AH9198" s="115" t="s">
        <v>4308</v>
      </c>
    </row>
    <row r="9199" spans="1:35" hidden="1" x14ac:dyDescent="0.25">
      <c r="A9199" s="246">
        <v>336848</v>
      </c>
      <c r="B9199" s="247" t="s">
        <v>13245</v>
      </c>
      <c r="C9199" s="247" t="s">
        <v>712</v>
      </c>
      <c r="D9199" s="248" t="s">
        <v>365</v>
      </c>
      <c r="E9199" t="s">
        <v>76</v>
      </c>
      <c r="F9199" s="126">
        <v>34700</v>
      </c>
      <c r="G9199" s="248" t="s">
        <v>61</v>
      </c>
      <c r="H9199" t="s">
        <v>16</v>
      </c>
      <c r="I9199" t="s">
        <v>136</v>
      </c>
      <c r="J9199" s="247"/>
      <c r="K9199"/>
      <c r="L9199"/>
      <c r="M9199"/>
      <c r="N9199"/>
      <c r="O9199"/>
      <c r="P9199"/>
      <c r="Q9199"/>
      <c r="U9199"/>
      <c r="V9199">
        <v>0</v>
      </c>
      <c r="W9199" s="247"/>
      <c r="X9199"/>
      <c r="Y9199"/>
      <c r="Z9199"/>
      <c r="AA9199"/>
      <c r="AB9199"/>
      <c r="AC9199"/>
      <c r="AD9199"/>
      <c r="AE9199"/>
      <c r="AF9199"/>
      <c r="AG9199"/>
      <c r="AH9199" s="115" t="s">
        <v>4308</v>
      </c>
    </row>
    <row r="9200" spans="1:35" hidden="1" x14ac:dyDescent="0.25">
      <c r="A9200" s="243">
        <v>336849</v>
      </c>
      <c r="B9200" s="244" t="s">
        <v>3090</v>
      </c>
      <c r="C9200" s="244" t="s">
        <v>209</v>
      </c>
      <c r="D9200" s="245" t="s">
        <v>365</v>
      </c>
      <c r="E9200" s="115" t="s">
        <v>76</v>
      </c>
      <c r="F9200" s="237">
        <v>36739</v>
      </c>
      <c r="G9200" s="245" t="s">
        <v>27</v>
      </c>
      <c r="H9200" s="115" t="s">
        <v>16</v>
      </c>
      <c r="I9200" t="s">
        <v>136</v>
      </c>
      <c r="J9200" s="244" t="s">
        <v>1226</v>
      </c>
      <c r="L9200" s="115" t="s">
        <v>18</v>
      </c>
      <c r="U9200"/>
      <c r="V9200" t="s">
        <v>16623</v>
      </c>
      <c r="W9200" s="244"/>
      <c r="AH9200" s="115" t="s">
        <v>4308</v>
      </c>
    </row>
    <row r="9201" spans="1:34" hidden="1" x14ac:dyDescent="0.25">
      <c r="A9201" s="246">
        <v>336850</v>
      </c>
      <c r="B9201" s="247" t="s">
        <v>13246</v>
      </c>
      <c r="C9201" s="247" t="s">
        <v>212</v>
      </c>
      <c r="D9201" s="248" t="s">
        <v>697</v>
      </c>
      <c r="E9201" t="s">
        <v>77</v>
      </c>
      <c r="F9201" s="126"/>
      <c r="G9201" s="248"/>
      <c r="H9201" t="s">
        <v>16</v>
      </c>
      <c r="I9201" t="s">
        <v>129</v>
      </c>
      <c r="J9201" s="247"/>
      <c r="K9201"/>
      <c r="L9201"/>
      <c r="M9201"/>
      <c r="N9201"/>
      <c r="O9201"/>
      <c r="P9201"/>
      <c r="Q9201"/>
      <c r="U9201"/>
      <c r="V9201" t="s">
        <v>4424</v>
      </c>
      <c r="W9201" s="247"/>
      <c r="X9201"/>
      <c r="Y9201"/>
      <c r="Z9201"/>
      <c r="AA9201" t="s">
        <v>4308</v>
      </c>
      <c r="AB9201" t="s">
        <v>4308</v>
      </c>
      <c r="AC9201" t="s">
        <v>4308</v>
      </c>
      <c r="AD9201" t="s">
        <v>4308</v>
      </c>
      <c r="AE9201" t="s">
        <v>4308</v>
      </c>
      <c r="AF9201" t="s">
        <v>4308</v>
      </c>
      <c r="AG9201" t="s">
        <v>4308</v>
      </c>
      <c r="AH9201" s="115" t="s">
        <v>4308</v>
      </c>
    </row>
    <row r="9202" spans="1:34" hidden="1" x14ac:dyDescent="0.25">
      <c r="A9202" s="246">
        <v>336851</v>
      </c>
      <c r="B9202" s="247" t="s">
        <v>13247</v>
      </c>
      <c r="C9202" s="247" t="s">
        <v>828</v>
      </c>
      <c r="D9202" s="248" t="s">
        <v>878</v>
      </c>
      <c r="E9202" t="s">
        <v>76</v>
      </c>
      <c r="F9202" s="126"/>
      <c r="G9202" s="248"/>
      <c r="H9202" t="s">
        <v>16</v>
      </c>
      <c r="I9202" t="s">
        <v>129</v>
      </c>
      <c r="J9202" s="247"/>
      <c r="K9202"/>
      <c r="L9202"/>
      <c r="M9202"/>
      <c r="N9202"/>
      <c r="O9202"/>
      <c r="P9202"/>
      <c r="Q9202"/>
      <c r="U9202"/>
      <c r="V9202" t="s">
        <v>4336</v>
      </c>
      <c r="W9202" s="247"/>
      <c r="X9202"/>
      <c r="Y9202"/>
      <c r="Z9202"/>
      <c r="AA9202" t="s">
        <v>4308</v>
      </c>
      <c r="AB9202" t="s">
        <v>4308</v>
      </c>
      <c r="AC9202" t="s">
        <v>4308</v>
      </c>
      <c r="AD9202" t="s">
        <v>4308</v>
      </c>
      <c r="AE9202" t="s">
        <v>4308</v>
      </c>
      <c r="AF9202" t="s">
        <v>4308</v>
      </c>
      <c r="AG9202" t="s">
        <v>4308</v>
      </c>
      <c r="AH9202" s="115" t="s">
        <v>4308</v>
      </c>
    </row>
    <row r="9203" spans="1:34" hidden="1" x14ac:dyDescent="0.25">
      <c r="A9203" s="246">
        <v>336852</v>
      </c>
      <c r="B9203" s="247" t="s">
        <v>13248</v>
      </c>
      <c r="C9203" s="247" t="s">
        <v>1103</v>
      </c>
      <c r="D9203" s="248" t="s">
        <v>420</v>
      </c>
      <c r="E9203" t="s">
        <v>76</v>
      </c>
      <c r="F9203" s="126">
        <v>33604</v>
      </c>
      <c r="G9203" s="248" t="s">
        <v>67</v>
      </c>
      <c r="H9203" t="s">
        <v>16</v>
      </c>
      <c r="I9203" t="s">
        <v>136</v>
      </c>
      <c r="J9203" s="247" t="s">
        <v>1226</v>
      </c>
      <c r="K9203"/>
      <c r="L9203" t="s">
        <v>67</v>
      </c>
      <c r="M9203"/>
      <c r="N9203"/>
      <c r="O9203"/>
      <c r="P9203"/>
      <c r="Q9203"/>
      <c r="U9203"/>
      <c r="V9203" t="s">
        <v>4424</v>
      </c>
      <c r="W9203" s="247"/>
      <c r="X9203"/>
      <c r="Y9203"/>
      <c r="Z9203"/>
      <c r="AA9203"/>
      <c r="AB9203"/>
      <c r="AC9203"/>
      <c r="AD9203"/>
      <c r="AE9203"/>
      <c r="AF9203"/>
      <c r="AG9203"/>
    </row>
    <row r="9204" spans="1:34" hidden="1" x14ac:dyDescent="0.25">
      <c r="A9204" s="246">
        <v>336853</v>
      </c>
      <c r="B9204" s="247" t="s">
        <v>13249</v>
      </c>
      <c r="C9204" s="247" t="s">
        <v>7407</v>
      </c>
      <c r="D9204" s="248" t="s">
        <v>13250</v>
      </c>
      <c r="E9204" t="s">
        <v>76</v>
      </c>
      <c r="F9204" s="126">
        <v>35483</v>
      </c>
      <c r="G9204" s="248" t="s">
        <v>282</v>
      </c>
      <c r="H9204" t="s">
        <v>16</v>
      </c>
      <c r="I9204" t="s">
        <v>136</v>
      </c>
      <c r="J9204" s="247" t="s">
        <v>1226</v>
      </c>
      <c r="K9204"/>
      <c r="L9204" t="s">
        <v>18</v>
      </c>
      <c r="M9204"/>
      <c r="N9204"/>
      <c r="O9204"/>
      <c r="P9204"/>
      <c r="Q9204"/>
      <c r="U9204"/>
      <c r="V9204">
        <v>0</v>
      </c>
      <c r="W9204" s="247"/>
      <c r="X9204"/>
      <c r="Y9204"/>
      <c r="Z9204"/>
      <c r="AA9204"/>
      <c r="AB9204"/>
      <c r="AC9204"/>
      <c r="AD9204"/>
      <c r="AE9204"/>
      <c r="AF9204"/>
      <c r="AG9204"/>
    </row>
    <row r="9205" spans="1:34" hidden="1" x14ac:dyDescent="0.25">
      <c r="A9205" s="243">
        <v>336854</v>
      </c>
      <c r="B9205" s="244" t="s">
        <v>2982</v>
      </c>
      <c r="C9205" s="244" t="s">
        <v>324</v>
      </c>
      <c r="D9205" s="245" t="s">
        <v>275</v>
      </c>
      <c r="E9205" s="115" t="s">
        <v>76</v>
      </c>
      <c r="F9205" s="237">
        <v>36647</v>
      </c>
      <c r="G9205" s="245" t="s">
        <v>666</v>
      </c>
      <c r="H9205" s="115" t="s">
        <v>16</v>
      </c>
      <c r="I9205" t="s">
        <v>199</v>
      </c>
      <c r="J9205" s="244" t="s">
        <v>1226</v>
      </c>
      <c r="L9205" s="115" t="s">
        <v>18</v>
      </c>
      <c r="U9205"/>
      <c r="V9205">
        <v>0</v>
      </c>
      <c r="W9205" s="244"/>
    </row>
    <row r="9206" spans="1:34" hidden="1" x14ac:dyDescent="0.25">
      <c r="A9206" s="246">
        <v>336856</v>
      </c>
      <c r="B9206" s="247" t="s">
        <v>13251</v>
      </c>
      <c r="C9206" s="247" t="s">
        <v>227</v>
      </c>
      <c r="D9206" s="248" t="s">
        <v>444</v>
      </c>
      <c r="E9206" t="s">
        <v>76</v>
      </c>
      <c r="F9206" s="126">
        <v>35855</v>
      </c>
      <c r="G9206" s="248" t="s">
        <v>18</v>
      </c>
      <c r="H9206" t="s">
        <v>16</v>
      </c>
      <c r="I9206" t="s">
        <v>129</v>
      </c>
      <c r="J9206" s="247" t="s">
        <v>15</v>
      </c>
      <c r="K9206"/>
      <c r="L9206" t="s">
        <v>18</v>
      </c>
      <c r="M9206"/>
      <c r="N9206"/>
      <c r="O9206"/>
      <c r="P9206"/>
      <c r="Q9206"/>
      <c r="U9206"/>
      <c r="V9206" t="s">
        <v>4337</v>
      </c>
      <c r="W9206" s="247"/>
      <c r="X9206"/>
      <c r="Y9206"/>
      <c r="Z9206"/>
      <c r="AA9206"/>
      <c r="AB9206"/>
      <c r="AC9206"/>
      <c r="AD9206"/>
      <c r="AE9206"/>
      <c r="AF9206"/>
      <c r="AG9206"/>
    </row>
    <row r="9207" spans="1:34" hidden="1" x14ac:dyDescent="0.25">
      <c r="A9207" s="246">
        <v>336857</v>
      </c>
      <c r="B9207" s="247" t="s">
        <v>13252</v>
      </c>
      <c r="C9207" s="247" t="s">
        <v>227</v>
      </c>
      <c r="D9207" s="248" t="s">
        <v>487</v>
      </c>
      <c r="E9207" t="s">
        <v>76</v>
      </c>
      <c r="F9207" s="126">
        <v>36531</v>
      </c>
      <c r="G9207" s="248" t="s">
        <v>13253</v>
      </c>
      <c r="H9207" t="s">
        <v>16</v>
      </c>
      <c r="I9207" t="s">
        <v>129</v>
      </c>
      <c r="J9207" s="247" t="s">
        <v>1226</v>
      </c>
      <c r="K9207"/>
      <c r="L9207" t="s">
        <v>30</v>
      </c>
      <c r="M9207"/>
      <c r="N9207"/>
      <c r="O9207"/>
      <c r="P9207"/>
      <c r="Q9207"/>
      <c r="U9207"/>
      <c r="V9207" t="s">
        <v>16603</v>
      </c>
      <c r="W9207" s="247"/>
      <c r="X9207"/>
      <c r="Y9207"/>
      <c r="Z9207"/>
      <c r="AA9207"/>
      <c r="AB9207"/>
      <c r="AC9207"/>
      <c r="AD9207"/>
      <c r="AE9207"/>
      <c r="AF9207"/>
      <c r="AG9207"/>
    </row>
    <row r="9208" spans="1:34" ht="18" hidden="1" x14ac:dyDescent="0.25">
      <c r="A9208" s="249">
        <v>336858</v>
      </c>
      <c r="B9208" s="250" t="s">
        <v>13254</v>
      </c>
      <c r="C9208" s="250" t="s">
        <v>434</v>
      </c>
      <c r="D9208" s="251" t="s">
        <v>13255</v>
      </c>
      <c r="E9208"/>
      <c r="F9208" s="126"/>
      <c r="G9208" s="252"/>
      <c r="H9208"/>
      <c r="I9208" t="s">
        <v>199</v>
      </c>
      <c r="J9208" s="253"/>
      <c r="K9208"/>
      <c r="L9208"/>
      <c r="M9208"/>
      <c r="N9208"/>
      <c r="O9208"/>
      <c r="P9208"/>
      <c r="Q9208"/>
      <c r="U9208"/>
      <c r="V9208">
        <v>0</v>
      </c>
      <c r="W9208" s="253"/>
      <c r="X9208"/>
      <c r="Y9208"/>
      <c r="Z9208"/>
      <c r="AA9208"/>
      <c r="AB9208"/>
      <c r="AC9208"/>
      <c r="AD9208"/>
      <c r="AE9208"/>
      <c r="AF9208"/>
      <c r="AG9208"/>
      <c r="AH9208" s="115" t="s">
        <v>4308</v>
      </c>
    </row>
    <row r="9209" spans="1:34" hidden="1" x14ac:dyDescent="0.25">
      <c r="A9209" s="246">
        <v>336859</v>
      </c>
      <c r="B9209" s="247" t="s">
        <v>13256</v>
      </c>
      <c r="C9209" s="247" t="s">
        <v>727</v>
      </c>
      <c r="D9209" s="248" t="s">
        <v>330</v>
      </c>
      <c r="E9209" t="s">
        <v>77</v>
      </c>
      <c r="F9209" s="126">
        <v>35172</v>
      </c>
      <c r="G9209" s="248" t="s">
        <v>13257</v>
      </c>
      <c r="H9209" t="s">
        <v>16</v>
      </c>
      <c r="I9209" t="s">
        <v>136</v>
      </c>
      <c r="J9209" s="247" t="s">
        <v>15</v>
      </c>
      <c r="K9209"/>
      <c r="L9209" t="s">
        <v>50</v>
      </c>
      <c r="M9209"/>
      <c r="N9209"/>
      <c r="O9209"/>
      <c r="P9209"/>
      <c r="Q9209"/>
      <c r="U9209"/>
      <c r="V9209">
        <v>0</v>
      </c>
      <c r="W9209" s="247"/>
      <c r="X9209"/>
      <c r="Y9209"/>
      <c r="Z9209"/>
      <c r="AA9209"/>
      <c r="AB9209"/>
      <c r="AC9209"/>
      <c r="AD9209"/>
      <c r="AE9209"/>
      <c r="AF9209"/>
      <c r="AG9209"/>
      <c r="AH9209" s="115" t="s">
        <v>4308</v>
      </c>
    </row>
    <row r="9210" spans="1:34" hidden="1" x14ac:dyDescent="0.25">
      <c r="A9210" s="246">
        <v>336860</v>
      </c>
      <c r="B9210" s="247" t="s">
        <v>6006</v>
      </c>
      <c r="C9210" s="247" t="s">
        <v>678</v>
      </c>
      <c r="D9210" s="248" t="s">
        <v>435</v>
      </c>
      <c r="E9210" t="s">
        <v>76</v>
      </c>
      <c r="F9210" s="126">
        <v>36606</v>
      </c>
      <c r="G9210" s="248" t="s">
        <v>18</v>
      </c>
      <c r="H9210" t="s">
        <v>16</v>
      </c>
      <c r="I9210" t="s">
        <v>136</v>
      </c>
      <c r="J9210" s="247" t="s">
        <v>1226</v>
      </c>
      <c r="K9210"/>
      <c r="L9210" t="s">
        <v>18</v>
      </c>
      <c r="M9210"/>
      <c r="N9210"/>
      <c r="O9210"/>
      <c r="P9210"/>
      <c r="Q9210"/>
      <c r="U9210"/>
      <c r="V9210" t="s">
        <v>16623</v>
      </c>
      <c r="W9210" s="247"/>
      <c r="X9210"/>
      <c r="Y9210"/>
      <c r="Z9210"/>
      <c r="AA9210"/>
      <c r="AB9210"/>
      <c r="AC9210"/>
      <c r="AD9210"/>
      <c r="AE9210"/>
      <c r="AF9210"/>
      <c r="AG9210"/>
    </row>
    <row r="9211" spans="1:34" hidden="1" x14ac:dyDescent="0.25">
      <c r="A9211" s="243">
        <v>336862</v>
      </c>
      <c r="B9211" s="244" t="s">
        <v>2983</v>
      </c>
      <c r="C9211" s="244" t="s">
        <v>1690</v>
      </c>
      <c r="D9211" s="245" t="s">
        <v>757</v>
      </c>
      <c r="E9211" s="115" t="s">
        <v>76</v>
      </c>
      <c r="F9211" s="237">
        <v>36892</v>
      </c>
      <c r="G9211" s="245" t="s">
        <v>18</v>
      </c>
      <c r="H9211" s="115" t="s">
        <v>16</v>
      </c>
      <c r="I9211" t="s">
        <v>199</v>
      </c>
      <c r="J9211" s="244" t="s">
        <v>15</v>
      </c>
      <c r="L9211" s="115" t="s">
        <v>18</v>
      </c>
      <c r="U9211"/>
      <c r="V9211">
        <v>0</v>
      </c>
      <c r="W9211" s="244"/>
    </row>
    <row r="9212" spans="1:34" hidden="1" x14ac:dyDescent="0.25">
      <c r="A9212" s="246">
        <v>336863</v>
      </c>
      <c r="B9212" s="247" t="s">
        <v>13258</v>
      </c>
      <c r="C9212" s="247" t="s">
        <v>212</v>
      </c>
      <c r="D9212" s="248" t="s">
        <v>378</v>
      </c>
      <c r="E9212" t="s">
        <v>77</v>
      </c>
      <c r="F9212" s="126">
        <v>35796</v>
      </c>
      <c r="G9212" s="248" t="s">
        <v>1554</v>
      </c>
      <c r="H9212" t="s">
        <v>16</v>
      </c>
      <c r="I9212" t="s">
        <v>199</v>
      </c>
      <c r="J9212" s="247" t="s">
        <v>1226</v>
      </c>
      <c r="K9212"/>
      <c r="L9212" t="s">
        <v>30</v>
      </c>
      <c r="M9212"/>
      <c r="N9212"/>
      <c r="O9212"/>
      <c r="P9212"/>
      <c r="Q9212"/>
      <c r="U9212"/>
      <c r="V9212" t="s">
        <v>4336</v>
      </c>
      <c r="W9212" s="247"/>
      <c r="X9212"/>
      <c r="Y9212"/>
      <c r="Z9212"/>
      <c r="AA9212"/>
      <c r="AB9212"/>
      <c r="AC9212"/>
      <c r="AD9212"/>
      <c r="AE9212"/>
      <c r="AF9212"/>
      <c r="AG9212"/>
    </row>
    <row r="9213" spans="1:34" hidden="1" x14ac:dyDescent="0.25">
      <c r="A9213" s="246">
        <v>336865</v>
      </c>
      <c r="B9213" s="247" t="s">
        <v>13259</v>
      </c>
      <c r="C9213" s="247" t="s">
        <v>244</v>
      </c>
      <c r="D9213" s="248" t="s">
        <v>257</v>
      </c>
      <c r="E9213" t="s">
        <v>77</v>
      </c>
      <c r="F9213" s="126">
        <v>31968</v>
      </c>
      <c r="G9213" s="248" t="s">
        <v>6287</v>
      </c>
      <c r="H9213" t="s">
        <v>16</v>
      </c>
      <c r="I9213" t="s">
        <v>201</v>
      </c>
      <c r="J9213" s="247" t="s">
        <v>1226</v>
      </c>
      <c r="K9213"/>
      <c r="L9213" t="s">
        <v>18</v>
      </c>
      <c r="M9213"/>
      <c r="N9213"/>
      <c r="O9213"/>
      <c r="P9213"/>
      <c r="Q9213"/>
      <c r="U9213"/>
      <c r="V9213">
        <v>0</v>
      </c>
      <c r="W9213" s="247"/>
      <c r="X9213"/>
      <c r="Y9213"/>
      <c r="Z9213"/>
      <c r="AA9213"/>
      <c r="AB9213"/>
      <c r="AC9213"/>
      <c r="AD9213"/>
      <c r="AE9213"/>
      <c r="AF9213"/>
      <c r="AG9213"/>
    </row>
    <row r="9214" spans="1:34" hidden="1" x14ac:dyDescent="0.25">
      <c r="A9214" s="243">
        <v>336866</v>
      </c>
      <c r="B9214" s="244" t="s">
        <v>2910</v>
      </c>
      <c r="C9214" s="244" t="s">
        <v>212</v>
      </c>
      <c r="D9214" s="245" t="s">
        <v>2377</v>
      </c>
      <c r="E9214" s="115" t="s">
        <v>76</v>
      </c>
      <c r="F9214" s="237">
        <v>36366</v>
      </c>
      <c r="G9214" s="245" t="s">
        <v>211</v>
      </c>
      <c r="H9214" s="115" t="s">
        <v>16</v>
      </c>
      <c r="I9214" t="s">
        <v>201</v>
      </c>
      <c r="J9214" s="244" t="s">
        <v>1226</v>
      </c>
      <c r="L9214" s="115" t="s">
        <v>18</v>
      </c>
      <c r="U9214"/>
      <c r="V9214">
        <v>0</v>
      </c>
      <c r="W9214" s="244"/>
    </row>
    <row r="9215" spans="1:34" hidden="1" x14ac:dyDescent="0.25">
      <c r="A9215" s="243">
        <v>336868</v>
      </c>
      <c r="B9215" s="244" t="s">
        <v>2411</v>
      </c>
      <c r="C9215" s="244" t="s">
        <v>227</v>
      </c>
      <c r="D9215" s="245" t="s">
        <v>1074</v>
      </c>
      <c r="E9215" s="115" t="s">
        <v>76</v>
      </c>
      <c r="F9215" s="237">
        <v>33606</v>
      </c>
      <c r="G9215" s="245" t="s">
        <v>2412</v>
      </c>
      <c r="H9215" s="115" t="s">
        <v>16</v>
      </c>
      <c r="I9215" t="s">
        <v>199</v>
      </c>
      <c r="J9215" s="244" t="s">
        <v>1226</v>
      </c>
      <c r="L9215" s="115" t="s">
        <v>73</v>
      </c>
      <c r="U9215"/>
      <c r="V9215">
        <v>0</v>
      </c>
      <c r="W9215" s="244"/>
    </row>
    <row r="9216" spans="1:34" hidden="1" x14ac:dyDescent="0.25">
      <c r="A9216" s="243">
        <v>336869</v>
      </c>
      <c r="B9216" s="244" t="s">
        <v>3938</v>
      </c>
      <c r="C9216" s="244" t="s">
        <v>227</v>
      </c>
      <c r="D9216" s="245" t="s">
        <v>3939</v>
      </c>
      <c r="E9216" s="115" t="s">
        <v>76</v>
      </c>
      <c r="F9216" s="237">
        <v>34608</v>
      </c>
      <c r="G9216" s="245" t="s">
        <v>1110</v>
      </c>
      <c r="H9216" s="115" t="s">
        <v>16</v>
      </c>
      <c r="I9216" t="s">
        <v>199</v>
      </c>
      <c r="J9216" s="244" t="s">
        <v>15</v>
      </c>
      <c r="L9216" s="115" t="s">
        <v>30</v>
      </c>
      <c r="U9216"/>
      <c r="V9216">
        <v>0</v>
      </c>
      <c r="W9216" s="244"/>
      <c r="AH9216" s="115" t="s">
        <v>4308</v>
      </c>
    </row>
    <row r="9217" spans="1:35" hidden="1" x14ac:dyDescent="0.25">
      <c r="A9217" s="243">
        <v>336870</v>
      </c>
      <c r="B9217" s="244" t="s">
        <v>2281</v>
      </c>
      <c r="C9217" s="244" t="s">
        <v>227</v>
      </c>
      <c r="D9217" s="245" t="s">
        <v>1565</v>
      </c>
      <c r="E9217" s="115" t="s">
        <v>76</v>
      </c>
      <c r="F9217" s="237">
        <v>34824</v>
      </c>
      <c r="G9217" s="245" t="s">
        <v>37</v>
      </c>
      <c r="H9217" s="115" t="s">
        <v>16</v>
      </c>
      <c r="I9217" t="s">
        <v>199</v>
      </c>
      <c r="J9217" s="244" t="s">
        <v>1226</v>
      </c>
      <c r="L9217" s="115" t="s">
        <v>37</v>
      </c>
      <c r="U9217"/>
      <c r="V9217">
        <v>0</v>
      </c>
      <c r="W9217" s="244"/>
      <c r="AH9217" s="115" t="s">
        <v>4308</v>
      </c>
    </row>
    <row r="9218" spans="1:35" hidden="1" x14ac:dyDescent="0.25">
      <c r="A9218" s="246">
        <v>336871</v>
      </c>
      <c r="B9218" s="247" t="s">
        <v>13260</v>
      </c>
      <c r="C9218" s="247" t="s">
        <v>384</v>
      </c>
      <c r="D9218" s="248" t="s">
        <v>880</v>
      </c>
      <c r="E9218" t="s">
        <v>76</v>
      </c>
      <c r="F9218" s="126">
        <v>33205</v>
      </c>
      <c r="G9218" s="248" t="s">
        <v>61</v>
      </c>
      <c r="H9218" t="s">
        <v>16</v>
      </c>
      <c r="I9218" t="s">
        <v>129</v>
      </c>
      <c r="J9218" s="247" t="s">
        <v>1226</v>
      </c>
      <c r="K9218"/>
      <c r="L9218" t="s">
        <v>18</v>
      </c>
      <c r="M9218"/>
      <c r="N9218"/>
      <c r="O9218"/>
      <c r="P9218"/>
      <c r="Q9218"/>
      <c r="U9218"/>
      <c r="V9218" t="s">
        <v>4414</v>
      </c>
      <c r="W9218" s="247"/>
      <c r="X9218"/>
      <c r="Y9218"/>
      <c r="Z9218"/>
      <c r="AA9218"/>
      <c r="AB9218"/>
      <c r="AC9218"/>
      <c r="AD9218"/>
      <c r="AE9218" t="s">
        <v>4308</v>
      </c>
      <c r="AF9218" t="s">
        <v>4308</v>
      </c>
      <c r="AG9218" t="s">
        <v>4308</v>
      </c>
      <c r="AH9218" s="115" t="s">
        <v>4308</v>
      </c>
    </row>
    <row r="9219" spans="1:35" hidden="1" x14ac:dyDescent="0.25">
      <c r="A9219" s="246">
        <v>336872</v>
      </c>
      <c r="B9219" s="247" t="s">
        <v>13261</v>
      </c>
      <c r="C9219" s="247" t="s">
        <v>9217</v>
      </c>
      <c r="D9219" s="248" t="s">
        <v>5473</v>
      </c>
      <c r="E9219" t="s">
        <v>76</v>
      </c>
      <c r="F9219" s="126">
        <v>31921</v>
      </c>
      <c r="G9219" s="248" t="s">
        <v>211</v>
      </c>
      <c r="H9219" t="s">
        <v>16</v>
      </c>
      <c r="I9219" t="s">
        <v>129</v>
      </c>
      <c r="J9219" s="247"/>
      <c r="K9219"/>
      <c r="L9219"/>
      <c r="M9219"/>
      <c r="N9219"/>
      <c r="O9219"/>
      <c r="P9219"/>
      <c r="Q9219"/>
      <c r="U9219"/>
      <c r="V9219" t="s">
        <v>16623</v>
      </c>
      <c r="W9219" s="247"/>
      <c r="X9219"/>
      <c r="Y9219"/>
      <c r="Z9219"/>
      <c r="AA9219"/>
      <c r="AB9219"/>
      <c r="AC9219"/>
      <c r="AD9219"/>
      <c r="AE9219"/>
      <c r="AF9219"/>
      <c r="AG9219" t="s">
        <v>4308</v>
      </c>
      <c r="AH9219" s="115" t="s">
        <v>4308</v>
      </c>
    </row>
    <row r="9220" spans="1:35" hidden="1" x14ac:dyDescent="0.25">
      <c r="A9220" s="243">
        <v>336873</v>
      </c>
      <c r="B9220" s="244" t="s">
        <v>2567</v>
      </c>
      <c r="C9220" s="244" t="s">
        <v>332</v>
      </c>
      <c r="D9220" s="245" t="s">
        <v>239</v>
      </c>
      <c r="E9220" s="115" t="s">
        <v>76</v>
      </c>
      <c r="F9220" s="237">
        <v>36695</v>
      </c>
      <c r="G9220" s="245" t="s">
        <v>18</v>
      </c>
      <c r="H9220" s="115" t="s">
        <v>16</v>
      </c>
      <c r="I9220" t="s">
        <v>199</v>
      </c>
      <c r="J9220" s="244" t="s">
        <v>1226</v>
      </c>
      <c r="L9220" s="115" t="s">
        <v>18</v>
      </c>
      <c r="U9220"/>
      <c r="V9220">
        <v>0</v>
      </c>
      <c r="W9220" s="244"/>
      <c r="AH9220" s="115" t="s">
        <v>4308</v>
      </c>
    </row>
    <row r="9221" spans="1:35" x14ac:dyDescent="0.25">
      <c r="A9221" s="243">
        <v>336874</v>
      </c>
      <c r="B9221" s="244" t="s">
        <v>13262</v>
      </c>
      <c r="C9221" s="244" t="s">
        <v>1515</v>
      </c>
      <c r="D9221" s="245" t="s">
        <v>1319</v>
      </c>
      <c r="E9221" s="115" t="s">
        <v>76</v>
      </c>
      <c r="F9221" s="237">
        <v>33634</v>
      </c>
      <c r="G9221" s="245" t="s">
        <v>211</v>
      </c>
      <c r="H9221" s="115" t="s">
        <v>16</v>
      </c>
      <c r="I9221" t="s">
        <v>107</v>
      </c>
      <c r="J9221" s="244" t="s">
        <v>1226</v>
      </c>
      <c r="L9221" s="115" t="s">
        <v>18</v>
      </c>
      <c r="U9221"/>
      <c r="V9221" t="s">
        <v>16617</v>
      </c>
      <c r="W9221" s="244"/>
      <c r="AH9221" s="115" t="s">
        <v>4308</v>
      </c>
      <c r="AI9221" s="115" t="e">
        <f>VLOOKUP(A9221,'[2]دراسات قانونية'!$A$3:$E$600,1,0)</f>
        <v>#N/A</v>
      </c>
    </row>
    <row r="9222" spans="1:35" hidden="1" x14ac:dyDescent="0.25">
      <c r="A9222" s="246">
        <v>336875</v>
      </c>
      <c r="B9222" s="247" t="s">
        <v>13263</v>
      </c>
      <c r="C9222" s="247" t="s">
        <v>329</v>
      </c>
      <c r="D9222" s="248" t="s">
        <v>13264</v>
      </c>
      <c r="E9222" t="s">
        <v>76</v>
      </c>
      <c r="F9222" s="126">
        <v>36892</v>
      </c>
      <c r="G9222" s="248" t="s">
        <v>416</v>
      </c>
      <c r="H9222" t="s">
        <v>16</v>
      </c>
      <c r="I9222" t="s">
        <v>129</v>
      </c>
      <c r="J9222" s="247" t="s">
        <v>1226</v>
      </c>
      <c r="K9222"/>
      <c r="L9222" t="s">
        <v>18</v>
      </c>
      <c r="M9222"/>
      <c r="N9222"/>
      <c r="O9222"/>
      <c r="P9222"/>
      <c r="Q9222"/>
      <c r="U9222"/>
      <c r="V9222">
        <v>0</v>
      </c>
      <c r="W9222" s="247"/>
      <c r="X9222"/>
      <c r="Y9222"/>
      <c r="Z9222"/>
      <c r="AA9222"/>
      <c r="AB9222"/>
      <c r="AC9222"/>
      <c r="AD9222"/>
      <c r="AE9222"/>
      <c r="AF9222"/>
      <c r="AG9222"/>
    </row>
    <row r="9223" spans="1:35" ht="18" x14ac:dyDescent="0.25">
      <c r="A9223" s="249">
        <v>336876</v>
      </c>
      <c r="B9223" s="250" t="s">
        <v>13265</v>
      </c>
      <c r="C9223" s="250" t="s">
        <v>332</v>
      </c>
      <c r="D9223" s="251" t="s">
        <v>13266</v>
      </c>
      <c r="E9223"/>
      <c r="F9223" s="126"/>
      <c r="G9223" s="252"/>
      <c r="H9223"/>
      <c r="I9223" t="s">
        <v>107</v>
      </c>
      <c r="J9223" s="253"/>
      <c r="K9223"/>
      <c r="L9223"/>
      <c r="M9223"/>
      <c r="N9223"/>
      <c r="O9223"/>
      <c r="P9223"/>
      <c r="Q9223"/>
      <c r="U9223"/>
      <c r="V9223" t="s">
        <v>4337</v>
      </c>
      <c r="W9223" s="253"/>
      <c r="X9223"/>
      <c r="Y9223"/>
      <c r="Z9223"/>
      <c r="AA9223"/>
      <c r="AB9223"/>
      <c r="AC9223"/>
      <c r="AD9223"/>
      <c r="AE9223"/>
      <c r="AF9223"/>
      <c r="AG9223"/>
      <c r="AH9223" s="115" t="s">
        <v>4308</v>
      </c>
      <c r="AI9223" s="115" t="e">
        <f>VLOOKUP(A9223,'[2]دراسات قانونية'!$A$3:$E$600,1,0)</f>
        <v>#N/A</v>
      </c>
    </row>
    <row r="9224" spans="1:35" hidden="1" x14ac:dyDescent="0.25">
      <c r="A9224" s="246">
        <v>336877</v>
      </c>
      <c r="B9224" s="247" t="s">
        <v>13267</v>
      </c>
      <c r="C9224" s="247" t="s">
        <v>260</v>
      </c>
      <c r="D9224" s="248" t="s">
        <v>613</v>
      </c>
      <c r="E9224" t="s">
        <v>76</v>
      </c>
      <c r="F9224" s="126">
        <v>36033</v>
      </c>
      <c r="G9224" s="248" t="s">
        <v>18</v>
      </c>
      <c r="H9224" t="s">
        <v>16</v>
      </c>
      <c r="I9224" t="s">
        <v>129</v>
      </c>
      <c r="J9224" s="247"/>
      <c r="K9224"/>
      <c r="L9224"/>
      <c r="M9224"/>
      <c r="N9224"/>
      <c r="O9224"/>
      <c r="P9224"/>
      <c r="Q9224"/>
      <c r="U9224"/>
      <c r="V9224" t="s">
        <v>16603</v>
      </c>
      <c r="W9224" s="247"/>
      <c r="X9224"/>
      <c r="Y9224"/>
      <c r="Z9224"/>
      <c r="AA9224"/>
      <c r="AB9224"/>
      <c r="AC9224"/>
      <c r="AD9224" t="s">
        <v>4308</v>
      </c>
      <c r="AE9224" t="s">
        <v>4308</v>
      </c>
      <c r="AF9224" t="s">
        <v>4308</v>
      </c>
      <c r="AG9224" t="s">
        <v>4308</v>
      </c>
      <c r="AH9224" s="115" t="s">
        <v>4308</v>
      </c>
    </row>
    <row r="9225" spans="1:35" ht="18" x14ac:dyDescent="0.25">
      <c r="A9225" s="249">
        <v>336878</v>
      </c>
      <c r="B9225" s="250" t="s">
        <v>13268</v>
      </c>
      <c r="C9225" s="250" t="s">
        <v>332</v>
      </c>
      <c r="D9225" s="251" t="s">
        <v>776</v>
      </c>
      <c r="E9225"/>
      <c r="F9225" s="126"/>
      <c r="G9225" s="252"/>
      <c r="H9225"/>
      <c r="I9225" t="s">
        <v>107</v>
      </c>
      <c r="J9225" s="253"/>
      <c r="K9225"/>
      <c r="L9225"/>
      <c r="M9225"/>
      <c r="N9225"/>
      <c r="O9225"/>
      <c r="P9225"/>
      <c r="Q9225"/>
      <c r="U9225"/>
      <c r="V9225" t="s">
        <v>4337</v>
      </c>
      <c r="W9225" s="253"/>
      <c r="X9225"/>
      <c r="Y9225"/>
      <c r="Z9225"/>
      <c r="AA9225"/>
      <c r="AB9225"/>
      <c r="AC9225"/>
      <c r="AD9225"/>
      <c r="AE9225"/>
      <c r="AF9225"/>
      <c r="AG9225"/>
      <c r="AH9225" s="115" t="s">
        <v>4308</v>
      </c>
      <c r="AI9225" s="115" t="e">
        <f>VLOOKUP(A9225,'[2]دراسات قانونية'!$A$3:$E$600,1,0)</f>
        <v>#N/A</v>
      </c>
    </row>
    <row r="9226" spans="1:35" x14ac:dyDescent="0.25">
      <c r="A9226" s="243">
        <v>336879</v>
      </c>
      <c r="B9226" s="244" t="s">
        <v>13269</v>
      </c>
      <c r="C9226" s="244" t="s">
        <v>609</v>
      </c>
      <c r="D9226" s="245" t="s">
        <v>13270</v>
      </c>
      <c r="F9226" s="237"/>
      <c r="G9226" s="245"/>
      <c r="I9226" t="s">
        <v>107</v>
      </c>
      <c r="J9226" s="244"/>
      <c r="U9226"/>
      <c r="V9226" t="s">
        <v>4337</v>
      </c>
      <c r="W9226" s="244"/>
      <c r="AG9226" s="115" t="s">
        <v>4308</v>
      </c>
      <c r="AH9226" s="115" t="s">
        <v>4308</v>
      </c>
      <c r="AI9226" s="115" t="e">
        <f>VLOOKUP(A9226,'[2]دراسات قانونية'!$A$3:$E$600,1,0)</f>
        <v>#N/A</v>
      </c>
    </row>
    <row r="9227" spans="1:35" hidden="1" x14ac:dyDescent="0.25">
      <c r="A9227" s="243">
        <v>336880</v>
      </c>
      <c r="B9227" s="244" t="s">
        <v>2747</v>
      </c>
      <c r="C9227" s="244" t="s">
        <v>384</v>
      </c>
      <c r="D9227" s="245" t="s">
        <v>2748</v>
      </c>
      <c r="E9227" s="115" t="s">
        <v>76</v>
      </c>
      <c r="F9227" s="237">
        <v>32721</v>
      </c>
      <c r="G9227" s="245" t="s">
        <v>440</v>
      </c>
      <c r="H9227" s="115" t="s">
        <v>19</v>
      </c>
      <c r="I9227" t="s">
        <v>199</v>
      </c>
      <c r="J9227" s="244" t="s">
        <v>1226</v>
      </c>
      <c r="L9227" s="115" t="s">
        <v>73</v>
      </c>
      <c r="U9227"/>
      <c r="V9227">
        <v>0</v>
      </c>
      <c r="W9227" s="244"/>
    </row>
    <row r="9228" spans="1:35" hidden="1" x14ac:dyDescent="0.25">
      <c r="A9228" s="246">
        <v>336881</v>
      </c>
      <c r="B9228" s="247" t="s">
        <v>13271</v>
      </c>
      <c r="C9228" s="247" t="s">
        <v>227</v>
      </c>
      <c r="D9228" s="248" t="s">
        <v>227</v>
      </c>
      <c r="E9228" t="s">
        <v>76</v>
      </c>
      <c r="F9228" s="126">
        <v>36893</v>
      </c>
      <c r="G9228" s="248" t="s">
        <v>18</v>
      </c>
      <c r="H9228" t="s">
        <v>16</v>
      </c>
      <c r="I9228" t="s">
        <v>129</v>
      </c>
      <c r="J9228" s="247" t="s">
        <v>1226</v>
      </c>
      <c r="K9228"/>
      <c r="L9228" t="s">
        <v>18</v>
      </c>
      <c r="M9228"/>
      <c r="N9228"/>
      <c r="O9228"/>
      <c r="P9228"/>
      <c r="Q9228"/>
      <c r="U9228"/>
      <c r="V9228" t="s">
        <v>16623</v>
      </c>
      <c r="W9228" s="247"/>
      <c r="X9228"/>
      <c r="Y9228"/>
      <c r="Z9228"/>
      <c r="AA9228"/>
      <c r="AB9228"/>
      <c r="AC9228"/>
      <c r="AD9228"/>
      <c r="AE9228"/>
      <c r="AF9228"/>
      <c r="AG9228" t="s">
        <v>4308</v>
      </c>
      <c r="AH9228" s="115" t="s">
        <v>4308</v>
      </c>
    </row>
    <row r="9229" spans="1:35" hidden="1" x14ac:dyDescent="0.25">
      <c r="A9229" s="246">
        <v>336883</v>
      </c>
      <c r="B9229" s="247" t="s">
        <v>13272</v>
      </c>
      <c r="C9229" s="247" t="s">
        <v>356</v>
      </c>
      <c r="D9229" s="248" t="s">
        <v>407</v>
      </c>
      <c r="E9229" t="s">
        <v>76</v>
      </c>
      <c r="F9229" s="126">
        <v>35945</v>
      </c>
      <c r="G9229" s="248" t="s">
        <v>243</v>
      </c>
      <c r="H9229" t="s">
        <v>19</v>
      </c>
      <c r="I9229" t="s">
        <v>129</v>
      </c>
      <c r="J9229" s="247"/>
      <c r="K9229"/>
      <c r="L9229"/>
      <c r="M9229"/>
      <c r="N9229"/>
      <c r="O9229"/>
      <c r="P9229"/>
      <c r="Q9229"/>
      <c r="U9229"/>
      <c r="V9229" t="s">
        <v>4336</v>
      </c>
      <c r="W9229" s="247"/>
      <c r="X9229"/>
      <c r="Y9229"/>
      <c r="Z9229"/>
      <c r="AA9229"/>
      <c r="AB9229"/>
      <c r="AC9229" t="s">
        <v>4308</v>
      </c>
      <c r="AD9229" t="s">
        <v>4308</v>
      </c>
      <c r="AE9229" t="s">
        <v>4308</v>
      </c>
      <c r="AF9229" t="s">
        <v>4308</v>
      </c>
      <c r="AG9229" t="s">
        <v>4308</v>
      </c>
      <c r="AH9229" s="115" t="s">
        <v>4308</v>
      </c>
    </row>
    <row r="9230" spans="1:35" hidden="1" x14ac:dyDescent="0.25">
      <c r="A9230" s="243">
        <v>336884</v>
      </c>
      <c r="B9230" s="244" t="s">
        <v>2934</v>
      </c>
      <c r="C9230" s="244" t="s">
        <v>990</v>
      </c>
      <c r="D9230" s="245" t="s">
        <v>2203</v>
      </c>
      <c r="E9230" s="115" t="s">
        <v>76</v>
      </c>
      <c r="F9230" s="237"/>
      <c r="G9230" s="245"/>
      <c r="H9230" s="115" t="s">
        <v>16</v>
      </c>
      <c r="I9230" t="s">
        <v>199</v>
      </c>
      <c r="J9230" s="244"/>
      <c r="U9230"/>
      <c r="V9230">
        <v>0</v>
      </c>
      <c r="W9230" s="244"/>
    </row>
    <row r="9231" spans="1:35" ht="18" hidden="1" x14ac:dyDescent="0.25">
      <c r="A9231" s="249">
        <v>336887</v>
      </c>
      <c r="B9231" s="250" t="s">
        <v>13273</v>
      </c>
      <c r="C9231" s="250" t="s">
        <v>1459</v>
      </c>
      <c r="D9231" s="251" t="s">
        <v>245</v>
      </c>
      <c r="E9231"/>
      <c r="F9231" s="126"/>
      <c r="G9231" s="252"/>
      <c r="H9231"/>
      <c r="I9231" t="s">
        <v>199</v>
      </c>
      <c r="J9231" s="253"/>
      <c r="K9231"/>
      <c r="L9231"/>
      <c r="M9231"/>
      <c r="N9231"/>
      <c r="O9231"/>
      <c r="P9231"/>
      <c r="Q9231"/>
      <c r="U9231"/>
      <c r="V9231">
        <v>0</v>
      </c>
      <c r="W9231" s="253"/>
      <c r="X9231"/>
      <c r="Y9231"/>
      <c r="Z9231"/>
      <c r="AA9231"/>
      <c r="AB9231"/>
      <c r="AC9231"/>
      <c r="AD9231"/>
      <c r="AE9231"/>
      <c r="AF9231"/>
      <c r="AG9231"/>
      <c r="AH9231" s="115" t="s">
        <v>4308</v>
      </c>
    </row>
    <row r="9232" spans="1:35" hidden="1" x14ac:dyDescent="0.25">
      <c r="A9232" s="246">
        <v>336888</v>
      </c>
      <c r="B9232" s="247" t="s">
        <v>13274</v>
      </c>
      <c r="C9232" s="247" t="s">
        <v>917</v>
      </c>
      <c r="D9232" s="248" t="s">
        <v>10452</v>
      </c>
      <c r="E9232" t="s">
        <v>76</v>
      </c>
      <c r="F9232" s="126">
        <v>33760</v>
      </c>
      <c r="G9232" s="248" t="s">
        <v>67</v>
      </c>
      <c r="H9232" t="s">
        <v>16</v>
      </c>
      <c r="I9232" t="s">
        <v>136</v>
      </c>
      <c r="J9232" s="247" t="s">
        <v>1226</v>
      </c>
      <c r="K9232"/>
      <c r="L9232" t="s">
        <v>67</v>
      </c>
      <c r="M9232"/>
      <c r="N9232"/>
      <c r="O9232"/>
      <c r="P9232"/>
      <c r="Q9232"/>
      <c r="U9232"/>
      <c r="V9232" t="s">
        <v>16623</v>
      </c>
      <c r="W9232" s="247"/>
      <c r="X9232"/>
      <c r="Y9232"/>
      <c r="Z9232"/>
      <c r="AA9232"/>
      <c r="AB9232"/>
      <c r="AC9232"/>
      <c r="AD9232"/>
      <c r="AE9232"/>
      <c r="AF9232"/>
      <c r="AG9232"/>
    </row>
    <row r="9233" spans="1:35" hidden="1" x14ac:dyDescent="0.25">
      <c r="A9233" s="246">
        <v>336889</v>
      </c>
      <c r="B9233" s="247" t="s">
        <v>13275</v>
      </c>
      <c r="C9233" s="247" t="s">
        <v>244</v>
      </c>
      <c r="D9233" s="248" t="s">
        <v>881</v>
      </c>
      <c r="E9233" t="s">
        <v>77</v>
      </c>
      <c r="F9233" s="126">
        <v>36039</v>
      </c>
      <c r="G9233" s="248" t="s">
        <v>10861</v>
      </c>
      <c r="H9233" t="s">
        <v>16</v>
      </c>
      <c r="I9233" t="s">
        <v>129</v>
      </c>
      <c r="J9233" s="247" t="s">
        <v>1226</v>
      </c>
      <c r="K9233"/>
      <c r="L9233" t="s">
        <v>30</v>
      </c>
      <c r="M9233"/>
      <c r="N9233"/>
      <c r="O9233"/>
      <c r="P9233"/>
      <c r="Q9233"/>
      <c r="U9233"/>
      <c r="V9233" t="s">
        <v>4337</v>
      </c>
      <c r="W9233" s="247"/>
      <c r="X9233"/>
      <c r="Y9233"/>
      <c r="Z9233"/>
      <c r="AA9233"/>
      <c r="AB9233"/>
      <c r="AC9233"/>
      <c r="AD9233"/>
      <c r="AE9233"/>
      <c r="AF9233"/>
      <c r="AG9233"/>
      <c r="AH9233" s="115" t="s">
        <v>4308</v>
      </c>
    </row>
    <row r="9234" spans="1:35" hidden="1" x14ac:dyDescent="0.25">
      <c r="A9234" s="243">
        <v>336891</v>
      </c>
      <c r="B9234" s="244" t="s">
        <v>3140</v>
      </c>
      <c r="C9234" s="244" t="s">
        <v>3141</v>
      </c>
      <c r="D9234" s="245" t="s">
        <v>371</v>
      </c>
      <c r="E9234" s="115" t="s">
        <v>76</v>
      </c>
      <c r="F9234" s="237">
        <v>36373</v>
      </c>
      <c r="G9234" s="245" t="s">
        <v>3142</v>
      </c>
      <c r="H9234" s="115" t="s">
        <v>16</v>
      </c>
      <c r="I9234" t="s">
        <v>199</v>
      </c>
      <c r="J9234" s="244" t="s">
        <v>1226</v>
      </c>
      <c r="L9234" s="115" t="s">
        <v>30</v>
      </c>
      <c r="U9234"/>
      <c r="V9234">
        <v>0</v>
      </c>
      <c r="W9234" s="244"/>
    </row>
    <row r="9235" spans="1:35" ht="18" x14ac:dyDescent="0.25">
      <c r="A9235" s="249">
        <v>336892</v>
      </c>
      <c r="B9235" s="250" t="s">
        <v>13276</v>
      </c>
      <c r="C9235" s="250" t="s">
        <v>335</v>
      </c>
      <c r="D9235" s="251" t="s">
        <v>851</v>
      </c>
      <c r="E9235"/>
      <c r="F9235" s="126"/>
      <c r="G9235" s="252"/>
      <c r="H9235"/>
      <c r="I9235" t="s">
        <v>107</v>
      </c>
      <c r="J9235" s="253"/>
      <c r="K9235"/>
      <c r="L9235"/>
      <c r="M9235"/>
      <c r="N9235"/>
      <c r="O9235"/>
      <c r="P9235"/>
      <c r="Q9235"/>
      <c r="U9235"/>
      <c r="V9235" t="s">
        <v>4337</v>
      </c>
      <c r="W9235" s="253"/>
      <c r="X9235"/>
      <c r="Y9235"/>
      <c r="Z9235"/>
      <c r="AA9235"/>
      <c r="AB9235"/>
      <c r="AC9235"/>
      <c r="AD9235"/>
      <c r="AE9235"/>
      <c r="AF9235"/>
      <c r="AG9235"/>
      <c r="AH9235" s="115" t="s">
        <v>4308</v>
      </c>
      <c r="AI9235" s="115" t="e">
        <f>VLOOKUP(A9235,'[2]دراسات قانونية'!$A$3:$E$600,1,0)</f>
        <v>#N/A</v>
      </c>
    </row>
    <row r="9236" spans="1:35" hidden="1" x14ac:dyDescent="0.25">
      <c r="A9236" s="246">
        <v>336893</v>
      </c>
      <c r="B9236" s="247" t="s">
        <v>13277</v>
      </c>
      <c r="C9236" s="247" t="s">
        <v>229</v>
      </c>
      <c r="D9236" s="248" t="s">
        <v>935</v>
      </c>
      <c r="E9236" t="s">
        <v>77</v>
      </c>
      <c r="F9236" s="126">
        <v>35069</v>
      </c>
      <c r="G9236" s="248" t="s">
        <v>12116</v>
      </c>
      <c r="H9236" t="s">
        <v>16</v>
      </c>
      <c r="I9236" t="s">
        <v>136</v>
      </c>
      <c r="J9236" s="247" t="s">
        <v>1226</v>
      </c>
      <c r="K9236"/>
      <c r="L9236" t="s">
        <v>40</v>
      </c>
      <c r="M9236"/>
      <c r="N9236"/>
      <c r="O9236"/>
      <c r="P9236"/>
      <c r="Q9236"/>
      <c r="R9236" s="115">
        <v>9207</v>
      </c>
      <c r="S9236" s="115">
        <v>45719</v>
      </c>
      <c r="T9236" s="115">
        <v>100000</v>
      </c>
      <c r="U9236"/>
      <c r="V9236" t="s">
        <v>4414</v>
      </c>
      <c r="W9236" s="247"/>
      <c r="X9236"/>
      <c r="Y9236"/>
      <c r="Z9236"/>
      <c r="AA9236"/>
      <c r="AB9236"/>
      <c r="AC9236"/>
      <c r="AD9236"/>
      <c r="AE9236"/>
      <c r="AF9236"/>
      <c r="AG9236"/>
    </row>
    <row r="9237" spans="1:35" hidden="1" x14ac:dyDescent="0.25">
      <c r="A9237" s="246">
        <v>336895</v>
      </c>
      <c r="B9237" s="247" t="s">
        <v>13278</v>
      </c>
      <c r="C9237" s="247" t="s">
        <v>227</v>
      </c>
      <c r="D9237" s="248" t="s">
        <v>390</v>
      </c>
      <c r="E9237" t="s">
        <v>76</v>
      </c>
      <c r="F9237" s="126">
        <v>36576</v>
      </c>
      <c r="G9237" s="248" t="s">
        <v>13279</v>
      </c>
      <c r="H9237" t="s">
        <v>16</v>
      </c>
      <c r="I9237" t="s">
        <v>129</v>
      </c>
      <c r="J9237" s="247" t="s">
        <v>1226</v>
      </c>
      <c r="K9237"/>
      <c r="L9237" t="s">
        <v>18</v>
      </c>
      <c r="M9237"/>
      <c r="N9237"/>
      <c r="O9237"/>
      <c r="P9237"/>
      <c r="Q9237"/>
      <c r="U9237"/>
      <c r="V9237" t="s">
        <v>4337</v>
      </c>
      <c r="W9237" s="247"/>
      <c r="X9237"/>
      <c r="Y9237"/>
      <c r="Z9237"/>
      <c r="AA9237"/>
      <c r="AB9237"/>
      <c r="AC9237"/>
      <c r="AD9237"/>
      <c r="AE9237"/>
      <c r="AF9237"/>
      <c r="AG9237"/>
    </row>
    <row r="9238" spans="1:35" hidden="1" x14ac:dyDescent="0.25">
      <c r="A9238" s="246">
        <v>336897</v>
      </c>
      <c r="B9238" s="247" t="s">
        <v>13280</v>
      </c>
      <c r="C9238" s="247" t="s">
        <v>868</v>
      </c>
      <c r="D9238" s="248" t="s">
        <v>594</v>
      </c>
      <c r="E9238" t="s">
        <v>77</v>
      </c>
      <c r="F9238" s="126">
        <v>36290</v>
      </c>
      <c r="G9238" s="248" t="s">
        <v>18</v>
      </c>
      <c r="H9238" t="s">
        <v>16</v>
      </c>
      <c r="I9238" t="s">
        <v>136</v>
      </c>
      <c r="J9238" s="247" t="s">
        <v>15</v>
      </c>
      <c r="K9238"/>
      <c r="L9238" t="s">
        <v>18</v>
      </c>
      <c r="M9238"/>
      <c r="N9238"/>
      <c r="O9238"/>
      <c r="P9238"/>
      <c r="Q9238"/>
      <c r="U9238"/>
      <c r="V9238">
        <v>0</v>
      </c>
      <c r="W9238" s="247"/>
      <c r="X9238"/>
      <c r="Y9238"/>
      <c r="Z9238"/>
      <c r="AA9238"/>
      <c r="AB9238"/>
      <c r="AC9238"/>
      <c r="AD9238"/>
      <c r="AE9238"/>
      <c r="AF9238"/>
      <c r="AG9238"/>
    </row>
    <row r="9239" spans="1:35" hidden="1" x14ac:dyDescent="0.25">
      <c r="A9239" s="243">
        <v>336898</v>
      </c>
      <c r="B9239" s="244" t="s">
        <v>3056</v>
      </c>
      <c r="C9239" s="244" t="s">
        <v>335</v>
      </c>
      <c r="D9239" s="245" t="s">
        <v>855</v>
      </c>
      <c r="E9239" s="115" t="s">
        <v>77</v>
      </c>
      <c r="F9239" s="237">
        <v>33695</v>
      </c>
      <c r="G9239" s="245" t="s">
        <v>3057</v>
      </c>
      <c r="H9239" s="115" t="s">
        <v>16</v>
      </c>
      <c r="I9239" t="s">
        <v>199</v>
      </c>
      <c r="J9239" s="244" t="s">
        <v>15</v>
      </c>
      <c r="L9239" s="115" t="s">
        <v>50</v>
      </c>
      <c r="U9239"/>
      <c r="V9239">
        <v>0</v>
      </c>
      <c r="W9239" s="244"/>
    </row>
    <row r="9240" spans="1:35" x14ac:dyDescent="0.25">
      <c r="A9240" s="243">
        <v>336899</v>
      </c>
      <c r="B9240" s="244" t="s">
        <v>13281</v>
      </c>
      <c r="C9240" s="244" t="s">
        <v>356</v>
      </c>
      <c r="D9240" s="245" t="s">
        <v>820</v>
      </c>
      <c r="E9240" s="115" t="s">
        <v>77</v>
      </c>
      <c r="F9240" s="237">
        <v>34818</v>
      </c>
      <c r="G9240" s="245" t="s">
        <v>393</v>
      </c>
      <c r="H9240" s="115" t="s">
        <v>16</v>
      </c>
      <c r="I9240" t="s">
        <v>107</v>
      </c>
      <c r="J9240" s="244" t="s">
        <v>1226</v>
      </c>
      <c r="L9240" s="115" t="s">
        <v>30</v>
      </c>
      <c r="U9240"/>
      <c r="V9240" t="s">
        <v>16617</v>
      </c>
      <c r="W9240" s="244"/>
      <c r="AE9240" s="115" t="s">
        <v>4308</v>
      </c>
      <c r="AF9240" s="115" t="s">
        <v>4308</v>
      </c>
      <c r="AG9240" s="115" t="s">
        <v>4308</v>
      </c>
      <c r="AH9240" s="115" t="s">
        <v>4308</v>
      </c>
      <c r="AI9240" s="115" t="e">
        <f>VLOOKUP(A9240,'[2]دراسات قانونية'!$A$3:$E$600,1,0)</f>
        <v>#N/A</v>
      </c>
    </row>
    <row r="9241" spans="1:35" hidden="1" x14ac:dyDescent="0.25">
      <c r="A9241" s="246">
        <v>336900</v>
      </c>
      <c r="B9241" s="247" t="s">
        <v>13282</v>
      </c>
      <c r="C9241" s="247" t="s">
        <v>223</v>
      </c>
      <c r="D9241" s="248" t="s">
        <v>230</v>
      </c>
      <c r="E9241" t="s">
        <v>77</v>
      </c>
      <c r="F9241" s="126">
        <v>36011</v>
      </c>
      <c r="G9241" s="248" t="s">
        <v>18</v>
      </c>
      <c r="H9241" t="s">
        <v>16</v>
      </c>
      <c r="I9241" t="s">
        <v>129</v>
      </c>
      <c r="J9241" s="247"/>
      <c r="K9241"/>
      <c r="L9241"/>
      <c r="M9241"/>
      <c r="N9241"/>
      <c r="O9241"/>
      <c r="P9241"/>
      <c r="Q9241"/>
      <c r="U9241"/>
      <c r="V9241" t="s">
        <v>16603</v>
      </c>
      <c r="W9241" s="247"/>
      <c r="X9241"/>
      <c r="Y9241"/>
      <c r="Z9241"/>
      <c r="AA9241"/>
      <c r="AB9241"/>
      <c r="AC9241"/>
      <c r="AD9241" t="s">
        <v>4308</v>
      </c>
      <c r="AE9241" t="s">
        <v>4308</v>
      </c>
      <c r="AF9241" t="s">
        <v>4308</v>
      </c>
      <c r="AG9241" t="s">
        <v>4308</v>
      </c>
      <c r="AH9241" s="115" t="s">
        <v>4308</v>
      </c>
    </row>
    <row r="9242" spans="1:35" hidden="1" x14ac:dyDescent="0.25">
      <c r="A9242" s="246">
        <v>336903</v>
      </c>
      <c r="B9242" s="247" t="s">
        <v>13283</v>
      </c>
      <c r="C9242" s="247" t="s">
        <v>13284</v>
      </c>
      <c r="D9242" s="248" t="s">
        <v>13285</v>
      </c>
      <c r="E9242" t="s">
        <v>77</v>
      </c>
      <c r="F9242" s="126">
        <v>35494</v>
      </c>
      <c r="G9242" s="248" t="s">
        <v>13286</v>
      </c>
      <c r="H9242" t="s">
        <v>16</v>
      </c>
      <c r="I9242" t="s">
        <v>136</v>
      </c>
      <c r="J9242" s="247" t="s">
        <v>1226</v>
      </c>
      <c r="K9242"/>
      <c r="L9242" t="s">
        <v>30</v>
      </c>
      <c r="M9242"/>
      <c r="N9242"/>
      <c r="O9242"/>
      <c r="P9242"/>
      <c r="Q9242"/>
      <c r="U9242"/>
      <c r="V9242" t="s">
        <v>16623</v>
      </c>
      <c r="W9242" s="247"/>
      <c r="X9242"/>
      <c r="Y9242"/>
      <c r="Z9242"/>
      <c r="AA9242"/>
      <c r="AB9242"/>
      <c r="AC9242"/>
      <c r="AD9242"/>
      <c r="AE9242"/>
      <c r="AF9242"/>
      <c r="AG9242"/>
    </row>
    <row r="9243" spans="1:35" ht="18" x14ac:dyDescent="0.25">
      <c r="A9243" s="249">
        <v>336904</v>
      </c>
      <c r="B9243" s="250" t="s">
        <v>13287</v>
      </c>
      <c r="C9243" s="250" t="s">
        <v>317</v>
      </c>
      <c r="D9243" s="251" t="s">
        <v>848</v>
      </c>
      <c r="E9243"/>
      <c r="F9243" s="126"/>
      <c r="G9243" s="252"/>
      <c r="H9243"/>
      <c r="I9243" t="s">
        <v>107</v>
      </c>
      <c r="J9243" s="253"/>
      <c r="K9243"/>
      <c r="L9243"/>
      <c r="M9243"/>
      <c r="N9243"/>
      <c r="O9243"/>
      <c r="P9243"/>
      <c r="Q9243"/>
      <c r="U9243"/>
      <c r="V9243" t="s">
        <v>4337</v>
      </c>
      <c r="W9243" s="253"/>
      <c r="X9243"/>
      <c r="Y9243"/>
      <c r="Z9243"/>
      <c r="AA9243"/>
      <c r="AB9243"/>
      <c r="AC9243"/>
      <c r="AD9243"/>
      <c r="AE9243"/>
      <c r="AF9243"/>
      <c r="AG9243"/>
      <c r="AH9243" s="115" t="s">
        <v>4308</v>
      </c>
      <c r="AI9243" s="115" t="e">
        <f>VLOOKUP(A9243,'[2]دراسات قانونية'!$A$3:$E$600,1,0)</f>
        <v>#N/A</v>
      </c>
    </row>
    <row r="9244" spans="1:35" hidden="1" x14ac:dyDescent="0.25">
      <c r="A9244" s="246">
        <v>336905</v>
      </c>
      <c r="B9244" s="247" t="s">
        <v>13288</v>
      </c>
      <c r="C9244" s="247" t="s">
        <v>295</v>
      </c>
      <c r="D9244" s="248" t="s">
        <v>6103</v>
      </c>
      <c r="E9244" t="s">
        <v>76</v>
      </c>
      <c r="F9244" s="126">
        <v>36912</v>
      </c>
      <c r="G9244" s="248" t="s">
        <v>18</v>
      </c>
      <c r="H9244" t="s">
        <v>16</v>
      </c>
      <c r="I9244" t="s">
        <v>129</v>
      </c>
      <c r="J9244" s="247" t="s">
        <v>1263</v>
      </c>
      <c r="K9244"/>
      <c r="L9244" t="s">
        <v>30</v>
      </c>
      <c r="M9244"/>
      <c r="N9244"/>
      <c r="O9244"/>
      <c r="P9244"/>
      <c r="Q9244"/>
      <c r="U9244"/>
      <c r="V9244" t="s">
        <v>4337</v>
      </c>
      <c r="W9244" s="247"/>
      <c r="X9244"/>
      <c r="Y9244"/>
      <c r="Z9244"/>
      <c r="AA9244"/>
      <c r="AB9244"/>
      <c r="AC9244"/>
      <c r="AD9244"/>
      <c r="AE9244"/>
      <c r="AF9244"/>
      <c r="AG9244"/>
    </row>
    <row r="9245" spans="1:35" x14ac:dyDescent="0.25">
      <c r="A9245" s="243">
        <v>336906</v>
      </c>
      <c r="B9245" s="244" t="s">
        <v>13289</v>
      </c>
      <c r="C9245" s="244" t="s">
        <v>212</v>
      </c>
      <c r="D9245" s="245"/>
      <c r="E9245" s="115" t="s">
        <v>76</v>
      </c>
      <c r="F9245" s="237"/>
      <c r="G9245" s="245"/>
      <c r="H9245" s="115" t="s">
        <v>16</v>
      </c>
      <c r="I9245" t="s">
        <v>107</v>
      </c>
      <c r="J9245" s="244"/>
      <c r="U9245"/>
      <c r="V9245" t="s">
        <v>4336</v>
      </c>
      <c r="W9245" s="244"/>
      <c r="AA9245" s="115" t="s">
        <v>4308</v>
      </c>
      <c r="AB9245" s="115" t="s">
        <v>4308</v>
      </c>
      <c r="AC9245" s="115" t="s">
        <v>4308</v>
      </c>
      <c r="AD9245" s="115" t="s">
        <v>4308</v>
      </c>
      <c r="AE9245" s="115" t="s">
        <v>4308</v>
      </c>
      <c r="AF9245" s="115" t="s">
        <v>4308</v>
      </c>
      <c r="AG9245" s="115" t="s">
        <v>4308</v>
      </c>
      <c r="AH9245" s="115" t="s">
        <v>4308</v>
      </c>
      <c r="AI9245" s="115" t="e">
        <f>VLOOKUP(A9245,'[2]دراسات قانونية'!$A$3:$E$600,1,0)</f>
        <v>#N/A</v>
      </c>
    </row>
    <row r="9246" spans="1:35" hidden="1" x14ac:dyDescent="0.25">
      <c r="A9246" s="243">
        <v>336907</v>
      </c>
      <c r="B9246" s="244" t="s">
        <v>2369</v>
      </c>
      <c r="C9246" s="244" t="s">
        <v>329</v>
      </c>
      <c r="D9246" s="245" t="s">
        <v>616</v>
      </c>
      <c r="E9246" s="115" t="s">
        <v>76</v>
      </c>
      <c r="F9246" s="237">
        <v>36172</v>
      </c>
      <c r="G9246" s="245" t="s">
        <v>18</v>
      </c>
      <c r="H9246" s="115" t="s">
        <v>16</v>
      </c>
      <c r="I9246" t="s">
        <v>199</v>
      </c>
      <c r="J9246" s="244" t="s">
        <v>1226</v>
      </c>
      <c r="L9246" s="115" t="s">
        <v>18</v>
      </c>
      <c r="U9246"/>
      <c r="V9246">
        <v>0</v>
      </c>
      <c r="W9246" s="244"/>
    </row>
    <row r="9247" spans="1:35" ht="18" x14ac:dyDescent="0.25">
      <c r="A9247" s="249">
        <v>336908</v>
      </c>
      <c r="B9247" s="250" t="s">
        <v>13290</v>
      </c>
      <c r="C9247" s="250" t="s">
        <v>625</v>
      </c>
      <c r="D9247" s="251" t="s">
        <v>320</v>
      </c>
      <c r="E9247"/>
      <c r="F9247" s="126"/>
      <c r="G9247" s="252"/>
      <c r="H9247"/>
      <c r="I9247" t="s">
        <v>107</v>
      </c>
      <c r="J9247" s="253"/>
      <c r="K9247"/>
      <c r="L9247"/>
      <c r="M9247"/>
      <c r="N9247"/>
      <c r="O9247"/>
      <c r="P9247"/>
      <c r="Q9247"/>
      <c r="U9247"/>
      <c r="V9247" t="s">
        <v>4337</v>
      </c>
      <c r="W9247" s="253"/>
      <c r="X9247"/>
      <c r="Y9247"/>
      <c r="Z9247"/>
      <c r="AA9247"/>
      <c r="AB9247"/>
      <c r="AC9247"/>
      <c r="AD9247"/>
      <c r="AE9247"/>
      <c r="AF9247"/>
      <c r="AG9247"/>
      <c r="AH9247" s="115" t="s">
        <v>4308</v>
      </c>
      <c r="AI9247" s="115" t="e">
        <f>VLOOKUP(A9247,'[2]دراسات قانونية'!$A$3:$E$600,1,0)</f>
        <v>#N/A</v>
      </c>
    </row>
    <row r="9248" spans="1:35" hidden="1" x14ac:dyDescent="0.25">
      <c r="A9248" s="246">
        <v>336909</v>
      </c>
      <c r="B9248" s="247" t="s">
        <v>13291</v>
      </c>
      <c r="C9248" s="247" t="s">
        <v>285</v>
      </c>
      <c r="D9248" s="248" t="s">
        <v>8338</v>
      </c>
      <c r="E9248" t="s">
        <v>76</v>
      </c>
      <c r="F9248" s="126">
        <v>35229</v>
      </c>
      <c r="G9248" s="248" t="s">
        <v>18</v>
      </c>
      <c r="H9248" t="s">
        <v>19</v>
      </c>
      <c r="I9248" t="s">
        <v>129</v>
      </c>
      <c r="J9248" s="247" t="s">
        <v>1226</v>
      </c>
      <c r="K9248"/>
      <c r="L9248" t="s">
        <v>18</v>
      </c>
      <c r="M9248"/>
      <c r="N9248"/>
      <c r="O9248"/>
      <c r="P9248"/>
      <c r="Q9248"/>
      <c r="U9248"/>
      <c r="V9248" t="s">
        <v>4424</v>
      </c>
      <c r="W9248" s="247"/>
      <c r="X9248"/>
      <c r="Y9248"/>
      <c r="Z9248"/>
      <c r="AA9248"/>
      <c r="AB9248"/>
      <c r="AC9248"/>
      <c r="AD9248"/>
      <c r="AE9248"/>
      <c r="AF9248"/>
      <c r="AG9248" t="s">
        <v>4308</v>
      </c>
      <c r="AH9248" s="115" t="s">
        <v>4308</v>
      </c>
    </row>
    <row r="9249" spans="1:35" hidden="1" x14ac:dyDescent="0.25">
      <c r="A9249" s="246">
        <v>336910</v>
      </c>
      <c r="B9249" s="247" t="s">
        <v>13292</v>
      </c>
      <c r="C9249" s="247" t="s">
        <v>614</v>
      </c>
      <c r="D9249" s="248" t="s">
        <v>381</v>
      </c>
      <c r="E9249" t="s">
        <v>76</v>
      </c>
      <c r="F9249" s="126">
        <v>36892</v>
      </c>
      <c r="G9249" s="248" t="s">
        <v>11439</v>
      </c>
      <c r="H9249" t="s">
        <v>16</v>
      </c>
      <c r="I9249" t="s">
        <v>129</v>
      </c>
      <c r="J9249" s="247" t="s">
        <v>1226</v>
      </c>
      <c r="K9249"/>
      <c r="L9249" t="s">
        <v>30</v>
      </c>
      <c r="M9249"/>
      <c r="N9249"/>
      <c r="O9249"/>
      <c r="P9249"/>
      <c r="Q9249"/>
      <c r="U9249"/>
      <c r="V9249" t="s">
        <v>16603</v>
      </c>
      <c r="W9249" s="247"/>
      <c r="X9249"/>
      <c r="Y9249"/>
      <c r="Z9249"/>
      <c r="AA9249"/>
      <c r="AB9249"/>
      <c r="AC9249"/>
      <c r="AD9249"/>
      <c r="AE9249"/>
      <c r="AF9249"/>
      <c r="AG9249" t="s">
        <v>4308</v>
      </c>
      <c r="AH9249" s="115" t="s">
        <v>4308</v>
      </c>
    </row>
    <row r="9250" spans="1:35" hidden="1" x14ac:dyDescent="0.25">
      <c r="A9250" s="246">
        <v>336911</v>
      </c>
      <c r="B9250" s="247" t="s">
        <v>13293</v>
      </c>
      <c r="C9250" s="247" t="s">
        <v>489</v>
      </c>
      <c r="D9250" s="248" t="s">
        <v>217</v>
      </c>
      <c r="E9250" t="s">
        <v>76</v>
      </c>
      <c r="F9250" s="126">
        <v>36299</v>
      </c>
      <c r="G9250" s="248" t="s">
        <v>215</v>
      </c>
      <c r="H9250" t="s">
        <v>16</v>
      </c>
      <c r="I9250" t="s">
        <v>136</v>
      </c>
      <c r="J9250" s="247" t="s">
        <v>1226</v>
      </c>
      <c r="K9250"/>
      <c r="L9250" t="s">
        <v>18</v>
      </c>
      <c r="M9250"/>
      <c r="N9250"/>
      <c r="O9250"/>
      <c r="P9250"/>
      <c r="Q9250"/>
      <c r="U9250"/>
      <c r="V9250">
        <v>0</v>
      </c>
      <c r="W9250" s="247"/>
      <c r="X9250"/>
      <c r="Y9250"/>
      <c r="Z9250"/>
      <c r="AA9250"/>
      <c r="AB9250"/>
      <c r="AC9250"/>
      <c r="AD9250"/>
      <c r="AE9250"/>
      <c r="AF9250"/>
      <c r="AG9250"/>
    </row>
    <row r="9251" spans="1:35" hidden="1" x14ac:dyDescent="0.25">
      <c r="A9251" s="246">
        <v>336912</v>
      </c>
      <c r="B9251" s="247" t="s">
        <v>13294</v>
      </c>
      <c r="C9251" s="247" t="s">
        <v>329</v>
      </c>
      <c r="D9251" s="248" t="s">
        <v>474</v>
      </c>
      <c r="E9251" t="s">
        <v>77</v>
      </c>
      <c r="F9251" s="126">
        <v>36555</v>
      </c>
      <c r="G9251" s="248" t="s">
        <v>211</v>
      </c>
      <c r="H9251" t="s">
        <v>16</v>
      </c>
      <c r="I9251" t="s">
        <v>129</v>
      </c>
      <c r="J9251" s="247" t="s">
        <v>1226</v>
      </c>
      <c r="K9251"/>
      <c r="L9251" t="s">
        <v>18</v>
      </c>
      <c r="M9251"/>
      <c r="N9251"/>
      <c r="O9251"/>
      <c r="P9251"/>
      <c r="Q9251"/>
      <c r="U9251"/>
      <c r="V9251" t="s">
        <v>16623</v>
      </c>
      <c r="W9251" s="247"/>
      <c r="X9251"/>
      <c r="Y9251"/>
      <c r="Z9251"/>
      <c r="AA9251"/>
      <c r="AB9251"/>
      <c r="AC9251"/>
      <c r="AD9251"/>
      <c r="AE9251"/>
      <c r="AF9251"/>
      <c r="AG9251" t="s">
        <v>4308</v>
      </c>
      <c r="AH9251" s="115" t="s">
        <v>4308</v>
      </c>
    </row>
    <row r="9252" spans="1:35" hidden="1" x14ac:dyDescent="0.25">
      <c r="A9252" s="246">
        <v>336913</v>
      </c>
      <c r="B9252" s="247" t="s">
        <v>13295</v>
      </c>
      <c r="C9252" s="247" t="s">
        <v>271</v>
      </c>
      <c r="D9252" s="248" t="s">
        <v>850</v>
      </c>
      <c r="E9252" t="s">
        <v>77</v>
      </c>
      <c r="F9252" s="126">
        <v>36526</v>
      </c>
      <c r="G9252" s="248" t="s">
        <v>666</v>
      </c>
      <c r="H9252" t="s">
        <v>16</v>
      </c>
      <c r="I9252" t="s">
        <v>201</v>
      </c>
      <c r="J9252" s="247" t="s">
        <v>1226</v>
      </c>
      <c r="K9252"/>
      <c r="L9252" t="s">
        <v>40</v>
      </c>
      <c r="M9252"/>
      <c r="N9252"/>
      <c r="O9252"/>
      <c r="P9252"/>
      <c r="Q9252"/>
      <c r="U9252"/>
      <c r="V9252">
        <v>0</v>
      </c>
      <c r="W9252" s="247"/>
      <c r="X9252"/>
      <c r="Y9252"/>
      <c r="Z9252"/>
      <c r="AA9252"/>
      <c r="AB9252"/>
      <c r="AC9252"/>
      <c r="AD9252"/>
      <c r="AE9252"/>
      <c r="AF9252"/>
      <c r="AG9252"/>
    </row>
    <row r="9253" spans="1:35" x14ac:dyDescent="0.25">
      <c r="A9253" s="243">
        <v>336916</v>
      </c>
      <c r="B9253" s="244" t="s">
        <v>8783</v>
      </c>
      <c r="C9253" s="244" t="s">
        <v>1981</v>
      </c>
      <c r="D9253" s="245" t="s">
        <v>613</v>
      </c>
      <c r="E9253" s="115" t="s">
        <v>76</v>
      </c>
      <c r="F9253" s="237">
        <v>34880</v>
      </c>
      <c r="G9253" s="245" t="s">
        <v>18</v>
      </c>
      <c r="H9253" s="115" t="s">
        <v>16</v>
      </c>
      <c r="I9253" t="s">
        <v>107</v>
      </c>
      <c r="J9253" s="244"/>
      <c r="U9253"/>
      <c r="V9253" t="s">
        <v>4336</v>
      </c>
      <c r="W9253" s="244"/>
      <c r="AC9253" s="115" t="s">
        <v>4308</v>
      </c>
      <c r="AD9253" s="115" t="s">
        <v>4308</v>
      </c>
      <c r="AE9253" s="115" t="s">
        <v>4308</v>
      </c>
      <c r="AF9253" s="115" t="s">
        <v>4308</v>
      </c>
      <c r="AG9253" s="115" t="s">
        <v>4308</v>
      </c>
      <c r="AH9253" s="115" t="s">
        <v>4308</v>
      </c>
      <c r="AI9253" s="115" t="e">
        <f>VLOOKUP(A9253,'[2]دراسات قانونية'!$A$3:$E$600,1,0)</f>
        <v>#N/A</v>
      </c>
    </row>
    <row r="9254" spans="1:35" hidden="1" x14ac:dyDescent="0.25">
      <c r="A9254" s="246">
        <v>336917</v>
      </c>
      <c r="B9254" s="247" t="s">
        <v>8783</v>
      </c>
      <c r="C9254" s="247" t="s">
        <v>291</v>
      </c>
      <c r="D9254" s="248" t="s">
        <v>444</v>
      </c>
      <c r="E9254" t="s">
        <v>76</v>
      </c>
      <c r="F9254" s="126">
        <v>35499</v>
      </c>
      <c r="G9254" s="248" t="s">
        <v>18</v>
      </c>
      <c r="H9254" t="s">
        <v>16</v>
      </c>
      <c r="I9254" t="s">
        <v>129</v>
      </c>
      <c r="J9254" s="247"/>
      <c r="K9254"/>
      <c r="L9254"/>
      <c r="M9254"/>
      <c r="N9254"/>
      <c r="O9254"/>
      <c r="P9254"/>
      <c r="Q9254"/>
      <c r="U9254"/>
      <c r="V9254" t="s">
        <v>16603</v>
      </c>
      <c r="W9254" s="247"/>
      <c r="X9254"/>
      <c r="Y9254"/>
      <c r="Z9254"/>
      <c r="AA9254"/>
      <c r="AB9254"/>
      <c r="AC9254" t="s">
        <v>4308</v>
      </c>
      <c r="AD9254" t="s">
        <v>4308</v>
      </c>
      <c r="AE9254" t="s">
        <v>4308</v>
      </c>
      <c r="AF9254" t="s">
        <v>4308</v>
      </c>
      <c r="AG9254" t="s">
        <v>4308</v>
      </c>
      <c r="AH9254" s="115" t="s">
        <v>4308</v>
      </c>
    </row>
    <row r="9255" spans="1:35" hidden="1" x14ac:dyDescent="0.25">
      <c r="A9255" s="243">
        <v>336918</v>
      </c>
      <c r="B9255" s="244" t="s">
        <v>1337</v>
      </c>
      <c r="C9255" s="244" t="s">
        <v>227</v>
      </c>
      <c r="D9255" s="245" t="s">
        <v>1627</v>
      </c>
      <c r="E9255" s="115" t="s">
        <v>76</v>
      </c>
      <c r="F9255" s="237">
        <v>33348</v>
      </c>
      <c r="G9255" s="245" t="s">
        <v>27</v>
      </c>
      <c r="H9255" s="115" t="s">
        <v>16</v>
      </c>
      <c r="I9255" t="s">
        <v>199</v>
      </c>
      <c r="J9255" s="244"/>
      <c r="U9255"/>
      <c r="V9255">
        <v>0</v>
      </c>
      <c r="W9255" s="244"/>
    </row>
    <row r="9256" spans="1:35" hidden="1" x14ac:dyDescent="0.25">
      <c r="A9256" s="246">
        <v>336921</v>
      </c>
      <c r="B9256" s="247" t="s">
        <v>13296</v>
      </c>
      <c r="C9256" s="247" t="s">
        <v>417</v>
      </c>
      <c r="D9256" s="248" t="s">
        <v>421</v>
      </c>
      <c r="E9256" t="s">
        <v>76</v>
      </c>
      <c r="F9256" s="126">
        <v>36553</v>
      </c>
      <c r="G9256" s="248" t="s">
        <v>18</v>
      </c>
      <c r="H9256" t="s">
        <v>16</v>
      </c>
      <c r="I9256" t="s">
        <v>129</v>
      </c>
      <c r="J9256" s="247" t="s">
        <v>1226</v>
      </c>
      <c r="K9256"/>
      <c r="L9256" t="s">
        <v>18</v>
      </c>
      <c r="M9256"/>
      <c r="N9256"/>
      <c r="O9256"/>
      <c r="P9256"/>
      <c r="Q9256"/>
      <c r="U9256"/>
      <c r="V9256" t="s">
        <v>16623</v>
      </c>
      <c r="W9256" s="247"/>
      <c r="X9256"/>
      <c r="Y9256"/>
      <c r="Z9256"/>
      <c r="AA9256"/>
      <c r="AB9256"/>
      <c r="AC9256"/>
      <c r="AD9256"/>
      <c r="AE9256" t="s">
        <v>4308</v>
      </c>
      <c r="AF9256" t="s">
        <v>4308</v>
      </c>
      <c r="AG9256" t="s">
        <v>4308</v>
      </c>
      <c r="AH9256" s="115" t="s">
        <v>4308</v>
      </c>
    </row>
    <row r="9257" spans="1:35" ht="18" x14ac:dyDescent="0.25">
      <c r="A9257" s="249">
        <v>336922</v>
      </c>
      <c r="B9257" s="250" t="s">
        <v>13297</v>
      </c>
      <c r="C9257" s="250" t="s">
        <v>361</v>
      </c>
      <c r="D9257" s="251" t="s">
        <v>409</v>
      </c>
      <c r="E9257"/>
      <c r="F9257" s="126"/>
      <c r="G9257" s="252"/>
      <c r="H9257"/>
      <c r="I9257" t="s">
        <v>107</v>
      </c>
      <c r="J9257" s="253"/>
      <c r="K9257"/>
      <c r="L9257"/>
      <c r="M9257"/>
      <c r="N9257"/>
      <c r="O9257"/>
      <c r="P9257"/>
      <c r="Q9257"/>
      <c r="U9257"/>
      <c r="V9257" t="s">
        <v>4337</v>
      </c>
      <c r="W9257" s="253"/>
      <c r="X9257"/>
      <c r="Y9257"/>
      <c r="Z9257"/>
      <c r="AA9257"/>
      <c r="AB9257"/>
      <c r="AC9257"/>
      <c r="AD9257"/>
      <c r="AE9257"/>
      <c r="AF9257"/>
      <c r="AG9257"/>
      <c r="AH9257" s="115" t="s">
        <v>4308</v>
      </c>
      <c r="AI9257" s="115" t="e">
        <f>VLOOKUP(A9257,'[2]دراسات قانونية'!$A$3:$E$600,1,0)</f>
        <v>#N/A</v>
      </c>
    </row>
    <row r="9258" spans="1:35" ht="18" x14ac:dyDescent="0.25">
      <c r="A9258" s="249">
        <v>336923</v>
      </c>
      <c r="B9258" s="250" t="s">
        <v>13298</v>
      </c>
      <c r="C9258" s="250" t="s">
        <v>1103</v>
      </c>
      <c r="D9258" s="251" t="s">
        <v>237</v>
      </c>
      <c r="E9258"/>
      <c r="F9258" s="126"/>
      <c r="G9258" s="252"/>
      <c r="H9258"/>
      <c r="I9258" t="s">
        <v>107</v>
      </c>
      <c r="J9258" s="253"/>
      <c r="K9258"/>
      <c r="L9258"/>
      <c r="M9258"/>
      <c r="N9258"/>
      <c r="O9258"/>
      <c r="P9258"/>
      <c r="Q9258"/>
      <c r="U9258"/>
      <c r="V9258" t="s">
        <v>4337</v>
      </c>
      <c r="W9258" s="253"/>
      <c r="X9258"/>
      <c r="Y9258"/>
      <c r="Z9258"/>
      <c r="AA9258"/>
      <c r="AB9258"/>
      <c r="AC9258"/>
      <c r="AD9258"/>
      <c r="AE9258"/>
      <c r="AF9258"/>
      <c r="AG9258"/>
      <c r="AH9258" s="115" t="s">
        <v>4308</v>
      </c>
      <c r="AI9258" s="115" t="e">
        <f>VLOOKUP(A9258,'[2]دراسات قانونية'!$A$3:$E$600,1,0)</f>
        <v>#N/A</v>
      </c>
    </row>
    <row r="9259" spans="1:35" hidden="1" x14ac:dyDescent="0.25">
      <c r="A9259" s="246">
        <v>336924</v>
      </c>
      <c r="B9259" s="247" t="s">
        <v>13299</v>
      </c>
      <c r="C9259" s="247" t="s">
        <v>279</v>
      </c>
      <c r="D9259" s="248" t="s">
        <v>532</v>
      </c>
      <c r="E9259" t="s">
        <v>76</v>
      </c>
      <c r="F9259" s="126">
        <v>32381</v>
      </c>
      <c r="G9259" s="248" t="s">
        <v>18</v>
      </c>
      <c r="H9259" t="s">
        <v>16</v>
      </c>
      <c r="I9259" t="s">
        <v>129</v>
      </c>
      <c r="J9259" s="247"/>
      <c r="K9259"/>
      <c r="L9259"/>
      <c r="M9259"/>
      <c r="N9259"/>
      <c r="O9259"/>
      <c r="P9259"/>
      <c r="Q9259"/>
      <c r="U9259"/>
      <c r="V9259" t="s">
        <v>16623</v>
      </c>
      <c r="W9259" s="247"/>
      <c r="X9259"/>
      <c r="Y9259"/>
      <c r="Z9259"/>
      <c r="AA9259"/>
      <c r="AB9259"/>
      <c r="AC9259"/>
      <c r="AD9259"/>
      <c r="AE9259"/>
      <c r="AF9259" t="s">
        <v>4308</v>
      </c>
      <c r="AG9259" t="s">
        <v>4308</v>
      </c>
      <c r="AH9259" s="115" t="s">
        <v>4308</v>
      </c>
    </row>
    <row r="9260" spans="1:35" hidden="1" x14ac:dyDescent="0.25">
      <c r="A9260" s="243">
        <v>336925</v>
      </c>
      <c r="B9260" s="244" t="s">
        <v>1102</v>
      </c>
      <c r="C9260" s="244" t="s">
        <v>343</v>
      </c>
      <c r="D9260" s="245" t="s">
        <v>230</v>
      </c>
      <c r="E9260" s="115" t="s">
        <v>76</v>
      </c>
      <c r="F9260" s="237">
        <v>35917</v>
      </c>
      <c r="G9260" s="245" t="s">
        <v>18</v>
      </c>
      <c r="H9260" s="115" t="s">
        <v>16</v>
      </c>
      <c r="I9260" t="s">
        <v>199</v>
      </c>
      <c r="J9260" s="244" t="s">
        <v>1226</v>
      </c>
      <c r="L9260" s="115" t="s">
        <v>18</v>
      </c>
      <c r="U9260"/>
      <c r="V9260">
        <v>0</v>
      </c>
      <c r="W9260" s="244"/>
    </row>
    <row r="9261" spans="1:35" hidden="1" x14ac:dyDescent="0.25">
      <c r="A9261" s="246">
        <v>336927</v>
      </c>
      <c r="B9261" s="247" t="s">
        <v>13300</v>
      </c>
      <c r="C9261" s="247" t="s">
        <v>793</v>
      </c>
      <c r="D9261" s="248" t="s">
        <v>693</v>
      </c>
      <c r="E9261" t="s">
        <v>76</v>
      </c>
      <c r="F9261" s="126">
        <v>36267</v>
      </c>
      <c r="G9261" s="248"/>
      <c r="H9261" t="s">
        <v>16</v>
      </c>
      <c r="I9261" t="s">
        <v>129</v>
      </c>
      <c r="J9261" s="247"/>
      <c r="K9261"/>
      <c r="L9261"/>
      <c r="M9261"/>
      <c r="N9261"/>
      <c r="O9261"/>
      <c r="P9261"/>
      <c r="Q9261"/>
      <c r="U9261"/>
      <c r="V9261" t="s">
        <v>4424</v>
      </c>
      <c r="W9261" s="247"/>
      <c r="X9261"/>
      <c r="Y9261"/>
      <c r="Z9261"/>
      <c r="AA9261"/>
      <c r="AB9261" t="s">
        <v>4308</v>
      </c>
      <c r="AC9261" t="s">
        <v>4308</v>
      </c>
      <c r="AD9261" t="s">
        <v>4308</v>
      </c>
      <c r="AE9261" t="s">
        <v>4308</v>
      </c>
      <c r="AF9261" t="s">
        <v>4308</v>
      </c>
      <c r="AG9261" t="s">
        <v>4308</v>
      </c>
      <c r="AH9261" s="115" t="s">
        <v>4308</v>
      </c>
    </row>
    <row r="9262" spans="1:35" hidden="1" x14ac:dyDescent="0.25">
      <c r="A9262" s="246">
        <v>336928</v>
      </c>
      <c r="B9262" s="247" t="s">
        <v>13301</v>
      </c>
      <c r="C9262" s="247" t="s">
        <v>216</v>
      </c>
      <c r="D9262" s="248" t="s">
        <v>6989</v>
      </c>
      <c r="E9262" t="s">
        <v>76</v>
      </c>
      <c r="F9262" s="126">
        <v>36617</v>
      </c>
      <c r="G9262" s="248" t="s">
        <v>18</v>
      </c>
      <c r="H9262" t="s">
        <v>16</v>
      </c>
      <c r="I9262" t="s">
        <v>136</v>
      </c>
      <c r="J9262" s="247" t="s">
        <v>1263</v>
      </c>
      <c r="K9262"/>
      <c r="L9262" t="s">
        <v>18</v>
      </c>
      <c r="M9262"/>
      <c r="N9262"/>
      <c r="O9262"/>
      <c r="P9262"/>
      <c r="Q9262"/>
      <c r="U9262"/>
      <c r="V9262">
        <v>0</v>
      </c>
      <c r="W9262" s="247"/>
      <c r="X9262"/>
      <c r="Y9262"/>
      <c r="Z9262"/>
      <c r="AA9262"/>
      <c r="AB9262"/>
      <c r="AC9262"/>
      <c r="AD9262"/>
      <c r="AE9262"/>
      <c r="AF9262"/>
      <c r="AG9262"/>
    </row>
    <row r="9263" spans="1:35" hidden="1" x14ac:dyDescent="0.25">
      <c r="A9263" s="246">
        <v>336929</v>
      </c>
      <c r="B9263" s="247" t="s">
        <v>13302</v>
      </c>
      <c r="C9263" s="247" t="s">
        <v>13303</v>
      </c>
      <c r="D9263" s="248" t="s">
        <v>13304</v>
      </c>
      <c r="E9263" t="s">
        <v>76</v>
      </c>
      <c r="F9263" s="126">
        <v>36896</v>
      </c>
      <c r="G9263" s="248" t="s">
        <v>18</v>
      </c>
      <c r="H9263" t="s">
        <v>16</v>
      </c>
      <c r="I9263" t="s">
        <v>129</v>
      </c>
      <c r="J9263" s="247" t="s">
        <v>1226</v>
      </c>
      <c r="K9263"/>
      <c r="L9263" t="s">
        <v>18</v>
      </c>
      <c r="M9263"/>
      <c r="N9263"/>
      <c r="O9263"/>
      <c r="P9263"/>
      <c r="Q9263"/>
      <c r="U9263"/>
      <c r="V9263">
        <v>0</v>
      </c>
      <c r="W9263" s="247"/>
      <c r="X9263"/>
      <c r="Y9263"/>
      <c r="Z9263"/>
      <c r="AA9263"/>
      <c r="AB9263"/>
      <c r="AC9263"/>
      <c r="AD9263"/>
      <c r="AE9263"/>
      <c r="AF9263"/>
      <c r="AG9263" t="s">
        <v>4308</v>
      </c>
      <c r="AH9263" s="115" t="s">
        <v>4308</v>
      </c>
    </row>
    <row r="9264" spans="1:35" ht="18" x14ac:dyDescent="0.25">
      <c r="A9264" s="249">
        <v>336930</v>
      </c>
      <c r="B9264" s="250" t="s">
        <v>13305</v>
      </c>
      <c r="C9264" s="250" t="s">
        <v>778</v>
      </c>
      <c r="D9264" s="251" t="s">
        <v>436</v>
      </c>
      <c r="E9264"/>
      <c r="F9264" s="126"/>
      <c r="G9264" s="252"/>
      <c r="H9264"/>
      <c r="I9264" t="s">
        <v>107</v>
      </c>
      <c r="J9264" s="253"/>
      <c r="K9264"/>
      <c r="L9264"/>
      <c r="M9264"/>
      <c r="N9264"/>
      <c r="O9264"/>
      <c r="P9264"/>
      <c r="Q9264"/>
      <c r="U9264"/>
      <c r="V9264" t="s">
        <v>4337</v>
      </c>
      <c r="W9264" s="253"/>
      <c r="X9264"/>
      <c r="Y9264"/>
      <c r="Z9264"/>
      <c r="AA9264"/>
      <c r="AB9264"/>
      <c r="AC9264"/>
      <c r="AD9264"/>
      <c r="AE9264"/>
      <c r="AF9264"/>
      <c r="AG9264"/>
      <c r="AH9264" s="115" t="s">
        <v>4308</v>
      </c>
      <c r="AI9264" s="115" t="e">
        <f>VLOOKUP(A9264,'[2]دراسات قانونية'!$A$3:$E$600,1,0)</f>
        <v>#N/A</v>
      </c>
    </row>
    <row r="9265" spans="1:35" hidden="1" x14ac:dyDescent="0.25">
      <c r="A9265" s="246">
        <v>336932</v>
      </c>
      <c r="B9265" s="247" t="s">
        <v>1656</v>
      </c>
      <c r="C9265" s="247" t="s">
        <v>11234</v>
      </c>
      <c r="D9265" s="248" t="s">
        <v>11750</v>
      </c>
      <c r="E9265" t="s">
        <v>76</v>
      </c>
      <c r="F9265" s="126">
        <v>36023</v>
      </c>
      <c r="G9265" s="248" t="s">
        <v>13306</v>
      </c>
      <c r="H9265" t="s">
        <v>16</v>
      </c>
      <c r="I9265" t="s">
        <v>136</v>
      </c>
      <c r="J9265" s="247"/>
      <c r="K9265"/>
      <c r="L9265"/>
      <c r="M9265"/>
      <c r="N9265"/>
      <c r="O9265"/>
      <c r="P9265"/>
      <c r="Q9265"/>
      <c r="U9265"/>
      <c r="V9265" t="s">
        <v>16623</v>
      </c>
      <c r="W9265" s="247"/>
      <c r="X9265"/>
      <c r="Y9265"/>
      <c r="Z9265"/>
      <c r="AA9265"/>
      <c r="AB9265"/>
      <c r="AC9265"/>
      <c r="AD9265"/>
      <c r="AE9265"/>
      <c r="AF9265"/>
      <c r="AG9265"/>
    </row>
    <row r="9266" spans="1:35" hidden="1" x14ac:dyDescent="0.25">
      <c r="A9266" s="246">
        <v>336933</v>
      </c>
      <c r="B9266" s="247" t="s">
        <v>13307</v>
      </c>
      <c r="C9266" s="247" t="s">
        <v>348</v>
      </c>
      <c r="D9266" s="248" t="s">
        <v>13308</v>
      </c>
      <c r="E9266" t="s">
        <v>76</v>
      </c>
      <c r="F9266" s="126">
        <v>36545</v>
      </c>
      <c r="G9266" s="248" t="s">
        <v>13309</v>
      </c>
      <c r="H9266" t="s">
        <v>16</v>
      </c>
      <c r="I9266" t="s">
        <v>129</v>
      </c>
      <c r="J9266" s="247"/>
      <c r="K9266"/>
      <c r="L9266"/>
      <c r="M9266"/>
      <c r="N9266"/>
      <c r="O9266"/>
      <c r="P9266"/>
      <c r="Q9266"/>
      <c r="U9266"/>
      <c r="V9266" t="s">
        <v>4424</v>
      </c>
      <c r="W9266" s="247"/>
      <c r="X9266"/>
      <c r="Y9266"/>
      <c r="Z9266"/>
      <c r="AA9266"/>
      <c r="AB9266"/>
      <c r="AC9266"/>
      <c r="AD9266"/>
      <c r="AE9266"/>
      <c r="AF9266"/>
      <c r="AG9266" t="s">
        <v>4308</v>
      </c>
      <c r="AH9266" s="115" t="s">
        <v>4308</v>
      </c>
    </row>
    <row r="9267" spans="1:35" hidden="1" x14ac:dyDescent="0.25">
      <c r="A9267" s="246">
        <v>336934</v>
      </c>
      <c r="B9267" s="247" t="s">
        <v>13310</v>
      </c>
      <c r="C9267" s="247" t="s">
        <v>4754</v>
      </c>
      <c r="D9267" s="248" t="s">
        <v>293</v>
      </c>
      <c r="E9267" t="s">
        <v>76</v>
      </c>
      <c r="F9267" s="126">
        <v>36606</v>
      </c>
      <c r="G9267" s="248" t="s">
        <v>18</v>
      </c>
      <c r="H9267" t="s">
        <v>16</v>
      </c>
      <c r="I9267" t="s">
        <v>201</v>
      </c>
      <c r="J9267" s="247" t="s">
        <v>1226</v>
      </c>
      <c r="K9267"/>
      <c r="L9267" t="s">
        <v>18</v>
      </c>
      <c r="M9267"/>
      <c r="N9267"/>
      <c r="O9267"/>
      <c r="P9267"/>
      <c r="Q9267"/>
      <c r="U9267"/>
      <c r="V9267" t="s">
        <v>4412</v>
      </c>
      <c r="W9267" s="247"/>
      <c r="X9267"/>
      <c r="Y9267"/>
      <c r="Z9267"/>
      <c r="AA9267"/>
      <c r="AB9267"/>
      <c r="AC9267"/>
      <c r="AD9267"/>
      <c r="AE9267"/>
      <c r="AF9267"/>
      <c r="AG9267"/>
    </row>
    <row r="9268" spans="1:35" hidden="1" x14ac:dyDescent="0.25">
      <c r="A9268" s="243">
        <v>336935</v>
      </c>
      <c r="B9268" s="244" t="s">
        <v>2413</v>
      </c>
      <c r="C9268" s="244" t="s">
        <v>629</v>
      </c>
      <c r="D9268" s="245" t="s">
        <v>841</v>
      </c>
      <c r="E9268" s="115" t="s">
        <v>76</v>
      </c>
      <c r="F9268" s="237">
        <v>36405</v>
      </c>
      <c r="G9268" s="245" t="s">
        <v>18</v>
      </c>
      <c r="H9268" s="115" t="s">
        <v>16</v>
      </c>
      <c r="I9268" t="s">
        <v>136</v>
      </c>
      <c r="J9268" s="244" t="s">
        <v>15</v>
      </c>
      <c r="L9268" s="115" t="s">
        <v>18</v>
      </c>
      <c r="U9268"/>
      <c r="V9268" t="s">
        <v>16623</v>
      </c>
      <c r="W9268" s="244"/>
      <c r="AH9268" s="115" t="s">
        <v>4308</v>
      </c>
    </row>
    <row r="9269" spans="1:35" hidden="1" x14ac:dyDescent="0.25">
      <c r="A9269" s="246">
        <v>336936</v>
      </c>
      <c r="B9269" s="247" t="s">
        <v>13311</v>
      </c>
      <c r="C9269" s="247" t="s">
        <v>250</v>
      </c>
      <c r="D9269" s="248" t="s">
        <v>320</v>
      </c>
      <c r="E9269" t="s">
        <v>76</v>
      </c>
      <c r="F9269" s="126">
        <v>36577</v>
      </c>
      <c r="G9269" s="248" t="s">
        <v>18</v>
      </c>
      <c r="H9269" t="s">
        <v>16</v>
      </c>
      <c r="I9269" t="s">
        <v>129</v>
      </c>
      <c r="J9269" s="247" t="s">
        <v>1226</v>
      </c>
      <c r="K9269"/>
      <c r="L9269" t="s">
        <v>18</v>
      </c>
      <c r="M9269"/>
      <c r="N9269"/>
      <c r="O9269"/>
      <c r="P9269"/>
      <c r="Q9269"/>
      <c r="U9269"/>
      <c r="V9269" t="s">
        <v>4337</v>
      </c>
      <c r="W9269" s="247"/>
      <c r="X9269"/>
      <c r="Y9269"/>
      <c r="Z9269"/>
      <c r="AA9269"/>
      <c r="AB9269"/>
      <c r="AC9269"/>
      <c r="AD9269"/>
      <c r="AE9269"/>
      <c r="AF9269"/>
      <c r="AG9269"/>
    </row>
    <row r="9270" spans="1:35" hidden="1" x14ac:dyDescent="0.25">
      <c r="A9270" s="246">
        <v>336937</v>
      </c>
      <c r="B9270" s="247" t="s">
        <v>13312</v>
      </c>
      <c r="C9270" s="247" t="s">
        <v>227</v>
      </c>
      <c r="D9270" s="248" t="s">
        <v>652</v>
      </c>
      <c r="E9270" t="s">
        <v>76</v>
      </c>
      <c r="F9270" s="126">
        <v>27760</v>
      </c>
      <c r="G9270" s="248" t="s">
        <v>18</v>
      </c>
      <c r="H9270" t="s">
        <v>16</v>
      </c>
      <c r="I9270" t="s">
        <v>129</v>
      </c>
      <c r="J9270" s="247" t="s">
        <v>1226</v>
      </c>
      <c r="K9270"/>
      <c r="L9270" t="s">
        <v>18</v>
      </c>
      <c r="M9270"/>
      <c r="N9270"/>
      <c r="O9270"/>
      <c r="P9270"/>
      <c r="Q9270"/>
      <c r="U9270"/>
      <c r="V9270" t="s">
        <v>4337</v>
      </c>
      <c r="W9270" s="247"/>
      <c r="X9270"/>
      <c r="Y9270"/>
      <c r="Z9270"/>
      <c r="AA9270"/>
      <c r="AB9270"/>
      <c r="AC9270"/>
      <c r="AD9270"/>
      <c r="AE9270"/>
      <c r="AF9270"/>
      <c r="AG9270"/>
    </row>
    <row r="9271" spans="1:35" hidden="1" x14ac:dyDescent="0.25">
      <c r="A9271" s="246">
        <v>336938</v>
      </c>
      <c r="B9271" s="247" t="s">
        <v>13313</v>
      </c>
      <c r="C9271" s="247" t="s">
        <v>6440</v>
      </c>
      <c r="D9271" s="248" t="s">
        <v>13314</v>
      </c>
      <c r="E9271" t="s">
        <v>76</v>
      </c>
      <c r="F9271" s="126">
        <v>35935</v>
      </c>
      <c r="G9271" s="248" t="s">
        <v>591</v>
      </c>
      <c r="H9271" t="s">
        <v>16</v>
      </c>
      <c r="I9271" t="s">
        <v>129</v>
      </c>
      <c r="J9271" s="247"/>
      <c r="K9271"/>
      <c r="L9271"/>
      <c r="M9271"/>
      <c r="N9271"/>
      <c r="O9271"/>
      <c r="P9271"/>
      <c r="Q9271"/>
      <c r="U9271"/>
      <c r="V9271" t="s">
        <v>4414</v>
      </c>
      <c r="W9271" s="247"/>
      <c r="X9271"/>
      <c r="Y9271"/>
      <c r="Z9271"/>
      <c r="AA9271"/>
      <c r="AB9271"/>
      <c r="AC9271" t="s">
        <v>4308</v>
      </c>
      <c r="AD9271" t="s">
        <v>4308</v>
      </c>
      <c r="AE9271" t="s">
        <v>4308</v>
      </c>
      <c r="AF9271" t="s">
        <v>4308</v>
      </c>
      <c r="AG9271" t="s">
        <v>4308</v>
      </c>
      <c r="AH9271" s="115" t="s">
        <v>4308</v>
      </c>
    </row>
    <row r="9272" spans="1:35" hidden="1" x14ac:dyDescent="0.25">
      <c r="A9272" s="243">
        <v>336941</v>
      </c>
      <c r="B9272" s="244" t="s">
        <v>3940</v>
      </c>
      <c r="C9272" s="244" t="s">
        <v>561</v>
      </c>
      <c r="D9272" s="245" t="s">
        <v>315</v>
      </c>
      <c r="E9272" s="115" t="s">
        <v>76</v>
      </c>
      <c r="F9272" s="237">
        <v>36167</v>
      </c>
      <c r="G9272" s="245" t="s">
        <v>18</v>
      </c>
      <c r="H9272" s="115" t="s">
        <v>16</v>
      </c>
      <c r="I9272" t="s">
        <v>199</v>
      </c>
      <c r="J9272" s="244" t="s">
        <v>1226</v>
      </c>
      <c r="L9272" s="115" t="s">
        <v>18</v>
      </c>
      <c r="U9272"/>
      <c r="V9272">
        <v>0</v>
      </c>
      <c r="W9272" s="244"/>
      <c r="AG9272" s="115" t="s">
        <v>4308</v>
      </c>
      <c r="AH9272" s="115" t="s">
        <v>4308</v>
      </c>
    </row>
    <row r="9273" spans="1:35" ht="18" hidden="1" x14ac:dyDescent="0.25">
      <c r="A9273" s="249">
        <v>336942</v>
      </c>
      <c r="B9273" s="250" t="s">
        <v>13315</v>
      </c>
      <c r="C9273" s="250" t="s">
        <v>8827</v>
      </c>
      <c r="D9273" s="251" t="s">
        <v>709</v>
      </c>
      <c r="E9273"/>
      <c r="F9273" s="126"/>
      <c r="G9273" s="252"/>
      <c r="H9273"/>
      <c r="I9273" t="s">
        <v>199</v>
      </c>
      <c r="J9273" s="253"/>
      <c r="K9273"/>
      <c r="L9273"/>
      <c r="M9273"/>
      <c r="N9273"/>
      <c r="O9273"/>
      <c r="P9273"/>
      <c r="Q9273"/>
      <c r="U9273"/>
      <c r="V9273" t="s">
        <v>16623</v>
      </c>
      <c r="W9273" s="253"/>
      <c r="X9273"/>
      <c r="Y9273"/>
      <c r="Z9273"/>
      <c r="AA9273"/>
      <c r="AB9273"/>
      <c r="AC9273"/>
      <c r="AD9273"/>
      <c r="AE9273"/>
      <c r="AF9273"/>
      <c r="AG9273"/>
      <c r="AH9273" s="115" t="s">
        <v>4308</v>
      </c>
    </row>
    <row r="9274" spans="1:35" hidden="1" x14ac:dyDescent="0.25">
      <c r="A9274" s="246">
        <v>336943</v>
      </c>
      <c r="B9274" s="247" t="s">
        <v>13316</v>
      </c>
      <c r="C9274" s="247" t="s">
        <v>539</v>
      </c>
      <c r="D9274" s="248" t="s">
        <v>732</v>
      </c>
      <c r="E9274" t="s">
        <v>76</v>
      </c>
      <c r="F9274" s="126">
        <v>36526</v>
      </c>
      <c r="G9274" s="248" t="s">
        <v>18</v>
      </c>
      <c r="H9274" t="s">
        <v>16</v>
      </c>
      <c r="I9274" t="s">
        <v>136</v>
      </c>
      <c r="J9274" s="247" t="s">
        <v>1226</v>
      </c>
      <c r="K9274"/>
      <c r="L9274" t="s">
        <v>18</v>
      </c>
      <c r="M9274"/>
      <c r="N9274"/>
      <c r="O9274"/>
      <c r="P9274"/>
      <c r="Q9274"/>
      <c r="U9274"/>
      <c r="V9274">
        <v>0</v>
      </c>
      <c r="W9274" s="247"/>
      <c r="X9274"/>
      <c r="Y9274"/>
      <c r="Z9274"/>
      <c r="AA9274"/>
      <c r="AB9274"/>
      <c r="AC9274"/>
      <c r="AD9274"/>
      <c r="AE9274"/>
      <c r="AF9274"/>
      <c r="AG9274"/>
      <c r="AH9274" s="115" t="s">
        <v>4308</v>
      </c>
    </row>
    <row r="9275" spans="1:35" hidden="1" x14ac:dyDescent="0.25">
      <c r="A9275" s="246">
        <v>336944</v>
      </c>
      <c r="B9275" s="247" t="s">
        <v>13317</v>
      </c>
      <c r="C9275" s="247" t="s">
        <v>515</v>
      </c>
      <c r="D9275" s="248" t="s">
        <v>330</v>
      </c>
      <c r="E9275" t="s">
        <v>76</v>
      </c>
      <c r="F9275" s="126">
        <v>35727</v>
      </c>
      <c r="G9275" s="248" t="s">
        <v>18</v>
      </c>
      <c r="H9275" t="s">
        <v>16</v>
      </c>
      <c r="I9275" t="s">
        <v>129</v>
      </c>
      <c r="J9275" s="247" t="s">
        <v>1226</v>
      </c>
      <c r="K9275"/>
      <c r="L9275" t="s">
        <v>18</v>
      </c>
      <c r="M9275"/>
      <c r="N9275"/>
      <c r="O9275"/>
      <c r="P9275"/>
      <c r="Q9275"/>
      <c r="U9275"/>
      <c r="V9275" t="s">
        <v>4337</v>
      </c>
      <c r="W9275" s="247"/>
      <c r="X9275"/>
      <c r="Y9275"/>
      <c r="Z9275"/>
      <c r="AA9275"/>
      <c r="AB9275"/>
      <c r="AC9275"/>
      <c r="AD9275"/>
      <c r="AE9275"/>
      <c r="AF9275" t="s">
        <v>4308</v>
      </c>
      <c r="AG9275" t="s">
        <v>4308</v>
      </c>
      <c r="AH9275" s="115" t="s">
        <v>4308</v>
      </c>
    </row>
    <row r="9276" spans="1:35" ht="18" x14ac:dyDescent="0.25">
      <c r="A9276" s="249">
        <v>336945</v>
      </c>
      <c r="B9276" s="250" t="s">
        <v>4102</v>
      </c>
      <c r="C9276" s="250" t="s">
        <v>516</v>
      </c>
      <c r="D9276" s="251" t="s">
        <v>217</v>
      </c>
      <c r="E9276"/>
      <c r="F9276" s="126"/>
      <c r="G9276" s="252"/>
      <c r="H9276"/>
      <c r="I9276" t="s">
        <v>107</v>
      </c>
      <c r="J9276" s="253"/>
      <c r="K9276"/>
      <c r="L9276"/>
      <c r="M9276"/>
      <c r="N9276"/>
      <c r="O9276"/>
      <c r="P9276"/>
      <c r="Q9276"/>
      <c r="U9276"/>
      <c r="V9276" t="s">
        <v>4337</v>
      </c>
      <c r="W9276" s="253"/>
      <c r="X9276"/>
      <c r="Y9276"/>
      <c r="Z9276"/>
      <c r="AA9276"/>
      <c r="AB9276"/>
      <c r="AC9276"/>
      <c r="AD9276"/>
      <c r="AE9276"/>
      <c r="AF9276"/>
      <c r="AG9276"/>
      <c r="AH9276" s="115" t="s">
        <v>4308</v>
      </c>
      <c r="AI9276" s="115" t="e">
        <f>VLOOKUP(A9276,'[2]دراسات قانونية'!$A$3:$E$600,1,0)</f>
        <v>#N/A</v>
      </c>
    </row>
    <row r="9277" spans="1:35" hidden="1" x14ac:dyDescent="0.25">
      <c r="A9277" s="246">
        <v>336946</v>
      </c>
      <c r="B9277" s="247" t="s">
        <v>13318</v>
      </c>
      <c r="C9277" s="247" t="s">
        <v>727</v>
      </c>
      <c r="D9277" s="248" t="s">
        <v>276</v>
      </c>
      <c r="E9277" t="s">
        <v>76</v>
      </c>
      <c r="F9277" s="126">
        <v>36652</v>
      </c>
      <c r="G9277" s="248" t="s">
        <v>18</v>
      </c>
      <c r="H9277" t="s">
        <v>16</v>
      </c>
      <c r="I9277" t="s">
        <v>136</v>
      </c>
      <c r="J9277" s="247" t="s">
        <v>1226</v>
      </c>
      <c r="K9277"/>
      <c r="L9277" t="s">
        <v>18</v>
      </c>
      <c r="M9277"/>
      <c r="N9277"/>
      <c r="O9277"/>
      <c r="P9277"/>
      <c r="Q9277"/>
      <c r="U9277"/>
      <c r="V9277">
        <v>0</v>
      </c>
      <c r="W9277" s="247"/>
      <c r="X9277"/>
      <c r="Y9277"/>
      <c r="Z9277"/>
      <c r="AA9277"/>
      <c r="AB9277"/>
      <c r="AC9277"/>
      <c r="AD9277"/>
      <c r="AE9277"/>
      <c r="AF9277"/>
      <c r="AG9277"/>
    </row>
    <row r="9278" spans="1:35" hidden="1" x14ac:dyDescent="0.25">
      <c r="A9278" s="243">
        <v>336947</v>
      </c>
      <c r="B9278" s="244" t="s">
        <v>2364</v>
      </c>
      <c r="C9278" s="244" t="s">
        <v>209</v>
      </c>
      <c r="D9278" s="245" t="s">
        <v>1046</v>
      </c>
      <c r="E9278" s="115" t="s">
        <v>76</v>
      </c>
      <c r="F9278" s="237">
        <v>35913</v>
      </c>
      <c r="G9278" s="245" t="s">
        <v>2016</v>
      </c>
      <c r="H9278" s="115" t="s">
        <v>16</v>
      </c>
      <c r="I9278" t="s">
        <v>199</v>
      </c>
      <c r="J9278" s="244" t="s">
        <v>1226</v>
      </c>
      <c r="L9278" s="115" t="s">
        <v>18</v>
      </c>
      <c r="U9278"/>
      <c r="V9278">
        <v>0</v>
      </c>
      <c r="W9278" s="244"/>
    </row>
    <row r="9279" spans="1:35" ht="18" hidden="1" x14ac:dyDescent="0.25">
      <c r="A9279" s="249">
        <v>336948</v>
      </c>
      <c r="B9279" s="250" t="s">
        <v>13319</v>
      </c>
      <c r="C9279" s="250" t="s">
        <v>7299</v>
      </c>
      <c r="D9279" s="251" t="s">
        <v>699</v>
      </c>
      <c r="E9279"/>
      <c r="F9279" s="126"/>
      <c r="G9279" s="252"/>
      <c r="H9279"/>
      <c r="I9279" t="s">
        <v>199</v>
      </c>
      <c r="J9279" s="253"/>
      <c r="K9279"/>
      <c r="L9279"/>
      <c r="M9279"/>
      <c r="N9279"/>
      <c r="O9279"/>
      <c r="P9279"/>
      <c r="Q9279"/>
      <c r="U9279"/>
      <c r="V9279">
        <v>0</v>
      </c>
      <c r="W9279" s="253"/>
      <c r="X9279"/>
      <c r="Y9279"/>
      <c r="Z9279"/>
      <c r="AA9279"/>
      <c r="AB9279"/>
      <c r="AC9279"/>
      <c r="AD9279"/>
      <c r="AE9279"/>
      <c r="AF9279"/>
      <c r="AG9279"/>
      <c r="AH9279" s="115" t="s">
        <v>4308</v>
      </c>
    </row>
    <row r="9280" spans="1:35" ht="18" x14ac:dyDescent="0.25">
      <c r="A9280" s="249">
        <v>336949</v>
      </c>
      <c r="B9280" s="250" t="s">
        <v>13320</v>
      </c>
      <c r="C9280" s="250" t="s">
        <v>1364</v>
      </c>
      <c r="D9280" s="251" t="s">
        <v>485</v>
      </c>
      <c r="E9280"/>
      <c r="F9280" s="126"/>
      <c r="G9280" s="252"/>
      <c r="H9280"/>
      <c r="I9280" t="s">
        <v>107</v>
      </c>
      <c r="J9280" s="253"/>
      <c r="K9280"/>
      <c r="L9280"/>
      <c r="M9280"/>
      <c r="N9280"/>
      <c r="O9280"/>
      <c r="P9280"/>
      <c r="Q9280"/>
      <c r="U9280"/>
      <c r="V9280" t="s">
        <v>4337</v>
      </c>
      <c r="W9280" s="253"/>
      <c r="X9280"/>
      <c r="Y9280"/>
      <c r="Z9280"/>
      <c r="AA9280"/>
      <c r="AB9280"/>
      <c r="AC9280"/>
      <c r="AD9280"/>
      <c r="AE9280"/>
      <c r="AF9280"/>
      <c r="AG9280"/>
      <c r="AH9280" s="115" t="s">
        <v>4308</v>
      </c>
      <c r="AI9280" s="115" t="e">
        <f>VLOOKUP(A9280,'[2]دراسات قانونية'!$A$3:$E$600,1,0)</f>
        <v>#N/A</v>
      </c>
    </row>
    <row r="9281" spans="1:35" hidden="1" x14ac:dyDescent="0.25">
      <c r="A9281" s="246">
        <v>336950</v>
      </c>
      <c r="B9281" s="247" t="s">
        <v>13321</v>
      </c>
      <c r="C9281" s="247" t="s">
        <v>278</v>
      </c>
      <c r="D9281" s="248" t="s">
        <v>886</v>
      </c>
      <c r="E9281" t="s">
        <v>76</v>
      </c>
      <c r="F9281" s="126">
        <v>36892</v>
      </c>
      <c r="G9281" s="248" t="s">
        <v>686</v>
      </c>
      <c r="H9281" t="s">
        <v>16</v>
      </c>
      <c r="I9281" t="s">
        <v>136</v>
      </c>
      <c r="J9281" s="247" t="s">
        <v>15</v>
      </c>
      <c r="K9281"/>
      <c r="L9281" t="s">
        <v>18</v>
      </c>
      <c r="M9281"/>
      <c r="N9281"/>
      <c r="O9281"/>
      <c r="P9281"/>
      <c r="Q9281"/>
      <c r="U9281"/>
      <c r="V9281">
        <v>0</v>
      </c>
      <c r="W9281" s="247"/>
      <c r="X9281"/>
      <c r="Y9281"/>
      <c r="Z9281"/>
      <c r="AA9281"/>
      <c r="AB9281"/>
      <c r="AC9281"/>
      <c r="AD9281"/>
      <c r="AE9281"/>
      <c r="AF9281"/>
      <c r="AG9281" t="s">
        <v>4308</v>
      </c>
      <c r="AH9281" s="115" t="s">
        <v>4308</v>
      </c>
    </row>
    <row r="9282" spans="1:35" hidden="1" x14ac:dyDescent="0.25">
      <c r="A9282" s="246">
        <v>336951</v>
      </c>
      <c r="B9282" s="247" t="s">
        <v>698</v>
      </c>
      <c r="C9282" s="247" t="s">
        <v>246</v>
      </c>
      <c r="D9282" s="248" t="s">
        <v>230</v>
      </c>
      <c r="E9282" t="s">
        <v>76</v>
      </c>
      <c r="F9282" s="126">
        <v>36526</v>
      </c>
      <c r="G9282" s="248" t="s">
        <v>13322</v>
      </c>
      <c r="H9282" t="s">
        <v>16</v>
      </c>
      <c r="I9282" t="s">
        <v>136</v>
      </c>
      <c r="J9282" s="247" t="s">
        <v>1226</v>
      </c>
      <c r="K9282"/>
      <c r="L9282" t="s">
        <v>67</v>
      </c>
      <c r="M9282"/>
      <c r="N9282"/>
      <c r="O9282"/>
      <c r="P9282"/>
      <c r="Q9282"/>
      <c r="U9282"/>
      <c r="V9282">
        <v>0</v>
      </c>
      <c r="W9282" s="247"/>
      <c r="X9282"/>
      <c r="Y9282"/>
      <c r="Z9282"/>
      <c r="AA9282"/>
      <c r="AB9282"/>
      <c r="AC9282"/>
      <c r="AD9282"/>
      <c r="AE9282"/>
      <c r="AF9282"/>
      <c r="AG9282"/>
    </row>
    <row r="9283" spans="1:35" ht="18" x14ac:dyDescent="0.25">
      <c r="A9283" s="249">
        <v>336952</v>
      </c>
      <c r="B9283" s="250" t="s">
        <v>13323</v>
      </c>
      <c r="C9283" s="250" t="s">
        <v>250</v>
      </c>
      <c r="D9283" s="251" t="s">
        <v>281</v>
      </c>
      <c r="E9283"/>
      <c r="F9283" s="126"/>
      <c r="G9283" s="252"/>
      <c r="H9283"/>
      <c r="I9283" t="s">
        <v>107</v>
      </c>
      <c r="J9283" s="253"/>
      <c r="K9283"/>
      <c r="L9283"/>
      <c r="M9283"/>
      <c r="N9283"/>
      <c r="O9283"/>
      <c r="P9283"/>
      <c r="Q9283"/>
      <c r="U9283"/>
      <c r="V9283" t="s">
        <v>4337</v>
      </c>
      <c r="W9283" s="253"/>
      <c r="X9283"/>
      <c r="Y9283"/>
      <c r="Z9283"/>
      <c r="AA9283"/>
      <c r="AB9283"/>
      <c r="AC9283"/>
      <c r="AD9283"/>
      <c r="AE9283"/>
      <c r="AF9283"/>
      <c r="AG9283"/>
      <c r="AH9283" s="115" t="s">
        <v>4308</v>
      </c>
      <c r="AI9283" s="115" t="e">
        <f>VLOOKUP(A9283,'[2]دراسات قانونية'!$A$3:$E$600,1,0)</f>
        <v>#N/A</v>
      </c>
    </row>
    <row r="9284" spans="1:35" x14ac:dyDescent="0.25">
      <c r="A9284" s="243">
        <v>336954</v>
      </c>
      <c r="B9284" s="244" t="s">
        <v>13324</v>
      </c>
      <c r="C9284" s="244" t="s">
        <v>279</v>
      </c>
      <c r="D9284" s="245" t="s">
        <v>1864</v>
      </c>
      <c r="E9284" s="115" t="s">
        <v>76</v>
      </c>
      <c r="F9284" s="237"/>
      <c r="G9284" s="245"/>
      <c r="H9284" s="115" t="s">
        <v>16</v>
      </c>
      <c r="I9284" t="s">
        <v>107</v>
      </c>
      <c r="J9284" s="244"/>
      <c r="U9284"/>
      <c r="V9284" t="s">
        <v>4336</v>
      </c>
      <c r="W9284" s="244"/>
      <c r="AA9284" s="115" t="s">
        <v>4308</v>
      </c>
      <c r="AB9284" s="115" t="s">
        <v>4308</v>
      </c>
      <c r="AC9284" s="115" t="s">
        <v>4308</v>
      </c>
      <c r="AD9284" s="115" t="s">
        <v>4308</v>
      </c>
      <c r="AE9284" s="115" t="s">
        <v>4308</v>
      </c>
      <c r="AF9284" s="115" t="s">
        <v>4308</v>
      </c>
      <c r="AG9284" s="115" t="s">
        <v>4308</v>
      </c>
      <c r="AH9284" s="115" t="s">
        <v>4308</v>
      </c>
      <c r="AI9284" s="115" t="e">
        <f>VLOOKUP(A9284,'[2]دراسات قانونية'!$A$3:$E$600,1,0)</f>
        <v>#N/A</v>
      </c>
    </row>
    <row r="9285" spans="1:35" ht="18" hidden="1" x14ac:dyDescent="0.25">
      <c r="A9285" s="249">
        <v>336955</v>
      </c>
      <c r="B9285" s="250" t="s">
        <v>13325</v>
      </c>
      <c r="C9285" s="250" t="s">
        <v>5937</v>
      </c>
      <c r="D9285" s="251" t="s">
        <v>13326</v>
      </c>
      <c r="E9285"/>
      <c r="F9285" s="126"/>
      <c r="G9285" s="252"/>
      <c r="H9285"/>
      <c r="I9285" t="s">
        <v>199</v>
      </c>
      <c r="J9285" s="253"/>
      <c r="K9285"/>
      <c r="L9285"/>
      <c r="M9285"/>
      <c r="N9285"/>
      <c r="O9285"/>
      <c r="P9285"/>
      <c r="Q9285"/>
      <c r="U9285"/>
      <c r="V9285">
        <v>0</v>
      </c>
      <c r="W9285" s="253"/>
      <c r="X9285"/>
      <c r="Y9285"/>
      <c r="Z9285"/>
      <c r="AA9285"/>
      <c r="AB9285"/>
      <c r="AC9285"/>
      <c r="AD9285"/>
      <c r="AE9285"/>
      <c r="AF9285"/>
      <c r="AG9285"/>
      <c r="AH9285" s="115" t="s">
        <v>4308</v>
      </c>
    </row>
    <row r="9286" spans="1:35" ht="18" x14ac:dyDescent="0.25">
      <c r="A9286" s="249">
        <v>336956</v>
      </c>
      <c r="B9286" s="250" t="s">
        <v>10025</v>
      </c>
      <c r="C9286" s="250" t="s">
        <v>212</v>
      </c>
      <c r="D9286" s="251" t="s">
        <v>435</v>
      </c>
      <c r="E9286"/>
      <c r="F9286" s="126"/>
      <c r="G9286" s="252"/>
      <c r="H9286"/>
      <c r="I9286" t="s">
        <v>107</v>
      </c>
      <c r="J9286" s="253"/>
      <c r="K9286"/>
      <c r="L9286"/>
      <c r="M9286"/>
      <c r="N9286"/>
      <c r="O9286"/>
      <c r="P9286"/>
      <c r="Q9286"/>
      <c r="U9286"/>
      <c r="V9286" t="s">
        <v>4337</v>
      </c>
      <c r="W9286" s="253"/>
      <c r="X9286"/>
      <c r="Y9286"/>
      <c r="Z9286"/>
      <c r="AA9286"/>
      <c r="AB9286"/>
      <c r="AC9286"/>
      <c r="AD9286"/>
      <c r="AE9286"/>
      <c r="AF9286"/>
      <c r="AG9286"/>
      <c r="AH9286" s="115" t="s">
        <v>4308</v>
      </c>
      <c r="AI9286" s="115" t="e">
        <f>VLOOKUP(A9286,'[2]دراسات قانونية'!$A$3:$E$600,1,0)</f>
        <v>#N/A</v>
      </c>
    </row>
    <row r="9287" spans="1:35" hidden="1" x14ac:dyDescent="0.25">
      <c r="A9287" s="243">
        <v>336958</v>
      </c>
      <c r="B9287" s="244" t="s">
        <v>3292</v>
      </c>
      <c r="C9287" s="244" t="s">
        <v>209</v>
      </c>
      <c r="D9287" s="245" t="s">
        <v>315</v>
      </c>
      <c r="E9287" s="115" t="s">
        <v>76</v>
      </c>
      <c r="F9287" s="237">
        <v>36526</v>
      </c>
      <c r="G9287" s="245" t="s">
        <v>591</v>
      </c>
      <c r="H9287" s="115" t="s">
        <v>16</v>
      </c>
      <c r="I9287" t="s">
        <v>199</v>
      </c>
      <c r="J9287" s="244" t="s">
        <v>1263</v>
      </c>
      <c r="L9287" s="115" t="s">
        <v>30</v>
      </c>
      <c r="U9287"/>
      <c r="V9287">
        <v>0</v>
      </c>
      <c r="W9287" s="244"/>
    </row>
    <row r="9288" spans="1:35" hidden="1" x14ac:dyDescent="0.25">
      <c r="A9288" s="243">
        <v>336959</v>
      </c>
      <c r="B9288" s="244" t="s">
        <v>2597</v>
      </c>
      <c r="C9288" s="244" t="s">
        <v>288</v>
      </c>
      <c r="D9288" s="245" t="s">
        <v>924</v>
      </c>
      <c r="E9288" s="115" t="s">
        <v>76</v>
      </c>
      <c r="F9288" s="237">
        <v>36482</v>
      </c>
      <c r="G9288" s="245" t="s">
        <v>3941</v>
      </c>
      <c r="H9288" s="115" t="s">
        <v>16</v>
      </c>
      <c r="I9288" t="s">
        <v>199</v>
      </c>
      <c r="J9288" s="244" t="s">
        <v>1226</v>
      </c>
      <c r="L9288" s="115" t="s">
        <v>30</v>
      </c>
      <c r="U9288"/>
      <c r="V9288" t="s">
        <v>16623</v>
      </c>
      <c r="W9288" s="244"/>
    </row>
    <row r="9289" spans="1:35" hidden="1" x14ac:dyDescent="0.25">
      <c r="A9289" s="246">
        <v>336961</v>
      </c>
      <c r="B9289" s="247" t="s">
        <v>13327</v>
      </c>
      <c r="C9289" s="247" t="s">
        <v>13328</v>
      </c>
      <c r="D9289" s="248" t="s">
        <v>5089</v>
      </c>
      <c r="E9289" t="s">
        <v>76</v>
      </c>
      <c r="F9289" s="126">
        <v>36911</v>
      </c>
      <c r="G9289" s="248" t="s">
        <v>13329</v>
      </c>
      <c r="H9289" t="s">
        <v>16</v>
      </c>
      <c r="I9289" t="s">
        <v>129</v>
      </c>
      <c r="J9289" s="247"/>
      <c r="K9289"/>
      <c r="L9289"/>
      <c r="M9289"/>
      <c r="N9289"/>
      <c r="O9289"/>
      <c r="P9289"/>
      <c r="Q9289"/>
      <c r="U9289"/>
      <c r="V9289" t="s">
        <v>16603</v>
      </c>
      <c r="W9289" s="247"/>
      <c r="X9289"/>
      <c r="Y9289"/>
      <c r="Z9289"/>
      <c r="AA9289"/>
      <c r="AB9289"/>
      <c r="AC9289" t="s">
        <v>4308</v>
      </c>
      <c r="AD9289" t="s">
        <v>4308</v>
      </c>
      <c r="AE9289" t="s">
        <v>4308</v>
      </c>
      <c r="AF9289" t="s">
        <v>4308</v>
      </c>
      <c r="AG9289" t="s">
        <v>4308</v>
      </c>
      <c r="AH9289" s="115" t="s">
        <v>4308</v>
      </c>
    </row>
    <row r="9290" spans="1:35" hidden="1" x14ac:dyDescent="0.25">
      <c r="A9290" s="246">
        <v>336962</v>
      </c>
      <c r="B9290" s="247" t="s">
        <v>13330</v>
      </c>
      <c r="C9290" s="247" t="s">
        <v>212</v>
      </c>
      <c r="D9290" s="248" t="s">
        <v>410</v>
      </c>
      <c r="E9290" t="s">
        <v>76</v>
      </c>
      <c r="F9290" s="126">
        <v>36346</v>
      </c>
      <c r="G9290" s="248" t="s">
        <v>13331</v>
      </c>
      <c r="H9290" t="s">
        <v>16</v>
      </c>
      <c r="I9290" t="s">
        <v>129</v>
      </c>
      <c r="J9290" s="247" t="s">
        <v>1226</v>
      </c>
      <c r="K9290"/>
      <c r="L9290" t="s">
        <v>30</v>
      </c>
      <c r="M9290"/>
      <c r="N9290"/>
      <c r="O9290"/>
      <c r="P9290"/>
      <c r="Q9290"/>
      <c r="U9290"/>
      <c r="V9290" t="s">
        <v>16623</v>
      </c>
      <c r="W9290" s="247"/>
      <c r="X9290"/>
      <c r="Y9290"/>
      <c r="Z9290"/>
      <c r="AA9290"/>
      <c r="AB9290"/>
      <c r="AC9290"/>
      <c r="AD9290"/>
      <c r="AE9290" t="s">
        <v>4308</v>
      </c>
      <c r="AF9290" t="s">
        <v>4308</v>
      </c>
      <c r="AG9290" t="s">
        <v>4308</v>
      </c>
      <c r="AH9290" s="115" t="s">
        <v>4308</v>
      </c>
    </row>
    <row r="9291" spans="1:35" hidden="1" x14ac:dyDescent="0.25">
      <c r="A9291" s="246">
        <v>336963</v>
      </c>
      <c r="B9291" s="247" t="s">
        <v>13332</v>
      </c>
      <c r="C9291" s="247" t="s">
        <v>212</v>
      </c>
      <c r="D9291" s="248" t="s">
        <v>435</v>
      </c>
      <c r="E9291" t="s">
        <v>76</v>
      </c>
      <c r="F9291" s="126">
        <v>37257</v>
      </c>
      <c r="G9291" s="248" t="s">
        <v>13333</v>
      </c>
      <c r="H9291" t="s">
        <v>16</v>
      </c>
      <c r="I9291" t="s">
        <v>129</v>
      </c>
      <c r="J9291" s="247" t="s">
        <v>1226</v>
      </c>
      <c r="K9291"/>
      <c r="L9291" t="s">
        <v>30</v>
      </c>
      <c r="M9291"/>
      <c r="N9291"/>
      <c r="O9291"/>
      <c r="P9291"/>
      <c r="Q9291"/>
      <c r="U9291"/>
      <c r="V9291" t="s">
        <v>16623</v>
      </c>
      <c r="W9291" s="247"/>
      <c r="X9291"/>
      <c r="Y9291"/>
      <c r="Z9291"/>
      <c r="AA9291"/>
      <c r="AB9291"/>
      <c r="AC9291"/>
      <c r="AD9291"/>
      <c r="AE9291"/>
      <c r="AF9291"/>
      <c r="AG9291"/>
    </row>
    <row r="9292" spans="1:35" hidden="1" x14ac:dyDescent="0.25">
      <c r="A9292" s="246">
        <v>336964</v>
      </c>
      <c r="B9292" s="247" t="s">
        <v>13334</v>
      </c>
      <c r="C9292" s="247" t="s">
        <v>939</v>
      </c>
      <c r="D9292" s="248" t="s">
        <v>315</v>
      </c>
      <c r="E9292" t="s">
        <v>76</v>
      </c>
      <c r="F9292" s="126">
        <v>36901</v>
      </c>
      <c r="G9292" s="248" t="s">
        <v>18</v>
      </c>
      <c r="H9292" t="s">
        <v>16</v>
      </c>
      <c r="I9292" t="s">
        <v>129</v>
      </c>
      <c r="J9292" s="247" t="s">
        <v>1263</v>
      </c>
      <c r="K9292"/>
      <c r="L9292" t="s">
        <v>30</v>
      </c>
      <c r="M9292"/>
      <c r="N9292"/>
      <c r="O9292"/>
      <c r="P9292"/>
      <c r="Q9292"/>
      <c r="U9292"/>
      <c r="V9292" t="s">
        <v>16623</v>
      </c>
      <c r="W9292" s="247"/>
      <c r="X9292"/>
      <c r="Y9292"/>
      <c r="Z9292"/>
      <c r="AA9292"/>
      <c r="AB9292"/>
      <c r="AC9292"/>
      <c r="AD9292"/>
      <c r="AE9292"/>
      <c r="AF9292"/>
      <c r="AG9292"/>
    </row>
    <row r="9293" spans="1:35" hidden="1" x14ac:dyDescent="0.25">
      <c r="A9293" s="246">
        <v>336965</v>
      </c>
      <c r="B9293" s="247" t="s">
        <v>13335</v>
      </c>
      <c r="C9293" s="247" t="s">
        <v>209</v>
      </c>
      <c r="D9293" s="248" t="s">
        <v>330</v>
      </c>
      <c r="E9293" t="s">
        <v>76</v>
      </c>
      <c r="F9293" s="126">
        <v>30884</v>
      </c>
      <c r="G9293" s="248" t="s">
        <v>215</v>
      </c>
      <c r="H9293" t="s">
        <v>16</v>
      </c>
      <c r="I9293" t="s">
        <v>136</v>
      </c>
      <c r="J9293" s="247" t="s">
        <v>1226</v>
      </c>
      <c r="K9293"/>
      <c r="L9293" t="s">
        <v>18</v>
      </c>
      <c r="M9293"/>
      <c r="N9293"/>
      <c r="O9293"/>
      <c r="P9293"/>
      <c r="Q9293"/>
      <c r="U9293"/>
      <c r="V9293" t="s">
        <v>4424</v>
      </c>
      <c r="W9293" s="247"/>
      <c r="X9293"/>
      <c r="Y9293"/>
      <c r="Z9293"/>
      <c r="AA9293"/>
      <c r="AB9293"/>
      <c r="AC9293"/>
      <c r="AD9293"/>
      <c r="AE9293"/>
      <c r="AF9293"/>
      <c r="AG9293"/>
    </row>
    <row r="9294" spans="1:35" hidden="1" x14ac:dyDescent="0.25">
      <c r="A9294" s="246">
        <v>336966</v>
      </c>
      <c r="B9294" s="247" t="s">
        <v>13336</v>
      </c>
      <c r="C9294" s="247" t="s">
        <v>1105</v>
      </c>
      <c r="D9294" s="248" t="s">
        <v>220</v>
      </c>
      <c r="E9294" t="s">
        <v>76</v>
      </c>
      <c r="F9294" s="126">
        <v>36403</v>
      </c>
      <c r="G9294" s="248" t="s">
        <v>13337</v>
      </c>
      <c r="H9294" t="s">
        <v>16</v>
      </c>
      <c r="I9294" t="s">
        <v>129</v>
      </c>
      <c r="J9294" s="247" t="s">
        <v>1226</v>
      </c>
      <c r="K9294"/>
      <c r="L9294" t="s">
        <v>18</v>
      </c>
      <c r="M9294"/>
      <c r="N9294"/>
      <c r="O9294"/>
      <c r="P9294"/>
      <c r="Q9294"/>
      <c r="U9294"/>
      <c r="V9294" t="s">
        <v>4337</v>
      </c>
      <c r="W9294" s="247"/>
      <c r="X9294"/>
      <c r="Y9294"/>
      <c r="Z9294"/>
      <c r="AA9294"/>
      <c r="AB9294"/>
      <c r="AC9294"/>
      <c r="AD9294"/>
      <c r="AE9294"/>
      <c r="AF9294"/>
      <c r="AG9294"/>
    </row>
    <row r="9295" spans="1:35" ht="18" hidden="1" x14ac:dyDescent="0.25">
      <c r="A9295" s="249">
        <v>336967</v>
      </c>
      <c r="B9295" s="250" t="s">
        <v>13338</v>
      </c>
      <c r="C9295" s="250" t="s">
        <v>229</v>
      </c>
      <c r="D9295" s="251" t="s">
        <v>3205</v>
      </c>
      <c r="E9295"/>
      <c r="F9295" s="126"/>
      <c r="G9295" s="252"/>
      <c r="H9295"/>
      <c r="I9295" t="s">
        <v>199</v>
      </c>
      <c r="J9295" s="253"/>
      <c r="K9295"/>
      <c r="L9295"/>
      <c r="M9295"/>
      <c r="N9295"/>
      <c r="O9295"/>
      <c r="P9295"/>
      <c r="Q9295"/>
      <c r="U9295"/>
      <c r="V9295">
        <v>0</v>
      </c>
      <c r="W9295" s="253"/>
      <c r="X9295"/>
      <c r="Y9295"/>
      <c r="Z9295"/>
      <c r="AA9295"/>
      <c r="AB9295"/>
      <c r="AC9295"/>
      <c r="AD9295"/>
      <c r="AE9295"/>
      <c r="AF9295"/>
      <c r="AG9295"/>
      <c r="AH9295" s="115" t="s">
        <v>4308</v>
      </c>
    </row>
    <row r="9296" spans="1:35" hidden="1" x14ac:dyDescent="0.25">
      <c r="A9296" s="246">
        <v>336968</v>
      </c>
      <c r="B9296" s="247" t="s">
        <v>13339</v>
      </c>
      <c r="C9296" s="247" t="s">
        <v>250</v>
      </c>
      <c r="D9296" s="248" t="s">
        <v>848</v>
      </c>
      <c r="E9296" t="s">
        <v>76</v>
      </c>
      <c r="F9296" s="126">
        <v>35805</v>
      </c>
      <c r="G9296" s="248" t="s">
        <v>18</v>
      </c>
      <c r="H9296" t="s">
        <v>16</v>
      </c>
      <c r="I9296" t="s">
        <v>136</v>
      </c>
      <c r="J9296" s="247" t="s">
        <v>1226</v>
      </c>
      <c r="K9296"/>
      <c r="L9296" t="s">
        <v>18</v>
      </c>
      <c r="M9296"/>
      <c r="N9296"/>
      <c r="O9296"/>
      <c r="P9296"/>
      <c r="Q9296"/>
      <c r="U9296"/>
      <c r="V9296" t="s">
        <v>16623</v>
      </c>
      <c r="W9296" s="247"/>
      <c r="X9296"/>
      <c r="Y9296"/>
      <c r="Z9296"/>
      <c r="AA9296"/>
      <c r="AB9296"/>
      <c r="AC9296"/>
      <c r="AD9296"/>
      <c r="AE9296"/>
      <c r="AF9296"/>
      <c r="AG9296"/>
      <c r="AH9296" s="115" t="s">
        <v>4308</v>
      </c>
    </row>
    <row r="9297" spans="1:35" hidden="1" x14ac:dyDescent="0.25">
      <c r="A9297" s="246">
        <v>336969</v>
      </c>
      <c r="B9297" s="247" t="s">
        <v>13340</v>
      </c>
      <c r="C9297" s="247" t="s">
        <v>252</v>
      </c>
      <c r="D9297" s="248" t="s">
        <v>365</v>
      </c>
      <c r="E9297" t="s">
        <v>76</v>
      </c>
      <c r="F9297" s="126"/>
      <c r="G9297" s="248"/>
      <c r="H9297" t="s">
        <v>16</v>
      </c>
      <c r="I9297" t="s">
        <v>129</v>
      </c>
      <c r="J9297" s="247"/>
      <c r="K9297"/>
      <c r="L9297"/>
      <c r="M9297"/>
      <c r="N9297"/>
      <c r="O9297"/>
      <c r="P9297"/>
      <c r="Q9297"/>
      <c r="U9297"/>
      <c r="V9297" t="s">
        <v>4424</v>
      </c>
      <c r="W9297" s="247"/>
      <c r="X9297"/>
      <c r="Y9297"/>
      <c r="Z9297"/>
      <c r="AA9297" t="s">
        <v>4308</v>
      </c>
      <c r="AB9297" t="s">
        <v>4308</v>
      </c>
      <c r="AC9297" t="s">
        <v>4308</v>
      </c>
      <c r="AD9297" t="s">
        <v>4308</v>
      </c>
      <c r="AE9297" t="s">
        <v>4308</v>
      </c>
      <c r="AF9297" t="s">
        <v>4308</v>
      </c>
      <c r="AG9297" t="s">
        <v>4308</v>
      </c>
      <c r="AH9297" s="115" t="s">
        <v>4308</v>
      </c>
    </row>
    <row r="9298" spans="1:35" hidden="1" x14ac:dyDescent="0.25">
      <c r="A9298" s="243">
        <v>336970</v>
      </c>
      <c r="B9298" s="244" t="s">
        <v>4228</v>
      </c>
      <c r="C9298" s="244" t="s">
        <v>497</v>
      </c>
      <c r="D9298" s="245" t="s">
        <v>381</v>
      </c>
      <c r="E9298" s="115" t="s">
        <v>77</v>
      </c>
      <c r="F9298" s="237">
        <v>36317</v>
      </c>
      <c r="G9298" s="245" t="s">
        <v>211</v>
      </c>
      <c r="H9298" s="115" t="s">
        <v>16</v>
      </c>
      <c r="I9298" t="s">
        <v>199</v>
      </c>
      <c r="J9298" s="244" t="s">
        <v>1263</v>
      </c>
      <c r="L9298" s="115" t="s">
        <v>18</v>
      </c>
      <c r="U9298"/>
      <c r="V9298">
        <v>0</v>
      </c>
      <c r="W9298" s="244"/>
      <c r="AH9298" s="115" t="s">
        <v>4308</v>
      </c>
    </row>
    <row r="9299" spans="1:35" hidden="1" x14ac:dyDescent="0.25">
      <c r="A9299" s="246">
        <v>336971</v>
      </c>
      <c r="B9299" s="247" t="s">
        <v>13341</v>
      </c>
      <c r="C9299" s="247" t="s">
        <v>680</v>
      </c>
      <c r="D9299" s="248" t="s">
        <v>754</v>
      </c>
      <c r="E9299" t="s">
        <v>77</v>
      </c>
      <c r="F9299" s="126">
        <v>36800</v>
      </c>
      <c r="G9299" s="248" t="s">
        <v>18</v>
      </c>
      <c r="H9299" t="s">
        <v>16</v>
      </c>
      <c r="I9299" t="s">
        <v>136</v>
      </c>
      <c r="J9299" s="247" t="s">
        <v>1226</v>
      </c>
      <c r="K9299"/>
      <c r="L9299" t="s">
        <v>18</v>
      </c>
      <c r="M9299"/>
      <c r="N9299"/>
      <c r="O9299"/>
      <c r="P9299"/>
      <c r="Q9299"/>
      <c r="U9299"/>
      <c r="V9299" t="s">
        <v>16623</v>
      </c>
      <c r="W9299" s="247"/>
      <c r="X9299"/>
      <c r="Y9299"/>
      <c r="Z9299"/>
      <c r="AA9299"/>
      <c r="AB9299"/>
      <c r="AC9299"/>
      <c r="AD9299"/>
      <c r="AE9299"/>
      <c r="AF9299"/>
      <c r="AG9299"/>
      <c r="AH9299" s="115" t="s">
        <v>4308</v>
      </c>
    </row>
    <row r="9300" spans="1:35" ht="18" hidden="1" x14ac:dyDescent="0.25">
      <c r="A9300" s="249">
        <v>336972</v>
      </c>
      <c r="B9300" s="250" t="s">
        <v>13342</v>
      </c>
      <c r="C9300" s="250" t="s">
        <v>1273</v>
      </c>
      <c r="D9300" s="251" t="s">
        <v>230</v>
      </c>
      <c r="E9300"/>
      <c r="F9300" s="126"/>
      <c r="G9300" s="252"/>
      <c r="H9300"/>
      <c r="I9300" t="s">
        <v>129</v>
      </c>
      <c r="J9300" s="253"/>
      <c r="K9300"/>
      <c r="L9300"/>
      <c r="M9300"/>
      <c r="N9300"/>
      <c r="O9300"/>
      <c r="P9300"/>
      <c r="Q9300"/>
      <c r="U9300"/>
      <c r="V9300">
        <v>0</v>
      </c>
      <c r="W9300" s="253"/>
      <c r="X9300"/>
      <c r="Y9300"/>
      <c r="Z9300"/>
      <c r="AA9300"/>
      <c r="AB9300"/>
      <c r="AC9300"/>
      <c r="AD9300"/>
      <c r="AE9300"/>
      <c r="AF9300"/>
      <c r="AG9300"/>
      <c r="AH9300" s="115" t="s">
        <v>4308</v>
      </c>
    </row>
    <row r="9301" spans="1:35" hidden="1" x14ac:dyDescent="0.25">
      <c r="A9301" s="246">
        <v>336973</v>
      </c>
      <c r="B9301" s="247" t="s">
        <v>13343</v>
      </c>
      <c r="C9301" s="247" t="s">
        <v>209</v>
      </c>
      <c r="D9301" s="248" t="s">
        <v>6440</v>
      </c>
      <c r="E9301" t="s">
        <v>76</v>
      </c>
      <c r="F9301" s="126"/>
      <c r="G9301" s="248"/>
      <c r="H9301" t="s">
        <v>16</v>
      </c>
      <c r="I9301" t="s">
        <v>129</v>
      </c>
      <c r="J9301" s="247"/>
      <c r="K9301"/>
      <c r="L9301"/>
      <c r="M9301"/>
      <c r="N9301"/>
      <c r="O9301"/>
      <c r="P9301"/>
      <c r="Q9301"/>
      <c r="U9301"/>
      <c r="V9301" t="s">
        <v>4336</v>
      </c>
      <c r="W9301" s="247"/>
      <c r="X9301"/>
      <c r="Y9301"/>
      <c r="Z9301"/>
      <c r="AA9301"/>
      <c r="AB9301"/>
      <c r="AC9301" t="s">
        <v>4308</v>
      </c>
      <c r="AD9301" t="s">
        <v>4308</v>
      </c>
      <c r="AE9301" t="s">
        <v>4308</v>
      </c>
      <c r="AF9301" t="s">
        <v>4308</v>
      </c>
      <c r="AG9301" t="s">
        <v>4308</v>
      </c>
      <c r="AH9301" s="115" t="s">
        <v>4308</v>
      </c>
    </row>
    <row r="9302" spans="1:35" ht="18" x14ac:dyDescent="0.25">
      <c r="A9302" s="249">
        <v>336974</v>
      </c>
      <c r="B9302" s="250" t="s">
        <v>13344</v>
      </c>
      <c r="C9302" s="250" t="s">
        <v>661</v>
      </c>
      <c r="D9302" s="251" t="s">
        <v>487</v>
      </c>
      <c r="E9302"/>
      <c r="F9302" s="126"/>
      <c r="G9302" s="252"/>
      <c r="H9302"/>
      <c r="I9302" t="s">
        <v>107</v>
      </c>
      <c r="J9302" s="253"/>
      <c r="K9302"/>
      <c r="L9302"/>
      <c r="M9302"/>
      <c r="N9302"/>
      <c r="O9302"/>
      <c r="P9302"/>
      <c r="Q9302"/>
      <c r="U9302"/>
      <c r="V9302" t="s">
        <v>4337</v>
      </c>
      <c r="W9302" s="253"/>
      <c r="X9302"/>
      <c r="Y9302"/>
      <c r="Z9302"/>
      <c r="AA9302"/>
      <c r="AB9302"/>
      <c r="AC9302"/>
      <c r="AD9302"/>
      <c r="AE9302"/>
      <c r="AF9302"/>
      <c r="AG9302"/>
      <c r="AH9302" s="115" t="s">
        <v>4308</v>
      </c>
      <c r="AI9302" s="115" t="e">
        <f>VLOOKUP(A9302,'[2]دراسات قانونية'!$A$3:$E$600,1,0)</f>
        <v>#N/A</v>
      </c>
    </row>
    <row r="9303" spans="1:35" hidden="1" x14ac:dyDescent="0.25">
      <c r="A9303" s="246">
        <v>336975</v>
      </c>
      <c r="B9303" s="247" t="s">
        <v>13345</v>
      </c>
      <c r="C9303" s="247" t="s">
        <v>360</v>
      </c>
      <c r="D9303" s="248" t="s">
        <v>293</v>
      </c>
      <c r="E9303" t="s">
        <v>76</v>
      </c>
      <c r="F9303" s="126">
        <v>30356</v>
      </c>
      <c r="G9303" s="248" t="s">
        <v>18</v>
      </c>
      <c r="H9303" t="s">
        <v>16</v>
      </c>
      <c r="I9303" t="s">
        <v>136</v>
      </c>
      <c r="J9303" s="247" t="s">
        <v>1226</v>
      </c>
      <c r="K9303"/>
      <c r="L9303" t="s">
        <v>70</v>
      </c>
      <c r="M9303"/>
      <c r="N9303"/>
      <c r="O9303"/>
      <c r="P9303"/>
      <c r="Q9303"/>
      <c r="U9303"/>
      <c r="V9303">
        <v>0</v>
      </c>
      <c r="W9303" s="247"/>
      <c r="X9303"/>
      <c r="Y9303"/>
      <c r="Z9303"/>
      <c r="AA9303"/>
      <c r="AB9303"/>
      <c r="AC9303"/>
      <c r="AD9303"/>
      <c r="AE9303"/>
      <c r="AF9303"/>
      <c r="AG9303" t="s">
        <v>4308</v>
      </c>
      <c r="AH9303" s="115" t="s">
        <v>4308</v>
      </c>
    </row>
    <row r="9304" spans="1:35" ht="18" x14ac:dyDescent="0.25">
      <c r="A9304" s="249">
        <v>336976</v>
      </c>
      <c r="B9304" s="250" t="s">
        <v>13346</v>
      </c>
      <c r="C9304" s="250" t="s">
        <v>291</v>
      </c>
      <c r="D9304" s="251" t="s">
        <v>237</v>
      </c>
      <c r="E9304"/>
      <c r="F9304" s="126"/>
      <c r="G9304" s="252"/>
      <c r="H9304"/>
      <c r="I9304" t="s">
        <v>107</v>
      </c>
      <c r="J9304" s="253"/>
      <c r="K9304"/>
      <c r="L9304"/>
      <c r="M9304"/>
      <c r="N9304"/>
      <c r="O9304"/>
      <c r="P9304"/>
      <c r="Q9304"/>
      <c r="U9304"/>
      <c r="V9304" t="s">
        <v>4337</v>
      </c>
      <c r="W9304" s="253"/>
      <c r="X9304"/>
      <c r="Y9304"/>
      <c r="Z9304"/>
      <c r="AA9304"/>
      <c r="AB9304"/>
      <c r="AC9304"/>
      <c r="AD9304"/>
      <c r="AE9304"/>
      <c r="AF9304"/>
      <c r="AG9304"/>
      <c r="AH9304" s="115" t="s">
        <v>4308</v>
      </c>
      <c r="AI9304" s="115" t="e">
        <f>VLOOKUP(A9304,'[2]دراسات قانونية'!$A$3:$E$600,1,0)</f>
        <v>#N/A</v>
      </c>
    </row>
    <row r="9305" spans="1:35" ht="18" x14ac:dyDescent="0.25">
      <c r="A9305" s="249">
        <v>336977</v>
      </c>
      <c r="B9305" s="250" t="s">
        <v>13347</v>
      </c>
      <c r="C9305" s="250" t="s">
        <v>1011</v>
      </c>
      <c r="D9305" s="251" t="s">
        <v>13348</v>
      </c>
      <c r="E9305"/>
      <c r="F9305" s="126"/>
      <c r="G9305" s="252"/>
      <c r="H9305"/>
      <c r="I9305" t="s">
        <v>107</v>
      </c>
      <c r="J9305" s="253"/>
      <c r="K9305"/>
      <c r="L9305"/>
      <c r="M9305"/>
      <c r="N9305"/>
      <c r="O9305"/>
      <c r="P9305"/>
      <c r="Q9305"/>
      <c r="U9305"/>
      <c r="V9305" t="s">
        <v>4337</v>
      </c>
      <c r="W9305" s="253"/>
      <c r="X9305"/>
      <c r="Y9305"/>
      <c r="Z9305"/>
      <c r="AA9305"/>
      <c r="AB9305"/>
      <c r="AC9305"/>
      <c r="AD9305"/>
      <c r="AE9305"/>
      <c r="AF9305"/>
      <c r="AG9305"/>
      <c r="AH9305" s="115" t="s">
        <v>4308</v>
      </c>
      <c r="AI9305" s="115" t="e">
        <f>VLOOKUP(A9305,'[2]دراسات قانونية'!$A$3:$E$600,1,0)</f>
        <v>#N/A</v>
      </c>
    </row>
    <row r="9306" spans="1:35" hidden="1" x14ac:dyDescent="0.25">
      <c r="A9306" s="243">
        <v>336978</v>
      </c>
      <c r="B9306" s="244" t="s">
        <v>4229</v>
      </c>
      <c r="C9306" s="244" t="s">
        <v>227</v>
      </c>
      <c r="D9306" s="245" t="s">
        <v>306</v>
      </c>
      <c r="E9306" s="115" t="s">
        <v>76</v>
      </c>
      <c r="F9306" s="237">
        <v>36747</v>
      </c>
      <c r="G9306" s="245" t="s">
        <v>1140</v>
      </c>
      <c r="H9306" s="115" t="s">
        <v>16</v>
      </c>
      <c r="I9306" t="s">
        <v>201</v>
      </c>
      <c r="J9306" s="244" t="s">
        <v>1226</v>
      </c>
      <c r="L9306" s="115" t="s">
        <v>18</v>
      </c>
      <c r="U9306"/>
      <c r="V9306">
        <v>0</v>
      </c>
      <c r="W9306" s="244"/>
    </row>
    <row r="9307" spans="1:35" ht="18" hidden="1" x14ac:dyDescent="0.25">
      <c r="A9307" s="249">
        <v>336979</v>
      </c>
      <c r="B9307" s="250" t="s">
        <v>13349</v>
      </c>
      <c r="C9307" s="250" t="s">
        <v>601</v>
      </c>
      <c r="D9307" s="251" t="s">
        <v>4717</v>
      </c>
      <c r="E9307"/>
      <c r="F9307" s="126"/>
      <c r="G9307" s="252"/>
      <c r="H9307"/>
      <c r="I9307" t="s">
        <v>199</v>
      </c>
      <c r="J9307" s="253"/>
      <c r="K9307"/>
      <c r="L9307"/>
      <c r="M9307"/>
      <c r="N9307"/>
      <c r="O9307"/>
      <c r="P9307"/>
      <c r="Q9307"/>
      <c r="U9307"/>
      <c r="V9307">
        <v>0</v>
      </c>
      <c r="W9307" s="253"/>
      <c r="X9307"/>
      <c r="Y9307"/>
      <c r="Z9307"/>
      <c r="AA9307"/>
      <c r="AB9307"/>
      <c r="AC9307"/>
      <c r="AD9307"/>
      <c r="AE9307"/>
      <c r="AF9307"/>
      <c r="AG9307"/>
      <c r="AH9307" s="115" t="s">
        <v>4308</v>
      </c>
    </row>
    <row r="9308" spans="1:35" hidden="1" x14ac:dyDescent="0.25">
      <c r="A9308" s="246">
        <v>336980</v>
      </c>
      <c r="B9308" s="247" t="s">
        <v>13350</v>
      </c>
      <c r="C9308" s="247" t="s">
        <v>520</v>
      </c>
      <c r="D9308" s="248" t="s">
        <v>450</v>
      </c>
      <c r="E9308" t="s">
        <v>77</v>
      </c>
      <c r="F9308" s="126">
        <v>36312</v>
      </c>
      <c r="G9308" s="248" t="s">
        <v>18</v>
      </c>
      <c r="H9308" t="s">
        <v>16</v>
      </c>
      <c r="I9308" t="s">
        <v>201</v>
      </c>
      <c r="J9308" s="247" t="s">
        <v>1226</v>
      </c>
      <c r="K9308"/>
      <c r="L9308" t="s">
        <v>18</v>
      </c>
      <c r="M9308"/>
      <c r="N9308"/>
      <c r="O9308"/>
      <c r="P9308"/>
      <c r="Q9308"/>
      <c r="U9308"/>
      <c r="V9308">
        <v>0</v>
      </c>
      <c r="W9308" s="247"/>
      <c r="X9308"/>
      <c r="Y9308"/>
      <c r="Z9308"/>
      <c r="AA9308"/>
      <c r="AB9308"/>
      <c r="AC9308"/>
      <c r="AD9308"/>
      <c r="AE9308"/>
      <c r="AF9308"/>
      <c r="AG9308"/>
    </row>
    <row r="9309" spans="1:35" hidden="1" x14ac:dyDescent="0.25">
      <c r="A9309" s="246">
        <v>336981</v>
      </c>
      <c r="B9309" s="247" t="s">
        <v>13351</v>
      </c>
      <c r="C9309" s="247" t="s">
        <v>4450</v>
      </c>
      <c r="D9309" s="248" t="s">
        <v>654</v>
      </c>
      <c r="E9309" t="s">
        <v>77</v>
      </c>
      <c r="F9309" s="126">
        <v>36408</v>
      </c>
      <c r="G9309" s="248" t="s">
        <v>282</v>
      </c>
      <c r="H9309" t="s">
        <v>16</v>
      </c>
      <c r="I9309" t="s">
        <v>129</v>
      </c>
      <c r="J9309" s="247" t="s">
        <v>15</v>
      </c>
      <c r="K9309"/>
      <c r="L9309" t="s">
        <v>18</v>
      </c>
      <c r="M9309"/>
      <c r="N9309"/>
      <c r="O9309"/>
      <c r="P9309"/>
      <c r="Q9309"/>
      <c r="U9309"/>
      <c r="V9309" t="s">
        <v>4414</v>
      </c>
      <c r="W9309" s="247"/>
      <c r="X9309"/>
      <c r="Y9309"/>
      <c r="Z9309"/>
      <c r="AA9309"/>
      <c r="AB9309"/>
      <c r="AC9309"/>
      <c r="AD9309"/>
      <c r="AE9309"/>
      <c r="AF9309"/>
      <c r="AG9309"/>
    </row>
    <row r="9310" spans="1:35" hidden="1" x14ac:dyDescent="0.25">
      <c r="A9310" s="246">
        <v>336982</v>
      </c>
      <c r="B9310" s="247" t="s">
        <v>13352</v>
      </c>
      <c r="C9310" s="247" t="s">
        <v>227</v>
      </c>
      <c r="D9310" s="248" t="s">
        <v>7993</v>
      </c>
      <c r="E9310" t="s">
        <v>77</v>
      </c>
      <c r="F9310" s="126">
        <v>30848</v>
      </c>
      <c r="G9310" s="248" t="s">
        <v>18</v>
      </c>
      <c r="H9310" t="s">
        <v>16</v>
      </c>
      <c r="I9310" t="s">
        <v>129</v>
      </c>
      <c r="J9310" s="247" t="s">
        <v>1226</v>
      </c>
      <c r="K9310"/>
      <c r="L9310" t="s">
        <v>73</v>
      </c>
      <c r="M9310"/>
      <c r="N9310"/>
      <c r="O9310"/>
      <c r="P9310"/>
      <c r="Q9310"/>
      <c r="U9310"/>
      <c r="V9310" t="s">
        <v>16623</v>
      </c>
      <c r="W9310" s="247"/>
      <c r="X9310"/>
      <c r="Y9310"/>
      <c r="Z9310"/>
      <c r="AA9310"/>
      <c r="AB9310"/>
      <c r="AC9310"/>
      <c r="AD9310"/>
      <c r="AE9310"/>
      <c r="AF9310"/>
      <c r="AG9310" t="s">
        <v>4308</v>
      </c>
      <c r="AH9310" s="115" t="s">
        <v>4308</v>
      </c>
    </row>
    <row r="9311" spans="1:35" hidden="1" x14ac:dyDescent="0.25">
      <c r="A9311" s="246">
        <v>336983</v>
      </c>
      <c r="B9311" s="247" t="s">
        <v>13353</v>
      </c>
      <c r="C9311" s="247" t="s">
        <v>244</v>
      </c>
      <c r="D9311" s="248" t="s">
        <v>450</v>
      </c>
      <c r="E9311" t="s">
        <v>76</v>
      </c>
      <c r="F9311" s="126">
        <v>36892</v>
      </c>
      <c r="G9311" s="248" t="s">
        <v>13354</v>
      </c>
      <c r="H9311" t="s">
        <v>16</v>
      </c>
      <c r="I9311" t="s">
        <v>136</v>
      </c>
      <c r="J9311" s="247" t="s">
        <v>1226</v>
      </c>
      <c r="K9311"/>
      <c r="L9311" t="s">
        <v>18</v>
      </c>
      <c r="M9311"/>
      <c r="N9311"/>
      <c r="O9311"/>
      <c r="P9311"/>
      <c r="Q9311"/>
      <c r="R9311" s="115">
        <v>8939</v>
      </c>
      <c r="S9311" s="115">
        <v>45708</v>
      </c>
      <c r="T9311" s="115">
        <v>90000</v>
      </c>
      <c r="U9311"/>
      <c r="V9311">
        <v>0</v>
      </c>
      <c r="W9311" s="247"/>
      <c r="X9311"/>
      <c r="Y9311"/>
      <c r="Z9311"/>
      <c r="AA9311"/>
      <c r="AB9311"/>
      <c r="AC9311"/>
      <c r="AD9311"/>
      <c r="AE9311"/>
      <c r="AF9311"/>
      <c r="AG9311"/>
    </row>
    <row r="9312" spans="1:35" hidden="1" x14ac:dyDescent="0.25">
      <c r="A9312" s="246">
        <v>336984</v>
      </c>
      <c r="B9312" s="247" t="s">
        <v>13355</v>
      </c>
      <c r="C9312" s="247" t="s">
        <v>227</v>
      </c>
      <c r="D9312" s="248" t="s">
        <v>323</v>
      </c>
      <c r="E9312" t="s">
        <v>76</v>
      </c>
      <c r="F9312" s="126">
        <v>36558</v>
      </c>
      <c r="G9312" s="248" t="s">
        <v>18</v>
      </c>
      <c r="H9312" t="s">
        <v>16</v>
      </c>
      <c r="I9312" t="s">
        <v>136</v>
      </c>
      <c r="J9312" s="247"/>
      <c r="K9312"/>
      <c r="L9312"/>
      <c r="M9312"/>
      <c r="N9312"/>
      <c r="O9312"/>
      <c r="P9312"/>
      <c r="Q9312"/>
      <c r="U9312"/>
      <c r="V9312" t="s">
        <v>16623</v>
      </c>
      <c r="W9312" s="247"/>
      <c r="X9312"/>
      <c r="Y9312"/>
      <c r="Z9312"/>
      <c r="AA9312"/>
      <c r="AB9312"/>
      <c r="AC9312"/>
      <c r="AD9312" t="s">
        <v>4308</v>
      </c>
      <c r="AE9312" t="s">
        <v>4308</v>
      </c>
      <c r="AF9312" t="s">
        <v>4308</v>
      </c>
      <c r="AG9312" t="s">
        <v>4308</v>
      </c>
      <c r="AH9312" s="115" t="s">
        <v>4308</v>
      </c>
    </row>
    <row r="9313" spans="1:35" hidden="1" x14ac:dyDescent="0.25">
      <c r="A9313" s="246">
        <v>336985</v>
      </c>
      <c r="B9313" s="247" t="s">
        <v>13356</v>
      </c>
      <c r="C9313" s="247" t="s">
        <v>6757</v>
      </c>
      <c r="D9313" s="248" t="s">
        <v>1127</v>
      </c>
      <c r="E9313" t="s">
        <v>77</v>
      </c>
      <c r="F9313" s="126">
        <v>36713</v>
      </c>
      <c r="G9313" s="248" t="s">
        <v>18</v>
      </c>
      <c r="H9313" t="s">
        <v>19</v>
      </c>
      <c r="I9313" t="s">
        <v>136</v>
      </c>
      <c r="J9313" s="247" t="s">
        <v>1226</v>
      </c>
      <c r="K9313"/>
      <c r="L9313" t="s">
        <v>18</v>
      </c>
      <c r="M9313"/>
      <c r="N9313"/>
      <c r="O9313"/>
      <c r="P9313"/>
      <c r="Q9313"/>
      <c r="U9313"/>
      <c r="V9313">
        <v>0</v>
      </c>
      <c r="W9313" s="247"/>
      <c r="X9313"/>
      <c r="Y9313"/>
      <c r="Z9313"/>
      <c r="AA9313"/>
      <c r="AB9313"/>
      <c r="AC9313"/>
      <c r="AD9313"/>
      <c r="AE9313"/>
      <c r="AF9313"/>
      <c r="AG9313"/>
    </row>
    <row r="9314" spans="1:35" ht="18" hidden="1" x14ac:dyDescent="0.25">
      <c r="A9314" s="249">
        <v>336986</v>
      </c>
      <c r="B9314" s="250" t="s">
        <v>13357</v>
      </c>
      <c r="C9314" s="250" t="s">
        <v>279</v>
      </c>
      <c r="D9314" s="251" t="s">
        <v>276</v>
      </c>
      <c r="E9314"/>
      <c r="F9314" s="126"/>
      <c r="G9314" s="252"/>
      <c r="H9314"/>
      <c r="I9314" t="s">
        <v>199</v>
      </c>
      <c r="J9314" s="253"/>
      <c r="K9314"/>
      <c r="L9314"/>
      <c r="M9314"/>
      <c r="N9314"/>
      <c r="O9314"/>
      <c r="P9314"/>
      <c r="Q9314"/>
      <c r="U9314"/>
      <c r="V9314">
        <v>0</v>
      </c>
      <c r="W9314" s="253"/>
      <c r="X9314"/>
      <c r="Y9314"/>
      <c r="Z9314"/>
      <c r="AA9314"/>
      <c r="AB9314"/>
      <c r="AC9314"/>
      <c r="AD9314"/>
      <c r="AE9314"/>
      <c r="AF9314"/>
      <c r="AG9314"/>
      <c r="AH9314" s="115" t="s">
        <v>4308</v>
      </c>
    </row>
    <row r="9315" spans="1:35" hidden="1" x14ac:dyDescent="0.25">
      <c r="A9315" s="243">
        <v>336987</v>
      </c>
      <c r="B9315" s="244" t="s">
        <v>3942</v>
      </c>
      <c r="C9315" s="244" t="s">
        <v>339</v>
      </c>
      <c r="D9315" s="245" t="s">
        <v>1068</v>
      </c>
      <c r="E9315" s="115" t="s">
        <v>77</v>
      </c>
      <c r="F9315" s="237">
        <v>32152</v>
      </c>
      <c r="G9315" s="245" t="s">
        <v>37</v>
      </c>
      <c r="H9315" s="115" t="s">
        <v>16</v>
      </c>
      <c r="I9315" t="s">
        <v>199</v>
      </c>
      <c r="J9315" s="244" t="s">
        <v>1226</v>
      </c>
      <c r="L9315" s="115" t="s">
        <v>27</v>
      </c>
      <c r="U9315"/>
      <c r="V9315">
        <v>0</v>
      </c>
      <c r="W9315" s="244"/>
    </row>
    <row r="9316" spans="1:35" hidden="1" x14ac:dyDescent="0.25">
      <c r="A9316" s="246">
        <v>336988</v>
      </c>
      <c r="B9316" s="247" t="s">
        <v>13358</v>
      </c>
      <c r="C9316" s="247" t="s">
        <v>1980</v>
      </c>
      <c r="D9316" s="248" t="s">
        <v>265</v>
      </c>
      <c r="E9316" t="s">
        <v>76</v>
      </c>
      <c r="F9316" s="126">
        <v>32252</v>
      </c>
      <c r="G9316" s="248" t="s">
        <v>18</v>
      </c>
      <c r="H9316" t="s">
        <v>16</v>
      </c>
      <c r="I9316" t="s">
        <v>136</v>
      </c>
      <c r="J9316" s="247" t="s">
        <v>15</v>
      </c>
      <c r="K9316"/>
      <c r="L9316" t="s">
        <v>18</v>
      </c>
      <c r="M9316"/>
      <c r="N9316"/>
      <c r="O9316"/>
      <c r="P9316"/>
      <c r="Q9316"/>
      <c r="U9316"/>
      <c r="V9316">
        <v>0</v>
      </c>
      <c r="W9316" s="247"/>
      <c r="X9316"/>
      <c r="Y9316"/>
      <c r="Z9316"/>
      <c r="AA9316"/>
      <c r="AB9316"/>
      <c r="AC9316"/>
      <c r="AD9316"/>
      <c r="AE9316"/>
      <c r="AF9316"/>
      <c r="AG9316"/>
    </row>
    <row r="9317" spans="1:35" hidden="1" x14ac:dyDescent="0.25">
      <c r="A9317" s="246">
        <v>336989</v>
      </c>
      <c r="B9317" s="247" t="s">
        <v>13359</v>
      </c>
      <c r="C9317" s="247" t="s">
        <v>2312</v>
      </c>
      <c r="D9317" s="248" t="s">
        <v>906</v>
      </c>
      <c r="E9317" t="s">
        <v>76</v>
      </c>
      <c r="F9317" s="126">
        <v>36885</v>
      </c>
      <c r="G9317" s="248" t="s">
        <v>18</v>
      </c>
      <c r="H9317" t="s">
        <v>16</v>
      </c>
      <c r="I9317" t="s">
        <v>129</v>
      </c>
      <c r="J9317" s="247" t="s">
        <v>1226</v>
      </c>
      <c r="K9317"/>
      <c r="L9317" t="s">
        <v>18</v>
      </c>
      <c r="M9317"/>
      <c r="N9317"/>
      <c r="O9317"/>
      <c r="P9317"/>
      <c r="Q9317"/>
      <c r="U9317"/>
      <c r="V9317" t="s">
        <v>16623</v>
      </c>
      <c r="W9317" s="247"/>
      <c r="X9317"/>
      <c r="Y9317"/>
      <c r="Z9317"/>
      <c r="AA9317"/>
      <c r="AB9317"/>
      <c r="AC9317"/>
      <c r="AD9317"/>
      <c r="AE9317"/>
      <c r="AF9317"/>
      <c r="AG9317" t="s">
        <v>4308</v>
      </c>
      <c r="AH9317" s="115" t="s">
        <v>4308</v>
      </c>
    </row>
    <row r="9318" spans="1:35" hidden="1" x14ac:dyDescent="0.25">
      <c r="A9318" s="243">
        <v>336991</v>
      </c>
      <c r="B9318" s="244" t="s">
        <v>2952</v>
      </c>
      <c r="C9318" s="244" t="s">
        <v>698</v>
      </c>
      <c r="D9318" s="245" t="s">
        <v>310</v>
      </c>
      <c r="E9318" s="115" t="s">
        <v>77</v>
      </c>
      <c r="F9318" s="237">
        <v>32549</v>
      </c>
      <c r="G9318" s="245" t="s">
        <v>472</v>
      </c>
      <c r="H9318" s="115" t="s">
        <v>16</v>
      </c>
      <c r="I9318" t="s">
        <v>199</v>
      </c>
      <c r="J9318" s="244" t="s">
        <v>1226</v>
      </c>
      <c r="L9318" s="115" t="s">
        <v>18</v>
      </c>
      <c r="R9318" s="115">
        <v>9132</v>
      </c>
      <c r="S9318" s="115">
        <v>45715</v>
      </c>
      <c r="T9318" s="115">
        <v>150000</v>
      </c>
      <c r="U9318"/>
      <c r="V9318">
        <v>0</v>
      </c>
      <c r="W9318" s="244"/>
    </row>
    <row r="9319" spans="1:35" hidden="1" x14ac:dyDescent="0.25">
      <c r="A9319" s="243">
        <v>336992</v>
      </c>
      <c r="B9319" s="244" t="s">
        <v>4230</v>
      </c>
      <c r="C9319" s="244" t="s">
        <v>301</v>
      </c>
      <c r="D9319" s="245" t="s">
        <v>249</v>
      </c>
      <c r="E9319" s="115" t="s">
        <v>77</v>
      </c>
      <c r="F9319" s="237">
        <v>36550</v>
      </c>
      <c r="G9319" s="245" t="s">
        <v>18</v>
      </c>
      <c r="H9319" s="115" t="s">
        <v>16</v>
      </c>
      <c r="I9319" t="s">
        <v>199</v>
      </c>
      <c r="J9319" s="244" t="s">
        <v>1226</v>
      </c>
      <c r="L9319" s="115" t="s">
        <v>30</v>
      </c>
      <c r="U9319"/>
      <c r="V9319">
        <v>0</v>
      </c>
      <c r="W9319" s="244"/>
    </row>
    <row r="9320" spans="1:35" hidden="1" x14ac:dyDescent="0.25">
      <c r="A9320" s="246">
        <v>336994</v>
      </c>
      <c r="B9320" s="247" t="s">
        <v>5236</v>
      </c>
      <c r="C9320" s="247" t="s">
        <v>324</v>
      </c>
      <c r="D9320" s="248" t="s">
        <v>447</v>
      </c>
      <c r="E9320" t="s">
        <v>77</v>
      </c>
      <c r="F9320" s="126">
        <v>35951</v>
      </c>
      <c r="G9320" s="248" t="s">
        <v>18</v>
      </c>
      <c r="H9320" t="s">
        <v>16</v>
      </c>
      <c r="I9320" t="s">
        <v>136</v>
      </c>
      <c r="J9320" s="247" t="s">
        <v>1226</v>
      </c>
      <c r="K9320"/>
      <c r="L9320" t="s">
        <v>73</v>
      </c>
      <c r="M9320"/>
      <c r="N9320"/>
      <c r="O9320"/>
      <c r="P9320"/>
      <c r="Q9320"/>
      <c r="U9320"/>
      <c r="V9320">
        <v>0</v>
      </c>
      <c r="W9320" s="247"/>
      <c r="X9320"/>
      <c r="Y9320"/>
      <c r="Z9320"/>
      <c r="AA9320"/>
      <c r="AB9320"/>
      <c r="AC9320"/>
      <c r="AD9320"/>
      <c r="AE9320"/>
      <c r="AF9320"/>
      <c r="AG9320"/>
    </row>
    <row r="9321" spans="1:35" hidden="1" x14ac:dyDescent="0.25">
      <c r="A9321" s="246">
        <v>336995</v>
      </c>
      <c r="B9321" s="247" t="s">
        <v>13360</v>
      </c>
      <c r="C9321" s="247" t="s">
        <v>219</v>
      </c>
      <c r="D9321" s="248" t="s">
        <v>757</v>
      </c>
      <c r="E9321" t="s">
        <v>76</v>
      </c>
      <c r="F9321" s="126">
        <v>32509</v>
      </c>
      <c r="G9321" s="248" t="s">
        <v>13361</v>
      </c>
      <c r="H9321" t="s">
        <v>16</v>
      </c>
      <c r="I9321" t="s">
        <v>129</v>
      </c>
      <c r="J9321" s="247" t="s">
        <v>1226</v>
      </c>
      <c r="K9321"/>
      <c r="L9321" t="s">
        <v>61</v>
      </c>
      <c r="M9321"/>
      <c r="N9321"/>
      <c r="O9321"/>
      <c r="P9321"/>
      <c r="Q9321"/>
      <c r="U9321"/>
      <c r="V9321" t="s">
        <v>4336</v>
      </c>
      <c r="W9321" s="247"/>
      <c r="X9321"/>
      <c r="Y9321"/>
      <c r="Z9321"/>
      <c r="AA9321"/>
      <c r="AB9321"/>
      <c r="AC9321"/>
      <c r="AD9321"/>
      <c r="AE9321"/>
      <c r="AF9321"/>
      <c r="AG9321" t="s">
        <v>4308</v>
      </c>
      <c r="AH9321" s="115" t="s">
        <v>4308</v>
      </c>
    </row>
    <row r="9322" spans="1:35" hidden="1" x14ac:dyDescent="0.25">
      <c r="A9322" s="246">
        <v>336996</v>
      </c>
      <c r="B9322" s="247" t="s">
        <v>13362</v>
      </c>
      <c r="C9322" s="247" t="s">
        <v>227</v>
      </c>
      <c r="D9322" s="248" t="s">
        <v>617</v>
      </c>
      <c r="E9322" t="s">
        <v>77</v>
      </c>
      <c r="F9322" s="126">
        <v>31437</v>
      </c>
      <c r="G9322" s="248" t="s">
        <v>47</v>
      </c>
      <c r="H9322" t="s">
        <v>16</v>
      </c>
      <c r="I9322" t="s">
        <v>136</v>
      </c>
      <c r="J9322" s="247" t="s">
        <v>1226</v>
      </c>
      <c r="K9322"/>
      <c r="L9322" t="s">
        <v>47</v>
      </c>
      <c r="M9322"/>
      <c r="N9322"/>
      <c r="O9322"/>
      <c r="P9322"/>
      <c r="Q9322"/>
      <c r="U9322"/>
      <c r="V9322" t="s">
        <v>4336</v>
      </c>
      <c r="W9322" s="247"/>
      <c r="X9322"/>
      <c r="Y9322"/>
      <c r="Z9322"/>
      <c r="AA9322"/>
      <c r="AB9322"/>
      <c r="AC9322"/>
      <c r="AD9322"/>
      <c r="AE9322"/>
      <c r="AF9322"/>
      <c r="AG9322"/>
    </row>
    <row r="9323" spans="1:35" hidden="1" x14ac:dyDescent="0.25">
      <c r="A9323" s="243">
        <v>336997</v>
      </c>
      <c r="B9323" s="244" t="s">
        <v>4231</v>
      </c>
      <c r="C9323" s="244" t="s">
        <v>227</v>
      </c>
      <c r="D9323" s="245" t="s">
        <v>697</v>
      </c>
      <c r="E9323" s="115" t="s">
        <v>77</v>
      </c>
      <c r="F9323" s="237">
        <v>34269</v>
      </c>
      <c r="G9323" s="245" t="s">
        <v>18</v>
      </c>
      <c r="H9323" s="115" t="s">
        <v>16</v>
      </c>
      <c r="I9323" t="s">
        <v>199</v>
      </c>
      <c r="J9323" s="244" t="s">
        <v>1226</v>
      </c>
      <c r="L9323" s="115" t="s">
        <v>18</v>
      </c>
      <c r="U9323"/>
      <c r="V9323">
        <v>0</v>
      </c>
      <c r="W9323" s="244"/>
    </row>
    <row r="9324" spans="1:35" ht="18" x14ac:dyDescent="0.25">
      <c r="A9324" s="249">
        <v>336998</v>
      </c>
      <c r="B9324" s="250" t="s">
        <v>13363</v>
      </c>
      <c r="C9324" s="250" t="s">
        <v>250</v>
      </c>
      <c r="D9324" s="251" t="s">
        <v>381</v>
      </c>
      <c r="E9324"/>
      <c r="F9324" s="126"/>
      <c r="G9324" s="252"/>
      <c r="H9324"/>
      <c r="I9324" t="s">
        <v>107</v>
      </c>
      <c r="J9324" s="253"/>
      <c r="K9324"/>
      <c r="L9324"/>
      <c r="M9324"/>
      <c r="N9324"/>
      <c r="O9324"/>
      <c r="P9324"/>
      <c r="Q9324"/>
      <c r="U9324"/>
      <c r="V9324" t="s">
        <v>4337</v>
      </c>
      <c r="W9324" s="253"/>
      <c r="X9324"/>
      <c r="Y9324"/>
      <c r="Z9324"/>
      <c r="AA9324"/>
      <c r="AB9324"/>
      <c r="AC9324"/>
      <c r="AD9324"/>
      <c r="AE9324"/>
      <c r="AF9324"/>
      <c r="AG9324"/>
      <c r="AH9324" s="115" t="s">
        <v>4308</v>
      </c>
      <c r="AI9324" s="115" t="e">
        <f>VLOOKUP(A9324,'[2]دراسات قانونية'!$A$3:$E$600,1,0)</f>
        <v>#N/A</v>
      </c>
    </row>
    <row r="9325" spans="1:35" x14ac:dyDescent="0.25">
      <c r="A9325" s="243">
        <v>336999</v>
      </c>
      <c r="B9325" s="244" t="s">
        <v>13364</v>
      </c>
      <c r="C9325" s="244" t="s">
        <v>212</v>
      </c>
      <c r="D9325" s="245" t="s">
        <v>320</v>
      </c>
      <c r="E9325" s="115" t="s">
        <v>77</v>
      </c>
      <c r="F9325" s="237"/>
      <c r="G9325" s="245"/>
      <c r="H9325" s="115" t="s">
        <v>16</v>
      </c>
      <c r="I9325" t="s">
        <v>107</v>
      </c>
      <c r="J9325" s="244"/>
      <c r="U9325"/>
      <c r="V9325" t="s">
        <v>4336</v>
      </c>
      <c r="W9325" s="244"/>
      <c r="AA9325" s="115" t="s">
        <v>4308</v>
      </c>
      <c r="AB9325" s="115" t="s">
        <v>4308</v>
      </c>
      <c r="AC9325" s="115" t="s">
        <v>4308</v>
      </c>
      <c r="AD9325" s="115" t="s">
        <v>4308</v>
      </c>
      <c r="AE9325" s="115" t="s">
        <v>4308</v>
      </c>
      <c r="AF9325" s="115" t="s">
        <v>4308</v>
      </c>
      <c r="AG9325" s="115" t="s">
        <v>4308</v>
      </c>
      <c r="AH9325" s="115" t="s">
        <v>4308</v>
      </c>
      <c r="AI9325" s="115" t="e">
        <f>VLOOKUP(A9325,'[2]دراسات قانونية'!$A$3:$E$600,1,0)</f>
        <v>#N/A</v>
      </c>
    </row>
    <row r="9326" spans="1:35" hidden="1" x14ac:dyDescent="0.25">
      <c r="A9326" s="246">
        <v>337001</v>
      </c>
      <c r="B9326" s="247" t="s">
        <v>13365</v>
      </c>
      <c r="C9326" s="247" t="s">
        <v>469</v>
      </c>
      <c r="D9326" s="248" t="s">
        <v>392</v>
      </c>
      <c r="E9326" t="s">
        <v>77</v>
      </c>
      <c r="F9326" s="126">
        <v>36350</v>
      </c>
      <c r="G9326" s="248" t="s">
        <v>211</v>
      </c>
      <c r="H9326" t="s">
        <v>16</v>
      </c>
      <c r="I9326" t="s">
        <v>201</v>
      </c>
      <c r="J9326" s="247" t="s">
        <v>1226</v>
      </c>
      <c r="K9326"/>
      <c r="L9326" t="s">
        <v>18</v>
      </c>
      <c r="M9326"/>
      <c r="N9326"/>
      <c r="O9326"/>
      <c r="P9326"/>
      <c r="Q9326"/>
      <c r="U9326"/>
      <c r="V9326">
        <v>0</v>
      </c>
      <c r="W9326" s="247"/>
      <c r="X9326"/>
      <c r="Y9326"/>
      <c r="Z9326"/>
      <c r="AA9326"/>
      <c r="AB9326"/>
      <c r="AC9326"/>
      <c r="AD9326"/>
      <c r="AE9326"/>
      <c r="AF9326"/>
      <c r="AG9326"/>
    </row>
    <row r="9327" spans="1:35" hidden="1" x14ac:dyDescent="0.25">
      <c r="A9327" s="243">
        <v>337002</v>
      </c>
      <c r="B9327" s="244" t="s">
        <v>2823</v>
      </c>
      <c r="C9327" s="244" t="s">
        <v>1079</v>
      </c>
      <c r="D9327" s="245" t="s">
        <v>1056</v>
      </c>
      <c r="E9327" s="115" t="s">
        <v>77</v>
      </c>
      <c r="F9327" s="237">
        <v>32293</v>
      </c>
      <c r="G9327" s="245" t="s">
        <v>18</v>
      </c>
      <c r="H9327" s="115" t="s">
        <v>16</v>
      </c>
      <c r="I9327" t="s">
        <v>199</v>
      </c>
      <c r="J9327" s="244" t="s">
        <v>1226</v>
      </c>
      <c r="L9327" s="115" t="s">
        <v>18</v>
      </c>
      <c r="U9327"/>
      <c r="V9327">
        <v>0</v>
      </c>
      <c r="W9327" s="244"/>
    </row>
    <row r="9328" spans="1:35" hidden="1" x14ac:dyDescent="0.25">
      <c r="A9328" s="246">
        <v>337003</v>
      </c>
      <c r="B9328" s="247" t="s">
        <v>13366</v>
      </c>
      <c r="C9328" s="247" t="s">
        <v>636</v>
      </c>
      <c r="D9328" s="248" t="s">
        <v>298</v>
      </c>
      <c r="E9328" t="s">
        <v>76</v>
      </c>
      <c r="F9328" s="126">
        <v>35796</v>
      </c>
      <c r="G9328" s="248" t="s">
        <v>1026</v>
      </c>
      <c r="H9328" t="s">
        <v>16</v>
      </c>
      <c r="I9328" t="s">
        <v>136</v>
      </c>
      <c r="J9328" s="247" t="s">
        <v>1226</v>
      </c>
      <c r="K9328"/>
      <c r="L9328" t="s">
        <v>18</v>
      </c>
      <c r="M9328"/>
      <c r="N9328"/>
      <c r="O9328"/>
      <c r="P9328"/>
      <c r="Q9328"/>
      <c r="U9328"/>
      <c r="V9328" t="s">
        <v>4412</v>
      </c>
      <c r="W9328" s="247"/>
      <c r="X9328"/>
      <c r="Y9328"/>
      <c r="Z9328"/>
      <c r="AA9328"/>
      <c r="AB9328"/>
      <c r="AC9328"/>
      <c r="AD9328"/>
      <c r="AE9328"/>
      <c r="AF9328"/>
      <c r="AG9328"/>
      <c r="AH9328" s="115" t="s">
        <v>4308</v>
      </c>
    </row>
    <row r="9329" spans="1:35" hidden="1" x14ac:dyDescent="0.25">
      <c r="A9329" s="246">
        <v>337005</v>
      </c>
      <c r="B9329" s="247" t="s">
        <v>13367</v>
      </c>
      <c r="C9329" s="247" t="s">
        <v>212</v>
      </c>
      <c r="D9329" s="248" t="s">
        <v>5681</v>
      </c>
      <c r="E9329" t="s">
        <v>77</v>
      </c>
      <c r="F9329" s="126">
        <v>32905</v>
      </c>
      <c r="G9329" s="248" t="s">
        <v>565</v>
      </c>
      <c r="H9329" t="s">
        <v>16</v>
      </c>
      <c r="I9329" t="s">
        <v>136</v>
      </c>
      <c r="J9329" s="247" t="s">
        <v>1226</v>
      </c>
      <c r="K9329"/>
      <c r="L9329" t="s">
        <v>30</v>
      </c>
      <c r="M9329"/>
      <c r="N9329"/>
      <c r="O9329"/>
      <c r="P9329"/>
      <c r="Q9329"/>
      <c r="U9329"/>
      <c r="V9329">
        <v>0</v>
      </c>
      <c r="W9329" s="247"/>
      <c r="X9329"/>
      <c r="Y9329"/>
      <c r="Z9329"/>
      <c r="AA9329"/>
      <c r="AB9329"/>
      <c r="AC9329"/>
      <c r="AD9329"/>
      <c r="AE9329"/>
      <c r="AF9329"/>
      <c r="AG9329"/>
    </row>
    <row r="9330" spans="1:35" hidden="1" x14ac:dyDescent="0.25">
      <c r="A9330" s="246">
        <v>337006</v>
      </c>
      <c r="B9330" s="247" t="s">
        <v>13368</v>
      </c>
      <c r="C9330" s="247" t="s">
        <v>209</v>
      </c>
      <c r="D9330" s="248" t="s">
        <v>320</v>
      </c>
      <c r="E9330" t="s">
        <v>76</v>
      </c>
      <c r="F9330" s="126">
        <v>36030</v>
      </c>
      <c r="G9330" s="248" t="s">
        <v>18</v>
      </c>
      <c r="H9330" t="s">
        <v>16</v>
      </c>
      <c r="I9330" t="s">
        <v>129</v>
      </c>
      <c r="J9330" s="247"/>
      <c r="K9330"/>
      <c r="L9330"/>
      <c r="M9330"/>
      <c r="N9330"/>
      <c r="O9330"/>
      <c r="P9330"/>
      <c r="Q9330"/>
      <c r="U9330"/>
      <c r="V9330" t="s">
        <v>4424</v>
      </c>
      <c r="W9330" s="247"/>
      <c r="X9330"/>
      <c r="Y9330"/>
      <c r="Z9330"/>
      <c r="AA9330"/>
      <c r="AB9330"/>
      <c r="AC9330" t="s">
        <v>4308</v>
      </c>
      <c r="AD9330" t="s">
        <v>4308</v>
      </c>
      <c r="AE9330" t="s">
        <v>4308</v>
      </c>
      <c r="AF9330" t="s">
        <v>4308</v>
      </c>
      <c r="AG9330" t="s">
        <v>4308</v>
      </c>
      <c r="AH9330" s="115" t="s">
        <v>4308</v>
      </c>
    </row>
    <row r="9331" spans="1:35" hidden="1" x14ac:dyDescent="0.25">
      <c r="A9331" s="246">
        <v>337007</v>
      </c>
      <c r="B9331" s="247" t="s">
        <v>13369</v>
      </c>
      <c r="C9331" s="247" t="s">
        <v>251</v>
      </c>
      <c r="D9331" s="248" t="s">
        <v>232</v>
      </c>
      <c r="E9331" t="s">
        <v>76</v>
      </c>
      <c r="F9331" s="126">
        <v>36555</v>
      </c>
      <c r="G9331" s="248" t="s">
        <v>13370</v>
      </c>
      <c r="H9331" t="s">
        <v>16</v>
      </c>
      <c r="I9331" t="s">
        <v>129</v>
      </c>
      <c r="J9331" s="247" t="s">
        <v>1226</v>
      </c>
      <c r="K9331"/>
      <c r="L9331" t="s">
        <v>18</v>
      </c>
      <c r="M9331"/>
      <c r="N9331"/>
      <c r="O9331"/>
      <c r="P9331"/>
      <c r="Q9331"/>
      <c r="U9331"/>
      <c r="V9331" t="s">
        <v>4414</v>
      </c>
      <c r="W9331" s="247"/>
      <c r="X9331"/>
      <c r="Y9331"/>
      <c r="Z9331"/>
      <c r="AA9331"/>
      <c r="AB9331"/>
      <c r="AC9331"/>
      <c r="AD9331"/>
      <c r="AE9331" t="s">
        <v>4308</v>
      </c>
      <c r="AF9331" t="s">
        <v>4308</v>
      </c>
      <c r="AG9331" t="s">
        <v>4308</v>
      </c>
      <c r="AH9331" s="115" t="s">
        <v>4308</v>
      </c>
    </row>
    <row r="9332" spans="1:35" x14ac:dyDescent="0.25">
      <c r="A9332" s="243">
        <v>337008</v>
      </c>
      <c r="B9332" s="244" t="s">
        <v>13371</v>
      </c>
      <c r="C9332" s="244" t="s">
        <v>755</v>
      </c>
      <c r="D9332" s="245" t="s">
        <v>562</v>
      </c>
      <c r="E9332" s="115" t="s">
        <v>76</v>
      </c>
      <c r="F9332" s="237"/>
      <c r="G9332" s="245"/>
      <c r="H9332" s="115" t="s">
        <v>16</v>
      </c>
      <c r="I9332" t="s">
        <v>107</v>
      </c>
      <c r="J9332" s="244"/>
      <c r="U9332"/>
      <c r="V9332" t="s">
        <v>4336</v>
      </c>
      <c r="W9332" s="244"/>
      <c r="AA9332" s="115" t="s">
        <v>4308</v>
      </c>
      <c r="AB9332" s="115" t="s">
        <v>4308</v>
      </c>
      <c r="AC9332" s="115" t="s">
        <v>4308</v>
      </c>
      <c r="AD9332" s="115" t="s">
        <v>4308</v>
      </c>
      <c r="AE9332" s="115" t="s">
        <v>4308</v>
      </c>
      <c r="AF9332" s="115" t="s">
        <v>4308</v>
      </c>
      <c r="AG9332" s="115" t="s">
        <v>4308</v>
      </c>
      <c r="AH9332" s="115" t="s">
        <v>4308</v>
      </c>
      <c r="AI9332" s="115" t="e">
        <f>VLOOKUP(A9332,'[2]دراسات قانونية'!$A$3:$E$600,1,0)</f>
        <v>#N/A</v>
      </c>
    </row>
    <row r="9333" spans="1:35" hidden="1" x14ac:dyDescent="0.25">
      <c r="A9333" s="246">
        <v>337009</v>
      </c>
      <c r="B9333" s="247" t="s">
        <v>13372</v>
      </c>
      <c r="C9333" s="247" t="s">
        <v>339</v>
      </c>
      <c r="D9333" s="248" t="s">
        <v>437</v>
      </c>
      <c r="E9333" t="s">
        <v>76</v>
      </c>
      <c r="F9333" s="126"/>
      <c r="G9333" s="248"/>
      <c r="H9333" t="s">
        <v>16</v>
      </c>
      <c r="I9333" t="s">
        <v>129</v>
      </c>
      <c r="J9333" s="247"/>
      <c r="K9333"/>
      <c r="L9333"/>
      <c r="M9333"/>
      <c r="N9333"/>
      <c r="O9333"/>
      <c r="P9333"/>
      <c r="Q9333"/>
      <c r="U9333"/>
      <c r="V9333" t="s">
        <v>4424</v>
      </c>
      <c r="W9333" s="247"/>
      <c r="X9333"/>
      <c r="Y9333"/>
      <c r="Z9333"/>
      <c r="AA9333" t="s">
        <v>4308</v>
      </c>
      <c r="AB9333" t="s">
        <v>4308</v>
      </c>
      <c r="AC9333" t="s">
        <v>4308</v>
      </c>
      <c r="AD9333" t="s">
        <v>4308</v>
      </c>
      <c r="AE9333" t="s">
        <v>4308</v>
      </c>
      <c r="AF9333" t="s">
        <v>4308</v>
      </c>
      <c r="AG9333" t="s">
        <v>4308</v>
      </c>
      <c r="AH9333" s="115" t="s">
        <v>4308</v>
      </c>
    </row>
    <row r="9334" spans="1:35" hidden="1" x14ac:dyDescent="0.25">
      <c r="A9334" s="243">
        <v>337010</v>
      </c>
      <c r="B9334" s="244" t="s">
        <v>3943</v>
      </c>
      <c r="C9334" s="244" t="s">
        <v>219</v>
      </c>
      <c r="D9334" s="245" t="s">
        <v>320</v>
      </c>
      <c r="E9334" s="115" t="s">
        <v>77</v>
      </c>
      <c r="F9334" s="237">
        <v>33359</v>
      </c>
      <c r="G9334" s="245" t="s">
        <v>211</v>
      </c>
      <c r="H9334" s="115" t="s">
        <v>16</v>
      </c>
      <c r="I9334" t="s">
        <v>199</v>
      </c>
      <c r="J9334" s="244" t="s">
        <v>1226</v>
      </c>
      <c r="L9334" s="115" t="s">
        <v>18</v>
      </c>
      <c r="U9334"/>
      <c r="V9334">
        <v>0</v>
      </c>
      <c r="W9334" s="244"/>
    </row>
    <row r="9335" spans="1:35" hidden="1" x14ac:dyDescent="0.25">
      <c r="A9335" s="246">
        <v>337011</v>
      </c>
      <c r="B9335" s="247" t="s">
        <v>13373</v>
      </c>
      <c r="C9335" s="247" t="s">
        <v>227</v>
      </c>
      <c r="D9335" s="248" t="s">
        <v>4823</v>
      </c>
      <c r="E9335" t="s">
        <v>76</v>
      </c>
      <c r="F9335" s="126">
        <v>36008</v>
      </c>
      <c r="G9335" s="248" t="s">
        <v>18</v>
      </c>
      <c r="H9335" t="s">
        <v>16</v>
      </c>
      <c r="I9335" t="s">
        <v>129</v>
      </c>
      <c r="J9335" s="247" t="s">
        <v>1226</v>
      </c>
      <c r="K9335"/>
      <c r="L9335" t="s">
        <v>18</v>
      </c>
      <c r="M9335"/>
      <c r="N9335"/>
      <c r="O9335"/>
      <c r="P9335"/>
      <c r="Q9335"/>
      <c r="U9335"/>
      <c r="V9335" t="s">
        <v>16623</v>
      </c>
      <c r="W9335" s="247"/>
      <c r="X9335"/>
      <c r="Y9335"/>
      <c r="Z9335"/>
      <c r="AA9335"/>
      <c r="AB9335"/>
      <c r="AC9335"/>
      <c r="AD9335"/>
      <c r="AE9335"/>
      <c r="AF9335"/>
      <c r="AG9335"/>
      <c r="AH9335" s="115" t="s">
        <v>4308</v>
      </c>
    </row>
    <row r="9336" spans="1:35" ht="18" hidden="1" x14ac:dyDescent="0.25">
      <c r="A9336" s="249">
        <v>337013</v>
      </c>
      <c r="B9336" s="250" t="s">
        <v>13374</v>
      </c>
      <c r="C9336" s="250" t="s">
        <v>227</v>
      </c>
      <c r="D9336" s="251" t="s">
        <v>1027</v>
      </c>
      <c r="E9336"/>
      <c r="F9336" s="126"/>
      <c r="G9336" s="252"/>
      <c r="H9336"/>
      <c r="I9336" t="s">
        <v>199</v>
      </c>
      <c r="J9336" s="253"/>
      <c r="K9336"/>
      <c r="L9336"/>
      <c r="M9336"/>
      <c r="N9336"/>
      <c r="O9336"/>
      <c r="P9336"/>
      <c r="Q9336"/>
      <c r="U9336"/>
      <c r="V9336" t="s">
        <v>16623</v>
      </c>
      <c r="W9336" s="253"/>
      <c r="X9336"/>
      <c r="Y9336"/>
      <c r="Z9336"/>
      <c r="AA9336"/>
      <c r="AB9336"/>
      <c r="AC9336"/>
      <c r="AD9336"/>
      <c r="AE9336"/>
      <c r="AF9336"/>
      <c r="AG9336"/>
      <c r="AH9336" s="115" t="s">
        <v>4308</v>
      </c>
    </row>
    <row r="9337" spans="1:35" hidden="1" x14ac:dyDescent="0.25">
      <c r="A9337" s="243">
        <v>337014</v>
      </c>
      <c r="B9337" s="244" t="s">
        <v>3944</v>
      </c>
      <c r="C9337" s="244" t="s">
        <v>1144</v>
      </c>
      <c r="D9337" s="245" t="s">
        <v>298</v>
      </c>
      <c r="E9337" s="115" t="s">
        <v>76</v>
      </c>
      <c r="F9337" s="237">
        <v>33817</v>
      </c>
      <c r="G9337" s="245" t="s">
        <v>1024</v>
      </c>
      <c r="H9337" s="115" t="s">
        <v>16</v>
      </c>
      <c r="I9337" t="s">
        <v>199</v>
      </c>
      <c r="J9337" s="244" t="s">
        <v>1226</v>
      </c>
      <c r="L9337" s="115" t="s">
        <v>18</v>
      </c>
      <c r="U9337"/>
      <c r="V9337">
        <v>0</v>
      </c>
      <c r="W9337" s="244"/>
    </row>
    <row r="9338" spans="1:35" hidden="1" x14ac:dyDescent="0.25">
      <c r="A9338" s="246">
        <v>337015</v>
      </c>
      <c r="B9338" s="247" t="s">
        <v>13375</v>
      </c>
      <c r="C9338" s="247" t="s">
        <v>329</v>
      </c>
      <c r="D9338" s="248" t="s">
        <v>13376</v>
      </c>
      <c r="E9338" t="s">
        <v>76</v>
      </c>
      <c r="F9338" s="126">
        <v>35739</v>
      </c>
      <c r="G9338" s="248" t="s">
        <v>18</v>
      </c>
      <c r="H9338" t="s">
        <v>19</v>
      </c>
      <c r="I9338" t="s">
        <v>136</v>
      </c>
      <c r="J9338" s="247"/>
      <c r="K9338"/>
      <c r="L9338"/>
      <c r="M9338"/>
      <c r="N9338"/>
      <c r="O9338"/>
      <c r="P9338"/>
      <c r="Q9338"/>
      <c r="U9338"/>
      <c r="V9338">
        <v>0</v>
      </c>
      <c r="W9338" s="247"/>
      <c r="X9338"/>
      <c r="Y9338"/>
      <c r="Z9338"/>
      <c r="AA9338"/>
      <c r="AB9338"/>
      <c r="AC9338"/>
      <c r="AD9338"/>
      <c r="AE9338"/>
      <c r="AF9338"/>
      <c r="AG9338"/>
    </row>
    <row r="9339" spans="1:35" hidden="1" x14ac:dyDescent="0.25">
      <c r="A9339" s="246">
        <v>337016</v>
      </c>
      <c r="B9339" s="247" t="s">
        <v>13377</v>
      </c>
      <c r="C9339" s="247" t="s">
        <v>227</v>
      </c>
      <c r="D9339" s="248" t="s">
        <v>13378</v>
      </c>
      <c r="E9339" t="s">
        <v>76</v>
      </c>
      <c r="F9339" s="126">
        <v>35238</v>
      </c>
      <c r="G9339" s="248" t="s">
        <v>18</v>
      </c>
      <c r="H9339" t="s">
        <v>16</v>
      </c>
      <c r="I9339" t="s">
        <v>136</v>
      </c>
      <c r="J9339" s="247" t="s">
        <v>1226</v>
      </c>
      <c r="K9339"/>
      <c r="L9339" t="s">
        <v>18</v>
      </c>
      <c r="M9339"/>
      <c r="N9339"/>
      <c r="O9339"/>
      <c r="P9339"/>
      <c r="Q9339"/>
      <c r="U9339"/>
      <c r="V9339">
        <v>0</v>
      </c>
      <c r="W9339" s="247"/>
      <c r="X9339"/>
      <c r="Y9339"/>
      <c r="Z9339"/>
      <c r="AA9339"/>
      <c r="AB9339"/>
      <c r="AC9339"/>
      <c r="AD9339"/>
      <c r="AE9339"/>
      <c r="AF9339"/>
      <c r="AG9339"/>
      <c r="AH9339" s="115" t="s">
        <v>4308</v>
      </c>
    </row>
    <row r="9340" spans="1:35" hidden="1" x14ac:dyDescent="0.25">
      <c r="A9340" s="246">
        <v>337017</v>
      </c>
      <c r="B9340" s="247" t="s">
        <v>13379</v>
      </c>
      <c r="C9340" s="247" t="s">
        <v>455</v>
      </c>
      <c r="D9340" s="248" t="s">
        <v>4752</v>
      </c>
      <c r="E9340" t="s">
        <v>76</v>
      </c>
      <c r="F9340" s="126">
        <v>36313</v>
      </c>
      <c r="G9340" s="248" t="s">
        <v>211</v>
      </c>
      <c r="H9340" t="s">
        <v>16</v>
      </c>
      <c r="I9340" t="s">
        <v>129</v>
      </c>
      <c r="J9340" s="247" t="s">
        <v>1226</v>
      </c>
      <c r="K9340"/>
      <c r="L9340" t="s">
        <v>18</v>
      </c>
      <c r="M9340"/>
      <c r="N9340"/>
      <c r="O9340"/>
      <c r="P9340"/>
      <c r="Q9340"/>
      <c r="U9340"/>
      <c r="V9340" t="s">
        <v>4424</v>
      </c>
      <c r="W9340" s="247"/>
      <c r="X9340"/>
      <c r="Y9340"/>
      <c r="Z9340"/>
      <c r="AA9340"/>
      <c r="AB9340"/>
      <c r="AC9340"/>
      <c r="AD9340"/>
      <c r="AE9340"/>
      <c r="AF9340"/>
      <c r="AG9340"/>
      <c r="AH9340" s="115" t="s">
        <v>4308</v>
      </c>
    </row>
    <row r="9341" spans="1:35" ht="18" x14ac:dyDescent="0.25">
      <c r="A9341" s="249">
        <v>337018</v>
      </c>
      <c r="B9341" s="250" t="s">
        <v>13380</v>
      </c>
      <c r="C9341" s="250" t="s">
        <v>1725</v>
      </c>
      <c r="D9341" s="251" t="s">
        <v>13381</v>
      </c>
      <c r="E9341"/>
      <c r="F9341" s="126"/>
      <c r="G9341" s="252"/>
      <c r="H9341"/>
      <c r="I9341" t="s">
        <v>107</v>
      </c>
      <c r="J9341" s="253"/>
      <c r="K9341"/>
      <c r="L9341"/>
      <c r="M9341"/>
      <c r="N9341"/>
      <c r="O9341"/>
      <c r="P9341"/>
      <c r="Q9341"/>
      <c r="U9341"/>
      <c r="V9341" t="s">
        <v>4337</v>
      </c>
      <c r="W9341" s="253"/>
      <c r="X9341"/>
      <c r="Y9341"/>
      <c r="Z9341"/>
      <c r="AA9341"/>
      <c r="AB9341"/>
      <c r="AC9341"/>
      <c r="AD9341"/>
      <c r="AE9341"/>
      <c r="AF9341"/>
      <c r="AG9341"/>
      <c r="AH9341" s="115" t="s">
        <v>4308</v>
      </c>
      <c r="AI9341" s="115" t="e">
        <f>VLOOKUP(A9341,'[2]دراسات قانونية'!$A$3:$E$600,1,0)</f>
        <v>#N/A</v>
      </c>
    </row>
    <row r="9342" spans="1:35" hidden="1" x14ac:dyDescent="0.25">
      <c r="A9342" s="246">
        <v>337019</v>
      </c>
      <c r="B9342" s="247" t="s">
        <v>13382</v>
      </c>
      <c r="C9342" s="247" t="s">
        <v>212</v>
      </c>
      <c r="D9342" s="248" t="s">
        <v>10913</v>
      </c>
      <c r="E9342" t="s">
        <v>76</v>
      </c>
      <c r="F9342" s="126">
        <v>36356</v>
      </c>
      <c r="G9342" s="248" t="s">
        <v>18</v>
      </c>
      <c r="H9342" t="s">
        <v>16</v>
      </c>
      <c r="I9342" t="s">
        <v>129</v>
      </c>
      <c r="J9342" s="247" t="s">
        <v>1226</v>
      </c>
      <c r="K9342"/>
      <c r="L9342" t="s">
        <v>18</v>
      </c>
      <c r="M9342"/>
      <c r="N9342"/>
      <c r="O9342"/>
      <c r="P9342"/>
      <c r="Q9342"/>
      <c r="U9342"/>
      <c r="V9342" t="s">
        <v>16623</v>
      </c>
      <c r="W9342" s="247"/>
      <c r="X9342"/>
      <c r="Y9342"/>
      <c r="Z9342"/>
      <c r="AA9342"/>
      <c r="AB9342"/>
      <c r="AC9342"/>
      <c r="AD9342"/>
      <c r="AE9342"/>
      <c r="AF9342"/>
      <c r="AG9342"/>
      <c r="AH9342" s="115" t="s">
        <v>4308</v>
      </c>
    </row>
    <row r="9343" spans="1:35" hidden="1" x14ac:dyDescent="0.25">
      <c r="A9343" s="243">
        <v>337020</v>
      </c>
      <c r="B9343" s="244" t="s">
        <v>4232</v>
      </c>
      <c r="C9343" s="244" t="s">
        <v>244</v>
      </c>
      <c r="D9343" s="245" t="s">
        <v>1035</v>
      </c>
      <c r="E9343" s="115" t="s">
        <v>76</v>
      </c>
      <c r="F9343" s="237">
        <v>36746</v>
      </c>
      <c r="G9343" s="245" t="s">
        <v>18</v>
      </c>
      <c r="H9343" s="115" t="s">
        <v>16</v>
      </c>
      <c r="I9343" t="s">
        <v>199</v>
      </c>
      <c r="J9343" s="244" t="s">
        <v>15</v>
      </c>
      <c r="L9343" s="115" t="s">
        <v>30</v>
      </c>
      <c r="U9343"/>
      <c r="V9343">
        <v>0</v>
      </c>
      <c r="W9343" s="244"/>
    </row>
    <row r="9344" spans="1:35" x14ac:dyDescent="0.25">
      <c r="A9344" s="243">
        <v>337021</v>
      </c>
      <c r="B9344" s="244" t="s">
        <v>13383</v>
      </c>
      <c r="C9344" s="244" t="s">
        <v>227</v>
      </c>
      <c r="D9344" s="245" t="s">
        <v>270</v>
      </c>
      <c r="E9344" s="115" t="s">
        <v>76</v>
      </c>
      <c r="F9344" s="237">
        <v>35465</v>
      </c>
      <c r="G9344" s="245" t="s">
        <v>657</v>
      </c>
      <c r="H9344" s="115" t="s">
        <v>16</v>
      </c>
      <c r="I9344" t="s">
        <v>107</v>
      </c>
      <c r="J9344" s="244" t="s">
        <v>1226</v>
      </c>
      <c r="L9344" s="115" t="s">
        <v>73</v>
      </c>
      <c r="U9344"/>
      <c r="V9344" t="s">
        <v>4337</v>
      </c>
      <c r="W9344" s="244"/>
      <c r="AE9344" s="115" t="s">
        <v>4308</v>
      </c>
      <c r="AF9344" s="115" t="s">
        <v>4308</v>
      </c>
      <c r="AG9344" s="115" t="s">
        <v>4308</v>
      </c>
      <c r="AH9344" s="115" t="s">
        <v>4308</v>
      </c>
      <c r="AI9344" s="115" t="e">
        <f>VLOOKUP(A9344,'[2]دراسات قانونية'!$A$3:$E$600,1,0)</f>
        <v>#N/A</v>
      </c>
    </row>
    <row r="9345" spans="1:35" hidden="1" x14ac:dyDescent="0.25">
      <c r="A9345" s="243">
        <v>337022</v>
      </c>
      <c r="B9345" s="244" t="s">
        <v>3945</v>
      </c>
      <c r="C9345" s="244" t="s">
        <v>512</v>
      </c>
      <c r="D9345" s="245" t="s">
        <v>323</v>
      </c>
      <c r="E9345" s="115" t="s">
        <v>76</v>
      </c>
      <c r="F9345" s="237">
        <v>36387</v>
      </c>
      <c r="G9345" s="245" t="s">
        <v>18</v>
      </c>
      <c r="H9345" s="115" t="s">
        <v>16</v>
      </c>
      <c r="I9345" t="s">
        <v>199</v>
      </c>
      <c r="J9345" s="244" t="s">
        <v>1226</v>
      </c>
      <c r="L9345" s="115" t="s">
        <v>18</v>
      </c>
      <c r="U9345"/>
      <c r="V9345" t="s">
        <v>16623</v>
      </c>
      <c r="W9345" s="244"/>
      <c r="AF9345" s="115" t="s">
        <v>4308</v>
      </c>
      <c r="AG9345" s="115" t="s">
        <v>4308</v>
      </c>
      <c r="AH9345" s="115" t="s">
        <v>4308</v>
      </c>
    </row>
    <row r="9346" spans="1:35" ht="18" hidden="1" x14ac:dyDescent="0.25">
      <c r="A9346" s="249">
        <v>337023</v>
      </c>
      <c r="B9346" s="250" t="s">
        <v>13384</v>
      </c>
      <c r="C9346" s="250" t="s">
        <v>332</v>
      </c>
      <c r="D9346" s="251" t="s">
        <v>485</v>
      </c>
      <c r="E9346"/>
      <c r="F9346" s="126"/>
      <c r="G9346" s="252"/>
      <c r="H9346"/>
      <c r="I9346" t="s">
        <v>199</v>
      </c>
      <c r="J9346" s="253"/>
      <c r="K9346"/>
      <c r="L9346"/>
      <c r="M9346"/>
      <c r="N9346"/>
      <c r="O9346"/>
      <c r="P9346"/>
      <c r="Q9346"/>
      <c r="U9346"/>
      <c r="V9346">
        <v>0</v>
      </c>
      <c r="W9346" s="253"/>
      <c r="X9346"/>
      <c r="Y9346"/>
      <c r="Z9346"/>
      <c r="AA9346"/>
      <c r="AB9346"/>
      <c r="AC9346"/>
      <c r="AD9346"/>
      <c r="AE9346"/>
      <c r="AF9346"/>
      <c r="AG9346"/>
      <c r="AH9346" s="115" t="s">
        <v>4308</v>
      </c>
    </row>
    <row r="9347" spans="1:35" hidden="1" x14ac:dyDescent="0.25">
      <c r="A9347" s="246">
        <v>337024</v>
      </c>
      <c r="B9347" s="247" t="s">
        <v>13385</v>
      </c>
      <c r="C9347" s="247" t="s">
        <v>621</v>
      </c>
      <c r="D9347" s="248" t="s">
        <v>415</v>
      </c>
      <c r="E9347" t="s">
        <v>76</v>
      </c>
      <c r="F9347" s="126">
        <v>32515</v>
      </c>
      <c r="G9347" s="248" t="s">
        <v>18</v>
      </c>
      <c r="H9347" t="s">
        <v>16</v>
      </c>
      <c r="I9347" t="s">
        <v>136</v>
      </c>
      <c r="J9347" s="247" t="s">
        <v>1226</v>
      </c>
      <c r="K9347"/>
      <c r="L9347" t="s">
        <v>18</v>
      </c>
      <c r="M9347"/>
      <c r="N9347"/>
      <c r="O9347"/>
      <c r="P9347"/>
      <c r="Q9347"/>
      <c r="U9347"/>
      <c r="V9347" t="s">
        <v>16623</v>
      </c>
      <c r="W9347" s="247"/>
      <c r="X9347"/>
      <c r="Y9347"/>
      <c r="Z9347"/>
      <c r="AA9347"/>
      <c r="AB9347"/>
      <c r="AC9347"/>
      <c r="AD9347"/>
      <c r="AE9347"/>
      <c r="AF9347"/>
      <c r="AG9347"/>
    </row>
    <row r="9348" spans="1:35" ht="18" x14ac:dyDescent="0.25">
      <c r="A9348" s="249">
        <v>337027</v>
      </c>
      <c r="B9348" s="250" t="s">
        <v>9125</v>
      </c>
      <c r="C9348" s="250" t="s">
        <v>332</v>
      </c>
      <c r="D9348" s="251" t="s">
        <v>851</v>
      </c>
      <c r="E9348"/>
      <c r="F9348" s="126"/>
      <c r="G9348" s="252"/>
      <c r="H9348"/>
      <c r="I9348" t="s">
        <v>107</v>
      </c>
      <c r="J9348" s="253"/>
      <c r="K9348"/>
      <c r="L9348"/>
      <c r="M9348"/>
      <c r="N9348"/>
      <c r="O9348"/>
      <c r="P9348"/>
      <c r="Q9348"/>
      <c r="U9348"/>
      <c r="V9348">
        <v>0</v>
      </c>
      <c r="W9348" s="253"/>
      <c r="X9348"/>
      <c r="Y9348"/>
      <c r="Z9348"/>
      <c r="AA9348"/>
      <c r="AB9348"/>
      <c r="AC9348"/>
      <c r="AD9348"/>
      <c r="AE9348"/>
      <c r="AF9348"/>
      <c r="AG9348"/>
      <c r="AH9348" s="115" t="s">
        <v>4308</v>
      </c>
      <c r="AI9348" s="115" t="e">
        <f>VLOOKUP(A9348,'[2]دراسات قانونية'!$A$3:$E$600,1,0)</f>
        <v>#N/A</v>
      </c>
    </row>
    <row r="9349" spans="1:35" hidden="1" x14ac:dyDescent="0.25">
      <c r="A9349" s="246">
        <v>337028</v>
      </c>
      <c r="B9349" s="247" t="s">
        <v>13386</v>
      </c>
      <c r="C9349" s="247" t="s">
        <v>250</v>
      </c>
      <c r="D9349" s="248" t="s">
        <v>513</v>
      </c>
      <c r="E9349" t="s">
        <v>76</v>
      </c>
      <c r="F9349" s="126">
        <v>34367</v>
      </c>
      <c r="G9349" s="248" t="s">
        <v>6755</v>
      </c>
      <c r="H9349" t="s">
        <v>16</v>
      </c>
      <c r="I9349" t="s">
        <v>129</v>
      </c>
      <c r="J9349" s="247"/>
      <c r="K9349"/>
      <c r="L9349"/>
      <c r="M9349"/>
      <c r="N9349"/>
      <c r="O9349"/>
      <c r="P9349"/>
      <c r="Q9349"/>
      <c r="U9349"/>
      <c r="V9349" t="s">
        <v>4414</v>
      </c>
      <c r="W9349" s="247"/>
      <c r="X9349"/>
      <c r="Y9349"/>
      <c r="Z9349"/>
      <c r="AA9349"/>
      <c r="AB9349"/>
      <c r="AC9349"/>
      <c r="AD9349"/>
      <c r="AE9349"/>
      <c r="AF9349"/>
      <c r="AG9349"/>
      <c r="AH9349" s="115" t="s">
        <v>4308</v>
      </c>
    </row>
    <row r="9350" spans="1:35" hidden="1" x14ac:dyDescent="0.25">
      <c r="A9350" s="246">
        <v>337032</v>
      </c>
      <c r="B9350" s="247" t="s">
        <v>2549</v>
      </c>
      <c r="C9350" s="247" t="s">
        <v>219</v>
      </c>
      <c r="D9350" s="248" t="s">
        <v>354</v>
      </c>
      <c r="E9350" t="s">
        <v>77</v>
      </c>
      <c r="F9350" s="126">
        <v>36545</v>
      </c>
      <c r="G9350" s="248" t="s">
        <v>18</v>
      </c>
      <c r="H9350" t="s">
        <v>16</v>
      </c>
      <c r="I9350" t="s">
        <v>136</v>
      </c>
      <c r="J9350" s="247" t="s">
        <v>1226</v>
      </c>
      <c r="K9350"/>
      <c r="L9350" t="s">
        <v>18</v>
      </c>
      <c r="M9350"/>
      <c r="N9350"/>
      <c r="O9350"/>
      <c r="P9350"/>
      <c r="Q9350"/>
      <c r="R9350" s="115">
        <v>9308</v>
      </c>
      <c r="S9350" s="115">
        <v>45721</v>
      </c>
      <c r="T9350" s="115">
        <v>70000</v>
      </c>
      <c r="U9350"/>
      <c r="V9350">
        <v>0</v>
      </c>
      <c r="W9350" s="247"/>
      <c r="X9350"/>
      <c r="Y9350"/>
      <c r="Z9350"/>
      <c r="AA9350"/>
      <c r="AB9350"/>
      <c r="AC9350"/>
      <c r="AD9350"/>
      <c r="AE9350"/>
      <c r="AF9350"/>
      <c r="AG9350"/>
    </row>
    <row r="9351" spans="1:35" hidden="1" x14ac:dyDescent="0.25">
      <c r="A9351" s="246">
        <v>337033</v>
      </c>
      <c r="B9351" s="247" t="s">
        <v>13387</v>
      </c>
      <c r="C9351" s="247" t="s">
        <v>339</v>
      </c>
      <c r="D9351" s="248" t="s">
        <v>444</v>
      </c>
      <c r="E9351" t="s">
        <v>76</v>
      </c>
      <c r="F9351" s="126">
        <v>34639</v>
      </c>
      <c r="G9351" s="248" t="s">
        <v>729</v>
      </c>
      <c r="H9351" t="s">
        <v>16</v>
      </c>
      <c r="I9351" t="s">
        <v>136</v>
      </c>
      <c r="J9351" s="247" t="s">
        <v>1226</v>
      </c>
      <c r="K9351"/>
      <c r="L9351" t="s">
        <v>67</v>
      </c>
      <c r="M9351"/>
      <c r="N9351"/>
      <c r="O9351"/>
      <c r="P9351"/>
      <c r="Q9351"/>
      <c r="U9351"/>
      <c r="V9351" t="s">
        <v>16623</v>
      </c>
      <c r="W9351" s="247"/>
      <c r="X9351"/>
      <c r="Y9351"/>
      <c r="Z9351"/>
      <c r="AA9351"/>
      <c r="AB9351"/>
      <c r="AC9351"/>
      <c r="AD9351"/>
      <c r="AE9351"/>
      <c r="AF9351"/>
      <c r="AG9351"/>
      <c r="AH9351" s="115" t="s">
        <v>4308</v>
      </c>
    </row>
    <row r="9352" spans="1:35" hidden="1" x14ac:dyDescent="0.25">
      <c r="A9352" s="243">
        <v>337034</v>
      </c>
      <c r="B9352" s="244" t="s">
        <v>3946</v>
      </c>
      <c r="C9352" s="244" t="s">
        <v>209</v>
      </c>
      <c r="D9352" s="245" t="s">
        <v>1671</v>
      </c>
      <c r="E9352" s="115" t="s">
        <v>76</v>
      </c>
      <c r="F9352" s="237">
        <v>34362</v>
      </c>
      <c r="G9352" s="245" t="s">
        <v>867</v>
      </c>
      <c r="H9352" s="115" t="s">
        <v>16</v>
      </c>
      <c r="I9352" t="s">
        <v>199</v>
      </c>
      <c r="J9352" s="244" t="s">
        <v>1226</v>
      </c>
      <c r="L9352" s="115" t="s">
        <v>18</v>
      </c>
      <c r="U9352"/>
      <c r="V9352" t="s">
        <v>16623</v>
      </c>
      <c r="W9352" s="244"/>
      <c r="AF9352" s="115" t="s">
        <v>4308</v>
      </c>
      <c r="AG9352" s="115" t="s">
        <v>4308</v>
      </c>
      <c r="AH9352" s="115" t="s">
        <v>4308</v>
      </c>
    </row>
    <row r="9353" spans="1:35" ht="18" hidden="1" x14ac:dyDescent="0.25">
      <c r="A9353" s="249">
        <v>337035</v>
      </c>
      <c r="B9353" s="250" t="s">
        <v>13388</v>
      </c>
      <c r="C9353" s="250" t="s">
        <v>952</v>
      </c>
      <c r="D9353" s="251" t="s">
        <v>281</v>
      </c>
      <c r="E9353"/>
      <c r="F9353" s="126"/>
      <c r="G9353" s="252"/>
      <c r="H9353"/>
      <c r="I9353" t="s">
        <v>199</v>
      </c>
      <c r="J9353" s="253"/>
      <c r="K9353"/>
      <c r="L9353"/>
      <c r="M9353"/>
      <c r="N9353"/>
      <c r="O9353"/>
      <c r="P9353"/>
      <c r="Q9353"/>
      <c r="U9353"/>
      <c r="V9353">
        <v>0</v>
      </c>
      <c r="W9353" s="253"/>
      <c r="X9353"/>
      <c r="Y9353"/>
      <c r="Z9353"/>
      <c r="AA9353"/>
      <c r="AB9353"/>
      <c r="AC9353"/>
      <c r="AD9353"/>
      <c r="AE9353"/>
      <c r="AF9353"/>
      <c r="AG9353"/>
      <c r="AH9353" s="115" t="s">
        <v>4308</v>
      </c>
    </row>
    <row r="9354" spans="1:35" hidden="1" x14ac:dyDescent="0.25">
      <c r="A9354" s="243">
        <v>337037</v>
      </c>
      <c r="B9354" s="244" t="s">
        <v>2533</v>
      </c>
      <c r="C9354" s="244" t="s">
        <v>664</v>
      </c>
      <c r="D9354" s="245" t="s">
        <v>2534</v>
      </c>
      <c r="E9354" s="115" t="s">
        <v>77</v>
      </c>
      <c r="F9354" s="237">
        <v>31588</v>
      </c>
      <c r="G9354" s="245" t="s">
        <v>416</v>
      </c>
      <c r="H9354" s="115" t="s">
        <v>16</v>
      </c>
      <c r="I9354" t="s">
        <v>199</v>
      </c>
      <c r="J9354" s="244"/>
      <c r="U9354"/>
      <c r="V9354" t="s">
        <v>16623</v>
      </c>
      <c r="W9354" s="244"/>
      <c r="AG9354" s="115" t="s">
        <v>4308</v>
      </c>
      <c r="AH9354" s="115" t="s">
        <v>4308</v>
      </c>
    </row>
    <row r="9355" spans="1:35" hidden="1" x14ac:dyDescent="0.25">
      <c r="A9355" s="243">
        <v>337039</v>
      </c>
      <c r="B9355" s="244" t="s">
        <v>2953</v>
      </c>
      <c r="C9355" s="244" t="s">
        <v>635</v>
      </c>
      <c r="D9355" s="245" t="s">
        <v>232</v>
      </c>
      <c r="E9355" s="115" t="s">
        <v>76</v>
      </c>
      <c r="F9355" s="237">
        <v>34891</v>
      </c>
      <c r="G9355" s="245" t="s">
        <v>18</v>
      </c>
      <c r="H9355" s="115" t="s">
        <v>16</v>
      </c>
      <c r="I9355" t="s">
        <v>199</v>
      </c>
      <c r="J9355" s="244" t="s">
        <v>1226</v>
      </c>
      <c r="L9355" s="115" t="s">
        <v>18</v>
      </c>
      <c r="U9355"/>
      <c r="V9355">
        <v>0</v>
      </c>
      <c r="W9355" s="244"/>
    </row>
    <row r="9356" spans="1:35" hidden="1" x14ac:dyDescent="0.25">
      <c r="A9356" s="246">
        <v>337041</v>
      </c>
      <c r="B9356" s="247" t="s">
        <v>13389</v>
      </c>
      <c r="C9356" s="247" t="s">
        <v>269</v>
      </c>
      <c r="D9356" s="248" t="s">
        <v>445</v>
      </c>
      <c r="E9356" t="s">
        <v>77</v>
      </c>
      <c r="F9356" s="126"/>
      <c r="G9356" s="248"/>
      <c r="H9356" t="s">
        <v>16</v>
      </c>
      <c r="I9356" t="s">
        <v>129</v>
      </c>
      <c r="J9356" s="247"/>
      <c r="K9356"/>
      <c r="L9356"/>
      <c r="M9356"/>
      <c r="N9356"/>
      <c r="O9356"/>
      <c r="P9356"/>
      <c r="Q9356"/>
      <c r="U9356"/>
      <c r="V9356" t="s">
        <v>4414</v>
      </c>
      <c r="W9356" s="247"/>
      <c r="X9356"/>
      <c r="Y9356"/>
      <c r="Z9356"/>
      <c r="AA9356" t="s">
        <v>4308</v>
      </c>
      <c r="AB9356" t="s">
        <v>4308</v>
      </c>
      <c r="AC9356" t="s">
        <v>4308</v>
      </c>
      <c r="AD9356" t="s">
        <v>4308</v>
      </c>
      <c r="AE9356" t="s">
        <v>4308</v>
      </c>
      <c r="AF9356" t="s">
        <v>4308</v>
      </c>
      <c r="AG9356" t="s">
        <v>4308</v>
      </c>
      <c r="AH9356" s="115" t="s">
        <v>4308</v>
      </c>
    </row>
    <row r="9357" spans="1:35" hidden="1" x14ac:dyDescent="0.25">
      <c r="A9357" s="246">
        <v>337042</v>
      </c>
      <c r="B9357" s="247" t="s">
        <v>13390</v>
      </c>
      <c r="C9357" s="247" t="s">
        <v>11915</v>
      </c>
      <c r="D9357" s="248" t="s">
        <v>513</v>
      </c>
      <c r="E9357" t="s">
        <v>77</v>
      </c>
      <c r="F9357" s="126"/>
      <c r="G9357" s="248"/>
      <c r="H9357" t="s">
        <v>16</v>
      </c>
      <c r="I9357" t="s">
        <v>129</v>
      </c>
      <c r="J9357" s="247"/>
      <c r="K9357"/>
      <c r="L9357"/>
      <c r="M9357"/>
      <c r="N9357"/>
      <c r="O9357"/>
      <c r="P9357"/>
      <c r="Q9357"/>
      <c r="U9357"/>
      <c r="V9357" t="s">
        <v>4414</v>
      </c>
      <c r="W9357" s="247"/>
      <c r="X9357"/>
      <c r="Y9357"/>
      <c r="Z9357"/>
      <c r="AA9357"/>
      <c r="AB9357" t="s">
        <v>4308</v>
      </c>
      <c r="AC9357" t="s">
        <v>4308</v>
      </c>
      <c r="AD9357" t="s">
        <v>4308</v>
      </c>
      <c r="AE9357" t="s">
        <v>4308</v>
      </c>
      <c r="AF9357" t="s">
        <v>4308</v>
      </c>
      <c r="AG9357" t="s">
        <v>4308</v>
      </c>
      <c r="AH9357" s="115" t="s">
        <v>4308</v>
      </c>
    </row>
    <row r="9358" spans="1:35" hidden="1" x14ac:dyDescent="0.25">
      <c r="A9358" s="246">
        <v>337043</v>
      </c>
      <c r="B9358" s="247" t="s">
        <v>13391</v>
      </c>
      <c r="C9358" s="247" t="s">
        <v>825</v>
      </c>
      <c r="D9358" s="248" t="s">
        <v>373</v>
      </c>
      <c r="E9358" t="s">
        <v>76</v>
      </c>
      <c r="F9358" s="126">
        <v>35504</v>
      </c>
      <c r="G9358" s="248" t="s">
        <v>325</v>
      </c>
      <c r="H9358" t="s">
        <v>16</v>
      </c>
      <c r="I9358" t="s">
        <v>136</v>
      </c>
      <c r="J9358" s="247" t="s">
        <v>1226</v>
      </c>
      <c r="K9358"/>
      <c r="L9358" t="s">
        <v>30</v>
      </c>
      <c r="M9358"/>
      <c r="N9358"/>
      <c r="O9358"/>
      <c r="P9358"/>
      <c r="Q9358"/>
      <c r="U9358"/>
      <c r="V9358" t="s">
        <v>4337</v>
      </c>
      <c r="W9358" s="247"/>
      <c r="X9358"/>
      <c r="Y9358"/>
      <c r="Z9358"/>
      <c r="AA9358"/>
      <c r="AB9358"/>
      <c r="AC9358"/>
      <c r="AD9358"/>
      <c r="AE9358"/>
      <c r="AF9358"/>
      <c r="AG9358" t="s">
        <v>4308</v>
      </c>
      <c r="AH9358" s="115" t="s">
        <v>4308</v>
      </c>
    </row>
    <row r="9359" spans="1:35" ht="18" hidden="1" x14ac:dyDescent="0.25">
      <c r="A9359" s="249">
        <v>337044</v>
      </c>
      <c r="B9359" s="250" t="s">
        <v>13392</v>
      </c>
      <c r="C9359" s="250" t="s">
        <v>789</v>
      </c>
      <c r="D9359" s="251" t="s">
        <v>1453</v>
      </c>
      <c r="E9359"/>
      <c r="F9359" s="126"/>
      <c r="G9359" s="252"/>
      <c r="H9359"/>
      <c r="I9359" t="s">
        <v>199</v>
      </c>
      <c r="J9359" s="253"/>
      <c r="K9359"/>
      <c r="L9359"/>
      <c r="M9359"/>
      <c r="N9359"/>
      <c r="O9359"/>
      <c r="P9359"/>
      <c r="Q9359"/>
      <c r="U9359"/>
      <c r="V9359" t="s">
        <v>16623</v>
      </c>
      <c r="W9359" s="253"/>
      <c r="X9359"/>
      <c r="Y9359"/>
      <c r="Z9359"/>
      <c r="AA9359"/>
      <c r="AB9359"/>
      <c r="AC9359"/>
      <c r="AD9359"/>
      <c r="AE9359"/>
      <c r="AF9359"/>
      <c r="AG9359"/>
      <c r="AH9359" s="115" t="s">
        <v>4308</v>
      </c>
    </row>
    <row r="9360" spans="1:35" hidden="1" x14ac:dyDescent="0.25">
      <c r="A9360" s="246">
        <v>337045</v>
      </c>
      <c r="B9360" s="247" t="s">
        <v>13393</v>
      </c>
      <c r="C9360" s="247" t="s">
        <v>227</v>
      </c>
      <c r="D9360" s="248" t="s">
        <v>222</v>
      </c>
      <c r="E9360" t="s">
        <v>76</v>
      </c>
      <c r="F9360" s="126">
        <v>34838</v>
      </c>
      <c r="G9360" s="248" t="s">
        <v>18</v>
      </c>
      <c r="H9360" t="s">
        <v>16</v>
      </c>
      <c r="I9360" t="s">
        <v>129</v>
      </c>
      <c r="J9360" s="247"/>
      <c r="K9360"/>
      <c r="L9360"/>
      <c r="M9360"/>
      <c r="N9360"/>
      <c r="O9360"/>
      <c r="P9360"/>
      <c r="Q9360"/>
      <c r="U9360"/>
      <c r="V9360" t="s">
        <v>4414</v>
      </c>
      <c r="W9360" s="247"/>
      <c r="X9360"/>
      <c r="Y9360"/>
      <c r="Z9360"/>
      <c r="AA9360"/>
      <c r="AB9360" t="s">
        <v>4308</v>
      </c>
      <c r="AC9360" t="s">
        <v>4308</v>
      </c>
      <c r="AD9360" t="s">
        <v>4308</v>
      </c>
      <c r="AE9360" t="s">
        <v>4308</v>
      </c>
      <c r="AF9360" t="s">
        <v>4308</v>
      </c>
      <c r="AG9360" t="s">
        <v>4308</v>
      </c>
      <c r="AH9360" s="115" t="s">
        <v>4308</v>
      </c>
    </row>
    <row r="9361" spans="1:34" hidden="1" x14ac:dyDescent="0.25">
      <c r="A9361" s="243">
        <v>337047</v>
      </c>
      <c r="B9361" s="244" t="s">
        <v>2954</v>
      </c>
      <c r="C9361" s="244" t="s">
        <v>337</v>
      </c>
      <c r="D9361" s="245" t="s">
        <v>257</v>
      </c>
      <c r="E9361" s="115" t="s">
        <v>76</v>
      </c>
      <c r="F9361" s="237"/>
      <c r="G9361" s="245"/>
      <c r="H9361" s="115" t="s">
        <v>16</v>
      </c>
      <c r="I9361" t="s">
        <v>199</v>
      </c>
      <c r="J9361" s="244"/>
      <c r="U9361"/>
      <c r="V9361" t="s">
        <v>4414</v>
      </c>
      <c r="W9361" s="244"/>
      <c r="AH9361" s="115" t="s">
        <v>4308</v>
      </c>
    </row>
    <row r="9362" spans="1:34" hidden="1" x14ac:dyDescent="0.25">
      <c r="A9362" s="246">
        <v>337048</v>
      </c>
      <c r="B9362" s="247" t="s">
        <v>13394</v>
      </c>
      <c r="C9362" s="247" t="s">
        <v>5366</v>
      </c>
      <c r="D9362" s="248" t="s">
        <v>588</v>
      </c>
      <c r="E9362" t="s">
        <v>76</v>
      </c>
      <c r="F9362" s="126"/>
      <c r="G9362" s="248"/>
      <c r="H9362" t="s">
        <v>16</v>
      </c>
      <c r="I9362" t="s">
        <v>129</v>
      </c>
      <c r="J9362" s="247"/>
      <c r="K9362"/>
      <c r="L9362"/>
      <c r="M9362"/>
      <c r="N9362"/>
      <c r="O9362"/>
      <c r="P9362"/>
      <c r="Q9362"/>
      <c r="U9362"/>
      <c r="V9362" t="s">
        <v>4414</v>
      </c>
      <c r="W9362" s="247"/>
      <c r="X9362"/>
      <c r="Y9362"/>
      <c r="Z9362"/>
      <c r="AA9362" t="s">
        <v>4308</v>
      </c>
      <c r="AB9362" t="s">
        <v>4308</v>
      </c>
      <c r="AC9362" t="s">
        <v>4308</v>
      </c>
      <c r="AD9362" t="s">
        <v>4308</v>
      </c>
      <c r="AE9362" t="s">
        <v>4308</v>
      </c>
      <c r="AF9362" t="s">
        <v>4308</v>
      </c>
      <c r="AG9362" t="s">
        <v>4308</v>
      </c>
      <c r="AH9362" s="115" t="s">
        <v>4308</v>
      </c>
    </row>
    <row r="9363" spans="1:34" hidden="1" x14ac:dyDescent="0.25">
      <c r="A9363" s="246">
        <v>337049</v>
      </c>
      <c r="B9363" s="247" t="s">
        <v>13395</v>
      </c>
      <c r="C9363" s="247" t="s">
        <v>6064</v>
      </c>
      <c r="D9363" s="248" t="s">
        <v>298</v>
      </c>
      <c r="E9363" t="s">
        <v>77</v>
      </c>
      <c r="F9363" s="126">
        <v>34335</v>
      </c>
      <c r="G9363" s="248" t="s">
        <v>13396</v>
      </c>
      <c r="H9363" t="s">
        <v>16</v>
      </c>
      <c r="I9363" t="s">
        <v>136</v>
      </c>
      <c r="J9363" s="247"/>
      <c r="K9363"/>
      <c r="L9363"/>
      <c r="M9363"/>
      <c r="N9363"/>
      <c r="O9363"/>
      <c r="P9363"/>
      <c r="Q9363"/>
      <c r="U9363"/>
      <c r="V9363" t="s">
        <v>16623</v>
      </c>
      <c r="W9363" s="247"/>
      <c r="X9363"/>
      <c r="Y9363"/>
      <c r="Z9363"/>
      <c r="AA9363"/>
      <c r="AB9363"/>
      <c r="AC9363"/>
      <c r="AD9363" t="s">
        <v>4308</v>
      </c>
      <c r="AE9363" t="s">
        <v>4308</v>
      </c>
      <c r="AF9363" t="s">
        <v>4308</v>
      </c>
      <c r="AG9363" t="s">
        <v>4308</v>
      </c>
      <c r="AH9363" s="115" t="s">
        <v>4308</v>
      </c>
    </row>
    <row r="9364" spans="1:34" hidden="1" x14ac:dyDescent="0.25">
      <c r="A9364" s="246">
        <v>337050</v>
      </c>
      <c r="B9364" s="247" t="s">
        <v>13397</v>
      </c>
      <c r="C9364" s="247" t="s">
        <v>5396</v>
      </c>
      <c r="D9364" s="248" t="s">
        <v>328</v>
      </c>
      <c r="E9364" t="s">
        <v>77</v>
      </c>
      <c r="F9364" s="126">
        <v>32864</v>
      </c>
      <c r="G9364" s="248" t="s">
        <v>13398</v>
      </c>
      <c r="H9364" t="s">
        <v>16</v>
      </c>
      <c r="I9364" t="s">
        <v>136</v>
      </c>
      <c r="J9364" s="247" t="s">
        <v>1226</v>
      </c>
      <c r="K9364"/>
      <c r="L9364" t="s">
        <v>18</v>
      </c>
      <c r="M9364"/>
      <c r="N9364"/>
      <c r="O9364"/>
      <c r="P9364"/>
      <c r="Q9364"/>
      <c r="U9364"/>
      <c r="V9364" t="s">
        <v>4337</v>
      </c>
      <c r="W9364" s="247"/>
      <c r="X9364"/>
      <c r="Y9364"/>
      <c r="Z9364"/>
      <c r="AA9364"/>
      <c r="AB9364"/>
      <c r="AC9364"/>
      <c r="AD9364"/>
      <c r="AE9364"/>
      <c r="AF9364"/>
      <c r="AG9364"/>
      <c r="AH9364" s="115" t="s">
        <v>4308</v>
      </c>
    </row>
    <row r="9365" spans="1:34" hidden="1" x14ac:dyDescent="0.25">
      <c r="A9365" s="246">
        <v>337051</v>
      </c>
      <c r="B9365" s="247" t="s">
        <v>13399</v>
      </c>
      <c r="C9365" s="247" t="s">
        <v>614</v>
      </c>
      <c r="D9365" s="248" t="s">
        <v>450</v>
      </c>
      <c r="E9365" t="s">
        <v>76</v>
      </c>
      <c r="F9365" s="126"/>
      <c r="G9365" s="248"/>
      <c r="H9365" t="s">
        <v>16</v>
      </c>
      <c r="I9365" t="s">
        <v>136</v>
      </c>
      <c r="J9365" s="247"/>
      <c r="K9365"/>
      <c r="L9365"/>
      <c r="M9365"/>
      <c r="N9365"/>
      <c r="O9365"/>
      <c r="P9365"/>
      <c r="Q9365"/>
      <c r="U9365"/>
      <c r="V9365" t="s">
        <v>4336</v>
      </c>
      <c r="W9365" s="247"/>
      <c r="X9365"/>
      <c r="Y9365"/>
      <c r="Z9365"/>
      <c r="AA9365" t="s">
        <v>4308</v>
      </c>
      <c r="AB9365" t="s">
        <v>4308</v>
      </c>
      <c r="AC9365" t="s">
        <v>4308</v>
      </c>
      <c r="AD9365" t="s">
        <v>4308</v>
      </c>
      <c r="AE9365" t="s">
        <v>4308</v>
      </c>
      <c r="AF9365" t="s">
        <v>4308</v>
      </c>
      <c r="AG9365" t="s">
        <v>4308</v>
      </c>
      <c r="AH9365" s="115" t="s">
        <v>4308</v>
      </c>
    </row>
    <row r="9366" spans="1:34" hidden="1" x14ac:dyDescent="0.25">
      <c r="A9366" s="246">
        <v>337052</v>
      </c>
      <c r="B9366" s="247" t="s">
        <v>13400</v>
      </c>
      <c r="C9366" s="247" t="s">
        <v>546</v>
      </c>
      <c r="D9366" s="248" t="s">
        <v>235</v>
      </c>
      <c r="E9366" t="s">
        <v>77</v>
      </c>
      <c r="F9366" s="126">
        <v>34785</v>
      </c>
      <c r="G9366" s="248" t="s">
        <v>211</v>
      </c>
      <c r="H9366" t="s">
        <v>16</v>
      </c>
      <c r="I9366" t="s">
        <v>136</v>
      </c>
      <c r="J9366" s="247" t="s">
        <v>1226</v>
      </c>
      <c r="K9366"/>
      <c r="L9366" t="s">
        <v>18</v>
      </c>
      <c r="M9366"/>
      <c r="N9366"/>
      <c r="O9366"/>
      <c r="P9366"/>
      <c r="Q9366"/>
      <c r="U9366"/>
      <c r="V9366" t="s">
        <v>4337</v>
      </c>
      <c r="W9366" s="247"/>
      <c r="X9366"/>
      <c r="Y9366"/>
      <c r="Z9366"/>
      <c r="AA9366"/>
      <c r="AB9366"/>
      <c r="AC9366"/>
      <c r="AD9366"/>
      <c r="AE9366"/>
      <c r="AF9366"/>
      <c r="AG9366"/>
    </row>
    <row r="9367" spans="1:34" ht="18" hidden="1" x14ac:dyDescent="0.25">
      <c r="A9367" s="249">
        <v>337053</v>
      </c>
      <c r="B9367" s="250" t="s">
        <v>13401</v>
      </c>
      <c r="C9367" s="250" t="s">
        <v>419</v>
      </c>
      <c r="D9367" s="251" t="s">
        <v>491</v>
      </c>
      <c r="E9367"/>
      <c r="F9367" s="126"/>
      <c r="G9367" s="252"/>
      <c r="H9367"/>
      <c r="I9367" t="s">
        <v>199</v>
      </c>
      <c r="J9367" s="253"/>
      <c r="K9367"/>
      <c r="L9367"/>
      <c r="M9367"/>
      <c r="N9367"/>
      <c r="O9367"/>
      <c r="P9367"/>
      <c r="Q9367"/>
      <c r="U9367"/>
      <c r="V9367">
        <v>0</v>
      </c>
      <c r="W9367" s="253"/>
      <c r="X9367"/>
      <c r="Y9367"/>
      <c r="Z9367"/>
      <c r="AA9367"/>
      <c r="AB9367"/>
      <c r="AC9367"/>
      <c r="AD9367"/>
      <c r="AE9367"/>
      <c r="AF9367"/>
      <c r="AG9367"/>
      <c r="AH9367" s="115" t="s">
        <v>4308</v>
      </c>
    </row>
    <row r="9368" spans="1:34" hidden="1" x14ac:dyDescent="0.25">
      <c r="A9368" s="246">
        <v>337054</v>
      </c>
      <c r="B9368" s="247" t="s">
        <v>13402</v>
      </c>
      <c r="C9368" s="247" t="s">
        <v>355</v>
      </c>
      <c r="D9368" s="248" t="s">
        <v>447</v>
      </c>
      <c r="E9368" t="s">
        <v>77</v>
      </c>
      <c r="F9368" s="126"/>
      <c r="G9368" s="248"/>
      <c r="H9368" t="s">
        <v>16</v>
      </c>
      <c r="I9368" t="s">
        <v>129</v>
      </c>
      <c r="J9368" s="247"/>
      <c r="K9368"/>
      <c r="L9368"/>
      <c r="M9368"/>
      <c r="N9368"/>
      <c r="O9368"/>
      <c r="P9368"/>
      <c r="Q9368"/>
      <c r="U9368"/>
      <c r="V9368" t="s">
        <v>4414</v>
      </c>
      <c r="W9368" s="247"/>
      <c r="X9368"/>
      <c r="Y9368"/>
      <c r="Z9368"/>
      <c r="AA9368" t="s">
        <v>4308</v>
      </c>
      <c r="AB9368" t="s">
        <v>4308</v>
      </c>
      <c r="AC9368" t="s">
        <v>4308</v>
      </c>
      <c r="AD9368" t="s">
        <v>4308</v>
      </c>
      <c r="AE9368" t="s">
        <v>4308</v>
      </c>
      <c r="AF9368" t="s">
        <v>4308</v>
      </c>
      <c r="AG9368" t="s">
        <v>4308</v>
      </c>
      <c r="AH9368" s="115" t="s">
        <v>4308</v>
      </c>
    </row>
    <row r="9369" spans="1:34" ht="18" hidden="1" x14ac:dyDescent="0.25">
      <c r="A9369" s="249">
        <v>337055</v>
      </c>
      <c r="B9369" s="250" t="s">
        <v>13403</v>
      </c>
      <c r="C9369" s="250" t="s">
        <v>212</v>
      </c>
      <c r="D9369" s="251" t="s">
        <v>378</v>
      </c>
      <c r="E9369"/>
      <c r="F9369" s="126"/>
      <c r="G9369" s="252"/>
      <c r="H9369"/>
      <c r="I9369" t="s">
        <v>199</v>
      </c>
      <c r="J9369" s="253"/>
      <c r="K9369"/>
      <c r="L9369"/>
      <c r="M9369"/>
      <c r="N9369"/>
      <c r="O9369"/>
      <c r="P9369"/>
      <c r="Q9369"/>
      <c r="U9369"/>
      <c r="V9369">
        <v>0</v>
      </c>
      <c r="W9369" s="253"/>
      <c r="X9369"/>
      <c r="Y9369"/>
      <c r="Z9369"/>
      <c r="AA9369"/>
      <c r="AB9369"/>
      <c r="AC9369"/>
      <c r="AD9369"/>
      <c r="AE9369"/>
      <c r="AF9369"/>
      <c r="AG9369"/>
      <c r="AH9369" s="115" t="s">
        <v>4308</v>
      </c>
    </row>
    <row r="9370" spans="1:34" ht="18" hidden="1" x14ac:dyDescent="0.25">
      <c r="A9370" s="249">
        <v>337057</v>
      </c>
      <c r="B9370" s="250" t="s">
        <v>13404</v>
      </c>
      <c r="C9370" s="250" t="s">
        <v>13405</v>
      </c>
      <c r="D9370" s="251" t="s">
        <v>232</v>
      </c>
      <c r="E9370"/>
      <c r="F9370" s="126"/>
      <c r="G9370" s="252"/>
      <c r="H9370"/>
      <c r="I9370" t="s">
        <v>129</v>
      </c>
      <c r="J9370" s="253"/>
      <c r="K9370"/>
      <c r="L9370"/>
      <c r="M9370"/>
      <c r="N9370"/>
      <c r="O9370"/>
      <c r="P9370"/>
      <c r="Q9370"/>
      <c r="U9370"/>
      <c r="V9370" t="s">
        <v>4414</v>
      </c>
      <c r="W9370" s="253"/>
      <c r="X9370"/>
      <c r="Y9370"/>
      <c r="Z9370"/>
      <c r="AA9370"/>
      <c r="AB9370"/>
      <c r="AC9370"/>
      <c r="AD9370"/>
      <c r="AE9370"/>
      <c r="AF9370"/>
      <c r="AG9370"/>
      <c r="AH9370" s="115" t="s">
        <v>4308</v>
      </c>
    </row>
    <row r="9371" spans="1:34" hidden="1" x14ac:dyDescent="0.25">
      <c r="A9371" s="246">
        <v>337058</v>
      </c>
      <c r="B9371" s="247" t="s">
        <v>13406</v>
      </c>
      <c r="C9371" s="247" t="s">
        <v>339</v>
      </c>
      <c r="D9371" s="248" t="s">
        <v>555</v>
      </c>
      <c r="E9371" t="s">
        <v>77</v>
      </c>
      <c r="F9371" s="126">
        <v>35567</v>
      </c>
      <c r="G9371" s="248" t="s">
        <v>509</v>
      </c>
      <c r="H9371" t="s">
        <v>16</v>
      </c>
      <c r="I9371" t="s">
        <v>136</v>
      </c>
      <c r="J9371" s="247" t="s">
        <v>1226</v>
      </c>
      <c r="K9371"/>
      <c r="L9371" t="s">
        <v>18</v>
      </c>
      <c r="M9371"/>
      <c r="N9371"/>
      <c r="O9371"/>
      <c r="P9371"/>
      <c r="Q9371"/>
      <c r="U9371"/>
      <c r="V9371" t="s">
        <v>16623</v>
      </c>
      <c r="W9371" s="247"/>
      <c r="X9371"/>
      <c r="Y9371"/>
      <c r="Z9371"/>
      <c r="AA9371"/>
      <c r="AB9371"/>
      <c r="AC9371"/>
      <c r="AD9371"/>
      <c r="AE9371"/>
      <c r="AF9371"/>
      <c r="AG9371"/>
    </row>
    <row r="9372" spans="1:34" hidden="1" x14ac:dyDescent="0.25">
      <c r="A9372" s="246">
        <v>337059</v>
      </c>
      <c r="B9372" s="247" t="s">
        <v>1926</v>
      </c>
      <c r="C9372" s="247" t="s">
        <v>13407</v>
      </c>
      <c r="D9372" s="248" t="s">
        <v>7607</v>
      </c>
      <c r="E9372" t="s">
        <v>76</v>
      </c>
      <c r="F9372" s="126">
        <v>34935</v>
      </c>
      <c r="G9372" s="248" t="s">
        <v>325</v>
      </c>
      <c r="H9372" t="s">
        <v>16</v>
      </c>
      <c r="I9372" t="s">
        <v>136</v>
      </c>
      <c r="J9372" s="247"/>
      <c r="K9372"/>
      <c r="L9372"/>
      <c r="M9372"/>
      <c r="N9372"/>
      <c r="O9372"/>
      <c r="P9372"/>
      <c r="Q9372"/>
      <c r="U9372"/>
      <c r="V9372" t="s">
        <v>4336</v>
      </c>
      <c r="W9372" s="247"/>
      <c r="X9372"/>
      <c r="Y9372"/>
      <c r="Z9372"/>
      <c r="AA9372"/>
      <c r="AB9372"/>
      <c r="AC9372"/>
      <c r="AD9372" t="s">
        <v>4308</v>
      </c>
      <c r="AE9372" t="s">
        <v>4308</v>
      </c>
      <c r="AF9372" t="s">
        <v>4308</v>
      </c>
      <c r="AG9372" t="s">
        <v>4308</v>
      </c>
      <c r="AH9372" s="115" t="s">
        <v>4308</v>
      </c>
    </row>
    <row r="9373" spans="1:34" hidden="1" x14ac:dyDescent="0.25">
      <c r="A9373" s="246">
        <v>337060</v>
      </c>
      <c r="B9373" s="247" t="s">
        <v>13408</v>
      </c>
      <c r="C9373" s="247" t="s">
        <v>356</v>
      </c>
      <c r="D9373" s="248" t="s">
        <v>214</v>
      </c>
      <c r="E9373" t="s">
        <v>77</v>
      </c>
      <c r="F9373" s="126">
        <v>34630</v>
      </c>
      <c r="G9373" s="248" t="s">
        <v>211</v>
      </c>
      <c r="H9373" t="s">
        <v>16</v>
      </c>
      <c r="I9373" t="s">
        <v>129</v>
      </c>
      <c r="J9373" s="247"/>
      <c r="K9373"/>
      <c r="L9373"/>
      <c r="M9373"/>
      <c r="N9373"/>
      <c r="O9373"/>
      <c r="P9373"/>
      <c r="Q9373"/>
      <c r="U9373"/>
      <c r="V9373" t="s">
        <v>4414</v>
      </c>
      <c r="W9373" s="247"/>
      <c r="X9373"/>
      <c r="Y9373"/>
      <c r="Z9373"/>
      <c r="AA9373"/>
      <c r="AB9373"/>
      <c r="AC9373"/>
      <c r="AD9373" t="s">
        <v>4308</v>
      </c>
      <c r="AE9373" t="s">
        <v>4308</v>
      </c>
      <c r="AF9373" t="s">
        <v>4308</v>
      </c>
      <c r="AG9373" t="s">
        <v>4308</v>
      </c>
      <c r="AH9373" s="115" t="s">
        <v>4308</v>
      </c>
    </row>
    <row r="9374" spans="1:34" ht="18" hidden="1" x14ac:dyDescent="0.25">
      <c r="A9374" s="249">
        <v>337062</v>
      </c>
      <c r="B9374" s="250" t="s">
        <v>13409</v>
      </c>
      <c r="C9374" s="250" t="s">
        <v>957</v>
      </c>
      <c r="D9374" s="251" t="s">
        <v>415</v>
      </c>
      <c r="E9374"/>
      <c r="F9374" s="126"/>
      <c r="G9374" s="252"/>
      <c r="H9374"/>
      <c r="I9374" t="s">
        <v>199</v>
      </c>
      <c r="J9374" s="253"/>
      <c r="K9374"/>
      <c r="L9374"/>
      <c r="M9374"/>
      <c r="N9374"/>
      <c r="O9374"/>
      <c r="P9374"/>
      <c r="Q9374"/>
      <c r="U9374"/>
      <c r="V9374">
        <v>0</v>
      </c>
      <c r="W9374" s="253"/>
      <c r="X9374"/>
      <c r="Y9374"/>
      <c r="Z9374"/>
      <c r="AA9374"/>
      <c r="AB9374"/>
      <c r="AC9374"/>
      <c r="AD9374"/>
      <c r="AE9374"/>
      <c r="AF9374"/>
      <c r="AG9374"/>
      <c r="AH9374" s="115" t="s">
        <v>4308</v>
      </c>
    </row>
    <row r="9375" spans="1:34" hidden="1" x14ac:dyDescent="0.25">
      <c r="A9375" s="243">
        <v>337063</v>
      </c>
      <c r="B9375" s="244" t="s">
        <v>3947</v>
      </c>
      <c r="C9375" s="244" t="s">
        <v>533</v>
      </c>
      <c r="D9375" s="245" t="s">
        <v>381</v>
      </c>
      <c r="E9375" s="115" t="s">
        <v>77</v>
      </c>
      <c r="F9375" s="237">
        <v>33305</v>
      </c>
      <c r="G9375" s="245" t="s">
        <v>55</v>
      </c>
      <c r="H9375" s="115" t="s">
        <v>16</v>
      </c>
      <c r="I9375" t="s">
        <v>199</v>
      </c>
      <c r="J9375" s="244" t="s">
        <v>1226</v>
      </c>
      <c r="L9375" s="115" t="s">
        <v>55</v>
      </c>
      <c r="U9375"/>
      <c r="V9375" t="s">
        <v>4414</v>
      </c>
      <c r="W9375" s="244"/>
    </row>
    <row r="9376" spans="1:34" hidden="1" x14ac:dyDescent="0.25">
      <c r="A9376" s="243">
        <v>337064</v>
      </c>
      <c r="B9376" s="244" t="s">
        <v>4233</v>
      </c>
      <c r="C9376" s="244" t="s">
        <v>988</v>
      </c>
      <c r="D9376" s="245" t="s">
        <v>415</v>
      </c>
      <c r="E9376" s="115" t="s">
        <v>77</v>
      </c>
      <c r="F9376" s="237">
        <v>33650</v>
      </c>
      <c r="G9376" s="245" t="s">
        <v>211</v>
      </c>
      <c r="H9376" s="115" t="s">
        <v>16</v>
      </c>
      <c r="I9376" t="s">
        <v>199</v>
      </c>
      <c r="J9376" s="244" t="s">
        <v>1226</v>
      </c>
      <c r="L9376" s="115" t="s">
        <v>18</v>
      </c>
      <c r="U9376"/>
      <c r="V9376">
        <v>0</v>
      </c>
      <c r="W9376" s="244"/>
    </row>
    <row r="9377" spans="1:35" hidden="1" x14ac:dyDescent="0.25">
      <c r="A9377" s="246">
        <v>337066</v>
      </c>
      <c r="B9377" s="247" t="s">
        <v>13410</v>
      </c>
      <c r="C9377" s="247" t="s">
        <v>625</v>
      </c>
      <c r="D9377" s="248" t="s">
        <v>320</v>
      </c>
      <c r="E9377" t="s">
        <v>76</v>
      </c>
      <c r="F9377" s="126">
        <v>31168</v>
      </c>
      <c r="G9377" s="248" t="s">
        <v>626</v>
      </c>
      <c r="H9377" t="s">
        <v>16</v>
      </c>
      <c r="I9377" t="s">
        <v>129</v>
      </c>
      <c r="J9377" s="247"/>
      <c r="K9377"/>
      <c r="L9377"/>
      <c r="M9377"/>
      <c r="N9377"/>
      <c r="O9377"/>
      <c r="P9377"/>
      <c r="Q9377"/>
      <c r="U9377"/>
      <c r="V9377" t="s">
        <v>4414</v>
      </c>
      <c r="W9377" s="247"/>
      <c r="X9377"/>
      <c r="Y9377"/>
      <c r="Z9377"/>
      <c r="AA9377"/>
      <c r="AB9377" t="s">
        <v>4308</v>
      </c>
      <c r="AC9377" t="s">
        <v>4308</v>
      </c>
      <c r="AD9377" t="s">
        <v>4308</v>
      </c>
      <c r="AE9377" t="s">
        <v>4308</v>
      </c>
      <c r="AF9377" t="s">
        <v>4308</v>
      </c>
      <c r="AG9377" t="s">
        <v>4308</v>
      </c>
      <c r="AH9377" s="115" t="s">
        <v>4308</v>
      </c>
    </row>
    <row r="9378" spans="1:35" ht="18" hidden="1" x14ac:dyDescent="0.25">
      <c r="A9378" s="249">
        <v>337067</v>
      </c>
      <c r="B9378" s="250" t="s">
        <v>13411</v>
      </c>
      <c r="C9378" s="250" t="s">
        <v>212</v>
      </c>
      <c r="D9378" s="251" t="s">
        <v>2770</v>
      </c>
      <c r="E9378"/>
      <c r="F9378" s="126"/>
      <c r="G9378" s="252"/>
      <c r="H9378"/>
      <c r="I9378" t="s">
        <v>199</v>
      </c>
      <c r="J9378" s="253"/>
      <c r="K9378"/>
      <c r="L9378"/>
      <c r="M9378"/>
      <c r="N9378"/>
      <c r="O9378"/>
      <c r="P9378"/>
      <c r="Q9378"/>
      <c r="U9378"/>
      <c r="V9378">
        <v>0</v>
      </c>
      <c r="W9378" s="253"/>
      <c r="X9378"/>
      <c r="Y9378"/>
      <c r="Z9378"/>
      <c r="AA9378"/>
      <c r="AB9378"/>
      <c r="AC9378"/>
      <c r="AD9378"/>
      <c r="AE9378"/>
      <c r="AF9378"/>
      <c r="AG9378"/>
      <c r="AH9378" s="115" t="s">
        <v>4308</v>
      </c>
    </row>
    <row r="9379" spans="1:35" hidden="1" x14ac:dyDescent="0.25">
      <c r="A9379" s="246">
        <v>337069</v>
      </c>
      <c r="B9379" s="247" t="s">
        <v>13412</v>
      </c>
      <c r="C9379" s="247" t="s">
        <v>356</v>
      </c>
      <c r="D9379" s="248" t="s">
        <v>11550</v>
      </c>
      <c r="E9379" t="s">
        <v>76</v>
      </c>
      <c r="F9379" s="126"/>
      <c r="G9379" s="248"/>
      <c r="H9379" t="s">
        <v>16</v>
      </c>
      <c r="I9379" t="s">
        <v>129</v>
      </c>
      <c r="J9379" s="247"/>
      <c r="K9379"/>
      <c r="L9379"/>
      <c r="M9379"/>
      <c r="N9379"/>
      <c r="O9379"/>
      <c r="P9379"/>
      <c r="Q9379"/>
      <c r="U9379"/>
      <c r="V9379" t="s">
        <v>4414</v>
      </c>
      <c r="W9379" s="247"/>
      <c r="X9379"/>
      <c r="Y9379"/>
      <c r="Z9379"/>
      <c r="AA9379" t="s">
        <v>4308</v>
      </c>
      <c r="AB9379" t="s">
        <v>4308</v>
      </c>
      <c r="AC9379" t="s">
        <v>4308</v>
      </c>
      <c r="AD9379" t="s">
        <v>4308</v>
      </c>
      <c r="AE9379" t="s">
        <v>4308</v>
      </c>
      <c r="AF9379" t="s">
        <v>4308</v>
      </c>
      <c r="AG9379" t="s">
        <v>4308</v>
      </c>
      <c r="AH9379" s="115" t="s">
        <v>4308</v>
      </c>
    </row>
    <row r="9380" spans="1:35" hidden="1" x14ac:dyDescent="0.25">
      <c r="A9380" s="246">
        <v>337070</v>
      </c>
      <c r="B9380" s="247" t="s">
        <v>13413</v>
      </c>
      <c r="C9380" s="247" t="s">
        <v>285</v>
      </c>
      <c r="D9380" s="248" t="s">
        <v>304</v>
      </c>
      <c r="E9380" t="s">
        <v>76</v>
      </c>
      <c r="F9380" s="126">
        <v>36351</v>
      </c>
      <c r="G9380" s="248" t="s">
        <v>11364</v>
      </c>
      <c r="H9380" t="s">
        <v>16</v>
      </c>
      <c r="I9380" t="s">
        <v>136</v>
      </c>
      <c r="J9380" s="247" t="s">
        <v>1226</v>
      </c>
      <c r="K9380"/>
      <c r="L9380" t="s">
        <v>30</v>
      </c>
      <c r="M9380"/>
      <c r="N9380"/>
      <c r="O9380"/>
      <c r="P9380"/>
      <c r="Q9380"/>
      <c r="U9380"/>
      <c r="V9380" t="s">
        <v>16623</v>
      </c>
      <c r="W9380" s="247"/>
      <c r="X9380"/>
      <c r="Y9380"/>
      <c r="Z9380"/>
      <c r="AA9380"/>
      <c r="AB9380"/>
      <c r="AC9380"/>
      <c r="AD9380"/>
      <c r="AE9380"/>
      <c r="AF9380"/>
      <c r="AG9380"/>
    </row>
    <row r="9381" spans="1:35" hidden="1" x14ac:dyDescent="0.25">
      <c r="A9381" s="243">
        <v>337072</v>
      </c>
      <c r="B9381" s="244" t="s">
        <v>2681</v>
      </c>
      <c r="C9381" s="244" t="s">
        <v>274</v>
      </c>
      <c r="D9381" s="245" t="s">
        <v>445</v>
      </c>
      <c r="E9381" s="115" t="s">
        <v>77</v>
      </c>
      <c r="F9381" s="237">
        <v>29375</v>
      </c>
      <c r="G9381" s="245" t="s">
        <v>1917</v>
      </c>
      <c r="H9381" s="115" t="s">
        <v>16</v>
      </c>
      <c r="I9381" t="s">
        <v>199</v>
      </c>
      <c r="J9381" s="244" t="s">
        <v>1226</v>
      </c>
      <c r="L9381" s="115" t="s">
        <v>18</v>
      </c>
      <c r="U9381"/>
      <c r="V9381">
        <v>0</v>
      </c>
      <c r="W9381" s="244"/>
    </row>
    <row r="9382" spans="1:35" ht="18" hidden="1" x14ac:dyDescent="0.25">
      <c r="A9382" s="249">
        <v>337073</v>
      </c>
      <c r="B9382" s="250" t="s">
        <v>13414</v>
      </c>
      <c r="C9382" s="250" t="s">
        <v>345</v>
      </c>
      <c r="D9382" s="251" t="s">
        <v>13415</v>
      </c>
      <c r="E9382"/>
      <c r="F9382" s="126"/>
      <c r="G9382" s="252"/>
      <c r="H9382"/>
      <c r="I9382" t="s">
        <v>199</v>
      </c>
      <c r="J9382" s="253"/>
      <c r="K9382"/>
      <c r="L9382"/>
      <c r="M9382"/>
      <c r="N9382"/>
      <c r="O9382"/>
      <c r="P9382"/>
      <c r="Q9382"/>
      <c r="U9382"/>
      <c r="V9382">
        <v>0</v>
      </c>
      <c r="W9382" s="253"/>
      <c r="X9382"/>
      <c r="Y9382"/>
      <c r="Z9382"/>
      <c r="AA9382"/>
      <c r="AB9382"/>
      <c r="AC9382"/>
      <c r="AD9382"/>
      <c r="AE9382"/>
      <c r="AF9382"/>
      <c r="AG9382"/>
      <c r="AH9382" s="115" t="s">
        <v>4308</v>
      </c>
    </row>
    <row r="9383" spans="1:35" hidden="1" x14ac:dyDescent="0.25">
      <c r="A9383" s="246">
        <v>337074</v>
      </c>
      <c r="B9383" s="247" t="s">
        <v>13416</v>
      </c>
      <c r="C9383" s="247" t="s">
        <v>457</v>
      </c>
      <c r="D9383" s="248" t="s">
        <v>1074</v>
      </c>
      <c r="E9383" t="s">
        <v>76</v>
      </c>
      <c r="F9383" s="126">
        <v>35855</v>
      </c>
      <c r="G9383" s="248" t="s">
        <v>13417</v>
      </c>
      <c r="H9383" t="s">
        <v>16</v>
      </c>
      <c r="I9383" t="s">
        <v>129</v>
      </c>
      <c r="J9383" s="247" t="s">
        <v>1226</v>
      </c>
      <c r="K9383"/>
      <c r="L9383" t="s">
        <v>18</v>
      </c>
      <c r="M9383"/>
      <c r="N9383"/>
      <c r="O9383"/>
      <c r="P9383"/>
      <c r="Q9383"/>
      <c r="U9383"/>
      <c r="V9383" t="s">
        <v>4337</v>
      </c>
      <c r="W9383" s="247"/>
      <c r="X9383"/>
      <c r="Y9383"/>
      <c r="Z9383"/>
      <c r="AA9383"/>
      <c r="AB9383"/>
      <c r="AC9383"/>
      <c r="AD9383"/>
      <c r="AE9383"/>
      <c r="AF9383"/>
      <c r="AG9383" t="s">
        <v>4308</v>
      </c>
      <c r="AH9383" s="115" t="s">
        <v>4308</v>
      </c>
    </row>
    <row r="9384" spans="1:35" hidden="1" x14ac:dyDescent="0.25">
      <c r="A9384" s="246">
        <v>337075</v>
      </c>
      <c r="B9384" s="247" t="s">
        <v>13418</v>
      </c>
      <c r="C9384" s="247" t="s">
        <v>1015</v>
      </c>
      <c r="D9384" s="248" t="s">
        <v>318</v>
      </c>
      <c r="E9384" t="s">
        <v>76</v>
      </c>
      <c r="F9384" s="126">
        <v>32751</v>
      </c>
      <c r="G9384" s="248" t="s">
        <v>18</v>
      </c>
      <c r="H9384" t="s">
        <v>16</v>
      </c>
      <c r="I9384" t="s">
        <v>136</v>
      </c>
      <c r="J9384" s="247" t="s">
        <v>1226</v>
      </c>
      <c r="K9384"/>
      <c r="L9384" t="s">
        <v>30</v>
      </c>
      <c r="M9384"/>
      <c r="N9384"/>
      <c r="O9384"/>
      <c r="P9384"/>
      <c r="Q9384"/>
      <c r="U9384"/>
      <c r="V9384" t="s">
        <v>4329</v>
      </c>
      <c r="W9384" s="247"/>
      <c r="X9384"/>
      <c r="Y9384"/>
      <c r="Z9384"/>
      <c r="AA9384"/>
      <c r="AB9384"/>
      <c r="AC9384"/>
      <c r="AD9384"/>
      <c r="AE9384"/>
      <c r="AF9384"/>
      <c r="AG9384"/>
      <c r="AH9384" s="115" t="s">
        <v>4308</v>
      </c>
    </row>
    <row r="9385" spans="1:35" hidden="1" x14ac:dyDescent="0.25">
      <c r="A9385" s="246">
        <v>337076</v>
      </c>
      <c r="B9385" s="247" t="s">
        <v>13419</v>
      </c>
      <c r="C9385" s="247" t="s">
        <v>339</v>
      </c>
      <c r="D9385" s="248" t="s">
        <v>617</v>
      </c>
      <c r="E9385" t="s">
        <v>76</v>
      </c>
      <c r="F9385" s="126">
        <v>34729</v>
      </c>
      <c r="G9385" s="248" t="s">
        <v>13420</v>
      </c>
      <c r="H9385" t="s">
        <v>16</v>
      </c>
      <c r="I9385" t="s">
        <v>136</v>
      </c>
      <c r="J9385" s="247"/>
      <c r="K9385"/>
      <c r="L9385"/>
      <c r="M9385"/>
      <c r="N9385"/>
      <c r="O9385"/>
      <c r="P9385"/>
      <c r="Q9385"/>
      <c r="U9385"/>
      <c r="V9385" t="s">
        <v>4336</v>
      </c>
      <c r="W9385" s="247"/>
      <c r="X9385"/>
      <c r="Y9385"/>
      <c r="Z9385"/>
      <c r="AA9385"/>
      <c r="AB9385" t="s">
        <v>4308</v>
      </c>
      <c r="AC9385" t="s">
        <v>4308</v>
      </c>
      <c r="AD9385" t="s">
        <v>4308</v>
      </c>
      <c r="AE9385" t="s">
        <v>4308</v>
      </c>
      <c r="AF9385" t="s">
        <v>4308</v>
      </c>
      <c r="AG9385" t="s">
        <v>4308</v>
      </c>
      <c r="AH9385" s="115" t="s">
        <v>4308</v>
      </c>
    </row>
    <row r="9386" spans="1:35" hidden="1" x14ac:dyDescent="0.25">
      <c r="A9386" s="246">
        <v>337077</v>
      </c>
      <c r="B9386" s="247" t="s">
        <v>13421</v>
      </c>
      <c r="C9386" s="247" t="s">
        <v>1320</v>
      </c>
      <c r="D9386" s="248" t="s">
        <v>323</v>
      </c>
      <c r="E9386" t="s">
        <v>76</v>
      </c>
      <c r="F9386" s="126">
        <v>33605</v>
      </c>
      <c r="G9386" s="248" t="s">
        <v>13422</v>
      </c>
      <c r="H9386" t="s">
        <v>16</v>
      </c>
      <c r="I9386" t="s">
        <v>136</v>
      </c>
      <c r="J9386" s="247"/>
      <c r="K9386"/>
      <c r="L9386"/>
      <c r="M9386"/>
      <c r="N9386"/>
      <c r="O9386"/>
      <c r="P9386"/>
      <c r="Q9386"/>
      <c r="U9386"/>
      <c r="V9386" t="s">
        <v>4336</v>
      </c>
      <c r="W9386" s="247"/>
      <c r="X9386"/>
      <c r="Y9386"/>
      <c r="Z9386"/>
      <c r="AA9386"/>
      <c r="AB9386"/>
      <c r="AC9386"/>
      <c r="AD9386"/>
      <c r="AE9386"/>
      <c r="AF9386"/>
      <c r="AG9386"/>
      <c r="AH9386" s="115" t="s">
        <v>4308</v>
      </c>
    </row>
    <row r="9387" spans="1:35" hidden="1" x14ac:dyDescent="0.25">
      <c r="A9387" s="243">
        <v>337078</v>
      </c>
      <c r="B9387" s="244" t="s">
        <v>2452</v>
      </c>
      <c r="C9387" s="244" t="s">
        <v>2453</v>
      </c>
      <c r="D9387" s="245" t="s">
        <v>435</v>
      </c>
      <c r="E9387" s="115" t="s">
        <v>76</v>
      </c>
      <c r="F9387" s="237">
        <v>35805</v>
      </c>
      <c r="G9387" s="245" t="s">
        <v>211</v>
      </c>
      <c r="H9387" s="115" t="s">
        <v>16</v>
      </c>
      <c r="I9387" t="s">
        <v>199</v>
      </c>
      <c r="J9387" s="244" t="s">
        <v>15</v>
      </c>
      <c r="L9387" s="115" t="s">
        <v>18</v>
      </c>
      <c r="U9387"/>
      <c r="V9387" t="s">
        <v>16623</v>
      </c>
      <c r="W9387" s="244"/>
    </row>
    <row r="9388" spans="1:35" hidden="1" x14ac:dyDescent="0.25">
      <c r="A9388" s="246">
        <v>337079</v>
      </c>
      <c r="B9388" s="247" t="s">
        <v>13423</v>
      </c>
      <c r="C9388" s="247" t="s">
        <v>10248</v>
      </c>
      <c r="D9388" s="248" t="s">
        <v>328</v>
      </c>
      <c r="E9388" t="s">
        <v>76</v>
      </c>
      <c r="F9388" s="126">
        <v>35200</v>
      </c>
      <c r="G9388" s="248" t="s">
        <v>431</v>
      </c>
      <c r="H9388" t="s">
        <v>16</v>
      </c>
      <c r="I9388" t="s">
        <v>136</v>
      </c>
      <c r="J9388" s="247" t="s">
        <v>1226</v>
      </c>
      <c r="K9388"/>
      <c r="L9388" t="s">
        <v>30</v>
      </c>
      <c r="M9388"/>
      <c r="N9388"/>
      <c r="O9388"/>
      <c r="P9388"/>
      <c r="Q9388"/>
      <c r="U9388"/>
      <c r="V9388" t="s">
        <v>4329</v>
      </c>
      <c r="W9388" s="247"/>
      <c r="X9388"/>
      <c r="Y9388"/>
      <c r="Z9388"/>
      <c r="AA9388"/>
      <c r="AB9388"/>
      <c r="AC9388"/>
      <c r="AD9388"/>
      <c r="AE9388"/>
      <c r="AF9388"/>
      <c r="AG9388"/>
      <c r="AH9388" s="115" t="s">
        <v>4308</v>
      </c>
    </row>
    <row r="9389" spans="1:35" ht="18" x14ac:dyDescent="0.25">
      <c r="A9389" s="249">
        <v>337080</v>
      </c>
      <c r="B9389" s="250" t="s">
        <v>13424</v>
      </c>
      <c r="C9389" s="250" t="s">
        <v>324</v>
      </c>
      <c r="D9389" s="251" t="s">
        <v>280</v>
      </c>
      <c r="E9389"/>
      <c r="F9389" s="126"/>
      <c r="G9389" s="252"/>
      <c r="H9389"/>
      <c r="I9389" t="s">
        <v>107</v>
      </c>
      <c r="J9389" s="253"/>
      <c r="K9389"/>
      <c r="L9389"/>
      <c r="M9389"/>
      <c r="N9389"/>
      <c r="O9389"/>
      <c r="P9389"/>
      <c r="Q9389"/>
      <c r="U9389"/>
      <c r="V9389">
        <v>0</v>
      </c>
      <c r="W9389" s="253"/>
      <c r="X9389"/>
      <c r="Y9389"/>
      <c r="Z9389"/>
      <c r="AA9389"/>
      <c r="AB9389"/>
      <c r="AC9389"/>
      <c r="AD9389"/>
      <c r="AE9389"/>
      <c r="AF9389"/>
      <c r="AG9389"/>
      <c r="AH9389" s="115" t="s">
        <v>4308</v>
      </c>
      <c r="AI9389" s="115" t="e">
        <f>VLOOKUP(A9389,'[2]دراسات قانونية'!$A$3:$E$600,1,0)</f>
        <v>#N/A</v>
      </c>
    </row>
    <row r="9390" spans="1:35" ht="18" hidden="1" x14ac:dyDescent="0.25">
      <c r="A9390" s="249">
        <v>337081</v>
      </c>
      <c r="B9390" s="250" t="s">
        <v>13425</v>
      </c>
      <c r="C9390" s="250" t="s">
        <v>13426</v>
      </c>
      <c r="D9390" s="251" t="s">
        <v>230</v>
      </c>
      <c r="E9390"/>
      <c r="F9390" s="126"/>
      <c r="G9390" s="252"/>
      <c r="H9390"/>
      <c r="I9390" t="s">
        <v>199</v>
      </c>
      <c r="J9390" s="253"/>
      <c r="K9390"/>
      <c r="L9390"/>
      <c r="M9390"/>
      <c r="N9390"/>
      <c r="O9390"/>
      <c r="P9390"/>
      <c r="Q9390"/>
      <c r="U9390"/>
      <c r="V9390" t="s">
        <v>16623</v>
      </c>
      <c r="W9390" s="253"/>
      <c r="X9390"/>
      <c r="Y9390"/>
      <c r="Z9390"/>
      <c r="AA9390"/>
      <c r="AB9390"/>
      <c r="AC9390"/>
      <c r="AD9390"/>
      <c r="AE9390"/>
      <c r="AF9390"/>
      <c r="AG9390"/>
      <c r="AH9390" s="115" t="s">
        <v>4308</v>
      </c>
    </row>
    <row r="9391" spans="1:35" hidden="1" x14ac:dyDescent="0.25">
      <c r="A9391" s="246">
        <v>337082</v>
      </c>
      <c r="B9391" s="247" t="s">
        <v>13427</v>
      </c>
      <c r="C9391" s="247" t="s">
        <v>13428</v>
      </c>
      <c r="D9391" s="248" t="s">
        <v>501</v>
      </c>
      <c r="E9391" t="s">
        <v>76</v>
      </c>
      <c r="F9391" s="126">
        <v>29952</v>
      </c>
      <c r="G9391" s="248" t="s">
        <v>1875</v>
      </c>
      <c r="H9391" t="s">
        <v>16</v>
      </c>
      <c r="I9391" t="s">
        <v>136</v>
      </c>
      <c r="J9391" s="247" t="s">
        <v>1226</v>
      </c>
      <c r="K9391"/>
      <c r="L9391" t="s">
        <v>58</v>
      </c>
      <c r="M9391"/>
      <c r="N9391"/>
      <c r="O9391"/>
      <c r="P9391"/>
      <c r="Q9391"/>
      <c r="U9391"/>
      <c r="V9391">
        <v>0</v>
      </c>
      <c r="W9391" s="247"/>
      <c r="X9391"/>
      <c r="Y9391"/>
      <c r="Z9391"/>
      <c r="AA9391"/>
      <c r="AB9391"/>
      <c r="AC9391"/>
      <c r="AD9391"/>
      <c r="AE9391" t="s">
        <v>4308</v>
      </c>
      <c r="AF9391" t="s">
        <v>4308</v>
      </c>
      <c r="AG9391" t="s">
        <v>4308</v>
      </c>
      <c r="AH9391" s="115" t="s">
        <v>4308</v>
      </c>
    </row>
    <row r="9392" spans="1:35" ht="18" x14ac:dyDescent="0.25">
      <c r="A9392" s="249">
        <v>337083</v>
      </c>
      <c r="B9392" s="250" t="s">
        <v>13429</v>
      </c>
      <c r="C9392" s="250" t="s">
        <v>355</v>
      </c>
      <c r="D9392" s="251" t="s">
        <v>575</v>
      </c>
      <c r="E9392"/>
      <c r="F9392" s="126"/>
      <c r="G9392" s="252"/>
      <c r="H9392"/>
      <c r="I9392" t="s">
        <v>107</v>
      </c>
      <c r="J9392" s="253"/>
      <c r="K9392"/>
      <c r="L9392"/>
      <c r="M9392"/>
      <c r="N9392"/>
      <c r="O9392"/>
      <c r="P9392"/>
      <c r="Q9392"/>
      <c r="U9392"/>
      <c r="V9392" t="s">
        <v>4337</v>
      </c>
      <c r="W9392" s="253"/>
      <c r="X9392"/>
      <c r="Y9392"/>
      <c r="Z9392"/>
      <c r="AA9392"/>
      <c r="AB9392"/>
      <c r="AC9392"/>
      <c r="AD9392"/>
      <c r="AE9392"/>
      <c r="AF9392"/>
      <c r="AG9392"/>
      <c r="AH9392" s="115" t="s">
        <v>4308</v>
      </c>
      <c r="AI9392" s="115" t="e">
        <f>VLOOKUP(A9392,'[2]دراسات قانونية'!$A$3:$E$600,1,0)</f>
        <v>#N/A</v>
      </c>
    </row>
    <row r="9393" spans="1:35" ht="18" x14ac:dyDescent="0.25">
      <c r="A9393" s="249">
        <v>337084</v>
      </c>
      <c r="B9393" s="250" t="s">
        <v>13430</v>
      </c>
      <c r="C9393" s="250" t="s">
        <v>329</v>
      </c>
      <c r="D9393" s="251" t="s">
        <v>281</v>
      </c>
      <c r="E9393"/>
      <c r="F9393" s="126"/>
      <c r="G9393" s="252"/>
      <c r="H9393"/>
      <c r="I9393" t="s">
        <v>107</v>
      </c>
      <c r="J9393" s="253"/>
      <c r="K9393"/>
      <c r="L9393"/>
      <c r="M9393"/>
      <c r="N9393"/>
      <c r="O9393"/>
      <c r="P9393"/>
      <c r="Q9393"/>
      <c r="U9393"/>
      <c r="V9393">
        <v>0</v>
      </c>
      <c r="W9393" s="253"/>
      <c r="X9393"/>
      <c r="Y9393"/>
      <c r="Z9393"/>
      <c r="AA9393"/>
      <c r="AB9393"/>
      <c r="AC9393"/>
      <c r="AD9393"/>
      <c r="AE9393"/>
      <c r="AF9393"/>
      <c r="AG9393"/>
      <c r="AH9393" s="115" t="s">
        <v>4308</v>
      </c>
      <c r="AI9393" s="115" t="e">
        <f>VLOOKUP(A9393,'[2]دراسات قانونية'!$A$3:$E$600,1,0)</f>
        <v>#N/A</v>
      </c>
    </row>
    <row r="9394" spans="1:35" hidden="1" x14ac:dyDescent="0.25">
      <c r="A9394" s="243">
        <v>337086</v>
      </c>
      <c r="B9394" s="244" t="s">
        <v>3206</v>
      </c>
      <c r="C9394" s="244" t="s">
        <v>212</v>
      </c>
      <c r="D9394" s="245" t="s">
        <v>293</v>
      </c>
      <c r="E9394" s="115" t="s">
        <v>76</v>
      </c>
      <c r="F9394" s="237">
        <v>35799</v>
      </c>
      <c r="G9394" s="245" t="s">
        <v>353</v>
      </c>
      <c r="H9394" s="115" t="s">
        <v>16</v>
      </c>
      <c r="I9394" t="s">
        <v>199</v>
      </c>
      <c r="J9394" s="244" t="s">
        <v>15</v>
      </c>
      <c r="L9394" s="115" t="s">
        <v>47</v>
      </c>
      <c r="U9394"/>
      <c r="V9394">
        <v>0</v>
      </c>
      <c r="W9394" s="244"/>
      <c r="AH9394" s="115" t="s">
        <v>4308</v>
      </c>
    </row>
    <row r="9395" spans="1:35" hidden="1" x14ac:dyDescent="0.25">
      <c r="A9395" s="246">
        <v>337088</v>
      </c>
      <c r="B9395" s="247" t="s">
        <v>1449</v>
      </c>
      <c r="C9395" s="247" t="s">
        <v>12632</v>
      </c>
      <c r="D9395" s="248" t="s">
        <v>13264</v>
      </c>
      <c r="E9395" t="s">
        <v>76</v>
      </c>
      <c r="F9395" s="126">
        <v>32740</v>
      </c>
      <c r="G9395" s="248" t="s">
        <v>18</v>
      </c>
      <c r="H9395" t="s">
        <v>16</v>
      </c>
      <c r="I9395" t="s">
        <v>136</v>
      </c>
      <c r="J9395" s="247"/>
      <c r="K9395"/>
      <c r="L9395"/>
      <c r="M9395"/>
      <c r="N9395"/>
      <c r="O9395"/>
      <c r="P9395"/>
      <c r="Q9395"/>
      <c r="U9395"/>
      <c r="V9395" t="s">
        <v>4329</v>
      </c>
      <c r="W9395" s="247"/>
      <c r="X9395"/>
      <c r="Y9395"/>
      <c r="Z9395"/>
      <c r="AA9395"/>
      <c r="AB9395"/>
      <c r="AC9395"/>
      <c r="AD9395"/>
      <c r="AE9395"/>
      <c r="AF9395"/>
      <c r="AG9395"/>
      <c r="AH9395" s="115" t="s">
        <v>4308</v>
      </c>
    </row>
    <row r="9396" spans="1:35" hidden="1" x14ac:dyDescent="0.25">
      <c r="A9396" s="246">
        <v>337089</v>
      </c>
      <c r="B9396" s="247" t="s">
        <v>13431</v>
      </c>
      <c r="C9396" s="247" t="s">
        <v>209</v>
      </c>
      <c r="D9396" s="248" t="s">
        <v>230</v>
      </c>
      <c r="E9396" t="s">
        <v>76</v>
      </c>
      <c r="F9396" s="126">
        <v>33156</v>
      </c>
      <c r="G9396" s="248" t="s">
        <v>458</v>
      </c>
      <c r="H9396" t="s">
        <v>16</v>
      </c>
      <c r="I9396" t="s">
        <v>136</v>
      </c>
      <c r="J9396" s="247" t="s">
        <v>1226</v>
      </c>
      <c r="K9396"/>
      <c r="L9396" t="s">
        <v>30</v>
      </c>
      <c r="M9396"/>
      <c r="N9396"/>
      <c r="O9396"/>
      <c r="P9396"/>
      <c r="Q9396"/>
      <c r="U9396"/>
      <c r="V9396" t="s">
        <v>16623</v>
      </c>
      <c r="W9396" s="247"/>
      <c r="X9396"/>
      <c r="Y9396"/>
      <c r="Z9396"/>
      <c r="AA9396"/>
      <c r="AB9396"/>
      <c r="AC9396"/>
      <c r="AD9396"/>
      <c r="AE9396"/>
      <c r="AF9396"/>
      <c r="AG9396"/>
    </row>
    <row r="9397" spans="1:35" hidden="1" x14ac:dyDescent="0.25">
      <c r="A9397" s="243">
        <v>337090</v>
      </c>
      <c r="B9397" s="244" t="s">
        <v>3343</v>
      </c>
      <c r="C9397" s="244" t="s">
        <v>244</v>
      </c>
      <c r="D9397" s="245" t="s">
        <v>2030</v>
      </c>
      <c r="E9397" s="115" t="s">
        <v>76</v>
      </c>
      <c r="F9397" s="237">
        <v>33536</v>
      </c>
      <c r="G9397" s="245" t="s">
        <v>3344</v>
      </c>
      <c r="H9397" s="115" t="s">
        <v>16</v>
      </c>
      <c r="I9397" t="s">
        <v>199</v>
      </c>
      <c r="J9397" s="244" t="s">
        <v>1226</v>
      </c>
      <c r="L9397" s="115" t="s">
        <v>47</v>
      </c>
      <c r="U9397"/>
      <c r="V9397">
        <v>0</v>
      </c>
      <c r="W9397" s="244"/>
    </row>
    <row r="9398" spans="1:35" x14ac:dyDescent="0.25">
      <c r="A9398" s="243">
        <v>337093</v>
      </c>
      <c r="B9398" s="244" t="s">
        <v>13432</v>
      </c>
      <c r="C9398" s="244" t="s">
        <v>209</v>
      </c>
      <c r="D9398" s="245" t="s">
        <v>757</v>
      </c>
      <c r="E9398" s="115" t="s">
        <v>76</v>
      </c>
      <c r="F9398" s="237"/>
      <c r="G9398" s="245"/>
      <c r="H9398" s="115" t="s">
        <v>16</v>
      </c>
      <c r="I9398" t="s">
        <v>107</v>
      </c>
      <c r="J9398" s="244"/>
      <c r="U9398"/>
      <c r="V9398" t="s">
        <v>4414</v>
      </c>
      <c r="W9398" s="244"/>
      <c r="AA9398" s="115" t="s">
        <v>4308</v>
      </c>
      <c r="AB9398" s="115" t="s">
        <v>4308</v>
      </c>
      <c r="AC9398" s="115" t="s">
        <v>4308</v>
      </c>
      <c r="AD9398" s="115" t="s">
        <v>4308</v>
      </c>
      <c r="AE9398" s="115" t="s">
        <v>4308</v>
      </c>
      <c r="AF9398" s="115" t="s">
        <v>4308</v>
      </c>
      <c r="AG9398" s="115" t="s">
        <v>4308</v>
      </c>
      <c r="AH9398" s="115" t="s">
        <v>4308</v>
      </c>
      <c r="AI9398" s="115" t="e">
        <f>VLOOKUP(A9398,'[2]دراسات قانونية'!$A$3:$E$600,1,0)</f>
        <v>#N/A</v>
      </c>
    </row>
    <row r="9399" spans="1:35" hidden="1" x14ac:dyDescent="0.25">
      <c r="A9399" s="246">
        <v>337094</v>
      </c>
      <c r="B9399" s="247" t="s">
        <v>13433</v>
      </c>
      <c r="C9399" s="247" t="s">
        <v>13434</v>
      </c>
      <c r="D9399" s="248" t="s">
        <v>323</v>
      </c>
      <c r="E9399" t="s">
        <v>76</v>
      </c>
      <c r="F9399" s="126"/>
      <c r="G9399" s="248"/>
      <c r="H9399" t="s">
        <v>16</v>
      </c>
      <c r="I9399" t="s">
        <v>129</v>
      </c>
      <c r="J9399" s="247"/>
      <c r="K9399"/>
      <c r="L9399"/>
      <c r="M9399"/>
      <c r="N9399"/>
      <c r="O9399"/>
      <c r="P9399"/>
      <c r="Q9399"/>
      <c r="U9399"/>
      <c r="V9399" t="s">
        <v>4414</v>
      </c>
      <c r="W9399" s="247"/>
      <c r="X9399"/>
      <c r="Y9399"/>
      <c r="Z9399"/>
      <c r="AA9399" t="s">
        <v>4308</v>
      </c>
      <c r="AB9399" t="s">
        <v>4308</v>
      </c>
      <c r="AC9399" t="s">
        <v>4308</v>
      </c>
      <c r="AD9399" t="s">
        <v>4308</v>
      </c>
      <c r="AE9399" t="s">
        <v>4308</v>
      </c>
      <c r="AF9399" t="s">
        <v>4308</v>
      </c>
      <c r="AG9399" t="s">
        <v>4308</v>
      </c>
      <c r="AH9399" s="115" t="s">
        <v>4308</v>
      </c>
    </row>
    <row r="9400" spans="1:35" ht="18" hidden="1" x14ac:dyDescent="0.25">
      <c r="A9400" s="249">
        <v>337095</v>
      </c>
      <c r="B9400" s="250" t="s">
        <v>13435</v>
      </c>
      <c r="C9400" s="250" t="s">
        <v>520</v>
      </c>
      <c r="D9400" s="251" t="s">
        <v>312</v>
      </c>
      <c r="E9400"/>
      <c r="F9400" s="126"/>
      <c r="G9400" s="252"/>
      <c r="H9400"/>
      <c r="I9400" t="s">
        <v>129</v>
      </c>
      <c r="J9400" s="253"/>
      <c r="K9400"/>
      <c r="L9400"/>
      <c r="M9400"/>
      <c r="N9400"/>
      <c r="O9400"/>
      <c r="P9400"/>
      <c r="Q9400"/>
      <c r="U9400"/>
      <c r="V9400">
        <v>0</v>
      </c>
      <c r="W9400" s="253"/>
      <c r="X9400"/>
      <c r="Y9400"/>
      <c r="Z9400"/>
      <c r="AA9400"/>
      <c r="AB9400"/>
      <c r="AC9400"/>
      <c r="AD9400"/>
      <c r="AE9400"/>
      <c r="AF9400"/>
      <c r="AG9400"/>
      <c r="AH9400" s="115" t="s">
        <v>4308</v>
      </c>
    </row>
    <row r="9401" spans="1:35" ht="18" x14ac:dyDescent="0.25">
      <c r="A9401" s="249">
        <v>337096</v>
      </c>
      <c r="B9401" s="250" t="s">
        <v>13436</v>
      </c>
      <c r="C9401" s="250" t="s">
        <v>671</v>
      </c>
      <c r="D9401" s="251" t="s">
        <v>275</v>
      </c>
      <c r="E9401"/>
      <c r="F9401" s="126"/>
      <c r="G9401" s="252"/>
      <c r="H9401"/>
      <c r="I9401" t="s">
        <v>107</v>
      </c>
      <c r="J9401" s="253"/>
      <c r="K9401"/>
      <c r="L9401"/>
      <c r="M9401"/>
      <c r="N9401"/>
      <c r="O9401"/>
      <c r="P9401"/>
      <c r="Q9401"/>
      <c r="U9401"/>
      <c r="V9401">
        <v>0</v>
      </c>
      <c r="W9401" s="253"/>
      <c r="X9401"/>
      <c r="Y9401"/>
      <c r="Z9401"/>
      <c r="AA9401"/>
      <c r="AB9401"/>
      <c r="AC9401"/>
      <c r="AD9401"/>
      <c r="AE9401"/>
      <c r="AF9401"/>
      <c r="AG9401"/>
      <c r="AH9401" s="115" t="s">
        <v>4308</v>
      </c>
      <c r="AI9401" s="115" t="e">
        <f>VLOOKUP(A9401,'[2]دراسات قانونية'!$A$3:$E$600,1,0)</f>
        <v>#N/A</v>
      </c>
    </row>
    <row r="9402" spans="1:35" hidden="1" x14ac:dyDescent="0.25">
      <c r="A9402" s="246">
        <v>337097</v>
      </c>
      <c r="B9402" s="247" t="s">
        <v>13437</v>
      </c>
      <c r="C9402" s="247" t="s">
        <v>295</v>
      </c>
      <c r="D9402" s="248" t="s">
        <v>265</v>
      </c>
      <c r="E9402" t="s">
        <v>76</v>
      </c>
      <c r="F9402" s="126">
        <v>36209</v>
      </c>
      <c r="G9402" s="248" t="s">
        <v>211</v>
      </c>
      <c r="H9402" t="s">
        <v>16</v>
      </c>
      <c r="I9402" t="s">
        <v>136</v>
      </c>
      <c r="J9402" s="247" t="s">
        <v>1226</v>
      </c>
      <c r="K9402"/>
      <c r="L9402" t="s">
        <v>73</v>
      </c>
      <c r="M9402"/>
      <c r="N9402"/>
      <c r="O9402"/>
      <c r="P9402"/>
      <c r="Q9402"/>
      <c r="U9402"/>
      <c r="V9402" t="s">
        <v>4337</v>
      </c>
      <c r="W9402" s="247"/>
      <c r="X9402"/>
      <c r="Y9402"/>
      <c r="Z9402"/>
      <c r="AA9402"/>
      <c r="AB9402"/>
      <c r="AC9402"/>
      <c r="AD9402"/>
      <c r="AE9402"/>
      <c r="AF9402"/>
      <c r="AG9402"/>
    </row>
    <row r="9403" spans="1:35" ht="18" hidden="1" x14ac:dyDescent="0.25">
      <c r="A9403" s="249">
        <v>337098</v>
      </c>
      <c r="B9403" s="250" t="s">
        <v>13438</v>
      </c>
      <c r="C9403" s="250" t="s">
        <v>1406</v>
      </c>
      <c r="D9403" s="251" t="s">
        <v>13439</v>
      </c>
      <c r="E9403"/>
      <c r="F9403" s="126"/>
      <c r="G9403" s="252"/>
      <c r="H9403"/>
      <c r="I9403" t="s">
        <v>199</v>
      </c>
      <c r="J9403" s="253"/>
      <c r="K9403"/>
      <c r="L9403"/>
      <c r="M9403"/>
      <c r="N9403"/>
      <c r="O9403"/>
      <c r="P9403"/>
      <c r="Q9403"/>
      <c r="U9403"/>
      <c r="V9403">
        <v>0</v>
      </c>
      <c r="W9403" s="253"/>
      <c r="X9403"/>
      <c r="Y9403"/>
      <c r="Z9403"/>
      <c r="AA9403"/>
      <c r="AB9403"/>
      <c r="AC9403"/>
      <c r="AD9403"/>
      <c r="AE9403"/>
      <c r="AF9403"/>
      <c r="AG9403"/>
      <c r="AH9403" s="115" t="s">
        <v>4308</v>
      </c>
    </row>
    <row r="9404" spans="1:35" hidden="1" x14ac:dyDescent="0.25">
      <c r="A9404" s="246">
        <v>337099</v>
      </c>
      <c r="B9404" s="247" t="s">
        <v>9797</v>
      </c>
      <c r="C9404" s="247" t="s">
        <v>339</v>
      </c>
      <c r="D9404" s="248" t="s">
        <v>445</v>
      </c>
      <c r="E9404" t="s">
        <v>76</v>
      </c>
      <c r="F9404" s="126">
        <v>33970</v>
      </c>
      <c r="G9404" s="248" t="s">
        <v>368</v>
      </c>
      <c r="H9404" t="s">
        <v>16</v>
      </c>
      <c r="I9404" t="s">
        <v>136</v>
      </c>
      <c r="J9404" s="247" t="s">
        <v>1226</v>
      </c>
      <c r="K9404"/>
      <c r="L9404" t="s">
        <v>18</v>
      </c>
      <c r="M9404"/>
      <c r="N9404"/>
      <c r="O9404"/>
      <c r="P9404"/>
      <c r="Q9404"/>
      <c r="U9404"/>
      <c r="V9404" t="s">
        <v>16623</v>
      </c>
      <c r="W9404" s="247"/>
      <c r="X9404"/>
      <c r="Y9404"/>
      <c r="Z9404"/>
      <c r="AA9404"/>
      <c r="AB9404"/>
      <c r="AC9404"/>
      <c r="AD9404"/>
      <c r="AE9404"/>
      <c r="AF9404" t="s">
        <v>4308</v>
      </c>
      <c r="AG9404" t="s">
        <v>4308</v>
      </c>
      <c r="AH9404" s="115" t="s">
        <v>4308</v>
      </c>
    </row>
    <row r="9405" spans="1:35" hidden="1" x14ac:dyDescent="0.25">
      <c r="A9405" s="246">
        <v>337100</v>
      </c>
      <c r="B9405" s="247" t="s">
        <v>13440</v>
      </c>
      <c r="C9405" s="247" t="s">
        <v>212</v>
      </c>
      <c r="D9405" s="248" t="s">
        <v>409</v>
      </c>
      <c r="E9405" t="s">
        <v>77</v>
      </c>
      <c r="F9405" s="126">
        <v>35431</v>
      </c>
      <c r="G9405" s="248" t="s">
        <v>18</v>
      </c>
      <c r="H9405" t="s">
        <v>16</v>
      </c>
      <c r="I9405" t="s">
        <v>129</v>
      </c>
      <c r="J9405" s="247" t="s">
        <v>1226</v>
      </c>
      <c r="K9405"/>
      <c r="L9405" t="s">
        <v>73</v>
      </c>
      <c r="M9405"/>
      <c r="N9405"/>
      <c r="O9405"/>
      <c r="P9405"/>
      <c r="Q9405"/>
      <c r="U9405"/>
      <c r="V9405" t="s">
        <v>4414</v>
      </c>
      <c r="W9405" s="247"/>
      <c r="X9405"/>
      <c r="Y9405"/>
      <c r="Z9405"/>
      <c r="AA9405"/>
      <c r="AB9405"/>
      <c r="AC9405"/>
      <c r="AD9405"/>
      <c r="AE9405"/>
      <c r="AF9405"/>
      <c r="AG9405" t="s">
        <v>4308</v>
      </c>
      <c r="AH9405" s="115" t="s">
        <v>4308</v>
      </c>
    </row>
    <row r="9406" spans="1:35" hidden="1" x14ac:dyDescent="0.25">
      <c r="A9406" s="243">
        <v>337102</v>
      </c>
      <c r="B9406" s="244" t="s">
        <v>3207</v>
      </c>
      <c r="C9406" s="244" t="s">
        <v>3208</v>
      </c>
      <c r="D9406" s="245" t="s">
        <v>838</v>
      </c>
      <c r="E9406" s="115" t="s">
        <v>77</v>
      </c>
      <c r="F9406" s="237">
        <v>33794</v>
      </c>
      <c r="G9406" s="245" t="s">
        <v>18</v>
      </c>
      <c r="H9406" s="115" t="s">
        <v>16</v>
      </c>
      <c r="I9406" t="s">
        <v>199</v>
      </c>
      <c r="J9406" s="244" t="s">
        <v>1226</v>
      </c>
      <c r="L9406" s="115" t="s">
        <v>30</v>
      </c>
      <c r="U9406"/>
      <c r="V9406">
        <v>0</v>
      </c>
      <c r="W9406" s="244"/>
    </row>
    <row r="9407" spans="1:35" hidden="1" x14ac:dyDescent="0.25">
      <c r="A9407" s="246">
        <v>337103</v>
      </c>
      <c r="B9407" s="247" t="s">
        <v>13441</v>
      </c>
      <c r="C9407" s="247" t="s">
        <v>227</v>
      </c>
      <c r="D9407" s="248" t="s">
        <v>633</v>
      </c>
      <c r="E9407" t="s">
        <v>77</v>
      </c>
      <c r="F9407" s="126">
        <v>34308</v>
      </c>
      <c r="G9407" s="248" t="s">
        <v>215</v>
      </c>
      <c r="H9407" t="s">
        <v>19</v>
      </c>
      <c r="I9407" t="s">
        <v>136</v>
      </c>
      <c r="J9407" s="247" t="s">
        <v>1226</v>
      </c>
      <c r="K9407"/>
      <c r="L9407" t="s">
        <v>18</v>
      </c>
      <c r="M9407"/>
      <c r="N9407"/>
      <c r="O9407"/>
      <c r="P9407"/>
      <c r="Q9407"/>
      <c r="U9407"/>
      <c r="V9407" t="s">
        <v>16623</v>
      </c>
      <c r="W9407" s="247"/>
      <c r="X9407"/>
      <c r="Y9407"/>
      <c r="Z9407"/>
      <c r="AA9407"/>
      <c r="AB9407"/>
      <c r="AC9407"/>
      <c r="AD9407"/>
      <c r="AE9407"/>
      <c r="AF9407"/>
      <c r="AG9407"/>
    </row>
    <row r="9408" spans="1:35" hidden="1" x14ac:dyDescent="0.25">
      <c r="A9408" s="246">
        <v>337104</v>
      </c>
      <c r="B9408" s="247" t="s">
        <v>13442</v>
      </c>
      <c r="C9408" s="247" t="s">
        <v>295</v>
      </c>
      <c r="D9408" s="248" t="s">
        <v>437</v>
      </c>
      <c r="E9408" t="s">
        <v>76</v>
      </c>
      <c r="F9408" s="126"/>
      <c r="G9408" s="248"/>
      <c r="H9408" t="s">
        <v>16</v>
      </c>
      <c r="I9408" t="s">
        <v>136</v>
      </c>
      <c r="J9408" s="247"/>
      <c r="K9408"/>
      <c r="L9408"/>
      <c r="M9408"/>
      <c r="N9408"/>
      <c r="O9408"/>
      <c r="P9408"/>
      <c r="Q9408"/>
      <c r="U9408"/>
      <c r="V9408" t="s">
        <v>4414</v>
      </c>
      <c r="W9408" s="247"/>
      <c r="X9408"/>
      <c r="Y9408"/>
      <c r="Z9408"/>
      <c r="AA9408"/>
      <c r="AB9408"/>
      <c r="AC9408"/>
      <c r="AD9408"/>
      <c r="AE9408"/>
      <c r="AF9408"/>
      <c r="AG9408"/>
    </row>
    <row r="9409" spans="1:35" hidden="1" x14ac:dyDescent="0.25">
      <c r="A9409" s="246">
        <v>337105</v>
      </c>
      <c r="B9409" s="247" t="s">
        <v>13443</v>
      </c>
      <c r="C9409" s="247" t="s">
        <v>227</v>
      </c>
      <c r="D9409" s="248" t="s">
        <v>372</v>
      </c>
      <c r="E9409" t="s">
        <v>76</v>
      </c>
      <c r="F9409" s="126">
        <v>35431</v>
      </c>
      <c r="G9409" s="248" t="s">
        <v>458</v>
      </c>
      <c r="H9409" t="s">
        <v>16</v>
      </c>
      <c r="I9409" t="s">
        <v>129</v>
      </c>
      <c r="J9409" s="247" t="s">
        <v>1226</v>
      </c>
      <c r="K9409"/>
      <c r="L9409" t="s">
        <v>30</v>
      </c>
      <c r="M9409"/>
      <c r="N9409"/>
      <c r="O9409"/>
      <c r="P9409"/>
      <c r="Q9409"/>
      <c r="U9409"/>
      <c r="V9409" t="s">
        <v>4337</v>
      </c>
      <c r="W9409" s="247"/>
      <c r="X9409"/>
      <c r="Y9409"/>
      <c r="Z9409"/>
      <c r="AA9409"/>
      <c r="AB9409"/>
      <c r="AC9409"/>
      <c r="AD9409"/>
      <c r="AE9409" t="s">
        <v>4308</v>
      </c>
      <c r="AF9409" t="s">
        <v>4308</v>
      </c>
      <c r="AG9409" t="s">
        <v>4308</v>
      </c>
      <c r="AH9409" s="115" t="s">
        <v>4308</v>
      </c>
    </row>
    <row r="9410" spans="1:35" hidden="1" x14ac:dyDescent="0.25">
      <c r="A9410" s="246">
        <v>337106</v>
      </c>
      <c r="B9410" s="247" t="s">
        <v>13444</v>
      </c>
      <c r="C9410" s="247" t="s">
        <v>360</v>
      </c>
      <c r="D9410" s="248" t="s">
        <v>521</v>
      </c>
      <c r="E9410" t="s">
        <v>76</v>
      </c>
      <c r="F9410" s="126"/>
      <c r="G9410" s="248"/>
      <c r="H9410" t="s">
        <v>16</v>
      </c>
      <c r="I9410" t="s">
        <v>129</v>
      </c>
      <c r="J9410" s="247"/>
      <c r="K9410"/>
      <c r="L9410"/>
      <c r="M9410"/>
      <c r="N9410"/>
      <c r="O9410"/>
      <c r="P9410"/>
      <c r="Q9410"/>
      <c r="U9410"/>
      <c r="V9410" t="s">
        <v>4414</v>
      </c>
      <c r="W9410" s="247"/>
      <c r="X9410"/>
      <c r="Y9410"/>
      <c r="Z9410"/>
      <c r="AA9410" t="s">
        <v>4308</v>
      </c>
      <c r="AB9410" t="s">
        <v>4308</v>
      </c>
      <c r="AC9410" t="s">
        <v>4308</v>
      </c>
      <c r="AD9410" t="s">
        <v>4308</v>
      </c>
      <c r="AE9410" t="s">
        <v>4308</v>
      </c>
      <c r="AF9410" t="s">
        <v>4308</v>
      </c>
      <c r="AG9410" t="s">
        <v>4308</v>
      </c>
      <c r="AH9410" s="115" t="s">
        <v>4308</v>
      </c>
    </row>
    <row r="9411" spans="1:35" ht="18" hidden="1" x14ac:dyDescent="0.25">
      <c r="A9411" s="249">
        <v>337107</v>
      </c>
      <c r="B9411" s="250" t="s">
        <v>13445</v>
      </c>
      <c r="C9411" s="250" t="s">
        <v>356</v>
      </c>
      <c r="D9411" s="251" t="s">
        <v>595</v>
      </c>
      <c r="E9411"/>
      <c r="F9411" s="126"/>
      <c r="G9411" s="252"/>
      <c r="H9411"/>
      <c r="I9411" t="s">
        <v>199</v>
      </c>
      <c r="J9411" s="253"/>
      <c r="K9411"/>
      <c r="L9411"/>
      <c r="M9411"/>
      <c r="N9411"/>
      <c r="O9411"/>
      <c r="P9411"/>
      <c r="Q9411"/>
      <c r="U9411"/>
      <c r="V9411">
        <v>0</v>
      </c>
      <c r="W9411" s="253"/>
      <c r="X9411"/>
      <c r="Y9411"/>
      <c r="Z9411"/>
      <c r="AA9411"/>
      <c r="AB9411"/>
      <c r="AC9411"/>
      <c r="AD9411"/>
      <c r="AE9411"/>
      <c r="AF9411"/>
      <c r="AG9411"/>
      <c r="AH9411" s="115" t="s">
        <v>4308</v>
      </c>
    </row>
    <row r="9412" spans="1:35" hidden="1" x14ac:dyDescent="0.25">
      <c r="A9412" s="246">
        <v>337108</v>
      </c>
      <c r="B9412" s="247" t="s">
        <v>1337</v>
      </c>
      <c r="C9412" s="247" t="s">
        <v>5676</v>
      </c>
      <c r="D9412" s="248" t="s">
        <v>1125</v>
      </c>
      <c r="E9412" t="s">
        <v>76</v>
      </c>
      <c r="F9412" s="126"/>
      <c r="G9412" s="248"/>
      <c r="H9412" t="s">
        <v>16</v>
      </c>
      <c r="I9412" t="s">
        <v>136</v>
      </c>
      <c r="J9412" s="247"/>
      <c r="K9412"/>
      <c r="L9412"/>
      <c r="M9412"/>
      <c r="N9412"/>
      <c r="O9412"/>
      <c r="P9412"/>
      <c r="Q9412"/>
      <c r="U9412"/>
      <c r="V9412" t="s">
        <v>4329</v>
      </c>
      <c r="W9412" s="247"/>
      <c r="X9412"/>
      <c r="Y9412"/>
      <c r="Z9412"/>
      <c r="AA9412" t="s">
        <v>4308</v>
      </c>
      <c r="AB9412" t="s">
        <v>4308</v>
      </c>
      <c r="AC9412" t="s">
        <v>4308</v>
      </c>
      <c r="AD9412" t="s">
        <v>4308</v>
      </c>
      <c r="AE9412" t="s">
        <v>4308</v>
      </c>
      <c r="AF9412" t="s">
        <v>4308</v>
      </c>
      <c r="AG9412" t="s">
        <v>4308</v>
      </c>
      <c r="AH9412" s="115" t="s">
        <v>4308</v>
      </c>
    </row>
    <row r="9413" spans="1:35" ht="18" x14ac:dyDescent="0.25">
      <c r="A9413" s="249">
        <v>337109</v>
      </c>
      <c r="B9413" s="250" t="s">
        <v>13446</v>
      </c>
      <c r="C9413" s="250" t="s">
        <v>219</v>
      </c>
      <c r="D9413" s="251" t="s">
        <v>531</v>
      </c>
      <c r="E9413"/>
      <c r="F9413" s="126"/>
      <c r="G9413" s="252"/>
      <c r="H9413"/>
      <c r="I9413" t="s">
        <v>107</v>
      </c>
      <c r="J9413" s="253"/>
      <c r="K9413"/>
      <c r="L9413"/>
      <c r="M9413"/>
      <c r="N9413"/>
      <c r="O9413"/>
      <c r="P9413"/>
      <c r="Q9413"/>
      <c r="U9413"/>
      <c r="V9413">
        <v>0</v>
      </c>
      <c r="W9413" s="253"/>
      <c r="X9413"/>
      <c r="Y9413"/>
      <c r="Z9413"/>
      <c r="AA9413"/>
      <c r="AB9413"/>
      <c r="AC9413"/>
      <c r="AD9413"/>
      <c r="AE9413"/>
      <c r="AF9413"/>
      <c r="AG9413"/>
      <c r="AH9413" s="115" t="s">
        <v>4308</v>
      </c>
      <c r="AI9413" s="115" t="e">
        <f>VLOOKUP(A9413,'[2]دراسات قانونية'!$A$3:$E$600,1,0)</f>
        <v>#N/A</v>
      </c>
    </row>
    <row r="9414" spans="1:35" hidden="1" x14ac:dyDescent="0.25">
      <c r="A9414" s="246">
        <v>337110</v>
      </c>
      <c r="B9414" s="247" t="s">
        <v>9215</v>
      </c>
      <c r="C9414" s="247" t="s">
        <v>244</v>
      </c>
      <c r="D9414" s="248" t="s">
        <v>330</v>
      </c>
      <c r="E9414" t="s">
        <v>76</v>
      </c>
      <c r="F9414" s="126"/>
      <c r="G9414" s="248"/>
      <c r="H9414" t="s">
        <v>16</v>
      </c>
      <c r="I9414" t="s">
        <v>129</v>
      </c>
      <c r="J9414" s="247"/>
      <c r="K9414"/>
      <c r="L9414"/>
      <c r="M9414"/>
      <c r="N9414"/>
      <c r="O9414"/>
      <c r="P9414"/>
      <c r="Q9414"/>
      <c r="U9414"/>
      <c r="V9414" t="s">
        <v>4414</v>
      </c>
      <c r="W9414" s="247"/>
      <c r="X9414"/>
      <c r="Y9414"/>
      <c r="Z9414"/>
      <c r="AA9414" t="s">
        <v>4308</v>
      </c>
      <c r="AB9414" t="s">
        <v>4308</v>
      </c>
      <c r="AC9414" t="s">
        <v>4308</v>
      </c>
      <c r="AD9414" t="s">
        <v>4308</v>
      </c>
      <c r="AE9414" t="s">
        <v>4308</v>
      </c>
      <c r="AF9414" t="s">
        <v>4308</v>
      </c>
      <c r="AG9414" t="s">
        <v>4308</v>
      </c>
      <c r="AH9414" s="115" t="s">
        <v>4308</v>
      </c>
    </row>
    <row r="9415" spans="1:35" hidden="1" x14ac:dyDescent="0.25">
      <c r="A9415" s="246">
        <v>337113</v>
      </c>
      <c r="B9415" s="247" t="s">
        <v>13447</v>
      </c>
      <c r="C9415" s="247" t="s">
        <v>301</v>
      </c>
      <c r="D9415" s="248" t="s">
        <v>217</v>
      </c>
      <c r="E9415" t="s">
        <v>76</v>
      </c>
      <c r="F9415" s="126">
        <v>34182</v>
      </c>
      <c r="G9415" s="248" t="s">
        <v>18</v>
      </c>
      <c r="H9415" t="s">
        <v>16</v>
      </c>
      <c r="I9415" t="s">
        <v>136</v>
      </c>
      <c r="J9415" s="247" t="s">
        <v>1226</v>
      </c>
      <c r="K9415"/>
      <c r="L9415" t="s">
        <v>18</v>
      </c>
      <c r="M9415"/>
      <c r="N9415"/>
      <c r="O9415"/>
      <c r="P9415"/>
      <c r="Q9415"/>
      <c r="U9415"/>
      <c r="V9415" t="s">
        <v>16623</v>
      </c>
      <c r="W9415" s="247"/>
      <c r="X9415"/>
      <c r="Y9415"/>
      <c r="Z9415"/>
      <c r="AA9415"/>
      <c r="AB9415"/>
      <c r="AC9415"/>
      <c r="AD9415"/>
      <c r="AE9415"/>
      <c r="AF9415"/>
      <c r="AG9415"/>
    </row>
    <row r="9416" spans="1:35" ht="18" hidden="1" x14ac:dyDescent="0.25">
      <c r="A9416" s="249">
        <v>337114</v>
      </c>
      <c r="B9416" s="250" t="s">
        <v>13448</v>
      </c>
      <c r="C9416" s="250" t="s">
        <v>1561</v>
      </c>
      <c r="D9416" s="251" t="s">
        <v>284</v>
      </c>
      <c r="E9416"/>
      <c r="F9416" s="126"/>
      <c r="G9416" s="252"/>
      <c r="H9416"/>
      <c r="I9416" t="s">
        <v>129</v>
      </c>
      <c r="J9416" s="253"/>
      <c r="K9416"/>
      <c r="L9416"/>
      <c r="M9416"/>
      <c r="N9416"/>
      <c r="O9416"/>
      <c r="P9416"/>
      <c r="Q9416"/>
      <c r="U9416"/>
      <c r="V9416" t="s">
        <v>4337</v>
      </c>
      <c r="W9416" s="253"/>
      <c r="X9416"/>
      <c r="Y9416"/>
      <c r="Z9416"/>
      <c r="AA9416"/>
      <c r="AB9416"/>
      <c r="AC9416"/>
      <c r="AD9416"/>
      <c r="AE9416"/>
      <c r="AF9416"/>
      <c r="AG9416"/>
      <c r="AH9416" s="115" t="s">
        <v>4308</v>
      </c>
    </row>
    <row r="9417" spans="1:35" ht="18" x14ac:dyDescent="0.25">
      <c r="A9417" s="249">
        <v>337115</v>
      </c>
      <c r="B9417" s="250" t="s">
        <v>13449</v>
      </c>
      <c r="C9417" s="250" t="s">
        <v>349</v>
      </c>
      <c r="D9417" s="251" t="s">
        <v>318</v>
      </c>
      <c r="E9417"/>
      <c r="F9417" s="126"/>
      <c r="G9417" s="252"/>
      <c r="H9417"/>
      <c r="I9417" t="s">
        <v>107</v>
      </c>
      <c r="J9417" s="253"/>
      <c r="K9417"/>
      <c r="L9417"/>
      <c r="M9417"/>
      <c r="N9417"/>
      <c r="O9417"/>
      <c r="P9417"/>
      <c r="Q9417"/>
      <c r="U9417"/>
      <c r="V9417">
        <v>0</v>
      </c>
      <c r="W9417" s="253"/>
      <c r="X9417"/>
      <c r="Y9417"/>
      <c r="Z9417"/>
      <c r="AA9417"/>
      <c r="AB9417"/>
      <c r="AC9417"/>
      <c r="AD9417"/>
      <c r="AE9417"/>
      <c r="AF9417"/>
      <c r="AG9417"/>
      <c r="AH9417" s="115" t="s">
        <v>4308</v>
      </c>
      <c r="AI9417" s="115" t="e">
        <f>VLOOKUP(A9417,'[2]دراسات قانونية'!$A$3:$E$600,1,0)</f>
        <v>#N/A</v>
      </c>
    </row>
    <row r="9418" spans="1:35" ht="18" x14ac:dyDescent="0.25">
      <c r="A9418" s="249">
        <v>337116</v>
      </c>
      <c r="B9418" s="250" t="s">
        <v>13450</v>
      </c>
      <c r="C9418" s="250" t="s">
        <v>570</v>
      </c>
      <c r="D9418" s="251" t="s">
        <v>880</v>
      </c>
      <c r="E9418"/>
      <c r="F9418" s="126"/>
      <c r="G9418" s="252"/>
      <c r="H9418"/>
      <c r="I9418" t="s">
        <v>107</v>
      </c>
      <c r="J9418" s="253"/>
      <c r="K9418"/>
      <c r="L9418"/>
      <c r="M9418"/>
      <c r="N9418"/>
      <c r="O9418"/>
      <c r="P9418"/>
      <c r="Q9418"/>
      <c r="U9418"/>
      <c r="V9418">
        <v>0</v>
      </c>
      <c r="W9418" s="253"/>
      <c r="X9418"/>
      <c r="Y9418"/>
      <c r="Z9418"/>
      <c r="AA9418"/>
      <c r="AB9418"/>
      <c r="AC9418"/>
      <c r="AD9418"/>
      <c r="AE9418"/>
      <c r="AF9418"/>
      <c r="AG9418"/>
      <c r="AH9418" s="115" t="s">
        <v>4308</v>
      </c>
      <c r="AI9418" s="115" t="e">
        <f>VLOOKUP(A9418,'[2]دراسات قانونية'!$A$3:$E$600,1,0)</f>
        <v>#N/A</v>
      </c>
    </row>
    <row r="9419" spans="1:35" hidden="1" x14ac:dyDescent="0.25">
      <c r="A9419" s="246">
        <v>337117</v>
      </c>
      <c r="B9419" s="247" t="s">
        <v>904</v>
      </c>
      <c r="C9419" s="247" t="s">
        <v>1273</v>
      </c>
      <c r="D9419" s="248" t="s">
        <v>1311</v>
      </c>
      <c r="E9419" t="s">
        <v>76</v>
      </c>
      <c r="F9419" s="126">
        <v>34559</v>
      </c>
      <c r="G9419" s="248" t="s">
        <v>13451</v>
      </c>
      <c r="H9419" t="s">
        <v>16</v>
      </c>
      <c r="I9419" t="s">
        <v>136</v>
      </c>
      <c r="J9419" s="247"/>
      <c r="K9419"/>
      <c r="L9419"/>
      <c r="M9419"/>
      <c r="N9419"/>
      <c r="O9419"/>
      <c r="P9419"/>
      <c r="Q9419"/>
      <c r="U9419"/>
      <c r="V9419" t="s">
        <v>4336</v>
      </c>
      <c r="W9419" s="247"/>
      <c r="X9419"/>
      <c r="Y9419"/>
      <c r="Z9419"/>
      <c r="AA9419"/>
      <c r="AB9419"/>
      <c r="AC9419"/>
      <c r="AD9419" t="s">
        <v>4308</v>
      </c>
      <c r="AE9419" t="s">
        <v>4308</v>
      </c>
      <c r="AF9419" t="s">
        <v>4308</v>
      </c>
      <c r="AG9419" t="s">
        <v>4308</v>
      </c>
      <c r="AH9419" s="115" t="s">
        <v>4308</v>
      </c>
    </row>
    <row r="9420" spans="1:35" hidden="1" x14ac:dyDescent="0.25">
      <c r="A9420" s="246">
        <v>337119</v>
      </c>
      <c r="B9420" s="247" t="s">
        <v>13452</v>
      </c>
      <c r="C9420" s="247" t="s">
        <v>882</v>
      </c>
      <c r="D9420" s="248" t="s">
        <v>330</v>
      </c>
      <c r="E9420" t="s">
        <v>76</v>
      </c>
      <c r="F9420" s="126"/>
      <c r="G9420" s="248"/>
      <c r="H9420" t="s">
        <v>16</v>
      </c>
      <c r="I9420" t="s">
        <v>136</v>
      </c>
      <c r="J9420" s="247"/>
      <c r="K9420"/>
      <c r="L9420"/>
      <c r="M9420"/>
      <c r="N9420"/>
      <c r="O9420"/>
      <c r="P9420"/>
      <c r="Q9420"/>
      <c r="U9420"/>
      <c r="V9420" t="s">
        <v>4336</v>
      </c>
      <c r="W9420" s="247"/>
      <c r="X9420"/>
      <c r="Y9420"/>
      <c r="Z9420"/>
      <c r="AA9420" t="s">
        <v>4308</v>
      </c>
      <c r="AB9420" t="s">
        <v>4308</v>
      </c>
      <c r="AC9420" t="s">
        <v>4308</v>
      </c>
      <c r="AD9420" t="s">
        <v>4308</v>
      </c>
      <c r="AE9420" t="s">
        <v>4308</v>
      </c>
      <c r="AF9420" t="s">
        <v>4308</v>
      </c>
      <c r="AG9420" t="s">
        <v>4308</v>
      </c>
      <c r="AH9420" s="115" t="s">
        <v>4308</v>
      </c>
    </row>
    <row r="9421" spans="1:35" hidden="1" x14ac:dyDescent="0.25">
      <c r="A9421" s="246">
        <v>337120</v>
      </c>
      <c r="B9421" s="247" t="s">
        <v>7014</v>
      </c>
      <c r="C9421" s="247" t="s">
        <v>274</v>
      </c>
      <c r="D9421" s="248" t="s">
        <v>13453</v>
      </c>
      <c r="E9421" t="s">
        <v>76</v>
      </c>
      <c r="F9421" s="126">
        <v>34820</v>
      </c>
      <c r="G9421" s="248" t="s">
        <v>67</v>
      </c>
      <c r="H9421" t="s">
        <v>16</v>
      </c>
      <c r="I9421" t="s">
        <v>136</v>
      </c>
      <c r="J9421" s="247" t="s">
        <v>1226</v>
      </c>
      <c r="K9421"/>
      <c r="L9421" t="s">
        <v>67</v>
      </c>
      <c r="M9421"/>
      <c r="N9421"/>
      <c r="O9421"/>
      <c r="P9421"/>
      <c r="Q9421"/>
      <c r="U9421"/>
      <c r="V9421">
        <v>0</v>
      </c>
      <c r="W9421" s="247"/>
      <c r="X9421"/>
      <c r="Y9421"/>
      <c r="Z9421"/>
      <c r="AA9421"/>
      <c r="AB9421"/>
      <c r="AC9421"/>
      <c r="AD9421"/>
      <c r="AE9421"/>
      <c r="AF9421" t="s">
        <v>4308</v>
      </c>
      <c r="AG9421" t="s">
        <v>4308</v>
      </c>
      <c r="AH9421" s="115" t="s">
        <v>4308</v>
      </c>
    </row>
    <row r="9422" spans="1:35" hidden="1" x14ac:dyDescent="0.25">
      <c r="A9422" s="246">
        <v>337121</v>
      </c>
      <c r="B9422" s="247" t="s">
        <v>13454</v>
      </c>
      <c r="C9422" s="247" t="s">
        <v>4462</v>
      </c>
      <c r="D9422" s="248" t="s">
        <v>415</v>
      </c>
      <c r="E9422" t="s">
        <v>76</v>
      </c>
      <c r="F9422" s="126">
        <v>35895</v>
      </c>
      <c r="G9422" s="248" t="s">
        <v>18</v>
      </c>
      <c r="H9422" t="s">
        <v>16</v>
      </c>
      <c r="I9422" t="s">
        <v>136</v>
      </c>
      <c r="J9422" s="247" t="s">
        <v>1226</v>
      </c>
      <c r="K9422"/>
      <c r="L9422" t="s">
        <v>18</v>
      </c>
      <c r="M9422"/>
      <c r="N9422"/>
      <c r="O9422"/>
      <c r="P9422"/>
      <c r="Q9422"/>
      <c r="U9422"/>
      <c r="V9422" t="s">
        <v>16623</v>
      </c>
      <c r="W9422" s="247"/>
      <c r="X9422"/>
      <c r="Y9422"/>
      <c r="Z9422"/>
      <c r="AA9422"/>
      <c r="AB9422"/>
      <c r="AC9422"/>
      <c r="AD9422"/>
      <c r="AE9422"/>
      <c r="AF9422" t="s">
        <v>4308</v>
      </c>
      <c r="AG9422" t="s">
        <v>4308</v>
      </c>
      <c r="AH9422" s="115" t="s">
        <v>4308</v>
      </c>
    </row>
    <row r="9423" spans="1:35" ht="18" hidden="1" x14ac:dyDescent="0.25">
      <c r="A9423" s="249">
        <v>337122</v>
      </c>
      <c r="B9423" s="250" t="s">
        <v>13455</v>
      </c>
      <c r="C9423" s="250" t="s">
        <v>570</v>
      </c>
      <c r="D9423" s="251" t="s">
        <v>304</v>
      </c>
      <c r="E9423"/>
      <c r="F9423" s="126"/>
      <c r="G9423" s="252"/>
      <c r="H9423"/>
      <c r="I9423" t="s">
        <v>199</v>
      </c>
      <c r="J9423" s="253"/>
      <c r="K9423"/>
      <c r="L9423"/>
      <c r="M9423"/>
      <c r="N9423"/>
      <c r="O9423"/>
      <c r="P9423"/>
      <c r="Q9423"/>
      <c r="U9423"/>
      <c r="V9423">
        <v>0</v>
      </c>
      <c r="W9423" s="253"/>
      <c r="X9423"/>
      <c r="Y9423"/>
      <c r="Z9423"/>
      <c r="AA9423"/>
      <c r="AB9423"/>
      <c r="AC9423"/>
      <c r="AD9423"/>
      <c r="AE9423"/>
      <c r="AF9423"/>
      <c r="AG9423"/>
      <c r="AH9423" s="115" t="s">
        <v>4308</v>
      </c>
    </row>
    <row r="9424" spans="1:35" hidden="1" x14ac:dyDescent="0.25">
      <c r="A9424" s="246">
        <v>337123</v>
      </c>
      <c r="B9424" s="247" t="s">
        <v>13456</v>
      </c>
      <c r="C9424" s="247" t="s">
        <v>601</v>
      </c>
      <c r="D9424" s="248" t="s">
        <v>6843</v>
      </c>
      <c r="E9424" t="s">
        <v>76</v>
      </c>
      <c r="F9424" s="126">
        <v>34115</v>
      </c>
      <c r="G9424" s="248" t="s">
        <v>211</v>
      </c>
      <c r="H9424" t="s">
        <v>16</v>
      </c>
      <c r="I9424" t="s">
        <v>129</v>
      </c>
      <c r="J9424" s="247" t="s">
        <v>1226</v>
      </c>
      <c r="K9424"/>
      <c r="L9424" t="s">
        <v>18</v>
      </c>
      <c r="M9424"/>
      <c r="N9424"/>
      <c r="O9424"/>
      <c r="P9424"/>
      <c r="Q9424"/>
      <c r="U9424"/>
      <c r="V9424" t="s">
        <v>4414</v>
      </c>
      <c r="W9424" s="247"/>
      <c r="X9424"/>
      <c r="Y9424"/>
      <c r="Z9424"/>
      <c r="AA9424"/>
      <c r="AB9424"/>
      <c r="AC9424"/>
      <c r="AD9424"/>
      <c r="AE9424"/>
      <c r="AF9424"/>
      <c r="AG9424"/>
      <c r="AH9424" s="115" t="s">
        <v>4308</v>
      </c>
    </row>
    <row r="9425" spans="1:34" hidden="1" x14ac:dyDescent="0.25">
      <c r="A9425" s="243">
        <v>337124</v>
      </c>
      <c r="B9425" s="244" t="s">
        <v>3113</v>
      </c>
      <c r="C9425" s="244" t="s">
        <v>4234</v>
      </c>
      <c r="D9425" s="245" t="s">
        <v>1274</v>
      </c>
      <c r="E9425" s="115" t="s">
        <v>76</v>
      </c>
      <c r="F9425" s="237">
        <v>33242</v>
      </c>
      <c r="G9425" s="245" t="s">
        <v>853</v>
      </c>
      <c r="H9425" s="115" t="s">
        <v>16</v>
      </c>
      <c r="I9425" t="s">
        <v>199</v>
      </c>
      <c r="J9425" s="244" t="s">
        <v>1226</v>
      </c>
      <c r="L9425" s="115" t="s">
        <v>47</v>
      </c>
      <c r="U9425"/>
      <c r="V9425">
        <v>0</v>
      </c>
      <c r="W9425" s="244"/>
    </row>
    <row r="9426" spans="1:34" hidden="1" x14ac:dyDescent="0.25">
      <c r="A9426" s="243">
        <v>337125</v>
      </c>
      <c r="B9426" s="244" t="s">
        <v>2415</v>
      </c>
      <c r="C9426" s="244" t="s">
        <v>475</v>
      </c>
      <c r="D9426" s="245" t="s">
        <v>500</v>
      </c>
      <c r="E9426" s="115" t="s">
        <v>76</v>
      </c>
      <c r="F9426" s="237">
        <v>35217</v>
      </c>
      <c r="G9426" s="245" t="s">
        <v>30</v>
      </c>
      <c r="H9426" s="115" t="s">
        <v>16</v>
      </c>
      <c r="I9426" t="s">
        <v>199</v>
      </c>
      <c r="J9426" s="244" t="s">
        <v>1226</v>
      </c>
      <c r="L9426" s="115" t="s">
        <v>30</v>
      </c>
      <c r="U9426"/>
      <c r="V9426">
        <v>0</v>
      </c>
      <c r="W9426" s="244"/>
    </row>
    <row r="9427" spans="1:34" hidden="1" x14ac:dyDescent="0.25">
      <c r="A9427" s="246">
        <v>337126</v>
      </c>
      <c r="B9427" s="247" t="s">
        <v>13457</v>
      </c>
      <c r="C9427" s="247" t="s">
        <v>661</v>
      </c>
      <c r="D9427" s="248" t="s">
        <v>230</v>
      </c>
      <c r="E9427" t="s">
        <v>76</v>
      </c>
      <c r="F9427" s="126">
        <v>34733</v>
      </c>
      <c r="G9427" s="248" t="s">
        <v>211</v>
      </c>
      <c r="H9427" t="s">
        <v>16</v>
      </c>
      <c r="I9427" t="s">
        <v>136</v>
      </c>
      <c r="J9427" s="247" t="s">
        <v>1226</v>
      </c>
      <c r="K9427"/>
      <c r="L9427" t="s">
        <v>30</v>
      </c>
      <c r="M9427"/>
      <c r="N9427"/>
      <c r="O9427"/>
      <c r="P9427"/>
      <c r="Q9427"/>
      <c r="U9427"/>
      <c r="V9427" t="s">
        <v>16623</v>
      </c>
      <c r="W9427" s="247"/>
      <c r="X9427"/>
      <c r="Y9427"/>
      <c r="Z9427"/>
      <c r="AA9427"/>
      <c r="AB9427"/>
      <c r="AC9427"/>
      <c r="AD9427"/>
      <c r="AE9427"/>
      <c r="AF9427"/>
      <c r="AG9427"/>
    </row>
    <row r="9428" spans="1:34" hidden="1" x14ac:dyDescent="0.25">
      <c r="A9428" s="243">
        <v>337127</v>
      </c>
      <c r="B9428" s="244" t="s">
        <v>3948</v>
      </c>
      <c r="C9428" s="244" t="s">
        <v>227</v>
      </c>
      <c r="D9428" s="245" t="s">
        <v>318</v>
      </c>
      <c r="E9428" s="115" t="s">
        <v>76</v>
      </c>
      <c r="F9428" s="237">
        <v>31347</v>
      </c>
      <c r="G9428" s="245" t="s">
        <v>2240</v>
      </c>
      <c r="H9428" s="115" t="s">
        <v>16</v>
      </c>
      <c r="I9428" t="s">
        <v>199</v>
      </c>
      <c r="J9428" s="244" t="s">
        <v>1226</v>
      </c>
      <c r="L9428" s="115" t="s">
        <v>47</v>
      </c>
      <c r="U9428"/>
      <c r="V9428" t="s">
        <v>16623</v>
      </c>
      <c r="W9428" s="244"/>
    </row>
    <row r="9429" spans="1:34" hidden="1" x14ac:dyDescent="0.25">
      <c r="A9429" s="243">
        <v>337128</v>
      </c>
      <c r="B9429" s="244" t="s">
        <v>2504</v>
      </c>
      <c r="C9429" s="244" t="s">
        <v>274</v>
      </c>
      <c r="D9429" s="245" t="s">
        <v>537</v>
      </c>
      <c r="E9429" s="115" t="s">
        <v>77</v>
      </c>
      <c r="F9429" s="237">
        <v>34568</v>
      </c>
      <c r="G9429" s="245" t="s">
        <v>18</v>
      </c>
      <c r="H9429" s="115" t="s">
        <v>16</v>
      </c>
      <c r="I9429" t="s">
        <v>199</v>
      </c>
      <c r="J9429" s="244" t="s">
        <v>1226</v>
      </c>
      <c r="L9429" s="115" t="s">
        <v>18</v>
      </c>
      <c r="U9429"/>
      <c r="V9429">
        <v>0</v>
      </c>
      <c r="W9429" s="244"/>
      <c r="AH9429" s="115" t="s">
        <v>4308</v>
      </c>
    </row>
    <row r="9430" spans="1:34" ht="18" hidden="1" x14ac:dyDescent="0.25">
      <c r="A9430" s="249">
        <v>337129</v>
      </c>
      <c r="B9430" s="250" t="s">
        <v>13458</v>
      </c>
      <c r="C9430" s="250" t="s">
        <v>561</v>
      </c>
      <c r="D9430" s="251" t="s">
        <v>1668</v>
      </c>
      <c r="E9430"/>
      <c r="F9430" s="126"/>
      <c r="G9430" s="252"/>
      <c r="H9430"/>
      <c r="I9430" t="s">
        <v>199</v>
      </c>
      <c r="J9430" s="253"/>
      <c r="K9430"/>
      <c r="L9430"/>
      <c r="M9430"/>
      <c r="N9430"/>
      <c r="O9430"/>
      <c r="P9430"/>
      <c r="Q9430"/>
      <c r="U9430"/>
      <c r="V9430">
        <v>0</v>
      </c>
      <c r="W9430" s="253"/>
      <c r="X9430"/>
      <c r="Y9430"/>
      <c r="Z9430"/>
      <c r="AA9430"/>
      <c r="AB9430"/>
      <c r="AC9430"/>
      <c r="AD9430"/>
      <c r="AE9430"/>
      <c r="AF9430"/>
      <c r="AG9430"/>
      <c r="AH9430" s="115" t="s">
        <v>4308</v>
      </c>
    </row>
    <row r="9431" spans="1:34" ht="18" hidden="1" x14ac:dyDescent="0.25">
      <c r="A9431" s="249">
        <v>337130</v>
      </c>
      <c r="B9431" s="250" t="s">
        <v>13459</v>
      </c>
      <c r="C9431" s="250" t="s">
        <v>329</v>
      </c>
      <c r="D9431" s="251" t="s">
        <v>971</v>
      </c>
      <c r="E9431"/>
      <c r="F9431" s="126"/>
      <c r="G9431" s="252"/>
      <c r="H9431"/>
      <c r="I9431" t="s">
        <v>129</v>
      </c>
      <c r="J9431" s="253"/>
      <c r="K9431"/>
      <c r="L9431"/>
      <c r="M9431"/>
      <c r="N9431"/>
      <c r="O9431"/>
      <c r="P9431"/>
      <c r="Q9431"/>
      <c r="U9431"/>
      <c r="V9431" t="s">
        <v>4337</v>
      </c>
      <c r="W9431" s="253"/>
      <c r="X9431"/>
      <c r="Y9431"/>
      <c r="Z9431"/>
      <c r="AA9431"/>
      <c r="AB9431"/>
      <c r="AC9431"/>
      <c r="AD9431"/>
      <c r="AE9431"/>
      <c r="AF9431"/>
      <c r="AG9431"/>
      <c r="AH9431" s="115" t="s">
        <v>4308</v>
      </c>
    </row>
    <row r="9432" spans="1:34" hidden="1" x14ac:dyDescent="0.25">
      <c r="A9432" s="243">
        <v>337132</v>
      </c>
      <c r="B9432" s="244" t="s">
        <v>3136</v>
      </c>
      <c r="C9432" s="244" t="s">
        <v>395</v>
      </c>
      <c r="D9432" s="245" t="s">
        <v>276</v>
      </c>
      <c r="E9432" s="115" t="s">
        <v>76</v>
      </c>
      <c r="F9432" s="237">
        <v>35796</v>
      </c>
      <c r="G9432" s="245" t="s">
        <v>416</v>
      </c>
      <c r="H9432" s="115" t="s">
        <v>16</v>
      </c>
      <c r="I9432" t="s">
        <v>199</v>
      </c>
      <c r="J9432" s="244" t="s">
        <v>1226</v>
      </c>
      <c r="L9432" s="115" t="s">
        <v>18</v>
      </c>
      <c r="U9432"/>
      <c r="V9432" t="s">
        <v>4412</v>
      </c>
      <c r="W9432" s="244"/>
      <c r="AH9432" s="115" t="s">
        <v>4308</v>
      </c>
    </row>
    <row r="9433" spans="1:34" ht="18" hidden="1" x14ac:dyDescent="0.25">
      <c r="A9433" s="249">
        <v>337133</v>
      </c>
      <c r="B9433" s="250" t="s">
        <v>13460</v>
      </c>
      <c r="C9433" s="250" t="s">
        <v>253</v>
      </c>
      <c r="D9433" s="251" t="s">
        <v>310</v>
      </c>
      <c r="E9433"/>
      <c r="F9433" s="126"/>
      <c r="G9433" s="252"/>
      <c r="H9433"/>
      <c r="I9433" t="s">
        <v>129</v>
      </c>
      <c r="J9433" s="253"/>
      <c r="K9433"/>
      <c r="L9433"/>
      <c r="M9433"/>
      <c r="N9433"/>
      <c r="O9433"/>
      <c r="P9433"/>
      <c r="Q9433"/>
      <c r="U9433"/>
      <c r="V9433" t="s">
        <v>4337</v>
      </c>
      <c r="W9433" s="253"/>
      <c r="X9433"/>
      <c r="Y9433"/>
      <c r="Z9433"/>
      <c r="AA9433"/>
      <c r="AB9433"/>
      <c r="AC9433"/>
      <c r="AD9433"/>
      <c r="AE9433"/>
      <c r="AF9433"/>
      <c r="AG9433"/>
      <c r="AH9433" s="115" t="s">
        <v>4308</v>
      </c>
    </row>
    <row r="9434" spans="1:34" hidden="1" x14ac:dyDescent="0.25">
      <c r="A9434" s="246">
        <v>337134</v>
      </c>
      <c r="B9434" s="247" t="s">
        <v>13461</v>
      </c>
      <c r="C9434" s="247" t="s">
        <v>384</v>
      </c>
      <c r="D9434" s="248" t="s">
        <v>480</v>
      </c>
      <c r="E9434" t="s">
        <v>76</v>
      </c>
      <c r="F9434" s="126"/>
      <c r="G9434" s="248"/>
      <c r="H9434" t="s">
        <v>16</v>
      </c>
      <c r="I9434" t="s">
        <v>136</v>
      </c>
      <c r="J9434" s="247"/>
      <c r="K9434"/>
      <c r="L9434"/>
      <c r="M9434"/>
      <c r="N9434"/>
      <c r="O9434"/>
      <c r="P9434"/>
      <c r="Q9434"/>
      <c r="U9434"/>
      <c r="V9434" t="s">
        <v>4329</v>
      </c>
      <c r="W9434" s="247"/>
      <c r="X9434"/>
      <c r="Y9434"/>
      <c r="Z9434"/>
      <c r="AA9434"/>
      <c r="AB9434"/>
      <c r="AC9434"/>
      <c r="AD9434"/>
      <c r="AE9434"/>
      <c r="AF9434"/>
      <c r="AG9434" t="s">
        <v>4308</v>
      </c>
      <c r="AH9434" s="115" t="s">
        <v>4308</v>
      </c>
    </row>
    <row r="9435" spans="1:34" hidden="1" x14ac:dyDescent="0.25">
      <c r="A9435" s="246">
        <v>337135</v>
      </c>
      <c r="B9435" s="247" t="s">
        <v>13462</v>
      </c>
      <c r="C9435" s="247" t="s">
        <v>1091</v>
      </c>
      <c r="D9435" s="248" t="s">
        <v>372</v>
      </c>
      <c r="E9435" t="s">
        <v>76</v>
      </c>
      <c r="F9435" s="126"/>
      <c r="G9435" s="248"/>
      <c r="H9435" t="s">
        <v>16</v>
      </c>
      <c r="I9435" t="s">
        <v>129</v>
      </c>
      <c r="J9435" s="247"/>
      <c r="K9435"/>
      <c r="L9435"/>
      <c r="M9435"/>
      <c r="N9435"/>
      <c r="O9435"/>
      <c r="P9435"/>
      <c r="Q9435"/>
      <c r="U9435"/>
      <c r="V9435" t="s">
        <v>4414</v>
      </c>
      <c r="W9435" s="247"/>
      <c r="X9435"/>
      <c r="Y9435"/>
      <c r="Z9435"/>
      <c r="AA9435" t="s">
        <v>4308</v>
      </c>
      <c r="AB9435" t="s">
        <v>4308</v>
      </c>
      <c r="AC9435" t="s">
        <v>4308</v>
      </c>
      <c r="AD9435" t="s">
        <v>4308</v>
      </c>
      <c r="AE9435" t="s">
        <v>4308</v>
      </c>
      <c r="AF9435" t="s">
        <v>4308</v>
      </c>
      <c r="AG9435" t="s">
        <v>4308</v>
      </c>
      <c r="AH9435" s="115" t="s">
        <v>4308</v>
      </c>
    </row>
    <row r="9436" spans="1:34" hidden="1" x14ac:dyDescent="0.25">
      <c r="A9436" s="246">
        <v>337136</v>
      </c>
      <c r="B9436" s="247" t="s">
        <v>13463</v>
      </c>
      <c r="C9436" s="247" t="s">
        <v>877</v>
      </c>
      <c r="D9436" s="248" t="s">
        <v>409</v>
      </c>
      <c r="E9436" t="s">
        <v>77</v>
      </c>
      <c r="F9436" s="126">
        <v>35300</v>
      </c>
      <c r="G9436" s="248" t="s">
        <v>18</v>
      </c>
      <c r="H9436" t="s">
        <v>16</v>
      </c>
      <c r="I9436" t="s">
        <v>136</v>
      </c>
      <c r="J9436" s="247" t="s">
        <v>1226</v>
      </c>
      <c r="K9436"/>
      <c r="L9436" t="s">
        <v>18</v>
      </c>
      <c r="M9436"/>
      <c r="N9436"/>
      <c r="O9436"/>
      <c r="P9436"/>
      <c r="Q9436"/>
      <c r="U9436"/>
      <c r="V9436" t="s">
        <v>4329</v>
      </c>
      <c r="W9436" s="247"/>
      <c r="X9436"/>
      <c r="Y9436"/>
      <c r="Z9436"/>
      <c r="AA9436"/>
      <c r="AB9436"/>
      <c r="AC9436"/>
      <c r="AD9436"/>
      <c r="AE9436"/>
      <c r="AF9436" t="s">
        <v>4308</v>
      </c>
      <c r="AG9436" t="s">
        <v>4308</v>
      </c>
      <c r="AH9436" s="115" t="s">
        <v>4308</v>
      </c>
    </row>
    <row r="9437" spans="1:34" hidden="1" x14ac:dyDescent="0.25">
      <c r="A9437" s="246">
        <v>337137</v>
      </c>
      <c r="B9437" s="247" t="s">
        <v>13464</v>
      </c>
      <c r="C9437" s="247" t="s">
        <v>227</v>
      </c>
      <c r="D9437" s="248" t="s">
        <v>13465</v>
      </c>
      <c r="E9437" t="s">
        <v>77</v>
      </c>
      <c r="F9437" s="126">
        <v>33305</v>
      </c>
      <c r="G9437" s="248" t="s">
        <v>18</v>
      </c>
      <c r="H9437" t="s">
        <v>16</v>
      </c>
      <c r="I9437" t="s">
        <v>136</v>
      </c>
      <c r="J9437" s="247" t="s">
        <v>1226</v>
      </c>
      <c r="K9437"/>
      <c r="L9437" t="s">
        <v>18</v>
      </c>
      <c r="M9437"/>
      <c r="N9437"/>
      <c r="O9437"/>
      <c r="P9437"/>
      <c r="Q9437"/>
      <c r="U9437"/>
      <c r="V9437">
        <v>0</v>
      </c>
      <c r="W9437" s="247"/>
      <c r="X9437"/>
      <c r="Y9437"/>
      <c r="Z9437"/>
      <c r="AA9437"/>
      <c r="AB9437"/>
      <c r="AC9437"/>
      <c r="AD9437"/>
      <c r="AE9437"/>
      <c r="AF9437"/>
      <c r="AG9437"/>
    </row>
    <row r="9438" spans="1:34" hidden="1" x14ac:dyDescent="0.25">
      <c r="A9438" s="246">
        <v>337138</v>
      </c>
      <c r="B9438" s="247" t="s">
        <v>13466</v>
      </c>
      <c r="C9438" s="247" t="s">
        <v>1717</v>
      </c>
      <c r="D9438" s="248" t="s">
        <v>270</v>
      </c>
      <c r="E9438" t="s">
        <v>77</v>
      </c>
      <c r="F9438" s="126">
        <v>33912</v>
      </c>
      <c r="G9438" s="248" t="s">
        <v>64</v>
      </c>
      <c r="H9438" t="s">
        <v>16</v>
      </c>
      <c r="I9438" t="s">
        <v>129</v>
      </c>
      <c r="J9438" s="247" t="s">
        <v>1226</v>
      </c>
      <c r="K9438"/>
      <c r="L9438" t="s">
        <v>64</v>
      </c>
      <c r="M9438"/>
      <c r="N9438"/>
      <c r="O9438"/>
      <c r="P9438"/>
      <c r="Q9438"/>
      <c r="U9438"/>
      <c r="V9438" t="s">
        <v>4337</v>
      </c>
      <c r="W9438" s="247"/>
      <c r="X9438"/>
      <c r="Y9438"/>
      <c r="Z9438"/>
      <c r="AA9438"/>
      <c r="AB9438"/>
      <c r="AC9438"/>
      <c r="AD9438"/>
      <c r="AE9438"/>
      <c r="AF9438"/>
      <c r="AG9438"/>
      <c r="AH9438" s="115" t="s">
        <v>4308</v>
      </c>
    </row>
    <row r="9439" spans="1:34" hidden="1" x14ac:dyDescent="0.25">
      <c r="A9439" s="246">
        <v>337139</v>
      </c>
      <c r="B9439" s="247" t="s">
        <v>13467</v>
      </c>
      <c r="C9439" s="247" t="s">
        <v>13468</v>
      </c>
      <c r="D9439" s="248" t="s">
        <v>13469</v>
      </c>
      <c r="E9439" t="s">
        <v>76</v>
      </c>
      <c r="F9439" s="126"/>
      <c r="G9439" s="248"/>
      <c r="H9439" t="s">
        <v>16</v>
      </c>
      <c r="I9439" t="s">
        <v>136</v>
      </c>
      <c r="J9439" s="247"/>
      <c r="K9439"/>
      <c r="L9439"/>
      <c r="M9439"/>
      <c r="N9439"/>
      <c r="O9439"/>
      <c r="P9439"/>
      <c r="Q9439"/>
      <c r="U9439"/>
      <c r="V9439" t="s">
        <v>4329</v>
      </c>
      <c r="W9439" s="247"/>
      <c r="X9439"/>
      <c r="Y9439"/>
      <c r="Z9439"/>
      <c r="AA9439"/>
      <c r="AB9439" t="s">
        <v>4308</v>
      </c>
      <c r="AC9439" t="s">
        <v>4308</v>
      </c>
      <c r="AD9439" t="s">
        <v>4308</v>
      </c>
      <c r="AE9439" t="s">
        <v>4308</v>
      </c>
      <c r="AF9439" t="s">
        <v>4308</v>
      </c>
      <c r="AG9439" t="s">
        <v>4308</v>
      </c>
      <c r="AH9439" s="115" t="s">
        <v>4308</v>
      </c>
    </row>
    <row r="9440" spans="1:34" hidden="1" x14ac:dyDescent="0.25">
      <c r="A9440" s="246">
        <v>337140</v>
      </c>
      <c r="B9440" s="247" t="s">
        <v>13470</v>
      </c>
      <c r="C9440" s="247" t="s">
        <v>339</v>
      </c>
      <c r="D9440" s="248" t="s">
        <v>730</v>
      </c>
      <c r="E9440" t="s">
        <v>77</v>
      </c>
      <c r="F9440" s="126">
        <v>27921</v>
      </c>
      <c r="G9440" s="248" t="s">
        <v>666</v>
      </c>
      <c r="H9440" t="s">
        <v>16</v>
      </c>
      <c r="I9440" t="s">
        <v>136</v>
      </c>
      <c r="J9440" s="247"/>
      <c r="K9440"/>
      <c r="L9440"/>
      <c r="M9440"/>
      <c r="N9440"/>
      <c r="O9440"/>
      <c r="P9440"/>
      <c r="Q9440"/>
      <c r="U9440"/>
      <c r="V9440" t="s">
        <v>4329</v>
      </c>
      <c r="W9440" s="247"/>
      <c r="X9440"/>
      <c r="Y9440"/>
      <c r="Z9440"/>
      <c r="AA9440"/>
      <c r="AB9440" t="s">
        <v>4308</v>
      </c>
      <c r="AC9440" t="s">
        <v>4308</v>
      </c>
      <c r="AD9440" t="s">
        <v>4308</v>
      </c>
      <c r="AE9440" t="s">
        <v>4308</v>
      </c>
      <c r="AF9440" t="s">
        <v>4308</v>
      </c>
      <c r="AG9440" t="s">
        <v>4308</v>
      </c>
      <c r="AH9440" s="115" t="s">
        <v>4308</v>
      </c>
    </row>
    <row r="9441" spans="1:34" ht="18" hidden="1" x14ac:dyDescent="0.25">
      <c r="A9441" s="249">
        <v>337141</v>
      </c>
      <c r="B9441" s="250" t="s">
        <v>13471</v>
      </c>
      <c r="C9441" s="250" t="s">
        <v>212</v>
      </c>
      <c r="D9441" s="251" t="s">
        <v>328</v>
      </c>
      <c r="E9441"/>
      <c r="F9441" s="126"/>
      <c r="G9441" s="252"/>
      <c r="H9441"/>
      <c r="I9441" t="s">
        <v>129</v>
      </c>
      <c r="J9441" s="253"/>
      <c r="K9441"/>
      <c r="L9441"/>
      <c r="M9441"/>
      <c r="N9441"/>
      <c r="O9441"/>
      <c r="P9441"/>
      <c r="Q9441"/>
      <c r="U9441"/>
      <c r="V9441" t="s">
        <v>4337</v>
      </c>
      <c r="W9441" s="253"/>
      <c r="X9441"/>
      <c r="Y9441"/>
      <c r="Z9441"/>
      <c r="AA9441"/>
      <c r="AB9441"/>
      <c r="AC9441"/>
      <c r="AD9441"/>
      <c r="AE9441"/>
      <c r="AF9441"/>
      <c r="AG9441"/>
      <c r="AH9441" s="115" t="s">
        <v>4308</v>
      </c>
    </row>
    <row r="9442" spans="1:34" hidden="1" x14ac:dyDescent="0.25">
      <c r="A9442" s="243">
        <v>337142</v>
      </c>
      <c r="B9442" s="244" t="s">
        <v>2904</v>
      </c>
      <c r="C9442" s="244" t="s">
        <v>324</v>
      </c>
      <c r="D9442" s="245" t="s">
        <v>2353</v>
      </c>
      <c r="E9442" s="115" t="s">
        <v>77</v>
      </c>
      <c r="F9442" s="237">
        <v>35065</v>
      </c>
      <c r="G9442" s="245" t="s">
        <v>1473</v>
      </c>
      <c r="H9442" s="115" t="s">
        <v>16</v>
      </c>
      <c r="I9442" t="s">
        <v>199</v>
      </c>
      <c r="J9442" s="244" t="s">
        <v>1226</v>
      </c>
      <c r="L9442" s="115" t="s">
        <v>30</v>
      </c>
      <c r="U9442"/>
      <c r="V9442">
        <v>0</v>
      </c>
      <c r="W9442" s="244"/>
    </row>
    <row r="9443" spans="1:34" hidden="1" x14ac:dyDescent="0.25">
      <c r="A9443" s="246">
        <v>337143</v>
      </c>
      <c r="B9443" s="247" t="s">
        <v>13472</v>
      </c>
      <c r="C9443" s="247" t="s">
        <v>335</v>
      </c>
      <c r="D9443" s="248" t="s">
        <v>11088</v>
      </c>
      <c r="E9443" t="s">
        <v>77</v>
      </c>
      <c r="F9443" s="126">
        <v>33604</v>
      </c>
      <c r="G9443" s="248" t="s">
        <v>58</v>
      </c>
      <c r="H9443" t="s">
        <v>16</v>
      </c>
      <c r="I9443" t="s">
        <v>136</v>
      </c>
      <c r="J9443" s="247" t="s">
        <v>1226</v>
      </c>
      <c r="K9443"/>
      <c r="L9443" t="s">
        <v>58</v>
      </c>
      <c r="M9443"/>
      <c r="N9443"/>
      <c r="O9443"/>
      <c r="P9443"/>
      <c r="Q9443"/>
      <c r="U9443"/>
      <c r="V9443" t="s">
        <v>4337</v>
      </c>
      <c r="W9443" s="247"/>
      <c r="X9443"/>
      <c r="Y9443"/>
      <c r="Z9443"/>
      <c r="AA9443"/>
      <c r="AB9443"/>
      <c r="AC9443"/>
      <c r="AD9443"/>
      <c r="AE9443"/>
      <c r="AF9443"/>
      <c r="AG9443"/>
    </row>
    <row r="9444" spans="1:34" hidden="1" x14ac:dyDescent="0.25">
      <c r="A9444" s="243">
        <v>337144</v>
      </c>
      <c r="B9444" s="244" t="s">
        <v>3949</v>
      </c>
      <c r="C9444" s="244" t="s">
        <v>561</v>
      </c>
      <c r="D9444" s="245" t="s">
        <v>1979</v>
      </c>
      <c r="E9444" s="115" t="s">
        <v>76</v>
      </c>
      <c r="F9444" s="237">
        <v>33239</v>
      </c>
      <c r="G9444" s="245" t="s">
        <v>211</v>
      </c>
      <c r="H9444" s="115" t="s">
        <v>16</v>
      </c>
      <c r="I9444" t="s">
        <v>199</v>
      </c>
      <c r="J9444" s="244" t="s">
        <v>1226</v>
      </c>
      <c r="L9444" s="115" t="s">
        <v>18</v>
      </c>
      <c r="U9444"/>
      <c r="V9444" t="s">
        <v>16623</v>
      </c>
      <c r="W9444" s="244"/>
    </row>
    <row r="9445" spans="1:34" hidden="1" x14ac:dyDescent="0.25">
      <c r="A9445" s="243">
        <v>337145</v>
      </c>
      <c r="B9445" s="244" t="s">
        <v>3950</v>
      </c>
      <c r="C9445" s="244" t="s">
        <v>227</v>
      </c>
      <c r="D9445" s="245" t="s">
        <v>490</v>
      </c>
      <c r="E9445" s="115" t="s">
        <v>76</v>
      </c>
      <c r="F9445" s="237">
        <v>36342</v>
      </c>
      <c r="G9445" s="245" t="s">
        <v>211</v>
      </c>
      <c r="H9445" s="115" t="s">
        <v>16</v>
      </c>
      <c r="I9445" t="s">
        <v>199</v>
      </c>
      <c r="J9445" s="244" t="s">
        <v>1226</v>
      </c>
      <c r="L9445" s="115" t="s">
        <v>18</v>
      </c>
      <c r="U9445"/>
      <c r="V9445">
        <v>0</v>
      </c>
      <c r="W9445" s="244"/>
    </row>
    <row r="9446" spans="1:34" hidden="1" x14ac:dyDescent="0.25">
      <c r="A9446" s="243">
        <v>337146</v>
      </c>
      <c r="B9446" s="244" t="s">
        <v>4235</v>
      </c>
      <c r="C9446" s="244" t="s">
        <v>1013</v>
      </c>
      <c r="D9446" s="245" t="s">
        <v>387</v>
      </c>
      <c r="E9446" s="115" t="s">
        <v>77</v>
      </c>
      <c r="F9446" s="237">
        <v>32723</v>
      </c>
      <c r="G9446" s="245" t="s">
        <v>211</v>
      </c>
      <c r="H9446" s="115" t="s">
        <v>16</v>
      </c>
      <c r="I9446" t="s">
        <v>199</v>
      </c>
      <c r="J9446" s="244" t="s">
        <v>1226</v>
      </c>
      <c r="L9446" s="115" t="s">
        <v>30</v>
      </c>
      <c r="U9446"/>
      <c r="V9446">
        <v>0</v>
      </c>
      <c r="W9446" s="244"/>
    </row>
    <row r="9447" spans="1:34" hidden="1" x14ac:dyDescent="0.25">
      <c r="A9447" s="246">
        <v>337147</v>
      </c>
      <c r="B9447" s="247" t="s">
        <v>13473</v>
      </c>
      <c r="C9447" s="247" t="s">
        <v>731</v>
      </c>
      <c r="D9447" s="248" t="s">
        <v>232</v>
      </c>
      <c r="E9447" t="s">
        <v>77</v>
      </c>
      <c r="F9447" s="126"/>
      <c r="G9447" s="248"/>
      <c r="H9447" t="s">
        <v>16</v>
      </c>
      <c r="I9447" t="s">
        <v>136</v>
      </c>
      <c r="J9447" s="247"/>
      <c r="K9447"/>
      <c r="L9447"/>
      <c r="M9447"/>
      <c r="N9447"/>
      <c r="O9447"/>
      <c r="P9447"/>
      <c r="Q9447"/>
      <c r="U9447"/>
      <c r="V9447" t="s">
        <v>4414</v>
      </c>
      <c r="W9447" s="247"/>
      <c r="X9447"/>
      <c r="Y9447"/>
      <c r="Z9447"/>
      <c r="AA9447"/>
      <c r="AB9447"/>
      <c r="AC9447"/>
      <c r="AD9447"/>
      <c r="AE9447"/>
      <c r="AF9447"/>
      <c r="AG9447"/>
    </row>
    <row r="9448" spans="1:34" hidden="1" x14ac:dyDescent="0.25">
      <c r="A9448" s="246">
        <v>337149</v>
      </c>
      <c r="B9448" s="247" t="s">
        <v>13474</v>
      </c>
      <c r="C9448" s="247" t="s">
        <v>271</v>
      </c>
      <c r="D9448" s="248" t="s">
        <v>932</v>
      </c>
      <c r="E9448" t="s">
        <v>76</v>
      </c>
      <c r="F9448" s="126">
        <v>35325</v>
      </c>
      <c r="G9448" s="248" t="s">
        <v>70</v>
      </c>
      <c r="H9448" t="s">
        <v>16</v>
      </c>
      <c r="I9448" t="s">
        <v>129</v>
      </c>
      <c r="J9448" s="247"/>
      <c r="K9448"/>
      <c r="L9448"/>
      <c r="M9448"/>
      <c r="N9448"/>
      <c r="O9448"/>
      <c r="P9448"/>
      <c r="Q9448"/>
      <c r="U9448"/>
      <c r="V9448" t="s">
        <v>4414</v>
      </c>
      <c r="W9448" s="247"/>
      <c r="X9448"/>
      <c r="Y9448"/>
      <c r="Z9448"/>
      <c r="AA9448"/>
      <c r="AB9448"/>
      <c r="AC9448" t="s">
        <v>4308</v>
      </c>
      <c r="AD9448" t="s">
        <v>4308</v>
      </c>
      <c r="AE9448" t="s">
        <v>4308</v>
      </c>
      <c r="AF9448" t="s">
        <v>4308</v>
      </c>
      <c r="AG9448" t="s">
        <v>4308</v>
      </c>
      <c r="AH9448" s="115" t="s">
        <v>4308</v>
      </c>
    </row>
    <row r="9449" spans="1:34" hidden="1" x14ac:dyDescent="0.25">
      <c r="A9449" s="246">
        <v>337150</v>
      </c>
      <c r="B9449" s="247" t="s">
        <v>13475</v>
      </c>
      <c r="C9449" s="247" t="s">
        <v>335</v>
      </c>
      <c r="D9449" s="248" t="s">
        <v>923</v>
      </c>
      <c r="E9449" t="s">
        <v>77</v>
      </c>
      <c r="F9449" s="126">
        <v>31936</v>
      </c>
      <c r="G9449" s="248" t="s">
        <v>18</v>
      </c>
      <c r="H9449" t="s">
        <v>16</v>
      </c>
      <c r="I9449" t="s">
        <v>136</v>
      </c>
      <c r="J9449" s="247" t="s">
        <v>1226</v>
      </c>
      <c r="K9449"/>
      <c r="L9449" t="s">
        <v>73</v>
      </c>
      <c r="M9449"/>
      <c r="N9449"/>
      <c r="O9449"/>
      <c r="P9449"/>
      <c r="Q9449"/>
      <c r="U9449"/>
      <c r="V9449" t="s">
        <v>4414</v>
      </c>
      <c r="W9449" s="247"/>
      <c r="X9449"/>
      <c r="Y9449"/>
      <c r="Z9449"/>
      <c r="AA9449"/>
      <c r="AB9449"/>
      <c r="AC9449"/>
      <c r="AD9449"/>
      <c r="AE9449" t="s">
        <v>4308</v>
      </c>
      <c r="AF9449" t="s">
        <v>4308</v>
      </c>
      <c r="AG9449" t="s">
        <v>4308</v>
      </c>
      <c r="AH9449" s="115" t="s">
        <v>4308</v>
      </c>
    </row>
    <row r="9450" spans="1:34" hidden="1" x14ac:dyDescent="0.25">
      <c r="A9450" s="246">
        <v>337151</v>
      </c>
      <c r="B9450" s="247" t="s">
        <v>13476</v>
      </c>
      <c r="C9450" s="247" t="s">
        <v>13477</v>
      </c>
      <c r="D9450" s="248" t="s">
        <v>672</v>
      </c>
      <c r="E9450" t="s">
        <v>76</v>
      </c>
      <c r="F9450" s="126">
        <v>29994</v>
      </c>
      <c r="G9450" s="248" t="s">
        <v>1228</v>
      </c>
      <c r="H9450" t="s">
        <v>16</v>
      </c>
      <c r="I9450" t="s">
        <v>136</v>
      </c>
      <c r="J9450" s="247"/>
      <c r="K9450"/>
      <c r="L9450"/>
      <c r="M9450"/>
      <c r="N9450"/>
      <c r="O9450"/>
      <c r="P9450"/>
      <c r="Q9450"/>
      <c r="U9450"/>
      <c r="V9450">
        <v>0</v>
      </c>
      <c r="W9450" s="247"/>
      <c r="X9450"/>
      <c r="Y9450"/>
      <c r="Z9450"/>
      <c r="AA9450"/>
      <c r="AB9450"/>
      <c r="AC9450"/>
      <c r="AD9450"/>
      <c r="AE9450"/>
      <c r="AF9450"/>
      <c r="AG9450"/>
    </row>
    <row r="9451" spans="1:34" hidden="1" x14ac:dyDescent="0.25">
      <c r="A9451" s="243">
        <v>337152</v>
      </c>
      <c r="B9451" s="244" t="s">
        <v>4236</v>
      </c>
      <c r="C9451" s="244" t="s">
        <v>939</v>
      </c>
      <c r="D9451" s="245" t="s">
        <v>474</v>
      </c>
      <c r="E9451" s="115" t="s">
        <v>77</v>
      </c>
      <c r="F9451" s="237">
        <v>35606</v>
      </c>
      <c r="G9451" s="245" t="s">
        <v>18</v>
      </c>
      <c r="H9451" s="115" t="s">
        <v>16</v>
      </c>
      <c r="I9451" t="s">
        <v>136</v>
      </c>
      <c r="J9451" s="244" t="s">
        <v>1226</v>
      </c>
      <c r="L9451" s="115" t="s">
        <v>18</v>
      </c>
      <c r="U9451"/>
      <c r="V9451" t="s">
        <v>16623</v>
      </c>
      <c r="W9451" s="244"/>
      <c r="AE9451" s="115" t="s">
        <v>4308</v>
      </c>
      <c r="AF9451" s="115" t="s">
        <v>4308</v>
      </c>
      <c r="AG9451" s="115" t="s">
        <v>4308</v>
      </c>
      <c r="AH9451" s="115" t="s">
        <v>4308</v>
      </c>
    </row>
    <row r="9452" spans="1:34" hidden="1" x14ac:dyDescent="0.25">
      <c r="A9452" s="246">
        <v>337155</v>
      </c>
      <c r="B9452" s="247" t="s">
        <v>13478</v>
      </c>
      <c r="C9452" s="247" t="s">
        <v>271</v>
      </c>
      <c r="D9452" s="248" t="s">
        <v>5417</v>
      </c>
      <c r="E9452" t="s">
        <v>76</v>
      </c>
      <c r="F9452" s="126"/>
      <c r="G9452" s="248"/>
      <c r="H9452" t="s">
        <v>16</v>
      </c>
      <c r="I9452" t="s">
        <v>129</v>
      </c>
      <c r="J9452" s="247"/>
      <c r="K9452"/>
      <c r="L9452"/>
      <c r="M9452"/>
      <c r="N9452"/>
      <c r="O9452"/>
      <c r="P9452"/>
      <c r="Q9452"/>
      <c r="U9452"/>
      <c r="V9452" t="s">
        <v>4414</v>
      </c>
      <c r="W9452" s="247"/>
      <c r="X9452"/>
      <c r="Y9452"/>
      <c r="Z9452"/>
      <c r="AA9452" t="s">
        <v>4308</v>
      </c>
      <c r="AB9452" t="s">
        <v>4308</v>
      </c>
      <c r="AC9452" t="s">
        <v>4308</v>
      </c>
      <c r="AD9452" t="s">
        <v>4308</v>
      </c>
      <c r="AE9452" t="s">
        <v>4308</v>
      </c>
      <c r="AF9452" t="s">
        <v>4308</v>
      </c>
      <c r="AG9452" t="s">
        <v>4308</v>
      </c>
      <c r="AH9452" s="115" t="s">
        <v>4308</v>
      </c>
    </row>
    <row r="9453" spans="1:34" hidden="1" x14ac:dyDescent="0.25">
      <c r="A9453" s="246">
        <v>337156</v>
      </c>
      <c r="B9453" s="247" t="s">
        <v>13479</v>
      </c>
      <c r="C9453" s="247" t="s">
        <v>6433</v>
      </c>
      <c r="D9453" s="248" t="s">
        <v>280</v>
      </c>
      <c r="E9453" t="s">
        <v>76</v>
      </c>
      <c r="F9453" s="126">
        <v>34704</v>
      </c>
      <c r="G9453" s="248" t="s">
        <v>211</v>
      </c>
      <c r="H9453" t="s">
        <v>16</v>
      </c>
      <c r="I9453" t="s">
        <v>136</v>
      </c>
      <c r="J9453" s="247" t="s">
        <v>1226</v>
      </c>
      <c r="K9453"/>
      <c r="L9453" t="s">
        <v>18</v>
      </c>
      <c r="M9453"/>
      <c r="N9453"/>
      <c r="O9453"/>
      <c r="P9453"/>
      <c r="Q9453"/>
      <c r="U9453"/>
      <c r="V9453" t="s">
        <v>4329</v>
      </c>
      <c r="W9453" s="247"/>
      <c r="X9453"/>
      <c r="Y9453"/>
      <c r="Z9453"/>
      <c r="AA9453"/>
      <c r="AB9453"/>
      <c r="AC9453"/>
      <c r="AD9453"/>
      <c r="AE9453"/>
      <c r="AF9453"/>
      <c r="AG9453"/>
      <c r="AH9453" s="115" t="s">
        <v>4308</v>
      </c>
    </row>
    <row r="9454" spans="1:34" hidden="1" x14ac:dyDescent="0.25">
      <c r="A9454" s="246">
        <v>337159</v>
      </c>
      <c r="B9454" s="247" t="s">
        <v>7408</v>
      </c>
      <c r="C9454" s="247" t="s">
        <v>1144</v>
      </c>
      <c r="D9454" s="248" t="s">
        <v>915</v>
      </c>
      <c r="E9454" t="s">
        <v>77</v>
      </c>
      <c r="F9454" s="126"/>
      <c r="G9454" s="248"/>
      <c r="H9454" t="s">
        <v>16</v>
      </c>
      <c r="I9454" t="s">
        <v>136</v>
      </c>
      <c r="J9454" s="247"/>
      <c r="K9454"/>
      <c r="L9454"/>
      <c r="M9454"/>
      <c r="N9454"/>
      <c r="O9454"/>
      <c r="P9454"/>
      <c r="Q9454"/>
      <c r="U9454"/>
      <c r="V9454" t="s">
        <v>4414</v>
      </c>
      <c r="W9454" s="247"/>
      <c r="X9454"/>
      <c r="Y9454"/>
      <c r="Z9454"/>
      <c r="AA9454" t="s">
        <v>4308</v>
      </c>
      <c r="AB9454" t="s">
        <v>4308</v>
      </c>
      <c r="AC9454" t="s">
        <v>4308</v>
      </c>
      <c r="AD9454" t="s">
        <v>4308</v>
      </c>
      <c r="AE9454" t="s">
        <v>4308</v>
      </c>
      <c r="AF9454" t="s">
        <v>4308</v>
      </c>
      <c r="AG9454" t="s">
        <v>4308</v>
      </c>
      <c r="AH9454" s="115" t="s">
        <v>4308</v>
      </c>
    </row>
    <row r="9455" spans="1:34" hidden="1" x14ac:dyDescent="0.25">
      <c r="A9455" s="243">
        <v>337160</v>
      </c>
      <c r="B9455" s="244" t="s">
        <v>3951</v>
      </c>
      <c r="C9455" s="244" t="s">
        <v>212</v>
      </c>
      <c r="D9455" s="245" t="s">
        <v>888</v>
      </c>
      <c r="E9455" s="115" t="s">
        <v>77</v>
      </c>
      <c r="F9455" s="237">
        <v>35072</v>
      </c>
      <c r="G9455" s="245" t="s">
        <v>27</v>
      </c>
      <c r="H9455" s="115" t="s">
        <v>16</v>
      </c>
      <c r="I9455" t="s">
        <v>199</v>
      </c>
      <c r="J9455" s="244" t="s">
        <v>15</v>
      </c>
      <c r="L9455" s="115" t="s">
        <v>67</v>
      </c>
      <c r="U9455"/>
      <c r="V9455">
        <v>0</v>
      </c>
      <c r="W9455" s="244"/>
      <c r="AE9455" s="115" t="s">
        <v>4308</v>
      </c>
      <c r="AF9455" s="115" t="s">
        <v>4308</v>
      </c>
      <c r="AG9455" s="115" t="s">
        <v>4308</v>
      </c>
      <c r="AH9455" s="115" t="s">
        <v>4308</v>
      </c>
    </row>
    <row r="9456" spans="1:34" ht="18" hidden="1" x14ac:dyDescent="0.25">
      <c r="A9456" s="249">
        <v>337162</v>
      </c>
      <c r="B9456" s="250" t="s">
        <v>13480</v>
      </c>
      <c r="C9456" s="250" t="s">
        <v>1558</v>
      </c>
      <c r="D9456" s="251" t="s">
        <v>1435</v>
      </c>
      <c r="E9456"/>
      <c r="F9456" s="126"/>
      <c r="G9456" s="252"/>
      <c r="H9456"/>
      <c r="I9456" t="s">
        <v>199</v>
      </c>
      <c r="J9456" s="253"/>
      <c r="K9456"/>
      <c r="L9456"/>
      <c r="M9456"/>
      <c r="N9456"/>
      <c r="O9456"/>
      <c r="P9456"/>
      <c r="Q9456"/>
      <c r="U9456"/>
      <c r="V9456">
        <v>0</v>
      </c>
      <c r="W9456" s="253"/>
      <c r="X9456"/>
      <c r="Y9456"/>
      <c r="Z9456"/>
      <c r="AA9456"/>
      <c r="AB9456"/>
      <c r="AC9456"/>
      <c r="AD9456"/>
      <c r="AE9456"/>
      <c r="AF9456"/>
      <c r="AG9456"/>
      <c r="AH9456" s="115" t="s">
        <v>4308</v>
      </c>
    </row>
    <row r="9457" spans="1:35" ht="18" x14ac:dyDescent="0.25">
      <c r="A9457" s="249">
        <v>337163</v>
      </c>
      <c r="B9457" s="250" t="s">
        <v>13481</v>
      </c>
      <c r="C9457" s="250" t="s">
        <v>4527</v>
      </c>
      <c r="D9457" s="251" t="s">
        <v>280</v>
      </c>
      <c r="E9457"/>
      <c r="F9457" s="126"/>
      <c r="G9457" s="252"/>
      <c r="H9457"/>
      <c r="I9457" t="s">
        <v>107</v>
      </c>
      <c r="J9457" s="253"/>
      <c r="K9457"/>
      <c r="L9457"/>
      <c r="M9457"/>
      <c r="N9457"/>
      <c r="O9457"/>
      <c r="P9457"/>
      <c r="Q9457"/>
      <c r="U9457"/>
      <c r="V9457" t="s">
        <v>4337</v>
      </c>
      <c r="W9457" s="253"/>
      <c r="X9457"/>
      <c r="Y9457"/>
      <c r="Z9457"/>
      <c r="AA9457"/>
      <c r="AB9457"/>
      <c r="AC9457"/>
      <c r="AD9457"/>
      <c r="AE9457"/>
      <c r="AF9457"/>
      <c r="AG9457"/>
      <c r="AH9457" s="115" t="s">
        <v>4308</v>
      </c>
      <c r="AI9457" s="115" t="e">
        <f>VLOOKUP(A9457,'[2]دراسات قانونية'!$A$3:$E$600,1,0)</f>
        <v>#N/A</v>
      </c>
    </row>
    <row r="9458" spans="1:35" ht="18" x14ac:dyDescent="0.25">
      <c r="A9458" s="249">
        <v>337164</v>
      </c>
      <c r="B9458" s="250" t="s">
        <v>13482</v>
      </c>
      <c r="C9458" s="250" t="s">
        <v>212</v>
      </c>
      <c r="D9458" s="251" t="s">
        <v>6261</v>
      </c>
      <c r="E9458"/>
      <c r="F9458" s="126"/>
      <c r="G9458" s="252"/>
      <c r="H9458"/>
      <c r="I9458" t="s">
        <v>107</v>
      </c>
      <c r="J9458" s="253"/>
      <c r="K9458"/>
      <c r="L9458"/>
      <c r="M9458"/>
      <c r="N9458"/>
      <c r="O9458"/>
      <c r="P9458"/>
      <c r="Q9458"/>
      <c r="U9458"/>
      <c r="V9458">
        <v>0</v>
      </c>
      <c r="W9458" s="253"/>
      <c r="X9458"/>
      <c r="Y9458"/>
      <c r="Z9458"/>
      <c r="AA9458"/>
      <c r="AB9458"/>
      <c r="AC9458"/>
      <c r="AD9458"/>
      <c r="AE9458"/>
      <c r="AF9458"/>
      <c r="AG9458"/>
      <c r="AH9458" s="115" t="s">
        <v>4308</v>
      </c>
      <c r="AI9458" s="115" t="e">
        <f>VLOOKUP(A9458,'[2]دراسات قانونية'!$A$3:$E$600,1,0)</f>
        <v>#N/A</v>
      </c>
    </row>
    <row r="9459" spans="1:35" hidden="1" x14ac:dyDescent="0.25">
      <c r="A9459" s="243">
        <v>337165</v>
      </c>
      <c r="B9459" s="244" t="s">
        <v>2157</v>
      </c>
      <c r="C9459" s="244" t="s">
        <v>335</v>
      </c>
      <c r="D9459" s="245" t="s">
        <v>210</v>
      </c>
      <c r="E9459" s="115" t="s">
        <v>77</v>
      </c>
      <c r="F9459" s="237">
        <v>33730</v>
      </c>
      <c r="G9459" s="245" t="s">
        <v>2158</v>
      </c>
      <c r="H9459" s="115" t="s">
        <v>16</v>
      </c>
      <c r="I9459" t="s">
        <v>199</v>
      </c>
      <c r="J9459" s="244" t="s">
        <v>1226</v>
      </c>
      <c r="L9459" s="115" t="s">
        <v>64</v>
      </c>
      <c r="U9459"/>
      <c r="V9459" t="s">
        <v>4414</v>
      </c>
      <c r="W9459" s="244"/>
    </row>
    <row r="9460" spans="1:35" hidden="1" x14ac:dyDescent="0.25">
      <c r="A9460" s="243">
        <v>337168</v>
      </c>
      <c r="B9460" s="244" t="s">
        <v>1645</v>
      </c>
      <c r="C9460" s="244" t="s">
        <v>408</v>
      </c>
      <c r="D9460" s="245" t="s">
        <v>1646</v>
      </c>
      <c r="E9460" s="115" t="s">
        <v>77</v>
      </c>
      <c r="F9460" s="237">
        <v>27702</v>
      </c>
      <c r="G9460" s="245" t="s">
        <v>18</v>
      </c>
      <c r="H9460" s="115" t="s">
        <v>16</v>
      </c>
      <c r="I9460" t="s">
        <v>136</v>
      </c>
      <c r="J9460" s="244" t="s">
        <v>1226</v>
      </c>
      <c r="L9460" s="115" t="s">
        <v>18</v>
      </c>
      <c r="U9460"/>
      <c r="V9460" t="s">
        <v>4414</v>
      </c>
      <c r="W9460" s="244"/>
    </row>
    <row r="9461" spans="1:35" ht="18" x14ac:dyDescent="0.25">
      <c r="A9461" s="249">
        <v>337169</v>
      </c>
      <c r="B9461" s="250" t="s">
        <v>13483</v>
      </c>
      <c r="C9461" s="250" t="s">
        <v>244</v>
      </c>
      <c r="D9461" s="251" t="s">
        <v>405</v>
      </c>
      <c r="E9461"/>
      <c r="F9461" s="126"/>
      <c r="G9461" s="252"/>
      <c r="H9461"/>
      <c r="I9461" t="s">
        <v>107</v>
      </c>
      <c r="J9461" s="253"/>
      <c r="K9461"/>
      <c r="L9461"/>
      <c r="M9461"/>
      <c r="N9461"/>
      <c r="O9461"/>
      <c r="P9461"/>
      <c r="Q9461"/>
      <c r="U9461"/>
      <c r="V9461">
        <v>0</v>
      </c>
      <c r="W9461" s="253"/>
      <c r="X9461"/>
      <c r="Y9461"/>
      <c r="Z9461"/>
      <c r="AA9461"/>
      <c r="AB9461"/>
      <c r="AC9461"/>
      <c r="AD9461"/>
      <c r="AE9461"/>
      <c r="AF9461"/>
      <c r="AG9461"/>
      <c r="AH9461" s="115" t="s">
        <v>4308</v>
      </c>
      <c r="AI9461" s="115" t="e">
        <f>VLOOKUP(A9461,'[2]دراسات قانونية'!$A$3:$E$600,1,0)</f>
        <v>#N/A</v>
      </c>
    </row>
    <row r="9462" spans="1:35" hidden="1" x14ac:dyDescent="0.25">
      <c r="A9462" s="246">
        <v>337171</v>
      </c>
      <c r="B9462" s="247" t="s">
        <v>13484</v>
      </c>
      <c r="C9462" s="247" t="s">
        <v>340</v>
      </c>
      <c r="D9462" s="248" t="s">
        <v>4697</v>
      </c>
      <c r="E9462" t="s">
        <v>76</v>
      </c>
      <c r="F9462" s="126">
        <v>35307</v>
      </c>
      <c r="G9462" s="248" t="s">
        <v>18</v>
      </c>
      <c r="H9462" t="s">
        <v>16</v>
      </c>
      <c r="I9462" t="s">
        <v>136</v>
      </c>
      <c r="J9462" s="247"/>
      <c r="K9462"/>
      <c r="L9462"/>
      <c r="M9462"/>
      <c r="N9462"/>
      <c r="O9462"/>
      <c r="P9462"/>
      <c r="Q9462"/>
      <c r="U9462"/>
      <c r="V9462" t="s">
        <v>4414</v>
      </c>
      <c r="W9462" s="247"/>
      <c r="X9462"/>
      <c r="Y9462"/>
      <c r="Z9462"/>
      <c r="AA9462"/>
      <c r="AB9462"/>
      <c r="AC9462"/>
      <c r="AD9462" t="s">
        <v>4308</v>
      </c>
      <c r="AE9462" t="s">
        <v>4308</v>
      </c>
      <c r="AF9462" t="s">
        <v>4308</v>
      </c>
      <c r="AG9462" t="s">
        <v>4308</v>
      </c>
      <c r="AH9462" s="115" t="s">
        <v>4308</v>
      </c>
    </row>
    <row r="9463" spans="1:35" hidden="1" x14ac:dyDescent="0.25">
      <c r="A9463" s="243">
        <v>337172</v>
      </c>
      <c r="B9463" s="244" t="s">
        <v>3952</v>
      </c>
      <c r="C9463" s="244" t="s">
        <v>1247</v>
      </c>
      <c r="D9463" s="245" t="s">
        <v>3358</v>
      </c>
      <c r="E9463" s="115" t="s">
        <v>76</v>
      </c>
      <c r="F9463" s="237">
        <v>35132</v>
      </c>
      <c r="G9463" s="245" t="s">
        <v>3953</v>
      </c>
      <c r="H9463" s="115" t="s">
        <v>16</v>
      </c>
      <c r="I9463" t="s">
        <v>199</v>
      </c>
      <c r="J9463" s="244" t="s">
        <v>15</v>
      </c>
      <c r="L9463" s="115" t="s">
        <v>61</v>
      </c>
      <c r="U9463"/>
      <c r="V9463" t="s">
        <v>4414</v>
      </c>
      <c r="W9463" s="244"/>
      <c r="AE9463" s="115" t="s">
        <v>4308</v>
      </c>
      <c r="AF9463" s="115" t="s">
        <v>4308</v>
      </c>
      <c r="AG9463" s="115" t="s">
        <v>4308</v>
      </c>
      <c r="AH9463" s="115" t="s">
        <v>4308</v>
      </c>
    </row>
    <row r="9464" spans="1:35" hidden="1" x14ac:dyDescent="0.25">
      <c r="A9464" s="246">
        <v>337174</v>
      </c>
      <c r="B9464" s="247" t="s">
        <v>13485</v>
      </c>
      <c r="C9464" s="247" t="s">
        <v>11100</v>
      </c>
      <c r="D9464" s="248" t="s">
        <v>372</v>
      </c>
      <c r="E9464"/>
      <c r="F9464" s="126"/>
      <c r="G9464" s="248"/>
      <c r="H9464"/>
      <c r="I9464" t="s">
        <v>136</v>
      </c>
      <c r="J9464" s="247"/>
      <c r="K9464"/>
      <c r="L9464"/>
      <c r="M9464"/>
      <c r="N9464"/>
      <c r="O9464"/>
      <c r="P9464"/>
      <c r="Q9464"/>
      <c r="U9464"/>
      <c r="V9464" t="s">
        <v>4337</v>
      </c>
      <c r="W9464" s="247"/>
      <c r="X9464"/>
      <c r="Y9464"/>
      <c r="Z9464"/>
      <c r="AA9464"/>
      <c r="AB9464"/>
      <c r="AC9464"/>
      <c r="AD9464"/>
      <c r="AE9464"/>
      <c r="AF9464"/>
      <c r="AG9464"/>
      <c r="AH9464" s="115" t="s">
        <v>4308</v>
      </c>
    </row>
    <row r="9465" spans="1:35" ht="18" x14ac:dyDescent="0.25">
      <c r="A9465" s="249">
        <v>337177</v>
      </c>
      <c r="B9465" s="250" t="s">
        <v>13486</v>
      </c>
      <c r="C9465" s="250" t="s">
        <v>212</v>
      </c>
      <c r="D9465" s="251" t="s">
        <v>13487</v>
      </c>
      <c r="E9465"/>
      <c r="F9465" s="126"/>
      <c r="G9465" s="252"/>
      <c r="H9465"/>
      <c r="I9465" t="s">
        <v>107</v>
      </c>
      <c r="J9465" s="253"/>
      <c r="K9465"/>
      <c r="L9465"/>
      <c r="M9465"/>
      <c r="N9465"/>
      <c r="O9465"/>
      <c r="P9465"/>
      <c r="Q9465"/>
      <c r="U9465"/>
      <c r="V9465">
        <v>0</v>
      </c>
      <c r="W9465" s="253"/>
      <c r="X9465"/>
      <c r="Y9465"/>
      <c r="Z9465"/>
      <c r="AA9465"/>
      <c r="AB9465"/>
      <c r="AC9465"/>
      <c r="AD9465"/>
      <c r="AE9465"/>
      <c r="AF9465"/>
      <c r="AG9465"/>
      <c r="AH9465" s="115" t="s">
        <v>4308</v>
      </c>
      <c r="AI9465" s="115" t="e">
        <f>VLOOKUP(A9465,'[2]دراسات قانونية'!$A$3:$E$600,1,0)</f>
        <v>#N/A</v>
      </c>
    </row>
    <row r="9466" spans="1:35" hidden="1" x14ac:dyDescent="0.25">
      <c r="A9466" s="243">
        <v>337180</v>
      </c>
      <c r="B9466" s="244" t="s">
        <v>3954</v>
      </c>
      <c r="C9466" s="244" t="s">
        <v>539</v>
      </c>
      <c r="D9466" s="245" t="s">
        <v>267</v>
      </c>
      <c r="E9466" s="115" t="s">
        <v>76</v>
      </c>
      <c r="F9466" s="237">
        <v>35441</v>
      </c>
      <c r="G9466" s="245" t="s">
        <v>18</v>
      </c>
      <c r="H9466" s="115" t="s">
        <v>16</v>
      </c>
      <c r="I9466" t="s">
        <v>199</v>
      </c>
      <c r="J9466" s="244" t="s">
        <v>1226</v>
      </c>
      <c r="L9466" s="115" t="s">
        <v>18</v>
      </c>
      <c r="U9466"/>
      <c r="V9466">
        <v>0</v>
      </c>
      <c r="W9466" s="244"/>
      <c r="AG9466" s="115" t="s">
        <v>4308</v>
      </c>
      <c r="AH9466" s="115" t="s">
        <v>4308</v>
      </c>
    </row>
    <row r="9467" spans="1:35" hidden="1" x14ac:dyDescent="0.25">
      <c r="A9467" s="246">
        <v>337181</v>
      </c>
      <c r="B9467" s="247" t="s">
        <v>13488</v>
      </c>
      <c r="C9467" s="247" t="s">
        <v>244</v>
      </c>
      <c r="D9467" s="248" t="s">
        <v>820</v>
      </c>
      <c r="E9467" t="s">
        <v>76</v>
      </c>
      <c r="F9467" s="126"/>
      <c r="G9467" s="248"/>
      <c r="H9467" t="s">
        <v>16</v>
      </c>
      <c r="I9467" t="s">
        <v>136</v>
      </c>
      <c r="J9467" s="247"/>
      <c r="K9467"/>
      <c r="L9467"/>
      <c r="M9467"/>
      <c r="N9467"/>
      <c r="O9467"/>
      <c r="P9467"/>
      <c r="Q9467"/>
      <c r="U9467"/>
      <c r="V9467" t="s">
        <v>4414</v>
      </c>
      <c r="W9467" s="247"/>
      <c r="X9467"/>
      <c r="Y9467"/>
      <c r="Z9467"/>
      <c r="AA9467" t="s">
        <v>4308</v>
      </c>
      <c r="AB9467" t="s">
        <v>4308</v>
      </c>
      <c r="AC9467" t="s">
        <v>4308</v>
      </c>
      <c r="AD9467" t="s">
        <v>4308</v>
      </c>
      <c r="AE9467" t="s">
        <v>4308</v>
      </c>
      <c r="AF9467" t="s">
        <v>4308</v>
      </c>
      <c r="AG9467" t="s">
        <v>4308</v>
      </c>
      <c r="AH9467" s="115" t="s">
        <v>4308</v>
      </c>
    </row>
    <row r="9468" spans="1:35" ht="18" x14ac:dyDescent="0.25">
      <c r="A9468" s="249">
        <v>337182</v>
      </c>
      <c r="B9468" s="250" t="s">
        <v>13489</v>
      </c>
      <c r="C9468" s="250" t="s">
        <v>250</v>
      </c>
      <c r="D9468" s="251" t="s">
        <v>820</v>
      </c>
      <c r="E9468"/>
      <c r="F9468" s="126"/>
      <c r="G9468" s="252"/>
      <c r="H9468"/>
      <c r="I9468" t="s">
        <v>107</v>
      </c>
      <c r="J9468" s="253"/>
      <c r="K9468"/>
      <c r="L9468"/>
      <c r="M9468"/>
      <c r="N9468"/>
      <c r="O9468"/>
      <c r="P9468"/>
      <c r="Q9468"/>
      <c r="U9468"/>
      <c r="V9468" t="s">
        <v>4414</v>
      </c>
      <c r="W9468" s="253"/>
      <c r="X9468"/>
      <c r="Y9468"/>
      <c r="Z9468"/>
      <c r="AA9468"/>
      <c r="AB9468"/>
      <c r="AC9468"/>
      <c r="AD9468"/>
      <c r="AE9468"/>
      <c r="AF9468"/>
      <c r="AG9468"/>
      <c r="AH9468" s="115" t="s">
        <v>4308</v>
      </c>
      <c r="AI9468" s="115" t="e">
        <f>VLOOKUP(A9468,'[2]دراسات قانونية'!$A$3:$E$600,1,0)</f>
        <v>#N/A</v>
      </c>
    </row>
    <row r="9469" spans="1:35" hidden="1" x14ac:dyDescent="0.25">
      <c r="A9469" s="243">
        <v>337183</v>
      </c>
      <c r="B9469" s="244" t="s">
        <v>3955</v>
      </c>
      <c r="C9469" s="244" t="s">
        <v>819</v>
      </c>
      <c r="D9469" s="245" t="s">
        <v>3956</v>
      </c>
      <c r="E9469" s="115" t="s">
        <v>76</v>
      </c>
      <c r="F9469" s="237">
        <v>35431</v>
      </c>
      <c r="G9469" s="245" t="s">
        <v>1003</v>
      </c>
      <c r="H9469" s="115" t="s">
        <v>16</v>
      </c>
      <c r="I9469" t="s">
        <v>199</v>
      </c>
      <c r="J9469" s="244" t="s">
        <v>1226</v>
      </c>
      <c r="L9469" s="115" t="s">
        <v>18</v>
      </c>
      <c r="U9469"/>
      <c r="V9469">
        <v>0</v>
      </c>
      <c r="W9469" s="244"/>
      <c r="AH9469" s="115" t="s">
        <v>4308</v>
      </c>
    </row>
    <row r="9470" spans="1:35" ht="18" hidden="1" x14ac:dyDescent="0.25">
      <c r="A9470" s="249">
        <v>337184</v>
      </c>
      <c r="B9470" s="250" t="s">
        <v>13490</v>
      </c>
      <c r="C9470" s="250" t="s">
        <v>212</v>
      </c>
      <c r="D9470" s="251" t="s">
        <v>746</v>
      </c>
      <c r="E9470"/>
      <c r="F9470" s="126"/>
      <c r="G9470" s="252"/>
      <c r="H9470"/>
      <c r="I9470" t="s">
        <v>129</v>
      </c>
      <c r="J9470" s="253"/>
      <c r="K9470"/>
      <c r="L9470"/>
      <c r="M9470"/>
      <c r="N9470"/>
      <c r="O9470"/>
      <c r="P9470"/>
      <c r="Q9470"/>
      <c r="U9470"/>
      <c r="V9470" t="s">
        <v>4337</v>
      </c>
      <c r="W9470" s="253"/>
      <c r="X9470"/>
      <c r="Y9470"/>
      <c r="Z9470"/>
      <c r="AA9470"/>
      <c r="AB9470"/>
      <c r="AC9470"/>
      <c r="AD9470"/>
      <c r="AE9470"/>
      <c r="AF9470"/>
      <c r="AG9470"/>
      <c r="AH9470" s="115" t="s">
        <v>4308</v>
      </c>
    </row>
    <row r="9471" spans="1:35" ht="18" hidden="1" x14ac:dyDescent="0.25">
      <c r="A9471" s="249">
        <v>337185</v>
      </c>
      <c r="B9471" s="250" t="s">
        <v>13491</v>
      </c>
      <c r="C9471" s="250" t="s">
        <v>332</v>
      </c>
      <c r="D9471" s="251" t="s">
        <v>13492</v>
      </c>
      <c r="E9471"/>
      <c r="F9471" s="126"/>
      <c r="G9471" s="252"/>
      <c r="H9471"/>
      <c r="I9471" t="s">
        <v>129</v>
      </c>
      <c r="J9471" s="253"/>
      <c r="K9471"/>
      <c r="L9471"/>
      <c r="M9471"/>
      <c r="N9471"/>
      <c r="O9471"/>
      <c r="P9471"/>
      <c r="Q9471"/>
      <c r="U9471"/>
      <c r="V9471" t="s">
        <v>4337</v>
      </c>
      <c r="W9471" s="253"/>
      <c r="X9471"/>
      <c r="Y9471"/>
      <c r="Z9471"/>
      <c r="AA9471"/>
      <c r="AB9471"/>
      <c r="AC9471"/>
      <c r="AD9471"/>
      <c r="AE9471"/>
      <c r="AF9471"/>
      <c r="AG9471"/>
      <c r="AH9471" s="115" t="s">
        <v>4308</v>
      </c>
    </row>
    <row r="9472" spans="1:35" hidden="1" x14ac:dyDescent="0.25">
      <c r="A9472" s="243">
        <v>337186</v>
      </c>
      <c r="B9472" s="244" t="s">
        <v>1309</v>
      </c>
      <c r="C9472" s="244" t="s">
        <v>579</v>
      </c>
      <c r="D9472" s="245" t="s">
        <v>336</v>
      </c>
      <c r="E9472" s="115" t="s">
        <v>76</v>
      </c>
      <c r="F9472" s="237"/>
      <c r="G9472" s="245"/>
      <c r="H9472" s="115" t="s">
        <v>16</v>
      </c>
      <c r="I9472" t="s">
        <v>199</v>
      </c>
      <c r="J9472" s="244"/>
      <c r="U9472"/>
      <c r="V9472" t="s">
        <v>4414</v>
      </c>
      <c r="W9472" s="244"/>
      <c r="AA9472" s="115" t="s">
        <v>4308</v>
      </c>
      <c r="AB9472" s="115" t="s">
        <v>4308</v>
      </c>
      <c r="AC9472" s="115" t="s">
        <v>4308</v>
      </c>
      <c r="AD9472" s="115" t="s">
        <v>4308</v>
      </c>
      <c r="AE9472" s="115" t="s">
        <v>4308</v>
      </c>
      <c r="AF9472" s="115" t="s">
        <v>4308</v>
      </c>
      <c r="AG9472" s="115" t="s">
        <v>4308</v>
      </c>
      <c r="AH9472" s="115" t="s">
        <v>4308</v>
      </c>
    </row>
    <row r="9473" spans="1:35" ht="18" hidden="1" x14ac:dyDescent="0.25">
      <c r="A9473" s="249">
        <v>337187</v>
      </c>
      <c r="B9473" s="250" t="s">
        <v>13493</v>
      </c>
      <c r="C9473" s="250" t="s">
        <v>339</v>
      </c>
      <c r="D9473" s="251" t="s">
        <v>843</v>
      </c>
      <c r="E9473"/>
      <c r="F9473" s="126"/>
      <c r="G9473" s="252"/>
      <c r="H9473"/>
      <c r="I9473" t="s">
        <v>199</v>
      </c>
      <c r="J9473" s="253"/>
      <c r="K9473"/>
      <c r="L9473"/>
      <c r="M9473"/>
      <c r="N9473"/>
      <c r="O9473"/>
      <c r="P9473"/>
      <c r="Q9473"/>
      <c r="U9473"/>
      <c r="V9473" t="s">
        <v>4414</v>
      </c>
      <c r="W9473" s="253"/>
      <c r="X9473"/>
      <c r="Y9473"/>
      <c r="Z9473"/>
      <c r="AA9473"/>
      <c r="AB9473"/>
      <c r="AC9473"/>
      <c r="AD9473"/>
      <c r="AE9473"/>
      <c r="AF9473"/>
      <c r="AG9473"/>
      <c r="AH9473" s="115" t="s">
        <v>4308</v>
      </c>
    </row>
    <row r="9474" spans="1:35" ht="18" hidden="1" x14ac:dyDescent="0.25">
      <c r="A9474" s="249">
        <v>337188</v>
      </c>
      <c r="B9474" s="250" t="s">
        <v>13494</v>
      </c>
      <c r="C9474" s="250" t="s">
        <v>589</v>
      </c>
      <c r="D9474" s="251" t="s">
        <v>281</v>
      </c>
      <c r="E9474"/>
      <c r="F9474" s="126"/>
      <c r="G9474" s="252"/>
      <c r="H9474"/>
      <c r="I9474" t="s">
        <v>199</v>
      </c>
      <c r="J9474" s="253"/>
      <c r="K9474"/>
      <c r="L9474"/>
      <c r="M9474"/>
      <c r="N9474"/>
      <c r="O9474"/>
      <c r="P9474"/>
      <c r="Q9474"/>
      <c r="U9474"/>
      <c r="V9474">
        <v>0</v>
      </c>
      <c r="W9474" s="253"/>
      <c r="X9474"/>
      <c r="Y9474"/>
      <c r="Z9474"/>
      <c r="AA9474"/>
      <c r="AB9474"/>
      <c r="AC9474"/>
      <c r="AD9474"/>
      <c r="AE9474"/>
      <c r="AF9474"/>
      <c r="AG9474"/>
      <c r="AH9474" s="115" t="s">
        <v>4308</v>
      </c>
    </row>
    <row r="9475" spans="1:35" x14ac:dyDescent="0.25">
      <c r="A9475" s="243">
        <v>337189</v>
      </c>
      <c r="B9475" s="244" t="s">
        <v>13495</v>
      </c>
      <c r="C9475" s="244" t="s">
        <v>324</v>
      </c>
      <c r="D9475" s="245" t="s">
        <v>531</v>
      </c>
      <c r="E9475" s="115" t="s">
        <v>76</v>
      </c>
      <c r="F9475" s="237"/>
      <c r="G9475" s="245"/>
      <c r="H9475" s="115" t="s">
        <v>16</v>
      </c>
      <c r="I9475" t="s">
        <v>107</v>
      </c>
      <c r="J9475" s="244"/>
      <c r="U9475"/>
      <c r="V9475" t="s">
        <v>4336</v>
      </c>
      <c r="W9475" s="244"/>
      <c r="AA9475" s="115" t="s">
        <v>4308</v>
      </c>
      <c r="AB9475" s="115" t="s">
        <v>4308</v>
      </c>
      <c r="AC9475" s="115" t="s">
        <v>4308</v>
      </c>
      <c r="AD9475" s="115" t="s">
        <v>4308</v>
      </c>
      <c r="AE9475" s="115" t="s">
        <v>4308</v>
      </c>
      <c r="AF9475" s="115" t="s">
        <v>4308</v>
      </c>
      <c r="AG9475" s="115" t="s">
        <v>4308</v>
      </c>
      <c r="AH9475" s="115" t="s">
        <v>4308</v>
      </c>
      <c r="AI9475" s="115" t="e">
        <f>VLOOKUP(A9475,'[2]دراسات قانونية'!$A$3:$E$600,1,0)</f>
        <v>#N/A</v>
      </c>
    </row>
    <row r="9476" spans="1:35" hidden="1" x14ac:dyDescent="0.25">
      <c r="A9476" s="246">
        <v>337190</v>
      </c>
      <c r="B9476" s="247" t="s">
        <v>13496</v>
      </c>
      <c r="C9476" s="247" t="s">
        <v>339</v>
      </c>
      <c r="D9476" s="248" t="s">
        <v>741</v>
      </c>
      <c r="E9476" t="s">
        <v>76</v>
      </c>
      <c r="F9476" s="126">
        <v>33970</v>
      </c>
      <c r="G9476" s="248" t="s">
        <v>211</v>
      </c>
      <c r="H9476" t="s">
        <v>16</v>
      </c>
      <c r="I9476" t="s">
        <v>136</v>
      </c>
      <c r="J9476" s="247" t="s">
        <v>1226</v>
      </c>
      <c r="K9476"/>
      <c r="L9476" t="s">
        <v>18</v>
      </c>
      <c r="M9476"/>
      <c r="N9476"/>
      <c r="O9476"/>
      <c r="P9476"/>
      <c r="Q9476"/>
      <c r="U9476"/>
      <c r="V9476" t="s">
        <v>16623</v>
      </c>
      <c r="W9476" s="247"/>
      <c r="X9476"/>
      <c r="Y9476"/>
      <c r="Z9476"/>
      <c r="AA9476"/>
      <c r="AB9476"/>
      <c r="AC9476"/>
      <c r="AD9476"/>
      <c r="AE9476"/>
      <c r="AF9476"/>
      <c r="AG9476"/>
      <c r="AH9476" s="115" t="s">
        <v>4308</v>
      </c>
    </row>
    <row r="9477" spans="1:35" ht="18" x14ac:dyDescent="0.25">
      <c r="A9477" s="249">
        <v>337191</v>
      </c>
      <c r="B9477" s="250" t="s">
        <v>13497</v>
      </c>
      <c r="C9477" s="250" t="s">
        <v>274</v>
      </c>
      <c r="D9477" s="251" t="s">
        <v>435</v>
      </c>
      <c r="E9477"/>
      <c r="F9477" s="126"/>
      <c r="G9477" s="252"/>
      <c r="H9477"/>
      <c r="I9477" t="s">
        <v>107</v>
      </c>
      <c r="J9477" s="253"/>
      <c r="K9477"/>
      <c r="L9477"/>
      <c r="M9477"/>
      <c r="N9477"/>
      <c r="O9477"/>
      <c r="P9477"/>
      <c r="Q9477"/>
      <c r="U9477"/>
      <c r="V9477">
        <v>0</v>
      </c>
      <c r="W9477" s="253"/>
      <c r="X9477"/>
      <c r="Y9477"/>
      <c r="Z9477"/>
      <c r="AA9477"/>
      <c r="AB9477"/>
      <c r="AC9477"/>
      <c r="AD9477"/>
      <c r="AE9477"/>
      <c r="AF9477"/>
      <c r="AG9477"/>
      <c r="AH9477" s="115" t="s">
        <v>4308</v>
      </c>
      <c r="AI9477" s="115" t="e">
        <f>VLOOKUP(A9477,'[2]دراسات قانونية'!$A$3:$E$600,1,0)</f>
        <v>#N/A</v>
      </c>
    </row>
    <row r="9478" spans="1:35" hidden="1" x14ac:dyDescent="0.25">
      <c r="A9478" s="246">
        <v>337192</v>
      </c>
      <c r="B9478" s="247" t="s">
        <v>13498</v>
      </c>
      <c r="C9478" s="247" t="s">
        <v>2587</v>
      </c>
      <c r="D9478" s="248" t="s">
        <v>13499</v>
      </c>
      <c r="E9478" t="s">
        <v>77</v>
      </c>
      <c r="F9478" s="126">
        <v>31598</v>
      </c>
      <c r="G9478" s="248" t="s">
        <v>18</v>
      </c>
      <c r="H9478" t="s">
        <v>16</v>
      </c>
      <c r="I9478" t="s">
        <v>136</v>
      </c>
      <c r="J9478" s="247"/>
      <c r="K9478"/>
      <c r="L9478"/>
      <c r="M9478"/>
      <c r="N9478"/>
      <c r="O9478"/>
      <c r="P9478"/>
      <c r="Q9478"/>
      <c r="U9478"/>
      <c r="V9478" t="s">
        <v>16623</v>
      </c>
      <c r="W9478" s="247"/>
      <c r="X9478"/>
      <c r="Y9478"/>
      <c r="Z9478"/>
      <c r="AA9478"/>
      <c r="AB9478"/>
      <c r="AC9478" t="s">
        <v>4308</v>
      </c>
      <c r="AD9478" t="s">
        <v>4308</v>
      </c>
      <c r="AE9478" t="s">
        <v>4308</v>
      </c>
      <c r="AF9478" t="s">
        <v>4308</v>
      </c>
      <c r="AG9478" t="s">
        <v>4308</v>
      </c>
      <c r="AH9478" s="115" t="s">
        <v>4308</v>
      </c>
    </row>
    <row r="9479" spans="1:35" x14ac:dyDescent="0.25">
      <c r="A9479" s="243">
        <v>337193</v>
      </c>
      <c r="B9479" s="244" t="s">
        <v>13500</v>
      </c>
      <c r="C9479" s="244" t="s">
        <v>322</v>
      </c>
      <c r="D9479" s="245" t="s">
        <v>409</v>
      </c>
      <c r="E9479" s="115" t="s">
        <v>76</v>
      </c>
      <c r="F9479" s="237">
        <v>32180</v>
      </c>
      <c r="G9479" s="245" t="s">
        <v>18</v>
      </c>
      <c r="H9479" s="115" t="s">
        <v>16</v>
      </c>
      <c r="I9479" t="s">
        <v>107</v>
      </c>
      <c r="J9479" s="244" t="s">
        <v>1226</v>
      </c>
      <c r="L9479" s="115" t="s">
        <v>18</v>
      </c>
      <c r="U9479"/>
      <c r="V9479" t="s">
        <v>4336</v>
      </c>
      <c r="W9479" s="244"/>
      <c r="AE9479" s="115" t="s">
        <v>4308</v>
      </c>
      <c r="AF9479" s="115" t="s">
        <v>4308</v>
      </c>
      <c r="AG9479" s="115" t="s">
        <v>4308</v>
      </c>
      <c r="AH9479" s="115" t="s">
        <v>4308</v>
      </c>
      <c r="AI9479" s="115" t="e">
        <f>VLOOKUP(A9479,'[2]دراسات قانونية'!$A$3:$E$600,1,0)</f>
        <v>#N/A</v>
      </c>
    </row>
    <row r="9480" spans="1:35" ht="18" x14ac:dyDescent="0.25">
      <c r="A9480" s="249">
        <v>337195</v>
      </c>
      <c r="B9480" s="250" t="s">
        <v>7664</v>
      </c>
      <c r="C9480" s="250" t="s">
        <v>324</v>
      </c>
      <c r="D9480" s="251" t="s">
        <v>230</v>
      </c>
      <c r="E9480"/>
      <c r="F9480" s="126"/>
      <c r="G9480" s="252"/>
      <c r="H9480"/>
      <c r="I9480" t="s">
        <v>107</v>
      </c>
      <c r="J9480" s="253"/>
      <c r="K9480"/>
      <c r="L9480"/>
      <c r="M9480"/>
      <c r="N9480"/>
      <c r="O9480"/>
      <c r="P9480"/>
      <c r="Q9480"/>
      <c r="U9480"/>
      <c r="V9480" t="s">
        <v>4337</v>
      </c>
      <c r="W9480" s="253"/>
      <c r="X9480"/>
      <c r="Y9480"/>
      <c r="Z9480"/>
      <c r="AA9480"/>
      <c r="AB9480"/>
      <c r="AC9480"/>
      <c r="AD9480"/>
      <c r="AE9480"/>
      <c r="AF9480"/>
      <c r="AG9480"/>
      <c r="AH9480" s="115" t="s">
        <v>4308</v>
      </c>
      <c r="AI9480" s="115" t="e">
        <f>VLOOKUP(A9480,'[2]دراسات قانونية'!$A$3:$E$600,1,0)</f>
        <v>#N/A</v>
      </c>
    </row>
    <row r="9481" spans="1:35" ht="18" x14ac:dyDescent="0.25">
      <c r="A9481" s="249">
        <v>337196</v>
      </c>
      <c r="B9481" s="250" t="s">
        <v>13501</v>
      </c>
      <c r="C9481" s="250" t="s">
        <v>12211</v>
      </c>
      <c r="D9481" s="251" t="s">
        <v>323</v>
      </c>
      <c r="E9481"/>
      <c r="F9481" s="126"/>
      <c r="G9481" s="252"/>
      <c r="H9481"/>
      <c r="I9481" t="s">
        <v>107</v>
      </c>
      <c r="J9481" s="253"/>
      <c r="K9481"/>
      <c r="L9481"/>
      <c r="M9481"/>
      <c r="N9481"/>
      <c r="O9481"/>
      <c r="P9481"/>
      <c r="Q9481"/>
      <c r="U9481"/>
      <c r="V9481" t="s">
        <v>4337</v>
      </c>
      <c r="W9481" s="253"/>
      <c r="X9481"/>
      <c r="Y9481"/>
      <c r="Z9481"/>
      <c r="AA9481"/>
      <c r="AB9481"/>
      <c r="AC9481"/>
      <c r="AD9481"/>
      <c r="AE9481"/>
      <c r="AF9481"/>
      <c r="AG9481"/>
      <c r="AH9481" s="115" t="s">
        <v>4308</v>
      </c>
      <c r="AI9481" s="115" t="e">
        <f>VLOOKUP(A9481,'[2]دراسات قانونية'!$A$3:$E$600,1,0)</f>
        <v>#N/A</v>
      </c>
    </row>
    <row r="9482" spans="1:35" hidden="1" x14ac:dyDescent="0.25">
      <c r="A9482" s="246">
        <v>337197</v>
      </c>
      <c r="B9482" s="247" t="s">
        <v>9125</v>
      </c>
      <c r="C9482" s="247" t="s">
        <v>252</v>
      </c>
      <c r="D9482" s="248" t="s">
        <v>595</v>
      </c>
      <c r="E9482" t="s">
        <v>76</v>
      </c>
      <c r="F9482" s="126">
        <v>34755</v>
      </c>
      <c r="G9482" s="248" t="s">
        <v>13502</v>
      </c>
      <c r="H9482" t="s">
        <v>16</v>
      </c>
      <c r="I9482" t="s">
        <v>136</v>
      </c>
      <c r="J9482" s="247" t="s">
        <v>1226</v>
      </c>
      <c r="K9482"/>
      <c r="L9482" t="s">
        <v>30</v>
      </c>
      <c r="M9482"/>
      <c r="N9482"/>
      <c r="O9482"/>
      <c r="P9482"/>
      <c r="Q9482"/>
      <c r="U9482"/>
      <c r="V9482">
        <v>0</v>
      </c>
      <c r="W9482" s="247"/>
      <c r="X9482"/>
      <c r="Y9482"/>
      <c r="Z9482"/>
      <c r="AA9482"/>
      <c r="AB9482"/>
      <c r="AC9482"/>
      <c r="AD9482"/>
      <c r="AE9482"/>
      <c r="AF9482"/>
      <c r="AG9482"/>
    </row>
    <row r="9483" spans="1:35" hidden="1" x14ac:dyDescent="0.25">
      <c r="A9483" s="246">
        <v>337198</v>
      </c>
      <c r="B9483" s="247" t="s">
        <v>13503</v>
      </c>
      <c r="C9483" s="247" t="s">
        <v>229</v>
      </c>
      <c r="D9483" s="248" t="s">
        <v>504</v>
      </c>
      <c r="E9483" t="s">
        <v>76</v>
      </c>
      <c r="F9483" s="126">
        <v>30317</v>
      </c>
      <c r="G9483" s="248" t="s">
        <v>70</v>
      </c>
      <c r="H9483" t="s">
        <v>16</v>
      </c>
      <c r="I9483" t="s">
        <v>129</v>
      </c>
      <c r="J9483" s="247" t="s">
        <v>1226</v>
      </c>
      <c r="K9483"/>
      <c r="L9483" t="s">
        <v>70</v>
      </c>
      <c r="M9483"/>
      <c r="N9483"/>
      <c r="O9483"/>
      <c r="P9483"/>
      <c r="Q9483"/>
      <c r="R9483" s="115">
        <v>9389</v>
      </c>
      <c r="S9483" s="115">
        <v>45722</v>
      </c>
      <c r="T9483" s="115">
        <v>90000</v>
      </c>
      <c r="U9483"/>
      <c r="V9483">
        <v>0</v>
      </c>
      <c r="W9483" s="247"/>
      <c r="X9483"/>
      <c r="Y9483"/>
      <c r="Z9483"/>
      <c r="AA9483"/>
      <c r="AB9483"/>
      <c r="AC9483"/>
      <c r="AD9483"/>
      <c r="AE9483"/>
      <c r="AF9483"/>
      <c r="AG9483"/>
    </row>
    <row r="9484" spans="1:35" x14ac:dyDescent="0.25">
      <c r="A9484" s="243">
        <v>337199</v>
      </c>
      <c r="B9484" s="244" t="s">
        <v>13504</v>
      </c>
      <c r="C9484" s="244" t="s">
        <v>244</v>
      </c>
      <c r="D9484" s="245" t="s">
        <v>4885</v>
      </c>
      <c r="E9484" s="115" t="s">
        <v>76</v>
      </c>
      <c r="F9484" s="237">
        <v>35432</v>
      </c>
      <c r="G9484" s="245" t="s">
        <v>4669</v>
      </c>
      <c r="H9484" s="115" t="s">
        <v>16</v>
      </c>
      <c r="I9484" t="s">
        <v>107</v>
      </c>
      <c r="J9484" s="244"/>
      <c r="U9484"/>
      <c r="V9484" t="s">
        <v>4336</v>
      </c>
      <c r="W9484" s="244"/>
      <c r="AC9484" s="115" t="s">
        <v>4308</v>
      </c>
      <c r="AD9484" s="115" t="s">
        <v>4308</v>
      </c>
      <c r="AE9484" s="115" t="s">
        <v>4308</v>
      </c>
      <c r="AF9484" s="115" t="s">
        <v>4308</v>
      </c>
      <c r="AG9484" s="115" t="s">
        <v>4308</v>
      </c>
      <c r="AH9484" s="115" t="s">
        <v>4308</v>
      </c>
      <c r="AI9484" s="115" t="e">
        <f>VLOOKUP(A9484,'[2]دراسات قانونية'!$A$3:$E$600,1,0)</f>
        <v>#N/A</v>
      </c>
    </row>
    <row r="9485" spans="1:35" hidden="1" x14ac:dyDescent="0.25">
      <c r="A9485" s="246">
        <v>337200</v>
      </c>
      <c r="B9485" s="247" t="s">
        <v>13505</v>
      </c>
      <c r="C9485" s="247" t="s">
        <v>252</v>
      </c>
      <c r="D9485" s="248" t="s">
        <v>1322</v>
      </c>
      <c r="E9485" t="s">
        <v>77</v>
      </c>
      <c r="F9485" s="126">
        <v>33831</v>
      </c>
      <c r="G9485" s="248" t="s">
        <v>794</v>
      </c>
      <c r="H9485" t="s">
        <v>16</v>
      </c>
      <c r="I9485" t="s">
        <v>129</v>
      </c>
      <c r="J9485" s="247"/>
      <c r="K9485"/>
      <c r="L9485"/>
      <c r="M9485"/>
      <c r="N9485"/>
      <c r="O9485"/>
      <c r="P9485"/>
      <c r="Q9485"/>
      <c r="U9485"/>
      <c r="V9485">
        <v>0</v>
      </c>
      <c r="W9485" s="247"/>
      <c r="X9485"/>
      <c r="Y9485"/>
      <c r="Z9485"/>
      <c r="AA9485"/>
      <c r="AB9485"/>
      <c r="AC9485"/>
      <c r="AD9485" t="s">
        <v>4308</v>
      </c>
      <c r="AE9485" t="s">
        <v>4308</v>
      </c>
      <c r="AF9485" t="s">
        <v>4308</v>
      </c>
      <c r="AG9485" t="s">
        <v>4308</v>
      </c>
      <c r="AH9485" s="115" t="s">
        <v>4308</v>
      </c>
    </row>
    <row r="9486" spans="1:35" hidden="1" x14ac:dyDescent="0.25">
      <c r="A9486" s="246">
        <v>337206</v>
      </c>
      <c r="B9486" s="247" t="s">
        <v>13446</v>
      </c>
      <c r="C9486" s="247" t="s">
        <v>219</v>
      </c>
      <c r="D9486" s="248" t="s">
        <v>531</v>
      </c>
      <c r="E9486" t="s">
        <v>76</v>
      </c>
      <c r="F9486" s="126"/>
      <c r="G9486" s="248"/>
      <c r="H9486" t="s">
        <v>16</v>
      </c>
      <c r="I9486" t="s">
        <v>129</v>
      </c>
      <c r="J9486" s="247"/>
      <c r="K9486"/>
      <c r="L9486"/>
      <c r="M9486"/>
      <c r="N9486"/>
      <c r="O9486"/>
      <c r="P9486"/>
      <c r="Q9486"/>
      <c r="U9486"/>
      <c r="V9486" t="s">
        <v>4414</v>
      </c>
      <c r="W9486" s="247"/>
      <c r="X9486"/>
      <c r="Y9486"/>
      <c r="Z9486"/>
      <c r="AA9486" t="s">
        <v>4308</v>
      </c>
      <c r="AB9486" t="s">
        <v>4308</v>
      </c>
      <c r="AC9486" t="s">
        <v>4308</v>
      </c>
      <c r="AD9486" t="s">
        <v>4308</v>
      </c>
      <c r="AE9486" t="s">
        <v>4308</v>
      </c>
      <c r="AF9486" t="s">
        <v>4308</v>
      </c>
      <c r="AG9486" t="s">
        <v>4308</v>
      </c>
      <c r="AH9486" s="115" t="s">
        <v>4308</v>
      </c>
    </row>
    <row r="9487" spans="1:35" hidden="1" x14ac:dyDescent="0.25">
      <c r="A9487" s="246">
        <v>337207</v>
      </c>
      <c r="B9487" s="247" t="s">
        <v>13506</v>
      </c>
      <c r="C9487" s="247" t="s">
        <v>212</v>
      </c>
      <c r="D9487" s="248" t="s">
        <v>838</v>
      </c>
      <c r="E9487" t="s">
        <v>76</v>
      </c>
      <c r="F9487" s="126">
        <v>29237</v>
      </c>
      <c r="G9487" s="248" t="s">
        <v>462</v>
      </c>
      <c r="H9487" t="s">
        <v>16</v>
      </c>
      <c r="I9487" t="s">
        <v>136</v>
      </c>
      <c r="J9487" s="247" t="s">
        <v>1226</v>
      </c>
      <c r="K9487"/>
      <c r="L9487" t="s">
        <v>18</v>
      </c>
      <c r="M9487"/>
      <c r="N9487"/>
      <c r="O9487"/>
      <c r="P9487"/>
      <c r="Q9487"/>
      <c r="U9487"/>
      <c r="V9487" t="s">
        <v>4337</v>
      </c>
      <c r="W9487" s="247"/>
      <c r="X9487"/>
      <c r="Y9487"/>
      <c r="Z9487"/>
      <c r="AA9487"/>
      <c r="AB9487"/>
      <c r="AC9487"/>
      <c r="AD9487"/>
      <c r="AE9487"/>
      <c r="AF9487"/>
      <c r="AG9487"/>
    </row>
    <row r="9488" spans="1:35" ht="18" x14ac:dyDescent="0.25">
      <c r="A9488" s="249">
        <v>337208</v>
      </c>
      <c r="B9488" s="250" t="s">
        <v>1579</v>
      </c>
      <c r="C9488" s="250" t="s">
        <v>250</v>
      </c>
      <c r="D9488" s="251" t="s">
        <v>230</v>
      </c>
      <c r="E9488"/>
      <c r="F9488" s="126"/>
      <c r="G9488" s="252"/>
      <c r="H9488"/>
      <c r="I9488" t="s">
        <v>107</v>
      </c>
      <c r="J9488" s="253"/>
      <c r="K9488"/>
      <c r="L9488"/>
      <c r="M9488"/>
      <c r="N9488"/>
      <c r="O9488"/>
      <c r="P9488"/>
      <c r="Q9488"/>
      <c r="U9488"/>
      <c r="V9488" t="s">
        <v>4337</v>
      </c>
      <c r="W9488" s="253"/>
      <c r="X9488"/>
      <c r="Y9488"/>
      <c r="Z9488"/>
      <c r="AA9488"/>
      <c r="AB9488"/>
      <c r="AC9488"/>
      <c r="AD9488"/>
      <c r="AE9488"/>
      <c r="AF9488"/>
      <c r="AG9488"/>
      <c r="AH9488" s="115" t="s">
        <v>4308</v>
      </c>
      <c r="AI9488" s="115" t="e">
        <f>VLOOKUP(A9488,'[2]دراسات قانونية'!$A$3:$E$600,1,0)</f>
        <v>#N/A</v>
      </c>
    </row>
    <row r="9489" spans="1:35" hidden="1" x14ac:dyDescent="0.25">
      <c r="A9489" s="246">
        <v>337209</v>
      </c>
      <c r="B9489" s="247" t="s">
        <v>13507</v>
      </c>
      <c r="C9489" s="247" t="s">
        <v>8761</v>
      </c>
      <c r="D9489" s="248" t="s">
        <v>13508</v>
      </c>
      <c r="E9489" t="s">
        <v>77</v>
      </c>
      <c r="F9489" s="126"/>
      <c r="G9489" s="248"/>
      <c r="H9489" t="s">
        <v>16</v>
      </c>
      <c r="I9489" t="s">
        <v>136</v>
      </c>
      <c r="J9489" s="247"/>
      <c r="K9489"/>
      <c r="L9489"/>
      <c r="M9489"/>
      <c r="N9489"/>
      <c r="O9489"/>
      <c r="P9489"/>
      <c r="Q9489"/>
      <c r="U9489"/>
      <c r="V9489" t="s">
        <v>4329</v>
      </c>
      <c r="W9489" s="247"/>
      <c r="X9489"/>
      <c r="Y9489"/>
      <c r="Z9489"/>
      <c r="AA9489" t="s">
        <v>4308</v>
      </c>
      <c r="AB9489" t="s">
        <v>4308</v>
      </c>
      <c r="AC9489" t="s">
        <v>4308</v>
      </c>
      <c r="AD9489" t="s">
        <v>4308</v>
      </c>
      <c r="AE9489" t="s">
        <v>4308</v>
      </c>
      <c r="AF9489" t="s">
        <v>4308</v>
      </c>
      <c r="AG9489" t="s">
        <v>4308</v>
      </c>
      <c r="AH9489" s="115" t="s">
        <v>4308</v>
      </c>
    </row>
    <row r="9490" spans="1:35" hidden="1" x14ac:dyDescent="0.25">
      <c r="A9490" s="246">
        <v>337210</v>
      </c>
      <c r="B9490" s="247" t="s">
        <v>13509</v>
      </c>
      <c r="C9490" s="247" t="s">
        <v>1487</v>
      </c>
      <c r="D9490" s="248" t="s">
        <v>966</v>
      </c>
      <c r="E9490" t="s">
        <v>76</v>
      </c>
      <c r="F9490" s="126">
        <v>31797</v>
      </c>
      <c r="G9490" s="248" t="s">
        <v>55</v>
      </c>
      <c r="H9490" t="s">
        <v>16</v>
      </c>
      <c r="I9490" t="s">
        <v>136</v>
      </c>
      <c r="J9490" s="247" t="s">
        <v>1226</v>
      </c>
      <c r="K9490"/>
      <c r="L9490" t="s">
        <v>55</v>
      </c>
      <c r="M9490"/>
      <c r="N9490"/>
      <c r="O9490"/>
      <c r="P9490"/>
      <c r="Q9490"/>
      <c r="U9490"/>
      <c r="V9490">
        <v>0</v>
      </c>
      <c r="W9490" s="247"/>
      <c r="X9490"/>
      <c r="Y9490"/>
      <c r="Z9490"/>
      <c r="AA9490"/>
      <c r="AB9490"/>
      <c r="AC9490"/>
      <c r="AD9490"/>
      <c r="AE9490" t="s">
        <v>4308</v>
      </c>
      <c r="AF9490" t="s">
        <v>4308</v>
      </c>
      <c r="AG9490" t="s">
        <v>4308</v>
      </c>
      <c r="AH9490" s="115" t="s">
        <v>4308</v>
      </c>
    </row>
    <row r="9491" spans="1:35" hidden="1" x14ac:dyDescent="0.25">
      <c r="A9491" s="246">
        <v>337212</v>
      </c>
      <c r="B9491" s="247" t="s">
        <v>13510</v>
      </c>
      <c r="C9491" s="247" t="s">
        <v>329</v>
      </c>
      <c r="D9491" s="248" t="s">
        <v>320</v>
      </c>
      <c r="E9491" t="s">
        <v>76</v>
      </c>
      <c r="F9491" s="126"/>
      <c r="G9491" s="248"/>
      <c r="H9491" t="s">
        <v>16</v>
      </c>
      <c r="I9491" t="s">
        <v>136</v>
      </c>
      <c r="J9491" s="247"/>
      <c r="K9491"/>
      <c r="L9491"/>
      <c r="M9491"/>
      <c r="N9491"/>
      <c r="O9491"/>
      <c r="P9491"/>
      <c r="Q9491"/>
      <c r="U9491"/>
      <c r="V9491" t="s">
        <v>4329</v>
      </c>
      <c r="W9491" s="247"/>
      <c r="X9491"/>
      <c r="Y9491"/>
      <c r="Z9491"/>
      <c r="AA9491" t="s">
        <v>4308</v>
      </c>
      <c r="AB9491" t="s">
        <v>4308</v>
      </c>
      <c r="AC9491" t="s">
        <v>4308</v>
      </c>
      <c r="AD9491" t="s">
        <v>4308</v>
      </c>
      <c r="AE9491" t="s">
        <v>4308</v>
      </c>
      <c r="AF9491" t="s">
        <v>4308</v>
      </c>
      <c r="AG9491" t="s">
        <v>4308</v>
      </c>
      <c r="AH9491" s="115" t="s">
        <v>4308</v>
      </c>
    </row>
    <row r="9492" spans="1:35" hidden="1" x14ac:dyDescent="0.25">
      <c r="A9492" s="246">
        <v>337213</v>
      </c>
      <c r="B9492" s="247" t="s">
        <v>13511</v>
      </c>
      <c r="C9492" s="247" t="s">
        <v>244</v>
      </c>
      <c r="D9492" s="248" t="s">
        <v>4697</v>
      </c>
      <c r="E9492" t="s">
        <v>77</v>
      </c>
      <c r="F9492" s="126">
        <v>30243</v>
      </c>
      <c r="G9492" s="248" t="s">
        <v>440</v>
      </c>
      <c r="H9492" t="s">
        <v>19</v>
      </c>
      <c r="I9492" t="s">
        <v>129</v>
      </c>
      <c r="J9492" s="247" t="s">
        <v>1226</v>
      </c>
      <c r="K9492"/>
      <c r="L9492" t="s">
        <v>30</v>
      </c>
      <c r="M9492"/>
      <c r="N9492"/>
      <c r="O9492"/>
      <c r="P9492"/>
      <c r="Q9492"/>
      <c r="U9492"/>
      <c r="V9492" t="s">
        <v>4414</v>
      </c>
      <c r="W9492" s="247"/>
      <c r="X9492"/>
      <c r="Y9492"/>
      <c r="Z9492"/>
      <c r="AA9492"/>
      <c r="AB9492"/>
      <c r="AC9492"/>
      <c r="AD9492"/>
      <c r="AE9492"/>
      <c r="AF9492"/>
      <c r="AG9492"/>
      <c r="AH9492" s="115" t="s">
        <v>4308</v>
      </c>
    </row>
    <row r="9493" spans="1:35" hidden="1" x14ac:dyDescent="0.25">
      <c r="A9493" s="243">
        <v>337214</v>
      </c>
      <c r="B9493" s="244" t="s">
        <v>2888</v>
      </c>
      <c r="C9493" s="244" t="s">
        <v>212</v>
      </c>
      <c r="D9493" s="245" t="s">
        <v>230</v>
      </c>
      <c r="E9493" s="115" t="s">
        <v>76</v>
      </c>
      <c r="F9493" s="237">
        <v>31246</v>
      </c>
      <c r="G9493" s="245" t="s">
        <v>27</v>
      </c>
      <c r="H9493" s="115" t="s">
        <v>16</v>
      </c>
      <c r="I9493" t="s">
        <v>199</v>
      </c>
      <c r="J9493" s="244" t="s">
        <v>1226</v>
      </c>
      <c r="L9493" s="115" t="s">
        <v>27</v>
      </c>
      <c r="U9493"/>
      <c r="V9493" t="s">
        <v>16623</v>
      </c>
      <c r="W9493" s="244"/>
    </row>
    <row r="9494" spans="1:35" ht="18" hidden="1" x14ac:dyDescent="0.25">
      <c r="A9494" s="249">
        <v>337215</v>
      </c>
      <c r="B9494" s="250" t="s">
        <v>13512</v>
      </c>
      <c r="C9494" s="250" t="s">
        <v>629</v>
      </c>
      <c r="D9494" s="251" t="s">
        <v>783</v>
      </c>
      <c r="E9494"/>
      <c r="F9494" s="126"/>
      <c r="G9494" s="252"/>
      <c r="H9494"/>
      <c r="I9494" t="s">
        <v>129</v>
      </c>
      <c r="J9494" s="253"/>
      <c r="K9494"/>
      <c r="L9494"/>
      <c r="M9494"/>
      <c r="N9494"/>
      <c r="O9494"/>
      <c r="P9494"/>
      <c r="Q9494"/>
      <c r="U9494"/>
      <c r="V9494" t="s">
        <v>4337</v>
      </c>
      <c r="W9494" s="253"/>
      <c r="X9494"/>
      <c r="Y9494"/>
      <c r="Z9494"/>
      <c r="AA9494"/>
      <c r="AB9494"/>
      <c r="AC9494"/>
      <c r="AD9494"/>
      <c r="AE9494"/>
      <c r="AF9494"/>
      <c r="AG9494"/>
      <c r="AH9494" s="115" t="s">
        <v>4308</v>
      </c>
    </row>
    <row r="9495" spans="1:35" hidden="1" x14ac:dyDescent="0.25">
      <c r="A9495" s="246">
        <v>337217</v>
      </c>
      <c r="B9495" s="247" t="s">
        <v>13513</v>
      </c>
      <c r="C9495" s="247" t="s">
        <v>939</v>
      </c>
      <c r="D9495" s="248" t="s">
        <v>300</v>
      </c>
      <c r="E9495" t="s">
        <v>76</v>
      </c>
      <c r="F9495" s="126">
        <v>35521</v>
      </c>
      <c r="G9495" s="248" t="s">
        <v>18</v>
      </c>
      <c r="H9495" t="s">
        <v>16</v>
      </c>
      <c r="I9495" t="s">
        <v>136</v>
      </c>
      <c r="J9495" s="247" t="s">
        <v>1226</v>
      </c>
      <c r="K9495"/>
      <c r="L9495" t="s">
        <v>18</v>
      </c>
      <c r="M9495"/>
      <c r="N9495"/>
      <c r="O9495"/>
      <c r="P9495"/>
      <c r="Q9495"/>
      <c r="U9495"/>
      <c r="V9495" t="s">
        <v>16623</v>
      </c>
      <c r="W9495" s="247"/>
      <c r="X9495"/>
      <c r="Y9495"/>
      <c r="Z9495"/>
      <c r="AA9495"/>
      <c r="AB9495"/>
      <c r="AC9495"/>
      <c r="AD9495"/>
      <c r="AE9495"/>
      <c r="AF9495"/>
      <c r="AG9495"/>
    </row>
    <row r="9496" spans="1:35" hidden="1" x14ac:dyDescent="0.25">
      <c r="A9496" s="246">
        <v>337218</v>
      </c>
      <c r="B9496" s="247" t="s">
        <v>13514</v>
      </c>
      <c r="C9496" s="247" t="s">
        <v>836</v>
      </c>
      <c r="D9496" s="248" t="s">
        <v>9611</v>
      </c>
      <c r="E9496" t="s">
        <v>76</v>
      </c>
      <c r="F9496" s="126">
        <v>33405</v>
      </c>
      <c r="G9496" s="248" t="s">
        <v>13515</v>
      </c>
      <c r="H9496" t="s">
        <v>16</v>
      </c>
      <c r="I9496" t="s">
        <v>136</v>
      </c>
      <c r="J9496" s="247" t="s">
        <v>1226</v>
      </c>
      <c r="K9496"/>
      <c r="L9496" t="s">
        <v>37</v>
      </c>
      <c r="M9496"/>
      <c r="N9496"/>
      <c r="O9496"/>
      <c r="P9496"/>
      <c r="Q9496"/>
      <c r="U9496"/>
      <c r="V9496">
        <v>0</v>
      </c>
      <c r="W9496" s="247"/>
      <c r="X9496"/>
      <c r="Y9496"/>
      <c r="Z9496"/>
      <c r="AA9496"/>
      <c r="AB9496"/>
      <c r="AC9496"/>
      <c r="AD9496"/>
      <c r="AE9496"/>
      <c r="AF9496"/>
      <c r="AG9496"/>
      <c r="AH9496" s="115" t="s">
        <v>4308</v>
      </c>
    </row>
    <row r="9497" spans="1:35" hidden="1" x14ac:dyDescent="0.25">
      <c r="A9497" s="243">
        <v>337219</v>
      </c>
      <c r="B9497" s="244" t="s">
        <v>2368</v>
      </c>
      <c r="C9497" s="244" t="s">
        <v>386</v>
      </c>
      <c r="D9497" s="245" t="s">
        <v>465</v>
      </c>
      <c r="E9497" s="115" t="s">
        <v>76</v>
      </c>
      <c r="F9497" s="237">
        <v>35930</v>
      </c>
      <c r="G9497" s="245" t="s">
        <v>1275</v>
      </c>
      <c r="H9497" s="115" t="s">
        <v>16</v>
      </c>
      <c r="I9497" t="s">
        <v>199</v>
      </c>
      <c r="J9497" s="244" t="s">
        <v>1226</v>
      </c>
      <c r="L9497" s="115" t="s">
        <v>18</v>
      </c>
      <c r="U9497"/>
      <c r="V9497">
        <v>0</v>
      </c>
      <c r="W9497" s="244"/>
    </row>
    <row r="9498" spans="1:35" ht="18" hidden="1" x14ac:dyDescent="0.25">
      <c r="A9498" s="249">
        <v>337220</v>
      </c>
      <c r="B9498" s="250" t="s">
        <v>1102</v>
      </c>
      <c r="C9498" s="250" t="s">
        <v>261</v>
      </c>
      <c r="D9498" s="251" t="s">
        <v>293</v>
      </c>
      <c r="E9498"/>
      <c r="F9498" s="126"/>
      <c r="G9498" s="252"/>
      <c r="H9498"/>
      <c r="I9498" t="s">
        <v>129</v>
      </c>
      <c r="J9498" s="253"/>
      <c r="K9498"/>
      <c r="L9498"/>
      <c r="M9498"/>
      <c r="N9498"/>
      <c r="O9498"/>
      <c r="P9498"/>
      <c r="Q9498"/>
      <c r="U9498"/>
      <c r="V9498" t="s">
        <v>4337</v>
      </c>
      <c r="W9498" s="253"/>
      <c r="X9498"/>
      <c r="Y9498"/>
      <c r="Z9498"/>
      <c r="AA9498"/>
      <c r="AB9498"/>
      <c r="AC9498"/>
      <c r="AD9498"/>
      <c r="AE9498"/>
      <c r="AF9498"/>
      <c r="AG9498"/>
      <c r="AH9498" s="115" t="s">
        <v>4308</v>
      </c>
    </row>
    <row r="9499" spans="1:35" ht="18" x14ac:dyDescent="0.25">
      <c r="A9499" s="249">
        <v>337222</v>
      </c>
      <c r="B9499" s="250" t="s">
        <v>13516</v>
      </c>
      <c r="C9499" s="250" t="s">
        <v>295</v>
      </c>
      <c r="D9499" s="251" t="s">
        <v>491</v>
      </c>
      <c r="E9499"/>
      <c r="F9499" s="126"/>
      <c r="G9499" s="252"/>
      <c r="H9499"/>
      <c r="I9499" t="s">
        <v>107</v>
      </c>
      <c r="J9499" s="253"/>
      <c r="K9499"/>
      <c r="L9499"/>
      <c r="M9499"/>
      <c r="N9499"/>
      <c r="O9499"/>
      <c r="P9499"/>
      <c r="Q9499"/>
      <c r="U9499"/>
      <c r="V9499" t="s">
        <v>4414</v>
      </c>
      <c r="W9499" s="253"/>
      <c r="X9499"/>
      <c r="Y9499"/>
      <c r="Z9499"/>
      <c r="AA9499"/>
      <c r="AB9499"/>
      <c r="AC9499"/>
      <c r="AD9499"/>
      <c r="AE9499"/>
      <c r="AF9499"/>
      <c r="AG9499"/>
      <c r="AH9499" s="115" t="s">
        <v>4308</v>
      </c>
      <c r="AI9499" s="115" t="e">
        <f>VLOOKUP(A9499,'[2]دراسات قانونية'!$A$3:$E$600,1,0)</f>
        <v>#N/A</v>
      </c>
    </row>
    <row r="9500" spans="1:35" hidden="1" x14ac:dyDescent="0.25">
      <c r="A9500" s="246">
        <v>337223</v>
      </c>
      <c r="B9500" s="247" t="s">
        <v>13517</v>
      </c>
      <c r="C9500" s="247" t="s">
        <v>246</v>
      </c>
      <c r="D9500" s="248" t="s">
        <v>280</v>
      </c>
      <c r="E9500" t="s">
        <v>76</v>
      </c>
      <c r="F9500" s="126"/>
      <c r="G9500" s="248"/>
      <c r="H9500" t="s">
        <v>16</v>
      </c>
      <c r="I9500" t="s">
        <v>136</v>
      </c>
      <c r="J9500" s="247"/>
      <c r="K9500"/>
      <c r="L9500"/>
      <c r="M9500"/>
      <c r="N9500"/>
      <c r="O9500"/>
      <c r="P9500"/>
      <c r="Q9500"/>
      <c r="U9500"/>
      <c r="V9500" t="s">
        <v>4414</v>
      </c>
      <c r="W9500" s="247"/>
      <c r="X9500"/>
      <c r="Y9500"/>
      <c r="Z9500"/>
      <c r="AA9500" t="s">
        <v>4308</v>
      </c>
      <c r="AB9500" t="s">
        <v>4308</v>
      </c>
      <c r="AC9500" t="s">
        <v>4308</v>
      </c>
      <c r="AD9500" t="s">
        <v>4308</v>
      </c>
      <c r="AE9500" t="s">
        <v>4308</v>
      </c>
      <c r="AF9500" t="s">
        <v>4308</v>
      </c>
      <c r="AG9500" t="s">
        <v>4308</v>
      </c>
      <c r="AH9500" s="115" t="s">
        <v>4308</v>
      </c>
    </row>
    <row r="9501" spans="1:35" hidden="1" x14ac:dyDescent="0.25">
      <c r="A9501" s="243">
        <v>337224</v>
      </c>
      <c r="B9501" s="244" t="s">
        <v>684</v>
      </c>
      <c r="C9501" s="244" t="s">
        <v>379</v>
      </c>
      <c r="D9501" s="245" t="s">
        <v>382</v>
      </c>
      <c r="E9501" s="115" t="s">
        <v>76</v>
      </c>
      <c r="F9501" s="237">
        <v>34996</v>
      </c>
      <c r="G9501" s="245" t="s">
        <v>18</v>
      </c>
      <c r="H9501" s="115" t="s">
        <v>16</v>
      </c>
      <c r="I9501" t="s">
        <v>199</v>
      </c>
      <c r="J9501" s="244"/>
      <c r="U9501"/>
      <c r="V9501" t="s">
        <v>4414</v>
      </c>
      <c r="W9501" s="244"/>
      <c r="AF9501" s="115" t="s">
        <v>4308</v>
      </c>
      <c r="AG9501" s="115" t="s">
        <v>4308</v>
      </c>
      <c r="AH9501" s="115" t="s">
        <v>4308</v>
      </c>
    </row>
    <row r="9502" spans="1:35" x14ac:dyDescent="0.25">
      <c r="A9502" s="243">
        <v>337225</v>
      </c>
      <c r="B9502" s="244" t="s">
        <v>13518</v>
      </c>
      <c r="C9502" s="244" t="s">
        <v>332</v>
      </c>
      <c r="D9502" s="245" t="s">
        <v>409</v>
      </c>
      <c r="E9502" s="115" t="s">
        <v>76</v>
      </c>
      <c r="F9502" s="237"/>
      <c r="G9502" s="245"/>
      <c r="H9502" s="115" t="s">
        <v>16</v>
      </c>
      <c r="I9502" t="s">
        <v>107</v>
      </c>
      <c r="J9502" s="244"/>
      <c r="U9502"/>
      <c r="V9502" t="s">
        <v>4336</v>
      </c>
      <c r="W9502" s="244"/>
      <c r="AA9502" s="115" t="s">
        <v>4308</v>
      </c>
      <c r="AB9502" s="115" t="s">
        <v>4308</v>
      </c>
      <c r="AC9502" s="115" t="s">
        <v>4308</v>
      </c>
      <c r="AD9502" s="115" t="s">
        <v>4308</v>
      </c>
      <c r="AE9502" s="115" t="s">
        <v>4308</v>
      </c>
      <c r="AF9502" s="115" t="s">
        <v>4308</v>
      </c>
      <c r="AG9502" s="115" t="s">
        <v>4308</v>
      </c>
      <c r="AH9502" s="115" t="s">
        <v>4308</v>
      </c>
      <c r="AI9502" s="115" t="e">
        <f>VLOOKUP(A9502,'[2]دراسات قانونية'!$A$3:$E$600,1,0)</f>
        <v>#N/A</v>
      </c>
    </row>
    <row r="9503" spans="1:35" ht="18" x14ac:dyDescent="0.25">
      <c r="A9503" s="249">
        <v>337226</v>
      </c>
      <c r="B9503" s="250" t="s">
        <v>13519</v>
      </c>
      <c r="C9503" s="250" t="s">
        <v>782</v>
      </c>
      <c r="D9503" s="251" t="s">
        <v>832</v>
      </c>
      <c r="E9503"/>
      <c r="F9503" s="126"/>
      <c r="G9503" s="252"/>
      <c r="H9503"/>
      <c r="I9503" t="s">
        <v>107</v>
      </c>
      <c r="J9503" s="253"/>
      <c r="K9503"/>
      <c r="L9503"/>
      <c r="M9503"/>
      <c r="N9503"/>
      <c r="O9503"/>
      <c r="P9503"/>
      <c r="Q9503"/>
      <c r="U9503"/>
      <c r="V9503" t="s">
        <v>4337</v>
      </c>
      <c r="W9503" s="253"/>
      <c r="X9503"/>
      <c r="Y9503"/>
      <c r="Z9503"/>
      <c r="AA9503"/>
      <c r="AB9503"/>
      <c r="AC9503"/>
      <c r="AD9503"/>
      <c r="AE9503"/>
      <c r="AF9503"/>
      <c r="AG9503"/>
      <c r="AH9503" s="115" t="s">
        <v>4308</v>
      </c>
      <c r="AI9503" s="115" t="e">
        <f>VLOOKUP(A9503,'[2]دراسات قانونية'!$A$3:$E$600,1,0)</f>
        <v>#N/A</v>
      </c>
    </row>
    <row r="9504" spans="1:35" x14ac:dyDescent="0.25">
      <c r="A9504" s="243">
        <v>337227</v>
      </c>
      <c r="B9504" s="244" t="s">
        <v>13520</v>
      </c>
      <c r="C9504" s="244" t="s">
        <v>227</v>
      </c>
      <c r="D9504" s="245" t="s">
        <v>501</v>
      </c>
      <c r="E9504" s="115" t="s">
        <v>76</v>
      </c>
      <c r="F9504" s="237"/>
      <c r="G9504" s="245"/>
      <c r="H9504" s="115" t="s">
        <v>16</v>
      </c>
      <c r="I9504" t="s">
        <v>107</v>
      </c>
      <c r="J9504" s="244"/>
      <c r="U9504"/>
      <c r="V9504" t="s">
        <v>4336</v>
      </c>
      <c r="W9504" s="244"/>
      <c r="AA9504" s="115" t="s">
        <v>4308</v>
      </c>
      <c r="AB9504" s="115" t="s">
        <v>4308</v>
      </c>
      <c r="AC9504" s="115" t="s">
        <v>4308</v>
      </c>
      <c r="AD9504" s="115" t="s">
        <v>4308</v>
      </c>
      <c r="AE9504" s="115" t="s">
        <v>4308</v>
      </c>
      <c r="AF9504" s="115" t="s">
        <v>4308</v>
      </c>
      <c r="AG9504" s="115" t="s">
        <v>4308</v>
      </c>
      <c r="AH9504" s="115" t="s">
        <v>4308</v>
      </c>
      <c r="AI9504" s="115" t="e">
        <f>VLOOKUP(A9504,'[2]دراسات قانونية'!$A$3:$E$600,1,0)</f>
        <v>#N/A</v>
      </c>
    </row>
    <row r="9505" spans="1:35" hidden="1" x14ac:dyDescent="0.25">
      <c r="A9505" s="246">
        <v>337228</v>
      </c>
      <c r="B9505" s="247" t="s">
        <v>13521</v>
      </c>
      <c r="C9505" s="247" t="s">
        <v>13522</v>
      </c>
      <c r="D9505" s="248" t="s">
        <v>320</v>
      </c>
      <c r="E9505" t="s">
        <v>77</v>
      </c>
      <c r="F9505" s="126">
        <v>33661</v>
      </c>
      <c r="G9505" s="248" t="s">
        <v>449</v>
      </c>
      <c r="H9505" t="s">
        <v>16</v>
      </c>
      <c r="I9505" t="s">
        <v>136</v>
      </c>
      <c r="J9505" s="247" t="s">
        <v>1226</v>
      </c>
      <c r="K9505"/>
      <c r="L9505" t="s">
        <v>30</v>
      </c>
      <c r="M9505"/>
      <c r="N9505"/>
      <c r="O9505"/>
      <c r="P9505"/>
      <c r="Q9505"/>
      <c r="U9505"/>
      <c r="V9505">
        <v>0</v>
      </c>
      <c r="W9505" s="247"/>
      <c r="X9505"/>
      <c r="Y9505"/>
      <c r="Z9505"/>
      <c r="AA9505"/>
      <c r="AB9505"/>
      <c r="AC9505"/>
      <c r="AD9505"/>
      <c r="AE9505"/>
      <c r="AF9505" t="s">
        <v>4308</v>
      </c>
      <c r="AG9505" t="s">
        <v>4308</v>
      </c>
      <c r="AH9505" s="115" t="s">
        <v>4308</v>
      </c>
    </row>
    <row r="9506" spans="1:35" x14ac:dyDescent="0.25">
      <c r="A9506" s="243">
        <v>337229</v>
      </c>
      <c r="B9506" s="244" t="s">
        <v>13523</v>
      </c>
      <c r="C9506" s="244" t="s">
        <v>227</v>
      </c>
      <c r="D9506" s="245" t="s">
        <v>280</v>
      </c>
      <c r="E9506" s="115" t="s">
        <v>77</v>
      </c>
      <c r="F9506" s="237"/>
      <c r="G9506" s="245"/>
      <c r="H9506" s="115" t="s">
        <v>16</v>
      </c>
      <c r="I9506" t="s">
        <v>107</v>
      </c>
      <c r="J9506" s="244"/>
      <c r="U9506"/>
      <c r="V9506" t="s">
        <v>4336</v>
      </c>
      <c r="W9506" s="244"/>
      <c r="AA9506" s="115" t="s">
        <v>4308</v>
      </c>
      <c r="AB9506" s="115" t="s">
        <v>4308</v>
      </c>
      <c r="AC9506" s="115" t="s">
        <v>4308</v>
      </c>
      <c r="AD9506" s="115" t="s">
        <v>4308</v>
      </c>
      <c r="AE9506" s="115" t="s">
        <v>4308</v>
      </c>
      <c r="AF9506" s="115" t="s">
        <v>4308</v>
      </c>
      <c r="AG9506" s="115" t="s">
        <v>4308</v>
      </c>
      <c r="AH9506" s="115" t="s">
        <v>4308</v>
      </c>
      <c r="AI9506" s="115" t="e">
        <f>VLOOKUP(A9506,'[2]دراسات قانونية'!$A$3:$E$600,1,0)</f>
        <v>#N/A</v>
      </c>
    </row>
    <row r="9507" spans="1:35" x14ac:dyDescent="0.25">
      <c r="A9507" s="243">
        <v>337230</v>
      </c>
      <c r="B9507" s="244" t="s">
        <v>13524</v>
      </c>
      <c r="C9507" s="244" t="s">
        <v>408</v>
      </c>
      <c r="D9507" s="245" t="s">
        <v>13525</v>
      </c>
      <c r="E9507" s="115" t="s">
        <v>77</v>
      </c>
      <c r="F9507" s="237"/>
      <c r="G9507" s="245"/>
      <c r="H9507" s="115" t="s">
        <v>16</v>
      </c>
      <c r="I9507" t="s">
        <v>107</v>
      </c>
      <c r="J9507" s="244"/>
      <c r="U9507"/>
      <c r="V9507" t="s">
        <v>4336</v>
      </c>
      <c r="W9507" s="244"/>
      <c r="AA9507" s="115" t="s">
        <v>4308</v>
      </c>
      <c r="AB9507" s="115" t="s">
        <v>4308</v>
      </c>
      <c r="AC9507" s="115" t="s">
        <v>4308</v>
      </c>
      <c r="AD9507" s="115" t="s">
        <v>4308</v>
      </c>
      <c r="AE9507" s="115" t="s">
        <v>4308</v>
      </c>
      <c r="AF9507" s="115" t="s">
        <v>4308</v>
      </c>
      <c r="AG9507" s="115" t="s">
        <v>4308</v>
      </c>
      <c r="AH9507" s="115" t="s">
        <v>4308</v>
      </c>
      <c r="AI9507" s="115" t="e">
        <f>VLOOKUP(A9507,'[2]دراسات قانونية'!$A$3:$E$600,1,0)</f>
        <v>#N/A</v>
      </c>
    </row>
    <row r="9508" spans="1:35" hidden="1" x14ac:dyDescent="0.25">
      <c r="A9508" s="246">
        <v>337231</v>
      </c>
      <c r="B9508" s="247" t="s">
        <v>13526</v>
      </c>
      <c r="C9508" s="247" t="s">
        <v>13527</v>
      </c>
      <c r="D9508" s="248" t="s">
        <v>310</v>
      </c>
      <c r="E9508" t="s">
        <v>76</v>
      </c>
      <c r="F9508" s="126">
        <v>35711</v>
      </c>
      <c r="G9508" s="248" t="s">
        <v>18</v>
      </c>
      <c r="H9508" t="s">
        <v>16</v>
      </c>
      <c r="I9508" t="s">
        <v>129</v>
      </c>
      <c r="J9508" s="247" t="s">
        <v>15</v>
      </c>
      <c r="K9508"/>
      <c r="L9508" t="s">
        <v>18</v>
      </c>
      <c r="M9508"/>
      <c r="N9508"/>
      <c r="O9508"/>
      <c r="P9508"/>
      <c r="Q9508"/>
      <c r="U9508"/>
      <c r="V9508" t="s">
        <v>16623</v>
      </c>
      <c r="W9508" s="247"/>
      <c r="X9508"/>
      <c r="Y9508"/>
      <c r="Z9508"/>
      <c r="AA9508"/>
      <c r="AB9508"/>
      <c r="AC9508"/>
      <c r="AD9508"/>
      <c r="AE9508"/>
      <c r="AF9508" t="s">
        <v>4308</v>
      </c>
      <c r="AG9508" t="s">
        <v>4308</v>
      </c>
      <c r="AH9508" s="115" t="s">
        <v>4308</v>
      </c>
    </row>
    <row r="9509" spans="1:35" x14ac:dyDescent="0.25">
      <c r="A9509" s="243">
        <v>337232</v>
      </c>
      <c r="B9509" s="244" t="s">
        <v>13528</v>
      </c>
      <c r="C9509" s="244" t="s">
        <v>629</v>
      </c>
      <c r="D9509" s="245" t="s">
        <v>532</v>
      </c>
      <c r="E9509" s="115" t="s">
        <v>77</v>
      </c>
      <c r="F9509" s="237">
        <v>26853</v>
      </c>
      <c r="G9509" s="245" t="s">
        <v>462</v>
      </c>
      <c r="H9509" s="115" t="s">
        <v>16</v>
      </c>
      <c r="I9509" t="s">
        <v>107</v>
      </c>
      <c r="J9509" s="244" t="s">
        <v>1226</v>
      </c>
      <c r="L9509" s="115" t="s">
        <v>30</v>
      </c>
      <c r="U9509"/>
      <c r="V9509" t="s">
        <v>4413</v>
      </c>
      <c r="W9509" s="244"/>
      <c r="AF9509" s="115" t="s">
        <v>4308</v>
      </c>
      <c r="AG9509" s="115" t="s">
        <v>4308</v>
      </c>
      <c r="AH9509" s="115" t="s">
        <v>4308</v>
      </c>
      <c r="AI9509" s="115" t="e">
        <f>VLOOKUP(A9509,'[2]دراسات قانونية'!$A$3:$E$600,1,0)</f>
        <v>#N/A</v>
      </c>
    </row>
    <row r="9510" spans="1:35" hidden="1" x14ac:dyDescent="0.25">
      <c r="A9510" s="246">
        <v>337233</v>
      </c>
      <c r="B9510" s="247" t="s">
        <v>13529</v>
      </c>
      <c r="C9510" s="247" t="s">
        <v>1095</v>
      </c>
      <c r="D9510" s="248" t="s">
        <v>704</v>
      </c>
      <c r="E9510" t="s">
        <v>77</v>
      </c>
      <c r="F9510" s="126">
        <v>26460</v>
      </c>
      <c r="G9510" s="248" t="s">
        <v>13530</v>
      </c>
      <c r="H9510" t="s">
        <v>16</v>
      </c>
      <c r="I9510" t="s">
        <v>129</v>
      </c>
      <c r="J9510" s="247" t="s">
        <v>1226</v>
      </c>
      <c r="K9510"/>
      <c r="L9510" t="s">
        <v>70</v>
      </c>
      <c r="M9510"/>
      <c r="N9510"/>
      <c r="O9510"/>
      <c r="P9510"/>
      <c r="Q9510"/>
      <c r="U9510"/>
      <c r="V9510">
        <v>0</v>
      </c>
      <c r="W9510" s="247"/>
      <c r="X9510"/>
      <c r="Y9510"/>
      <c r="Z9510"/>
      <c r="AA9510"/>
      <c r="AB9510"/>
      <c r="AC9510"/>
      <c r="AD9510"/>
      <c r="AE9510"/>
      <c r="AF9510"/>
      <c r="AG9510"/>
      <c r="AH9510" s="115" t="s">
        <v>4308</v>
      </c>
    </row>
    <row r="9511" spans="1:35" x14ac:dyDescent="0.25">
      <c r="A9511" s="243">
        <v>337234</v>
      </c>
      <c r="B9511" s="244" t="s">
        <v>13531</v>
      </c>
      <c r="C9511" s="244" t="s">
        <v>274</v>
      </c>
      <c r="D9511" s="245" t="s">
        <v>630</v>
      </c>
      <c r="E9511" s="115" t="s">
        <v>76</v>
      </c>
      <c r="F9511" s="237"/>
      <c r="G9511" s="245"/>
      <c r="H9511" s="115" t="s">
        <v>16</v>
      </c>
      <c r="I9511" t="s">
        <v>107</v>
      </c>
      <c r="J9511" s="244"/>
      <c r="U9511"/>
      <c r="V9511" t="s">
        <v>4336</v>
      </c>
      <c r="W9511" s="244"/>
      <c r="AA9511" s="115" t="s">
        <v>4308</v>
      </c>
      <c r="AB9511" s="115" t="s">
        <v>4308</v>
      </c>
      <c r="AC9511" s="115" t="s">
        <v>4308</v>
      </c>
      <c r="AD9511" s="115" t="s">
        <v>4308</v>
      </c>
      <c r="AE9511" s="115" t="s">
        <v>4308</v>
      </c>
      <c r="AF9511" s="115" t="s">
        <v>4308</v>
      </c>
      <c r="AG9511" s="115" t="s">
        <v>4308</v>
      </c>
      <c r="AH9511" s="115" t="s">
        <v>4308</v>
      </c>
      <c r="AI9511" s="115" t="e">
        <f>VLOOKUP(A9511,'[2]دراسات قانونية'!$A$3:$E$600,1,0)</f>
        <v>#N/A</v>
      </c>
    </row>
    <row r="9512" spans="1:35" ht="18" x14ac:dyDescent="0.25">
      <c r="A9512" s="249">
        <v>337235</v>
      </c>
      <c r="B9512" s="250" t="s">
        <v>13532</v>
      </c>
      <c r="C9512" s="250" t="s">
        <v>3838</v>
      </c>
      <c r="D9512" s="251" t="s">
        <v>622</v>
      </c>
      <c r="E9512"/>
      <c r="F9512" s="126"/>
      <c r="G9512" s="252"/>
      <c r="H9512"/>
      <c r="I9512" t="s">
        <v>107</v>
      </c>
      <c r="J9512" s="253"/>
      <c r="K9512"/>
      <c r="L9512"/>
      <c r="M9512"/>
      <c r="N9512"/>
      <c r="O9512"/>
      <c r="P9512"/>
      <c r="Q9512"/>
      <c r="U9512"/>
      <c r="V9512" t="s">
        <v>4337</v>
      </c>
      <c r="W9512" s="253"/>
      <c r="X9512"/>
      <c r="Y9512"/>
      <c r="Z9512"/>
      <c r="AA9512"/>
      <c r="AB9512"/>
      <c r="AC9512"/>
      <c r="AD9512"/>
      <c r="AE9512"/>
      <c r="AF9512"/>
      <c r="AG9512"/>
      <c r="AH9512" s="115" t="s">
        <v>4308</v>
      </c>
      <c r="AI9512" s="115" t="e">
        <f>VLOOKUP(A9512,'[2]دراسات قانونية'!$A$3:$E$600,1,0)</f>
        <v>#N/A</v>
      </c>
    </row>
    <row r="9513" spans="1:35" ht="18" x14ac:dyDescent="0.25">
      <c r="A9513" s="249">
        <v>337236</v>
      </c>
      <c r="B9513" s="250" t="s">
        <v>13533</v>
      </c>
      <c r="C9513" s="250" t="s">
        <v>358</v>
      </c>
      <c r="D9513" s="251" t="s">
        <v>851</v>
      </c>
      <c r="E9513"/>
      <c r="F9513" s="126"/>
      <c r="G9513" s="252"/>
      <c r="H9513"/>
      <c r="I9513" t="s">
        <v>107</v>
      </c>
      <c r="J9513" s="253"/>
      <c r="K9513"/>
      <c r="L9513"/>
      <c r="M9513"/>
      <c r="N9513"/>
      <c r="O9513"/>
      <c r="P9513"/>
      <c r="Q9513"/>
      <c r="U9513"/>
      <c r="V9513" t="s">
        <v>4337</v>
      </c>
      <c r="W9513" s="253"/>
      <c r="X9513"/>
      <c r="Y9513"/>
      <c r="Z9513"/>
      <c r="AA9513"/>
      <c r="AB9513"/>
      <c r="AC9513"/>
      <c r="AD9513"/>
      <c r="AE9513"/>
      <c r="AF9513"/>
      <c r="AG9513"/>
      <c r="AH9513" s="115" t="s">
        <v>4308</v>
      </c>
      <c r="AI9513" s="115" t="e">
        <f>VLOOKUP(A9513,'[2]دراسات قانونية'!$A$3:$E$600,1,0)</f>
        <v>#N/A</v>
      </c>
    </row>
    <row r="9514" spans="1:35" x14ac:dyDescent="0.25">
      <c r="A9514" s="243">
        <v>337237</v>
      </c>
      <c r="B9514" s="244" t="s">
        <v>13534</v>
      </c>
      <c r="C9514" s="244" t="s">
        <v>327</v>
      </c>
      <c r="D9514" s="245" t="s">
        <v>1471</v>
      </c>
      <c r="E9514" s="115" t="s">
        <v>76</v>
      </c>
      <c r="F9514" s="237"/>
      <c r="G9514" s="245"/>
      <c r="H9514" s="115" t="s">
        <v>16</v>
      </c>
      <c r="I9514" t="s">
        <v>107</v>
      </c>
      <c r="J9514" s="244"/>
      <c r="U9514"/>
      <c r="V9514" t="s">
        <v>4336</v>
      </c>
      <c r="W9514" s="244"/>
      <c r="AA9514" s="115" t="s">
        <v>4308</v>
      </c>
      <c r="AB9514" s="115" t="s">
        <v>4308</v>
      </c>
      <c r="AC9514" s="115" t="s">
        <v>4308</v>
      </c>
      <c r="AD9514" s="115" t="s">
        <v>4308</v>
      </c>
      <c r="AE9514" s="115" t="s">
        <v>4308</v>
      </c>
      <c r="AF9514" s="115" t="s">
        <v>4308</v>
      </c>
      <c r="AG9514" s="115" t="s">
        <v>4308</v>
      </c>
      <c r="AH9514" s="115" t="s">
        <v>4308</v>
      </c>
      <c r="AI9514" s="115" t="e">
        <f>VLOOKUP(A9514,'[2]دراسات قانونية'!$A$3:$E$600,1,0)</f>
        <v>#N/A</v>
      </c>
    </row>
    <row r="9515" spans="1:35" x14ac:dyDescent="0.25">
      <c r="A9515" s="243">
        <v>337238</v>
      </c>
      <c r="B9515" s="244" t="s">
        <v>13535</v>
      </c>
      <c r="C9515" s="244" t="s">
        <v>227</v>
      </c>
      <c r="D9515" s="245" t="s">
        <v>532</v>
      </c>
      <c r="E9515" s="115" t="s">
        <v>76</v>
      </c>
      <c r="F9515" s="237"/>
      <c r="G9515" s="245"/>
      <c r="H9515" s="115" t="s">
        <v>16</v>
      </c>
      <c r="I9515" t="s">
        <v>107</v>
      </c>
      <c r="J9515" s="244"/>
      <c r="U9515"/>
      <c r="V9515" t="s">
        <v>4336</v>
      </c>
      <c r="W9515" s="244"/>
      <c r="AA9515" s="115" t="s">
        <v>4308</v>
      </c>
      <c r="AB9515" s="115" t="s">
        <v>4308</v>
      </c>
      <c r="AC9515" s="115" t="s">
        <v>4308</v>
      </c>
      <c r="AD9515" s="115" t="s">
        <v>4308</v>
      </c>
      <c r="AE9515" s="115" t="s">
        <v>4308</v>
      </c>
      <c r="AF9515" s="115" t="s">
        <v>4308</v>
      </c>
      <c r="AG9515" s="115" t="s">
        <v>4308</v>
      </c>
      <c r="AH9515" s="115" t="s">
        <v>4308</v>
      </c>
      <c r="AI9515" s="115" t="e">
        <f>VLOOKUP(A9515,'[2]دراسات قانونية'!$A$3:$E$600,1,0)</f>
        <v>#N/A</v>
      </c>
    </row>
    <row r="9516" spans="1:35" x14ac:dyDescent="0.25">
      <c r="A9516" s="243">
        <v>337239</v>
      </c>
      <c r="B9516" s="244" t="s">
        <v>9235</v>
      </c>
      <c r="C9516" s="244" t="s">
        <v>227</v>
      </c>
      <c r="D9516" s="245" t="s">
        <v>220</v>
      </c>
      <c r="E9516" s="115" t="s">
        <v>76</v>
      </c>
      <c r="F9516" s="237"/>
      <c r="G9516" s="245"/>
      <c r="H9516" s="115" t="s">
        <v>16</v>
      </c>
      <c r="I9516" t="s">
        <v>107</v>
      </c>
      <c r="J9516" s="244"/>
      <c r="U9516"/>
      <c r="V9516" t="s">
        <v>4336</v>
      </c>
      <c r="W9516" s="244"/>
      <c r="AA9516" s="115" t="s">
        <v>4308</v>
      </c>
      <c r="AB9516" s="115" t="s">
        <v>4308</v>
      </c>
      <c r="AC9516" s="115" t="s">
        <v>4308</v>
      </c>
      <c r="AD9516" s="115" t="s">
        <v>4308</v>
      </c>
      <c r="AE9516" s="115" t="s">
        <v>4308</v>
      </c>
      <c r="AF9516" s="115" t="s">
        <v>4308</v>
      </c>
      <c r="AG9516" s="115" t="s">
        <v>4308</v>
      </c>
      <c r="AH9516" s="115" t="s">
        <v>4308</v>
      </c>
      <c r="AI9516" s="115" t="e">
        <f>VLOOKUP(A9516,'[2]دراسات قانونية'!$A$3:$E$600,1,0)</f>
        <v>#N/A</v>
      </c>
    </row>
    <row r="9517" spans="1:35" hidden="1" x14ac:dyDescent="0.25">
      <c r="A9517" s="246">
        <v>337240</v>
      </c>
      <c r="B9517" s="247" t="s">
        <v>9125</v>
      </c>
      <c r="C9517" s="247" t="s">
        <v>868</v>
      </c>
      <c r="D9517" s="248" t="s">
        <v>862</v>
      </c>
      <c r="E9517" t="s">
        <v>76</v>
      </c>
      <c r="F9517" s="126">
        <v>31595</v>
      </c>
      <c r="G9517" s="248" t="s">
        <v>18</v>
      </c>
      <c r="H9517" t="s">
        <v>16</v>
      </c>
      <c r="I9517" t="s">
        <v>201</v>
      </c>
      <c r="J9517" s="247" t="s">
        <v>1226</v>
      </c>
      <c r="K9517"/>
      <c r="L9517" t="s">
        <v>18</v>
      </c>
      <c r="M9517"/>
      <c r="N9517"/>
      <c r="O9517"/>
      <c r="P9517"/>
      <c r="Q9517"/>
      <c r="U9517"/>
      <c r="V9517">
        <v>0</v>
      </c>
      <c r="W9517" s="247"/>
      <c r="X9517"/>
      <c r="Y9517"/>
      <c r="Z9517"/>
      <c r="AA9517"/>
      <c r="AB9517"/>
      <c r="AC9517"/>
      <c r="AD9517"/>
      <c r="AE9517"/>
      <c r="AF9517"/>
      <c r="AG9517"/>
    </row>
    <row r="9518" spans="1:35" x14ac:dyDescent="0.25">
      <c r="A9518" s="243">
        <v>337241</v>
      </c>
      <c r="B9518" s="244" t="s">
        <v>13536</v>
      </c>
      <c r="C9518" s="244" t="s">
        <v>982</v>
      </c>
      <c r="D9518" s="245" t="s">
        <v>12716</v>
      </c>
      <c r="E9518" s="115" t="s">
        <v>77</v>
      </c>
      <c r="F9518" s="237"/>
      <c r="G9518" s="245"/>
      <c r="H9518" s="115" t="s">
        <v>16</v>
      </c>
      <c r="I9518" t="s">
        <v>107</v>
      </c>
      <c r="J9518" s="244"/>
      <c r="U9518"/>
      <c r="V9518" t="s">
        <v>4336</v>
      </c>
      <c r="W9518" s="244"/>
      <c r="AA9518" s="115" t="s">
        <v>4308</v>
      </c>
      <c r="AB9518" s="115" t="s">
        <v>4308</v>
      </c>
      <c r="AC9518" s="115" t="s">
        <v>4308</v>
      </c>
      <c r="AD9518" s="115" t="s">
        <v>4308</v>
      </c>
      <c r="AE9518" s="115" t="s">
        <v>4308</v>
      </c>
      <c r="AF9518" s="115" t="s">
        <v>4308</v>
      </c>
      <c r="AG9518" s="115" t="s">
        <v>4308</v>
      </c>
      <c r="AH9518" s="115" t="s">
        <v>4308</v>
      </c>
      <c r="AI9518" s="115" t="e">
        <f>VLOOKUP(A9518,'[2]دراسات قانونية'!$A$3:$E$600,1,0)</f>
        <v>#N/A</v>
      </c>
    </row>
    <row r="9519" spans="1:35" hidden="1" x14ac:dyDescent="0.25">
      <c r="A9519" s="246">
        <v>337242</v>
      </c>
      <c r="B9519" s="247" t="s">
        <v>13537</v>
      </c>
      <c r="C9519" s="247" t="s">
        <v>250</v>
      </c>
      <c r="D9519" s="248" t="s">
        <v>6463</v>
      </c>
      <c r="E9519" t="s">
        <v>76</v>
      </c>
      <c r="F9519" s="126">
        <v>33819</v>
      </c>
      <c r="G9519" s="248" t="s">
        <v>429</v>
      </c>
      <c r="H9519" t="s">
        <v>16</v>
      </c>
      <c r="I9519" t="s">
        <v>129</v>
      </c>
      <c r="J9519" s="247" t="s">
        <v>1226</v>
      </c>
      <c r="K9519"/>
      <c r="L9519" t="s">
        <v>30</v>
      </c>
      <c r="M9519"/>
      <c r="N9519"/>
      <c r="O9519"/>
      <c r="P9519"/>
      <c r="Q9519"/>
      <c r="U9519"/>
      <c r="V9519" t="s">
        <v>4424</v>
      </c>
      <c r="W9519" s="247"/>
      <c r="X9519"/>
      <c r="Y9519"/>
      <c r="Z9519"/>
      <c r="AA9519"/>
      <c r="AB9519"/>
      <c r="AC9519"/>
      <c r="AD9519"/>
      <c r="AE9519" t="s">
        <v>4308</v>
      </c>
      <c r="AF9519" t="s">
        <v>4308</v>
      </c>
      <c r="AG9519" t="s">
        <v>4308</v>
      </c>
      <c r="AH9519" s="115" t="s">
        <v>4308</v>
      </c>
    </row>
    <row r="9520" spans="1:35" hidden="1" x14ac:dyDescent="0.25">
      <c r="A9520" s="246">
        <v>337243</v>
      </c>
      <c r="B9520" s="247" t="s">
        <v>13538</v>
      </c>
      <c r="C9520" s="247" t="s">
        <v>350</v>
      </c>
      <c r="D9520" s="248" t="s">
        <v>1504</v>
      </c>
      <c r="E9520" t="s">
        <v>77</v>
      </c>
      <c r="F9520" s="126">
        <v>36161</v>
      </c>
      <c r="G9520" s="248" t="s">
        <v>13539</v>
      </c>
      <c r="H9520" t="s">
        <v>16</v>
      </c>
      <c r="I9520" t="s">
        <v>136</v>
      </c>
      <c r="J9520" s="247" t="s">
        <v>1226</v>
      </c>
      <c r="K9520"/>
      <c r="L9520" t="s">
        <v>70</v>
      </c>
      <c r="M9520"/>
      <c r="N9520"/>
      <c r="O9520"/>
      <c r="P9520"/>
      <c r="Q9520"/>
      <c r="U9520"/>
      <c r="V9520">
        <v>0</v>
      </c>
      <c r="W9520" s="247"/>
      <c r="X9520"/>
      <c r="Y9520"/>
      <c r="Z9520"/>
      <c r="AA9520"/>
      <c r="AB9520"/>
      <c r="AC9520"/>
      <c r="AD9520"/>
      <c r="AE9520"/>
      <c r="AF9520"/>
      <c r="AG9520"/>
    </row>
    <row r="9521" spans="1:35" hidden="1" x14ac:dyDescent="0.25">
      <c r="A9521" s="246">
        <v>337244</v>
      </c>
      <c r="B9521" s="247" t="s">
        <v>13540</v>
      </c>
      <c r="C9521" s="247" t="s">
        <v>664</v>
      </c>
      <c r="D9521" s="248" t="s">
        <v>504</v>
      </c>
      <c r="E9521" t="s">
        <v>77</v>
      </c>
      <c r="F9521" s="126">
        <v>31660</v>
      </c>
      <c r="G9521" s="248" t="s">
        <v>18</v>
      </c>
      <c r="H9521" t="s">
        <v>16</v>
      </c>
      <c r="I9521" t="s">
        <v>129</v>
      </c>
      <c r="J9521" s="247" t="s">
        <v>1226</v>
      </c>
      <c r="K9521"/>
      <c r="L9521" t="s">
        <v>27</v>
      </c>
      <c r="M9521"/>
      <c r="N9521"/>
      <c r="O9521"/>
      <c r="P9521"/>
      <c r="Q9521"/>
      <c r="U9521"/>
      <c r="V9521" t="s">
        <v>16623</v>
      </c>
      <c r="W9521" s="247"/>
      <c r="X9521"/>
      <c r="Y9521"/>
      <c r="Z9521"/>
      <c r="AA9521"/>
      <c r="AB9521"/>
      <c r="AC9521"/>
      <c r="AD9521"/>
      <c r="AE9521"/>
      <c r="AF9521"/>
      <c r="AG9521"/>
      <c r="AH9521" s="115" t="s">
        <v>4308</v>
      </c>
    </row>
    <row r="9522" spans="1:35" hidden="1" x14ac:dyDescent="0.25">
      <c r="A9522" s="246">
        <v>337247</v>
      </c>
      <c r="B9522" s="247" t="s">
        <v>13541</v>
      </c>
      <c r="C9522" s="247" t="s">
        <v>828</v>
      </c>
      <c r="D9522" s="248" t="s">
        <v>470</v>
      </c>
      <c r="E9522" t="s">
        <v>76</v>
      </c>
      <c r="F9522" s="126"/>
      <c r="G9522" s="248"/>
      <c r="H9522" t="s">
        <v>16</v>
      </c>
      <c r="I9522" t="s">
        <v>129</v>
      </c>
      <c r="J9522" s="247"/>
      <c r="K9522"/>
      <c r="L9522"/>
      <c r="M9522"/>
      <c r="N9522"/>
      <c r="O9522"/>
      <c r="P9522"/>
      <c r="Q9522"/>
      <c r="U9522"/>
      <c r="V9522" t="s">
        <v>16603</v>
      </c>
      <c r="W9522" s="247"/>
      <c r="X9522"/>
      <c r="Y9522"/>
      <c r="Z9522"/>
      <c r="AA9522"/>
      <c r="AB9522" t="s">
        <v>4308</v>
      </c>
      <c r="AC9522" t="s">
        <v>4308</v>
      </c>
      <c r="AD9522" t="s">
        <v>4308</v>
      </c>
      <c r="AE9522" t="s">
        <v>4308</v>
      </c>
      <c r="AF9522" t="s">
        <v>4308</v>
      </c>
      <c r="AG9522" t="s">
        <v>4308</v>
      </c>
      <c r="AH9522" s="115" t="s">
        <v>4308</v>
      </c>
    </row>
    <row r="9523" spans="1:35" x14ac:dyDescent="0.25">
      <c r="A9523" s="243">
        <v>337248</v>
      </c>
      <c r="B9523" s="244" t="s">
        <v>13542</v>
      </c>
      <c r="C9523" s="244" t="s">
        <v>414</v>
      </c>
      <c r="D9523" s="245" t="s">
        <v>537</v>
      </c>
      <c r="E9523" s="115" t="s">
        <v>77</v>
      </c>
      <c r="F9523" s="237"/>
      <c r="G9523" s="245"/>
      <c r="H9523" s="115" t="s">
        <v>16</v>
      </c>
      <c r="I9523" t="s">
        <v>107</v>
      </c>
      <c r="J9523" s="244"/>
      <c r="U9523"/>
      <c r="V9523" t="s">
        <v>4336</v>
      </c>
      <c r="W9523" s="244"/>
      <c r="AA9523" s="115" t="s">
        <v>4308</v>
      </c>
      <c r="AB9523" s="115" t="s">
        <v>4308</v>
      </c>
      <c r="AC9523" s="115" t="s">
        <v>4308</v>
      </c>
      <c r="AD9523" s="115" t="s">
        <v>4308</v>
      </c>
      <c r="AE9523" s="115" t="s">
        <v>4308</v>
      </c>
      <c r="AF9523" s="115" t="s">
        <v>4308</v>
      </c>
      <c r="AG9523" s="115" t="s">
        <v>4308</v>
      </c>
      <c r="AH9523" s="115" t="s">
        <v>4308</v>
      </c>
      <c r="AI9523" s="115" t="e">
        <f>VLOOKUP(A9523,'[2]دراسات قانونية'!$A$3:$E$600,1,0)</f>
        <v>#N/A</v>
      </c>
    </row>
    <row r="9524" spans="1:35" hidden="1" x14ac:dyDescent="0.25">
      <c r="A9524" s="243">
        <v>337249</v>
      </c>
      <c r="B9524" s="244" t="s">
        <v>2911</v>
      </c>
      <c r="C9524" s="244" t="s">
        <v>2912</v>
      </c>
      <c r="D9524" s="245" t="s">
        <v>230</v>
      </c>
      <c r="E9524" s="115" t="s">
        <v>76</v>
      </c>
      <c r="F9524" s="237">
        <v>36282</v>
      </c>
      <c r="G9524" s="245" t="s">
        <v>27</v>
      </c>
      <c r="H9524" s="115" t="s">
        <v>16</v>
      </c>
      <c r="I9524" t="s">
        <v>199</v>
      </c>
      <c r="J9524" s="244" t="s">
        <v>1226</v>
      </c>
      <c r="L9524" s="115" t="s">
        <v>18</v>
      </c>
      <c r="U9524"/>
      <c r="V9524">
        <v>0</v>
      </c>
      <c r="W9524" s="244"/>
    </row>
    <row r="9525" spans="1:35" hidden="1" x14ac:dyDescent="0.25">
      <c r="A9525" s="246">
        <v>337250</v>
      </c>
      <c r="B9525" s="247" t="s">
        <v>13543</v>
      </c>
      <c r="C9525" s="247" t="s">
        <v>295</v>
      </c>
      <c r="D9525" s="248" t="s">
        <v>468</v>
      </c>
      <c r="E9525" t="s">
        <v>77</v>
      </c>
      <c r="F9525" s="126">
        <v>34382</v>
      </c>
      <c r="G9525" s="248" t="s">
        <v>211</v>
      </c>
      <c r="H9525" t="s">
        <v>16</v>
      </c>
      <c r="I9525" t="s">
        <v>129</v>
      </c>
      <c r="J9525" s="247" t="s">
        <v>1226</v>
      </c>
      <c r="K9525"/>
      <c r="L9525" t="s">
        <v>18</v>
      </c>
      <c r="M9525"/>
      <c r="N9525"/>
      <c r="O9525"/>
      <c r="P9525"/>
      <c r="Q9525"/>
      <c r="U9525"/>
      <c r="V9525">
        <v>0</v>
      </c>
      <c r="W9525" s="247"/>
      <c r="X9525"/>
      <c r="Y9525"/>
      <c r="Z9525"/>
      <c r="AA9525"/>
      <c r="AB9525"/>
      <c r="AC9525"/>
      <c r="AD9525"/>
      <c r="AE9525"/>
      <c r="AF9525"/>
      <c r="AG9525"/>
    </row>
    <row r="9526" spans="1:35" x14ac:dyDescent="0.25">
      <c r="A9526" s="243">
        <v>337251</v>
      </c>
      <c r="B9526" s="244" t="s">
        <v>13544</v>
      </c>
      <c r="C9526" s="244" t="s">
        <v>216</v>
      </c>
      <c r="D9526" s="245" t="s">
        <v>13545</v>
      </c>
      <c r="E9526" s="115" t="s">
        <v>76</v>
      </c>
      <c r="F9526" s="237">
        <v>35445</v>
      </c>
      <c r="G9526" s="245" t="s">
        <v>10112</v>
      </c>
      <c r="H9526" s="115" t="s">
        <v>16</v>
      </c>
      <c r="I9526" t="s">
        <v>107</v>
      </c>
      <c r="J9526" s="244"/>
      <c r="U9526"/>
      <c r="V9526" t="s">
        <v>4336</v>
      </c>
      <c r="W9526" s="244"/>
      <c r="AB9526" s="115" t="s">
        <v>4308</v>
      </c>
      <c r="AC9526" s="115" t="s">
        <v>4308</v>
      </c>
      <c r="AD9526" s="115" t="s">
        <v>4308</v>
      </c>
      <c r="AE9526" s="115" t="s">
        <v>4308</v>
      </c>
      <c r="AF9526" s="115" t="s">
        <v>4308</v>
      </c>
      <c r="AG9526" s="115" t="s">
        <v>4308</v>
      </c>
      <c r="AH9526" s="115" t="s">
        <v>4308</v>
      </c>
      <c r="AI9526" s="115" t="e">
        <f>VLOOKUP(A9526,'[2]دراسات قانونية'!$A$3:$E$600,1,0)</f>
        <v>#N/A</v>
      </c>
    </row>
    <row r="9527" spans="1:35" hidden="1" x14ac:dyDescent="0.25">
      <c r="A9527" s="246">
        <v>337252</v>
      </c>
      <c r="B9527" s="247" t="s">
        <v>13546</v>
      </c>
      <c r="C9527" s="247" t="s">
        <v>4750</v>
      </c>
      <c r="D9527" s="248" t="s">
        <v>888</v>
      </c>
      <c r="E9527" t="s">
        <v>76</v>
      </c>
      <c r="F9527" s="126">
        <v>32940</v>
      </c>
      <c r="G9527" s="248" t="s">
        <v>58</v>
      </c>
      <c r="H9527" t="s">
        <v>16</v>
      </c>
      <c r="I9527" t="s">
        <v>129</v>
      </c>
      <c r="J9527" s="247"/>
      <c r="K9527"/>
      <c r="L9527"/>
      <c r="M9527"/>
      <c r="N9527"/>
      <c r="O9527"/>
      <c r="P9527"/>
      <c r="Q9527"/>
      <c r="U9527"/>
      <c r="V9527" t="s">
        <v>4336</v>
      </c>
      <c r="W9527" s="247"/>
      <c r="X9527"/>
      <c r="Y9527"/>
      <c r="Z9527"/>
      <c r="AA9527"/>
      <c r="AB9527"/>
      <c r="AC9527"/>
      <c r="AD9527"/>
      <c r="AE9527"/>
      <c r="AF9527"/>
      <c r="AG9527"/>
      <c r="AH9527" s="115" t="s">
        <v>4308</v>
      </c>
    </row>
    <row r="9528" spans="1:35" ht="18" x14ac:dyDescent="0.25">
      <c r="A9528" s="249">
        <v>337253</v>
      </c>
      <c r="B9528" s="250" t="s">
        <v>13547</v>
      </c>
      <c r="C9528" s="250" t="s">
        <v>227</v>
      </c>
      <c r="D9528" s="251" t="s">
        <v>437</v>
      </c>
      <c r="E9528"/>
      <c r="F9528" s="126"/>
      <c r="G9528" s="252"/>
      <c r="H9528"/>
      <c r="I9528" t="s">
        <v>107</v>
      </c>
      <c r="J9528" s="253"/>
      <c r="K9528"/>
      <c r="L9528"/>
      <c r="M9528"/>
      <c r="N9528"/>
      <c r="O9528"/>
      <c r="P9528"/>
      <c r="Q9528"/>
      <c r="U9528"/>
      <c r="V9528" t="s">
        <v>4337</v>
      </c>
      <c r="W9528" s="253"/>
      <c r="X9528"/>
      <c r="Y9528"/>
      <c r="Z9528"/>
      <c r="AA9528"/>
      <c r="AB9528"/>
      <c r="AC9528"/>
      <c r="AD9528"/>
      <c r="AE9528"/>
      <c r="AF9528"/>
      <c r="AG9528"/>
      <c r="AH9528" s="115" t="s">
        <v>4308</v>
      </c>
      <c r="AI9528" s="115" t="e">
        <f>VLOOKUP(A9528,'[2]دراسات قانونية'!$A$3:$E$600,1,0)</f>
        <v>#N/A</v>
      </c>
    </row>
    <row r="9529" spans="1:35" ht="18" x14ac:dyDescent="0.25">
      <c r="A9529" s="249">
        <v>337254</v>
      </c>
      <c r="B9529" s="250" t="s">
        <v>13548</v>
      </c>
      <c r="C9529" s="250" t="s">
        <v>324</v>
      </c>
      <c r="D9529" s="251" t="s">
        <v>814</v>
      </c>
      <c r="E9529"/>
      <c r="F9529" s="126"/>
      <c r="G9529" s="252"/>
      <c r="H9529"/>
      <c r="I9529" t="s">
        <v>107</v>
      </c>
      <c r="J9529" s="253"/>
      <c r="K9529"/>
      <c r="L9529"/>
      <c r="M9529"/>
      <c r="N9529"/>
      <c r="O9529"/>
      <c r="P9529"/>
      <c r="Q9529"/>
      <c r="U9529"/>
      <c r="V9529" t="s">
        <v>4337</v>
      </c>
      <c r="W9529" s="253"/>
      <c r="X9529"/>
      <c r="Y9529"/>
      <c r="Z9529"/>
      <c r="AA9529"/>
      <c r="AB9529"/>
      <c r="AC9529"/>
      <c r="AD9529"/>
      <c r="AE9529"/>
      <c r="AF9529"/>
      <c r="AG9529"/>
      <c r="AH9529" s="115" t="s">
        <v>4308</v>
      </c>
      <c r="AI9529" s="115" t="e">
        <f>VLOOKUP(A9529,'[2]دراسات قانونية'!$A$3:$E$600,1,0)</f>
        <v>#N/A</v>
      </c>
    </row>
    <row r="9530" spans="1:35" x14ac:dyDescent="0.25">
      <c r="A9530" s="243">
        <v>337255</v>
      </c>
      <c r="B9530" s="244" t="s">
        <v>13549</v>
      </c>
      <c r="C9530" s="244" t="s">
        <v>227</v>
      </c>
      <c r="D9530" s="245" t="s">
        <v>898</v>
      </c>
      <c r="E9530" s="115" t="s">
        <v>76</v>
      </c>
      <c r="F9530" s="237"/>
      <c r="G9530" s="245"/>
      <c r="H9530" s="115" t="s">
        <v>16</v>
      </c>
      <c r="I9530" t="s">
        <v>107</v>
      </c>
      <c r="J9530" s="244"/>
      <c r="U9530"/>
      <c r="V9530" t="s">
        <v>4336</v>
      </c>
      <c r="W9530" s="244"/>
      <c r="AA9530" s="115" t="s">
        <v>4308</v>
      </c>
      <c r="AB9530" s="115" t="s">
        <v>4308</v>
      </c>
      <c r="AC9530" s="115" t="s">
        <v>4308</v>
      </c>
      <c r="AD9530" s="115" t="s">
        <v>4308</v>
      </c>
      <c r="AE9530" s="115" t="s">
        <v>4308</v>
      </c>
      <c r="AF9530" s="115" t="s">
        <v>4308</v>
      </c>
      <c r="AG9530" s="115" t="s">
        <v>4308</v>
      </c>
      <c r="AH9530" s="115" t="s">
        <v>4308</v>
      </c>
      <c r="AI9530" s="115" t="e">
        <f>VLOOKUP(A9530,'[2]دراسات قانونية'!$A$3:$E$600,1,0)</f>
        <v>#N/A</v>
      </c>
    </row>
    <row r="9531" spans="1:35" hidden="1" x14ac:dyDescent="0.25">
      <c r="A9531" s="246">
        <v>337256</v>
      </c>
      <c r="B9531" s="247" t="s">
        <v>13550</v>
      </c>
      <c r="C9531" s="247" t="s">
        <v>227</v>
      </c>
      <c r="D9531" s="248" t="s">
        <v>409</v>
      </c>
      <c r="E9531" t="s">
        <v>76</v>
      </c>
      <c r="F9531" s="126"/>
      <c r="G9531" s="248"/>
      <c r="H9531" t="s">
        <v>16</v>
      </c>
      <c r="I9531" t="s">
        <v>129</v>
      </c>
      <c r="J9531" s="247"/>
      <c r="K9531"/>
      <c r="L9531"/>
      <c r="M9531"/>
      <c r="N9531"/>
      <c r="O9531"/>
      <c r="P9531"/>
      <c r="Q9531"/>
      <c r="U9531"/>
      <c r="V9531" t="s">
        <v>4414</v>
      </c>
      <c r="W9531" s="247"/>
      <c r="X9531"/>
      <c r="Y9531"/>
      <c r="Z9531"/>
      <c r="AA9531" t="s">
        <v>4308</v>
      </c>
      <c r="AB9531" t="s">
        <v>4308</v>
      </c>
      <c r="AC9531" t="s">
        <v>4308</v>
      </c>
      <c r="AD9531" t="s">
        <v>4308</v>
      </c>
      <c r="AE9531" t="s">
        <v>4308</v>
      </c>
      <c r="AF9531" t="s">
        <v>4308</v>
      </c>
      <c r="AG9531" t="s">
        <v>4308</v>
      </c>
      <c r="AH9531" s="115" t="s">
        <v>4308</v>
      </c>
    </row>
    <row r="9532" spans="1:35" hidden="1" x14ac:dyDescent="0.25">
      <c r="A9532" s="246">
        <v>337257</v>
      </c>
      <c r="B9532" s="247" t="s">
        <v>13551</v>
      </c>
      <c r="C9532" s="247" t="s">
        <v>356</v>
      </c>
      <c r="D9532" s="248" t="s">
        <v>905</v>
      </c>
      <c r="E9532" t="s">
        <v>77</v>
      </c>
      <c r="F9532" s="126"/>
      <c r="G9532" s="248"/>
      <c r="H9532" t="s">
        <v>16</v>
      </c>
      <c r="I9532" t="s">
        <v>129</v>
      </c>
      <c r="J9532" s="247"/>
      <c r="K9532"/>
      <c r="L9532"/>
      <c r="M9532"/>
      <c r="N9532"/>
      <c r="O9532"/>
      <c r="P9532"/>
      <c r="Q9532"/>
      <c r="U9532"/>
      <c r="V9532" t="s">
        <v>4414</v>
      </c>
      <c r="W9532" s="247"/>
      <c r="X9532"/>
      <c r="Y9532"/>
      <c r="Z9532"/>
      <c r="AA9532" t="s">
        <v>4308</v>
      </c>
      <c r="AB9532" t="s">
        <v>4308</v>
      </c>
      <c r="AC9532" t="s">
        <v>4308</v>
      </c>
      <c r="AD9532" t="s">
        <v>4308</v>
      </c>
      <c r="AE9532" t="s">
        <v>4308</v>
      </c>
      <c r="AF9532" t="s">
        <v>4308</v>
      </c>
      <c r="AG9532" t="s">
        <v>4308</v>
      </c>
      <c r="AH9532" s="115" t="s">
        <v>4308</v>
      </c>
    </row>
    <row r="9533" spans="1:35" hidden="1" x14ac:dyDescent="0.25">
      <c r="A9533" s="243">
        <v>337258</v>
      </c>
      <c r="B9533" s="244" t="s">
        <v>1609</v>
      </c>
      <c r="C9533" s="244" t="s">
        <v>295</v>
      </c>
      <c r="D9533" s="245" t="s">
        <v>1610</v>
      </c>
      <c r="E9533" s="115" t="s">
        <v>77</v>
      </c>
      <c r="F9533" s="237">
        <v>34700</v>
      </c>
      <c r="G9533" s="245" t="s">
        <v>18</v>
      </c>
      <c r="H9533" s="115" t="s">
        <v>16</v>
      </c>
      <c r="I9533" t="s">
        <v>199</v>
      </c>
      <c r="J9533" s="244" t="s">
        <v>1226</v>
      </c>
      <c r="L9533" s="115" t="s">
        <v>18</v>
      </c>
      <c r="U9533"/>
      <c r="V9533" t="s">
        <v>4337</v>
      </c>
      <c r="W9533" s="244"/>
    </row>
    <row r="9534" spans="1:35" hidden="1" x14ac:dyDescent="0.25">
      <c r="A9534" s="243">
        <v>337260</v>
      </c>
      <c r="B9534" s="244" t="s">
        <v>3091</v>
      </c>
      <c r="C9534" s="244" t="s">
        <v>329</v>
      </c>
      <c r="D9534" s="245" t="s">
        <v>1130</v>
      </c>
      <c r="E9534" s="115" t="s">
        <v>76</v>
      </c>
      <c r="F9534" s="237">
        <v>32874</v>
      </c>
      <c r="G9534" s="245" t="s">
        <v>61</v>
      </c>
      <c r="H9534" s="115" t="s">
        <v>16</v>
      </c>
      <c r="I9534" t="s">
        <v>136</v>
      </c>
      <c r="J9534" s="244" t="s">
        <v>1226</v>
      </c>
      <c r="L9534" s="115" t="s">
        <v>61</v>
      </c>
      <c r="U9534"/>
      <c r="V9534" t="s">
        <v>16623</v>
      </c>
      <c r="W9534" s="244"/>
      <c r="AF9534" s="115" t="s">
        <v>4308</v>
      </c>
      <c r="AG9534" s="115" t="s">
        <v>4308</v>
      </c>
      <c r="AH9534" s="115" t="s">
        <v>4308</v>
      </c>
    </row>
    <row r="9535" spans="1:35" hidden="1" x14ac:dyDescent="0.25">
      <c r="A9535" s="246">
        <v>337262</v>
      </c>
      <c r="B9535" s="247" t="s">
        <v>13552</v>
      </c>
      <c r="C9535" s="247" t="s">
        <v>350</v>
      </c>
      <c r="D9535" s="248" t="s">
        <v>910</v>
      </c>
      <c r="E9535" t="s">
        <v>76</v>
      </c>
      <c r="F9535" s="126">
        <v>35935</v>
      </c>
      <c r="G9535" s="248" t="s">
        <v>918</v>
      </c>
      <c r="H9535" t="s">
        <v>16</v>
      </c>
      <c r="I9535" t="s">
        <v>201</v>
      </c>
      <c r="J9535" s="247" t="s">
        <v>1226</v>
      </c>
      <c r="K9535"/>
      <c r="L9535" t="s">
        <v>30</v>
      </c>
      <c r="M9535"/>
      <c r="N9535"/>
      <c r="O9535"/>
      <c r="P9535"/>
      <c r="Q9535"/>
      <c r="U9535"/>
      <c r="V9535">
        <v>0</v>
      </c>
      <c r="W9535" s="247"/>
      <c r="X9535"/>
      <c r="Y9535"/>
      <c r="Z9535"/>
      <c r="AA9535"/>
      <c r="AB9535"/>
      <c r="AC9535"/>
      <c r="AD9535"/>
      <c r="AE9535"/>
      <c r="AF9535"/>
      <c r="AG9535"/>
    </row>
    <row r="9536" spans="1:35" ht="18" x14ac:dyDescent="0.25">
      <c r="A9536" s="249">
        <v>337263</v>
      </c>
      <c r="B9536" s="250" t="s">
        <v>13553</v>
      </c>
      <c r="C9536" s="250" t="s">
        <v>1090</v>
      </c>
      <c r="D9536" s="251" t="s">
        <v>281</v>
      </c>
      <c r="E9536"/>
      <c r="F9536" s="126"/>
      <c r="G9536" s="252"/>
      <c r="H9536"/>
      <c r="I9536" t="s">
        <v>107</v>
      </c>
      <c r="J9536" s="253"/>
      <c r="K9536"/>
      <c r="L9536"/>
      <c r="M9536"/>
      <c r="N9536"/>
      <c r="O9536"/>
      <c r="P9536"/>
      <c r="Q9536"/>
      <c r="U9536"/>
      <c r="V9536" t="s">
        <v>4337</v>
      </c>
      <c r="W9536" s="253"/>
      <c r="X9536"/>
      <c r="Y9536"/>
      <c r="Z9536"/>
      <c r="AA9536"/>
      <c r="AB9536"/>
      <c r="AC9536"/>
      <c r="AD9536"/>
      <c r="AE9536"/>
      <c r="AF9536"/>
      <c r="AG9536"/>
      <c r="AH9536" s="115" t="s">
        <v>4308</v>
      </c>
      <c r="AI9536" s="115" t="e">
        <f>VLOOKUP(A9536,'[2]دراسات قانونية'!$A$3:$E$600,1,0)</f>
        <v>#N/A</v>
      </c>
    </row>
    <row r="9537" spans="1:35" x14ac:dyDescent="0.25">
      <c r="A9537" s="243">
        <v>337264</v>
      </c>
      <c r="B9537" s="244" t="s">
        <v>13554</v>
      </c>
      <c r="C9537" s="244" t="s">
        <v>364</v>
      </c>
      <c r="D9537" s="245" t="s">
        <v>220</v>
      </c>
      <c r="E9537" s="115" t="s">
        <v>76</v>
      </c>
      <c r="F9537" s="237">
        <v>32638</v>
      </c>
      <c r="G9537" s="245" t="s">
        <v>13555</v>
      </c>
      <c r="H9537" s="115" t="s">
        <v>16</v>
      </c>
      <c r="I9537" t="s">
        <v>107</v>
      </c>
      <c r="J9537" s="244" t="s">
        <v>1226</v>
      </c>
      <c r="L9537" s="115" t="s">
        <v>30</v>
      </c>
      <c r="U9537"/>
      <c r="V9537" t="s">
        <v>4336</v>
      </c>
      <c r="W9537" s="244"/>
      <c r="AF9537" s="115" t="s">
        <v>4308</v>
      </c>
      <c r="AG9537" s="115" t="s">
        <v>4308</v>
      </c>
      <c r="AH9537" s="115" t="s">
        <v>4308</v>
      </c>
      <c r="AI9537" s="115" t="e">
        <f>VLOOKUP(A9537,'[2]دراسات قانونية'!$A$3:$E$600,1,0)</f>
        <v>#N/A</v>
      </c>
    </row>
    <row r="9538" spans="1:35" hidden="1" x14ac:dyDescent="0.25">
      <c r="A9538" s="246">
        <v>337265</v>
      </c>
      <c r="B9538" s="247" t="s">
        <v>13556</v>
      </c>
      <c r="C9538" s="247" t="s">
        <v>212</v>
      </c>
      <c r="D9538" s="248" t="s">
        <v>1280</v>
      </c>
      <c r="E9538" t="s">
        <v>76</v>
      </c>
      <c r="F9538" s="126">
        <v>34907</v>
      </c>
      <c r="G9538" s="248" t="s">
        <v>18</v>
      </c>
      <c r="H9538" t="s">
        <v>16</v>
      </c>
      <c r="I9538" t="s">
        <v>129</v>
      </c>
      <c r="J9538" s="247"/>
      <c r="K9538"/>
      <c r="L9538"/>
      <c r="M9538"/>
      <c r="N9538"/>
      <c r="O9538"/>
      <c r="P9538"/>
      <c r="Q9538"/>
      <c r="U9538"/>
      <c r="V9538" t="s">
        <v>16603</v>
      </c>
      <c r="W9538" s="247"/>
      <c r="X9538"/>
      <c r="Y9538"/>
      <c r="Z9538"/>
      <c r="AA9538"/>
      <c r="AB9538" t="s">
        <v>4308</v>
      </c>
      <c r="AC9538" t="s">
        <v>4308</v>
      </c>
      <c r="AD9538" t="s">
        <v>4308</v>
      </c>
      <c r="AE9538" t="s">
        <v>4308</v>
      </c>
      <c r="AF9538" t="s">
        <v>4308</v>
      </c>
      <c r="AG9538" t="s">
        <v>4308</v>
      </c>
      <c r="AH9538" s="115" t="s">
        <v>4308</v>
      </c>
    </row>
    <row r="9539" spans="1:35" hidden="1" x14ac:dyDescent="0.25">
      <c r="A9539" s="243">
        <v>337266</v>
      </c>
      <c r="B9539" s="244" t="s">
        <v>1440</v>
      </c>
      <c r="C9539" s="244" t="s">
        <v>332</v>
      </c>
      <c r="D9539" s="245" t="s">
        <v>1536</v>
      </c>
      <c r="E9539" s="115" t="s">
        <v>76</v>
      </c>
      <c r="F9539" s="237"/>
      <c r="G9539" s="245"/>
      <c r="H9539" s="115" t="s">
        <v>16</v>
      </c>
      <c r="I9539" t="s">
        <v>199</v>
      </c>
      <c r="J9539" s="244"/>
      <c r="U9539"/>
      <c r="V9539">
        <v>0</v>
      </c>
      <c r="W9539" s="244"/>
    </row>
    <row r="9540" spans="1:35" ht="18" x14ac:dyDescent="0.25">
      <c r="A9540" s="249">
        <v>337267</v>
      </c>
      <c r="B9540" s="250" t="s">
        <v>13557</v>
      </c>
      <c r="C9540" s="250" t="s">
        <v>384</v>
      </c>
      <c r="D9540" s="251" t="s">
        <v>521</v>
      </c>
      <c r="E9540"/>
      <c r="F9540" s="126"/>
      <c r="G9540" s="252"/>
      <c r="H9540"/>
      <c r="I9540" t="s">
        <v>107</v>
      </c>
      <c r="J9540" s="253"/>
      <c r="K9540"/>
      <c r="L9540"/>
      <c r="M9540"/>
      <c r="N9540"/>
      <c r="O9540"/>
      <c r="P9540"/>
      <c r="Q9540"/>
      <c r="U9540"/>
      <c r="V9540" t="s">
        <v>4337</v>
      </c>
      <c r="W9540" s="253"/>
      <c r="X9540"/>
      <c r="Y9540"/>
      <c r="Z9540"/>
      <c r="AA9540"/>
      <c r="AB9540"/>
      <c r="AC9540"/>
      <c r="AD9540"/>
      <c r="AE9540"/>
      <c r="AF9540"/>
      <c r="AG9540"/>
      <c r="AH9540" s="115" t="s">
        <v>4308</v>
      </c>
      <c r="AI9540" s="115" t="e">
        <f>VLOOKUP(A9540,'[2]دراسات قانونية'!$A$3:$E$600,1,0)</f>
        <v>#N/A</v>
      </c>
    </row>
    <row r="9541" spans="1:35" hidden="1" x14ac:dyDescent="0.25">
      <c r="A9541" s="243">
        <v>337268</v>
      </c>
      <c r="B9541" s="244" t="s">
        <v>3027</v>
      </c>
      <c r="C9541" s="244" t="s">
        <v>664</v>
      </c>
      <c r="D9541" s="245" t="s">
        <v>366</v>
      </c>
      <c r="E9541" s="115" t="s">
        <v>76</v>
      </c>
      <c r="F9541" s="237">
        <v>32145</v>
      </c>
      <c r="G9541" s="245" t="s">
        <v>3028</v>
      </c>
      <c r="H9541" s="115" t="s">
        <v>16</v>
      </c>
      <c r="I9541" t="s">
        <v>199</v>
      </c>
      <c r="J9541" s="244" t="s">
        <v>1226</v>
      </c>
      <c r="L9541" s="115" t="s">
        <v>58</v>
      </c>
      <c r="U9541"/>
      <c r="V9541">
        <v>0</v>
      </c>
      <c r="W9541" s="244"/>
    </row>
    <row r="9542" spans="1:35" hidden="1" x14ac:dyDescent="0.25">
      <c r="A9542" s="246">
        <v>337269</v>
      </c>
      <c r="B9542" s="247" t="s">
        <v>1446</v>
      </c>
      <c r="C9542" s="247" t="s">
        <v>332</v>
      </c>
      <c r="D9542" s="248" t="s">
        <v>884</v>
      </c>
      <c r="E9542" t="s">
        <v>76</v>
      </c>
      <c r="F9542" s="126">
        <v>34196</v>
      </c>
      <c r="G9542" s="248" t="s">
        <v>885</v>
      </c>
      <c r="H9542" t="s">
        <v>16</v>
      </c>
      <c r="I9542" t="s">
        <v>136</v>
      </c>
      <c r="J9542" s="247"/>
      <c r="K9542"/>
      <c r="L9542"/>
      <c r="M9542"/>
      <c r="N9542"/>
      <c r="O9542"/>
      <c r="P9542"/>
      <c r="Q9542"/>
      <c r="U9542"/>
      <c r="V9542" t="s">
        <v>4414</v>
      </c>
      <c r="W9542" s="247"/>
      <c r="X9542"/>
      <c r="Y9542"/>
      <c r="Z9542"/>
      <c r="AA9542"/>
      <c r="AB9542"/>
      <c r="AC9542"/>
      <c r="AD9542"/>
      <c r="AE9542"/>
      <c r="AF9542" t="s">
        <v>4308</v>
      </c>
      <c r="AG9542" t="s">
        <v>4308</v>
      </c>
      <c r="AH9542" s="115" t="s">
        <v>4308</v>
      </c>
    </row>
    <row r="9543" spans="1:35" hidden="1" x14ac:dyDescent="0.25">
      <c r="A9543" s="243">
        <v>337272</v>
      </c>
      <c r="B9543" s="244" t="s">
        <v>1686</v>
      </c>
      <c r="C9543" s="244" t="s">
        <v>1687</v>
      </c>
      <c r="D9543" s="245" t="s">
        <v>293</v>
      </c>
      <c r="E9543" s="115" t="s">
        <v>77</v>
      </c>
      <c r="F9543" s="237">
        <v>33671</v>
      </c>
      <c r="G9543" s="245" t="s">
        <v>1688</v>
      </c>
      <c r="H9543" s="115" t="s">
        <v>16</v>
      </c>
      <c r="I9543" t="s">
        <v>136</v>
      </c>
      <c r="J9543" s="244" t="s">
        <v>1226</v>
      </c>
      <c r="L9543" s="115" t="s">
        <v>18</v>
      </c>
      <c r="U9543"/>
      <c r="V9543" t="s">
        <v>4336</v>
      </c>
      <c r="W9543" s="244"/>
      <c r="AE9543" s="115" t="s">
        <v>4308</v>
      </c>
      <c r="AF9543" s="115" t="s">
        <v>4308</v>
      </c>
      <c r="AG9543" s="115" t="s">
        <v>4308</v>
      </c>
      <c r="AH9543" s="115" t="s">
        <v>4308</v>
      </c>
    </row>
    <row r="9544" spans="1:35" ht="18" hidden="1" x14ac:dyDescent="0.25">
      <c r="A9544" s="249">
        <v>337273</v>
      </c>
      <c r="B9544" s="250" t="s">
        <v>13558</v>
      </c>
      <c r="C9544" s="250" t="s">
        <v>369</v>
      </c>
      <c r="D9544" s="251" t="s">
        <v>270</v>
      </c>
      <c r="E9544"/>
      <c r="F9544" s="126"/>
      <c r="G9544" s="252"/>
      <c r="H9544"/>
      <c r="I9544" t="s">
        <v>199</v>
      </c>
      <c r="J9544" s="253"/>
      <c r="K9544"/>
      <c r="L9544"/>
      <c r="M9544"/>
      <c r="N9544"/>
      <c r="O9544"/>
      <c r="P9544"/>
      <c r="Q9544"/>
      <c r="U9544"/>
      <c r="V9544">
        <v>0</v>
      </c>
      <c r="W9544" s="253"/>
      <c r="X9544"/>
      <c r="Y9544"/>
      <c r="Z9544"/>
      <c r="AA9544"/>
      <c r="AB9544"/>
      <c r="AC9544"/>
      <c r="AD9544"/>
      <c r="AE9544"/>
      <c r="AF9544"/>
      <c r="AG9544"/>
      <c r="AH9544" s="115" t="s">
        <v>4308</v>
      </c>
    </row>
    <row r="9545" spans="1:35" hidden="1" x14ac:dyDescent="0.25">
      <c r="A9545" s="243">
        <v>337274</v>
      </c>
      <c r="B9545" s="244" t="s">
        <v>2867</v>
      </c>
      <c r="C9545" s="244" t="s">
        <v>343</v>
      </c>
      <c r="D9545" s="245" t="s">
        <v>224</v>
      </c>
      <c r="E9545" s="115" t="s">
        <v>76</v>
      </c>
      <c r="F9545" s="237"/>
      <c r="G9545" s="245"/>
      <c r="H9545" s="115" t="s">
        <v>16</v>
      </c>
      <c r="I9545" t="s">
        <v>199</v>
      </c>
      <c r="J9545" s="244"/>
      <c r="U9545"/>
      <c r="V9545" t="s">
        <v>4414</v>
      </c>
      <c r="W9545" s="244"/>
      <c r="AA9545" s="115" t="s">
        <v>4308</v>
      </c>
      <c r="AB9545" s="115" t="s">
        <v>4308</v>
      </c>
      <c r="AC9545" s="115" t="s">
        <v>4308</v>
      </c>
      <c r="AD9545" s="115" t="s">
        <v>4308</v>
      </c>
      <c r="AE9545" s="115" t="s">
        <v>4308</v>
      </c>
      <c r="AF9545" s="115" t="s">
        <v>4308</v>
      </c>
      <c r="AG9545" s="115" t="s">
        <v>4308</v>
      </c>
      <c r="AH9545" s="115" t="s">
        <v>4308</v>
      </c>
    </row>
    <row r="9546" spans="1:35" hidden="1" x14ac:dyDescent="0.25">
      <c r="A9546" s="246">
        <v>337275</v>
      </c>
      <c r="B9546" s="247" t="s">
        <v>13559</v>
      </c>
      <c r="C9546" s="247" t="s">
        <v>5600</v>
      </c>
      <c r="D9546" s="248" t="s">
        <v>267</v>
      </c>
      <c r="E9546" t="s">
        <v>77</v>
      </c>
      <c r="F9546" s="126"/>
      <c r="G9546" s="248"/>
      <c r="H9546" t="s">
        <v>16</v>
      </c>
      <c r="I9546" t="s">
        <v>136</v>
      </c>
      <c r="J9546" s="247"/>
      <c r="K9546"/>
      <c r="L9546"/>
      <c r="M9546"/>
      <c r="N9546"/>
      <c r="O9546"/>
      <c r="P9546"/>
      <c r="Q9546"/>
      <c r="U9546"/>
      <c r="V9546" t="s">
        <v>4414</v>
      </c>
      <c r="W9546" s="247"/>
      <c r="X9546"/>
      <c r="Y9546"/>
      <c r="Z9546"/>
      <c r="AA9546" t="s">
        <v>4308</v>
      </c>
      <c r="AB9546" t="s">
        <v>4308</v>
      </c>
      <c r="AC9546" t="s">
        <v>4308</v>
      </c>
      <c r="AD9546" t="s">
        <v>4308</v>
      </c>
      <c r="AE9546" t="s">
        <v>4308</v>
      </c>
      <c r="AF9546" t="s">
        <v>4308</v>
      </c>
      <c r="AG9546" t="s">
        <v>4308</v>
      </c>
      <c r="AH9546" s="115" t="s">
        <v>4308</v>
      </c>
    </row>
    <row r="9547" spans="1:35" ht="18" x14ac:dyDescent="0.25">
      <c r="A9547" s="249">
        <v>337276</v>
      </c>
      <c r="B9547" s="250" t="s">
        <v>13560</v>
      </c>
      <c r="C9547" s="250" t="s">
        <v>244</v>
      </c>
      <c r="D9547" s="251" t="s">
        <v>1062</v>
      </c>
      <c r="E9547"/>
      <c r="F9547" s="126"/>
      <c r="G9547" s="252"/>
      <c r="H9547"/>
      <c r="I9547" t="s">
        <v>107</v>
      </c>
      <c r="J9547" s="253"/>
      <c r="K9547"/>
      <c r="L9547"/>
      <c r="M9547"/>
      <c r="N9547"/>
      <c r="O9547"/>
      <c r="P9547"/>
      <c r="Q9547"/>
      <c r="U9547"/>
      <c r="V9547">
        <v>0</v>
      </c>
      <c r="W9547" s="253"/>
      <c r="X9547"/>
      <c r="Y9547"/>
      <c r="Z9547"/>
      <c r="AA9547"/>
      <c r="AB9547"/>
      <c r="AC9547"/>
      <c r="AD9547"/>
      <c r="AE9547"/>
      <c r="AF9547"/>
      <c r="AG9547"/>
      <c r="AH9547" s="115" t="s">
        <v>4308</v>
      </c>
      <c r="AI9547" s="115" t="e">
        <f>VLOOKUP(A9547,'[2]دراسات قانونية'!$A$3:$E$600,1,0)</f>
        <v>#N/A</v>
      </c>
    </row>
    <row r="9548" spans="1:35" hidden="1" x14ac:dyDescent="0.25">
      <c r="A9548" s="246">
        <v>337279</v>
      </c>
      <c r="B9548" s="247" t="s">
        <v>13561</v>
      </c>
      <c r="C9548" s="247" t="s">
        <v>7434</v>
      </c>
      <c r="D9548" s="248" t="s">
        <v>555</v>
      </c>
      <c r="E9548" t="s">
        <v>77</v>
      </c>
      <c r="F9548" s="126">
        <v>35434</v>
      </c>
      <c r="G9548" s="248" t="s">
        <v>211</v>
      </c>
      <c r="H9548" t="s">
        <v>19</v>
      </c>
      <c r="I9548" t="s">
        <v>136</v>
      </c>
      <c r="J9548" s="247" t="s">
        <v>15</v>
      </c>
      <c r="K9548"/>
      <c r="L9548" t="s">
        <v>18</v>
      </c>
      <c r="M9548"/>
      <c r="N9548"/>
      <c r="O9548"/>
      <c r="P9548"/>
      <c r="Q9548"/>
      <c r="U9548"/>
      <c r="V9548" t="s">
        <v>16623</v>
      </c>
      <c r="W9548" s="247"/>
      <c r="X9548"/>
      <c r="Y9548"/>
      <c r="Z9548"/>
      <c r="AA9548"/>
      <c r="AB9548"/>
      <c r="AC9548"/>
      <c r="AD9548"/>
      <c r="AE9548" t="s">
        <v>4308</v>
      </c>
      <c r="AF9548" t="s">
        <v>4308</v>
      </c>
      <c r="AG9548" t="s">
        <v>4308</v>
      </c>
      <c r="AH9548" s="115" t="s">
        <v>4308</v>
      </c>
    </row>
    <row r="9549" spans="1:35" hidden="1" x14ac:dyDescent="0.25">
      <c r="A9549" s="246">
        <v>337280</v>
      </c>
      <c r="B9549" s="247" t="s">
        <v>13562</v>
      </c>
      <c r="C9549" s="247" t="s">
        <v>360</v>
      </c>
      <c r="D9549" s="248" t="s">
        <v>312</v>
      </c>
      <c r="E9549" t="s">
        <v>76</v>
      </c>
      <c r="F9549" s="126">
        <v>35259</v>
      </c>
      <c r="G9549" s="248" t="s">
        <v>1022</v>
      </c>
      <c r="H9549" t="s">
        <v>16</v>
      </c>
      <c r="I9549" t="s">
        <v>136</v>
      </c>
      <c r="J9549" s="247"/>
      <c r="K9549"/>
      <c r="L9549"/>
      <c r="M9549"/>
      <c r="N9549"/>
      <c r="O9549"/>
      <c r="P9549"/>
      <c r="Q9549"/>
      <c r="U9549"/>
      <c r="V9549" t="s">
        <v>4329</v>
      </c>
      <c r="W9549" s="247"/>
      <c r="X9549"/>
      <c r="Y9549"/>
      <c r="Z9549"/>
      <c r="AA9549"/>
      <c r="AB9549"/>
      <c r="AC9549" t="s">
        <v>4308</v>
      </c>
      <c r="AD9549" t="s">
        <v>4308</v>
      </c>
      <c r="AE9549" t="s">
        <v>4308</v>
      </c>
      <c r="AF9549" t="s">
        <v>4308</v>
      </c>
      <c r="AG9549" t="s">
        <v>4308</v>
      </c>
      <c r="AH9549" s="115" t="s">
        <v>4308</v>
      </c>
    </row>
    <row r="9550" spans="1:35" hidden="1" x14ac:dyDescent="0.25">
      <c r="A9550" s="243">
        <v>337281</v>
      </c>
      <c r="B9550" s="244" t="s">
        <v>4237</v>
      </c>
      <c r="C9550" s="244" t="s">
        <v>271</v>
      </c>
      <c r="D9550" s="245" t="s">
        <v>898</v>
      </c>
      <c r="E9550" s="115" t="s">
        <v>77</v>
      </c>
      <c r="F9550" s="237">
        <v>33970</v>
      </c>
      <c r="G9550" s="245" t="s">
        <v>18</v>
      </c>
      <c r="H9550" s="115" t="s">
        <v>71</v>
      </c>
      <c r="I9550" t="s">
        <v>199</v>
      </c>
      <c r="J9550" s="244" t="s">
        <v>1226</v>
      </c>
      <c r="L9550" s="115" t="s">
        <v>1726</v>
      </c>
      <c r="U9550"/>
      <c r="V9550">
        <v>0</v>
      </c>
      <c r="W9550" s="244"/>
      <c r="AH9550" s="115" t="s">
        <v>4308</v>
      </c>
    </row>
    <row r="9551" spans="1:35" hidden="1" x14ac:dyDescent="0.25">
      <c r="A9551" s="246">
        <v>337282</v>
      </c>
      <c r="B9551" s="247" t="s">
        <v>13563</v>
      </c>
      <c r="C9551" s="247" t="s">
        <v>5581</v>
      </c>
      <c r="D9551" s="248" t="s">
        <v>7682</v>
      </c>
      <c r="E9551" t="s">
        <v>77</v>
      </c>
      <c r="F9551" s="126"/>
      <c r="G9551" s="248"/>
      <c r="H9551" t="s">
        <v>16</v>
      </c>
      <c r="I9551" t="s">
        <v>129</v>
      </c>
      <c r="J9551" s="247"/>
      <c r="K9551"/>
      <c r="L9551"/>
      <c r="M9551"/>
      <c r="N9551"/>
      <c r="O9551"/>
      <c r="P9551"/>
      <c r="Q9551"/>
      <c r="U9551"/>
      <c r="V9551" t="s">
        <v>4414</v>
      </c>
      <c r="W9551" s="247"/>
      <c r="X9551"/>
      <c r="Y9551"/>
      <c r="Z9551"/>
      <c r="AA9551" t="s">
        <v>4308</v>
      </c>
      <c r="AB9551" t="s">
        <v>4308</v>
      </c>
      <c r="AC9551" t="s">
        <v>4308</v>
      </c>
      <c r="AD9551" t="s">
        <v>4308</v>
      </c>
      <c r="AE9551" t="s">
        <v>4308</v>
      </c>
      <c r="AF9551" t="s">
        <v>4308</v>
      </c>
      <c r="AG9551" t="s">
        <v>4308</v>
      </c>
      <c r="AH9551" s="115" t="s">
        <v>4308</v>
      </c>
    </row>
    <row r="9552" spans="1:35" x14ac:dyDescent="0.25">
      <c r="A9552" s="243">
        <v>337283</v>
      </c>
      <c r="B9552" s="244" t="s">
        <v>13564</v>
      </c>
      <c r="C9552" s="244" t="s">
        <v>227</v>
      </c>
      <c r="D9552" s="245" t="s">
        <v>320</v>
      </c>
      <c r="E9552" s="115" t="s">
        <v>76</v>
      </c>
      <c r="F9552" s="237"/>
      <c r="G9552" s="245"/>
      <c r="H9552" s="115" t="s">
        <v>16</v>
      </c>
      <c r="I9552" t="s">
        <v>107</v>
      </c>
      <c r="J9552" s="244"/>
      <c r="U9552"/>
      <c r="V9552" t="s">
        <v>4336</v>
      </c>
      <c r="W9552" s="244"/>
      <c r="AA9552" s="115" t="s">
        <v>4308</v>
      </c>
      <c r="AB9552" s="115" t="s">
        <v>4308</v>
      </c>
      <c r="AC9552" s="115" t="s">
        <v>4308</v>
      </c>
      <c r="AD9552" s="115" t="s">
        <v>4308</v>
      </c>
      <c r="AE9552" s="115" t="s">
        <v>4308</v>
      </c>
      <c r="AF9552" s="115" t="s">
        <v>4308</v>
      </c>
      <c r="AG9552" s="115" t="s">
        <v>4308</v>
      </c>
      <c r="AH9552" s="115" t="s">
        <v>4308</v>
      </c>
      <c r="AI9552" s="115" t="e">
        <f>VLOOKUP(A9552,'[2]دراسات قانونية'!$A$3:$E$600,1,0)</f>
        <v>#N/A</v>
      </c>
    </row>
    <row r="9553" spans="1:35" ht="18" x14ac:dyDescent="0.25">
      <c r="A9553" s="249">
        <v>337284</v>
      </c>
      <c r="B9553" s="250" t="s">
        <v>13565</v>
      </c>
      <c r="C9553" s="250" t="s">
        <v>1242</v>
      </c>
      <c r="D9553" s="251" t="s">
        <v>1242</v>
      </c>
      <c r="E9553"/>
      <c r="F9553" s="126"/>
      <c r="G9553" s="252"/>
      <c r="H9553"/>
      <c r="I9553" t="s">
        <v>107</v>
      </c>
      <c r="J9553" s="253"/>
      <c r="K9553"/>
      <c r="L9553"/>
      <c r="M9553"/>
      <c r="N9553"/>
      <c r="O9553"/>
      <c r="P9553"/>
      <c r="Q9553"/>
      <c r="U9553"/>
      <c r="V9553" t="s">
        <v>4337</v>
      </c>
      <c r="W9553" s="253"/>
      <c r="X9553"/>
      <c r="Y9553"/>
      <c r="Z9553"/>
      <c r="AA9553"/>
      <c r="AB9553"/>
      <c r="AC9553"/>
      <c r="AD9553"/>
      <c r="AE9553"/>
      <c r="AF9553"/>
      <c r="AG9553"/>
      <c r="AH9553" s="115" t="s">
        <v>4308</v>
      </c>
      <c r="AI9553" s="115" t="e">
        <f>VLOOKUP(A9553,'[2]دراسات قانونية'!$A$3:$E$600,1,0)</f>
        <v>#N/A</v>
      </c>
    </row>
    <row r="9554" spans="1:35" ht="18" hidden="1" x14ac:dyDescent="0.25">
      <c r="A9554" s="249">
        <v>337285</v>
      </c>
      <c r="B9554" s="250" t="s">
        <v>13566</v>
      </c>
      <c r="C9554" s="250" t="s">
        <v>1242</v>
      </c>
      <c r="D9554" s="251" t="s">
        <v>1242</v>
      </c>
      <c r="E9554"/>
      <c r="F9554" s="126"/>
      <c r="G9554" s="252"/>
      <c r="H9554"/>
      <c r="I9554" t="s">
        <v>199</v>
      </c>
      <c r="J9554" s="253"/>
      <c r="K9554"/>
      <c r="L9554"/>
      <c r="M9554"/>
      <c r="N9554"/>
      <c r="O9554"/>
      <c r="P9554"/>
      <c r="Q9554"/>
      <c r="U9554"/>
      <c r="V9554">
        <v>0</v>
      </c>
      <c r="W9554" s="253"/>
      <c r="X9554"/>
      <c r="Y9554"/>
      <c r="Z9554"/>
      <c r="AA9554"/>
      <c r="AB9554"/>
      <c r="AC9554"/>
      <c r="AD9554"/>
      <c r="AE9554"/>
      <c r="AF9554"/>
      <c r="AG9554"/>
      <c r="AH9554" s="115" t="s">
        <v>4308</v>
      </c>
    </row>
    <row r="9555" spans="1:35" hidden="1" x14ac:dyDescent="0.25">
      <c r="A9555" s="243">
        <v>337286</v>
      </c>
      <c r="B9555" s="244" t="s">
        <v>2993</v>
      </c>
      <c r="C9555" s="244" t="s">
        <v>227</v>
      </c>
      <c r="D9555" s="245" t="s">
        <v>493</v>
      </c>
      <c r="E9555" s="115" t="s">
        <v>77</v>
      </c>
      <c r="F9555" s="237">
        <v>33678</v>
      </c>
      <c r="G9555" s="245" t="s">
        <v>2994</v>
      </c>
      <c r="H9555" s="115" t="s">
        <v>16</v>
      </c>
      <c r="I9555" t="s">
        <v>199</v>
      </c>
      <c r="J9555" s="244" t="s">
        <v>15</v>
      </c>
      <c r="L9555" s="115" t="s">
        <v>67</v>
      </c>
      <c r="U9555"/>
      <c r="V9555">
        <v>0</v>
      </c>
      <c r="W9555" s="244"/>
    </row>
    <row r="9556" spans="1:35" hidden="1" x14ac:dyDescent="0.25">
      <c r="A9556" s="246">
        <v>337289</v>
      </c>
      <c r="B9556" s="247" t="s">
        <v>13567</v>
      </c>
      <c r="C9556" s="247" t="s">
        <v>2092</v>
      </c>
      <c r="D9556" s="248" t="s">
        <v>480</v>
      </c>
      <c r="E9556" t="s">
        <v>77</v>
      </c>
      <c r="F9556" s="126">
        <v>29268</v>
      </c>
      <c r="G9556" s="248" t="s">
        <v>9300</v>
      </c>
      <c r="H9556" t="s">
        <v>16</v>
      </c>
      <c r="I9556" t="s">
        <v>136</v>
      </c>
      <c r="J9556" s="247" t="s">
        <v>1226</v>
      </c>
      <c r="K9556"/>
      <c r="L9556" t="s">
        <v>67</v>
      </c>
      <c r="M9556"/>
      <c r="N9556"/>
      <c r="O9556"/>
      <c r="P9556"/>
      <c r="Q9556"/>
      <c r="R9556" s="115">
        <v>9165</v>
      </c>
      <c r="S9556" s="115">
        <v>45718</v>
      </c>
      <c r="T9556" s="115">
        <v>285000</v>
      </c>
      <c r="U9556"/>
      <c r="V9556">
        <v>0</v>
      </c>
      <c r="W9556" s="247"/>
      <c r="X9556"/>
      <c r="Y9556"/>
      <c r="Z9556"/>
      <c r="AA9556"/>
      <c r="AB9556"/>
      <c r="AC9556"/>
      <c r="AD9556"/>
      <c r="AE9556"/>
      <c r="AF9556"/>
      <c r="AG9556"/>
    </row>
    <row r="9557" spans="1:35" hidden="1" x14ac:dyDescent="0.25">
      <c r="A9557" s="246">
        <v>337291</v>
      </c>
      <c r="B9557" s="247" t="s">
        <v>13568</v>
      </c>
      <c r="C9557" s="247" t="s">
        <v>250</v>
      </c>
      <c r="D9557" s="248" t="s">
        <v>13569</v>
      </c>
      <c r="E9557" t="s">
        <v>77</v>
      </c>
      <c r="F9557" s="126">
        <v>33266</v>
      </c>
      <c r="G9557" s="248" t="s">
        <v>58</v>
      </c>
      <c r="H9557" t="s">
        <v>16</v>
      </c>
      <c r="I9557" t="s">
        <v>129</v>
      </c>
      <c r="J9557" s="247"/>
      <c r="K9557"/>
      <c r="L9557"/>
      <c r="M9557"/>
      <c r="N9557"/>
      <c r="O9557"/>
      <c r="P9557"/>
      <c r="Q9557"/>
      <c r="U9557"/>
      <c r="V9557" t="s">
        <v>4414</v>
      </c>
      <c r="W9557" s="247"/>
      <c r="X9557"/>
      <c r="Y9557"/>
      <c r="Z9557"/>
      <c r="AA9557"/>
      <c r="AB9557" t="s">
        <v>4308</v>
      </c>
      <c r="AC9557" t="s">
        <v>4308</v>
      </c>
      <c r="AD9557" t="s">
        <v>4308</v>
      </c>
      <c r="AE9557" t="s">
        <v>4308</v>
      </c>
      <c r="AF9557" t="s">
        <v>4308</v>
      </c>
      <c r="AG9557" t="s">
        <v>4308</v>
      </c>
      <c r="AH9557" s="115" t="s">
        <v>4308</v>
      </c>
    </row>
    <row r="9558" spans="1:35" hidden="1" x14ac:dyDescent="0.25">
      <c r="A9558" s="246">
        <v>337292</v>
      </c>
      <c r="B9558" s="247" t="s">
        <v>13570</v>
      </c>
      <c r="C9558" s="247" t="s">
        <v>271</v>
      </c>
      <c r="D9558" s="248" t="s">
        <v>1608</v>
      </c>
      <c r="E9558" t="s">
        <v>77</v>
      </c>
      <c r="F9558" s="126">
        <v>34114</v>
      </c>
      <c r="G9558" s="248" t="s">
        <v>853</v>
      </c>
      <c r="H9558" t="s">
        <v>16</v>
      </c>
      <c r="I9558" t="s">
        <v>136</v>
      </c>
      <c r="J9558" s="247" t="s">
        <v>1226</v>
      </c>
      <c r="K9558"/>
      <c r="L9558" t="s">
        <v>30</v>
      </c>
      <c r="M9558"/>
      <c r="N9558"/>
      <c r="O9558"/>
      <c r="P9558"/>
      <c r="Q9558"/>
      <c r="U9558"/>
      <c r="V9558">
        <v>0</v>
      </c>
      <c r="W9558" s="247"/>
      <c r="X9558"/>
      <c r="Y9558"/>
      <c r="Z9558"/>
      <c r="AA9558"/>
      <c r="AB9558"/>
      <c r="AC9558"/>
      <c r="AD9558"/>
      <c r="AE9558"/>
      <c r="AF9558" t="s">
        <v>4308</v>
      </c>
      <c r="AG9558" t="s">
        <v>4308</v>
      </c>
      <c r="AH9558" s="115" t="s">
        <v>4308</v>
      </c>
    </row>
    <row r="9559" spans="1:35" hidden="1" x14ac:dyDescent="0.25">
      <c r="A9559" s="246">
        <v>337293</v>
      </c>
      <c r="B9559" s="247" t="s">
        <v>13571</v>
      </c>
      <c r="C9559" s="247" t="s">
        <v>419</v>
      </c>
      <c r="D9559" s="248" t="s">
        <v>381</v>
      </c>
      <c r="E9559" t="s">
        <v>76</v>
      </c>
      <c r="F9559" s="126">
        <v>35990</v>
      </c>
      <c r="G9559" s="248" t="s">
        <v>18</v>
      </c>
      <c r="H9559" t="s">
        <v>16</v>
      </c>
      <c r="I9559" t="s">
        <v>136</v>
      </c>
      <c r="J9559" s="247" t="s">
        <v>1226</v>
      </c>
      <c r="K9559"/>
      <c r="L9559" t="s">
        <v>18</v>
      </c>
      <c r="M9559"/>
      <c r="N9559"/>
      <c r="O9559"/>
      <c r="P9559"/>
      <c r="Q9559"/>
      <c r="U9559"/>
      <c r="V9559" t="s">
        <v>4336</v>
      </c>
      <c r="W9559" s="247"/>
      <c r="X9559"/>
      <c r="Y9559"/>
      <c r="Z9559"/>
      <c r="AA9559"/>
      <c r="AB9559"/>
      <c r="AC9559"/>
      <c r="AD9559"/>
      <c r="AE9559" t="s">
        <v>4308</v>
      </c>
      <c r="AF9559" t="s">
        <v>4308</v>
      </c>
      <c r="AG9559" t="s">
        <v>4308</v>
      </c>
      <c r="AH9559" s="115" t="s">
        <v>4308</v>
      </c>
    </row>
    <row r="9560" spans="1:35" x14ac:dyDescent="0.25">
      <c r="A9560" s="243">
        <v>337294</v>
      </c>
      <c r="B9560" s="244" t="s">
        <v>13572</v>
      </c>
      <c r="C9560" s="244" t="s">
        <v>9972</v>
      </c>
      <c r="D9560" s="245" t="s">
        <v>230</v>
      </c>
      <c r="E9560" s="115" t="s">
        <v>77</v>
      </c>
      <c r="F9560" s="237"/>
      <c r="G9560" s="245"/>
      <c r="H9560" s="115" t="s">
        <v>16</v>
      </c>
      <c r="I9560" t="s">
        <v>107</v>
      </c>
      <c r="J9560" s="244"/>
      <c r="U9560"/>
      <c r="V9560" t="s">
        <v>4336</v>
      </c>
      <c r="W9560" s="244"/>
      <c r="AB9560" s="115" t="s">
        <v>4308</v>
      </c>
      <c r="AC9560" s="115" t="s">
        <v>4308</v>
      </c>
      <c r="AD9560" s="115" t="s">
        <v>4308</v>
      </c>
      <c r="AE9560" s="115" t="s">
        <v>4308</v>
      </c>
      <c r="AF9560" s="115" t="s">
        <v>4308</v>
      </c>
      <c r="AG9560" s="115" t="s">
        <v>4308</v>
      </c>
      <c r="AH9560" s="115" t="s">
        <v>4308</v>
      </c>
      <c r="AI9560" s="115" t="e">
        <f>VLOOKUP(A9560,'[2]دراسات قانونية'!$A$3:$E$600,1,0)</f>
        <v>#N/A</v>
      </c>
    </row>
    <row r="9561" spans="1:35" hidden="1" x14ac:dyDescent="0.25">
      <c r="A9561" s="246">
        <v>337296</v>
      </c>
      <c r="B9561" s="247" t="s">
        <v>13573</v>
      </c>
      <c r="C9561" s="247" t="s">
        <v>244</v>
      </c>
      <c r="D9561" s="248" t="s">
        <v>894</v>
      </c>
      <c r="E9561" t="s">
        <v>76</v>
      </c>
      <c r="F9561" s="126">
        <v>34112</v>
      </c>
      <c r="G9561" s="248" t="s">
        <v>18</v>
      </c>
      <c r="H9561" t="s">
        <v>16</v>
      </c>
      <c r="I9561" t="s">
        <v>136</v>
      </c>
      <c r="J9561" s="247"/>
      <c r="K9561"/>
      <c r="L9561"/>
      <c r="M9561"/>
      <c r="N9561"/>
      <c r="O9561"/>
      <c r="P9561"/>
      <c r="Q9561"/>
      <c r="U9561"/>
      <c r="V9561" t="s">
        <v>4414</v>
      </c>
      <c r="W9561" s="247"/>
      <c r="X9561"/>
      <c r="Y9561"/>
      <c r="Z9561"/>
      <c r="AA9561"/>
      <c r="AB9561"/>
      <c r="AC9561"/>
      <c r="AD9561" t="s">
        <v>4308</v>
      </c>
      <c r="AE9561" t="s">
        <v>4308</v>
      </c>
      <c r="AF9561" t="s">
        <v>4308</v>
      </c>
      <c r="AG9561" t="s">
        <v>4308</v>
      </c>
      <c r="AH9561" s="115" t="s">
        <v>4308</v>
      </c>
    </row>
    <row r="9562" spans="1:35" hidden="1" x14ac:dyDescent="0.25">
      <c r="A9562" s="246">
        <v>337297</v>
      </c>
      <c r="B9562" s="247" t="s">
        <v>13574</v>
      </c>
      <c r="C9562" s="247" t="s">
        <v>4937</v>
      </c>
      <c r="D9562" s="248"/>
      <c r="E9562" t="s">
        <v>76</v>
      </c>
      <c r="F9562" s="126"/>
      <c r="G9562" s="248"/>
      <c r="H9562" t="s">
        <v>16</v>
      </c>
      <c r="I9562" t="s">
        <v>129</v>
      </c>
      <c r="J9562" s="247"/>
      <c r="K9562"/>
      <c r="L9562"/>
      <c r="M9562"/>
      <c r="N9562"/>
      <c r="O9562"/>
      <c r="P9562"/>
      <c r="Q9562"/>
      <c r="U9562"/>
      <c r="V9562" t="s">
        <v>16623</v>
      </c>
      <c r="W9562" s="247"/>
      <c r="X9562"/>
      <c r="Y9562"/>
      <c r="Z9562"/>
      <c r="AA9562"/>
      <c r="AB9562"/>
      <c r="AC9562" t="s">
        <v>4308</v>
      </c>
      <c r="AD9562" t="s">
        <v>4308</v>
      </c>
      <c r="AE9562" t="s">
        <v>4308</v>
      </c>
      <c r="AF9562" t="s">
        <v>4308</v>
      </c>
      <c r="AG9562" t="s">
        <v>4308</v>
      </c>
      <c r="AH9562" s="115" t="s">
        <v>4308</v>
      </c>
    </row>
    <row r="9563" spans="1:35" ht="18" x14ac:dyDescent="0.25">
      <c r="A9563" s="249">
        <v>337299</v>
      </c>
      <c r="B9563" s="250" t="s">
        <v>13575</v>
      </c>
      <c r="C9563" s="250" t="s">
        <v>1404</v>
      </c>
      <c r="D9563" s="251"/>
      <c r="E9563"/>
      <c r="F9563" s="126"/>
      <c r="G9563" s="252"/>
      <c r="H9563"/>
      <c r="I9563" t="s">
        <v>107</v>
      </c>
      <c r="J9563" s="253"/>
      <c r="K9563"/>
      <c r="L9563"/>
      <c r="M9563"/>
      <c r="N9563"/>
      <c r="O9563"/>
      <c r="P9563"/>
      <c r="Q9563"/>
      <c r="U9563"/>
      <c r="V9563">
        <v>0</v>
      </c>
      <c r="W9563" s="253"/>
      <c r="X9563"/>
      <c r="Y9563"/>
      <c r="Z9563"/>
      <c r="AA9563"/>
      <c r="AB9563"/>
      <c r="AC9563"/>
      <c r="AD9563"/>
      <c r="AE9563"/>
      <c r="AF9563"/>
      <c r="AG9563"/>
      <c r="AH9563" s="115" t="s">
        <v>4308</v>
      </c>
      <c r="AI9563" s="115" t="e">
        <f>VLOOKUP(A9563,'[2]دراسات قانونية'!$A$3:$E$600,1,0)</f>
        <v>#N/A</v>
      </c>
    </row>
    <row r="9564" spans="1:35" hidden="1" x14ac:dyDescent="0.25">
      <c r="A9564" s="246">
        <v>337309</v>
      </c>
      <c r="B9564" s="247" t="s">
        <v>13576</v>
      </c>
      <c r="C9564" s="247" t="s">
        <v>481</v>
      </c>
      <c r="D9564" s="248" t="s">
        <v>276</v>
      </c>
      <c r="E9564" t="s">
        <v>76</v>
      </c>
      <c r="F9564" s="126">
        <v>35671</v>
      </c>
      <c r="G9564" s="248" t="s">
        <v>243</v>
      </c>
      <c r="H9564" t="s">
        <v>16</v>
      </c>
      <c r="I9564" t="s">
        <v>129</v>
      </c>
      <c r="J9564" s="247" t="s">
        <v>1226</v>
      </c>
      <c r="K9564"/>
      <c r="L9564" t="s">
        <v>30</v>
      </c>
      <c r="M9564"/>
      <c r="N9564"/>
      <c r="O9564"/>
      <c r="P9564"/>
      <c r="Q9564"/>
      <c r="U9564"/>
      <c r="V9564">
        <v>0</v>
      </c>
      <c r="W9564" s="247"/>
      <c r="X9564"/>
      <c r="Y9564"/>
      <c r="Z9564"/>
      <c r="AA9564"/>
      <c r="AB9564"/>
      <c r="AC9564"/>
      <c r="AD9564"/>
      <c r="AE9564"/>
      <c r="AF9564"/>
      <c r="AG9564" t="s">
        <v>4308</v>
      </c>
      <c r="AH9564" s="115" t="s">
        <v>4308</v>
      </c>
    </row>
    <row r="9565" spans="1:35" ht="18" hidden="1" x14ac:dyDescent="0.25">
      <c r="A9565" s="249">
        <v>337310</v>
      </c>
      <c r="B9565" s="250" t="s">
        <v>13577</v>
      </c>
      <c r="C9565" s="250" t="s">
        <v>329</v>
      </c>
      <c r="D9565" s="251" t="s">
        <v>2321</v>
      </c>
      <c r="E9565"/>
      <c r="F9565" s="126"/>
      <c r="G9565" s="252"/>
      <c r="H9565"/>
      <c r="I9565" t="s">
        <v>199</v>
      </c>
      <c r="J9565" s="253"/>
      <c r="K9565"/>
      <c r="L9565"/>
      <c r="M9565"/>
      <c r="N9565"/>
      <c r="O9565"/>
      <c r="P9565"/>
      <c r="Q9565"/>
      <c r="U9565"/>
      <c r="V9565">
        <v>0</v>
      </c>
      <c r="W9565" s="253"/>
      <c r="X9565"/>
      <c r="Y9565"/>
      <c r="Z9565"/>
      <c r="AA9565"/>
      <c r="AB9565"/>
      <c r="AC9565"/>
      <c r="AD9565"/>
      <c r="AE9565"/>
      <c r="AF9565"/>
      <c r="AG9565"/>
      <c r="AH9565" s="115" t="s">
        <v>4308</v>
      </c>
    </row>
    <row r="9566" spans="1:35" x14ac:dyDescent="0.25">
      <c r="A9566" s="243">
        <v>337311</v>
      </c>
      <c r="B9566" s="244" t="s">
        <v>13578</v>
      </c>
      <c r="C9566" s="244" t="s">
        <v>664</v>
      </c>
      <c r="D9566" s="245" t="s">
        <v>267</v>
      </c>
      <c r="E9566" s="115" t="s">
        <v>76</v>
      </c>
      <c r="F9566" s="237">
        <v>31635</v>
      </c>
      <c r="G9566" s="245" t="s">
        <v>1488</v>
      </c>
      <c r="H9566" s="115" t="s">
        <v>16</v>
      </c>
      <c r="I9566" t="s">
        <v>107</v>
      </c>
      <c r="J9566" s="244" t="s">
        <v>15</v>
      </c>
      <c r="L9566" s="115" t="s">
        <v>67</v>
      </c>
      <c r="U9566"/>
      <c r="V9566" t="s">
        <v>4424</v>
      </c>
      <c r="W9566" s="244"/>
      <c r="AG9566" s="115" t="s">
        <v>4308</v>
      </c>
      <c r="AH9566" s="115" t="s">
        <v>4308</v>
      </c>
      <c r="AI9566" s="115" t="e">
        <f>VLOOKUP(A9566,'[2]دراسات قانونية'!$A$3:$E$600,1,0)</f>
        <v>#N/A</v>
      </c>
    </row>
    <row r="9567" spans="1:35" x14ac:dyDescent="0.25">
      <c r="A9567" s="243">
        <v>337312</v>
      </c>
      <c r="B9567" s="244" t="s">
        <v>13579</v>
      </c>
      <c r="C9567" s="244" t="s">
        <v>377</v>
      </c>
      <c r="D9567" s="245" t="s">
        <v>669</v>
      </c>
      <c r="E9567" s="115" t="s">
        <v>77</v>
      </c>
      <c r="F9567" s="237">
        <v>35458</v>
      </c>
      <c r="G9567" s="245" t="s">
        <v>406</v>
      </c>
      <c r="H9567" s="115" t="s">
        <v>16</v>
      </c>
      <c r="I9567" t="s">
        <v>107</v>
      </c>
      <c r="J9567" s="244" t="s">
        <v>15</v>
      </c>
      <c r="L9567" s="115" t="s">
        <v>30</v>
      </c>
      <c r="U9567"/>
      <c r="V9567" t="s">
        <v>16623</v>
      </c>
      <c r="W9567" s="244"/>
      <c r="AF9567" s="115" t="s">
        <v>4308</v>
      </c>
      <c r="AG9567" s="115" t="s">
        <v>4308</v>
      </c>
      <c r="AH9567" s="115" t="s">
        <v>4308</v>
      </c>
      <c r="AI9567" s="115" t="e">
        <f>VLOOKUP(A9567,'[2]دراسات قانونية'!$A$3:$E$600,1,0)</f>
        <v>#N/A</v>
      </c>
    </row>
    <row r="9568" spans="1:35" hidden="1" x14ac:dyDescent="0.25">
      <c r="A9568" s="243">
        <v>337313</v>
      </c>
      <c r="B9568" s="244" t="s">
        <v>2749</v>
      </c>
      <c r="C9568" s="244" t="s">
        <v>227</v>
      </c>
      <c r="D9568" s="245" t="s">
        <v>1006</v>
      </c>
      <c r="E9568" s="115" t="s">
        <v>77</v>
      </c>
      <c r="F9568" s="237">
        <v>28559</v>
      </c>
      <c r="G9568" s="245" t="s">
        <v>18</v>
      </c>
      <c r="H9568" s="115" t="s">
        <v>16</v>
      </c>
      <c r="I9568" t="s">
        <v>199</v>
      </c>
      <c r="J9568" s="244" t="s">
        <v>1226</v>
      </c>
      <c r="L9568" s="115" t="s">
        <v>18</v>
      </c>
      <c r="U9568"/>
      <c r="V9568">
        <v>0</v>
      </c>
      <c r="W9568" s="244"/>
    </row>
    <row r="9569" spans="1:35" hidden="1" x14ac:dyDescent="0.25">
      <c r="A9569" s="246">
        <v>337314</v>
      </c>
      <c r="B9569" s="247" t="s">
        <v>13580</v>
      </c>
      <c r="C9569" s="247" t="s">
        <v>4487</v>
      </c>
      <c r="D9569" s="248" t="s">
        <v>420</v>
      </c>
      <c r="E9569" t="s">
        <v>77</v>
      </c>
      <c r="F9569" s="126">
        <v>34721</v>
      </c>
      <c r="G9569" s="248" t="s">
        <v>631</v>
      </c>
      <c r="H9569" t="s">
        <v>16</v>
      </c>
      <c r="I9569" t="s">
        <v>129</v>
      </c>
      <c r="J9569" s="247" t="s">
        <v>1226</v>
      </c>
      <c r="K9569"/>
      <c r="L9569" t="s">
        <v>30</v>
      </c>
      <c r="M9569"/>
      <c r="N9569"/>
      <c r="O9569"/>
      <c r="P9569"/>
      <c r="Q9569"/>
      <c r="U9569"/>
      <c r="V9569" t="s">
        <v>16623</v>
      </c>
      <c r="W9569" s="247"/>
      <c r="X9569"/>
      <c r="Y9569"/>
      <c r="Z9569"/>
      <c r="AA9569"/>
      <c r="AB9569"/>
      <c r="AC9569"/>
      <c r="AD9569"/>
      <c r="AE9569"/>
      <c r="AF9569"/>
      <c r="AG9569"/>
      <c r="AH9569" s="115" t="s">
        <v>4308</v>
      </c>
    </row>
    <row r="9570" spans="1:35" x14ac:dyDescent="0.25">
      <c r="A9570" s="243">
        <v>337315</v>
      </c>
      <c r="B9570" s="244" t="s">
        <v>13581</v>
      </c>
      <c r="C9570" s="244" t="s">
        <v>778</v>
      </c>
      <c r="D9570" s="245" t="s">
        <v>378</v>
      </c>
      <c r="E9570" s="115" t="s">
        <v>76</v>
      </c>
      <c r="F9570" s="237"/>
      <c r="G9570" s="245"/>
      <c r="H9570" s="115" t="s">
        <v>16</v>
      </c>
      <c r="I9570" t="s">
        <v>107</v>
      </c>
      <c r="J9570" s="244"/>
      <c r="U9570"/>
      <c r="V9570" t="s">
        <v>4424</v>
      </c>
      <c r="W9570" s="244"/>
      <c r="AA9570" s="115" t="s">
        <v>4308</v>
      </c>
      <c r="AB9570" s="115" t="s">
        <v>4308</v>
      </c>
      <c r="AC9570" s="115" t="s">
        <v>4308</v>
      </c>
      <c r="AD9570" s="115" t="s">
        <v>4308</v>
      </c>
      <c r="AE9570" s="115" t="s">
        <v>4308</v>
      </c>
      <c r="AF9570" s="115" t="s">
        <v>4308</v>
      </c>
      <c r="AG9570" s="115" t="s">
        <v>4308</v>
      </c>
      <c r="AH9570" s="115" t="s">
        <v>4308</v>
      </c>
      <c r="AI9570" s="115" t="e">
        <f>VLOOKUP(A9570,'[2]دراسات قانونية'!$A$3:$E$600,1,0)</f>
        <v>#N/A</v>
      </c>
    </row>
    <row r="9571" spans="1:35" x14ac:dyDescent="0.25">
      <c r="A9571" s="243">
        <v>337316</v>
      </c>
      <c r="B9571" s="244" t="s">
        <v>13582</v>
      </c>
      <c r="C9571" s="244" t="s">
        <v>227</v>
      </c>
      <c r="D9571" s="245" t="s">
        <v>276</v>
      </c>
      <c r="E9571" s="115" t="s">
        <v>76</v>
      </c>
      <c r="F9571" s="237"/>
      <c r="G9571" s="245"/>
      <c r="H9571" s="115" t="s">
        <v>16</v>
      </c>
      <c r="I9571" t="s">
        <v>107</v>
      </c>
      <c r="J9571" s="244"/>
      <c r="U9571"/>
      <c r="V9571" t="s">
        <v>4424</v>
      </c>
      <c r="W9571" s="244"/>
      <c r="AA9571" s="115" t="s">
        <v>4308</v>
      </c>
      <c r="AB9571" s="115" t="s">
        <v>4308</v>
      </c>
      <c r="AC9571" s="115" t="s">
        <v>4308</v>
      </c>
      <c r="AD9571" s="115" t="s">
        <v>4308</v>
      </c>
      <c r="AE9571" s="115" t="s">
        <v>4308</v>
      </c>
      <c r="AF9571" s="115" t="s">
        <v>4308</v>
      </c>
      <c r="AG9571" s="115" t="s">
        <v>4308</v>
      </c>
      <c r="AH9571" s="115" t="s">
        <v>4308</v>
      </c>
      <c r="AI9571" s="115" t="e">
        <f>VLOOKUP(A9571,'[2]دراسات قانونية'!$A$3:$E$600,1,0)</f>
        <v>#N/A</v>
      </c>
    </row>
    <row r="9572" spans="1:35" x14ac:dyDescent="0.25">
      <c r="A9572" s="243">
        <v>337317</v>
      </c>
      <c r="B9572" s="244" t="s">
        <v>13583</v>
      </c>
      <c r="C9572" s="244" t="s">
        <v>13584</v>
      </c>
      <c r="D9572" s="245" t="s">
        <v>6655</v>
      </c>
      <c r="E9572" s="115" t="s">
        <v>76</v>
      </c>
      <c r="F9572" s="237">
        <v>33607</v>
      </c>
      <c r="G9572" s="245" t="s">
        <v>13585</v>
      </c>
      <c r="H9572" s="115" t="s">
        <v>16</v>
      </c>
      <c r="I9572" t="s">
        <v>107</v>
      </c>
      <c r="J9572" s="244"/>
      <c r="U9572"/>
      <c r="V9572" t="s">
        <v>4424</v>
      </c>
      <c r="W9572" s="244"/>
      <c r="AB9572" s="115" t="s">
        <v>4308</v>
      </c>
      <c r="AC9572" s="115" t="s">
        <v>4308</v>
      </c>
      <c r="AD9572" s="115" t="s">
        <v>4308</v>
      </c>
      <c r="AE9572" s="115" t="s">
        <v>4308</v>
      </c>
      <c r="AF9572" s="115" t="s">
        <v>4308</v>
      </c>
      <c r="AG9572" s="115" t="s">
        <v>4308</v>
      </c>
      <c r="AH9572" s="115" t="s">
        <v>4308</v>
      </c>
      <c r="AI9572" s="115" t="e">
        <f>VLOOKUP(A9572,'[2]دراسات قانونية'!$A$3:$E$600,1,0)</f>
        <v>#N/A</v>
      </c>
    </row>
    <row r="9573" spans="1:35" hidden="1" x14ac:dyDescent="0.25">
      <c r="A9573" s="243">
        <v>337318</v>
      </c>
      <c r="B9573" s="244" t="s">
        <v>3293</v>
      </c>
      <c r="C9573" s="244" t="s">
        <v>767</v>
      </c>
      <c r="D9573" s="245" t="s">
        <v>435</v>
      </c>
      <c r="E9573" s="115" t="s">
        <v>76</v>
      </c>
      <c r="F9573" s="237">
        <v>35966</v>
      </c>
      <c r="G9573" s="245" t="s">
        <v>716</v>
      </c>
      <c r="H9573" s="115" t="s">
        <v>16</v>
      </c>
      <c r="I9573" t="s">
        <v>199</v>
      </c>
      <c r="J9573" s="244" t="s">
        <v>15</v>
      </c>
      <c r="L9573" s="115" t="s">
        <v>73</v>
      </c>
      <c r="U9573"/>
      <c r="V9573">
        <v>0</v>
      </c>
      <c r="W9573" s="244"/>
    </row>
    <row r="9574" spans="1:35" hidden="1" x14ac:dyDescent="0.25">
      <c r="A9574" s="246">
        <v>337319</v>
      </c>
      <c r="B9574" s="247" t="s">
        <v>13586</v>
      </c>
      <c r="C9574" s="247" t="s">
        <v>1247</v>
      </c>
      <c r="D9574" s="248" t="s">
        <v>568</v>
      </c>
      <c r="E9574" t="s">
        <v>76</v>
      </c>
      <c r="F9574" s="126">
        <v>34385</v>
      </c>
      <c r="G9574" s="248" t="s">
        <v>61</v>
      </c>
      <c r="H9574" t="s">
        <v>16</v>
      </c>
      <c r="I9574" t="s">
        <v>129</v>
      </c>
      <c r="J9574" s="247"/>
      <c r="K9574"/>
      <c r="L9574"/>
      <c r="M9574"/>
      <c r="N9574"/>
      <c r="O9574"/>
      <c r="P9574"/>
      <c r="Q9574"/>
      <c r="U9574"/>
      <c r="V9574" t="s">
        <v>16623</v>
      </c>
      <c r="W9574" s="247"/>
      <c r="X9574"/>
      <c r="Y9574"/>
      <c r="Z9574"/>
      <c r="AA9574"/>
      <c r="AB9574"/>
      <c r="AC9574"/>
      <c r="AD9574"/>
      <c r="AE9574"/>
      <c r="AF9574"/>
      <c r="AG9574"/>
      <c r="AH9574" s="115" t="s">
        <v>4308</v>
      </c>
    </row>
    <row r="9575" spans="1:35" hidden="1" x14ac:dyDescent="0.25">
      <c r="A9575" s="243">
        <v>337320</v>
      </c>
      <c r="B9575" s="244" t="s">
        <v>792</v>
      </c>
      <c r="C9575" s="244" t="s">
        <v>250</v>
      </c>
      <c r="D9575" s="245" t="s">
        <v>827</v>
      </c>
      <c r="E9575" s="115" t="s">
        <v>76</v>
      </c>
      <c r="F9575" s="237">
        <v>29851</v>
      </c>
      <c r="G9575" s="245" t="s">
        <v>18</v>
      </c>
      <c r="H9575" s="115" t="s">
        <v>16</v>
      </c>
      <c r="I9575" t="s">
        <v>199</v>
      </c>
      <c r="J9575" s="244" t="s">
        <v>15</v>
      </c>
      <c r="L9575" s="115" t="s">
        <v>18</v>
      </c>
      <c r="U9575"/>
      <c r="V9575">
        <v>0</v>
      </c>
      <c r="W9575" s="244"/>
    </row>
    <row r="9576" spans="1:35" x14ac:dyDescent="0.25">
      <c r="A9576" s="243">
        <v>337321</v>
      </c>
      <c r="B9576" s="244" t="s">
        <v>8211</v>
      </c>
      <c r="C9576" s="244" t="s">
        <v>767</v>
      </c>
      <c r="D9576" s="245" t="s">
        <v>281</v>
      </c>
      <c r="E9576" s="115" t="s">
        <v>76</v>
      </c>
      <c r="F9576" s="237">
        <v>34705</v>
      </c>
      <c r="G9576" s="245" t="s">
        <v>1488</v>
      </c>
      <c r="H9576" s="115" t="s">
        <v>16</v>
      </c>
      <c r="I9576" t="s">
        <v>107</v>
      </c>
      <c r="J9576" s="244" t="s">
        <v>1226</v>
      </c>
      <c r="L9576" s="115" t="s">
        <v>67</v>
      </c>
      <c r="U9576"/>
      <c r="V9576" t="s">
        <v>4424</v>
      </c>
      <c r="W9576" s="244"/>
      <c r="AE9576" s="115" t="s">
        <v>4308</v>
      </c>
      <c r="AF9576" s="115" t="s">
        <v>4308</v>
      </c>
      <c r="AG9576" s="115" t="s">
        <v>4308</v>
      </c>
      <c r="AH9576" s="115" t="s">
        <v>4308</v>
      </c>
      <c r="AI9576" s="115" t="e">
        <f>VLOOKUP(A9576,'[2]دراسات قانونية'!$A$3:$E$600,1,0)</f>
        <v>#N/A</v>
      </c>
    </row>
    <row r="9577" spans="1:35" hidden="1" x14ac:dyDescent="0.25">
      <c r="A9577" s="246">
        <v>337323</v>
      </c>
      <c r="B9577" s="247" t="s">
        <v>13587</v>
      </c>
      <c r="C9577" s="247" t="s">
        <v>1244</v>
      </c>
      <c r="D9577" s="248" t="s">
        <v>13588</v>
      </c>
      <c r="E9577" t="s">
        <v>76</v>
      </c>
      <c r="F9577" s="126">
        <v>32183</v>
      </c>
      <c r="G9577" s="248" t="s">
        <v>1008</v>
      </c>
      <c r="H9577" t="s">
        <v>16</v>
      </c>
      <c r="I9577" t="s">
        <v>129</v>
      </c>
      <c r="J9577" s="247" t="s">
        <v>1226</v>
      </c>
      <c r="K9577"/>
      <c r="L9577" t="s">
        <v>18</v>
      </c>
      <c r="M9577"/>
      <c r="N9577"/>
      <c r="O9577"/>
      <c r="P9577"/>
      <c r="Q9577"/>
      <c r="U9577"/>
      <c r="V9577" t="s">
        <v>16623</v>
      </c>
      <c r="W9577" s="247"/>
      <c r="X9577"/>
      <c r="Y9577"/>
      <c r="Z9577"/>
      <c r="AA9577"/>
      <c r="AB9577"/>
      <c r="AC9577"/>
      <c r="AD9577"/>
      <c r="AE9577"/>
      <c r="AF9577" t="s">
        <v>4308</v>
      </c>
      <c r="AG9577" t="s">
        <v>4308</v>
      </c>
      <c r="AH9577" s="115" t="s">
        <v>4308</v>
      </c>
    </row>
    <row r="9578" spans="1:35" hidden="1" x14ac:dyDescent="0.25">
      <c r="A9578" s="246">
        <v>337324</v>
      </c>
      <c r="B9578" s="247" t="s">
        <v>13589</v>
      </c>
      <c r="C9578" s="247" t="s">
        <v>227</v>
      </c>
      <c r="D9578" s="248" t="s">
        <v>7774</v>
      </c>
      <c r="E9578" t="s">
        <v>76</v>
      </c>
      <c r="F9578" s="126"/>
      <c r="G9578" s="248"/>
      <c r="H9578" t="s">
        <v>16</v>
      </c>
      <c r="I9578" t="s">
        <v>129</v>
      </c>
      <c r="J9578" s="247"/>
      <c r="K9578"/>
      <c r="L9578"/>
      <c r="M9578"/>
      <c r="N9578"/>
      <c r="O9578"/>
      <c r="P9578"/>
      <c r="Q9578"/>
      <c r="U9578"/>
      <c r="V9578" t="s">
        <v>16623</v>
      </c>
      <c r="W9578" s="247"/>
      <c r="X9578"/>
      <c r="Y9578"/>
      <c r="Z9578"/>
      <c r="AA9578"/>
      <c r="AB9578"/>
      <c r="AC9578" t="s">
        <v>4308</v>
      </c>
      <c r="AD9578" t="s">
        <v>4308</v>
      </c>
      <c r="AE9578" t="s">
        <v>4308</v>
      </c>
      <c r="AF9578" t="s">
        <v>4308</v>
      </c>
      <c r="AG9578" t="s">
        <v>4308</v>
      </c>
      <c r="AH9578" s="115" t="s">
        <v>4308</v>
      </c>
    </row>
    <row r="9579" spans="1:35" hidden="1" x14ac:dyDescent="0.25">
      <c r="A9579" s="246">
        <v>337325</v>
      </c>
      <c r="B9579" s="247" t="s">
        <v>13590</v>
      </c>
      <c r="C9579" s="247" t="s">
        <v>408</v>
      </c>
      <c r="D9579" s="248" t="s">
        <v>444</v>
      </c>
      <c r="E9579" t="s">
        <v>76</v>
      </c>
      <c r="F9579" s="126">
        <v>35810</v>
      </c>
      <c r="G9579" s="248" t="s">
        <v>13591</v>
      </c>
      <c r="H9579" t="s">
        <v>16</v>
      </c>
      <c r="I9579" t="s">
        <v>136</v>
      </c>
      <c r="J9579" s="247" t="s">
        <v>15</v>
      </c>
      <c r="K9579"/>
      <c r="L9579" t="s">
        <v>40</v>
      </c>
      <c r="M9579"/>
      <c r="N9579"/>
      <c r="O9579"/>
      <c r="P9579"/>
      <c r="Q9579"/>
      <c r="U9579"/>
      <c r="V9579">
        <v>0</v>
      </c>
      <c r="W9579" s="247"/>
      <c r="X9579"/>
      <c r="Y9579"/>
      <c r="Z9579"/>
      <c r="AA9579"/>
      <c r="AB9579"/>
      <c r="AC9579"/>
      <c r="AD9579"/>
      <c r="AE9579"/>
      <c r="AF9579"/>
      <c r="AG9579"/>
    </row>
    <row r="9580" spans="1:35" x14ac:dyDescent="0.25">
      <c r="A9580" s="243">
        <v>337326</v>
      </c>
      <c r="B9580" s="244" t="s">
        <v>1499</v>
      </c>
      <c r="C9580" s="244" t="s">
        <v>1138</v>
      </c>
      <c r="D9580" s="245" t="s">
        <v>410</v>
      </c>
      <c r="E9580" s="115" t="s">
        <v>76</v>
      </c>
      <c r="F9580" s="237"/>
      <c r="G9580" s="245"/>
      <c r="H9580" s="115" t="s">
        <v>16</v>
      </c>
      <c r="I9580" t="s">
        <v>107</v>
      </c>
      <c r="J9580" s="244"/>
      <c r="U9580"/>
      <c r="V9580" t="s">
        <v>4424</v>
      </c>
      <c r="W9580" s="244"/>
      <c r="AA9580" s="115" t="s">
        <v>4308</v>
      </c>
      <c r="AB9580" s="115" t="s">
        <v>4308</v>
      </c>
      <c r="AC9580" s="115" t="s">
        <v>4308</v>
      </c>
      <c r="AD9580" s="115" t="s">
        <v>4308</v>
      </c>
      <c r="AE9580" s="115" t="s">
        <v>4308</v>
      </c>
      <c r="AF9580" s="115" t="s">
        <v>4308</v>
      </c>
      <c r="AG9580" s="115" t="s">
        <v>4308</v>
      </c>
      <c r="AH9580" s="115" t="s">
        <v>4308</v>
      </c>
      <c r="AI9580" s="115" t="e">
        <f>VLOOKUP(A9580,'[2]دراسات قانونية'!$A$3:$E$600,1,0)</f>
        <v>#N/A</v>
      </c>
    </row>
    <row r="9581" spans="1:35" x14ac:dyDescent="0.25">
      <c r="A9581" s="243">
        <v>337327</v>
      </c>
      <c r="B9581" s="244" t="s">
        <v>13592</v>
      </c>
      <c r="C9581" s="244" t="s">
        <v>664</v>
      </c>
      <c r="D9581" s="245" t="s">
        <v>230</v>
      </c>
      <c r="E9581" s="115" t="s">
        <v>76</v>
      </c>
      <c r="F9581" s="237">
        <v>29375</v>
      </c>
      <c r="G9581" s="245" t="s">
        <v>705</v>
      </c>
      <c r="H9581" s="115" t="s">
        <v>16</v>
      </c>
      <c r="I9581" t="s">
        <v>107</v>
      </c>
      <c r="J9581" s="244"/>
      <c r="U9581"/>
      <c r="V9581" t="s">
        <v>4414</v>
      </c>
      <c r="W9581" s="244"/>
      <c r="AC9581" s="115" t="s">
        <v>4308</v>
      </c>
      <c r="AD9581" s="115" t="s">
        <v>4308</v>
      </c>
      <c r="AE9581" s="115" t="s">
        <v>4308</v>
      </c>
      <c r="AF9581" s="115" t="s">
        <v>4308</v>
      </c>
      <c r="AG9581" s="115" t="s">
        <v>4308</v>
      </c>
      <c r="AH9581" s="115" t="s">
        <v>4308</v>
      </c>
      <c r="AI9581" s="115" t="e">
        <f>VLOOKUP(A9581,'[2]دراسات قانونية'!$A$3:$E$600,1,0)</f>
        <v>#N/A</v>
      </c>
    </row>
    <row r="9582" spans="1:35" hidden="1" x14ac:dyDescent="0.25">
      <c r="A9582" s="246">
        <v>337328</v>
      </c>
      <c r="B9582" s="247" t="s">
        <v>1750</v>
      </c>
      <c r="C9582" s="247" t="s">
        <v>486</v>
      </c>
      <c r="D9582" s="248" t="s">
        <v>619</v>
      </c>
      <c r="E9582" t="s">
        <v>76</v>
      </c>
      <c r="F9582" s="126">
        <v>35446</v>
      </c>
      <c r="G9582" s="248" t="s">
        <v>13593</v>
      </c>
      <c r="H9582" t="s">
        <v>16</v>
      </c>
      <c r="I9582" t="s">
        <v>129</v>
      </c>
      <c r="J9582" s="247" t="s">
        <v>15</v>
      </c>
      <c r="K9582"/>
      <c r="L9582" t="s">
        <v>18</v>
      </c>
      <c r="M9582"/>
      <c r="N9582"/>
      <c r="O9582"/>
      <c r="P9582"/>
      <c r="Q9582"/>
      <c r="U9582"/>
      <c r="V9582" t="s">
        <v>16623</v>
      </c>
      <c r="W9582" s="247"/>
      <c r="X9582"/>
      <c r="Y9582"/>
      <c r="Z9582"/>
      <c r="AA9582"/>
      <c r="AB9582"/>
      <c r="AC9582"/>
      <c r="AD9582"/>
      <c r="AE9582"/>
      <c r="AF9582"/>
      <c r="AG9582" t="s">
        <v>4308</v>
      </c>
      <c r="AH9582" s="115" t="s">
        <v>4308</v>
      </c>
    </row>
    <row r="9583" spans="1:35" x14ac:dyDescent="0.25">
      <c r="A9583" s="243">
        <v>337329</v>
      </c>
      <c r="B9583" s="244" t="s">
        <v>1750</v>
      </c>
      <c r="C9583" s="244" t="s">
        <v>518</v>
      </c>
      <c r="D9583" s="245" t="s">
        <v>1101</v>
      </c>
      <c r="E9583" s="115" t="s">
        <v>76</v>
      </c>
      <c r="F9583" s="237"/>
      <c r="G9583" s="245"/>
      <c r="H9583" s="115" t="s">
        <v>16</v>
      </c>
      <c r="I9583" t="s">
        <v>107</v>
      </c>
      <c r="J9583" s="244"/>
      <c r="U9583"/>
      <c r="V9583" t="s">
        <v>4424</v>
      </c>
      <c r="W9583" s="244"/>
      <c r="AA9583" s="115" t="s">
        <v>4308</v>
      </c>
      <c r="AB9583" s="115" t="s">
        <v>4308</v>
      </c>
      <c r="AC9583" s="115" t="s">
        <v>4308</v>
      </c>
      <c r="AD9583" s="115" t="s">
        <v>4308</v>
      </c>
      <c r="AE9583" s="115" t="s">
        <v>4308</v>
      </c>
      <c r="AF9583" s="115" t="s">
        <v>4308</v>
      </c>
      <c r="AG9583" s="115" t="s">
        <v>4308</v>
      </c>
      <c r="AH9583" s="115" t="s">
        <v>4308</v>
      </c>
      <c r="AI9583" s="115" t="e">
        <f>VLOOKUP(A9583,'[2]دراسات قانونية'!$A$3:$E$600,1,0)</f>
        <v>#N/A</v>
      </c>
    </row>
    <row r="9584" spans="1:35" x14ac:dyDescent="0.25">
      <c r="A9584" s="243">
        <v>337330</v>
      </c>
      <c r="B9584" s="244" t="s">
        <v>13594</v>
      </c>
      <c r="C9584" s="244" t="s">
        <v>227</v>
      </c>
      <c r="D9584" s="245" t="s">
        <v>735</v>
      </c>
      <c r="E9584" s="115" t="s">
        <v>76</v>
      </c>
      <c r="F9584" s="237">
        <v>31434</v>
      </c>
      <c r="G9584" s="245" t="s">
        <v>18</v>
      </c>
      <c r="H9584" s="115" t="s">
        <v>16</v>
      </c>
      <c r="I9584" t="s">
        <v>107</v>
      </c>
      <c r="J9584" s="244"/>
      <c r="U9584"/>
      <c r="V9584" t="s">
        <v>4424</v>
      </c>
      <c r="W9584" s="244"/>
      <c r="AH9584" s="115" t="s">
        <v>4308</v>
      </c>
      <c r="AI9584" s="115" t="e">
        <f>VLOOKUP(A9584,'[2]دراسات قانونية'!$A$3:$E$600,1,0)</f>
        <v>#N/A</v>
      </c>
    </row>
    <row r="9585" spans="1:35" x14ac:dyDescent="0.25">
      <c r="A9585" s="243">
        <v>337331</v>
      </c>
      <c r="B9585" s="244" t="s">
        <v>13595</v>
      </c>
      <c r="C9585" s="244" t="s">
        <v>516</v>
      </c>
      <c r="D9585" s="245" t="s">
        <v>485</v>
      </c>
      <c r="E9585" s="115" t="s">
        <v>76</v>
      </c>
      <c r="F9585" s="237"/>
      <c r="G9585" s="245"/>
      <c r="H9585" s="115" t="s">
        <v>19</v>
      </c>
      <c r="I9585" t="s">
        <v>107</v>
      </c>
      <c r="J9585" s="244"/>
      <c r="U9585"/>
      <c r="V9585" t="s">
        <v>4424</v>
      </c>
      <c r="W9585" s="244"/>
      <c r="AD9585" s="115" t="s">
        <v>4308</v>
      </c>
      <c r="AE9585" s="115" t="s">
        <v>4308</v>
      </c>
      <c r="AF9585" s="115" t="s">
        <v>4308</v>
      </c>
      <c r="AG9585" s="115" t="s">
        <v>4308</v>
      </c>
      <c r="AH9585" s="115" t="s">
        <v>4308</v>
      </c>
      <c r="AI9585" s="115" t="e">
        <f>VLOOKUP(A9585,'[2]دراسات قانونية'!$A$3:$E$600,1,0)</f>
        <v>#N/A</v>
      </c>
    </row>
    <row r="9586" spans="1:35" hidden="1" x14ac:dyDescent="0.25">
      <c r="A9586" s="246">
        <v>337332</v>
      </c>
      <c r="B9586" s="247" t="s">
        <v>13596</v>
      </c>
      <c r="C9586" s="247" t="s">
        <v>13597</v>
      </c>
      <c r="D9586" s="248" t="s">
        <v>11012</v>
      </c>
      <c r="E9586" t="s">
        <v>76</v>
      </c>
      <c r="F9586" s="126">
        <v>33044</v>
      </c>
      <c r="G9586" s="248" t="s">
        <v>918</v>
      </c>
      <c r="H9586" t="s">
        <v>16</v>
      </c>
      <c r="I9586" t="s">
        <v>129</v>
      </c>
      <c r="J9586" s="247"/>
      <c r="K9586"/>
      <c r="L9586"/>
      <c r="M9586"/>
      <c r="N9586"/>
      <c r="O9586"/>
      <c r="P9586"/>
      <c r="Q9586"/>
      <c r="U9586"/>
      <c r="V9586" t="s">
        <v>4424</v>
      </c>
      <c r="W9586" s="247"/>
      <c r="X9586"/>
      <c r="Y9586"/>
      <c r="Z9586"/>
      <c r="AA9586"/>
      <c r="AB9586"/>
      <c r="AC9586"/>
      <c r="AD9586"/>
      <c r="AE9586"/>
      <c r="AF9586"/>
      <c r="AG9586"/>
      <c r="AH9586" s="115" t="s">
        <v>4308</v>
      </c>
    </row>
    <row r="9587" spans="1:35" x14ac:dyDescent="0.25">
      <c r="A9587" s="243">
        <v>337333</v>
      </c>
      <c r="B9587" s="244" t="s">
        <v>13598</v>
      </c>
      <c r="C9587" s="244" t="s">
        <v>244</v>
      </c>
      <c r="D9587" s="245" t="s">
        <v>599</v>
      </c>
      <c r="E9587" s="115" t="s">
        <v>76</v>
      </c>
      <c r="F9587" s="237"/>
      <c r="G9587" s="245"/>
      <c r="H9587" s="115" t="s">
        <v>16</v>
      </c>
      <c r="I9587" t="s">
        <v>107</v>
      </c>
      <c r="J9587" s="244"/>
      <c r="U9587"/>
      <c r="V9587" t="s">
        <v>4424</v>
      </c>
      <c r="W9587" s="244"/>
      <c r="AA9587" s="115" t="s">
        <v>4308</v>
      </c>
      <c r="AB9587" s="115" t="s">
        <v>4308</v>
      </c>
      <c r="AC9587" s="115" t="s">
        <v>4308</v>
      </c>
      <c r="AD9587" s="115" t="s">
        <v>4308</v>
      </c>
      <c r="AE9587" s="115" t="s">
        <v>4308</v>
      </c>
      <c r="AF9587" s="115" t="s">
        <v>4308</v>
      </c>
      <c r="AG9587" s="115" t="s">
        <v>4308</v>
      </c>
      <c r="AH9587" s="115" t="s">
        <v>4308</v>
      </c>
      <c r="AI9587" s="115" t="e">
        <f>VLOOKUP(A9587,'[2]دراسات قانونية'!$A$3:$E$600,1,0)</f>
        <v>#N/A</v>
      </c>
    </row>
    <row r="9588" spans="1:35" hidden="1" x14ac:dyDescent="0.25">
      <c r="A9588" s="246">
        <v>337334</v>
      </c>
      <c r="B9588" s="247" t="s">
        <v>13599</v>
      </c>
      <c r="C9588" s="247" t="s">
        <v>13600</v>
      </c>
      <c r="D9588" s="248" t="s">
        <v>4465</v>
      </c>
      <c r="E9588" t="s">
        <v>76</v>
      </c>
      <c r="F9588" s="126">
        <v>32629</v>
      </c>
      <c r="G9588" s="248" t="s">
        <v>449</v>
      </c>
      <c r="H9588" t="s">
        <v>16</v>
      </c>
      <c r="I9588" t="s">
        <v>129</v>
      </c>
      <c r="J9588" s="247" t="s">
        <v>1226</v>
      </c>
      <c r="K9588"/>
      <c r="L9588" t="s">
        <v>58</v>
      </c>
      <c r="M9588"/>
      <c r="N9588"/>
      <c r="O9588"/>
      <c r="P9588"/>
      <c r="Q9588"/>
      <c r="U9588"/>
      <c r="V9588" t="s">
        <v>4424</v>
      </c>
      <c r="W9588" s="247"/>
      <c r="X9588"/>
      <c r="Y9588"/>
      <c r="Z9588"/>
      <c r="AA9588"/>
      <c r="AB9588"/>
      <c r="AC9588"/>
      <c r="AD9588"/>
      <c r="AE9588"/>
      <c r="AF9588"/>
      <c r="AG9588"/>
    </row>
    <row r="9589" spans="1:35" hidden="1" x14ac:dyDescent="0.25">
      <c r="A9589" s="246">
        <v>337335</v>
      </c>
      <c r="B9589" s="247" t="s">
        <v>13601</v>
      </c>
      <c r="C9589" s="247" t="s">
        <v>1469</v>
      </c>
      <c r="D9589" s="248" t="s">
        <v>2373</v>
      </c>
      <c r="E9589" t="s">
        <v>76</v>
      </c>
      <c r="F9589" s="126">
        <v>35004</v>
      </c>
      <c r="G9589" s="248" t="s">
        <v>13602</v>
      </c>
      <c r="H9589" t="s">
        <v>16</v>
      </c>
      <c r="I9589" t="s">
        <v>201</v>
      </c>
      <c r="J9589" s="247" t="s">
        <v>1226</v>
      </c>
      <c r="K9589"/>
      <c r="L9589" t="s">
        <v>55</v>
      </c>
      <c r="M9589"/>
      <c r="N9589"/>
      <c r="O9589"/>
      <c r="P9589"/>
      <c r="Q9589"/>
      <c r="U9589"/>
      <c r="V9589">
        <v>0</v>
      </c>
      <c r="W9589" s="247"/>
      <c r="X9589"/>
      <c r="Y9589"/>
      <c r="Z9589"/>
      <c r="AA9589"/>
      <c r="AB9589"/>
      <c r="AC9589"/>
      <c r="AD9589"/>
      <c r="AE9589"/>
      <c r="AF9589"/>
      <c r="AG9589"/>
    </row>
    <row r="9590" spans="1:35" hidden="1" x14ac:dyDescent="0.25">
      <c r="A9590" s="243">
        <v>337336</v>
      </c>
      <c r="B9590" s="244" t="s">
        <v>4238</v>
      </c>
      <c r="C9590" s="244" t="s">
        <v>579</v>
      </c>
      <c r="D9590" s="245" t="s">
        <v>447</v>
      </c>
      <c r="E9590" s="115" t="s">
        <v>77</v>
      </c>
      <c r="F9590" s="237">
        <v>31197</v>
      </c>
      <c r="G9590" s="245" t="s">
        <v>4239</v>
      </c>
      <c r="H9590" s="115" t="s">
        <v>16</v>
      </c>
      <c r="I9590" t="s">
        <v>199</v>
      </c>
      <c r="J9590" s="244" t="s">
        <v>15</v>
      </c>
      <c r="L9590" s="115" t="s">
        <v>18</v>
      </c>
      <c r="U9590"/>
      <c r="V9590">
        <v>0</v>
      </c>
      <c r="W9590" s="244"/>
    </row>
    <row r="9591" spans="1:35" hidden="1" x14ac:dyDescent="0.25">
      <c r="A9591" s="243">
        <v>337337</v>
      </c>
      <c r="B9591" s="244" t="s">
        <v>4240</v>
      </c>
      <c r="C9591" s="244" t="s">
        <v>227</v>
      </c>
      <c r="D9591" s="245" t="s">
        <v>935</v>
      </c>
      <c r="E9591" s="115" t="s">
        <v>77</v>
      </c>
      <c r="F9591" s="237">
        <v>33420</v>
      </c>
      <c r="G9591" s="245" t="s">
        <v>4241</v>
      </c>
      <c r="H9591" s="115" t="s">
        <v>16</v>
      </c>
      <c r="I9591" t="s">
        <v>199</v>
      </c>
      <c r="J9591" s="244" t="s">
        <v>15</v>
      </c>
      <c r="L9591" s="115" t="s">
        <v>30</v>
      </c>
      <c r="U9591"/>
      <c r="V9591">
        <v>0</v>
      </c>
      <c r="W9591" s="244"/>
    </row>
    <row r="9592" spans="1:35" hidden="1" x14ac:dyDescent="0.25">
      <c r="A9592" s="246">
        <v>337338</v>
      </c>
      <c r="B9592" s="247" t="s">
        <v>13603</v>
      </c>
      <c r="C9592" s="247" t="s">
        <v>332</v>
      </c>
      <c r="D9592" s="248" t="s">
        <v>276</v>
      </c>
      <c r="E9592" t="s">
        <v>77</v>
      </c>
      <c r="F9592" s="126">
        <v>35247</v>
      </c>
      <c r="G9592" s="248" t="s">
        <v>18</v>
      </c>
      <c r="H9592" t="s">
        <v>16</v>
      </c>
      <c r="I9592" t="s">
        <v>136</v>
      </c>
      <c r="J9592" s="247" t="s">
        <v>1226</v>
      </c>
      <c r="K9592"/>
      <c r="L9592" t="s">
        <v>30</v>
      </c>
      <c r="M9592"/>
      <c r="N9592"/>
      <c r="O9592"/>
      <c r="P9592"/>
      <c r="Q9592"/>
      <c r="U9592"/>
      <c r="V9592">
        <v>0</v>
      </c>
      <c r="W9592" s="247"/>
      <c r="X9592"/>
      <c r="Y9592"/>
      <c r="Z9592"/>
      <c r="AA9592"/>
      <c r="AB9592"/>
      <c r="AC9592"/>
      <c r="AD9592"/>
      <c r="AE9592"/>
      <c r="AF9592"/>
      <c r="AG9592"/>
      <c r="AH9592" s="115" t="s">
        <v>4308</v>
      </c>
    </row>
    <row r="9593" spans="1:35" hidden="1" x14ac:dyDescent="0.25">
      <c r="A9593" s="246">
        <v>337339</v>
      </c>
      <c r="B9593" s="247" t="s">
        <v>13604</v>
      </c>
      <c r="C9593" s="247" t="s">
        <v>13605</v>
      </c>
      <c r="D9593" s="248" t="s">
        <v>838</v>
      </c>
      <c r="E9593" t="s">
        <v>77</v>
      </c>
      <c r="F9593" s="126">
        <v>31346</v>
      </c>
      <c r="G9593" s="248" t="s">
        <v>47</v>
      </c>
      <c r="H9593" t="s">
        <v>16</v>
      </c>
      <c r="I9593" t="s">
        <v>136</v>
      </c>
      <c r="J9593" s="247" t="s">
        <v>1226</v>
      </c>
      <c r="K9593"/>
      <c r="L9593" t="s">
        <v>47</v>
      </c>
      <c r="M9593"/>
      <c r="N9593"/>
      <c r="O9593"/>
      <c r="P9593"/>
      <c r="Q9593"/>
      <c r="U9593"/>
      <c r="V9593">
        <v>0</v>
      </c>
      <c r="W9593" s="247"/>
      <c r="X9593"/>
      <c r="Y9593"/>
      <c r="Z9593"/>
      <c r="AA9593"/>
      <c r="AB9593"/>
      <c r="AC9593"/>
      <c r="AD9593"/>
      <c r="AE9593"/>
      <c r="AF9593"/>
      <c r="AG9593"/>
    </row>
    <row r="9594" spans="1:35" x14ac:dyDescent="0.25">
      <c r="A9594" s="243">
        <v>337340</v>
      </c>
      <c r="B9594" s="244" t="s">
        <v>13606</v>
      </c>
      <c r="C9594" s="244" t="s">
        <v>570</v>
      </c>
      <c r="D9594" s="245" t="s">
        <v>298</v>
      </c>
      <c r="E9594" s="115" t="s">
        <v>76</v>
      </c>
      <c r="F9594" s="237"/>
      <c r="G9594" s="245"/>
      <c r="H9594" s="115" t="s">
        <v>16</v>
      </c>
      <c r="I9594" t="s">
        <v>107</v>
      </c>
      <c r="J9594" s="244"/>
      <c r="U9594"/>
      <c r="V9594" t="s">
        <v>4424</v>
      </c>
      <c r="W9594" s="244"/>
      <c r="AA9594" s="115" t="s">
        <v>4308</v>
      </c>
      <c r="AB9594" s="115" t="s">
        <v>4308</v>
      </c>
      <c r="AC9594" s="115" t="s">
        <v>4308</v>
      </c>
      <c r="AD9594" s="115" t="s">
        <v>4308</v>
      </c>
      <c r="AE9594" s="115" t="s">
        <v>4308</v>
      </c>
      <c r="AF9594" s="115" t="s">
        <v>4308</v>
      </c>
      <c r="AG9594" s="115" t="s">
        <v>4308</v>
      </c>
      <c r="AH9594" s="115" t="s">
        <v>4308</v>
      </c>
      <c r="AI9594" s="115" t="e">
        <f>VLOOKUP(A9594,'[2]دراسات قانونية'!$A$3:$E$600,1,0)</f>
        <v>#N/A</v>
      </c>
    </row>
    <row r="9595" spans="1:35" x14ac:dyDescent="0.25">
      <c r="A9595" s="243">
        <v>337341</v>
      </c>
      <c r="B9595" s="244" t="s">
        <v>13607</v>
      </c>
      <c r="C9595" s="244" t="s">
        <v>609</v>
      </c>
      <c r="D9595" s="245" t="s">
        <v>13608</v>
      </c>
      <c r="E9595" s="115" t="s">
        <v>77</v>
      </c>
      <c r="F9595" s="237">
        <v>35862</v>
      </c>
      <c r="G9595" s="245" t="s">
        <v>18</v>
      </c>
      <c r="H9595" s="115" t="s">
        <v>16</v>
      </c>
      <c r="I9595" t="s">
        <v>107</v>
      </c>
      <c r="J9595" s="244"/>
      <c r="U9595"/>
      <c r="V9595" t="s">
        <v>4424</v>
      </c>
      <c r="W9595" s="244"/>
      <c r="AB9595" s="115" t="s">
        <v>4308</v>
      </c>
      <c r="AC9595" s="115" t="s">
        <v>4308</v>
      </c>
      <c r="AD9595" s="115" t="s">
        <v>4308</v>
      </c>
      <c r="AE9595" s="115" t="s">
        <v>4308</v>
      </c>
      <c r="AF9595" s="115" t="s">
        <v>4308</v>
      </c>
      <c r="AG9595" s="115" t="s">
        <v>4308</v>
      </c>
      <c r="AH9595" s="115" t="s">
        <v>4308</v>
      </c>
      <c r="AI9595" s="115" t="e">
        <f>VLOOKUP(A9595,'[2]دراسات قانونية'!$A$3:$E$600,1,0)</f>
        <v>#N/A</v>
      </c>
    </row>
    <row r="9596" spans="1:35" x14ac:dyDescent="0.25">
      <c r="A9596" s="243">
        <v>337342</v>
      </c>
      <c r="B9596" s="244" t="s">
        <v>13609</v>
      </c>
      <c r="C9596" s="244" t="s">
        <v>329</v>
      </c>
      <c r="D9596" s="245" t="s">
        <v>321</v>
      </c>
      <c r="E9596" s="115" t="s">
        <v>76</v>
      </c>
      <c r="F9596" s="237"/>
      <c r="G9596" s="245"/>
      <c r="H9596" s="115" t="s">
        <v>16</v>
      </c>
      <c r="I9596" t="s">
        <v>107</v>
      </c>
      <c r="J9596" s="244"/>
      <c r="U9596"/>
      <c r="V9596" t="s">
        <v>4424</v>
      </c>
      <c r="W9596" s="244"/>
      <c r="AA9596" s="115" t="s">
        <v>4308</v>
      </c>
      <c r="AB9596" s="115" t="s">
        <v>4308</v>
      </c>
      <c r="AC9596" s="115" t="s">
        <v>4308</v>
      </c>
      <c r="AD9596" s="115" t="s">
        <v>4308</v>
      </c>
      <c r="AE9596" s="115" t="s">
        <v>4308</v>
      </c>
      <c r="AF9596" s="115" t="s">
        <v>4308</v>
      </c>
      <c r="AG9596" s="115" t="s">
        <v>4308</v>
      </c>
      <c r="AH9596" s="115" t="s">
        <v>4308</v>
      </c>
      <c r="AI9596" s="115" t="e">
        <f>VLOOKUP(A9596,'[2]دراسات قانونية'!$A$3:$E$600,1,0)</f>
        <v>#N/A</v>
      </c>
    </row>
    <row r="9597" spans="1:35" hidden="1" x14ac:dyDescent="0.25">
      <c r="A9597" s="246">
        <v>337343</v>
      </c>
      <c r="B9597" s="247" t="s">
        <v>13610</v>
      </c>
      <c r="C9597" s="247" t="s">
        <v>391</v>
      </c>
      <c r="D9597" s="248" t="s">
        <v>669</v>
      </c>
      <c r="E9597" t="s">
        <v>76</v>
      </c>
      <c r="F9597" s="126">
        <v>35455</v>
      </c>
      <c r="G9597" s="248" t="s">
        <v>1352</v>
      </c>
      <c r="H9597" t="s">
        <v>16</v>
      </c>
      <c r="I9597" t="s">
        <v>5306</v>
      </c>
      <c r="J9597" s="247"/>
      <c r="K9597"/>
      <c r="L9597"/>
      <c r="M9597"/>
      <c r="N9597"/>
      <c r="O9597"/>
      <c r="P9597"/>
      <c r="Q9597"/>
      <c r="U9597"/>
      <c r="V9597">
        <v>0</v>
      </c>
      <c r="W9597" s="247"/>
      <c r="X9597"/>
      <c r="Y9597"/>
      <c r="Z9597"/>
      <c r="AA9597"/>
      <c r="AB9597"/>
      <c r="AC9597"/>
      <c r="AD9597"/>
      <c r="AE9597"/>
      <c r="AF9597"/>
      <c r="AG9597"/>
    </row>
    <row r="9598" spans="1:35" x14ac:dyDescent="0.25">
      <c r="A9598" s="243">
        <v>337345</v>
      </c>
      <c r="B9598" s="244" t="s">
        <v>13611</v>
      </c>
      <c r="C9598" s="244" t="s">
        <v>244</v>
      </c>
      <c r="D9598" s="245" t="s">
        <v>13612</v>
      </c>
      <c r="E9598" s="115" t="s">
        <v>76</v>
      </c>
      <c r="F9598" s="237">
        <v>33243</v>
      </c>
      <c r="G9598" s="245" t="s">
        <v>13613</v>
      </c>
      <c r="H9598" s="115" t="s">
        <v>16</v>
      </c>
      <c r="I9598" t="s">
        <v>107</v>
      </c>
      <c r="J9598" s="244"/>
      <c r="U9598"/>
      <c r="V9598" t="s">
        <v>4424</v>
      </c>
      <c r="W9598" s="244"/>
      <c r="AB9598" s="115" t="s">
        <v>4308</v>
      </c>
      <c r="AC9598" s="115" t="s">
        <v>4308</v>
      </c>
      <c r="AD9598" s="115" t="s">
        <v>4308</v>
      </c>
      <c r="AE9598" s="115" t="s">
        <v>4308</v>
      </c>
      <c r="AF9598" s="115" t="s">
        <v>4308</v>
      </c>
      <c r="AG9598" s="115" t="s">
        <v>4308</v>
      </c>
      <c r="AH9598" s="115" t="s">
        <v>4308</v>
      </c>
      <c r="AI9598" s="115" t="e">
        <f>VLOOKUP(A9598,'[2]دراسات قانونية'!$A$3:$E$600,1,0)</f>
        <v>#N/A</v>
      </c>
    </row>
    <row r="9599" spans="1:35" x14ac:dyDescent="0.25">
      <c r="A9599" s="243">
        <v>337347</v>
      </c>
      <c r="B9599" s="244" t="s">
        <v>13614</v>
      </c>
      <c r="C9599" s="244" t="s">
        <v>324</v>
      </c>
      <c r="D9599" s="245" t="s">
        <v>585</v>
      </c>
      <c r="E9599" s="115" t="s">
        <v>76</v>
      </c>
      <c r="F9599" s="237"/>
      <c r="G9599" s="245"/>
      <c r="H9599" s="115" t="s">
        <v>16</v>
      </c>
      <c r="I9599" t="s">
        <v>107</v>
      </c>
      <c r="J9599" s="244"/>
      <c r="U9599"/>
      <c r="V9599" t="s">
        <v>4424</v>
      </c>
      <c r="W9599" s="244"/>
      <c r="AA9599" s="115" t="s">
        <v>4308</v>
      </c>
      <c r="AB9599" s="115" t="s">
        <v>4308</v>
      </c>
      <c r="AC9599" s="115" t="s">
        <v>4308</v>
      </c>
      <c r="AD9599" s="115" t="s">
        <v>4308</v>
      </c>
      <c r="AE9599" s="115" t="s">
        <v>4308</v>
      </c>
      <c r="AF9599" s="115" t="s">
        <v>4308</v>
      </c>
      <c r="AG9599" s="115" t="s">
        <v>4308</v>
      </c>
      <c r="AH9599" s="115" t="s">
        <v>4308</v>
      </c>
      <c r="AI9599" s="115" t="e">
        <f>VLOOKUP(A9599,'[2]دراسات قانونية'!$A$3:$E$600,1,0)</f>
        <v>#N/A</v>
      </c>
    </row>
    <row r="9600" spans="1:35" hidden="1" x14ac:dyDescent="0.25">
      <c r="A9600" s="246">
        <v>337348</v>
      </c>
      <c r="B9600" s="247" t="s">
        <v>13615</v>
      </c>
      <c r="C9600" s="247" t="s">
        <v>348</v>
      </c>
      <c r="D9600" s="248" t="s">
        <v>13616</v>
      </c>
      <c r="E9600" t="s">
        <v>77</v>
      </c>
      <c r="F9600" s="126">
        <v>35083</v>
      </c>
      <c r="G9600" s="248" t="s">
        <v>719</v>
      </c>
      <c r="H9600" t="s">
        <v>16</v>
      </c>
      <c r="I9600" t="s">
        <v>136</v>
      </c>
      <c r="J9600" s="247" t="s">
        <v>1226</v>
      </c>
      <c r="K9600"/>
      <c r="L9600" t="s">
        <v>18</v>
      </c>
      <c r="M9600"/>
      <c r="N9600"/>
      <c r="O9600"/>
      <c r="P9600"/>
      <c r="Q9600"/>
      <c r="U9600"/>
      <c r="V9600">
        <v>0</v>
      </c>
      <c r="W9600" s="247"/>
      <c r="X9600"/>
      <c r="Y9600"/>
      <c r="Z9600"/>
      <c r="AA9600"/>
      <c r="AB9600"/>
      <c r="AC9600"/>
      <c r="AD9600"/>
      <c r="AE9600"/>
      <c r="AF9600" t="s">
        <v>4308</v>
      </c>
      <c r="AG9600" t="s">
        <v>4308</v>
      </c>
      <c r="AH9600" s="115" t="s">
        <v>4308</v>
      </c>
    </row>
    <row r="9601" spans="1:35" hidden="1" x14ac:dyDescent="0.25">
      <c r="A9601" s="246">
        <v>337349</v>
      </c>
      <c r="B9601" s="247" t="s">
        <v>13617</v>
      </c>
      <c r="C9601" s="247" t="s">
        <v>295</v>
      </c>
      <c r="D9601" s="248" t="s">
        <v>366</v>
      </c>
      <c r="E9601" t="s">
        <v>77</v>
      </c>
      <c r="F9601" s="126">
        <v>32097</v>
      </c>
      <c r="G9601" s="248" t="s">
        <v>18</v>
      </c>
      <c r="H9601" t="s">
        <v>16</v>
      </c>
      <c r="I9601" t="s">
        <v>136</v>
      </c>
      <c r="J9601" s="247" t="s">
        <v>1226</v>
      </c>
      <c r="K9601"/>
      <c r="L9601" t="s">
        <v>18</v>
      </c>
      <c r="M9601"/>
      <c r="N9601"/>
      <c r="O9601"/>
      <c r="P9601"/>
      <c r="Q9601"/>
      <c r="U9601"/>
      <c r="V9601">
        <v>0</v>
      </c>
      <c r="W9601" s="247"/>
      <c r="X9601"/>
      <c r="Y9601"/>
      <c r="Z9601"/>
      <c r="AA9601"/>
      <c r="AB9601"/>
      <c r="AC9601"/>
      <c r="AD9601"/>
      <c r="AE9601"/>
      <c r="AF9601"/>
      <c r="AG9601"/>
    </row>
    <row r="9602" spans="1:35" x14ac:dyDescent="0.25">
      <c r="A9602" s="243">
        <v>337350</v>
      </c>
      <c r="B9602" s="244" t="s">
        <v>13618</v>
      </c>
      <c r="C9602" s="244" t="s">
        <v>1091</v>
      </c>
      <c r="D9602" s="245" t="s">
        <v>485</v>
      </c>
      <c r="E9602" s="115" t="s">
        <v>76</v>
      </c>
      <c r="F9602" s="237"/>
      <c r="G9602" s="245"/>
      <c r="H9602" s="115" t="s">
        <v>16</v>
      </c>
      <c r="I9602" t="s">
        <v>107</v>
      </c>
      <c r="J9602" s="244"/>
      <c r="U9602"/>
      <c r="V9602" t="s">
        <v>4424</v>
      </c>
      <c r="W9602" s="244"/>
      <c r="AA9602" s="115" t="s">
        <v>4308</v>
      </c>
      <c r="AB9602" s="115" t="s">
        <v>4308</v>
      </c>
      <c r="AC9602" s="115" t="s">
        <v>4308</v>
      </c>
      <c r="AD9602" s="115" t="s">
        <v>4308</v>
      </c>
      <c r="AE9602" s="115" t="s">
        <v>4308</v>
      </c>
      <c r="AF9602" s="115" t="s">
        <v>4308</v>
      </c>
      <c r="AG9602" s="115" t="s">
        <v>4308</v>
      </c>
      <c r="AH9602" s="115" t="s">
        <v>4308</v>
      </c>
      <c r="AI9602" s="115" t="e">
        <f>VLOOKUP(A9602,'[2]دراسات قانونية'!$A$3:$E$600,1,0)</f>
        <v>#N/A</v>
      </c>
    </row>
    <row r="9603" spans="1:35" hidden="1" x14ac:dyDescent="0.25">
      <c r="A9603" s="246">
        <v>337351</v>
      </c>
      <c r="B9603" s="247" t="s">
        <v>13619</v>
      </c>
      <c r="C9603" s="247" t="s">
        <v>9644</v>
      </c>
      <c r="D9603" s="248" t="s">
        <v>315</v>
      </c>
      <c r="E9603" t="s">
        <v>76</v>
      </c>
      <c r="F9603" s="126">
        <v>36892</v>
      </c>
      <c r="G9603" s="248" t="s">
        <v>540</v>
      </c>
      <c r="H9603" t="s">
        <v>16</v>
      </c>
      <c r="I9603" t="s">
        <v>129</v>
      </c>
      <c r="J9603" s="247"/>
      <c r="K9603"/>
      <c r="L9603"/>
      <c r="M9603"/>
      <c r="N9603"/>
      <c r="O9603"/>
      <c r="P9603"/>
      <c r="Q9603"/>
      <c r="U9603"/>
      <c r="V9603" t="s">
        <v>16623</v>
      </c>
      <c r="W9603" s="247"/>
      <c r="X9603"/>
      <c r="Y9603"/>
      <c r="Z9603"/>
      <c r="AA9603"/>
      <c r="AB9603"/>
      <c r="AC9603" t="s">
        <v>4308</v>
      </c>
      <c r="AD9603" t="s">
        <v>4308</v>
      </c>
      <c r="AE9603" t="s">
        <v>4308</v>
      </c>
      <c r="AF9603" t="s">
        <v>4308</v>
      </c>
      <c r="AG9603" t="s">
        <v>4308</v>
      </c>
      <c r="AH9603" s="115" t="s">
        <v>4308</v>
      </c>
    </row>
    <row r="9604" spans="1:35" hidden="1" x14ac:dyDescent="0.25">
      <c r="A9604" s="243">
        <v>337352</v>
      </c>
      <c r="B9604" s="244" t="s">
        <v>3294</v>
      </c>
      <c r="C9604" s="244" t="s">
        <v>332</v>
      </c>
      <c r="D9604" s="245" t="s">
        <v>3295</v>
      </c>
      <c r="E9604" s="115" t="s">
        <v>76</v>
      </c>
      <c r="F9604" s="237">
        <v>32551</v>
      </c>
      <c r="G9604" s="245" t="s">
        <v>47</v>
      </c>
      <c r="H9604" s="115" t="s">
        <v>16</v>
      </c>
      <c r="I9604" t="s">
        <v>199</v>
      </c>
      <c r="J9604" s="244" t="s">
        <v>15</v>
      </c>
      <c r="L9604" s="115" t="s">
        <v>47</v>
      </c>
      <c r="U9604"/>
      <c r="V9604">
        <v>0</v>
      </c>
      <c r="W9604" s="244"/>
      <c r="AH9604" s="115" t="s">
        <v>4308</v>
      </c>
    </row>
    <row r="9605" spans="1:35" x14ac:dyDescent="0.25">
      <c r="A9605" s="243">
        <v>337353</v>
      </c>
      <c r="B9605" s="244" t="s">
        <v>13620</v>
      </c>
      <c r="C9605" s="244" t="s">
        <v>7629</v>
      </c>
      <c r="D9605" s="245" t="s">
        <v>306</v>
      </c>
      <c r="E9605" s="115" t="s">
        <v>76</v>
      </c>
      <c r="F9605" s="237"/>
      <c r="G9605" s="245"/>
      <c r="H9605" s="115" t="s">
        <v>16</v>
      </c>
      <c r="I9605" t="s">
        <v>107</v>
      </c>
      <c r="J9605" s="244"/>
      <c r="U9605"/>
      <c r="V9605" t="s">
        <v>4424</v>
      </c>
      <c r="W9605" s="244"/>
      <c r="AA9605" s="115" t="s">
        <v>4308</v>
      </c>
      <c r="AB9605" s="115" t="s">
        <v>4308</v>
      </c>
      <c r="AC9605" s="115" t="s">
        <v>4308</v>
      </c>
      <c r="AD9605" s="115" t="s">
        <v>4308</v>
      </c>
      <c r="AE9605" s="115" t="s">
        <v>4308</v>
      </c>
      <c r="AF9605" s="115" t="s">
        <v>4308</v>
      </c>
      <c r="AG9605" s="115" t="s">
        <v>4308</v>
      </c>
      <c r="AH9605" s="115" t="s">
        <v>4308</v>
      </c>
      <c r="AI9605" s="115" t="e">
        <f>VLOOKUP(A9605,'[2]دراسات قانونية'!$A$3:$E$600,1,0)</f>
        <v>#N/A</v>
      </c>
    </row>
    <row r="9606" spans="1:35" x14ac:dyDescent="0.25">
      <c r="A9606" s="243">
        <v>337354</v>
      </c>
      <c r="B9606" s="244" t="s">
        <v>13621</v>
      </c>
      <c r="C9606" s="244" t="s">
        <v>261</v>
      </c>
      <c r="D9606" s="245" t="s">
        <v>585</v>
      </c>
      <c r="E9606" s="115" t="s">
        <v>77</v>
      </c>
      <c r="F9606" s="237">
        <v>36832</v>
      </c>
      <c r="G9606" s="245" t="s">
        <v>18</v>
      </c>
      <c r="H9606" s="115" t="s">
        <v>16</v>
      </c>
      <c r="I9606" t="s">
        <v>107</v>
      </c>
      <c r="J9606" s="244"/>
      <c r="U9606"/>
      <c r="V9606" t="s">
        <v>4424</v>
      </c>
      <c r="W9606" s="244"/>
      <c r="AC9606" s="115" t="s">
        <v>4308</v>
      </c>
      <c r="AD9606" s="115" t="s">
        <v>4308</v>
      </c>
      <c r="AE9606" s="115" t="s">
        <v>4308</v>
      </c>
      <c r="AF9606" s="115" t="s">
        <v>4308</v>
      </c>
      <c r="AG9606" s="115" t="s">
        <v>4308</v>
      </c>
      <c r="AH9606" s="115" t="s">
        <v>4308</v>
      </c>
      <c r="AI9606" s="115" t="e">
        <f>VLOOKUP(A9606,'[2]دراسات قانونية'!$A$3:$E$600,1,0)</f>
        <v>#N/A</v>
      </c>
    </row>
    <row r="9607" spans="1:35" hidden="1" x14ac:dyDescent="0.25">
      <c r="A9607" s="246">
        <v>337356</v>
      </c>
      <c r="B9607" s="247" t="s">
        <v>13622</v>
      </c>
      <c r="C9607" s="247" t="s">
        <v>279</v>
      </c>
      <c r="D9607" s="248" t="s">
        <v>372</v>
      </c>
      <c r="E9607" t="s">
        <v>77</v>
      </c>
      <c r="F9607" s="126">
        <v>33245</v>
      </c>
      <c r="G9607" s="248" t="s">
        <v>18</v>
      </c>
      <c r="H9607" t="s">
        <v>16</v>
      </c>
      <c r="I9607" t="s">
        <v>136</v>
      </c>
      <c r="J9607" s="247" t="s">
        <v>1226</v>
      </c>
      <c r="K9607"/>
      <c r="L9607" t="s">
        <v>73</v>
      </c>
      <c r="M9607"/>
      <c r="N9607"/>
      <c r="O9607"/>
      <c r="P9607"/>
      <c r="Q9607"/>
      <c r="U9607"/>
      <c r="V9607">
        <v>0</v>
      </c>
      <c r="W9607" s="247"/>
      <c r="X9607"/>
      <c r="Y9607"/>
      <c r="Z9607"/>
      <c r="AA9607"/>
      <c r="AB9607"/>
      <c r="AC9607"/>
      <c r="AD9607"/>
      <c r="AE9607"/>
      <c r="AF9607"/>
      <c r="AG9607"/>
    </row>
    <row r="9608" spans="1:35" x14ac:dyDescent="0.25">
      <c r="A9608" s="243">
        <v>337357</v>
      </c>
      <c r="B9608" s="244" t="s">
        <v>13623</v>
      </c>
      <c r="C9608" s="244" t="s">
        <v>6122</v>
      </c>
      <c r="D9608" s="245" t="s">
        <v>4904</v>
      </c>
      <c r="E9608" s="115" t="s">
        <v>77</v>
      </c>
      <c r="F9608" s="237">
        <v>35074</v>
      </c>
      <c r="G9608" s="245" t="s">
        <v>416</v>
      </c>
      <c r="H9608" s="115" t="s">
        <v>16</v>
      </c>
      <c r="I9608" t="s">
        <v>107</v>
      </c>
      <c r="J9608" s="244"/>
      <c r="U9608"/>
      <c r="V9608" t="s">
        <v>4424</v>
      </c>
      <c r="W9608" s="244"/>
      <c r="AC9608" s="115" t="s">
        <v>4308</v>
      </c>
      <c r="AD9608" s="115" t="s">
        <v>4308</v>
      </c>
      <c r="AE9608" s="115" t="s">
        <v>4308</v>
      </c>
      <c r="AF9608" s="115" t="s">
        <v>4308</v>
      </c>
      <c r="AG9608" s="115" t="s">
        <v>4308</v>
      </c>
      <c r="AH9608" s="115" t="s">
        <v>4308</v>
      </c>
      <c r="AI9608" s="115" t="e">
        <f>VLOOKUP(A9608,'[2]دراسات قانونية'!$A$3:$E$600,1,0)</f>
        <v>#N/A</v>
      </c>
    </row>
    <row r="9609" spans="1:35" hidden="1" x14ac:dyDescent="0.25">
      <c r="A9609" s="246">
        <v>337359</v>
      </c>
      <c r="B9609" s="247" t="s">
        <v>8262</v>
      </c>
      <c r="C9609" s="247" t="s">
        <v>339</v>
      </c>
      <c r="D9609" s="248" t="s">
        <v>12746</v>
      </c>
      <c r="E9609" t="s">
        <v>77</v>
      </c>
      <c r="F9609" s="126">
        <v>35217</v>
      </c>
      <c r="G9609" s="248" t="s">
        <v>215</v>
      </c>
      <c r="H9609" t="s">
        <v>16</v>
      </c>
      <c r="I9609" t="s">
        <v>5306</v>
      </c>
      <c r="J9609" s="247" t="s">
        <v>1226</v>
      </c>
      <c r="K9609"/>
      <c r="L9609" t="s">
        <v>30</v>
      </c>
      <c r="M9609"/>
      <c r="N9609"/>
      <c r="O9609"/>
      <c r="P9609"/>
      <c r="Q9609"/>
      <c r="U9609"/>
      <c r="V9609">
        <v>0</v>
      </c>
      <c r="W9609" s="247"/>
      <c r="X9609"/>
      <c r="Y9609"/>
      <c r="Z9609"/>
      <c r="AA9609"/>
      <c r="AB9609"/>
      <c r="AC9609"/>
      <c r="AD9609"/>
      <c r="AE9609"/>
      <c r="AF9609"/>
      <c r="AG9609"/>
    </row>
    <row r="9610" spans="1:35" hidden="1" x14ac:dyDescent="0.25">
      <c r="A9610" s="243">
        <v>337360</v>
      </c>
      <c r="B9610" s="244" t="s">
        <v>4242</v>
      </c>
      <c r="C9610" s="244" t="s">
        <v>360</v>
      </c>
      <c r="D9610" s="245" t="s">
        <v>281</v>
      </c>
      <c r="E9610" s="115" t="s">
        <v>77</v>
      </c>
      <c r="F9610" s="237">
        <v>32157</v>
      </c>
      <c r="G9610" s="245" t="s">
        <v>215</v>
      </c>
      <c r="H9610" s="115" t="s">
        <v>16</v>
      </c>
      <c r="I9610" t="s">
        <v>199</v>
      </c>
      <c r="J9610" s="244" t="s">
        <v>15</v>
      </c>
      <c r="L9610" s="115" t="s">
        <v>30</v>
      </c>
      <c r="U9610"/>
      <c r="V9610">
        <v>0</v>
      </c>
      <c r="W9610" s="244"/>
      <c r="AG9610" s="115" t="s">
        <v>4308</v>
      </c>
      <c r="AH9610" s="115" t="s">
        <v>4308</v>
      </c>
    </row>
    <row r="9611" spans="1:35" hidden="1" x14ac:dyDescent="0.25">
      <c r="A9611" s="246">
        <v>337361</v>
      </c>
      <c r="B9611" s="247" t="s">
        <v>13624</v>
      </c>
      <c r="C9611" s="247" t="s">
        <v>223</v>
      </c>
      <c r="D9611" s="248" t="s">
        <v>925</v>
      </c>
      <c r="E9611" t="s">
        <v>77</v>
      </c>
      <c r="F9611" s="126">
        <v>33725</v>
      </c>
      <c r="G9611" s="248" t="s">
        <v>18</v>
      </c>
      <c r="H9611" t="s">
        <v>16</v>
      </c>
      <c r="I9611" t="s">
        <v>136</v>
      </c>
      <c r="J9611" s="247" t="s">
        <v>1226</v>
      </c>
      <c r="K9611"/>
      <c r="L9611" t="s">
        <v>18</v>
      </c>
      <c r="M9611"/>
      <c r="N9611"/>
      <c r="O9611"/>
      <c r="P9611"/>
      <c r="Q9611"/>
      <c r="U9611"/>
      <c r="V9611">
        <v>0</v>
      </c>
      <c r="W9611" s="247"/>
      <c r="X9611"/>
      <c r="Y9611"/>
      <c r="Z9611"/>
      <c r="AA9611"/>
      <c r="AB9611"/>
      <c r="AC9611"/>
      <c r="AD9611"/>
      <c r="AE9611"/>
      <c r="AF9611"/>
      <c r="AG9611"/>
    </row>
    <row r="9612" spans="1:35" hidden="1" x14ac:dyDescent="0.25">
      <c r="A9612" s="243">
        <v>337362</v>
      </c>
      <c r="B9612" s="244" t="s">
        <v>2454</v>
      </c>
      <c r="C9612" s="244" t="s">
        <v>287</v>
      </c>
      <c r="D9612" s="245" t="s">
        <v>300</v>
      </c>
      <c r="E9612" s="115" t="s">
        <v>76</v>
      </c>
      <c r="F9612" s="237">
        <v>29544</v>
      </c>
      <c r="G9612" s="245" t="s">
        <v>737</v>
      </c>
      <c r="H9612" s="115" t="s">
        <v>16</v>
      </c>
      <c r="I9612" t="s">
        <v>199</v>
      </c>
      <c r="J9612" s="244" t="s">
        <v>1226</v>
      </c>
      <c r="L9612" s="115" t="s">
        <v>18</v>
      </c>
      <c r="U9612"/>
      <c r="V9612">
        <v>0</v>
      </c>
      <c r="W9612" s="244"/>
    </row>
    <row r="9613" spans="1:35" x14ac:dyDescent="0.25">
      <c r="A9613" s="243">
        <v>337363</v>
      </c>
      <c r="B9613" s="244" t="s">
        <v>13625</v>
      </c>
      <c r="C9613" s="244" t="s">
        <v>13626</v>
      </c>
      <c r="D9613" s="245" t="s">
        <v>210</v>
      </c>
      <c r="E9613" s="115" t="s">
        <v>76</v>
      </c>
      <c r="F9613" s="237"/>
      <c r="G9613" s="245"/>
      <c r="H9613" s="115" t="s">
        <v>16</v>
      </c>
      <c r="I9613" t="s">
        <v>107</v>
      </c>
      <c r="J9613" s="244"/>
      <c r="U9613"/>
      <c r="V9613" t="s">
        <v>4424</v>
      </c>
      <c r="W9613" s="244"/>
      <c r="AA9613" s="115" t="s">
        <v>4308</v>
      </c>
      <c r="AB9613" s="115" t="s">
        <v>4308</v>
      </c>
      <c r="AC9613" s="115" t="s">
        <v>4308</v>
      </c>
      <c r="AD9613" s="115" t="s">
        <v>4308</v>
      </c>
      <c r="AE9613" s="115" t="s">
        <v>4308</v>
      </c>
      <c r="AF9613" s="115" t="s">
        <v>4308</v>
      </c>
      <c r="AG9613" s="115" t="s">
        <v>4308</v>
      </c>
      <c r="AH9613" s="115" t="s">
        <v>4308</v>
      </c>
      <c r="AI9613" s="115" t="e">
        <f>VLOOKUP(A9613,'[2]دراسات قانونية'!$A$3:$E$600,1,0)</f>
        <v>#N/A</v>
      </c>
    </row>
    <row r="9614" spans="1:35" hidden="1" x14ac:dyDescent="0.25">
      <c r="A9614" s="246">
        <v>337364</v>
      </c>
      <c r="B9614" s="247" t="s">
        <v>13627</v>
      </c>
      <c r="C9614" s="247" t="s">
        <v>13628</v>
      </c>
      <c r="D9614" s="248" t="s">
        <v>6087</v>
      </c>
      <c r="E9614" t="s">
        <v>77</v>
      </c>
      <c r="F9614" s="126">
        <v>32945</v>
      </c>
      <c r="G9614" s="248" t="s">
        <v>853</v>
      </c>
      <c r="H9614" t="s">
        <v>16</v>
      </c>
      <c r="I9614" t="s">
        <v>201</v>
      </c>
      <c r="J9614" s="247" t="s">
        <v>1226</v>
      </c>
      <c r="K9614"/>
      <c r="L9614" t="s">
        <v>18</v>
      </c>
      <c r="M9614"/>
      <c r="N9614"/>
      <c r="O9614"/>
      <c r="P9614"/>
      <c r="Q9614"/>
      <c r="U9614"/>
      <c r="V9614">
        <v>0</v>
      </c>
      <c r="W9614" s="247"/>
      <c r="X9614"/>
      <c r="Y9614"/>
      <c r="Z9614"/>
      <c r="AA9614"/>
      <c r="AB9614"/>
      <c r="AC9614"/>
      <c r="AD9614"/>
      <c r="AE9614"/>
      <c r="AF9614"/>
      <c r="AG9614"/>
    </row>
    <row r="9615" spans="1:35" hidden="1" x14ac:dyDescent="0.25">
      <c r="A9615" s="243">
        <v>337365</v>
      </c>
      <c r="B9615" s="244" t="s">
        <v>2824</v>
      </c>
      <c r="C9615" s="244" t="s">
        <v>516</v>
      </c>
      <c r="D9615" s="245" t="s">
        <v>896</v>
      </c>
      <c r="E9615" s="115" t="s">
        <v>77</v>
      </c>
      <c r="F9615" s="237">
        <v>31697</v>
      </c>
      <c r="G9615" s="245" t="s">
        <v>540</v>
      </c>
      <c r="H9615" s="115" t="s">
        <v>16</v>
      </c>
      <c r="I9615" t="s">
        <v>199</v>
      </c>
      <c r="J9615" s="244" t="s">
        <v>1226</v>
      </c>
      <c r="L9615" s="115" t="s">
        <v>40</v>
      </c>
      <c r="U9615"/>
      <c r="V9615">
        <v>0</v>
      </c>
      <c r="W9615" s="244"/>
    </row>
    <row r="9616" spans="1:35" x14ac:dyDescent="0.25">
      <c r="A9616" s="243">
        <v>337367</v>
      </c>
      <c r="B9616" s="244" t="s">
        <v>13629</v>
      </c>
      <c r="C9616" s="244" t="s">
        <v>446</v>
      </c>
      <c r="D9616" s="245" t="s">
        <v>445</v>
      </c>
      <c r="E9616" s="115" t="s">
        <v>77</v>
      </c>
      <c r="F9616" s="237">
        <v>34255</v>
      </c>
      <c r="G9616" s="245" t="s">
        <v>18</v>
      </c>
      <c r="H9616" s="115" t="s">
        <v>16</v>
      </c>
      <c r="I9616" t="s">
        <v>107</v>
      </c>
      <c r="J9616" s="244"/>
      <c r="U9616"/>
      <c r="V9616" t="s">
        <v>4424</v>
      </c>
      <c r="W9616" s="244"/>
      <c r="AB9616" s="115" t="s">
        <v>4308</v>
      </c>
      <c r="AC9616" s="115" t="s">
        <v>4308</v>
      </c>
      <c r="AD9616" s="115" t="s">
        <v>4308</v>
      </c>
      <c r="AE9616" s="115" t="s">
        <v>4308</v>
      </c>
      <c r="AF9616" s="115" t="s">
        <v>4308</v>
      </c>
      <c r="AG9616" s="115" t="s">
        <v>4308</v>
      </c>
      <c r="AH9616" s="115" t="s">
        <v>4308</v>
      </c>
      <c r="AI9616" s="115" t="e">
        <f>VLOOKUP(A9616,'[2]دراسات قانونية'!$A$3:$E$600,1,0)</f>
        <v>#N/A</v>
      </c>
    </row>
    <row r="9617" spans="1:35" x14ac:dyDescent="0.25">
      <c r="A9617" s="243">
        <v>337369</v>
      </c>
      <c r="B9617" s="244" t="s">
        <v>13630</v>
      </c>
      <c r="C9617" s="244" t="s">
        <v>512</v>
      </c>
      <c r="D9617" s="245" t="s">
        <v>487</v>
      </c>
      <c r="E9617" s="115" t="s">
        <v>76</v>
      </c>
      <c r="F9617" s="237">
        <v>34064</v>
      </c>
      <c r="G9617" s="245" t="s">
        <v>18</v>
      </c>
      <c r="H9617" s="115" t="s">
        <v>16</v>
      </c>
      <c r="I9617" t="s">
        <v>107</v>
      </c>
      <c r="J9617" s="244" t="s">
        <v>1226</v>
      </c>
      <c r="L9617" s="115" t="s">
        <v>18</v>
      </c>
      <c r="U9617"/>
      <c r="V9617" t="s">
        <v>16623</v>
      </c>
      <c r="W9617" s="244"/>
      <c r="AF9617" s="115" t="s">
        <v>4308</v>
      </c>
      <c r="AG9617" s="115" t="s">
        <v>4308</v>
      </c>
      <c r="AH9617" s="115" t="s">
        <v>4308</v>
      </c>
      <c r="AI9617" s="115" t="e">
        <f>VLOOKUP(A9617,'[2]دراسات قانونية'!$A$3:$E$600,1,0)</f>
        <v>#N/A</v>
      </c>
    </row>
    <row r="9618" spans="1:35" x14ac:dyDescent="0.25">
      <c r="A9618" s="243">
        <v>337370</v>
      </c>
      <c r="B9618" s="244" t="s">
        <v>13631</v>
      </c>
      <c r="C9618" s="244" t="s">
        <v>408</v>
      </c>
      <c r="D9618" s="245" t="s">
        <v>300</v>
      </c>
      <c r="E9618" s="115" t="s">
        <v>76</v>
      </c>
      <c r="F9618" s="237"/>
      <c r="G9618" s="245"/>
      <c r="H9618" s="115" t="s">
        <v>16</v>
      </c>
      <c r="I9618" t="s">
        <v>107</v>
      </c>
      <c r="J9618" s="244"/>
      <c r="U9618"/>
      <c r="V9618" t="s">
        <v>4424</v>
      </c>
      <c r="W9618" s="244"/>
      <c r="AA9618" s="115" t="s">
        <v>4308</v>
      </c>
      <c r="AB9618" s="115" t="s">
        <v>4308</v>
      </c>
      <c r="AC9618" s="115" t="s">
        <v>4308</v>
      </c>
      <c r="AD9618" s="115" t="s">
        <v>4308</v>
      </c>
      <c r="AE9618" s="115" t="s">
        <v>4308</v>
      </c>
      <c r="AF9618" s="115" t="s">
        <v>4308</v>
      </c>
      <c r="AG9618" s="115" t="s">
        <v>4308</v>
      </c>
      <c r="AH9618" s="115" t="s">
        <v>4308</v>
      </c>
      <c r="AI9618" s="115" t="e">
        <f>VLOOKUP(A9618,'[2]دراسات قانونية'!$A$3:$E$600,1,0)</f>
        <v>#N/A</v>
      </c>
    </row>
    <row r="9619" spans="1:35" hidden="1" x14ac:dyDescent="0.25">
      <c r="A9619" s="246">
        <v>337371</v>
      </c>
      <c r="B9619" s="247" t="s">
        <v>13632</v>
      </c>
      <c r="C9619" s="247" t="s">
        <v>219</v>
      </c>
      <c r="D9619" s="248" t="s">
        <v>281</v>
      </c>
      <c r="E9619" t="s">
        <v>77</v>
      </c>
      <c r="F9619" s="126">
        <v>34534</v>
      </c>
      <c r="G9619" s="248" t="s">
        <v>18</v>
      </c>
      <c r="H9619" t="s">
        <v>16</v>
      </c>
      <c r="I9619" t="s">
        <v>129</v>
      </c>
      <c r="J9619" s="247" t="s">
        <v>1226</v>
      </c>
      <c r="K9619"/>
      <c r="L9619" t="s">
        <v>30</v>
      </c>
      <c r="M9619"/>
      <c r="N9619"/>
      <c r="O9619"/>
      <c r="P9619"/>
      <c r="Q9619"/>
      <c r="U9619"/>
      <c r="V9619" t="s">
        <v>16623</v>
      </c>
      <c r="W9619" s="247"/>
      <c r="X9619"/>
      <c r="Y9619"/>
      <c r="Z9619"/>
      <c r="AA9619"/>
      <c r="AB9619"/>
      <c r="AC9619"/>
      <c r="AD9619"/>
      <c r="AE9619"/>
      <c r="AF9619"/>
      <c r="AG9619"/>
    </row>
    <row r="9620" spans="1:35" hidden="1" x14ac:dyDescent="0.25">
      <c r="A9620" s="243">
        <v>337372</v>
      </c>
      <c r="B9620" s="244" t="s">
        <v>2241</v>
      </c>
      <c r="C9620" s="244" t="s">
        <v>212</v>
      </c>
      <c r="D9620" s="245" t="s">
        <v>230</v>
      </c>
      <c r="E9620" s="115" t="s">
        <v>77</v>
      </c>
      <c r="F9620" s="237">
        <v>35920</v>
      </c>
      <c r="G9620" s="245" t="s">
        <v>2242</v>
      </c>
      <c r="H9620" s="115" t="s">
        <v>16</v>
      </c>
      <c r="I9620" t="s">
        <v>199</v>
      </c>
      <c r="J9620" s="244" t="s">
        <v>1226</v>
      </c>
      <c r="L9620" s="115" t="s">
        <v>30</v>
      </c>
      <c r="U9620"/>
      <c r="V9620">
        <v>0</v>
      </c>
      <c r="W9620" s="244"/>
    </row>
    <row r="9621" spans="1:35" x14ac:dyDescent="0.25">
      <c r="A9621" s="243">
        <v>337373</v>
      </c>
      <c r="B9621" s="244" t="s">
        <v>13633</v>
      </c>
      <c r="C9621" s="244" t="s">
        <v>6454</v>
      </c>
      <c r="D9621" s="245" t="s">
        <v>851</v>
      </c>
      <c r="E9621" s="115" t="s">
        <v>76</v>
      </c>
      <c r="F9621" s="237"/>
      <c r="G9621" s="245"/>
      <c r="H9621" s="115" t="s">
        <v>16</v>
      </c>
      <c r="I9621" t="s">
        <v>107</v>
      </c>
      <c r="J9621" s="244"/>
      <c r="U9621"/>
      <c r="V9621" t="s">
        <v>4424</v>
      </c>
      <c r="W9621" s="244"/>
      <c r="AB9621" s="115" t="s">
        <v>4308</v>
      </c>
      <c r="AC9621" s="115" t="s">
        <v>4308</v>
      </c>
      <c r="AD9621" s="115" t="s">
        <v>4308</v>
      </c>
      <c r="AE9621" s="115" t="s">
        <v>4308</v>
      </c>
      <c r="AF9621" s="115" t="s">
        <v>4308</v>
      </c>
      <c r="AG9621" s="115" t="s">
        <v>4308</v>
      </c>
      <c r="AH9621" s="115" t="s">
        <v>4308</v>
      </c>
      <c r="AI9621" s="115" t="e">
        <f>VLOOKUP(A9621,'[2]دراسات قانونية'!$A$3:$E$600,1,0)</f>
        <v>#N/A</v>
      </c>
    </row>
    <row r="9622" spans="1:35" x14ac:dyDescent="0.25">
      <c r="A9622" s="243">
        <v>337374</v>
      </c>
      <c r="B9622" s="244" t="s">
        <v>13634</v>
      </c>
      <c r="C9622" s="244" t="s">
        <v>339</v>
      </c>
      <c r="D9622" s="245" t="s">
        <v>654</v>
      </c>
      <c r="E9622" s="115" t="s">
        <v>76</v>
      </c>
      <c r="F9622" s="237"/>
      <c r="G9622" s="245"/>
      <c r="H9622" s="115" t="s">
        <v>16</v>
      </c>
      <c r="I9622" t="s">
        <v>107</v>
      </c>
      <c r="J9622" s="244"/>
      <c r="U9622"/>
      <c r="V9622" t="s">
        <v>4424</v>
      </c>
      <c r="W9622" s="244"/>
      <c r="AA9622" s="115" t="s">
        <v>4308</v>
      </c>
      <c r="AB9622" s="115" t="s">
        <v>4308</v>
      </c>
      <c r="AC9622" s="115" t="s">
        <v>4308</v>
      </c>
      <c r="AD9622" s="115" t="s">
        <v>4308</v>
      </c>
      <c r="AE9622" s="115" t="s">
        <v>4308</v>
      </c>
      <c r="AF9622" s="115" t="s">
        <v>4308</v>
      </c>
      <c r="AG9622" s="115" t="s">
        <v>4308</v>
      </c>
      <c r="AH9622" s="115" t="s">
        <v>4308</v>
      </c>
      <c r="AI9622" s="115" t="e">
        <f>VLOOKUP(A9622,'[2]دراسات قانونية'!$A$3:$E$600,1,0)</f>
        <v>#N/A</v>
      </c>
    </row>
    <row r="9623" spans="1:35" hidden="1" x14ac:dyDescent="0.25">
      <c r="A9623" s="246">
        <v>337377</v>
      </c>
      <c r="B9623" s="247" t="s">
        <v>10760</v>
      </c>
      <c r="C9623" s="247" t="s">
        <v>822</v>
      </c>
      <c r="D9623" s="248" t="s">
        <v>1670</v>
      </c>
      <c r="E9623" t="s">
        <v>77</v>
      </c>
      <c r="F9623" s="126">
        <v>32410</v>
      </c>
      <c r="G9623" s="248" t="s">
        <v>18</v>
      </c>
      <c r="H9623" t="s">
        <v>16</v>
      </c>
      <c r="I9623" t="s">
        <v>129</v>
      </c>
      <c r="J9623" s="247" t="s">
        <v>15</v>
      </c>
      <c r="K9623"/>
      <c r="L9623" t="s">
        <v>40</v>
      </c>
      <c r="M9623"/>
      <c r="N9623"/>
      <c r="O9623"/>
      <c r="P9623"/>
      <c r="Q9623"/>
      <c r="U9623"/>
      <c r="V9623" t="s">
        <v>16623</v>
      </c>
      <c r="W9623" s="247"/>
      <c r="X9623"/>
      <c r="Y9623"/>
      <c r="Z9623"/>
      <c r="AA9623"/>
      <c r="AB9623"/>
      <c r="AC9623"/>
      <c r="AD9623"/>
      <c r="AE9623"/>
      <c r="AF9623"/>
      <c r="AG9623" t="s">
        <v>4308</v>
      </c>
      <c r="AH9623" s="115" t="s">
        <v>4308</v>
      </c>
    </row>
    <row r="9624" spans="1:35" hidden="1" x14ac:dyDescent="0.25">
      <c r="A9624" s="243">
        <v>337378</v>
      </c>
      <c r="B9624" s="244" t="s">
        <v>2825</v>
      </c>
      <c r="C9624" s="244" t="s">
        <v>250</v>
      </c>
      <c r="D9624" s="245" t="s">
        <v>1468</v>
      </c>
      <c r="E9624" s="115" t="s">
        <v>77</v>
      </c>
      <c r="F9624" s="237">
        <v>30666</v>
      </c>
      <c r="G9624" s="245" t="s">
        <v>18</v>
      </c>
      <c r="H9624" s="115" t="s">
        <v>16</v>
      </c>
      <c r="I9624" t="s">
        <v>199</v>
      </c>
      <c r="J9624" s="244" t="s">
        <v>15</v>
      </c>
      <c r="L9624" s="115" t="s">
        <v>47</v>
      </c>
      <c r="U9624"/>
      <c r="V9624">
        <v>0</v>
      </c>
      <c r="W9624" s="244"/>
    </row>
    <row r="9625" spans="1:35" hidden="1" x14ac:dyDescent="0.25">
      <c r="A9625" s="246">
        <v>337380</v>
      </c>
      <c r="B9625" s="247" t="s">
        <v>13635</v>
      </c>
      <c r="C9625" s="247" t="s">
        <v>261</v>
      </c>
      <c r="D9625" s="248" t="s">
        <v>493</v>
      </c>
      <c r="E9625" t="s">
        <v>77</v>
      </c>
      <c r="F9625" s="126">
        <v>31119</v>
      </c>
      <c r="G9625" s="248" t="s">
        <v>2372</v>
      </c>
      <c r="H9625" t="s">
        <v>16</v>
      </c>
      <c r="I9625" t="s">
        <v>129</v>
      </c>
      <c r="J9625" s="247" t="s">
        <v>1226</v>
      </c>
      <c r="K9625"/>
      <c r="L9625" t="s">
        <v>30</v>
      </c>
      <c r="M9625"/>
      <c r="N9625"/>
      <c r="O9625"/>
      <c r="P9625"/>
      <c r="Q9625"/>
      <c r="U9625"/>
      <c r="V9625">
        <v>0</v>
      </c>
      <c r="W9625" s="247"/>
      <c r="X9625"/>
      <c r="Y9625"/>
      <c r="Z9625"/>
      <c r="AA9625"/>
      <c r="AB9625"/>
      <c r="AC9625"/>
      <c r="AD9625"/>
      <c r="AE9625"/>
      <c r="AF9625"/>
      <c r="AG9625" t="s">
        <v>4308</v>
      </c>
      <c r="AH9625" s="115" t="s">
        <v>4308</v>
      </c>
    </row>
    <row r="9626" spans="1:35" hidden="1" x14ac:dyDescent="0.25">
      <c r="A9626" s="243">
        <v>337382</v>
      </c>
      <c r="B9626" s="244" t="s">
        <v>3957</v>
      </c>
      <c r="C9626" s="244" t="s">
        <v>1120</v>
      </c>
      <c r="D9626" s="245" t="s">
        <v>3958</v>
      </c>
      <c r="E9626" s="115" t="s">
        <v>77</v>
      </c>
      <c r="F9626" s="237">
        <v>36216</v>
      </c>
      <c r="G9626" s="245" t="s">
        <v>492</v>
      </c>
      <c r="H9626" s="115" t="s">
        <v>16</v>
      </c>
      <c r="I9626" t="s">
        <v>199</v>
      </c>
      <c r="J9626" s="244" t="s">
        <v>15</v>
      </c>
      <c r="L9626" s="115" t="s">
        <v>18</v>
      </c>
      <c r="U9626"/>
      <c r="V9626">
        <v>0</v>
      </c>
      <c r="W9626" s="244"/>
      <c r="AH9626" s="115" t="s">
        <v>4308</v>
      </c>
    </row>
    <row r="9627" spans="1:35" x14ac:dyDescent="0.25">
      <c r="A9627" s="243">
        <v>337383</v>
      </c>
      <c r="B9627" s="244" t="s">
        <v>13636</v>
      </c>
      <c r="C9627" s="244" t="s">
        <v>212</v>
      </c>
      <c r="D9627" s="245" t="s">
        <v>308</v>
      </c>
      <c r="E9627" s="115" t="s">
        <v>76</v>
      </c>
      <c r="F9627" s="237"/>
      <c r="G9627" s="245"/>
      <c r="H9627" s="115" t="s">
        <v>16</v>
      </c>
      <c r="I9627" t="s">
        <v>107</v>
      </c>
      <c r="J9627" s="244"/>
      <c r="U9627"/>
      <c r="V9627" t="s">
        <v>4424</v>
      </c>
      <c r="W9627" s="244"/>
      <c r="AA9627" s="115" t="s">
        <v>4308</v>
      </c>
      <c r="AB9627" s="115" t="s">
        <v>4308</v>
      </c>
      <c r="AC9627" s="115" t="s">
        <v>4308</v>
      </c>
      <c r="AD9627" s="115" t="s">
        <v>4308</v>
      </c>
      <c r="AE9627" s="115" t="s">
        <v>4308</v>
      </c>
      <c r="AF9627" s="115" t="s">
        <v>4308</v>
      </c>
      <c r="AG9627" s="115" t="s">
        <v>4308</v>
      </c>
      <c r="AH9627" s="115" t="s">
        <v>4308</v>
      </c>
      <c r="AI9627" s="115" t="e">
        <f>VLOOKUP(A9627,'[2]دراسات قانونية'!$A$3:$E$600,1,0)</f>
        <v>#N/A</v>
      </c>
    </row>
    <row r="9628" spans="1:35" hidden="1" x14ac:dyDescent="0.25">
      <c r="A9628" s="246">
        <v>337385</v>
      </c>
      <c r="B9628" s="247" t="s">
        <v>13637</v>
      </c>
      <c r="C9628" s="247" t="s">
        <v>489</v>
      </c>
      <c r="D9628" s="248" t="s">
        <v>850</v>
      </c>
      <c r="E9628" t="s">
        <v>77</v>
      </c>
      <c r="F9628" s="126">
        <v>36898</v>
      </c>
      <c r="G9628" s="248" t="s">
        <v>18</v>
      </c>
      <c r="H9628" t="s">
        <v>16</v>
      </c>
      <c r="I9628" t="s">
        <v>136</v>
      </c>
      <c r="J9628" s="247" t="s">
        <v>15</v>
      </c>
      <c r="K9628"/>
      <c r="L9628" t="s">
        <v>18</v>
      </c>
      <c r="M9628"/>
      <c r="N9628"/>
      <c r="O9628"/>
      <c r="P9628"/>
      <c r="Q9628"/>
      <c r="U9628"/>
      <c r="V9628">
        <v>0</v>
      </c>
      <c r="W9628" s="247"/>
      <c r="X9628"/>
      <c r="Y9628"/>
      <c r="Z9628"/>
      <c r="AA9628"/>
      <c r="AB9628"/>
      <c r="AC9628"/>
      <c r="AD9628"/>
      <c r="AE9628"/>
      <c r="AF9628"/>
      <c r="AG9628" t="s">
        <v>4308</v>
      </c>
      <c r="AH9628" s="115" t="s">
        <v>4308</v>
      </c>
    </row>
    <row r="9629" spans="1:35" hidden="1" x14ac:dyDescent="0.25">
      <c r="A9629" s="246">
        <v>337387</v>
      </c>
      <c r="B9629" s="247" t="s">
        <v>13638</v>
      </c>
      <c r="C9629" s="247" t="s">
        <v>227</v>
      </c>
      <c r="D9629" s="248" t="s">
        <v>437</v>
      </c>
      <c r="E9629" t="s">
        <v>76</v>
      </c>
      <c r="F9629" s="126">
        <v>27360</v>
      </c>
      <c r="G9629" s="248" t="s">
        <v>18</v>
      </c>
      <c r="H9629" t="s">
        <v>16</v>
      </c>
      <c r="I9629" t="s">
        <v>136</v>
      </c>
      <c r="J9629" s="247" t="s">
        <v>15</v>
      </c>
      <c r="K9629"/>
      <c r="L9629" t="s">
        <v>18</v>
      </c>
      <c r="M9629"/>
      <c r="N9629"/>
      <c r="O9629"/>
      <c r="P9629"/>
      <c r="Q9629"/>
      <c r="U9629"/>
      <c r="V9629">
        <v>0</v>
      </c>
      <c r="W9629" s="247"/>
      <c r="X9629"/>
      <c r="Y9629"/>
      <c r="Z9629"/>
      <c r="AA9629"/>
      <c r="AB9629"/>
      <c r="AC9629"/>
      <c r="AD9629"/>
      <c r="AE9629"/>
      <c r="AF9629"/>
      <c r="AG9629"/>
    </row>
    <row r="9630" spans="1:35" x14ac:dyDescent="0.25">
      <c r="A9630" s="243">
        <v>337388</v>
      </c>
      <c r="B9630" s="244" t="s">
        <v>13639</v>
      </c>
      <c r="C9630" s="244" t="s">
        <v>212</v>
      </c>
      <c r="D9630" s="245" t="s">
        <v>312</v>
      </c>
      <c r="E9630" s="115" t="s">
        <v>77</v>
      </c>
      <c r="F9630" s="237">
        <v>28253</v>
      </c>
      <c r="G9630" s="245" t="s">
        <v>506</v>
      </c>
      <c r="H9630" s="115" t="s">
        <v>16</v>
      </c>
      <c r="I9630" t="s">
        <v>107</v>
      </c>
      <c r="J9630" s="244"/>
      <c r="U9630"/>
      <c r="V9630" t="s">
        <v>4424</v>
      </c>
      <c r="W9630" s="244"/>
      <c r="AB9630" s="115" t="s">
        <v>4308</v>
      </c>
      <c r="AC9630" s="115" t="s">
        <v>4308</v>
      </c>
      <c r="AD9630" s="115" t="s">
        <v>4308</v>
      </c>
      <c r="AE9630" s="115" t="s">
        <v>4308</v>
      </c>
      <c r="AF9630" s="115" t="s">
        <v>4308</v>
      </c>
      <c r="AG9630" s="115" t="s">
        <v>4308</v>
      </c>
      <c r="AH9630" s="115" t="s">
        <v>4308</v>
      </c>
      <c r="AI9630" s="115" t="e">
        <f>VLOOKUP(A9630,'[2]دراسات قانونية'!$A$3:$E$600,1,0)</f>
        <v>#N/A</v>
      </c>
    </row>
    <row r="9631" spans="1:35" hidden="1" x14ac:dyDescent="0.25">
      <c r="A9631" s="246">
        <v>337389</v>
      </c>
      <c r="B9631" s="247" t="s">
        <v>13640</v>
      </c>
      <c r="C9631" s="247" t="s">
        <v>828</v>
      </c>
      <c r="D9631" s="248" t="s">
        <v>7788</v>
      </c>
      <c r="E9631" t="s">
        <v>77</v>
      </c>
      <c r="F9631" s="126">
        <v>36023</v>
      </c>
      <c r="G9631" s="248" t="s">
        <v>211</v>
      </c>
      <c r="H9631" t="s">
        <v>16</v>
      </c>
      <c r="I9631" t="s">
        <v>136</v>
      </c>
      <c r="J9631" s="247" t="s">
        <v>15</v>
      </c>
      <c r="K9631"/>
      <c r="L9631" t="s">
        <v>18</v>
      </c>
      <c r="M9631"/>
      <c r="N9631"/>
      <c r="O9631"/>
      <c r="P9631"/>
      <c r="Q9631"/>
      <c r="U9631"/>
      <c r="V9631">
        <v>0</v>
      </c>
      <c r="W9631" s="247"/>
      <c r="X9631"/>
      <c r="Y9631"/>
      <c r="Z9631"/>
      <c r="AA9631"/>
      <c r="AB9631"/>
      <c r="AC9631"/>
      <c r="AD9631"/>
      <c r="AE9631"/>
      <c r="AF9631"/>
      <c r="AG9631"/>
    </row>
    <row r="9632" spans="1:35" hidden="1" x14ac:dyDescent="0.25">
      <c r="A9632" s="243">
        <v>337390</v>
      </c>
      <c r="B9632" s="244" t="s">
        <v>2214</v>
      </c>
      <c r="C9632" s="244" t="s">
        <v>530</v>
      </c>
      <c r="D9632" s="245" t="s">
        <v>2215</v>
      </c>
      <c r="E9632" s="115" t="s">
        <v>76</v>
      </c>
      <c r="F9632" s="237">
        <v>34335</v>
      </c>
      <c r="G9632" s="245" t="s">
        <v>2216</v>
      </c>
      <c r="H9632" s="115" t="s">
        <v>16</v>
      </c>
      <c r="I9632" t="s">
        <v>199</v>
      </c>
      <c r="J9632" s="244" t="s">
        <v>1226</v>
      </c>
      <c r="L9632" s="115" t="s">
        <v>18</v>
      </c>
      <c r="U9632"/>
      <c r="V9632">
        <v>0</v>
      </c>
      <c r="W9632" s="244"/>
      <c r="AH9632" s="115" t="s">
        <v>4308</v>
      </c>
    </row>
    <row r="9633" spans="1:35" hidden="1" x14ac:dyDescent="0.25">
      <c r="A9633" s="243">
        <v>337392</v>
      </c>
      <c r="B9633" s="244" t="s">
        <v>4243</v>
      </c>
      <c r="C9633" s="244" t="s">
        <v>4244</v>
      </c>
      <c r="D9633" s="245" t="s">
        <v>1452</v>
      </c>
      <c r="E9633" s="115" t="s">
        <v>77</v>
      </c>
      <c r="F9633" s="237">
        <v>36593</v>
      </c>
      <c r="G9633" s="245" t="s">
        <v>18</v>
      </c>
      <c r="H9633" s="115" t="s">
        <v>19</v>
      </c>
      <c r="I9633" t="s">
        <v>199</v>
      </c>
      <c r="J9633" s="244" t="s">
        <v>15</v>
      </c>
      <c r="L9633" s="115" t="s">
        <v>30</v>
      </c>
      <c r="U9633"/>
      <c r="V9633">
        <v>0</v>
      </c>
      <c r="W9633" s="244"/>
    </row>
    <row r="9634" spans="1:35" hidden="1" x14ac:dyDescent="0.25">
      <c r="A9634" s="246">
        <v>337393</v>
      </c>
      <c r="B9634" s="247" t="s">
        <v>13641</v>
      </c>
      <c r="C9634" s="247" t="s">
        <v>212</v>
      </c>
      <c r="D9634" s="248" t="s">
        <v>214</v>
      </c>
      <c r="E9634" t="s">
        <v>77</v>
      </c>
      <c r="F9634" s="126">
        <v>34700</v>
      </c>
      <c r="G9634" s="248" t="s">
        <v>18</v>
      </c>
      <c r="H9634" t="s">
        <v>16</v>
      </c>
      <c r="I9634" t="s">
        <v>136</v>
      </c>
      <c r="J9634" s="247" t="s">
        <v>1226</v>
      </c>
      <c r="K9634"/>
      <c r="L9634" t="s">
        <v>30</v>
      </c>
      <c r="M9634"/>
      <c r="N9634"/>
      <c r="O9634"/>
      <c r="P9634"/>
      <c r="Q9634"/>
      <c r="U9634"/>
      <c r="V9634">
        <v>0</v>
      </c>
      <c r="W9634" s="247"/>
      <c r="X9634"/>
      <c r="Y9634"/>
      <c r="Z9634"/>
      <c r="AA9634"/>
      <c r="AB9634"/>
      <c r="AC9634"/>
      <c r="AD9634"/>
      <c r="AE9634"/>
      <c r="AF9634"/>
      <c r="AG9634"/>
    </row>
    <row r="9635" spans="1:35" hidden="1" x14ac:dyDescent="0.25">
      <c r="A9635" s="246">
        <v>337394</v>
      </c>
      <c r="B9635" s="247" t="s">
        <v>13642</v>
      </c>
      <c r="C9635" s="247" t="s">
        <v>6129</v>
      </c>
      <c r="D9635" s="248" t="s">
        <v>1127</v>
      </c>
      <c r="E9635" t="s">
        <v>76</v>
      </c>
      <c r="F9635" s="126">
        <v>28594</v>
      </c>
      <c r="G9635" s="248" t="s">
        <v>18</v>
      </c>
      <c r="H9635" t="s">
        <v>16</v>
      </c>
      <c r="I9635" t="s">
        <v>129</v>
      </c>
      <c r="J9635" s="247" t="s">
        <v>1226</v>
      </c>
      <c r="K9635"/>
      <c r="L9635" t="s">
        <v>73</v>
      </c>
      <c r="M9635"/>
      <c r="N9635"/>
      <c r="O9635"/>
      <c r="P9635"/>
      <c r="Q9635"/>
      <c r="R9635" s="115">
        <v>9286</v>
      </c>
      <c r="S9635" s="115">
        <v>45721</v>
      </c>
      <c r="T9635" s="115">
        <v>50000</v>
      </c>
      <c r="U9635"/>
      <c r="V9635">
        <v>0</v>
      </c>
      <c r="W9635" s="247"/>
      <c r="X9635"/>
      <c r="Y9635"/>
      <c r="Z9635"/>
      <c r="AA9635"/>
      <c r="AB9635"/>
      <c r="AC9635"/>
      <c r="AD9635"/>
      <c r="AE9635"/>
      <c r="AF9635"/>
      <c r="AG9635"/>
    </row>
    <row r="9636" spans="1:35" x14ac:dyDescent="0.25">
      <c r="A9636" s="243">
        <v>337395</v>
      </c>
      <c r="B9636" s="244" t="s">
        <v>13643</v>
      </c>
      <c r="C9636" s="244" t="s">
        <v>360</v>
      </c>
      <c r="D9636" s="245" t="s">
        <v>884</v>
      </c>
      <c r="E9636" s="115" t="s">
        <v>77</v>
      </c>
      <c r="F9636" s="237">
        <v>32887</v>
      </c>
      <c r="G9636" s="245" t="s">
        <v>18</v>
      </c>
      <c r="H9636" s="115" t="s">
        <v>16</v>
      </c>
      <c r="I9636" t="s">
        <v>107</v>
      </c>
      <c r="J9636" s="244"/>
      <c r="U9636"/>
      <c r="V9636" t="s">
        <v>4414</v>
      </c>
      <c r="W9636" s="244"/>
      <c r="AC9636" s="115" t="s">
        <v>4308</v>
      </c>
      <c r="AD9636" s="115" t="s">
        <v>4308</v>
      </c>
      <c r="AE9636" s="115" t="s">
        <v>4308</v>
      </c>
      <c r="AF9636" s="115" t="s">
        <v>4308</v>
      </c>
      <c r="AG9636" s="115" t="s">
        <v>4308</v>
      </c>
      <c r="AH9636" s="115" t="s">
        <v>4308</v>
      </c>
      <c r="AI9636" s="115" t="e">
        <f>VLOOKUP(A9636,'[2]دراسات قانونية'!$A$3:$E$600,1,0)</f>
        <v>#N/A</v>
      </c>
    </row>
    <row r="9637" spans="1:35" x14ac:dyDescent="0.25">
      <c r="A9637" s="243">
        <v>337396</v>
      </c>
      <c r="B9637" s="244" t="s">
        <v>13644</v>
      </c>
      <c r="C9637" s="244" t="s">
        <v>291</v>
      </c>
      <c r="D9637" s="245" t="s">
        <v>672</v>
      </c>
      <c r="E9637" s="115" t="s">
        <v>76</v>
      </c>
      <c r="F9637" s="237">
        <v>35440</v>
      </c>
      <c r="G9637" s="245" t="s">
        <v>13645</v>
      </c>
      <c r="H9637" s="115" t="s">
        <v>16</v>
      </c>
      <c r="I9637" t="s">
        <v>107</v>
      </c>
      <c r="J9637" s="244"/>
      <c r="U9637"/>
      <c r="V9637" t="s">
        <v>4424</v>
      </c>
      <c r="W9637" s="244"/>
      <c r="AC9637" s="115" t="s">
        <v>4308</v>
      </c>
      <c r="AD9637" s="115" t="s">
        <v>4308</v>
      </c>
      <c r="AE9637" s="115" t="s">
        <v>4308</v>
      </c>
      <c r="AF9637" s="115" t="s">
        <v>4308</v>
      </c>
      <c r="AG9637" s="115" t="s">
        <v>4308</v>
      </c>
      <c r="AH9637" s="115" t="s">
        <v>4308</v>
      </c>
      <c r="AI9637" s="115" t="e">
        <f>VLOOKUP(A9637,'[2]دراسات قانونية'!$A$3:$E$600,1,0)</f>
        <v>#N/A</v>
      </c>
    </row>
    <row r="9638" spans="1:35" x14ac:dyDescent="0.25">
      <c r="A9638" s="243">
        <v>337397</v>
      </c>
      <c r="B9638" s="244" t="s">
        <v>13646</v>
      </c>
      <c r="C9638" s="244" t="s">
        <v>212</v>
      </c>
      <c r="D9638" s="245" t="s">
        <v>281</v>
      </c>
      <c r="E9638" s="115" t="s">
        <v>77</v>
      </c>
      <c r="F9638" s="237">
        <v>32436</v>
      </c>
      <c r="G9638" s="245" t="s">
        <v>64</v>
      </c>
      <c r="H9638" s="115" t="s">
        <v>16</v>
      </c>
      <c r="I9638" t="s">
        <v>107</v>
      </c>
      <c r="J9638" s="244" t="s">
        <v>1226</v>
      </c>
      <c r="L9638" s="115" t="s">
        <v>55</v>
      </c>
      <c r="U9638"/>
      <c r="V9638" t="s">
        <v>4424</v>
      </c>
      <c r="W9638" s="244"/>
      <c r="AE9638" s="115" t="s">
        <v>4308</v>
      </c>
      <c r="AF9638" s="115" t="s">
        <v>4308</v>
      </c>
      <c r="AG9638" s="115" t="s">
        <v>4308</v>
      </c>
      <c r="AH9638" s="115" t="s">
        <v>4308</v>
      </c>
      <c r="AI9638" s="115" t="e">
        <f>VLOOKUP(A9638,'[2]دراسات قانونية'!$A$3:$E$600,1,0)</f>
        <v>#N/A</v>
      </c>
    </row>
    <row r="9639" spans="1:35" x14ac:dyDescent="0.25">
      <c r="A9639" s="243">
        <v>337398</v>
      </c>
      <c r="B9639" s="244" t="s">
        <v>13647</v>
      </c>
      <c r="C9639" s="244" t="s">
        <v>609</v>
      </c>
      <c r="D9639" s="245" t="s">
        <v>281</v>
      </c>
      <c r="E9639" s="115" t="s">
        <v>76</v>
      </c>
      <c r="F9639" s="237"/>
      <c r="G9639" s="245"/>
      <c r="H9639" s="115" t="s">
        <v>16</v>
      </c>
      <c r="I9639" t="s">
        <v>107</v>
      </c>
      <c r="J9639" s="244"/>
      <c r="U9639"/>
      <c r="V9639" t="s">
        <v>4424</v>
      </c>
      <c r="W9639" s="244"/>
      <c r="AA9639" s="115" t="s">
        <v>4308</v>
      </c>
      <c r="AB9639" s="115" t="s">
        <v>4308</v>
      </c>
      <c r="AC9639" s="115" t="s">
        <v>4308</v>
      </c>
      <c r="AD9639" s="115" t="s">
        <v>4308</v>
      </c>
      <c r="AE9639" s="115" t="s">
        <v>4308</v>
      </c>
      <c r="AF9639" s="115" t="s">
        <v>4308</v>
      </c>
      <c r="AG9639" s="115" t="s">
        <v>4308</v>
      </c>
      <c r="AH9639" s="115" t="s">
        <v>4308</v>
      </c>
      <c r="AI9639" s="115" t="e">
        <f>VLOOKUP(A9639,'[2]دراسات قانونية'!$A$3:$E$600,1,0)</f>
        <v>#N/A</v>
      </c>
    </row>
    <row r="9640" spans="1:35" x14ac:dyDescent="0.25">
      <c r="A9640" s="243">
        <v>337399</v>
      </c>
      <c r="B9640" s="244" t="s">
        <v>13648</v>
      </c>
      <c r="C9640" s="244" t="s">
        <v>348</v>
      </c>
      <c r="D9640" s="245" t="s">
        <v>6087</v>
      </c>
      <c r="E9640" s="115" t="s">
        <v>76</v>
      </c>
      <c r="F9640" s="237"/>
      <c r="G9640" s="245"/>
      <c r="H9640" s="115" t="s">
        <v>16</v>
      </c>
      <c r="I9640" t="s">
        <v>107</v>
      </c>
      <c r="J9640" s="244"/>
      <c r="U9640"/>
      <c r="V9640" t="s">
        <v>4424</v>
      </c>
      <c r="W9640" s="244"/>
      <c r="AA9640" s="115" t="s">
        <v>4308</v>
      </c>
      <c r="AB9640" s="115" t="s">
        <v>4308</v>
      </c>
      <c r="AC9640" s="115" t="s">
        <v>4308</v>
      </c>
      <c r="AD9640" s="115" t="s">
        <v>4308</v>
      </c>
      <c r="AE9640" s="115" t="s">
        <v>4308</v>
      </c>
      <c r="AF9640" s="115" t="s">
        <v>4308</v>
      </c>
      <c r="AG9640" s="115" t="s">
        <v>4308</v>
      </c>
      <c r="AH9640" s="115" t="s">
        <v>4308</v>
      </c>
      <c r="AI9640" s="115" t="e">
        <f>VLOOKUP(A9640,'[2]دراسات قانونية'!$A$3:$E$600,1,0)</f>
        <v>#N/A</v>
      </c>
    </row>
    <row r="9641" spans="1:35" x14ac:dyDescent="0.25">
      <c r="A9641" s="243">
        <v>337400</v>
      </c>
      <c r="B9641" s="244" t="s">
        <v>13649</v>
      </c>
      <c r="C9641" s="244" t="s">
        <v>295</v>
      </c>
      <c r="D9641" s="245" t="s">
        <v>6147</v>
      </c>
      <c r="E9641" s="115" t="s">
        <v>77</v>
      </c>
      <c r="F9641" s="237">
        <v>33699</v>
      </c>
      <c r="G9641" s="245" t="s">
        <v>18</v>
      </c>
      <c r="H9641" s="115" t="s">
        <v>16</v>
      </c>
      <c r="I9641" t="s">
        <v>107</v>
      </c>
      <c r="J9641" s="244"/>
      <c r="U9641"/>
      <c r="V9641" t="s">
        <v>4424</v>
      </c>
      <c r="W9641" s="244"/>
      <c r="AC9641" s="115" t="s">
        <v>4308</v>
      </c>
      <c r="AD9641" s="115" t="s">
        <v>4308</v>
      </c>
      <c r="AE9641" s="115" t="s">
        <v>4308</v>
      </c>
      <c r="AF9641" s="115" t="s">
        <v>4308</v>
      </c>
      <c r="AG9641" s="115" t="s">
        <v>4308</v>
      </c>
      <c r="AH9641" s="115" t="s">
        <v>4308</v>
      </c>
      <c r="AI9641" s="115" t="e">
        <f>VLOOKUP(A9641,'[2]دراسات قانونية'!$A$3:$E$600,1,0)</f>
        <v>#N/A</v>
      </c>
    </row>
    <row r="9642" spans="1:35" x14ac:dyDescent="0.25">
      <c r="A9642" s="243">
        <v>337401</v>
      </c>
      <c r="B9642" s="244" t="s">
        <v>13650</v>
      </c>
      <c r="C9642" s="244" t="s">
        <v>212</v>
      </c>
      <c r="D9642" s="245" t="s">
        <v>437</v>
      </c>
      <c r="E9642" s="115" t="s">
        <v>76</v>
      </c>
      <c r="F9642" s="237"/>
      <c r="G9642" s="245"/>
      <c r="H9642" s="115" t="s">
        <v>16</v>
      </c>
      <c r="I9642" t="s">
        <v>107</v>
      </c>
      <c r="J9642" s="244"/>
      <c r="U9642"/>
      <c r="V9642" t="s">
        <v>4424</v>
      </c>
      <c r="W9642" s="244"/>
      <c r="AA9642" s="115" t="s">
        <v>4308</v>
      </c>
      <c r="AB9642" s="115" t="s">
        <v>4308</v>
      </c>
      <c r="AC9642" s="115" t="s">
        <v>4308</v>
      </c>
      <c r="AD9642" s="115" t="s">
        <v>4308</v>
      </c>
      <c r="AE9642" s="115" t="s">
        <v>4308</v>
      </c>
      <c r="AF9642" s="115" t="s">
        <v>4308</v>
      </c>
      <c r="AG9642" s="115" t="s">
        <v>4308</v>
      </c>
      <c r="AH9642" s="115" t="s">
        <v>4308</v>
      </c>
      <c r="AI9642" s="115" t="e">
        <f>VLOOKUP(A9642,'[2]دراسات قانونية'!$A$3:$E$600,1,0)</f>
        <v>#N/A</v>
      </c>
    </row>
    <row r="9643" spans="1:35" x14ac:dyDescent="0.25">
      <c r="A9643" s="243">
        <v>337402</v>
      </c>
      <c r="B9643" s="244" t="s">
        <v>13651</v>
      </c>
      <c r="C9643" s="244" t="s">
        <v>386</v>
      </c>
      <c r="D9643" s="245" t="s">
        <v>276</v>
      </c>
      <c r="E9643" s="115" t="s">
        <v>77</v>
      </c>
      <c r="F9643" s="237">
        <v>35094</v>
      </c>
      <c r="G9643" s="245" t="s">
        <v>1630</v>
      </c>
      <c r="H9643" s="115" t="s">
        <v>16</v>
      </c>
      <c r="I9643" t="s">
        <v>107</v>
      </c>
      <c r="J9643" s="244"/>
      <c r="U9643"/>
      <c r="V9643" t="s">
        <v>4424</v>
      </c>
      <c r="W9643" s="244"/>
      <c r="AD9643" s="115" t="s">
        <v>4308</v>
      </c>
      <c r="AE9643" s="115" t="s">
        <v>4308</v>
      </c>
      <c r="AF9643" s="115" t="s">
        <v>4308</v>
      </c>
      <c r="AG9643" s="115" t="s">
        <v>4308</v>
      </c>
      <c r="AH9643" s="115" t="s">
        <v>4308</v>
      </c>
      <c r="AI9643" s="115" t="e">
        <f>VLOOKUP(A9643,'[2]دراسات قانونية'!$A$3:$E$600,1,0)</f>
        <v>#N/A</v>
      </c>
    </row>
    <row r="9644" spans="1:35" hidden="1" x14ac:dyDescent="0.25">
      <c r="A9644" s="246">
        <v>337403</v>
      </c>
      <c r="B9644" s="247" t="s">
        <v>13652</v>
      </c>
      <c r="C9644" s="247" t="s">
        <v>355</v>
      </c>
      <c r="D9644" s="248" t="s">
        <v>839</v>
      </c>
      <c r="E9644" t="s">
        <v>77</v>
      </c>
      <c r="F9644" s="126">
        <v>27224</v>
      </c>
      <c r="G9644" s="248" t="s">
        <v>13653</v>
      </c>
      <c r="H9644" t="s">
        <v>16</v>
      </c>
      <c r="I9644" t="s">
        <v>129</v>
      </c>
      <c r="J9644" s="247" t="s">
        <v>1226</v>
      </c>
      <c r="K9644"/>
      <c r="L9644" t="s">
        <v>30</v>
      </c>
      <c r="M9644"/>
      <c r="N9644"/>
      <c r="O9644"/>
      <c r="P9644"/>
      <c r="Q9644"/>
      <c r="U9644"/>
      <c r="V9644" t="s">
        <v>16602</v>
      </c>
      <c r="W9644" s="247"/>
      <c r="X9644"/>
      <c r="Y9644"/>
      <c r="Z9644"/>
      <c r="AA9644"/>
      <c r="AB9644"/>
      <c r="AC9644"/>
      <c r="AD9644"/>
      <c r="AE9644"/>
      <c r="AF9644"/>
      <c r="AG9644"/>
    </row>
    <row r="9645" spans="1:35" hidden="1" x14ac:dyDescent="0.25">
      <c r="A9645" s="246">
        <v>337405</v>
      </c>
      <c r="B9645" s="247" t="s">
        <v>13654</v>
      </c>
      <c r="C9645" s="247" t="s">
        <v>5629</v>
      </c>
      <c r="D9645" s="248" t="s">
        <v>861</v>
      </c>
      <c r="E9645" t="s">
        <v>76</v>
      </c>
      <c r="F9645" s="126"/>
      <c r="G9645" s="248"/>
      <c r="H9645" t="s">
        <v>16</v>
      </c>
      <c r="I9645" t="s">
        <v>129</v>
      </c>
      <c r="J9645" s="247"/>
      <c r="K9645"/>
      <c r="L9645"/>
      <c r="M9645"/>
      <c r="N9645"/>
      <c r="O9645"/>
      <c r="P9645"/>
      <c r="Q9645"/>
      <c r="U9645"/>
      <c r="V9645" t="s">
        <v>4424</v>
      </c>
      <c r="W9645" s="247"/>
      <c r="X9645"/>
      <c r="Y9645"/>
      <c r="Z9645"/>
      <c r="AA9645"/>
      <c r="AB9645"/>
      <c r="AC9645"/>
      <c r="AD9645"/>
      <c r="AE9645"/>
      <c r="AF9645"/>
      <c r="AG9645"/>
      <c r="AH9645" s="115" t="s">
        <v>4308</v>
      </c>
    </row>
    <row r="9646" spans="1:35" x14ac:dyDescent="0.25">
      <c r="A9646" s="243">
        <v>337406</v>
      </c>
      <c r="B9646" s="244" t="s">
        <v>13655</v>
      </c>
      <c r="C9646" s="244" t="s">
        <v>802</v>
      </c>
      <c r="D9646" s="245" t="s">
        <v>467</v>
      </c>
      <c r="E9646" s="115" t="s">
        <v>77</v>
      </c>
      <c r="F9646" s="237"/>
      <c r="G9646" s="245"/>
      <c r="H9646" s="115" t="s">
        <v>16</v>
      </c>
      <c r="I9646" t="s">
        <v>107</v>
      </c>
      <c r="J9646" s="244"/>
      <c r="U9646"/>
      <c r="V9646" t="s">
        <v>4424</v>
      </c>
      <c r="W9646" s="244"/>
      <c r="AA9646" s="115" t="s">
        <v>4308</v>
      </c>
      <c r="AB9646" s="115" t="s">
        <v>4308</v>
      </c>
      <c r="AC9646" s="115" t="s">
        <v>4308</v>
      </c>
      <c r="AD9646" s="115" t="s">
        <v>4308</v>
      </c>
      <c r="AE9646" s="115" t="s">
        <v>4308</v>
      </c>
      <c r="AF9646" s="115" t="s">
        <v>4308</v>
      </c>
      <c r="AG9646" s="115" t="s">
        <v>4308</v>
      </c>
      <c r="AH9646" s="115" t="s">
        <v>4308</v>
      </c>
      <c r="AI9646" s="115" t="e">
        <f>VLOOKUP(A9646,'[2]دراسات قانونية'!$A$3:$E$600,1,0)</f>
        <v>#N/A</v>
      </c>
    </row>
    <row r="9647" spans="1:35" x14ac:dyDescent="0.25">
      <c r="A9647" s="243">
        <v>337408</v>
      </c>
      <c r="B9647" s="244" t="s">
        <v>13656</v>
      </c>
      <c r="C9647" s="244" t="s">
        <v>412</v>
      </c>
      <c r="D9647" s="245" t="s">
        <v>1500</v>
      </c>
      <c r="E9647" s="115" t="s">
        <v>77</v>
      </c>
      <c r="F9647" s="237"/>
      <c r="G9647" s="245"/>
      <c r="H9647" s="115" t="s">
        <v>16</v>
      </c>
      <c r="I9647" t="s">
        <v>107</v>
      </c>
      <c r="J9647" s="244"/>
      <c r="U9647"/>
      <c r="V9647" t="s">
        <v>4424</v>
      </c>
      <c r="W9647" s="244"/>
      <c r="AA9647" s="115" t="s">
        <v>4308</v>
      </c>
      <c r="AB9647" s="115" t="s">
        <v>4308</v>
      </c>
      <c r="AC9647" s="115" t="s">
        <v>4308</v>
      </c>
      <c r="AD9647" s="115" t="s">
        <v>4308</v>
      </c>
      <c r="AE9647" s="115" t="s">
        <v>4308</v>
      </c>
      <c r="AF9647" s="115" t="s">
        <v>4308</v>
      </c>
      <c r="AG9647" s="115" t="s">
        <v>4308</v>
      </c>
      <c r="AH9647" s="115" t="s">
        <v>4308</v>
      </c>
      <c r="AI9647" s="115" t="e">
        <f>VLOOKUP(A9647,'[2]دراسات قانونية'!$A$3:$E$600,1,0)</f>
        <v>#N/A</v>
      </c>
    </row>
    <row r="9648" spans="1:35" hidden="1" x14ac:dyDescent="0.25">
      <c r="A9648" s="243">
        <v>337410</v>
      </c>
      <c r="B9648" s="244" t="s">
        <v>4245</v>
      </c>
      <c r="C9648" s="244" t="s">
        <v>244</v>
      </c>
      <c r="D9648" s="245" t="s">
        <v>1628</v>
      </c>
      <c r="E9648" s="115" t="s">
        <v>76</v>
      </c>
      <c r="F9648" s="237">
        <v>30061</v>
      </c>
      <c r="G9648" s="245" t="s">
        <v>18</v>
      </c>
      <c r="H9648" s="115" t="s">
        <v>16</v>
      </c>
      <c r="I9648" t="s">
        <v>199</v>
      </c>
      <c r="J9648" s="244" t="s">
        <v>1226</v>
      </c>
      <c r="L9648" s="115" t="s">
        <v>18</v>
      </c>
      <c r="U9648"/>
      <c r="V9648">
        <v>0</v>
      </c>
      <c r="W9648" s="244"/>
    </row>
    <row r="9649" spans="1:35" x14ac:dyDescent="0.25">
      <c r="A9649" s="243">
        <v>337411</v>
      </c>
      <c r="B9649" s="244" t="s">
        <v>13657</v>
      </c>
      <c r="C9649" s="244" t="s">
        <v>244</v>
      </c>
      <c r="D9649" s="245" t="s">
        <v>585</v>
      </c>
      <c r="E9649" s="115" t="s">
        <v>77</v>
      </c>
      <c r="F9649" s="237">
        <v>35260</v>
      </c>
      <c r="G9649" s="245" t="s">
        <v>37</v>
      </c>
      <c r="H9649" s="115" t="s">
        <v>16</v>
      </c>
      <c r="I9649" t="s">
        <v>107</v>
      </c>
      <c r="J9649" s="244"/>
      <c r="U9649"/>
      <c r="V9649" t="s">
        <v>4424</v>
      </c>
      <c r="W9649" s="244"/>
      <c r="AC9649" s="115" t="s">
        <v>4308</v>
      </c>
      <c r="AD9649" s="115" t="s">
        <v>4308</v>
      </c>
      <c r="AE9649" s="115" t="s">
        <v>4308</v>
      </c>
      <c r="AF9649" s="115" t="s">
        <v>4308</v>
      </c>
      <c r="AG9649" s="115" t="s">
        <v>4308</v>
      </c>
      <c r="AH9649" s="115" t="s">
        <v>4308</v>
      </c>
      <c r="AI9649" s="115" t="e">
        <f>VLOOKUP(A9649,'[2]دراسات قانونية'!$A$3:$E$600,1,0)</f>
        <v>#N/A</v>
      </c>
    </row>
    <row r="9650" spans="1:35" hidden="1" x14ac:dyDescent="0.25">
      <c r="A9650" s="243">
        <v>337412</v>
      </c>
      <c r="B9650" s="244" t="s">
        <v>2750</v>
      </c>
      <c r="C9650" s="244" t="s">
        <v>2751</v>
      </c>
      <c r="D9650" s="245" t="s">
        <v>312</v>
      </c>
      <c r="E9650" s="115" t="s">
        <v>76</v>
      </c>
      <c r="F9650" s="237">
        <v>29074</v>
      </c>
      <c r="G9650" s="245" t="s">
        <v>2752</v>
      </c>
      <c r="H9650" s="115" t="s">
        <v>16</v>
      </c>
      <c r="I9650" t="s">
        <v>199</v>
      </c>
      <c r="J9650" s="244" t="s">
        <v>1226</v>
      </c>
      <c r="L9650" s="115" t="s">
        <v>70</v>
      </c>
      <c r="U9650"/>
      <c r="V9650">
        <v>0</v>
      </c>
      <c r="W9650" s="244"/>
    </row>
    <row r="9651" spans="1:35" x14ac:dyDescent="0.25">
      <c r="A9651" s="243">
        <v>337414</v>
      </c>
      <c r="B9651" s="244" t="s">
        <v>1998</v>
      </c>
      <c r="C9651" s="244" t="s">
        <v>650</v>
      </c>
      <c r="D9651" s="245" t="s">
        <v>352</v>
      </c>
      <c r="E9651" s="115" t="s">
        <v>76</v>
      </c>
      <c r="F9651" s="237"/>
      <c r="G9651" s="245" t="s">
        <v>666</v>
      </c>
      <c r="H9651" s="115" t="s">
        <v>16</v>
      </c>
      <c r="I9651" t="s">
        <v>107</v>
      </c>
      <c r="J9651" s="244"/>
      <c r="U9651"/>
      <c r="V9651" t="s">
        <v>4424</v>
      </c>
      <c r="W9651" s="244"/>
      <c r="AD9651" s="115" t="s">
        <v>4308</v>
      </c>
      <c r="AE9651" s="115" t="s">
        <v>4308</v>
      </c>
      <c r="AF9651" s="115" t="s">
        <v>4308</v>
      </c>
      <c r="AG9651" s="115" t="s">
        <v>4308</v>
      </c>
      <c r="AH9651" s="115" t="s">
        <v>4308</v>
      </c>
      <c r="AI9651" s="115" t="e">
        <f>VLOOKUP(A9651,'[2]دراسات قانونية'!$A$3:$E$600,1,0)</f>
        <v>#N/A</v>
      </c>
    </row>
    <row r="9652" spans="1:35" hidden="1" x14ac:dyDescent="0.25">
      <c r="A9652" s="246">
        <v>337415</v>
      </c>
      <c r="B9652" s="247" t="s">
        <v>13658</v>
      </c>
      <c r="C9652" s="247" t="s">
        <v>984</v>
      </c>
      <c r="D9652" s="248" t="s">
        <v>415</v>
      </c>
      <c r="E9652" t="s">
        <v>76</v>
      </c>
      <c r="F9652" s="126">
        <v>31296</v>
      </c>
      <c r="G9652" s="248" t="s">
        <v>18</v>
      </c>
      <c r="H9652" t="s">
        <v>16</v>
      </c>
      <c r="I9652" t="s">
        <v>136</v>
      </c>
      <c r="J9652" s="247" t="s">
        <v>15</v>
      </c>
      <c r="K9652"/>
      <c r="L9652" t="s">
        <v>18</v>
      </c>
      <c r="M9652"/>
      <c r="N9652"/>
      <c r="O9652"/>
      <c r="P9652"/>
      <c r="Q9652"/>
      <c r="U9652"/>
      <c r="V9652">
        <v>0</v>
      </c>
      <c r="W9652" s="247"/>
      <c r="X9652"/>
      <c r="Y9652"/>
      <c r="Z9652"/>
      <c r="AA9652"/>
      <c r="AB9652"/>
      <c r="AC9652"/>
      <c r="AD9652"/>
      <c r="AE9652"/>
      <c r="AF9652"/>
      <c r="AG9652"/>
      <c r="AH9652" s="115" t="s">
        <v>4308</v>
      </c>
    </row>
    <row r="9653" spans="1:35" hidden="1" x14ac:dyDescent="0.25">
      <c r="A9653" s="243">
        <v>337418</v>
      </c>
      <c r="B9653" s="244" t="s">
        <v>4246</v>
      </c>
      <c r="C9653" s="244" t="s">
        <v>244</v>
      </c>
      <c r="D9653" s="245" t="s">
        <v>330</v>
      </c>
      <c r="E9653" s="115" t="s">
        <v>76</v>
      </c>
      <c r="F9653" s="237">
        <v>33679</v>
      </c>
      <c r="G9653" s="245" t="s">
        <v>428</v>
      </c>
      <c r="H9653" s="115" t="s">
        <v>16</v>
      </c>
      <c r="I9653" t="s">
        <v>199</v>
      </c>
      <c r="J9653" s="244" t="s">
        <v>15</v>
      </c>
      <c r="L9653" s="115" t="s">
        <v>73</v>
      </c>
      <c r="U9653"/>
      <c r="V9653">
        <v>0</v>
      </c>
      <c r="W9653" s="244"/>
    </row>
    <row r="9654" spans="1:35" hidden="1" x14ac:dyDescent="0.25">
      <c r="A9654" s="243">
        <v>337419</v>
      </c>
      <c r="B9654" s="244" t="s">
        <v>4247</v>
      </c>
      <c r="C9654" s="244" t="s">
        <v>412</v>
      </c>
      <c r="D9654" s="245" t="s">
        <v>420</v>
      </c>
      <c r="E9654" s="115" t="s">
        <v>76</v>
      </c>
      <c r="F9654" s="237">
        <v>28378</v>
      </c>
      <c r="G9654" s="245" t="s">
        <v>282</v>
      </c>
      <c r="H9654" s="115" t="s">
        <v>16</v>
      </c>
      <c r="I9654" t="s">
        <v>199</v>
      </c>
      <c r="J9654" s="244" t="s">
        <v>1226</v>
      </c>
      <c r="L9654" s="115" t="s">
        <v>30</v>
      </c>
      <c r="U9654"/>
      <c r="V9654">
        <v>0</v>
      </c>
      <c r="W9654" s="244"/>
      <c r="AH9654" s="115" t="s">
        <v>4308</v>
      </c>
    </row>
    <row r="9655" spans="1:35" hidden="1" x14ac:dyDescent="0.25">
      <c r="A9655" s="243">
        <v>337420</v>
      </c>
      <c r="B9655" s="244" t="s">
        <v>2826</v>
      </c>
      <c r="C9655" s="244" t="s">
        <v>244</v>
      </c>
      <c r="D9655" s="245" t="s">
        <v>370</v>
      </c>
      <c r="E9655" s="115" t="s">
        <v>76</v>
      </c>
      <c r="F9655" s="237">
        <v>30147</v>
      </c>
      <c r="G9655" s="245" t="s">
        <v>353</v>
      </c>
      <c r="H9655" s="115" t="s">
        <v>16</v>
      </c>
      <c r="I9655" t="s">
        <v>199</v>
      </c>
      <c r="J9655" s="244" t="s">
        <v>1226</v>
      </c>
      <c r="L9655" s="115" t="s">
        <v>18</v>
      </c>
      <c r="U9655"/>
      <c r="V9655">
        <v>0</v>
      </c>
      <c r="W9655" s="244"/>
    </row>
    <row r="9656" spans="1:35" hidden="1" x14ac:dyDescent="0.25">
      <c r="A9656" s="246">
        <v>337421</v>
      </c>
      <c r="B9656" s="247" t="s">
        <v>13659</v>
      </c>
      <c r="C9656" s="247" t="s">
        <v>1459</v>
      </c>
      <c r="D9656" s="248" t="s">
        <v>2294</v>
      </c>
      <c r="E9656" t="s">
        <v>76</v>
      </c>
      <c r="F9656" s="126">
        <v>31381</v>
      </c>
      <c r="G9656" s="248" t="s">
        <v>13660</v>
      </c>
      <c r="H9656" t="s">
        <v>16</v>
      </c>
      <c r="I9656" t="s">
        <v>129</v>
      </c>
      <c r="J9656" s="247" t="s">
        <v>1226</v>
      </c>
      <c r="K9656"/>
      <c r="L9656" t="s">
        <v>18</v>
      </c>
      <c r="M9656"/>
      <c r="N9656"/>
      <c r="O9656"/>
      <c r="P9656"/>
      <c r="Q9656"/>
      <c r="U9656"/>
      <c r="V9656">
        <v>0</v>
      </c>
      <c r="W9656" s="247"/>
      <c r="X9656"/>
      <c r="Y9656"/>
      <c r="Z9656"/>
      <c r="AA9656"/>
      <c r="AB9656"/>
      <c r="AC9656"/>
      <c r="AD9656"/>
      <c r="AE9656"/>
      <c r="AF9656"/>
      <c r="AG9656"/>
      <c r="AH9656" s="115" t="s">
        <v>4308</v>
      </c>
    </row>
    <row r="9657" spans="1:35" x14ac:dyDescent="0.25">
      <c r="A9657" s="243">
        <v>337422</v>
      </c>
      <c r="B9657" s="244" t="s">
        <v>13661</v>
      </c>
      <c r="C9657" s="244" t="s">
        <v>227</v>
      </c>
      <c r="D9657" s="245" t="s">
        <v>450</v>
      </c>
      <c r="E9657" s="115" t="s">
        <v>77</v>
      </c>
      <c r="F9657" s="237">
        <v>35171</v>
      </c>
      <c r="G9657" s="245" t="s">
        <v>18</v>
      </c>
      <c r="H9657" s="115" t="s">
        <v>16</v>
      </c>
      <c r="I9657" t="s">
        <v>107</v>
      </c>
      <c r="J9657" s="244"/>
      <c r="U9657"/>
      <c r="V9657" t="s">
        <v>4424</v>
      </c>
      <c r="W9657" s="244"/>
      <c r="AB9657" s="115" t="s">
        <v>4308</v>
      </c>
      <c r="AC9657" s="115" t="s">
        <v>4308</v>
      </c>
      <c r="AD9657" s="115" t="s">
        <v>4308</v>
      </c>
      <c r="AE9657" s="115" t="s">
        <v>4308</v>
      </c>
      <c r="AF9657" s="115" t="s">
        <v>4308</v>
      </c>
      <c r="AG9657" s="115" t="s">
        <v>4308</v>
      </c>
      <c r="AH9657" s="115" t="s">
        <v>4308</v>
      </c>
      <c r="AI9657" s="115" t="e">
        <f>VLOOKUP(A9657,'[2]دراسات قانونية'!$A$3:$E$600,1,0)</f>
        <v>#N/A</v>
      </c>
    </row>
    <row r="9658" spans="1:35" x14ac:dyDescent="0.25">
      <c r="A9658" s="243">
        <v>337423</v>
      </c>
      <c r="B9658" s="244" t="s">
        <v>13662</v>
      </c>
      <c r="C9658" s="244" t="s">
        <v>339</v>
      </c>
      <c r="D9658" s="245" t="s">
        <v>230</v>
      </c>
      <c r="E9658" s="115" t="s">
        <v>77</v>
      </c>
      <c r="F9658" s="237"/>
      <c r="G9658" s="245"/>
      <c r="H9658" s="115" t="s">
        <v>16</v>
      </c>
      <c r="I9658" t="s">
        <v>107</v>
      </c>
      <c r="J9658" s="244"/>
      <c r="U9658"/>
      <c r="V9658" t="s">
        <v>4424</v>
      </c>
      <c r="W9658" s="244"/>
      <c r="AB9658" s="115" t="s">
        <v>4308</v>
      </c>
      <c r="AC9658" s="115" t="s">
        <v>4308</v>
      </c>
      <c r="AD9658" s="115" t="s">
        <v>4308</v>
      </c>
      <c r="AE9658" s="115" t="s">
        <v>4308</v>
      </c>
      <c r="AF9658" s="115" t="s">
        <v>4308</v>
      </c>
      <c r="AG9658" s="115" t="s">
        <v>4308</v>
      </c>
      <c r="AH9658" s="115" t="s">
        <v>4308</v>
      </c>
      <c r="AI9658" s="115" t="e">
        <f>VLOOKUP(A9658,'[2]دراسات قانونية'!$A$3:$E$600,1,0)</f>
        <v>#N/A</v>
      </c>
    </row>
    <row r="9659" spans="1:35" x14ac:dyDescent="0.25">
      <c r="A9659" s="243">
        <v>337425</v>
      </c>
      <c r="B9659" s="244" t="s">
        <v>13663</v>
      </c>
      <c r="C9659" s="244" t="s">
        <v>244</v>
      </c>
      <c r="D9659" s="245" t="s">
        <v>13664</v>
      </c>
      <c r="E9659" s="115" t="s">
        <v>77</v>
      </c>
      <c r="F9659" s="237">
        <v>35431</v>
      </c>
      <c r="G9659" s="245" t="s">
        <v>13354</v>
      </c>
      <c r="H9659" s="115" t="s">
        <v>16</v>
      </c>
      <c r="I9659" t="s">
        <v>107</v>
      </c>
      <c r="J9659" s="244"/>
      <c r="U9659"/>
      <c r="V9659" t="s">
        <v>4424</v>
      </c>
      <c r="W9659" s="244"/>
      <c r="AD9659" s="115" t="s">
        <v>4308</v>
      </c>
      <c r="AE9659" s="115" t="s">
        <v>4308</v>
      </c>
      <c r="AF9659" s="115" t="s">
        <v>4308</v>
      </c>
      <c r="AG9659" s="115" t="s">
        <v>4308</v>
      </c>
      <c r="AH9659" s="115" t="s">
        <v>4308</v>
      </c>
      <c r="AI9659" s="115" t="e">
        <f>VLOOKUP(A9659,'[2]دراسات قانونية'!$A$3:$E$600,1,0)</f>
        <v>#N/A</v>
      </c>
    </row>
    <row r="9660" spans="1:35" hidden="1" x14ac:dyDescent="0.25">
      <c r="A9660" s="246">
        <v>337426</v>
      </c>
      <c r="B9660" s="247" t="s">
        <v>13665</v>
      </c>
      <c r="C9660" s="247" t="s">
        <v>13666</v>
      </c>
      <c r="D9660" s="248" t="s">
        <v>330</v>
      </c>
      <c r="E9660" t="s">
        <v>77</v>
      </c>
      <c r="F9660" s="126">
        <v>32143</v>
      </c>
      <c r="G9660" s="248" t="s">
        <v>64</v>
      </c>
      <c r="H9660" t="s">
        <v>16</v>
      </c>
      <c r="I9660" t="s">
        <v>136</v>
      </c>
      <c r="J9660" s="247" t="s">
        <v>15</v>
      </c>
      <c r="K9660"/>
      <c r="L9660" t="s">
        <v>64</v>
      </c>
      <c r="M9660"/>
      <c r="N9660"/>
      <c r="O9660"/>
      <c r="P9660"/>
      <c r="Q9660"/>
      <c r="U9660"/>
      <c r="V9660">
        <v>0</v>
      </c>
      <c r="W9660" s="247"/>
      <c r="X9660"/>
      <c r="Y9660"/>
      <c r="Z9660"/>
      <c r="AA9660"/>
      <c r="AB9660"/>
      <c r="AC9660"/>
      <c r="AD9660"/>
      <c r="AE9660"/>
      <c r="AF9660"/>
      <c r="AG9660"/>
      <c r="AH9660" s="115" t="s">
        <v>4308</v>
      </c>
    </row>
    <row r="9661" spans="1:35" hidden="1" x14ac:dyDescent="0.25">
      <c r="A9661" s="243">
        <v>337427</v>
      </c>
      <c r="B9661" s="244" t="s">
        <v>2827</v>
      </c>
      <c r="C9661" s="244" t="s">
        <v>854</v>
      </c>
      <c r="D9661" s="245" t="s">
        <v>568</v>
      </c>
      <c r="E9661" s="115" t="s">
        <v>76</v>
      </c>
      <c r="F9661" s="237">
        <v>30220</v>
      </c>
      <c r="G9661" s="245" t="s">
        <v>719</v>
      </c>
      <c r="H9661" s="115" t="s">
        <v>16</v>
      </c>
      <c r="I9661" t="s">
        <v>199</v>
      </c>
      <c r="J9661" s="244" t="s">
        <v>1226</v>
      </c>
      <c r="L9661" s="115" t="s">
        <v>37</v>
      </c>
      <c r="P9661" s="115" t="s">
        <v>2194</v>
      </c>
      <c r="U9661"/>
      <c r="V9661">
        <v>0</v>
      </c>
      <c r="W9661" s="244"/>
    </row>
    <row r="9662" spans="1:35" hidden="1" x14ac:dyDescent="0.25">
      <c r="A9662" s="246">
        <v>337428</v>
      </c>
      <c r="B9662" s="247" t="s">
        <v>5302</v>
      </c>
      <c r="C9662" s="247" t="s">
        <v>2507</v>
      </c>
      <c r="D9662" s="248" t="s">
        <v>5974</v>
      </c>
      <c r="E9662" t="s">
        <v>76</v>
      </c>
      <c r="F9662" s="126">
        <v>35460</v>
      </c>
      <c r="G9662" s="248" t="s">
        <v>976</v>
      </c>
      <c r="H9662" t="s">
        <v>16</v>
      </c>
      <c r="I9662" t="s">
        <v>136</v>
      </c>
      <c r="J9662" s="247" t="s">
        <v>1226</v>
      </c>
      <c r="K9662"/>
      <c r="L9662" t="s">
        <v>40</v>
      </c>
      <c r="M9662"/>
      <c r="N9662"/>
      <c r="O9662"/>
      <c r="P9662"/>
      <c r="Q9662"/>
      <c r="U9662"/>
      <c r="V9662">
        <v>0</v>
      </c>
      <c r="W9662" s="247"/>
      <c r="X9662"/>
      <c r="Y9662"/>
      <c r="Z9662"/>
      <c r="AA9662"/>
      <c r="AB9662"/>
      <c r="AC9662"/>
      <c r="AD9662"/>
      <c r="AE9662"/>
      <c r="AF9662"/>
      <c r="AG9662"/>
    </row>
    <row r="9663" spans="1:35" x14ac:dyDescent="0.25">
      <c r="A9663" s="243">
        <v>337429</v>
      </c>
      <c r="B9663" s="244" t="s">
        <v>13667</v>
      </c>
      <c r="C9663" s="244" t="s">
        <v>250</v>
      </c>
      <c r="D9663" s="245" t="s">
        <v>372</v>
      </c>
      <c r="E9663" s="115" t="s">
        <v>77</v>
      </c>
      <c r="F9663" s="237"/>
      <c r="G9663" s="245"/>
      <c r="H9663" s="115" t="s">
        <v>16</v>
      </c>
      <c r="I9663" t="s">
        <v>107</v>
      </c>
      <c r="J9663" s="244"/>
      <c r="U9663"/>
      <c r="V9663" t="s">
        <v>4424</v>
      </c>
      <c r="W9663" s="244"/>
      <c r="AA9663" s="115" t="s">
        <v>4308</v>
      </c>
      <c r="AB9663" s="115" t="s">
        <v>4308</v>
      </c>
      <c r="AC9663" s="115" t="s">
        <v>4308</v>
      </c>
      <c r="AD9663" s="115" t="s">
        <v>4308</v>
      </c>
      <c r="AE9663" s="115" t="s">
        <v>4308</v>
      </c>
      <c r="AF9663" s="115" t="s">
        <v>4308</v>
      </c>
      <c r="AG9663" s="115" t="s">
        <v>4308</v>
      </c>
      <c r="AH9663" s="115" t="s">
        <v>4308</v>
      </c>
      <c r="AI9663" s="115" t="e">
        <f>VLOOKUP(A9663,'[2]دراسات قانونية'!$A$3:$E$600,1,0)</f>
        <v>#N/A</v>
      </c>
    </row>
    <row r="9664" spans="1:35" x14ac:dyDescent="0.25">
      <c r="A9664" s="243">
        <v>337430</v>
      </c>
      <c r="B9664" s="244" t="s">
        <v>13668</v>
      </c>
      <c r="C9664" s="244" t="s">
        <v>212</v>
      </c>
      <c r="D9664" s="245" t="s">
        <v>13669</v>
      </c>
      <c r="E9664" s="115" t="s">
        <v>77</v>
      </c>
      <c r="F9664" s="237"/>
      <c r="G9664" s="245"/>
      <c r="H9664" s="115" t="s">
        <v>16</v>
      </c>
      <c r="I9664" t="s">
        <v>107</v>
      </c>
      <c r="J9664" s="244"/>
      <c r="U9664"/>
      <c r="V9664" t="s">
        <v>4424</v>
      </c>
      <c r="W9664" s="244"/>
      <c r="AA9664" s="115" t="s">
        <v>4308</v>
      </c>
      <c r="AB9664" s="115" t="s">
        <v>4308</v>
      </c>
      <c r="AC9664" s="115" t="s">
        <v>4308</v>
      </c>
      <c r="AD9664" s="115" t="s">
        <v>4308</v>
      </c>
      <c r="AE9664" s="115" t="s">
        <v>4308</v>
      </c>
      <c r="AF9664" s="115" t="s">
        <v>4308</v>
      </c>
      <c r="AG9664" s="115" t="s">
        <v>4308</v>
      </c>
      <c r="AH9664" s="115" t="s">
        <v>4308</v>
      </c>
      <c r="AI9664" s="115" t="e">
        <f>VLOOKUP(A9664,'[2]دراسات قانونية'!$A$3:$E$600,1,0)</f>
        <v>#N/A</v>
      </c>
    </row>
    <row r="9665" spans="1:35" hidden="1" x14ac:dyDescent="0.25">
      <c r="A9665" s="246">
        <v>337431</v>
      </c>
      <c r="B9665" s="247" t="s">
        <v>13670</v>
      </c>
      <c r="C9665" s="247" t="s">
        <v>13671</v>
      </c>
      <c r="D9665" s="248" t="s">
        <v>10043</v>
      </c>
      <c r="E9665" t="s">
        <v>77</v>
      </c>
      <c r="F9665" s="126">
        <v>36526</v>
      </c>
      <c r="G9665" s="248" t="s">
        <v>18</v>
      </c>
      <c r="H9665" t="s">
        <v>16</v>
      </c>
      <c r="I9665" t="s">
        <v>136</v>
      </c>
      <c r="J9665" s="247" t="s">
        <v>1226</v>
      </c>
      <c r="K9665"/>
      <c r="L9665" t="s">
        <v>18</v>
      </c>
      <c r="M9665"/>
      <c r="N9665"/>
      <c r="O9665"/>
      <c r="P9665"/>
      <c r="Q9665"/>
      <c r="U9665"/>
      <c r="V9665">
        <v>0</v>
      </c>
      <c r="W9665" s="247"/>
      <c r="X9665"/>
      <c r="Y9665"/>
      <c r="Z9665"/>
      <c r="AA9665"/>
      <c r="AB9665"/>
      <c r="AC9665"/>
      <c r="AD9665"/>
      <c r="AE9665"/>
      <c r="AF9665"/>
      <c r="AG9665"/>
    </row>
    <row r="9666" spans="1:35" x14ac:dyDescent="0.25">
      <c r="A9666" s="243">
        <v>337432</v>
      </c>
      <c r="B9666" s="244" t="s">
        <v>13672</v>
      </c>
      <c r="C9666" s="244" t="s">
        <v>227</v>
      </c>
      <c r="D9666" s="245" t="s">
        <v>13673</v>
      </c>
      <c r="E9666" s="115" t="s">
        <v>77</v>
      </c>
      <c r="F9666" s="237"/>
      <c r="G9666" s="245"/>
      <c r="H9666" s="115" t="s">
        <v>16</v>
      </c>
      <c r="I9666" t="s">
        <v>107</v>
      </c>
      <c r="J9666" s="244"/>
      <c r="U9666"/>
      <c r="V9666" t="s">
        <v>4424</v>
      </c>
      <c r="W9666" s="244"/>
      <c r="AG9666" s="115" t="s">
        <v>4308</v>
      </c>
      <c r="AH9666" s="115" t="s">
        <v>4308</v>
      </c>
      <c r="AI9666" s="115" t="e">
        <f>VLOOKUP(A9666,'[2]دراسات قانونية'!$A$3:$E$600,1,0)</f>
        <v>#N/A</v>
      </c>
    </row>
    <row r="9667" spans="1:35" hidden="1" x14ac:dyDescent="0.25">
      <c r="A9667" s="243">
        <v>337433</v>
      </c>
      <c r="B9667" s="244" t="s">
        <v>4248</v>
      </c>
      <c r="C9667" s="244" t="s">
        <v>244</v>
      </c>
      <c r="D9667" s="245" t="s">
        <v>595</v>
      </c>
      <c r="E9667" s="115" t="s">
        <v>77</v>
      </c>
      <c r="F9667" s="237">
        <v>29959</v>
      </c>
      <c r="G9667" s="245" t="s">
        <v>37</v>
      </c>
      <c r="H9667" s="115" t="s">
        <v>16</v>
      </c>
      <c r="I9667" t="s">
        <v>199</v>
      </c>
      <c r="J9667" s="244" t="s">
        <v>1226</v>
      </c>
      <c r="L9667" s="115" t="s">
        <v>37</v>
      </c>
      <c r="U9667"/>
      <c r="V9667">
        <v>0</v>
      </c>
      <c r="W9667" s="244"/>
    </row>
    <row r="9668" spans="1:35" hidden="1" x14ac:dyDescent="0.25">
      <c r="A9668" s="243">
        <v>337435</v>
      </c>
      <c r="B9668" s="244" t="s">
        <v>2828</v>
      </c>
      <c r="C9668" s="244" t="s">
        <v>227</v>
      </c>
      <c r="D9668" s="245" t="s">
        <v>1865</v>
      </c>
      <c r="E9668" s="115" t="s">
        <v>77</v>
      </c>
      <c r="F9668" s="237">
        <v>31884</v>
      </c>
      <c r="G9668" s="245" t="s">
        <v>37</v>
      </c>
      <c r="H9668" s="115" t="s">
        <v>16</v>
      </c>
      <c r="I9668" t="s">
        <v>199</v>
      </c>
      <c r="J9668" s="244" t="s">
        <v>1226</v>
      </c>
      <c r="L9668" s="115" t="s">
        <v>37</v>
      </c>
      <c r="U9668"/>
      <c r="V9668">
        <v>0</v>
      </c>
      <c r="W9668" s="244"/>
      <c r="AH9668" s="115" t="s">
        <v>4308</v>
      </c>
    </row>
    <row r="9669" spans="1:35" x14ac:dyDescent="0.25">
      <c r="A9669" s="243">
        <v>337436</v>
      </c>
      <c r="B9669" s="244" t="s">
        <v>13674</v>
      </c>
      <c r="C9669" s="244" t="s">
        <v>212</v>
      </c>
      <c r="D9669" s="245" t="s">
        <v>13675</v>
      </c>
      <c r="E9669" s="115" t="s">
        <v>76</v>
      </c>
      <c r="F9669" s="237"/>
      <c r="G9669" s="245"/>
      <c r="H9669" s="115" t="s">
        <v>16</v>
      </c>
      <c r="I9669" t="s">
        <v>107</v>
      </c>
      <c r="J9669" s="244"/>
      <c r="U9669"/>
      <c r="V9669" t="s">
        <v>4414</v>
      </c>
      <c r="W9669" s="244"/>
      <c r="AD9669" s="115" t="s">
        <v>4308</v>
      </c>
      <c r="AE9669" s="115" t="s">
        <v>4308</v>
      </c>
      <c r="AF9669" s="115" t="s">
        <v>4308</v>
      </c>
      <c r="AG9669" s="115" t="s">
        <v>4308</v>
      </c>
      <c r="AH9669" s="115" t="s">
        <v>4308</v>
      </c>
      <c r="AI9669" s="115" t="e">
        <f>VLOOKUP(A9669,'[2]دراسات قانونية'!$A$3:$E$600,1,0)</f>
        <v>#N/A</v>
      </c>
    </row>
    <row r="9670" spans="1:35" x14ac:dyDescent="0.25">
      <c r="A9670" s="243">
        <v>337437</v>
      </c>
      <c r="B9670" s="244" t="s">
        <v>13676</v>
      </c>
      <c r="C9670" s="244" t="s">
        <v>227</v>
      </c>
      <c r="D9670" s="245" t="s">
        <v>1116</v>
      </c>
      <c r="E9670" s="115" t="s">
        <v>77</v>
      </c>
      <c r="F9670" s="237"/>
      <c r="G9670" s="245"/>
      <c r="H9670" s="115" t="s">
        <v>16</v>
      </c>
      <c r="I9670" t="s">
        <v>107</v>
      </c>
      <c r="J9670" s="244"/>
      <c r="U9670"/>
      <c r="V9670" t="s">
        <v>4424</v>
      </c>
      <c r="W9670" s="244"/>
      <c r="AA9670" s="115" t="s">
        <v>4308</v>
      </c>
      <c r="AB9670" s="115" t="s">
        <v>4308</v>
      </c>
      <c r="AC9670" s="115" t="s">
        <v>4308</v>
      </c>
      <c r="AD9670" s="115" t="s">
        <v>4308</v>
      </c>
      <c r="AE9670" s="115" t="s">
        <v>4308</v>
      </c>
      <c r="AF9670" s="115" t="s">
        <v>4308</v>
      </c>
      <c r="AG9670" s="115" t="s">
        <v>4308</v>
      </c>
      <c r="AH9670" s="115" t="s">
        <v>4308</v>
      </c>
      <c r="AI9670" s="115" t="e">
        <f>VLOOKUP(A9670,'[2]دراسات قانونية'!$A$3:$E$600,1,0)</f>
        <v>#N/A</v>
      </c>
    </row>
    <row r="9671" spans="1:35" x14ac:dyDescent="0.25">
      <c r="A9671" s="243">
        <v>337438</v>
      </c>
      <c r="B9671" s="244" t="s">
        <v>13677</v>
      </c>
      <c r="C9671" s="244" t="s">
        <v>229</v>
      </c>
      <c r="D9671" s="245" t="s">
        <v>330</v>
      </c>
      <c r="E9671" s="115" t="s">
        <v>77</v>
      </c>
      <c r="F9671" s="237"/>
      <c r="G9671" s="245"/>
      <c r="H9671" s="115" t="s">
        <v>16</v>
      </c>
      <c r="I9671" t="s">
        <v>107</v>
      </c>
      <c r="J9671" s="244"/>
      <c r="U9671"/>
      <c r="V9671" t="s">
        <v>4424</v>
      </c>
      <c r="W9671" s="244"/>
      <c r="AA9671" s="115" t="s">
        <v>4308</v>
      </c>
      <c r="AB9671" s="115" t="s">
        <v>4308</v>
      </c>
      <c r="AC9671" s="115" t="s">
        <v>4308</v>
      </c>
      <c r="AD9671" s="115" t="s">
        <v>4308</v>
      </c>
      <c r="AE9671" s="115" t="s">
        <v>4308</v>
      </c>
      <c r="AF9671" s="115" t="s">
        <v>4308</v>
      </c>
      <c r="AG9671" s="115" t="s">
        <v>4308</v>
      </c>
      <c r="AH9671" s="115" t="s">
        <v>4308</v>
      </c>
      <c r="AI9671" s="115" t="e">
        <f>VLOOKUP(A9671,'[2]دراسات قانونية'!$A$3:$E$600,1,0)</f>
        <v>#N/A</v>
      </c>
    </row>
    <row r="9672" spans="1:35" hidden="1" x14ac:dyDescent="0.25">
      <c r="A9672" s="243">
        <v>337439</v>
      </c>
      <c r="B9672" s="244" t="s">
        <v>4249</v>
      </c>
      <c r="C9672" s="244" t="s">
        <v>396</v>
      </c>
      <c r="D9672" s="245" t="s">
        <v>925</v>
      </c>
      <c r="E9672" s="115" t="s">
        <v>77</v>
      </c>
      <c r="F9672" s="237">
        <v>29594</v>
      </c>
      <c r="G9672" s="245" t="s">
        <v>243</v>
      </c>
      <c r="H9672" s="115" t="s">
        <v>16</v>
      </c>
      <c r="I9672" t="s">
        <v>199</v>
      </c>
      <c r="J9672" s="244" t="s">
        <v>1226</v>
      </c>
      <c r="L9672" s="115" t="s">
        <v>30</v>
      </c>
      <c r="U9672"/>
      <c r="V9672">
        <v>0</v>
      </c>
      <c r="W9672" s="244"/>
    </row>
    <row r="9673" spans="1:35" hidden="1" x14ac:dyDescent="0.25">
      <c r="A9673" s="243">
        <v>337440</v>
      </c>
      <c r="B9673" s="244" t="s">
        <v>3959</v>
      </c>
      <c r="C9673" s="244" t="s">
        <v>2229</v>
      </c>
      <c r="D9673" s="245" t="s">
        <v>3714</v>
      </c>
      <c r="E9673" s="115" t="s">
        <v>77</v>
      </c>
      <c r="F9673" s="237">
        <v>36319</v>
      </c>
      <c r="G9673" s="245" t="s">
        <v>18</v>
      </c>
      <c r="H9673" s="115" t="s">
        <v>16</v>
      </c>
      <c r="I9673" t="s">
        <v>199</v>
      </c>
      <c r="J9673" s="244" t="s">
        <v>1226</v>
      </c>
      <c r="L9673" s="115" t="s">
        <v>18</v>
      </c>
      <c r="U9673"/>
      <c r="V9673">
        <v>0</v>
      </c>
      <c r="W9673" s="244"/>
    </row>
    <row r="9674" spans="1:35" hidden="1" x14ac:dyDescent="0.25">
      <c r="A9674" s="243">
        <v>337441</v>
      </c>
      <c r="B9674" s="244" t="s">
        <v>2829</v>
      </c>
      <c r="C9674" s="244" t="s">
        <v>1105</v>
      </c>
      <c r="D9674" s="245" t="s">
        <v>220</v>
      </c>
      <c r="E9674" s="115" t="s">
        <v>77</v>
      </c>
      <c r="F9674" s="237">
        <v>35431</v>
      </c>
      <c r="G9674" s="245" t="s">
        <v>775</v>
      </c>
      <c r="H9674" s="115" t="s">
        <v>16</v>
      </c>
      <c r="I9674" t="s">
        <v>199</v>
      </c>
      <c r="J9674" s="244" t="s">
        <v>1226</v>
      </c>
      <c r="L9674" s="115" t="s">
        <v>30</v>
      </c>
      <c r="U9674"/>
      <c r="V9674">
        <v>0</v>
      </c>
      <c r="W9674" s="244"/>
    </row>
    <row r="9675" spans="1:35" x14ac:dyDescent="0.25">
      <c r="A9675" s="243">
        <v>337442</v>
      </c>
      <c r="B9675" s="244" t="s">
        <v>13678</v>
      </c>
      <c r="C9675" s="244" t="s">
        <v>13679</v>
      </c>
      <c r="D9675" s="245" t="s">
        <v>13680</v>
      </c>
      <c r="E9675" s="115" t="s">
        <v>77</v>
      </c>
      <c r="F9675" s="237">
        <v>34335</v>
      </c>
      <c r="G9675" s="245" t="s">
        <v>1031</v>
      </c>
      <c r="H9675" s="115" t="s">
        <v>16</v>
      </c>
      <c r="I9675" t="s">
        <v>107</v>
      </c>
      <c r="J9675" s="244"/>
      <c r="U9675"/>
      <c r="V9675" t="s">
        <v>4424</v>
      </c>
      <c r="W9675" s="244"/>
      <c r="AB9675" s="115" t="s">
        <v>4308</v>
      </c>
      <c r="AC9675" s="115" t="s">
        <v>4308</v>
      </c>
      <c r="AD9675" s="115" t="s">
        <v>4308</v>
      </c>
      <c r="AE9675" s="115" t="s">
        <v>4308</v>
      </c>
      <c r="AF9675" s="115" t="s">
        <v>4308</v>
      </c>
      <c r="AG9675" s="115" t="s">
        <v>4308</v>
      </c>
      <c r="AH9675" s="115" t="s">
        <v>4308</v>
      </c>
      <c r="AI9675" s="115" t="e">
        <f>VLOOKUP(A9675,'[2]دراسات قانونية'!$A$3:$E$600,1,0)</f>
        <v>#N/A</v>
      </c>
    </row>
    <row r="9676" spans="1:35" x14ac:dyDescent="0.25">
      <c r="A9676" s="243">
        <v>337443</v>
      </c>
      <c r="B9676" s="244" t="s">
        <v>13681</v>
      </c>
      <c r="C9676" s="244" t="s">
        <v>1501</v>
      </c>
      <c r="D9676" s="245" t="s">
        <v>214</v>
      </c>
      <c r="E9676" s="115" t="s">
        <v>77</v>
      </c>
      <c r="F9676" s="237">
        <v>32157</v>
      </c>
      <c r="G9676" s="245" t="s">
        <v>666</v>
      </c>
      <c r="H9676" s="115" t="s">
        <v>16</v>
      </c>
      <c r="I9676" t="s">
        <v>107</v>
      </c>
      <c r="J9676" s="244"/>
      <c r="U9676"/>
      <c r="V9676" t="s">
        <v>4424</v>
      </c>
      <c r="W9676" s="244"/>
      <c r="AB9676" s="115" t="s">
        <v>4308</v>
      </c>
      <c r="AC9676" s="115" t="s">
        <v>4308</v>
      </c>
      <c r="AD9676" s="115" t="s">
        <v>4308</v>
      </c>
      <c r="AE9676" s="115" t="s">
        <v>4308</v>
      </c>
      <c r="AF9676" s="115" t="s">
        <v>4308</v>
      </c>
      <c r="AG9676" s="115" t="s">
        <v>4308</v>
      </c>
      <c r="AH9676" s="115" t="s">
        <v>4308</v>
      </c>
      <c r="AI9676" s="115" t="e">
        <f>VLOOKUP(A9676,'[2]دراسات قانونية'!$A$3:$E$600,1,0)</f>
        <v>#N/A</v>
      </c>
    </row>
    <row r="9677" spans="1:35" x14ac:dyDescent="0.25">
      <c r="A9677" s="243">
        <v>337444</v>
      </c>
      <c r="B9677" s="244" t="s">
        <v>13682</v>
      </c>
      <c r="C9677" s="244" t="s">
        <v>973</v>
      </c>
      <c r="D9677" s="245" t="s">
        <v>318</v>
      </c>
      <c r="E9677" s="115" t="s">
        <v>77</v>
      </c>
      <c r="F9677" s="237"/>
      <c r="G9677" s="245"/>
      <c r="H9677" s="115" t="s">
        <v>16</v>
      </c>
      <c r="I9677" t="s">
        <v>107</v>
      </c>
      <c r="J9677" s="244"/>
      <c r="U9677"/>
      <c r="V9677" t="s">
        <v>4424</v>
      </c>
      <c r="W9677" s="244"/>
      <c r="AB9677" s="115" t="s">
        <v>4308</v>
      </c>
      <c r="AC9677" s="115" t="s">
        <v>4308</v>
      </c>
      <c r="AD9677" s="115" t="s">
        <v>4308</v>
      </c>
      <c r="AE9677" s="115" t="s">
        <v>4308</v>
      </c>
      <c r="AF9677" s="115" t="s">
        <v>4308</v>
      </c>
      <c r="AG9677" s="115" t="s">
        <v>4308</v>
      </c>
      <c r="AH9677" s="115" t="s">
        <v>4308</v>
      </c>
      <c r="AI9677" s="115" t="e">
        <f>VLOOKUP(A9677,'[2]دراسات قانونية'!$A$3:$E$600,1,0)</f>
        <v>#N/A</v>
      </c>
    </row>
    <row r="9678" spans="1:35" x14ac:dyDescent="0.25">
      <c r="A9678" s="243">
        <v>337446</v>
      </c>
      <c r="B9678" s="244" t="s">
        <v>13683</v>
      </c>
      <c r="C9678" s="244" t="s">
        <v>1631</v>
      </c>
      <c r="D9678" s="245" t="s">
        <v>13684</v>
      </c>
      <c r="E9678" s="115" t="s">
        <v>77</v>
      </c>
      <c r="F9678" s="237">
        <v>32021</v>
      </c>
      <c r="G9678" s="245" t="s">
        <v>1521</v>
      </c>
      <c r="H9678" s="115" t="s">
        <v>16</v>
      </c>
      <c r="I9678" t="s">
        <v>107</v>
      </c>
      <c r="J9678" s="244"/>
      <c r="U9678"/>
      <c r="V9678" t="s">
        <v>4424</v>
      </c>
      <c r="W9678" s="244"/>
      <c r="AB9678" s="115" t="s">
        <v>4308</v>
      </c>
      <c r="AC9678" s="115" t="s">
        <v>4308</v>
      </c>
      <c r="AD9678" s="115" t="s">
        <v>4308</v>
      </c>
      <c r="AE9678" s="115" t="s">
        <v>4308</v>
      </c>
      <c r="AF9678" s="115" t="s">
        <v>4308</v>
      </c>
      <c r="AG9678" s="115" t="s">
        <v>4308</v>
      </c>
      <c r="AH9678" s="115" t="s">
        <v>4308</v>
      </c>
      <c r="AI9678" s="115" t="e">
        <f>VLOOKUP(A9678,'[2]دراسات قانونية'!$A$3:$E$600,1,0)</f>
        <v>#N/A</v>
      </c>
    </row>
    <row r="9679" spans="1:35" hidden="1" x14ac:dyDescent="0.25">
      <c r="A9679" s="246">
        <v>337447</v>
      </c>
      <c r="B9679" s="247" t="s">
        <v>13685</v>
      </c>
      <c r="C9679" s="247" t="s">
        <v>596</v>
      </c>
      <c r="D9679" s="248" t="s">
        <v>230</v>
      </c>
      <c r="E9679" t="s">
        <v>76</v>
      </c>
      <c r="F9679" s="126">
        <v>32059</v>
      </c>
      <c r="G9679" s="248" t="s">
        <v>18</v>
      </c>
      <c r="H9679" t="s">
        <v>16</v>
      </c>
      <c r="I9679" t="s">
        <v>201</v>
      </c>
      <c r="J9679" s="247" t="s">
        <v>1226</v>
      </c>
      <c r="K9679"/>
      <c r="L9679" t="s">
        <v>30</v>
      </c>
      <c r="M9679"/>
      <c r="N9679"/>
      <c r="O9679"/>
      <c r="P9679"/>
      <c r="Q9679"/>
      <c r="U9679"/>
      <c r="V9679">
        <v>0</v>
      </c>
      <c r="W9679" s="247"/>
      <c r="X9679"/>
      <c r="Y9679"/>
      <c r="Z9679"/>
      <c r="AA9679"/>
      <c r="AB9679"/>
      <c r="AC9679"/>
      <c r="AD9679"/>
      <c r="AE9679"/>
      <c r="AF9679"/>
      <c r="AG9679"/>
    </row>
    <row r="9680" spans="1:35" x14ac:dyDescent="0.25">
      <c r="A9680" s="243">
        <v>337448</v>
      </c>
      <c r="B9680" s="244" t="s">
        <v>13686</v>
      </c>
      <c r="C9680" s="244" t="s">
        <v>543</v>
      </c>
      <c r="D9680" s="245" t="s">
        <v>352</v>
      </c>
      <c r="E9680" s="115" t="s">
        <v>77</v>
      </c>
      <c r="F9680" s="237"/>
      <c r="G9680" s="245"/>
      <c r="H9680" s="115" t="s">
        <v>16</v>
      </c>
      <c r="I9680" t="s">
        <v>107</v>
      </c>
      <c r="J9680" s="244"/>
      <c r="U9680"/>
      <c r="V9680" t="s">
        <v>4424</v>
      </c>
      <c r="W9680" s="244"/>
      <c r="AA9680" s="115" t="s">
        <v>4308</v>
      </c>
      <c r="AB9680" s="115" t="s">
        <v>4308</v>
      </c>
      <c r="AC9680" s="115" t="s">
        <v>4308</v>
      </c>
      <c r="AD9680" s="115" t="s">
        <v>4308</v>
      </c>
      <c r="AE9680" s="115" t="s">
        <v>4308</v>
      </c>
      <c r="AF9680" s="115" t="s">
        <v>4308</v>
      </c>
      <c r="AG9680" s="115" t="s">
        <v>4308</v>
      </c>
      <c r="AH9680" s="115" t="s">
        <v>4308</v>
      </c>
      <c r="AI9680" s="115" t="e">
        <f>VLOOKUP(A9680,'[2]دراسات قانونية'!$A$3:$E$600,1,0)</f>
        <v>#N/A</v>
      </c>
    </row>
    <row r="9681" spans="1:35" x14ac:dyDescent="0.25">
      <c r="A9681" s="243">
        <v>337449</v>
      </c>
      <c r="B9681" s="244" t="s">
        <v>13687</v>
      </c>
      <c r="C9681" s="244" t="s">
        <v>212</v>
      </c>
      <c r="D9681" s="245" t="s">
        <v>947</v>
      </c>
      <c r="E9681" s="115" t="s">
        <v>77</v>
      </c>
      <c r="F9681" s="237"/>
      <c r="G9681" s="245"/>
      <c r="H9681" s="115" t="s">
        <v>16</v>
      </c>
      <c r="I9681" t="s">
        <v>107</v>
      </c>
      <c r="J9681" s="244"/>
      <c r="U9681"/>
      <c r="V9681" t="s">
        <v>4424</v>
      </c>
      <c r="W9681" s="244"/>
      <c r="AA9681" s="115" t="s">
        <v>4308</v>
      </c>
      <c r="AB9681" s="115" t="s">
        <v>4308</v>
      </c>
      <c r="AC9681" s="115" t="s">
        <v>4308</v>
      </c>
      <c r="AD9681" s="115" t="s">
        <v>4308</v>
      </c>
      <c r="AE9681" s="115" t="s">
        <v>4308</v>
      </c>
      <c r="AF9681" s="115" t="s">
        <v>4308</v>
      </c>
      <c r="AG9681" s="115" t="s">
        <v>4308</v>
      </c>
      <c r="AH9681" s="115" t="s">
        <v>4308</v>
      </c>
      <c r="AI9681" s="115" t="e">
        <f>VLOOKUP(A9681,'[2]دراسات قانونية'!$A$3:$E$600,1,0)</f>
        <v>#N/A</v>
      </c>
    </row>
    <row r="9682" spans="1:35" hidden="1" x14ac:dyDescent="0.25">
      <c r="A9682" s="243">
        <v>337450</v>
      </c>
      <c r="B9682" s="244" t="s">
        <v>2830</v>
      </c>
      <c r="C9682" s="244" t="s">
        <v>332</v>
      </c>
      <c r="D9682" s="245" t="s">
        <v>504</v>
      </c>
      <c r="E9682" s="115" t="s">
        <v>77</v>
      </c>
      <c r="F9682" s="237">
        <v>31008</v>
      </c>
      <c r="G9682" s="245" t="s">
        <v>211</v>
      </c>
      <c r="H9682" s="115" t="s">
        <v>16</v>
      </c>
      <c r="I9682" t="s">
        <v>199</v>
      </c>
      <c r="J9682" s="244" t="s">
        <v>1226</v>
      </c>
      <c r="L9682" s="115" t="s">
        <v>18</v>
      </c>
      <c r="U9682"/>
      <c r="V9682">
        <v>0</v>
      </c>
      <c r="W9682" s="244"/>
    </row>
    <row r="9683" spans="1:35" x14ac:dyDescent="0.25">
      <c r="A9683" s="243">
        <v>337451</v>
      </c>
      <c r="B9683" s="244" t="s">
        <v>13688</v>
      </c>
      <c r="C9683" s="244" t="s">
        <v>495</v>
      </c>
      <c r="D9683" s="245" t="s">
        <v>13689</v>
      </c>
      <c r="E9683" s="115" t="s">
        <v>77</v>
      </c>
      <c r="F9683" s="237"/>
      <c r="G9683" s="245"/>
      <c r="H9683" s="115" t="s">
        <v>16</v>
      </c>
      <c r="I9683" t="s">
        <v>107</v>
      </c>
      <c r="J9683" s="244"/>
      <c r="U9683"/>
      <c r="V9683" t="s">
        <v>4424</v>
      </c>
      <c r="W9683" s="244"/>
      <c r="AA9683" s="115" t="s">
        <v>4308</v>
      </c>
      <c r="AB9683" s="115" t="s">
        <v>4308</v>
      </c>
      <c r="AC9683" s="115" t="s">
        <v>4308</v>
      </c>
      <c r="AD9683" s="115" t="s">
        <v>4308</v>
      </c>
      <c r="AE9683" s="115" t="s">
        <v>4308</v>
      </c>
      <c r="AF9683" s="115" t="s">
        <v>4308</v>
      </c>
      <c r="AG9683" s="115" t="s">
        <v>4308</v>
      </c>
      <c r="AH9683" s="115" t="s">
        <v>4308</v>
      </c>
      <c r="AI9683" s="115" t="e">
        <f>VLOOKUP(A9683,'[2]دراسات قانونية'!$A$3:$E$600,1,0)</f>
        <v>#N/A</v>
      </c>
    </row>
    <row r="9684" spans="1:35" x14ac:dyDescent="0.25">
      <c r="A9684" s="243">
        <v>337453</v>
      </c>
      <c r="B9684" s="244" t="s">
        <v>13690</v>
      </c>
      <c r="C9684" s="244" t="s">
        <v>4776</v>
      </c>
      <c r="D9684" s="245" t="s">
        <v>6147</v>
      </c>
      <c r="E9684" s="115" t="s">
        <v>77</v>
      </c>
      <c r="F9684" s="237"/>
      <c r="G9684" s="245"/>
      <c r="H9684" s="115" t="s">
        <v>16</v>
      </c>
      <c r="I9684" t="s">
        <v>107</v>
      </c>
      <c r="J9684" s="244"/>
      <c r="U9684"/>
      <c r="V9684" t="s">
        <v>4424</v>
      </c>
      <c r="W9684" s="244"/>
      <c r="AA9684" s="115" t="s">
        <v>4308</v>
      </c>
      <c r="AB9684" s="115" t="s">
        <v>4308</v>
      </c>
      <c r="AC9684" s="115" t="s">
        <v>4308</v>
      </c>
      <c r="AD9684" s="115" t="s">
        <v>4308</v>
      </c>
      <c r="AE9684" s="115" t="s">
        <v>4308</v>
      </c>
      <c r="AF9684" s="115" t="s">
        <v>4308</v>
      </c>
      <c r="AG9684" s="115" t="s">
        <v>4308</v>
      </c>
      <c r="AH9684" s="115" t="s">
        <v>4308</v>
      </c>
      <c r="AI9684" s="115" t="e">
        <f>VLOOKUP(A9684,'[2]دراسات قانونية'!$A$3:$E$600,1,0)</f>
        <v>#N/A</v>
      </c>
    </row>
    <row r="9685" spans="1:35" x14ac:dyDescent="0.25">
      <c r="A9685" s="243">
        <v>337454</v>
      </c>
      <c r="B9685" s="244" t="s">
        <v>13691</v>
      </c>
      <c r="C9685" s="244" t="s">
        <v>339</v>
      </c>
      <c r="D9685" s="245" t="s">
        <v>230</v>
      </c>
      <c r="E9685" s="115" t="s">
        <v>77</v>
      </c>
      <c r="F9685" s="237"/>
      <c r="G9685" s="245"/>
      <c r="H9685" s="115" t="s">
        <v>16</v>
      </c>
      <c r="I9685" t="s">
        <v>107</v>
      </c>
      <c r="J9685" s="244"/>
      <c r="U9685"/>
      <c r="V9685" t="s">
        <v>4424</v>
      </c>
      <c r="W9685" s="244"/>
      <c r="AA9685" s="115" t="s">
        <v>4308</v>
      </c>
      <c r="AB9685" s="115" t="s">
        <v>4308</v>
      </c>
      <c r="AC9685" s="115" t="s">
        <v>4308</v>
      </c>
      <c r="AD9685" s="115" t="s">
        <v>4308</v>
      </c>
      <c r="AE9685" s="115" t="s">
        <v>4308</v>
      </c>
      <c r="AF9685" s="115" t="s">
        <v>4308</v>
      </c>
      <c r="AG9685" s="115" t="s">
        <v>4308</v>
      </c>
      <c r="AH9685" s="115" t="s">
        <v>4308</v>
      </c>
      <c r="AI9685" s="115" t="e">
        <f>VLOOKUP(A9685,'[2]دراسات قانونية'!$A$3:$E$600,1,0)</f>
        <v>#N/A</v>
      </c>
    </row>
    <row r="9686" spans="1:35" x14ac:dyDescent="0.25">
      <c r="A9686" s="243">
        <v>337455</v>
      </c>
      <c r="B9686" s="244" t="s">
        <v>13692</v>
      </c>
      <c r="C9686" s="244" t="s">
        <v>227</v>
      </c>
      <c r="D9686" s="245" t="s">
        <v>1128</v>
      </c>
      <c r="E9686" s="115" t="s">
        <v>77</v>
      </c>
      <c r="F9686" s="237">
        <v>34145</v>
      </c>
      <c r="G9686" s="245" t="s">
        <v>11364</v>
      </c>
      <c r="H9686" s="115" t="s">
        <v>16</v>
      </c>
      <c r="I9686" t="s">
        <v>107</v>
      </c>
      <c r="J9686" s="244"/>
      <c r="U9686"/>
      <c r="V9686" t="s">
        <v>4424</v>
      </c>
      <c r="W9686" s="244"/>
      <c r="AB9686" s="115" t="s">
        <v>4308</v>
      </c>
      <c r="AC9686" s="115" t="s">
        <v>4308</v>
      </c>
      <c r="AD9686" s="115" t="s">
        <v>4308</v>
      </c>
      <c r="AE9686" s="115" t="s">
        <v>4308</v>
      </c>
      <c r="AF9686" s="115" t="s">
        <v>4308</v>
      </c>
      <c r="AG9686" s="115" t="s">
        <v>4308</v>
      </c>
      <c r="AH9686" s="115" t="s">
        <v>4308</v>
      </c>
      <c r="AI9686" s="115" t="e">
        <f>VLOOKUP(A9686,'[2]دراسات قانونية'!$A$3:$E$600,1,0)</f>
        <v>#N/A</v>
      </c>
    </row>
    <row r="9687" spans="1:35" hidden="1" x14ac:dyDescent="0.25">
      <c r="A9687" s="246">
        <v>337456</v>
      </c>
      <c r="B9687" s="247" t="s">
        <v>13693</v>
      </c>
      <c r="C9687" s="247" t="s">
        <v>1038</v>
      </c>
      <c r="D9687" s="248" t="s">
        <v>10421</v>
      </c>
      <c r="E9687" t="s">
        <v>77</v>
      </c>
      <c r="F9687" s="126">
        <v>30926</v>
      </c>
      <c r="G9687" s="248" t="s">
        <v>8355</v>
      </c>
      <c r="H9687" t="s">
        <v>16</v>
      </c>
      <c r="I9687" t="s">
        <v>136</v>
      </c>
      <c r="J9687" s="247" t="s">
        <v>1226</v>
      </c>
      <c r="K9687"/>
      <c r="L9687" t="s">
        <v>18</v>
      </c>
      <c r="M9687"/>
      <c r="N9687"/>
      <c r="O9687"/>
      <c r="P9687"/>
      <c r="Q9687"/>
      <c r="U9687"/>
      <c r="V9687">
        <v>0</v>
      </c>
      <c r="W9687" s="247"/>
      <c r="X9687"/>
      <c r="Y9687"/>
      <c r="Z9687"/>
      <c r="AA9687"/>
      <c r="AB9687"/>
      <c r="AC9687"/>
      <c r="AD9687"/>
      <c r="AE9687"/>
      <c r="AF9687"/>
      <c r="AG9687"/>
    </row>
    <row r="9688" spans="1:35" hidden="1" x14ac:dyDescent="0.25">
      <c r="A9688" s="246">
        <v>337457</v>
      </c>
      <c r="B9688" s="247" t="s">
        <v>13694</v>
      </c>
      <c r="C9688" s="247" t="s">
        <v>212</v>
      </c>
      <c r="D9688" s="248" t="s">
        <v>267</v>
      </c>
      <c r="E9688" t="s">
        <v>77</v>
      </c>
      <c r="F9688" s="126">
        <v>30917</v>
      </c>
      <c r="G9688" s="248" t="s">
        <v>18</v>
      </c>
      <c r="H9688" t="s">
        <v>16</v>
      </c>
      <c r="I9688" t="s">
        <v>201</v>
      </c>
      <c r="J9688" s="247" t="s">
        <v>15</v>
      </c>
      <c r="K9688"/>
      <c r="L9688" t="s">
        <v>18</v>
      </c>
      <c r="M9688"/>
      <c r="N9688"/>
      <c r="O9688"/>
      <c r="P9688"/>
      <c r="Q9688"/>
      <c r="U9688"/>
      <c r="V9688">
        <v>0</v>
      </c>
      <c r="W9688" s="247"/>
      <c r="X9688"/>
      <c r="Y9688"/>
      <c r="Z9688"/>
      <c r="AA9688"/>
      <c r="AB9688"/>
      <c r="AC9688"/>
      <c r="AD9688"/>
      <c r="AE9688"/>
      <c r="AF9688"/>
      <c r="AG9688"/>
    </row>
    <row r="9689" spans="1:35" x14ac:dyDescent="0.25">
      <c r="A9689" s="243">
        <v>337458</v>
      </c>
      <c r="B9689" s="244" t="s">
        <v>13695</v>
      </c>
      <c r="C9689" s="244" t="s">
        <v>339</v>
      </c>
      <c r="D9689" s="245" t="s">
        <v>13696</v>
      </c>
      <c r="E9689" s="115" t="s">
        <v>76</v>
      </c>
      <c r="F9689" s="237">
        <v>30389</v>
      </c>
      <c r="G9689" s="245" t="s">
        <v>7056</v>
      </c>
      <c r="H9689" s="115" t="s">
        <v>16</v>
      </c>
      <c r="I9689" t="s">
        <v>107</v>
      </c>
      <c r="J9689" s="244"/>
      <c r="U9689"/>
      <c r="V9689" t="s">
        <v>4424</v>
      </c>
      <c r="W9689" s="244"/>
      <c r="AB9689" s="115" t="s">
        <v>4308</v>
      </c>
      <c r="AC9689" s="115" t="s">
        <v>4308</v>
      </c>
      <c r="AD9689" s="115" t="s">
        <v>4308</v>
      </c>
      <c r="AE9689" s="115" t="s">
        <v>4308</v>
      </c>
      <c r="AF9689" s="115" t="s">
        <v>4308</v>
      </c>
      <c r="AG9689" s="115" t="s">
        <v>4308</v>
      </c>
      <c r="AH9689" s="115" t="s">
        <v>4308</v>
      </c>
      <c r="AI9689" s="115" t="e">
        <f>VLOOKUP(A9689,'[2]دراسات قانونية'!$A$3:$E$600,1,0)</f>
        <v>#N/A</v>
      </c>
    </row>
    <row r="9690" spans="1:35" hidden="1" x14ac:dyDescent="0.25">
      <c r="A9690" s="246">
        <v>337459</v>
      </c>
      <c r="B9690" s="247" t="s">
        <v>13697</v>
      </c>
      <c r="C9690" s="247" t="s">
        <v>356</v>
      </c>
      <c r="D9690" s="248" t="s">
        <v>13698</v>
      </c>
      <c r="E9690" t="s">
        <v>77</v>
      </c>
      <c r="F9690" s="126">
        <v>33709</v>
      </c>
      <c r="G9690" s="248" t="s">
        <v>13699</v>
      </c>
      <c r="H9690" t="s">
        <v>16</v>
      </c>
      <c r="I9690" t="s">
        <v>129</v>
      </c>
      <c r="J9690" s="247"/>
      <c r="K9690"/>
      <c r="L9690"/>
      <c r="M9690"/>
      <c r="N9690"/>
      <c r="O9690"/>
      <c r="P9690"/>
      <c r="Q9690"/>
      <c r="U9690"/>
      <c r="V9690" t="s">
        <v>16623</v>
      </c>
      <c r="W9690" s="247"/>
      <c r="X9690"/>
      <c r="Y9690"/>
      <c r="Z9690"/>
      <c r="AA9690"/>
      <c r="AB9690" t="s">
        <v>4308</v>
      </c>
      <c r="AC9690" t="s">
        <v>4308</v>
      </c>
      <c r="AD9690" t="s">
        <v>4308</v>
      </c>
      <c r="AE9690" t="s">
        <v>4308</v>
      </c>
      <c r="AF9690" t="s">
        <v>4308</v>
      </c>
      <c r="AG9690" t="s">
        <v>4308</v>
      </c>
      <c r="AH9690" s="115" t="s">
        <v>4308</v>
      </c>
    </row>
    <row r="9691" spans="1:35" x14ac:dyDescent="0.25">
      <c r="A9691" s="243">
        <v>337461</v>
      </c>
      <c r="B9691" s="244" t="s">
        <v>5467</v>
      </c>
      <c r="C9691" s="244" t="s">
        <v>358</v>
      </c>
      <c r="D9691" s="245" t="s">
        <v>485</v>
      </c>
      <c r="E9691" s="115" t="s">
        <v>77</v>
      </c>
      <c r="F9691" s="237"/>
      <c r="G9691" s="245"/>
      <c r="H9691" s="115" t="s">
        <v>16</v>
      </c>
      <c r="I9691" t="s">
        <v>107</v>
      </c>
      <c r="J9691" s="244"/>
      <c r="U9691"/>
      <c r="V9691" t="s">
        <v>4424</v>
      </c>
      <c r="W9691" s="244"/>
      <c r="AA9691" s="115" t="s">
        <v>4308</v>
      </c>
      <c r="AB9691" s="115" t="s">
        <v>4308</v>
      </c>
      <c r="AC9691" s="115" t="s">
        <v>4308</v>
      </c>
      <c r="AD9691" s="115" t="s">
        <v>4308</v>
      </c>
      <c r="AE9691" s="115" t="s">
        <v>4308</v>
      </c>
      <c r="AF9691" s="115" t="s">
        <v>4308</v>
      </c>
      <c r="AG9691" s="115" t="s">
        <v>4308</v>
      </c>
      <c r="AH9691" s="115" t="s">
        <v>4308</v>
      </c>
      <c r="AI9691" s="115" t="e">
        <f>VLOOKUP(A9691,'[2]دراسات قانونية'!$A$3:$E$600,1,0)</f>
        <v>#N/A</v>
      </c>
    </row>
    <row r="9692" spans="1:35" hidden="1" x14ac:dyDescent="0.25">
      <c r="A9692" s="246">
        <v>337462</v>
      </c>
      <c r="B9692" s="247" t="s">
        <v>13700</v>
      </c>
      <c r="C9692" s="247" t="s">
        <v>244</v>
      </c>
      <c r="D9692" s="248" t="s">
        <v>382</v>
      </c>
      <c r="E9692" t="s">
        <v>77</v>
      </c>
      <c r="F9692" s="126"/>
      <c r="G9692" s="248"/>
      <c r="H9692" t="s">
        <v>16</v>
      </c>
      <c r="I9692" t="s">
        <v>129</v>
      </c>
      <c r="J9692" s="247"/>
      <c r="K9692"/>
      <c r="L9692"/>
      <c r="M9692"/>
      <c r="N9692"/>
      <c r="O9692"/>
      <c r="P9692"/>
      <c r="Q9692"/>
      <c r="U9692"/>
      <c r="V9692" t="s">
        <v>16623</v>
      </c>
      <c r="W9692" s="247"/>
      <c r="X9692"/>
      <c r="Y9692"/>
      <c r="Z9692"/>
      <c r="AA9692"/>
      <c r="AB9692" t="s">
        <v>4308</v>
      </c>
      <c r="AC9692" t="s">
        <v>4308</v>
      </c>
      <c r="AD9692" t="s">
        <v>4308</v>
      </c>
      <c r="AE9692" t="s">
        <v>4308</v>
      </c>
      <c r="AF9692" t="s">
        <v>4308</v>
      </c>
      <c r="AG9692" t="s">
        <v>4308</v>
      </c>
      <c r="AH9692" s="115" t="s">
        <v>4308</v>
      </c>
    </row>
    <row r="9693" spans="1:35" x14ac:dyDescent="0.25">
      <c r="A9693" s="243">
        <v>337463</v>
      </c>
      <c r="B9693" s="244" t="s">
        <v>13701</v>
      </c>
      <c r="C9693" s="244" t="s">
        <v>241</v>
      </c>
      <c r="D9693" s="245" t="s">
        <v>1106</v>
      </c>
      <c r="E9693" s="115" t="s">
        <v>76</v>
      </c>
      <c r="F9693" s="237">
        <v>34219</v>
      </c>
      <c r="G9693" s="245" t="s">
        <v>13702</v>
      </c>
      <c r="H9693" s="115" t="s">
        <v>16</v>
      </c>
      <c r="I9693" t="s">
        <v>107</v>
      </c>
      <c r="J9693" s="244"/>
      <c r="U9693"/>
      <c r="V9693" t="s">
        <v>4424</v>
      </c>
      <c r="W9693" s="244"/>
      <c r="AC9693" s="115" t="s">
        <v>4308</v>
      </c>
      <c r="AD9693" s="115" t="s">
        <v>4308</v>
      </c>
      <c r="AE9693" s="115" t="s">
        <v>4308</v>
      </c>
      <c r="AF9693" s="115" t="s">
        <v>4308</v>
      </c>
      <c r="AG9693" s="115" t="s">
        <v>4308</v>
      </c>
      <c r="AH9693" s="115" t="s">
        <v>4308</v>
      </c>
      <c r="AI9693" s="115" t="e">
        <f>VLOOKUP(A9693,'[2]دراسات قانونية'!$A$3:$E$600,1,0)</f>
        <v>#N/A</v>
      </c>
    </row>
    <row r="9694" spans="1:35" hidden="1" x14ac:dyDescent="0.25">
      <c r="A9694" s="246">
        <v>337464</v>
      </c>
      <c r="B9694" s="247" t="s">
        <v>13703</v>
      </c>
      <c r="C9694" s="247" t="s">
        <v>408</v>
      </c>
      <c r="D9694" s="248" t="s">
        <v>493</v>
      </c>
      <c r="E9694" t="s">
        <v>76</v>
      </c>
      <c r="F9694" s="126">
        <v>34779</v>
      </c>
      <c r="G9694" s="248" t="s">
        <v>37</v>
      </c>
      <c r="H9694" t="s">
        <v>16</v>
      </c>
      <c r="I9694" t="s">
        <v>136</v>
      </c>
      <c r="J9694" s="247" t="s">
        <v>1226</v>
      </c>
      <c r="K9694"/>
      <c r="L9694" t="s">
        <v>37</v>
      </c>
      <c r="M9694"/>
      <c r="N9694"/>
      <c r="O9694"/>
      <c r="P9694"/>
      <c r="Q9694"/>
      <c r="U9694"/>
      <c r="V9694">
        <v>0</v>
      </c>
      <c r="W9694" s="247"/>
      <c r="X9694"/>
      <c r="Y9694"/>
      <c r="Z9694"/>
      <c r="AA9694"/>
      <c r="AB9694"/>
      <c r="AC9694"/>
      <c r="AD9694"/>
      <c r="AE9694"/>
      <c r="AF9694"/>
      <c r="AG9694"/>
      <c r="AH9694" s="115" t="s">
        <v>4308</v>
      </c>
    </row>
    <row r="9695" spans="1:35" hidden="1" x14ac:dyDescent="0.25">
      <c r="A9695" s="246">
        <v>337465</v>
      </c>
      <c r="B9695" s="247" t="s">
        <v>13704</v>
      </c>
      <c r="C9695" s="247" t="s">
        <v>495</v>
      </c>
      <c r="D9695" s="248" t="s">
        <v>321</v>
      </c>
      <c r="E9695" t="s">
        <v>77</v>
      </c>
      <c r="F9695" s="126">
        <v>35431</v>
      </c>
      <c r="G9695" s="248" t="s">
        <v>37</v>
      </c>
      <c r="H9695" t="s">
        <v>16</v>
      </c>
      <c r="I9695" t="s">
        <v>136</v>
      </c>
      <c r="J9695" s="247" t="s">
        <v>15</v>
      </c>
      <c r="K9695"/>
      <c r="L9695" t="s">
        <v>18</v>
      </c>
      <c r="M9695"/>
      <c r="N9695"/>
      <c r="O9695"/>
      <c r="P9695"/>
      <c r="Q9695"/>
      <c r="U9695"/>
      <c r="V9695">
        <v>0</v>
      </c>
      <c r="W9695" s="247"/>
      <c r="X9695"/>
      <c r="Y9695"/>
      <c r="Z9695"/>
      <c r="AA9695"/>
      <c r="AB9695"/>
      <c r="AC9695"/>
      <c r="AD9695"/>
      <c r="AE9695"/>
      <c r="AF9695"/>
      <c r="AG9695"/>
    </row>
    <row r="9696" spans="1:35" x14ac:dyDescent="0.25">
      <c r="A9696" s="243">
        <v>337466</v>
      </c>
      <c r="B9696" s="244" t="s">
        <v>13705</v>
      </c>
      <c r="C9696" s="244" t="s">
        <v>13706</v>
      </c>
      <c r="D9696" s="245" t="s">
        <v>12716</v>
      </c>
      <c r="E9696" s="115" t="s">
        <v>77</v>
      </c>
      <c r="F9696" s="237">
        <v>36689</v>
      </c>
      <c r="G9696" s="245" t="s">
        <v>211</v>
      </c>
      <c r="H9696" s="115" t="s">
        <v>16</v>
      </c>
      <c r="I9696" t="s">
        <v>107</v>
      </c>
      <c r="J9696" s="244"/>
      <c r="U9696"/>
      <c r="V9696" t="s">
        <v>4424</v>
      </c>
      <c r="W9696" s="244"/>
      <c r="AC9696" s="115" t="s">
        <v>4308</v>
      </c>
      <c r="AD9696" s="115" t="s">
        <v>4308</v>
      </c>
      <c r="AE9696" s="115" t="s">
        <v>4308</v>
      </c>
      <c r="AF9696" s="115" t="s">
        <v>4308</v>
      </c>
      <c r="AG9696" s="115" t="s">
        <v>4308</v>
      </c>
      <c r="AH9696" s="115" t="s">
        <v>4308</v>
      </c>
      <c r="AI9696" s="115" t="e">
        <f>VLOOKUP(A9696,'[2]دراسات قانونية'!$A$3:$E$600,1,0)</f>
        <v>#N/A</v>
      </c>
    </row>
    <row r="9697" spans="1:35" hidden="1" x14ac:dyDescent="0.25">
      <c r="A9697" s="246">
        <v>337467</v>
      </c>
      <c r="B9697" s="247" t="s">
        <v>13707</v>
      </c>
      <c r="C9697" s="247" t="s">
        <v>1469</v>
      </c>
      <c r="D9697" s="248" t="s">
        <v>1087</v>
      </c>
      <c r="E9697" t="s">
        <v>76</v>
      </c>
      <c r="F9697" s="126">
        <v>31557</v>
      </c>
      <c r="G9697" s="248" t="s">
        <v>61</v>
      </c>
      <c r="H9697" t="s">
        <v>16</v>
      </c>
      <c r="I9697" t="s">
        <v>136</v>
      </c>
      <c r="J9697" s="247" t="s">
        <v>1226</v>
      </c>
      <c r="K9697"/>
      <c r="L9697" t="s">
        <v>61</v>
      </c>
      <c r="M9697"/>
      <c r="N9697"/>
      <c r="O9697"/>
      <c r="P9697"/>
      <c r="Q9697"/>
      <c r="U9697"/>
      <c r="V9697">
        <v>0</v>
      </c>
      <c r="W9697" s="247"/>
      <c r="X9697"/>
      <c r="Y9697"/>
      <c r="Z9697"/>
      <c r="AA9697"/>
      <c r="AB9697"/>
      <c r="AC9697"/>
      <c r="AD9697"/>
      <c r="AE9697"/>
      <c r="AF9697"/>
      <c r="AG9697"/>
    </row>
    <row r="9698" spans="1:35" hidden="1" x14ac:dyDescent="0.25">
      <c r="A9698" s="246">
        <v>337468</v>
      </c>
      <c r="B9698" s="247" t="s">
        <v>13708</v>
      </c>
      <c r="C9698" s="247" t="s">
        <v>227</v>
      </c>
      <c r="D9698" s="248" t="s">
        <v>2294</v>
      </c>
      <c r="E9698" t="s">
        <v>76</v>
      </c>
      <c r="F9698" s="126">
        <v>32143</v>
      </c>
      <c r="G9698" s="248" t="s">
        <v>13709</v>
      </c>
      <c r="H9698" t="s">
        <v>16</v>
      </c>
      <c r="I9698" t="s">
        <v>136</v>
      </c>
      <c r="J9698" s="247" t="s">
        <v>1226</v>
      </c>
      <c r="K9698"/>
      <c r="L9698" t="s">
        <v>47</v>
      </c>
      <c r="M9698"/>
      <c r="N9698"/>
      <c r="O9698"/>
      <c r="P9698"/>
      <c r="Q9698"/>
      <c r="U9698"/>
      <c r="V9698">
        <v>0</v>
      </c>
      <c r="W9698" s="247"/>
      <c r="X9698"/>
      <c r="Y9698"/>
      <c r="Z9698"/>
      <c r="AA9698"/>
      <c r="AB9698"/>
      <c r="AC9698"/>
      <c r="AD9698"/>
      <c r="AE9698"/>
      <c r="AF9698"/>
      <c r="AG9698"/>
      <c r="AH9698" s="115" t="s">
        <v>4308</v>
      </c>
    </row>
    <row r="9699" spans="1:35" x14ac:dyDescent="0.25">
      <c r="A9699" s="243">
        <v>337469</v>
      </c>
      <c r="B9699" s="244" t="s">
        <v>13710</v>
      </c>
      <c r="C9699" s="244" t="s">
        <v>4776</v>
      </c>
      <c r="D9699" s="245" t="s">
        <v>1628</v>
      </c>
      <c r="E9699" s="115" t="s">
        <v>77</v>
      </c>
      <c r="F9699" s="237"/>
      <c r="G9699" s="245"/>
      <c r="H9699" s="115" t="s">
        <v>16</v>
      </c>
      <c r="I9699" t="s">
        <v>107</v>
      </c>
      <c r="J9699" s="244"/>
      <c r="U9699"/>
      <c r="V9699" t="s">
        <v>4424</v>
      </c>
      <c r="W9699" s="244"/>
      <c r="AA9699" s="115" t="s">
        <v>4308</v>
      </c>
      <c r="AB9699" s="115" t="s">
        <v>4308</v>
      </c>
      <c r="AC9699" s="115" t="s">
        <v>4308</v>
      </c>
      <c r="AD9699" s="115" t="s">
        <v>4308</v>
      </c>
      <c r="AE9699" s="115" t="s">
        <v>4308</v>
      </c>
      <c r="AF9699" s="115" t="s">
        <v>4308</v>
      </c>
      <c r="AG9699" s="115" t="s">
        <v>4308</v>
      </c>
      <c r="AH9699" s="115" t="s">
        <v>4308</v>
      </c>
      <c r="AI9699" s="115" t="e">
        <f>VLOOKUP(A9699,'[2]دراسات قانونية'!$A$3:$E$600,1,0)</f>
        <v>#N/A</v>
      </c>
    </row>
    <row r="9700" spans="1:35" hidden="1" x14ac:dyDescent="0.25">
      <c r="A9700" s="246">
        <v>337470</v>
      </c>
      <c r="B9700" s="247" t="s">
        <v>13711</v>
      </c>
      <c r="C9700" s="247" t="s">
        <v>288</v>
      </c>
      <c r="D9700" s="248" t="s">
        <v>820</v>
      </c>
      <c r="E9700" t="s">
        <v>76</v>
      </c>
      <c r="F9700" s="126">
        <v>28515</v>
      </c>
      <c r="G9700" s="248" t="s">
        <v>716</v>
      </c>
      <c r="H9700" t="s">
        <v>16</v>
      </c>
      <c r="I9700" t="s">
        <v>129</v>
      </c>
      <c r="J9700" s="247" t="s">
        <v>1226</v>
      </c>
      <c r="K9700"/>
      <c r="L9700" t="s">
        <v>18</v>
      </c>
      <c r="M9700"/>
      <c r="N9700"/>
      <c r="O9700"/>
      <c r="P9700"/>
      <c r="Q9700"/>
      <c r="U9700"/>
      <c r="V9700" t="s">
        <v>16623</v>
      </c>
      <c r="W9700" s="247"/>
      <c r="X9700"/>
      <c r="Y9700"/>
      <c r="Z9700"/>
      <c r="AA9700"/>
      <c r="AB9700"/>
      <c r="AC9700"/>
      <c r="AD9700"/>
      <c r="AE9700"/>
      <c r="AF9700"/>
      <c r="AG9700"/>
    </row>
    <row r="9701" spans="1:35" x14ac:dyDescent="0.25">
      <c r="A9701" s="243">
        <v>337471</v>
      </c>
      <c r="B9701" s="244" t="s">
        <v>13712</v>
      </c>
      <c r="C9701" s="244" t="s">
        <v>495</v>
      </c>
      <c r="D9701" s="245" t="s">
        <v>13713</v>
      </c>
      <c r="E9701" s="115" t="s">
        <v>77</v>
      </c>
      <c r="F9701" s="237"/>
      <c r="G9701" s="245"/>
      <c r="H9701" s="115" t="s">
        <v>16</v>
      </c>
      <c r="I9701" t="s">
        <v>107</v>
      </c>
      <c r="J9701" s="244"/>
      <c r="U9701"/>
      <c r="V9701" t="s">
        <v>4424</v>
      </c>
      <c r="W9701" s="244"/>
      <c r="AA9701" s="115" t="s">
        <v>4308</v>
      </c>
      <c r="AB9701" s="115" t="s">
        <v>4308</v>
      </c>
      <c r="AC9701" s="115" t="s">
        <v>4308</v>
      </c>
      <c r="AD9701" s="115" t="s">
        <v>4308</v>
      </c>
      <c r="AE9701" s="115" t="s">
        <v>4308</v>
      </c>
      <c r="AF9701" s="115" t="s">
        <v>4308</v>
      </c>
      <c r="AG9701" s="115" t="s">
        <v>4308</v>
      </c>
      <c r="AH9701" s="115" t="s">
        <v>4308</v>
      </c>
      <c r="AI9701" s="115" t="e">
        <f>VLOOKUP(A9701,'[2]دراسات قانونية'!$A$3:$E$600,1,0)</f>
        <v>#N/A</v>
      </c>
    </row>
    <row r="9702" spans="1:35" hidden="1" x14ac:dyDescent="0.25">
      <c r="A9702" s="246">
        <v>337472</v>
      </c>
      <c r="B9702" s="247" t="s">
        <v>13714</v>
      </c>
      <c r="C9702" s="247" t="s">
        <v>11606</v>
      </c>
      <c r="D9702" s="248" t="s">
        <v>531</v>
      </c>
      <c r="E9702" t="s">
        <v>77</v>
      </c>
      <c r="F9702" s="126">
        <v>27303</v>
      </c>
      <c r="G9702" s="248" t="s">
        <v>1376</v>
      </c>
      <c r="H9702" t="s">
        <v>16</v>
      </c>
      <c r="I9702" t="s">
        <v>136</v>
      </c>
      <c r="J9702" s="247" t="s">
        <v>15</v>
      </c>
      <c r="K9702"/>
      <c r="L9702" t="s">
        <v>30</v>
      </c>
      <c r="M9702"/>
      <c r="N9702"/>
      <c r="O9702"/>
      <c r="P9702"/>
      <c r="Q9702"/>
      <c r="U9702"/>
      <c r="V9702">
        <v>0</v>
      </c>
      <c r="W9702" s="247"/>
      <c r="X9702"/>
      <c r="Y9702"/>
      <c r="Z9702"/>
      <c r="AA9702"/>
      <c r="AB9702"/>
      <c r="AC9702"/>
      <c r="AD9702"/>
      <c r="AE9702"/>
      <c r="AF9702"/>
      <c r="AG9702"/>
    </row>
    <row r="9703" spans="1:35" x14ac:dyDescent="0.25">
      <c r="A9703" s="243">
        <v>337473</v>
      </c>
      <c r="B9703" s="244" t="s">
        <v>13715</v>
      </c>
      <c r="C9703" s="244" t="s">
        <v>727</v>
      </c>
      <c r="D9703" s="245" t="s">
        <v>234</v>
      </c>
      <c r="E9703" s="115" t="s">
        <v>77</v>
      </c>
      <c r="F9703" s="237">
        <v>36240</v>
      </c>
      <c r="G9703" s="245" t="s">
        <v>18</v>
      </c>
      <c r="H9703" s="115" t="s">
        <v>16</v>
      </c>
      <c r="I9703" t="s">
        <v>107</v>
      </c>
      <c r="J9703" s="244"/>
      <c r="U9703"/>
      <c r="V9703" t="s">
        <v>4424</v>
      </c>
      <c r="W9703" s="244"/>
      <c r="AB9703" s="115" t="s">
        <v>4308</v>
      </c>
      <c r="AC9703" s="115" t="s">
        <v>4308</v>
      </c>
      <c r="AD9703" s="115" t="s">
        <v>4308</v>
      </c>
      <c r="AE9703" s="115" t="s">
        <v>4308</v>
      </c>
      <c r="AF9703" s="115" t="s">
        <v>4308</v>
      </c>
      <c r="AG9703" s="115" t="s">
        <v>4308</v>
      </c>
      <c r="AH9703" s="115" t="s">
        <v>4308</v>
      </c>
      <c r="AI9703" s="115" t="e">
        <f>VLOOKUP(A9703,'[2]دراسات قانونية'!$A$3:$E$600,1,0)</f>
        <v>#N/A</v>
      </c>
    </row>
    <row r="9704" spans="1:35" x14ac:dyDescent="0.25">
      <c r="A9704" s="243">
        <v>337474</v>
      </c>
      <c r="B9704" s="244" t="s">
        <v>13716</v>
      </c>
      <c r="C9704" s="244" t="s">
        <v>219</v>
      </c>
      <c r="D9704" s="245" t="s">
        <v>746</v>
      </c>
      <c r="E9704" s="115" t="s">
        <v>77</v>
      </c>
      <c r="F9704" s="237"/>
      <c r="G9704" s="245"/>
      <c r="H9704" s="115" t="s">
        <v>16</v>
      </c>
      <c r="I9704" t="s">
        <v>107</v>
      </c>
      <c r="J9704" s="244"/>
      <c r="U9704"/>
      <c r="V9704" t="s">
        <v>4424</v>
      </c>
      <c r="W9704" s="244"/>
      <c r="AA9704" s="115" t="s">
        <v>4308</v>
      </c>
      <c r="AB9704" s="115" t="s">
        <v>4308</v>
      </c>
      <c r="AC9704" s="115" t="s">
        <v>4308</v>
      </c>
      <c r="AD9704" s="115" t="s">
        <v>4308</v>
      </c>
      <c r="AE9704" s="115" t="s">
        <v>4308</v>
      </c>
      <c r="AF9704" s="115" t="s">
        <v>4308</v>
      </c>
      <c r="AG9704" s="115" t="s">
        <v>4308</v>
      </c>
      <c r="AH9704" s="115" t="s">
        <v>4308</v>
      </c>
      <c r="AI9704" s="115" t="e">
        <f>VLOOKUP(A9704,'[2]دراسات قانونية'!$A$3:$E$600,1,0)</f>
        <v>#N/A</v>
      </c>
    </row>
    <row r="9705" spans="1:35" hidden="1" x14ac:dyDescent="0.25">
      <c r="A9705" s="246">
        <v>337475</v>
      </c>
      <c r="B9705" s="247" t="s">
        <v>13717</v>
      </c>
      <c r="C9705" s="247" t="s">
        <v>212</v>
      </c>
      <c r="D9705" s="248" t="s">
        <v>7521</v>
      </c>
      <c r="E9705" t="s">
        <v>76</v>
      </c>
      <c r="F9705" s="126">
        <v>33970</v>
      </c>
      <c r="G9705" s="248" t="s">
        <v>2409</v>
      </c>
      <c r="H9705" t="s">
        <v>16</v>
      </c>
      <c r="I9705" t="s">
        <v>136</v>
      </c>
      <c r="J9705" s="247" t="s">
        <v>1226</v>
      </c>
      <c r="K9705"/>
      <c r="L9705" t="s">
        <v>37</v>
      </c>
      <c r="M9705"/>
      <c r="N9705"/>
      <c r="O9705"/>
      <c r="P9705"/>
      <c r="Q9705"/>
      <c r="U9705"/>
      <c r="V9705">
        <v>0</v>
      </c>
      <c r="W9705" s="247"/>
      <c r="X9705"/>
      <c r="Y9705"/>
      <c r="Z9705"/>
      <c r="AA9705"/>
      <c r="AB9705"/>
      <c r="AC9705"/>
      <c r="AD9705"/>
      <c r="AE9705"/>
      <c r="AF9705"/>
      <c r="AG9705"/>
    </row>
    <row r="9706" spans="1:35" hidden="1" x14ac:dyDescent="0.25">
      <c r="A9706" s="246">
        <v>337477</v>
      </c>
      <c r="B9706" s="247" t="s">
        <v>13718</v>
      </c>
      <c r="C9706" s="247" t="s">
        <v>13719</v>
      </c>
      <c r="D9706" s="248" t="s">
        <v>372</v>
      </c>
      <c r="E9706" t="s">
        <v>77</v>
      </c>
      <c r="F9706" s="126">
        <v>32431</v>
      </c>
      <c r="G9706" s="248" t="s">
        <v>13720</v>
      </c>
      <c r="H9706" t="s">
        <v>16</v>
      </c>
      <c r="I9706" t="s">
        <v>129</v>
      </c>
      <c r="J9706" s="247"/>
      <c r="K9706"/>
      <c r="L9706"/>
      <c r="M9706"/>
      <c r="N9706"/>
      <c r="O9706"/>
      <c r="P9706"/>
      <c r="Q9706"/>
      <c r="U9706"/>
      <c r="V9706" t="s">
        <v>16623</v>
      </c>
      <c r="W9706" s="247"/>
      <c r="X9706"/>
      <c r="Y9706"/>
      <c r="Z9706"/>
      <c r="AA9706"/>
      <c r="AB9706" t="s">
        <v>4308</v>
      </c>
      <c r="AC9706" t="s">
        <v>4308</v>
      </c>
      <c r="AD9706" t="s">
        <v>4308</v>
      </c>
      <c r="AE9706" t="s">
        <v>4308</v>
      </c>
      <c r="AF9706" t="s">
        <v>4308</v>
      </c>
      <c r="AG9706" t="s">
        <v>4308</v>
      </c>
      <c r="AH9706" s="115" t="s">
        <v>4308</v>
      </c>
    </row>
    <row r="9707" spans="1:35" hidden="1" x14ac:dyDescent="0.25">
      <c r="A9707" s="246">
        <v>337478</v>
      </c>
      <c r="B9707" s="247" t="s">
        <v>13721</v>
      </c>
      <c r="C9707" s="247" t="s">
        <v>394</v>
      </c>
      <c r="D9707" s="248" t="s">
        <v>238</v>
      </c>
      <c r="E9707" t="s">
        <v>77</v>
      </c>
      <c r="F9707" s="126">
        <v>32188</v>
      </c>
      <c r="G9707" s="248" t="s">
        <v>13722</v>
      </c>
      <c r="H9707" t="s">
        <v>16</v>
      </c>
      <c r="I9707" t="s">
        <v>201</v>
      </c>
      <c r="J9707" s="247" t="s">
        <v>15</v>
      </c>
      <c r="K9707"/>
      <c r="L9707" t="s">
        <v>67</v>
      </c>
      <c r="M9707"/>
      <c r="N9707"/>
      <c r="O9707"/>
      <c r="P9707"/>
      <c r="Q9707"/>
      <c r="U9707"/>
      <c r="V9707">
        <v>0</v>
      </c>
      <c r="W9707" s="247"/>
      <c r="X9707"/>
      <c r="Y9707"/>
      <c r="Z9707"/>
      <c r="AA9707"/>
      <c r="AB9707"/>
      <c r="AC9707"/>
      <c r="AD9707"/>
      <c r="AE9707"/>
      <c r="AF9707"/>
      <c r="AG9707"/>
    </row>
    <row r="9708" spans="1:35" hidden="1" x14ac:dyDescent="0.25">
      <c r="A9708" s="246">
        <v>337479</v>
      </c>
      <c r="B9708" s="247" t="s">
        <v>13723</v>
      </c>
      <c r="C9708" s="247" t="s">
        <v>844</v>
      </c>
      <c r="D9708" s="248" t="s">
        <v>275</v>
      </c>
      <c r="E9708" t="s">
        <v>76</v>
      </c>
      <c r="F9708" s="126">
        <v>33359</v>
      </c>
      <c r="G9708" s="248" t="s">
        <v>13724</v>
      </c>
      <c r="H9708" t="s">
        <v>16</v>
      </c>
      <c r="I9708" t="s">
        <v>136</v>
      </c>
      <c r="J9708" s="247" t="s">
        <v>15</v>
      </c>
      <c r="K9708"/>
      <c r="L9708" t="s">
        <v>58</v>
      </c>
      <c r="M9708"/>
      <c r="N9708"/>
      <c r="O9708"/>
      <c r="P9708"/>
      <c r="Q9708"/>
      <c r="U9708"/>
      <c r="V9708">
        <v>0</v>
      </c>
      <c r="W9708" s="247"/>
      <c r="X9708"/>
      <c r="Y9708"/>
      <c r="Z9708"/>
      <c r="AA9708"/>
      <c r="AB9708"/>
      <c r="AC9708"/>
      <c r="AD9708"/>
      <c r="AE9708"/>
      <c r="AF9708"/>
      <c r="AG9708"/>
    </row>
    <row r="9709" spans="1:35" ht="18" hidden="1" x14ac:dyDescent="0.25">
      <c r="A9709" s="249">
        <v>337481</v>
      </c>
      <c r="B9709" s="250" t="s">
        <v>13725</v>
      </c>
      <c r="C9709" s="250" t="s">
        <v>279</v>
      </c>
      <c r="D9709" s="251" t="s">
        <v>220</v>
      </c>
      <c r="E9709"/>
      <c r="F9709" s="126"/>
      <c r="G9709" s="252"/>
      <c r="H9709"/>
      <c r="I9709" t="s">
        <v>129</v>
      </c>
      <c r="J9709" s="253"/>
      <c r="K9709"/>
      <c r="L9709"/>
      <c r="M9709"/>
      <c r="N9709"/>
      <c r="O9709"/>
      <c r="P9709"/>
      <c r="Q9709"/>
      <c r="U9709"/>
      <c r="V9709">
        <v>0</v>
      </c>
      <c r="W9709" s="253"/>
      <c r="X9709"/>
      <c r="Y9709"/>
      <c r="Z9709"/>
      <c r="AA9709"/>
      <c r="AB9709"/>
      <c r="AC9709"/>
      <c r="AD9709"/>
      <c r="AE9709"/>
      <c r="AF9709"/>
      <c r="AG9709"/>
      <c r="AH9709" s="115" t="s">
        <v>4308</v>
      </c>
    </row>
    <row r="9710" spans="1:35" x14ac:dyDescent="0.25">
      <c r="A9710" s="243">
        <v>337482</v>
      </c>
      <c r="B9710" s="244" t="s">
        <v>13726</v>
      </c>
      <c r="C9710" s="244" t="s">
        <v>339</v>
      </c>
      <c r="D9710" s="245" t="s">
        <v>1070</v>
      </c>
      <c r="E9710" s="115" t="s">
        <v>76</v>
      </c>
      <c r="F9710" s="237">
        <v>30184</v>
      </c>
      <c r="G9710" s="245" t="s">
        <v>13727</v>
      </c>
      <c r="H9710" s="115" t="s">
        <v>16</v>
      </c>
      <c r="I9710" t="s">
        <v>107</v>
      </c>
      <c r="J9710" s="244"/>
      <c r="U9710"/>
      <c r="V9710" t="s">
        <v>4424</v>
      </c>
      <c r="W9710" s="244"/>
      <c r="AB9710" s="115" t="s">
        <v>4308</v>
      </c>
      <c r="AC9710" s="115" t="s">
        <v>4308</v>
      </c>
      <c r="AD9710" s="115" t="s">
        <v>4308</v>
      </c>
      <c r="AE9710" s="115" t="s">
        <v>4308</v>
      </c>
      <c r="AF9710" s="115" t="s">
        <v>4308</v>
      </c>
      <c r="AG9710" s="115" t="s">
        <v>4308</v>
      </c>
      <c r="AH9710" s="115" t="s">
        <v>4308</v>
      </c>
      <c r="AI9710" s="115" t="e">
        <f>VLOOKUP(A9710,'[2]دراسات قانونية'!$A$3:$E$600,1,0)</f>
        <v>#N/A</v>
      </c>
    </row>
    <row r="9711" spans="1:35" hidden="1" x14ac:dyDescent="0.25">
      <c r="A9711" s="243">
        <v>337483</v>
      </c>
      <c r="B9711" s="244" t="s">
        <v>1846</v>
      </c>
      <c r="C9711" s="244" t="s">
        <v>395</v>
      </c>
      <c r="D9711" s="245" t="s">
        <v>328</v>
      </c>
      <c r="E9711" s="115" t="s">
        <v>76</v>
      </c>
      <c r="F9711" s="237">
        <v>27834</v>
      </c>
      <c r="G9711" s="245" t="s">
        <v>580</v>
      </c>
      <c r="H9711" s="115" t="s">
        <v>16</v>
      </c>
      <c r="I9711" t="s">
        <v>199</v>
      </c>
      <c r="J9711" s="244" t="s">
        <v>1226</v>
      </c>
      <c r="L9711" s="115" t="s">
        <v>30</v>
      </c>
      <c r="U9711"/>
      <c r="V9711">
        <v>0</v>
      </c>
      <c r="W9711" s="244"/>
    </row>
    <row r="9712" spans="1:35" hidden="1" x14ac:dyDescent="0.25">
      <c r="A9712" s="246">
        <v>337484</v>
      </c>
      <c r="B9712" s="247" t="s">
        <v>13728</v>
      </c>
      <c r="C9712" s="247" t="s">
        <v>680</v>
      </c>
      <c r="D9712" s="248" t="s">
        <v>487</v>
      </c>
      <c r="E9712" t="s">
        <v>76</v>
      </c>
      <c r="F9712" s="126">
        <v>30721</v>
      </c>
      <c r="G9712" s="248" t="s">
        <v>211</v>
      </c>
      <c r="H9712" t="s">
        <v>16</v>
      </c>
      <c r="I9712" t="s">
        <v>5306</v>
      </c>
      <c r="J9712" s="247" t="s">
        <v>1226</v>
      </c>
      <c r="K9712"/>
      <c r="L9712" t="s">
        <v>73</v>
      </c>
      <c r="M9712"/>
      <c r="N9712"/>
      <c r="O9712"/>
      <c r="P9712"/>
      <c r="Q9712"/>
      <c r="U9712"/>
      <c r="V9712">
        <v>0</v>
      </c>
      <c r="W9712" s="247"/>
      <c r="X9712"/>
      <c r="Y9712"/>
      <c r="Z9712"/>
      <c r="AA9712"/>
      <c r="AB9712"/>
      <c r="AC9712"/>
      <c r="AD9712"/>
      <c r="AE9712"/>
      <c r="AF9712"/>
      <c r="AG9712"/>
    </row>
    <row r="9713" spans="1:35" x14ac:dyDescent="0.25">
      <c r="A9713" s="243">
        <v>337485</v>
      </c>
      <c r="B9713" s="244" t="s">
        <v>13729</v>
      </c>
      <c r="C9713" s="244" t="s">
        <v>803</v>
      </c>
      <c r="D9713" s="245" t="s">
        <v>722</v>
      </c>
      <c r="E9713" s="115" t="s">
        <v>76</v>
      </c>
      <c r="F9713" s="237"/>
      <c r="G9713" s="245"/>
      <c r="H9713" s="115" t="s">
        <v>16</v>
      </c>
      <c r="I9713" t="s">
        <v>107</v>
      </c>
      <c r="J9713" s="244"/>
      <c r="U9713"/>
      <c r="V9713" t="s">
        <v>4424</v>
      </c>
      <c r="W9713" s="244"/>
      <c r="AB9713" s="115" t="s">
        <v>4308</v>
      </c>
      <c r="AC9713" s="115" t="s">
        <v>4308</v>
      </c>
      <c r="AD9713" s="115" t="s">
        <v>4308</v>
      </c>
      <c r="AE9713" s="115" t="s">
        <v>4308</v>
      </c>
      <c r="AF9713" s="115" t="s">
        <v>4308</v>
      </c>
      <c r="AG9713" s="115" t="s">
        <v>4308</v>
      </c>
      <c r="AH9713" s="115" t="s">
        <v>4308</v>
      </c>
      <c r="AI9713" s="115" t="e">
        <f>VLOOKUP(A9713,'[2]دراسات قانونية'!$A$3:$E$600,1,0)</f>
        <v>#N/A</v>
      </c>
    </row>
    <row r="9714" spans="1:35" hidden="1" x14ac:dyDescent="0.25">
      <c r="A9714" s="246">
        <v>337486</v>
      </c>
      <c r="B9714" s="247" t="s">
        <v>13730</v>
      </c>
      <c r="C9714" s="247" t="s">
        <v>229</v>
      </c>
      <c r="D9714" s="248" t="s">
        <v>13731</v>
      </c>
      <c r="E9714" t="s">
        <v>76</v>
      </c>
      <c r="F9714" s="126">
        <v>32360</v>
      </c>
      <c r="G9714" s="248" t="s">
        <v>13732</v>
      </c>
      <c r="H9714" t="s">
        <v>16</v>
      </c>
      <c r="I9714" t="s">
        <v>136</v>
      </c>
      <c r="J9714" s="247" t="s">
        <v>15</v>
      </c>
      <c r="K9714"/>
      <c r="L9714" t="s">
        <v>40</v>
      </c>
      <c r="M9714"/>
      <c r="N9714"/>
      <c r="O9714"/>
      <c r="P9714"/>
      <c r="Q9714"/>
      <c r="R9714" s="115">
        <v>9309</v>
      </c>
      <c r="S9714" s="115">
        <v>45721</v>
      </c>
      <c r="T9714" s="115">
        <v>1000</v>
      </c>
      <c r="U9714"/>
      <c r="V9714">
        <v>0</v>
      </c>
      <c r="W9714" s="247"/>
      <c r="X9714"/>
      <c r="Y9714"/>
      <c r="Z9714"/>
      <c r="AA9714"/>
      <c r="AB9714"/>
      <c r="AC9714"/>
      <c r="AD9714"/>
      <c r="AE9714"/>
      <c r="AF9714"/>
      <c r="AG9714"/>
    </row>
    <row r="9715" spans="1:35" x14ac:dyDescent="0.25">
      <c r="A9715" s="243">
        <v>337487</v>
      </c>
      <c r="B9715" s="244" t="s">
        <v>13733</v>
      </c>
      <c r="C9715" s="244" t="s">
        <v>212</v>
      </c>
      <c r="D9715" s="245" t="s">
        <v>13734</v>
      </c>
      <c r="E9715" s="115" t="s">
        <v>76</v>
      </c>
      <c r="F9715" s="237"/>
      <c r="G9715" s="245"/>
      <c r="H9715" s="115" t="s">
        <v>16</v>
      </c>
      <c r="I9715" t="s">
        <v>107</v>
      </c>
      <c r="J9715" s="244"/>
      <c r="U9715"/>
      <c r="V9715" t="s">
        <v>4424</v>
      </c>
      <c r="W9715" s="244"/>
      <c r="AA9715" s="115" t="s">
        <v>4308</v>
      </c>
      <c r="AB9715" s="115" t="s">
        <v>4308</v>
      </c>
      <c r="AC9715" s="115" t="s">
        <v>4308</v>
      </c>
      <c r="AD9715" s="115" t="s">
        <v>4308</v>
      </c>
      <c r="AE9715" s="115" t="s">
        <v>4308</v>
      </c>
      <c r="AF9715" s="115" t="s">
        <v>4308</v>
      </c>
      <c r="AG9715" s="115" t="s">
        <v>4308</v>
      </c>
      <c r="AH9715" s="115" t="s">
        <v>4308</v>
      </c>
      <c r="AI9715" s="115" t="e">
        <f>VLOOKUP(A9715,'[2]دراسات قانونية'!$A$3:$E$600,1,0)</f>
        <v>#N/A</v>
      </c>
    </row>
    <row r="9716" spans="1:35" hidden="1" x14ac:dyDescent="0.25">
      <c r="A9716" s="243">
        <v>337488</v>
      </c>
      <c r="B9716" s="244" t="s">
        <v>4250</v>
      </c>
      <c r="C9716" s="244" t="s">
        <v>332</v>
      </c>
      <c r="D9716" s="245" t="s">
        <v>373</v>
      </c>
      <c r="E9716" s="115" t="s">
        <v>76</v>
      </c>
      <c r="F9716" s="237">
        <v>31067</v>
      </c>
      <c r="G9716" s="245" t="s">
        <v>666</v>
      </c>
      <c r="H9716" s="115" t="s">
        <v>16</v>
      </c>
      <c r="I9716" t="s">
        <v>199</v>
      </c>
      <c r="J9716" s="244" t="s">
        <v>15</v>
      </c>
      <c r="L9716" s="115" t="s">
        <v>40</v>
      </c>
      <c r="U9716"/>
      <c r="V9716">
        <v>0</v>
      </c>
      <c r="W9716" s="244"/>
    </row>
    <row r="9717" spans="1:35" hidden="1" x14ac:dyDescent="0.25">
      <c r="A9717" s="243">
        <v>337489</v>
      </c>
      <c r="B9717" s="244" t="s">
        <v>3355</v>
      </c>
      <c r="C9717" s="244" t="s">
        <v>244</v>
      </c>
      <c r="D9717" s="245" t="s">
        <v>372</v>
      </c>
      <c r="E9717" s="115" t="s">
        <v>76</v>
      </c>
      <c r="F9717" s="237">
        <v>30695</v>
      </c>
      <c r="G9717" s="245" t="s">
        <v>3356</v>
      </c>
      <c r="H9717" s="115" t="s">
        <v>16</v>
      </c>
      <c r="I9717" t="s">
        <v>199</v>
      </c>
      <c r="J9717" s="244" t="s">
        <v>15</v>
      </c>
      <c r="L9717" s="115" t="s">
        <v>37</v>
      </c>
      <c r="U9717"/>
      <c r="V9717">
        <v>0</v>
      </c>
      <c r="W9717" s="244"/>
    </row>
    <row r="9718" spans="1:35" x14ac:dyDescent="0.25">
      <c r="A9718" s="243">
        <v>337490</v>
      </c>
      <c r="B9718" s="244" t="s">
        <v>13735</v>
      </c>
      <c r="C9718" s="244" t="s">
        <v>377</v>
      </c>
      <c r="D9718" s="245" t="s">
        <v>669</v>
      </c>
      <c r="E9718" s="115" t="s">
        <v>76</v>
      </c>
      <c r="F9718" s="237">
        <v>29221</v>
      </c>
      <c r="G9718" s="245" t="s">
        <v>18</v>
      </c>
      <c r="H9718" s="115" t="s">
        <v>16</v>
      </c>
      <c r="I9718" t="s">
        <v>107</v>
      </c>
      <c r="J9718" s="244" t="s">
        <v>1226</v>
      </c>
      <c r="L9718" s="115" t="s">
        <v>30</v>
      </c>
      <c r="U9718"/>
      <c r="V9718" t="s">
        <v>4424</v>
      </c>
      <c r="W9718" s="244"/>
      <c r="AE9718" s="115" t="s">
        <v>4308</v>
      </c>
      <c r="AF9718" s="115" t="s">
        <v>4308</v>
      </c>
      <c r="AG9718" s="115" t="s">
        <v>4308</v>
      </c>
      <c r="AH9718" s="115" t="s">
        <v>4308</v>
      </c>
      <c r="AI9718" s="115" t="e">
        <f>VLOOKUP(A9718,'[2]دراسات قانونية'!$A$3:$E$600,1,0)</f>
        <v>#N/A</v>
      </c>
    </row>
    <row r="9719" spans="1:35" hidden="1" x14ac:dyDescent="0.25">
      <c r="A9719" s="246">
        <v>337491</v>
      </c>
      <c r="B9719" s="247" t="s">
        <v>13736</v>
      </c>
      <c r="C9719" s="247" t="s">
        <v>13737</v>
      </c>
      <c r="D9719" s="248" t="s">
        <v>13738</v>
      </c>
      <c r="E9719" t="s">
        <v>76</v>
      </c>
      <c r="F9719" s="126">
        <v>35849</v>
      </c>
      <c r="G9719" s="248" t="s">
        <v>3357</v>
      </c>
      <c r="H9719" t="s">
        <v>16</v>
      </c>
      <c r="I9719" t="s">
        <v>136</v>
      </c>
      <c r="J9719" s="247" t="s">
        <v>15</v>
      </c>
      <c r="K9719"/>
      <c r="L9719" t="s">
        <v>18</v>
      </c>
      <c r="M9719"/>
      <c r="N9719"/>
      <c r="O9719"/>
      <c r="P9719"/>
      <c r="Q9719"/>
      <c r="U9719"/>
      <c r="V9719">
        <v>0</v>
      </c>
      <c r="W9719" s="247"/>
      <c r="X9719"/>
      <c r="Y9719"/>
      <c r="Z9719"/>
      <c r="AA9719"/>
      <c r="AB9719"/>
      <c r="AC9719"/>
      <c r="AD9719"/>
      <c r="AE9719"/>
      <c r="AF9719"/>
      <c r="AG9719"/>
    </row>
    <row r="9720" spans="1:35" x14ac:dyDescent="0.25">
      <c r="A9720" s="243">
        <v>337492</v>
      </c>
      <c r="B9720" s="244" t="s">
        <v>13739</v>
      </c>
      <c r="C9720" s="244" t="s">
        <v>250</v>
      </c>
      <c r="D9720" s="245" t="s">
        <v>435</v>
      </c>
      <c r="E9720" s="115" t="s">
        <v>76</v>
      </c>
      <c r="F9720" s="237">
        <v>35686</v>
      </c>
      <c r="G9720" s="245" t="s">
        <v>879</v>
      </c>
      <c r="H9720" s="115" t="s">
        <v>16</v>
      </c>
      <c r="I9720" t="s">
        <v>107</v>
      </c>
      <c r="J9720" s="244"/>
      <c r="U9720"/>
      <c r="V9720" t="s">
        <v>4424</v>
      </c>
      <c r="W9720" s="244"/>
      <c r="AB9720" s="115" t="s">
        <v>4308</v>
      </c>
      <c r="AC9720" s="115" t="s">
        <v>4308</v>
      </c>
      <c r="AD9720" s="115" t="s">
        <v>4308</v>
      </c>
      <c r="AE9720" s="115" t="s">
        <v>4308</v>
      </c>
      <c r="AF9720" s="115" t="s">
        <v>4308</v>
      </c>
      <c r="AG9720" s="115" t="s">
        <v>4308</v>
      </c>
      <c r="AH9720" s="115" t="s">
        <v>4308</v>
      </c>
      <c r="AI9720" s="115" t="e">
        <f>VLOOKUP(A9720,'[2]دراسات قانونية'!$A$3:$E$600,1,0)</f>
        <v>#N/A</v>
      </c>
    </row>
    <row r="9721" spans="1:35" x14ac:dyDescent="0.25">
      <c r="A9721" s="243">
        <v>337493</v>
      </c>
      <c r="B9721" s="244" t="s">
        <v>13740</v>
      </c>
      <c r="C9721" s="244" t="s">
        <v>822</v>
      </c>
      <c r="D9721" s="245" t="s">
        <v>298</v>
      </c>
      <c r="E9721" s="115" t="s">
        <v>76</v>
      </c>
      <c r="F9721" s="237"/>
      <c r="G9721" s="245"/>
      <c r="H9721" s="115" t="s">
        <v>16</v>
      </c>
      <c r="I9721" t="s">
        <v>107</v>
      </c>
      <c r="J9721" s="244"/>
      <c r="U9721"/>
      <c r="V9721" t="s">
        <v>4424</v>
      </c>
      <c r="W9721" s="244"/>
      <c r="AA9721" s="115" t="s">
        <v>4308</v>
      </c>
      <c r="AB9721" s="115" t="s">
        <v>4308</v>
      </c>
      <c r="AC9721" s="115" t="s">
        <v>4308</v>
      </c>
      <c r="AD9721" s="115" t="s">
        <v>4308</v>
      </c>
      <c r="AE9721" s="115" t="s">
        <v>4308</v>
      </c>
      <c r="AF9721" s="115" t="s">
        <v>4308</v>
      </c>
      <c r="AG9721" s="115" t="s">
        <v>4308</v>
      </c>
      <c r="AH9721" s="115" t="s">
        <v>4308</v>
      </c>
      <c r="AI9721" s="115" t="e">
        <f>VLOOKUP(A9721,'[2]دراسات قانونية'!$A$3:$E$600,1,0)</f>
        <v>#N/A</v>
      </c>
    </row>
    <row r="9722" spans="1:35" x14ac:dyDescent="0.25">
      <c r="A9722" s="243">
        <v>337494</v>
      </c>
      <c r="B9722" s="244" t="s">
        <v>13741</v>
      </c>
      <c r="C9722" s="244" t="s">
        <v>244</v>
      </c>
      <c r="D9722" s="245" t="s">
        <v>480</v>
      </c>
      <c r="E9722" s="115" t="s">
        <v>76</v>
      </c>
      <c r="F9722" s="237"/>
      <c r="G9722" s="245"/>
      <c r="H9722" s="115" t="s">
        <v>16</v>
      </c>
      <c r="I9722" t="s">
        <v>107</v>
      </c>
      <c r="J9722" s="244"/>
      <c r="U9722"/>
      <c r="V9722" t="s">
        <v>4424</v>
      </c>
      <c r="W9722" s="244"/>
      <c r="AA9722" s="115" t="s">
        <v>4308</v>
      </c>
      <c r="AB9722" s="115" t="s">
        <v>4308</v>
      </c>
      <c r="AC9722" s="115" t="s">
        <v>4308</v>
      </c>
      <c r="AD9722" s="115" t="s">
        <v>4308</v>
      </c>
      <c r="AE9722" s="115" t="s">
        <v>4308</v>
      </c>
      <c r="AF9722" s="115" t="s">
        <v>4308</v>
      </c>
      <c r="AG9722" s="115" t="s">
        <v>4308</v>
      </c>
      <c r="AH9722" s="115" t="s">
        <v>4308</v>
      </c>
      <c r="AI9722" s="115" t="e">
        <f>VLOOKUP(A9722,'[2]دراسات قانونية'!$A$3:$E$600,1,0)</f>
        <v>#N/A</v>
      </c>
    </row>
    <row r="9723" spans="1:35" hidden="1" x14ac:dyDescent="0.25">
      <c r="A9723" s="246">
        <v>337495</v>
      </c>
      <c r="B9723" s="247" t="s">
        <v>13742</v>
      </c>
      <c r="C9723" s="247" t="s">
        <v>13743</v>
      </c>
      <c r="D9723" s="248" t="s">
        <v>905</v>
      </c>
      <c r="E9723" t="s">
        <v>76</v>
      </c>
      <c r="F9723" s="126">
        <v>29453</v>
      </c>
      <c r="G9723" s="248" t="s">
        <v>13744</v>
      </c>
      <c r="H9723" t="s">
        <v>16</v>
      </c>
      <c r="I9723" t="s">
        <v>201</v>
      </c>
      <c r="J9723" s="247" t="s">
        <v>1226</v>
      </c>
      <c r="K9723"/>
      <c r="L9723" t="s">
        <v>27</v>
      </c>
      <c r="M9723"/>
      <c r="N9723"/>
      <c r="O9723"/>
      <c r="P9723"/>
      <c r="Q9723"/>
      <c r="U9723"/>
      <c r="V9723">
        <v>0</v>
      </c>
      <c r="W9723" s="247"/>
      <c r="X9723"/>
      <c r="Y9723"/>
      <c r="Z9723"/>
      <c r="AA9723"/>
      <c r="AB9723"/>
      <c r="AC9723"/>
      <c r="AD9723"/>
      <c r="AE9723"/>
      <c r="AF9723"/>
      <c r="AG9723"/>
    </row>
    <row r="9724" spans="1:35" hidden="1" x14ac:dyDescent="0.25">
      <c r="A9724" s="243">
        <v>337496</v>
      </c>
      <c r="B9724" s="244" t="s">
        <v>875</v>
      </c>
      <c r="C9724" s="244" t="s">
        <v>227</v>
      </c>
      <c r="D9724" s="245" t="s">
        <v>722</v>
      </c>
      <c r="E9724" s="115" t="s">
        <v>76</v>
      </c>
      <c r="F9724" s="237">
        <v>30317</v>
      </c>
      <c r="G9724" s="245" t="s">
        <v>61</v>
      </c>
      <c r="H9724" s="115" t="s">
        <v>16</v>
      </c>
      <c r="I9724" t="s">
        <v>199</v>
      </c>
      <c r="J9724" s="244" t="s">
        <v>15</v>
      </c>
      <c r="L9724" s="115" t="s">
        <v>61</v>
      </c>
      <c r="U9724"/>
      <c r="V9724">
        <v>0</v>
      </c>
      <c r="W9724" s="244"/>
      <c r="AH9724" s="115" t="s">
        <v>4308</v>
      </c>
    </row>
    <row r="9725" spans="1:35" x14ac:dyDescent="0.25">
      <c r="A9725" s="243">
        <v>337497</v>
      </c>
      <c r="B9725" s="244" t="s">
        <v>13745</v>
      </c>
      <c r="C9725" s="244" t="s">
        <v>219</v>
      </c>
      <c r="D9725" s="245" t="s">
        <v>815</v>
      </c>
      <c r="E9725" s="115" t="s">
        <v>76</v>
      </c>
      <c r="F9725" s="237">
        <v>35459</v>
      </c>
      <c r="G9725" s="245" t="s">
        <v>47</v>
      </c>
      <c r="H9725" s="115" t="s">
        <v>16</v>
      </c>
      <c r="I9725" t="s">
        <v>107</v>
      </c>
      <c r="J9725" s="244"/>
      <c r="U9725"/>
      <c r="V9725" t="s">
        <v>4424</v>
      </c>
      <c r="W9725" s="244"/>
      <c r="AC9725" s="115" t="s">
        <v>4308</v>
      </c>
      <c r="AD9725" s="115" t="s">
        <v>4308</v>
      </c>
      <c r="AE9725" s="115" t="s">
        <v>4308</v>
      </c>
      <c r="AF9725" s="115" t="s">
        <v>4308</v>
      </c>
      <c r="AG9725" s="115" t="s">
        <v>4308</v>
      </c>
      <c r="AH9725" s="115" t="s">
        <v>4308</v>
      </c>
      <c r="AI9725" s="115" t="e">
        <f>VLOOKUP(A9725,'[2]دراسات قانونية'!$A$3:$E$600,1,0)</f>
        <v>#N/A</v>
      </c>
    </row>
    <row r="9726" spans="1:35" hidden="1" x14ac:dyDescent="0.25">
      <c r="A9726" s="246">
        <v>337498</v>
      </c>
      <c r="B9726" s="247" t="s">
        <v>13746</v>
      </c>
      <c r="C9726" s="247" t="s">
        <v>4527</v>
      </c>
      <c r="D9726" s="248" t="s">
        <v>210</v>
      </c>
      <c r="E9726" t="s">
        <v>76</v>
      </c>
      <c r="F9726" s="126">
        <v>35147</v>
      </c>
      <c r="G9726" s="248" t="s">
        <v>1039</v>
      </c>
      <c r="H9726" t="s">
        <v>16</v>
      </c>
      <c r="I9726" t="s">
        <v>136</v>
      </c>
      <c r="J9726" s="247" t="s">
        <v>15</v>
      </c>
      <c r="K9726"/>
      <c r="L9726" t="s">
        <v>30</v>
      </c>
      <c r="M9726"/>
      <c r="N9726"/>
      <c r="O9726"/>
      <c r="P9726"/>
      <c r="Q9726"/>
      <c r="U9726"/>
      <c r="V9726">
        <v>0</v>
      </c>
      <c r="W9726" s="247"/>
      <c r="X9726"/>
      <c r="Y9726"/>
      <c r="Z9726"/>
      <c r="AA9726"/>
      <c r="AB9726"/>
      <c r="AC9726"/>
      <c r="AD9726"/>
      <c r="AE9726"/>
      <c r="AF9726"/>
      <c r="AG9726"/>
    </row>
    <row r="9727" spans="1:35" x14ac:dyDescent="0.25">
      <c r="A9727" s="243">
        <v>337500</v>
      </c>
      <c r="B9727" s="244" t="s">
        <v>9423</v>
      </c>
      <c r="C9727" s="244" t="s">
        <v>227</v>
      </c>
      <c r="D9727" s="245" t="s">
        <v>1570</v>
      </c>
      <c r="E9727" s="115" t="s">
        <v>76</v>
      </c>
      <c r="F9727" s="237">
        <v>31444</v>
      </c>
      <c r="G9727" s="245" t="s">
        <v>506</v>
      </c>
      <c r="H9727" s="115" t="s">
        <v>16</v>
      </c>
      <c r="I9727" t="s">
        <v>107</v>
      </c>
      <c r="J9727" s="244" t="s">
        <v>1226</v>
      </c>
      <c r="L9727" s="115" t="s">
        <v>73</v>
      </c>
      <c r="U9727"/>
      <c r="V9727" t="s">
        <v>16623</v>
      </c>
      <c r="W9727" s="244"/>
      <c r="AF9727" s="115" t="s">
        <v>4308</v>
      </c>
      <c r="AG9727" s="115" t="s">
        <v>4308</v>
      </c>
      <c r="AH9727" s="115" t="s">
        <v>4308</v>
      </c>
      <c r="AI9727" s="115" t="e">
        <f>VLOOKUP(A9727,'[2]دراسات قانونية'!$A$3:$E$600,1,0)</f>
        <v>#N/A</v>
      </c>
    </row>
    <row r="9728" spans="1:35" hidden="1" x14ac:dyDescent="0.25">
      <c r="A9728" s="246">
        <v>337501</v>
      </c>
      <c r="B9728" s="247" t="s">
        <v>13747</v>
      </c>
      <c r="C9728" s="247" t="s">
        <v>1890</v>
      </c>
      <c r="D9728" s="248" t="s">
        <v>13748</v>
      </c>
      <c r="E9728" t="s">
        <v>76</v>
      </c>
      <c r="F9728" s="126">
        <v>29593</v>
      </c>
      <c r="G9728" s="248" t="s">
        <v>2603</v>
      </c>
      <c r="H9728" t="s">
        <v>16</v>
      </c>
      <c r="I9728" t="s">
        <v>136</v>
      </c>
      <c r="J9728" s="247" t="s">
        <v>1226</v>
      </c>
      <c r="K9728"/>
      <c r="L9728" t="s">
        <v>58</v>
      </c>
      <c r="M9728"/>
      <c r="N9728"/>
      <c r="O9728"/>
      <c r="P9728"/>
      <c r="Q9728"/>
      <c r="U9728"/>
      <c r="V9728">
        <v>0</v>
      </c>
      <c r="W9728" s="247"/>
      <c r="X9728"/>
      <c r="Y9728"/>
      <c r="Z9728"/>
      <c r="AA9728"/>
      <c r="AB9728"/>
      <c r="AC9728"/>
      <c r="AD9728"/>
      <c r="AE9728"/>
      <c r="AF9728"/>
      <c r="AG9728"/>
    </row>
    <row r="9729" spans="1:35" x14ac:dyDescent="0.25">
      <c r="A9729" s="243">
        <v>337502</v>
      </c>
      <c r="B9729" s="244" t="s">
        <v>13749</v>
      </c>
      <c r="C9729" s="244" t="s">
        <v>250</v>
      </c>
      <c r="D9729" s="245" t="s">
        <v>13750</v>
      </c>
      <c r="E9729" s="115" t="s">
        <v>76</v>
      </c>
      <c r="F9729" s="237">
        <v>34342</v>
      </c>
      <c r="G9729" s="245" t="s">
        <v>18</v>
      </c>
      <c r="H9729" s="115" t="s">
        <v>16</v>
      </c>
      <c r="I9729" t="s">
        <v>107</v>
      </c>
      <c r="J9729" s="244"/>
      <c r="U9729"/>
      <c r="V9729" t="s">
        <v>4424</v>
      </c>
      <c r="W9729" s="244"/>
      <c r="AB9729" s="115" t="s">
        <v>4308</v>
      </c>
      <c r="AC9729" s="115" t="s">
        <v>4308</v>
      </c>
      <c r="AD9729" s="115" t="s">
        <v>4308</v>
      </c>
      <c r="AE9729" s="115" t="s">
        <v>4308</v>
      </c>
      <c r="AF9729" s="115" t="s">
        <v>4308</v>
      </c>
      <c r="AG9729" s="115" t="s">
        <v>4308</v>
      </c>
      <c r="AH9729" s="115" t="s">
        <v>4308</v>
      </c>
      <c r="AI9729" s="115" t="e">
        <f>VLOOKUP(A9729,'[2]دراسات قانونية'!$A$3:$E$600,1,0)</f>
        <v>#N/A</v>
      </c>
    </row>
    <row r="9730" spans="1:35" x14ac:dyDescent="0.25">
      <c r="A9730" s="243">
        <v>337503</v>
      </c>
      <c r="B9730" s="244" t="s">
        <v>13751</v>
      </c>
      <c r="C9730" s="244" t="s">
        <v>244</v>
      </c>
      <c r="D9730" s="245" t="s">
        <v>478</v>
      </c>
      <c r="E9730" s="115" t="s">
        <v>76</v>
      </c>
      <c r="F9730" s="237">
        <v>35993</v>
      </c>
      <c r="G9730" s="245" t="s">
        <v>18</v>
      </c>
      <c r="H9730" s="115" t="s">
        <v>16</v>
      </c>
      <c r="I9730" t="s">
        <v>107</v>
      </c>
      <c r="J9730" s="244"/>
      <c r="U9730"/>
      <c r="V9730" t="s">
        <v>4424</v>
      </c>
      <c r="W9730" s="244"/>
      <c r="AC9730" s="115" t="s">
        <v>4308</v>
      </c>
      <c r="AD9730" s="115" t="s">
        <v>4308</v>
      </c>
      <c r="AE9730" s="115" t="s">
        <v>4308</v>
      </c>
      <c r="AF9730" s="115" t="s">
        <v>4308</v>
      </c>
      <c r="AG9730" s="115" t="s">
        <v>4308</v>
      </c>
      <c r="AH9730" s="115" t="s">
        <v>4308</v>
      </c>
      <c r="AI9730" s="115" t="e">
        <f>VLOOKUP(A9730,'[2]دراسات قانونية'!$A$3:$E$600,1,0)</f>
        <v>#N/A</v>
      </c>
    </row>
    <row r="9731" spans="1:35" hidden="1" x14ac:dyDescent="0.25">
      <c r="A9731" s="246">
        <v>337504</v>
      </c>
      <c r="B9731" s="247" t="s">
        <v>13752</v>
      </c>
      <c r="C9731" s="247" t="s">
        <v>250</v>
      </c>
      <c r="D9731" s="248" t="s">
        <v>537</v>
      </c>
      <c r="E9731" t="s">
        <v>76</v>
      </c>
      <c r="F9731" s="126">
        <v>33239</v>
      </c>
      <c r="G9731" s="248" t="s">
        <v>13753</v>
      </c>
      <c r="H9731" t="s">
        <v>16</v>
      </c>
      <c r="I9731" t="s">
        <v>136</v>
      </c>
      <c r="J9731" s="247" t="s">
        <v>1226</v>
      </c>
      <c r="K9731"/>
      <c r="L9731" t="s">
        <v>61</v>
      </c>
      <c r="M9731"/>
      <c r="N9731"/>
      <c r="O9731"/>
      <c r="P9731"/>
      <c r="Q9731"/>
      <c r="U9731"/>
      <c r="V9731">
        <v>0</v>
      </c>
      <c r="W9731" s="247"/>
      <c r="X9731"/>
      <c r="Y9731"/>
      <c r="Z9731"/>
      <c r="AA9731"/>
      <c r="AB9731"/>
      <c r="AC9731"/>
      <c r="AD9731"/>
      <c r="AE9731" t="s">
        <v>4308</v>
      </c>
      <c r="AF9731" t="s">
        <v>4308</v>
      </c>
      <c r="AG9731" t="s">
        <v>4308</v>
      </c>
      <c r="AH9731" s="115" t="s">
        <v>4308</v>
      </c>
    </row>
    <row r="9732" spans="1:35" x14ac:dyDescent="0.25">
      <c r="A9732" s="243">
        <v>337505</v>
      </c>
      <c r="B9732" s="244" t="s">
        <v>13754</v>
      </c>
      <c r="C9732" s="244" t="s">
        <v>250</v>
      </c>
      <c r="D9732" s="245" t="s">
        <v>373</v>
      </c>
      <c r="E9732" s="115" t="s">
        <v>77</v>
      </c>
      <c r="F9732" s="237">
        <v>32894</v>
      </c>
      <c r="G9732" s="245" t="s">
        <v>544</v>
      </c>
      <c r="H9732" s="115" t="s">
        <v>16</v>
      </c>
      <c r="I9732" t="s">
        <v>107</v>
      </c>
      <c r="J9732" s="244"/>
      <c r="U9732"/>
      <c r="V9732" t="s">
        <v>4414</v>
      </c>
      <c r="W9732" s="244"/>
      <c r="AC9732" s="115" t="s">
        <v>4308</v>
      </c>
      <c r="AD9732" s="115" t="s">
        <v>4308</v>
      </c>
      <c r="AE9732" s="115" t="s">
        <v>4308</v>
      </c>
      <c r="AF9732" s="115" t="s">
        <v>4308</v>
      </c>
      <c r="AG9732" s="115" t="s">
        <v>4308</v>
      </c>
      <c r="AH9732" s="115" t="s">
        <v>4308</v>
      </c>
      <c r="AI9732" s="115" t="e">
        <f>VLOOKUP(A9732,'[2]دراسات قانونية'!$A$3:$E$600,1,0)</f>
        <v>#N/A</v>
      </c>
    </row>
    <row r="9733" spans="1:35" x14ac:dyDescent="0.25">
      <c r="A9733" s="243">
        <v>337506</v>
      </c>
      <c r="B9733" s="244" t="s">
        <v>13755</v>
      </c>
      <c r="C9733" s="244" t="s">
        <v>13756</v>
      </c>
      <c r="D9733" s="245" t="s">
        <v>12134</v>
      </c>
      <c r="E9733" s="115" t="s">
        <v>76</v>
      </c>
      <c r="F9733" s="237">
        <v>33116</v>
      </c>
      <c r="G9733" s="245" t="s">
        <v>13757</v>
      </c>
      <c r="H9733" s="115" t="s">
        <v>16</v>
      </c>
      <c r="I9733" t="s">
        <v>107</v>
      </c>
      <c r="J9733" s="244"/>
      <c r="U9733"/>
      <c r="V9733" t="s">
        <v>4424</v>
      </c>
      <c r="W9733" s="244"/>
      <c r="AG9733" s="115" t="s">
        <v>4308</v>
      </c>
      <c r="AH9733" s="115" t="s">
        <v>4308</v>
      </c>
      <c r="AI9733" s="115" t="e">
        <f>VLOOKUP(A9733,'[2]دراسات قانونية'!$A$3:$E$600,1,0)</f>
        <v>#N/A</v>
      </c>
    </row>
    <row r="9734" spans="1:35" hidden="1" x14ac:dyDescent="0.25">
      <c r="A9734" s="246">
        <v>337507</v>
      </c>
      <c r="B9734" s="247" t="s">
        <v>13758</v>
      </c>
      <c r="C9734" s="247" t="s">
        <v>980</v>
      </c>
      <c r="D9734" s="248" t="s">
        <v>13759</v>
      </c>
      <c r="E9734" t="s">
        <v>76</v>
      </c>
      <c r="F9734" s="126">
        <v>32246</v>
      </c>
      <c r="G9734" s="248" t="s">
        <v>13760</v>
      </c>
      <c r="H9734" t="s">
        <v>16</v>
      </c>
      <c r="I9734" t="s">
        <v>136</v>
      </c>
      <c r="J9734" s="247" t="s">
        <v>1226</v>
      </c>
      <c r="K9734"/>
      <c r="L9734" t="s">
        <v>37</v>
      </c>
      <c r="M9734"/>
      <c r="N9734"/>
      <c r="O9734"/>
      <c r="P9734"/>
      <c r="Q9734"/>
      <c r="U9734"/>
      <c r="V9734">
        <v>0</v>
      </c>
      <c r="W9734" s="247"/>
      <c r="X9734"/>
      <c r="Y9734"/>
      <c r="Z9734"/>
      <c r="AA9734"/>
      <c r="AB9734"/>
      <c r="AC9734"/>
      <c r="AD9734"/>
      <c r="AE9734"/>
      <c r="AF9734"/>
      <c r="AG9734"/>
    </row>
    <row r="9735" spans="1:35" x14ac:dyDescent="0.25">
      <c r="A9735" s="243">
        <v>337511</v>
      </c>
      <c r="B9735" s="244" t="s">
        <v>13761</v>
      </c>
      <c r="C9735" s="244" t="s">
        <v>13762</v>
      </c>
      <c r="D9735" s="245" t="s">
        <v>13763</v>
      </c>
      <c r="E9735" s="115" t="s">
        <v>77</v>
      </c>
      <c r="F9735" s="237">
        <v>26304</v>
      </c>
      <c r="G9735" s="245" t="s">
        <v>211</v>
      </c>
      <c r="H9735" s="115" t="s">
        <v>16</v>
      </c>
      <c r="I9735" t="s">
        <v>107</v>
      </c>
      <c r="J9735" s="244"/>
      <c r="U9735"/>
      <c r="V9735" t="s">
        <v>4424</v>
      </c>
      <c r="W9735" s="244"/>
      <c r="AC9735" s="115" t="s">
        <v>4308</v>
      </c>
      <c r="AD9735" s="115" t="s">
        <v>4308</v>
      </c>
      <c r="AE9735" s="115" t="s">
        <v>4308</v>
      </c>
      <c r="AF9735" s="115" t="s">
        <v>4308</v>
      </c>
      <c r="AG9735" s="115" t="s">
        <v>4308</v>
      </c>
      <c r="AH9735" s="115" t="s">
        <v>4308</v>
      </c>
      <c r="AI9735" s="115" t="e">
        <f>VLOOKUP(A9735,'[2]دراسات قانونية'!$A$3:$E$600,1,0)</f>
        <v>#N/A</v>
      </c>
    </row>
    <row r="9736" spans="1:35" hidden="1" x14ac:dyDescent="0.25">
      <c r="A9736" s="246">
        <v>337512</v>
      </c>
      <c r="B9736" s="247" t="s">
        <v>13764</v>
      </c>
      <c r="C9736" s="247" t="s">
        <v>279</v>
      </c>
      <c r="D9736" s="248" t="s">
        <v>281</v>
      </c>
      <c r="E9736" t="s">
        <v>77</v>
      </c>
      <c r="F9736" s="126">
        <v>31778</v>
      </c>
      <c r="G9736" s="248" t="s">
        <v>563</v>
      </c>
      <c r="H9736" t="s">
        <v>16</v>
      </c>
      <c r="I9736" t="s">
        <v>136</v>
      </c>
      <c r="J9736" s="247" t="s">
        <v>15</v>
      </c>
      <c r="K9736"/>
      <c r="L9736" t="s">
        <v>30</v>
      </c>
      <c r="M9736"/>
      <c r="N9736"/>
      <c r="O9736"/>
      <c r="P9736"/>
      <c r="Q9736"/>
      <c r="U9736"/>
      <c r="V9736">
        <v>0</v>
      </c>
      <c r="W9736" s="247"/>
      <c r="X9736"/>
      <c r="Y9736"/>
      <c r="Z9736"/>
      <c r="AA9736"/>
      <c r="AB9736"/>
      <c r="AC9736"/>
      <c r="AD9736"/>
      <c r="AE9736"/>
      <c r="AF9736"/>
      <c r="AG9736"/>
    </row>
    <row r="9737" spans="1:35" hidden="1" x14ac:dyDescent="0.25">
      <c r="A9737" s="246">
        <v>337513</v>
      </c>
      <c r="B9737" s="247" t="s">
        <v>13765</v>
      </c>
      <c r="C9737" s="247" t="s">
        <v>227</v>
      </c>
      <c r="D9737" s="248" t="s">
        <v>328</v>
      </c>
      <c r="E9737" t="s">
        <v>77</v>
      </c>
      <c r="F9737" s="126">
        <v>32143</v>
      </c>
      <c r="G9737" s="248" t="s">
        <v>13766</v>
      </c>
      <c r="H9737" t="s">
        <v>16</v>
      </c>
      <c r="I9737" t="s">
        <v>136</v>
      </c>
      <c r="J9737" s="247" t="s">
        <v>1226</v>
      </c>
      <c r="K9737"/>
      <c r="L9737" t="s">
        <v>61</v>
      </c>
      <c r="M9737"/>
      <c r="N9737"/>
      <c r="O9737"/>
      <c r="P9737"/>
      <c r="Q9737"/>
      <c r="U9737"/>
      <c r="V9737">
        <v>0</v>
      </c>
      <c r="W9737" s="247"/>
      <c r="X9737"/>
      <c r="Y9737"/>
      <c r="Z9737"/>
      <c r="AA9737"/>
      <c r="AB9737"/>
      <c r="AC9737"/>
      <c r="AD9737"/>
      <c r="AE9737"/>
      <c r="AF9737"/>
      <c r="AG9737"/>
    </row>
    <row r="9738" spans="1:35" hidden="1" x14ac:dyDescent="0.25">
      <c r="A9738" s="246">
        <v>337514</v>
      </c>
      <c r="B9738" s="247" t="s">
        <v>13767</v>
      </c>
      <c r="C9738" s="247" t="s">
        <v>288</v>
      </c>
      <c r="D9738" s="248" t="s">
        <v>328</v>
      </c>
      <c r="E9738" t="s">
        <v>76</v>
      </c>
      <c r="F9738" s="126">
        <v>35900</v>
      </c>
      <c r="G9738" s="248" t="s">
        <v>13768</v>
      </c>
      <c r="H9738" t="s">
        <v>16</v>
      </c>
      <c r="I9738" t="s">
        <v>129</v>
      </c>
      <c r="J9738" s="247" t="s">
        <v>1226</v>
      </c>
      <c r="K9738"/>
      <c r="L9738" t="s">
        <v>61</v>
      </c>
      <c r="M9738"/>
      <c r="N9738"/>
      <c r="O9738"/>
      <c r="P9738"/>
      <c r="Q9738"/>
      <c r="U9738"/>
      <c r="V9738">
        <v>0</v>
      </c>
      <c r="W9738" s="247"/>
      <c r="X9738"/>
      <c r="Y9738"/>
      <c r="Z9738"/>
      <c r="AA9738"/>
      <c r="AB9738"/>
      <c r="AC9738"/>
      <c r="AD9738"/>
      <c r="AE9738"/>
      <c r="AF9738"/>
      <c r="AG9738"/>
      <c r="AH9738" s="115" t="s">
        <v>4308</v>
      </c>
    </row>
    <row r="9739" spans="1:35" x14ac:dyDescent="0.25">
      <c r="A9739" s="243">
        <v>337515</v>
      </c>
      <c r="B9739" s="244" t="s">
        <v>13769</v>
      </c>
      <c r="C9739" s="244" t="s">
        <v>360</v>
      </c>
      <c r="D9739" s="245" t="s">
        <v>898</v>
      </c>
      <c r="E9739" s="115" t="s">
        <v>76</v>
      </c>
      <c r="F9739" s="237"/>
      <c r="G9739" s="245"/>
      <c r="H9739" s="115" t="s">
        <v>16</v>
      </c>
      <c r="I9739" t="s">
        <v>107</v>
      </c>
      <c r="J9739" s="244"/>
      <c r="U9739"/>
      <c r="V9739" t="s">
        <v>4424</v>
      </c>
      <c r="W9739" s="244"/>
      <c r="AA9739" s="115" t="s">
        <v>4308</v>
      </c>
      <c r="AB9739" s="115" t="s">
        <v>4308</v>
      </c>
      <c r="AC9739" s="115" t="s">
        <v>4308</v>
      </c>
      <c r="AD9739" s="115" t="s">
        <v>4308</v>
      </c>
      <c r="AE9739" s="115" t="s">
        <v>4308</v>
      </c>
      <c r="AF9739" s="115" t="s">
        <v>4308</v>
      </c>
      <c r="AG9739" s="115" t="s">
        <v>4308</v>
      </c>
      <c r="AH9739" s="115" t="s">
        <v>4308</v>
      </c>
      <c r="AI9739" s="115" t="e">
        <f>VLOOKUP(A9739,'[2]دراسات قانونية'!$A$3:$E$600,1,0)</f>
        <v>#N/A</v>
      </c>
    </row>
    <row r="9740" spans="1:35" x14ac:dyDescent="0.25">
      <c r="A9740" s="243">
        <v>337516</v>
      </c>
      <c r="B9740" s="244" t="s">
        <v>13770</v>
      </c>
      <c r="C9740" s="244" t="s">
        <v>227</v>
      </c>
      <c r="D9740" s="245" t="s">
        <v>13771</v>
      </c>
      <c r="E9740" s="115" t="s">
        <v>76</v>
      </c>
      <c r="F9740" s="237"/>
      <c r="G9740" s="245"/>
      <c r="H9740" s="115" t="s">
        <v>16</v>
      </c>
      <c r="I9740" t="s">
        <v>107</v>
      </c>
      <c r="J9740" s="244"/>
      <c r="U9740"/>
      <c r="V9740" t="s">
        <v>4424</v>
      </c>
      <c r="W9740" s="244"/>
      <c r="AA9740" s="115" t="s">
        <v>4308</v>
      </c>
      <c r="AB9740" s="115" t="s">
        <v>4308</v>
      </c>
      <c r="AC9740" s="115" t="s">
        <v>4308</v>
      </c>
      <c r="AD9740" s="115" t="s">
        <v>4308</v>
      </c>
      <c r="AE9740" s="115" t="s">
        <v>4308</v>
      </c>
      <c r="AF9740" s="115" t="s">
        <v>4308</v>
      </c>
      <c r="AG9740" s="115" t="s">
        <v>4308</v>
      </c>
      <c r="AH9740" s="115" t="s">
        <v>4308</v>
      </c>
      <c r="AI9740" s="115" t="e">
        <f>VLOOKUP(A9740,'[2]دراسات قانونية'!$A$3:$E$600,1,0)</f>
        <v>#N/A</v>
      </c>
    </row>
    <row r="9741" spans="1:35" x14ac:dyDescent="0.25">
      <c r="A9741" s="243">
        <v>337517</v>
      </c>
      <c r="B9741" s="244" t="s">
        <v>13772</v>
      </c>
      <c r="C9741" s="244" t="s">
        <v>379</v>
      </c>
      <c r="D9741" s="245" t="s">
        <v>1322</v>
      </c>
      <c r="E9741" s="115" t="s">
        <v>76</v>
      </c>
      <c r="F9741" s="237"/>
      <c r="G9741" s="245"/>
      <c r="H9741" s="115" t="s">
        <v>16</v>
      </c>
      <c r="I9741" t="s">
        <v>107</v>
      </c>
      <c r="J9741" s="244"/>
      <c r="U9741"/>
      <c r="V9741" t="s">
        <v>4424</v>
      </c>
      <c r="W9741" s="244"/>
      <c r="AA9741" s="115" t="s">
        <v>4308</v>
      </c>
      <c r="AB9741" s="115" t="s">
        <v>4308</v>
      </c>
      <c r="AC9741" s="115" t="s">
        <v>4308</v>
      </c>
      <c r="AD9741" s="115" t="s">
        <v>4308</v>
      </c>
      <c r="AE9741" s="115" t="s">
        <v>4308</v>
      </c>
      <c r="AF9741" s="115" t="s">
        <v>4308</v>
      </c>
      <c r="AG9741" s="115" t="s">
        <v>4308</v>
      </c>
      <c r="AH9741" s="115" t="s">
        <v>4308</v>
      </c>
      <c r="AI9741" s="115" t="e">
        <f>VLOOKUP(A9741,'[2]دراسات قانونية'!$A$3:$E$600,1,0)</f>
        <v>#N/A</v>
      </c>
    </row>
    <row r="9742" spans="1:35" x14ac:dyDescent="0.25">
      <c r="A9742" s="243">
        <v>337518</v>
      </c>
      <c r="B9742" s="244" t="s">
        <v>13773</v>
      </c>
      <c r="C9742" s="244" t="s">
        <v>486</v>
      </c>
      <c r="D9742" s="245" t="s">
        <v>13212</v>
      </c>
      <c r="E9742" s="115" t="s">
        <v>76</v>
      </c>
      <c r="F9742" s="237"/>
      <c r="G9742" s="245"/>
      <c r="H9742" s="115" t="s">
        <v>16</v>
      </c>
      <c r="I9742" t="s">
        <v>107</v>
      </c>
      <c r="J9742" s="244"/>
      <c r="U9742"/>
      <c r="V9742" t="s">
        <v>4424</v>
      </c>
      <c r="W9742" s="244"/>
      <c r="AA9742" s="115" t="s">
        <v>4308</v>
      </c>
      <c r="AB9742" s="115" t="s">
        <v>4308</v>
      </c>
      <c r="AC9742" s="115" t="s">
        <v>4308</v>
      </c>
      <c r="AD9742" s="115" t="s">
        <v>4308</v>
      </c>
      <c r="AE9742" s="115" t="s">
        <v>4308</v>
      </c>
      <c r="AF9742" s="115" t="s">
        <v>4308</v>
      </c>
      <c r="AG9742" s="115" t="s">
        <v>4308</v>
      </c>
      <c r="AH9742" s="115" t="s">
        <v>4308</v>
      </c>
      <c r="AI9742" s="115" t="e">
        <f>VLOOKUP(A9742,'[2]دراسات قانونية'!$A$3:$E$600,1,0)</f>
        <v>#N/A</v>
      </c>
    </row>
    <row r="9743" spans="1:35" hidden="1" x14ac:dyDescent="0.25">
      <c r="A9743" s="246">
        <v>337519</v>
      </c>
      <c r="B9743" s="247" t="s">
        <v>13774</v>
      </c>
      <c r="C9743" s="247" t="s">
        <v>8197</v>
      </c>
      <c r="D9743" s="248" t="s">
        <v>13775</v>
      </c>
      <c r="E9743" t="s">
        <v>76</v>
      </c>
      <c r="F9743" s="126">
        <v>34700</v>
      </c>
      <c r="G9743" s="248" t="s">
        <v>10504</v>
      </c>
      <c r="H9743" t="s">
        <v>16</v>
      </c>
      <c r="I9743" t="s">
        <v>136</v>
      </c>
      <c r="J9743" s="247" t="s">
        <v>1226</v>
      </c>
      <c r="K9743"/>
      <c r="L9743" t="s">
        <v>50</v>
      </c>
      <c r="M9743"/>
      <c r="N9743"/>
      <c r="O9743"/>
      <c r="P9743"/>
      <c r="Q9743"/>
      <c r="U9743"/>
      <c r="V9743">
        <v>0</v>
      </c>
      <c r="W9743" s="247"/>
      <c r="X9743"/>
      <c r="Y9743"/>
      <c r="Z9743"/>
      <c r="AA9743"/>
      <c r="AB9743"/>
      <c r="AC9743"/>
      <c r="AD9743"/>
      <c r="AE9743"/>
      <c r="AF9743"/>
      <c r="AG9743"/>
      <c r="AH9743" s="115" t="s">
        <v>4308</v>
      </c>
    </row>
    <row r="9744" spans="1:35" hidden="1" x14ac:dyDescent="0.25">
      <c r="A9744" s="243">
        <v>337520</v>
      </c>
      <c r="B9744" s="244" t="s">
        <v>2753</v>
      </c>
      <c r="C9744" s="244" t="s">
        <v>1132</v>
      </c>
      <c r="D9744" s="245" t="s">
        <v>1496</v>
      </c>
      <c r="E9744" s="115" t="s">
        <v>76</v>
      </c>
      <c r="F9744" s="237">
        <v>28886</v>
      </c>
      <c r="G9744" s="245" t="s">
        <v>18</v>
      </c>
      <c r="H9744" s="115" t="s">
        <v>16</v>
      </c>
      <c r="I9744" t="s">
        <v>199</v>
      </c>
      <c r="J9744" s="244" t="s">
        <v>1226</v>
      </c>
      <c r="L9744" s="115" t="s">
        <v>30</v>
      </c>
      <c r="U9744"/>
      <c r="V9744">
        <v>0</v>
      </c>
      <c r="W9744" s="244"/>
    </row>
    <row r="9745" spans="1:35" x14ac:dyDescent="0.25">
      <c r="A9745" s="243">
        <v>337521</v>
      </c>
      <c r="B9745" s="244" t="s">
        <v>13776</v>
      </c>
      <c r="C9745" s="244" t="s">
        <v>438</v>
      </c>
      <c r="D9745" s="245" t="s">
        <v>365</v>
      </c>
      <c r="E9745" s="115" t="s">
        <v>76</v>
      </c>
      <c r="F9745" s="237">
        <v>36972</v>
      </c>
      <c r="G9745" s="245" t="s">
        <v>544</v>
      </c>
      <c r="H9745" s="115" t="s">
        <v>16</v>
      </c>
      <c r="I9745" t="s">
        <v>107</v>
      </c>
      <c r="J9745" s="244"/>
      <c r="U9745"/>
      <c r="V9745" t="s">
        <v>4424</v>
      </c>
      <c r="W9745" s="244"/>
      <c r="AC9745" s="115" t="s">
        <v>4308</v>
      </c>
      <c r="AD9745" s="115" t="s">
        <v>4308</v>
      </c>
      <c r="AE9745" s="115" t="s">
        <v>4308</v>
      </c>
      <c r="AF9745" s="115" t="s">
        <v>4308</v>
      </c>
      <c r="AG9745" s="115" t="s">
        <v>4308</v>
      </c>
      <c r="AH9745" s="115" t="s">
        <v>4308</v>
      </c>
      <c r="AI9745" s="115" t="e">
        <f>VLOOKUP(A9745,'[2]دراسات قانونية'!$A$3:$E$600,1,0)</f>
        <v>#N/A</v>
      </c>
    </row>
    <row r="9746" spans="1:35" hidden="1" x14ac:dyDescent="0.25">
      <c r="A9746" s="246">
        <v>337522</v>
      </c>
      <c r="B9746" s="247" t="s">
        <v>13777</v>
      </c>
      <c r="C9746" s="247" t="s">
        <v>227</v>
      </c>
      <c r="D9746" s="248" t="s">
        <v>445</v>
      </c>
      <c r="E9746" t="s">
        <v>76</v>
      </c>
      <c r="F9746" s="126">
        <v>28557</v>
      </c>
      <c r="G9746" s="248" t="s">
        <v>18</v>
      </c>
      <c r="H9746" t="s">
        <v>16</v>
      </c>
      <c r="I9746" t="s">
        <v>136</v>
      </c>
      <c r="J9746" s="247" t="s">
        <v>15</v>
      </c>
      <c r="K9746"/>
      <c r="L9746" t="s">
        <v>18</v>
      </c>
      <c r="M9746"/>
      <c r="N9746"/>
      <c r="O9746"/>
      <c r="P9746"/>
      <c r="Q9746"/>
      <c r="U9746"/>
      <c r="V9746">
        <v>0</v>
      </c>
      <c r="W9746" s="247"/>
      <c r="X9746"/>
      <c r="Y9746"/>
      <c r="Z9746"/>
      <c r="AA9746"/>
      <c r="AB9746"/>
      <c r="AC9746"/>
      <c r="AD9746"/>
      <c r="AE9746"/>
      <c r="AF9746"/>
      <c r="AG9746"/>
    </row>
    <row r="9747" spans="1:35" hidden="1" x14ac:dyDescent="0.25">
      <c r="A9747" s="246">
        <v>337523</v>
      </c>
      <c r="B9747" s="247" t="s">
        <v>13778</v>
      </c>
      <c r="C9747" s="247" t="s">
        <v>349</v>
      </c>
      <c r="D9747" s="248" t="s">
        <v>923</v>
      </c>
      <c r="E9747" t="s">
        <v>76</v>
      </c>
      <c r="F9747" s="126">
        <v>36281</v>
      </c>
      <c r="G9747" s="248" t="s">
        <v>406</v>
      </c>
      <c r="H9747" t="s">
        <v>16</v>
      </c>
      <c r="I9747" t="s">
        <v>129</v>
      </c>
      <c r="J9747" s="247" t="s">
        <v>1226</v>
      </c>
      <c r="K9747"/>
      <c r="L9747" t="s">
        <v>30</v>
      </c>
      <c r="M9747"/>
      <c r="N9747"/>
      <c r="O9747"/>
      <c r="P9747"/>
      <c r="Q9747"/>
      <c r="U9747"/>
      <c r="V9747" t="s">
        <v>16623</v>
      </c>
      <c r="W9747" s="247"/>
      <c r="X9747"/>
      <c r="Y9747"/>
      <c r="Z9747"/>
      <c r="AA9747"/>
      <c r="AB9747"/>
      <c r="AC9747"/>
      <c r="AD9747"/>
      <c r="AE9747"/>
      <c r="AF9747"/>
      <c r="AG9747"/>
    </row>
    <row r="9748" spans="1:35" x14ac:dyDescent="0.25">
      <c r="A9748" s="243">
        <v>337524</v>
      </c>
      <c r="B9748" s="244" t="s">
        <v>13779</v>
      </c>
      <c r="C9748" s="244" t="s">
        <v>348</v>
      </c>
      <c r="D9748" s="245" t="s">
        <v>424</v>
      </c>
      <c r="E9748" s="115" t="s">
        <v>76</v>
      </c>
      <c r="F9748" s="237">
        <v>29356</v>
      </c>
      <c r="G9748" s="245" t="s">
        <v>18</v>
      </c>
      <c r="H9748" s="115" t="s">
        <v>16</v>
      </c>
      <c r="I9748" t="s">
        <v>107</v>
      </c>
      <c r="J9748" s="244"/>
      <c r="U9748"/>
      <c r="V9748" t="s">
        <v>4424</v>
      </c>
      <c r="W9748" s="244"/>
      <c r="AB9748" s="115" t="s">
        <v>4308</v>
      </c>
      <c r="AC9748" s="115" t="s">
        <v>4308</v>
      </c>
      <c r="AD9748" s="115" t="s">
        <v>4308</v>
      </c>
      <c r="AE9748" s="115" t="s">
        <v>4308</v>
      </c>
      <c r="AF9748" s="115" t="s">
        <v>4308</v>
      </c>
      <c r="AG9748" s="115" t="s">
        <v>4308</v>
      </c>
      <c r="AH9748" s="115" t="s">
        <v>4308</v>
      </c>
      <c r="AI9748" s="115" t="e">
        <f>VLOOKUP(A9748,'[2]دراسات قانونية'!$A$3:$E$600,1,0)</f>
        <v>#N/A</v>
      </c>
    </row>
    <row r="9749" spans="1:35" hidden="1" x14ac:dyDescent="0.25">
      <c r="A9749" s="246">
        <v>337526</v>
      </c>
      <c r="B9749" s="247" t="s">
        <v>13780</v>
      </c>
      <c r="C9749" s="247" t="s">
        <v>349</v>
      </c>
      <c r="D9749" s="248" t="s">
        <v>898</v>
      </c>
      <c r="E9749" t="s">
        <v>76</v>
      </c>
      <c r="F9749" s="126">
        <v>29368</v>
      </c>
      <c r="G9749" s="248" t="s">
        <v>18</v>
      </c>
      <c r="H9749" t="s">
        <v>16</v>
      </c>
      <c r="I9749" t="s">
        <v>129</v>
      </c>
      <c r="J9749" s="247"/>
      <c r="K9749"/>
      <c r="L9749"/>
      <c r="M9749"/>
      <c r="N9749"/>
      <c r="O9749"/>
      <c r="P9749"/>
      <c r="Q9749"/>
      <c r="U9749"/>
      <c r="V9749" t="s">
        <v>16623</v>
      </c>
      <c r="W9749" s="247"/>
      <c r="X9749"/>
      <c r="Y9749"/>
      <c r="Z9749"/>
      <c r="AA9749"/>
      <c r="AB9749" t="s">
        <v>4308</v>
      </c>
      <c r="AC9749" t="s">
        <v>4308</v>
      </c>
      <c r="AD9749" t="s">
        <v>4308</v>
      </c>
      <c r="AE9749" t="s">
        <v>4308</v>
      </c>
      <c r="AF9749" t="s">
        <v>4308</v>
      </c>
      <c r="AG9749" t="s">
        <v>4308</v>
      </c>
      <c r="AH9749" s="115" t="s">
        <v>4308</v>
      </c>
    </row>
    <row r="9750" spans="1:35" x14ac:dyDescent="0.25">
      <c r="A9750" s="243">
        <v>337528</v>
      </c>
      <c r="B9750" s="244" t="s">
        <v>13781</v>
      </c>
      <c r="C9750" s="244" t="s">
        <v>250</v>
      </c>
      <c r="D9750" s="245" t="s">
        <v>437</v>
      </c>
      <c r="E9750" s="115" t="s">
        <v>76</v>
      </c>
      <c r="F9750" s="237"/>
      <c r="G9750" s="245"/>
      <c r="H9750" s="115" t="s">
        <v>16</v>
      </c>
      <c r="I9750" t="s">
        <v>107</v>
      </c>
      <c r="J9750" s="244"/>
      <c r="U9750"/>
      <c r="V9750" t="s">
        <v>4424</v>
      </c>
      <c r="W9750" s="244"/>
      <c r="AB9750" s="115" t="s">
        <v>4308</v>
      </c>
      <c r="AC9750" s="115" t="s">
        <v>4308</v>
      </c>
      <c r="AD9750" s="115" t="s">
        <v>4308</v>
      </c>
      <c r="AE9750" s="115" t="s">
        <v>4308</v>
      </c>
      <c r="AF9750" s="115" t="s">
        <v>4308</v>
      </c>
      <c r="AG9750" s="115" t="s">
        <v>4308</v>
      </c>
      <c r="AH9750" s="115" t="s">
        <v>4308</v>
      </c>
      <c r="AI9750" s="115" t="e">
        <f>VLOOKUP(A9750,'[2]دراسات قانونية'!$A$3:$E$600,1,0)</f>
        <v>#N/A</v>
      </c>
    </row>
    <row r="9751" spans="1:35" hidden="1" x14ac:dyDescent="0.25">
      <c r="A9751" s="243">
        <v>337529</v>
      </c>
      <c r="B9751" s="244" t="s">
        <v>13782</v>
      </c>
      <c r="C9751" s="244" t="s">
        <v>13468</v>
      </c>
      <c r="D9751" s="245" t="s">
        <v>281</v>
      </c>
      <c r="E9751" s="115" t="s">
        <v>76</v>
      </c>
      <c r="F9751" s="237"/>
      <c r="G9751" s="245"/>
      <c r="H9751" s="115" t="s">
        <v>16</v>
      </c>
      <c r="I9751" t="s">
        <v>7128</v>
      </c>
      <c r="J9751" s="244"/>
      <c r="U9751"/>
      <c r="V9751" t="s">
        <v>4424</v>
      </c>
      <c r="W9751" s="244"/>
    </row>
    <row r="9752" spans="1:35" x14ac:dyDescent="0.25">
      <c r="A9752" s="243">
        <v>337530</v>
      </c>
      <c r="B9752" s="244" t="s">
        <v>13783</v>
      </c>
      <c r="C9752" s="244" t="s">
        <v>335</v>
      </c>
      <c r="D9752" s="245" t="s">
        <v>13784</v>
      </c>
      <c r="E9752" s="115" t="s">
        <v>76</v>
      </c>
      <c r="F9752" s="237"/>
      <c r="G9752" s="245"/>
      <c r="H9752" s="115" t="s">
        <v>16</v>
      </c>
      <c r="I9752" t="s">
        <v>107</v>
      </c>
      <c r="J9752" s="244"/>
      <c r="U9752"/>
      <c r="V9752" t="s">
        <v>4424</v>
      </c>
      <c r="W9752" s="244"/>
      <c r="AA9752" s="115" t="s">
        <v>4308</v>
      </c>
      <c r="AB9752" s="115" t="s">
        <v>4308</v>
      </c>
      <c r="AC9752" s="115" t="s">
        <v>4308</v>
      </c>
      <c r="AD9752" s="115" t="s">
        <v>4308</v>
      </c>
      <c r="AE9752" s="115" t="s">
        <v>4308</v>
      </c>
      <c r="AF9752" s="115" t="s">
        <v>4308</v>
      </c>
      <c r="AG9752" s="115" t="s">
        <v>4308</v>
      </c>
      <c r="AH9752" s="115" t="s">
        <v>4308</v>
      </c>
      <c r="AI9752" s="115" t="e">
        <f>VLOOKUP(A9752,'[2]دراسات قانونية'!$A$3:$E$600,1,0)</f>
        <v>#N/A</v>
      </c>
    </row>
    <row r="9753" spans="1:35" hidden="1" x14ac:dyDescent="0.25">
      <c r="A9753" s="246">
        <v>337531</v>
      </c>
      <c r="B9753" s="247" t="s">
        <v>13785</v>
      </c>
      <c r="C9753" s="247" t="s">
        <v>683</v>
      </c>
      <c r="D9753" s="248" t="s">
        <v>407</v>
      </c>
      <c r="E9753" t="s">
        <v>77</v>
      </c>
      <c r="F9753" s="126">
        <v>32446</v>
      </c>
      <c r="G9753" s="248" t="s">
        <v>18</v>
      </c>
      <c r="H9753" t="s">
        <v>16</v>
      </c>
      <c r="I9753" t="s">
        <v>201</v>
      </c>
      <c r="J9753" s="247" t="s">
        <v>15</v>
      </c>
      <c r="K9753"/>
      <c r="L9753" t="s">
        <v>18</v>
      </c>
      <c r="M9753"/>
      <c r="N9753"/>
      <c r="O9753"/>
      <c r="P9753"/>
      <c r="Q9753"/>
      <c r="U9753"/>
      <c r="V9753">
        <v>0</v>
      </c>
      <c r="W9753" s="247"/>
      <c r="X9753"/>
      <c r="Y9753"/>
      <c r="Z9753"/>
      <c r="AA9753"/>
      <c r="AB9753"/>
      <c r="AC9753"/>
      <c r="AD9753"/>
      <c r="AE9753"/>
      <c r="AF9753"/>
      <c r="AG9753"/>
    </row>
    <row r="9754" spans="1:35" hidden="1" x14ac:dyDescent="0.25">
      <c r="A9754" s="246">
        <v>337532</v>
      </c>
      <c r="B9754" s="247" t="s">
        <v>13786</v>
      </c>
      <c r="C9754" s="247" t="s">
        <v>332</v>
      </c>
      <c r="D9754" s="248" t="s">
        <v>1448</v>
      </c>
      <c r="E9754" t="s">
        <v>77</v>
      </c>
      <c r="F9754" s="126">
        <v>31257</v>
      </c>
      <c r="G9754" s="248" t="s">
        <v>8139</v>
      </c>
      <c r="H9754" t="s">
        <v>16</v>
      </c>
      <c r="I9754" t="s">
        <v>129</v>
      </c>
      <c r="J9754" s="247"/>
      <c r="K9754"/>
      <c r="L9754"/>
      <c r="M9754"/>
      <c r="N9754"/>
      <c r="O9754"/>
      <c r="P9754"/>
      <c r="Q9754"/>
      <c r="U9754"/>
      <c r="V9754" t="s">
        <v>16623</v>
      </c>
      <c r="W9754" s="247"/>
      <c r="X9754"/>
      <c r="Y9754"/>
      <c r="Z9754"/>
      <c r="AA9754"/>
      <c r="AB9754"/>
      <c r="AC9754" t="s">
        <v>4308</v>
      </c>
      <c r="AD9754" t="s">
        <v>4308</v>
      </c>
      <c r="AE9754" t="s">
        <v>4308</v>
      </c>
      <c r="AF9754" t="s">
        <v>4308</v>
      </c>
      <c r="AG9754" t="s">
        <v>4308</v>
      </c>
      <c r="AH9754" s="115" t="s">
        <v>4308</v>
      </c>
    </row>
    <row r="9755" spans="1:35" x14ac:dyDescent="0.25">
      <c r="A9755" s="243">
        <v>337533</v>
      </c>
      <c r="B9755" s="244" t="s">
        <v>13787</v>
      </c>
      <c r="C9755" s="244" t="s">
        <v>227</v>
      </c>
      <c r="D9755" s="245" t="s">
        <v>637</v>
      </c>
      <c r="E9755" s="115" t="s">
        <v>76</v>
      </c>
      <c r="F9755" s="237"/>
      <c r="G9755" s="245"/>
      <c r="H9755" s="115" t="s">
        <v>16</v>
      </c>
      <c r="I9755" t="s">
        <v>107</v>
      </c>
      <c r="J9755" s="244"/>
      <c r="U9755"/>
      <c r="V9755" t="s">
        <v>4414</v>
      </c>
      <c r="W9755" s="244"/>
      <c r="AH9755" s="115" t="s">
        <v>4308</v>
      </c>
      <c r="AI9755" s="115" t="e">
        <f>VLOOKUP(A9755,'[2]دراسات قانونية'!$A$3:$E$600,1,0)</f>
        <v>#N/A</v>
      </c>
    </row>
    <row r="9756" spans="1:35" hidden="1" x14ac:dyDescent="0.25">
      <c r="A9756" s="243">
        <v>337534</v>
      </c>
      <c r="B9756" s="244" t="s">
        <v>4251</v>
      </c>
      <c r="C9756" s="244" t="s">
        <v>2356</v>
      </c>
      <c r="D9756" s="245" t="s">
        <v>1863</v>
      </c>
      <c r="E9756" s="115" t="s">
        <v>77</v>
      </c>
      <c r="F9756" s="237">
        <v>36174</v>
      </c>
      <c r="G9756" s="245" t="s">
        <v>18</v>
      </c>
      <c r="H9756" s="115" t="s">
        <v>16</v>
      </c>
      <c r="I9756" t="s">
        <v>199</v>
      </c>
      <c r="J9756" s="244" t="s">
        <v>1226</v>
      </c>
      <c r="L9756" s="115" t="s">
        <v>18</v>
      </c>
      <c r="P9756" s="115" t="s">
        <v>4323</v>
      </c>
      <c r="U9756"/>
      <c r="V9756">
        <v>0</v>
      </c>
      <c r="W9756" s="244"/>
    </row>
    <row r="9757" spans="1:35" x14ac:dyDescent="0.25">
      <c r="A9757" s="243">
        <v>337535</v>
      </c>
      <c r="B9757" s="244" t="s">
        <v>13788</v>
      </c>
      <c r="C9757" s="244" t="s">
        <v>453</v>
      </c>
      <c r="D9757" s="245" t="s">
        <v>13789</v>
      </c>
      <c r="E9757" s="115" t="s">
        <v>76</v>
      </c>
      <c r="F9757" s="237"/>
      <c r="G9757" s="245"/>
      <c r="H9757" s="115" t="s">
        <v>16</v>
      </c>
      <c r="I9757" t="s">
        <v>107</v>
      </c>
      <c r="J9757" s="244"/>
      <c r="U9757"/>
      <c r="V9757" t="s">
        <v>4424</v>
      </c>
      <c r="W9757" s="244"/>
      <c r="AA9757" s="115" t="s">
        <v>4308</v>
      </c>
      <c r="AB9757" s="115" t="s">
        <v>4308</v>
      </c>
      <c r="AC9757" s="115" t="s">
        <v>4308</v>
      </c>
      <c r="AD9757" s="115" t="s">
        <v>4308</v>
      </c>
      <c r="AE9757" s="115" t="s">
        <v>4308</v>
      </c>
      <c r="AF9757" s="115" t="s">
        <v>4308</v>
      </c>
      <c r="AG9757" s="115" t="s">
        <v>4308</v>
      </c>
      <c r="AH9757" s="115" t="s">
        <v>4308</v>
      </c>
      <c r="AI9757" s="115" t="e">
        <f>VLOOKUP(A9757,'[2]دراسات قانونية'!$A$3:$E$600,1,0)</f>
        <v>#N/A</v>
      </c>
    </row>
    <row r="9758" spans="1:35" x14ac:dyDescent="0.25">
      <c r="A9758" s="243">
        <v>337536</v>
      </c>
      <c r="B9758" s="244" t="s">
        <v>13790</v>
      </c>
      <c r="C9758" s="244" t="s">
        <v>6626</v>
      </c>
      <c r="D9758" s="245" t="s">
        <v>293</v>
      </c>
      <c r="E9758" s="115" t="s">
        <v>76</v>
      </c>
      <c r="F9758" s="237"/>
      <c r="G9758" s="245"/>
      <c r="H9758" s="115" t="s">
        <v>16</v>
      </c>
      <c r="I9758" t="s">
        <v>107</v>
      </c>
      <c r="J9758" s="244"/>
      <c r="U9758"/>
      <c r="V9758" t="s">
        <v>4424</v>
      </c>
      <c r="W9758" s="244"/>
      <c r="AB9758" s="115" t="s">
        <v>4308</v>
      </c>
      <c r="AC9758" s="115" t="s">
        <v>4308</v>
      </c>
      <c r="AD9758" s="115" t="s">
        <v>4308</v>
      </c>
      <c r="AE9758" s="115" t="s">
        <v>4308</v>
      </c>
      <c r="AF9758" s="115" t="s">
        <v>4308</v>
      </c>
      <c r="AG9758" s="115" t="s">
        <v>4308</v>
      </c>
      <c r="AH9758" s="115" t="s">
        <v>4308</v>
      </c>
      <c r="AI9758" s="115" t="e">
        <f>VLOOKUP(A9758,'[2]دراسات قانونية'!$A$3:$E$600,1,0)</f>
        <v>#N/A</v>
      </c>
    </row>
    <row r="9759" spans="1:35" x14ac:dyDescent="0.25">
      <c r="A9759" s="243">
        <v>337537</v>
      </c>
      <c r="B9759" s="244" t="s">
        <v>13791</v>
      </c>
      <c r="C9759" s="244" t="s">
        <v>13792</v>
      </c>
      <c r="D9759" s="245" t="s">
        <v>985</v>
      </c>
      <c r="E9759" s="115" t="s">
        <v>76</v>
      </c>
      <c r="F9759" s="237">
        <v>32902</v>
      </c>
      <c r="G9759" s="245" t="s">
        <v>1228</v>
      </c>
      <c r="H9759" s="115" t="s">
        <v>16</v>
      </c>
      <c r="I9759" t="s">
        <v>107</v>
      </c>
      <c r="J9759" s="244" t="s">
        <v>1226</v>
      </c>
      <c r="L9759" s="115" t="s">
        <v>27</v>
      </c>
      <c r="U9759"/>
      <c r="V9759" t="s">
        <v>4424</v>
      </c>
      <c r="W9759" s="244"/>
      <c r="AH9759" s="115" t="s">
        <v>4308</v>
      </c>
      <c r="AI9759" s="115" t="e">
        <f>VLOOKUP(A9759,'[2]دراسات قانونية'!$A$3:$E$600,1,0)</f>
        <v>#N/A</v>
      </c>
    </row>
    <row r="9760" spans="1:35" hidden="1" x14ac:dyDescent="0.25">
      <c r="A9760" s="246">
        <v>337538</v>
      </c>
      <c r="B9760" s="247" t="s">
        <v>13793</v>
      </c>
      <c r="C9760" s="247" t="s">
        <v>13794</v>
      </c>
      <c r="D9760" s="248" t="s">
        <v>320</v>
      </c>
      <c r="E9760" t="s">
        <v>77</v>
      </c>
      <c r="F9760" s="126">
        <v>35439</v>
      </c>
      <c r="G9760" s="248" t="s">
        <v>13795</v>
      </c>
      <c r="H9760" t="s">
        <v>16</v>
      </c>
      <c r="I9760" t="s">
        <v>136</v>
      </c>
      <c r="J9760" s="247" t="s">
        <v>15</v>
      </c>
      <c r="K9760"/>
      <c r="L9760" t="s">
        <v>18</v>
      </c>
      <c r="M9760"/>
      <c r="N9760"/>
      <c r="O9760"/>
      <c r="P9760"/>
      <c r="Q9760"/>
      <c r="U9760"/>
      <c r="V9760">
        <v>0</v>
      </c>
      <c r="W9760" s="247"/>
      <c r="X9760"/>
      <c r="Y9760"/>
      <c r="Z9760"/>
      <c r="AA9760"/>
      <c r="AB9760"/>
      <c r="AC9760"/>
      <c r="AD9760"/>
      <c r="AE9760"/>
      <c r="AF9760"/>
      <c r="AG9760"/>
    </row>
    <row r="9761" spans="1:35" hidden="1" x14ac:dyDescent="0.25">
      <c r="A9761" s="243">
        <v>337539</v>
      </c>
      <c r="B9761" s="244" t="s">
        <v>2408</v>
      </c>
      <c r="C9761" s="244" t="s">
        <v>621</v>
      </c>
      <c r="D9761" s="245" t="s">
        <v>220</v>
      </c>
      <c r="E9761" s="115" t="s">
        <v>77</v>
      </c>
      <c r="F9761" s="237">
        <v>35267</v>
      </c>
      <c r="G9761" s="245" t="s">
        <v>18</v>
      </c>
      <c r="H9761" s="115" t="s">
        <v>16</v>
      </c>
      <c r="I9761" t="s">
        <v>199</v>
      </c>
      <c r="J9761" s="244" t="s">
        <v>15</v>
      </c>
      <c r="L9761" s="115" t="s">
        <v>18</v>
      </c>
      <c r="U9761"/>
      <c r="V9761">
        <v>0</v>
      </c>
      <c r="W9761" s="244"/>
    </row>
    <row r="9762" spans="1:35" x14ac:dyDescent="0.25">
      <c r="A9762" s="243">
        <v>337540</v>
      </c>
      <c r="B9762" s="244" t="s">
        <v>13796</v>
      </c>
      <c r="C9762" s="244" t="s">
        <v>278</v>
      </c>
      <c r="D9762" s="245" t="s">
        <v>13797</v>
      </c>
      <c r="E9762" s="115" t="s">
        <v>77</v>
      </c>
      <c r="F9762" s="237">
        <v>33826</v>
      </c>
      <c r="G9762" s="245" t="s">
        <v>13798</v>
      </c>
      <c r="H9762" s="115" t="s">
        <v>16</v>
      </c>
      <c r="I9762" t="s">
        <v>107</v>
      </c>
      <c r="J9762" s="244"/>
      <c r="U9762"/>
      <c r="V9762" t="s">
        <v>4424</v>
      </c>
      <c r="W9762" s="244"/>
      <c r="AB9762" s="115" t="s">
        <v>4308</v>
      </c>
      <c r="AC9762" s="115" t="s">
        <v>4308</v>
      </c>
      <c r="AD9762" s="115" t="s">
        <v>4308</v>
      </c>
      <c r="AE9762" s="115" t="s">
        <v>4308</v>
      </c>
      <c r="AF9762" s="115" t="s">
        <v>4308</v>
      </c>
      <c r="AG9762" s="115" t="s">
        <v>4308</v>
      </c>
      <c r="AH9762" s="115" t="s">
        <v>4308</v>
      </c>
      <c r="AI9762" s="115" t="e">
        <f>VLOOKUP(A9762,'[2]دراسات قانونية'!$A$3:$E$600,1,0)</f>
        <v>#N/A</v>
      </c>
    </row>
    <row r="9763" spans="1:35" hidden="1" x14ac:dyDescent="0.25">
      <c r="A9763" s="246">
        <v>337542</v>
      </c>
      <c r="B9763" s="247" t="s">
        <v>13799</v>
      </c>
      <c r="C9763" s="247" t="s">
        <v>831</v>
      </c>
      <c r="D9763" s="248" t="s">
        <v>276</v>
      </c>
      <c r="E9763" t="s">
        <v>77</v>
      </c>
      <c r="F9763" s="126">
        <v>34566</v>
      </c>
      <c r="G9763" s="248" t="s">
        <v>70</v>
      </c>
      <c r="H9763" t="s">
        <v>16</v>
      </c>
      <c r="I9763" t="s">
        <v>136</v>
      </c>
      <c r="J9763" s="247" t="s">
        <v>1226</v>
      </c>
      <c r="K9763"/>
      <c r="L9763" t="s">
        <v>73</v>
      </c>
      <c r="M9763"/>
      <c r="N9763"/>
      <c r="O9763"/>
      <c r="P9763"/>
      <c r="Q9763"/>
      <c r="U9763"/>
      <c r="V9763">
        <v>0</v>
      </c>
      <c r="W9763" s="247"/>
      <c r="X9763"/>
      <c r="Y9763"/>
      <c r="Z9763"/>
      <c r="AA9763"/>
      <c r="AB9763"/>
      <c r="AC9763"/>
      <c r="AD9763"/>
      <c r="AE9763"/>
      <c r="AF9763"/>
      <c r="AG9763"/>
      <c r="AH9763" s="115" t="s">
        <v>4308</v>
      </c>
    </row>
    <row r="9764" spans="1:35" hidden="1" x14ac:dyDescent="0.25">
      <c r="A9764" s="246">
        <v>337543</v>
      </c>
      <c r="B9764" s="247" t="s">
        <v>13800</v>
      </c>
      <c r="C9764" s="247" t="s">
        <v>789</v>
      </c>
      <c r="D9764" s="248" t="s">
        <v>521</v>
      </c>
      <c r="E9764" t="s">
        <v>77</v>
      </c>
      <c r="F9764" s="126">
        <v>33817</v>
      </c>
      <c r="G9764" s="248" t="s">
        <v>67</v>
      </c>
      <c r="H9764" t="s">
        <v>16</v>
      </c>
      <c r="I9764" t="s">
        <v>201</v>
      </c>
      <c r="J9764" s="247" t="s">
        <v>1226</v>
      </c>
      <c r="K9764"/>
      <c r="L9764" t="s">
        <v>67</v>
      </c>
      <c r="M9764"/>
      <c r="N9764"/>
      <c r="O9764"/>
      <c r="P9764"/>
      <c r="Q9764"/>
      <c r="U9764"/>
      <c r="V9764">
        <v>0</v>
      </c>
      <c r="W9764" s="247"/>
      <c r="X9764"/>
      <c r="Y9764"/>
      <c r="Z9764"/>
      <c r="AA9764"/>
      <c r="AB9764"/>
      <c r="AC9764"/>
      <c r="AD9764"/>
      <c r="AE9764"/>
      <c r="AF9764"/>
      <c r="AG9764"/>
    </row>
    <row r="9765" spans="1:35" x14ac:dyDescent="0.25">
      <c r="A9765" s="243">
        <v>337544</v>
      </c>
      <c r="B9765" s="244" t="s">
        <v>13801</v>
      </c>
      <c r="C9765" s="244" t="s">
        <v>250</v>
      </c>
      <c r="D9765" s="245" t="s">
        <v>13802</v>
      </c>
      <c r="E9765" s="115" t="s">
        <v>77</v>
      </c>
      <c r="F9765" s="237">
        <v>35459</v>
      </c>
      <c r="G9765" s="245" t="s">
        <v>18</v>
      </c>
      <c r="H9765" s="115" t="s">
        <v>16</v>
      </c>
      <c r="I9765" t="s">
        <v>107</v>
      </c>
      <c r="J9765" s="244"/>
      <c r="U9765"/>
      <c r="V9765" t="s">
        <v>4424</v>
      </c>
      <c r="W9765" s="244"/>
      <c r="AC9765" s="115" t="s">
        <v>4308</v>
      </c>
      <c r="AD9765" s="115" t="s">
        <v>4308</v>
      </c>
      <c r="AE9765" s="115" t="s">
        <v>4308</v>
      </c>
      <c r="AF9765" s="115" t="s">
        <v>4308</v>
      </c>
      <c r="AG9765" s="115" t="s">
        <v>4308</v>
      </c>
      <c r="AH9765" s="115" t="s">
        <v>4308</v>
      </c>
      <c r="AI9765" s="115" t="e">
        <f>VLOOKUP(A9765,'[2]دراسات قانونية'!$A$3:$E$600,1,0)</f>
        <v>#N/A</v>
      </c>
    </row>
    <row r="9766" spans="1:35" hidden="1" x14ac:dyDescent="0.25">
      <c r="A9766" s="243">
        <v>337545</v>
      </c>
      <c r="B9766" s="244" t="s">
        <v>2831</v>
      </c>
      <c r="C9766" s="244" t="s">
        <v>643</v>
      </c>
      <c r="D9766" s="245" t="s">
        <v>1125</v>
      </c>
      <c r="E9766" s="115" t="s">
        <v>77</v>
      </c>
      <c r="F9766" s="237">
        <v>34247</v>
      </c>
      <c r="G9766" s="245" t="s">
        <v>2832</v>
      </c>
      <c r="H9766" s="115" t="s">
        <v>16</v>
      </c>
      <c r="I9766" t="s">
        <v>199</v>
      </c>
      <c r="J9766" s="244" t="s">
        <v>1226</v>
      </c>
      <c r="L9766" s="115" t="s">
        <v>27</v>
      </c>
      <c r="U9766"/>
      <c r="V9766">
        <v>0</v>
      </c>
      <c r="W9766" s="244"/>
    </row>
    <row r="9767" spans="1:35" x14ac:dyDescent="0.25">
      <c r="A9767" s="243">
        <v>337546</v>
      </c>
      <c r="B9767" s="244" t="s">
        <v>13803</v>
      </c>
      <c r="C9767" s="244" t="s">
        <v>212</v>
      </c>
      <c r="D9767" s="245" t="s">
        <v>10548</v>
      </c>
      <c r="E9767" s="115" t="s">
        <v>77</v>
      </c>
      <c r="F9767" s="237"/>
      <c r="G9767" s="245"/>
      <c r="H9767" s="115" t="s">
        <v>16</v>
      </c>
      <c r="I9767" t="s">
        <v>107</v>
      </c>
      <c r="J9767" s="244"/>
      <c r="U9767"/>
      <c r="V9767" t="s">
        <v>4424</v>
      </c>
      <c r="W9767" s="244"/>
      <c r="AF9767" s="115" t="s">
        <v>4308</v>
      </c>
      <c r="AG9767" s="115" t="s">
        <v>4308</v>
      </c>
      <c r="AH9767" s="115" t="s">
        <v>4308</v>
      </c>
      <c r="AI9767" s="115" t="e">
        <f>VLOOKUP(A9767,'[2]دراسات قانونية'!$A$3:$E$600,1,0)</f>
        <v>#N/A</v>
      </c>
    </row>
    <row r="9768" spans="1:35" x14ac:dyDescent="0.25">
      <c r="A9768" s="243">
        <v>337548</v>
      </c>
      <c r="B9768" s="244" t="s">
        <v>13804</v>
      </c>
      <c r="C9768" s="244" t="s">
        <v>324</v>
      </c>
      <c r="D9768" s="245" t="s">
        <v>298</v>
      </c>
      <c r="E9768" s="115" t="s">
        <v>77</v>
      </c>
      <c r="F9768" s="237"/>
      <c r="G9768" s="245"/>
      <c r="H9768" s="115" t="s">
        <v>16</v>
      </c>
      <c r="I9768" t="s">
        <v>107</v>
      </c>
      <c r="J9768" s="244"/>
      <c r="U9768"/>
      <c r="V9768" t="s">
        <v>4424</v>
      </c>
      <c r="W9768" s="244"/>
      <c r="AA9768" s="115" t="s">
        <v>4308</v>
      </c>
      <c r="AB9768" s="115" t="s">
        <v>4308</v>
      </c>
      <c r="AC9768" s="115" t="s">
        <v>4308</v>
      </c>
      <c r="AD9768" s="115" t="s">
        <v>4308</v>
      </c>
      <c r="AE9768" s="115" t="s">
        <v>4308</v>
      </c>
      <c r="AF9768" s="115" t="s">
        <v>4308</v>
      </c>
      <c r="AG9768" s="115" t="s">
        <v>4308</v>
      </c>
      <c r="AH9768" s="115" t="s">
        <v>4308</v>
      </c>
      <c r="AI9768" s="115" t="e">
        <f>VLOOKUP(A9768,'[2]دراسات قانونية'!$A$3:$E$600,1,0)</f>
        <v>#N/A</v>
      </c>
    </row>
    <row r="9769" spans="1:35" hidden="1" x14ac:dyDescent="0.25">
      <c r="A9769" s="246">
        <v>337549</v>
      </c>
      <c r="B9769" s="247" t="s">
        <v>13805</v>
      </c>
      <c r="C9769" s="247" t="s">
        <v>516</v>
      </c>
      <c r="D9769" s="248" t="s">
        <v>445</v>
      </c>
      <c r="E9769" t="s">
        <v>77</v>
      </c>
      <c r="F9769" s="126">
        <v>33604</v>
      </c>
      <c r="G9769" s="248" t="s">
        <v>1271</v>
      </c>
      <c r="H9769" t="s">
        <v>19</v>
      </c>
      <c r="I9769" t="s">
        <v>136</v>
      </c>
      <c r="J9769" s="247" t="s">
        <v>1226</v>
      </c>
      <c r="K9769"/>
      <c r="L9769" t="s">
        <v>30</v>
      </c>
      <c r="M9769"/>
      <c r="N9769"/>
      <c r="O9769"/>
      <c r="P9769"/>
      <c r="Q9769"/>
      <c r="U9769"/>
      <c r="V9769">
        <v>0</v>
      </c>
      <c r="W9769" s="247"/>
      <c r="X9769"/>
      <c r="Y9769"/>
      <c r="Z9769"/>
      <c r="AA9769"/>
      <c r="AB9769"/>
      <c r="AC9769"/>
      <c r="AD9769"/>
      <c r="AE9769"/>
      <c r="AF9769"/>
      <c r="AG9769"/>
    </row>
    <row r="9770" spans="1:35" ht="18" hidden="1" x14ac:dyDescent="0.25">
      <c r="A9770" s="249">
        <v>337550</v>
      </c>
      <c r="B9770" s="250" t="s">
        <v>13806</v>
      </c>
      <c r="C9770" s="250" t="s">
        <v>1739</v>
      </c>
      <c r="D9770" s="251" t="s">
        <v>330</v>
      </c>
      <c r="E9770"/>
      <c r="F9770" s="126"/>
      <c r="G9770" s="252"/>
      <c r="H9770"/>
      <c r="I9770" t="s">
        <v>199</v>
      </c>
      <c r="J9770" s="253"/>
      <c r="K9770"/>
      <c r="L9770"/>
      <c r="M9770"/>
      <c r="N9770"/>
      <c r="O9770"/>
      <c r="P9770"/>
      <c r="Q9770"/>
      <c r="U9770"/>
      <c r="V9770">
        <v>0</v>
      </c>
      <c r="W9770" s="253"/>
      <c r="X9770"/>
      <c r="Y9770"/>
      <c r="Z9770"/>
      <c r="AA9770"/>
      <c r="AB9770"/>
      <c r="AC9770"/>
      <c r="AD9770"/>
      <c r="AE9770"/>
      <c r="AF9770"/>
      <c r="AG9770"/>
      <c r="AH9770" s="115" t="s">
        <v>4308</v>
      </c>
    </row>
    <row r="9771" spans="1:35" hidden="1" x14ac:dyDescent="0.25">
      <c r="A9771" s="246">
        <v>337551</v>
      </c>
      <c r="B9771" s="247" t="s">
        <v>13807</v>
      </c>
      <c r="C9771" s="247" t="s">
        <v>274</v>
      </c>
      <c r="D9771" s="248" t="s">
        <v>13808</v>
      </c>
      <c r="E9771" t="s">
        <v>77</v>
      </c>
      <c r="F9771" s="126">
        <v>33316</v>
      </c>
      <c r="G9771" s="248" t="s">
        <v>4803</v>
      </c>
      <c r="H9771" t="s">
        <v>16</v>
      </c>
      <c r="I9771" t="s">
        <v>129</v>
      </c>
      <c r="J9771" s="247"/>
      <c r="K9771"/>
      <c r="L9771"/>
      <c r="M9771"/>
      <c r="N9771"/>
      <c r="O9771"/>
      <c r="P9771"/>
      <c r="Q9771"/>
      <c r="U9771"/>
      <c r="V9771" t="s">
        <v>16623</v>
      </c>
      <c r="W9771" s="247"/>
      <c r="X9771"/>
      <c r="Y9771"/>
      <c r="Z9771"/>
      <c r="AA9771"/>
      <c r="AB9771" t="s">
        <v>4308</v>
      </c>
      <c r="AC9771" t="s">
        <v>4308</v>
      </c>
      <c r="AD9771" t="s">
        <v>4308</v>
      </c>
      <c r="AE9771" t="s">
        <v>4308</v>
      </c>
      <c r="AF9771" t="s">
        <v>4308</v>
      </c>
      <c r="AG9771" t="s">
        <v>4308</v>
      </c>
      <c r="AH9771" s="115" t="s">
        <v>4308</v>
      </c>
    </row>
    <row r="9772" spans="1:35" hidden="1" x14ac:dyDescent="0.25">
      <c r="A9772" s="243">
        <v>337552</v>
      </c>
      <c r="B9772" s="244" t="s">
        <v>2645</v>
      </c>
      <c r="C9772" s="244" t="s">
        <v>2646</v>
      </c>
      <c r="D9772" s="245" t="s">
        <v>913</v>
      </c>
      <c r="E9772" s="115" t="s">
        <v>77</v>
      </c>
      <c r="F9772" s="237">
        <v>34729</v>
      </c>
      <c r="G9772" s="245" t="s">
        <v>2647</v>
      </c>
      <c r="H9772" s="115" t="s">
        <v>16</v>
      </c>
      <c r="I9772" t="s">
        <v>199</v>
      </c>
      <c r="J9772" s="244" t="s">
        <v>15</v>
      </c>
      <c r="L9772" s="115" t="s">
        <v>64</v>
      </c>
      <c r="U9772"/>
      <c r="V9772">
        <v>0</v>
      </c>
      <c r="W9772" s="244"/>
    </row>
    <row r="9773" spans="1:35" x14ac:dyDescent="0.25">
      <c r="A9773" s="243">
        <v>337554</v>
      </c>
      <c r="B9773" s="244" t="s">
        <v>13809</v>
      </c>
      <c r="C9773" s="244" t="s">
        <v>227</v>
      </c>
      <c r="D9773" s="245" t="s">
        <v>5708</v>
      </c>
      <c r="E9773" s="115" t="s">
        <v>76</v>
      </c>
      <c r="F9773" s="237">
        <v>31650</v>
      </c>
      <c r="G9773" s="245" t="s">
        <v>67</v>
      </c>
      <c r="H9773" s="115" t="s">
        <v>16</v>
      </c>
      <c r="I9773" t="s">
        <v>107</v>
      </c>
      <c r="J9773" s="244" t="s">
        <v>1226</v>
      </c>
      <c r="L9773" s="115" t="s">
        <v>67</v>
      </c>
      <c r="U9773"/>
      <c r="V9773" t="s">
        <v>4424</v>
      </c>
      <c r="W9773" s="244"/>
      <c r="AF9773" s="115" t="s">
        <v>4308</v>
      </c>
      <c r="AG9773" s="115" t="s">
        <v>4308</v>
      </c>
      <c r="AH9773" s="115" t="s">
        <v>4308</v>
      </c>
      <c r="AI9773" s="115" t="e">
        <f>VLOOKUP(A9773,'[2]دراسات قانونية'!$A$3:$E$600,1,0)</f>
        <v>#N/A</v>
      </c>
    </row>
    <row r="9774" spans="1:35" hidden="1" x14ac:dyDescent="0.25">
      <c r="A9774" s="246">
        <v>337555</v>
      </c>
      <c r="B9774" s="247" t="s">
        <v>13810</v>
      </c>
      <c r="C9774" s="247" t="s">
        <v>227</v>
      </c>
      <c r="D9774" s="248" t="s">
        <v>320</v>
      </c>
      <c r="E9774" t="s">
        <v>76</v>
      </c>
      <c r="F9774" s="126">
        <v>29651</v>
      </c>
      <c r="G9774" s="248" t="s">
        <v>13811</v>
      </c>
      <c r="H9774" t="s">
        <v>16</v>
      </c>
      <c r="I9774" t="s">
        <v>136</v>
      </c>
      <c r="J9774" s="247" t="s">
        <v>1226</v>
      </c>
      <c r="K9774"/>
      <c r="L9774" t="s">
        <v>50</v>
      </c>
      <c r="M9774"/>
      <c r="N9774"/>
      <c r="O9774"/>
      <c r="P9774"/>
      <c r="Q9774"/>
      <c r="U9774"/>
      <c r="V9774">
        <v>0</v>
      </c>
      <c r="W9774" s="247"/>
      <c r="X9774"/>
      <c r="Y9774"/>
      <c r="Z9774"/>
      <c r="AA9774"/>
      <c r="AB9774"/>
      <c r="AC9774"/>
      <c r="AD9774"/>
      <c r="AE9774"/>
      <c r="AF9774"/>
      <c r="AG9774"/>
    </row>
    <row r="9775" spans="1:35" x14ac:dyDescent="0.25">
      <c r="A9775" s="243">
        <v>337556</v>
      </c>
      <c r="B9775" s="244" t="s">
        <v>13812</v>
      </c>
      <c r="C9775" s="244" t="s">
        <v>209</v>
      </c>
      <c r="D9775" s="245" t="s">
        <v>7908</v>
      </c>
      <c r="E9775" s="115" t="s">
        <v>77</v>
      </c>
      <c r="F9775" s="237"/>
      <c r="G9775" s="245"/>
      <c r="H9775" s="115" t="s">
        <v>16</v>
      </c>
      <c r="I9775" t="s">
        <v>107</v>
      </c>
      <c r="J9775" s="244"/>
      <c r="U9775"/>
      <c r="V9775" t="s">
        <v>4424</v>
      </c>
      <c r="W9775" s="244"/>
      <c r="AH9775" s="115" t="s">
        <v>4308</v>
      </c>
      <c r="AI9775" s="115" t="e">
        <f>VLOOKUP(A9775,'[2]دراسات قانونية'!$A$3:$E$600,1,0)</f>
        <v>#N/A</v>
      </c>
    </row>
    <row r="9776" spans="1:35" hidden="1" x14ac:dyDescent="0.25">
      <c r="A9776" s="246">
        <v>337557</v>
      </c>
      <c r="B9776" s="247" t="s">
        <v>13813</v>
      </c>
      <c r="C9776" s="247" t="s">
        <v>343</v>
      </c>
      <c r="D9776" s="248" t="s">
        <v>450</v>
      </c>
      <c r="E9776" t="s">
        <v>77</v>
      </c>
      <c r="F9776" s="126">
        <v>36175</v>
      </c>
      <c r="G9776" s="248" t="s">
        <v>18</v>
      </c>
      <c r="H9776" t="s">
        <v>16</v>
      </c>
      <c r="I9776" t="s">
        <v>136</v>
      </c>
      <c r="J9776" s="247" t="s">
        <v>1226</v>
      </c>
      <c r="K9776"/>
      <c r="L9776" t="s">
        <v>18</v>
      </c>
      <c r="M9776"/>
      <c r="N9776"/>
      <c r="O9776"/>
      <c r="P9776"/>
      <c r="Q9776"/>
      <c r="U9776"/>
      <c r="V9776">
        <v>0</v>
      </c>
      <c r="W9776" s="247"/>
      <c r="X9776"/>
      <c r="Y9776"/>
      <c r="Z9776"/>
      <c r="AA9776"/>
      <c r="AB9776"/>
      <c r="AC9776"/>
      <c r="AD9776"/>
      <c r="AE9776"/>
      <c r="AF9776"/>
      <c r="AG9776"/>
    </row>
    <row r="9777" spans="1:35" hidden="1" x14ac:dyDescent="0.25">
      <c r="A9777" s="246">
        <v>337558</v>
      </c>
      <c r="B9777" s="247" t="s">
        <v>13814</v>
      </c>
      <c r="C9777" s="247" t="s">
        <v>332</v>
      </c>
      <c r="D9777" s="248" t="s">
        <v>13815</v>
      </c>
      <c r="E9777" t="s">
        <v>76</v>
      </c>
      <c r="F9777" s="126">
        <v>28204</v>
      </c>
      <c r="G9777" s="248" t="s">
        <v>13816</v>
      </c>
      <c r="H9777" t="s">
        <v>16</v>
      </c>
      <c r="I9777" t="s">
        <v>136</v>
      </c>
      <c r="J9777" s="247"/>
      <c r="K9777"/>
      <c r="L9777"/>
      <c r="M9777"/>
      <c r="N9777"/>
      <c r="O9777"/>
      <c r="P9777"/>
      <c r="Q9777"/>
      <c r="U9777"/>
      <c r="V9777">
        <v>0</v>
      </c>
      <c r="W9777" s="247"/>
      <c r="X9777"/>
      <c r="Y9777"/>
      <c r="Z9777"/>
      <c r="AA9777"/>
      <c r="AB9777"/>
      <c r="AC9777"/>
      <c r="AD9777"/>
      <c r="AE9777"/>
      <c r="AF9777"/>
      <c r="AG9777"/>
      <c r="AH9777" s="115" t="s">
        <v>4308</v>
      </c>
    </row>
    <row r="9778" spans="1:35" hidden="1" x14ac:dyDescent="0.25">
      <c r="A9778" s="246">
        <v>337559</v>
      </c>
      <c r="B9778" s="247" t="s">
        <v>13817</v>
      </c>
      <c r="C9778" s="247" t="s">
        <v>274</v>
      </c>
      <c r="D9778" s="248" t="s">
        <v>304</v>
      </c>
      <c r="E9778" t="s">
        <v>76</v>
      </c>
      <c r="F9778" s="126">
        <v>33265</v>
      </c>
      <c r="G9778" s="248" t="s">
        <v>18</v>
      </c>
      <c r="H9778" t="s">
        <v>16</v>
      </c>
      <c r="I9778" t="s">
        <v>129</v>
      </c>
      <c r="J9778" s="247"/>
      <c r="K9778"/>
      <c r="L9778"/>
      <c r="M9778"/>
      <c r="N9778"/>
      <c r="O9778"/>
      <c r="P9778"/>
      <c r="Q9778"/>
      <c r="U9778"/>
      <c r="V9778" t="s">
        <v>16623</v>
      </c>
      <c r="W9778" s="247"/>
      <c r="X9778"/>
      <c r="Y9778"/>
      <c r="Z9778"/>
      <c r="AA9778"/>
      <c r="AB9778"/>
      <c r="AC9778"/>
      <c r="AD9778" t="s">
        <v>4308</v>
      </c>
      <c r="AE9778" t="s">
        <v>4308</v>
      </c>
      <c r="AF9778" t="s">
        <v>4308</v>
      </c>
      <c r="AG9778" t="s">
        <v>4308</v>
      </c>
      <c r="AH9778" s="115" t="s">
        <v>4308</v>
      </c>
    </row>
    <row r="9779" spans="1:35" x14ac:dyDescent="0.25">
      <c r="A9779" s="243">
        <v>337560</v>
      </c>
      <c r="B9779" s="244" t="s">
        <v>13818</v>
      </c>
      <c r="C9779" s="244" t="s">
        <v>386</v>
      </c>
      <c r="D9779" s="245" t="s">
        <v>4885</v>
      </c>
      <c r="E9779" s="115" t="s">
        <v>76</v>
      </c>
      <c r="F9779" s="237">
        <v>29395</v>
      </c>
      <c r="G9779" s="245" t="s">
        <v>12374</v>
      </c>
      <c r="H9779" s="115" t="s">
        <v>16</v>
      </c>
      <c r="I9779" t="s">
        <v>107</v>
      </c>
      <c r="J9779" s="244"/>
      <c r="U9779"/>
      <c r="V9779" t="s">
        <v>4424</v>
      </c>
      <c r="W9779" s="244"/>
      <c r="AB9779" s="115" t="s">
        <v>4308</v>
      </c>
      <c r="AC9779" s="115" t="s">
        <v>4308</v>
      </c>
      <c r="AD9779" s="115" t="s">
        <v>4308</v>
      </c>
      <c r="AE9779" s="115" t="s">
        <v>4308</v>
      </c>
      <c r="AF9779" s="115" t="s">
        <v>4308</v>
      </c>
      <c r="AG9779" s="115" t="s">
        <v>4308</v>
      </c>
      <c r="AH9779" s="115" t="s">
        <v>4308</v>
      </c>
      <c r="AI9779" s="115" t="e">
        <f>VLOOKUP(A9779,'[2]دراسات قانونية'!$A$3:$E$600,1,0)</f>
        <v>#N/A</v>
      </c>
    </row>
    <row r="9780" spans="1:35" x14ac:dyDescent="0.25">
      <c r="A9780" s="243">
        <v>337561</v>
      </c>
      <c r="B9780" s="244" t="s">
        <v>13819</v>
      </c>
      <c r="C9780" s="244" t="s">
        <v>454</v>
      </c>
      <c r="D9780" s="245" t="s">
        <v>275</v>
      </c>
      <c r="E9780" s="115" t="s">
        <v>77</v>
      </c>
      <c r="F9780" s="237">
        <v>29240</v>
      </c>
      <c r="G9780" s="245" t="s">
        <v>18</v>
      </c>
      <c r="H9780" s="115" t="s">
        <v>16</v>
      </c>
      <c r="I9780" t="s">
        <v>107</v>
      </c>
      <c r="J9780" s="244"/>
      <c r="U9780"/>
      <c r="V9780" t="s">
        <v>4424</v>
      </c>
      <c r="W9780" s="244"/>
      <c r="AC9780" s="115" t="s">
        <v>4308</v>
      </c>
      <c r="AD9780" s="115" t="s">
        <v>4308</v>
      </c>
      <c r="AE9780" s="115" t="s">
        <v>4308</v>
      </c>
      <c r="AF9780" s="115" t="s">
        <v>4308</v>
      </c>
      <c r="AG9780" s="115" t="s">
        <v>4308</v>
      </c>
      <c r="AH9780" s="115" t="s">
        <v>4308</v>
      </c>
      <c r="AI9780" s="115" t="e">
        <f>VLOOKUP(A9780,'[2]دراسات قانونية'!$A$3:$E$600,1,0)</f>
        <v>#N/A</v>
      </c>
    </row>
    <row r="9781" spans="1:35" x14ac:dyDescent="0.25">
      <c r="A9781" s="243">
        <v>337562</v>
      </c>
      <c r="B9781" s="244" t="s">
        <v>13820</v>
      </c>
      <c r="C9781" s="244" t="s">
        <v>339</v>
      </c>
      <c r="D9781" s="245" t="s">
        <v>985</v>
      </c>
      <c r="E9781" s="115" t="s">
        <v>77</v>
      </c>
      <c r="F9781" s="237"/>
      <c r="G9781" s="245"/>
      <c r="H9781" s="115" t="s">
        <v>16</v>
      </c>
      <c r="I9781" t="s">
        <v>107</v>
      </c>
      <c r="J9781" s="244"/>
      <c r="U9781"/>
      <c r="V9781" t="s">
        <v>4424</v>
      </c>
      <c r="W9781" s="244"/>
      <c r="AA9781" s="115" t="s">
        <v>4308</v>
      </c>
      <c r="AB9781" s="115" t="s">
        <v>4308</v>
      </c>
      <c r="AC9781" s="115" t="s">
        <v>4308</v>
      </c>
      <c r="AD9781" s="115" t="s">
        <v>4308</v>
      </c>
      <c r="AE9781" s="115" t="s">
        <v>4308</v>
      </c>
      <c r="AF9781" s="115" t="s">
        <v>4308</v>
      </c>
      <c r="AG9781" s="115" t="s">
        <v>4308</v>
      </c>
      <c r="AH9781" s="115" t="s">
        <v>4308</v>
      </c>
      <c r="AI9781" s="115" t="e">
        <f>VLOOKUP(A9781,'[2]دراسات قانونية'!$A$3:$E$600,1,0)</f>
        <v>#N/A</v>
      </c>
    </row>
    <row r="9782" spans="1:35" ht="18" hidden="1" x14ac:dyDescent="0.25">
      <c r="A9782" s="249">
        <v>337564</v>
      </c>
      <c r="B9782" s="250" t="s">
        <v>13821</v>
      </c>
      <c r="C9782" s="250" t="s">
        <v>7492</v>
      </c>
      <c r="D9782" s="251" t="s">
        <v>13822</v>
      </c>
      <c r="E9782"/>
      <c r="F9782" s="126"/>
      <c r="G9782" s="252"/>
      <c r="H9782"/>
      <c r="I9782" t="s">
        <v>199</v>
      </c>
      <c r="J9782" s="253"/>
      <c r="K9782"/>
      <c r="L9782"/>
      <c r="M9782"/>
      <c r="N9782"/>
      <c r="O9782"/>
      <c r="P9782"/>
      <c r="Q9782"/>
      <c r="U9782"/>
      <c r="V9782">
        <v>0</v>
      </c>
      <c r="W9782" s="253"/>
      <c r="X9782"/>
      <c r="Y9782"/>
      <c r="Z9782"/>
      <c r="AA9782"/>
      <c r="AB9782"/>
      <c r="AC9782"/>
      <c r="AD9782"/>
      <c r="AE9782"/>
      <c r="AF9782"/>
      <c r="AG9782"/>
      <c r="AH9782" s="115" t="s">
        <v>4308</v>
      </c>
    </row>
    <row r="9783" spans="1:35" hidden="1" x14ac:dyDescent="0.25">
      <c r="A9783" s="246">
        <v>337565</v>
      </c>
      <c r="B9783" s="247" t="s">
        <v>13823</v>
      </c>
      <c r="C9783" s="247" t="s">
        <v>244</v>
      </c>
      <c r="D9783" s="248" t="s">
        <v>13824</v>
      </c>
      <c r="E9783" t="s">
        <v>77</v>
      </c>
      <c r="F9783" s="126">
        <v>31695</v>
      </c>
      <c r="G9783" s="248" t="s">
        <v>428</v>
      </c>
      <c r="H9783" t="s">
        <v>16</v>
      </c>
      <c r="I9783" t="s">
        <v>129</v>
      </c>
      <c r="J9783" s="247"/>
      <c r="K9783"/>
      <c r="L9783"/>
      <c r="M9783"/>
      <c r="N9783"/>
      <c r="O9783"/>
      <c r="P9783"/>
      <c r="Q9783"/>
      <c r="U9783"/>
      <c r="V9783" t="s">
        <v>16623</v>
      </c>
      <c r="W9783" s="247"/>
      <c r="X9783"/>
      <c r="Y9783"/>
      <c r="Z9783"/>
      <c r="AA9783"/>
      <c r="AB9783"/>
      <c r="AC9783"/>
      <c r="AD9783" t="s">
        <v>4308</v>
      </c>
      <c r="AE9783" t="s">
        <v>4308</v>
      </c>
      <c r="AF9783" t="s">
        <v>4308</v>
      </c>
      <c r="AG9783" t="s">
        <v>4308</v>
      </c>
      <c r="AH9783" s="115" t="s">
        <v>4308</v>
      </c>
    </row>
    <row r="9784" spans="1:35" x14ac:dyDescent="0.25">
      <c r="A9784" s="243">
        <v>337566</v>
      </c>
      <c r="B9784" s="244" t="s">
        <v>13825</v>
      </c>
      <c r="C9784" s="244" t="s">
        <v>305</v>
      </c>
      <c r="D9784" s="245" t="s">
        <v>513</v>
      </c>
      <c r="E9784" s="115" t="s">
        <v>77</v>
      </c>
      <c r="F9784" s="237"/>
      <c r="G9784" s="245"/>
      <c r="H9784" s="115" t="s">
        <v>16</v>
      </c>
      <c r="I9784" t="s">
        <v>107</v>
      </c>
      <c r="J9784" s="244"/>
      <c r="U9784"/>
      <c r="V9784" t="s">
        <v>4424</v>
      </c>
      <c r="W9784" s="244"/>
      <c r="AA9784" s="115" t="s">
        <v>4308</v>
      </c>
      <c r="AB9784" s="115" t="s">
        <v>4308</v>
      </c>
      <c r="AC9784" s="115" t="s">
        <v>4308</v>
      </c>
      <c r="AD9784" s="115" t="s">
        <v>4308</v>
      </c>
      <c r="AE9784" s="115" t="s">
        <v>4308</v>
      </c>
      <c r="AF9784" s="115" t="s">
        <v>4308</v>
      </c>
      <c r="AG9784" s="115" t="s">
        <v>4308</v>
      </c>
      <c r="AH9784" s="115" t="s">
        <v>4308</v>
      </c>
      <c r="AI9784" s="115" t="e">
        <f>VLOOKUP(A9784,'[2]دراسات قانونية'!$A$3:$E$600,1,0)</f>
        <v>#N/A</v>
      </c>
    </row>
    <row r="9785" spans="1:35" hidden="1" x14ac:dyDescent="0.25">
      <c r="A9785" s="243">
        <v>337567</v>
      </c>
      <c r="B9785" s="244" t="s">
        <v>3296</v>
      </c>
      <c r="C9785" s="244" t="s">
        <v>274</v>
      </c>
      <c r="D9785" s="245" t="s">
        <v>280</v>
      </c>
      <c r="E9785" s="115" t="s">
        <v>77</v>
      </c>
      <c r="F9785" s="237">
        <v>32628</v>
      </c>
      <c r="G9785" s="245" t="s">
        <v>70</v>
      </c>
      <c r="H9785" s="115" t="s">
        <v>16</v>
      </c>
      <c r="I9785" t="s">
        <v>199</v>
      </c>
      <c r="J9785" s="244" t="s">
        <v>1226</v>
      </c>
      <c r="L9785" s="115" t="s">
        <v>70</v>
      </c>
      <c r="U9785"/>
      <c r="V9785">
        <v>0</v>
      </c>
      <c r="W9785" s="244"/>
    </row>
    <row r="9786" spans="1:35" hidden="1" x14ac:dyDescent="0.25">
      <c r="A9786" s="246">
        <v>337568</v>
      </c>
      <c r="B9786" s="247" t="s">
        <v>13826</v>
      </c>
      <c r="C9786" s="247" t="s">
        <v>446</v>
      </c>
      <c r="D9786" s="248" t="s">
        <v>13827</v>
      </c>
      <c r="E9786" t="s">
        <v>76</v>
      </c>
      <c r="F9786" s="126">
        <v>32509</v>
      </c>
      <c r="G9786" s="248" t="s">
        <v>1024</v>
      </c>
      <c r="H9786" t="s">
        <v>16</v>
      </c>
      <c r="I9786" t="s">
        <v>201</v>
      </c>
      <c r="J9786" s="247"/>
      <c r="K9786"/>
      <c r="L9786"/>
      <c r="M9786"/>
      <c r="N9786"/>
      <c r="O9786"/>
      <c r="P9786"/>
      <c r="Q9786"/>
      <c r="U9786"/>
      <c r="V9786">
        <v>0</v>
      </c>
      <c r="W9786" s="247"/>
      <c r="X9786"/>
      <c r="Y9786"/>
      <c r="Z9786"/>
      <c r="AA9786"/>
      <c r="AB9786"/>
      <c r="AC9786"/>
      <c r="AD9786"/>
      <c r="AE9786"/>
      <c r="AF9786"/>
      <c r="AG9786"/>
    </row>
    <row r="9787" spans="1:35" hidden="1" x14ac:dyDescent="0.25">
      <c r="A9787" s="246">
        <v>337569</v>
      </c>
      <c r="B9787" s="247" t="s">
        <v>13828</v>
      </c>
      <c r="C9787" s="247" t="s">
        <v>269</v>
      </c>
      <c r="D9787" s="248" t="s">
        <v>1944</v>
      </c>
      <c r="E9787" t="s">
        <v>77</v>
      </c>
      <c r="F9787" s="126">
        <v>33255</v>
      </c>
      <c r="G9787" s="248" t="s">
        <v>18</v>
      </c>
      <c r="H9787" t="s">
        <v>16</v>
      </c>
      <c r="I9787" t="s">
        <v>136</v>
      </c>
      <c r="J9787" s="247" t="s">
        <v>1226</v>
      </c>
      <c r="K9787"/>
      <c r="L9787" t="s">
        <v>18</v>
      </c>
      <c r="M9787"/>
      <c r="N9787"/>
      <c r="O9787"/>
      <c r="P9787"/>
      <c r="Q9787"/>
      <c r="U9787"/>
      <c r="V9787">
        <v>0</v>
      </c>
      <c r="W9787" s="247"/>
      <c r="X9787"/>
      <c r="Y9787"/>
      <c r="Z9787"/>
      <c r="AA9787"/>
      <c r="AB9787"/>
      <c r="AC9787"/>
      <c r="AD9787"/>
      <c r="AE9787"/>
      <c r="AF9787"/>
      <c r="AG9787"/>
    </row>
    <row r="9788" spans="1:35" hidden="1" x14ac:dyDescent="0.25">
      <c r="A9788" s="246">
        <v>337571</v>
      </c>
      <c r="B9788" s="247" t="s">
        <v>13829</v>
      </c>
      <c r="C9788" s="247" t="s">
        <v>227</v>
      </c>
      <c r="D9788" s="248" t="s">
        <v>13830</v>
      </c>
      <c r="E9788" t="s">
        <v>76</v>
      </c>
      <c r="F9788" s="126">
        <v>32143</v>
      </c>
      <c r="G9788" s="248" t="s">
        <v>428</v>
      </c>
      <c r="H9788" t="s">
        <v>16</v>
      </c>
      <c r="I9788" t="s">
        <v>201</v>
      </c>
      <c r="J9788" s="247" t="s">
        <v>15</v>
      </c>
      <c r="K9788"/>
      <c r="L9788" t="s">
        <v>18</v>
      </c>
      <c r="M9788"/>
      <c r="N9788"/>
      <c r="O9788"/>
      <c r="P9788"/>
      <c r="Q9788"/>
      <c r="U9788"/>
      <c r="V9788">
        <v>0</v>
      </c>
      <c r="W9788" s="247"/>
      <c r="X9788"/>
      <c r="Y9788"/>
      <c r="Z9788"/>
      <c r="AA9788"/>
      <c r="AB9788"/>
      <c r="AC9788"/>
      <c r="AD9788"/>
      <c r="AE9788"/>
      <c r="AF9788"/>
      <c r="AG9788"/>
    </row>
    <row r="9789" spans="1:35" x14ac:dyDescent="0.25">
      <c r="A9789" s="243">
        <v>337572</v>
      </c>
      <c r="B9789" s="244" t="s">
        <v>13831</v>
      </c>
      <c r="C9789" s="244" t="s">
        <v>227</v>
      </c>
      <c r="D9789" s="245" t="s">
        <v>13832</v>
      </c>
      <c r="E9789" s="115" t="s">
        <v>77</v>
      </c>
      <c r="F9789" s="237">
        <v>32644</v>
      </c>
      <c r="G9789" s="245" t="s">
        <v>1683</v>
      </c>
      <c r="H9789" s="115" t="s">
        <v>16</v>
      </c>
      <c r="I9789" t="s">
        <v>107</v>
      </c>
      <c r="J9789" s="244" t="s">
        <v>1226</v>
      </c>
      <c r="L9789" s="115" t="s">
        <v>47</v>
      </c>
      <c r="U9789"/>
      <c r="V9789" t="s">
        <v>16623</v>
      </c>
      <c r="W9789" s="244"/>
      <c r="AH9789" s="115" t="s">
        <v>4308</v>
      </c>
      <c r="AI9789" s="115" t="e">
        <f>VLOOKUP(A9789,'[2]دراسات قانونية'!$A$3:$E$600,1,0)</f>
        <v>#N/A</v>
      </c>
    </row>
    <row r="9790" spans="1:35" hidden="1" x14ac:dyDescent="0.25">
      <c r="A9790" s="246">
        <v>337573</v>
      </c>
      <c r="B9790" s="247" t="s">
        <v>12113</v>
      </c>
      <c r="C9790" s="247" t="s">
        <v>767</v>
      </c>
      <c r="D9790" s="248" t="s">
        <v>281</v>
      </c>
      <c r="E9790" t="s">
        <v>76</v>
      </c>
      <c r="F9790" s="126">
        <v>30858</v>
      </c>
      <c r="G9790" s="248" t="s">
        <v>1109</v>
      </c>
      <c r="H9790" t="s">
        <v>16</v>
      </c>
      <c r="I9790" t="s">
        <v>129</v>
      </c>
      <c r="J9790" s="247" t="s">
        <v>15</v>
      </c>
      <c r="K9790"/>
      <c r="L9790" t="s">
        <v>67</v>
      </c>
      <c r="M9790"/>
      <c r="N9790"/>
      <c r="O9790"/>
      <c r="P9790"/>
      <c r="Q9790"/>
      <c r="R9790" s="115">
        <v>9111</v>
      </c>
      <c r="S9790" s="115">
        <v>45715</v>
      </c>
      <c r="T9790" s="115">
        <v>50000</v>
      </c>
      <c r="U9790"/>
      <c r="V9790">
        <v>0</v>
      </c>
      <c r="W9790" s="247"/>
      <c r="X9790"/>
      <c r="Y9790"/>
      <c r="Z9790"/>
      <c r="AA9790"/>
      <c r="AB9790"/>
      <c r="AC9790"/>
      <c r="AD9790"/>
      <c r="AE9790"/>
      <c r="AF9790"/>
      <c r="AG9790"/>
    </row>
    <row r="9791" spans="1:35" hidden="1" x14ac:dyDescent="0.25">
      <c r="A9791" s="246">
        <v>337574</v>
      </c>
      <c r="B9791" s="247" t="s">
        <v>13833</v>
      </c>
      <c r="C9791" s="247" t="s">
        <v>209</v>
      </c>
      <c r="D9791" s="248" t="s">
        <v>357</v>
      </c>
      <c r="E9791" t="s">
        <v>76</v>
      </c>
      <c r="F9791" s="126">
        <v>36911</v>
      </c>
      <c r="G9791" s="248" t="s">
        <v>18</v>
      </c>
      <c r="H9791" t="s">
        <v>16</v>
      </c>
      <c r="I9791" t="s">
        <v>129</v>
      </c>
      <c r="J9791" s="247" t="s">
        <v>15</v>
      </c>
      <c r="K9791"/>
      <c r="L9791" t="s">
        <v>18</v>
      </c>
      <c r="M9791"/>
      <c r="N9791"/>
      <c r="O9791"/>
      <c r="P9791"/>
      <c r="Q9791"/>
      <c r="U9791"/>
      <c r="V9791">
        <v>0</v>
      </c>
      <c r="W9791" s="247"/>
      <c r="X9791"/>
      <c r="Y9791"/>
      <c r="Z9791"/>
      <c r="AA9791"/>
      <c r="AB9791"/>
      <c r="AC9791"/>
      <c r="AD9791"/>
      <c r="AE9791"/>
      <c r="AF9791"/>
      <c r="AG9791"/>
      <c r="AH9791" s="115" t="s">
        <v>4308</v>
      </c>
    </row>
    <row r="9792" spans="1:35" hidden="1" x14ac:dyDescent="0.25">
      <c r="A9792" s="243">
        <v>337575</v>
      </c>
      <c r="B9792" s="244" t="s">
        <v>2754</v>
      </c>
      <c r="C9792" s="244" t="s">
        <v>332</v>
      </c>
      <c r="D9792" s="245" t="s">
        <v>1349</v>
      </c>
      <c r="E9792" s="115" t="s">
        <v>77</v>
      </c>
      <c r="F9792" s="237">
        <v>30526</v>
      </c>
      <c r="G9792" s="245" t="s">
        <v>18</v>
      </c>
      <c r="H9792" s="115" t="s">
        <v>19</v>
      </c>
      <c r="I9792" t="s">
        <v>199</v>
      </c>
      <c r="J9792" s="244" t="s">
        <v>15</v>
      </c>
      <c r="L9792" s="115" t="s">
        <v>30</v>
      </c>
      <c r="U9792"/>
      <c r="V9792">
        <v>0</v>
      </c>
      <c r="W9792" s="244"/>
    </row>
    <row r="9793" spans="1:35" hidden="1" x14ac:dyDescent="0.25">
      <c r="A9793" s="246">
        <v>337577</v>
      </c>
      <c r="B9793" s="247" t="s">
        <v>13834</v>
      </c>
      <c r="C9793" s="247" t="s">
        <v>5629</v>
      </c>
      <c r="D9793" s="248" t="s">
        <v>11821</v>
      </c>
      <c r="E9793" t="s">
        <v>77</v>
      </c>
      <c r="F9793" s="126">
        <v>32143</v>
      </c>
      <c r="G9793" s="248" t="s">
        <v>13835</v>
      </c>
      <c r="H9793" t="s">
        <v>16</v>
      </c>
      <c r="I9793" t="s">
        <v>201</v>
      </c>
      <c r="J9793" s="247" t="s">
        <v>1226</v>
      </c>
      <c r="K9793"/>
      <c r="L9793" t="s">
        <v>918</v>
      </c>
      <c r="M9793"/>
      <c r="N9793"/>
      <c r="O9793"/>
      <c r="P9793"/>
      <c r="Q9793"/>
      <c r="U9793"/>
      <c r="V9793">
        <v>0</v>
      </c>
      <c r="W9793" s="247"/>
      <c r="X9793"/>
      <c r="Y9793"/>
      <c r="Z9793"/>
      <c r="AA9793"/>
      <c r="AB9793"/>
      <c r="AC9793"/>
      <c r="AD9793"/>
      <c r="AE9793"/>
      <c r="AF9793"/>
      <c r="AG9793"/>
    </row>
    <row r="9794" spans="1:35" hidden="1" x14ac:dyDescent="0.25">
      <c r="A9794" s="243">
        <v>337579</v>
      </c>
      <c r="B9794" s="244" t="s">
        <v>2320</v>
      </c>
      <c r="C9794" s="244" t="s">
        <v>329</v>
      </c>
      <c r="D9794" s="245" t="s">
        <v>2321</v>
      </c>
      <c r="E9794" s="115" t="s">
        <v>76</v>
      </c>
      <c r="F9794" s="237">
        <v>34700</v>
      </c>
      <c r="G9794" s="245" t="s">
        <v>2322</v>
      </c>
      <c r="H9794" s="115" t="s">
        <v>16</v>
      </c>
      <c r="I9794" t="s">
        <v>199</v>
      </c>
      <c r="J9794" s="244" t="s">
        <v>1226</v>
      </c>
      <c r="L9794" s="115" t="s">
        <v>40</v>
      </c>
      <c r="U9794"/>
      <c r="V9794">
        <v>0</v>
      </c>
      <c r="W9794" s="244"/>
    </row>
    <row r="9795" spans="1:35" hidden="1" x14ac:dyDescent="0.25">
      <c r="A9795" s="246">
        <v>337580</v>
      </c>
      <c r="B9795" s="247" t="s">
        <v>13836</v>
      </c>
      <c r="C9795" s="247" t="s">
        <v>212</v>
      </c>
      <c r="D9795" s="248" t="s">
        <v>13837</v>
      </c>
      <c r="E9795" t="s">
        <v>76</v>
      </c>
      <c r="F9795" s="126">
        <v>33363</v>
      </c>
      <c r="G9795" s="248" t="s">
        <v>55</v>
      </c>
      <c r="H9795" t="s">
        <v>16</v>
      </c>
      <c r="I9795" t="s">
        <v>136</v>
      </c>
      <c r="J9795" s="247" t="s">
        <v>1226</v>
      </c>
      <c r="K9795"/>
      <c r="L9795" t="s">
        <v>55</v>
      </c>
      <c r="M9795"/>
      <c r="N9795"/>
      <c r="O9795"/>
      <c r="P9795"/>
      <c r="Q9795"/>
      <c r="U9795"/>
      <c r="V9795">
        <v>0</v>
      </c>
      <c r="W9795" s="247"/>
      <c r="X9795"/>
      <c r="Y9795"/>
      <c r="Z9795"/>
      <c r="AA9795"/>
      <c r="AB9795"/>
      <c r="AC9795"/>
      <c r="AD9795"/>
      <c r="AE9795"/>
      <c r="AF9795"/>
      <c r="AG9795"/>
    </row>
    <row r="9796" spans="1:35" x14ac:dyDescent="0.25">
      <c r="A9796" s="243">
        <v>337582</v>
      </c>
      <c r="B9796" s="244" t="s">
        <v>13838</v>
      </c>
      <c r="C9796" s="244" t="s">
        <v>1015</v>
      </c>
      <c r="D9796" s="245" t="s">
        <v>13839</v>
      </c>
      <c r="E9796" s="115" t="s">
        <v>77</v>
      </c>
      <c r="F9796" s="237"/>
      <c r="G9796" s="245"/>
      <c r="H9796" s="115" t="s">
        <v>16</v>
      </c>
      <c r="I9796" t="s">
        <v>107</v>
      </c>
      <c r="J9796" s="244"/>
      <c r="U9796"/>
      <c r="V9796" t="s">
        <v>4424</v>
      </c>
      <c r="W9796" s="244"/>
      <c r="AA9796" s="115" t="s">
        <v>4308</v>
      </c>
      <c r="AB9796" s="115" t="s">
        <v>4308</v>
      </c>
      <c r="AC9796" s="115" t="s">
        <v>4308</v>
      </c>
      <c r="AD9796" s="115" t="s">
        <v>4308</v>
      </c>
      <c r="AE9796" s="115" t="s">
        <v>4308</v>
      </c>
      <c r="AF9796" s="115" t="s">
        <v>4308</v>
      </c>
      <c r="AG9796" s="115" t="s">
        <v>4308</v>
      </c>
      <c r="AH9796" s="115" t="s">
        <v>4308</v>
      </c>
      <c r="AI9796" s="115" t="e">
        <f>VLOOKUP(A9796,'[2]دراسات قانونية'!$A$3:$E$600,1,0)</f>
        <v>#N/A</v>
      </c>
    </row>
    <row r="9797" spans="1:35" ht="18" hidden="1" x14ac:dyDescent="0.25">
      <c r="A9797" s="249">
        <v>337583</v>
      </c>
      <c r="B9797" s="250" t="s">
        <v>13840</v>
      </c>
      <c r="C9797" s="250" t="s">
        <v>13841</v>
      </c>
      <c r="D9797" s="251" t="s">
        <v>4253</v>
      </c>
      <c r="E9797"/>
      <c r="F9797" s="126"/>
      <c r="G9797" s="252"/>
      <c r="H9797"/>
      <c r="I9797" t="s">
        <v>199</v>
      </c>
      <c r="J9797" s="253"/>
      <c r="K9797"/>
      <c r="L9797"/>
      <c r="M9797"/>
      <c r="N9797"/>
      <c r="O9797"/>
      <c r="P9797"/>
      <c r="Q9797"/>
      <c r="U9797"/>
      <c r="V9797">
        <v>0</v>
      </c>
      <c r="W9797" s="253"/>
      <c r="X9797"/>
      <c r="Y9797"/>
      <c r="Z9797"/>
      <c r="AA9797"/>
      <c r="AB9797"/>
      <c r="AC9797"/>
      <c r="AD9797"/>
      <c r="AE9797"/>
      <c r="AF9797"/>
      <c r="AG9797"/>
      <c r="AH9797" s="115" t="s">
        <v>4308</v>
      </c>
    </row>
    <row r="9798" spans="1:35" x14ac:dyDescent="0.25">
      <c r="A9798" s="243">
        <v>337585</v>
      </c>
      <c r="B9798" s="244" t="s">
        <v>13842</v>
      </c>
      <c r="C9798" s="244" t="s">
        <v>451</v>
      </c>
      <c r="D9798" s="245" t="s">
        <v>270</v>
      </c>
      <c r="E9798" s="115" t="s">
        <v>77</v>
      </c>
      <c r="F9798" s="237"/>
      <c r="G9798" s="245"/>
      <c r="H9798" s="115" t="s">
        <v>16</v>
      </c>
      <c r="I9798" t="s">
        <v>107</v>
      </c>
      <c r="J9798" s="244"/>
      <c r="U9798"/>
      <c r="V9798" t="s">
        <v>4424</v>
      </c>
      <c r="W9798" s="244"/>
      <c r="AA9798" s="115" t="s">
        <v>4308</v>
      </c>
      <c r="AB9798" s="115" t="s">
        <v>4308</v>
      </c>
      <c r="AC9798" s="115" t="s">
        <v>4308</v>
      </c>
      <c r="AD9798" s="115" t="s">
        <v>4308</v>
      </c>
      <c r="AE9798" s="115" t="s">
        <v>4308</v>
      </c>
      <c r="AF9798" s="115" t="s">
        <v>4308</v>
      </c>
      <c r="AG9798" s="115" t="s">
        <v>4308</v>
      </c>
      <c r="AH9798" s="115" t="s">
        <v>4308</v>
      </c>
      <c r="AI9798" s="115" t="e">
        <f>VLOOKUP(A9798,'[2]دراسات قانونية'!$A$3:$E$600,1,0)</f>
        <v>#N/A</v>
      </c>
    </row>
    <row r="9799" spans="1:35" hidden="1" x14ac:dyDescent="0.25">
      <c r="A9799" s="246">
        <v>337586</v>
      </c>
      <c r="B9799" s="247" t="s">
        <v>13843</v>
      </c>
      <c r="C9799" s="247" t="s">
        <v>358</v>
      </c>
      <c r="D9799" s="248" t="s">
        <v>959</v>
      </c>
      <c r="E9799" t="s">
        <v>76</v>
      </c>
      <c r="F9799" s="126">
        <v>27565</v>
      </c>
      <c r="G9799" s="248" t="s">
        <v>1075</v>
      </c>
      <c r="H9799" t="s">
        <v>16</v>
      </c>
      <c r="I9799" t="s">
        <v>201</v>
      </c>
      <c r="J9799" s="247" t="s">
        <v>1226</v>
      </c>
      <c r="K9799"/>
      <c r="L9799" t="s">
        <v>70</v>
      </c>
      <c r="M9799"/>
      <c r="N9799"/>
      <c r="O9799"/>
      <c r="P9799"/>
      <c r="Q9799"/>
      <c r="U9799"/>
      <c r="V9799">
        <v>0</v>
      </c>
      <c r="W9799" s="247"/>
      <c r="X9799"/>
      <c r="Y9799"/>
      <c r="Z9799"/>
      <c r="AA9799"/>
      <c r="AB9799"/>
      <c r="AC9799"/>
      <c r="AD9799"/>
      <c r="AE9799"/>
      <c r="AF9799"/>
      <c r="AG9799"/>
    </row>
    <row r="9800" spans="1:35" x14ac:dyDescent="0.25">
      <c r="A9800" s="243">
        <v>337587</v>
      </c>
      <c r="B9800" s="244" t="s">
        <v>13844</v>
      </c>
      <c r="C9800" s="244" t="s">
        <v>680</v>
      </c>
      <c r="D9800" s="245" t="s">
        <v>985</v>
      </c>
      <c r="E9800" s="115" t="s">
        <v>77</v>
      </c>
      <c r="F9800" s="237"/>
      <c r="G9800" s="245"/>
      <c r="H9800" s="115" t="s">
        <v>16</v>
      </c>
      <c r="I9800" t="s">
        <v>107</v>
      </c>
      <c r="J9800" s="244"/>
      <c r="U9800"/>
      <c r="V9800" t="s">
        <v>4424</v>
      </c>
      <c r="W9800" s="244"/>
      <c r="AA9800" s="115" t="s">
        <v>4308</v>
      </c>
      <c r="AB9800" s="115" t="s">
        <v>4308</v>
      </c>
      <c r="AC9800" s="115" t="s">
        <v>4308</v>
      </c>
      <c r="AD9800" s="115" t="s">
        <v>4308</v>
      </c>
      <c r="AE9800" s="115" t="s">
        <v>4308</v>
      </c>
      <c r="AF9800" s="115" t="s">
        <v>4308</v>
      </c>
      <c r="AG9800" s="115" t="s">
        <v>4308</v>
      </c>
      <c r="AH9800" s="115" t="s">
        <v>4308</v>
      </c>
      <c r="AI9800" s="115" t="e">
        <f>VLOOKUP(A9800,'[2]دراسات قانونية'!$A$3:$E$600,1,0)</f>
        <v>#N/A</v>
      </c>
    </row>
    <row r="9801" spans="1:35" hidden="1" x14ac:dyDescent="0.25">
      <c r="A9801" s="243">
        <v>337588</v>
      </c>
      <c r="B9801" s="244" t="s">
        <v>2833</v>
      </c>
      <c r="C9801" s="244" t="s">
        <v>550</v>
      </c>
      <c r="D9801" s="245" t="s">
        <v>2834</v>
      </c>
      <c r="E9801" s="115" t="s">
        <v>77</v>
      </c>
      <c r="F9801" s="237">
        <v>28722</v>
      </c>
      <c r="G9801" s="245" t="s">
        <v>18</v>
      </c>
      <c r="H9801" s="115" t="s">
        <v>16</v>
      </c>
      <c r="I9801" t="s">
        <v>199</v>
      </c>
      <c r="J9801" s="244" t="s">
        <v>15</v>
      </c>
      <c r="L9801" s="115" t="s">
        <v>18</v>
      </c>
      <c r="U9801"/>
      <c r="V9801">
        <v>0</v>
      </c>
      <c r="W9801" s="244"/>
    </row>
    <row r="9802" spans="1:35" x14ac:dyDescent="0.25">
      <c r="A9802" s="243">
        <v>337590</v>
      </c>
      <c r="B9802" s="244" t="s">
        <v>13845</v>
      </c>
      <c r="C9802" s="244" t="s">
        <v>438</v>
      </c>
      <c r="D9802" s="245" t="s">
        <v>405</v>
      </c>
      <c r="E9802" s="115" t="s">
        <v>77</v>
      </c>
      <c r="F9802" s="237"/>
      <c r="G9802" s="245"/>
      <c r="H9802" s="115" t="s">
        <v>16</v>
      </c>
      <c r="I9802" t="s">
        <v>107</v>
      </c>
      <c r="J9802" s="244"/>
      <c r="U9802"/>
      <c r="V9802" t="s">
        <v>4424</v>
      </c>
      <c r="W9802" s="244"/>
      <c r="AA9802" s="115" t="s">
        <v>4308</v>
      </c>
      <c r="AB9802" s="115" t="s">
        <v>4308</v>
      </c>
      <c r="AC9802" s="115" t="s">
        <v>4308</v>
      </c>
      <c r="AD9802" s="115" t="s">
        <v>4308</v>
      </c>
      <c r="AE9802" s="115" t="s">
        <v>4308</v>
      </c>
      <c r="AF9802" s="115" t="s">
        <v>4308</v>
      </c>
      <c r="AG9802" s="115" t="s">
        <v>4308</v>
      </c>
      <c r="AH9802" s="115" t="s">
        <v>4308</v>
      </c>
      <c r="AI9802" s="115" t="e">
        <f>VLOOKUP(A9802,'[2]دراسات قانونية'!$A$3:$E$600,1,0)</f>
        <v>#N/A</v>
      </c>
    </row>
    <row r="9803" spans="1:35" hidden="1" x14ac:dyDescent="0.25">
      <c r="A9803" s="243">
        <v>337592</v>
      </c>
      <c r="B9803" s="244" t="s">
        <v>2561</v>
      </c>
      <c r="C9803" s="244" t="s">
        <v>1672</v>
      </c>
      <c r="D9803" s="245" t="s">
        <v>855</v>
      </c>
      <c r="E9803" s="115" t="s">
        <v>77</v>
      </c>
      <c r="F9803" s="237">
        <v>22737</v>
      </c>
      <c r="G9803" s="245" t="s">
        <v>423</v>
      </c>
      <c r="H9803" s="115" t="s">
        <v>16</v>
      </c>
      <c r="I9803" t="s">
        <v>199</v>
      </c>
      <c r="J9803" s="244" t="s">
        <v>15</v>
      </c>
      <c r="L9803" s="115" t="s">
        <v>18</v>
      </c>
      <c r="U9803"/>
      <c r="V9803">
        <v>0</v>
      </c>
      <c r="W9803" s="244"/>
    </row>
    <row r="9804" spans="1:35" hidden="1" x14ac:dyDescent="0.25">
      <c r="A9804" s="246">
        <v>337593</v>
      </c>
      <c r="B9804" s="247" t="s">
        <v>13846</v>
      </c>
      <c r="C9804" s="247" t="s">
        <v>662</v>
      </c>
      <c r="D9804" s="248" t="s">
        <v>2208</v>
      </c>
      <c r="E9804" t="s">
        <v>77</v>
      </c>
      <c r="F9804" s="126">
        <v>31783</v>
      </c>
      <c r="G9804" s="248" t="s">
        <v>40</v>
      </c>
      <c r="H9804" t="s">
        <v>16</v>
      </c>
      <c r="I9804" t="s">
        <v>129</v>
      </c>
      <c r="J9804" s="247"/>
      <c r="K9804"/>
      <c r="L9804"/>
      <c r="M9804"/>
      <c r="N9804"/>
      <c r="O9804"/>
      <c r="P9804"/>
      <c r="Q9804"/>
      <c r="U9804"/>
      <c r="V9804" t="s">
        <v>16623</v>
      </c>
      <c r="W9804" s="247"/>
      <c r="X9804"/>
      <c r="Y9804"/>
      <c r="Z9804"/>
      <c r="AA9804"/>
      <c r="AB9804" t="s">
        <v>4308</v>
      </c>
      <c r="AC9804" t="s">
        <v>4308</v>
      </c>
      <c r="AD9804" t="s">
        <v>4308</v>
      </c>
      <c r="AE9804" t="s">
        <v>4308</v>
      </c>
      <c r="AF9804" t="s">
        <v>4308</v>
      </c>
      <c r="AG9804" t="s">
        <v>4308</v>
      </c>
      <c r="AH9804" s="115" t="s">
        <v>4308</v>
      </c>
    </row>
    <row r="9805" spans="1:35" hidden="1" x14ac:dyDescent="0.25">
      <c r="A9805" s="246">
        <v>337594</v>
      </c>
      <c r="B9805" s="247" t="s">
        <v>13847</v>
      </c>
      <c r="C9805" s="247" t="s">
        <v>209</v>
      </c>
      <c r="D9805" s="248" t="s">
        <v>2233</v>
      </c>
      <c r="E9805" t="s">
        <v>77</v>
      </c>
      <c r="F9805" s="126">
        <v>34366</v>
      </c>
      <c r="G9805" s="248" t="s">
        <v>462</v>
      </c>
      <c r="H9805" t="s">
        <v>16</v>
      </c>
      <c r="I9805" t="s">
        <v>5306</v>
      </c>
      <c r="J9805" s="247" t="s">
        <v>1226</v>
      </c>
      <c r="K9805"/>
      <c r="L9805" t="s">
        <v>73</v>
      </c>
      <c r="M9805"/>
      <c r="N9805"/>
      <c r="O9805"/>
      <c r="P9805"/>
      <c r="Q9805"/>
      <c r="U9805"/>
      <c r="V9805">
        <v>0</v>
      </c>
      <c r="W9805" s="247"/>
      <c r="X9805"/>
      <c r="Y9805"/>
      <c r="Z9805"/>
      <c r="AA9805"/>
      <c r="AB9805"/>
      <c r="AC9805"/>
      <c r="AD9805"/>
      <c r="AE9805"/>
      <c r="AF9805"/>
      <c r="AG9805"/>
    </row>
    <row r="9806" spans="1:35" x14ac:dyDescent="0.25">
      <c r="A9806" s="243">
        <v>337595</v>
      </c>
      <c r="B9806" s="244" t="s">
        <v>13848</v>
      </c>
      <c r="C9806" s="244" t="s">
        <v>264</v>
      </c>
      <c r="D9806" s="245" t="s">
        <v>445</v>
      </c>
      <c r="E9806" s="115" t="s">
        <v>77</v>
      </c>
      <c r="F9806" s="237"/>
      <c r="G9806" s="245"/>
      <c r="H9806" s="115" t="s">
        <v>16</v>
      </c>
      <c r="I9806" t="s">
        <v>107</v>
      </c>
      <c r="J9806" s="244"/>
      <c r="U9806"/>
      <c r="V9806" t="s">
        <v>4424</v>
      </c>
      <c r="W9806" s="244"/>
      <c r="AA9806" s="115" t="s">
        <v>4308</v>
      </c>
      <c r="AB9806" s="115" t="s">
        <v>4308</v>
      </c>
      <c r="AC9806" s="115" t="s">
        <v>4308</v>
      </c>
      <c r="AD9806" s="115" t="s">
        <v>4308</v>
      </c>
      <c r="AE9806" s="115" t="s">
        <v>4308</v>
      </c>
      <c r="AF9806" s="115" t="s">
        <v>4308</v>
      </c>
      <c r="AG9806" s="115" t="s">
        <v>4308</v>
      </c>
      <c r="AH9806" s="115" t="s">
        <v>4308</v>
      </c>
      <c r="AI9806" s="115" t="e">
        <f>VLOOKUP(A9806,'[2]دراسات قانونية'!$A$3:$E$600,1,0)</f>
        <v>#N/A</v>
      </c>
    </row>
    <row r="9807" spans="1:35" hidden="1" x14ac:dyDescent="0.25">
      <c r="A9807" s="243">
        <v>337596</v>
      </c>
      <c r="B9807" s="244" t="s">
        <v>2835</v>
      </c>
      <c r="C9807" s="244" t="s">
        <v>1015</v>
      </c>
      <c r="D9807" s="245" t="s">
        <v>315</v>
      </c>
      <c r="E9807" s="115" t="s">
        <v>77</v>
      </c>
      <c r="F9807" s="237">
        <v>34770</v>
      </c>
      <c r="G9807" s="245" t="s">
        <v>18</v>
      </c>
      <c r="H9807" s="115" t="s">
        <v>16</v>
      </c>
      <c r="I9807" t="s">
        <v>199</v>
      </c>
      <c r="J9807" s="244" t="s">
        <v>15</v>
      </c>
      <c r="L9807" s="115" t="s">
        <v>18</v>
      </c>
      <c r="U9807"/>
      <c r="V9807">
        <v>0</v>
      </c>
      <c r="W9807" s="244"/>
    </row>
    <row r="9808" spans="1:35" x14ac:dyDescent="0.25">
      <c r="A9808" s="243">
        <v>337597</v>
      </c>
      <c r="B9808" s="244" t="s">
        <v>13849</v>
      </c>
      <c r="C9808" s="244" t="s">
        <v>399</v>
      </c>
      <c r="D9808" s="245" t="s">
        <v>1931</v>
      </c>
      <c r="E9808" s="115" t="s">
        <v>77</v>
      </c>
      <c r="F9808" s="237">
        <v>35247</v>
      </c>
      <c r="G9808" s="245" t="s">
        <v>10861</v>
      </c>
      <c r="H9808" s="115" t="s">
        <v>16</v>
      </c>
      <c r="I9808" t="s">
        <v>107</v>
      </c>
      <c r="J9808" s="244"/>
      <c r="U9808"/>
      <c r="V9808" t="s">
        <v>4424</v>
      </c>
      <c r="W9808" s="244"/>
      <c r="AC9808" s="115" t="s">
        <v>4308</v>
      </c>
      <c r="AD9808" s="115" t="s">
        <v>4308</v>
      </c>
      <c r="AE9808" s="115" t="s">
        <v>4308</v>
      </c>
      <c r="AF9808" s="115" t="s">
        <v>4308</v>
      </c>
      <c r="AG9808" s="115" t="s">
        <v>4308</v>
      </c>
      <c r="AH9808" s="115" t="s">
        <v>4308</v>
      </c>
      <c r="AI9808" s="115" t="e">
        <f>VLOOKUP(A9808,'[2]دراسات قانونية'!$A$3:$E$600,1,0)</f>
        <v>#N/A</v>
      </c>
    </row>
    <row r="9809" spans="1:35" hidden="1" x14ac:dyDescent="0.25">
      <c r="A9809" s="246">
        <v>337599</v>
      </c>
      <c r="B9809" s="247" t="s">
        <v>13850</v>
      </c>
      <c r="C9809" s="247" t="s">
        <v>350</v>
      </c>
      <c r="D9809" s="248" t="s">
        <v>239</v>
      </c>
      <c r="E9809" t="s">
        <v>77</v>
      </c>
      <c r="F9809" s="126">
        <v>33051</v>
      </c>
      <c r="G9809" s="248" t="s">
        <v>13851</v>
      </c>
      <c r="H9809" t="s">
        <v>16</v>
      </c>
      <c r="I9809" t="s">
        <v>136</v>
      </c>
      <c r="J9809" s="247" t="s">
        <v>15</v>
      </c>
      <c r="K9809"/>
      <c r="L9809" t="s">
        <v>18</v>
      </c>
      <c r="M9809"/>
      <c r="N9809"/>
      <c r="O9809"/>
      <c r="P9809"/>
      <c r="Q9809"/>
      <c r="R9809" s="115">
        <v>9396</v>
      </c>
      <c r="S9809" s="115">
        <v>45722</v>
      </c>
      <c r="T9809" s="115">
        <v>60000</v>
      </c>
      <c r="U9809"/>
      <c r="V9809">
        <v>0</v>
      </c>
      <c r="W9809" s="247"/>
      <c r="X9809"/>
      <c r="Y9809"/>
      <c r="Z9809"/>
      <c r="AA9809"/>
      <c r="AB9809"/>
      <c r="AC9809"/>
      <c r="AD9809"/>
      <c r="AE9809"/>
      <c r="AF9809"/>
      <c r="AG9809"/>
    </row>
    <row r="9810" spans="1:35" x14ac:dyDescent="0.25">
      <c r="A9810" s="243">
        <v>337600</v>
      </c>
      <c r="B9810" s="244" t="s">
        <v>13852</v>
      </c>
      <c r="C9810" s="244" t="s">
        <v>495</v>
      </c>
      <c r="D9810" s="245" t="s">
        <v>13853</v>
      </c>
      <c r="E9810" s="115" t="s">
        <v>77</v>
      </c>
      <c r="F9810" s="237"/>
      <c r="G9810" s="245"/>
      <c r="H9810" s="115" t="s">
        <v>16</v>
      </c>
      <c r="I9810" t="s">
        <v>107</v>
      </c>
      <c r="J9810" s="244"/>
      <c r="U9810"/>
      <c r="V9810" t="s">
        <v>4424</v>
      </c>
      <c r="W9810" s="244"/>
      <c r="AA9810" s="115" t="s">
        <v>4308</v>
      </c>
      <c r="AB9810" s="115" t="s">
        <v>4308</v>
      </c>
      <c r="AC9810" s="115" t="s">
        <v>4308</v>
      </c>
      <c r="AD9810" s="115" t="s">
        <v>4308</v>
      </c>
      <c r="AE9810" s="115" t="s">
        <v>4308</v>
      </c>
      <c r="AF9810" s="115" t="s">
        <v>4308</v>
      </c>
      <c r="AG9810" s="115" t="s">
        <v>4308</v>
      </c>
      <c r="AH9810" s="115" t="s">
        <v>4308</v>
      </c>
      <c r="AI9810" s="115" t="e">
        <f>VLOOKUP(A9810,'[2]دراسات قانونية'!$A$3:$E$600,1,0)</f>
        <v>#N/A</v>
      </c>
    </row>
    <row r="9811" spans="1:35" x14ac:dyDescent="0.25">
      <c r="A9811" s="243">
        <v>337602</v>
      </c>
      <c r="B9811" s="244" t="s">
        <v>13854</v>
      </c>
      <c r="C9811" s="244" t="s">
        <v>212</v>
      </c>
      <c r="D9811" s="245" t="s">
        <v>13855</v>
      </c>
      <c r="E9811" s="115" t="s">
        <v>77</v>
      </c>
      <c r="F9811" s="237">
        <v>35066</v>
      </c>
      <c r="G9811" s="245" t="s">
        <v>580</v>
      </c>
      <c r="H9811" s="115" t="s">
        <v>16</v>
      </c>
      <c r="I9811" t="s">
        <v>107</v>
      </c>
      <c r="J9811" s="244"/>
      <c r="U9811"/>
      <c r="V9811" t="s">
        <v>4424</v>
      </c>
      <c r="W9811" s="244"/>
      <c r="AB9811" s="115" t="s">
        <v>4308</v>
      </c>
      <c r="AC9811" s="115" t="s">
        <v>4308</v>
      </c>
      <c r="AD9811" s="115" t="s">
        <v>4308</v>
      </c>
      <c r="AE9811" s="115" t="s">
        <v>4308</v>
      </c>
      <c r="AF9811" s="115" t="s">
        <v>4308</v>
      </c>
      <c r="AG9811" s="115" t="s">
        <v>4308</v>
      </c>
      <c r="AH9811" s="115" t="s">
        <v>4308</v>
      </c>
      <c r="AI9811" s="115" t="e">
        <f>VLOOKUP(A9811,'[2]دراسات قانونية'!$A$3:$E$600,1,0)</f>
        <v>#N/A</v>
      </c>
    </row>
    <row r="9812" spans="1:35" hidden="1" x14ac:dyDescent="0.25">
      <c r="A9812" s="246">
        <v>337604</v>
      </c>
      <c r="B9812" s="247" t="s">
        <v>13856</v>
      </c>
      <c r="C9812" s="247" t="s">
        <v>451</v>
      </c>
      <c r="D9812" s="248" t="s">
        <v>405</v>
      </c>
      <c r="E9812" t="s">
        <v>77</v>
      </c>
      <c r="F9812" s="126">
        <v>31464</v>
      </c>
      <c r="G9812" s="248" t="s">
        <v>18</v>
      </c>
      <c r="H9812" t="s">
        <v>19</v>
      </c>
      <c r="I9812" t="s">
        <v>129</v>
      </c>
      <c r="J9812" s="247" t="s">
        <v>1226</v>
      </c>
      <c r="K9812"/>
      <c r="L9812" t="s">
        <v>30</v>
      </c>
      <c r="M9812"/>
      <c r="N9812"/>
      <c r="O9812"/>
      <c r="P9812"/>
      <c r="Q9812"/>
      <c r="U9812"/>
      <c r="V9812" t="s">
        <v>16623</v>
      </c>
      <c r="W9812" s="247"/>
      <c r="X9812"/>
      <c r="Y9812"/>
      <c r="Z9812"/>
      <c r="AA9812"/>
      <c r="AB9812"/>
      <c r="AC9812"/>
      <c r="AD9812"/>
      <c r="AE9812"/>
      <c r="AF9812"/>
      <c r="AG9812" t="s">
        <v>4308</v>
      </c>
      <c r="AH9812" s="115" t="s">
        <v>4308</v>
      </c>
    </row>
    <row r="9813" spans="1:35" hidden="1" x14ac:dyDescent="0.25">
      <c r="A9813" s="243">
        <v>337605</v>
      </c>
      <c r="B9813" s="244" t="s">
        <v>4254</v>
      </c>
      <c r="C9813" s="244" t="s">
        <v>4255</v>
      </c>
      <c r="D9813" s="245" t="s">
        <v>1121</v>
      </c>
      <c r="E9813" s="115" t="s">
        <v>77</v>
      </c>
      <c r="F9813" s="237">
        <v>34704</v>
      </c>
      <c r="G9813" s="245" t="s">
        <v>943</v>
      </c>
      <c r="H9813" s="115" t="s">
        <v>16</v>
      </c>
      <c r="I9813" t="s">
        <v>199</v>
      </c>
      <c r="J9813" s="244" t="s">
        <v>15</v>
      </c>
      <c r="L9813" s="115" t="s">
        <v>30</v>
      </c>
      <c r="P9813" s="115" t="s">
        <v>4313</v>
      </c>
      <c r="U9813"/>
      <c r="V9813">
        <v>0</v>
      </c>
      <c r="W9813" s="244"/>
    </row>
    <row r="9814" spans="1:35" x14ac:dyDescent="0.25">
      <c r="A9814" s="243">
        <v>337606</v>
      </c>
      <c r="B9814" s="244" t="s">
        <v>12164</v>
      </c>
      <c r="C9814" s="244" t="s">
        <v>515</v>
      </c>
      <c r="D9814" s="245" t="s">
        <v>284</v>
      </c>
      <c r="E9814" s="115" t="s">
        <v>77</v>
      </c>
      <c r="F9814" s="237"/>
      <c r="G9814" s="245"/>
      <c r="H9814" s="115" t="s">
        <v>16</v>
      </c>
      <c r="I9814" t="s">
        <v>107</v>
      </c>
      <c r="J9814" s="244"/>
      <c r="U9814"/>
      <c r="V9814" t="s">
        <v>4424</v>
      </c>
      <c r="W9814" s="244"/>
      <c r="AA9814" s="115" t="s">
        <v>4308</v>
      </c>
      <c r="AB9814" s="115" t="s">
        <v>4308</v>
      </c>
      <c r="AC9814" s="115" t="s">
        <v>4308</v>
      </c>
      <c r="AD9814" s="115" t="s">
        <v>4308</v>
      </c>
      <c r="AE9814" s="115" t="s">
        <v>4308</v>
      </c>
      <c r="AF9814" s="115" t="s">
        <v>4308</v>
      </c>
      <c r="AG9814" s="115" t="s">
        <v>4308</v>
      </c>
      <c r="AH9814" s="115" t="s">
        <v>4308</v>
      </c>
      <c r="AI9814" s="115" t="e">
        <f>VLOOKUP(A9814,'[2]دراسات قانونية'!$A$3:$E$600,1,0)</f>
        <v>#N/A</v>
      </c>
    </row>
    <row r="9815" spans="1:35" hidden="1" x14ac:dyDescent="0.25">
      <c r="A9815" s="243">
        <v>337607</v>
      </c>
      <c r="B9815" s="244" t="s">
        <v>2755</v>
      </c>
      <c r="C9815" s="244" t="s">
        <v>665</v>
      </c>
      <c r="D9815" s="245" t="s">
        <v>488</v>
      </c>
      <c r="E9815" s="115" t="s">
        <v>76</v>
      </c>
      <c r="F9815" s="237">
        <v>29746</v>
      </c>
      <c r="G9815" s="245" t="s">
        <v>18</v>
      </c>
      <c r="H9815" s="115" t="s">
        <v>16</v>
      </c>
      <c r="I9815" t="s">
        <v>199</v>
      </c>
      <c r="J9815" s="244" t="s">
        <v>15</v>
      </c>
      <c r="L9815" s="115" t="s">
        <v>47</v>
      </c>
      <c r="U9815"/>
      <c r="V9815">
        <v>0</v>
      </c>
      <c r="W9815" s="244"/>
    </row>
    <row r="9816" spans="1:35" hidden="1" x14ac:dyDescent="0.25">
      <c r="A9816" s="246">
        <v>337608</v>
      </c>
      <c r="B9816" s="247" t="s">
        <v>13857</v>
      </c>
      <c r="C9816" s="247" t="s">
        <v>377</v>
      </c>
      <c r="D9816" s="248" t="s">
        <v>1017</v>
      </c>
      <c r="E9816" t="s">
        <v>76</v>
      </c>
      <c r="F9816" s="126">
        <v>29674</v>
      </c>
      <c r="G9816" s="248" t="s">
        <v>428</v>
      </c>
      <c r="H9816" t="s">
        <v>16</v>
      </c>
      <c r="I9816" t="s">
        <v>136</v>
      </c>
      <c r="J9816" s="247" t="s">
        <v>1226</v>
      </c>
      <c r="K9816"/>
      <c r="L9816" t="s">
        <v>18</v>
      </c>
      <c r="M9816"/>
      <c r="N9816"/>
      <c r="O9816"/>
      <c r="P9816"/>
      <c r="Q9816"/>
      <c r="U9816"/>
      <c r="V9816">
        <v>0</v>
      </c>
      <c r="W9816" s="247"/>
      <c r="X9816"/>
      <c r="Y9816"/>
      <c r="Z9816"/>
      <c r="AA9816"/>
      <c r="AB9816"/>
      <c r="AC9816"/>
      <c r="AD9816"/>
      <c r="AE9816"/>
      <c r="AF9816"/>
      <c r="AG9816"/>
    </row>
    <row r="9817" spans="1:35" hidden="1" x14ac:dyDescent="0.25">
      <c r="A9817" s="243">
        <v>337609</v>
      </c>
      <c r="B9817" s="244" t="s">
        <v>2836</v>
      </c>
      <c r="C9817" s="244" t="s">
        <v>1105</v>
      </c>
      <c r="D9817" s="245" t="s">
        <v>861</v>
      </c>
      <c r="E9817" s="115" t="s">
        <v>77</v>
      </c>
      <c r="F9817" s="237">
        <v>34714</v>
      </c>
      <c r="G9817" s="245" t="s">
        <v>791</v>
      </c>
      <c r="H9817" s="115" t="s">
        <v>16</v>
      </c>
      <c r="I9817" t="s">
        <v>199</v>
      </c>
      <c r="J9817" s="244" t="s">
        <v>1226</v>
      </c>
      <c r="L9817" s="115" t="s">
        <v>18</v>
      </c>
      <c r="U9817"/>
      <c r="V9817">
        <v>0</v>
      </c>
      <c r="W9817" s="244"/>
    </row>
    <row r="9818" spans="1:35" hidden="1" x14ac:dyDescent="0.25">
      <c r="A9818" s="243">
        <v>337610</v>
      </c>
      <c r="B9818" s="244" t="s">
        <v>2837</v>
      </c>
      <c r="C9818" s="244" t="s">
        <v>209</v>
      </c>
      <c r="D9818" s="245" t="s">
        <v>404</v>
      </c>
      <c r="E9818" s="115" t="s">
        <v>77</v>
      </c>
      <c r="F9818" s="237">
        <v>36376</v>
      </c>
      <c r="G9818" s="245" t="s">
        <v>18</v>
      </c>
      <c r="H9818" s="115" t="s">
        <v>16</v>
      </c>
      <c r="I9818" t="s">
        <v>199</v>
      </c>
      <c r="J9818" s="244" t="s">
        <v>15</v>
      </c>
      <c r="L9818" s="115" t="s">
        <v>73</v>
      </c>
      <c r="U9818"/>
      <c r="V9818">
        <v>0</v>
      </c>
      <c r="W9818" s="244"/>
    </row>
    <row r="9819" spans="1:35" x14ac:dyDescent="0.25">
      <c r="A9819" s="243">
        <v>337611</v>
      </c>
      <c r="B9819" s="244" t="s">
        <v>13858</v>
      </c>
      <c r="C9819" s="244" t="s">
        <v>13719</v>
      </c>
      <c r="D9819" s="245" t="s">
        <v>284</v>
      </c>
      <c r="E9819" s="115" t="s">
        <v>77</v>
      </c>
      <c r="F9819" s="237"/>
      <c r="G9819" s="245"/>
      <c r="H9819" s="115" t="s">
        <v>16</v>
      </c>
      <c r="I9819" t="s">
        <v>107</v>
      </c>
      <c r="J9819" s="244"/>
      <c r="U9819"/>
      <c r="V9819" t="s">
        <v>4424</v>
      </c>
      <c r="W9819" s="244"/>
      <c r="AA9819" s="115" t="s">
        <v>4308</v>
      </c>
      <c r="AB9819" s="115" t="s">
        <v>4308</v>
      </c>
      <c r="AC9819" s="115" t="s">
        <v>4308</v>
      </c>
      <c r="AD9819" s="115" t="s">
        <v>4308</v>
      </c>
      <c r="AE9819" s="115" t="s">
        <v>4308</v>
      </c>
      <c r="AF9819" s="115" t="s">
        <v>4308</v>
      </c>
      <c r="AG9819" s="115" t="s">
        <v>4308</v>
      </c>
      <c r="AH9819" s="115" t="s">
        <v>4308</v>
      </c>
      <c r="AI9819" s="115" t="e">
        <f>VLOOKUP(A9819,'[2]دراسات قانونية'!$A$3:$E$600,1,0)</f>
        <v>#N/A</v>
      </c>
    </row>
    <row r="9820" spans="1:35" hidden="1" x14ac:dyDescent="0.25">
      <c r="A9820" s="243">
        <v>337612</v>
      </c>
      <c r="B9820" s="244" t="s">
        <v>4256</v>
      </c>
      <c r="C9820" s="244" t="s">
        <v>1303</v>
      </c>
      <c r="D9820" s="245" t="s">
        <v>4257</v>
      </c>
      <c r="E9820" s="115" t="s">
        <v>77</v>
      </c>
      <c r="F9820" s="237">
        <v>35065</v>
      </c>
      <c r="G9820" s="245" t="s">
        <v>18</v>
      </c>
      <c r="H9820" s="115" t="s">
        <v>16</v>
      </c>
      <c r="I9820" t="s">
        <v>199</v>
      </c>
      <c r="J9820" s="244" t="s">
        <v>1226</v>
      </c>
      <c r="L9820" s="115" t="s">
        <v>30</v>
      </c>
      <c r="U9820"/>
      <c r="V9820">
        <v>0</v>
      </c>
      <c r="W9820" s="244"/>
      <c r="AH9820" s="115" t="s">
        <v>4308</v>
      </c>
    </row>
    <row r="9821" spans="1:35" hidden="1" x14ac:dyDescent="0.25">
      <c r="A9821" s="246">
        <v>337613</v>
      </c>
      <c r="B9821" s="247" t="s">
        <v>13859</v>
      </c>
      <c r="C9821" s="247" t="s">
        <v>10007</v>
      </c>
      <c r="D9821" s="248" t="s">
        <v>473</v>
      </c>
      <c r="E9821" t="s">
        <v>77</v>
      </c>
      <c r="F9821" s="126">
        <v>30874</v>
      </c>
      <c r="G9821" s="248" t="s">
        <v>1566</v>
      </c>
      <c r="H9821" t="s">
        <v>16</v>
      </c>
      <c r="I9821" t="s">
        <v>5306</v>
      </c>
      <c r="J9821" s="247"/>
      <c r="K9821"/>
      <c r="L9821"/>
      <c r="M9821"/>
      <c r="N9821"/>
      <c r="O9821"/>
      <c r="P9821"/>
      <c r="Q9821"/>
      <c r="U9821"/>
      <c r="V9821">
        <v>0</v>
      </c>
      <c r="W9821" s="247"/>
      <c r="X9821"/>
      <c r="Y9821"/>
      <c r="Z9821"/>
      <c r="AA9821"/>
      <c r="AB9821"/>
      <c r="AC9821"/>
      <c r="AD9821"/>
      <c r="AE9821"/>
      <c r="AF9821"/>
      <c r="AG9821"/>
    </row>
    <row r="9822" spans="1:35" hidden="1" x14ac:dyDescent="0.25">
      <c r="A9822" s="246">
        <v>337617</v>
      </c>
      <c r="B9822" s="247" t="s">
        <v>13860</v>
      </c>
      <c r="C9822" s="247" t="s">
        <v>355</v>
      </c>
      <c r="D9822" s="248" t="s">
        <v>13861</v>
      </c>
      <c r="E9822" t="s">
        <v>77</v>
      </c>
      <c r="F9822" s="126">
        <v>30516</v>
      </c>
      <c r="G9822" s="248" t="s">
        <v>13862</v>
      </c>
      <c r="H9822" t="s">
        <v>16</v>
      </c>
      <c r="I9822" t="s">
        <v>129</v>
      </c>
      <c r="J9822" s="247" t="s">
        <v>1226</v>
      </c>
      <c r="K9822"/>
      <c r="L9822" t="s">
        <v>73</v>
      </c>
      <c r="M9822"/>
      <c r="N9822"/>
      <c r="O9822"/>
      <c r="P9822"/>
      <c r="Q9822"/>
      <c r="U9822"/>
      <c r="V9822">
        <v>0</v>
      </c>
      <c r="W9822" s="247"/>
      <c r="X9822"/>
      <c r="Y9822"/>
      <c r="Z9822"/>
      <c r="AA9822"/>
      <c r="AB9822"/>
      <c r="AC9822"/>
      <c r="AD9822"/>
      <c r="AE9822"/>
      <c r="AF9822"/>
      <c r="AG9822"/>
    </row>
    <row r="9823" spans="1:35" hidden="1" x14ac:dyDescent="0.25">
      <c r="A9823" s="246">
        <v>337618</v>
      </c>
      <c r="B9823" s="247" t="s">
        <v>13863</v>
      </c>
      <c r="C9823" s="247" t="s">
        <v>5010</v>
      </c>
      <c r="D9823" s="248" t="s">
        <v>210</v>
      </c>
      <c r="E9823" t="s">
        <v>77</v>
      </c>
      <c r="F9823" s="126"/>
      <c r="G9823" s="248"/>
      <c r="H9823" t="s">
        <v>16</v>
      </c>
      <c r="I9823" t="s">
        <v>129</v>
      </c>
      <c r="J9823" s="247"/>
      <c r="K9823"/>
      <c r="L9823"/>
      <c r="M9823"/>
      <c r="N9823"/>
      <c r="O9823"/>
      <c r="P9823"/>
      <c r="Q9823"/>
      <c r="U9823"/>
      <c r="V9823" t="s">
        <v>16623</v>
      </c>
      <c r="W9823" s="247"/>
      <c r="X9823"/>
      <c r="Y9823"/>
      <c r="Z9823"/>
      <c r="AA9823"/>
      <c r="AB9823" t="s">
        <v>4308</v>
      </c>
      <c r="AC9823" t="s">
        <v>4308</v>
      </c>
      <c r="AD9823" t="s">
        <v>4308</v>
      </c>
      <c r="AE9823" t="s">
        <v>4308</v>
      </c>
      <c r="AF9823" t="s">
        <v>4308</v>
      </c>
      <c r="AG9823" t="s">
        <v>4308</v>
      </c>
      <c r="AH9823" s="115" t="s">
        <v>4308</v>
      </c>
    </row>
    <row r="9824" spans="1:35" x14ac:dyDescent="0.25">
      <c r="A9824" s="243">
        <v>337619</v>
      </c>
      <c r="B9824" s="244" t="s">
        <v>13864</v>
      </c>
      <c r="C9824" s="244" t="s">
        <v>13865</v>
      </c>
      <c r="D9824" s="245" t="s">
        <v>268</v>
      </c>
      <c r="E9824" s="115" t="s">
        <v>77</v>
      </c>
      <c r="F9824" s="237">
        <v>26231</v>
      </c>
      <c r="G9824" s="245" t="s">
        <v>18</v>
      </c>
      <c r="H9824" s="115" t="s">
        <v>16</v>
      </c>
      <c r="I9824" t="s">
        <v>107</v>
      </c>
      <c r="J9824" s="244"/>
      <c r="U9824"/>
      <c r="V9824" t="s">
        <v>4424</v>
      </c>
      <c r="W9824" s="244"/>
      <c r="AC9824" s="115" t="s">
        <v>4308</v>
      </c>
      <c r="AD9824" s="115" t="s">
        <v>4308</v>
      </c>
      <c r="AE9824" s="115" t="s">
        <v>4308</v>
      </c>
      <c r="AF9824" s="115" t="s">
        <v>4308</v>
      </c>
      <c r="AG9824" s="115" t="s">
        <v>4308</v>
      </c>
      <c r="AH9824" s="115" t="s">
        <v>4308</v>
      </c>
      <c r="AI9824" s="115" t="e">
        <f>VLOOKUP(A9824,'[2]دراسات قانونية'!$A$3:$E$600,1,0)</f>
        <v>#N/A</v>
      </c>
    </row>
    <row r="9825" spans="1:35" hidden="1" x14ac:dyDescent="0.25">
      <c r="A9825" s="243">
        <v>337621</v>
      </c>
      <c r="B9825" s="244" t="s">
        <v>3143</v>
      </c>
      <c r="C9825" s="244" t="s">
        <v>802</v>
      </c>
      <c r="D9825" s="245" t="s">
        <v>239</v>
      </c>
      <c r="E9825" s="115" t="s">
        <v>77</v>
      </c>
      <c r="F9825" s="237">
        <v>31219</v>
      </c>
      <c r="G9825" s="245" t="s">
        <v>18</v>
      </c>
      <c r="H9825" s="115" t="s">
        <v>16</v>
      </c>
      <c r="I9825" t="s">
        <v>199</v>
      </c>
      <c r="J9825" s="244" t="s">
        <v>1226</v>
      </c>
      <c r="L9825" s="115" t="s">
        <v>18</v>
      </c>
      <c r="U9825"/>
      <c r="V9825">
        <v>0</v>
      </c>
      <c r="W9825" s="244"/>
    </row>
    <row r="9826" spans="1:35" hidden="1" x14ac:dyDescent="0.25">
      <c r="A9826" s="246">
        <v>337623</v>
      </c>
      <c r="B9826" s="247" t="s">
        <v>13866</v>
      </c>
      <c r="C9826" s="247" t="s">
        <v>475</v>
      </c>
      <c r="D9826" s="248" t="s">
        <v>886</v>
      </c>
      <c r="E9826" t="s">
        <v>77</v>
      </c>
      <c r="F9826" s="126">
        <v>31923</v>
      </c>
      <c r="G9826" s="248" t="s">
        <v>347</v>
      </c>
      <c r="H9826" t="s">
        <v>16</v>
      </c>
      <c r="I9826" t="s">
        <v>129</v>
      </c>
      <c r="J9826" s="247" t="s">
        <v>1226</v>
      </c>
      <c r="K9826"/>
      <c r="L9826" t="s">
        <v>70</v>
      </c>
      <c r="M9826"/>
      <c r="N9826"/>
      <c r="O9826"/>
      <c r="P9826"/>
      <c r="Q9826"/>
      <c r="U9826"/>
      <c r="V9826">
        <v>0</v>
      </c>
      <c r="W9826" s="247"/>
      <c r="X9826"/>
      <c r="Y9826"/>
      <c r="Z9826"/>
      <c r="AA9826"/>
      <c r="AB9826"/>
      <c r="AC9826"/>
      <c r="AD9826"/>
      <c r="AE9826"/>
      <c r="AF9826"/>
      <c r="AG9826"/>
    </row>
    <row r="9827" spans="1:35" x14ac:dyDescent="0.25">
      <c r="A9827" s="243">
        <v>337624</v>
      </c>
      <c r="B9827" s="244" t="s">
        <v>13867</v>
      </c>
      <c r="C9827" s="244" t="s">
        <v>515</v>
      </c>
      <c r="D9827" s="245" t="s">
        <v>354</v>
      </c>
      <c r="E9827" s="115" t="s">
        <v>77</v>
      </c>
      <c r="F9827" s="237">
        <v>33239</v>
      </c>
      <c r="G9827" s="245" t="s">
        <v>805</v>
      </c>
      <c r="H9827" s="115" t="s">
        <v>16</v>
      </c>
      <c r="I9827" t="s">
        <v>107</v>
      </c>
      <c r="J9827" s="244"/>
      <c r="U9827"/>
      <c r="V9827" t="s">
        <v>4424</v>
      </c>
      <c r="W9827" s="244"/>
      <c r="AB9827" s="115" t="s">
        <v>4308</v>
      </c>
      <c r="AC9827" s="115" t="s">
        <v>4308</v>
      </c>
      <c r="AD9827" s="115" t="s">
        <v>4308</v>
      </c>
      <c r="AE9827" s="115" t="s">
        <v>4308</v>
      </c>
      <c r="AF9827" s="115" t="s">
        <v>4308</v>
      </c>
      <c r="AG9827" s="115" t="s">
        <v>4308</v>
      </c>
      <c r="AH9827" s="115" t="s">
        <v>4308</v>
      </c>
      <c r="AI9827" s="115" t="e">
        <f>VLOOKUP(A9827,'[2]دراسات قانونية'!$A$3:$E$600,1,0)</f>
        <v>#N/A</v>
      </c>
    </row>
    <row r="9828" spans="1:35" x14ac:dyDescent="0.25">
      <c r="A9828" s="243">
        <v>337625</v>
      </c>
      <c r="B9828" s="244" t="s">
        <v>13868</v>
      </c>
      <c r="C9828" s="244" t="s">
        <v>636</v>
      </c>
      <c r="D9828" s="245" t="s">
        <v>13869</v>
      </c>
      <c r="E9828" s="115" t="s">
        <v>77</v>
      </c>
      <c r="F9828" s="237"/>
      <c r="G9828" s="245"/>
      <c r="H9828" s="115" t="s">
        <v>16</v>
      </c>
      <c r="I9828" t="s">
        <v>107</v>
      </c>
      <c r="J9828" s="244"/>
      <c r="U9828"/>
      <c r="V9828" t="s">
        <v>4424</v>
      </c>
      <c r="W9828" s="244"/>
      <c r="AA9828" s="115" t="s">
        <v>4308</v>
      </c>
      <c r="AB9828" s="115" t="s">
        <v>4308</v>
      </c>
      <c r="AC9828" s="115" t="s">
        <v>4308</v>
      </c>
      <c r="AD9828" s="115" t="s">
        <v>4308</v>
      </c>
      <c r="AE9828" s="115" t="s">
        <v>4308</v>
      </c>
      <c r="AF9828" s="115" t="s">
        <v>4308</v>
      </c>
      <c r="AG9828" s="115" t="s">
        <v>4308</v>
      </c>
      <c r="AH9828" s="115" t="s">
        <v>4308</v>
      </c>
      <c r="AI9828" s="115" t="e">
        <f>VLOOKUP(A9828,'[2]دراسات قانونية'!$A$3:$E$600,1,0)</f>
        <v>#N/A</v>
      </c>
    </row>
    <row r="9829" spans="1:35" x14ac:dyDescent="0.25">
      <c r="A9829" s="243">
        <v>337626</v>
      </c>
      <c r="B9829" s="244" t="s">
        <v>13870</v>
      </c>
      <c r="C9829" s="244" t="s">
        <v>598</v>
      </c>
      <c r="D9829" s="245" t="s">
        <v>400</v>
      </c>
      <c r="E9829" s="115" t="s">
        <v>77</v>
      </c>
      <c r="F9829" s="237">
        <v>33607</v>
      </c>
      <c r="G9829" s="245" t="s">
        <v>9498</v>
      </c>
      <c r="H9829" s="115" t="s">
        <v>16</v>
      </c>
      <c r="I9829" t="s">
        <v>107</v>
      </c>
      <c r="J9829" s="244" t="s">
        <v>1226</v>
      </c>
      <c r="L9829" s="115" t="s">
        <v>70</v>
      </c>
      <c r="U9829"/>
      <c r="V9829">
        <v>0</v>
      </c>
      <c r="W9829" s="244"/>
      <c r="AI9829" s="115" t="e">
        <f>VLOOKUP(A9829,'[2]دراسات قانونية'!$A$3:$E$600,1,0)</f>
        <v>#N/A</v>
      </c>
    </row>
    <row r="9830" spans="1:35" hidden="1" x14ac:dyDescent="0.25">
      <c r="A9830" s="246">
        <v>337627</v>
      </c>
      <c r="B9830" s="247" t="s">
        <v>13871</v>
      </c>
      <c r="C9830" s="247" t="s">
        <v>340</v>
      </c>
      <c r="D9830" s="248" t="s">
        <v>437</v>
      </c>
      <c r="E9830" t="s">
        <v>77</v>
      </c>
      <c r="F9830" s="126">
        <v>30225</v>
      </c>
      <c r="G9830" s="248" t="s">
        <v>58</v>
      </c>
      <c r="H9830" t="s">
        <v>16</v>
      </c>
      <c r="I9830" t="s">
        <v>129</v>
      </c>
      <c r="J9830" s="247" t="s">
        <v>1226</v>
      </c>
      <c r="K9830"/>
      <c r="L9830" t="s">
        <v>58</v>
      </c>
      <c r="M9830"/>
      <c r="N9830"/>
      <c r="O9830"/>
      <c r="P9830"/>
      <c r="Q9830"/>
      <c r="U9830"/>
      <c r="V9830" t="s">
        <v>16623</v>
      </c>
      <c r="W9830" s="247"/>
      <c r="X9830"/>
      <c r="Y9830"/>
      <c r="Z9830"/>
      <c r="AA9830"/>
      <c r="AB9830"/>
      <c r="AC9830"/>
      <c r="AD9830"/>
      <c r="AE9830"/>
      <c r="AF9830"/>
      <c r="AG9830"/>
    </row>
    <row r="9831" spans="1:35" x14ac:dyDescent="0.25">
      <c r="A9831" s="243">
        <v>337628</v>
      </c>
      <c r="B9831" s="244" t="s">
        <v>13872</v>
      </c>
      <c r="C9831" s="244" t="s">
        <v>250</v>
      </c>
      <c r="D9831" s="245" t="s">
        <v>13873</v>
      </c>
      <c r="E9831" s="115" t="s">
        <v>77</v>
      </c>
      <c r="F9831" s="237">
        <v>34851</v>
      </c>
      <c r="G9831" s="245" t="s">
        <v>813</v>
      </c>
      <c r="H9831" s="115" t="s">
        <v>16</v>
      </c>
      <c r="I9831" t="s">
        <v>107</v>
      </c>
      <c r="J9831" s="244"/>
      <c r="U9831"/>
      <c r="V9831" t="s">
        <v>4424</v>
      </c>
      <c r="W9831" s="244"/>
      <c r="AB9831" s="115" t="s">
        <v>4308</v>
      </c>
      <c r="AC9831" s="115" t="s">
        <v>4308</v>
      </c>
      <c r="AD9831" s="115" t="s">
        <v>4308</v>
      </c>
      <c r="AE9831" s="115" t="s">
        <v>4308</v>
      </c>
      <c r="AF9831" s="115" t="s">
        <v>4308</v>
      </c>
      <c r="AG9831" s="115" t="s">
        <v>4308</v>
      </c>
      <c r="AH9831" s="115" t="s">
        <v>4308</v>
      </c>
      <c r="AI9831" s="115" t="e">
        <f>VLOOKUP(A9831,'[2]دراسات قانونية'!$A$3:$E$600,1,0)</f>
        <v>#N/A</v>
      </c>
    </row>
    <row r="9832" spans="1:35" hidden="1" x14ac:dyDescent="0.25">
      <c r="A9832" s="246">
        <v>337630</v>
      </c>
      <c r="B9832" s="247" t="s">
        <v>13874</v>
      </c>
      <c r="C9832" s="247" t="s">
        <v>678</v>
      </c>
      <c r="D9832" s="248" t="s">
        <v>10421</v>
      </c>
      <c r="E9832" t="s">
        <v>77</v>
      </c>
      <c r="F9832" s="126">
        <v>32244</v>
      </c>
      <c r="G9832" s="248" t="s">
        <v>18</v>
      </c>
      <c r="H9832" t="s">
        <v>16</v>
      </c>
      <c r="I9832" t="s">
        <v>5306</v>
      </c>
      <c r="J9832" s="247" t="s">
        <v>1226</v>
      </c>
      <c r="K9832"/>
      <c r="L9832" t="s">
        <v>30</v>
      </c>
      <c r="M9832"/>
      <c r="N9832"/>
      <c r="O9832"/>
      <c r="P9832"/>
      <c r="Q9832"/>
      <c r="U9832"/>
      <c r="V9832">
        <v>0</v>
      </c>
      <c r="W9832" s="247"/>
      <c r="X9832"/>
      <c r="Y9832"/>
      <c r="Z9832"/>
      <c r="AA9832"/>
      <c r="AB9832"/>
      <c r="AC9832"/>
      <c r="AD9832"/>
      <c r="AE9832"/>
      <c r="AF9832"/>
      <c r="AG9832"/>
    </row>
    <row r="9833" spans="1:35" x14ac:dyDescent="0.25">
      <c r="A9833" s="243">
        <v>337631</v>
      </c>
      <c r="B9833" s="244" t="s">
        <v>9595</v>
      </c>
      <c r="C9833" s="244" t="s">
        <v>13875</v>
      </c>
      <c r="D9833" s="245" t="s">
        <v>447</v>
      </c>
      <c r="E9833" s="115" t="s">
        <v>77</v>
      </c>
      <c r="F9833" s="237">
        <v>32903</v>
      </c>
      <c r="G9833" s="245" t="s">
        <v>794</v>
      </c>
      <c r="H9833" s="115" t="s">
        <v>16</v>
      </c>
      <c r="I9833" t="s">
        <v>107</v>
      </c>
      <c r="J9833" s="244"/>
      <c r="U9833"/>
      <c r="V9833" t="s">
        <v>4414</v>
      </c>
      <c r="W9833" s="244"/>
      <c r="AD9833" s="115" t="s">
        <v>4308</v>
      </c>
      <c r="AE9833" s="115" t="s">
        <v>4308</v>
      </c>
      <c r="AF9833" s="115" t="s">
        <v>4308</v>
      </c>
      <c r="AG9833" s="115" t="s">
        <v>4308</v>
      </c>
      <c r="AH9833" s="115" t="s">
        <v>4308</v>
      </c>
      <c r="AI9833" s="115" t="e">
        <f>VLOOKUP(A9833,'[2]دراسات قانونية'!$A$3:$E$600,1,0)</f>
        <v>#N/A</v>
      </c>
    </row>
    <row r="9834" spans="1:35" hidden="1" x14ac:dyDescent="0.25">
      <c r="A9834" s="246">
        <v>337632</v>
      </c>
      <c r="B9834" s="247" t="s">
        <v>12191</v>
      </c>
      <c r="C9834" s="247" t="s">
        <v>209</v>
      </c>
      <c r="D9834" s="248" t="s">
        <v>13876</v>
      </c>
      <c r="E9834" t="s">
        <v>77</v>
      </c>
      <c r="F9834" s="126">
        <v>32509</v>
      </c>
      <c r="G9834" s="248" t="s">
        <v>586</v>
      </c>
      <c r="H9834" t="s">
        <v>16</v>
      </c>
      <c r="I9834" t="s">
        <v>129</v>
      </c>
      <c r="J9834" s="247"/>
      <c r="K9834"/>
      <c r="L9834"/>
      <c r="M9834"/>
      <c r="N9834"/>
      <c r="O9834"/>
      <c r="P9834"/>
      <c r="Q9834"/>
      <c r="U9834"/>
      <c r="V9834" t="s">
        <v>16623</v>
      </c>
      <c r="W9834" s="247"/>
      <c r="X9834"/>
      <c r="Y9834"/>
      <c r="Z9834"/>
      <c r="AA9834"/>
      <c r="AB9834" t="s">
        <v>4308</v>
      </c>
      <c r="AC9834" t="s">
        <v>4308</v>
      </c>
      <c r="AD9834" t="s">
        <v>4308</v>
      </c>
      <c r="AE9834" t="s">
        <v>4308</v>
      </c>
      <c r="AF9834" t="s">
        <v>4308</v>
      </c>
      <c r="AG9834" t="s">
        <v>4308</v>
      </c>
      <c r="AH9834" s="115" t="s">
        <v>4308</v>
      </c>
    </row>
    <row r="9835" spans="1:35" hidden="1" x14ac:dyDescent="0.25">
      <c r="A9835" s="246">
        <v>337633</v>
      </c>
      <c r="B9835" s="247" t="s">
        <v>13877</v>
      </c>
      <c r="C9835" s="247" t="s">
        <v>350</v>
      </c>
      <c r="D9835" s="248" t="s">
        <v>13878</v>
      </c>
      <c r="E9835" t="s">
        <v>77</v>
      </c>
      <c r="F9835" s="126">
        <v>31109</v>
      </c>
      <c r="G9835" s="248" t="s">
        <v>13879</v>
      </c>
      <c r="H9835" t="s">
        <v>16</v>
      </c>
      <c r="I9835" t="s">
        <v>129</v>
      </c>
      <c r="J9835" s="247"/>
      <c r="K9835"/>
      <c r="L9835"/>
      <c r="M9835"/>
      <c r="N9835"/>
      <c r="O9835"/>
      <c r="P9835"/>
      <c r="Q9835"/>
      <c r="U9835"/>
      <c r="V9835" t="s">
        <v>16623</v>
      </c>
      <c r="W9835" s="247"/>
      <c r="X9835"/>
      <c r="Y9835"/>
      <c r="Z9835"/>
      <c r="AA9835"/>
      <c r="AB9835"/>
      <c r="AC9835" t="s">
        <v>4308</v>
      </c>
      <c r="AD9835" t="s">
        <v>4308</v>
      </c>
      <c r="AE9835" t="s">
        <v>4308</v>
      </c>
      <c r="AF9835" t="s">
        <v>4308</v>
      </c>
      <c r="AG9835" t="s">
        <v>4308</v>
      </c>
      <c r="AH9835" s="115" t="s">
        <v>4308</v>
      </c>
    </row>
    <row r="9836" spans="1:35" x14ac:dyDescent="0.25">
      <c r="A9836" s="243">
        <v>337634</v>
      </c>
      <c r="B9836" s="244" t="s">
        <v>13880</v>
      </c>
      <c r="C9836" s="244" t="s">
        <v>291</v>
      </c>
      <c r="D9836" s="245" t="s">
        <v>4991</v>
      </c>
      <c r="E9836" s="115" t="s">
        <v>77</v>
      </c>
      <c r="F9836" s="237"/>
      <c r="G9836" s="245"/>
      <c r="H9836" s="115" t="s">
        <v>16</v>
      </c>
      <c r="I9836" t="s">
        <v>107</v>
      </c>
      <c r="J9836" s="244"/>
      <c r="U9836"/>
      <c r="V9836" t="s">
        <v>4424</v>
      </c>
      <c r="W9836" s="244"/>
      <c r="AA9836" s="115" t="s">
        <v>4308</v>
      </c>
      <c r="AB9836" s="115" t="s">
        <v>4308</v>
      </c>
      <c r="AC9836" s="115" t="s">
        <v>4308</v>
      </c>
      <c r="AD9836" s="115" t="s">
        <v>4308</v>
      </c>
      <c r="AE9836" s="115" t="s">
        <v>4308</v>
      </c>
      <c r="AF9836" s="115" t="s">
        <v>4308</v>
      </c>
      <c r="AG9836" s="115" t="s">
        <v>4308</v>
      </c>
      <c r="AH9836" s="115" t="s">
        <v>4308</v>
      </c>
      <c r="AI9836" s="115" t="e">
        <f>VLOOKUP(A9836,'[2]دراسات قانونية'!$A$3:$E$600,1,0)</f>
        <v>#N/A</v>
      </c>
    </row>
    <row r="9837" spans="1:35" hidden="1" x14ac:dyDescent="0.25">
      <c r="A9837" s="246">
        <v>337636</v>
      </c>
      <c r="B9837" s="247" t="s">
        <v>13881</v>
      </c>
      <c r="C9837" s="247" t="s">
        <v>339</v>
      </c>
      <c r="D9837" s="248" t="s">
        <v>832</v>
      </c>
      <c r="E9837" t="s">
        <v>77</v>
      </c>
      <c r="F9837" s="126">
        <v>30512</v>
      </c>
      <c r="G9837" s="248" t="s">
        <v>47</v>
      </c>
      <c r="H9837" t="s">
        <v>16</v>
      </c>
      <c r="I9837" t="s">
        <v>136</v>
      </c>
      <c r="J9837" s="247" t="s">
        <v>1226</v>
      </c>
      <c r="K9837"/>
      <c r="L9837" t="s">
        <v>47</v>
      </c>
      <c r="M9837"/>
      <c r="N9837"/>
      <c r="O9837"/>
      <c r="P9837"/>
      <c r="Q9837"/>
      <c r="U9837"/>
      <c r="V9837">
        <v>0</v>
      </c>
      <c r="W9837" s="247"/>
      <c r="X9837"/>
      <c r="Y9837"/>
      <c r="Z9837"/>
      <c r="AA9837"/>
      <c r="AB9837"/>
      <c r="AC9837"/>
      <c r="AD9837"/>
      <c r="AE9837"/>
      <c r="AF9837"/>
      <c r="AG9837"/>
    </row>
    <row r="9838" spans="1:35" x14ac:dyDescent="0.25">
      <c r="A9838" s="243">
        <v>337637</v>
      </c>
      <c r="B9838" s="244" t="s">
        <v>13882</v>
      </c>
      <c r="C9838" s="244" t="s">
        <v>250</v>
      </c>
      <c r="D9838" s="245" t="s">
        <v>447</v>
      </c>
      <c r="E9838" s="115" t="s">
        <v>77</v>
      </c>
      <c r="F9838" s="237"/>
      <c r="G9838" s="245"/>
      <c r="H9838" s="115" t="s">
        <v>16</v>
      </c>
      <c r="I9838" t="s">
        <v>107</v>
      </c>
      <c r="J9838" s="244"/>
      <c r="U9838"/>
      <c r="V9838" t="s">
        <v>4424</v>
      </c>
      <c r="W9838" s="244"/>
      <c r="AA9838" s="115" t="s">
        <v>4308</v>
      </c>
      <c r="AB9838" s="115" t="s">
        <v>4308</v>
      </c>
      <c r="AC9838" s="115" t="s">
        <v>4308</v>
      </c>
      <c r="AD9838" s="115" t="s">
        <v>4308</v>
      </c>
      <c r="AE9838" s="115" t="s">
        <v>4308</v>
      </c>
      <c r="AF9838" s="115" t="s">
        <v>4308</v>
      </c>
      <c r="AG9838" s="115" t="s">
        <v>4308</v>
      </c>
      <c r="AH9838" s="115" t="s">
        <v>4308</v>
      </c>
      <c r="AI9838" s="115" t="e">
        <f>VLOOKUP(A9838,'[2]دراسات قانونية'!$A$3:$E$600,1,0)</f>
        <v>#N/A</v>
      </c>
    </row>
    <row r="9839" spans="1:35" hidden="1" x14ac:dyDescent="0.25">
      <c r="A9839" s="246">
        <v>337638</v>
      </c>
      <c r="B9839" s="247" t="s">
        <v>13883</v>
      </c>
      <c r="C9839" s="247" t="s">
        <v>1561</v>
      </c>
      <c r="D9839" s="248" t="s">
        <v>1106</v>
      </c>
      <c r="E9839" t="s">
        <v>77</v>
      </c>
      <c r="F9839" s="126">
        <v>31964</v>
      </c>
      <c r="G9839" s="248" t="s">
        <v>18</v>
      </c>
      <c r="H9839" t="s">
        <v>16</v>
      </c>
      <c r="I9839" t="s">
        <v>201</v>
      </c>
      <c r="J9839" s="247" t="s">
        <v>1226</v>
      </c>
      <c r="K9839"/>
      <c r="L9839" t="s">
        <v>18</v>
      </c>
      <c r="M9839"/>
      <c r="N9839"/>
      <c r="O9839"/>
      <c r="P9839"/>
      <c r="Q9839"/>
      <c r="U9839"/>
      <c r="V9839">
        <v>0</v>
      </c>
      <c r="W9839" s="247"/>
      <c r="X9839"/>
      <c r="Y9839"/>
      <c r="Z9839"/>
      <c r="AA9839"/>
      <c r="AB9839"/>
      <c r="AC9839"/>
      <c r="AD9839"/>
      <c r="AE9839"/>
      <c r="AF9839"/>
      <c r="AG9839"/>
    </row>
    <row r="9840" spans="1:35" hidden="1" x14ac:dyDescent="0.25">
      <c r="A9840" s="246">
        <v>337640</v>
      </c>
      <c r="B9840" s="247" t="s">
        <v>13884</v>
      </c>
      <c r="C9840" s="247" t="s">
        <v>930</v>
      </c>
      <c r="D9840" s="248" t="s">
        <v>445</v>
      </c>
      <c r="E9840" t="s">
        <v>77</v>
      </c>
      <c r="F9840" s="126">
        <v>32660</v>
      </c>
      <c r="G9840" s="248" t="s">
        <v>13885</v>
      </c>
      <c r="H9840" t="s">
        <v>16</v>
      </c>
      <c r="I9840" t="s">
        <v>201</v>
      </c>
      <c r="J9840" s="247" t="s">
        <v>1226</v>
      </c>
      <c r="K9840"/>
      <c r="L9840" t="s">
        <v>18</v>
      </c>
      <c r="M9840"/>
      <c r="N9840"/>
      <c r="O9840"/>
      <c r="P9840"/>
      <c r="Q9840"/>
      <c r="U9840"/>
      <c r="V9840">
        <v>0</v>
      </c>
      <c r="W9840" s="247"/>
      <c r="X9840"/>
      <c r="Y9840"/>
      <c r="Z9840"/>
      <c r="AA9840"/>
      <c r="AB9840"/>
      <c r="AC9840"/>
      <c r="AD9840"/>
      <c r="AE9840"/>
      <c r="AF9840"/>
      <c r="AG9840"/>
    </row>
    <row r="9841" spans="1:35" x14ac:dyDescent="0.25">
      <c r="A9841" s="243">
        <v>337642</v>
      </c>
      <c r="B9841" s="244" t="s">
        <v>13886</v>
      </c>
      <c r="C9841" s="244" t="s">
        <v>244</v>
      </c>
      <c r="D9841" s="245" t="s">
        <v>761</v>
      </c>
      <c r="E9841" s="115" t="s">
        <v>77</v>
      </c>
      <c r="F9841" s="237">
        <v>32004</v>
      </c>
      <c r="G9841" s="245" t="s">
        <v>2177</v>
      </c>
      <c r="H9841" s="115" t="s">
        <v>16</v>
      </c>
      <c r="I9841" t="s">
        <v>107</v>
      </c>
      <c r="J9841" s="244" t="s">
        <v>1226</v>
      </c>
      <c r="L9841" s="115" t="s">
        <v>61</v>
      </c>
      <c r="U9841"/>
      <c r="V9841" t="s">
        <v>16623</v>
      </c>
      <c r="W9841" s="244"/>
      <c r="AH9841" s="115" t="s">
        <v>4308</v>
      </c>
      <c r="AI9841" s="115" t="e">
        <f>VLOOKUP(A9841,'[2]دراسات قانونية'!$A$3:$E$600,1,0)</f>
        <v>#N/A</v>
      </c>
    </row>
    <row r="9842" spans="1:35" x14ac:dyDescent="0.25">
      <c r="A9842" s="243">
        <v>337643</v>
      </c>
      <c r="B9842" s="244" t="s">
        <v>13887</v>
      </c>
      <c r="C9842" s="244" t="s">
        <v>489</v>
      </c>
      <c r="D9842" s="245" t="s">
        <v>321</v>
      </c>
      <c r="E9842" s="115" t="s">
        <v>76</v>
      </c>
      <c r="F9842" s="237">
        <v>29105</v>
      </c>
      <c r="G9842" s="245" t="s">
        <v>18</v>
      </c>
      <c r="H9842" s="115" t="s">
        <v>16</v>
      </c>
      <c r="I9842" t="s">
        <v>107</v>
      </c>
      <c r="J9842" s="244"/>
      <c r="U9842"/>
      <c r="V9842" t="s">
        <v>4424</v>
      </c>
      <c r="W9842" s="244"/>
      <c r="AB9842" s="115" t="s">
        <v>4308</v>
      </c>
      <c r="AC9842" s="115" t="s">
        <v>4308</v>
      </c>
      <c r="AD9842" s="115" t="s">
        <v>4308</v>
      </c>
      <c r="AE9842" s="115" t="s">
        <v>4308</v>
      </c>
      <c r="AF9842" s="115" t="s">
        <v>4308</v>
      </c>
      <c r="AG9842" s="115" t="s">
        <v>4308</v>
      </c>
      <c r="AH9842" s="115" t="s">
        <v>4308</v>
      </c>
      <c r="AI9842" s="115" t="e">
        <f>VLOOKUP(A9842,'[2]دراسات قانونية'!$A$3:$E$600,1,0)</f>
        <v>#N/A</v>
      </c>
    </row>
    <row r="9843" spans="1:35" hidden="1" x14ac:dyDescent="0.25">
      <c r="A9843" s="243">
        <v>337644</v>
      </c>
      <c r="B9843" s="244" t="s">
        <v>13888</v>
      </c>
      <c r="C9843" s="244" t="s">
        <v>379</v>
      </c>
      <c r="D9843" s="245" t="s">
        <v>320</v>
      </c>
      <c r="E9843" s="115" t="s">
        <v>77</v>
      </c>
      <c r="F9843" s="237"/>
      <c r="G9843" s="245"/>
      <c r="H9843" s="115" t="s">
        <v>16</v>
      </c>
      <c r="I9843" t="s">
        <v>7128</v>
      </c>
      <c r="J9843" s="244"/>
      <c r="U9843"/>
      <c r="V9843" t="s">
        <v>4424</v>
      </c>
      <c r="W9843" s="244"/>
    </row>
    <row r="9844" spans="1:35" hidden="1" x14ac:dyDescent="0.25">
      <c r="A9844" s="246">
        <v>337645</v>
      </c>
      <c r="B9844" s="247" t="s">
        <v>13889</v>
      </c>
      <c r="C9844" s="247" t="s">
        <v>680</v>
      </c>
      <c r="D9844" s="248" t="s">
        <v>328</v>
      </c>
      <c r="E9844" t="s">
        <v>77</v>
      </c>
      <c r="F9844" s="126">
        <v>33613</v>
      </c>
      <c r="G9844" s="248" t="s">
        <v>13890</v>
      </c>
      <c r="H9844" t="s">
        <v>16</v>
      </c>
      <c r="I9844" t="s">
        <v>136</v>
      </c>
      <c r="J9844" s="247" t="s">
        <v>1226</v>
      </c>
      <c r="K9844"/>
      <c r="L9844" t="s">
        <v>58</v>
      </c>
      <c r="M9844"/>
      <c r="N9844"/>
      <c r="O9844"/>
      <c r="P9844"/>
      <c r="Q9844"/>
      <c r="U9844"/>
      <c r="V9844">
        <v>0</v>
      </c>
      <c r="W9844" s="247"/>
      <c r="X9844"/>
      <c r="Y9844"/>
      <c r="Z9844"/>
      <c r="AA9844"/>
      <c r="AB9844"/>
      <c r="AC9844"/>
      <c r="AD9844"/>
      <c r="AE9844"/>
      <c r="AF9844"/>
      <c r="AG9844"/>
    </row>
    <row r="9845" spans="1:35" x14ac:dyDescent="0.25">
      <c r="A9845" s="243">
        <v>337647</v>
      </c>
      <c r="B9845" s="244" t="s">
        <v>13891</v>
      </c>
      <c r="C9845" s="244" t="s">
        <v>11557</v>
      </c>
      <c r="D9845" s="245" t="s">
        <v>855</v>
      </c>
      <c r="E9845" s="115" t="s">
        <v>76</v>
      </c>
      <c r="F9845" s="237">
        <v>28568</v>
      </c>
      <c r="G9845" s="245" t="s">
        <v>18</v>
      </c>
      <c r="H9845" s="115" t="s">
        <v>16</v>
      </c>
      <c r="I9845" t="s">
        <v>107</v>
      </c>
      <c r="J9845" s="244"/>
      <c r="U9845"/>
      <c r="V9845" t="s">
        <v>4424</v>
      </c>
      <c r="W9845" s="244"/>
      <c r="AC9845" s="115" t="s">
        <v>4308</v>
      </c>
      <c r="AD9845" s="115" t="s">
        <v>4308</v>
      </c>
      <c r="AE9845" s="115" t="s">
        <v>4308</v>
      </c>
      <c r="AF9845" s="115" t="s">
        <v>4308</v>
      </c>
      <c r="AG9845" s="115" t="s">
        <v>4308</v>
      </c>
      <c r="AH9845" s="115" t="s">
        <v>4308</v>
      </c>
      <c r="AI9845" s="115" t="e">
        <f>VLOOKUP(A9845,'[2]دراسات قانونية'!$A$3:$E$600,1,0)</f>
        <v>#N/A</v>
      </c>
    </row>
    <row r="9846" spans="1:35" x14ac:dyDescent="0.25">
      <c r="A9846" s="243">
        <v>337649</v>
      </c>
      <c r="B9846" s="244" t="s">
        <v>2211</v>
      </c>
      <c r="C9846" s="244" t="s">
        <v>278</v>
      </c>
      <c r="D9846" s="245" t="s">
        <v>13892</v>
      </c>
      <c r="E9846" s="115" t="s">
        <v>77</v>
      </c>
      <c r="F9846" s="237">
        <v>36044</v>
      </c>
      <c r="G9846" s="245" t="s">
        <v>1252</v>
      </c>
      <c r="H9846" s="115" t="s">
        <v>16</v>
      </c>
      <c r="I9846" t="s">
        <v>107</v>
      </c>
      <c r="J9846" s="244" t="s">
        <v>1226</v>
      </c>
      <c r="L9846" s="115" t="s">
        <v>61</v>
      </c>
      <c r="U9846"/>
      <c r="V9846" t="s">
        <v>16618</v>
      </c>
      <c r="W9846" s="244"/>
      <c r="AE9846" s="115" t="s">
        <v>4308</v>
      </c>
      <c r="AF9846" s="115" t="s">
        <v>4308</v>
      </c>
      <c r="AG9846" s="115" t="s">
        <v>4308</v>
      </c>
      <c r="AH9846" s="115" t="s">
        <v>4308</v>
      </c>
      <c r="AI9846" s="115" t="e">
        <f>VLOOKUP(A9846,'[2]دراسات قانونية'!$A$3:$E$600,1,0)</f>
        <v>#N/A</v>
      </c>
    </row>
    <row r="9847" spans="1:35" hidden="1" x14ac:dyDescent="0.25">
      <c r="A9847" s="246">
        <v>337651</v>
      </c>
      <c r="B9847" s="247" t="s">
        <v>13893</v>
      </c>
      <c r="C9847" s="247" t="s">
        <v>7879</v>
      </c>
      <c r="D9847" s="248" t="s">
        <v>856</v>
      </c>
      <c r="E9847" t="s">
        <v>77</v>
      </c>
      <c r="F9847" s="126">
        <v>31349</v>
      </c>
      <c r="G9847" s="248" t="s">
        <v>18</v>
      </c>
      <c r="H9847" t="s">
        <v>16</v>
      </c>
      <c r="I9847" t="s">
        <v>129</v>
      </c>
      <c r="J9847" s="247" t="s">
        <v>1226</v>
      </c>
      <c r="K9847"/>
      <c r="L9847" t="s">
        <v>18</v>
      </c>
      <c r="M9847"/>
      <c r="N9847"/>
      <c r="O9847"/>
      <c r="P9847"/>
      <c r="Q9847"/>
      <c r="U9847"/>
      <c r="V9847">
        <v>0</v>
      </c>
      <c r="W9847" s="247"/>
      <c r="X9847"/>
      <c r="Y9847"/>
      <c r="Z9847"/>
      <c r="AA9847"/>
      <c r="AB9847"/>
      <c r="AC9847"/>
      <c r="AD9847"/>
      <c r="AE9847"/>
      <c r="AF9847"/>
      <c r="AG9847"/>
    </row>
    <row r="9848" spans="1:35" x14ac:dyDescent="0.25">
      <c r="A9848" s="243">
        <v>337652</v>
      </c>
      <c r="B9848" s="244" t="s">
        <v>13894</v>
      </c>
      <c r="C9848" s="244" t="s">
        <v>244</v>
      </c>
      <c r="D9848" s="245" t="s">
        <v>445</v>
      </c>
      <c r="E9848" s="115" t="s">
        <v>77</v>
      </c>
      <c r="F9848" s="237">
        <v>34756</v>
      </c>
      <c r="G9848" s="245" t="s">
        <v>18</v>
      </c>
      <c r="H9848" s="115" t="s">
        <v>16</v>
      </c>
      <c r="I9848" t="s">
        <v>107</v>
      </c>
      <c r="J9848" s="244" t="s">
        <v>15</v>
      </c>
      <c r="L9848" s="115" t="s">
        <v>30</v>
      </c>
      <c r="U9848"/>
      <c r="V9848" t="s">
        <v>4414</v>
      </c>
      <c r="W9848" s="244"/>
      <c r="AG9848" s="115" t="s">
        <v>4308</v>
      </c>
      <c r="AH9848" s="115" t="s">
        <v>4308</v>
      </c>
      <c r="AI9848" s="115" t="e">
        <f>VLOOKUP(A9848,'[2]دراسات قانونية'!$A$3:$E$600,1,0)</f>
        <v>#N/A</v>
      </c>
    </row>
    <row r="9849" spans="1:35" hidden="1" x14ac:dyDescent="0.25">
      <c r="A9849" s="246">
        <v>337653</v>
      </c>
      <c r="B9849" s="247" t="s">
        <v>13895</v>
      </c>
      <c r="C9849" s="247" t="s">
        <v>356</v>
      </c>
      <c r="D9849" s="248" t="s">
        <v>6147</v>
      </c>
      <c r="E9849" t="s">
        <v>77</v>
      </c>
      <c r="F9849" s="126">
        <v>35898</v>
      </c>
      <c r="G9849" s="248" t="s">
        <v>18</v>
      </c>
      <c r="H9849" t="s">
        <v>16</v>
      </c>
      <c r="I9849" t="s">
        <v>136</v>
      </c>
      <c r="J9849" s="247" t="s">
        <v>15</v>
      </c>
      <c r="K9849"/>
      <c r="L9849" t="s">
        <v>18</v>
      </c>
      <c r="M9849"/>
      <c r="N9849"/>
      <c r="O9849"/>
      <c r="P9849"/>
      <c r="Q9849"/>
      <c r="U9849"/>
      <c r="V9849">
        <v>0</v>
      </c>
      <c r="W9849" s="247"/>
      <c r="X9849"/>
      <c r="Y9849"/>
      <c r="Z9849"/>
      <c r="AA9849"/>
      <c r="AB9849"/>
      <c r="AC9849"/>
      <c r="AD9849"/>
      <c r="AE9849"/>
      <c r="AF9849"/>
      <c r="AG9849"/>
    </row>
    <row r="9850" spans="1:35" hidden="1" x14ac:dyDescent="0.25">
      <c r="A9850" s="246">
        <v>337654</v>
      </c>
      <c r="B9850" s="247" t="s">
        <v>13896</v>
      </c>
      <c r="C9850" s="247" t="s">
        <v>227</v>
      </c>
      <c r="D9850" s="248" t="s">
        <v>448</v>
      </c>
      <c r="E9850" t="s">
        <v>77</v>
      </c>
      <c r="F9850" s="126">
        <v>35662</v>
      </c>
      <c r="G9850" s="248" t="s">
        <v>1107</v>
      </c>
      <c r="H9850" t="s">
        <v>16</v>
      </c>
      <c r="I9850" t="s">
        <v>136</v>
      </c>
      <c r="J9850" s="247" t="s">
        <v>1226</v>
      </c>
      <c r="K9850"/>
      <c r="L9850" t="s">
        <v>30</v>
      </c>
      <c r="M9850"/>
      <c r="N9850"/>
      <c r="O9850"/>
      <c r="P9850"/>
      <c r="Q9850"/>
      <c r="U9850"/>
      <c r="V9850">
        <v>0</v>
      </c>
      <c r="W9850" s="247"/>
      <c r="X9850"/>
      <c r="Y9850"/>
      <c r="Z9850"/>
      <c r="AA9850"/>
      <c r="AB9850"/>
      <c r="AC9850"/>
      <c r="AD9850"/>
      <c r="AE9850"/>
      <c r="AF9850"/>
      <c r="AG9850"/>
    </row>
    <row r="9851" spans="1:35" ht="18" hidden="1" x14ac:dyDescent="0.25">
      <c r="A9851" s="249">
        <v>337655</v>
      </c>
      <c r="B9851" s="250" t="s">
        <v>13897</v>
      </c>
      <c r="C9851" s="250" t="s">
        <v>13898</v>
      </c>
      <c r="D9851" s="251" t="s">
        <v>1863</v>
      </c>
      <c r="E9851"/>
      <c r="F9851" s="126"/>
      <c r="G9851" s="252"/>
      <c r="H9851"/>
      <c r="I9851" t="s">
        <v>199</v>
      </c>
      <c r="J9851" s="253"/>
      <c r="K9851"/>
      <c r="L9851"/>
      <c r="M9851"/>
      <c r="N9851"/>
      <c r="O9851"/>
      <c r="P9851"/>
      <c r="Q9851"/>
      <c r="U9851"/>
      <c r="V9851">
        <v>0</v>
      </c>
      <c r="W9851" s="253"/>
      <c r="X9851"/>
      <c r="Y9851"/>
      <c r="Z9851"/>
      <c r="AA9851"/>
      <c r="AB9851"/>
      <c r="AC9851"/>
      <c r="AD9851"/>
      <c r="AE9851"/>
      <c r="AF9851"/>
      <c r="AG9851"/>
      <c r="AH9851" s="115" t="s">
        <v>4308</v>
      </c>
    </row>
    <row r="9852" spans="1:35" x14ac:dyDescent="0.25">
      <c r="A9852" s="243">
        <v>337656</v>
      </c>
      <c r="B9852" s="244" t="s">
        <v>13899</v>
      </c>
      <c r="C9852" s="244" t="s">
        <v>680</v>
      </c>
      <c r="D9852" s="245" t="s">
        <v>989</v>
      </c>
      <c r="E9852" s="115" t="s">
        <v>77</v>
      </c>
      <c r="F9852" s="237">
        <v>32456</v>
      </c>
      <c r="G9852" s="245" t="s">
        <v>13900</v>
      </c>
      <c r="H9852" s="115" t="s">
        <v>16</v>
      </c>
      <c r="I9852" t="s">
        <v>107</v>
      </c>
      <c r="J9852" s="244"/>
      <c r="U9852"/>
      <c r="V9852" t="s">
        <v>4424</v>
      </c>
      <c r="W9852" s="244"/>
      <c r="AD9852" s="115" t="s">
        <v>4308</v>
      </c>
      <c r="AE9852" s="115" t="s">
        <v>4308</v>
      </c>
      <c r="AF9852" s="115" t="s">
        <v>4308</v>
      </c>
      <c r="AG9852" s="115" t="s">
        <v>4308</v>
      </c>
      <c r="AH9852" s="115" t="s">
        <v>4308</v>
      </c>
      <c r="AI9852" s="115" t="e">
        <f>VLOOKUP(A9852,'[2]دراسات قانونية'!$A$3:$E$600,1,0)</f>
        <v>#N/A</v>
      </c>
    </row>
    <row r="9853" spans="1:35" hidden="1" x14ac:dyDescent="0.25">
      <c r="A9853" s="246">
        <v>337657</v>
      </c>
      <c r="B9853" s="247" t="s">
        <v>13901</v>
      </c>
      <c r="C9853" s="247" t="s">
        <v>340</v>
      </c>
      <c r="D9853" s="248" t="s">
        <v>276</v>
      </c>
      <c r="E9853" t="s">
        <v>77</v>
      </c>
      <c r="F9853" s="126">
        <v>31779</v>
      </c>
      <c r="G9853" s="248" t="s">
        <v>47</v>
      </c>
      <c r="H9853" t="s">
        <v>16</v>
      </c>
      <c r="I9853" t="s">
        <v>136</v>
      </c>
      <c r="J9853" s="247" t="s">
        <v>1226</v>
      </c>
      <c r="K9853"/>
      <c r="L9853" t="s">
        <v>47</v>
      </c>
      <c r="M9853"/>
      <c r="N9853"/>
      <c r="O9853"/>
      <c r="P9853"/>
      <c r="Q9853"/>
      <c r="U9853"/>
      <c r="V9853">
        <v>0</v>
      </c>
      <c r="W9853" s="247"/>
      <c r="X9853"/>
      <c r="Y9853"/>
      <c r="Z9853"/>
      <c r="AA9853"/>
      <c r="AB9853"/>
      <c r="AC9853"/>
      <c r="AD9853"/>
      <c r="AE9853"/>
      <c r="AF9853"/>
      <c r="AG9853" t="s">
        <v>4308</v>
      </c>
      <c r="AH9853" s="115" t="s">
        <v>4308</v>
      </c>
    </row>
    <row r="9854" spans="1:35" x14ac:dyDescent="0.25">
      <c r="A9854" s="243">
        <v>337659</v>
      </c>
      <c r="B9854" s="244" t="s">
        <v>13902</v>
      </c>
      <c r="C9854" s="244" t="s">
        <v>279</v>
      </c>
      <c r="D9854" s="245" t="s">
        <v>265</v>
      </c>
      <c r="E9854" s="115" t="s">
        <v>76</v>
      </c>
      <c r="F9854" s="237">
        <v>25284</v>
      </c>
      <c r="G9854" s="245" t="s">
        <v>18</v>
      </c>
      <c r="H9854" s="115" t="s">
        <v>16</v>
      </c>
      <c r="I9854" t="s">
        <v>107</v>
      </c>
      <c r="J9854" s="244"/>
      <c r="U9854"/>
      <c r="V9854" t="s">
        <v>4424</v>
      </c>
      <c r="W9854" s="244"/>
      <c r="AB9854" s="115" t="s">
        <v>4308</v>
      </c>
      <c r="AC9854" s="115" t="s">
        <v>4308</v>
      </c>
      <c r="AD9854" s="115" t="s">
        <v>4308</v>
      </c>
      <c r="AE9854" s="115" t="s">
        <v>4308</v>
      </c>
      <c r="AF9854" s="115" t="s">
        <v>4308</v>
      </c>
      <c r="AG9854" s="115" t="s">
        <v>4308</v>
      </c>
      <c r="AH9854" s="115" t="s">
        <v>4308</v>
      </c>
      <c r="AI9854" s="115" t="e">
        <f>VLOOKUP(A9854,'[2]دراسات قانونية'!$A$3:$E$600,1,0)</f>
        <v>#N/A</v>
      </c>
    </row>
    <row r="9855" spans="1:35" hidden="1" x14ac:dyDescent="0.25">
      <c r="A9855" s="243">
        <v>337660</v>
      </c>
      <c r="B9855" s="244" t="s">
        <v>2756</v>
      </c>
      <c r="C9855" s="244" t="s">
        <v>227</v>
      </c>
      <c r="D9855" s="245" t="s">
        <v>633</v>
      </c>
      <c r="E9855" s="115" t="s">
        <v>76</v>
      </c>
      <c r="F9855" s="237">
        <v>31437</v>
      </c>
      <c r="G9855" s="245" t="s">
        <v>918</v>
      </c>
      <c r="H9855" s="115" t="s">
        <v>16</v>
      </c>
      <c r="I9855" t="s">
        <v>199</v>
      </c>
      <c r="J9855" s="244" t="s">
        <v>1226</v>
      </c>
      <c r="L9855" s="115" t="s">
        <v>50</v>
      </c>
      <c r="U9855"/>
      <c r="V9855">
        <v>0</v>
      </c>
      <c r="W9855" s="244"/>
    </row>
    <row r="9856" spans="1:35" hidden="1" x14ac:dyDescent="0.25">
      <c r="A9856" s="246">
        <v>337661</v>
      </c>
      <c r="B9856" s="247" t="s">
        <v>13903</v>
      </c>
      <c r="C9856" s="247" t="s">
        <v>733</v>
      </c>
      <c r="D9856" s="248" t="s">
        <v>293</v>
      </c>
      <c r="E9856" t="s">
        <v>77</v>
      </c>
      <c r="F9856" s="126">
        <v>31691</v>
      </c>
      <c r="G9856" s="248" t="s">
        <v>67</v>
      </c>
      <c r="H9856" t="s">
        <v>16</v>
      </c>
      <c r="I9856" t="s">
        <v>129</v>
      </c>
      <c r="J9856" s="247" t="s">
        <v>1226</v>
      </c>
      <c r="K9856"/>
      <c r="L9856" t="s">
        <v>67</v>
      </c>
      <c r="M9856"/>
      <c r="N9856"/>
      <c r="O9856"/>
      <c r="P9856"/>
      <c r="Q9856"/>
      <c r="U9856"/>
      <c r="V9856">
        <v>0</v>
      </c>
      <c r="W9856" s="247"/>
      <c r="X9856"/>
      <c r="Y9856"/>
      <c r="Z9856"/>
      <c r="AA9856"/>
      <c r="AB9856"/>
      <c r="AC9856"/>
      <c r="AD9856"/>
      <c r="AE9856"/>
      <c r="AF9856"/>
      <c r="AG9856"/>
    </row>
    <row r="9857" spans="1:35" hidden="1" x14ac:dyDescent="0.25">
      <c r="A9857" s="243">
        <v>337662</v>
      </c>
      <c r="B9857" s="244" t="s">
        <v>2620</v>
      </c>
      <c r="C9857" s="244" t="s">
        <v>960</v>
      </c>
      <c r="D9857" s="245" t="s">
        <v>450</v>
      </c>
      <c r="E9857" s="115" t="s">
        <v>77</v>
      </c>
      <c r="F9857" s="237">
        <v>32252</v>
      </c>
      <c r="G9857" s="245" t="s">
        <v>2621</v>
      </c>
      <c r="H9857" s="115" t="s">
        <v>16</v>
      </c>
      <c r="I9857" t="s">
        <v>199</v>
      </c>
      <c r="J9857" s="244" t="s">
        <v>1226</v>
      </c>
      <c r="L9857" s="115" t="s">
        <v>18</v>
      </c>
      <c r="U9857"/>
      <c r="V9857">
        <v>0</v>
      </c>
      <c r="W9857" s="244"/>
    </row>
    <row r="9858" spans="1:35" hidden="1" x14ac:dyDescent="0.25">
      <c r="A9858" s="246">
        <v>337663</v>
      </c>
      <c r="B9858" s="247" t="s">
        <v>13904</v>
      </c>
      <c r="C9858" s="247" t="s">
        <v>364</v>
      </c>
      <c r="D9858" s="248" t="s">
        <v>13905</v>
      </c>
      <c r="E9858" t="s">
        <v>77</v>
      </c>
      <c r="F9858" s="126">
        <v>30582</v>
      </c>
      <c r="G9858" s="248" t="s">
        <v>676</v>
      </c>
      <c r="H9858" t="s">
        <v>16</v>
      </c>
      <c r="I9858" t="s">
        <v>136</v>
      </c>
      <c r="J9858" s="247" t="s">
        <v>1226</v>
      </c>
      <c r="K9858"/>
      <c r="L9858" t="s">
        <v>70</v>
      </c>
      <c r="M9858"/>
      <c r="N9858"/>
      <c r="O9858"/>
      <c r="P9858"/>
      <c r="Q9858"/>
      <c r="U9858"/>
      <c r="V9858">
        <v>0</v>
      </c>
      <c r="W9858" s="247"/>
      <c r="X9858"/>
      <c r="Y9858"/>
      <c r="Z9858"/>
      <c r="AA9858"/>
      <c r="AB9858"/>
      <c r="AC9858"/>
      <c r="AD9858"/>
      <c r="AE9858"/>
      <c r="AF9858"/>
      <c r="AG9858"/>
    </row>
    <row r="9859" spans="1:35" hidden="1" x14ac:dyDescent="0.25">
      <c r="A9859" s="246">
        <v>337664</v>
      </c>
      <c r="B9859" s="247" t="s">
        <v>13906</v>
      </c>
      <c r="C9859" s="247" t="s">
        <v>229</v>
      </c>
      <c r="D9859" s="248" t="s">
        <v>312</v>
      </c>
      <c r="E9859" t="s">
        <v>76</v>
      </c>
      <c r="F9859" s="126">
        <v>28192</v>
      </c>
      <c r="G9859" s="248" t="s">
        <v>18</v>
      </c>
      <c r="H9859" t="s">
        <v>16</v>
      </c>
      <c r="I9859" t="s">
        <v>136</v>
      </c>
      <c r="J9859" s="247" t="s">
        <v>1226</v>
      </c>
      <c r="K9859"/>
      <c r="L9859" t="s">
        <v>40</v>
      </c>
      <c r="M9859"/>
      <c r="N9859"/>
      <c r="O9859"/>
      <c r="P9859"/>
      <c r="Q9859"/>
      <c r="U9859"/>
      <c r="V9859">
        <v>0</v>
      </c>
      <c r="W9859" s="247"/>
      <c r="X9859"/>
      <c r="Y9859"/>
      <c r="Z9859"/>
      <c r="AA9859"/>
      <c r="AB9859"/>
      <c r="AC9859"/>
      <c r="AD9859"/>
      <c r="AE9859"/>
      <c r="AF9859"/>
      <c r="AG9859"/>
    </row>
    <row r="9860" spans="1:35" hidden="1" x14ac:dyDescent="0.25">
      <c r="A9860" s="246">
        <v>337666</v>
      </c>
      <c r="B9860" s="247" t="s">
        <v>13907</v>
      </c>
      <c r="C9860" s="247" t="s">
        <v>7407</v>
      </c>
      <c r="D9860" s="248" t="s">
        <v>276</v>
      </c>
      <c r="E9860" t="s">
        <v>77</v>
      </c>
      <c r="F9860" s="126">
        <v>36892</v>
      </c>
      <c r="G9860" s="248" t="s">
        <v>18</v>
      </c>
      <c r="H9860" t="s">
        <v>16</v>
      </c>
      <c r="I9860" t="s">
        <v>136</v>
      </c>
      <c r="J9860" s="247"/>
      <c r="K9860"/>
      <c r="L9860"/>
      <c r="M9860"/>
      <c r="N9860"/>
      <c r="O9860"/>
      <c r="P9860"/>
      <c r="Q9860"/>
      <c r="U9860"/>
      <c r="V9860" t="s">
        <v>16623</v>
      </c>
      <c r="W9860" s="247"/>
      <c r="X9860"/>
      <c r="Y9860"/>
      <c r="Z9860"/>
      <c r="AA9860"/>
      <c r="AB9860"/>
      <c r="AC9860" t="s">
        <v>4308</v>
      </c>
      <c r="AD9860" t="s">
        <v>4308</v>
      </c>
      <c r="AE9860" t="s">
        <v>4308</v>
      </c>
      <c r="AF9860" t="s">
        <v>4308</v>
      </c>
      <c r="AG9860" t="s">
        <v>4308</v>
      </c>
      <c r="AH9860" s="115" t="s">
        <v>4308</v>
      </c>
    </row>
    <row r="9861" spans="1:35" x14ac:dyDescent="0.25">
      <c r="A9861" s="243">
        <v>337667</v>
      </c>
      <c r="B9861" s="244" t="s">
        <v>13908</v>
      </c>
      <c r="C9861" s="244" t="s">
        <v>326</v>
      </c>
      <c r="D9861" s="245" t="s">
        <v>13909</v>
      </c>
      <c r="E9861" s="115" t="s">
        <v>77</v>
      </c>
      <c r="F9861" s="237">
        <v>32410</v>
      </c>
      <c r="G9861" s="245" t="s">
        <v>18</v>
      </c>
      <c r="H9861" s="115" t="s">
        <v>16</v>
      </c>
      <c r="I9861" t="s">
        <v>107</v>
      </c>
      <c r="J9861" s="244"/>
      <c r="U9861"/>
      <c r="V9861" t="s">
        <v>4424</v>
      </c>
      <c r="W9861" s="244"/>
      <c r="AB9861" s="115" t="s">
        <v>4308</v>
      </c>
      <c r="AC9861" s="115" t="s">
        <v>4308</v>
      </c>
      <c r="AD9861" s="115" t="s">
        <v>4308</v>
      </c>
      <c r="AE9861" s="115" t="s">
        <v>4308</v>
      </c>
      <c r="AF9861" s="115" t="s">
        <v>4308</v>
      </c>
      <c r="AG9861" s="115" t="s">
        <v>4308</v>
      </c>
      <c r="AH9861" s="115" t="s">
        <v>4308</v>
      </c>
      <c r="AI9861" s="115" t="e">
        <f>VLOOKUP(A9861,'[2]دراسات قانونية'!$A$3:$E$600,1,0)</f>
        <v>#N/A</v>
      </c>
    </row>
    <row r="9862" spans="1:35" x14ac:dyDescent="0.25">
      <c r="A9862" s="243">
        <v>337668</v>
      </c>
      <c r="B9862" s="244" t="s">
        <v>13910</v>
      </c>
      <c r="C9862" s="244" t="s">
        <v>497</v>
      </c>
      <c r="D9862" s="245" t="s">
        <v>390</v>
      </c>
      <c r="E9862" s="115" t="s">
        <v>77</v>
      </c>
      <c r="F9862" s="237"/>
      <c r="G9862" s="245"/>
      <c r="H9862" s="115" t="s">
        <v>16</v>
      </c>
      <c r="I9862" t="s">
        <v>107</v>
      </c>
      <c r="J9862" s="244"/>
      <c r="U9862"/>
      <c r="V9862" t="s">
        <v>4424</v>
      </c>
      <c r="W9862" s="244"/>
      <c r="AB9862" s="115" t="s">
        <v>4308</v>
      </c>
      <c r="AC9862" s="115" t="s">
        <v>4308</v>
      </c>
      <c r="AD9862" s="115" t="s">
        <v>4308</v>
      </c>
      <c r="AE9862" s="115" t="s">
        <v>4308</v>
      </c>
      <c r="AF9862" s="115" t="s">
        <v>4308</v>
      </c>
      <c r="AG9862" s="115" t="s">
        <v>4308</v>
      </c>
      <c r="AH9862" s="115" t="s">
        <v>4308</v>
      </c>
      <c r="AI9862" s="115" t="e">
        <f>VLOOKUP(A9862,'[2]دراسات قانونية'!$A$3:$E$600,1,0)</f>
        <v>#N/A</v>
      </c>
    </row>
    <row r="9863" spans="1:35" x14ac:dyDescent="0.25">
      <c r="A9863" s="243">
        <v>337670</v>
      </c>
      <c r="B9863" s="244" t="s">
        <v>13911</v>
      </c>
      <c r="C9863" s="244" t="s">
        <v>244</v>
      </c>
      <c r="D9863" s="245" t="s">
        <v>633</v>
      </c>
      <c r="E9863" s="115" t="s">
        <v>77</v>
      </c>
      <c r="F9863" s="237"/>
      <c r="G9863" s="245"/>
      <c r="H9863" s="115" t="s">
        <v>16</v>
      </c>
      <c r="I9863" t="s">
        <v>107</v>
      </c>
      <c r="J9863" s="244"/>
      <c r="U9863"/>
      <c r="V9863" t="s">
        <v>4424</v>
      </c>
      <c r="W9863" s="244"/>
      <c r="AA9863" s="115" t="s">
        <v>4308</v>
      </c>
      <c r="AB9863" s="115" t="s">
        <v>4308</v>
      </c>
      <c r="AC9863" s="115" t="s">
        <v>4308</v>
      </c>
      <c r="AD9863" s="115" t="s">
        <v>4308</v>
      </c>
      <c r="AE9863" s="115" t="s">
        <v>4308</v>
      </c>
      <c r="AF9863" s="115" t="s">
        <v>4308</v>
      </c>
      <c r="AG9863" s="115" t="s">
        <v>4308</v>
      </c>
      <c r="AH9863" s="115" t="s">
        <v>4308</v>
      </c>
      <c r="AI9863" s="115" t="e">
        <f>VLOOKUP(A9863,'[2]دراسات قانونية'!$A$3:$E$600,1,0)</f>
        <v>#N/A</v>
      </c>
    </row>
    <row r="9864" spans="1:35" x14ac:dyDescent="0.25">
      <c r="A9864" s="243">
        <v>337671</v>
      </c>
      <c r="B9864" s="244" t="s">
        <v>13912</v>
      </c>
      <c r="C9864" s="244" t="s">
        <v>518</v>
      </c>
      <c r="D9864" s="245" t="s">
        <v>633</v>
      </c>
      <c r="E9864" s="115" t="s">
        <v>76</v>
      </c>
      <c r="F9864" s="237">
        <v>35455</v>
      </c>
      <c r="G9864" s="245" t="s">
        <v>58</v>
      </c>
      <c r="H9864" s="115" t="s">
        <v>16</v>
      </c>
      <c r="I9864" t="s">
        <v>107</v>
      </c>
      <c r="J9864" s="244"/>
      <c r="U9864"/>
      <c r="V9864" t="s">
        <v>4424</v>
      </c>
      <c r="W9864" s="244"/>
      <c r="AC9864" s="115" t="s">
        <v>4308</v>
      </c>
      <c r="AD9864" s="115" t="s">
        <v>4308</v>
      </c>
      <c r="AE9864" s="115" t="s">
        <v>4308</v>
      </c>
      <c r="AF9864" s="115" t="s">
        <v>4308</v>
      </c>
      <c r="AG9864" s="115" t="s">
        <v>4308</v>
      </c>
      <c r="AH9864" s="115" t="s">
        <v>4308</v>
      </c>
      <c r="AI9864" s="115" t="e">
        <f>VLOOKUP(A9864,'[2]دراسات قانونية'!$A$3:$E$600,1,0)</f>
        <v>#N/A</v>
      </c>
    </row>
    <row r="9865" spans="1:35" x14ac:dyDescent="0.25">
      <c r="A9865" s="243">
        <v>337672</v>
      </c>
      <c r="B9865" s="244" t="s">
        <v>13913</v>
      </c>
      <c r="C9865" s="244" t="s">
        <v>489</v>
      </c>
      <c r="D9865" s="245" t="s">
        <v>286</v>
      </c>
      <c r="E9865" s="115" t="s">
        <v>76</v>
      </c>
      <c r="F9865" s="237"/>
      <c r="G9865" s="245"/>
      <c r="H9865" s="115" t="s">
        <v>16</v>
      </c>
      <c r="I9865" t="s">
        <v>107</v>
      </c>
      <c r="J9865" s="244"/>
      <c r="U9865"/>
      <c r="V9865" t="s">
        <v>4424</v>
      </c>
      <c r="W9865" s="244"/>
      <c r="AA9865" s="115" t="s">
        <v>4308</v>
      </c>
      <c r="AB9865" s="115" t="s">
        <v>4308</v>
      </c>
      <c r="AC9865" s="115" t="s">
        <v>4308</v>
      </c>
      <c r="AD9865" s="115" t="s">
        <v>4308</v>
      </c>
      <c r="AE9865" s="115" t="s">
        <v>4308</v>
      </c>
      <c r="AF9865" s="115" t="s">
        <v>4308</v>
      </c>
      <c r="AG9865" s="115" t="s">
        <v>4308</v>
      </c>
      <c r="AH9865" s="115" t="s">
        <v>4308</v>
      </c>
      <c r="AI9865" s="115" t="e">
        <f>VLOOKUP(A9865,'[2]دراسات قانونية'!$A$3:$E$600,1,0)</f>
        <v>#N/A</v>
      </c>
    </row>
    <row r="9866" spans="1:35" x14ac:dyDescent="0.25">
      <c r="A9866" s="243">
        <v>337673</v>
      </c>
      <c r="B9866" s="244" t="s">
        <v>4790</v>
      </c>
      <c r="C9866" s="244" t="s">
        <v>218</v>
      </c>
      <c r="D9866" s="245" t="s">
        <v>13914</v>
      </c>
      <c r="E9866" s="115" t="s">
        <v>76</v>
      </c>
      <c r="F9866" s="237">
        <v>36532</v>
      </c>
      <c r="G9866" s="245" t="s">
        <v>13915</v>
      </c>
      <c r="H9866" s="115" t="s">
        <v>16</v>
      </c>
      <c r="I9866" t="s">
        <v>107</v>
      </c>
      <c r="J9866" s="244"/>
      <c r="U9866"/>
      <c r="V9866" t="s">
        <v>4424</v>
      </c>
      <c r="W9866" s="244"/>
      <c r="AB9866" s="115" t="s">
        <v>4308</v>
      </c>
      <c r="AC9866" s="115" t="s">
        <v>4308</v>
      </c>
      <c r="AD9866" s="115" t="s">
        <v>4308</v>
      </c>
      <c r="AE9866" s="115" t="s">
        <v>4308</v>
      </c>
      <c r="AF9866" s="115" t="s">
        <v>4308</v>
      </c>
      <c r="AG9866" s="115" t="s">
        <v>4308</v>
      </c>
      <c r="AH9866" s="115" t="s">
        <v>4308</v>
      </c>
      <c r="AI9866" s="115" t="e">
        <f>VLOOKUP(A9866,'[2]دراسات قانونية'!$A$3:$E$600,1,0)</f>
        <v>#N/A</v>
      </c>
    </row>
    <row r="9867" spans="1:35" x14ac:dyDescent="0.25">
      <c r="A9867" s="243">
        <v>337674</v>
      </c>
      <c r="B9867" s="244" t="s">
        <v>13916</v>
      </c>
      <c r="C9867" s="244" t="s">
        <v>1429</v>
      </c>
      <c r="D9867" s="245" t="s">
        <v>354</v>
      </c>
      <c r="E9867" s="115" t="s">
        <v>77</v>
      </c>
      <c r="F9867" s="237">
        <v>33239</v>
      </c>
      <c r="G9867" s="245" t="s">
        <v>6726</v>
      </c>
      <c r="H9867" s="115" t="s">
        <v>16</v>
      </c>
      <c r="I9867" t="s">
        <v>107</v>
      </c>
      <c r="J9867" s="244" t="s">
        <v>1226</v>
      </c>
      <c r="L9867" s="115" t="s">
        <v>61</v>
      </c>
      <c r="U9867"/>
      <c r="V9867" t="s">
        <v>4424</v>
      </c>
      <c r="W9867" s="244"/>
      <c r="AE9867" s="115" t="s">
        <v>4308</v>
      </c>
      <c r="AF9867" s="115" t="s">
        <v>4308</v>
      </c>
      <c r="AG9867" s="115" t="s">
        <v>4308</v>
      </c>
      <c r="AH9867" s="115" t="s">
        <v>4308</v>
      </c>
      <c r="AI9867" s="115" t="e">
        <f>VLOOKUP(A9867,'[2]دراسات قانونية'!$A$3:$E$600,1,0)</f>
        <v>#N/A</v>
      </c>
    </row>
    <row r="9868" spans="1:35" hidden="1" x14ac:dyDescent="0.25">
      <c r="A9868" s="246">
        <v>337675</v>
      </c>
      <c r="B9868" s="247" t="s">
        <v>13917</v>
      </c>
      <c r="C9868" s="247" t="s">
        <v>609</v>
      </c>
      <c r="D9868" s="248" t="s">
        <v>220</v>
      </c>
      <c r="E9868" t="s">
        <v>77</v>
      </c>
      <c r="F9868" s="126">
        <v>36105</v>
      </c>
      <c r="G9868" s="248" t="s">
        <v>30</v>
      </c>
      <c r="H9868" t="s">
        <v>16</v>
      </c>
      <c r="I9868" t="s">
        <v>136</v>
      </c>
      <c r="J9868" s="247" t="s">
        <v>15</v>
      </c>
      <c r="K9868"/>
      <c r="L9868" t="s">
        <v>30</v>
      </c>
      <c r="M9868"/>
      <c r="N9868"/>
      <c r="O9868"/>
      <c r="P9868"/>
      <c r="Q9868"/>
      <c r="U9868"/>
      <c r="V9868">
        <v>0</v>
      </c>
      <c r="W9868" s="247"/>
      <c r="X9868"/>
      <c r="Y9868"/>
      <c r="Z9868"/>
      <c r="AA9868"/>
      <c r="AB9868"/>
      <c r="AC9868"/>
      <c r="AD9868"/>
      <c r="AE9868"/>
      <c r="AF9868"/>
      <c r="AG9868"/>
    </row>
    <row r="9869" spans="1:35" x14ac:dyDescent="0.25">
      <c r="A9869" s="243">
        <v>337676</v>
      </c>
      <c r="B9869" s="244" t="s">
        <v>13918</v>
      </c>
      <c r="C9869" s="244" t="s">
        <v>250</v>
      </c>
      <c r="D9869" s="245" t="s">
        <v>13919</v>
      </c>
      <c r="E9869" s="115" t="s">
        <v>77</v>
      </c>
      <c r="F9869" s="237">
        <v>29683</v>
      </c>
      <c r="G9869" s="245" t="s">
        <v>13920</v>
      </c>
      <c r="H9869" s="115" t="s">
        <v>16</v>
      </c>
      <c r="I9869" t="s">
        <v>107</v>
      </c>
      <c r="J9869" s="244"/>
      <c r="U9869"/>
      <c r="V9869" t="s">
        <v>4414</v>
      </c>
      <c r="W9869" s="244"/>
      <c r="AD9869" s="115" t="s">
        <v>4308</v>
      </c>
      <c r="AE9869" s="115" t="s">
        <v>4308</v>
      </c>
      <c r="AF9869" s="115" t="s">
        <v>4308</v>
      </c>
      <c r="AG9869" s="115" t="s">
        <v>4308</v>
      </c>
      <c r="AH9869" s="115" t="s">
        <v>4308</v>
      </c>
      <c r="AI9869" s="115" t="e">
        <f>VLOOKUP(A9869,'[2]دراسات قانونية'!$A$3:$E$600,1,0)</f>
        <v>#N/A</v>
      </c>
    </row>
    <row r="9870" spans="1:35" x14ac:dyDescent="0.25">
      <c r="A9870" s="243">
        <v>337677</v>
      </c>
      <c r="B9870" s="244" t="s">
        <v>13921</v>
      </c>
      <c r="C9870" s="244" t="s">
        <v>5064</v>
      </c>
      <c r="D9870" s="245" t="s">
        <v>435</v>
      </c>
      <c r="E9870" s="115" t="s">
        <v>76</v>
      </c>
      <c r="F9870" s="237"/>
      <c r="G9870" s="245"/>
      <c r="H9870" s="115" t="s">
        <v>16</v>
      </c>
      <c r="I9870" t="s">
        <v>107</v>
      </c>
      <c r="J9870" s="244"/>
      <c r="U9870"/>
      <c r="V9870" t="s">
        <v>4424</v>
      </c>
      <c r="W9870" s="244"/>
      <c r="AA9870" s="115" t="s">
        <v>4308</v>
      </c>
      <c r="AB9870" s="115" t="s">
        <v>4308</v>
      </c>
      <c r="AC9870" s="115" t="s">
        <v>4308</v>
      </c>
      <c r="AD9870" s="115" t="s">
        <v>4308</v>
      </c>
      <c r="AE9870" s="115" t="s">
        <v>4308</v>
      </c>
      <c r="AF9870" s="115" t="s">
        <v>4308</v>
      </c>
      <c r="AG9870" s="115" t="s">
        <v>4308</v>
      </c>
      <c r="AH9870" s="115" t="s">
        <v>4308</v>
      </c>
      <c r="AI9870" s="115" t="e">
        <f>VLOOKUP(A9870,'[2]دراسات قانونية'!$A$3:$E$600,1,0)</f>
        <v>#N/A</v>
      </c>
    </row>
    <row r="9871" spans="1:35" hidden="1" x14ac:dyDescent="0.25">
      <c r="A9871" s="243">
        <v>337678</v>
      </c>
      <c r="B9871" s="244" t="s">
        <v>4258</v>
      </c>
      <c r="C9871" s="244" t="s">
        <v>227</v>
      </c>
      <c r="D9871" s="245" t="s">
        <v>2235</v>
      </c>
      <c r="E9871" s="115" t="s">
        <v>77</v>
      </c>
      <c r="F9871" s="237">
        <v>36892</v>
      </c>
      <c r="G9871" s="245" t="s">
        <v>2209</v>
      </c>
      <c r="H9871" s="115" t="s">
        <v>16</v>
      </c>
      <c r="I9871" t="s">
        <v>136</v>
      </c>
      <c r="J9871" s="244" t="s">
        <v>1226</v>
      </c>
      <c r="L9871" s="115" t="s">
        <v>30</v>
      </c>
      <c r="U9871"/>
      <c r="V9871">
        <v>0</v>
      </c>
      <c r="W9871" s="244"/>
    </row>
    <row r="9872" spans="1:35" x14ac:dyDescent="0.25">
      <c r="A9872" s="243">
        <v>337680</v>
      </c>
      <c r="B9872" s="244" t="s">
        <v>13922</v>
      </c>
      <c r="C9872" s="244" t="s">
        <v>260</v>
      </c>
      <c r="D9872" s="245" t="s">
        <v>613</v>
      </c>
      <c r="E9872" s="115" t="s">
        <v>76</v>
      </c>
      <c r="F9872" s="237"/>
      <c r="G9872" s="245"/>
      <c r="H9872" s="115" t="s">
        <v>16</v>
      </c>
      <c r="I9872" t="s">
        <v>107</v>
      </c>
      <c r="J9872" s="244"/>
      <c r="U9872"/>
      <c r="V9872" t="s">
        <v>4424</v>
      </c>
      <c r="W9872" s="244"/>
      <c r="AB9872" s="115" t="s">
        <v>4308</v>
      </c>
      <c r="AC9872" s="115" t="s">
        <v>4308</v>
      </c>
      <c r="AD9872" s="115" t="s">
        <v>4308</v>
      </c>
      <c r="AE9872" s="115" t="s">
        <v>4308</v>
      </c>
      <c r="AF9872" s="115" t="s">
        <v>4308</v>
      </c>
      <c r="AG9872" s="115" t="s">
        <v>4308</v>
      </c>
      <c r="AH9872" s="115" t="s">
        <v>4308</v>
      </c>
      <c r="AI9872" s="115" t="e">
        <f>VLOOKUP(A9872,'[2]دراسات قانونية'!$A$3:$E$600,1,0)</f>
        <v>#N/A</v>
      </c>
    </row>
    <row r="9873" spans="1:35" x14ac:dyDescent="0.25">
      <c r="A9873" s="243">
        <v>337681</v>
      </c>
      <c r="B9873" s="244" t="s">
        <v>13923</v>
      </c>
      <c r="C9873" s="244" t="s">
        <v>7407</v>
      </c>
      <c r="D9873" s="245" t="s">
        <v>213</v>
      </c>
      <c r="E9873" s="115" t="s">
        <v>77</v>
      </c>
      <c r="F9873" s="237">
        <v>32530</v>
      </c>
      <c r="G9873" s="245" t="s">
        <v>18</v>
      </c>
      <c r="H9873" s="115" t="s">
        <v>16</v>
      </c>
      <c r="I9873" t="s">
        <v>107</v>
      </c>
      <c r="J9873" s="244"/>
      <c r="U9873"/>
      <c r="V9873" t="s">
        <v>4424</v>
      </c>
      <c r="W9873" s="244"/>
      <c r="AB9873" s="115" t="s">
        <v>4308</v>
      </c>
      <c r="AC9873" s="115" t="s">
        <v>4308</v>
      </c>
      <c r="AD9873" s="115" t="s">
        <v>4308</v>
      </c>
      <c r="AE9873" s="115" t="s">
        <v>4308</v>
      </c>
      <c r="AF9873" s="115" t="s">
        <v>4308</v>
      </c>
      <c r="AG9873" s="115" t="s">
        <v>4308</v>
      </c>
      <c r="AH9873" s="115" t="s">
        <v>4308</v>
      </c>
      <c r="AI9873" s="115" t="e">
        <f>VLOOKUP(A9873,'[2]دراسات قانونية'!$A$3:$E$600,1,0)</f>
        <v>#N/A</v>
      </c>
    </row>
    <row r="9874" spans="1:35" hidden="1" x14ac:dyDescent="0.25">
      <c r="A9874" s="246">
        <v>337682</v>
      </c>
      <c r="B9874" s="247" t="s">
        <v>13924</v>
      </c>
      <c r="C9874" s="247" t="s">
        <v>570</v>
      </c>
      <c r="D9874" s="248" t="s">
        <v>1127</v>
      </c>
      <c r="E9874" t="s">
        <v>77</v>
      </c>
      <c r="F9874" s="126">
        <v>35847</v>
      </c>
      <c r="G9874" s="248" t="s">
        <v>333</v>
      </c>
      <c r="H9874" t="s">
        <v>16</v>
      </c>
      <c r="I9874" t="s">
        <v>136</v>
      </c>
      <c r="J9874" s="247"/>
      <c r="K9874"/>
      <c r="L9874"/>
      <c r="M9874"/>
      <c r="N9874"/>
      <c r="O9874"/>
      <c r="P9874"/>
      <c r="Q9874"/>
      <c r="U9874"/>
      <c r="V9874">
        <v>0</v>
      </c>
      <c r="W9874" s="247"/>
      <c r="X9874"/>
      <c r="Y9874"/>
      <c r="Z9874"/>
      <c r="AA9874"/>
      <c r="AB9874"/>
      <c r="AC9874"/>
      <c r="AD9874"/>
      <c r="AE9874"/>
      <c r="AF9874"/>
      <c r="AG9874"/>
    </row>
    <row r="9875" spans="1:35" x14ac:dyDescent="0.25">
      <c r="A9875" s="243">
        <v>337684</v>
      </c>
      <c r="B9875" s="244" t="s">
        <v>13925</v>
      </c>
      <c r="C9875" s="244" t="s">
        <v>678</v>
      </c>
      <c r="D9875" s="245" t="s">
        <v>13926</v>
      </c>
      <c r="E9875" s="115" t="s">
        <v>76</v>
      </c>
      <c r="F9875" s="237">
        <v>36606</v>
      </c>
      <c r="G9875" s="245" t="s">
        <v>13927</v>
      </c>
      <c r="H9875" s="115" t="s">
        <v>16</v>
      </c>
      <c r="I9875" t="s">
        <v>107</v>
      </c>
      <c r="J9875" s="244"/>
      <c r="U9875"/>
      <c r="V9875" t="s">
        <v>4424</v>
      </c>
      <c r="W9875" s="244"/>
      <c r="AB9875" s="115" t="s">
        <v>4308</v>
      </c>
      <c r="AC9875" s="115" t="s">
        <v>4308</v>
      </c>
      <c r="AD9875" s="115" t="s">
        <v>4308</v>
      </c>
      <c r="AE9875" s="115" t="s">
        <v>4308</v>
      </c>
      <c r="AF9875" s="115" t="s">
        <v>4308</v>
      </c>
      <c r="AG9875" s="115" t="s">
        <v>4308</v>
      </c>
      <c r="AH9875" s="115" t="s">
        <v>4308</v>
      </c>
      <c r="AI9875" s="115" t="e">
        <f>VLOOKUP(A9875,'[2]دراسات قانونية'!$A$3:$E$600,1,0)</f>
        <v>#N/A</v>
      </c>
    </row>
    <row r="9876" spans="1:35" hidden="1" x14ac:dyDescent="0.25">
      <c r="A9876" s="246">
        <v>337685</v>
      </c>
      <c r="B9876" s="247" t="s">
        <v>13928</v>
      </c>
      <c r="C9876" s="247" t="s">
        <v>252</v>
      </c>
      <c r="D9876" s="248" t="s">
        <v>13929</v>
      </c>
      <c r="E9876" t="s">
        <v>77</v>
      </c>
      <c r="F9876" s="126">
        <v>33516</v>
      </c>
      <c r="G9876" s="248" t="s">
        <v>18</v>
      </c>
      <c r="H9876" t="s">
        <v>16</v>
      </c>
      <c r="I9876" t="s">
        <v>5306</v>
      </c>
      <c r="J9876" s="247" t="s">
        <v>1226</v>
      </c>
      <c r="K9876"/>
      <c r="L9876" t="s">
        <v>30</v>
      </c>
      <c r="M9876"/>
      <c r="N9876"/>
      <c r="O9876"/>
      <c r="P9876"/>
      <c r="Q9876"/>
      <c r="U9876"/>
      <c r="V9876">
        <v>0</v>
      </c>
      <c r="W9876" s="247"/>
      <c r="X9876"/>
      <c r="Y9876"/>
      <c r="Z9876"/>
      <c r="AA9876"/>
      <c r="AB9876"/>
      <c r="AC9876"/>
      <c r="AD9876"/>
      <c r="AE9876"/>
      <c r="AF9876"/>
      <c r="AG9876"/>
    </row>
    <row r="9877" spans="1:35" x14ac:dyDescent="0.25">
      <c r="A9877" s="243">
        <v>337686</v>
      </c>
      <c r="B9877" s="244" t="s">
        <v>13930</v>
      </c>
      <c r="C9877" s="244" t="s">
        <v>233</v>
      </c>
      <c r="D9877" s="245" t="s">
        <v>10971</v>
      </c>
      <c r="E9877" s="115" t="s">
        <v>76</v>
      </c>
      <c r="F9877" s="237"/>
      <c r="G9877" s="245"/>
      <c r="H9877" s="115" t="s">
        <v>16</v>
      </c>
      <c r="I9877" t="s">
        <v>107</v>
      </c>
      <c r="J9877" s="244"/>
      <c r="U9877"/>
      <c r="V9877" t="s">
        <v>4424</v>
      </c>
      <c r="W9877" s="244"/>
      <c r="AA9877" s="115" t="s">
        <v>4308</v>
      </c>
      <c r="AB9877" s="115" t="s">
        <v>4308</v>
      </c>
      <c r="AC9877" s="115" t="s">
        <v>4308</v>
      </c>
      <c r="AD9877" s="115" t="s">
        <v>4308</v>
      </c>
      <c r="AE9877" s="115" t="s">
        <v>4308</v>
      </c>
      <c r="AF9877" s="115" t="s">
        <v>4308</v>
      </c>
      <c r="AG9877" s="115" t="s">
        <v>4308</v>
      </c>
      <c r="AH9877" s="115" t="s">
        <v>4308</v>
      </c>
      <c r="AI9877" s="115" t="e">
        <f>VLOOKUP(A9877,'[2]دراسات قانونية'!$A$3:$E$600,1,0)</f>
        <v>#N/A</v>
      </c>
    </row>
    <row r="9878" spans="1:35" x14ac:dyDescent="0.25">
      <c r="A9878" s="243">
        <v>337687</v>
      </c>
      <c r="B9878" s="244" t="s">
        <v>12259</v>
      </c>
      <c r="C9878" s="244" t="s">
        <v>1515</v>
      </c>
      <c r="D9878" s="245" t="s">
        <v>13931</v>
      </c>
      <c r="E9878" s="115" t="s">
        <v>76</v>
      </c>
      <c r="F9878" s="237"/>
      <c r="G9878" s="245"/>
      <c r="H9878" s="115" t="s">
        <v>16</v>
      </c>
      <c r="I9878" t="s">
        <v>107</v>
      </c>
      <c r="J9878" s="244"/>
      <c r="U9878"/>
      <c r="V9878" t="s">
        <v>4424</v>
      </c>
      <c r="W9878" s="244"/>
      <c r="AA9878" s="115" t="s">
        <v>4308</v>
      </c>
      <c r="AB9878" s="115" t="s">
        <v>4308</v>
      </c>
      <c r="AC9878" s="115" t="s">
        <v>4308</v>
      </c>
      <c r="AD9878" s="115" t="s">
        <v>4308</v>
      </c>
      <c r="AE9878" s="115" t="s">
        <v>4308</v>
      </c>
      <c r="AF9878" s="115" t="s">
        <v>4308</v>
      </c>
      <c r="AG9878" s="115" t="s">
        <v>4308</v>
      </c>
      <c r="AH9878" s="115" t="s">
        <v>4308</v>
      </c>
      <c r="AI9878" s="115" t="e">
        <f>VLOOKUP(A9878,'[2]دراسات قانونية'!$A$3:$E$600,1,0)</f>
        <v>#N/A</v>
      </c>
    </row>
    <row r="9879" spans="1:35" x14ac:dyDescent="0.25">
      <c r="A9879" s="243">
        <v>337688</v>
      </c>
      <c r="B9879" s="244" t="s">
        <v>13932</v>
      </c>
      <c r="C9879" s="244" t="s">
        <v>1502</v>
      </c>
      <c r="D9879" s="245" t="s">
        <v>830</v>
      </c>
      <c r="E9879" s="115" t="s">
        <v>76</v>
      </c>
      <c r="F9879" s="237"/>
      <c r="G9879" s="245"/>
      <c r="H9879" s="115" t="s">
        <v>16</v>
      </c>
      <c r="I9879" t="s">
        <v>107</v>
      </c>
      <c r="J9879" s="244"/>
      <c r="U9879"/>
      <c r="V9879" t="s">
        <v>4424</v>
      </c>
      <c r="W9879" s="244"/>
      <c r="AA9879" s="115" t="s">
        <v>4308</v>
      </c>
      <c r="AB9879" s="115" t="s">
        <v>4308</v>
      </c>
      <c r="AC9879" s="115" t="s">
        <v>4308</v>
      </c>
      <c r="AD9879" s="115" t="s">
        <v>4308</v>
      </c>
      <c r="AE9879" s="115" t="s">
        <v>4308</v>
      </c>
      <c r="AF9879" s="115" t="s">
        <v>4308</v>
      </c>
      <c r="AG9879" s="115" t="s">
        <v>4308</v>
      </c>
      <c r="AH9879" s="115" t="s">
        <v>4308</v>
      </c>
      <c r="AI9879" s="115" t="e">
        <f>VLOOKUP(A9879,'[2]دراسات قانونية'!$A$3:$E$600,1,0)</f>
        <v>#N/A</v>
      </c>
    </row>
    <row r="9880" spans="1:35" x14ac:dyDescent="0.25">
      <c r="A9880" s="243">
        <v>337689</v>
      </c>
      <c r="B9880" s="244" t="s">
        <v>13933</v>
      </c>
      <c r="C9880" s="244" t="s">
        <v>279</v>
      </c>
      <c r="D9880" s="245" t="s">
        <v>13934</v>
      </c>
      <c r="E9880" s="115" t="s">
        <v>76</v>
      </c>
      <c r="F9880" s="237"/>
      <c r="G9880" s="245"/>
      <c r="H9880" s="115" t="s">
        <v>16</v>
      </c>
      <c r="I9880" t="s">
        <v>107</v>
      </c>
      <c r="J9880" s="244"/>
      <c r="U9880"/>
      <c r="V9880" t="s">
        <v>4424</v>
      </c>
      <c r="W9880" s="244"/>
      <c r="AA9880" s="115" t="s">
        <v>4308</v>
      </c>
      <c r="AB9880" s="115" t="s">
        <v>4308</v>
      </c>
      <c r="AC9880" s="115" t="s">
        <v>4308</v>
      </c>
      <c r="AD9880" s="115" t="s">
        <v>4308</v>
      </c>
      <c r="AE9880" s="115" t="s">
        <v>4308</v>
      </c>
      <c r="AF9880" s="115" t="s">
        <v>4308</v>
      </c>
      <c r="AG9880" s="115" t="s">
        <v>4308</v>
      </c>
      <c r="AH9880" s="115" t="s">
        <v>4308</v>
      </c>
      <c r="AI9880" s="115" t="e">
        <f>VLOOKUP(A9880,'[2]دراسات قانونية'!$A$3:$E$600,1,0)</f>
        <v>#N/A</v>
      </c>
    </row>
    <row r="9881" spans="1:35" hidden="1" x14ac:dyDescent="0.25">
      <c r="A9881" s="243">
        <v>337690</v>
      </c>
      <c r="B9881" s="244" t="s">
        <v>2838</v>
      </c>
      <c r="C9881" s="244" t="s">
        <v>2839</v>
      </c>
      <c r="D9881" s="245" t="s">
        <v>318</v>
      </c>
      <c r="E9881" s="115" t="s">
        <v>77</v>
      </c>
      <c r="F9881" s="237">
        <v>33984</v>
      </c>
      <c r="G9881" s="245" t="s">
        <v>27</v>
      </c>
      <c r="H9881" s="115" t="s">
        <v>16</v>
      </c>
      <c r="I9881" t="s">
        <v>199</v>
      </c>
      <c r="J9881" s="244" t="s">
        <v>1226</v>
      </c>
      <c r="L9881" s="115" t="s">
        <v>27</v>
      </c>
      <c r="U9881"/>
      <c r="V9881">
        <v>0</v>
      </c>
      <c r="W9881" s="244"/>
    </row>
    <row r="9882" spans="1:35" x14ac:dyDescent="0.25">
      <c r="A9882" s="243">
        <v>337691</v>
      </c>
      <c r="B9882" s="244" t="s">
        <v>13935</v>
      </c>
      <c r="C9882" s="244" t="s">
        <v>324</v>
      </c>
      <c r="D9882" s="245" t="s">
        <v>13936</v>
      </c>
      <c r="E9882" s="115" t="s">
        <v>76</v>
      </c>
      <c r="F9882" s="237"/>
      <c r="G9882" s="245"/>
      <c r="H9882" s="115" t="s">
        <v>16</v>
      </c>
      <c r="I9882" t="s">
        <v>107</v>
      </c>
      <c r="J9882" s="244"/>
      <c r="U9882"/>
      <c r="V9882" t="s">
        <v>4424</v>
      </c>
      <c r="W9882" s="244"/>
      <c r="AC9882" s="115" t="s">
        <v>4308</v>
      </c>
      <c r="AD9882" s="115" t="s">
        <v>4308</v>
      </c>
      <c r="AE9882" s="115" t="s">
        <v>4308</v>
      </c>
      <c r="AF9882" s="115" t="s">
        <v>4308</v>
      </c>
      <c r="AG9882" s="115" t="s">
        <v>4308</v>
      </c>
      <c r="AH9882" s="115" t="s">
        <v>4308</v>
      </c>
      <c r="AI9882" s="115" t="e">
        <f>VLOOKUP(A9882,'[2]دراسات قانونية'!$A$3:$E$600,1,0)</f>
        <v>#N/A</v>
      </c>
    </row>
    <row r="9883" spans="1:35" hidden="1" x14ac:dyDescent="0.25">
      <c r="A9883" s="243">
        <v>337693</v>
      </c>
      <c r="B9883" s="244" t="s">
        <v>2840</v>
      </c>
      <c r="C9883" s="244" t="s">
        <v>828</v>
      </c>
      <c r="D9883" s="245" t="s">
        <v>1062</v>
      </c>
      <c r="E9883" s="115" t="s">
        <v>77</v>
      </c>
      <c r="F9883" s="237">
        <v>34337</v>
      </c>
      <c r="G9883" s="245" t="s">
        <v>2841</v>
      </c>
      <c r="H9883" s="115" t="s">
        <v>16</v>
      </c>
      <c r="I9883" t="s">
        <v>199</v>
      </c>
      <c r="J9883" s="244" t="s">
        <v>1226</v>
      </c>
      <c r="L9883" s="115" t="s">
        <v>18</v>
      </c>
      <c r="U9883"/>
      <c r="V9883">
        <v>0</v>
      </c>
      <c r="W9883" s="244"/>
    </row>
    <row r="9884" spans="1:35" x14ac:dyDescent="0.25">
      <c r="A9884" s="243">
        <v>337694</v>
      </c>
      <c r="B9884" s="244" t="s">
        <v>1503</v>
      </c>
      <c r="C9884" s="244" t="s">
        <v>244</v>
      </c>
      <c r="D9884" s="245" t="s">
        <v>420</v>
      </c>
      <c r="E9884" s="115" t="s">
        <v>76</v>
      </c>
      <c r="F9884" s="237"/>
      <c r="G9884" s="245"/>
      <c r="H9884" s="115" t="s">
        <v>16</v>
      </c>
      <c r="I9884" t="s">
        <v>107</v>
      </c>
      <c r="J9884" s="244"/>
      <c r="U9884"/>
      <c r="V9884" t="s">
        <v>4424</v>
      </c>
      <c r="W9884" s="244"/>
      <c r="AA9884" s="115" t="s">
        <v>4308</v>
      </c>
      <c r="AB9884" s="115" t="s">
        <v>4308</v>
      </c>
      <c r="AC9884" s="115" t="s">
        <v>4308</v>
      </c>
      <c r="AD9884" s="115" t="s">
        <v>4308</v>
      </c>
      <c r="AE9884" s="115" t="s">
        <v>4308</v>
      </c>
      <c r="AF9884" s="115" t="s">
        <v>4308</v>
      </c>
      <c r="AG9884" s="115" t="s">
        <v>4308</v>
      </c>
      <c r="AH9884" s="115" t="s">
        <v>4308</v>
      </c>
      <c r="AI9884" s="115" t="e">
        <f>VLOOKUP(A9884,'[2]دراسات قانونية'!$A$3:$E$600,1,0)</f>
        <v>#N/A</v>
      </c>
    </row>
    <row r="9885" spans="1:35" hidden="1" x14ac:dyDescent="0.25">
      <c r="A9885" s="243">
        <v>337695</v>
      </c>
      <c r="B9885" s="244" t="s">
        <v>2842</v>
      </c>
      <c r="C9885" s="244" t="s">
        <v>1052</v>
      </c>
      <c r="D9885" s="245" t="s">
        <v>1608</v>
      </c>
      <c r="E9885" s="115" t="s">
        <v>77</v>
      </c>
      <c r="F9885" s="237">
        <v>31542</v>
      </c>
      <c r="G9885" s="245" t="s">
        <v>2236</v>
      </c>
      <c r="H9885" s="115" t="s">
        <v>16</v>
      </c>
      <c r="I9885" t="s">
        <v>199</v>
      </c>
      <c r="J9885" s="244" t="s">
        <v>1226</v>
      </c>
      <c r="L9885" s="115" t="s">
        <v>70</v>
      </c>
      <c r="U9885"/>
      <c r="V9885">
        <v>0</v>
      </c>
      <c r="W9885" s="244"/>
    </row>
    <row r="9886" spans="1:35" x14ac:dyDescent="0.25">
      <c r="A9886" s="243">
        <v>337696</v>
      </c>
      <c r="B9886" s="244" t="s">
        <v>13937</v>
      </c>
      <c r="C9886" s="244" t="s">
        <v>209</v>
      </c>
      <c r="D9886" s="245" t="s">
        <v>407</v>
      </c>
      <c r="E9886" s="115" t="s">
        <v>76</v>
      </c>
      <c r="F9886" s="237"/>
      <c r="G9886" s="245"/>
      <c r="H9886" s="115" t="s">
        <v>16</v>
      </c>
      <c r="I9886" t="s">
        <v>107</v>
      </c>
      <c r="J9886" s="244"/>
      <c r="U9886"/>
      <c r="V9886" t="s">
        <v>4424</v>
      </c>
      <c r="W9886" s="244"/>
      <c r="AA9886" s="115" t="s">
        <v>4308</v>
      </c>
      <c r="AB9886" s="115" t="s">
        <v>4308</v>
      </c>
      <c r="AC9886" s="115" t="s">
        <v>4308</v>
      </c>
      <c r="AD9886" s="115" t="s">
        <v>4308</v>
      </c>
      <c r="AE9886" s="115" t="s">
        <v>4308</v>
      </c>
      <c r="AF9886" s="115" t="s">
        <v>4308</v>
      </c>
      <c r="AG9886" s="115" t="s">
        <v>4308</v>
      </c>
      <c r="AH9886" s="115" t="s">
        <v>4308</v>
      </c>
      <c r="AI9886" s="115" t="e">
        <f>VLOOKUP(A9886,'[2]دراسات قانونية'!$A$3:$E$600,1,0)</f>
        <v>#N/A</v>
      </c>
    </row>
    <row r="9887" spans="1:35" hidden="1" x14ac:dyDescent="0.25">
      <c r="A9887" s="243">
        <v>337697</v>
      </c>
      <c r="B9887" s="244" t="s">
        <v>4259</v>
      </c>
      <c r="C9887" s="244" t="s">
        <v>790</v>
      </c>
      <c r="D9887" s="245" t="s">
        <v>210</v>
      </c>
      <c r="E9887" s="115" t="s">
        <v>77</v>
      </c>
      <c r="F9887" s="237">
        <v>35173</v>
      </c>
      <c r="G9887" s="245" t="s">
        <v>1275</v>
      </c>
      <c r="H9887" s="115" t="s">
        <v>16</v>
      </c>
      <c r="I9887" t="s">
        <v>199</v>
      </c>
      <c r="J9887" s="244" t="s">
        <v>1226</v>
      </c>
      <c r="L9887" s="115" t="s">
        <v>30</v>
      </c>
      <c r="U9887"/>
      <c r="V9887">
        <v>0</v>
      </c>
      <c r="W9887" s="244"/>
      <c r="AH9887" s="115" t="s">
        <v>4308</v>
      </c>
    </row>
    <row r="9888" spans="1:35" hidden="1" x14ac:dyDescent="0.25">
      <c r="A9888" s="246">
        <v>337698</v>
      </c>
      <c r="B9888" s="247" t="s">
        <v>13938</v>
      </c>
      <c r="C9888" s="247" t="s">
        <v>358</v>
      </c>
      <c r="D9888" s="248" t="s">
        <v>13939</v>
      </c>
      <c r="E9888" t="s">
        <v>77</v>
      </c>
      <c r="F9888" s="126">
        <v>32104</v>
      </c>
      <c r="G9888" s="248" t="s">
        <v>18</v>
      </c>
      <c r="H9888" t="s">
        <v>16</v>
      </c>
      <c r="I9888" t="s">
        <v>136</v>
      </c>
      <c r="J9888" s="247" t="s">
        <v>1226</v>
      </c>
      <c r="K9888"/>
      <c r="L9888" t="s">
        <v>18</v>
      </c>
      <c r="M9888"/>
      <c r="N9888"/>
      <c r="O9888"/>
      <c r="P9888"/>
      <c r="Q9888"/>
      <c r="U9888"/>
      <c r="V9888">
        <v>0</v>
      </c>
      <c r="W9888" s="247"/>
      <c r="X9888"/>
      <c r="Y9888"/>
      <c r="Z9888"/>
      <c r="AA9888"/>
      <c r="AB9888"/>
      <c r="AC9888"/>
      <c r="AD9888"/>
      <c r="AE9888"/>
      <c r="AF9888"/>
      <c r="AG9888"/>
      <c r="AH9888" s="115" t="s">
        <v>4308</v>
      </c>
    </row>
    <row r="9889" spans="1:35" x14ac:dyDescent="0.25">
      <c r="A9889" s="243">
        <v>337699</v>
      </c>
      <c r="B9889" s="244" t="s">
        <v>13940</v>
      </c>
      <c r="C9889" s="244" t="s">
        <v>212</v>
      </c>
      <c r="D9889" s="245" t="s">
        <v>281</v>
      </c>
      <c r="E9889" s="115" t="s">
        <v>76</v>
      </c>
      <c r="F9889" s="237"/>
      <c r="G9889" s="245"/>
      <c r="H9889" s="115" t="s">
        <v>16</v>
      </c>
      <c r="I9889" t="s">
        <v>107</v>
      </c>
      <c r="J9889" s="244"/>
      <c r="U9889"/>
      <c r="V9889" t="s">
        <v>4424</v>
      </c>
      <c r="W9889" s="244"/>
      <c r="AB9889" s="115" t="s">
        <v>4308</v>
      </c>
      <c r="AC9889" s="115" t="s">
        <v>4308</v>
      </c>
      <c r="AD9889" s="115" t="s">
        <v>4308</v>
      </c>
      <c r="AE9889" s="115" t="s">
        <v>4308</v>
      </c>
      <c r="AF9889" s="115" t="s">
        <v>4308</v>
      </c>
      <c r="AG9889" s="115" t="s">
        <v>4308</v>
      </c>
      <c r="AH9889" s="115" t="s">
        <v>4308</v>
      </c>
      <c r="AI9889" s="115" t="e">
        <f>VLOOKUP(A9889,'[2]دراسات قانونية'!$A$3:$E$600,1,0)</f>
        <v>#N/A</v>
      </c>
    </row>
    <row r="9890" spans="1:35" x14ac:dyDescent="0.25">
      <c r="A9890" s="243">
        <v>337700</v>
      </c>
      <c r="B9890" s="244" t="s">
        <v>13941</v>
      </c>
      <c r="C9890" s="244" t="s">
        <v>1000</v>
      </c>
      <c r="D9890" s="245" t="s">
        <v>13942</v>
      </c>
      <c r="E9890" s="115" t="s">
        <v>77</v>
      </c>
      <c r="F9890" s="237">
        <v>28150</v>
      </c>
      <c r="G9890" s="245" t="s">
        <v>1772</v>
      </c>
      <c r="H9890" s="115" t="s">
        <v>16</v>
      </c>
      <c r="I9890" t="s">
        <v>107</v>
      </c>
      <c r="J9890" s="244"/>
      <c r="U9890"/>
      <c r="V9890" t="s">
        <v>16623</v>
      </c>
      <c r="W9890" s="244"/>
      <c r="AD9890" s="115" t="s">
        <v>4308</v>
      </c>
      <c r="AE9890" s="115" t="s">
        <v>4308</v>
      </c>
      <c r="AF9890" s="115" t="s">
        <v>4308</v>
      </c>
      <c r="AG9890" s="115" t="s">
        <v>4308</v>
      </c>
      <c r="AH9890" s="115" t="s">
        <v>4308</v>
      </c>
      <c r="AI9890" s="115" t="e">
        <f>VLOOKUP(A9890,'[2]دراسات قانونية'!$A$3:$E$600,1,0)</f>
        <v>#N/A</v>
      </c>
    </row>
    <row r="9891" spans="1:35" x14ac:dyDescent="0.25">
      <c r="A9891" s="243">
        <v>337701</v>
      </c>
      <c r="B9891" s="244" t="s">
        <v>13943</v>
      </c>
      <c r="C9891" s="244" t="s">
        <v>860</v>
      </c>
      <c r="D9891" s="245" t="s">
        <v>281</v>
      </c>
      <c r="E9891" s="115" t="s">
        <v>77</v>
      </c>
      <c r="F9891" s="237">
        <v>33013</v>
      </c>
      <c r="G9891" s="245" t="s">
        <v>13944</v>
      </c>
      <c r="H9891" s="115" t="s">
        <v>16</v>
      </c>
      <c r="I9891" t="s">
        <v>107</v>
      </c>
      <c r="J9891" s="244" t="s">
        <v>1226</v>
      </c>
      <c r="L9891" s="115" t="s">
        <v>40</v>
      </c>
      <c r="U9891"/>
      <c r="V9891" t="s">
        <v>4424</v>
      </c>
      <c r="W9891" s="244"/>
      <c r="AI9891" s="115" t="e">
        <f>VLOOKUP(A9891,'[2]دراسات قانونية'!$A$3:$E$600,1,0)</f>
        <v>#N/A</v>
      </c>
    </row>
    <row r="9892" spans="1:35" hidden="1" x14ac:dyDescent="0.25">
      <c r="A9892" s="246">
        <v>337702</v>
      </c>
      <c r="B9892" s="247" t="s">
        <v>13945</v>
      </c>
      <c r="C9892" s="247" t="s">
        <v>227</v>
      </c>
      <c r="D9892" s="248" t="s">
        <v>724</v>
      </c>
      <c r="E9892" t="s">
        <v>77</v>
      </c>
      <c r="F9892" s="126">
        <v>32877</v>
      </c>
      <c r="G9892" s="248" t="s">
        <v>9719</v>
      </c>
      <c r="H9892" t="s">
        <v>16</v>
      </c>
      <c r="I9892" t="s">
        <v>136</v>
      </c>
      <c r="J9892" s="247" t="s">
        <v>1226</v>
      </c>
      <c r="K9892"/>
      <c r="L9892" t="s">
        <v>30</v>
      </c>
      <c r="M9892"/>
      <c r="N9892"/>
      <c r="O9892"/>
      <c r="P9892"/>
      <c r="Q9892"/>
      <c r="U9892"/>
      <c r="V9892">
        <v>0</v>
      </c>
      <c r="W9892" s="247"/>
      <c r="X9892"/>
      <c r="Y9892"/>
      <c r="Z9892"/>
      <c r="AA9892"/>
      <c r="AB9892"/>
      <c r="AC9892"/>
      <c r="AD9892"/>
      <c r="AE9892"/>
      <c r="AF9892"/>
      <c r="AG9892"/>
    </row>
    <row r="9893" spans="1:35" hidden="1" x14ac:dyDescent="0.25">
      <c r="A9893" s="246">
        <v>337703</v>
      </c>
      <c r="B9893" s="247" t="s">
        <v>13946</v>
      </c>
      <c r="C9893" s="247" t="s">
        <v>529</v>
      </c>
      <c r="D9893" s="248" t="s">
        <v>286</v>
      </c>
      <c r="E9893" t="s">
        <v>76</v>
      </c>
      <c r="F9893" s="126">
        <v>30839</v>
      </c>
      <c r="G9893" s="248" t="s">
        <v>18</v>
      </c>
      <c r="H9893" t="s">
        <v>16</v>
      </c>
      <c r="I9893" t="s">
        <v>136</v>
      </c>
      <c r="J9893" s="247" t="s">
        <v>15</v>
      </c>
      <c r="K9893"/>
      <c r="L9893" t="s">
        <v>18</v>
      </c>
      <c r="M9893"/>
      <c r="N9893"/>
      <c r="O9893"/>
      <c r="P9893"/>
      <c r="Q9893"/>
      <c r="R9893" s="115">
        <v>9244</v>
      </c>
      <c r="S9893" s="115">
        <v>45720</v>
      </c>
      <c r="T9893" s="115">
        <v>80000</v>
      </c>
      <c r="U9893"/>
      <c r="V9893">
        <v>0</v>
      </c>
      <c r="W9893" s="247"/>
      <c r="X9893"/>
      <c r="Y9893"/>
      <c r="Z9893"/>
      <c r="AA9893"/>
      <c r="AB9893"/>
      <c r="AC9893"/>
      <c r="AD9893"/>
      <c r="AE9893"/>
      <c r="AF9893"/>
      <c r="AG9893"/>
    </row>
    <row r="9894" spans="1:35" hidden="1" x14ac:dyDescent="0.25">
      <c r="A9894" s="246">
        <v>337704</v>
      </c>
      <c r="B9894" s="247" t="s">
        <v>12282</v>
      </c>
      <c r="C9894" s="247" t="s">
        <v>386</v>
      </c>
      <c r="D9894" s="248" t="s">
        <v>13947</v>
      </c>
      <c r="E9894" t="s">
        <v>76</v>
      </c>
      <c r="F9894" s="126">
        <v>30621</v>
      </c>
      <c r="G9894" s="248" t="s">
        <v>2372</v>
      </c>
      <c r="H9894" t="s">
        <v>16</v>
      </c>
      <c r="I9894" t="s">
        <v>129</v>
      </c>
      <c r="J9894" s="247"/>
      <c r="K9894"/>
      <c r="L9894"/>
      <c r="M9894"/>
      <c r="N9894"/>
      <c r="O9894"/>
      <c r="P9894"/>
      <c r="Q9894"/>
      <c r="U9894"/>
      <c r="V9894" t="s">
        <v>16623</v>
      </c>
      <c r="W9894" s="247"/>
      <c r="X9894"/>
      <c r="Y9894"/>
      <c r="Z9894"/>
      <c r="AA9894"/>
      <c r="AB9894"/>
      <c r="AC9894"/>
      <c r="AD9894"/>
      <c r="AE9894"/>
      <c r="AF9894"/>
      <c r="AG9894" t="s">
        <v>4308</v>
      </c>
      <c r="AH9894" s="115" t="s">
        <v>4308</v>
      </c>
    </row>
    <row r="9895" spans="1:35" x14ac:dyDescent="0.25">
      <c r="A9895" s="243">
        <v>337706</v>
      </c>
      <c r="B9895" s="244" t="s">
        <v>13948</v>
      </c>
      <c r="C9895" s="244" t="s">
        <v>250</v>
      </c>
      <c r="D9895" s="245" t="s">
        <v>382</v>
      </c>
      <c r="E9895" s="115" t="s">
        <v>76</v>
      </c>
      <c r="F9895" s="237">
        <v>33208</v>
      </c>
      <c r="G9895" s="245" t="s">
        <v>13949</v>
      </c>
      <c r="H9895" s="115" t="s">
        <v>16</v>
      </c>
      <c r="I9895" t="s">
        <v>107</v>
      </c>
      <c r="J9895" s="244" t="s">
        <v>1226</v>
      </c>
      <c r="L9895" s="115" t="s">
        <v>61</v>
      </c>
      <c r="U9895"/>
      <c r="V9895" t="s">
        <v>4424</v>
      </c>
      <c r="W9895" s="244"/>
      <c r="AE9895" s="115" t="s">
        <v>4308</v>
      </c>
      <c r="AF9895" s="115" t="s">
        <v>4308</v>
      </c>
      <c r="AG9895" s="115" t="s">
        <v>4308</v>
      </c>
      <c r="AH9895" s="115" t="s">
        <v>4308</v>
      </c>
      <c r="AI9895" s="115" t="e">
        <f>VLOOKUP(A9895,'[2]دراسات قانونية'!$A$3:$E$600,1,0)</f>
        <v>#N/A</v>
      </c>
    </row>
    <row r="9896" spans="1:35" hidden="1" x14ac:dyDescent="0.25">
      <c r="A9896" s="246">
        <v>337709</v>
      </c>
      <c r="B9896" s="247" t="s">
        <v>13950</v>
      </c>
      <c r="C9896" s="247" t="s">
        <v>13951</v>
      </c>
      <c r="D9896" s="248" t="s">
        <v>284</v>
      </c>
      <c r="E9896" t="s">
        <v>76</v>
      </c>
      <c r="F9896" s="126">
        <v>31006</v>
      </c>
      <c r="G9896" s="248" t="s">
        <v>18</v>
      </c>
      <c r="H9896" t="s">
        <v>16</v>
      </c>
      <c r="I9896" t="s">
        <v>201</v>
      </c>
      <c r="J9896" s="247" t="s">
        <v>1226</v>
      </c>
      <c r="K9896"/>
      <c r="L9896" t="s">
        <v>18</v>
      </c>
      <c r="M9896"/>
      <c r="N9896"/>
      <c r="O9896"/>
      <c r="P9896"/>
      <c r="Q9896"/>
      <c r="U9896"/>
      <c r="V9896">
        <v>0</v>
      </c>
      <c r="W9896" s="247"/>
      <c r="X9896"/>
      <c r="Y9896"/>
      <c r="Z9896"/>
      <c r="AA9896"/>
      <c r="AB9896"/>
      <c r="AC9896"/>
      <c r="AD9896"/>
      <c r="AE9896"/>
      <c r="AF9896"/>
      <c r="AG9896"/>
    </row>
    <row r="9897" spans="1:35" x14ac:dyDescent="0.25">
      <c r="A9897" s="243">
        <v>337710</v>
      </c>
      <c r="B9897" s="244" t="s">
        <v>13952</v>
      </c>
      <c r="C9897" s="244" t="s">
        <v>332</v>
      </c>
      <c r="D9897" s="245" t="s">
        <v>1504</v>
      </c>
      <c r="E9897" s="115" t="s">
        <v>76</v>
      </c>
      <c r="F9897" s="237"/>
      <c r="G9897" s="245"/>
      <c r="H9897" s="115" t="s">
        <v>16</v>
      </c>
      <c r="I9897" t="s">
        <v>107</v>
      </c>
      <c r="J9897" s="244"/>
      <c r="U9897"/>
      <c r="V9897" t="s">
        <v>4424</v>
      </c>
      <c r="W9897" s="244"/>
      <c r="AA9897" s="115" t="s">
        <v>4308</v>
      </c>
      <c r="AB9897" s="115" t="s">
        <v>4308</v>
      </c>
      <c r="AC9897" s="115" t="s">
        <v>4308</v>
      </c>
      <c r="AD9897" s="115" t="s">
        <v>4308</v>
      </c>
      <c r="AE9897" s="115" t="s">
        <v>4308</v>
      </c>
      <c r="AF9897" s="115" t="s">
        <v>4308</v>
      </c>
      <c r="AG9897" s="115" t="s">
        <v>4308</v>
      </c>
      <c r="AH9897" s="115" t="s">
        <v>4308</v>
      </c>
      <c r="AI9897" s="115" t="e">
        <f>VLOOKUP(A9897,'[2]دراسات قانونية'!$A$3:$E$600,1,0)</f>
        <v>#N/A</v>
      </c>
    </row>
    <row r="9898" spans="1:35" x14ac:dyDescent="0.25">
      <c r="A9898" s="243">
        <v>337711</v>
      </c>
      <c r="B9898" s="244" t="s">
        <v>13953</v>
      </c>
      <c r="C9898" s="244" t="s">
        <v>13954</v>
      </c>
      <c r="D9898" s="245" t="s">
        <v>1632</v>
      </c>
      <c r="E9898" s="115" t="s">
        <v>76</v>
      </c>
      <c r="F9898" s="237"/>
      <c r="G9898" s="245"/>
      <c r="H9898" s="115" t="s">
        <v>16</v>
      </c>
      <c r="I9898" t="s">
        <v>107</v>
      </c>
      <c r="J9898" s="244"/>
      <c r="U9898"/>
      <c r="V9898" t="s">
        <v>4424</v>
      </c>
      <c r="W9898" s="244"/>
      <c r="AA9898" s="115" t="s">
        <v>4308</v>
      </c>
      <c r="AB9898" s="115" t="s">
        <v>4308</v>
      </c>
      <c r="AC9898" s="115" t="s">
        <v>4308</v>
      </c>
      <c r="AD9898" s="115" t="s">
        <v>4308</v>
      </c>
      <c r="AE9898" s="115" t="s">
        <v>4308</v>
      </c>
      <c r="AF9898" s="115" t="s">
        <v>4308</v>
      </c>
      <c r="AG9898" s="115" t="s">
        <v>4308</v>
      </c>
      <c r="AH9898" s="115" t="s">
        <v>4308</v>
      </c>
      <c r="AI9898" s="115" t="e">
        <f>VLOOKUP(A9898,'[2]دراسات قانونية'!$A$3:$E$600,1,0)</f>
        <v>#N/A</v>
      </c>
    </row>
    <row r="9899" spans="1:35" hidden="1" x14ac:dyDescent="0.25">
      <c r="A9899" s="246">
        <v>337712</v>
      </c>
      <c r="B9899" s="247" t="s">
        <v>13955</v>
      </c>
      <c r="C9899" s="247" t="s">
        <v>954</v>
      </c>
      <c r="D9899" s="248" t="s">
        <v>443</v>
      </c>
      <c r="E9899" t="s">
        <v>76</v>
      </c>
      <c r="F9899" s="126">
        <v>28915</v>
      </c>
      <c r="G9899" s="248" t="s">
        <v>558</v>
      </c>
      <c r="H9899" t="s">
        <v>16</v>
      </c>
      <c r="I9899" t="s">
        <v>136</v>
      </c>
      <c r="J9899" s="247" t="s">
        <v>15</v>
      </c>
      <c r="K9899"/>
      <c r="L9899" t="s">
        <v>73</v>
      </c>
      <c r="M9899"/>
      <c r="N9899"/>
      <c r="O9899"/>
      <c r="P9899"/>
      <c r="Q9899"/>
      <c r="U9899"/>
      <c r="V9899">
        <v>0</v>
      </c>
      <c r="W9899" s="247"/>
      <c r="X9899"/>
      <c r="Y9899"/>
      <c r="Z9899"/>
      <c r="AA9899"/>
      <c r="AB9899"/>
      <c r="AC9899"/>
      <c r="AD9899"/>
      <c r="AE9899"/>
      <c r="AF9899"/>
      <c r="AG9899"/>
      <c r="AH9899" s="115" t="s">
        <v>4308</v>
      </c>
    </row>
    <row r="9900" spans="1:35" hidden="1" x14ac:dyDescent="0.25">
      <c r="A9900" s="246">
        <v>337713</v>
      </c>
      <c r="B9900" s="247" t="s">
        <v>13956</v>
      </c>
      <c r="C9900" s="247" t="s">
        <v>223</v>
      </c>
      <c r="D9900" s="248" t="s">
        <v>421</v>
      </c>
      <c r="E9900" t="s">
        <v>77</v>
      </c>
      <c r="F9900" s="126">
        <v>31780</v>
      </c>
      <c r="G9900" s="248" t="s">
        <v>18</v>
      </c>
      <c r="H9900" t="s">
        <v>16</v>
      </c>
      <c r="I9900" t="s">
        <v>136</v>
      </c>
      <c r="J9900" s="247" t="s">
        <v>15</v>
      </c>
      <c r="K9900"/>
      <c r="L9900" t="s">
        <v>18</v>
      </c>
      <c r="M9900"/>
      <c r="N9900"/>
      <c r="O9900"/>
      <c r="P9900"/>
      <c r="Q9900"/>
      <c r="U9900"/>
      <c r="V9900">
        <v>0</v>
      </c>
      <c r="W9900" s="247"/>
      <c r="X9900"/>
      <c r="Y9900"/>
      <c r="Z9900"/>
      <c r="AA9900"/>
      <c r="AB9900"/>
      <c r="AC9900"/>
      <c r="AD9900"/>
      <c r="AE9900"/>
      <c r="AF9900"/>
      <c r="AG9900"/>
    </row>
    <row r="9901" spans="1:35" hidden="1" x14ac:dyDescent="0.25">
      <c r="A9901" s="243">
        <v>337714</v>
      </c>
      <c r="B9901" s="244" t="s">
        <v>4260</v>
      </c>
      <c r="C9901" s="244" t="s">
        <v>870</v>
      </c>
      <c r="D9901" s="245" t="s">
        <v>1027</v>
      </c>
      <c r="E9901" s="115" t="s">
        <v>77</v>
      </c>
      <c r="F9901" s="237">
        <v>31514</v>
      </c>
      <c r="G9901" s="245" t="s">
        <v>40</v>
      </c>
      <c r="H9901" s="115" t="s">
        <v>16</v>
      </c>
      <c r="I9901" t="s">
        <v>199</v>
      </c>
      <c r="J9901" s="244" t="s">
        <v>1226</v>
      </c>
      <c r="L9901" s="115" t="s">
        <v>18</v>
      </c>
      <c r="U9901"/>
      <c r="V9901">
        <v>0</v>
      </c>
      <c r="W9901" s="244"/>
    </row>
    <row r="9902" spans="1:35" hidden="1" x14ac:dyDescent="0.25">
      <c r="A9902" s="246">
        <v>337715</v>
      </c>
      <c r="B9902" s="247" t="s">
        <v>13957</v>
      </c>
      <c r="C9902" s="247" t="s">
        <v>212</v>
      </c>
      <c r="D9902" s="248" t="s">
        <v>880</v>
      </c>
      <c r="E9902" t="s">
        <v>77</v>
      </c>
      <c r="F9902" s="126">
        <v>31380</v>
      </c>
      <c r="G9902" s="248" t="s">
        <v>13958</v>
      </c>
      <c r="H9902" t="s">
        <v>16</v>
      </c>
      <c r="I9902" t="s">
        <v>136</v>
      </c>
      <c r="J9902" s="247" t="s">
        <v>15</v>
      </c>
      <c r="K9902"/>
      <c r="L9902" t="s">
        <v>61</v>
      </c>
      <c r="M9902"/>
      <c r="N9902"/>
      <c r="O9902"/>
      <c r="P9902"/>
      <c r="Q9902"/>
      <c r="U9902"/>
      <c r="V9902">
        <v>0</v>
      </c>
      <c r="W9902" s="247"/>
      <c r="X9902"/>
      <c r="Y9902"/>
      <c r="Z9902"/>
      <c r="AA9902"/>
      <c r="AB9902"/>
      <c r="AC9902"/>
      <c r="AD9902"/>
      <c r="AE9902"/>
      <c r="AF9902" t="s">
        <v>4308</v>
      </c>
      <c r="AG9902" t="s">
        <v>4308</v>
      </c>
      <c r="AH9902" s="115" t="s">
        <v>4308</v>
      </c>
    </row>
    <row r="9903" spans="1:35" hidden="1" x14ac:dyDescent="0.25">
      <c r="A9903" s="246">
        <v>337717</v>
      </c>
      <c r="B9903" s="247" t="s">
        <v>13959</v>
      </c>
      <c r="C9903" s="247" t="s">
        <v>244</v>
      </c>
      <c r="D9903" s="248" t="s">
        <v>13960</v>
      </c>
      <c r="E9903" t="s">
        <v>77</v>
      </c>
      <c r="F9903" s="126">
        <v>29517</v>
      </c>
      <c r="G9903" s="248" t="s">
        <v>18</v>
      </c>
      <c r="H9903" t="s">
        <v>16</v>
      </c>
      <c r="I9903" t="s">
        <v>129</v>
      </c>
      <c r="J9903" s="247" t="s">
        <v>1226</v>
      </c>
      <c r="K9903"/>
      <c r="L9903" t="s">
        <v>18</v>
      </c>
      <c r="M9903"/>
      <c r="N9903"/>
      <c r="O9903"/>
      <c r="P9903"/>
      <c r="Q9903"/>
      <c r="U9903"/>
      <c r="V9903">
        <v>0</v>
      </c>
      <c r="W9903" s="247"/>
      <c r="X9903"/>
      <c r="Y9903"/>
      <c r="Z9903"/>
      <c r="AA9903"/>
      <c r="AB9903"/>
      <c r="AC9903"/>
      <c r="AD9903"/>
      <c r="AE9903"/>
      <c r="AF9903"/>
      <c r="AG9903"/>
    </row>
    <row r="9904" spans="1:35" x14ac:dyDescent="0.25">
      <c r="A9904" s="243">
        <v>337718</v>
      </c>
      <c r="B9904" s="244" t="s">
        <v>13961</v>
      </c>
      <c r="C9904" s="244" t="s">
        <v>219</v>
      </c>
      <c r="D9904" s="245" t="s">
        <v>281</v>
      </c>
      <c r="E9904" s="115" t="s">
        <v>77</v>
      </c>
      <c r="F9904" s="237">
        <v>31423</v>
      </c>
      <c r="G9904" s="245" t="s">
        <v>18</v>
      </c>
      <c r="H9904" s="115" t="s">
        <v>16</v>
      </c>
      <c r="I9904" t="s">
        <v>107</v>
      </c>
      <c r="J9904" s="244"/>
      <c r="U9904"/>
      <c r="V9904" t="s">
        <v>4424</v>
      </c>
      <c r="W9904" s="244"/>
      <c r="AG9904" s="115" t="s">
        <v>4308</v>
      </c>
      <c r="AH9904" s="115" t="s">
        <v>4308</v>
      </c>
      <c r="AI9904" s="115" t="e">
        <f>VLOOKUP(A9904,'[2]دراسات قانونية'!$A$3:$E$600,1,0)</f>
        <v>#N/A</v>
      </c>
    </row>
    <row r="9905" spans="1:35" hidden="1" x14ac:dyDescent="0.25">
      <c r="A9905" s="243">
        <v>337719</v>
      </c>
      <c r="B9905" s="244" t="s">
        <v>2217</v>
      </c>
      <c r="C9905" s="244" t="s">
        <v>252</v>
      </c>
      <c r="D9905" s="245" t="s">
        <v>880</v>
      </c>
      <c r="E9905" s="115" t="s">
        <v>77</v>
      </c>
      <c r="F9905" s="237">
        <v>32782</v>
      </c>
      <c r="G9905" s="245" t="s">
        <v>418</v>
      </c>
      <c r="H9905" s="115" t="s">
        <v>16</v>
      </c>
      <c r="I9905" t="s">
        <v>199</v>
      </c>
      <c r="J9905" s="244" t="s">
        <v>1226</v>
      </c>
      <c r="L9905" s="115" t="s">
        <v>30</v>
      </c>
      <c r="U9905"/>
      <c r="V9905">
        <v>0</v>
      </c>
      <c r="W9905" s="244"/>
      <c r="AH9905" s="115" t="s">
        <v>4308</v>
      </c>
    </row>
    <row r="9906" spans="1:35" x14ac:dyDescent="0.25">
      <c r="A9906" s="243">
        <v>337720</v>
      </c>
      <c r="B9906" s="244" t="s">
        <v>13962</v>
      </c>
      <c r="C9906" s="244" t="s">
        <v>1366</v>
      </c>
      <c r="D9906" s="245" t="s">
        <v>933</v>
      </c>
      <c r="E9906" s="115" t="s">
        <v>77</v>
      </c>
      <c r="F9906" s="237">
        <v>29952</v>
      </c>
      <c r="G9906" s="245" t="s">
        <v>2059</v>
      </c>
      <c r="H9906" s="115" t="s">
        <v>16</v>
      </c>
      <c r="I9906" t="s">
        <v>107</v>
      </c>
      <c r="J9906" s="244"/>
      <c r="U9906"/>
      <c r="V9906" t="s">
        <v>4424</v>
      </c>
      <c r="W9906" s="244"/>
      <c r="AB9906" s="115" t="s">
        <v>4308</v>
      </c>
      <c r="AC9906" s="115" t="s">
        <v>4308</v>
      </c>
      <c r="AD9906" s="115" t="s">
        <v>4308</v>
      </c>
      <c r="AE9906" s="115" t="s">
        <v>4308</v>
      </c>
      <c r="AF9906" s="115" t="s">
        <v>4308</v>
      </c>
      <c r="AG9906" s="115" t="s">
        <v>4308</v>
      </c>
      <c r="AH9906" s="115" t="s">
        <v>4308</v>
      </c>
      <c r="AI9906" s="115" t="e">
        <f>VLOOKUP(A9906,'[2]دراسات قانونية'!$A$3:$E$600,1,0)</f>
        <v>#N/A</v>
      </c>
    </row>
    <row r="9907" spans="1:35" hidden="1" x14ac:dyDescent="0.25">
      <c r="A9907" s="246">
        <v>337721</v>
      </c>
      <c r="B9907" s="247" t="s">
        <v>13963</v>
      </c>
      <c r="C9907" s="247" t="s">
        <v>212</v>
      </c>
      <c r="D9907" s="248" t="s">
        <v>420</v>
      </c>
      <c r="E9907" t="s">
        <v>76</v>
      </c>
      <c r="F9907" s="126"/>
      <c r="G9907" s="248"/>
      <c r="H9907" t="s">
        <v>16</v>
      </c>
      <c r="I9907" t="s">
        <v>129</v>
      </c>
      <c r="J9907" s="247"/>
      <c r="K9907"/>
      <c r="L9907"/>
      <c r="M9907"/>
      <c r="N9907"/>
      <c r="O9907"/>
      <c r="P9907"/>
      <c r="Q9907"/>
      <c r="U9907"/>
      <c r="V9907" t="s">
        <v>4414</v>
      </c>
      <c r="W9907" s="247"/>
      <c r="X9907"/>
      <c r="Y9907"/>
      <c r="Z9907"/>
      <c r="AA9907"/>
      <c r="AB9907"/>
      <c r="AC9907"/>
      <c r="AD9907"/>
      <c r="AE9907"/>
      <c r="AF9907"/>
      <c r="AG9907"/>
    </row>
    <row r="9908" spans="1:35" hidden="1" x14ac:dyDescent="0.25">
      <c r="A9908" s="243">
        <v>337722</v>
      </c>
      <c r="B9908" s="244" t="s">
        <v>2757</v>
      </c>
      <c r="C9908" s="244" t="s">
        <v>2758</v>
      </c>
      <c r="D9908" s="245" t="s">
        <v>268</v>
      </c>
      <c r="E9908" s="115" t="s">
        <v>77</v>
      </c>
      <c r="F9908" s="237">
        <v>30127</v>
      </c>
      <c r="G9908" s="245" t="s">
        <v>30</v>
      </c>
      <c r="H9908" s="115" t="s">
        <v>16</v>
      </c>
      <c r="I9908" t="s">
        <v>199</v>
      </c>
      <c r="J9908" s="244" t="s">
        <v>1226</v>
      </c>
      <c r="L9908" s="115" t="s">
        <v>18</v>
      </c>
      <c r="U9908"/>
      <c r="V9908">
        <v>0</v>
      </c>
      <c r="W9908" s="244"/>
    </row>
    <row r="9909" spans="1:35" ht="18" hidden="1" x14ac:dyDescent="0.25">
      <c r="A9909" s="249">
        <v>337723</v>
      </c>
      <c r="B9909" s="250" t="s">
        <v>13964</v>
      </c>
      <c r="C9909" s="250" t="s">
        <v>623</v>
      </c>
      <c r="D9909" s="251" t="s">
        <v>4982</v>
      </c>
      <c r="E9909"/>
      <c r="F9909" s="126"/>
      <c r="G9909" s="252"/>
      <c r="H9909"/>
      <c r="I9909" t="s">
        <v>199</v>
      </c>
      <c r="J9909" s="253"/>
      <c r="K9909"/>
      <c r="L9909"/>
      <c r="M9909"/>
      <c r="N9909"/>
      <c r="O9909"/>
      <c r="P9909"/>
      <c r="Q9909"/>
      <c r="U9909"/>
      <c r="V9909">
        <v>0</v>
      </c>
      <c r="W9909" s="253"/>
      <c r="X9909"/>
      <c r="Y9909"/>
      <c r="Z9909"/>
      <c r="AA9909"/>
      <c r="AB9909"/>
      <c r="AC9909"/>
      <c r="AD9909"/>
      <c r="AE9909"/>
      <c r="AF9909"/>
      <c r="AG9909"/>
      <c r="AH9909" s="115" t="s">
        <v>4308</v>
      </c>
    </row>
    <row r="9910" spans="1:35" x14ac:dyDescent="0.25">
      <c r="A9910" s="243">
        <v>337725</v>
      </c>
      <c r="B9910" s="244" t="s">
        <v>13965</v>
      </c>
      <c r="C9910" s="244" t="s">
        <v>332</v>
      </c>
      <c r="D9910" s="245" t="s">
        <v>480</v>
      </c>
      <c r="E9910" s="115" t="s">
        <v>77</v>
      </c>
      <c r="F9910" s="237">
        <v>34597</v>
      </c>
      <c r="G9910" s="245" t="s">
        <v>462</v>
      </c>
      <c r="H9910" s="115" t="s">
        <v>16</v>
      </c>
      <c r="I9910" t="s">
        <v>107</v>
      </c>
      <c r="J9910" s="244"/>
      <c r="U9910"/>
      <c r="V9910" t="s">
        <v>4424</v>
      </c>
      <c r="W9910" s="244"/>
      <c r="AC9910" s="115" t="s">
        <v>4308</v>
      </c>
      <c r="AD9910" s="115" t="s">
        <v>4308</v>
      </c>
      <c r="AE9910" s="115" t="s">
        <v>4308</v>
      </c>
      <c r="AF9910" s="115" t="s">
        <v>4308</v>
      </c>
      <c r="AG9910" s="115" t="s">
        <v>4308</v>
      </c>
      <c r="AH9910" s="115" t="s">
        <v>4308</v>
      </c>
      <c r="AI9910" s="115" t="e">
        <f>VLOOKUP(A9910,'[2]دراسات قانونية'!$A$3:$E$600,1,0)</f>
        <v>#N/A</v>
      </c>
    </row>
    <row r="9911" spans="1:35" x14ac:dyDescent="0.25">
      <c r="A9911" s="243">
        <v>337726</v>
      </c>
      <c r="B9911" s="244" t="s">
        <v>13966</v>
      </c>
      <c r="C9911" s="244" t="s">
        <v>244</v>
      </c>
      <c r="D9911" s="245" t="s">
        <v>1505</v>
      </c>
      <c r="E9911" s="115" t="s">
        <v>77</v>
      </c>
      <c r="F9911" s="237">
        <v>35703</v>
      </c>
      <c r="G9911" s="245" t="s">
        <v>18</v>
      </c>
      <c r="H9911" s="115" t="s">
        <v>16</v>
      </c>
      <c r="I9911" t="s">
        <v>107</v>
      </c>
      <c r="J9911" s="244"/>
      <c r="U9911"/>
      <c r="V9911" t="s">
        <v>4424</v>
      </c>
      <c r="W9911" s="244"/>
      <c r="AB9911" s="115" t="s">
        <v>4308</v>
      </c>
      <c r="AC9911" s="115" t="s">
        <v>4308</v>
      </c>
      <c r="AD9911" s="115" t="s">
        <v>4308</v>
      </c>
      <c r="AE9911" s="115" t="s">
        <v>4308</v>
      </c>
      <c r="AF9911" s="115" t="s">
        <v>4308</v>
      </c>
      <c r="AG9911" s="115" t="s">
        <v>4308</v>
      </c>
      <c r="AH9911" s="115" t="s">
        <v>4308</v>
      </c>
      <c r="AI9911" s="115" t="e">
        <f>VLOOKUP(A9911,'[2]دراسات قانونية'!$A$3:$E$600,1,0)</f>
        <v>#N/A</v>
      </c>
    </row>
    <row r="9912" spans="1:35" hidden="1" x14ac:dyDescent="0.25">
      <c r="A9912" s="246">
        <v>337727</v>
      </c>
      <c r="B9912" s="247" t="s">
        <v>13967</v>
      </c>
      <c r="C9912" s="247" t="s">
        <v>13968</v>
      </c>
      <c r="D9912" s="248" t="s">
        <v>796</v>
      </c>
      <c r="E9912" t="s">
        <v>77</v>
      </c>
      <c r="F9912" s="126">
        <v>31138</v>
      </c>
      <c r="G9912" s="248" t="s">
        <v>401</v>
      </c>
      <c r="H9912" t="s">
        <v>16</v>
      </c>
      <c r="I9912" t="s">
        <v>136</v>
      </c>
      <c r="J9912" s="247" t="s">
        <v>1226</v>
      </c>
      <c r="K9912"/>
      <c r="L9912" t="s">
        <v>30</v>
      </c>
      <c r="M9912"/>
      <c r="N9912"/>
      <c r="O9912"/>
      <c r="P9912"/>
      <c r="Q9912"/>
      <c r="U9912"/>
      <c r="V9912">
        <v>0</v>
      </c>
      <c r="W9912" s="247"/>
      <c r="X9912"/>
      <c r="Y9912"/>
      <c r="Z9912"/>
      <c r="AA9912"/>
      <c r="AB9912"/>
      <c r="AC9912"/>
      <c r="AD9912"/>
      <c r="AE9912"/>
      <c r="AF9912"/>
      <c r="AG9912"/>
    </row>
    <row r="9913" spans="1:35" hidden="1" x14ac:dyDescent="0.25">
      <c r="A9913" s="246">
        <v>337728</v>
      </c>
      <c r="B9913" s="247" t="s">
        <v>13969</v>
      </c>
      <c r="C9913" s="247" t="s">
        <v>503</v>
      </c>
      <c r="D9913" s="248" t="s">
        <v>232</v>
      </c>
      <c r="E9913" t="s">
        <v>77</v>
      </c>
      <c r="F9913" s="126">
        <v>31782</v>
      </c>
      <c r="G9913" s="248" t="s">
        <v>18</v>
      </c>
      <c r="H9913" t="s">
        <v>16</v>
      </c>
      <c r="I9913" t="s">
        <v>136</v>
      </c>
      <c r="J9913" s="247" t="s">
        <v>1226</v>
      </c>
      <c r="K9913"/>
      <c r="L9913" t="s">
        <v>18</v>
      </c>
      <c r="M9913"/>
      <c r="N9913"/>
      <c r="O9913"/>
      <c r="P9913"/>
      <c r="Q9913"/>
      <c r="U9913"/>
      <c r="V9913">
        <v>0</v>
      </c>
      <c r="W9913" s="247"/>
      <c r="X9913"/>
      <c r="Y9913"/>
      <c r="Z9913"/>
      <c r="AA9913"/>
      <c r="AB9913"/>
      <c r="AC9913"/>
      <c r="AD9913"/>
      <c r="AE9913"/>
      <c r="AF9913"/>
      <c r="AG9913"/>
    </row>
    <row r="9914" spans="1:35" x14ac:dyDescent="0.25">
      <c r="A9914" s="243">
        <v>337730</v>
      </c>
      <c r="B9914" s="244" t="s">
        <v>13970</v>
      </c>
      <c r="C9914" s="244" t="s">
        <v>279</v>
      </c>
      <c r="D9914" s="245" t="s">
        <v>13971</v>
      </c>
      <c r="E9914" s="115" t="s">
        <v>77</v>
      </c>
      <c r="F9914" s="237"/>
      <c r="G9914" s="245"/>
      <c r="H9914" s="115" t="s">
        <v>16</v>
      </c>
      <c r="I9914" t="s">
        <v>107</v>
      </c>
      <c r="J9914" s="244"/>
      <c r="U9914"/>
      <c r="V9914" t="s">
        <v>4424</v>
      </c>
      <c r="W9914" s="244"/>
      <c r="AA9914" s="115" t="s">
        <v>4308</v>
      </c>
      <c r="AB9914" s="115" t="s">
        <v>4308</v>
      </c>
      <c r="AC9914" s="115" t="s">
        <v>4308</v>
      </c>
      <c r="AD9914" s="115" t="s">
        <v>4308</v>
      </c>
      <c r="AE9914" s="115" t="s">
        <v>4308</v>
      </c>
      <c r="AF9914" s="115" t="s">
        <v>4308</v>
      </c>
      <c r="AG9914" s="115" t="s">
        <v>4308</v>
      </c>
      <c r="AH9914" s="115" t="s">
        <v>4308</v>
      </c>
      <c r="AI9914" s="115" t="e">
        <f>VLOOKUP(A9914,'[2]دراسات قانونية'!$A$3:$E$600,1,0)</f>
        <v>#N/A</v>
      </c>
    </row>
    <row r="9915" spans="1:35" hidden="1" x14ac:dyDescent="0.25">
      <c r="A9915" s="246">
        <v>337733</v>
      </c>
      <c r="B9915" s="247" t="s">
        <v>13972</v>
      </c>
      <c r="C9915" s="247" t="s">
        <v>377</v>
      </c>
      <c r="D9915" s="248" t="s">
        <v>4643</v>
      </c>
      <c r="E9915" t="s">
        <v>76</v>
      </c>
      <c r="F9915" s="126">
        <v>29342</v>
      </c>
      <c r="G9915" s="248" t="s">
        <v>13973</v>
      </c>
      <c r="H9915" t="s">
        <v>16</v>
      </c>
      <c r="I9915" t="s">
        <v>129</v>
      </c>
      <c r="J9915" s="247"/>
      <c r="K9915"/>
      <c r="L9915"/>
      <c r="M9915"/>
      <c r="N9915"/>
      <c r="O9915"/>
      <c r="P9915"/>
      <c r="Q9915"/>
      <c r="U9915"/>
      <c r="V9915" t="s">
        <v>16623</v>
      </c>
      <c r="W9915" s="247"/>
      <c r="X9915"/>
      <c r="Y9915"/>
      <c r="Z9915"/>
      <c r="AA9915"/>
      <c r="AB9915"/>
      <c r="AC9915"/>
      <c r="AD9915" t="s">
        <v>4308</v>
      </c>
      <c r="AE9915" t="s">
        <v>4308</v>
      </c>
      <c r="AF9915" t="s">
        <v>4308</v>
      </c>
      <c r="AG9915" t="s">
        <v>4308</v>
      </c>
      <c r="AH9915" s="115" t="s">
        <v>4308</v>
      </c>
    </row>
    <row r="9916" spans="1:35" x14ac:dyDescent="0.25">
      <c r="A9916" s="243">
        <v>337735</v>
      </c>
      <c r="B9916" s="244" t="s">
        <v>13974</v>
      </c>
      <c r="C9916" s="244" t="s">
        <v>244</v>
      </c>
      <c r="D9916" s="245" t="s">
        <v>753</v>
      </c>
      <c r="E9916" s="115" t="s">
        <v>77</v>
      </c>
      <c r="F9916" s="237"/>
      <c r="G9916" s="245"/>
      <c r="H9916" s="115" t="s">
        <v>16</v>
      </c>
      <c r="I9916" t="s">
        <v>107</v>
      </c>
      <c r="J9916" s="244"/>
      <c r="U9916"/>
      <c r="V9916" t="s">
        <v>4424</v>
      </c>
      <c r="W9916" s="244"/>
      <c r="AA9916" s="115" t="s">
        <v>4308</v>
      </c>
      <c r="AB9916" s="115" t="s">
        <v>4308</v>
      </c>
      <c r="AC9916" s="115" t="s">
        <v>4308</v>
      </c>
      <c r="AD9916" s="115" t="s">
        <v>4308</v>
      </c>
      <c r="AE9916" s="115" t="s">
        <v>4308</v>
      </c>
      <c r="AF9916" s="115" t="s">
        <v>4308</v>
      </c>
      <c r="AG9916" s="115" t="s">
        <v>4308</v>
      </c>
      <c r="AH9916" s="115" t="s">
        <v>4308</v>
      </c>
      <c r="AI9916" s="115" t="e">
        <f>VLOOKUP(A9916,'[2]دراسات قانونية'!$A$3:$E$600,1,0)</f>
        <v>#N/A</v>
      </c>
    </row>
    <row r="9917" spans="1:35" x14ac:dyDescent="0.25">
      <c r="A9917" s="243">
        <v>337738</v>
      </c>
      <c r="B9917" s="244" t="s">
        <v>13975</v>
      </c>
      <c r="C9917" s="244" t="s">
        <v>9972</v>
      </c>
      <c r="D9917" s="245" t="s">
        <v>7993</v>
      </c>
      <c r="E9917" s="115" t="s">
        <v>77</v>
      </c>
      <c r="F9917" s="237">
        <v>34568</v>
      </c>
      <c r="G9917" s="245" t="s">
        <v>1031</v>
      </c>
      <c r="H9917" s="115" t="s">
        <v>16</v>
      </c>
      <c r="I9917" t="s">
        <v>107</v>
      </c>
      <c r="J9917" s="244" t="s">
        <v>1226</v>
      </c>
      <c r="L9917" s="115" t="s">
        <v>73</v>
      </c>
      <c r="U9917"/>
      <c r="V9917" t="s">
        <v>4424</v>
      </c>
      <c r="W9917" s="244"/>
      <c r="AE9917" s="115" t="s">
        <v>4308</v>
      </c>
      <c r="AF9917" s="115" t="s">
        <v>4308</v>
      </c>
      <c r="AG9917" s="115" t="s">
        <v>4308</v>
      </c>
      <c r="AH9917" s="115" t="s">
        <v>4308</v>
      </c>
      <c r="AI9917" s="115" t="e">
        <f>VLOOKUP(A9917,'[2]دراسات قانونية'!$A$3:$E$600,1,0)</f>
        <v>#N/A</v>
      </c>
    </row>
    <row r="9918" spans="1:35" x14ac:dyDescent="0.25">
      <c r="A9918" s="243">
        <v>337740</v>
      </c>
      <c r="B9918" s="244" t="s">
        <v>13976</v>
      </c>
      <c r="C9918" s="244" t="s">
        <v>593</v>
      </c>
      <c r="D9918" s="245" t="s">
        <v>838</v>
      </c>
      <c r="E9918" s="115" t="s">
        <v>76</v>
      </c>
      <c r="F9918" s="237"/>
      <c r="G9918" s="245"/>
      <c r="H9918" s="115" t="s">
        <v>16</v>
      </c>
      <c r="I9918" t="s">
        <v>107</v>
      </c>
      <c r="J9918" s="244"/>
      <c r="U9918"/>
      <c r="V9918" t="s">
        <v>4424</v>
      </c>
      <c r="W9918" s="244"/>
      <c r="AA9918" s="115" t="s">
        <v>4308</v>
      </c>
      <c r="AB9918" s="115" t="s">
        <v>4308</v>
      </c>
      <c r="AC9918" s="115" t="s">
        <v>4308</v>
      </c>
      <c r="AD9918" s="115" t="s">
        <v>4308</v>
      </c>
      <c r="AE9918" s="115" t="s">
        <v>4308</v>
      </c>
      <c r="AF9918" s="115" t="s">
        <v>4308</v>
      </c>
      <c r="AG9918" s="115" t="s">
        <v>4308</v>
      </c>
      <c r="AH9918" s="115" t="s">
        <v>4308</v>
      </c>
      <c r="AI9918" s="115" t="e">
        <f>VLOOKUP(A9918,'[2]دراسات قانونية'!$A$3:$E$600,1,0)</f>
        <v>#N/A</v>
      </c>
    </row>
    <row r="9919" spans="1:35" x14ac:dyDescent="0.25">
      <c r="A9919" s="243">
        <v>337741</v>
      </c>
      <c r="B9919" s="244" t="s">
        <v>13977</v>
      </c>
      <c r="C9919" s="244" t="s">
        <v>1629</v>
      </c>
      <c r="D9919" s="245" t="s">
        <v>228</v>
      </c>
      <c r="E9919" s="115" t="s">
        <v>76</v>
      </c>
      <c r="F9919" s="237"/>
      <c r="G9919" s="245"/>
      <c r="H9919" s="115" t="s">
        <v>16</v>
      </c>
      <c r="I9919" t="s">
        <v>107</v>
      </c>
      <c r="J9919" s="244"/>
      <c r="U9919"/>
      <c r="V9919" t="s">
        <v>4424</v>
      </c>
      <c r="W9919" s="244"/>
      <c r="AA9919" s="115" t="s">
        <v>4308</v>
      </c>
      <c r="AB9919" s="115" t="s">
        <v>4308</v>
      </c>
      <c r="AC9919" s="115" t="s">
        <v>4308</v>
      </c>
      <c r="AD9919" s="115" t="s">
        <v>4308</v>
      </c>
      <c r="AE9919" s="115" t="s">
        <v>4308</v>
      </c>
      <c r="AF9919" s="115" t="s">
        <v>4308</v>
      </c>
      <c r="AG9919" s="115" t="s">
        <v>4308</v>
      </c>
      <c r="AH9919" s="115" t="s">
        <v>4308</v>
      </c>
      <c r="AI9919" s="115" t="e">
        <f>VLOOKUP(A9919,'[2]دراسات قانونية'!$A$3:$E$600,1,0)</f>
        <v>#N/A</v>
      </c>
    </row>
    <row r="9920" spans="1:35" x14ac:dyDescent="0.25">
      <c r="A9920" s="243">
        <v>337742</v>
      </c>
      <c r="B9920" s="244" t="s">
        <v>13978</v>
      </c>
      <c r="C9920" s="244" t="s">
        <v>13979</v>
      </c>
      <c r="D9920" s="245" t="s">
        <v>1506</v>
      </c>
      <c r="E9920" s="115" t="s">
        <v>76</v>
      </c>
      <c r="F9920" s="237"/>
      <c r="G9920" s="245"/>
      <c r="H9920" s="115" t="s">
        <v>16</v>
      </c>
      <c r="I9920" t="s">
        <v>107</v>
      </c>
      <c r="J9920" s="244"/>
      <c r="U9920"/>
      <c r="V9920" t="s">
        <v>4424</v>
      </c>
      <c r="W9920" s="244"/>
      <c r="AA9920" s="115" t="s">
        <v>4308</v>
      </c>
      <c r="AB9920" s="115" t="s">
        <v>4308</v>
      </c>
      <c r="AC9920" s="115" t="s">
        <v>4308</v>
      </c>
      <c r="AD9920" s="115" t="s">
        <v>4308</v>
      </c>
      <c r="AE9920" s="115" t="s">
        <v>4308</v>
      </c>
      <c r="AF9920" s="115" t="s">
        <v>4308</v>
      </c>
      <c r="AG9920" s="115" t="s">
        <v>4308</v>
      </c>
      <c r="AH9920" s="115" t="s">
        <v>4308</v>
      </c>
      <c r="AI9920" s="115" t="e">
        <f>VLOOKUP(A9920,'[2]دراسات قانونية'!$A$3:$E$600,1,0)</f>
        <v>#N/A</v>
      </c>
    </row>
    <row r="9921" spans="1:35" hidden="1" x14ac:dyDescent="0.25">
      <c r="A9921" s="246">
        <v>337743</v>
      </c>
      <c r="B9921" s="247" t="s">
        <v>13980</v>
      </c>
      <c r="C9921" s="247" t="s">
        <v>250</v>
      </c>
      <c r="D9921" s="248" t="s">
        <v>590</v>
      </c>
      <c r="E9921" t="s">
        <v>76</v>
      </c>
      <c r="F9921" s="126">
        <v>34439</v>
      </c>
      <c r="G9921" s="248" t="s">
        <v>666</v>
      </c>
      <c r="H9921" t="s">
        <v>16</v>
      </c>
      <c r="I9921" t="s">
        <v>136</v>
      </c>
      <c r="J9921" s="247" t="s">
        <v>1226</v>
      </c>
      <c r="K9921"/>
      <c r="L9921" t="s">
        <v>40</v>
      </c>
      <c r="M9921"/>
      <c r="N9921"/>
      <c r="O9921"/>
      <c r="P9921"/>
      <c r="Q9921"/>
      <c r="R9921" s="115">
        <v>9368</v>
      </c>
      <c r="S9921" s="115">
        <v>45722</v>
      </c>
      <c r="T9921" s="115">
        <v>70000</v>
      </c>
      <c r="U9921"/>
      <c r="V9921">
        <v>0</v>
      </c>
      <c r="W9921" s="247"/>
      <c r="X9921"/>
      <c r="Y9921"/>
      <c r="Z9921"/>
      <c r="AA9921"/>
      <c r="AB9921"/>
      <c r="AC9921"/>
      <c r="AD9921"/>
      <c r="AE9921"/>
      <c r="AF9921"/>
      <c r="AG9921"/>
    </row>
    <row r="9922" spans="1:35" x14ac:dyDescent="0.25">
      <c r="A9922" s="243">
        <v>337744</v>
      </c>
      <c r="B9922" s="244" t="s">
        <v>13981</v>
      </c>
      <c r="C9922" s="244" t="s">
        <v>13982</v>
      </c>
      <c r="D9922" s="245" t="s">
        <v>13983</v>
      </c>
      <c r="E9922" s="115" t="s">
        <v>76</v>
      </c>
      <c r="F9922" s="237">
        <v>33184</v>
      </c>
      <c r="G9922" s="245" t="s">
        <v>18</v>
      </c>
      <c r="H9922" s="115" t="s">
        <v>16</v>
      </c>
      <c r="I9922" t="s">
        <v>107</v>
      </c>
      <c r="J9922" s="244"/>
      <c r="U9922"/>
      <c r="V9922" t="s">
        <v>4414</v>
      </c>
      <c r="W9922" s="244"/>
      <c r="AC9922" s="115" t="s">
        <v>4308</v>
      </c>
      <c r="AD9922" s="115" t="s">
        <v>4308</v>
      </c>
      <c r="AE9922" s="115" t="s">
        <v>4308</v>
      </c>
      <c r="AF9922" s="115" t="s">
        <v>4308</v>
      </c>
      <c r="AG9922" s="115" t="s">
        <v>4308</v>
      </c>
      <c r="AH9922" s="115" t="s">
        <v>4308</v>
      </c>
      <c r="AI9922" s="115" t="e">
        <f>VLOOKUP(A9922,'[2]دراسات قانونية'!$A$3:$E$600,1,0)</f>
        <v>#N/A</v>
      </c>
    </row>
    <row r="9923" spans="1:35" x14ac:dyDescent="0.25">
      <c r="A9923" s="243">
        <v>337745</v>
      </c>
      <c r="B9923" s="244" t="s">
        <v>13984</v>
      </c>
      <c r="C9923" s="244" t="s">
        <v>279</v>
      </c>
      <c r="D9923" s="245" t="s">
        <v>485</v>
      </c>
      <c r="E9923" s="115" t="s">
        <v>76</v>
      </c>
      <c r="F9923" s="237"/>
      <c r="G9923" s="245"/>
      <c r="H9923" s="115" t="s">
        <v>16</v>
      </c>
      <c r="I9923" t="s">
        <v>107</v>
      </c>
      <c r="J9923" s="244"/>
      <c r="U9923"/>
      <c r="V9923" t="s">
        <v>4424</v>
      </c>
      <c r="W9923" s="244"/>
      <c r="AA9923" s="115" t="s">
        <v>4308</v>
      </c>
      <c r="AB9923" s="115" t="s">
        <v>4308</v>
      </c>
      <c r="AC9923" s="115" t="s">
        <v>4308</v>
      </c>
      <c r="AD9923" s="115" t="s">
        <v>4308</v>
      </c>
      <c r="AE9923" s="115" t="s">
        <v>4308</v>
      </c>
      <c r="AF9923" s="115" t="s">
        <v>4308</v>
      </c>
      <c r="AG9923" s="115" t="s">
        <v>4308</v>
      </c>
      <c r="AH9923" s="115" t="s">
        <v>4308</v>
      </c>
      <c r="AI9923" s="115" t="e">
        <f>VLOOKUP(A9923,'[2]دراسات قانونية'!$A$3:$E$600,1,0)</f>
        <v>#N/A</v>
      </c>
    </row>
    <row r="9924" spans="1:35" x14ac:dyDescent="0.25">
      <c r="A9924" s="243">
        <v>337746</v>
      </c>
      <c r="B9924" s="244" t="s">
        <v>13985</v>
      </c>
      <c r="C9924" s="244" t="s">
        <v>285</v>
      </c>
      <c r="D9924" s="245" t="s">
        <v>330</v>
      </c>
      <c r="E9924" s="115" t="s">
        <v>76</v>
      </c>
      <c r="F9924" s="237"/>
      <c r="G9924" s="245"/>
      <c r="H9924" s="115" t="s">
        <v>16</v>
      </c>
      <c r="I9924" t="s">
        <v>107</v>
      </c>
      <c r="J9924" s="244"/>
      <c r="U9924"/>
      <c r="V9924" t="s">
        <v>4424</v>
      </c>
      <c r="W9924" s="244"/>
      <c r="AA9924" s="115" t="s">
        <v>4308</v>
      </c>
      <c r="AB9924" s="115" t="s">
        <v>4308</v>
      </c>
      <c r="AC9924" s="115" t="s">
        <v>4308</v>
      </c>
      <c r="AD9924" s="115" t="s">
        <v>4308</v>
      </c>
      <c r="AE9924" s="115" t="s">
        <v>4308</v>
      </c>
      <c r="AF9924" s="115" t="s">
        <v>4308</v>
      </c>
      <c r="AG9924" s="115" t="s">
        <v>4308</v>
      </c>
      <c r="AH9924" s="115" t="s">
        <v>4308</v>
      </c>
      <c r="AI9924" s="115" t="e">
        <f>VLOOKUP(A9924,'[2]دراسات قانونية'!$A$3:$E$600,1,0)</f>
        <v>#N/A</v>
      </c>
    </row>
    <row r="9925" spans="1:35" x14ac:dyDescent="0.25">
      <c r="A9925" s="243">
        <v>337747</v>
      </c>
      <c r="B9925" s="244" t="s">
        <v>13986</v>
      </c>
      <c r="C9925" s="244" t="s">
        <v>305</v>
      </c>
      <c r="D9925" s="245" t="s">
        <v>12581</v>
      </c>
      <c r="E9925" s="115" t="s">
        <v>76</v>
      </c>
      <c r="F9925" s="237">
        <v>28097</v>
      </c>
      <c r="G9925" s="245" t="s">
        <v>13987</v>
      </c>
      <c r="H9925" s="115" t="s">
        <v>16</v>
      </c>
      <c r="I9925" t="s">
        <v>107</v>
      </c>
      <c r="J9925" s="244"/>
      <c r="U9925"/>
      <c r="V9925" t="s">
        <v>4424</v>
      </c>
      <c r="W9925" s="244"/>
      <c r="AC9925" s="115" t="s">
        <v>4308</v>
      </c>
      <c r="AD9925" s="115" t="s">
        <v>4308</v>
      </c>
      <c r="AE9925" s="115" t="s">
        <v>4308</v>
      </c>
      <c r="AF9925" s="115" t="s">
        <v>4308</v>
      </c>
      <c r="AG9925" s="115" t="s">
        <v>4308</v>
      </c>
      <c r="AH9925" s="115" t="s">
        <v>4308</v>
      </c>
      <c r="AI9925" s="115" t="e">
        <f>VLOOKUP(A9925,'[2]دراسات قانونية'!$A$3:$E$600,1,0)</f>
        <v>#N/A</v>
      </c>
    </row>
    <row r="9926" spans="1:35" hidden="1" x14ac:dyDescent="0.25">
      <c r="A9926" s="246">
        <v>337748</v>
      </c>
      <c r="B9926" s="247" t="s">
        <v>13988</v>
      </c>
      <c r="C9926" s="247" t="s">
        <v>348</v>
      </c>
      <c r="D9926" s="248" t="s">
        <v>5807</v>
      </c>
      <c r="E9926" t="s">
        <v>76</v>
      </c>
      <c r="F9926" s="126">
        <v>32101</v>
      </c>
      <c r="G9926" s="248" t="s">
        <v>1016</v>
      </c>
      <c r="H9926" t="s">
        <v>16</v>
      </c>
      <c r="I9926" t="s">
        <v>129</v>
      </c>
      <c r="J9926" s="247" t="s">
        <v>15</v>
      </c>
      <c r="K9926"/>
      <c r="L9926" t="s">
        <v>1726</v>
      </c>
      <c r="M9926"/>
      <c r="N9926"/>
      <c r="O9926"/>
      <c r="P9926"/>
      <c r="Q9926"/>
      <c r="U9926"/>
      <c r="V9926" t="s">
        <v>16623</v>
      </c>
      <c r="W9926" s="247"/>
      <c r="X9926"/>
      <c r="Y9926"/>
      <c r="Z9926"/>
      <c r="AA9926"/>
      <c r="AB9926"/>
      <c r="AC9926"/>
      <c r="AD9926"/>
      <c r="AE9926" t="s">
        <v>4308</v>
      </c>
      <c r="AF9926" t="s">
        <v>4308</v>
      </c>
      <c r="AG9926" t="s">
        <v>4308</v>
      </c>
      <c r="AH9926" s="115" t="s">
        <v>4308</v>
      </c>
    </row>
    <row r="9927" spans="1:35" x14ac:dyDescent="0.25">
      <c r="A9927" s="243">
        <v>337749</v>
      </c>
      <c r="B9927" s="244" t="s">
        <v>13989</v>
      </c>
      <c r="C9927" s="244" t="s">
        <v>589</v>
      </c>
      <c r="D9927" s="245" t="s">
        <v>9258</v>
      </c>
      <c r="E9927" s="115" t="s">
        <v>76</v>
      </c>
      <c r="F9927" s="237">
        <v>33982</v>
      </c>
      <c r="G9927" s="245" t="s">
        <v>1113</v>
      </c>
      <c r="H9927" s="115" t="s">
        <v>16</v>
      </c>
      <c r="I9927" t="s">
        <v>107</v>
      </c>
      <c r="J9927" s="244"/>
      <c r="U9927"/>
      <c r="V9927" t="s">
        <v>4424</v>
      </c>
      <c r="W9927" s="244"/>
      <c r="AB9927" s="115" t="s">
        <v>4308</v>
      </c>
      <c r="AC9927" s="115" t="s">
        <v>4308</v>
      </c>
      <c r="AD9927" s="115" t="s">
        <v>4308</v>
      </c>
      <c r="AE9927" s="115" t="s">
        <v>4308</v>
      </c>
      <c r="AF9927" s="115" t="s">
        <v>4308</v>
      </c>
      <c r="AG9927" s="115" t="s">
        <v>4308</v>
      </c>
      <c r="AH9927" s="115" t="s">
        <v>4308</v>
      </c>
      <c r="AI9927" s="115" t="e">
        <f>VLOOKUP(A9927,'[2]دراسات قانونية'!$A$3:$E$600,1,0)</f>
        <v>#N/A</v>
      </c>
    </row>
    <row r="9928" spans="1:35" x14ac:dyDescent="0.25">
      <c r="A9928" s="243">
        <v>337750</v>
      </c>
      <c r="B9928" s="244" t="s">
        <v>13990</v>
      </c>
      <c r="C9928" s="244" t="s">
        <v>339</v>
      </c>
      <c r="D9928" s="245" t="s">
        <v>718</v>
      </c>
      <c r="E9928" s="115" t="s">
        <v>76</v>
      </c>
      <c r="F9928" s="237">
        <v>34739</v>
      </c>
      <c r="G9928" s="245" t="s">
        <v>18</v>
      </c>
      <c r="H9928" s="115" t="s">
        <v>16</v>
      </c>
      <c r="I9928" t="s">
        <v>107</v>
      </c>
      <c r="J9928" s="244"/>
      <c r="U9928"/>
      <c r="V9928" t="s">
        <v>4424</v>
      </c>
      <c r="W9928" s="244"/>
      <c r="AB9928" s="115" t="s">
        <v>4308</v>
      </c>
      <c r="AC9928" s="115" t="s">
        <v>4308</v>
      </c>
      <c r="AD9928" s="115" t="s">
        <v>4308</v>
      </c>
      <c r="AE9928" s="115" t="s">
        <v>4308</v>
      </c>
      <c r="AF9928" s="115" t="s">
        <v>4308</v>
      </c>
      <c r="AG9928" s="115" t="s">
        <v>4308</v>
      </c>
      <c r="AH9928" s="115" t="s">
        <v>4308</v>
      </c>
      <c r="AI9928" s="115" t="e">
        <f>VLOOKUP(A9928,'[2]دراسات قانونية'!$A$3:$E$600,1,0)</f>
        <v>#N/A</v>
      </c>
    </row>
    <row r="9929" spans="1:35" hidden="1" x14ac:dyDescent="0.25">
      <c r="A9929" s="246">
        <v>337751</v>
      </c>
      <c r="B9929" s="247" t="s">
        <v>13991</v>
      </c>
      <c r="C9929" s="247" t="s">
        <v>326</v>
      </c>
      <c r="D9929" s="248" t="s">
        <v>1027</v>
      </c>
      <c r="E9929" t="s">
        <v>76</v>
      </c>
      <c r="F9929" s="126">
        <v>29677</v>
      </c>
      <c r="G9929" s="248" t="s">
        <v>67</v>
      </c>
      <c r="H9929" t="s">
        <v>16</v>
      </c>
      <c r="I9929" t="s">
        <v>136</v>
      </c>
      <c r="J9929" s="247" t="s">
        <v>1226</v>
      </c>
      <c r="K9929"/>
      <c r="L9929" t="s">
        <v>67</v>
      </c>
      <c r="M9929"/>
      <c r="N9929"/>
      <c r="O9929"/>
      <c r="P9929"/>
      <c r="Q9929"/>
      <c r="U9929"/>
      <c r="V9929">
        <v>0</v>
      </c>
      <c r="W9929" s="247"/>
      <c r="X9929"/>
      <c r="Y9929"/>
      <c r="Z9929"/>
      <c r="AA9929"/>
      <c r="AB9929"/>
      <c r="AC9929"/>
      <c r="AD9929"/>
      <c r="AE9929"/>
      <c r="AF9929"/>
      <c r="AG9929"/>
    </row>
    <row r="9930" spans="1:35" x14ac:dyDescent="0.25">
      <c r="A9930" s="243">
        <v>337752</v>
      </c>
      <c r="B9930" s="244" t="s">
        <v>13992</v>
      </c>
      <c r="C9930" s="244" t="s">
        <v>236</v>
      </c>
      <c r="D9930" s="245" t="s">
        <v>13993</v>
      </c>
      <c r="E9930" s="115" t="s">
        <v>76</v>
      </c>
      <c r="F9930" s="237">
        <v>35431</v>
      </c>
      <c r="G9930" s="245" t="s">
        <v>580</v>
      </c>
      <c r="H9930" s="115" t="s">
        <v>16</v>
      </c>
      <c r="I9930" t="s">
        <v>107</v>
      </c>
      <c r="J9930" s="244"/>
      <c r="U9930"/>
      <c r="V9930" t="s">
        <v>4424</v>
      </c>
      <c r="W9930" s="244"/>
      <c r="AC9930" s="115" t="s">
        <v>4308</v>
      </c>
      <c r="AD9930" s="115" t="s">
        <v>4308</v>
      </c>
      <c r="AE9930" s="115" t="s">
        <v>4308</v>
      </c>
      <c r="AF9930" s="115" t="s">
        <v>4308</v>
      </c>
      <c r="AG9930" s="115" t="s">
        <v>4308</v>
      </c>
      <c r="AH9930" s="115" t="s">
        <v>4308</v>
      </c>
      <c r="AI9930" s="115" t="e">
        <f>VLOOKUP(A9930,'[2]دراسات قانونية'!$A$3:$E$600,1,0)</f>
        <v>#N/A</v>
      </c>
    </row>
    <row r="9931" spans="1:35" hidden="1" x14ac:dyDescent="0.25">
      <c r="A9931" s="243">
        <v>337753</v>
      </c>
      <c r="B9931" s="244" t="s">
        <v>2843</v>
      </c>
      <c r="C9931" s="244" t="s">
        <v>241</v>
      </c>
      <c r="D9931" s="245" t="s">
        <v>309</v>
      </c>
      <c r="E9931" s="115" t="s">
        <v>76</v>
      </c>
      <c r="F9931" s="237">
        <v>25060</v>
      </c>
      <c r="G9931" s="245" t="s">
        <v>18</v>
      </c>
      <c r="H9931" s="115" t="s">
        <v>16</v>
      </c>
      <c r="I9931" t="s">
        <v>199</v>
      </c>
      <c r="J9931" s="244" t="s">
        <v>1226</v>
      </c>
      <c r="L9931" s="115" t="s">
        <v>18</v>
      </c>
      <c r="U9931"/>
      <c r="V9931">
        <v>0</v>
      </c>
      <c r="W9931" s="244"/>
    </row>
    <row r="9932" spans="1:35" hidden="1" x14ac:dyDescent="0.25">
      <c r="A9932" s="246">
        <v>337754</v>
      </c>
      <c r="B9932" s="247" t="s">
        <v>13994</v>
      </c>
      <c r="C9932" s="247" t="s">
        <v>295</v>
      </c>
      <c r="D9932" s="248" t="s">
        <v>281</v>
      </c>
      <c r="E9932" t="s">
        <v>76</v>
      </c>
      <c r="F9932" s="126">
        <v>34570</v>
      </c>
      <c r="G9932" s="248" t="s">
        <v>13995</v>
      </c>
      <c r="H9932" t="s">
        <v>16</v>
      </c>
      <c r="I9932" t="s">
        <v>136</v>
      </c>
      <c r="J9932" s="247" t="s">
        <v>15</v>
      </c>
      <c r="K9932"/>
      <c r="L9932" t="s">
        <v>40</v>
      </c>
      <c r="M9932"/>
      <c r="N9932"/>
      <c r="O9932"/>
      <c r="P9932"/>
      <c r="Q9932"/>
      <c r="U9932"/>
      <c r="V9932">
        <v>0</v>
      </c>
      <c r="W9932" s="247"/>
      <c r="X9932"/>
      <c r="Y9932"/>
      <c r="Z9932"/>
      <c r="AA9932"/>
      <c r="AB9932"/>
      <c r="AC9932"/>
      <c r="AD9932"/>
      <c r="AE9932"/>
      <c r="AF9932"/>
      <c r="AG9932"/>
    </row>
    <row r="9933" spans="1:35" hidden="1" x14ac:dyDescent="0.25">
      <c r="A9933" s="246">
        <v>337755</v>
      </c>
      <c r="B9933" s="247" t="s">
        <v>13996</v>
      </c>
      <c r="C9933" s="247" t="s">
        <v>917</v>
      </c>
      <c r="D9933" s="248" t="s">
        <v>323</v>
      </c>
      <c r="E9933" t="s">
        <v>77</v>
      </c>
      <c r="F9933" s="126">
        <v>34020</v>
      </c>
      <c r="G9933" s="248" t="s">
        <v>1568</v>
      </c>
      <c r="H9933" t="s">
        <v>16</v>
      </c>
      <c r="I9933" t="s">
        <v>129</v>
      </c>
      <c r="J9933" s="247"/>
      <c r="K9933"/>
      <c r="L9933"/>
      <c r="M9933"/>
      <c r="N9933"/>
      <c r="O9933"/>
      <c r="P9933"/>
      <c r="Q9933"/>
      <c r="U9933"/>
      <c r="V9933">
        <v>0</v>
      </c>
      <c r="W9933" s="247"/>
      <c r="X9933"/>
      <c r="Y9933"/>
      <c r="Z9933"/>
      <c r="AA9933"/>
      <c r="AB9933"/>
      <c r="AC9933"/>
      <c r="AD9933"/>
      <c r="AE9933"/>
      <c r="AF9933"/>
      <c r="AG9933" t="s">
        <v>4308</v>
      </c>
      <c r="AH9933" s="115" t="s">
        <v>4308</v>
      </c>
    </row>
    <row r="9934" spans="1:35" hidden="1" x14ac:dyDescent="0.25">
      <c r="A9934" s="246">
        <v>337756</v>
      </c>
      <c r="B9934" s="247" t="s">
        <v>13997</v>
      </c>
      <c r="C9934" s="247" t="s">
        <v>831</v>
      </c>
      <c r="D9934" s="248" t="s">
        <v>842</v>
      </c>
      <c r="E9934" t="s">
        <v>77</v>
      </c>
      <c r="F9934" s="126">
        <v>32040</v>
      </c>
      <c r="G9934" s="248" t="s">
        <v>70</v>
      </c>
      <c r="H9934" t="s">
        <v>16</v>
      </c>
      <c r="I9934" t="s">
        <v>201</v>
      </c>
      <c r="J9934" s="247" t="s">
        <v>1226</v>
      </c>
      <c r="K9934"/>
      <c r="L9934" t="s">
        <v>70</v>
      </c>
      <c r="M9934"/>
      <c r="N9934"/>
      <c r="O9934"/>
      <c r="P9934"/>
      <c r="Q9934"/>
      <c r="U9934"/>
      <c r="V9934">
        <v>0</v>
      </c>
      <c r="W9934" s="247"/>
      <c r="X9934"/>
      <c r="Y9934"/>
      <c r="Z9934"/>
      <c r="AA9934"/>
      <c r="AB9934"/>
      <c r="AC9934"/>
      <c r="AD9934"/>
      <c r="AE9934"/>
      <c r="AF9934"/>
      <c r="AG9934"/>
    </row>
    <row r="9935" spans="1:35" x14ac:dyDescent="0.25">
      <c r="A9935" s="243">
        <v>337760</v>
      </c>
      <c r="B9935" s="244" t="s">
        <v>13998</v>
      </c>
      <c r="C9935" s="244" t="s">
        <v>386</v>
      </c>
      <c r="D9935" s="245" t="s">
        <v>521</v>
      </c>
      <c r="E9935" s="115" t="s">
        <v>77</v>
      </c>
      <c r="F9935" s="237"/>
      <c r="G9935" s="245"/>
      <c r="H9935" s="115" t="s">
        <v>16</v>
      </c>
      <c r="I9935" t="s">
        <v>107</v>
      </c>
      <c r="J9935" s="244"/>
      <c r="U9935"/>
      <c r="V9935" t="s">
        <v>4424</v>
      </c>
      <c r="W9935" s="244"/>
      <c r="AA9935" s="115" t="s">
        <v>4308</v>
      </c>
      <c r="AB9935" s="115" t="s">
        <v>4308</v>
      </c>
      <c r="AC9935" s="115" t="s">
        <v>4308</v>
      </c>
      <c r="AD9935" s="115" t="s">
        <v>4308</v>
      </c>
      <c r="AE9935" s="115" t="s">
        <v>4308</v>
      </c>
      <c r="AF9935" s="115" t="s">
        <v>4308</v>
      </c>
      <c r="AG9935" s="115" t="s">
        <v>4308</v>
      </c>
      <c r="AH9935" s="115" t="s">
        <v>4308</v>
      </c>
      <c r="AI9935" s="115" t="e">
        <f>VLOOKUP(A9935,'[2]دراسات قانونية'!$A$3:$E$600,1,0)</f>
        <v>#N/A</v>
      </c>
    </row>
    <row r="9936" spans="1:35" x14ac:dyDescent="0.25">
      <c r="A9936" s="243">
        <v>337761</v>
      </c>
      <c r="B9936" s="244" t="s">
        <v>13999</v>
      </c>
      <c r="C9936" s="244" t="s">
        <v>614</v>
      </c>
      <c r="D9936" s="245" t="s">
        <v>378</v>
      </c>
      <c r="E9936" s="115" t="s">
        <v>77</v>
      </c>
      <c r="F9936" s="237"/>
      <c r="G9936" s="245"/>
      <c r="H9936" s="115" t="s">
        <v>16</v>
      </c>
      <c r="I9936" t="s">
        <v>107</v>
      </c>
      <c r="J9936" s="244"/>
      <c r="U9936"/>
      <c r="V9936" t="s">
        <v>4424</v>
      </c>
      <c r="W9936" s="244"/>
      <c r="AA9936" s="115" t="s">
        <v>4308</v>
      </c>
      <c r="AB9936" s="115" t="s">
        <v>4308</v>
      </c>
      <c r="AC9936" s="115" t="s">
        <v>4308</v>
      </c>
      <c r="AD9936" s="115" t="s">
        <v>4308</v>
      </c>
      <c r="AE9936" s="115" t="s">
        <v>4308</v>
      </c>
      <c r="AF9936" s="115" t="s">
        <v>4308</v>
      </c>
      <c r="AG9936" s="115" t="s">
        <v>4308</v>
      </c>
      <c r="AH9936" s="115" t="s">
        <v>4308</v>
      </c>
      <c r="AI9936" s="115" t="e">
        <f>VLOOKUP(A9936,'[2]دراسات قانونية'!$A$3:$E$600,1,0)</f>
        <v>#N/A</v>
      </c>
    </row>
    <row r="9937" spans="1:35" hidden="1" x14ac:dyDescent="0.25">
      <c r="A9937" s="243">
        <v>337762</v>
      </c>
      <c r="B9937" s="244" t="s">
        <v>3144</v>
      </c>
      <c r="C9937" s="244" t="s">
        <v>339</v>
      </c>
      <c r="D9937" s="245" t="s">
        <v>448</v>
      </c>
      <c r="E9937" s="115" t="s">
        <v>77</v>
      </c>
      <c r="F9937" s="237">
        <v>28809</v>
      </c>
      <c r="G9937" s="245" t="s">
        <v>40</v>
      </c>
      <c r="H9937" s="115" t="s">
        <v>16</v>
      </c>
      <c r="I9937" t="s">
        <v>199</v>
      </c>
      <c r="J9937" s="244" t="s">
        <v>1226</v>
      </c>
      <c r="L9937" s="115" t="s">
        <v>40</v>
      </c>
      <c r="U9937"/>
      <c r="V9937">
        <v>0</v>
      </c>
      <c r="W9937" s="244"/>
    </row>
    <row r="9938" spans="1:35" hidden="1" x14ac:dyDescent="0.25">
      <c r="A9938" s="246">
        <v>337763</v>
      </c>
      <c r="B9938" s="247" t="s">
        <v>14000</v>
      </c>
      <c r="C9938" s="247" t="s">
        <v>570</v>
      </c>
      <c r="D9938" s="248" t="s">
        <v>559</v>
      </c>
      <c r="E9938" t="s">
        <v>77</v>
      </c>
      <c r="F9938" s="126">
        <v>30905</v>
      </c>
      <c r="G9938" s="248" t="s">
        <v>61</v>
      </c>
      <c r="H9938" t="s">
        <v>16</v>
      </c>
      <c r="I9938" t="s">
        <v>136</v>
      </c>
      <c r="J9938" s="247" t="s">
        <v>1226</v>
      </c>
      <c r="K9938"/>
      <c r="L9938" t="s">
        <v>18</v>
      </c>
      <c r="M9938"/>
      <c r="N9938"/>
      <c r="O9938"/>
      <c r="P9938"/>
      <c r="Q9938"/>
      <c r="U9938"/>
      <c r="V9938">
        <v>0</v>
      </c>
      <c r="W9938" s="247"/>
      <c r="X9938"/>
      <c r="Y9938"/>
      <c r="Z9938"/>
      <c r="AA9938"/>
      <c r="AB9938"/>
      <c r="AC9938"/>
      <c r="AD9938"/>
      <c r="AE9938"/>
      <c r="AF9938"/>
      <c r="AG9938"/>
      <c r="AH9938" s="115" t="s">
        <v>4308</v>
      </c>
    </row>
    <row r="9939" spans="1:35" x14ac:dyDescent="0.25">
      <c r="A9939" s="243">
        <v>337764</v>
      </c>
      <c r="B9939" s="244" t="s">
        <v>14001</v>
      </c>
      <c r="C9939" s="244" t="s">
        <v>360</v>
      </c>
      <c r="D9939" s="245" t="s">
        <v>14002</v>
      </c>
      <c r="E9939" s="115" t="s">
        <v>76</v>
      </c>
      <c r="F9939" s="237">
        <v>35591</v>
      </c>
      <c r="G9939" s="245" t="s">
        <v>736</v>
      </c>
      <c r="H9939" s="115" t="s">
        <v>16</v>
      </c>
      <c r="I9939" t="s">
        <v>107</v>
      </c>
      <c r="J9939" s="244"/>
      <c r="U9939"/>
      <c r="V9939" t="s">
        <v>4424</v>
      </c>
      <c r="W9939" s="244"/>
      <c r="AC9939" s="115" t="s">
        <v>4308</v>
      </c>
      <c r="AD9939" s="115" t="s">
        <v>4308</v>
      </c>
      <c r="AE9939" s="115" t="s">
        <v>4308</v>
      </c>
      <c r="AF9939" s="115" t="s">
        <v>4308</v>
      </c>
      <c r="AG9939" s="115" t="s">
        <v>4308</v>
      </c>
      <c r="AH9939" s="115" t="s">
        <v>4308</v>
      </c>
      <c r="AI9939" s="115" t="e">
        <f>VLOOKUP(A9939,'[2]دراسات قانونية'!$A$3:$E$600,1,0)</f>
        <v>#N/A</v>
      </c>
    </row>
    <row r="9940" spans="1:35" x14ac:dyDescent="0.25">
      <c r="A9940" s="243">
        <v>337765</v>
      </c>
      <c r="B9940" s="244" t="s">
        <v>14003</v>
      </c>
      <c r="C9940" s="244" t="s">
        <v>244</v>
      </c>
      <c r="D9940" s="245" t="s">
        <v>14004</v>
      </c>
      <c r="E9940" s="115" t="s">
        <v>76</v>
      </c>
      <c r="F9940" s="237">
        <v>28922</v>
      </c>
      <c r="G9940" s="245" t="s">
        <v>18</v>
      </c>
      <c r="H9940" s="115" t="s">
        <v>16</v>
      </c>
      <c r="I9940" t="s">
        <v>107</v>
      </c>
      <c r="J9940" s="244"/>
      <c r="U9940"/>
      <c r="V9940" t="s">
        <v>4424</v>
      </c>
      <c r="W9940" s="244"/>
      <c r="AB9940" s="115" t="s">
        <v>4308</v>
      </c>
      <c r="AC9940" s="115" t="s">
        <v>4308</v>
      </c>
      <c r="AD9940" s="115" t="s">
        <v>4308</v>
      </c>
      <c r="AE9940" s="115" t="s">
        <v>4308</v>
      </c>
      <c r="AF9940" s="115" t="s">
        <v>4308</v>
      </c>
      <c r="AG9940" s="115" t="s">
        <v>4308</v>
      </c>
      <c r="AH9940" s="115" t="s">
        <v>4308</v>
      </c>
      <c r="AI9940" s="115" t="e">
        <f>VLOOKUP(A9940,'[2]دراسات قانونية'!$A$3:$E$600,1,0)</f>
        <v>#N/A</v>
      </c>
    </row>
    <row r="9941" spans="1:35" hidden="1" x14ac:dyDescent="0.25">
      <c r="A9941" s="243">
        <v>337766</v>
      </c>
      <c r="B9941" s="244" t="s">
        <v>2759</v>
      </c>
      <c r="C9941" s="244" t="s">
        <v>1456</v>
      </c>
      <c r="D9941" s="245" t="s">
        <v>974</v>
      </c>
      <c r="E9941" s="115" t="s">
        <v>76</v>
      </c>
      <c r="F9941" s="237">
        <v>35291</v>
      </c>
      <c r="G9941" s="245" t="s">
        <v>428</v>
      </c>
      <c r="H9941" s="115" t="s">
        <v>16</v>
      </c>
      <c r="I9941" t="s">
        <v>199</v>
      </c>
      <c r="J9941" s="244" t="s">
        <v>1226</v>
      </c>
      <c r="L9941" s="115" t="s">
        <v>30</v>
      </c>
      <c r="U9941"/>
      <c r="V9941">
        <v>0</v>
      </c>
      <c r="W9941" s="244"/>
    </row>
    <row r="9942" spans="1:35" x14ac:dyDescent="0.25">
      <c r="A9942" s="243">
        <v>337767</v>
      </c>
      <c r="B9942" s="244" t="s">
        <v>14005</v>
      </c>
      <c r="C9942" s="244" t="s">
        <v>690</v>
      </c>
      <c r="D9942" s="245" t="s">
        <v>2192</v>
      </c>
      <c r="E9942" s="115" t="s">
        <v>76</v>
      </c>
      <c r="F9942" s="237">
        <v>36260</v>
      </c>
      <c r="G9942" s="245" t="s">
        <v>14006</v>
      </c>
      <c r="H9942" s="115" t="s">
        <v>16</v>
      </c>
      <c r="I9942" t="s">
        <v>107</v>
      </c>
      <c r="J9942" s="244" t="s">
        <v>1226</v>
      </c>
      <c r="L9942" s="115" t="s">
        <v>73</v>
      </c>
      <c r="U9942"/>
      <c r="V9942" t="s">
        <v>4414</v>
      </c>
      <c r="W9942" s="244"/>
      <c r="AE9942" s="115" t="s">
        <v>4308</v>
      </c>
      <c r="AF9942" s="115" t="s">
        <v>4308</v>
      </c>
      <c r="AG9942" s="115" t="s">
        <v>4308</v>
      </c>
      <c r="AH9942" s="115" t="s">
        <v>4308</v>
      </c>
      <c r="AI9942" s="115" t="e">
        <f>VLOOKUP(A9942,'[2]دراسات قانونية'!$A$3:$E$600,1,0)</f>
        <v>#N/A</v>
      </c>
    </row>
    <row r="9943" spans="1:35" x14ac:dyDescent="0.25">
      <c r="A9943" s="243">
        <v>337768</v>
      </c>
      <c r="B9943" s="244" t="s">
        <v>14007</v>
      </c>
      <c r="C9943" s="244" t="s">
        <v>1507</v>
      </c>
      <c r="D9943" s="245" t="s">
        <v>370</v>
      </c>
      <c r="E9943" s="115" t="s">
        <v>77</v>
      </c>
      <c r="F9943" s="237"/>
      <c r="G9943" s="245"/>
      <c r="H9943" s="115" t="s">
        <v>16</v>
      </c>
      <c r="I9943" t="s">
        <v>107</v>
      </c>
      <c r="J9943" s="244"/>
      <c r="U9943"/>
      <c r="V9943" t="s">
        <v>4424</v>
      </c>
      <c r="W9943" s="244"/>
      <c r="AA9943" s="115" t="s">
        <v>4308</v>
      </c>
      <c r="AB9943" s="115" t="s">
        <v>4308</v>
      </c>
      <c r="AC9943" s="115" t="s">
        <v>4308</v>
      </c>
      <c r="AD9943" s="115" t="s">
        <v>4308</v>
      </c>
      <c r="AE9943" s="115" t="s">
        <v>4308</v>
      </c>
      <c r="AF9943" s="115" t="s">
        <v>4308</v>
      </c>
      <c r="AG9943" s="115" t="s">
        <v>4308</v>
      </c>
      <c r="AH9943" s="115" t="s">
        <v>4308</v>
      </c>
      <c r="AI9943" s="115" t="e">
        <f>VLOOKUP(A9943,'[2]دراسات قانونية'!$A$3:$E$600,1,0)</f>
        <v>#N/A</v>
      </c>
    </row>
    <row r="9944" spans="1:35" x14ac:dyDescent="0.25">
      <c r="A9944" s="243">
        <v>337769</v>
      </c>
      <c r="B9944" s="244" t="s">
        <v>14008</v>
      </c>
      <c r="C9944" s="244" t="s">
        <v>227</v>
      </c>
      <c r="D9944" s="245" t="s">
        <v>742</v>
      </c>
      <c r="E9944" s="115" t="s">
        <v>77</v>
      </c>
      <c r="F9944" s="237"/>
      <c r="G9944" s="245"/>
      <c r="H9944" s="115" t="s">
        <v>16</v>
      </c>
      <c r="I9944" t="s">
        <v>107</v>
      </c>
      <c r="J9944" s="244"/>
      <c r="U9944"/>
      <c r="V9944" t="s">
        <v>4424</v>
      </c>
      <c r="W9944" s="244"/>
      <c r="AA9944" s="115" t="s">
        <v>4308</v>
      </c>
      <c r="AB9944" s="115" t="s">
        <v>4308</v>
      </c>
      <c r="AC9944" s="115" t="s">
        <v>4308</v>
      </c>
      <c r="AD9944" s="115" t="s">
        <v>4308</v>
      </c>
      <c r="AE9944" s="115" t="s">
        <v>4308</v>
      </c>
      <c r="AF9944" s="115" t="s">
        <v>4308</v>
      </c>
      <c r="AG9944" s="115" t="s">
        <v>4308</v>
      </c>
      <c r="AH9944" s="115" t="s">
        <v>4308</v>
      </c>
      <c r="AI9944" s="115" t="e">
        <f>VLOOKUP(A9944,'[2]دراسات قانونية'!$A$3:$E$600,1,0)</f>
        <v>#N/A</v>
      </c>
    </row>
    <row r="9945" spans="1:35" x14ac:dyDescent="0.25">
      <c r="A9945" s="243">
        <v>337770</v>
      </c>
      <c r="B9945" s="244" t="s">
        <v>14009</v>
      </c>
      <c r="C9945" s="244" t="s">
        <v>787</v>
      </c>
      <c r="D9945" s="245" t="s">
        <v>971</v>
      </c>
      <c r="E9945" s="115" t="s">
        <v>77</v>
      </c>
      <c r="F9945" s="237">
        <v>33848</v>
      </c>
      <c r="G9945" s="245" t="s">
        <v>37</v>
      </c>
      <c r="H9945" s="115" t="s">
        <v>16</v>
      </c>
      <c r="I9945" t="s">
        <v>107</v>
      </c>
      <c r="J9945" s="244"/>
      <c r="U9945"/>
      <c r="V9945" t="s">
        <v>4424</v>
      </c>
      <c r="W9945" s="244"/>
      <c r="AB9945" s="115" t="s">
        <v>4308</v>
      </c>
      <c r="AC9945" s="115" t="s">
        <v>4308</v>
      </c>
      <c r="AD9945" s="115" t="s">
        <v>4308</v>
      </c>
      <c r="AE9945" s="115" t="s">
        <v>4308</v>
      </c>
      <c r="AF9945" s="115" t="s">
        <v>4308</v>
      </c>
      <c r="AG9945" s="115" t="s">
        <v>4308</v>
      </c>
      <c r="AH9945" s="115" t="s">
        <v>4308</v>
      </c>
      <c r="AI9945" s="115" t="e">
        <f>VLOOKUP(A9945,'[2]دراسات قانونية'!$A$3:$E$600,1,0)</f>
        <v>#N/A</v>
      </c>
    </row>
    <row r="9946" spans="1:35" hidden="1" x14ac:dyDescent="0.25">
      <c r="A9946" s="246">
        <v>337771</v>
      </c>
      <c r="B9946" s="247" t="s">
        <v>14010</v>
      </c>
      <c r="C9946" s="247" t="s">
        <v>212</v>
      </c>
      <c r="D9946" s="248" t="s">
        <v>320</v>
      </c>
      <c r="E9946" t="s">
        <v>77</v>
      </c>
      <c r="F9946" s="126">
        <v>35249</v>
      </c>
      <c r="G9946" s="248" t="s">
        <v>211</v>
      </c>
      <c r="H9946" t="s">
        <v>16</v>
      </c>
      <c r="I9946" t="s">
        <v>129</v>
      </c>
      <c r="J9946" s="247" t="s">
        <v>1226</v>
      </c>
      <c r="K9946"/>
      <c r="L9946" t="s">
        <v>30</v>
      </c>
      <c r="M9946"/>
      <c r="N9946"/>
      <c r="O9946"/>
      <c r="P9946"/>
      <c r="Q9946"/>
      <c r="U9946"/>
      <c r="V9946">
        <v>0</v>
      </c>
      <c r="W9946" s="247"/>
      <c r="X9946"/>
      <c r="Y9946"/>
      <c r="Z9946"/>
      <c r="AA9946"/>
      <c r="AB9946"/>
      <c r="AC9946"/>
      <c r="AD9946"/>
      <c r="AE9946"/>
      <c r="AF9946"/>
      <c r="AG9946"/>
      <c r="AH9946" s="115" t="s">
        <v>4308</v>
      </c>
    </row>
    <row r="9947" spans="1:35" hidden="1" x14ac:dyDescent="0.25">
      <c r="A9947" s="246">
        <v>337773</v>
      </c>
      <c r="B9947" s="247" t="s">
        <v>14011</v>
      </c>
      <c r="C9947" s="247" t="s">
        <v>291</v>
      </c>
      <c r="D9947" s="248" t="s">
        <v>1046</v>
      </c>
      <c r="E9947" t="s">
        <v>77</v>
      </c>
      <c r="F9947" s="126">
        <v>34706</v>
      </c>
      <c r="G9947" s="248" t="s">
        <v>18</v>
      </c>
      <c r="H9947" t="s">
        <v>16</v>
      </c>
      <c r="I9947" t="s">
        <v>129</v>
      </c>
      <c r="J9947" s="247"/>
      <c r="K9947"/>
      <c r="L9947"/>
      <c r="M9947"/>
      <c r="N9947"/>
      <c r="O9947"/>
      <c r="P9947"/>
      <c r="Q9947"/>
      <c r="U9947"/>
      <c r="V9947" t="s">
        <v>16623</v>
      </c>
      <c r="W9947" s="247"/>
      <c r="X9947"/>
      <c r="Y9947"/>
      <c r="Z9947"/>
      <c r="AA9947"/>
      <c r="AB9947"/>
      <c r="AC9947"/>
      <c r="AD9947"/>
      <c r="AE9947"/>
      <c r="AF9947"/>
      <c r="AG9947"/>
      <c r="AH9947" s="115" t="s">
        <v>4308</v>
      </c>
    </row>
    <row r="9948" spans="1:35" x14ac:dyDescent="0.25">
      <c r="A9948" s="243">
        <v>337774</v>
      </c>
      <c r="B9948" s="244" t="s">
        <v>14012</v>
      </c>
      <c r="C9948" s="244" t="s">
        <v>339</v>
      </c>
      <c r="D9948" s="245" t="s">
        <v>585</v>
      </c>
      <c r="E9948" s="115" t="s">
        <v>77</v>
      </c>
      <c r="F9948" s="237"/>
      <c r="G9948" s="245"/>
      <c r="H9948" s="115" t="s">
        <v>16</v>
      </c>
      <c r="I9948" t="s">
        <v>107</v>
      </c>
      <c r="J9948" s="244"/>
      <c r="U9948"/>
      <c r="V9948" t="s">
        <v>4424</v>
      </c>
      <c r="W9948" s="244"/>
      <c r="AA9948" s="115" t="s">
        <v>4308</v>
      </c>
      <c r="AB9948" s="115" t="s">
        <v>4308</v>
      </c>
      <c r="AC9948" s="115" t="s">
        <v>4308</v>
      </c>
      <c r="AD9948" s="115" t="s">
        <v>4308</v>
      </c>
      <c r="AE9948" s="115" t="s">
        <v>4308</v>
      </c>
      <c r="AF9948" s="115" t="s">
        <v>4308</v>
      </c>
      <c r="AG9948" s="115" t="s">
        <v>4308</v>
      </c>
      <c r="AH9948" s="115" t="s">
        <v>4308</v>
      </c>
      <c r="AI9948" s="115" t="e">
        <f>VLOOKUP(A9948,'[2]دراسات قانونية'!$A$3:$E$600,1,0)</f>
        <v>#N/A</v>
      </c>
    </row>
    <row r="9949" spans="1:35" x14ac:dyDescent="0.25">
      <c r="A9949" s="243">
        <v>337776</v>
      </c>
      <c r="B9949" s="244" t="s">
        <v>13259</v>
      </c>
      <c r="C9949" s="244" t="s">
        <v>227</v>
      </c>
      <c r="D9949" s="245" t="s">
        <v>14013</v>
      </c>
      <c r="E9949" s="115" t="s">
        <v>77</v>
      </c>
      <c r="F9949" s="237"/>
      <c r="G9949" s="245"/>
      <c r="H9949" s="115" t="s">
        <v>16</v>
      </c>
      <c r="I9949" t="s">
        <v>107</v>
      </c>
      <c r="J9949" s="244"/>
      <c r="U9949"/>
      <c r="V9949" t="s">
        <v>4424</v>
      </c>
      <c r="W9949" s="244"/>
      <c r="AA9949" s="115" t="s">
        <v>4308</v>
      </c>
      <c r="AB9949" s="115" t="s">
        <v>4308</v>
      </c>
      <c r="AC9949" s="115" t="s">
        <v>4308</v>
      </c>
      <c r="AD9949" s="115" t="s">
        <v>4308</v>
      </c>
      <c r="AE9949" s="115" t="s">
        <v>4308</v>
      </c>
      <c r="AF9949" s="115" t="s">
        <v>4308</v>
      </c>
      <c r="AG9949" s="115" t="s">
        <v>4308</v>
      </c>
      <c r="AH9949" s="115" t="s">
        <v>4308</v>
      </c>
      <c r="AI9949" s="115" t="e">
        <f>VLOOKUP(A9949,'[2]دراسات قانونية'!$A$3:$E$600,1,0)</f>
        <v>#N/A</v>
      </c>
    </row>
    <row r="9950" spans="1:35" hidden="1" x14ac:dyDescent="0.25">
      <c r="A9950" s="243">
        <v>337778</v>
      </c>
      <c r="B9950" s="244" t="s">
        <v>2905</v>
      </c>
      <c r="C9950" s="244" t="s">
        <v>212</v>
      </c>
      <c r="D9950" s="245" t="s">
        <v>2176</v>
      </c>
      <c r="E9950" s="115" t="s">
        <v>76</v>
      </c>
      <c r="F9950" s="237">
        <v>33391</v>
      </c>
      <c r="G9950" s="245" t="s">
        <v>18</v>
      </c>
      <c r="H9950" s="115" t="s">
        <v>16</v>
      </c>
      <c r="I9950" t="s">
        <v>199</v>
      </c>
      <c r="J9950" s="244" t="s">
        <v>1226</v>
      </c>
      <c r="L9950" s="115" t="s">
        <v>47</v>
      </c>
      <c r="U9950"/>
      <c r="V9950">
        <v>0</v>
      </c>
      <c r="W9950" s="244"/>
    </row>
    <row r="9951" spans="1:35" x14ac:dyDescent="0.25">
      <c r="A9951" s="243">
        <v>337779</v>
      </c>
      <c r="B9951" s="244" t="s">
        <v>14014</v>
      </c>
      <c r="C9951" s="244" t="s">
        <v>446</v>
      </c>
      <c r="D9951" s="245" t="s">
        <v>1630</v>
      </c>
      <c r="E9951" s="115" t="s">
        <v>76</v>
      </c>
      <c r="F9951" s="237">
        <v>32143</v>
      </c>
      <c r="G9951" s="245" t="s">
        <v>10504</v>
      </c>
      <c r="H9951" s="115" t="s">
        <v>16</v>
      </c>
      <c r="I9951" t="s">
        <v>107</v>
      </c>
      <c r="J9951" s="244"/>
      <c r="U9951"/>
      <c r="V9951" t="s">
        <v>4424</v>
      </c>
      <c r="W9951" s="244"/>
      <c r="AB9951" s="115" t="s">
        <v>4308</v>
      </c>
      <c r="AC9951" s="115" t="s">
        <v>4308</v>
      </c>
      <c r="AD9951" s="115" t="s">
        <v>4308</v>
      </c>
      <c r="AE9951" s="115" t="s">
        <v>4308</v>
      </c>
      <c r="AF9951" s="115" t="s">
        <v>4308</v>
      </c>
      <c r="AG9951" s="115" t="s">
        <v>4308</v>
      </c>
      <c r="AH9951" s="115" t="s">
        <v>4308</v>
      </c>
      <c r="AI9951" s="115" t="e">
        <f>VLOOKUP(A9951,'[2]دراسات قانونية'!$A$3:$E$600,1,0)</f>
        <v>#N/A</v>
      </c>
    </row>
    <row r="9952" spans="1:35" x14ac:dyDescent="0.25">
      <c r="A9952" s="243">
        <v>337780</v>
      </c>
      <c r="B9952" s="244" t="s">
        <v>14015</v>
      </c>
      <c r="C9952" s="244" t="s">
        <v>4505</v>
      </c>
      <c r="D9952" s="245" t="s">
        <v>947</v>
      </c>
      <c r="E9952" s="115" t="s">
        <v>76</v>
      </c>
      <c r="F9952" s="237">
        <v>35553</v>
      </c>
      <c r="G9952" s="245"/>
      <c r="H9952" s="115" t="s">
        <v>16</v>
      </c>
      <c r="I9952" t="s">
        <v>107</v>
      </c>
      <c r="J9952" s="244"/>
      <c r="U9952"/>
      <c r="V9952" t="s">
        <v>4424</v>
      </c>
      <c r="W9952" s="244"/>
      <c r="AB9952" s="115" t="s">
        <v>4308</v>
      </c>
      <c r="AC9952" s="115" t="s">
        <v>4308</v>
      </c>
      <c r="AD9952" s="115" t="s">
        <v>4308</v>
      </c>
      <c r="AE9952" s="115" t="s">
        <v>4308</v>
      </c>
      <c r="AF9952" s="115" t="s">
        <v>4308</v>
      </c>
      <c r="AG9952" s="115" t="s">
        <v>4308</v>
      </c>
      <c r="AH9952" s="115" t="s">
        <v>4308</v>
      </c>
      <c r="AI9952" s="115" t="e">
        <f>VLOOKUP(A9952,'[2]دراسات قانونية'!$A$3:$E$600,1,0)</f>
        <v>#N/A</v>
      </c>
    </row>
    <row r="9953" spans="1:35" hidden="1" x14ac:dyDescent="0.25">
      <c r="A9953" s="243">
        <v>337781</v>
      </c>
      <c r="B9953" s="244" t="s">
        <v>2844</v>
      </c>
      <c r="C9953" s="244" t="s">
        <v>1273</v>
      </c>
      <c r="D9953" s="245" t="s">
        <v>1274</v>
      </c>
      <c r="E9953" s="115" t="s">
        <v>76</v>
      </c>
      <c r="F9953" s="237">
        <v>31366</v>
      </c>
      <c r="G9953" s="245" t="s">
        <v>37</v>
      </c>
      <c r="H9953" s="115" t="s">
        <v>16</v>
      </c>
      <c r="I9953" t="s">
        <v>199</v>
      </c>
      <c r="J9953" s="244" t="s">
        <v>15</v>
      </c>
      <c r="L9953" s="115" t="s">
        <v>18</v>
      </c>
      <c r="U9953"/>
      <c r="V9953">
        <v>0</v>
      </c>
      <c r="W9953" s="244"/>
    </row>
    <row r="9954" spans="1:35" hidden="1" x14ac:dyDescent="0.25">
      <c r="A9954" s="246">
        <v>337783</v>
      </c>
      <c r="B9954" s="247" t="s">
        <v>14016</v>
      </c>
      <c r="C9954" s="247" t="s">
        <v>332</v>
      </c>
      <c r="D9954" s="248" t="s">
        <v>270</v>
      </c>
      <c r="E9954" t="s">
        <v>76</v>
      </c>
      <c r="F9954" s="126">
        <v>31670</v>
      </c>
      <c r="G9954" s="248" t="s">
        <v>14017</v>
      </c>
      <c r="H9954" t="s">
        <v>16</v>
      </c>
      <c r="I9954" t="s">
        <v>129</v>
      </c>
      <c r="J9954" s="247"/>
      <c r="K9954"/>
      <c r="L9954"/>
      <c r="M9954"/>
      <c r="N9954"/>
      <c r="O9954"/>
      <c r="P9954"/>
      <c r="Q9954"/>
      <c r="U9954"/>
      <c r="V9954" t="s">
        <v>16623</v>
      </c>
      <c r="W9954" s="247"/>
      <c r="X9954"/>
      <c r="Y9954"/>
      <c r="Z9954"/>
      <c r="AA9954"/>
      <c r="AB9954"/>
      <c r="AC9954"/>
      <c r="AD9954"/>
      <c r="AE9954"/>
      <c r="AF9954"/>
      <c r="AG9954" t="s">
        <v>4308</v>
      </c>
      <c r="AH9954" s="115" t="s">
        <v>4308</v>
      </c>
    </row>
    <row r="9955" spans="1:35" x14ac:dyDescent="0.25">
      <c r="A9955" s="243">
        <v>337784</v>
      </c>
      <c r="B9955" s="244" t="s">
        <v>4922</v>
      </c>
      <c r="C9955" s="244" t="s">
        <v>229</v>
      </c>
      <c r="D9955" s="245" t="s">
        <v>521</v>
      </c>
      <c r="E9955" s="115" t="s">
        <v>76</v>
      </c>
      <c r="F9955" s="237"/>
      <c r="G9955" s="245"/>
      <c r="H9955" s="115" t="s">
        <v>16</v>
      </c>
      <c r="I9955" t="s">
        <v>107</v>
      </c>
      <c r="J9955" s="244"/>
      <c r="U9955"/>
      <c r="V9955" t="s">
        <v>4424</v>
      </c>
      <c r="W9955" s="244"/>
      <c r="AA9955" s="115" t="s">
        <v>4308</v>
      </c>
      <c r="AB9955" s="115" t="s">
        <v>4308</v>
      </c>
      <c r="AC9955" s="115" t="s">
        <v>4308</v>
      </c>
      <c r="AD9955" s="115" t="s">
        <v>4308</v>
      </c>
      <c r="AE9955" s="115" t="s">
        <v>4308</v>
      </c>
      <c r="AF9955" s="115" t="s">
        <v>4308</v>
      </c>
      <c r="AG9955" s="115" t="s">
        <v>4308</v>
      </c>
      <c r="AH9955" s="115" t="s">
        <v>4308</v>
      </c>
      <c r="AI9955" s="115" t="e">
        <f>VLOOKUP(A9955,'[2]دراسات قانونية'!$A$3:$E$600,1,0)</f>
        <v>#N/A</v>
      </c>
    </row>
    <row r="9956" spans="1:35" x14ac:dyDescent="0.25">
      <c r="A9956" s="243">
        <v>337785</v>
      </c>
      <c r="B9956" s="244" t="s">
        <v>4923</v>
      </c>
      <c r="C9956" s="244" t="s">
        <v>499</v>
      </c>
      <c r="D9956" s="245" t="s">
        <v>1060</v>
      </c>
      <c r="E9956" s="115" t="s">
        <v>76</v>
      </c>
      <c r="F9956" s="237"/>
      <c r="G9956" s="245"/>
      <c r="H9956" s="115" t="s">
        <v>16</v>
      </c>
      <c r="I9956" t="s">
        <v>107</v>
      </c>
      <c r="J9956" s="244"/>
      <c r="U9956"/>
      <c r="V9956" t="s">
        <v>4424</v>
      </c>
      <c r="W9956" s="244"/>
      <c r="AA9956" s="115" t="s">
        <v>4308</v>
      </c>
      <c r="AB9956" s="115" t="s">
        <v>4308</v>
      </c>
      <c r="AC9956" s="115" t="s">
        <v>4308</v>
      </c>
      <c r="AD9956" s="115" t="s">
        <v>4308</v>
      </c>
      <c r="AE9956" s="115" t="s">
        <v>4308</v>
      </c>
      <c r="AF9956" s="115" t="s">
        <v>4308</v>
      </c>
      <c r="AG9956" s="115" t="s">
        <v>4308</v>
      </c>
      <c r="AH9956" s="115" t="s">
        <v>4308</v>
      </c>
      <c r="AI9956" s="115" t="e">
        <f>VLOOKUP(A9956,'[2]دراسات قانونية'!$A$3:$E$600,1,0)</f>
        <v>#N/A</v>
      </c>
    </row>
    <row r="9957" spans="1:35" x14ac:dyDescent="0.25">
      <c r="A9957" s="243">
        <v>337788</v>
      </c>
      <c r="B9957" s="244" t="s">
        <v>14018</v>
      </c>
      <c r="C9957" s="244" t="s">
        <v>212</v>
      </c>
      <c r="D9957" s="245" t="s">
        <v>595</v>
      </c>
      <c r="E9957" s="115" t="s">
        <v>76</v>
      </c>
      <c r="F9957" s="237">
        <v>34700</v>
      </c>
      <c r="G9957" s="245" t="s">
        <v>13555</v>
      </c>
      <c r="H9957" s="115" t="s">
        <v>16</v>
      </c>
      <c r="I9957" t="s">
        <v>107</v>
      </c>
      <c r="J9957" s="244"/>
      <c r="U9957"/>
      <c r="V9957" t="s">
        <v>4424</v>
      </c>
      <c r="W9957" s="244"/>
      <c r="AB9957" s="115" t="s">
        <v>4308</v>
      </c>
      <c r="AC9957" s="115" t="s">
        <v>4308</v>
      </c>
      <c r="AD9957" s="115" t="s">
        <v>4308</v>
      </c>
      <c r="AE9957" s="115" t="s">
        <v>4308</v>
      </c>
      <c r="AF9957" s="115" t="s">
        <v>4308</v>
      </c>
      <c r="AG9957" s="115" t="s">
        <v>4308</v>
      </c>
      <c r="AH9957" s="115" t="s">
        <v>4308</v>
      </c>
      <c r="AI9957" s="115" t="e">
        <f>VLOOKUP(A9957,'[2]دراسات قانونية'!$A$3:$E$600,1,0)</f>
        <v>#N/A</v>
      </c>
    </row>
    <row r="9958" spans="1:35" x14ac:dyDescent="0.25">
      <c r="A9958" s="243">
        <v>337789</v>
      </c>
      <c r="B9958" s="244" t="s">
        <v>14019</v>
      </c>
      <c r="C9958" s="244" t="s">
        <v>324</v>
      </c>
      <c r="D9958" s="245" t="s">
        <v>577</v>
      </c>
      <c r="E9958" s="115" t="s">
        <v>76</v>
      </c>
      <c r="F9958" s="237"/>
      <c r="G9958" s="245"/>
      <c r="H9958" s="115" t="s">
        <v>16</v>
      </c>
      <c r="I9958" t="s">
        <v>107</v>
      </c>
      <c r="J9958" s="244"/>
      <c r="U9958"/>
      <c r="V9958" t="s">
        <v>4424</v>
      </c>
      <c r="W9958" s="244"/>
      <c r="AA9958" s="115" t="s">
        <v>4308</v>
      </c>
      <c r="AB9958" s="115" t="s">
        <v>4308</v>
      </c>
      <c r="AC9958" s="115" t="s">
        <v>4308</v>
      </c>
      <c r="AD9958" s="115" t="s">
        <v>4308</v>
      </c>
      <c r="AE9958" s="115" t="s">
        <v>4308</v>
      </c>
      <c r="AF9958" s="115" t="s">
        <v>4308</v>
      </c>
      <c r="AG9958" s="115" t="s">
        <v>4308</v>
      </c>
      <c r="AH9958" s="115" t="s">
        <v>4308</v>
      </c>
      <c r="AI9958" s="115" t="e">
        <f>VLOOKUP(A9958,'[2]دراسات قانونية'!$A$3:$E$600,1,0)</f>
        <v>#N/A</v>
      </c>
    </row>
    <row r="9959" spans="1:35" x14ac:dyDescent="0.25">
      <c r="A9959" s="243">
        <v>337790</v>
      </c>
      <c r="B9959" s="244" t="s">
        <v>7252</v>
      </c>
      <c r="C9959" s="244" t="s">
        <v>332</v>
      </c>
      <c r="D9959" s="245" t="s">
        <v>238</v>
      </c>
      <c r="E9959" s="115" t="s">
        <v>76</v>
      </c>
      <c r="F9959" s="237"/>
      <c r="G9959" s="245"/>
      <c r="H9959" s="115" t="s">
        <v>16</v>
      </c>
      <c r="I9959" t="s">
        <v>107</v>
      </c>
      <c r="J9959" s="244"/>
      <c r="U9959"/>
      <c r="V9959" t="s">
        <v>4424</v>
      </c>
      <c r="W9959" s="244"/>
      <c r="AA9959" s="115" t="s">
        <v>4308</v>
      </c>
      <c r="AB9959" s="115" t="s">
        <v>4308</v>
      </c>
      <c r="AC9959" s="115" t="s">
        <v>4308</v>
      </c>
      <c r="AD9959" s="115" t="s">
        <v>4308</v>
      </c>
      <c r="AE9959" s="115" t="s">
        <v>4308</v>
      </c>
      <c r="AF9959" s="115" t="s">
        <v>4308</v>
      </c>
      <c r="AG9959" s="115" t="s">
        <v>4308</v>
      </c>
      <c r="AH9959" s="115" t="s">
        <v>4308</v>
      </c>
      <c r="AI9959" s="115" t="e">
        <f>VLOOKUP(A9959,'[2]دراسات قانونية'!$A$3:$E$600,1,0)</f>
        <v>#N/A</v>
      </c>
    </row>
    <row r="9960" spans="1:35" x14ac:dyDescent="0.25">
      <c r="A9960" s="243">
        <v>337791</v>
      </c>
      <c r="B9960" s="244" t="s">
        <v>14020</v>
      </c>
      <c r="C9960" s="244" t="s">
        <v>324</v>
      </c>
      <c r="D9960" s="245" t="s">
        <v>4607</v>
      </c>
      <c r="E9960" s="115" t="s">
        <v>76</v>
      </c>
      <c r="F9960" s="237">
        <v>34700</v>
      </c>
      <c r="G9960" s="245" t="s">
        <v>11494</v>
      </c>
      <c r="H9960" s="115" t="s">
        <v>16</v>
      </c>
      <c r="I9960" t="s">
        <v>107</v>
      </c>
      <c r="J9960" s="244"/>
      <c r="U9960"/>
      <c r="V9960" t="s">
        <v>4424</v>
      </c>
      <c r="W9960" s="244"/>
      <c r="AB9960" s="115" t="s">
        <v>4308</v>
      </c>
      <c r="AC9960" s="115" t="s">
        <v>4308</v>
      </c>
      <c r="AD9960" s="115" t="s">
        <v>4308</v>
      </c>
      <c r="AE9960" s="115" t="s">
        <v>4308</v>
      </c>
      <c r="AF9960" s="115" t="s">
        <v>4308</v>
      </c>
      <c r="AG9960" s="115" t="s">
        <v>4308</v>
      </c>
      <c r="AH9960" s="115" t="s">
        <v>4308</v>
      </c>
      <c r="AI9960" s="115" t="e">
        <f>VLOOKUP(A9960,'[2]دراسات قانونية'!$A$3:$E$600,1,0)</f>
        <v>#N/A</v>
      </c>
    </row>
    <row r="9961" spans="1:35" hidden="1" x14ac:dyDescent="0.25">
      <c r="A9961" s="246">
        <v>337792</v>
      </c>
      <c r="B9961" s="247" t="s">
        <v>14021</v>
      </c>
      <c r="C9961" s="247" t="s">
        <v>1065</v>
      </c>
      <c r="D9961" s="248" t="s">
        <v>2233</v>
      </c>
      <c r="E9961" t="s">
        <v>76</v>
      </c>
      <c r="F9961" s="126">
        <v>31721</v>
      </c>
      <c r="G9961" s="248" t="s">
        <v>429</v>
      </c>
      <c r="H9961" t="s">
        <v>16</v>
      </c>
      <c r="I9961" t="s">
        <v>136</v>
      </c>
      <c r="J9961" s="247" t="s">
        <v>1226</v>
      </c>
      <c r="K9961"/>
      <c r="L9961" t="s">
        <v>30</v>
      </c>
      <c r="M9961"/>
      <c r="N9961"/>
      <c r="O9961"/>
      <c r="P9961"/>
      <c r="Q9961"/>
      <c r="U9961"/>
      <c r="V9961">
        <v>0</v>
      </c>
      <c r="W9961" s="247"/>
      <c r="X9961"/>
      <c r="Y9961"/>
      <c r="Z9961"/>
      <c r="AA9961"/>
      <c r="AB9961"/>
      <c r="AC9961"/>
      <c r="AD9961"/>
      <c r="AE9961"/>
      <c r="AF9961"/>
      <c r="AG9961"/>
    </row>
    <row r="9962" spans="1:35" x14ac:dyDescent="0.25">
      <c r="A9962" s="243">
        <v>337793</v>
      </c>
      <c r="B9962" s="244" t="s">
        <v>7139</v>
      </c>
      <c r="C9962" s="244" t="s">
        <v>350</v>
      </c>
      <c r="D9962" s="245" t="s">
        <v>370</v>
      </c>
      <c r="E9962" s="115" t="s">
        <v>76</v>
      </c>
      <c r="F9962" s="237">
        <v>36732</v>
      </c>
      <c r="G9962" s="245" t="s">
        <v>18</v>
      </c>
      <c r="H9962" s="115" t="s">
        <v>16</v>
      </c>
      <c r="I9962" t="s">
        <v>107</v>
      </c>
      <c r="J9962" s="244"/>
      <c r="U9962"/>
      <c r="V9962" t="s">
        <v>4424</v>
      </c>
      <c r="W9962" s="244"/>
      <c r="AC9962" s="115" t="s">
        <v>4308</v>
      </c>
      <c r="AD9962" s="115" t="s">
        <v>4308</v>
      </c>
      <c r="AE9962" s="115" t="s">
        <v>4308</v>
      </c>
      <c r="AF9962" s="115" t="s">
        <v>4308</v>
      </c>
      <c r="AG9962" s="115" t="s">
        <v>4308</v>
      </c>
      <c r="AH9962" s="115" t="s">
        <v>4308</v>
      </c>
      <c r="AI9962" s="115" t="e">
        <f>VLOOKUP(A9962,'[2]دراسات قانونية'!$A$3:$E$600,1,0)</f>
        <v>#N/A</v>
      </c>
    </row>
    <row r="9963" spans="1:35" x14ac:dyDescent="0.25">
      <c r="A9963" s="243">
        <v>337794</v>
      </c>
      <c r="B9963" s="244" t="s">
        <v>14022</v>
      </c>
      <c r="C9963" s="244" t="s">
        <v>335</v>
      </c>
      <c r="D9963" s="245" t="s">
        <v>815</v>
      </c>
      <c r="E9963" s="115" t="s">
        <v>76</v>
      </c>
      <c r="F9963" s="237">
        <v>34524</v>
      </c>
      <c r="G9963" s="245" t="s">
        <v>18</v>
      </c>
      <c r="H9963" s="115" t="s">
        <v>16</v>
      </c>
      <c r="I9963" t="s">
        <v>107</v>
      </c>
      <c r="J9963" s="244"/>
      <c r="U9963"/>
      <c r="V9963" t="s">
        <v>4414</v>
      </c>
      <c r="W9963" s="244"/>
      <c r="AC9963" s="115" t="s">
        <v>4308</v>
      </c>
      <c r="AD9963" s="115" t="s">
        <v>4308</v>
      </c>
      <c r="AE9963" s="115" t="s">
        <v>4308</v>
      </c>
      <c r="AF9963" s="115" t="s">
        <v>4308</v>
      </c>
      <c r="AG9963" s="115" t="s">
        <v>4308</v>
      </c>
      <c r="AH9963" s="115" t="s">
        <v>4308</v>
      </c>
      <c r="AI9963" s="115" t="e">
        <f>VLOOKUP(A9963,'[2]دراسات قانونية'!$A$3:$E$600,1,0)</f>
        <v>#N/A</v>
      </c>
    </row>
    <row r="9964" spans="1:35" x14ac:dyDescent="0.25">
      <c r="A9964" s="243">
        <v>337795</v>
      </c>
      <c r="B9964" s="244" t="s">
        <v>14023</v>
      </c>
      <c r="C9964" s="244" t="s">
        <v>1466</v>
      </c>
      <c r="D9964" s="245" t="s">
        <v>1601</v>
      </c>
      <c r="E9964" s="115" t="s">
        <v>76</v>
      </c>
      <c r="F9964" s="237"/>
      <c r="G9964" s="245"/>
      <c r="H9964" s="115" t="s">
        <v>16</v>
      </c>
      <c r="I9964" t="s">
        <v>107</v>
      </c>
      <c r="J9964" s="244"/>
      <c r="U9964"/>
      <c r="V9964" t="s">
        <v>4424</v>
      </c>
      <c r="W9964" s="244"/>
      <c r="AB9964" s="115" t="s">
        <v>4308</v>
      </c>
      <c r="AC9964" s="115" t="s">
        <v>4308</v>
      </c>
      <c r="AD9964" s="115" t="s">
        <v>4308</v>
      </c>
      <c r="AE9964" s="115" t="s">
        <v>4308</v>
      </c>
      <c r="AF9964" s="115" t="s">
        <v>4308</v>
      </c>
      <c r="AG9964" s="115" t="s">
        <v>4308</v>
      </c>
      <c r="AH9964" s="115" t="s">
        <v>4308</v>
      </c>
      <c r="AI9964" s="115" t="e">
        <f>VLOOKUP(A9964,'[2]دراسات قانونية'!$A$3:$E$600,1,0)</f>
        <v>#N/A</v>
      </c>
    </row>
    <row r="9965" spans="1:35" hidden="1" x14ac:dyDescent="0.25">
      <c r="A9965" s="246">
        <v>337797</v>
      </c>
      <c r="B9965" s="247" t="s">
        <v>14024</v>
      </c>
      <c r="C9965" s="247" t="s">
        <v>523</v>
      </c>
      <c r="D9965" s="248" t="s">
        <v>14025</v>
      </c>
      <c r="E9965" t="s">
        <v>76</v>
      </c>
      <c r="F9965" s="126">
        <v>29812</v>
      </c>
      <c r="G9965" s="248" t="s">
        <v>18</v>
      </c>
      <c r="H9965" t="s">
        <v>16</v>
      </c>
      <c r="I9965" t="s">
        <v>201</v>
      </c>
      <c r="J9965" s="247" t="s">
        <v>15</v>
      </c>
      <c r="K9965"/>
      <c r="L9965" t="s">
        <v>18</v>
      </c>
      <c r="M9965"/>
      <c r="N9965"/>
      <c r="O9965"/>
      <c r="P9965"/>
      <c r="Q9965"/>
      <c r="U9965"/>
      <c r="V9965">
        <v>0</v>
      </c>
      <c r="W9965" s="247"/>
      <c r="X9965"/>
      <c r="Y9965"/>
      <c r="Z9965"/>
      <c r="AA9965"/>
      <c r="AB9965"/>
      <c r="AC9965"/>
      <c r="AD9965"/>
      <c r="AE9965"/>
      <c r="AF9965"/>
      <c r="AG9965"/>
    </row>
    <row r="9966" spans="1:35" x14ac:dyDescent="0.25">
      <c r="A9966" s="243">
        <v>337798</v>
      </c>
      <c r="B9966" s="244" t="s">
        <v>14026</v>
      </c>
      <c r="C9966" s="244" t="s">
        <v>250</v>
      </c>
      <c r="D9966" s="245" t="s">
        <v>820</v>
      </c>
      <c r="E9966" s="115" t="s">
        <v>76</v>
      </c>
      <c r="F9966" s="237"/>
      <c r="G9966" s="245"/>
      <c r="H9966" s="115" t="s">
        <v>16</v>
      </c>
      <c r="I9966" t="s">
        <v>107</v>
      </c>
      <c r="J9966" s="244"/>
      <c r="U9966"/>
      <c r="V9966" t="s">
        <v>4424</v>
      </c>
      <c r="W9966" s="244"/>
      <c r="AA9966" s="115" t="s">
        <v>4308</v>
      </c>
      <c r="AB9966" s="115" t="s">
        <v>4308</v>
      </c>
      <c r="AC9966" s="115" t="s">
        <v>4308</v>
      </c>
      <c r="AD9966" s="115" t="s">
        <v>4308</v>
      </c>
      <c r="AE9966" s="115" t="s">
        <v>4308</v>
      </c>
      <c r="AF9966" s="115" t="s">
        <v>4308</v>
      </c>
      <c r="AG9966" s="115" t="s">
        <v>4308</v>
      </c>
      <c r="AH9966" s="115" t="s">
        <v>4308</v>
      </c>
      <c r="AI9966" s="115" t="e">
        <f>VLOOKUP(A9966,'[2]دراسات قانونية'!$A$3:$E$600,1,0)</f>
        <v>#N/A</v>
      </c>
    </row>
    <row r="9967" spans="1:35" x14ac:dyDescent="0.25">
      <c r="A9967" s="243">
        <v>337799</v>
      </c>
      <c r="B9967" s="244" t="s">
        <v>14027</v>
      </c>
      <c r="C9967" s="244" t="s">
        <v>332</v>
      </c>
      <c r="D9967" s="245" t="s">
        <v>410</v>
      </c>
      <c r="E9967" s="115" t="s">
        <v>76</v>
      </c>
      <c r="F9967" s="237">
        <v>36017</v>
      </c>
      <c r="G9967" s="245" t="s">
        <v>14028</v>
      </c>
      <c r="H9967" s="115" t="s">
        <v>16</v>
      </c>
      <c r="I9967" t="s">
        <v>107</v>
      </c>
      <c r="J9967" s="244" t="s">
        <v>15</v>
      </c>
      <c r="L9967" s="115" t="s">
        <v>37</v>
      </c>
      <c r="U9967"/>
      <c r="V9967" t="s">
        <v>4424</v>
      </c>
      <c r="W9967" s="244"/>
      <c r="AG9967" s="115" t="s">
        <v>4308</v>
      </c>
      <c r="AH9967" s="115" t="s">
        <v>4308</v>
      </c>
      <c r="AI9967" s="115" t="e">
        <f>VLOOKUP(A9967,'[2]دراسات قانونية'!$A$3:$E$600,1,0)</f>
        <v>#N/A</v>
      </c>
    </row>
    <row r="9968" spans="1:35" hidden="1" x14ac:dyDescent="0.25">
      <c r="A9968" s="246">
        <v>337800</v>
      </c>
      <c r="B9968" s="247" t="s">
        <v>14029</v>
      </c>
      <c r="C9968" s="247" t="s">
        <v>703</v>
      </c>
      <c r="D9968" s="248" t="s">
        <v>435</v>
      </c>
      <c r="E9968" t="s">
        <v>76</v>
      </c>
      <c r="F9968" s="126">
        <v>36448</v>
      </c>
      <c r="G9968" s="248" t="s">
        <v>632</v>
      </c>
      <c r="H9968" t="s">
        <v>16</v>
      </c>
      <c r="I9968" t="s">
        <v>129</v>
      </c>
      <c r="J9968" s="247" t="s">
        <v>1226</v>
      </c>
      <c r="K9968"/>
      <c r="L9968" t="s">
        <v>40</v>
      </c>
      <c r="M9968"/>
      <c r="N9968"/>
      <c r="O9968"/>
      <c r="P9968"/>
      <c r="Q9968"/>
      <c r="U9968"/>
      <c r="V9968">
        <v>0</v>
      </c>
      <c r="W9968" s="247"/>
      <c r="X9968"/>
      <c r="Y9968"/>
      <c r="Z9968"/>
      <c r="AA9968"/>
      <c r="AB9968"/>
      <c r="AC9968"/>
      <c r="AD9968"/>
      <c r="AE9968"/>
      <c r="AF9968"/>
      <c r="AG9968" t="s">
        <v>4308</v>
      </c>
      <c r="AH9968" s="115" t="s">
        <v>4308</v>
      </c>
    </row>
    <row r="9969" spans="1:35" hidden="1" x14ac:dyDescent="0.25">
      <c r="A9969" s="246">
        <v>337801</v>
      </c>
      <c r="B9969" s="247" t="s">
        <v>14030</v>
      </c>
      <c r="C9969" s="247" t="s">
        <v>417</v>
      </c>
      <c r="D9969" s="248" t="s">
        <v>1331</v>
      </c>
      <c r="E9969" t="s">
        <v>76</v>
      </c>
      <c r="F9969" s="126">
        <v>34700</v>
      </c>
      <c r="G9969" s="248" t="s">
        <v>9412</v>
      </c>
      <c r="H9969" t="s">
        <v>16</v>
      </c>
      <c r="I9969" t="s">
        <v>136</v>
      </c>
      <c r="J9969" s="247" t="s">
        <v>1226</v>
      </c>
      <c r="K9969"/>
      <c r="L9969" t="s">
        <v>30</v>
      </c>
      <c r="M9969"/>
      <c r="N9969"/>
      <c r="O9969"/>
      <c r="P9969"/>
      <c r="Q9969"/>
      <c r="U9969"/>
      <c r="V9969">
        <v>0</v>
      </c>
      <c r="W9969" s="247"/>
      <c r="X9969"/>
      <c r="Y9969"/>
      <c r="Z9969"/>
      <c r="AA9969"/>
      <c r="AB9969"/>
      <c r="AC9969"/>
      <c r="AD9969"/>
      <c r="AE9969"/>
      <c r="AF9969"/>
      <c r="AG9969"/>
      <c r="AH9969" s="115" t="s">
        <v>4308</v>
      </c>
    </row>
    <row r="9970" spans="1:35" x14ac:dyDescent="0.25">
      <c r="A9970" s="243">
        <v>337802</v>
      </c>
      <c r="B9970" s="244" t="s">
        <v>14031</v>
      </c>
      <c r="C9970" s="244" t="s">
        <v>227</v>
      </c>
      <c r="D9970" s="245" t="s">
        <v>210</v>
      </c>
      <c r="E9970" s="115" t="s">
        <v>76</v>
      </c>
      <c r="F9970" s="237"/>
      <c r="G9970" s="245"/>
      <c r="H9970" s="115" t="s">
        <v>16</v>
      </c>
      <c r="I9970" t="s">
        <v>107</v>
      </c>
      <c r="J9970" s="244"/>
      <c r="U9970"/>
      <c r="V9970" t="s">
        <v>4424</v>
      </c>
      <c r="W9970" s="244"/>
      <c r="AA9970" s="115" t="s">
        <v>4308</v>
      </c>
      <c r="AB9970" s="115" t="s">
        <v>4308</v>
      </c>
      <c r="AC9970" s="115" t="s">
        <v>4308</v>
      </c>
      <c r="AD9970" s="115" t="s">
        <v>4308</v>
      </c>
      <c r="AE9970" s="115" t="s">
        <v>4308</v>
      </c>
      <c r="AF9970" s="115" t="s">
        <v>4308</v>
      </c>
      <c r="AG9970" s="115" t="s">
        <v>4308</v>
      </c>
      <c r="AH9970" s="115" t="s">
        <v>4308</v>
      </c>
      <c r="AI9970" s="115" t="e">
        <f>VLOOKUP(A9970,'[2]دراسات قانونية'!$A$3:$E$600,1,0)</f>
        <v>#N/A</v>
      </c>
    </row>
    <row r="9971" spans="1:35" x14ac:dyDescent="0.25">
      <c r="A9971" s="243">
        <v>337803</v>
      </c>
      <c r="B9971" s="244" t="s">
        <v>1508</v>
      </c>
      <c r="C9971" s="244" t="s">
        <v>212</v>
      </c>
      <c r="D9971" s="245" t="s">
        <v>354</v>
      </c>
      <c r="E9971" s="115" t="s">
        <v>76</v>
      </c>
      <c r="F9971" s="237"/>
      <c r="G9971" s="245"/>
      <c r="H9971" s="115" t="s">
        <v>16</v>
      </c>
      <c r="I9971" t="s">
        <v>107</v>
      </c>
      <c r="J9971" s="244"/>
      <c r="U9971"/>
      <c r="V9971" t="s">
        <v>4424</v>
      </c>
      <c r="W9971" s="244"/>
      <c r="AA9971" s="115" t="s">
        <v>4308</v>
      </c>
      <c r="AB9971" s="115" t="s">
        <v>4308</v>
      </c>
      <c r="AC9971" s="115" t="s">
        <v>4308</v>
      </c>
      <c r="AD9971" s="115" t="s">
        <v>4308</v>
      </c>
      <c r="AE9971" s="115" t="s">
        <v>4308</v>
      </c>
      <c r="AF9971" s="115" t="s">
        <v>4308</v>
      </c>
      <c r="AG9971" s="115" t="s">
        <v>4308</v>
      </c>
      <c r="AH9971" s="115" t="s">
        <v>4308</v>
      </c>
      <c r="AI9971" s="115" t="e">
        <f>VLOOKUP(A9971,'[2]دراسات قانونية'!$A$3:$E$600,1,0)</f>
        <v>#N/A</v>
      </c>
    </row>
    <row r="9972" spans="1:35" x14ac:dyDescent="0.25">
      <c r="A9972" s="243">
        <v>337804</v>
      </c>
      <c r="B9972" s="244" t="s">
        <v>14032</v>
      </c>
      <c r="C9972" s="244" t="s">
        <v>261</v>
      </c>
      <c r="D9972" s="245" t="s">
        <v>1056</v>
      </c>
      <c r="E9972" s="115" t="s">
        <v>76</v>
      </c>
      <c r="F9972" s="237"/>
      <c r="G9972" s="245"/>
      <c r="H9972" s="115" t="s">
        <v>16</v>
      </c>
      <c r="I9972" t="s">
        <v>107</v>
      </c>
      <c r="J9972" s="244"/>
      <c r="U9972"/>
      <c r="V9972" t="s">
        <v>4424</v>
      </c>
      <c r="W9972" s="244"/>
      <c r="AA9972" s="115" t="s">
        <v>4308</v>
      </c>
      <c r="AB9972" s="115" t="s">
        <v>4308</v>
      </c>
      <c r="AC9972" s="115" t="s">
        <v>4308</v>
      </c>
      <c r="AD9972" s="115" t="s">
        <v>4308</v>
      </c>
      <c r="AE9972" s="115" t="s">
        <v>4308</v>
      </c>
      <c r="AF9972" s="115" t="s">
        <v>4308</v>
      </c>
      <c r="AG9972" s="115" t="s">
        <v>4308</v>
      </c>
      <c r="AH9972" s="115" t="s">
        <v>4308</v>
      </c>
      <c r="AI9972" s="115" t="e">
        <f>VLOOKUP(A9972,'[2]دراسات قانونية'!$A$3:$E$600,1,0)</f>
        <v>#N/A</v>
      </c>
    </row>
    <row r="9973" spans="1:35" hidden="1" x14ac:dyDescent="0.25">
      <c r="A9973" s="246">
        <v>337805</v>
      </c>
      <c r="B9973" s="247" t="s">
        <v>6923</v>
      </c>
      <c r="C9973" s="247" t="s">
        <v>412</v>
      </c>
      <c r="D9973" s="248" t="s">
        <v>487</v>
      </c>
      <c r="E9973" t="s">
        <v>76</v>
      </c>
      <c r="F9973" s="126">
        <v>36237</v>
      </c>
      <c r="G9973" s="248" t="s">
        <v>406</v>
      </c>
      <c r="H9973" t="s">
        <v>16</v>
      </c>
      <c r="I9973" t="s">
        <v>129</v>
      </c>
      <c r="J9973" s="247"/>
      <c r="K9973"/>
      <c r="L9973"/>
      <c r="M9973"/>
      <c r="N9973"/>
      <c r="O9973"/>
      <c r="P9973"/>
      <c r="Q9973"/>
      <c r="U9973"/>
      <c r="V9973" t="s">
        <v>16623</v>
      </c>
      <c r="W9973" s="247"/>
      <c r="X9973"/>
      <c r="Y9973"/>
      <c r="Z9973"/>
      <c r="AA9973"/>
      <c r="AB9973"/>
      <c r="AC9973"/>
      <c r="AD9973" t="s">
        <v>4308</v>
      </c>
      <c r="AE9973" t="s">
        <v>4308</v>
      </c>
      <c r="AF9973" t="s">
        <v>4308</v>
      </c>
      <c r="AG9973" t="s">
        <v>4308</v>
      </c>
      <c r="AH9973" s="115" t="s">
        <v>4308</v>
      </c>
    </row>
    <row r="9974" spans="1:35" x14ac:dyDescent="0.25">
      <c r="A9974" s="243">
        <v>337806</v>
      </c>
      <c r="B9974" s="244" t="s">
        <v>14033</v>
      </c>
      <c r="C9974" s="244" t="s">
        <v>822</v>
      </c>
      <c r="D9974" s="245" t="s">
        <v>365</v>
      </c>
      <c r="E9974" s="115" t="s">
        <v>76</v>
      </c>
      <c r="F9974" s="237"/>
      <c r="G9974" s="245"/>
      <c r="H9974" s="115" t="s">
        <v>16</v>
      </c>
      <c r="I9974" t="s">
        <v>107</v>
      </c>
      <c r="J9974" s="244"/>
      <c r="U9974"/>
      <c r="V9974" t="s">
        <v>4424</v>
      </c>
      <c r="W9974" s="244"/>
      <c r="AA9974" s="115" t="s">
        <v>4308</v>
      </c>
      <c r="AB9974" s="115" t="s">
        <v>4308</v>
      </c>
      <c r="AC9974" s="115" t="s">
        <v>4308</v>
      </c>
      <c r="AD9974" s="115" t="s">
        <v>4308</v>
      </c>
      <c r="AE9974" s="115" t="s">
        <v>4308</v>
      </c>
      <c r="AF9974" s="115" t="s">
        <v>4308</v>
      </c>
      <c r="AG9974" s="115" t="s">
        <v>4308</v>
      </c>
      <c r="AH9974" s="115" t="s">
        <v>4308</v>
      </c>
      <c r="AI9974" s="115" t="e">
        <f>VLOOKUP(A9974,'[2]دراسات قانونية'!$A$3:$E$600,1,0)</f>
        <v>#N/A</v>
      </c>
    </row>
    <row r="9975" spans="1:35" hidden="1" x14ac:dyDescent="0.25">
      <c r="A9975" s="246">
        <v>337807</v>
      </c>
      <c r="B9975" s="247" t="s">
        <v>1449</v>
      </c>
      <c r="C9975" s="247" t="s">
        <v>1144</v>
      </c>
      <c r="D9975" s="248" t="s">
        <v>14034</v>
      </c>
      <c r="E9975" t="s">
        <v>76</v>
      </c>
      <c r="F9975" s="126">
        <v>31659</v>
      </c>
      <c r="G9975" s="248" t="s">
        <v>18</v>
      </c>
      <c r="H9975" t="s">
        <v>16</v>
      </c>
      <c r="I9975" t="s">
        <v>129</v>
      </c>
      <c r="J9975" s="247" t="s">
        <v>1226</v>
      </c>
      <c r="K9975"/>
      <c r="L9975" t="s">
        <v>18</v>
      </c>
      <c r="M9975"/>
      <c r="N9975"/>
      <c r="O9975"/>
      <c r="P9975"/>
      <c r="Q9975"/>
      <c r="U9975"/>
      <c r="V9975">
        <v>0</v>
      </c>
      <c r="W9975" s="247"/>
      <c r="X9975"/>
      <c r="Y9975"/>
      <c r="Z9975"/>
      <c r="AA9975"/>
      <c r="AB9975"/>
      <c r="AC9975"/>
      <c r="AD9975"/>
      <c r="AE9975"/>
      <c r="AF9975"/>
      <c r="AG9975"/>
      <c r="AH9975" s="115" t="s">
        <v>4308</v>
      </c>
    </row>
    <row r="9976" spans="1:35" x14ac:dyDescent="0.25">
      <c r="A9976" s="243">
        <v>337808</v>
      </c>
      <c r="B9976" s="244" t="s">
        <v>14035</v>
      </c>
      <c r="C9976" s="244" t="s">
        <v>6454</v>
      </c>
      <c r="D9976" s="245" t="s">
        <v>14036</v>
      </c>
      <c r="E9976" s="115" t="s">
        <v>76</v>
      </c>
      <c r="F9976" s="237">
        <v>26910</v>
      </c>
      <c r="G9976" s="245" t="s">
        <v>18</v>
      </c>
      <c r="H9976" s="115" t="s">
        <v>16</v>
      </c>
      <c r="I9976" t="s">
        <v>107</v>
      </c>
      <c r="J9976" s="244"/>
      <c r="U9976"/>
      <c r="V9976" t="s">
        <v>4424</v>
      </c>
      <c r="W9976" s="244"/>
      <c r="AC9976" s="115" t="s">
        <v>4308</v>
      </c>
      <c r="AD9976" s="115" t="s">
        <v>4308</v>
      </c>
      <c r="AE9976" s="115" t="s">
        <v>4308</v>
      </c>
      <c r="AF9976" s="115" t="s">
        <v>4308</v>
      </c>
      <c r="AG9976" s="115" t="s">
        <v>4308</v>
      </c>
      <c r="AH9976" s="115" t="s">
        <v>4308</v>
      </c>
      <c r="AI9976" s="115" t="e">
        <f>VLOOKUP(A9976,'[2]دراسات قانونية'!$A$3:$E$600,1,0)</f>
        <v>#N/A</v>
      </c>
    </row>
    <row r="9977" spans="1:35" hidden="1" x14ac:dyDescent="0.25">
      <c r="A9977" s="243">
        <v>337809</v>
      </c>
      <c r="B9977" s="244" t="s">
        <v>2326</v>
      </c>
      <c r="C9977" s="244" t="s">
        <v>593</v>
      </c>
      <c r="D9977" s="245" t="s">
        <v>210</v>
      </c>
      <c r="E9977" s="115" t="s">
        <v>76</v>
      </c>
      <c r="F9977" s="237">
        <v>31321</v>
      </c>
      <c r="G9977" s="245" t="s">
        <v>2286</v>
      </c>
      <c r="H9977" s="115" t="s">
        <v>16</v>
      </c>
      <c r="I9977" t="s">
        <v>199</v>
      </c>
      <c r="J9977" s="244" t="s">
        <v>15</v>
      </c>
      <c r="L9977" s="115" t="s">
        <v>40</v>
      </c>
      <c r="U9977"/>
      <c r="V9977">
        <v>0</v>
      </c>
      <c r="W9977" s="244"/>
      <c r="AH9977" s="115" t="s">
        <v>4308</v>
      </c>
    </row>
    <row r="9978" spans="1:35" x14ac:dyDescent="0.25">
      <c r="A9978" s="243">
        <v>337810</v>
      </c>
      <c r="B9978" s="244" t="s">
        <v>4943</v>
      </c>
      <c r="C9978" s="244" t="s">
        <v>227</v>
      </c>
      <c r="D9978" s="245" t="s">
        <v>450</v>
      </c>
      <c r="E9978" s="115" t="s">
        <v>76</v>
      </c>
      <c r="F9978" s="237"/>
      <c r="G9978" s="245"/>
      <c r="H9978" s="115" t="s">
        <v>16</v>
      </c>
      <c r="I9978" t="s">
        <v>107</v>
      </c>
      <c r="J9978" s="244"/>
      <c r="U9978"/>
      <c r="V9978" t="s">
        <v>4424</v>
      </c>
      <c r="W9978" s="244"/>
      <c r="AA9978" s="115" t="s">
        <v>4308</v>
      </c>
      <c r="AB9978" s="115" t="s">
        <v>4308</v>
      </c>
      <c r="AC9978" s="115" t="s">
        <v>4308</v>
      </c>
      <c r="AD9978" s="115" t="s">
        <v>4308</v>
      </c>
      <c r="AE9978" s="115" t="s">
        <v>4308</v>
      </c>
      <c r="AF9978" s="115" t="s">
        <v>4308</v>
      </c>
      <c r="AG9978" s="115" t="s">
        <v>4308</v>
      </c>
      <c r="AH9978" s="115" t="s">
        <v>4308</v>
      </c>
      <c r="AI9978" s="115" t="e">
        <f>VLOOKUP(A9978,'[2]دراسات قانونية'!$A$3:$E$600,1,0)</f>
        <v>#N/A</v>
      </c>
    </row>
    <row r="9979" spans="1:35" x14ac:dyDescent="0.25">
      <c r="A9979" s="243">
        <v>337811</v>
      </c>
      <c r="B9979" s="244" t="s">
        <v>14037</v>
      </c>
      <c r="C9979" s="244" t="s">
        <v>4748</v>
      </c>
      <c r="D9979" s="245" t="s">
        <v>521</v>
      </c>
      <c r="E9979" s="115" t="s">
        <v>76</v>
      </c>
      <c r="F9979" s="237"/>
      <c r="G9979" s="245"/>
      <c r="H9979" s="115" t="s">
        <v>16</v>
      </c>
      <c r="I9979" t="s">
        <v>107</v>
      </c>
      <c r="J9979" s="244"/>
      <c r="U9979"/>
      <c r="V9979" t="s">
        <v>4424</v>
      </c>
      <c r="W9979" s="244"/>
      <c r="AA9979" s="115" t="s">
        <v>4308</v>
      </c>
      <c r="AB9979" s="115" t="s">
        <v>4308</v>
      </c>
      <c r="AC9979" s="115" t="s">
        <v>4308</v>
      </c>
      <c r="AD9979" s="115" t="s">
        <v>4308</v>
      </c>
      <c r="AE9979" s="115" t="s">
        <v>4308</v>
      </c>
      <c r="AF9979" s="115" t="s">
        <v>4308</v>
      </c>
      <c r="AG9979" s="115" t="s">
        <v>4308</v>
      </c>
      <c r="AH9979" s="115" t="s">
        <v>4308</v>
      </c>
      <c r="AI9979" s="115" t="e">
        <f>VLOOKUP(A9979,'[2]دراسات قانونية'!$A$3:$E$600,1,0)</f>
        <v>#N/A</v>
      </c>
    </row>
    <row r="9980" spans="1:35" x14ac:dyDescent="0.25">
      <c r="A9980" s="243">
        <v>337812</v>
      </c>
      <c r="B9980" s="244" t="s">
        <v>14038</v>
      </c>
      <c r="C9980" s="244" t="s">
        <v>227</v>
      </c>
      <c r="D9980" s="245" t="s">
        <v>230</v>
      </c>
      <c r="E9980" s="115" t="s">
        <v>77</v>
      </c>
      <c r="F9980" s="237">
        <v>27044</v>
      </c>
      <c r="G9980" s="245" t="s">
        <v>5856</v>
      </c>
      <c r="H9980" s="115" t="s">
        <v>16</v>
      </c>
      <c r="I9980" t="s">
        <v>107</v>
      </c>
      <c r="J9980" s="244"/>
      <c r="U9980"/>
      <c r="V9980" t="s">
        <v>4424</v>
      </c>
      <c r="W9980" s="244"/>
      <c r="AC9980" s="115" t="s">
        <v>4308</v>
      </c>
      <c r="AD9980" s="115" t="s">
        <v>4308</v>
      </c>
      <c r="AE9980" s="115" t="s">
        <v>4308</v>
      </c>
      <c r="AF9980" s="115" t="s">
        <v>4308</v>
      </c>
      <c r="AG9980" s="115" t="s">
        <v>4308</v>
      </c>
      <c r="AH9980" s="115" t="s">
        <v>4308</v>
      </c>
      <c r="AI9980" s="115" t="e">
        <f>VLOOKUP(A9980,'[2]دراسات قانونية'!$A$3:$E$600,1,0)</f>
        <v>#N/A</v>
      </c>
    </row>
    <row r="9981" spans="1:35" hidden="1" x14ac:dyDescent="0.25">
      <c r="A9981" s="246">
        <v>337813</v>
      </c>
      <c r="B9981" s="247" t="s">
        <v>14039</v>
      </c>
      <c r="C9981" s="247" t="s">
        <v>264</v>
      </c>
      <c r="D9981" s="248" t="s">
        <v>275</v>
      </c>
      <c r="E9981" t="s">
        <v>76</v>
      </c>
      <c r="F9981" s="126">
        <v>36163</v>
      </c>
      <c r="G9981" s="248" t="s">
        <v>18</v>
      </c>
      <c r="H9981" t="s">
        <v>16</v>
      </c>
      <c r="I9981" t="s">
        <v>129</v>
      </c>
      <c r="J9981" s="247" t="s">
        <v>15</v>
      </c>
      <c r="K9981"/>
      <c r="L9981" t="s">
        <v>1726</v>
      </c>
      <c r="M9981"/>
      <c r="N9981"/>
      <c r="O9981"/>
      <c r="P9981"/>
      <c r="Q9981"/>
      <c r="U9981"/>
      <c r="V9981" t="s">
        <v>16623</v>
      </c>
      <c r="W9981" s="247"/>
      <c r="X9981"/>
      <c r="Y9981"/>
      <c r="Z9981"/>
      <c r="AA9981"/>
      <c r="AB9981"/>
      <c r="AC9981"/>
      <c r="AD9981"/>
      <c r="AE9981"/>
      <c r="AF9981"/>
      <c r="AG9981"/>
    </row>
    <row r="9982" spans="1:35" x14ac:dyDescent="0.25">
      <c r="A9982" s="243">
        <v>337815</v>
      </c>
      <c r="B9982" s="244" t="s">
        <v>14040</v>
      </c>
      <c r="C9982" s="244" t="s">
        <v>5600</v>
      </c>
      <c r="D9982" s="245" t="s">
        <v>267</v>
      </c>
      <c r="E9982" s="115" t="s">
        <v>76</v>
      </c>
      <c r="F9982" s="237"/>
      <c r="G9982" s="245"/>
      <c r="H9982" s="115" t="s">
        <v>16</v>
      </c>
      <c r="I9982" t="s">
        <v>107</v>
      </c>
      <c r="J9982" s="244"/>
      <c r="U9982"/>
      <c r="V9982" t="s">
        <v>4424</v>
      </c>
      <c r="W9982" s="244"/>
      <c r="AA9982" s="115" t="s">
        <v>4308</v>
      </c>
      <c r="AB9982" s="115" t="s">
        <v>4308</v>
      </c>
      <c r="AC9982" s="115" t="s">
        <v>4308</v>
      </c>
      <c r="AD9982" s="115" t="s">
        <v>4308</v>
      </c>
      <c r="AE9982" s="115" t="s">
        <v>4308</v>
      </c>
      <c r="AF9982" s="115" t="s">
        <v>4308</v>
      </c>
      <c r="AG9982" s="115" t="s">
        <v>4308</v>
      </c>
      <c r="AH9982" s="115" t="s">
        <v>4308</v>
      </c>
      <c r="AI9982" s="115" t="e">
        <f>VLOOKUP(A9982,'[2]دراسات قانونية'!$A$3:$E$600,1,0)</f>
        <v>#N/A</v>
      </c>
    </row>
    <row r="9983" spans="1:35" hidden="1" x14ac:dyDescent="0.25">
      <c r="A9983" s="246">
        <v>337816</v>
      </c>
      <c r="B9983" s="247" t="s">
        <v>2295</v>
      </c>
      <c r="C9983" s="247" t="s">
        <v>261</v>
      </c>
      <c r="D9983" s="248" t="s">
        <v>336</v>
      </c>
      <c r="E9983" t="s">
        <v>76</v>
      </c>
      <c r="F9983" s="126">
        <v>32874</v>
      </c>
      <c r="G9983" s="248" t="s">
        <v>67</v>
      </c>
      <c r="H9983" t="s">
        <v>16</v>
      </c>
      <c r="I9983" t="s">
        <v>129</v>
      </c>
      <c r="J9983" s="247"/>
      <c r="K9983"/>
      <c r="L9983"/>
      <c r="M9983"/>
      <c r="N9983"/>
      <c r="O9983"/>
      <c r="P9983"/>
      <c r="Q9983"/>
      <c r="U9983"/>
      <c r="V9983" t="s">
        <v>16623</v>
      </c>
      <c r="W9983" s="247"/>
      <c r="X9983"/>
      <c r="Y9983"/>
      <c r="Z9983"/>
      <c r="AA9983"/>
      <c r="AB9983"/>
      <c r="AC9983"/>
      <c r="AD9983"/>
      <c r="AE9983"/>
      <c r="AF9983" t="s">
        <v>4308</v>
      </c>
      <c r="AG9983" t="s">
        <v>4308</v>
      </c>
      <c r="AH9983" s="115" t="s">
        <v>4308</v>
      </c>
    </row>
    <row r="9984" spans="1:35" x14ac:dyDescent="0.25">
      <c r="A9984" s="243">
        <v>337817</v>
      </c>
      <c r="B9984" s="244" t="s">
        <v>14041</v>
      </c>
      <c r="C9984" s="244" t="s">
        <v>377</v>
      </c>
      <c r="D9984" s="245" t="s">
        <v>933</v>
      </c>
      <c r="E9984" s="115" t="s">
        <v>76</v>
      </c>
      <c r="F9984" s="237"/>
      <c r="G9984" s="245"/>
      <c r="H9984" s="115" t="s">
        <v>16</v>
      </c>
      <c r="I9984" t="s">
        <v>107</v>
      </c>
      <c r="J9984" s="244"/>
      <c r="U9984"/>
      <c r="V9984" t="s">
        <v>4424</v>
      </c>
      <c r="W9984" s="244"/>
      <c r="AA9984" s="115" t="s">
        <v>4308</v>
      </c>
      <c r="AB9984" s="115" t="s">
        <v>4308</v>
      </c>
      <c r="AC9984" s="115" t="s">
        <v>4308</v>
      </c>
      <c r="AD9984" s="115" t="s">
        <v>4308</v>
      </c>
      <c r="AE9984" s="115" t="s">
        <v>4308</v>
      </c>
      <c r="AF9984" s="115" t="s">
        <v>4308</v>
      </c>
      <c r="AG9984" s="115" t="s">
        <v>4308</v>
      </c>
      <c r="AH9984" s="115" t="s">
        <v>4308</v>
      </c>
      <c r="AI9984" s="115" t="e">
        <f>VLOOKUP(A9984,'[2]دراسات قانونية'!$A$3:$E$600,1,0)</f>
        <v>#N/A</v>
      </c>
    </row>
    <row r="9985" spans="1:35" x14ac:dyDescent="0.25">
      <c r="A9985" s="243">
        <v>337819</v>
      </c>
      <c r="B9985" s="244" t="s">
        <v>14042</v>
      </c>
      <c r="C9985" s="244" t="s">
        <v>1438</v>
      </c>
      <c r="D9985" s="245" t="s">
        <v>372</v>
      </c>
      <c r="E9985" s="115" t="s">
        <v>76</v>
      </c>
      <c r="F9985" s="237">
        <v>33240</v>
      </c>
      <c r="G9985" s="245" t="s">
        <v>73</v>
      </c>
      <c r="H9985" s="115" t="s">
        <v>16</v>
      </c>
      <c r="I9985" t="s">
        <v>107</v>
      </c>
      <c r="J9985" s="244"/>
      <c r="U9985"/>
      <c r="V9985" t="s">
        <v>4424</v>
      </c>
      <c r="W9985" s="244"/>
      <c r="AB9985" s="115" t="s">
        <v>4308</v>
      </c>
      <c r="AC9985" s="115" t="s">
        <v>4308</v>
      </c>
      <c r="AD9985" s="115" t="s">
        <v>4308</v>
      </c>
      <c r="AE9985" s="115" t="s">
        <v>4308</v>
      </c>
      <c r="AF9985" s="115" t="s">
        <v>4308</v>
      </c>
      <c r="AG9985" s="115" t="s">
        <v>4308</v>
      </c>
      <c r="AH9985" s="115" t="s">
        <v>4308</v>
      </c>
      <c r="AI9985" s="115" t="e">
        <f>VLOOKUP(A9985,'[2]دراسات قانونية'!$A$3:$E$600,1,0)</f>
        <v>#N/A</v>
      </c>
    </row>
    <row r="9986" spans="1:35" x14ac:dyDescent="0.25">
      <c r="A9986" s="243">
        <v>337820</v>
      </c>
      <c r="B9986" s="244" t="s">
        <v>14043</v>
      </c>
      <c r="C9986" s="244" t="s">
        <v>227</v>
      </c>
      <c r="D9986" s="245" t="s">
        <v>7792</v>
      </c>
      <c r="E9986" s="115" t="s">
        <v>76</v>
      </c>
      <c r="F9986" s="237"/>
      <c r="G9986" s="245"/>
      <c r="H9986" s="115" t="s">
        <v>16</v>
      </c>
      <c r="I9986" t="s">
        <v>107</v>
      </c>
      <c r="J9986" s="244"/>
      <c r="U9986"/>
      <c r="V9986" t="s">
        <v>4424</v>
      </c>
      <c r="W9986" s="244"/>
      <c r="AA9986" s="115" t="s">
        <v>4308</v>
      </c>
      <c r="AB9986" s="115" t="s">
        <v>4308</v>
      </c>
      <c r="AC9986" s="115" t="s">
        <v>4308</v>
      </c>
      <c r="AD9986" s="115" t="s">
        <v>4308</v>
      </c>
      <c r="AE9986" s="115" t="s">
        <v>4308</v>
      </c>
      <c r="AF9986" s="115" t="s">
        <v>4308</v>
      </c>
      <c r="AG9986" s="115" t="s">
        <v>4308</v>
      </c>
      <c r="AH9986" s="115" t="s">
        <v>4308</v>
      </c>
      <c r="AI9986" s="115" t="e">
        <f>VLOOKUP(A9986,'[2]دراسات قانونية'!$A$3:$E$600,1,0)</f>
        <v>#N/A</v>
      </c>
    </row>
    <row r="9987" spans="1:35" hidden="1" x14ac:dyDescent="0.25">
      <c r="A9987" s="246">
        <v>337821</v>
      </c>
      <c r="B9987" s="247" t="s">
        <v>14044</v>
      </c>
      <c r="C9987" s="247" t="s">
        <v>1142</v>
      </c>
      <c r="D9987" s="248" t="s">
        <v>925</v>
      </c>
      <c r="E9987" t="s">
        <v>76</v>
      </c>
      <c r="F9987" s="126">
        <v>32348</v>
      </c>
      <c r="G9987" s="248" t="s">
        <v>2059</v>
      </c>
      <c r="H9987" t="s">
        <v>16</v>
      </c>
      <c r="I9987" t="s">
        <v>136</v>
      </c>
      <c r="J9987" s="247" t="s">
        <v>1226</v>
      </c>
      <c r="K9987"/>
      <c r="L9987" t="s">
        <v>70</v>
      </c>
      <c r="M9987"/>
      <c r="N9987"/>
      <c r="O9987"/>
      <c r="P9987"/>
      <c r="Q9987"/>
      <c r="R9987" s="115">
        <v>9375</v>
      </c>
      <c r="S9987" s="115">
        <v>45722</v>
      </c>
      <c r="T9987" s="115">
        <v>1000</v>
      </c>
      <c r="U9987"/>
      <c r="V9987">
        <v>0</v>
      </c>
      <c r="W9987" s="247"/>
      <c r="X9987"/>
      <c r="Y9987"/>
      <c r="Z9987"/>
      <c r="AA9987"/>
      <c r="AB9987"/>
      <c r="AC9987"/>
      <c r="AD9987"/>
      <c r="AE9987"/>
      <c r="AF9987"/>
      <c r="AG9987"/>
    </row>
    <row r="9988" spans="1:35" hidden="1" x14ac:dyDescent="0.25">
      <c r="A9988" s="246">
        <v>337822</v>
      </c>
      <c r="B9988" s="247" t="s">
        <v>14045</v>
      </c>
      <c r="C9988" s="247" t="s">
        <v>227</v>
      </c>
      <c r="D9988" s="248" t="s">
        <v>445</v>
      </c>
      <c r="E9988" t="s">
        <v>77</v>
      </c>
      <c r="F9988" s="126">
        <v>30701</v>
      </c>
      <c r="G9988" s="248" t="s">
        <v>225</v>
      </c>
      <c r="H9988" t="s">
        <v>16</v>
      </c>
      <c r="I9988" t="s">
        <v>201</v>
      </c>
      <c r="J9988" s="247" t="s">
        <v>1226</v>
      </c>
      <c r="K9988"/>
      <c r="L9988" t="s">
        <v>30</v>
      </c>
      <c r="M9988"/>
      <c r="N9988"/>
      <c r="O9988"/>
      <c r="P9988"/>
      <c r="Q9988"/>
      <c r="U9988"/>
      <c r="V9988">
        <v>0</v>
      </c>
      <c r="W9988" s="247"/>
      <c r="X9988"/>
      <c r="Y9988"/>
      <c r="Z9988"/>
      <c r="AA9988"/>
      <c r="AB9988"/>
      <c r="AC9988"/>
      <c r="AD9988"/>
      <c r="AE9988"/>
      <c r="AF9988"/>
      <c r="AG9988"/>
    </row>
    <row r="9989" spans="1:35" x14ac:dyDescent="0.25">
      <c r="A9989" s="243">
        <v>337823</v>
      </c>
      <c r="B9989" s="244" t="s">
        <v>14046</v>
      </c>
      <c r="C9989" s="244" t="s">
        <v>625</v>
      </c>
      <c r="D9989" s="245" t="s">
        <v>776</v>
      </c>
      <c r="E9989" s="115" t="s">
        <v>76</v>
      </c>
      <c r="F9989" s="237"/>
      <c r="G9989" s="245"/>
      <c r="H9989" s="115" t="s">
        <v>16</v>
      </c>
      <c r="I9989" t="s">
        <v>107</v>
      </c>
      <c r="J9989" s="244"/>
      <c r="U9989"/>
      <c r="V9989" t="s">
        <v>4424</v>
      </c>
      <c r="W9989" s="244"/>
      <c r="AA9989" s="115" t="s">
        <v>4308</v>
      </c>
      <c r="AB9989" s="115" t="s">
        <v>4308</v>
      </c>
      <c r="AC9989" s="115" t="s">
        <v>4308</v>
      </c>
      <c r="AD9989" s="115" t="s">
        <v>4308</v>
      </c>
      <c r="AE9989" s="115" t="s">
        <v>4308</v>
      </c>
      <c r="AF9989" s="115" t="s">
        <v>4308</v>
      </c>
      <c r="AG9989" s="115" t="s">
        <v>4308</v>
      </c>
      <c r="AH9989" s="115" t="s">
        <v>4308</v>
      </c>
      <c r="AI9989" s="115" t="e">
        <f>VLOOKUP(A9989,'[2]دراسات قانونية'!$A$3:$E$600,1,0)</f>
        <v>#N/A</v>
      </c>
    </row>
    <row r="9990" spans="1:35" hidden="1" x14ac:dyDescent="0.25">
      <c r="A9990" s="243">
        <v>337825</v>
      </c>
      <c r="B9990" s="244" t="s">
        <v>2984</v>
      </c>
      <c r="C9990" s="244" t="s">
        <v>332</v>
      </c>
      <c r="D9990" s="245" t="s">
        <v>829</v>
      </c>
      <c r="E9990" s="115" t="s">
        <v>76</v>
      </c>
      <c r="F9990" s="237">
        <v>31656</v>
      </c>
      <c r="G9990" s="245" t="s">
        <v>37</v>
      </c>
      <c r="H9990" s="115" t="s">
        <v>16</v>
      </c>
      <c r="I9990" t="s">
        <v>199</v>
      </c>
      <c r="J9990" s="244" t="s">
        <v>15</v>
      </c>
      <c r="L9990" s="115" t="s">
        <v>30</v>
      </c>
      <c r="U9990"/>
      <c r="V9990">
        <v>0</v>
      </c>
      <c r="W9990" s="244"/>
    </row>
    <row r="9991" spans="1:35" x14ac:dyDescent="0.25">
      <c r="A9991" s="243">
        <v>337826</v>
      </c>
      <c r="B9991" s="244" t="s">
        <v>14047</v>
      </c>
      <c r="C9991" s="244" t="s">
        <v>5029</v>
      </c>
      <c r="D9991" s="245" t="s">
        <v>239</v>
      </c>
      <c r="E9991" s="115" t="s">
        <v>76</v>
      </c>
      <c r="F9991" s="237"/>
      <c r="G9991" s="245"/>
      <c r="H9991" s="115" t="s">
        <v>16</v>
      </c>
      <c r="I9991" t="s">
        <v>107</v>
      </c>
      <c r="J9991" s="244"/>
      <c r="U9991"/>
      <c r="V9991" t="s">
        <v>4424</v>
      </c>
      <c r="W9991" s="244"/>
      <c r="AA9991" s="115" t="s">
        <v>4308</v>
      </c>
      <c r="AB9991" s="115" t="s">
        <v>4308</v>
      </c>
      <c r="AC9991" s="115" t="s">
        <v>4308</v>
      </c>
      <c r="AD9991" s="115" t="s">
        <v>4308</v>
      </c>
      <c r="AE9991" s="115" t="s">
        <v>4308</v>
      </c>
      <c r="AF9991" s="115" t="s">
        <v>4308</v>
      </c>
      <c r="AG9991" s="115" t="s">
        <v>4308</v>
      </c>
      <c r="AH9991" s="115" t="s">
        <v>4308</v>
      </c>
      <c r="AI9991" s="115" t="e">
        <f>VLOOKUP(A9991,'[2]دراسات قانونية'!$A$3:$E$600,1,0)</f>
        <v>#N/A</v>
      </c>
    </row>
    <row r="9992" spans="1:35" hidden="1" x14ac:dyDescent="0.25">
      <c r="A9992" s="243">
        <v>337827</v>
      </c>
      <c r="B9992" s="244" t="s">
        <v>4261</v>
      </c>
      <c r="C9992" s="244" t="s">
        <v>227</v>
      </c>
      <c r="D9992" s="245" t="s">
        <v>1995</v>
      </c>
      <c r="E9992" s="115" t="s">
        <v>76</v>
      </c>
      <c r="F9992" s="237">
        <v>28857</v>
      </c>
      <c r="G9992" s="245" t="s">
        <v>2240</v>
      </c>
      <c r="H9992" s="115" t="s">
        <v>16</v>
      </c>
      <c r="I9992" t="s">
        <v>199</v>
      </c>
      <c r="J9992" s="244" t="s">
        <v>1226</v>
      </c>
      <c r="L9992" s="115" t="s">
        <v>47</v>
      </c>
      <c r="U9992"/>
      <c r="V9992">
        <v>0</v>
      </c>
      <c r="W9992" s="244"/>
    </row>
    <row r="9993" spans="1:35" hidden="1" x14ac:dyDescent="0.25">
      <c r="A9993" s="243">
        <v>337828</v>
      </c>
      <c r="B9993" s="244" t="s">
        <v>2410</v>
      </c>
      <c r="C9993" s="244" t="s">
        <v>703</v>
      </c>
      <c r="D9993" s="245" t="s">
        <v>220</v>
      </c>
      <c r="E9993" s="115" t="s">
        <v>77</v>
      </c>
      <c r="F9993" s="237">
        <v>32012</v>
      </c>
      <c r="G9993" s="245" t="s">
        <v>2306</v>
      </c>
      <c r="H9993" s="115" t="s">
        <v>16</v>
      </c>
      <c r="I9993" t="s">
        <v>199</v>
      </c>
      <c r="J9993" s="244" t="s">
        <v>1226</v>
      </c>
      <c r="L9993" s="115" t="s">
        <v>18</v>
      </c>
      <c r="U9993"/>
      <c r="V9993">
        <v>0</v>
      </c>
      <c r="W9993" s="244"/>
    </row>
    <row r="9994" spans="1:35" hidden="1" x14ac:dyDescent="0.25">
      <c r="A9994" s="243">
        <v>337830</v>
      </c>
      <c r="B9994" s="244" t="s">
        <v>4262</v>
      </c>
      <c r="C9994" s="244" t="s">
        <v>1021</v>
      </c>
      <c r="D9994" s="245" t="s">
        <v>841</v>
      </c>
      <c r="E9994" s="115" t="s">
        <v>77</v>
      </c>
      <c r="F9994" s="237">
        <v>36277</v>
      </c>
      <c r="G9994" s="245" t="s">
        <v>18</v>
      </c>
      <c r="H9994" s="115" t="s">
        <v>16</v>
      </c>
      <c r="I9994" t="s">
        <v>199</v>
      </c>
      <c r="J9994" s="244" t="s">
        <v>1263</v>
      </c>
      <c r="L9994" s="115" t="s">
        <v>18</v>
      </c>
      <c r="U9994"/>
      <c r="V9994">
        <v>0</v>
      </c>
      <c r="W9994" s="244"/>
    </row>
    <row r="9995" spans="1:35" hidden="1" x14ac:dyDescent="0.25">
      <c r="A9995" s="246">
        <v>337831</v>
      </c>
      <c r="B9995" s="247" t="s">
        <v>14048</v>
      </c>
      <c r="C9995" s="247" t="s">
        <v>598</v>
      </c>
      <c r="D9995" s="248" t="s">
        <v>776</v>
      </c>
      <c r="E9995" t="s">
        <v>76</v>
      </c>
      <c r="F9995" s="126"/>
      <c r="G9995" s="248"/>
      <c r="H9995" t="s">
        <v>16</v>
      </c>
      <c r="I9995" t="s">
        <v>129</v>
      </c>
      <c r="J9995" s="247"/>
      <c r="K9995"/>
      <c r="L9995"/>
      <c r="M9995"/>
      <c r="N9995"/>
      <c r="O9995"/>
      <c r="P9995"/>
      <c r="Q9995"/>
      <c r="U9995"/>
      <c r="V9995" t="s">
        <v>4424</v>
      </c>
      <c r="W9995" s="247"/>
      <c r="X9995"/>
      <c r="Y9995"/>
      <c r="Z9995"/>
      <c r="AA9995"/>
      <c r="AB9995"/>
      <c r="AC9995"/>
      <c r="AD9995"/>
      <c r="AE9995"/>
      <c r="AF9995"/>
      <c r="AG9995"/>
    </row>
    <row r="9996" spans="1:35" hidden="1" x14ac:dyDescent="0.25">
      <c r="A9996" s="246">
        <v>337832</v>
      </c>
      <c r="B9996" s="247" t="s">
        <v>14049</v>
      </c>
      <c r="C9996" s="247" t="s">
        <v>661</v>
      </c>
      <c r="D9996" s="248" t="s">
        <v>568</v>
      </c>
      <c r="E9996" t="s">
        <v>77</v>
      </c>
      <c r="F9996" s="126">
        <v>34933</v>
      </c>
      <c r="G9996" s="248" t="s">
        <v>597</v>
      </c>
      <c r="H9996" t="s">
        <v>16</v>
      </c>
      <c r="I9996" t="s">
        <v>5306</v>
      </c>
      <c r="J9996" s="247" t="s">
        <v>1226</v>
      </c>
      <c r="K9996"/>
      <c r="L9996" t="s">
        <v>67</v>
      </c>
      <c r="M9996"/>
      <c r="N9996"/>
      <c r="O9996"/>
      <c r="P9996"/>
      <c r="Q9996"/>
      <c r="U9996"/>
      <c r="V9996">
        <v>0</v>
      </c>
      <c r="W9996" s="247"/>
      <c r="X9996"/>
      <c r="Y9996"/>
      <c r="Z9996"/>
      <c r="AA9996"/>
      <c r="AB9996"/>
      <c r="AC9996"/>
      <c r="AD9996"/>
      <c r="AE9996"/>
      <c r="AF9996"/>
      <c r="AG9996"/>
    </row>
    <row r="9997" spans="1:35" x14ac:dyDescent="0.25">
      <c r="A9997" s="243">
        <v>337833</v>
      </c>
      <c r="B9997" s="244" t="s">
        <v>14050</v>
      </c>
      <c r="C9997" s="244" t="s">
        <v>227</v>
      </c>
      <c r="D9997" s="245" t="s">
        <v>1822</v>
      </c>
      <c r="E9997" s="115" t="s">
        <v>76</v>
      </c>
      <c r="F9997" s="237"/>
      <c r="G9997" s="245"/>
      <c r="H9997" s="115" t="s">
        <v>16</v>
      </c>
      <c r="I9997" t="s">
        <v>107</v>
      </c>
      <c r="J9997" s="244"/>
      <c r="U9997"/>
      <c r="V9997" t="s">
        <v>4424</v>
      </c>
      <c r="W9997" s="244"/>
      <c r="AA9997" s="115" t="s">
        <v>4308</v>
      </c>
      <c r="AB9997" s="115" t="s">
        <v>4308</v>
      </c>
      <c r="AC9997" s="115" t="s">
        <v>4308</v>
      </c>
      <c r="AD9997" s="115" t="s">
        <v>4308</v>
      </c>
      <c r="AE9997" s="115" t="s">
        <v>4308</v>
      </c>
      <c r="AF9997" s="115" t="s">
        <v>4308</v>
      </c>
      <c r="AG9997" s="115" t="s">
        <v>4308</v>
      </c>
      <c r="AH9997" s="115" t="s">
        <v>4308</v>
      </c>
      <c r="AI9997" s="115" t="e">
        <f>VLOOKUP(A9997,'[2]دراسات قانونية'!$A$3:$E$600,1,0)</f>
        <v>#N/A</v>
      </c>
    </row>
    <row r="9998" spans="1:35" x14ac:dyDescent="0.25">
      <c r="A9998" s="243">
        <v>337834</v>
      </c>
      <c r="B9998" s="244" t="s">
        <v>14051</v>
      </c>
      <c r="C9998" s="244" t="s">
        <v>348</v>
      </c>
      <c r="D9998" s="245" t="s">
        <v>14052</v>
      </c>
      <c r="E9998" s="115" t="s">
        <v>76</v>
      </c>
      <c r="F9998" s="237">
        <v>35801</v>
      </c>
      <c r="G9998" s="245" t="s">
        <v>18</v>
      </c>
      <c r="H9998" s="115" t="s">
        <v>16</v>
      </c>
      <c r="I9998" t="s">
        <v>107</v>
      </c>
      <c r="J9998" s="244"/>
      <c r="U9998"/>
      <c r="V9998" t="s">
        <v>4424</v>
      </c>
      <c r="W9998" s="244"/>
      <c r="AB9998" s="115" t="s">
        <v>4308</v>
      </c>
      <c r="AC9998" s="115" t="s">
        <v>4308</v>
      </c>
      <c r="AD9998" s="115" t="s">
        <v>4308</v>
      </c>
      <c r="AE9998" s="115" t="s">
        <v>4308</v>
      </c>
      <c r="AF9998" s="115" t="s">
        <v>4308</v>
      </c>
      <c r="AG9998" s="115" t="s">
        <v>4308</v>
      </c>
      <c r="AH9998" s="115" t="s">
        <v>4308</v>
      </c>
      <c r="AI9998" s="115" t="e">
        <f>VLOOKUP(A9998,'[2]دراسات قانونية'!$A$3:$E$600,1,0)</f>
        <v>#N/A</v>
      </c>
    </row>
    <row r="9999" spans="1:35" x14ac:dyDescent="0.25">
      <c r="A9999" s="243">
        <v>337835</v>
      </c>
      <c r="B9999" s="244" t="s">
        <v>14053</v>
      </c>
      <c r="C9999" s="244" t="s">
        <v>219</v>
      </c>
      <c r="D9999" s="245" t="s">
        <v>232</v>
      </c>
      <c r="E9999" s="115" t="s">
        <v>76</v>
      </c>
      <c r="F9999" s="237"/>
      <c r="G9999" s="245"/>
      <c r="H9999" s="115" t="s">
        <v>16</v>
      </c>
      <c r="I9999" t="s">
        <v>107</v>
      </c>
      <c r="J9999" s="244"/>
      <c r="U9999"/>
      <c r="V9999" t="s">
        <v>4424</v>
      </c>
      <c r="W9999" s="244"/>
      <c r="AA9999" s="115" t="s">
        <v>4308</v>
      </c>
      <c r="AB9999" s="115" t="s">
        <v>4308</v>
      </c>
      <c r="AC9999" s="115" t="s">
        <v>4308</v>
      </c>
      <c r="AD9999" s="115" t="s">
        <v>4308</v>
      </c>
      <c r="AE9999" s="115" t="s">
        <v>4308</v>
      </c>
      <c r="AF9999" s="115" t="s">
        <v>4308</v>
      </c>
      <c r="AG9999" s="115" t="s">
        <v>4308</v>
      </c>
      <c r="AH9999" s="115" t="s">
        <v>4308</v>
      </c>
      <c r="AI9999" s="115" t="e">
        <f>VLOOKUP(A9999,'[2]دراسات قانونية'!$A$3:$E$600,1,0)</f>
        <v>#N/A</v>
      </c>
    </row>
    <row r="10000" spans="1:35" x14ac:dyDescent="0.25">
      <c r="A10000" s="243">
        <v>337837</v>
      </c>
      <c r="B10000" s="244" t="s">
        <v>14054</v>
      </c>
      <c r="C10000" s="244" t="s">
        <v>227</v>
      </c>
      <c r="D10000" s="245" t="s">
        <v>5191</v>
      </c>
      <c r="E10000" s="115" t="s">
        <v>76</v>
      </c>
      <c r="F10000" s="237"/>
      <c r="G10000" s="245"/>
      <c r="H10000" s="115" t="s">
        <v>16</v>
      </c>
      <c r="I10000" t="s">
        <v>107</v>
      </c>
      <c r="J10000" s="244"/>
      <c r="U10000"/>
      <c r="V10000" t="s">
        <v>4424</v>
      </c>
      <c r="W10000" s="244"/>
      <c r="AA10000" s="115" t="s">
        <v>4308</v>
      </c>
      <c r="AB10000" s="115" t="s">
        <v>4308</v>
      </c>
      <c r="AC10000" s="115" t="s">
        <v>4308</v>
      </c>
      <c r="AD10000" s="115" t="s">
        <v>4308</v>
      </c>
      <c r="AE10000" s="115" t="s">
        <v>4308</v>
      </c>
      <c r="AF10000" s="115" t="s">
        <v>4308</v>
      </c>
      <c r="AG10000" s="115" t="s">
        <v>4308</v>
      </c>
      <c r="AH10000" s="115" t="s">
        <v>4308</v>
      </c>
      <c r="AI10000" s="115" t="e">
        <f>VLOOKUP(A10000,'[2]دراسات قانونية'!$A$3:$E$600,1,0)</f>
        <v>#N/A</v>
      </c>
    </row>
    <row r="10001" spans="1:35" x14ac:dyDescent="0.25">
      <c r="A10001" s="243">
        <v>337838</v>
      </c>
      <c r="B10001" s="244" t="s">
        <v>14055</v>
      </c>
      <c r="C10001" s="244" t="s">
        <v>250</v>
      </c>
      <c r="D10001" s="245" t="s">
        <v>323</v>
      </c>
      <c r="E10001" s="115" t="s">
        <v>77</v>
      </c>
      <c r="F10001" s="237">
        <v>36165</v>
      </c>
      <c r="G10001" s="245" t="s">
        <v>30</v>
      </c>
      <c r="H10001" s="115" t="s">
        <v>16</v>
      </c>
      <c r="I10001" t="s">
        <v>107</v>
      </c>
      <c r="J10001" s="244"/>
      <c r="U10001"/>
      <c r="V10001" t="s">
        <v>4424</v>
      </c>
      <c r="W10001" s="244"/>
      <c r="AC10001" s="115" t="s">
        <v>4308</v>
      </c>
      <c r="AD10001" s="115" t="s">
        <v>4308</v>
      </c>
      <c r="AE10001" s="115" t="s">
        <v>4308</v>
      </c>
      <c r="AF10001" s="115" t="s">
        <v>4308</v>
      </c>
      <c r="AG10001" s="115" t="s">
        <v>4308</v>
      </c>
      <c r="AH10001" s="115" t="s">
        <v>4308</v>
      </c>
      <c r="AI10001" s="115" t="e">
        <f>VLOOKUP(A10001,'[2]دراسات قانونية'!$A$3:$E$600,1,0)</f>
        <v>#N/A</v>
      </c>
    </row>
    <row r="10002" spans="1:35" x14ac:dyDescent="0.25">
      <c r="A10002" s="243">
        <v>337839</v>
      </c>
      <c r="B10002" s="244" t="s">
        <v>14056</v>
      </c>
      <c r="C10002" s="244" t="s">
        <v>244</v>
      </c>
      <c r="D10002" s="245" t="s">
        <v>559</v>
      </c>
      <c r="E10002" s="115" t="s">
        <v>77</v>
      </c>
      <c r="F10002" s="237">
        <v>34726</v>
      </c>
      <c r="G10002" s="245" t="s">
        <v>243</v>
      </c>
      <c r="H10002" s="115" t="s">
        <v>16</v>
      </c>
      <c r="I10002" t="s">
        <v>107</v>
      </c>
      <c r="J10002" s="244" t="s">
        <v>1226</v>
      </c>
      <c r="L10002" s="115" t="s">
        <v>30</v>
      </c>
      <c r="U10002"/>
      <c r="V10002" t="s">
        <v>16623</v>
      </c>
      <c r="W10002" s="244"/>
      <c r="AE10002" s="115" t="s">
        <v>4308</v>
      </c>
      <c r="AF10002" s="115" t="s">
        <v>4308</v>
      </c>
      <c r="AG10002" s="115" t="s">
        <v>4308</v>
      </c>
      <c r="AH10002" s="115" t="s">
        <v>4308</v>
      </c>
      <c r="AI10002" s="115" t="e">
        <f>VLOOKUP(A10002,'[2]دراسات قانونية'!$A$3:$E$600,1,0)</f>
        <v>#N/A</v>
      </c>
    </row>
    <row r="10003" spans="1:35" hidden="1" x14ac:dyDescent="0.25">
      <c r="A10003" s="246">
        <v>337840</v>
      </c>
      <c r="B10003" s="247" t="s">
        <v>14057</v>
      </c>
      <c r="C10003" s="247" t="s">
        <v>219</v>
      </c>
      <c r="D10003" s="248" t="s">
        <v>8856</v>
      </c>
      <c r="E10003" t="s">
        <v>76</v>
      </c>
      <c r="F10003" s="126">
        <v>35796</v>
      </c>
      <c r="G10003" s="248" t="s">
        <v>73</v>
      </c>
      <c r="H10003" t="s">
        <v>16</v>
      </c>
      <c r="I10003" t="s">
        <v>201</v>
      </c>
      <c r="J10003" s="247" t="s">
        <v>15</v>
      </c>
      <c r="K10003"/>
      <c r="L10003" t="s">
        <v>73</v>
      </c>
      <c r="M10003"/>
      <c r="N10003"/>
      <c r="O10003"/>
      <c r="P10003"/>
      <c r="Q10003"/>
      <c r="U10003"/>
      <c r="V10003">
        <v>0</v>
      </c>
      <c r="W10003" s="247"/>
      <c r="X10003"/>
      <c r="Y10003"/>
      <c r="Z10003"/>
      <c r="AA10003"/>
      <c r="AB10003"/>
      <c r="AC10003"/>
      <c r="AD10003"/>
      <c r="AE10003"/>
      <c r="AF10003"/>
      <c r="AG10003"/>
    </row>
    <row r="10004" spans="1:35" hidden="1" x14ac:dyDescent="0.25">
      <c r="A10004" s="246">
        <v>337841</v>
      </c>
      <c r="B10004" s="247" t="s">
        <v>14058</v>
      </c>
      <c r="C10004" s="247" t="s">
        <v>227</v>
      </c>
      <c r="D10004" s="248" t="s">
        <v>373</v>
      </c>
      <c r="E10004" t="s">
        <v>76</v>
      </c>
      <c r="F10004" s="126">
        <v>30407</v>
      </c>
      <c r="G10004" s="248" t="s">
        <v>14059</v>
      </c>
      <c r="H10004" t="s">
        <v>16</v>
      </c>
      <c r="I10004" t="s">
        <v>136</v>
      </c>
      <c r="J10004" s="247" t="s">
        <v>1226</v>
      </c>
      <c r="K10004"/>
      <c r="L10004" t="s">
        <v>61</v>
      </c>
      <c r="M10004"/>
      <c r="N10004"/>
      <c r="O10004"/>
      <c r="P10004"/>
      <c r="Q10004"/>
      <c r="U10004"/>
      <c r="V10004">
        <v>0</v>
      </c>
      <c r="W10004" s="247"/>
      <c r="X10004"/>
      <c r="Y10004"/>
      <c r="Z10004"/>
      <c r="AA10004"/>
      <c r="AB10004"/>
      <c r="AC10004"/>
      <c r="AD10004"/>
      <c r="AE10004"/>
      <c r="AF10004"/>
      <c r="AG10004"/>
      <c r="AH10004" s="115" t="s">
        <v>4308</v>
      </c>
    </row>
    <row r="10005" spans="1:35" hidden="1" x14ac:dyDescent="0.25">
      <c r="A10005" s="243">
        <v>337844</v>
      </c>
      <c r="B10005" s="244" t="s">
        <v>2845</v>
      </c>
      <c r="C10005" s="244" t="s">
        <v>227</v>
      </c>
      <c r="D10005" s="245" t="s">
        <v>701</v>
      </c>
      <c r="E10005" s="115" t="s">
        <v>77</v>
      </c>
      <c r="F10005" s="237">
        <v>30529</v>
      </c>
      <c r="G10005" s="245" t="s">
        <v>18</v>
      </c>
      <c r="H10005" s="115" t="s">
        <v>16</v>
      </c>
      <c r="I10005" t="s">
        <v>199</v>
      </c>
      <c r="J10005" s="244" t="s">
        <v>15</v>
      </c>
      <c r="L10005" s="115" t="s">
        <v>18</v>
      </c>
      <c r="U10005"/>
      <c r="V10005">
        <v>0</v>
      </c>
      <c r="W10005" s="244"/>
    </row>
    <row r="10006" spans="1:35" x14ac:dyDescent="0.25">
      <c r="A10006" s="243">
        <v>337845</v>
      </c>
      <c r="B10006" s="244" t="s">
        <v>14060</v>
      </c>
      <c r="C10006" s="244" t="s">
        <v>489</v>
      </c>
      <c r="D10006" s="245" t="s">
        <v>276</v>
      </c>
      <c r="E10006" s="115" t="s">
        <v>76</v>
      </c>
      <c r="F10006" s="237"/>
      <c r="G10006" s="245"/>
      <c r="H10006" s="115" t="s">
        <v>16</v>
      </c>
      <c r="I10006" t="s">
        <v>107</v>
      </c>
      <c r="J10006" s="244"/>
      <c r="U10006"/>
      <c r="V10006" t="s">
        <v>4424</v>
      </c>
      <c r="W10006" s="244"/>
      <c r="AA10006" s="115" t="s">
        <v>4308</v>
      </c>
      <c r="AB10006" s="115" t="s">
        <v>4308</v>
      </c>
      <c r="AC10006" s="115" t="s">
        <v>4308</v>
      </c>
      <c r="AD10006" s="115" t="s">
        <v>4308</v>
      </c>
      <c r="AE10006" s="115" t="s">
        <v>4308</v>
      </c>
      <c r="AF10006" s="115" t="s">
        <v>4308</v>
      </c>
      <c r="AG10006" s="115" t="s">
        <v>4308</v>
      </c>
      <c r="AH10006" s="115" t="s">
        <v>4308</v>
      </c>
      <c r="AI10006" s="115" t="e">
        <f>VLOOKUP(A10006,'[2]دراسات قانونية'!$A$3:$E$600,1,0)</f>
        <v>#N/A</v>
      </c>
    </row>
    <row r="10007" spans="1:35" hidden="1" x14ac:dyDescent="0.25">
      <c r="A10007" s="246">
        <v>337847</v>
      </c>
      <c r="B10007" s="247" t="s">
        <v>14061</v>
      </c>
      <c r="C10007" s="247" t="s">
        <v>5873</v>
      </c>
      <c r="D10007" s="248" t="s">
        <v>656</v>
      </c>
      <c r="E10007" t="s">
        <v>77</v>
      </c>
      <c r="F10007" s="126">
        <v>34177</v>
      </c>
      <c r="G10007" s="248" t="s">
        <v>211</v>
      </c>
      <c r="H10007" t="s">
        <v>19</v>
      </c>
      <c r="I10007" t="s">
        <v>136</v>
      </c>
      <c r="J10007" s="247" t="s">
        <v>15</v>
      </c>
      <c r="K10007"/>
      <c r="L10007" t="s">
        <v>18</v>
      </c>
      <c r="M10007"/>
      <c r="N10007"/>
      <c r="O10007"/>
      <c r="P10007"/>
      <c r="Q10007"/>
      <c r="U10007"/>
      <c r="V10007">
        <v>0</v>
      </c>
      <c r="W10007" s="247"/>
      <c r="X10007"/>
      <c r="Y10007"/>
      <c r="Z10007"/>
      <c r="AA10007"/>
      <c r="AB10007"/>
      <c r="AC10007"/>
      <c r="AD10007"/>
      <c r="AE10007"/>
      <c r="AF10007" t="s">
        <v>4308</v>
      </c>
      <c r="AG10007" t="s">
        <v>4308</v>
      </c>
      <c r="AH10007" s="115" t="s">
        <v>4308</v>
      </c>
    </row>
    <row r="10008" spans="1:35" x14ac:dyDescent="0.25">
      <c r="A10008" s="243">
        <v>337848</v>
      </c>
      <c r="B10008" s="244" t="s">
        <v>14062</v>
      </c>
      <c r="C10008" s="244" t="s">
        <v>636</v>
      </c>
      <c r="D10008" s="245" t="s">
        <v>14063</v>
      </c>
      <c r="E10008" s="115" t="s">
        <v>76</v>
      </c>
      <c r="F10008" s="237">
        <v>34700</v>
      </c>
      <c r="G10008" s="245" t="s">
        <v>333</v>
      </c>
      <c r="H10008" s="115" t="s">
        <v>16</v>
      </c>
      <c r="I10008" t="s">
        <v>107</v>
      </c>
      <c r="J10008" s="244"/>
      <c r="U10008"/>
      <c r="V10008" t="s">
        <v>4424</v>
      </c>
      <c r="W10008" s="244"/>
      <c r="AB10008" s="115" t="s">
        <v>4308</v>
      </c>
      <c r="AC10008" s="115" t="s">
        <v>4308</v>
      </c>
      <c r="AD10008" s="115" t="s">
        <v>4308</v>
      </c>
      <c r="AE10008" s="115" t="s">
        <v>4308</v>
      </c>
      <c r="AF10008" s="115" t="s">
        <v>4308</v>
      </c>
      <c r="AG10008" s="115" t="s">
        <v>4308</v>
      </c>
      <c r="AH10008" s="115" t="s">
        <v>4308</v>
      </c>
      <c r="AI10008" s="115" t="e">
        <f>VLOOKUP(A10008,'[2]دراسات قانونية'!$A$3:$E$600,1,0)</f>
        <v>#N/A</v>
      </c>
    </row>
    <row r="10009" spans="1:35" x14ac:dyDescent="0.25">
      <c r="A10009" s="243">
        <v>337849</v>
      </c>
      <c r="B10009" s="244" t="s">
        <v>14064</v>
      </c>
      <c r="C10009" s="244" t="s">
        <v>542</v>
      </c>
      <c r="D10009" s="245" t="s">
        <v>298</v>
      </c>
      <c r="E10009" s="115" t="s">
        <v>76</v>
      </c>
      <c r="F10009" s="237"/>
      <c r="G10009" s="245"/>
      <c r="H10009" s="115" t="s">
        <v>16</v>
      </c>
      <c r="I10009" t="s">
        <v>107</v>
      </c>
      <c r="J10009" s="244"/>
      <c r="U10009"/>
      <c r="V10009" t="s">
        <v>4424</v>
      </c>
      <c r="W10009" s="244"/>
      <c r="AA10009" s="115" t="s">
        <v>4308</v>
      </c>
      <c r="AB10009" s="115" t="s">
        <v>4308</v>
      </c>
      <c r="AC10009" s="115" t="s">
        <v>4308</v>
      </c>
      <c r="AD10009" s="115" t="s">
        <v>4308</v>
      </c>
      <c r="AE10009" s="115" t="s">
        <v>4308</v>
      </c>
      <c r="AF10009" s="115" t="s">
        <v>4308</v>
      </c>
      <c r="AG10009" s="115" t="s">
        <v>4308</v>
      </c>
      <c r="AH10009" s="115" t="s">
        <v>4308</v>
      </c>
      <c r="AI10009" s="115" t="e">
        <f>VLOOKUP(A10009,'[2]دراسات قانونية'!$A$3:$E$600,1,0)</f>
        <v>#N/A</v>
      </c>
    </row>
    <row r="10010" spans="1:35" x14ac:dyDescent="0.25">
      <c r="A10010" s="243">
        <v>337850</v>
      </c>
      <c r="B10010" s="244" t="s">
        <v>14065</v>
      </c>
      <c r="C10010" s="244" t="s">
        <v>457</v>
      </c>
      <c r="D10010" s="245" t="s">
        <v>239</v>
      </c>
      <c r="E10010" s="115" t="s">
        <v>76</v>
      </c>
      <c r="F10010" s="237">
        <v>34182</v>
      </c>
      <c r="G10010" s="245" t="s">
        <v>458</v>
      </c>
      <c r="H10010" s="115" t="s">
        <v>16</v>
      </c>
      <c r="I10010" t="s">
        <v>107</v>
      </c>
      <c r="J10010" s="244"/>
      <c r="U10010"/>
      <c r="V10010" t="s">
        <v>4424</v>
      </c>
      <c r="W10010" s="244"/>
      <c r="AD10010" s="115" t="s">
        <v>4308</v>
      </c>
      <c r="AE10010" s="115" t="s">
        <v>4308</v>
      </c>
      <c r="AF10010" s="115" t="s">
        <v>4308</v>
      </c>
      <c r="AG10010" s="115" t="s">
        <v>4308</v>
      </c>
      <c r="AH10010" s="115" t="s">
        <v>4308</v>
      </c>
      <c r="AI10010" s="115" t="e">
        <f>VLOOKUP(A10010,'[2]دراسات قانونية'!$A$3:$E$600,1,0)</f>
        <v>#N/A</v>
      </c>
    </row>
    <row r="10011" spans="1:35" hidden="1" x14ac:dyDescent="0.25">
      <c r="A10011" s="246">
        <v>337851</v>
      </c>
      <c r="B10011" s="247" t="s">
        <v>14066</v>
      </c>
      <c r="C10011" s="247" t="s">
        <v>395</v>
      </c>
      <c r="D10011" s="248" t="s">
        <v>838</v>
      </c>
      <c r="E10011" t="s">
        <v>76</v>
      </c>
      <c r="F10011" s="126">
        <v>30341</v>
      </c>
      <c r="G10011" s="248" t="s">
        <v>666</v>
      </c>
      <c r="H10011" t="s">
        <v>16</v>
      </c>
      <c r="I10011" t="s">
        <v>201</v>
      </c>
      <c r="J10011" s="247" t="s">
        <v>1226</v>
      </c>
      <c r="K10011"/>
      <c r="L10011" t="s">
        <v>18</v>
      </c>
      <c r="M10011"/>
      <c r="N10011"/>
      <c r="O10011"/>
      <c r="P10011"/>
      <c r="Q10011"/>
      <c r="U10011"/>
      <c r="V10011">
        <v>0</v>
      </c>
      <c r="W10011" s="247"/>
      <c r="X10011"/>
      <c r="Y10011"/>
      <c r="Z10011"/>
      <c r="AA10011"/>
      <c r="AB10011"/>
      <c r="AC10011"/>
      <c r="AD10011"/>
      <c r="AE10011"/>
      <c r="AF10011"/>
      <c r="AG10011"/>
    </row>
    <row r="10012" spans="1:35" hidden="1" x14ac:dyDescent="0.25">
      <c r="A10012" s="246">
        <v>337852</v>
      </c>
      <c r="B10012" s="247" t="s">
        <v>2422</v>
      </c>
      <c r="C10012" s="247" t="s">
        <v>388</v>
      </c>
      <c r="D10012" s="248" t="s">
        <v>293</v>
      </c>
      <c r="E10012" t="s">
        <v>77</v>
      </c>
      <c r="F10012" s="126">
        <v>31199</v>
      </c>
      <c r="G10012" s="248" t="s">
        <v>10861</v>
      </c>
      <c r="H10012" t="s">
        <v>16</v>
      </c>
      <c r="I10012" t="s">
        <v>129</v>
      </c>
      <c r="J10012" s="247" t="s">
        <v>15</v>
      </c>
      <c r="K10012"/>
      <c r="L10012" t="s">
        <v>30</v>
      </c>
      <c r="M10012"/>
      <c r="N10012"/>
      <c r="O10012"/>
      <c r="P10012"/>
      <c r="Q10012"/>
      <c r="U10012"/>
      <c r="V10012" t="s">
        <v>16623</v>
      </c>
      <c r="W10012" s="247"/>
      <c r="X10012"/>
      <c r="Y10012"/>
      <c r="Z10012"/>
      <c r="AA10012"/>
      <c r="AB10012"/>
      <c r="AC10012"/>
      <c r="AD10012"/>
      <c r="AE10012"/>
      <c r="AF10012"/>
      <c r="AG10012"/>
      <c r="AH10012" s="115" t="s">
        <v>4308</v>
      </c>
    </row>
    <row r="10013" spans="1:35" x14ac:dyDescent="0.25">
      <c r="A10013" s="243">
        <v>337857</v>
      </c>
      <c r="B10013" s="244" t="s">
        <v>14067</v>
      </c>
      <c r="C10013" s="244" t="s">
        <v>227</v>
      </c>
      <c r="D10013" s="245" t="s">
        <v>493</v>
      </c>
      <c r="E10013" s="115" t="s">
        <v>76</v>
      </c>
      <c r="F10013" s="237">
        <v>35160</v>
      </c>
      <c r="G10013" s="245" t="s">
        <v>37</v>
      </c>
      <c r="H10013" s="115" t="s">
        <v>16</v>
      </c>
      <c r="I10013" t="s">
        <v>107</v>
      </c>
      <c r="J10013" s="244"/>
      <c r="U10013"/>
      <c r="V10013" t="s">
        <v>4424</v>
      </c>
      <c r="W10013" s="244"/>
      <c r="AD10013" s="115" t="s">
        <v>4308</v>
      </c>
      <c r="AE10013" s="115" t="s">
        <v>4308</v>
      </c>
      <c r="AF10013" s="115" t="s">
        <v>4308</v>
      </c>
      <c r="AG10013" s="115" t="s">
        <v>4308</v>
      </c>
      <c r="AH10013" s="115" t="s">
        <v>4308</v>
      </c>
      <c r="AI10013" s="115" t="e">
        <f>VLOOKUP(A10013,'[2]دراسات قانونية'!$A$3:$E$600,1,0)</f>
        <v>#N/A</v>
      </c>
    </row>
    <row r="10014" spans="1:35" hidden="1" x14ac:dyDescent="0.25">
      <c r="A10014" s="246">
        <v>337858</v>
      </c>
      <c r="B10014" s="247" t="s">
        <v>14068</v>
      </c>
      <c r="C10014" s="247" t="s">
        <v>244</v>
      </c>
      <c r="D10014" s="248" t="s">
        <v>585</v>
      </c>
      <c r="E10014" t="s">
        <v>76</v>
      </c>
      <c r="F10014" s="126">
        <v>31503</v>
      </c>
      <c r="G10014" s="248" t="s">
        <v>18</v>
      </c>
      <c r="H10014" t="s">
        <v>16</v>
      </c>
      <c r="I10014" t="s">
        <v>129</v>
      </c>
      <c r="J10014" s="247" t="s">
        <v>15</v>
      </c>
      <c r="K10014"/>
      <c r="L10014" t="s">
        <v>73</v>
      </c>
      <c r="M10014"/>
      <c r="N10014"/>
      <c r="O10014"/>
      <c r="P10014"/>
      <c r="Q10014"/>
      <c r="U10014"/>
      <c r="V10014" t="s">
        <v>16623</v>
      </c>
      <c r="W10014" s="247"/>
      <c r="X10014"/>
      <c r="Y10014"/>
      <c r="Z10014"/>
      <c r="AA10014"/>
      <c r="AB10014"/>
      <c r="AC10014"/>
      <c r="AD10014"/>
      <c r="AE10014"/>
      <c r="AF10014"/>
      <c r="AG10014"/>
      <c r="AH10014" s="115" t="s">
        <v>4308</v>
      </c>
    </row>
    <row r="10015" spans="1:35" hidden="1" x14ac:dyDescent="0.25">
      <c r="A10015" s="243">
        <v>337860</v>
      </c>
      <c r="B10015" s="244" t="s">
        <v>4263</v>
      </c>
      <c r="C10015" s="244" t="s">
        <v>628</v>
      </c>
      <c r="D10015" s="245" t="s">
        <v>405</v>
      </c>
      <c r="E10015" s="115" t="s">
        <v>77</v>
      </c>
      <c r="F10015" s="237">
        <v>30442</v>
      </c>
      <c r="G10015" s="245" t="s">
        <v>4264</v>
      </c>
      <c r="H10015" s="115" t="s">
        <v>16</v>
      </c>
      <c r="I10015" t="s">
        <v>199</v>
      </c>
      <c r="J10015" s="244" t="s">
        <v>1226</v>
      </c>
      <c r="L10015" s="115" t="s">
        <v>30</v>
      </c>
      <c r="U10015"/>
      <c r="V10015">
        <v>0</v>
      </c>
      <c r="W10015" s="244"/>
    </row>
    <row r="10016" spans="1:35" x14ac:dyDescent="0.25">
      <c r="A10016" s="243">
        <v>337861</v>
      </c>
      <c r="B10016" s="244" t="s">
        <v>14069</v>
      </c>
      <c r="C10016" s="244" t="s">
        <v>332</v>
      </c>
      <c r="D10016" s="245" t="s">
        <v>281</v>
      </c>
      <c r="E10016" s="115" t="s">
        <v>77</v>
      </c>
      <c r="F10016" s="237">
        <v>31625</v>
      </c>
      <c r="G10016" s="245" t="s">
        <v>37</v>
      </c>
      <c r="H10016" s="115" t="s">
        <v>16</v>
      </c>
      <c r="I10016" t="s">
        <v>107</v>
      </c>
      <c r="J10016" s="244"/>
      <c r="U10016"/>
      <c r="V10016" t="s">
        <v>4424</v>
      </c>
      <c r="W10016" s="244"/>
      <c r="AB10016" s="115" t="s">
        <v>4308</v>
      </c>
      <c r="AC10016" s="115" t="s">
        <v>4308</v>
      </c>
      <c r="AD10016" s="115" t="s">
        <v>4308</v>
      </c>
      <c r="AE10016" s="115" t="s">
        <v>4308</v>
      </c>
      <c r="AF10016" s="115" t="s">
        <v>4308</v>
      </c>
      <c r="AG10016" s="115" t="s">
        <v>4308</v>
      </c>
      <c r="AH10016" s="115" t="s">
        <v>4308</v>
      </c>
      <c r="AI10016" s="115" t="e">
        <f>VLOOKUP(A10016,'[2]دراسات قانونية'!$A$3:$E$600,1,0)</f>
        <v>#N/A</v>
      </c>
    </row>
    <row r="10017" spans="1:35" x14ac:dyDescent="0.25">
      <c r="A10017" s="243">
        <v>337862</v>
      </c>
      <c r="B10017" s="244" t="s">
        <v>14070</v>
      </c>
      <c r="C10017" s="244" t="s">
        <v>227</v>
      </c>
      <c r="D10017" s="245" t="s">
        <v>685</v>
      </c>
      <c r="E10017" s="115" t="s">
        <v>77</v>
      </c>
      <c r="F10017" s="237">
        <v>29237</v>
      </c>
      <c r="G10017" s="245" t="s">
        <v>18</v>
      </c>
      <c r="H10017" s="115" t="s">
        <v>16</v>
      </c>
      <c r="I10017" t="s">
        <v>107</v>
      </c>
      <c r="J10017" s="244"/>
      <c r="U10017"/>
      <c r="V10017" t="s">
        <v>4414</v>
      </c>
      <c r="W10017" s="244"/>
      <c r="AD10017" s="115" t="s">
        <v>4308</v>
      </c>
      <c r="AE10017" s="115" t="s">
        <v>4308</v>
      </c>
      <c r="AF10017" s="115" t="s">
        <v>4308</v>
      </c>
      <c r="AG10017" s="115" t="s">
        <v>4308</v>
      </c>
      <c r="AH10017" s="115" t="s">
        <v>4308</v>
      </c>
      <c r="AI10017" s="115" t="e">
        <f>VLOOKUP(A10017,'[2]دراسات قانونية'!$A$3:$E$600,1,0)</f>
        <v>#N/A</v>
      </c>
    </row>
    <row r="10018" spans="1:35" x14ac:dyDescent="0.25">
      <c r="A10018" s="243">
        <v>337865</v>
      </c>
      <c r="B10018" s="244" t="s">
        <v>14071</v>
      </c>
      <c r="C10018" s="244" t="s">
        <v>227</v>
      </c>
      <c r="D10018" s="245" t="s">
        <v>9221</v>
      </c>
      <c r="E10018" s="115" t="s">
        <v>77</v>
      </c>
      <c r="F10018" s="237">
        <v>33604</v>
      </c>
      <c r="G10018" s="245" t="s">
        <v>58</v>
      </c>
      <c r="H10018" s="115" t="s">
        <v>16</v>
      </c>
      <c r="I10018" t="s">
        <v>107</v>
      </c>
      <c r="J10018" s="244" t="s">
        <v>1226</v>
      </c>
      <c r="L10018" s="115" t="s">
        <v>58</v>
      </c>
      <c r="U10018"/>
      <c r="V10018" t="s">
        <v>4424</v>
      </c>
      <c r="W10018" s="244"/>
      <c r="AH10018" s="115" t="s">
        <v>4308</v>
      </c>
      <c r="AI10018" s="115" t="e">
        <f>VLOOKUP(A10018,'[2]دراسات قانونية'!$A$3:$E$600,1,0)</f>
        <v>#N/A</v>
      </c>
    </row>
    <row r="10019" spans="1:35" hidden="1" x14ac:dyDescent="0.25">
      <c r="A10019" s="246">
        <v>337866</v>
      </c>
      <c r="B10019" s="247" t="s">
        <v>14072</v>
      </c>
      <c r="C10019" s="247" t="s">
        <v>614</v>
      </c>
      <c r="D10019" s="248" t="s">
        <v>320</v>
      </c>
      <c r="E10019" t="s">
        <v>77</v>
      </c>
      <c r="F10019" s="126">
        <v>30487</v>
      </c>
      <c r="G10019" s="248" t="s">
        <v>18</v>
      </c>
      <c r="H10019" t="s">
        <v>16</v>
      </c>
      <c r="I10019" t="s">
        <v>136</v>
      </c>
      <c r="J10019" s="247" t="s">
        <v>1226</v>
      </c>
      <c r="K10019"/>
      <c r="L10019" t="s">
        <v>30</v>
      </c>
      <c r="M10019"/>
      <c r="N10019"/>
      <c r="O10019"/>
      <c r="P10019"/>
      <c r="Q10019"/>
      <c r="U10019"/>
      <c r="V10019">
        <v>0</v>
      </c>
      <c r="W10019" s="247"/>
      <c r="X10019"/>
      <c r="Y10019"/>
      <c r="Z10019"/>
      <c r="AA10019"/>
      <c r="AB10019"/>
      <c r="AC10019"/>
      <c r="AD10019"/>
      <c r="AE10019"/>
      <c r="AF10019"/>
      <c r="AG10019"/>
    </row>
    <row r="10020" spans="1:35" hidden="1" x14ac:dyDescent="0.25">
      <c r="A10020" s="246">
        <v>337868</v>
      </c>
      <c r="B10020" s="247" t="s">
        <v>14073</v>
      </c>
      <c r="C10020" s="247" t="s">
        <v>332</v>
      </c>
      <c r="D10020" s="248" t="s">
        <v>267</v>
      </c>
      <c r="E10020" t="s">
        <v>77</v>
      </c>
      <c r="F10020" s="126">
        <v>33979</v>
      </c>
      <c r="G10020" s="248" t="s">
        <v>393</v>
      </c>
      <c r="H10020" t="s">
        <v>16</v>
      </c>
      <c r="I10020" t="s">
        <v>136</v>
      </c>
      <c r="J10020" s="247" t="s">
        <v>15</v>
      </c>
      <c r="K10020"/>
      <c r="L10020" t="s">
        <v>30</v>
      </c>
      <c r="M10020"/>
      <c r="N10020"/>
      <c r="O10020"/>
      <c r="P10020"/>
      <c r="Q10020"/>
      <c r="U10020"/>
      <c r="V10020">
        <v>0</v>
      </c>
      <c r="W10020" s="247"/>
      <c r="X10020"/>
      <c r="Y10020"/>
      <c r="Z10020"/>
      <c r="AA10020"/>
      <c r="AB10020"/>
      <c r="AC10020"/>
      <c r="AD10020"/>
      <c r="AE10020"/>
      <c r="AF10020"/>
      <c r="AG10020"/>
      <c r="AH10020" s="115" t="s">
        <v>4308</v>
      </c>
    </row>
    <row r="10021" spans="1:35" x14ac:dyDescent="0.25">
      <c r="A10021" s="243">
        <v>337870</v>
      </c>
      <c r="B10021" s="244" t="s">
        <v>14074</v>
      </c>
      <c r="C10021" s="244" t="s">
        <v>665</v>
      </c>
      <c r="D10021" s="245" t="s">
        <v>575</v>
      </c>
      <c r="E10021" s="115" t="s">
        <v>76</v>
      </c>
      <c r="F10021" s="237"/>
      <c r="G10021" s="245"/>
      <c r="H10021" s="115" t="s">
        <v>16</v>
      </c>
      <c r="I10021" t="s">
        <v>107</v>
      </c>
      <c r="J10021" s="244"/>
      <c r="U10021"/>
      <c r="V10021" t="s">
        <v>4424</v>
      </c>
      <c r="W10021" s="244"/>
      <c r="AA10021" s="115" t="s">
        <v>4308</v>
      </c>
      <c r="AB10021" s="115" t="s">
        <v>4308</v>
      </c>
      <c r="AC10021" s="115" t="s">
        <v>4308</v>
      </c>
      <c r="AD10021" s="115" t="s">
        <v>4308</v>
      </c>
      <c r="AE10021" s="115" t="s">
        <v>4308</v>
      </c>
      <c r="AF10021" s="115" t="s">
        <v>4308</v>
      </c>
      <c r="AG10021" s="115" t="s">
        <v>4308</v>
      </c>
      <c r="AH10021" s="115" t="s">
        <v>4308</v>
      </c>
      <c r="AI10021" s="115" t="e">
        <f>VLOOKUP(A10021,'[2]دراسات قانونية'!$A$3:$E$600,1,0)</f>
        <v>#N/A</v>
      </c>
    </row>
    <row r="10022" spans="1:35" x14ac:dyDescent="0.25">
      <c r="A10022" s="243">
        <v>337871</v>
      </c>
      <c r="B10022" s="244" t="s">
        <v>14075</v>
      </c>
      <c r="C10022" s="244" t="s">
        <v>593</v>
      </c>
      <c r="D10022" s="245" t="s">
        <v>14076</v>
      </c>
      <c r="E10022" s="115" t="s">
        <v>76</v>
      </c>
      <c r="F10022" s="237"/>
      <c r="G10022" s="245"/>
      <c r="H10022" s="115" t="s">
        <v>16</v>
      </c>
      <c r="I10022" t="s">
        <v>107</v>
      </c>
      <c r="J10022" s="244"/>
      <c r="U10022"/>
      <c r="V10022" t="s">
        <v>4424</v>
      </c>
      <c r="W10022" s="244"/>
      <c r="AA10022" s="115" t="s">
        <v>4308</v>
      </c>
      <c r="AB10022" s="115" t="s">
        <v>4308</v>
      </c>
      <c r="AC10022" s="115" t="s">
        <v>4308</v>
      </c>
      <c r="AD10022" s="115" t="s">
        <v>4308</v>
      </c>
      <c r="AE10022" s="115" t="s">
        <v>4308</v>
      </c>
      <c r="AF10022" s="115" t="s">
        <v>4308</v>
      </c>
      <c r="AG10022" s="115" t="s">
        <v>4308</v>
      </c>
      <c r="AH10022" s="115" t="s">
        <v>4308</v>
      </c>
      <c r="AI10022" s="115" t="e">
        <f>VLOOKUP(A10022,'[2]دراسات قانونية'!$A$3:$E$600,1,0)</f>
        <v>#N/A</v>
      </c>
    </row>
    <row r="10023" spans="1:35" x14ac:dyDescent="0.25">
      <c r="A10023" s="243">
        <v>337872</v>
      </c>
      <c r="B10023" s="244" t="s">
        <v>14077</v>
      </c>
      <c r="C10023" s="244" t="s">
        <v>870</v>
      </c>
      <c r="D10023" s="245" t="s">
        <v>949</v>
      </c>
      <c r="E10023" s="115" t="s">
        <v>77</v>
      </c>
      <c r="F10023" s="237">
        <v>34359</v>
      </c>
      <c r="G10023" s="245" t="s">
        <v>666</v>
      </c>
      <c r="H10023" s="115" t="s">
        <v>16</v>
      </c>
      <c r="I10023" t="s">
        <v>107</v>
      </c>
      <c r="J10023" s="244" t="s">
        <v>1226</v>
      </c>
      <c r="L10023" s="115" t="s">
        <v>40</v>
      </c>
      <c r="U10023"/>
      <c r="V10023" t="s">
        <v>4424</v>
      </c>
      <c r="W10023" s="244"/>
      <c r="AG10023" s="115" t="s">
        <v>4308</v>
      </c>
      <c r="AH10023" s="115" t="s">
        <v>4308</v>
      </c>
      <c r="AI10023" s="115" t="e">
        <f>VLOOKUP(A10023,'[2]دراسات قانونية'!$A$3:$E$600,1,0)</f>
        <v>#N/A</v>
      </c>
    </row>
    <row r="10024" spans="1:35" hidden="1" x14ac:dyDescent="0.25">
      <c r="A10024" s="246">
        <v>337874</v>
      </c>
      <c r="B10024" s="247" t="s">
        <v>14078</v>
      </c>
      <c r="C10024" s="247" t="s">
        <v>9103</v>
      </c>
      <c r="D10024" s="248" t="s">
        <v>448</v>
      </c>
      <c r="E10024" t="s">
        <v>77</v>
      </c>
      <c r="F10024" s="126">
        <v>32448</v>
      </c>
      <c r="G10024" s="248" t="s">
        <v>18</v>
      </c>
      <c r="H10024" t="s">
        <v>16</v>
      </c>
      <c r="I10024" t="s">
        <v>136</v>
      </c>
      <c r="J10024" s="247" t="s">
        <v>1226</v>
      </c>
      <c r="K10024"/>
      <c r="L10024" t="s">
        <v>30</v>
      </c>
      <c r="M10024"/>
      <c r="N10024"/>
      <c r="O10024"/>
      <c r="P10024"/>
      <c r="Q10024"/>
      <c r="U10024"/>
      <c r="V10024">
        <v>0</v>
      </c>
      <c r="W10024" s="247"/>
      <c r="X10024"/>
      <c r="Y10024"/>
      <c r="Z10024"/>
      <c r="AA10024"/>
      <c r="AB10024"/>
      <c r="AC10024"/>
      <c r="AD10024"/>
      <c r="AE10024"/>
      <c r="AF10024"/>
      <c r="AG10024"/>
    </row>
    <row r="10025" spans="1:35" x14ac:dyDescent="0.25">
      <c r="A10025" s="243">
        <v>337876</v>
      </c>
      <c r="B10025" s="244" t="s">
        <v>14079</v>
      </c>
      <c r="C10025" s="244" t="s">
        <v>360</v>
      </c>
      <c r="D10025" s="245" t="s">
        <v>8509</v>
      </c>
      <c r="E10025" s="115" t="s">
        <v>76</v>
      </c>
      <c r="F10025" s="237"/>
      <c r="G10025" s="245"/>
      <c r="H10025" s="115" t="s">
        <v>16</v>
      </c>
      <c r="I10025" t="s">
        <v>107</v>
      </c>
      <c r="J10025" s="244"/>
      <c r="U10025"/>
      <c r="V10025" t="s">
        <v>4424</v>
      </c>
      <c r="W10025" s="244"/>
      <c r="AA10025" s="115" t="s">
        <v>4308</v>
      </c>
      <c r="AB10025" s="115" t="s">
        <v>4308</v>
      </c>
      <c r="AC10025" s="115" t="s">
        <v>4308</v>
      </c>
      <c r="AD10025" s="115" t="s">
        <v>4308</v>
      </c>
      <c r="AE10025" s="115" t="s">
        <v>4308</v>
      </c>
      <c r="AF10025" s="115" t="s">
        <v>4308</v>
      </c>
      <c r="AG10025" s="115" t="s">
        <v>4308</v>
      </c>
      <c r="AH10025" s="115" t="s">
        <v>4308</v>
      </c>
      <c r="AI10025" s="115" t="e">
        <f>VLOOKUP(A10025,'[2]دراسات قانونية'!$A$3:$E$600,1,0)</f>
        <v>#N/A</v>
      </c>
    </row>
    <row r="10026" spans="1:35" hidden="1" x14ac:dyDescent="0.25">
      <c r="A10026" s="246">
        <v>337877</v>
      </c>
      <c r="B10026" s="247" t="s">
        <v>14080</v>
      </c>
      <c r="C10026" s="247" t="s">
        <v>279</v>
      </c>
      <c r="D10026" s="248" t="s">
        <v>230</v>
      </c>
      <c r="E10026" t="s">
        <v>77</v>
      </c>
      <c r="F10026" s="126">
        <v>35984</v>
      </c>
      <c r="G10026" s="248" t="s">
        <v>18</v>
      </c>
      <c r="H10026" t="s">
        <v>16</v>
      </c>
      <c r="I10026" t="s">
        <v>136</v>
      </c>
      <c r="J10026" s="247" t="s">
        <v>15</v>
      </c>
      <c r="K10026"/>
      <c r="L10026" t="s">
        <v>30</v>
      </c>
      <c r="M10026"/>
      <c r="N10026"/>
      <c r="O10026"/>
      <c r="P10026"/>
      <c r="Q10026"/>
      <c r="U10026"/>
      <c r="V10026">
        <v>0</v>
      </c>
      <c r="W10026" s="247"/>
      <c r="X10026"/>
      <c r="Y10026"/>
      <c r="Z10026"/>
      <c r="AA10026"/>
      <c r="AB10026"/>
      <c r="AC10026"/>
      <c r="AD10026"/>
      <c r="AE10026"/>
      <c r="AF10026"/>
      <c r="AG10026"/>
    </row>
    <row r="10027" spans="1:35" x14ac:dyDescent="0.25">
      <c r="A10027" s="243">
        <v>337878</v>
      </c>
      <c r="B10027" s="244" t="s">
        <v>14081</v>
      </c>
      <c r="C10027" s="244" t="s">
        <v>279</v>
      </c>
      <c r="D10027" s="245" t="s">
        <v>323</v>
      </c>
      <c r="E10027" s="115" t="s">
        <v>76</v>
      </c>
      <c r="F10027" s="237"/>
      <c r="G10027" s="245"/>
      <c r="H10027" s="115" t="s">
        <v>16</v>
      </c>
      <c r="I10027" t="s">
        <v>107</v>
      </c>
      <c r="J10027" s="244"/>
      <c r="U10027"/>
      <c r="V10027" t="s">
        <v>4424</v>
      </c>
      <c r="W10027" s="244"/>
      <c r="AA10027" s="115" t="s">
        <v>4308</v>
      </c>
      <c r="AB10027" s="115" t="s">
        <v>4308</v>
      </c>
      <c r="AC10027" s="115" t="s">
        <v>4308</v>
      </c>
      <c r="AD10027" s="115" t="s">
        <v>4308</v>
      </c>
      <c r="AE10027" s="115" t="s">
        <v>4308</v>
      </c>
      <c r="AF10027" s="115" t="s">
        <v>4308</v>
      </c>
      <c r="AG10027" s="115" t="s">
        <v>4308</v>
      </c>
      <c r="AH10027" s="115" t="s">
        <v>4308</v>
      </c>
      <c r="AI10027" s="115" t="e">
        <f>VLOOKUP(A10027,'[2]دراسات قانونية'!$A$3:$E$600,1,0)</f>
        <v>#N/A</v>
      </c>
    </row>
    <row r="10028" spans="1:35" hidden="1" x14ac:dyDescent="0.25">
      <c r="A10028" s="243">
        <v>337881</v>
      </c>
      <c r="B10028" s="244" t="s">
        <v>2289</v>
      </c>
      <c r="C10028" s="244" t="s">
        <v>244</v>
      </c>
      <c r="D10028" s="245" t="s">
        <v>2290</v>
      </c>
      <c r="E10028" s="115" t="s">
        <v>76</v>
      </c>
      <c r="F10028" s="237">
        <v>31978</v>
      </c>
      <c r="G10028" s="245" t="s">
        <v>1024</v>
      </c>
      <c r="H10028" s="115" t="s">
        <v>16</v>
      </c>
      <c r="I10028" t="s">
        <v>199</v>
      </c>
      <c r="J10028" s="244" t="s">
        <v>1226</v>
      </c>
      <c r="L10028" s="115" t="s">
        <v>18</v>
      </c>
      <c r="U10028"/>
      <c r="V10028">
        <v>0</v>
      </c>
      <c r="W10028" s="244"/>
      <c r="AH10028" s="115" t="s">
        <v>4308</v>
      </c>
    </row>
    <row r="10029" spans="1:35" x14ac:dyDescent="0.25">
      <c r="A10029" s="243">
        <v>337882</v>
      </c>
      <c r="B10029" s="244" t="s">
        <v>14082</v>
      </c>
      <c r="C10029" s="244" t="s">
        <v>227</v>
      </c>
      <c r="D10029" s="245" t="s">
        <v>14083</v>
      </c>
      <c r="E10029" s="115" t="s">
        <v>76</v>
      </c>
      <c r="F10029" s="237">
        <v>34182</v>
      </c>
      <c r="G10029" s="245" t="s">
        <v>58</v>
      </c>
      <c r="H10029" s="115" t="s">
        <v>16</v>
      </c>
      <c r="I10029" t="s">
        <v>107</v>
      </c>
      <c r="J10029" s="244"/>
      <c r="U10029"/>
      <c r="V10029" t="s">
        <v>4424</v>
      </c>
      <c r="W10029" s="244"/>
      <c r="AB10029" s="115" t="s">
        <v>4308</v>
      </c>
      <c r="AC10029" s="115" t="s">
        <v>4308</v>
      </c>
      <c r="AD10029" s="115" t="s">
        <v>4308</v>
      </c>
      <c r="AE10029" s="115" t="s">
        <v>4308</v>
      </c>
      <c r="AF10029" s="115" t="s">
        <v>4308</v>
      </c>
      <c r="AG10029" s="115" t="s">
        <v>4308</v>
      </c>
      <c r="AH10029" s="115" t="s">
        <v>4308</v>
      </c>
      <c r="AI10029" s="115" t="e">
        <f>VLOOKUP(A10029,'[2]دراسات قانونية'!$A$3:$E$600,1,0)</f>
        <v>#N/A</v>
      </c>
    </row>
    <row r="10030" spans="1:35" hidden="1" x14ac:dyDescent="0.25">
      <c r="A10030" s="246">
        <v>337883</v>
      </c>
      <c r="B10030" s="247" t="s">
        <v>14084</v>
      </c>
      <c r="C10030" s="247" t="s">
        <v>227</v>
      </c>
      <c r="D10030" s="248" t="s">
        <v>2192</v>
      </c>
      <c r="E10030" t="s">
        <v>76</v>
      </c>
      <c r="F10030" s="126">
        <v>35220</v>
      </c>
      <c r="G10030" s="248" t="s">
        <v>18</v>
      </c>
      <c r="H10030" t="s">
        <v>16</v>
      </c>
      <c r="I10030" t="s">
        <v>136</v>
      </c>
      <c r="J10030" s="247" t="s">
        <v>1226</v>
      </c>
      <c r="K10030"/>
      <c r="L10030" t="s">
        <v>67</v>
      </c>
      <c r="M10030"/>
      <c r="N10030"/>
      <c r="O10030"/>
      <c r="P10030"/>
      <c r="Q10030"/>
      <c r="U10030"/>
      <c r="V10030">
        <v>0</v>
      </c>
      <c r="W10030" s="247"/>
      <c r="X10030"/>
      <c r="Y10030"/>
      <c r="Z10030"/>
      <c r="AA10030"/>
      <c r="AB10030"/>
      <c r="AC10030"/>
      <c r="AD10030"/>
      <c r="AE10030"/>
      <c r="AF10030"/>
      <c r="AG10030"/>
    </row>
    <row r="10031" spans="1:35" x14ac:dyDescent="0.25">
      <c r="A10031" s="243">
        <v>337884</v>
      </c>
      <c r="B10031" s="244" t="s">
        <v>14085</v>
      </c>
      <c r="C10031" s="244" t="s">
        <v>212</v>
      </c>
      <c r="D10031" s="245" t="s">
        <v>5272</v>
      </c>
      <c r="E10031" s="115" t="s">
        <v>76</v>
      </c>
      <c r="F10031" s="237">
        <v>36628</v>
      </c>
      <c r="G10031" s="245" t="s">
        <v>608</v>
      </c>
      <c r="H10031" s="115" t="s">
        <v>19</v>
      </c>
      <c r="I10031" t="s">
        <v>107</v>
      </c>
      <c r="J10031" s="244"/>
      <c r="U10031"/>
      <c r="V10031" t="s">
        <v>4424</v>
      </c>
      <c r="W10031" s="244"/>
      <c r="AD10031" s="115" t="s">
        <v>4308</v>
      </c>
      <c r="AE10031" s="115" t="s">
        <v>4308</v>
      </c>
      <c r="AF10031" s="115" t="s">
        <v>4308</v>
      </c>
      <c r="AG10031" s="115" t="s">
        <v>4308</v>
      </c>
      <c r="AH10031" s="115" t="s">
        <v>4308</v>
      </c>
      <c r="AI10031" s="115" t="e">
        <f>VLOOKUP(A10031,'[2]دراسات قانونية'!$A$3:$E$600,1,0)</f>
        <v>#N/A</v>
      </c>
    </row>
    <row r="10032" spans="1:35" hidden="1" x14ac:dyDescent="0.25">
      <c r="A10032" s="243">
        <v>337885</v>
      </c>
      <c r="B10032" s="244" t="s">
        <v>4265</v>
      </c>
      <c r="C10032" s="244" t="s">
        <v>345</v>
      </c>
      <c r="D10032" s="245" t="s">
        <v>238</v>
      </c>
      <c r="E10032" s="115" t="s">
        <v>77</v>
      </c>
      <c r="F10032" s="237">
        <v>32948</v>
      </c>
      <c r="G10032" s="245" t="s">
        <v>18</v>
      </c>
      <c r="H10032" s="115" t="s">
        <v>16</v>
      </c>
      <c r="I10032" t="s">
        <v>199</v>
      </c>
      <c r="J10032" s="244" t="s">
        <v>15</v>
      </c>
      <c r="L10032" s="115" t="s">
        <v>18</v>
      </c>
      <c r="U10032"/>
      <c r="V10032">
        <v>0</v>
      </c>
      <c r="W10032" s="244"/>
    </row>
    <row r="10033" spans="1:35" ht="18" hidden="1" x14ac:dyDescent="0.25">
      <c r="A10033" s="249">
        <v>337886</v>
      </c>
      <c r="B10033" s="250" t="s">
        <v>14086</v>
      </c>
      <c r="C10033" s="250" t="s">
        <v>244</v>
      </c>
      <c r="D10033" s="251" t="s">
        <v>293</v>
      </c>
      <c r="E10033"/>
      <c r="F10033" s="126"/>
      <c r="G10033" s="252"/>
      <c r="H10033"/>
      <c r="I10033" t="s">
        <v>136</v>
      </c>
      <c r="J10033" s="253"/>
      <c r="K10033"/>
      <c r="L10033"/>
      <c r="M10033"/>
      <c r="N10033"/>
      <c r="O10033"/>
      <c r="P10033"/>
      <c r="Q10033"/>
      <c r="U10033"/>
      <c r="V10033">
        <v>0</v>
      </c>
      <c r="W10033" s="253"/>
      <c r="X10033"/>
      <c r="Y10033"/>
      <c r="Z10033"/>
      <c r="AA10033"/>
      <c r="AB10033"/>
      <c r="AC10033"/>
      <c r="AD10033"/>
      <c r="AE10033"/>
      <c r="AF10033"/>
      <c r="AG10033"/>
      <c r="AH10033" s="115" t="s">
        <v>4308</v>
      </c>
    </row>
    <row r="10034" spans="1:35" hidden="1" x14ac:dyDescent="0.25">
      <c r="A10034" s="246">
        <v>337888</v>
      </c>
      <c r="B10034" s="247" t="s">
        <v>14087</v>
      </c>
      <c r="C10034" s="247" t="s">
        <v>650</v>
      </c>
      <c r="D10034" s="248" t="s">
        <v>637</v>
      </c>
      <c r="E10034" t="s">
        <v>77</v>
      </c>
      <c r="F10034" s="126">
        <v>32373</v>
      </c>
      <c r="G10034" s="248" t="s">
        <v>70</v>
      </c>
      <c r="H10034" t="s">
        <v>16</v>
      </c>
      <c r="I10034" t="s">
        <v>201</v>
      </c>
      <c r="J10034" s="247" t="s">
        <v>15</v>
      </c>
      <c r="K10034"/>
      <c r="L10034" t="s">
        <v>70</v>
      </c>
      <c r="M10034"/>
      <c r="N10034"/>
      <c r="O10034"/>
      <c r="P10034"/>
      <c r="Q10034"/>
      <c r="U10034"/>
      <c r="V10034">
        <v>0</v>
      </c>
      <c r="W10034" s="247"/>
      <c r="X10034"/>
      <c r="Y10034"/>
      <c r="Z10034"/>
      <c r="AA10034"/>
      <c r="AB10034"/>
      <c r="AC10034"/>
      <c r="AD10034"/>
      <c r="AE10034"/>
      <c r="AF10034"/>
      <c r="AG10034"/>
    </row>
    <row r="10035" spans="1:35" x14ac:dyDescent="0.25">
      <c r="A10035" s="243">
        <v>337889</v>
      </c>
      <c r="B10035" s="244" t="s">
        <v>14088</v>
      </c>
      <c r="C10035" s="244" t="s">
        <v>212</v>
      </c>
      <c r="D10035" s="245" t="s">
        <v>10717</v>
      </c>
      <c r="E10035" s="115" t="s">
        <v>76</v>
      </c>
      <c r="F10035" s="237">
        <v>35796</v>
      </c>
      <c r="G10035" s="245" t="s">
        <v>18</v>
      </c>
      <c r="H10035" s="115" t="s">
        <v>16</v>
      </c>
      <c r="I10035" t="s">
        <v>107</v>
      </c>
      <c r="J10035" s="244"/>
      <c r="U10035"/>
      <c r="V10035" t="s">
        <v>4424</v>
      </c>
      <c r="W10035" s="244"/>
      <c r="AB10035" s="115" t="s">
        <v>4308</v>
      </c>
      <c r="AC10035" s="115" t="s">
        <v>4308</v>
      </c>
      <c r="AD10035" s="115" t="s">
        <v>4308</v>
      </c>
      <c r="AE10035" s="115" t="s">
        <v>4308</v>
      </c>
      <c r="AF10035" s="115" t="s">
        <v>4308</v>
      </c>
      <c r="AG10035" s="115" t="s">
        <v>4308</v>
      </c>
      <c r="AH10035" s="115" t="s">
        <v>4308</v>
      </c>
      <c r="AI10035" s="115" t="e">
        <f>VLOOKUP(A10035,'[2]دراسات قانونية'!$A$3:$E$600,1,0)</f>
        <v>#N/A</v>
      </c>
    </row>
    <row r="10036" spans="1:35" hidden="1" x14ac:dyDescent="0.25">
      <c r="A10036" s="243">
        <v>337890</v>
      </c>
      <c r="B10036" s="244" t="s">
        <v>4266</v>
      </c>
      <c r="C10036" s="244" t="s">
        <v>1144</v>
      </c>
      <c r="D10036" s="245" t="s">
        <v>3489</v>
      </c>
      <c r="E10036" s="115" t="s">
        <v>76</v>
      </c>
      <c r="F10036" s="237">
        <v>31291</v>
      </c>
      <c r="G10036" s="245" t="s">
        <v>871</v>
      </c>
      <c r="H10036" s="115" t="s">
        <v>16</v>
      </c>
      <c r="I10036" t="s">
        <v>199</v>
      </c>
      <c r="J10036" s="244" t="s">
        <v>1226</v>
      </c>
      <c r="L10036" s="115" t="s">
        <v>70</v>
      </c>
      <c r="U10036"/>
      <c r="V10036">
        <v>0</v>
      </c>
      <c r="W10036" s="244"/>
      <c r="AH10036" s="115" t="s">
        <v>4308</v>
      </c>
    </row>
    <row r="10037" spans="1:35" x14ac:dyDescent="0.25">
      <c r="A10037" s="243">
        <v>337891</v>
      </c>
      <c r="B10037" s="244" t="s">
        <v>14089</v>
      </c>
      <c r="C10037" s="244" t="s">
        <v>454</v>
      </c>
      <c r="D10037" s="245" t="s">
        <v>630</v>
      </c>
      <c r="E10037" s="115" t="s">
        <v>76</v>
      </c>
      <c r="F10037" s="237"/>
      <c r="G10037" s="245"/>
      <c r="H10037" s="115" t="s">
        <v>16</v>
      </c>
      <c r="I10037" t="s">
        <v>107</v>
      </c>
      <c r="J10037" s="244"/>
      <c r="U10037"/>
      <c r="V10037" t="s">
        <v>4424</v>
      </c>
      <c r="W10037" s="244"/>
      <c r="AA10037" s="115" t="s">
        <v>4308</v>
      </c>
      <c r="AB10037" s="115" t="s">
        <v>4308</v>
      </c>
      <c r="AC10037" s="115" t="s">
        <v>4308</v>
      </c>
      <c r="AD10037" s="115" t="s">
        <v>4308</v>
      </c>
      <c r="AE10037" s="115" t="s">
        <v>4308</v>
      </c>
      <c r="AF10037" s="115" t="s">
        <v>4308</v>
      </c>
      <c r="AG10037" s="115" t="s">
        <v>4308</v>
      </c>
      <c r="AH10037" s="115" t="s">
        <v>4308</v>
      </c>
      <c r="AI10037" s="115" t="e">
        <f>VLOOKUP(A10037,'[2]دراسات قانونية'!$A$3:$E$600,1,0)</f>
        <v>#N/A</v>
      </c>
    </row>
    <row r="10038" spans="1:35" ht="18" hidden="1" x14ac:dyDescent="0.25">
      <c r="A10038" s="249">
        <v>337892</v>
      </c>
      <c r="B10038" s="250" t="s">
        <v>14090</v>
      </c>
      <c r="C10038" s="250" t="s">
        <v>5544</v>
      </c>
      <c r="D10038" s="251" t="s">
        <v>599</v>
      </c>
      <c r="E10038"/>
      <c r="F10038" s="126"/>
      <c r="G10038" s="252"/>
      <c r="H10038"/>
      <c r="I10038" t="s">
        <v>199</v>
      </c>
      <c r="J10038" s="253"/>
      <c r="K10038"/>
      <c r="L10038"/>
      <c r="M10038"/>
      <c r="N10038"/>
      <c r="O10038"/>
      <c r="P10038"/>
      <c r="Q10038"/>
      <c r="U10038"/>
      <c r="V10038">
        <v>0</v>
      </c>
      <c r="W10038" s="253"/>
      <c r="X10038"/>
      <c r="Y10038"/>
      <c r="Z10038"/>
      <c r="AA10038"/>
      <c r="AB10038"/>
      <c r="AC10038"/>
      <c r="AD10038"/>
      <c r="AE10038"/>
      <c r="AF10038"/>
      <c r="AG10038"/>
      <c r="AH10038" s="115" t="s">
        <v>4308</v>
      </c>
    </row>
    <row r="10039" spans="1:35" hidden="1" x14ac:dyDescent="0.25">
      <c r="A10039" s="246">
        <v>337893</v>
      </c>
      <c r="B10039" s="247" t="s">
        <v>14091</v>
      </c>
      <c r="C10039" s="247" t="s">
        <v>332</v>
      </c>
      <c r="D10039" s="248" t="s">
        <v>861</v>
      </c>
      <c r="E10039" t="s">
        <v>76</v>
      </c>
      <c r="F10039" s="126">
        <v>31650</v>
      </c>
      <c r="G10039" s="248" t="s">
        <v>47</v>
      </c>
      <c r="H10039" t="s">
        <v>16</v>
      </c>
      <c r="I10039" t="s">
        <v>136</v>
      </c>
      <c r="J10039" s="247" t="s">
        <v>1226</v>
      </c>
      <c r="K10039"/>
      <c r="L10039" t="s">
        <v>47</v>
      </c>
      <c r="M10039"/>
      <c r="N10039"/>
      <c r="O10039"/>
      <c r="P10039"/>
      <c r="Q10039"/>
      <c r="U10039"/>
      <c r="V10039">
        <v>0</v>
      </c>
      <c r="W10039" s="247"/>
      <c r="X10039"/>
      <c r="Y10039"/>
      <c r="Z10039"/>
      <c r="AA10039"/>
      <c r="AB10039"/>
      <c r="AC10039"/>
      <c r="AD10039"/>
      <c r="AE10039"/>
      <c r="AF10039"/>
      <c r="AG10039" t="s">
        <v>4308</v>
      </c>
      <c r="AH10039" s="115" t="s">
        <v>4308</v>
      </c>
    </row>
    <row r="10040" spans="1:35" hidden="1" x14ac:dyDescent="0.25">
      <c r="A10040" s="246">
        <v>337894</v>
      </c>
      <c r="B10040" s="247" t="s">
        <v>14092</v>
      </c>
      <c r="C10040" s="247" t="s">
        <v>14093</v>
      </c>
      <c r="D10040" s="248" t="s">
        <v>12205</v>
      </c>
      <c r="E10040" t="s">
        <v>77</v>
      </c>
      <c r="F10040" s="126">
        <v>36892</v>
      </c>
      <c r="G10040" s="248" t="s">
        <v>18</v>
      </c>
      <c r="H10040" t="s">
        <v>16</v>
      </c>
      <c r="I10040" t="s">
        <v>136</v>
      </c>
      <c r="J10040" s="247" t="s">
        <v>1226</v>
      </c>
      <c r="K10040"/>
      <c r="L10040" t="s">
        <v>30</v>
      </c>
      <c r="M10040"/>
      <c r="N10040"/>
      <c r="O10040"/>
      <c r="P10040"/>
      <c r="Q10040"/>
      <c r="U10040"/>
      <c r="V10040">
        <v>0</v>
      </c>
      <c r="W10040" s="247"/>
      <c r="X10040"/>
      <c r="Y10040"/>
      <c r="Z10040"/>
      <c r="AA10040"/>
      <c r="AB10040"/>
      <c r="AC10040"/>
      <c r="AD10040"/>
      <c r="AE10040"/>
      <c r="AF10040"/>
      <c r="AG10040"/>
    </row>
    <row r="10041" spans="1:35" hidden="1" x14ac:dyDescent="0.25">
      <c r="A10041" s="243">
        <v>337895</v>
      </c>
      <c r="B10041" s="244" t="s">
        <v>2985</v>
      </c>
      <c r="C10041" s="244" t="s">
        <v>244</v>
      </c>
      <c r="D10041" s="245" t="s">
        <v>238</v>
      </c>
      <c r="E10041" s="115" t="s">
        <v>77</v>
      </c>
      <c r="F10041" s="237">
        <v>29230</v>
      </c>
      <c r="G10041" s="245" t="s">
        <v>2986</v>
      </c>
      <c r="H10041" s="115" t="s">
        <v>16</v>
      </c>
      <c r="I10041" t="s">
        <v>199</v>
      </c>
      <c r="J10041" s="244" t="s">
        <v>1226</v>
      </c>
      <c r="L10041" s="115" t="s">
        <v>61</v>
      </c>
      <c r="U10041"/>
      <c r="V10041">
        <v>0</v>
      </c>
      <c r="W10041" s="244"/>
    </row>
    <row r="10042" spans="1:35" x14ac:dyDescent="0.25">
      <c r="A10042" s="243">
        <v>337896</v>
      </c>
      <c r="B10042" s="244" t="s">
        <v>14094</v>
      </c>
      <c r="C10042" s="244" t="s">
        <v>1129</v>
      </c>
      <c r="D10042" s="245" t="s">
        <v>528</v>
      </c>
      <c r="E10042" s="115" t="s">
        <v>76</v>
      </c>
      <c r="F10042" s="237"/>
      <c r="G10042" s="245"/>
      <c r="H10042" s="115" t="s">
        <v>16</v>
      </c>
      <c r="I10042" t="s">
        <v>107</v>
      </c>
      <c r="J10042" s="244"/>
      <c r="U10042"/>
      <c r="V10042" t="s">
        <v>4424</v>
      </c>
      <c r="W10042" s="244"/>
      <c r="AB10042" s="115" t="s">
        <v>4308</v>
      </c>
      <c r="AC10042" s="115" t="s">
        <v>4308</v>
      </c>
      <c r="AD10042" s="115" t="s">
        <v>4308</v>
      </c>
      <c r="AE10042" s="115" t="s">
        <v>4308</v>
      </c>
      <c r="AF10042" s="115" t="s">
        <v>4308</v>
      </c>
      <c r="AG10042" s="115" t="s">
        <v>4308</v>
      </c>
      <c r="AH10042" s="115" t="s">
        <v>4308</v>
      </c>
      <c r="AI10042" s="115" t="e">
        <f>VLOOKUP(A10042,'[2]دراسات قانونية'!$A$3:$E$600,1,0)</f>
        <v>#N/A</v>
      </c>
    </row>
    <row r="10043" spans="1:35" hidden="1" x14ac:dyDescent="0.25">
      <c r="A10043" s="246">
        <v>337898</v>
      </c>
      <c r="B10043" s="247" t="s">
        <v>14095</v>
      </c>
      <c r="C10043" s="247" t="s">
        <v>279</v>
      </c>
      <c r="D10043" s="248" t="s">
        <v>220</v>
      </c>
      <c r="E10043" t="s">
        <v>77</v>
      </c>
      <c r="F10043" s="126">
        <v>35271</v>
      </c>
      <c r="G10043" s="248" t="s">
        <v>18</v>
      </c>
      <c r="H10043" t="s">
        <v>16</v>
      </c>
      <c r="I10043" t="s">
        <v>129</v>
      </c>
      <c r="J10043" s="247" t="s">
        <v>1226</v>
      </c>
      <c r="K10043"/>
      <c r="L10043" t="s">
        <v>47</v>
      </c>
      <c r="M10043"/>
      <c r="N10043"/>
      <c r="O10043"/>
      <c r="P10043"/>
      <c r="Q10043"/>
      <c r="U10043"/>
      <c r="V10043">
        <v>0</v>
      </c>
      <c r="W10043" s="247"/>
      <c r="X10043"/>
      <c r="Y10043"/>
      <c r="Z10043"/>
      <c r="AA10043"/>
      <c r="AB10043"/>
      <c r="AC10043"/>
      <c r="AD10043"/>
      <c r="AE10043"/>
      <c r="AF10043" t="s">
        <v>4308</v>
      </c>
      <c r="AG10043" t="s">
        <v>4308</v>
      </c>
      <c r="AH10043" s="115" t="s">
        <v>4308</v>
      </c>
    </row>
    <row r="10044" spans="1:35" hidden="1" x14ac:dyDescent="0.25">
      <c r="A10044" s="243">
        <v>337900</v>
      </c>
      <c r="B10044" s="244" t="s">
        <v>4267</v>
      </c>
      <c r="C10044" s="244" t="s">
        <v>579</v>
      </c>
      <c r="D10044" s="245" t="s">
        <v>838</v>
      </c>
      <c r="E10044" s="115" t="s">
        <v>77</v>
      </c>
      <c r="F10044" s="237">
        <v>33006</v>
      </c>
      <c r="G10044" s="245" t="s">
        <v>18</v>
      </c>
      <c r="H10044" s="115" t="s">
        <v>16</v>
      </c>
      <c r="I10044" t="s">
        <v>199</v>
      </c>
      <c r="J10044" s="244" t="s">
        <v>1226</v>
      </c>
      <c r="L10044" s="115" t="s">
        <v>18</v>
      </c>
      <c r="U10044"/>
      <c r="V10044">
        <v>0</v>
      </c>
      <c r="W10044" s="244"/>
      <c r="AG10044" s="115" t="s">
        <v>4308</v>
      </c>
      <c r="AH10044" s="115" t="s">
        <v>4308</v>
      </c>
    </row>
    <row r="10045" spans="1:35" hidden="1" x14ac:dyDescent="0.25">
      <c r="A10045" s="246">
        <v>337901</v>
      </c>
      <c r="B10045" s="247" t="s">
        <v>14096</v>
      </c>
      <c r="C10045" s="247" t="s">
        <v>7187</v>
      </c>
      <c r="D10045" s="248" t="s">
        <v>372</v>
      </c>
      <c r="E10045" t="s">
        <v>77</v>
      </c>
      <c r="F10045" s="126">
        <v>32250</v>
      </c>
      <c r="G10045" s="248" t="s">
        <v>70</v>
      </c>
      <c r="H10045" t="s">
        <v>16</v>
      </c>
      <c r="I10045" t="s">
        <v>129</v>
      </c>
      <c r="J10045" s="247"/>
      <c r="K10045"/>
      <c r="L10045"/>
      <c r="M10045"/>
      <c r="N10045"/>
      <c r="O10045"/>
      <c r="P10045"/>
      <c r="Q10045"/>
      <c r="U10045"/>
      <c r="V10045" t="s">
        <v>16623</v>
      </c>
      <c r="W10045" s="247"/>
      <c r="X10045"/>
      <c r="Y10045"/>
      <c r="Z10045"/>
      <c r="AA10045"/>
      <c r="AB10045"/>
      <c r="AC10045" t="s">
        <v>4308</v>
      </c>
      <c r="AD10045" t="s">
        <v>4308</v>
      </c>
      <c r="AE10045" t="s">
        <v>4308</v>
      </c>
      <c r="AF10045" t="s">
        <v>4308</v>
      </c>
      <c r="AG10045" t="s">
        <v>4308</v>
      </c>
      <c r="AH10045" s="115" t="s">
        <v>4308</v>
      </c>
    </row>
    <row r="10046" spans="1:35" x14ac:dyDescent="0.25">
      <c r="A10046" s="243">
        <v>337902</v>
      </c>
      <c r="B10046" s="244" t="s">
        <v>14097</v>
      </c>
      <c r="C10046" s="244" t="s">
        <v>609</v>
      </c>
      <c r="D10046" s="245" t="s">
        <v>14098</v>
      </c>
      <c r="E10046" s="115" t="s">
        <v>76</v>
      </c>
      <c r="F10046" s="237">
        <v>36413</v>
      </c>
      <c r="G10046" s="245" t="s">
        <v>573</v>
      </c>
      <c r="H10046" s="115" t="s">
        <v>16</v>
      </c>
      <c r="I10046" t="s">
        <v>107</v>
      </c>
      <c r="J10046" s="244"/>
      <c r="U10046"/>
      <c r="V10046" t="s">
        <v>4424</v>
      </c>
      <c r="W10046" s="244"/>
      <c r="AH10046" s="115" t="s">
        <v>4308</v>
      </c>
      <c r="AI10046" s="115" t="e">
        <f>VLOOKUP(A10046,'[2]دراسات قانونية'!$A$3:$E$600,1,0)</f>
        <v>#N/A</v>
      </c>
    </row>
    <row r="10047" spans="1:35" x14ac:dyDescent="0.25">
      <c r="A10047" s="243">
        <v>337903</v>
      </c>
      <c r="B10047" s="244" t="s">
        <v>14099</v>
      </c>
      <c r="C10047" s="244" t="s">
        <v>14100</v>
      </c>
      <c r="D10047" s="245" t="s">
        <v>222</v>
      </c>
      <c r="E10047" s="115" t="s">
        <v>76</v>
      </c>
      <c r="F10047" s="237"/>
      <c r="G10047" s="245"/>
      <c r="H10047" s="115" t="s">
        <v>16</v>
      </c>
      <c r="I10047" t="s">
        <v>107</v>
      </c>
      <c r="J10047" s="244"/>
      <c r="U10047"/>
      <c r="V10047" t="s">
        <v>4424</v>
      </c>
      <c r="W10047" s="244"/>
      <c r="AA10047" s="115" t="s">
        <v>4308</v>
      </c>
      <c r="AB10047" s="115" t="s">
        <v>4308</v>
      </c>
      <c r="AC10047" s="115" t="s">
        <v>4308</v>
      </c>
      <c r="AD10047" s="115" t="s">
        <v>4308</v>
      </c>
      <c r="AE10047" s="115" t="s">
        <v>4308</v>
      </c>
      <c r="AF10047" s="115" t="s">
        <v>4308</v>
      </c>
      <c r="AG10047" s="115" t="s">
        <v>4308</v>
      </c>
      <c r="AH10047" s="115" t="s">
        <v>4308</v>
      </c>
      <c r="AI10047" s="115" t="e">
        <f>VLOOKUP(A10047,'[2]دراسات قانونية'!$A$3:$E$600,1,0)</f>
        <v>#N/A</v>
      </c>
    </row>
    <row r="10048" spans="1:35" x14ac:dyDescent="0.25">
      <c r="A10048" s="243">
        <v>337905</v>
      </c>
      <c r="B10048" s="244" t="s">
        <v>14101</v>
      </c>
      <c r="C10048" s="244" t="s">
        <v>5396</v>
      </c>
      <c r="D10048" s="245" t="s">
        <v>222</v>
      </c>
      <c r="E10048" s="115" t="s">
        <v>77</v>
      </c>
      <c r="F10048" s="237">
        <v>30317</v>
      </c>
      <c r="G10048" s="245" t="s">
        <v>18</v>
      </c>
      <c r="H10048" s="115" t="s">
        <v>16</v>
      </c>
      <c r="I10048" t="s">
        <v>107</v>
      </c>
      <c r="J10048" s="244" t="s">
        <v>15</v>
      </c>
      <c r="L10048" s="115" t="s">
        <v>18</v>
      </c>
      <c r="U10048"/>
      <c r="V10048" t="s">
        <v>4414</v>
      </c>
      <c r="W10048" s="244"/>
      <c r="AG10048" s="115" t="s">
        <v>4308</v>
      </c>
      <c r="AH10048" s="115" t="s">
        <v>4308</v>
      </c>
      <c r="AI10048" s="115" t="e">
        <f>VLOOKUP(A10048,'[2]دراسات قانونية'!$A$3:$E$600,1,0)</f>
        <v>#N/A</v>
      </c>
    </row>
    <row r="10049" spans="1:35" hidden="1" x14ac:dyDescent="0.25">
      <c r="A10049" s="243">
        <v>337907</v>
      </c>
      <c r="B10049" s="244" t="s">
        <v>2846</v>
      </c>
      <c r="C10049" s="244" t="s">
        <v>250</v>
      </c>
      <c r="D10049" s="245" t="s">
        <v>1628</v>
      </c>
      <c r="E10049" s="115" t="s">
        <v>76</v>
      </c>
      <c r="F10049" s="237">
        <v>32795</v>
      </c>
      <c r="G10049" s="245" t="s">
        <v>2847</v>
      </c>
      <c r="H10049" s="115" t="s">
        <v>16</v>
      </c>
      <c r="I10049" t="s">
        <v>199</v>
      </c>
      <c r="J10049" s="244" t="s">
        <v>1226</v>
      </c>
      <c r="L10049" s="115" t="s">
        <v>40</v>
      </c>
      <c r="U10049"/>
      <c r="V10049">
        <v>0</v>
      </c>
      <c r="W10049" s="244"/>
      <c r="AH10049" s="115" t="s">
        <v>4308</v>
      </c>
    </row>
    <row r="10050" spans="1:35" x14ac:dyDescent="0.25">
      <c r="A10050" s="243">
        <v>337908</v>
      </c>
      <c r="B10050" s="244" t="s">
        <v>14102</v>
      </c>
      <c r="C10050" s="244" t="s">
        <v>621</v>
      </c>
      <c r="D10050" s="245" t="s">
        <v>14103</v>
      </c>
      <c r="E10050" s="115" t="s">
        <v>77</v>
      </c>
      <c r="F10050" s="237">
        <v>35210</v>
      </c>
      <c r="G10050" s="245" t="s">
        <v>18</v>
      </c>
      <c r="H10050" s="115" t="s">
        <v>16</v>
      </c>
      <c r="I10050" t="s">
        <v>107</v>
      </c>
      <c r="J10050" s="244"/>
      <c r="U10050"/>
      <c r="V10050" t="s">
        <v>4424</v>
      </c>
      <c r="W10050" s="244"/>
      <c r="AB10050" s="115" t="s">
        <v>4308</v>
      </c>
      <c r="AC10050" s="115" t="s">
        <v>4308</v>
      </c>
      <c r="AD10050" s="115" t="s">
        <v>4308</v>
      </c>
      <c r="AE10050" s="115" t="s">
        <v>4308</v>
      </c>
      <c r="AF10050" s="115" t="s">
        <v>4308</v>
      </c>
      <c r="AG10050" s="115" t="s">
        <v>4308</v>
      </c>
      <c r="AH10050" s="115" t="s">
        <v>4308</v>
      </c>
      <c r="AI10050" s="115" t="e">
        <f>VLOOKUP(A10050,'[2]دراسات قانونية'!$A$3:$E$600,1,0)</f>
        <v>#N/A</v>
      </c>
    </row>
    <row r="10051" spans="1:35" x14ac:dyDescent="0.25">
      <c r="A10051" s="243">
        <v>337909</v>
      </c>
      <c r="B10051" s="244" t="s">
        <v>14104</v>
      </c>
      <c r="C10051" s="244" t="s">
        <v>14105</v>
      </c>
      <c r="D10051" s="245" t="s">
        <v>14106</v>
      </c>
      <c r="E10051" s="115" t="s">
        <v>76</v>
      </c>
      <c r="F10051" s="237"/>
      <c r="G10051" s="245"/>
      <c r="H10051" s="115" t="s">
        <v>16</v>
      </c>
      <c r="I10051" t="s">
        <v>107</v>
      </c>
      <c r="J10051" s="244"/>
      <c r="U10051"/>
      <c r="V10051" t="s">
        <v>4424</v>
      </c>
      <c r="W10051" s="244"/>
      <c r="AA10051" s="115" t="s">
        <v>4308</v>
      </c>
      <c r="AB10051" s="115" t="s">
        <v>4308</v>
      </c>
      <c r="AC10051" s="115" t="s">
        <v>4308</v>
      </c>
      <c r="AD10051" s="115" t="s">
        <v>4308</v>
      </c>
      <c r="AE10051" s="115" t="s">
        <v>4308</v>
      </c>
      <c r="AF10051" s="115" t="s">
        <v>4308</v>
      </c>
      <c r="AG10051" s="115" t="s">
        <v>4308</v>
      </c>
      <c r="AH10051" s="115" t="s">
        <v>4308</v>
      </c>
      <c r="AI10051" s="115" t="e">
        <f>VLOOKUP(A10051,'[2]دراسات قانونية'!$A$3:$E$600,1,0)</f>
        <v>#N/A</v>
      </c>
    </row>
    <row r="10052" spans="1:35" x14ac:dyDescent="0.25">
      <c r="A10052" s="243">
        <v>337910</v>
      </c>
      <c r="B10052" s="244" t="s">
        <v>14107</v>
      </c>
      <c r="C10052" s="244" t="s">
        <v>434</v>
      </c>
      <c r="D10052" s="245" t="s">
        <v>298</v>
      </c>
      <c r="E10052" s="115" t="s">
        <v>76</v>
      </c>
      <c r="F10052" s="237"/>
      <c r="G10052" s="245"/>
      <c r="H10052" s="115" t="s">
        <v>16</v>
      </c>
      <c r="I10052" t="s">
        <v>107</v>
      </c>
      <c r="J10052" s="244"/>
      <c r="U10052"/>
      <c r="V10052" t="s">
        <v>4424</v>
      </c>
      <c r="W10052" s="244"/>
      <c r="AA10052" s="115" t="s">
        <v>4308</v>
      </c>
      <c r="AB10052" s="115" t="s">
        <v>4308</v>
      </c>
      <c r="AC10052" s="115" t="s">
        <v>4308</v>
      </c>
      <c r="AD10052" s="115" t="s">
        <v>4308</v>
      </c>
      <c r="AE10052" s="115" t="s">
        <v>4308</v>
      </c>
      <c r="AF10052" s="115" t="s">
        <v>4308</v>
      </c>
      <c r="AG10052" s="115" t="s">
        <v>4308</v>
      </c>
      <c r="AH10052" s="115" t="s">
        <v>4308</v>
      </c>
      <c r="AI10052" s="115" t="e">
        <f>VLOOKUP(A10052,'[2]دراسات قانونية'!$A$3:$E$600,1,0)</f>
        <v>#N/A</v>
      </c>
    </row>
    <row r="10053" spans="1:35" hidden="1" x14ac:dyDescent="0.25">
      <c r="A10053" s="246">
        <v>337911</v>
      </c>
      <c r="B10053" s="247" t="s">
        <v>14108</v>
      </c>
      <c r="C10053" s="247" t="s">
        <v>743</v>
      </c>
      <c r="D10053" s="248" t="s">
        <v>861</v>
      </c>
      <c r="E10053" t="s">
        <v>77</v>
      </c>
      <c r="F10053" s="126">
        <v>30570</v>
      </c>
      <c r="G10053" s="248" t="s">
        <v>14109</v>
      </c>
      <c r="H10053" t="s">
        <v>16</v>
      </c>
      <c r="I10053" t="s">
        <v>129</v>
      </c>
      <c r="J10053" s="247" t="s">
        <v>15</v>
      </c>
      <c r="K10053"/>
      <c r="L10053" t="s">
        <v>18</v>
      </c>
      <c r="M10053"/>
      <c r="N10053"/>
      <c r="O10053"/>
      <c r="P10053"/>
      <c r="Q10053"/>
      <c r="U10053"/>
      <c r="V10053" t="s">
        <v>16623</v>
      </c>
      <c r="W10053" s="247"/>
      <c r="X10053"/>
      <c r="Y10053"/>
      <c r="Z10053"/>
      <c r="AA10053"/>
      <c r="AB10053"/>
      <c r="AC10053"/>
      <c r="AD10053"/>
      <c r="AE10053"/>
      <c r="AF10053" t="s">
        <v>4308</v>
      </c>
      <c r="AG10053" t="s">
        <v>4308</v>
      </c>
      <c r="AH10053" s="115" t="s">
        <v>4308</v>
      </c>
    </row>
    <row r="10054" spans="1:35" hidden="1" x14ac:dyDescent="0.25">
      <c r="A10054" s="246">
        <v>337912</v>
      </c>
      <c r="B10054" s="247" t="s">
        <v>14110</v>
      </c>
      <c r="C10054" s="247" t="s">
        <v>348</v>
      </c>
      <c r="D10054" s="248" t="s">
        <v>730</v>
      </c>
      <c r="E10054" t="s">
        <v>77</v>
      </c>
      <c r="F10054" s="126">
        <v>35796</v>
      </c>
      <c r="G10054" s="248" t="s">
        <v>1513</v>
      </c>
      <c r="H10054" t="s">
        <v>16</v>
      </c>
      <c r="I10054" t="s">
        <v>136</v>
      </c>
      <c r="J10054" s="247" t="s">
        <v>15</v>
      </c>
      <c r="K10054"/>
      <c r="L10054" t="s">
        <v>40</v>
      </c>
      <c r="M10054"/>
      <c r="N10054"/>
      <c r="O10054"/>
      <c r="P10054"/>
      <c r="Q10054"/>
      <c r="U10054"/>
      <c r="V10054">
        <v>0</v>
      </c>
      <c r="W10054" s="247"/>
      <c r="X10054"/>
      <c r="Y10054"/>
      <c r="Z10054"/>
      <c r="AA10054"/>
      <c r="AB10054"/>
      <c r="AC10054"/>
      <c r="AD10054"/>
      <c r="AE10054"/>
      <c r="AF10054"/>
      <c r="AG10054"/>
    </row>
    <row r="10055" spans="1:35" hidden="1" x14ac:dyDescent="0.25">
      <c r="A10055" s="246">
        <v>337913</v>
      </c>
      <c r="B10055" s="247" t="s">
        <v>14111</v>
      </c>
      <c r="C10055" s="247" t="s">
        <v>2507</v>
      </c>
      <c r="D10055" s="248" t="s">
        <v>617</v>
      </c>
      <c r="E10055" t="s">
        <v>77</v>
      </c>
      <c r="F10055" s="126">
        <v>33704</v>
      </c>
      <c r="G10055" s="248" t="s">
        <v>666</v>
      </c>
      <c r="H10055" t="s">
        <v>16</v>
      </c>
      <c r="I10055" t="s">
        <v>136</v>
      </c>
      <c r="J10055" s="247" t="s">
        <v>15</v>
      </c>
      <c r="K10055"/>
      <c r="L10055" t="s">
        <v>40</v>
      </c>
      <c r="M10055"/>
      <c r="N10055"/>
      <c r="O10055"/>
      <c r="P10055"/>
      <c r="Q10055"/>
      <c r="U10055"/>
      <c r="V10055">
        <v>0</v>
      </c>
      <c r="W10055" s="247"/>
      <c r="X10055"/>
      <c r="Y10055"/>
      <c r="Z10055"/>
      <c r="AA10055"/>
      <c r="AB10055"/>
      <c r="AC10055"/>
      <c r="AD10055"/>
      <c r="AE10055"/>
      <c r="AF10055" t="s">
        <v>4308</v>
      </c>
      <c r="AG10055" t="s">
        <v>4308</v>
      </c>
      <c r="AH10055" s="115" t="s">
        <v>4308</v>
      </c>
    </row>
    <row r="10056" spans="1:35" hidden="1" x14ac:dyDescent="0.25">
      <c r="A10056" s="246">
        <v>337914</v>
      </c>
      <c r="B10056" s="247" t="s">
        <v>14112</v>
      </c>
      <c r="C10056" s="247" t="s">
        <v>348</v>
      </c>
      <c r="D10056" s="248" t="s">
        <v>13696</v>
      </c>
      <c r="E10056" t="s">
        <v>77</v>
      </c>
      <c r="F10056" s="126">
        <v>31413</v>
      </c>
      <c r="G10056" s="248" t="s">
        <v>14113</v>
      </c>
      <c r="H10056" t="s">
        <v>16</v>
      </c>
      <c r="I10056" t="s">
        <v>129</v>
      </c>
      <c r="J10056" s="247" t="s">
        <v>1226</v>
      </c>
      <c r="K10056"/>
      <c r="L10056" t="s">
        <v>30</v>
      </c>
      <c r="M10056"/>
      <c r="N10056"/>
      <c r="O10056"/>
      <c r="P10056"/>
      <c r="Q10056"/>
      <c r="U10056"/>
      <c r="V10056" t="s">
        <v>16623</v>
      </c>
      <c r="W10056" s="247"/>
      <c r="X10056"/>
      <c r="Y10056"/>
      <c r="Z10056"/>
      <c r="AA10056"/>
      <c r="AB10056"/>
      <c r="AC10056"/>
      <c r="AD10056"/>
      <c r="AE10056" t="s">
        <v>4308</v>
      </c>
      <c r="AF10056" t="s">
        <v>4308</v>
      </c>
      <c r="AG10056" t="s">
        <v>4308</v>
      </c>
      <c r="AH10056" s="115" t="s">
        <v>4308</v>
      </c>
    </row>
    <row r="10057" spans="1:35" hidden="1" x14ac:dyDescent="0.25">
      <c r="A10057" s="243">
        <v>337915</v>
      </c>
      <c r="B10057" s="244" t="s">
        <v>4268</v>
      </c>
      <c r="C10057" s="244" t="s">
        <v>1144</v>
      </c>
      <c r="D10057" s="245" t="s">
        <v>521</v>
      </c>
      <c r="E10057" s="115" t="s">
        <v>77</v>
      </c>
      <c r="F10057" s="237">
        <v>32511</v>
      </c>
      <c r="G10057" s="245" t="s">
        <v>540</v>
      </c>
      <c r="H10057" s="115" t="s">
        <v>16</v>
      </c>
      <c r="I10057" t="s">
        <v>199</v>
      </c>
      <c r="J10057" s="244" t="s">
        <v>15</v>
      </c>
      <c r="L10057" s="115" t="s">
        <v>40</v>
      </c>
      <c r="U10057"/>
      <c r="V10057">
        <v>0</v>
      </c>
      <c r="W10057" s="244"/>
      <c r="AH10057" s="115" t="s">
        <v>4308</v>
      </c>
    </row>
    <row r="10058" spans="1:35" x14ac:dyDescent="0.25">
      <c r="A10058" s="243">
        <v>337916</v>
      </c>
      <c r="B10058" s="244" t="s">
        <v>14114</v>
      </c>
      <c r="C10058" s="244" t="s">
        <v>570</v>
      </c>
      <c r="D10058" s="245" t="s">
        <v>320</v>
      </c>
      <c r="E10058" s="115" t="s">
        <v>76</v>
      </c>
      <c r="F10058" s="237"/>
      <c r="G10058" s="245"/>
      <c r="H10058" s="115" t="s">
        <v>16</v>
      </c>
      <c r="I10058" t="s">
        <v>107</v>
      </c>
      <c r="J10058" s="244"/>
      <c r="U10058"/>
      <c r="V10058" t="s">
        <v>4424</v>
      </c>
      <c r="W10058" s="244"/>
      <c r="AA10058" s="115" t="s">
        <v>4308</v>
      </c>
      <c r="AB10058" s="115" t="s">
        <v>4308</v>
      </c>
      <c r="AC10058" s="115" t="s">
        <v>4308</v>
      </c>
      <c r="AD10058" s="115" t="s">
        <v>4308</v>
      </c>
      <c r="AE10058" s="115" t="s">
        <v>4308</v>
      </c>
      <c r="AF10058" s="115" t="s">
        <v>4308</v>
      </c>
      <c r="AG10058" s="115" t="s">
        <v>4308</v>
      </c>
      <c r="AH10058" s="115" t="s">
        <v>4308</v>
      </c>
      <c r="AI10058" s="115" t="e">
        <f>VLOOKUP(A10058,'[2]دراسات قانونية'!$A$3:$E$600,1,0)</f>
        <v>#N/A</v>
      </c>
    </row>
    <row r="10059" spans="1:35" x14ac:dyDescent="0.25">
      <c r="A10059" s="243">
        <v>337917</v>
      </c>
      <c r="B10059" s="244" t="s">
        <v>14115</v>
      </c>
      <c r="C10059" s="244" t="s">
        <v>529</v>
      </c>
      <c r="D10059" s="245" t="s">
        <v>14116</v>
      </c>
      <c r="E10059" s="115" t="s">
        <v>76</v>
      </c>
      <c r="F10059" s="237"/>
      <c r="G10059" s="245"/>
      <c r="H10059" s="115" t="s">
        <v>16</v>
      </c>
      <c r="I10059" t="s">
        <v>107</v>
      </c>
      <c r="J10059" s="244"/>
      <c r="U10059"/>
      <c r="V10059" t="s">
        <v>4424</v>
      </c>
      <c r="W10059" s="244"/>
      <c r="AA10059" s="115" t="s">
        <v>4308</v>
      </c>
      <c r="AB10059" s="115" t="s">
        <v>4308</v>
      </c>
      <c r="AC10059" s="115" t="s">
        <v>4308</v>
      </c>
      <c r="AD10059" s="115" t="s">
        <v>4308</v>
      </c>
      <c r="AE10059" s="115" t="s">
        <v>4308</v>
      </c>
      <c r="AF10059" s="115" t="s">
        <v>4308</v>
      </c>
      <c r="AG10059" s="115" t="s">
        <v>4308</v>
      </c>
      <c r="AH10059" s="115" t="s">
        <v>4308</v>
      </c>
      <c r="AI10059" s="115" t="e">
        <f>VLOOKUP(A10059,'[2]دراسات قانونية'!$A$3:$E$600,1,0)</f>
        <v>#N/A</v>
      </c>
    </row>
    <row r="10060" spans="1:35" x14ac:dyDescent="0.25">
      <c r="A10060" s="243">
        <v>337918</v>
      </c>
      <c r="B10060" s="244" t="s">
        <v>14117</v>
      </c>
      <c r="C10060" s="244" t="s">
        <v>489</v>
      </c>
      <c r="D10060" s="245" t="s">
        <v>830</v>
      </c>
      <c r="E10060" s="115" t="s">
        <v>76</v>
      </c>
      <c r="F10060" s="237"/>
      <c r="G10060" s="245"/>
      <c r="H10060" s="115" t="s">
        <v>16</v>
      </c>
      <c r="I10060" t="s">
        <v>107</v>
      </c>
      <c r="J10060" s="244"/>
      <c r="U10060"/>
      <c r="V10060" t="s">
        <v>4424</v>
      </c>
      <c r="W10060" s="244"/>
      <c r="AF10060" s="115" t="s">
        <v>4308</v>
      </c>
      <c r="AG10060" s="115" t="s">
        <v>4308</v>
      </c>
      <c r="AH10060" s="115" t="s">
        <v>4308</v>
      </c>
      <c r="AI10060" s="115" t="e">
        <f>VLOOKUP(A10060,'[2]دراسات قانونية'!$A$3:$E$600,1,0)</f>
        <v>#N/A</v>
      </c>
    </row>
    <row r="10061" spans="1:35" hidden="1" x14ac:dyDescent="0.25">
      <c r="A10061" s="243">
        <v>337919</v>
      </c>
      <c r="B10061" s="244" t="s">
        <v>4269</v>
      </c>
      <c r="C10061" s="244" t="s">
        <v>279</v>
      </c>
      <c r="D10061" s="245" t="s">
        <v>487</v>
      </c>
      <c r="E10061" s="115" t="s">
        <v>77</v>
      </c>
      <c r="F10061" s="237">
        <v>33248</v>
      </c>
      <c r="G10061" s="245" t="s">
        <v>2195</v>
      </c>
      <c r="H10061" s="115" t="s">
        <v>16</v>
      </c>
      <c r="I10061" t="s">
        <v>201</v>
      </c>
      <c r="J10061" s="244" t="s">
        <v>1226</v>
      </c>
      <c r="L10061" s="115" t="s">
        <v>47</v>
      </c>
      <c r="U10061"/>
      <c r="V10061">
        <v>0</v>
      </c>
      <c r="W10061" s="244"/>
    </row>
    <row r="10062" spans="1:35" hidden="1" x14ac:dyDescent="0.25">
      <c r="A10062" s="243">
        <v>337920</v>
      </c>
      <c r="B10062" s="244" t="s">
        <v>3345</v>
      </c>
      <c r="C10062" s="244" t="s">
        <v>1120</v>
      </c>
      <c r="D10062" s="245" t="s">
        <v>2623</v>
      </c>
      <c r="E10062" s="115" t="s">
        <v>77</v>
      </c>
      <c r="F10062" s="237">
        <v>35654</v>
      </c>
      <c r="G10062" s="245" t="s">
        <v>2738</v>
      </c>
      <c r="H10062" s="115" t="s">
        <v>16</v>
      </c>
      <c r="I10062" t="s">
        <v>199</v>
      </c>
      <c r="J10062" s="244" t="s">
        <v>1226</v>
      </c>
      <c r="L10062" s="115" t="s">
        <v>18</v>
      </c>
      <c r="U10062"/>
      <c r="V10062">
        <v>0</v>
      </c>
      <c r="W10062" s="244"/>
    </row>
    <row r="10063" spans="1:35" hidden="1" x14ac:dyDescent="0.25">
      <c r="A10063" s="246">
        <v>337921</v>
      </c>
      <c r="B10063" s="247" t="s">
        <v>14118</v>
      </c>
      <c r="C10063" s="247" t="s">
        <v>227</v>
      </c>
      <c r="D10063" s="248" t="s">
        <v>2760</v>
      </c>
      <c r="E10063" t="s">
        <v>77</v>
      </c>
      <c r="F10063" s="126">
        <v>32900</v>
      </c>
      <c r="G10063" s="248" t="s">
        <v>18</v>
      </c>
      <c r="H10063" t="s">
        <v>16</v>
      </c>
      <c r="I10063" t="s">
        <v>136</v>
      </c>
      <c r="J10063" s="247" t="s">
        <v>1226</v>
      </c>
      <c r="K10063"/>
      <c r="L10063" t="s">
        <v>18</v>
      </c>
      <c r="M10063"/>
      <c r="N10063"/>
      <c r="O10063"/>
      <c r="P10063"/>
      <c r="Q10063"/>
      <c r="U10063"/>
      <c r="V10063">
        <v>0</v>
      </c>
      <c r="W10063" s="247"/>
      <c r="X10063"/>
      <c r="Y10063"/>
      <c r="Z10063"/>
      <c r="AA10063"/>
      <c r="AB10063"/>
      <c r="AC10063"/>
      <c r="AD10063"/>
      <c r="AE10063"/>
      <c r="AF10063"/>
      <c r="AG10063"/>
      <c r="AH10063" s="115" t="s">
        <v>4308</v>
      </c>
    </row>
    <row r="10064" spans="1:35" x14ac:dyDescent="0.25">
      <c r="A10064" s="243">
        <v>337922</v>
      </c>
      <c r="B10064" s="244" t="s">
        <v>14119</v>
      </c>
      <c r="C10064" s="244" t="s">
        <v>251</v>
      </c>
      <c r="D10064" s="245" t="s">
        <v>447</v>
      </c>
      <c r="E10064" s="115" t="s">
        <v>77</v>
      </c>
      <c r="F10064" s="237">
        <v>32472</v>
      </c>
      <c r="G10064" s="245" t="s">
        <v>14120</v>
      </c>
      <c r="H10064" s="115" t="s">
        <v>16</v>
      </c>
      <c r="I10064" t="s">
        <v>107</v>
      </c>
      <c r="J10064" s="244"/>
      <c r="U10064"/>
      <c r="V10064" t="s">
        <v>4413</v>
      </c>
      <c r="W10064" s="244"/>
      <c r="AC10064" s="115" t="s">
        <v>4308</v>
      </c>
      <c r="AD10064" s="115" t="s">
        <v>4308</v>
      </c>
      <c r="AE10064" s="115" t="s">
        <v>4308</v>
      </c>
      <c r="AF10064" s="115" t="s">
        <v>4308</v>
      </c>
      <c r="AG10064" s="115" t="s">
        <v>4308</v>
      </c>
      <c r="AH10064" s="115" t="s">
        <v>4308</v>
      </c>
      <c r="AI10064" s="115" t="e">
        <f>VLOOKUP(A10064,'[2]دراسات قانونية'!$A$3:$E$600,1,0)</f>
        <v>#N/A</v>
      </c>
    </row>
    <row r="10065" spans="1:35" x14ac:dyDescent="0.25">
      <c r="A10065" s="243">
        <v>337923</v>
      </c>
      <c r="B10065" s="244" t="s">
        <v>14121</v>
      </c>
      <c r="C10065" s="244" t="s">
        <v>212</v>
      </c>
      <c r="D10065" s="245" t="s">
        <v>232</v>
      </c>
      <c r="E10065" s="115" t="s">
        <v>76</v>
      </c>
      <c r="F10065" s="237"/>
      <c r="G10065" s="245"/>
      <c r="H10065" s="115" t="s">
        <v>16</v>
      </c>
      <c r="I10065" t="s">
        <v>107</v>
      </c>
      <c r="J10065" s="244"/>
      <c r="U10065"/>
      <c r="V10065" t="s">
        <v>4424</v>
      </c>
      <c r="W10065" s="244"/>
      <c r="AA10065" s="115" t="s">
        <v>4308</v>
      </c>
      <c r="AB10065" s="115" t="s">
        <v>4308</v>
      </c>
      <c r="AC10065" s="115" t="s">
        <v>4308</v>
      </c>
      <c r="AD10065" s="115" t="s">
        <v>4308</v>
      </c>
      <c r="AE10065" s="115" t="s">
        <v>4308</v>
      </c>
      <c r="AF10065" s="115" t="s">
        <v>4308</v>
      </c>
      <c r="AG10065" s="115" t="s">
        <v>4308</v>
      </c>
      <c r="AH10065" s="115" t="s">
        <v>4308</v>
      </c>
      <c r="AI10065" s="115" t="e">
        <f>VLOOKUP(A10065,'[2]دراسات قانونية'!$A$3:$E$600,1,0)</f>
        <v>#N/A</v>
      </c>
    </row>
    <row r="10066" spans="1:35" hidden="1" x14ac:dyDescent="0.25">
      <c r="A10066" s="243">
        <v>337924</v>
      </c>
      <c r="B10066" s="244" t="s">
        <v>4270</v>
      </c>
      <c r="C10066" s="244" t="s">
        <v>727</v>
      </c>
      <c r="D10066" s="245" t="s">
        <v>521</v>
      </c>
      <c r="E10066" s="115" t="s">
        <v>77</v>
      </c>
      <c r="F10066" s="237">
        <v>35927</v>
      </c>
      <c r="G10066" s="245" t="s">
        <v>37</v>
      </c>
      <c r="H10066" s="115" t="s">
        <v>16</v>
      </c>
      <c r="I10066" t="s">
        <v>199</v>
      </c>
      <c r="J10066" s="244" t="s">
        <v>15</v>
      </c>
      <c r="L10066" s="115" t="s">
        <v>37</v>
      </c>
      <c r="U10066"/>
      <c r="V10066">
        <v>0</v>
      </c>
      <c r="W10066" s="244"/>
    </row>
    <row r="10067" spans="1:35" hidden="1" x14ac:dyDescent="0.25">
      <c r="A10067" s="246">
        <v>337925</v>
      </c>
      <c r="B10067" s="247" t="s">
        <v>14122</v>
      </c>
      <c r="C10067" s="247" t="s">
        <v>227</v>
      </c>
      <c r="D10067" s="248" t="s">
        <v>1979</v>
      </c>
      <c r="E10067" t="s">
        <v>76</v>
      </c>
      <c r="F10067" s="126">
        <v>27645</v>
      </c>
      <c r="G10067" s="248" t="s">
        <v>18</v>
      </c>
      <c r="H10067" t="s">
        <v>16</v>
      </c>
      <c r="I10067" t="s">
        <v>5306</v>
      </c>
      <c r="J10067" s="247" t="s">
        <v>1226</v>
      </c>
      <c r="K10067"/>
      <c r="L10067" t="s">
        <v>18</v>
      </c>
      <c r="M10067"/>
      <c r="N10067"/>
      <c r="O10067"/>
      <c r="P10067"/>
      <c r="Q10067"/>
      <c r="U10067"/>
      <c r="V10067">
        <v>0</v>
      </c>
      <c r="W10067" s="247"/>
      <c r="X10067"/>
      <c r="Y10067"/>
      <c r="Z10067"/>
      <c r="AA10067"/>
      <c r="AB10067"/>
      <c r="AC10067"/>
      <c r="AD10067"/>
      <c r="AE10067"/>
      <c r="AF10067"/>
      <c r="AG10067"/>
    </row>
    <row r="10068" spans="1:35" x14ac:dyDescent="0.25">
      <c r="A10068" s="243">
        <v>337926</v>
      </c>
      <c r="B10068" s="244" t="s">
        <v>14123</v>
      </c>
      <c r="C10068" s="244" t="s">
        <v>778</v>
      </c>
      <c r="D10068" s="245" t="s">
        <v>372</v>
      </c>
      <c r="E10068" s="115" t="s">
        <v>76</v>
      </c>
      <c r="F10068" s="237"/>
      <c r="G10068" s="245"/>
      <c r="H10068" s="115" t="s">
        <v>16</v>
      </c>
      <c r="I10068" t="s">
        <v>107</v>
      </c>
      <c r="J10068" s="244"/>
      <c r="U10068"/>
      <c r="V10068" t="s">
        <v>4424</v>
      </c>
      <c r="W10068" s="244"/>
      <c r="AA10068" s="115" t="s">
        <v>4308</v>
      </c>
      <c r="AB10068" s="115" t="s">
        <v>4308</v>
      </c>
      <c r="AC10068" s="115" t="s">
        <v>4308</v>
      </c>
      <c r="AD10068" s="115" t="s">
        <v>4308</v>
      </c>
      <c r="AE10068" s="115" t="s">
        <v>4308</v>
      </c>
      <c r="AF10068" s="115" t="s">
        <v>4308</v>
      </c>
      <c r="AG10068" s="115" t="s">
        <v>4308</v>
      </c>
      <c r="AH10068" s="115" t="s">
        <v>4308</v>
      </c>
      <c r="AI10068" s="115" t="e">
        <f>VLOOKUP(A10068,'[2]دراسات قانونية'!$A$3:$E$600,1,0)</f>
        <v>#N/A</v>
      </c>
    </row>
    <row r="10069" spans="1:35" x14ac:dyDescent="0.25">
      <c r="A10069" s="243">
        <v>337927</v>
      </c>
      <c r="B10069" s="244" t="s">
        <v>14124</v>
      </c>
      <c r="C10069" s="244" t="s">
        <v>570</v>
      </c>
      <c r="D10069" s="245" t="s">
        <v>776</v>
      </c>
      <c r="E10069" s="115" t="s">
        <v>76</v>
      </c>
      <c r="F10069" s="237"/>
      <c r="G10069" s="245"/>
      <c r="H10069" s="115" t="s">
        <v>16</v>
      </c>
      <c r="I10069" t="s">
        <v>107</v>
      </c>
      <c r="J10069" s="244"/>
      <c r="U10069"/>
      <c r="V10069" t="s">
        <v>4424</v>
      </c>
      <c r="W10069" s="244"/>
      <c r="AA10069" s="115" t="s">
        <v>4308</v>
      </c>
      <c r="AB10069" s="115" t="s">
        <v>4308</v>
      </c>
      <c r="AC10069" s="115" t="s">
        <v>4308</v>
      </c>
      <c r="AD10069" s="115" t="s">
        <v>4308</v>
      </c>
      <c r="AE10069" s="115" t="s">
        <v>4308</v>
      </c>
      <c r="AF10069" s="115" t="s">
        <v>4308</v>
      </c>
      <c r="AG10069" s="115" t="s">
        <v>4308</v>
      </c>
      <c r="AH10069" s="115" t="s">
        <v>4308</v>
      </c>
      <c r="AI10069" s="115" t="e">
        <f>VLOOKUP(A10069,'[2]دراسات قانونية'!$A$3:$E$600,1,0)</f>
        <v>#N/A</v>
      </c>
    </row>
    <row r="10070" spans="1:35" hidden="1" x14ac:dyDescent="0.25">
      <c r="A10070" s="243">
        <v>337928</v>
      </c>
      <c r="B10070" s="244" t="s">
        <v>2442</v>
      </c>
      <c r="C10070" s="244" t="s">
        <v>386</v>
      </c>
      <c r="D10070" s="245" t="s">
        <v>537</v>
      </c>
      <c r="E10070" s="115" t="s">
        <v>76</v>
      </c>
      <c r="F10070" s="237">
        <v>31677</v>
      </c>
      <c r="G10070" s="245" t="s">
        <v>61</v>
      </c>
      <c r="H10070" s="115" t="s">
        <v>16</v>
      </c>
      <c r="I10070" t="s">
        <v>199</v>
      </c>
      <c r="J10070" s="244" t="s">
        <v>15</v>
      </c>
      <c r="L10070" s="115" t="s">
        <v>61</v>
      </c>
      <c r="U10070"/>
      <c r="V10070">
        <v>0</v>
      </c>
      <c r="W10070" s="244"/>
      <c r="AH10070" s="115" t="s">
        <v>4308</v>
      </c>
    </row>
    <row r="10071" spans="1:35" x14ac:dyDescent="0.25">
      <c r="A10071" s="243">
        <v>337929</v>
      </c>
      <c r="B10071" s="244" t="s">
        <v>14125</v>
      </c>
      <c r="C10071" s="244" t="s">
        <v>14126</v>
      </c>
      <c r="D10071" s="245" t="s">
        <v>14127</v>
      </c>
      <c r="E10071" s="115" t="s">
        <v>76</v>
      </c>
      <c r="F10071" s="237"/>
      <c r="G10071" s="245"/>
      <c r="H10071" s="115" t="s">
        <v>16</v>
      </c>
      <c r="I10071" t="s">
        <v>107</v>
      </c>
      <c r="J10071" s="244"/>
      <c r="U10071"/>
      <c r="V10071" t="s">
        <v>4424</v>
      </c>
      <c r="W10071" s="244"/>
      <c r="AA10071" s="115" t="s">
        <v>4308</v>
      </c>
      <c r="AB10071" s="115" t="s">
        <v>4308</v>
      </c>
      <c r="AC10071" s="115" t="s">
        <v>4308</v>
      </c>
      <c r="AD10071" s="115" t="s">
        <v>4308</v>
      </c>
      <c r="AE10071" s="115" t="s">
        <v>4308</v>
      </c>
      <c r="AF10071" s="115" t="s">
        <v>4308</v>
      </c>
      <c r="AG10071" s="115" t="s">
        <v>4308</v>
      </c>
      <c r="AH10071" s="115" t="s">
        <v>4308</v>
      </c>
      <c r="AI10071" s="115" t="e">
        <f>VLOOKUP(A10071,'[2]دراسات قانونية'!$A$3:$E$600,1,0)</f>
        <v>#N/A</v>
      </c>
    </row>
    <row r="10072" spans="1:35" x14ac:dyDescent="0.25">
      <c r="A10072" s="243">
        <v>337930</v>
      </c>
      <c r="B10072" s="244" t="s">
        <v>14128</v>
      </c>
      <c r="C10072" s="244" t="s">
        <v>877</v>
      </c>
      <c r="D10072" s="245" t="s">
        <v>382</v>
      </c>
      <c r="E10072" s="115" t="s">
        <v>76</v>
      </c>
      <c r="F10072" s="237"/>
      <c r="G10072" s="245"/>
      <c r="H10072" s="115" t="s">
        <v>16</v>
      </c>
      <c r="I10072" t="s">
        <v>107</v>
      </c>
      <c r="J10072" s="244"/>
      <c r="U10072"/>
      <c r="V10072" t="s">
        <v>4424</v>
      </c>
      <c r="W10072" s="244"/>
      <c r="AA10072" s="115" t="s">
        <v>4308</v>
      </c>
      <c r="AB10072" s="115" t="s">
        <v>4308</v>
      </c>
      <c r="AC10072" s="115" t="s">
        <v>4308</v>
      </c>
      <c r="AD10072" s="115" t="s">
        <v>4308</v>
      </c>
      <c r="AE10072" s="115" t="s">
        <v>4308</v>
      </c>
      <c r="AF10072" s="115" t="s">
        <v>4308</v>
      </c>
      <c r="AG10072" s="115" t="s">
        <v>4308</v>
      </c>
      <c r="AH10072" s="115" t="s">
        <v>4308</v>
      </c>
      <c r="AI10072" s="115" t="e">
        <f>VLOOKUP(A10072,'[2]دراسات قانونية'!$A$3:$E$600,1,0)</f>
        <v>#N/A</v>
      </c>
    </row>
    <row r="10073" spans="1:35" hidden="1" x14ac:dyDescent="0.25">
      <c r="A10073" s="246">
        <v>337932</v>
      </c>
      <c r="B10073" s="247" t="s">
        <v>14129</v>
      </c>
      <c r="C10073" s="247" t="s">
        <v>2394</v>
      </c>
      <c r="D10073" s="248" t="s">
        <v>1546</v>
      </c>
      <c r="E10073" t="s">
        <v>77</v>
      </c>
      <c r="F10073" s="126">
        <v>31696</v>
      </c>
      <c r="G10073" s="248" t="s">
        <v>14130</v>
      </c>
      <c r="H10073" t="s">
        <v>16</v>
      </c>
      <c r="I10073" t="s">
        <v>129</v>
      </c>
      <c r="J10073" s="247" t="s">
        <v>1226</v>
      </c>
      <c r="K10073"/>
      <c r="L10073" t="s">
        <v>18</v>
      </c>
      <c r="M10073"/>
      <c r="N10073"/>
      <c r="O10073"/>
      <c r="P10073"/>
      <c r="Q10073"/>
      <c r="U10073"/>
      <c r="V10073" t="s">
        <v>16623</v>
      </c>
      <c r="W10073" s="247"/>
      <c r="X10073"/>
      <c r="Y10073"/>
      <c r="Z10073"/>
      <c r="AA10073"/>
      <c r="AB10073"/>
      <c r="AC10073"/>
      <c r="AD10073"/>
      <c r="AE10073"/>
      <c r="AF10073"/>
      <c r="AG10073"/>
    </row>
    <row r="10074" spans="1:35" x14ac:dyDescent="0.25">
      <c r="A10074" s="243">
        <v>337933</v>
      </c>
      <c r="B10074" s="244" t="s">
        <v>14131</v>
      </c>
      <c r="C10074" s="244" t="s">
        <v>252</v>
      </c>
      <c r="D10074" s="245" t="s">
        <v>1006</v>
      </c>
      <c r="E10074" s="115" t="s">
        <v>76</v>
      </c>
      <c r="F10074" s="237"/>
      <c r="G10074" s="245"/>
      <c r="H10074" s="115" t="s">
        <v>16</v>
      </c>
      <c r="I10074" t="s">
        <v>107</v>
      </c>
      <c r="J10074" s="244"/>
      <c r="U10074"/>
      <c r="V10074" t="s">
        <v>4424</v>
      </c>
      <c r="W10074" s="244"/>
      <c r="AA10074" s="115" t="s">
        <v>4308</v>
      </c>
      <c r="AB10074" s="115" t="s">
        <v>4308</v>
      </c>
      <c r="AC10074" s="115" t="s">
        <v>4308</v>
      </c>
      <c r="AD10074" s="115" t="s">
        <v>4308</v>
      </c>
      <c r="AE10074" s="115" t="s">
        <v>4308</v>
      </c>
      <c r="AF10074" s="115" t="s">
        <v>4308</v>
      </c>
      <c r="AG10074" s="115" t="s">
        <v>4308</v>
      </c>
      <c r="AH10074" s="115" t="s">
        <v>4308</v>
      </c>
      <c r="AI10074" s="115" t="e">
        <f>VLOOKUP(A10074,'[2]دراسات قانونية'!$A$3:$E$600,1,0)</f>
        <v>#N/A</v>
      </c>
    </row>
    <row r="10075" spans="1:35" hidden="1" x14ac:dyDescent="0.25">
      <c r="A10075" s="246">
        <v>337934</v>
      </c>
      <c r="B10075" s="247" t="s">
        <v>14132</v>
      </c>
      <c r="C10075" s="247" t="s">
        <v>279</v>
      </c>
      <c r="D10075" s="248" t="s">
        <v>672</v>
      </c>
      <c r="E10075" t="s">
        <v>77</v>
      </c>
      <c r="F10075" s="126">
        <v>31266</v>
      </c>
      <c r="G10075" s="248" t="s">
        <v>1352</v>
      </c>
      <c r="H10075" t="s">
        <v>16</v>
      </c>
      <c r="I10075" t="s">
        <v>136</v>
      </c>
      <c r="J10075" s="247" t="s">
        <v>1226</v>
      </c>
      <c r="K10075"/>
      <c r="L10075" t="s">
        <v>67</v>
      </c>
      <c r="M10075"/>
      <c r="N10075"/>
      <c r="O10075"/>
      <c r="P10075"/>
      <c r="Q10075"/>
      <c r="U10075"/>
      <c r="V10075">
        <v>0</v>
      </c>
      <c r="W10075" s="247"/>
      <c r="X10075"/>
      <c r="Y10075"/>
      <c r="Z10075"/>
      <c r="AA10075"/>
      <c r="AB10075"/>
      <c r="AC10075"/>
      <c r="AD10075"/>
      <c r="AE10075"/>
      <c r="AF10075"/>
      <c r="AG10075"/>
    </row>
    <row r="10076" spans="1:35" x14ac:dyDescent="0.25">
      <c r="A10076" s="243">
        <v>337935</v>
      </c>
      <c r="B10076" s="244" t="s">
        <v>14133</v>
      </c>
      <c r="C10076" s="244" t="s">
        <v>244</v>
      </c>
      <c r="D10076" s="245" t="s">
        <v>560</v>
      </c>
      <c r="E10076" s="115" t="s">
        <v>77</v>
      </c>
      <c r="F10076" s="237">
        <v>32263</v>
      </c>
      <c r="G10076" s="245" t="s">
        <v>18</v>
      </c>
      <c r="H10076" s="115" t="s">
        <v>16</v>
      </c>
      <c r="I10076" t="s">
        <v>107</v>
      </c>
      <c r="J10076" s="244"/>
      <c r="U10076"/>
      <c r="V10076" t="s">
        <v>4424</v>
      </c>
      <c r="W10076" s="244"/>
      <c r="AD10076" s="115" t="s">
        <v>4308</v>
      </c>
      <c r="AE10076" s="115" t="s">
        <v>4308</v>
      </c>
      <c r="AF10076" s="115" t="s">
        <v>4308</v>
      </c>
      <c r="AG10076" s="115" t="s">
        <v>4308</v>
      </c>
      <c r="AH10076" s="115" t="s">
        <v>4308</v>
      </c>
      <c r="AI10076" s="115" t="e">
        <f>VLOOKUP(A10076,'[2]دراسات قانونية'!$A$3:$E$600,1,0)</f>
        <v>#N/A</v>
      </c>
    </row>
    <row r="10077" spans="1:35" x14ac:dyDescent="0.25">
      <c r="A10077" s="243">
        <v>337936</v>
      </c>
      <c r="B10077" s="244" t="s">
        <v>6604</v>
      </c>
      <c r="C10077" s="244" t="s">
        <v>14134</v>
      </c>
      <c r="D10077" s="245" t="s">
        <v>1311</v>
      </c>
      <c r="E10077" s="115" t="s">
        <v>76</v>
      </c>
      <c r="F10077" s="237">
        <v>35347</v>
      </c>
      <c r="G10077" s="245" t="s">
        <v>18</v>
      </c>
      <c r="H10077" s="115" t="s">
        <v>16</v>
      </c>
      <c r="I10077" t="s">
        <v>107</v>
      </c>
      <c r="J10077" s="244"/>
      <c r="U10077"/>
      <c r="V10077" t="s">
        <v>4414</v>
      </c>
      <c r="W10077" s="244"/>
      <c r="AC10077" s="115" t="s">
        <v>4308</v>
      </c>
      <c r="AD10077" s="115" t="s">
        <v>4308</v>
      </c>
      <c r="AE10077" s="115" t="s">
        <v>4308</v>
      </c>
      <c r="AF10077" s="115" t="s">
        <v>4308</v>
      </c>
      <c r="AG10077" s="115" t="s">
        <v>4308</v>
      </c>
      <c r="AH10077" s="115" t="s">
        <v>4308</v>
      </c>
      <c r="AI10077" s="115" t="e">
        <f>VLOOKUP(A10077,'[2]دراسات قانونية'!$A$3:$E$600,1,0)</f>
        <v>#N/A</v>
      </c>
    </row>
    <row r="10078" spans="1:35" hidden="1" x14ac:dyDescent="0.25">
      <c r="A10078" s="243">
        <v>337937</v>
      </c>
      <c r="B10078" s="244" t="s">
        <v>2253</v>
      </c>
      <c r="C10078" s="244" t="s">
        <v>408</v>
      </c>
      <c r="D10078" s="245" t="s">
        <v>1433</v>
      </c>
      <c r="E10078" s="115" t="s">
        <v>76</v>
      </c>
      <c r="F10078" s="237">
        <v>24874</v>
      </c>
      <c r="G10078" s="245" t="s">
        <v>2254</v>
      </c>
      <c r="H10078" s="115" t="s">
        <v>16</v>
      </c>
      <c r="I10078" t="s">
        <v>199</v>
      </c>
      <c r="J10078" s="244" t="s">
        <v>15</v>
      </c>
      <c r="L10078" s="115" t="s">
        <v>55</v>
      </c>
      <c r="U10078"/>
      <c r="V10078">
        <v>0</v>
      </c>
      <c r="W10078" s="244"/>
    </row>
    <row r="10079" spans="1:35" x14ac:dyDescent="0.25">
      <c r="A10079" s="243">
        <v>337939</v>
      </c>
      <c r="B10079" s="244" t="s">
        <v>994</v>
      </c>
      <c r="C10079" s="244" t="s">
        <v>6642</v>
      </c>
      <c r="D10079" s="245" t="s">
        <v>230</v>
      </c>
      <c r="E10079" s="115" t="s">
        <v>76</v>
      </c>
      <c r="F10079" s="237"/>
      <c r="G10079" s="245"/>
      <c r="H10079" s="115" t="s">
        <v>16</v>
      </c>
      <c r="I10079" t="s">
        <v>107</v>
      </c>
      <c r="J10079" s="244"/>
      <c r="U10079"/>
      <c r="V10079" t="s">
        <v>4424</v>
      </c>
      <c r="W10079" s="244"/>
      <c r="AB10079" s="115" t="s">
        <v>4308</v>
      </c>
      <c r="AC10079" s="115" t="s">
        <v>4308</v>
      </c>
      <c r="AD10079" s="115" t="s">
        <v>4308</v>
      </c>
      <c r="AE10079" s="115" t="s">
        <v>4308</v>
      </c>
      <c r="AF10079" s="115" t="s">
        <v>4308</v>
      </c>
      <c r="AG10079" s="115" t="s">
        <v>4308</v>
      </c>
      <c r="AH10079" s="115" t="s">
        <v>4308</v>
      </c>
      <c r="AI10079" s="115" t="e">
        <f>VLOOKUP(A10079,'[2]دراسات قانونية'!$A$3:$E$600,1,0)</f>
        <v>#N/A</v>
      </c>
    </row>
    <row r="10080" spans="1:35" hidden="1" x14ac:dyDescent="0.25">
      <c r="A10080" s="246">
        <v>337940</v>
      </c>
      <c r="B10080" s="247" t="s">
        <v>5523</v>
      </c>
      <c r="C10080" s="247" t="s">
        <v>324</v>
      </c>
      <c r="D10080" s="248" t="s">
        <v>14135</v>
      </c>
      <c r="E10080" t="s">
        <v>76</v>
      </c>
      <c r="F10080" s="126">
        <v>29707</v>
      </c>
      <c r="G10080" s="248" t="s">
        <v>10432</v>
      </c>
      <c r="H10080" t="s">
        <v>16</v>
      </c>
      <c r="I10080" t="s">
        <v>129</v>
      </c>
      <c r="J10080" s="247" t="s">
        <v>1226</v>
      </c>
      <c r="K10080"/>
      <c r="L10080" t="s">
        <v>18</v>
      </c>
      <c r="M10080"/>
      <c r="N10080"/>
      <c r="O10080"/>
      <c r="P10080"/>
      <c r="Q10080"/>
      <c r="U10080"/>
      <c r="V10080">
        <v>0</v>
      </c>
      <c r="W10080" s="247"/>
      <c r="X10080"/>
      <c r="Y10080"/>
      <c r="Z10080"/>
      <c r="AA10080"/>
      <c r="AB10080"/>
      <c r="AC10080"/>
      <c r="AD10080"/>
      <c r="AE10080"/>
      <c r="AF10080" t="s">
        <v>4308</v>
      </c>
      <c r="AG10080" t="s">
        <v>4308</v>
      </c>
      <c r="AH10080" s="115" t="s">
        <v>4308</v>
      </c>
    </row>
    <row r="10081" spans="1:35" x14ac:dyDescent="0.25">
      <c r="A10081" s="243">
        <v>337941</v>
      </c>
      <c r="B10081" s="244" t="s">
        <v>14136</v>
      </c>
      <c r="C10081" s="244" t="s">
        <v>1509</v>
      </c>
      <c r="D10081" s="245" t="s">
        <v>679</v>
      </c>
      <c r="E10081" s="115" t="s">
        <v>76</v>
      </c>
      <c r="F10081" s="237"/>
      <c r="G10081" s="245"/>
      <c r="H10081" s="115" t="s">
        <v>16</v>
      </c>
      <c r="I10081" t="s">
        <v>107</v>
      </c>
      <c r="J10081" s="244"/>
      <c r="U10081"/>
      <c r="V10081" t="s">
        <v>4424</v>
      </c>
      <c r="W10081" s="244"/>
      <c r="AA10081" s="115" t="s">
        <v>4308</v>
      </c>
      <c r="AB10081" s="115" t="s">
        <v>4308</v>
      </c>
      <c r="AC10081" s="115" t="s">
        <v>4308</v>
      </c>
      <c r="AD10081" s="115" t="s">
        <v>4308</v>
      </c>
      <c r="AE10081" s="115" t="s">
        <v>4308</v>
      </c>
      <c r="AF10081" s="115" t="s">
        <v>4308</v>
      </c>
      <c r="AG10081" s="115" t="s">
        <v>4308</v>
      </c>
      <c r="AH10081" s="115" t="s">
        <v>4308</v>
      </c>
      <c r="AI10081" s="115" t="e">
        <f>VLOOKUP(A10081,'[2]دراسات قانونية'!$A$3:$E$600,1,0)</f>
        <v>#N/A</v>
      </c>
    </row>
    <row r="10082" spans="1:35" x14ac:dyDescent="0.25">
      <c r="A10082" s="243">
        <v>337943</v>
      </c>
      <c r="B10082" s="244" t="s">
        <v>14137</v>
      </c>
      <c r="C10082" s="244" t="s">
        <v>244</v>
      </c>
      <c r="D10082" s="245" t="s">
        <v>1413</v>
      </c>
      <c r="E10082" s="115" t="s">
        <v>76</v>
      </c>
      <c r="F10082" s="237"/>
      <c r="G10082" s="245"/>
      <c r="H10082" s="115" t="s">
        <v>16</v>
      </c>
      <c r="I10082" t="s">
        <v>107</v>
      </c>
      <c r="J10082" s="244"/>
      <c r="U10082"/>
      <c r="V10082" t="s">
        <v>4424</v>
      </c>
      <c r="W10082" s="244"/>
      <c r="AA10082" s="115" t="s">
        <v>4308</v>
      </c>
      <c r="AB10082" s="115" t="s">
        <v>4308</v>
      </c>
      <c r="AC10082" s="115" t="s">
        <v>4308</v>
      </c>
      <c r="AD10082" s="115" t="s">
        <v>4308</v>
      </c>
      <c r="AE10082" s="115" t="s">
        <v>4308</v>
      </c>
      <c r="AF10082" s="115" t="s">
        <v>4308</v>
      </c>
      <c r="AG10082" s="115" t="s">
        <v>4308</v>
      </c>
      <c r="AH10082" s="115" t="s">
        <v>4308</v>
      </c>
      <c r="AI10082" s="115" t="e">
        <f>VLOOKUP(A10082,'[2]دراسات قانونية'!$A$3:$E$600,1,0)</f>
        <v>#N/A</v>
      </c>
    </row>
    <row r="10083" spans="1:35" x14ac:dyDescent="0.25">
      <c r="A10083" s="243">
        <v>337944</v>
      </c>
      <c r="B10083" s="244" t="s">
        <v>14138</v>
      </c>
      <c r="C10083" s="244" t="s">
        <v>212</v>
      </c>
      <c r="D10083" s="245" t="s">
        <v>210</v>
      </c>
      <c r="E10083" s="115" t="s">
        <v>76</v>
      </c>
      <c r="F10083" s="237">
        <v>36058</v>
      </c>
      <c r="G10083" s="245" t="s">
        <v>14139</v>
      </c>
      <c r="H10083" s="115" t="s">
        <v>16</v>
      </c>
      <c r="I10083" t="s">
        <v>107</v>
      </c>
      <c r="J10083" s="244"/>
      <c r="U10083"/>
      <c r="V10083" t="s">
        <v>4424</v>
      </c>
      <c r="W10083" s="244"/>
      <c r="AB10083" s="115" t="s">
        <v>4308</v>
      </c>
      <c r="AC10083" s="115" t="s">
        <v>4308</v>
      </c>
      <c r="AD10083" s="115" t="s">
        <v>4308</v>
      </c>
      <c r="AE10083" s="115" t="s">
        <v>4308</v>
      </c>
      <c r="AF10083" s="115" t="s">
        <v>4308</v>
      </c>
      <c r="AG10083" s="115" t="s">
        <v>4308</v>
      </c>
      <c r="AH10083" s="115" t="s">
        <v>4308</v>
      </c>
      <c r="AI10083" s="115" t="e">
        <f>VLOOKUP(A10083,'[2]دراسات قانونية'!$A$3:$E$600,1,0)</f>
        <v>#N/A</v>
      </c>
    </row>
    <row r="10084" spans="1:35" x14ac:dyDescent="0.25">
      <c r="A10084" s="243">
        <v>337945</v>
      </c>
      <c r="B10084" s="244" t="s">
        <v>14140</v>
      </c>
      <c r="C10084" s="244" t="s">
        <v>546</v>
      </c>
      <c r="D10084" s="245" t="s">
        <v>14141</v>
      </c>
      <c r="E10084" s="115" t="s">
        <v>76</v>
      </c>
      <c r="F10084" s="237"/>
      <c r="G10084" s="245"/>
      <c r="H10084" s="115" t="s">
        <v>16</v>
      </c>
      <c r="I10084" t="s">
        <v>107</v>
      </c>
      <c r="J10084" s="244"/>
      <c r="U10084"/>
      <c r="V10084" t="s">
        <v>4424</v>
      </c>
      <c r="W10084" s="244"/>
      <c r="AA10084" s="115" t="s">
        <v>4308</v>
      </c>
      <c r="AB10084" s="115" t="s">
        <v>4308</v>
      </c>
      <c r="AC10084" s="115" t="s">
        <v>4308</v>
      </c>
      <c r="AD10084" s="115" t="s">
        <v>4308</v>
      </c>
      <c r="AE10084" s="115" t="s">
        <v>4308</v>
      </c>
      <c r="AF10084" s="115" t="s">
        <v>4308</v>
      </c>
      <c r="AG10084" s="115" t="s">
        <v>4308</v>
      </c>
      <c r="AH10084" s="115" t="s">
        <v>4308</v>
      </c>
      <c r="AI10084" s="115" t="e">
        <f>VLOOKUP(A10084,'[2]دراسات قانونية'!$A$3:$E$600,1,0)</f>
        <v>#N/A</v>
      </c>
    </row>
    <row r="10085" spans="1:35" hidden="1" x14ac:dyDescent="0.25">
      <c r="A10085" s="246">
        <v>337946</v>
      </c>
      <c r="B10085" s="247" t="s">
        <v>14142</v>
      </c>
      <c r="C10085" s="247" t="s">
        <v>1134</v>
      </c>
      <c r="D10085" s="248" t="s">
        <v>732</v>
      </c>
      <c r="E10085"/>
      <c r="F10085" s="126"/>
      <c r="G10085" s="248"/>
      <c r="H10085"/>
      <c r="I10085" t="s">
        <v>136</v>
      </c>
      <c r="J10085" s="247"/>
      <c r="K10085"/>
      <c r="L10085"/>
      <c r="M10085"/>
      <c r="N10085"/>
      <c r="O10085"/>
      <c r="P10085"/>
      <c r="Q10085"/>
      <c r="U10085"/>
      <c r="V10085" t="s">
        <v>16619</v>
      </c>
      <c r="W10085" s="247"/>
      <c r="X10085"/>
      <c r="Y10085"/>
      <c r="Z10085"/>
      <c r="AA10085"/>
      <c r="AB10085"/>
      <c r="AC10085"/>
      <c r="AD10085"/>
      <c r="AE10085"/>
      <c r="AF10085"/>
      <c r="AG10085"/>
    </row>
    <row r="10086" spans="1:35" hidden="1" x14ac:dyDescent="0.25">
      <c r="A10086" s="246">
        <v>337947</v>
      </c>
      <c r="B10086" s="247" t="s">
        <v>12721</v>
      </c>
      <c r="C10086" s="247" t="s">
        <v>339</v>
      </c>
      <c r="D10086" s="248" t="s">
        <v>420</v>
      </c>
      <c r="E10086" t="s">
        <v>76</v>
      </c>
      <c r="F10086" s="126">
        <v>32599</v>
      </c>
      <c r="G10086" s="248" t="s">
        <v>1271</v>
      </c>
      <c r="H10086" t="s">
        <v>16</v>
      </c>
      <c r="I10086" t="s">
        <v>129</v>
      </c>
      <c r="J10086" s="247" t="s">
        <v>1226</v>
      </c>
      <c r="K10086"/>
      <c r="L10086" t="s">
        <v>18</v>
      </c>
      <c r="M10086"/>
      <c r="N10086"/>
      <c r="O10086"/>
      <c r="P10086"/>
      <c r="Q10086"/>
      <c r="U10086"/>
      <c r="V10086">
        <v>0</v>
      </c>
      <c r="W10086" s="247"/>
      <c r="X10086"/>
      <c r="Y10086"/>
      <c r="Z10086"/>
      <c r="AA10086"/>
      <c r="AB10086"/>
      <c r="AC10086"/>
      <c r="AD10086"/>
      <c r="AE10086"/>
      <c r="AF10086"/>
      <c r="AG10086"/>
      <c r="AH10086" s="115" t="s">
        <v>4308</v>
      </c>
    </row>
    <row r="10087" spans="1:35" x14ac:dyDescent="0.25">
      <c r="A10087" s="243">
        <v>337948</v>
      </c>
      <c r="B10087" s="244" t="s">
        <v>1102</v>
      </c>
      <c r="C10087" s="244" t="s">
        <v>332</v>
      </c>
      <c r="D10087" s="245" t="s">
        <v>387</v>
      </c>
      <c r="E10087" s="115" t="s">
        <v>76</v>
      </c>
      <c r="F10087" s="237"/>
      <c r="G10087" s="245"/>
      <c r="H10087" s="115" t="s">
        <v>16</v>
      </c>
      <c r="I10087" t="s">
        <v>107</v>
      </c>
      <c r="J10087" s="244"/>
      <c r="R10087" s="115">
        <v>9279</v>
      </c>
      <c r="S10087" s="115">
        <v>45721</v>
      </c>
      <c r="T10087" s="115">
        <v>100000</v>
      </c>
      <c r="U10087"/>
      <c r="V10087" t="s">
        <v>4424</v>
      </c>
      <c r="W10087" s="244"/>
      <c r="AI10087" s="115" t="e">
        <f>VLOOKUP(A10087,'[2]دراسات قانونية'!$A$3:$E$600,1,0)</f>
        <v>#N/A</v>
      </c>
    </row>
    <row r="10088" spans="1:35" x14ac:dyDescent="0.25">
      <c r="A10088" s="243">
        <v>337949</v>
      </c>
      <c r="B10088" s="244" t="s">
        <v>12722</v>
      </c>
      <c r="C10088" s="244" t="s">
        <v>6064</v>
      </c>
      <c r="D10088" s="245" t="s">
        <v>430</v>
      </c>
      <c r="E10088" s="115" t="s">
        <v>76</v>
      </c>
      <c r="F10088" s="237"/>
      <c r="G10088" s="245"/>
      <c r="H10088" s="115" t="s">
        <v>16</v>
      </c>
      <c r="I10088" t="s">
        <v>107</v>
      </c>
      <c r="J10088" s="244"/>
      <c r="U10088"/>
      <c r="V10088" t="s">
        <v>4424</v>
      </c>
      <c r="W10088" s="244"/>
      <c r="AA10088" s="115" t="s">
        <v>4308</v>
      </c>
      <c r="AB10088" s="115" t="s">
        <v>4308</v>
      </c>
      <c r="AC10088" s="115" t="s">
        <v>4308</v>
      </c>
      <c r="AD10088" s="115" t="s">
        <v>4308</v>
      </c>
      <c r="AE10088" s="115" t="s">
        <v>4308</v>
      </c>
      <c r="AF10088" s="115" t="s">
        <v>4308</v>
      </c>
      <c r="AG10088" s="115" t="s">
        <v>4308</v>
      </c>
      <c r="AH10088" s="115" t="s">
        <v>4308</v>
      </c>
      <c r="AI10088" s="115" t="e">
        <f>VLOOKUP(A10088,'[2]دراسات قانونية'!$A$3:$E$600,1,0)</f>
        <v>#N/A</v>
      </c>
    </row>
    <row r="10089" spans="1:35" hidden="1" x14ac:dyDescent="0.25">
      <c r="A10089" s="243">
        <v>337950</v>
      </c>
      <c r="B10089" s="244" t="s">
        <v>4271</v>
      </c>
      <c r="C10089" s="244" t="s">
        <v>310</v>
      </c>
      <c r="D10089" s="245" t="s">
        <v>4272</v>
      </c>
      <c r="E10089" s="115" t="s">
        <v>76</v>
      </c>
      <c r="F10089" s="237">
        <v>32648</v>
      </c>
      <c r="G10089" s="245" t="s">
        <v>4273</v>
      </c>
      <c r="H10089" s="115" t="s">
        <v>16</v>
      </c>
      <c r="I10089" t="s">
        <v>199</v>
      </c>
      <c r="J10089" s="244" t="s">
        <v>1226</v>
      </c>
      <c r="L10089" s="115" t="s">
        <v>73</v>
      </c>
      <c r="U10089"/>
      <c r="V10089">
        <v>0</v>
      </c>
      <c r="W10089" s="244"/>
    </row>
    <row r="10090" spans="1:35" hidden="1" x14ac:dyDescent="0.25">
      <c r="A10090" s="246">
        <v>337951</v>
      </c>
      <c r="B10090" s="247" t="s">
        <v>14143</v>
      </c>
      <c r="C10090" s="247" t="s">
        <v>212</v>
      </c>
      <c r="D10090" s="248" t="s">
        <v>1001</v>
      </c>
      <c r="E10090" t="s">
        <v>76</v>
      </c>
      <c r="F10090" s="126">
        <v>27453</v>
      </c>
      <c r="G10090" s="248" t="s">
        <v>479</v>
      </c>
      <c r="H10090" t="s">
        <v>16</v>
      </c>
      <c r="I10090" t="s">
        <v>201</v>
      </c>
      <c r="J10090" s="247" t="s">
        <v>1226</v>
      </c>
      <c r="K10090"/>
      <c r="L10090" t="s">
        <v>67</v>
      </c>
      <c r="M10090"/>
      <c r="N10090"/>
      <c r="O10090"/>
      <c r="P10090"/>
      <c r="Q10090"/>
      <c r="U10090"/>
      <c r="V10090">
        <v>0</v>
      </c>
      <c r="W10090" s="247"/>
      <c r="X10090"/>
      <c r="Y10090"/>
      <c r="Z10090"/>
      <c r="AA10090"/>
      <c r="AB10090"/>
      <c r="AC10090"/>
      <c r="AD10090"/>
      <c r="AE10090"/>
      <c r="AF10090"/>
      <c r="AG10090"/>
    </row>
    <row r="10091" spans="1:35" hidden="1" x14ac:dyDescent="0.25">
      <c r="A10091" s="246">
        <v>337953</v>
      </c>
      <c r="B10091" s="247" t="s">
        <v>14144</v>
      </c>
      <c r="C10091" s="247" t="s">
        <v>350</v>
      </c>
      <c r="D10091" s="248" t="s">
        <v>4795</v>
      </c>
      <c r="E10091" t="s">
        <v>77</v>
      </c>
      <c r="F10091" s="126">
        <v>36654</v>
      </c>
      <c r="G10091" s="248" t="s">
        <v>211</v>
      </c>
      <c r="H10091" t="s">
        <v>16</v>
      </c>
      <c r="I10091" t="s">
        <v>136</v>
      </c>
      <c r="J10091" s="247" t="s">
        <v>15</v>
      </c>
      <c r="K10091"/>
      <c r="L10091" t="s">
        <v>18</v>
      </c>
      <c r="M10091"/>
      <c r="N10091"/>
      <c r="O10091"/>
      <c r="P10091"/>
      <c r="Q10091"/>
      <c r="U10091"/>
      <c r="V10091">
        <v>0</v>
      </c>
      <c r="W10091" s="247"/>
      <c r="X10091"/>
      <c r="Y10091"/>
      <c r="Z10091"/>
      <c r="AA10091"/>
      <c r="AB10091"/>
      <c r="AC10091"/>
      <c r="AD10091"/>
      <c r="AE10091"/>
      <c r="AF10091"/>
      <c r="AG10091"/>
    </row>
    <row r="10092" spans="1:35" x14ac:dyDescent="0.25">
      <c r="A10092" s="243">
        <v>337956</v>
      </c>
      <c r="B10092" s="244" t="s">
        <v>14145</v>
      </c>
      <c r="C10092" s="244" t="s">
        <v>332</v>
      </c>
      <c r="D10092" s="245" t="s">
        <v>381</v>
      </c>
      <c r="E10092" s="115" t="s">
        <v>77</v>
      </c>
      <c r="F10092" s="237">
        <v>35210</v>
      </c>
      <c r="G10092" s="245" t="s">
        <v>333</v>
      </c>
      <c r="H10092" s="115" t="s">
        <v>16</v>
      </c>
      <c r="I10092" t="s">
        <v>107</v>
      </c>
      <c r="J10092" s="244" t="s">
        <v>15</v>
      </c>
      <c r="L10092" s="115" t="s">
        <v>30</v>
      </c>
      <c r="U10092"/>
      <c r="V10092" t="s">
        <v>4424</v>
      </c>
      <c r="W10092" s="244"/>
      <c r="AE10092" s="115" t="s">
        <v>4308</v>
      </c>
      <c r="AF10092" s="115" t="s">
        <v>4308</v>
      </c>
      <c r="AG10092" s="115" t="s">
        <v>4308</v>
      </c>
      <c r="AH10092" s="115" t="s">
        <v>4308</v>
      </c>
      <c r="AI10092" s="115" t="e">
        <f>VLOOKUP(A10092,'[2]دراسات قانونية'!$A$3:$E$600,1,0)</f>
        <v>#N/A</v>
      </c>
    </row>
    <row r="10093" spans="1:35" hidden="1" x14ac:dyDescent="0.25">
      <c r="A10093" s="246">
        <v>337957</v>
      </c>
      <c r="B10093" s="247" t="s">
        <v>1040</v>
      </c>
      <c r="C10093" s="247" t="s">
        <v>348</v>
      </c>
      <c r="D10093" s="248" t="s">
        <v>421</v>
      </c>
      <c r="E10093" t="s">
        <v>76</v>
      </c>
      <c r="F10093" s="126">
        <v>35115</v>
      </c>
      <c r="G10093" s="248" t="s">
        <v>14146</v>
      </c>
      <c r="H10093" t="s">
        <v>16</v>
      </c>
      <c r="I10093" t="s">
        <v>129</v>
      </c>
      <c r="J10093" s="247" t="s">
        <v>15</v>
      </c>
      <c r="K10093"/>
      <c r="L10093" t="s">
        <v>18</v>
      </c>
      <c r="M10093"/>
      <c r="N10093"/>
      <c r="O10093"/>
      <c r="P10093"/>
      <c r="Q10093"/>
      <c r="U10093"/>
      <c r="V10093">
        <v>0</v>
      </c>
      <c r="W10093" s="247"/>
      <c r="X10093"/>
      <c r="Y10093"/>
      <c r="Z10093"/>
      <c r="AA10093"/>
      <c r="AB10093"/>
      <c r="AC10093"/>
      <c r="AD10093"/>
      <c r="AE10093"/>
      <c r="AF10093"/>
      <c r="AG10093"/>
      <c r="AH10093" s="115" t="s">
        <v>4308</v>
      </c>
    </row>
    <row r="10094" spans="1:35" hidden="1" x14ac:dyDescent="0.25">
      <c r="A10094" s="246">
        <v>337958</v>
      </c>
      <c r="B10094" s="247" t="s">
        <v>14147</v>
      </c>
      <c r="C10094" s="247" t="s">
        <v>14148</v>
      </c>
      <c r="D10094" s="248" t="s">
        <v>935</v>
      </c>
      <c r="E10094" t="s">
        <v>76</v>
      </c>
      <c r="F10094" s="126">
        <v>34353</v>
      </c>
      <c r="G10094" s="248" t="s">
        <v>14149</v>
      </c>
      <c r="H10094" t="s">
        <v>16</v>
      </c>
      <c r="I10094" t="s">
        <v>136</v>
      </c>
      <c r="J10094" s="247"/>
      <c r="K10094"/>
      <c r="L10094"/>
      <c r="M10094"/>
      <c r="N10094"/>
      <c r="O10094"/>
      <c r="P10094"/>
      <c r="Q10094"/>
      <c r="U10094"/>
      <c r="V10094">
        <v>0</v>
      </c>
      <c r="W10094" s="247"/>
      <c r="X10094"/>
      <c r="Y10094"/>
      <c r="Z10094"/>
      <c r="AA10094"/>
      <c r="AB10094"/>
      <c r="AC10094"/>
      <c r="AD10094"/>
      <c r="AE10094"/>
      <c r="AF10094"/>
      <c r="AG10094"/>
    </row>
    <row r="10095" spans="1:35" x14ac:dyDescent="0.25">
      <c r="A10095" s="243">
        <v>337959</v>
      </c>
      <c r="B10095" s="244" t="s">
        <v>14150</v>
      </c>
      <c r="C10095" s="244" t="s">
        <v>664</v>
      </c>
      <c r="D10095" s="245" t="s">
        <v>381</v>
      </c>
      <c r="E10095" s="115" t="s">
        <v>76</v>
      </c>
      <c r="F10095" s="237">
        <v>36424</v>
      </c>
      <c r="G10095" s="245" t="s">
        <v>479</v>
      </c>
      <c r="H10095" s="115" t="s">
        <v>16</v>
      </c>
      <c r="I10095" t="s">
        <v>107</v>
      </c>
      <c r="J10095" s="244"/>
      <c r="U10095"/>
      <c r="V10095" t="s">
        <v>16623</v>
      </c>
      <c r="W10095" s="244"/>
      <c r="AD10095" s="115" t="s">
        <v>4308</v>
      </c>
      <c r="AE10095" s="115" t="s">
        <v>4308</v>
      </c>
      <c r="AF10095" s="115" t="s">
        <v>4308</v>
      </c>
      <c r="AG10095" s="115" t="s">
        <v>4308</v>
      </c>
      <c r="AH10095" s="115" t="s">
        <v>4308</v>
      </c>
      <c r="AI10095" s="115" t="e">
        <f>VLOOKUP(A10095,'[2]دراسات قانونية'!$A$3:$E$600,1,0)</f>
        <v>#N/A</v>
      </c>
    </row>
    <row r="10096" spans="1:35" x14ac:dyDescent="0.25">
      <c r="A10096" s="243">
        <v>337960</v>
      </c>
      <c r="B10096" s="244" t="s">
        <v>904</v>
      </c>
      <c r="C10096" s="244" t="s">
        <v>650</v>
      </c>
      <c r="D10096" s="245" t="s">
        <v>978</v>
      </c>
      <c r="E10096" s="115" t="s">
        <v>76</v>
      </c>
      <c r="F10096" s="237"/>
      <c r="G10096" s="245"/>
      <c r="H10096" s="115" t="s">
        <v>16</v>
      </c>
      <c r="I10096" t="s">
        <v>107</v>
      </c>
      <c r="J10096" s="244"/>
      <c r="U10096"/>
      <c r="V10096" t="s">
        <v>4424</v>
      </c>
      <c r="W10096" s="244"/>
      <c r="AA10096" s="115" t="s">
        <v>4308</v>
      </c>
      <c r="AB10096" s="115" t="s">
        <v>4308</v>
      </c>
      <c r="AC10096" s="115" t="s">
        <v>4308</v>
      </c>
      <c r="AD10096" s="115" t="s">
        <v>4308</v>
      </c>
      <c r="AE10096" s="115" t="s">
        <v>4308</v>
      </c>
      <c r="AF10096" s="115" t="s">
        <v>4308</v>
      </c>
      <c r="AG10096" s="115" t="s">
        <v>4308</v>
      </c>
      <c r="AH10096" s="115" t="s">
        <v>4308</v>
      </c>
      <c r="AI10096" s="115" t="e">
        <f>VLOOKUP(A10096,'[2]دراسات قانونية'!$A$3:$E$600,1,0)</f>
        <v>#N/A</v>
      </c>
    </row>
    <row r="10097" spans="1:35" x14ac:dyDescent="0.25">
      <c r="A10097" s="243">
        <v>337962</v>
      </c>
      <c r="B10097" s="244" t="s">
        <v>5766</v>
      </c>
      <c r="C10097" s="244" t="s">
        <v>327</v>
      </c>
      <c r="D10097" s="245" t="s">
        <v>276</v>
      </c>
      <c r="E10097" s="115" t="s">
        <v>76</v>
      </c>
      <c r="F10097" s="237">
        <v>31778</v>
      </c>
      <c r="G10097" s="245" t="s">
        <v>40</v>
      </c>
      <c r="H10097" s="115" t="s">
        <v>16</v>
      </c>
      <c r="I10097" t="s">
        <v>107</v>
      </c>
      <c r="J10097" s="244"/>
      <c r="U10097"/>
      <c r="V10097" t="s">
        <v>4424</v>
      </c>
      <c r="W10097" s="244"/>
      <c r="AC10097" s="115" t="s">
        <v>4308</v>
      </c>
      <c r="AD10097" s="115" t="s">
        <v>4308</v>
      </c>
      <c r="AE10097" s="115" t="s">
        <v>4308</v>
      </c>
      <c r="AF10097" s="115" t="s">
        <v>4308</v>
      </c>
      <c r="AG10097" s="115" t="s">
        <v>4308</v>
      </c>
      <c r="AH10097" s="115" t="s">
        <v>4308</v>
      </c>
      <c r="AI10097" s="115" t="e">
        <f>VLOOKUP(A10097,'[2]دراسات قانونية'!$A$3:$E$600,1,0)</f>
        <v>#N/A</v>
      </c>
    </row>
    <row r="10098" spans="1:35" hidden="1" x14ac:dyDescent="0.25">
      <c r="A10098" s="246">
        <v>337963</v>
      </c>
      <c r="B10098" s="247" t="s">
        <v>14151</v>
      </c>
      <c r="C10098" s="247" t="s">
        <v>825</v>
      </c>
      <c r="D10098" s="248" t="s">
        <v>365</v>
      </c>
      <c r="E10098" t="s">
        <v>76</v>
      </c>
      <c r="F10098" s="126">
        <v>35800</v>
      </c>
      <c r="G10098" s="248" t="s">
        <v>14152</v>
      </c>
      <c r="H10098" t="s">
        <v>16</v>
      </c>
      <c r="I10098" t="s">
        <v>136</v>
      </c>
      <c r="J10098" s="247" t="s">
        <v>15</v>
      </c>
      <c r="K10098"/>
      <c r="L10098" t="s">
        <v>30</v>
      </c>
      <c r="M10098"/>
      <c r="N10098"/>
      <c r="O10098"/>
      <c r="P10098"/>
      <c r="Q10098"/>
      <c r="U10098"/>
      <c r="V10098">
        <v>0</v>
      </c>
      <c r="W10098" s="247"/>
      <c r="X10098"/>
      <c r="Y10098"/>
      <c r="Z10098"/>
      <c r="AA10098"/>
      <c r="AB10098"/>
      <c r="AC10098"/>
      <c r="AD10098"/>
      <c r="AE10098"/>
      <c r="AF10098"/>
      <c r="AG10098"/>
      <c r="AH10098" s="115" t="s">
        <v>4308</v>
      </c>
    </row>
    <row r="10099" spans="1:35" x14ac:dyDescent="0.25">
      <c r="A10099" s="243">
        <v>337964</v>
      </c>
      <c r="B10099" s="244" t="s">
        <v>14153</v>
      </c>
      <c r="C10099" s="244" t="s">
        <v>548</v>
      </c>
      <c r="D10099" s="245" t="s">
        <v>14154</v>
      </c>
      <c r="E10099" s="115" t="s">
        <v>76</v>
      </c>
      <c r="F10099" s="237">
        <v>35762</v>
      </c>
      <c r="G10099" s="245" t="s">
        <v>18</v>
      </c>
      <c r="H10099" s="115" t="s">
        <v>19</v>
      </c>
      <c r="I10099" t="s">
        <v>107</v>
      </c>
      <c r="J10099" s="244"/>
      <c r="U10099"/>
      <c r="V10099" t="s">
        <v>4424</v>
      </c>
      <c r="W10099" s="244"/>
      <c r="AB10099" s="115" t="s">
        <v>4308</v>
      </c>
      <c r="AC10099" s="115" t="s">
        <v>4308</v>
      </c>
      <c r="AD10099" s="115" t="s">
        <v>4308</v>
      </c>
      <c r="AE10099" s="115" t="s">
        <v>4308</v>
      </c>
      <c r="AF10099" s="115" t="s">
        <v>4308</v>
      </c>
      <c r="AG10099" s="115" t="s">
        <v>4308</v>
      </c>
      <c r="AH10099" s="115" t="s">
        <v>4308</v>
      </c>
      <c r="AI10099" s="115" t="e">
        <f>VLOOKUP(A10099,'[2]دراسات قانونية'!$A$3:$E$600,1,0)</f>
        <v>#N/A</v>
      </c>
    </row>
    <row r="10100" spans="1:35" x14ac:dyDescent="0.25">
      <c r="A10100" s="243">
        <v>337965</v>
      </c>
      <c r="B10100" s="244" t="s">
        <v>14155</v>
      </c>
      <c r="C10100" s="244" t="s">
        <v>348</v>
      </c>
      <c r="D10100" s="245" t="s">
        <v>447</v>
      </c>
      <c r="E10100" s="115" t="s">
        <v>76</v>
      </c>
      <c r="F10100" s="237"/>
      <c r="G10100" s="245"/>
      <c r="H10100" s="115" t="s">
        <v>16</v>
      </c>
      <c r="I10100" t="s">
        <v>107</v>
      </c>
      <c r="J10100" s="244"/>
      <c r="U10100"/>
      <c r="V10100" t="s">
        <v>4424</v>
      </c>
      <c r="W10100" s="244"/>
      <c r="AG10100" s="115" t="s">
        <v>4308</v>
      </c>
      <c r="AH10100" s="115" t="s">
        <v>4308</v>
      </c>
      <c r="AI10100" s="115" t="e">
        <f>VLOOKUP(A10100,'[2]دراسات قانونية'!$A$3:$E$600,1,0)</f>
        <v>#N/A</v>
      </c>
    </row>
    <row r="10101" spans="1:35" ht="18" hidden="1" x14ac:dyDescent="0.25">
      <c r="A10101" s="249">
        <v>337966</v>
      </c>
      <c r="B10101" s="250" t="s">
        <v>14156</v>
      </c>
      <c r="C10101" s="250" t="s">
        <v>250</v>
      </c>
      <c r="D10101" s="251" t="s">
        <v>257</v>
      </c>
      <c r="E10101"/>
      <c r="F10101" s="126"/>
      <c r="G10101" s="252"/>
      <c r="H10101"/>
      <c r="I10101" t="s">
        <v>199</v>
      </c>
      <c r="J10101" s="253"/>
      <c r="K10101"/>
      <c r="L10101"/>
      <c r="M10101"/>
      <c r="N10101"/>
      <c r="O10101"/>
      <c r="P10101"/>
      <c r="Q10101"/>
      <c r="U10101"/>
      <c r="V10101">
        <v>0</v>
      </c>
      <c r="W10101" s="253"/>
      <c r="X10101"/>
      <c r="Y10101"/>
      <c r="Z10101"/>
      <c r="AA10101"/>
      <c r="AB10101"/>
      <c r="AC10101"/>
      <c r="AD10101"/>
      <c r="AE10101"/>
      <c r="AF10101"/>
      <c r="AG10101"/>
      <c r="AH10101" s="115" t="s">
        <v>4308</v>
      </c>
    </row>
    <row r="10102" spans="1:35" hidden="1" x14ac:dyDescent="0.25">
      <c r="A10102" s="246">
        <v>337967</v>
      </c>
      <c r="B10102" s="247" t="s">
        <v>6645</v>
      </c>
      <c r="C10102" s="247" t="s">
        <v>664</v>
      </c>
      <c r="D10102" s="248" t="s">
        <v>562</v>
      </c>
      <c r="E10102" t="s">
        <v>76</v>
      </c>
      <c r="F10102" s="126">
        <v>34753</v>
      </c>
      <c r="G10102" s="248" t="s">
        <v>1486</v>
      </c>
      <c r="H10102" t="s">
        <v>16</v>
      </c>
      <c r="I10102" t="s">
        <v>129</v>
      </c>
      <c r="J10102" s="247" t="s">
        <v>1226</v>
      </c>
      <c r="K10102"/>
      <c r="L10102" t="s">
        <v>30</v>
      </c>
      <c r="M10102"/>
      <c r="N10102"/>
      <c r="O10102"/>
      <c r="P10102"/>
      <c r="Q10102"/>
      <c r="U10102"/>
      <c r="V10102">
        <v>0</v>
      </c>
      <c r="W10102" s="247"/>
      <c r="X10102"/>
      <c r="Y10102"/>
      <c r="Z10102"/>
      <c r="AA10102"/>
      <c r="AB10102"/>
      <c r="AC10102"/>
      <c r="AD10102"/>
      <c r="AE10102"/>
      <c r="AF10102"/>
      <c r="AG10102"/>
    </row>
    <row r="10103" spans="1:35" hidden="1" x14ac:dyDescent="0.25">
      <c r="A10103" s="246">
        <v>337968</v>
      </c>
      <c r="B10103" s="247" t="s">
        <v>1690</v>
      </c>
      <c r="C10103" s="247" t="s">
        <v>1454</v>
      </c>
      <c r="D10103" s="248" t="s">
        <v>281</v>
      </c>
      <c r="E10103" t="s">
        <v>76</v>
      </c>
      <c r="F10103" s="126">
        <v>30718</v>
      </c>
      <c r="G10103" s="248" t="s">
        <v>14157</v>
      </c>
      <c r="H10103" t="s">
        <v>16</v>
      </c>
      <c r="I10103" t="s">
        <v>136</v>
      </c>
      <c r="J10103" s="247" t="s">
        <v>1226</v>
      </c>
      <c r="K10103"/>
      <c r="L10103" t="s">
        <v>73</v>
      </c>
      <c r="M10103"/>
      <c r="N10103"/>
      <c r="O10103"/>
      <c r="P10103"/>
      <c r="Q10103"/>
      <c r="U10103"/>
      <c r="V10103">
        <v>0</v>
      </c>
      <c r="W10103" s="247"/>
      <c r="X10103"/>
      <c r="Y10103"/>
      <c r="Z10103"/>
      <c r="AA10103"/>
      <c r="AB10103"/>
      <c r="AC10103"/>
      <c r="AD10103"/>
      <c r="AE10103"/>
      <c r="AF10103"/>
      <c r="AG10103"/>
    </row>
    <row r="10104" spans="1:35" hidden="1" x14ac:dyDescent="0.25">
      <c r="A10104" s="246">
        <v>337969</v>
      </c>
      <c r="B10104" s="247" t="s">
        <v>8848</v>
      </c>
      <c r="C10104" s="247" t="s">
        <v>384</v>
      </c>
      <c r="D10104" s="248" t="s">
        <v>447</v>
      </c>
      <c r="E10104" t="s">
        <v>76</v>
      </c>
      <c r="F10104" s="126">
        <v>32623</v>
      </c>
      <c r="G10104" s="248" t="s">
        <v>719</v>
      </c>
      <c r="H10104" t="s">
        <v>16</v>
      </c>
      <c r="I10104" t="s">
        <v>129</v>
      </c>
      <c r="J10104" s="247" t="s">
        <v>1226</v>
      </c>
      <c r="K10104"/>
      <c r="L10104" t="s">
        <v>37</v>
      </c>
      <c r="M10104"/>
      <c r="N10104"/>
      <c r="O10104"/>
      <c r="P10104"/>
      <c r="Q10104"/>
      <c r="U10104"/>
      <c r="V10104">
        <v>0</v>
      </c>
      <c r="W10104" s="247"/>
      <c r="X10104"/>
      <c r="Y10104"/>
      <c r="Z10104"/>
      <c r="AA10104"/>
      <c r="AB10104"/>
      <c r="AC10104"/>
      <c r="AD10104"/>
      <c r="AE10104"/>
      <c r="AF10104"/>
      <c r="AG10104"/>
      <c r="AH10104" s="115" t="s">
        <v>4308</v>
      </c>
    </row>
    <row r="10105" spans="1:35" x14ac:dyDescent="0.25">
      <c r="A10105" s="243">
        <v>337970</v>
      </c>
      <c r="B10105" s="244" t="s">
        <v>14158</v>
      </c>
      <c r="C10105" s="244" t="s">
        <v>209</v>
      </c>
      <c r="D10105" s="245" t="s">
        <v>14159</v>
      </c>
      <c r="E10105" s="115" t="s">
        <v>76</v>
      </c>
      <c r="F10105" s="237"/>
      <c r="G10105" s="245"/>
      <c r="H10105" s="115" t="s">
        <v>16</v>
      </c>
      <c r="I10105" t="s">
        <v>107</v>
      </c>
      <c r="J10105" s="244"/>
      <c r="U10105"/>
      <c r="V10105" t="s">
        <v>4424</v>
      </c>
      <c r="W10105" s="244"/>
      <c r="AD10105" s="115" t="s">
        <v>4308</v>
      </c>
      <c r="AE10105" s="115" t="s">
        <v>4308</v>
      </c>
      <c r="AF10105" s="115" t="s">
        <v>4308</v>
      </c>
      <c r="AG10105" s="115" t="s">
        <v>4308</v>
      </c>
      <c r="AH10105" s="115" t="s">
        <v>4308</v>
      </c>
      <c r="AI10105" s="115" t="e">
        <f>VLOOKUP(A10105,'[2]دراسات قانونية'!$A$3:$E$600,1,0)</f>
        <v>#N/A</v>
      </c>
    </row>
    <row r="10106" spans="1:35" x14ac:dyDescent="0.25">
      <c r="A10106" s="243">
        <v>337971</v>
      </c>
      <c r="B10106" s="244" t="s">
        <v>14160</v>
      </c>
      <c r="C10106" s="244" t="s">
        <v>384</v>
      </c>
      <c r="D10106" s="245" t="s">
        <v>633</v>
      </c>
      <c r="E10106" s="115" t="s">
        <v>76</v>
      </c>
      <c r="F10106" s="237">
        <v>33604</v>
      </c>
      <c r="G10106" s="245" t="s">
        <v>18</v>
      </c>
      <c r="H10106" s="115" t="s">
        <v>19</v>
      </c>
      <c r="I10106" t="s">
        <v>107</v>
      </c>
      <c r="J10106" s="244"/>
      <c r="U10106"/>
      <c r="V10106" t="s">
        <v>4424</v>
      </c>
      <c r="W10106" s="244"/>
      <c r="AC10106" s="115" t="s">
        <v>4308</v>
      </c>
      <c r="AD10106" s="115" t="s">
        <v>4308</v>
      </c>
      <c r="AE10106" s="115" t="s">
        <v>4308</v>
      </c>
      <c r="AF10106" s="115" t="s">
        <v>4308</v>
      </c>
      <c r="AG10106" s="115" t="s">
        <v>4308</v>
      </c>
      <c r="AH10106" s="115" t="s">
        <v>4308</v>
      </c>
      <c r="AI10106" s="115" t="e">
        <f>VLOOKUP(A10106,'[2]دراسات قانونية'!$A$3:$E$600,1,0)</f>
        <v>#N/A</v>
      </c>
    </row>
    <row r="10107" spans="1:35" x14ac:dyDescent="0.25">
      <c r="A10107" s="243">
        <v>337972</v>
      </c>
      <c r="B10107" s="244" t="s">
        <v>14161</v>
      </c>
      <c r="C10107" s="244" t="s">
        <v>680</v>
      </c>
      <c r="D10107" s="245" t="s">
        <v>757</v>
      </c>
      <c r="E10107" s="115" t="s">
        <v>76</v>
      </c>
      <c r="F10107" s="237"/>
      <c r="G10107" s="245"/>
      <c r="H10107" s="115" t="s">
        <v>16</v>
      </c>
      <c r="I10107" t="s">
        <v>107</v>
      </c>
      <c r="J10107" s="244"/>
      <c r="U10107"/>
      <c r="V10107" t="s">
        <v>4424</v>
      </c>
      <c r="W10107" s="244"/>
      <c r="AA10107" s="115" t="s">
        <v>4308</v>
      </c>
      <c r="AB10107" s="115" t="s">
        <v>4308</v>
      </c>
      <c r="AC10107" s="115" t="s">
        <v>4308</v>
      </c>
      <c r="AD10107" s="115" t="s">
        <v>4308</v>
      </c>
      <c r="AE10107" s="115" t="s">
        <v>4308</v>
      </c>
      <c r="AF10107" s="115" t="s">
        <v>4308</v>
      </c>
      <c r="AG10107" s="115" t="s">
        <v>4308</v>
      </c>
      <c r="AH10107" s="115" t="s">
        <v>4308</v>
      </c>
      <c r="AI10107" s="115" t="e">
        <f>VLOOKUP(A10107,'[2]دراسات قانونية'!$A$3:$E$600,1,0)</f>
        <v>#N/A</v>
      </c>
    </row>
    <row r="10108" spans="1:35" hidden="1" x14ac:dyDescent="0.25">
      <c r="A10108" s="246">
        <v>337973</v>
      </c>
      <c r="B10108" s="247" t="s">
        <v>6649</v>
      </c>
      <c r="C10108" s="247" t="s">
        <v>789</v>
      </c>
      <c r="D10108" s="248" t="s">
        <v>14162</v>
      </c>
      <c r="E10108" t="s">
        <v>76</v>
      </c>
      <c r="F10108" s="126">
        <v>30682</v>
      </c>
      <c r="G10108" s="248" t="s">
        <v>14163</v>
      </c>
      <c r="H10108" t="s">
        <v>16</v>
      </c>
      <c r="I10108" t="s">
        <v>129</v>
      </c>
      <c r="J10108" s="247" t="s">
        <v>1226</v>
      </c>
      <c r="K10108"/>
      <c r="L10108" t="s">
        <v>37</v>
      </c>
      <c r="M10108"/>
      <c r="N10108"/>
      <c r="O10108"/>
      <c r="P10108"/>
      <c r="Q10108"/>
      <c r="U10108"/>
      <c r="V10108">
        <v>0</v>
      </c>
      <c r="W10108" s="247"/>
      <c r="X10108"/>
      <c r="Y10108"/>
      <c r="Z10108"/>
      <c r="AA10108"/>
      <c r="AB10108"/>
      <c r="AC10108"/>
      <c r="AD10108"/>
      <c r="AE10108"/>
      <c r="AF10108"/>
      <c r="AG10108"/>
    </row>
    <row r="10109" spans="1:35" x14ac:dyDescent="0.25">
      <c r="A10109" s="243">
        <v>337974</v>
      </c>
      <c r="B10109" s="244" t="s">
        <v>8864</v>
      </c>
      <c r="C10109" s="244" t="s">
        <v>250</v>
      </c>
      <c r="D10109" s="245" t="s">
        <v>14164</v>
      </c>
      <c r="E10109" s="115" t="s">
        <v>76</v>
      </c>
      <c r="F10109" s="237"/>
      <c r="G10109" s="245"/>
      <c r="H10109" s="115" t="s">
        <v>16</v>
      </c>
      <c r="I10109" t="s">
        <v>107</v>
      </c>
      <c r="J10109" s="244"/>
      <c r="U10109"/>
      <c r="V10109" t="s">
        <v>4424</v>
      </c>
      <c r="W10109" s="244"/>
      <c r="AA10109" s="115" t="s">
        <v>4308</v>
      </c>
      <c r="AB10109" s="115" t="s">
        <v>4308</v>
      </c>
      <c r="AC10109" s="115" t="s">
        <v>4308</v>
      </c>
      <c r="AD10109" s="115" t="s">
        <v>4308</v>
      </c>
      <c r="AE10109" s="115" t="s">
        <v>4308</v>
      </c>
      <c r="AF10109" s="115" t="s">
        <v>4308</v>
      </c>
      <c r="AG10109" s="115" t="s">
        <v>4308</v>
      </c>
      <c r="AH10109" s="115" t="s">
        <v>4308</v>
      </c>
      <c r="AI10109" s="115" t="e">
        <f>VLOOKUP(A10109,'[2]دراسات قانونية'!$A$3:$E$600,1,0)</f>
        <v>#N/A</v>
      </c>
    </row>
    <row r="10110" spans="1:35" x14ac:dyDescent="0.25">
      <c r="A10110" s="243">
        <v>337975</v>
      </c>
      <c r="B10110" s="244" t="s">
        <v>12751</v>
      </c>
      <c r="C10110" s="244" t="s">
        <v>339</v>
      </c>
      <c r="D10110" s="245" t="s">
        <v>14165</v>
      </c>
      <c r="E10110" s="115" t="s">
        <v>76</v>
      </c>
      <c r="F10110" s="237"/>
      <c r="G10110" s="245"/>
      <c r="H10110" s="115" t="s">
        <v>16</v>
      </c>
      <c r="I10110" t="s">
        <v>107</v>
      </c>
      <c r="J10110" s="244"/>
      <c r="U10110"/>
      <c r="V10110" t="s">
        <v>4424</v>
      </c>
      <c r="W10110" s="244"/>
      <c r="AA10110" s="115" t="s">
        <v>4308</v>
      </c>
      <c r="AB10110" s="115" t="s">
        <v>4308</v>
      </c>
      <c r="AC10110" s="115" t="s">
        <v>4308</v>
      </c>
      <c r="AD10110" s="115" t="s">
        <v>4308</v>
      </c>
      <c r="AE10110" s="115" t="s">
        <v>4308</v>
      </c>
      <c r="AF10110" s="115" t="s">
        <v>4308</v>
      </c>
      <c r="AG10110" s="115" t="s">
        <v>4308</v>
      </c>
      <c r="AH10110" s="115" t="s">
        <v>4308</v>
      </c>
      <c r="AI10110" s="115" t="e">
        <f>VLOOKUP(A10110,'[2]دراسات قانونية'!$A$3:$E$600,1,0)</f>
        <v>#N/A</v>
      </c>
    </row>
    <row r="10111" spans="1:35" hidden="1" x14ac:dyDescent="0.25">
      <c r="A10111" s="246">
        <v>337976</v>
      </c>
      <c r="B10111" s="247" t="s">
        <v>502</v>
      </c>
      <c r="C10111" s="247" t="s">
        <v>546</v>
      </c>
      <c r="D10111" s="248" t="s">
        <v>281</v>
      </c>
      <c r="E10111" t="s">
        <v>76</v>
      </c>
      <c r="F10111" s="126">
        <v>33826</v>
      </c>
      <c r="G10111" s="248" t="s">
        <v>211</v>
      </c>
      <c r="H10111" t="s">
        <v>16</v>
      </c>
      <c r="I10111" t="s">
        <v>136</v>
      </c>
      <c r="J10111" s="247" t="s">
        <v>15</v>
      </c>
      <c r="K10111"/>
      <c r="L10111" t="s">
        <v>18</v>
      </c>
      <c r="M10111"/>
      <c r="N10111"/>
      <c r="O10111"/>
      <c r="P10111"/>
      <c r="Q10111"/>
      <c r="U10111"/>
      <c r="V10111">
        <v>0</v>
      </c>
      <c r="W10111" s="247"/>
      <c r="X10111"/>
      <c r="Y10111"/>
      <c r="Z10111"/>
      <c r="AA10111"/>
      <c r="AB10111"/>
      <c r="AC10111"/>
      <c r="AD10111"/>
      <c r="AE10111" t="s">
        <v>4308</v>
      </c>
      <c r="AF10111" t="s">
        <v>4308</v>
      </c>
      <c r="AG10111" t="s">
        <v>4308</v>
      </c>
      <c r="AH10111" s="115" t="s">
        <v>4308</v>
      </c>
    </row>
    <row r="10112" spans="1:35" hidden="1" x14ac:dyDescent="0.25">
      <c r="A10112" s="246">
        <v>337977</v>
      </c>
      <c r="B10112" s="247" t="s">
        <v>14166</v>
      </c>
      <c r="C10112" s="247" t="s">
        <v>356</v>
      </c>
      <c r="D10112" s="248" t="s">
        <v>14167</v>
      </c>
      <c r="E10112" t="s">
        <v>76</v>
      </c>
      <c r="F10112" s="126">
        <v>31146</v>
      </c>
      <c r="G10112" s="248" t="s">
        <v>18</v>
      </c>
      <c r="H10112" t="s">
        <v>16</v>
      </c>
      <c r="I10112" t="s">
        <v>136</v>
      </c>
      <c r="J10112" s="247" t="s">
        <v>15</v>
      </c>
      <c r="K10112"/>
      <c r="L10112" t="s">
        <v>18</v>
      </c>
      <c r="M10112"/>
      <c r="N10112"/>
      <c r="O10112"/>
      <c r="P10112"/>
      <c r="Q10112"/>
      <c r="U10112"/>
      <c r="V10112">
        <v>0</v>
      </c>
      <c r="W10112" s="247"/>
      <c r="X10112"/>
      <c r="Y10112"/>
      <c r="Z10112"/>
      <c r="AA10112"/>
      <c r="AB10112"/>
      <c r="AC10112"/>
      <c r="AD10112"/>
      <c r="AE10112"/>
      <c r="AF10112"/>
      <c r="AG10112"/>
    </row>
    <row r="10113" spans="1:35" hidden="1" x14ac:dyDescent="0.25">
      <c r="A10113" s="246">
        <v>337978</v>
      </c>
      <c r="B10113" s="247" t="s">
        <v>14168</v>
      </c>
      <c r="C10113" s="247" t="s">
        <v>11325</v>
      </c>
      <c r="D10113" s="248" t="s">
        <v>1441</v>
      </c>
      <c r="E10113" t="s">
        <v>76</v>
      </c>
      <c r="F10113" s="126">
        <v>34881</v>
      </c>
      <c r="G10113" s="248" t="s">
        <v>18</v>
      </c>
      <c r="H10113" t="s">
        <v>16</v>
      </c>
      <c r="I10113" t="s">
        <v>129</v>
      </c>
      <c r="J10113" s="247" t="s">
        <v>1226</v>
      </c>
      <c r="K10113"/>
      <c r="L10113" t="s">
        <v>18</v>
      </c>
      <c r="M10113"/>
      <c r="N10113"/>
      <c r="O10113"/>
      <c r="P10113"/>
      <c r="Q10113"/>
      <c r="U10113"/>
      <c r="V10113">
        <v>0</v>
      </c>
      <c r="W10113" s="247"/>
      <c r="X10113"/>
      <c r="Y10113"/>
      <c r="Z10113"/>
      <c r="AA10113"/>
      <c r="AB10113"/>
      <c r="AC10113"/>
      <c r="AD10113"/>
      <c r="AE10113"/>
      <c r="AF10113"/>
      <c r="AG10113"/>
    </row>
    <row r="10114" spans="1:35" x14ac:dyDescent="0.25">
      <c r="A10114" s="243">
        <v>337979</v>
      </c>
      <c r="B10114" s="244" t="s">
        <v>5531</v>
      </c>
      <c r="C10114" s="244" t="s">
        <v>625</v>
      </c>
      <c r="D10114" s="245" t="s">
        <v>838</v>
      </c>
      <c r="E10114" s="115" t="s">
        <v>76</v>
      </c>
      <c r="F10114" s="237">
        <v>31593</v>
      </c>
      <c r="G10114" s="245" t="s">
        <v>18</v>
      </c>
      <c r="H10114" s="115" t="s">
        <v>16</v>
      </c>
      <c r="I10114" t="s">
        <v>107</v>
      </c>
      <c r="J10114" s="244" t="s">
        <v>15</v>
      </c>
      <c r="L10114" s="115" t="s">
        <v>18</v>
      </c>
      <c r="U10114"/>
      <c r="V10114" t="s">
        <v>16623</v>
      </c>
      <c r="W10114" s="244"/>
      <c r="AH10114" s="115" t="s">
        <v>4308</v>
      </c>
      <c r="AI10114" s="115" t="e">
        <f>VLOOKUP(A10114,'[2]دراسات قانونية'!$A$3:$E$600,1,0)</f>
        <v>#N/A</v>
      </c>
    </row>
    <row r="10115" spans="1:35" hidden="1" x14ac:dyDescent="0.25">
      <c r="A10115" s="243">
        <v>337980</v>
      </c>
      <c r="B10115" s="244" t="s">
        <v>2761</v>
      </c>
      <c r="C10115" s="244" t="s">
        <v>664</v>
      </c>
      <c r="D10115" s="245" t="s">
        <v>2762</v>
      </c>
      <c r="E10115" s="115" t="s">
        <v>76</v>
      </c>
      <c r="F10115" s="237">
        <v>30901</v>
      </c>
      <c r="G10115" s="245" t="s">
        <v>18</v>
      </c>
      <c r="H10115" s="115" t="s">
        <v>16</v>
      </c>
      <c r="I10115" t="s">
        <v>199</v>
      </c>
      <c r="J10115" s="244" t="s">
        <v>1226</v>
      </c>
      <c r="L10115" s="115" t="s">
        <v>18</v>
      </c>
      <c r="U10115"/>
      <c r="V10115">
        <v>0</v>
      </c>
      <c r="W10115" s="244"/>
    </row>
    <row r="10116" spans="1:35" x14ac:dyDescent="0.25">
      <c r="A10116" s="243">
        <v>337981</v>
      </c>
      <c r="B10116" s="244" t="s">
        <v>5412</v>
      </c>
      <c r="C10116" s="244" t="s">
        <v>11404</v>
      </c>
      <c r="D10116" s="245" t="s">
        <v>1944</v>
      </c>
      <c r="E10116" s="115" t="s">
        <v>76</v>
      </c>
      <c r="F10116" s="237"/>
      <c r="G10116" s="245"/>
      <c r="H10116" s="115" t="s">
        <v>16</v>
      </c>
      <c r="I10116" t="s">
        <v>107</v>
      </c>
      <c r="J10116" s="244"/>
      <c r="U10116"/>
      <c r="V10116" t="s">
        <v>4424</v>
      </c>
      <c r="W10116" s="244"/>
      <c r="AA10116" s="115" t="s">
        <v>4308</v>
      </c>
      <c r="AB10116" s="115" t="s">
        <v>4308</v>
      </c>
      <c r="AC10116" s="115" t="s">
        <v>4308</v>
      </c>
      <c r="AD10116" s="115" t="s">
        <v>4308</v>
      </c>
      <c r="AE10116" s="115" t="s">
        <v>4308</v>
      </c>
      <c r="AF10116" s="115" t="s">
        <v>4308</v>
      </c>
      <c r="AG10116" s="115" t="s">
        <v>4308</v>
      </c>
      <c r="AH10116" s="115" t="s">
        <v>4308</v>
      </c>
      <c r="AI10116" s="115" t="e">
        <f>VLOOKUP(A10116,'[2]دراسات قانونية'!$A$3:$E$600,1,0)</f>
        <v>#N/A</v>
      </c>
    </row>
    <row r="10117" spans="1:35" x14ac:dyDescent="0.25">
      <c r="A10117" s="243">
        <v>337982</v>
      </c>
      <c r="B10117" s="244" t="s">
        <v>11251</v>
      </c>
      <c r="C10117" s="244" t="s">
        <v>332</v>
      </c>
      <c r="D10117" s="245" t="s">
        <v>230</v>
      </c>
      <c r="E10117" s="115" t="s">
        <v>76</v>
      </c>
      <c r="F10117" s="237">
        <v>35928</v>
      </c>
      <c r="G10117" s="245" t="s">
        <v>1566</v>
      </c>
      <c r="H10117" s="115" t="s">
        <v>59</v>
      </c>
      <c r="I10117" t="s">
        <v>107</v>
      </c>
      <c r="J10117" s="244" t="s">
        <v>1226</v>
      </c>
      <c r="L10117" s="115" t="s">
        <v>37</v>
      </c>
      <c r="U10117"/>
      <c r="V10117" t="s">
        <v>4424</v>
      </c>
      <c r="W10117" s="244"/>
      <c r="AF10117" s="115" t="s">
        <v>4308</v>
      </c>
      <c r="AG10117" s="115" t="s">
        <v>4308</v>
      </c>
      <c r="AH10117" s="115" t="s">
        <v>4308</v>
      </c>
      <c r="AI10117" s="115" t="e">
        <f>VLOOKUP(A10117,'[2]دراسات قانونية'!$A$3:$E$600,1,0)</f>
        <v>#N/A</v>
      </c>
    </row>
    <row r="10118" spans="1:35" hidden="1" x14ac:dyDescent="0.25">
      <c r="A10118" s="246">
        <v>337983</v>
      </c>
      <c r="B10118" s="247" t="s">
        <v>4613</v>
      </c>
      <c r="C10118" s="247" t="s">
        <v>250</v>
      </c>
      <c r="D10118" s="248" t="s">
        <v>722</v>
      </c>
      <c r="E10118" t="s">
        <v>76</v>
      </c>
      <c r="F10118" s="126">
        <v>34463</v>
      </c>
      <c r="G10118" s="248" t="s">
        <v>325</v>
      </c>
      <c r="H10118" t="s">
        <v>16</v>
      </c>
      <c r="I10118" t="s">
        <v>129</v>
      </c>
      <c r="J10118" s="247" t="s">
        <v>15</v>
      </c>
      <c r="K10118"/>
      <c r="L10118" t="s">
        <v>30</v>
      </c>
      <c r="M10118"/>
      <c r="N10118"/>
      <c r="O10118"/>
      <c r="P10118"/>
      <c r="Q10118"/>
      <c r="U10118"/>
      <c r="V10118">
        <v>0</v>
      </c>
      <c r="W10118" s="247"/>
      <c r="X10118"/>
      <c r="Y10118"/>
      <c r="Z10118"/>
      <c r="AA10118"/>
      <c r="AB10118"/>
      <c r="AC10118"/>
      <c r="AD10118"/>
      <c r="AE10118"/>
      <c r="AF10118"/>
      <c r="AG10118"/>
      <c r="AH10118" s="115" t="s">
        <v>4308</v>
      </c>
    </row>
    <row r="10119" spans="1:35" hidden="1" x14ac:dyDescent="0.25">
      <c r="A10119" s="246">
        <v>337984</v>
      </c>
      <c r="B10119" s="247" t="s">
        <v>4613</v>
      </c>
      <c r="C10119" s="247" t="s">
        <v>212</v>
      </c>
      <c r="D10119" s="248" t="s">
        <v>1136</v>
      </c>
      <c r="E10119" t="s">
        <v>76</v>
      </c>
      <c r="F10119" s="126">
        <v>32874</v>
      </c>
      <c r="G10119" s="248" t="s">
        <v>18</v>
      </c>
      <c r="H10119" t="s">
        <v>16</v>
      </c>
      <c r="I10119" t="s">
        <v>136</v>
      </c>
      <c r="J10119" s="247" t="s">
        <v>1226</v>
      </c>
      <c r="K10119"/>
      <c r="L10119" t="s">
        <v>18</v>
      </c>
      <c r="M10119"/>
      <c r="N10119"/>
      <c r="O10119"/>
      <c r="P10119"/>
      <c r="Q10119"/>
      <c r="U10119"/>
      <c r="V10119">
        <v>0</v>
      </c>
      <c r="W10119" s="247"/>
      <c r="X10119"/>
      <c r="Y10119"/>
      <c r="Z10119"/>
      <c r="AA10119"/>
      <c r="AB10119"/>
      <c r="AC10119"/>
      <c r="AD10119"/>
      <c r="AE10119"/>
      <c r="AF10119"/>
      <c r="AG10119"/>
    </row>
    <row r="10120" spans="1:35" x14ac:dyDescent="0.25">
      <c r="A10120" s="243">
        <v>337985</v>
      </c>
      <c r="B10120" s="244" t="s">
        <v>12762</v>
      </c>
      <c r="C10120" s="244" t="s">
        <v>1144</v>
      </c>
      <c r="D10120" s="245" t="s">
        <v>1627</v>
      </c>
      <c r="E10120" s="115" t="s">
        <v>76</v>
      </c>
      <c r="F10120" s="237">
        <v>32173</v>
      </c>
      <c r="G10120" s="245" t="s">
        <v>14169</v>
      </c>
      <c r="H10120" s="115" t="s">
        <v>16</v>
      </c>
      <c r="I10120" t="s">
        <v>107</v>
      </c>
      <c r="J10120" s="244" t="s">
        <v>1226</v>
      </c>
      <c r="L10120" s="115" t="s">
        <v>47</v>
      </c>
      <c r="U10120"/>
      <c r="V10120" t="s">
        <v>4424</v>
      </c>
      <c r="W10120" s="244"/>
      <c r="AF10120" s="115" t="s">
        <v>4308</v>
      </c>
      <c r="AG10120" s="115" t="s">
        <v>4308</v>
      </c>
      <c r="AH10120" s="115" t="s">
        <v>4308</v>
      </c>
      <c r="AI10120" s="115" t="e">
        <f>VLOOKUP(A10120,'[2]دراسات قانونية'!$A$3:$E$600,1,0)</f>
        <v>#N/A</v>
      </c>
    </row>
    <row r="10121" spans="1:35" x14ac:dyDescent="0.25">
      <c r="A10121" s="243">
        <v>337986</v>
      </c>
      <c r="B10121" s="244" t="s">
        <v>916</v>
      </c>
      <c r="C10121" s="244" t="s">
        <v>384</v>
      </c>
      <c r="D10121" s="245" t="s">
        <v>1751</v>
      </c>
      <c r="E10121" s="115" t="s">
        <v>76</v>
      </c>
      <c r="F10121" s="237">
        <v>35957</v>
      </c>
      <c r="G10121" s="245" t="s">
        <v>18</v>
      </c>
      <c r="H10121" s="115" t="s">
        <v>16</v>
      </c>
      <c r="I10121" t="s">
        <v>107</v>
      </c>
      <c r="J10121" s="244" t="s">
        <v>15</v>
      </c>
      <c r="L10121" s="115" t="s">
        <v>18</v>
      </c>
      <c r="U10121"/>
      <c r="V10121" t="s">
        <v>4424</v>
      </c>
      <c r="W10121" s="244"/>
      <c r="AE10121" s="115" t="s">
        <v>4308</v>
      </c>
      <c r="AF10121" s="115" t="s">
        <v>4308</v>
      </c>
      <c r="AG10121" s="115" t="s">
        <v>4308</v>
      </c>
      <c r="AH10121" s="115" t="s">
        <v>4308</v>
      </c>
      <c r="AI10121" s="115" t="e">
        <f>VLOOKUP(A10121,'[2]دراسات قانونية'!$A$3:$E$600,1,0)</f>
        <v>#N/A</v>
      </c>
    </row>
    <row r="10122" spans="1:35" hidden="1" x14ac:dyDescent="0.25">
      <c r="A10122" s="246">
        <v>337987</v>
      </c>
      <c r="B10122" s="247" t="s">
        <v>14170</v>
      </c>
      <c r="C10122" s="247" t="s">
        <v>364</v>
      </c>
      <c r="D10122" s="248" t="s">
        <v>478</v>
      </c>
      <c r="E10122" t="s">
        <v>76</v>
      </c>
      <c r="F10122" s="126">
        <v>30448</v>
      </c>
      <c r="G10122" s="248" t="s">
        <v>18</v>
      </c>
      <c r="H10122" t="s">
        <v>16</v>
      </c>
      <c r="I10122" t="s">
        <v>129</v>
      </c>
      <c r="J10122" s="247"/>
      <c r="K10122"/>
      <c r="L10122"/>
      <c r="M10122"/>
      <c r="N10122"/>
      <c r="O10122"/>
      <c r="P10122"/>
      <c r="Q10122"/>
      <c r="U10122"/>
      <c r="V10122" t="s">
        <v>16623</v>
      </c>
      <c r="W10122" s="247"/>
      <c r="X10122"/>
      <c r="Y10122"/>
      <c r="Z10122"/>
      <c r="AA10122"/>
      <c r="AB10122"/>
      <c r="AC10122" t="s">
        <v>4308</v>
      </c>
      <c r="AD10122" t="s">
        <v>4308</v>
      </c>
      <c r="AE10122" t="s">
        <v>4308</v>
      </c>
      <c r="AF10122" t="s">
        <v>4308</v>
      </c>
      <c r="AG10122" t="s">
        <v>4308</v>
      </c>
      <c r="AH10122" s="115" t="s">
        <v>4308</v>
      </c>
    </row>
    <row r="10123" spans="1:35" x14ac:dyDescent="0.25">
      <c r="A10123" s="243">
        <v>337988</v>
      </c>
      <c r="B10123" s="244" t="s">
        <v>1510</v>
      </c>
      <c r="C10123" s="244" t="s">
        <v>533</v>
      </c>
      <c r="D10123" s="245" t="s">
        <v>404</v>
      </c>
      <c r="E10123" s="115" t="s">
        <v>76</v>
      </c>
      <c r="F10123" s="237"/>
      <c r="G10123" s="245"/>
      <c r="H10123" s="115" t="s">
        <v>16</v>
      </c>
      <c r="I10123" t="s">
        <v>107</v>
      </c>
      <c r="J10123" s="244"/>
      <c r="U10123"/>
      <c r="V10123" t="s">
        <v>4424</v>
      </c>
      <c r="W10123" s="244"/>
      <c r="AA10123" s="115" t="s">
        <v>4308</v>
      </c>
      <c r="AB10123" s="115" t="s">
        <v>4308</v>
      </c>
      <c r="AC10123" s="115" t="s">
        <v>4308</v>
      </c>
      <c r="AD10123" s="115" t="s">
        <v>4308</v>
      </c>
      <c r="AE10123" s="115" t="s">
        <v>4308</v>
      </c>
      <c r="AF10123" s="115" t="s">
        <v>4308</v>
      </c>
      <c r="AG10123" s="115" t="s">
        <v>4308</v>
      </c>
      <c r="AH10123" s="115" t="s">
        <v>4308</v>
      </c>
      <c r="AI10123" s="115" t="e">
        <f>VLOOKUP(A10123,'[2]دراسات قانونية'!$A$3:$E$600,1,0)</f>
        <v>#N/A</v>
      </c>
    </row>
    <row r="10124" spans="1:35" hidden="1" x14ac:dyDescent="0.25">
      <c r="A10124" s="246">
        <v>337989</v>
      </c>
      <c r="B10124" s="247" t="s">
        <v>14171</v>
      </c>
      <c r="C10124" s="247" t="s">
        <v>209</v>
      </c>
      <c r="D10124" s="248" t="s">
        <v>276</v>
      </c>
      <c r="E10124" t="s">
        <v>76</v>
      </c>
      <c r="F10124" s="126">
        <v>32551</v>
      </c>
      <c r="G10124" s="248" t="s">
        <v>18</v>
      </c>
      <c r="H10124" t="s">
        <v>16</v>
      </c>
      <c r="I10124" t="s">
        <v>129</v>
      </c>
      <c r="J10124" s="247" t="s">
        <v>15</v>
      </c>
      <c r="K10124"/>
      <c r="L10124" t="s">
        <v>18</v>
      </c>
      <c r="M10124"/>
      <c r="N10124"/>
      <c r="O10124"/>
      <c r="P10124"/>
      <c r="Q10124"/>
      <c r="U10124"/>
      <c r="V10124">
        <v>0</v>
      </c>
      <c r="W10124" s="247"/>
      <c r="X10124"/>
      <c r="Y10124"/>
      <c r="Z10124"/>
      <c r="AA10124"/>
      <c r="AB10124"/>
      <c r="AC10124"/>
      <c r="AD10124"/>
      <c r="AE10124"/>
      <c r="AF10124"/>
      <c r="AG10124"/>
    </row>
    <row r="10125" spans="1:35" hidden="1" x14ac:dyDescent="0.25">
      <c r="A10125" s="246">
        <v>337990</v>
      </c>
      <c r="B10125" s="247" t="s">
        <v>5136</v>
      </c>
      <c r="C10125" s="247" t="s">
        <v>4462</v>
      </c>
      <c r="D10125" s="248" t="s">
        <v>9611</v>
      </c>
      <c r="E10125" t="s">
        <v>76</v>
      </c>
      <c r="F10125" s="126">
        <v>31024</v>
      </c>
      <c r="G10125" s="248" t="s">
        <v>12076</v>
      </c>
      <c r="H10125" t="s">
        <v>16</v>
      </c>
      <c r="I10125" t="s">
        <v>129</v>
      </c>
      <c r="J10125" s="247" t="s">
        <v>15</v>
      </c>
      <c r="K10125"/>
      <c r="L10125" t="s">
        <v>27</v>
      </c>
      <c r="M10125"/>
      <c r="N10125"/>
      <c r="O10125"/>
      <c r="P10125"/>
      <c r="Q10125"/>
      <c r="U10125"/>
      <c r="V10125">
        <v>0</v>
      </c>
      <c r="W10125" s="247"/>
      <c r="X10125"/>
      <c r="Y10125"/>
      <c r="Z10125"/>
      <c r="AA10125"/>
      <c r="AB10125"/>
      <c r="AC10125"/>
      <c r="AD10125"/>
      <c r="AE10125"/>
      <c r="AF10125"/>
      <c r="AG10125"/>
    </row>
    <row r="10126" spans="1:35" x14ac:dyDescent="0.25">
      <c r="A10126" s="243">
        <v>337991</v>
      </c>
      <c r="B10126" s="244" t="s">
        <v>14172</v>
      </c>
      <c r="C10126" s="244" t="s">
        <v>348</v>
      </c>
      <c r="D10126" s="245" t="s">
        <v>483</v>
      </c>
      <c r="E10126" s="115" t="s">
        <v>76</v>
      </c>
      <c r="F10126" s="237"/>
      <c r="G10126" s="245"/>
      <c r="H10126" s="115" t="s">
        <v>16</v>
      </c>
      <c r="I10126" t="s">
        <v>107</v>
      </c>
      <c r="J10126" s="244"/>
      <c r="U10126"/>
      <c r="V10126" t="s">
        <v>4424</v>
      </c>
      <c r="W10126" s="244"/>
      <c r="AA10126" s="115" t="s">
        <v>4308</v>
      </c>
      <c r="AB10126" s="115" t="s">
        <v>4308</v>
      </c>
      <c r="AC10126" s="115" t="s">
        <v>4308</v>
      </c>
      <c r="AD10126" s="115" t="s">
        <v>4308</v>
      </c>
      <c r="AE10126" s="115" t="s">
        <v>4308</v>
      </c>
      <c r="AF10126" s="115" t="s">
        <v>4308</v>
      </c>
      <c r="AG10126" s="115" t="s">
        <v>4308</v>
      </c>
      <c r="AH10126" s="115" t="s">
        <v>4308</v>
      </c>
      <c r="AI10126" s="115" t="e">
        <f>VLOOKUP(A10126,'[2]دراسات قانونية'!$A$3:$E$600,1,0)</f>
        <v>#N/A</v>
      </c>
    </row>
    <row r="10127" spans="1:35" hidden="1" x14ac:dyDescent="0.25">
      <c r="A10127" s="246">
        <v>337992</v>
      </c>
      <c r="B10127" s="247" t="s">
        <v>14173</v>
      </c>
      <c r="C10127" s="247" t="s">
        <v>360</v>
      </c>
      <c r="D10127" s="248" t="s">
        <v>541</v>
      </c>
      <c r="E10127" t="s">
        <v>76</v>
      </c>
      <c r="F10127" s="126">
        <v>36556</v>
      </c>
      <c r="G10127" s="248" t="s">
        <v>18</v>
      </c>
      <c r="H10127" t="s">
        <v>16</v>
      </c>
      <c r="I10127" t="s">
        <v>129</v>
      </c>
      <c r="J10127" s="247" t="s">
        <v>15</v>
      </c>
      <c r="K10127"/>
      <c r="L10127" t="s">
        <v>18</v>
      </c>
      <c r="M10127"/>
      <c r="N10127"/>
      <c r="O10127"/>
      <c r="P10127" t="s">
        <v>14174</v>
      </c>
      <c r="Q10127"/>
      <c r="U10127"/>
      <c r="V10127" t="s">
        <v>16623</v>
      </c>
      <c r="W10127" s="247"/>
      <c r="X10127"/>
      <c r="Y10127"/>
      <c r="Z10127"/>
      <c r="AA10127"/>
      <c r="AB10127"/>
      <c r="AC10127"/>
      <c r="AD10127"/>
      <c r="AE10127"/>
      <c r="AF10127"/>
      <c r="AG10127"/>
      <c r="AH10127" s="115" t="s">
        <v>4308</v>
      </c>
    </row>
    <row r="10128" spans="1:35" x14ac:dyDescent="0.25">
      <c r="A10128" s="243">
        <v>337993</v>
      </c>
      <c r="B10128" s="244" t="s">
        <v>14175</v>
      </c>
      <c r="C10128" s="244" t="s">
        <v>598</v>
      </c>
      <c r="D10128" s="245" t="s">
        <v>732</v>
      </c>
      <c r="E10128" s="115" t="s">
        <v>76</v>
      </c>
      <c r="F10128" s="237">
        <v>32874</v>
      </c>
      <c r="G10128" s="245" t="s">
        <v>18</v>
      </c>
      <c r="H10128" s="115" t="s">
        <v>16</v>
      </c>
      <c r="I10128" t="s">
        <v>107</v>
      </c>
      <c r="J10128" s="244"/>
      <c r="U10128"/>
      <c r="V10128" t="s">
        <v>4424</v>
      </c>
      <c r="W10128" s="244"/>
      <c r="AC10128" s="115" t="s">
        <v>4308</v>
      </c>
      <c r="AD10128" s="115" t="s">
        <v>4308</v>
      </c>
      <c r="AE10128" s="115" t="s">
        <v>4308</v>
      </c>
      <c r="AF10128" s="115" t="s">
        <v>4308</v>
      </c>
      <c r="AG10128" s="115" t="s">
        <v>4308</v>
      </c>
      <c r="AH10128" s="115" t="s">
        <v>4308</v>
      </c>
      <c r="AI10128" s="115" t="e">
        <f>VLOOKUP(A10128,'[2]دراسات قانونية'!$A$3:$E$600,1,0)</f>
        <v>#N/A</v>
      </c>
    </row>
    <row r="10129" spans="1:35" x14ac:dyDescent="0.25">
      <c r="A10129" s="243">
        <v>337994</v>
      </c>
      <c r="B10129" s="244" t="s">
        <v>7113</v>
      </c>
      <c r="C10129" s="244" t="s">
        <v>362</v>
      </c>
      <c r="D10129" s="245" t="s">
        <v>5020</v>
      </c>
      <c r="E10129" s="115" t="s">
        <v>76</v>
      </c>
      <c r="F10129" s="237"/>
      <c r="G10129" s="245"/>
      <c r="H10129" s="115" t="s">
        <v>16</v>
      </c>
      <c r="I10129" t="s">
        <v>107</v>
      </c>
      <c r="J10129" s="244"/>
      <c r="U10129"/>
      <c r="V10129" t="s">
        <v>4424</v>
      </c>
      <c r="W10129" s="244"/>
      <c r="AA10129" s="115" t="s">
        <v>4308</v>
      </c>
      <c r="AB10129" s="115" t="s">
        <v>4308</v>
      </c>
      <c r="AC10129" s="115" t="s">
        <v>4308</v>
      </c>
      <c r="AD10129" s="115" t="s">
        <v>4308</v>
      </c>
      <c r="AE10129" s="115" t="s">
        <v>4308</v>
      </c>
      <c r="AF10129" s="115" t="s">
        <v>4308</v>
      </c>
      <c r="AG10129" s="115" t="s">
        <v>4308</v>
      </c>
      <c r="AH10129" s="115" t="s">
        <v>4308</v>
      </c>
      <c r="AI10129" s="115" t="e">
        <f>VLOOKUP(A10129,'[2]دراسات قانونية'!$A$3:$E$600,1,0)</f>
        <v>#N/A</v>
      </c>
    </row>
    <row r="10130" spans="1:35" x14ac:dyDescent="0.25">
      <c r="A10130" s="243">
        <v>337995</v>
      </c>
      <c r="B10130" s="244" t="s">
        <v>14176</v>
      </c>
      <c r="C10130" s="244" t="s">
        <v>339</v>
      </c>
      <c r="D10130" s="245" t="s">
        <v>724</v>
      </c>
      <c r="E10130" s="115" t="s">
        <v>76</v>
      </c>
      <c r="F10130" s="237"/>
      <c r="G10130" s="245"/>
      <c r="H10130" s="115" t="s">
        <v>16</v>
      </c>
      <c r="I10130" t="s">
        <v>107</v>
      </c>
      <c r="J10130" s="244"/>
      <c r="U10130"/>
      <c r="V10130" t="s">
        <v>4424</v>
      </c>
      <c r="W10130" s="244"/>
      <c r="AA10130" s="115" t="s">
        <v>4308</v>
      </c>
      <c r="AB10130" s="115" t="s">
        <v>4308</v>
      </c>
      <c r="AC10130" s="115" t="s">
        <v>4308</v>
      </c>
      <c r="AD10130" s="115" t="s">
        <v>4308</v>
      </c>
      <c r="AE10130" s="115" t="s">
        <v>4308</v>
      </c>
      <c r="AF10130" s="115" t="s">
        <v>4308</v>
      </c>
      <c r="AG10130" s="115" t="s">
        <v>4308</v>
      </c>
      <c r="AH10130" s="115" t="s">
        <v>4308</v>
      </c>
      <c r="AI10130" s="115" t="e">
        <f>VLOOKUP(A10130,'[2]دراسات قانونية'!$A$3:$E$600,1,0)</f>
        <v>#N/A</v>
      </c>
    </row>
    <row r="10131" spans="1:35" x14ac:dyDescent="0.25">
      <c r="A10131" s="243">
        <v>337996</v>
      </c>
      <c r="B10131" s="244" t="s">
        <v>14177</v>
      </c>
      <c r="C10131" s="244" t="s">
        <v>377</v>
      </c>
      <c r="D10131" s="245" t="s">
        <v>832</v>
      </c>
      <c r="E10131" s="115" t="s">
        <v>76</v>
      </c>
      <c r="F10131" s="237"/>
      <c r="G10131" s="245"/>
      <c r="H10131" s="115" t="s">
        <v>16</v>
      </c>
      <c r="I10131" t="s">
        <v>107</v>
      </c>
      <c r="J10131" s="244"/>
      <c r="U10131"/>
      <c r="V10131" t="s">
        <v>4424</v>
      </c>
      <c r="W10131" s="244"/>
      <c r="AC10131" s="115" t="s">
        <v>4308</v>
      </c>
      <c r="AD10131" s="115" t="s">
        <v>4308</v>
      </c>
      <c r="AE10131" s="115" t="s">
        <v>4308</v>
      </c>
      <c r="AF10131" s="115" t="s">
        <v>4308</v>
      </c>
      <c r="AG10131" s="115" t="s">
        <v>4308</v>
      </c>
      <c r="AH10131" s="115" t="s">
        <v>4308</v>
      </c>
      <c r="AI10131" s="115" t="e">
        <f>VLOOKUP(A10131,'[2]دراسات قانونية'!$A$3:$E$600,1,0)</f>
        <v>#N/A</v>
      </c>
    </row>
    <row r="10132" spans="1:35" x14ac:dyDescent="0.25">
      <c r="A10132" s="243">
        <v>337997</v>
      </c>
      <c r="B10132" s="244" t="s">
        <v>14178</v>
      </c>
      <c r="C10132" s="244" t="s">
        <v>1364</v>
      </c>
      <c r="D10132" s="245" t="s">
        <v>14179</v>
      </c>
      <c r="E10132" s="115" t="s">
        <v>76</v>
      </c>
      <c r="F10132" s="237"/>
      <c r="G10132" s="245"/>
      <c r="H10132" s="115" t="s">
        <v>16</v>
      </c>
      <c r="I10132" t="s">
        <v>107</v>
      </c>
      <c r="J10132" s="244"/>
      <c r="U10132"/>
      <c r="V10132" t="s">
        <v>4424</v>
      </c>
      <c r="W10132" s="244"/>
      <c r="AA10132" s="115" t="s">
        <v>4308</v>
      </c>
      <c r="AB10132" s="115" t="s">
        <v>4308</v>
      </c>
      <c r="AC10132" s="115" t="s">
        <v>4308</v>
      </c>
      <c r="AD10132" s="115" t="s">
        <v>4308</v>
      </c>
      <c r="AE10132" s="115" t="s">
        <v>4308</v>
      </c>
      <c r="AF10132" s="115" t="s">
        <v>4308</v>
      </c>
      <c r="AG10132" s="115" t="s">
        <v>4308</v>
      </c>
      <c r="AH10132" s="115" t="s">
        <v>4308</v>
      </c>
      <c r="AI10132" s="115" t="e">
        <f>VLOOKUP(A10132,'[2]دراسات قانونية'!$A$3:$E$600,1,0)</f>
        <v>#N/A</v>
      </c>
    </row>
    <row r="10133" spans="1:35" x14ac:dyDescent="0.25">
      <c r="A10133" s="243">
        <v>337998</v>
      </c>
      <c r="B10133" s="244" t="s">
        <v>14180</v>
      </c>
      <c r="C10133" s="244" t="s">
        <v>4937</v>
      </c>
      <c r="D10133" s="245" t="s">
        <v>494</v>
      </c>
      <c r="E10133" s="115" t="s">
        <v>76</v>
      </c>
      <c r="F10133" s="237"/>
      <c r="G10133" s="245"/>
      <c r="H10133" s="115" t="s">
        <v>16</v>
      </c>
      <c r="I10133" t="s">
        <v>107</v>
      </c>
      <c r="J10133" s="244"/>
      <c r="U10133"/>
      <c r="V10133" t="s">
        <v>4424</v>
      </c>
      <c r="W10133" s="244"/>
      <c r="AA10133" s="115" t="s">
        <v>4308</v>
      </c>
      <c r="AB10133" s="115" t="s">
        <v>4308</v>
      </c>
      <c r="AC10133" s="115" t="s">
        <v>4308</v>
      </c>
      <c r="AD10133" s="115" t="s">
        <v>4308</v>
      </c>
      <c r="AE10133" s="115" t="s">
        <v>4308</v>
      </c>
      <c r="AF10133" s="115" t="s">
        <v>4308</v>
      </c>
      <c r="AG10133" s="115" t="s">
        <v>4308</v>
      </c>
      <c r="AH10133" s="115" t="s">
        <v>4308</v>
      </c>
      <c r="AI10133" s="115" t="e">
        <f>VLOOKUP(A10133,'[2]دراسات قانونية'!$A$3:$E$600,1,0)</f>
        <v>#N/A</v>
      </c>
    </row>
    <row r="10134" spans="1:35" hidden="1" x14ac:dyDescent="0.25">
      <c r="A10134" s="246">
        <v>337999</v>
      </c>
      <c r="B10134" s="247" t="s">
        <v>14181</v>
      </c>
      <c r="C10134" s="247" t="s">
        <v>244</v>
      </c>
      <c r="D10134" s="248" t="s">
        <v>2159</v>
      </c>
      <c r="E10134" t="s">
        <v>76</v>
      </c>
      <c r="F10134" s="126">
        <v>31857</v>
      </c>
      <c r="G10134" s="248" t="s">
        <v>73</v>
      </c>
      <c r="H10134" t="s">
        <v>16</v>
      </c>
      <c r="I10134" t="s">
        <v>129</v>
      </c>
      <c r="J10134" s="247"/>
      <c r="K10134"/>
      <c r="L10134"/>
      <c r="M10134"/>
      <c r="N10134"/>
      <c r="O10134"/>
      <c r="P10134"/>
      <c r="Q10134"/>
      <c r="U10134"/>
      <c r="V10134" t="s">
        <v>16623</v>
      </c>
      <c r="W10134" s="247"/>
      <c r="X10134"/>
      <c r="Y10134"/>
      <c r="Z10134"/>
      <c r="AA10134"/>
      <c r="AB10134"/>
      <c r="AC10134"/>
      <c r="AD10134" t="s">
        <v>4308</v>
      </c>
      <c r="AE10134" t="s">
        <v>4308</v>
      </c>
      <c r="AF10134" t="s">
        <v>4308</v>
      </c>
      <c r="AG10134" t="s">
        <v>4308</v>
      </c>
      <c r="AH10134" s="115" t="s">
        <v>4308</v>
      </c>
    </row>
    <row r="10135" spans="1:35" x14ac:dyDescent="0.25">
      <c r="A10135" s="243">
        <v>338000</v>
      </c>
      <c r="B10135" s="244" t="s">
        <v>14182</v>
      </c>
      <c r="C10135" s="244" t="s">
        <v>348</v>
      </c>
      <c r="D10135" s="245" t="s">
        <v>14183</v>
      </c>
      <c r="E10135" s="115" t="s">
        <v>76</v>
      </c>
      <c r="F10135" s="237"/>
      <c r="G10135" s="245"/>
      <c r="H10135" s="115" t="s">
        <v>16</v>
      </c>
      <c r="I10135" t="s">
        <v>107</v>
      </c>
      <c r="J10135" s="244"/>
      <c r="U10135"/>
      <c r="V10135" t="s">
        <v>4424</v>
      </c>
      <c r="W10135" s="244"/>
      <c r="AA10135" s="115" t="s">
        <v>4308</v>
      </c>
      <c r="AB10135" s="115" t="s">
        <v>4308</v>
      </c>
      <c r="AC10135" s="115" t="s">
        <v>4308</v>
      </c>
      <c r="AD10135" s="115" t="s">
        <v>4308</v>
      </c>
      <c r="AE10135" s="115" t="s">
        <v>4308</v>
      </c>
      <c r="AF10135" s="115" t="s">
        <v>4308</v>
      </c>
      <c r="AG10135" s="115" t="s">
        <v>4308</v>
      </c>
      <c r="AH10135" s="115" t="s">
        <v>4308</v>
      </c>
      <c r="AI10135" s="115" t="e">
        <f>VLOOKUP(A10135,'[2]دراسات قانونية'!$A$3:$E$600,1,0)</f>
        <v>#N/A</v>
      </c>
    </row>
    <row r="10136" spans="1:35" x14ac:dyDescent="0.25">
      <c r="A10136" s="243">
        <v>338001</v>
      </c>
      <c r="B10136" s="244" t="s">
        <v>14184</v>
      </c>
      <c r="C10136" s="244" t="s">
        <v>1246</v>
      </c>
      <c r="D10136" s="245" t="s">
        <v>222</v>
      </c>
      <c r="E10136" s="115" t="s">
        <v>76</v>
      </c>
      <c r="F10136" s="237">
        <v>33940</v>
      </c>
      <c r="G10136" s="245" t="s">
        <v>211</v>
      </c>
      <c r="H10136" s="115" t="s">
        <v>16</v>
      </c>
      <c r="I10136" t="s">
        <v>107</v>
      </c>
      <c r="J10136" s="244"/>
      <c r="U10136"/>
      <c r="V10136" t="s">
        <v>4424</v>
      </c>
      <c r="W10136" s="244"/>
      <c r="AD10136" s="115" t="s">
        <v>4308</v>
      </c>
      <c r="AE10136" s="115" t="s">
        <v>4308</v>
      </c>
      <c r="AF10136" s="115" t="s">
        <v>4308</v>
      </c>
      <c r="AG10136" s="115" t="s">
        <v>4308</v>
      </c>
      <c r="AH10136" s="115" t="s">
        <v>4308</v>
      </c>
      <c r="AI10136" s="115" t="e">
        <f>VLOOKUP(A10136,'[2]دراسات قانونية'!$A$3:$E$600,1,0)</f>
        <v>#N/A</v>
      </c>
    </row>
    <row r="10137" spans="1:35" x14ac:dyDescent="0.25">
      <c r="A10137" s="243">
        <v>338003</v>
      </c>
      <c r="B10137" s="244" t="s">
        <v>14185</v>
      </c>
      <c r="C10137" s="244" t="s">
        <v>358</v>
      </c>
      <c r="D10137" s="245" t="s">
        <v>491</v>
      </c>
      <c r="E10137" s="115" t="s">
        <v>76</v>
      </c>
      <c r="F10137" s="237"/>
      <c r="G10137" s="245"/>
      <c r="H10137" s="115" t="s">
        <v>16</v>
      </c>
      <c r="I10137" t="s">
        <v>107</v>
      </c>
      <c r="J10137" s="244"/>
      <c r="U10137"/>
      <c r="V10137" t="s">
        <v>4424</v>
      </c>
      <c r="W10137" s="244"/>
      <c r="AA10137" s="115" t="s">
        <v>4308</v>
      </c>
      <c r="AB10137" s="115" t="s">
        <v>4308</v>
      </c>
      <c r="AC10137" s="115" t="s">
        <v>4308</v>
      </c>
      <c r="AD10137" s="115" t="s">
        <v>4308</v>
      </c>
      <c r="AE10137" s="115" t="s">
        <v>4308</v>
      </c>
      <c r="AF10137" s="115" t="s">
        <v>4308</v>
      </c>
      <c r="AG10137" s="115" t="s">
        <v>4308</v>
      </c>
      <c r="AH10137" s="115" t="s">
        <v>4308</v>
      </c>
      <c r="AI10137" s="115" t="e">
        <f>VLOOKUP(A10137,'[2]دراسات قانونية'!$A$3:$E$600,1,0)</f>
        <v>#N/A</v>
      </c>
    </row>
    <row r="10138" spans="1:35" x14ac:dyDescent="0.25">
      <c r="A10138" s="243">
        <v>338004</v>
      </c>
      <c r="B10138" s="244" t="s">
        <v>14186</v>
      </c>
      <c r="C10138" s="244" t="s">
        <v>384</v>
      </c>
      <c r="D10138" s="245" t="s">
        <v>14187</v>
      </c>
      <c r="E10138" s="115" t="s">
        <v>76</v>
      </c>
      <c r="F10138" s="237">
        <v>31269</v>
      </c>
      <c r="G10138" s="245" t="s">
        <v>479</v>
      </c>
      <c r="H10138" s="115" t="s">
        <v>16</v>
      </c>
      <c r="I10138" t="s">
        <v>107</v>
      </c>
      <c r="J10138" s="244"/>
      <c r="U10138"/>
      <c r="V10138" t="s">
        <v>4424</v>
      </c>
      <c r="W10138" s="244"/>
      <c r="AC10138" s="115" t="s">
        <v>4308</v>
      </c>
      <c r="AD10138" s="115" t="s">
        <v>4308</v>
      </c>
      <c r="AE10138" s="115" t="s">
        <v>4308</v>
      </c>
      <c r="AF10138" s="115" t="s">
        <v>4308</v>
      </c>
      <c r="AG10138" s="115" t="s">
        <v>4308</v>
      </c>
      <c r="AH10138" s="115" t="s">
        <v>4308</v>
      </c>
      <c r="AI10138" s="115" t="e">
        <f>VLOOKUP(A10138,'[2]دراسات قانونية'!$A$3:$E$600,1,0)</f>
        <v>#N/A</v>
      </c>
    </row>
    <row r="10139" spans="1:35" hidden="1" x14ac:dyDescent="0.25">
      <c r="A10139" s="246">
        <v>338006</v>
      </c>
      <c r="B10139" s="247" t="s">
        <v>14188</v>
      </c>
      <c r="C10139" s="247" t="s">
        <v>634</v>
      </c>
      <c r="D10139" s="248" t="s">
        <v>599</v>
      </c>
      <c r="E10139" t="s">
        <v>77</v>
      </c>
      <c r="F10139" s="126">
        <v>33666</v>
      </c>
      <c r="G10139" s="248" t="s">
        <v>686</v>
      </c>
      <c r="H10139" t="s">
        <v>16</v>
      </c>
      <c r="I10139" t="s">
        <v>5306</v>
      </c>
      <c r="J10139" s="247" t="s">
        <v>1226</v>
      </c>
      <c r="K10139"/>
      <c r="L10139" t="s">
        <v>30</v>
      </c>
      <c r="M10139"/>
      <c r="N10139"/>
      <c r="O10139"/>
      <c r="P10139"/>
      <c r="Q10139"/>
      <c r="U10139"/>
      <c r="V10139">
        <v>0</v>
      </c>
      <c r="W10139" s="247"/>
      <c r="X10139"/>
      <c r="Y10139"/>
      <c r="Z10139"/>
      <c r="AA10139"/>
      <c r="AB10139"/>
      <c r="AC10139"/>
      <c r="AD10139"/>
      <c r="AE10139"/>
      <c r="AF10139"/>
      <c r="AG10139"/>
    </row>
    <row r="10140" spans="1:35" hidden="1" x14ac:dyDescent="0.25">
      <c r="A10140" s="246">
        <v>338007</v>
      </c>
      <c r="B10140" s="247" t="s">
        <v>14189</v>
      </c>
      <c r="C10140" s="247" t="s">
        <v>227</v>
      </c>
      <c r="D10140" s="248" t="s">
        <v>531</v>
      </c>
      <c r="E10140" t="s">
        <v>77</v>
      </c>
      <c r="F10140" s="126">
        <v>33288</v>
      </c>
      <c r="G10140" s="248" t="s">
        <v>14190</v>
      </c>
      <c r="H10140" t="s">
        <v>16</v>
      </c>
      <c r="I10140" t="s">
        <v>136</v>
      </c>
      <c r="J10140" s="247" t="s">
        <v>1226</v>
      </c>
      <c r="K10140"/>
      <c r="L10140" t="s">
        <v>47</v>
      </c>
      <c r="M10140"/>
      <c r="N10140"/>
      <c r="O10140"/>
      <c r="P10140"/>
      <c r="Q10140"/>
      <c r="U10140"/>
      <c r="V10140">
        <v>0</v>
      </c>
      <c r="W10140" s="247"/>
      <c r="X10140"/>
      <c r="Y10140"/>
      <c r="Z10140"/>
      <c r="AA10140"/>
      <c r="AB10140"/>
      <c r="AC10140"/>
      <c r="AD10140"/>
      <c r="AE10140"/>
      <c r="AF10140"/>
      <c r="AG10140"/>
    </row>
    <row r="10141" spans="1:35" hidden="1" x14ac:dyDescent="0.25">
      <c r="A10141" s="243">
        <v>338008</v>
      </c>
      <c r="B10141" s="244" t="s">
        <v>2848</v>
      </c>
      <c r="C10141" s="244" t="s">
        <v>250</v>
      </c>
      <c r="D10141" s="245" t="s">
        <v>210</v>
      </c>
      <c r="E10141" s="115" t="s">
        <v>77</v>
      </c>
      <c r="F10141" s="237">
        <v>35466</v>
      </c>
      <c r="G10141" s="245" t="s">
        <v>686</v>
      </c>
      <c r="H10141" s="115" t="s">
        <v>16</v>
      </c>
      <c r="I10141" t="s">
        <v>199</v>
      </c>
      <c r="J10141" s="244" t="s">
        <v>1226</v>
      </c>
      <c r="L10141" s="115" t="s">
        <v>30</v>
      </c>
      <c r="U10141"/>
      <c r="V10141">
        <v>0</v>
      </c>
      <c r="W10141" s="244"/>
    </row>
    <row r="10142" spans="1:35" hidden="1" x14ac:dyDescent="0.25">
      <c r="A10142" s="246">
        <v>338009</v>
      </c>
      <c r="B10142" s="247" t="s">
        <v>14191</v>
      </c>
      <c r="C10142" s="247" t="s">
        <v>269</v>
      </c>
      <c r="D10142" s="248" t="s">
        <v>701</v>
      </c>
      <c r="E10142" t="s">
        <v>76</v>
      </c>
      <c r="F10142" s="126">
        <v>32293</v>
      </c>
      <c r="G10142" s="248" t="s">
        <v>10861</v>
      </c>
      <c r="H10142" t="s">
        <v>16</v>
      </c>
      <c r="I10142" t="s">
        <v>136</v>
      </c>
      <c r="J10142" s="247" t="s">
        <v>1226</v>
      </c>
      <c r="K10142"/>
      <c r="L10142" t="s">
        <v>18</v>
      </c>
      <c r="M10142"/>
      <c r="N10142"/>
      <c r="O10142"/>
      <c r="P10142"/>
      <c r="Q10142"/>
      <c r="U10142"/>
      <c r="V10142">
        <v>0</v>
      </c>
      <c r="W10142" s="247"/>
      <c r="X10142"/>
      <c r="Y10142"/>
      <c r="Z10142"/>
      <c r="AA10142"/>
      <c r="AB10142"/>
      <c r="AC10142"/>
      <c r="AD10142"/>
      <c r="AE10142"/>
      <c r="AF10142"/>
      <c r="AG10142"/>
      <c r="AH10142" s="115" t="s">
        <v>4308</v>
      </c>
    </row>
    <row r="10143" spans="1:35" hidden="1" x14ac:dyDescent="0.25">
      <c r="A10143" s="246">
        <v>338010</v>
      </c>
      <c r="B10143" s="247" t="s">
        <v>14192</v>
      </c>
      <c r="C10143" s="247" t="s">
        <v>339</v>
      </c>
      <c r="D10143" s="248" t="s">
        <v>878</v>
      </c>
      <c r="E10143" t="s">
        <v>77</v>
      </c>
      <c r="F10143" s="126">
        <v>37115</v>
      </c>
      <c r="G10143" s="248" t="s">
        <v>243</v>
      </c>
      <c r="H10143" t="s">
        <v>16</v>
      </c>
      <c r="I10143" t="s">
        <v>129</v>
      </c>
      <c r="J10143" s="247" t="s">
        <v>1226</v>
      </c>
      <c r="K10143"/>
      <c r="L10143" t="s">
        <v>27</v>
      </c>
      <c r="M10143"/>
      <c r="N10143"/>
      <c r="O10143"/>
      <c r="P10143"/>
      <c r="Q10143"/>
      <c r="U10143"/>
      <c r="V10143">
        <v>0</v>
      </c>
      <c r="W10143" s="247"/>
      <c r="X10143"/>
      <c r="Y10143"/>
      <c r="Z10143"/>
      <c r="AA10143"/>
      <c r="AB10143"/>
      <c r="AC10143"/>
      <c r="AD10143"/>
      <c r="AE10143"/>
      <c r="AF10143"/>
      <c r="AG10143"/>
    </row>
    <row r="10144" spans="1:35" x14ac:dyDescent="0.25">
      <c r="A10144" s="243">
        <v>338012</v>
      </c>
      <c r="B10144" s="244" t="s">
        <v>14193</v>
      </c>
      <c r="C10144" s="244" t="s">
        <v>348</v>
      </c>
      <c r="D10144" s="245" t="s">
        <v>735</v>
      </c>
      <c r="E10144" s="115" t="s">
        <v>76</v>
      </c>
      <c r="F10144" s="237"/>
      <c r="G10144" s="245"/>
      <c r="H10144" s="115" t="s">
        <v>16</v>
      </c>
      <c r="I10144" t="s">
        <v>107</v>
      </c>
      <c r="J10144" s="244"/>
      <c r="U10144"/>
      <c r="V10144" t="s">
        <v>4424</v>
      </c>
      <c r="W10144" s="244"/>
      <c r="AA10144" s="115" t="s">
        <v>4308</v>
      </c>
      <c r="AB10144" s="115" t="s">
        <v>4308</v>
      </c>
      <c r="AC10144" s="115" t="s">
        <v>4308</v>
      </c>
      <c r="AD10144" s="115" t="s">
        <v>4308</v>
      </c>
      <c r="AE10144" s="115" t="s">
        <v>4308</v>
      </c>
      <c r="AF10144" s="115" t="s">
        <v>4308</v>
      </c>
      <c r="AG10144" s="115" t="s">
        <v>4308</v>
      </c>
      <c r="AH10144" s="115" t="s">
        <v>4308</v>
      </c>
      <c r="AI10144" s="115" t="e">
        <f>VLOOKUP(A10144,'[2]دراسات قانونية'!$A$3:$E$600,1,0)</f>
        <v>#N/A</v>
      </c>
    </row>
    <row r="10145" spans="1:35" hidden="1" x14ac:dyDescent="0.25">
      <c r="A10145" s="243">
        <v>338013</v>
      </c>
      <c r="B10145" s="244" t="s">
        <v>2935</v>
      </c>
      <c r="C10145" s="244" t="s">
        <v>227</v>
      </c>
      <c r="D10145" s="245" t="s">
        <v>818</v>
      </c>
      <c r="E10145" s="115" t="s">
        <v>77</v>
      </c>
      <c r="F10145" s="237">
        <v>31492</v>
      </c>
      <c r="G10145" s="245" t="s">
        <v>1527</v>
      </c>
      <c r="H10145" s="115" t="s">
        <v>16</v>
      </c>
      <c r="I10145" t="s">
        <v>199</v>
      </c>
      <c r="J10145" s="244" t="s">
        <v>1226</v>
      </c>
      <c r="L10145" s="115" t="s">
        <v>30</v>
      </c>
      <c r="U10145"/>
      <c r="V10145">
        <v>0</v>
      </c>
      <c r="W10145" s="244"/>
    </row>
    <row r="10146" spans="1:35" x14ac:dyDescent="0.25">
      <c r="A10146" s="243">
        <v>338014</v>
      </c>
      <c r="B10146" s="244" t="s">
        <v>14194</v>
      </c>
      <c r="C10146" s="244" t="s">
        <v>285</v>
      </c>
      <c r="D10146" s="245" t="s">
        <v>214</v>
      </c>
      <c r="E10146" s="115" t="s">
        <v>76</v>
      </c>
      <c r="F10146" s="237"/>
      <c r="G10146" s="245"/>
      <c r="H10146" s="115" t="s">
        <v>16</v>
      </c>
      <c r="I10146" t="s">
        <v>107</v>
      </c>
      <c r="J10146" s="244"/>
      <c r="U10146"/>
      <c r="V10146" t="s">
        <v>4424</v>
      </c>
      <c r="W10146" s="244"/>
      <c r="AA10146" s="115" t="s">
        <v>4308</v>
      </c>
      <c r="AB10146" s="115" t="s">
        <v>4308</v>
      </c>
      <c r="AC10146" s="115" t="s">
        <v>4308</v>
      </c>
      <c r="AD10146" s="115" t="s">
        <v>4308</v>
      </c>
      <c r="AE10146" s="115" t="s">
        <v>4308</v>
      </c>
      <c r="AF10146" s="115" t="s">
        <v>4308</v>
      </c>
      <c r="AG10146" s="115" t="s">
        <v>4308</v>
      </c>
      <c r="AH10146" s="115" t="s">
        <v>4308</v>
      </c>
      <c r="AI10146" s="115" t="e">
        <f>VLOOKUP(A10146,'[2]دراسات قانونية'!$A$3:$E$600,1,0)</f>
        <v>#N/A</v>
      </c>
    </row>
    <row r="10147" spans="1:35" hidden="1" x14ac:dyDescent="0.25">
      <c r="A10147" s="243">
        <v>338015</v>
      </c>
      <c r="B10147" s="244" t="s">
        <v>2513</v>
      </c>
      <c r="C10147" s="244" t="s">
        <v>484</v>
      </c>
      <c r="D10147" s="245" t="s">
        <v>257</v>
      </c>
      <c r="E10147" s="115" t="s">
        <v>77</v>
      </c>
      <c r="F10147" s="237">
        <v>32403</v>
      </c>
      <c r="G10147" s="245" t="s">
        <v>2514</v>
      </c>
      <c r="H10147" s="115" t="s">
        <v>16</v>
      </c>
      <c r="I10147" t="s">
        <v>199</v>
      </c>
      <c r="J10147" s="244" t="s">
        <v>15</v>
      </c>
      <c r="L10147" s="115" t="s">
        <v>30</v>
      </c>
      <c r="U10147"/>
      <c r="V10147">
        <v>0</v>
      </c>
      <c r="W10147" s="244"/>
    </row>
    <row r="10148" spans="1:35" hidden="1" x14ac:dyDescent="0.25">
      <c r="A10148" s="246">
        <v>338016</v>
      </c>
      <c r="B10148" s="247" t="s">
        <v>14195</v>
      </c>
      <c r="C10148" s="247" t="s">
        <v>767</v>
      </c>
      <c r="D10148" s="248" t="s">
        <v>14196</v>
      </c>
      <c r="E10148" t="s">
        <v>77</v>
      </c>
      <c r="F10148" s="126">
        <v>35210</v>
      </c>
      <c r="G10148" s="248" t="s">
        <v>13555</v>
      </c>
      <c r="H10148" t="s">
        <v>16</v>
      </c>
      <c r="I10148" t="s">
        <v>136</v>
      </c>
      <c r="J10148" s="247" t="s">
        <v>15</v>
      </c>
      <c r="K10148"/>
      <c r="L10148" t="s">
        <v>30</v>
      </c>
      <c r="M10148"/>
      <c r="N10148"/>
      <c r="O10148"/>
      <c r="P10148"/>
      <c r="Q10148"/>
      <c r="U10148"/>
      <c r="V10148">
        <v>0</v>
      </c>
      <c r="W10148" s="247"/>
      <c r="X10148"/>
      <c r="Y10148"/>
      <c r="Z10148"/>
      <c r="AA10148"/>
      <c r="AB10148"/>
      <c r="AC10148"/>
      <c r="AD10148"/>
      <c r="AE10148"/>
      <c r="AF10148"/>
      <c r="AG10148"/>
    </row>
    <row r="10149" spans="1:35" x14ac:dyDescent="0.25">
      <c r="A10149" s="243">
        <v>338017</v>
      </c>
      <c r="B10149" s="244" t="s">
        <v>14197</v>
      </c>
      <c r="C10149" s="244" t="s">
        <v>1511</v>
      </c>
      <c r="D10149" s="245" t="s">
        <v>230</v>
      </c>
      <c r="E10149" s="115" t="s">
        <v>77</v>
      </c>
      <c r="F10149" s="237">
        <v>36220</v>
      </c>
      <c r="G10149" s="245" t="s">
        <v>6726</v>
      </c>
      <c r="H10149" s="115" t="s">
        <v>16</v>
      </c>
      <c r="I10149" t="s">
        <v>107</v>
      </c>
      <c r="J10149" s="244"/>
      <c r="U10149"/>
      <c r="V10149" t="s">
        <v>4424</v>
      </c>
      <c r="W10149" s="244"/>
      <c r="AH10149" s="115" t="s">
        <v>4308</v>
      </c>
      <c r="AI10149" s="115" t="e">
        <f>VLOOKUP(A10149,'[2]دراسات قانونية'!$A$3:$E$600,1,0)</f>
        <v>#N/A</v>
      </c>
    </row>
    <row r="10150" spans="1:35" hidden="1" x14ac:dyDescent="0.25">
      <c r="A10150" s="246">
        <v>338018</v>
      </c>
      <c r="B10150" s="247" t="s">
        <v>14198</v>
      </c>
      <c r="C10150" s="247" t="s">
        <v>250</v>
      </c>
      <c r="D10150" s="248" t="s">
        <v>3358</v>
      </c>
      <c r="E10150" t="s">
        <v>77</v>
      </c>
      <c r="F10150" s="126">
        <v>32869</v>
      </c>
      <c r="G10150" s="248" t="s">
        <v>211</v>
      </c>
      <c r="H10150" t="s">
        <v>16</v>
      </c>
      <c r="I10150" t="s">
        <v>136</v>
      </c>
      <c r="J10150" s="247" t="s">
        <v>1226</v>
      </c>
      <c r="K10150"/>
      <c r="L10150" t="s">
        <v>30</v>
      </c>
      <c r="M10150"/>
      <c r="N10150"/>
      <c r="O10150"/>
      <c r="P10150"/>
      <c r="Q10150"/>
      <c r="U10150"/>
      <c r="V10150">
        <v>0</v>
      </c>
      <c r="W10150" s="247"/>
      <c r="X10150"/>
      <c r="Y10150"/>
      <c r="Z10150"/>
      <c r="AA10150"/>
      <c r="AB10150"/>
      <c r="AC10150"/>
      <c r="AD10150"/>
      <c r="AE10150"/>
      <c r="AF10150"/>
      <c r="AG10150"/>
    </row>
    <row r="10151" spans="1:35" hidden="1" x14ac:dyDescent="0.25">
      <c r="A10151" s="246">
        <v>338019</v>
      </c>
      <c r="B10151" s="247" t="s">
        <v>14199</v>
      </c>
      <c r="C10151" s="247" t="s">
        <v>227</v>
      </c>
      <c r="D10151" s="248" t="s">
        <v>924</v>
      </c>
      <c r="E10151" t="s">
        <v>77</v>
      </c>
      <c r="F10151" s="126">
        <v>31568</v>
      </c>
      <c r="G10151" s="248" t="s">
        <v>7663</v>
      </c>
      <c r="H10151" t="s">
        <v>16</v>
      </c>
      <c r="I10151" t="s">
        <v>136</v>
      </c>
      <c r="J10151" s="247" t="s">
        <v>15</v>
      </c>
      <c r="K10151"/>
      <c r="L10151" t="s">
        <v>30</v>
      </c>
      <c r="M10151"/>
      <c r="N10151"/>
      <c r="O10151"/>
      <c r="P10151"/>
      <c r="Q10151"/>
      <c r="U10151"/>
      <c r="V10151">
        <v>0</v>
      </c>
      <c r="W10151" s="247"/>
      <c r="X10151"/>
      <c r="Y10151"/>
      <c r="Z10151"/>
      <c r="AA10151"/>
      <c r="AB10151"/>
      <c r="AC10151"/>
      <c r="AD10151"/>
      <c r="AE10151"/>
      <c r="AF10151"/>
      <c r="AG10151"/>
    </row>
    <row r="10152" spans="1:35" x14ac:dyDescent="0.25">
      <c r="A10152" s="243">
        <v>338020</v>
      </c>
      <c r="B10152" s="244" t="s">
        <v>14200</v>
      </c>
      <c r="C10152" s="244" t="s">
        <v>364</v>
      </c>
      <c r="D10152" s="245" t="s">
        <v>230</v>
      </c>
      <c r="E10152" s="115" t="s">
        <v>76</v>
      </c>
      <c r="F10152" s="237"/>
      <c r="G10152" s="245"/>
      <c r="H10152" s="115" t="s">
        <v>16</v>
      </c>
      <c r="I10152" t="s">
        <v>107</v>
      </c>
      <c r="J10152" s="244"/>
      <c r="U10152"/>
      <c r="V10152" t="s">
        <v>4424</v>
      </c>
      <c r="W10152" s="244"/>
      <c r="AA10152" s="115" t="s">
        <v>4308</v>
      </c>
      <c r="AB10152" s="115" t="s">
        <v>4308</v>
      </c>
      <c r="AC10152" s="115" t="s">
        <v>4308</v>
      </c>
      <c r="AD10152" s="115" t="s">
        <v>4308</v>
      </c>
      <c r="AE10152" s="115" t="s">
        <v>4308</v>
      </c>
      <c r="AF10152" s="115" t="s">
        <v>4308</v>
      </c>
      <c r="AG10152" s="115" t="s">
        <v>4308</v>
      </c>
      <c r="AH10152" s="115" t="s">
        <v>4308</v>
      </c>
      <c r="AI10152" s="115" t="e">
        <f>VLOOKUP(A10152,'[2]دراسات قانونية'!$A$3:$E$600,1,0)</f>
        <v>#N/A</v>
      </c>
    </row>
    <row r="10153" spans="1:35" x14ac:dyDescent="0.25">
      <c r="A10153" s="243">
        <v>338021</v>
      </c>
      <c r="B10153" s="244" t="s">
        <v>14201</v>
      </c>
      <c r="C10153" s="244" t="s">
        <v>14202</v>
      </c>
      <c r="D10153" s="245" t="s">
        <v>697</v>
      </c>
      <c r="E10153" s="115" t="s">
        <v>76</v>
      </c>
      <c r="F10153" s="237"/>
      <c r="G10153" s="245"/>
      <c r="H10153" s="115" t="s">
        <v>16</v>
      </c>
      <c r="I10153" t="s">
        <v>107</v>
      </c>
      <c r="J10153" s="244"/>
      <c r="U10153"/>
      <c r="V10153" t="s">
        <v>4424</v>
      </c>
      <c r="W10153" s="244"/>
      <c r="AA10153" s="115" t="s">
        <v>4308</v>
      </c>
      <c r="AB10153" s="115" t="s">
        <v>4308</v>
      </c>
      <c r="AC10153" s="115" t="s">
        <v>4308</v>
      </c>
      <c r="AD10153" s="115" t="s">
        <v>4308</v>
      </c>
      <c r="AE10153" s="115" t="s">
        <v>4308</v>
      </c>
      <c r="AF10153" s="115" t="s">
        <v>4308</v>
      </c>
      <c r="AG10153" s="115" t="s">
        <v>4308</v>
      </c>
      <c r="AH10153" s="115" t="s">
        <v>4308</v>
      </c>
      <c r="AI10153" s="115" t="e">
        <f>VLOOKUP(A10153,'[2]دراسات قانونية'!$A$3:$E$600,1,0)</f>
        <v>#N/A</v>
      </c>
    </row>
    <row r="10154" spans="1:35" x14ac:dyDescent="0.25">
      <c r="A10154" s="243">
        <v>338023</v>
      </c>
      <c r="B10154" s="244" t="s">
        <v>14203</v>
      </c>
      <c r="C10154" s="244" t="s">
        <v>1544</v>
      </c>
      <c r="D10154" s="245" t="s">
        <v>480</v>
      </c>
      <c r="E10154" s="115" t="s">
        <v>76</v>
      </c>
      <c r="F10154" s="237"/>
      <c r="G10154" s="245"/>
      <c r="H10154" s="115" t="s">
        <v>16</v>
      </c>
      <c r="I10154" t="s">
        <v>107</v>
      </c>
      <c r="J10154" s="244"/>
      <c r="U10154"/>
      <c r="V10154" t="s">
        <v>16623</v>
      </c>
      <c r="W10154" s="244"/>
      <c r="AD10154" s="115" t="s">
        <v>4308</v>
      </c>
      <c r="AE10154" s="115" t="s">
        <v>4308</v>
      </c>
      <c r="AF10154" s="115" t="s">
        <v>4308</v>
      </c>
      <c r="AG10154" s="115" t="s">
        <v>4308</v>
      </c>
      <c r="AH10154" s="115" t="s">
        <v>4308</v>
      </c>
      <c r="AI10154" s="115" t="e">
        <f>VLOOKUP(A10154,'[2]دراسات قانونية'!$A$3:$E$600,1,0)</f>
        <v>#N/A</v>
      </c>
    </row>
    <row r="10155" spans="1:35" x14ac:dyDescent="0.25">
      <c r="A10155" s="243">
        <v>338025</v>
      </c>
      <c r="B10155" s="244" t="s">
        <v>14204</v>
      </c>
      <c r="C10155" s="244" t="s">
        <v>11557</v>
      </c>
      <c r="D10155" s="245" t="s">
        <v>14205</v>
      </c>
      <c r="E10155" s="115" t="s">
        <v>76</v>
      </c>
      <c r="F10155" s="237">
        <v>31052</v>
      </c>
      <c r="G10155" s="245" t="s">
        <v>808</v>
      </c>
      <c r="H10155" s="115" t="s">
        <v>16</v>
      </c>
      <c r="I10155" t="s">
        <v>107</v>
      </c>
      <c r="J10155" s="244"/>
      <c r="U10155"/>
      <c r="V10155" t="s">
        <v>4424</v>
      </c>
      <c r="W10155" s="244"/>
      <c r="AB10155" s="115" t="s">
        <v>4308</v>
      </c>
      <c r="AC10155" s="115" t="s">
        <v>4308</v>
      </c>
      <c r="AD10155" s="115" t="s">
        <v>4308</v>
      </c>
      <c r="AE10155" s="115" t="s">
        <v>4308</v>
      </c>
      <c r="AF10155" s="115" t="s">
        <v>4308</v>
      </c>
      <c r="AG10155" s="115" t="s">
        <v>4308</v>
      </c>
      <c r="AH10155" s="115" t="s">
        <v>4308</v>
      </c>
      <c r="AI10155" s="115" t="e">
        <f>VLOOKUP(A10155,'[2]دراسات قانونية'!$A$3:$E$600,1,0)</f>
        <v>#N/A</v>
      </c>
    </row>
    <row r="10156" spans="1:35" x14ac:dyDescent="0.25">
      <c r="A10156" s="243">
        <v>338027</v>
      </c>
      <c r="B10156" s="244" t="s">
        <v>14206</v>
      </c>
      <c r="C10156" s="244" t="s">
        <v>11812</v>
      </c>
      <c r="D10156" s="245" t="s">
        <v>14207</v>
      </c>
      <c r="E10156" s="115" t="s">
        <v>76</v>
      </c>
      <c r="F10156" s="237">
        <v>32472</v>
      </c>
      <c r="G10156" s="245" t="s">
        <v>8805</v>
      </c>
      <c r="H10156" s="115" t="s">
        <v>16</v>
      </c>
      <c r="I10156" t="s">
        <v>107</v>
      </c>
      <c r="J10156" s="244"/>
      <c r="U10156"/>
      <c r="V10156" t="s">
        <v>4424</v>
      </c>
      <c r="W10156" s="244"/>
      <c r="AC10156" s="115" t="s">
        <v>4308</v>
      </c>
      <c r="AD10156" s="115" t="s">
        <v>4308</v>
      </c>
      <c r="AE10156" s="115" t="s">
        <v>4308</v>
      </c>
      <c r="AF10156" s="115" t="s">
        <v>4308</v>
      </c>
      <c r="AG10156" s="115" t="s">
        <v>4308</v>
      </c>
      <c r="AH10156" s="115" t="s">
        <v>4308</v>
      </c>
      <c r="AI10156" s="115" t="e">
        <f>VLOOKUP(A10156,'[2]دراسات قانونية'!$A$3:$E$600,1,0)</f>
        <v>#N/A</v>
      </c>
    </row>
    <row r="10157" spans="1:35" hidden="1" x14ac:dyDescent="0.25">
      <c r="A10157" s="243">
        <v>338029</v>
      </c>
      <c r="B10157" s="244" t="s">
        <v>2213</v>
      </c>
      <c r="C10157" s="244" t="s">
        <v>674</v>
      </c>
      <c r="D10157" s="245" t="s">
        <v>1096</v>
      </c>
      <c r="E10157" s="115" t="s">
        <v>76</v>
      </c>
      <c r="F10157" s="237">
        <v>28261</v>
      </c>
      <c r="G10157" s="245" t="s">
        <v>70</v>
      </c>
      <c r="H10157" s="115" t="s">
        <v>16</v>
      </c>
      <c r="I10157" t="s">
        <v>199</v>
      </c>
      <c r="J10157" s="244" t="s">
        <v>1226</v>
      </c>
      <c r="L10157" s="115" t="s">
        <v>70</v>
      </c>
      <c r="U10157"/>
      <c r="V10157">
        <v>0</v>
      </c>
      <c r="W10157" s="244"/>
    </row>
    <row r="10158" spans="1:35" x14ac:dyDescent="0.25">
      <c r="A10158" s="243">
        <v>338030</v>
      </c>
      <c r="B10158" s="244" t="s">
        <v>14208</v>
      </c>
      <c r="C10158" s="244" t="s">
        <v>828</v>
      </c>
      <c r="D10158" s="245" t="s">
        <v>409</v>
      </c>
      <c r="E10158" s="115" t="s">
        <v>76</v>
      </c>
      <c r="F10158" s="237"/>
      <c r="G10158" s="245"/>
      <c r="H10158" s="115" t="s">
        <v>16</v>
      </c>
      <c r="I10158" t="s">
        <v>107</v>
      </c>
      <c r="J10158" s="244"/>
      <c r="U10158"/>
      <c r="V10158" t="s">
        <v>4424</v>
      </c>
      <c r="W10158" s="244"/>
      <c r="AA10158" s="115" t="s">
        <v>4308</v>
      </c>
      <c r="AB10158" s="115" t="s">
        <v>4308</v>
      </c>
      <c r="AC10158" s="115" t="s">
        <v>4308</v>
      </c>
      <c r="AD10158" s="115" t="s">
        <v>4308</v>
      </c>
      <c r="AE10158" s="115" t="s">
        <v>4308</v>
      </c>
      <c r="AF10158" s="115" t="s">
        <v>4308</v>
      </c>
      <c r="AG10158" s="115" t="s">
        <v>4308</v>
      </c>
      <c r="AH10158" s="115" t="s">
        <v>4308</v>
      </c>
      <c r="AI10158" s="115" t="e">
        <f>VLOOKUP(A10158,'[2]دراسات قانونية'!$A$3:$E$600,1,0)</f>
        <v>#N/A</v>
      </c>
    </row>
    <row r="10159" spans="1:35" x14ac:dyDescent="0.25">
      <c r="A10159" s="243">
        <v>338032</v>
      </c>
      <c r="B10159" s="244" t="s">
        <v>14209</v>
      </c>
      <c r="C10159" s="244" t="s">
        <v>348</v>
      </c>
      <c r="D10159" s="245" t="s">
        <v>498</v>
      </c>
      <c r="E10159" s="115" t="s">
        <v>76</v>
      </c>
      <c r="F10159" s="237"/>
      <c r="G10159" s="245"/>
      <c r="H10159" s="115" t="s">
        <v>16</v>
      </c>
      <c r="I10159" t="s">
        <v>107</v>
      </c>
      <c r="J10159" s="244"/>
      <c r="U10159"/>
      <c r="V10159" t="s">
        <v>4424</v>
      </c>
      <c r="W10159" s="244"/>
      <c r="AA10159" s="115" t="s">
        <v>4308</v>
      </c>
      <c r="AB10159" s="115" t="s">
        <v>4308</v>
      </c>
      <c r="AC10159" s="115" t="s">
        <v>4308</v>
      </c>
      <c r="AD10159" s="115" t="s">
        <v>4308</v>
      </c>
      <c r="AE10159" s="115" t="s">
        <v>4308</v>
      </c>
      <c r="AF10159" s="115" t="s">
        <v>4308</v>
      </c>
      <c r="AG10159" s="115" t="s">
        <v>4308</v>
      </c>
      <c r="AH10159" s="115" t="s">
        <v>4308</v>
      </c>
      <c r="AI10159" s="115" t="e">
        <f>VLOOKUP(A10159,'[2]دراسات قانونية'!$A$3:$E$600,1,0)</f>
        <v>#N/A</v>
      </c>
    </row>
    <row r="10160" spans="1:35" hidden="1" x14ac:dyDescent="0.25">
      <c r="A10160" s="246">
        <v>338033</v>
      </c>
      <c r="B10160" s="247" t="s">
        <v>14210</v>
      </c>
      <c r="C10160" s="247" t="s">
        <v>260</v>
      </c>
      <c r="D10160" s="248" t="s">
        <v>14211</v>
      </c>
      <c r="E10160" t="s">
        <v>76</v>
      </c>
      <c r="F10160" s="126">
        <v>35076</v>
      </c>
      <c r="G10160" s="248" t="s">
        <v>1486</v>
      </c>
      <c r="H10160" t="s">
        <v>16</v>
      </c>
      <c r="I10160" t="s">
        <v>129</v>
      </c>
      <c r="J10160" s="247"/>
      <c r="K10160"/>
      <c r="L10160"/>
      <c r="M10160"/>
      <c r="N10160"/>
      <c r="O10160"/>
      <c r="P10160"/>
      <c r="Q10160"/>
      <c r="U10160"/>
      <c r="V10160" t="s">
        <v>16623</v>
      </c>
      <c r="W10160" s="247"/>
      <c r="X10160"/>
      <c r="Y10160"/>
      <c r="Z10160"/>
      <c r="AA10160"/>
      <c r="AB10160"/>
      <c r="AC10160" t="s">
        <v>4308</v>
      </c>
      <c r="AD10160" t="s">
        <v>4308</v>
      </c>
      <c r="AE10160" t="s">
        <v>4308</v>
      </c>
      <c r="AF10160" t="s">
        <v>4308</v>
      </c>
      <c r="AG10160" t="s">
        <v>4308</v>
      </c>
      <c r="AH10160" s="115" t="s">
        <v>4308</v>
      </c>
    </row>
    <row r="10161" spans="1:35" hidden="1" x14ac:dyDescent="0.25">
      <c r="A10161" s="246">
        <v>338034</v>
      </c>
      <c r="B10161" s="247" t="s">
        <v>14212</v>
      </c>
      <c r="C10161" s="247" t="s">
        <v>369</v>
      </c>
      <c r="D10161" s="248" t="s">
        <v>4998</v>
      </c>
      <c r="E10161" t="s">
        <v>77</v>
      </c>
      <c r="F10161" s="126">
        <v>33262</v>
      </c>
      <c r="G10161" s="248" t="s">
        <v>18</v>
      </c>
      <c r="H10161" t="s">
        <v>16</v>
      </c>
      <c r="I10161" t="s">
        <v>136</v>
      </c>
      <c r="J10161" s="247" t="s">
        <v>1226</v>
      </c>
      <c r="K10161"/>
      <c r="L10161" t="s">
        <v>73</v>
      </c>
      <c r="M10161"/>
      <c r="N10161"/>
      <c r="O10161"/>
      <c r="P10161"/>
      <c r="Q10161"/>
      <c r="U10161"/>
      <c r="V10161">
        <v>0</v>
      </c>
      <c r="W10161" s="247"/>
      <c r="X10161"/>
      <c r="Y10161"/>
      <c r="Z10161"/>
      <c r="AA10161"/>
      <c r="AB10161"/>
      <c r="AC10161"/>
      <c r="AD10161"/>
      <c r="AE10161" t="s">
        <v>4308</v>
      </c>
      <c r="AF10161" t="s">
        <v>4308</v>
      </c>
      <c r="AG10161" t="s">
        <v>4308</v>
      </c>
      <c r="AH10161" s="115" t="s">
        <v>4308</v>
      </c>
    </row>
    <row r="10162" spans="1:35" x14ac:dyDescent="0.25">
      <c r="A10162" s="243">
        <v>338038</v>
      </c>
      <c r="B10162" s="244" t="s">
        <v>14213</v>
      </c>
      <c r="C10162" s="244" t="s">
        <v>690</v>
      </c>
      <c r="D10162" s="245" t="s">
        <v>709</v>
      </c>
      <c r="E10162" s="115" t="s">
        <v>76</v>
      </c>
      <c r="F10162" s="237"/>
      <c r="G10162" s="245"/>
      <c r="H10162" s="115" t="s">
        <v>16</v>
      </c>
      <c r="I10162" t="s">
        <v>107</v>
      </c>
      <c r="J10162" s="244"/>
      <c r="U10162"/>
      <c r="V10162" t="s">
        <v>4424</v>
      </c>
      <c r="W10162" s="244"/>
      <c r="AA10162" s="115" t="s">
        <v>4308</v>
      </c>
      <c r="AB10162" s="115" t="s">
        <v>4308</v>
      </c>
      <c r="AC10162" s="115" t="s">
        <v>4308</v>
      </c>
      <c r="AD10162" s="115" t="s">
        <v>4308</v>
      </c>
      <c r="AE10162" s="115" t="s">
        <v>4308</v>
      </c>
      <c r="AF10162" s="115" t="s">
        <v>4308</v>
      </c>
      <c r="AG10162" s="115" t="s">
        <v>4308</v>
      </c>
      <c r="AH10162" s="115" t="s">
        <v>4308</v>
      </c>
      <c r="AI10162" s="115" t="e">
        <f>VLOOKUP(A10162,'[2]دراسات قانونية'!$A$3:$E$600,1,0)</f>
        <v>#N/A</v>
      </c>
    </row>
    <row r="10163" spans="1:35" hidden="1" x14ac:dyDescent="0.25">
      <c r="A10163" s="246">
        <v>338039</v>
      </c>
      <c r="B10163" s="247" t="s">
        <v>14214</v>
      </c>
      <c r="C10163" s="247" t="s">
        <v>209</v>
      </c>
      <c r="D10163" s="248" t="s">
        <v>224</v>
      </c>
      <c r="E10163" t="s">
        <v>76</v>
      </c>
      <c r="F10163" s="126">
        <v>35067</v>
      </c>
      <c r="G10163" s="248" t="s">
        <v>282</v>
      </c>
      <c r="H10163" t="s">
        <v>16</v>
      </c>
      <c r="I10163" t="s">
        <v>201</v>
      </c>
      <c r="J10163" s="247" t="s">
        <v>15</v>
      </c>
      <c r="K10163"/>
      <c r="L10163" t="s">
        <v>30</v>
      </c>
      <c r="M10163"/>
      <c r="N10163"/>
      <c r="O10163"/>
      <c r="P10163"/>
      <c r="Q10163"/>
      <c r="U10163"/>
      <c r="V10163">
        <v>0</v>
      </c>
      <c r="W10163" s="247"/>
      <c r="X10163"/>
      <c r="Y10163"/>
      <c r="Z10163"/>
      <c r="AA10163"/>
      <c r="AB10163"/>
      <c r="AC10163"/>
      <c r="AD10163"/>
      <c r="AE10163"/>
      <c r="AF10163"/>
      <c r="AG10163"/>
    </row>
    <row r="10164" spans="1:35" hidden="1" x14ac:dyDescent="0.25">
      <c r="A10164" s="246">
        <v>338041</v>
      </c>
      <c r="B10164" s="247" t="s">
        <v>14215</v>
      </c>
      <c r="C10164" s="247" t="s">
        <v>821</v>
      </c>
      <c r="D10164" s="248" t="s">
        <v>521</v>
      </c>
      <c r="E10164" t="s">
        <v>77</v>
      </c>
      <c r="F10164" s="126">
        <v>30178</v>
      </c>
      <c r="G10164" s="248" t="s">
        <v>14216</v>
      </c>
      <c r="H10164" t="s">
        <v>19</v>
      </c>
      <c r="I10164" t="s">
        <v>129</v>
      </c>
      <c r="J10164" s="247" t="s">
        <v>1226</v>
      </c>
      <c r="K10164"/>
      <c r="L10164" t="s">
        <v>18</v>
      </c>
      <c r="M10164"/>
      <c r="N10164"/>
      <c r="O10164"/>
      <c r="P10164"/>
      <c r="Q10164"/>
      <c r="U10164"/>
      <c r="V10164">
        <v>0</v>
      </c>
      <c r="W10164" s="247"/>
      <c r="X10164"/>
      <c r="Y10164"/>
      <c r="Z10164"/>
      <c r="AA10164"/>
      <c r="AB10164"/>
      <c r="AC10164"/>
      <c r="AD10164"/>
      <c r="AE10164"/>
      <c r="AF10164"/>
      <c r="AG10164"/>
    </row>
    <row r="10165" spans="1:35" hidden="1" x14ac:dyDescent="0.25">
      <c r="A10165" s="243">
        <v>338042</v>
      </c>
      <c r="B10165" s="244" t="s">
        <v>4274</v>
      </c>
      <c r="C10165" s="244" t="s">
        <v>227</v>
      </c>
      <c r="D10165" s="245" t="s">
        <v>4253</v>
      </c>
      <c r="E10165" s="115" t="s">
        <v>77</v>
      </c>
      <c r="F10165" s="237">
        <v>34860</v>
      </c>
      <c r="G10165" s="245" t="s">
        <v>4275</v>
      </c>
      <c r="H10165" s="115" t="s">
        <v>16</v>
      </c>
      <c r="I10165" t="s">
        <v>199</v>
      </c>
      <c r="J10165" s="244" t="s">
        <v>1226</v>
      </c>
      <c r="L10165" s="115" t="s">
        <v>40</v>
      </c>
      <c r="U10165"/>
      <c r="V10165">
        <v>0</v>
      </c>
      <c r="W10165" s="244"/>
    </row>
    <row r="10166" spans="1:35" x14ac:dyDescent="0.25">
      <c r="A10166" s="243">
        <v>338043</v>
      </c>
      <c r="B10166" s="244" t="s">
        <v>14217</v>
      </c>
      <c r="C10166" s="244" t="s">
        <v>14218</v>
      </c>
      <c r="D10166" s="245" t="s">
        <v>363</v>
      </c>
      <c r="E10166" s="115" t="s">
        <v>77</v>
      </c>
      <c r="F10166" s="237">
        <v>31189</v>
      </c>
      <c r="G10166" s="245" t="s">
        <v>18</v>
      </c>
      <c r="H10166" s="115" t="s">
        <v>16</v>
      </c>
      <c r="I10166" t="s">
        <v>107</v>
      </c>
      <c r="J10166" s="244" t="s">
        <v>1226</v>
      </c>
      <c r="L10166" s="115" t="s">
        <v>18</v>
      </c>
      <c r="U10166"/>
      <c r="V10166" t="s">
        <v>4424</v>
      </c>
      <c r="W10166" s="244"/>
      <c r="AE10166" s="115" t="s">
        <v>4308</v>
      </c>
      <c r="AF10166" s="115" t="s">
        <v>4308</v>
      </c>
      <c r="AG10166" s="115" t="s">
        <v>4308</v>
      </c>
      <c r="AH10166" s="115" t="s">
        <v>4308</v>
      </c>
      <c r="AI10166" s="115" t="e">
        <f>VLOOKUP(A10166,'[2]دراسات قانونية'!$A$3:$E$600,1,0)</f>
        <v>#N/A</v>
      </c>
    </row>
    <row r="10167" spans="1:35" x14ac:dyDescent="0.25">
      <c r="A10167" s="243">
        <v>338044</v>
      </c>
      <c r="B10167" s="244" t="s">
        <v>14219</v>
      </c>
      <c r="C10167" s="244" t="s">
        <v>10568</v>
      </c>
      <c r="D10167" s="245" t="s">
        <v>739</v>
      </c>
      <c r="E10167" s="115" t="s">
        <v>77</v>
      </c>
      <c r="F10167" s="237">
        <v>26669</v>
      </c>
      <c r="G10167" s="245" t="s">
        <v>1943</v>
      </c>
      <c r="H10167" s="115" t="s">
        <v>16</v>
      </c>
      <c r="I10167" t="s">
        <v>107</v>
      </c>
      <c r="J10167" s="244" t="s">
        <v>1226</v>
      </c>
      <c r="L10167" s="115" t="s">
        <v>70</v>
      </c>
      <c r="U10167"/>
      <c r="V10167" t="s">
        <v>4424</v>
      </c>
      <c r="W10167" s="244"/>
      <c r="AE10167" s="115" t="s">
        <v>4308</v>
      </c>
      <c r="AF10167" s="115" t="s">
        <v>4308</v>
      </c>
      <c r="AG10167" s="115" t="s">
        <v>4308</v>
      </c>
      <c r="AH10167" s="115" t="s">
        <v>4308</v>
      </c>
      <c r="AI10167" s="115" t="e">
        <f>VLOOKUP(A10167,'[2]دراسات قانونية'!$A$3:$E$600,1,0)</f>
        <v>#N/A</v>
      </c>
    </row>
    <row r="10168" spans="1:35" hidden="1" x14ac:dyDescent="0.25">
      <c r="A10168" s="246">
        <v>338046</v>
      </c>
      <c r="B10168" s="247" t="s">
        <v>14220</v>
      </c>
      <c r="C10168" s="247" t="s">
        <v>530</v>
      </c>
      <c r="D10168" s="248" t="s">
        <v>220</v>
      </c>
      <c r="E10168" t="s">
        <v>77</v>
      </c>
      <c r="F10168" s="126">
        <v>33388</v>
      </c>
      <c r="G10168" s="248" t="s">
        <v>14221</v>
      </c>
      <c r="H10168" t="s">
        <v>16</v>
      </c>
      <c r="I10168" t="s">
        <v>129</v>
      </c>
      <c r="J10168" s="247"/>
      <c r="K10168"/>
      <c r="L10168"/>
      <c r="M10168"/>
      <c r="N10168"/>
      <c r="O10168"/>
      <c r="P10168"/>
      <c r="Q10168"/>
      <c r="U10168"/>
      <c r="V10168" t="s">
        <v>16623</v>
      </c>
      <c r="W10168" s="247"/>
      <c r="X10168"/>
      <c r="Y10168"/>
      <c r="Z10168"/>
      <c r="AA10168"/>
      <c r="AB10168"/>
      <c r="AC10168" t="s">
        <v>4308</v>
      </c>
      <c r="AD10168" t="s">
        <v>4308</v>
      </c>
      <c r="AE10168" t="s">
        <v>4308</v>
      </c>
      <c r="AF10168" t="s">
        <v>4308</v>
      </c>
      <c r="AG10168" t="s">
        <v>4308</v>
      </c>
      <c r="AH10168" s="115" t="s">
        <v>4308</v>
      </c>
    </row>
    <row r="10169" spans="1:35" hidden="1" x14ac:dyDescent="0.25">
      <c r="A10169" s="246">
        <v>338047</v>
      </c>
      <c r="B10169" s="247" t="s">
        <v>14222</v>
      </c>
      <c r="C10169" s="247" t="s">
        <v>11243</v>
      </c>
      <c r="D10169" s="248" t="s">
        <v>555</v>
      </c>
      <c r="E10169" t="s">
        <v>77</v>
      </c>
      <c r="F10169" s="126">
        <v>31936</v>
      </c>
      <c r="G10169" s="248" t="s">
        <v>393</v>
      </c>
      <c r="H10169" t="s">
        <v>16</v>
      </c>
      <c r="I10169" t="s">
        <v>129</v>
      </c>
      <c r="J10169" s="247" t="s">
        <v>1226</v>
      </c>
      <c r="K10169"/>
      <c r="L10169" t="s">
        <v>30</v>
      </c>
      <c r="M10169"/>
      <c r="N10169"/>
      <c r="O10169"/>
      <c r="P10169"/>
      <c r="Q10169"/>
      <c r="U10169"/>
      <c r="V10169">
        <v>0</v>
      </c>
      <c r="W10169" s="247"/>
      <c r="X10169"/>
      <c r="Y10169"/>
      <c r="Z10169"/>
      <c r="AA10169"/>
      <c r="AB10169"/>
      <c r="AC10169"/>
      <c r="AD10169"/>
      <c r="AE10169"/>
      <c r="AF10169" t="s">
        <v>4308</v>
      </c>
      <c r="AG10169" t="s">
        <v>4308</v>
      </c>
      <c r="AH10169" s="115" t="s">
        <v>4308</v>
      </c>
    </row>
    <row r="10170" spans="1:35" x14ac:dyDescent="0.25">
      <c r="A10170" s="243">
        <v>338049</v>
      </c>
      <c r="B10170" s="244" t="s">
        <v>14223</v>
      </c>
      <c r="C10170" s="244" t="s">
        <v>356</v>
      </c>
      <c r="D10170" s="245" t="s">
        <v>14224</v>
      </c>
      <c r="E10170" s="115" t="s">
        <v>77</v>
      </c>
      <c r="F10170" s="237">
        <v>31079</v>
      </c>
      <c r="G10170" s="245" t="s">
        <v>14225</v>
      </c>
      <c r="H10170" s="115" t="s">
        <v>16</v>
      </c>
      <c r="I10170" t="s">
        <v>107</v>
      </c>
      <c r="J10170" s="244"/>
      <c r="U10170"/>
      <c r="V10170" t="s">
        <v>4424</v>
      </c>
      <c r="W10170" s="244"/>
      <c r="AB10170" s="115" t="s">
        <v>4308</v>
      </c>
      <c r="AC10170" s="115" t="s">
        <v>4308</v>
      </c>
      <c r="AD10170" s="115" t="s">
        <v>4308</v>
      </c>
      <c r="AE10170" s="115" t="s">
        <v>4308</v>
      </c>
      <c r="AF10170" s="115" t="s">
        <v>4308</v>
      </c>
      <c r="AG10170" s="115" t="s">
        <v>4308</v>
      </c>
      <c r="AH10170" s="115" t="s">
        <v>4308</v>
      </c>
      <c r="AI10170" s="115" t="e">
        <f>VLOOKUP(A10170,'[2]دراسات قانونية'!$A$3:$E$600,1,0)</f>
        <v>#N/A</v>
      </c>
    </row>
    <row r="10171" spans="1:35" x14ac:dyDescent="0.25">
      <c r="A10171" s="243">
        <v>338051</v>
      </c>
      <c r="B10171" s="244" t="s">
        <v>14226</v>
      </c>
      <c r="C10171" s="244" t="s">
        <v>252</v>
      </c>
      <c r="D10171" s="245" t="s">
        <v>14227</v>
      </c>
      <c r="E10171" s="115" t="s">
        <v>76</v>
      </c>
      <c r="F10171" s="237">
        <v>35796</v>
      </c>
      <c r="G10171" s="245" t="s">
        <v>976</v>
      </c>
      <c r="H10171" s="115" t="s">
        <v>16</v>
      </c>
      <c r="I10171" t="s">
        <v>107</v>
      </c>
      <c r="J10171" s="244"/>
      <c r="U10171"/>
      <c r="V10171" t="s">
        <v>4424</v>
      </c>
      <c r="W10171" s="244"/>
      <c r="AC10171" s="115" t="s">
        <v>4308</v>
      </c>
      <c r="AD10171" s="115" t="s">
        <v>4308</v>
      </c>
      <c r="AE10171" s="115" t="s">
        <v>4308</v>
      </c>
      <c r="AF10171" s="115" t="s">
        <v>4308</v>
      </c>
      <c r="AG10171" s="115" t="s">
        <v>4308</v>
      </c>
      <c r="AH10171" s="115" t="s">
        <v>4308</v>
      </c>
      <c r="AI10171" s="115" t="e">
        <f>VLOOKUP(A10171,'[2]دراسات قانونية'!$A$3:$E$600,1,0)</f>
        <v>#N/A</v>
      </c>
    </row>
    <row r="10172" spans="1:35" x14ac:dyDescent="0.25">
      <c r="A10172" s="243">
        <v>338052</v>
      </c>
      <c r="B10172" s="244" t="s">
        <v>14228</v>
      </c>
      <c r="C10172" s="244" t="s">
        <v>305</v>
      </c>
      <c r="D10172" s="245" t="s">
        <v>902</v>
      </c>
      <c r="E10172" s="115" t="s">
        <v>76</v>
      </c>
      <c r="F10172" s="237"/>
      <c r="G10172" s="245"/>
      <c r="H10172" s="115" t="s">
        <v>16</v>
      </c>
      <c r="I10172" t="s">
        <v>107</v>
      </c>
      <c r="J10172" s="244"/>
      <c r="U10172"/>
      <c r="V10172" t="s">
        <v>4424</v>
      </c>
      <c r="W10172" s="244"/>
      <c r="AA10172" s="115" t="s">
        <v>4308</v>
      </c>
      <c r="AB10172" s="115" t="s">
        <v>4308</v>
      </c>
      <c r="AC10172" s="115" t="s">
        <v>4308</v>
      </c>
      <c r="AD10172" s="115" t="s">
        <v>4308</v>
      </c>
      <c r="AE10172" s="115" t="s">
        <v>4308</v>
      </c>
      <c r="AF10172" s="115" t="s">
        <v>4308</v>
      </c>
      <c r="AG10172" s="115" t="s">
        <v>4308</v>
      </c>
      <c r="AH10172" s="115" t="s">
        <v>4308</v>
      </c>
      <c r="AI10172" s="115" t="e">
        <f>VLOOKUP(A10172,'[2]دراسات قانونية'!$A$3:$E$600,1,0)</f>
        <v>#N/A</v>
      </c>
    </row>
    <row r="10173" spans="1:35" x14ac:dyDescent="0.25">
      <c r="A10173" s="243">
        <v>338053</v>
      </c>
      <c r="B10173" s="244" t="s">
        <v>14229</v>
      </c>
      <c r="C10173" s="244" t="s">
        <v>593</v>
      </c>
      <c r="D10173" s="245" t="s">
        <v>14230</v>
      </c>
      <c r="E10173" s="115" t="s">
        <v>76</v>
      </c>
      <c r="F10173" s="237"/>
      <c r="G10173" s="245"/>
      <c r="H10173" s="115" t="s">
        <v>16</v>
      </c>
      <c r="I10173" t="s">
        <v>107</v>
      </c>
      <c r="J10173" s="244"/>
      <c r="U10173"/>
      <c r="V10173" t="s">
        <v>4424</v>
      </c>
      <c r="W10173" s="244"/>
      <c r="AA10173" s="115" t="s">
        <v>4308</v>
      </c>
      <c r="AB10173" s="115" t="s">
        <v>4308</v>
      </c>
      <c r="AC10173" s="115" t="s">
        <v>4308</v>
      </c>
      <c r="AD10173" s="115" t="s">
        <v>4308</v>
      </c>
      <c r="AE10173" s="115" t="s">
        <v>4308</v>
      </c>
      <c r="AF10173" s="115" t="s">
        <v>4308</v>
      </c>
      <c r="AG10173" s="115" t="s">
        <v>4308</v>
      </c>
      <c r="AH10173" s="115" t="s">
        <v>4308</v>
      </c>
      <c r="AI10173" s="115" t="e">
        <f>VLOOKUP(A10173,'[2]دراسات قانونية'!$A$3:$E$600,1,0)</f>
        <v>#N/A</v>
      </c>
    </row>
    <row r="10174" spans="1:35" hidden="1" x14ac:dyDescent="0.25">
      <c r="A10174" s="243">
        <v>338055</v>
      </c>
      <c r="B10174" s="244" t="s">
        <v>2936</v>
      </c>
      <c r="C10174" s="244" t="s">
        <v>394</v>
      </c>
      <c r="D10174" s="245" t="s">
        <v>884</v>
      </c>
      <c r="E10174" s="115" t="s">
        <v>76</v>
      </c>
      <c r="F10174" s="237">
        <v>36700</v>
      </c>
      <c r="G10174" s="245" t="s">
        <v>325</v>
      </c>
      <c r="H10174" s="115" t="s">
        <v>16</v>
      </c>
      <c r="I10174" t="s">
        <v>199</v>
      </c>
      <c r="J10174" s="244" t="s">
        <v>15</v>
      </c>
      <c r="L10174" s="115" t="s">
        <v>30</v>
      </c>
      <c r="R10174" s="115">
        <v>8985</v>
      </c>
      <c r="S10174" s="115">
        <v>45712</v>
      </c>
      <c r="T10174" s="115">
        <v>50000</v>
      </c>
      <c r="U10174"/>
      <c r="V10174">
        <v>0</v>
      </c>
      <c r="W10174" s="244"/>
    </row>
    <row r="10175" spans="1:35" x14ac:dyDescent="0.25">
      <c r="A10175" s="243">
        <v>338057</v>
      </c>
      <c r="B10175" s="244" t="s">
        <v>14231</v>
      </c>
      <c r="C10175" s="244" t="s">
        <v>629</v>
      </c>
      <c r="D10175" s="245" t="s">
        <v>915</v>
      </c>
      <c r="E10175" s="115" t="s">
        <v>76</v>
      </c>
      <c r="F10175" s="237"/>
      <c r="G10175" s="245"/>
      <c r="H10175" s="115" t="s">
        <v>16</v>
      </c>
      <c r="I10175" t="s">
        <v>107</v>
      </c>
      <c r="J10175" s="244"/>
      <c r="U10175"/>
      <c r="V10175" t="s">
        <v>4424</v>
      </c>
      <c r="W10175" s="244"/>
      <c r="AA10175" s="115" t="s">
        <v>4308</v>
      </c>
      <c r="AB10175" s="115" t="s">
        <v>4308</v>
      </c>
      <c r="AC10175" s="115" t="s">
        <v>4308</v>
      </c>
      <c r="AD10175" s="115" t="s">
        <v>4308</v>
      </c>
      <c r="AE10175" s="115" t="s">
        <v>4308</v>
      </c>
      <c r="AF10175" s="115" t="s">
        <v>4308</v>
      </c>
      <c r="AG10175" s="115" t="s">
        <v>4308</v>
      </c>
      <c r="AH10175" s="115" t="s">
        <v>4308</v>
      </c>
      <c r="AI10175" s="115" t="e">
        <f>VLOOKUP(A10175,'[2]دراسات قانونية'!$A$3:$E$600,1,0)</f>
        <v>#N/A</v>
      </c>
    </row>
    <row r="10176" spans="1:35" x14ac:dyDescent="0.25">
      <c r="A10176" s="243">
        <v>338058</v>
      </c>
      <c r="B10176" s="244" t="s">
        <v>14232</v>
      </c>
      <c r="C10176" s="244" t="s">
        <v>252</v>
      </c>
      <c r="D10176" s="245" t="s">
        <v>404</v>
      </c>
      <c r="E10176" s="115" t="s">
        <v>76</v>
      </c>
      <c r="F10176" s="237"/>
      <c r="G10176" s="245"/>
      <c r="H10176" s="115" t="s">
        <v>16</v>
      </c>
      <c r="I10176" t="s">
        <v>107</v>
      </c>
      <c r="J10176" s="244"/>
      <c r="U10176"/>
      <c r="V10176" t="s">
        <v>4424</v>
      </c>
      <c r="W10176" s="244"/>
      <c r="AA10176" s="115" t="s">
        <v>4308</v>
      </c>
      <c r="AB10176" s="115" t="s">
        <v>4308</v>
      </c>
      <c r="AC10176" s="115" t="s">
        <v>4308</v>
      </c>
      <c r="AD10176" s="115" t="s">
        <v>4308</v>
      </c>
      <c r="AE10176" s="115" t="s">
        <v>4308</v>
      </c>
      <c r="AF10176" s="115" t="s">
        <v>4308</v>
      </c>
      <c r="AG10176" s="115" t="s">
        <v>4308</v>
      </c>
      <c r="AH10176" s="115" t="s">
        <v>4308</v>
      </c>
      <c r="AI10176" s="115" t="e">
        <f>VLOOKUP(A10176,'[2]دراسات قانونية'!$A$3:$E$600,1,0)</f>
        <v>#N/A</v>
      </c>
    </row>
    <row r="10177" spans="1:35" x14ac:dyDescent="0.25">
      <c r="A10177" s="243">
        <v>338059</v>
      </c>
      <c r="B10177" s="244" t="s">
        <v>14233</v>
      </c>
      <c r="C10177" s="244" t="s">
        <v>1021</v>
      </c>
      <c r="D10177" s="245" t="s">
        <v>268</v>
      </c>
      <c r="E10177" s="115" t="s">
        <v>76</v>
      </c>
      <c r="F10177" s="237"/>
      <c r="G10177" s="245"/>
      <c r="H10177" s="115" t="s">
        <v>16</v>
      </c>
      <c r="I10177" t="s">
        <v>107</v>
      </c>
      <c r="J10177" s="244"/>
      <c r="U10177"/>
      <c r="V10177" t="s">
        <v>4424</v>
      </c>
      <c r="W10177" s="244"/>
      <c r="AA10177" s="115" t="s">
        <v>4308</v>
      </c>
      <c r="AB10177" s="115" t="s">
        <v>4308</v>
      </c>
      <c r="AC10177" s="115" t="s">
        <v>4308</v>
      </c>
      <c r="AD10177" s="115" t="s">
        <v>4308</v>
      </c>
      <c r="AE10177" s="115" t="s">
        <v>4308</v>
      </c>
      <c r="AF10177" s="115" t="s">
        <v>4308</v>
      </c>
      <c r="AG10177" s="115" t="s">
        <v>4308</v>
      </c>
      <c r="AH10177" s="115" t="s">
        <v>4308</v>
      </c>
      <c r="AI10177" s="115" t="e">
        <f>VLOOKUP(A10177,'[2]دراسات قانونية'!$A$3:$E$600,1,0)</f>
        <v>#N/A</v>
      </c>
    </row>
    <row r="10178" spans="1:35" hidden="1" x14ac:dyDescent="0.25">
      <c r="A10178" s="243">
        <v>338060</v>
      </c>
      <c r="B10178" s="244" t="s">
        <v>2414</v>
      </c>
      <c r="C10178" s="244" t="s">
        <v>356</v>
      </c>
      <c r="D10178" s="245" t="s">
        <v>730</v>
      </c>
      <c r="E10178" s="115" t="s">
        <v>77</v>
      </c>
      <c r="F10178" s="237">
        <v>23021</v>
      </c>
      <c r="G10178" s="245" t="s">
        <v>211</v>
      </c>
      <c r="H10178" s="115" t="s">
        <v>16</v>
      </c>
      <c r="I10178" t="s">
        <v>199</v>
      </c>
      <c r="J10178" s="244" t="s">
        <v>1226</v>
      </c>
      <c r="L10178" s="115" t="s">
        <v>18</v>
      </c>
      <c r="U10178"/>
      <c r="V10178">
        <v>0</v>
      </c>
      <c r="W10178" s="244"/>
    </row>
    <row r="10179" spans="1:35" x14ac:dyDescent="0.25">
      <c r="A10179" s="243">
        <v>338061</v>
      </c>
      <c r="B10179" s="244" t="s">
        <v>14234</v>
      </c>
      <c r="C10179" s="244" t="s">
        <v>271</v>
      </c>
      <c r="D10179" s="245" t="s">
        <v>14235</v>
      </c>
      <c r="E10179" s="115" t="s">
        <v>76</v>
      </c>
      <c r="F10179" s="237"/>
      <c r="G10179" s="245"/>
      <c r="H10179" s="115" t="s">
        <v>16</v>
      </c>
      <c r="I10179" t="s">
        <v>107</v>
      </c>
      <c r="J10179" s="244"/>
      <c r="U10179"/>
      <c r="V10179" t="s">
        <v>4424</v>
      </c>
      <c r="W10179" s="244"/>
      <c r="AA10179" s="115" t="s">
        <v>4308</v>
      </c>
      <c r="AB10179" s="115" t="s">
        <v>4308</v>
      </c>
      <c r="AC10179" s="115" t="s">
        <v>4308</v>
      </c>
      <c r="AD10179" s="115" t="s">
        <v>4308</v>
      </c>
      <c r="AE10179" s="115" t="s">
        <v>4308</v>
      </c>
      <c r="AF10179" s="115" t="s">
        <v>4308</v>
      </c>
      <c r="AG10179" s="115" t="s">
        <v>4308</v>
      </c>
      <c r="AH10179" s="115" t="s">
        <v>4308</v>
      </c>
      <c r="AI10179" s="115" t="e">
        <f>VLOOKUP(A10179,'[2]دراسات قانونية'!$A$3:$E$600,1,0)</f>
        <v>#N/A</v>
      </c>
    </row>
    <row r="10180" spans="1:35" hidden="1" x14ac:dyDescent="0.25">
      <c r="A10180" s="246">
        <v>338062</v>
      </c>
      <c r="B10180" s="247" t="s">
        <v>14236</v>
      </c>
      <c r="C10180" s="247" t="s">
        <v>384</v>
      </c>
      <c r="D10180" s="248" t="s">
        <v>521</v>
      </c>
      <c r="E10180" t="s">
        <v>76</v>
      </c>
      <c r="F10180" s="126">
        <v>32351</v>
      </c>
      <c r="G10180" s="248" t="s">
        <v>1386</v>
      </c>
      <c r="H10180" t="s">
        <v>16</v>
      </c>
      <c r="I10180" t="s">
        <v>136</v>
      </c>
      <c r="J10180" s="247" t="s">
        <v>15</v>
      </c>
      <c r="K10180"/>
      <c r="L10180" t="s">
        <v>18</v>
      </c>
      <c r="M10180"/>
      <c r="N10180"/>
      <c r="O10180"/>
      <c r="P10180"/>
      <c r="Q10180"/>
      <c r="U10180"/>
      <c r="V10180">
        <v>0</v>
      </c>
      <c r="W10180" s="247"/>
      <c r="X10180"/>
      <c r="Y10180"/>
      <c r="Z10180"/>
      <c r="AA10180"/>
      <c r="AB10180"/>
      <c r="AC10180"/>
      <c r="AD10180"/>
      <c r="AE10180"/>
      <c r="AF10180"/>
      <c r="AG10180"/>
    </row>
    <row r="10181" spans="1:35" x14ac:dyDescent="0.25">
      <c r="A10181" s="243">
        <v>338063</v>
      </c>
      <c r="B10181" s="244" t="s">
        <v>14237</v>
      </c>
      <c r="C10181" s="244" t="s">
        <v>212</v>
      </c>
      <c r="D10181" s="245" t="s">
        <v>14238</v>
      </c>
      <c r="E10181" s="115" t="s">
        <v>76</v>
      </c>
      <c r="F10181" s="237">
        <v>36943</v>
      </c>
      <c r="G10181" s="245" t="s">
        <v>331</v>
      </c>
      <c r="H10181" s="115" t="s">
        <v>16</v>
      </c>
      <c r="I10181" t="s">
        <v>107</v>
      </c>
      <c r="J10181" s="244"/>
      <c r="U10181"/>
      <c r="V10181" t="s">
        <v>4424</v>
      </c>
      <c r="W10181" s="244"/>
      <c r="AD10181" s="115" t="s">
        <v>4308</v>
      </c>
      <c r="AE10181" s="115" t="s">
        <v>4308</v>
      </c>
      <c r="AF10181" s="115" t="s">
        <v>4308</v>
      </c>
      <c r="AG10181" s="115" t="s">
        <v>4308</v>
      </c>
      <c r="AH10181" s="115" t="s">
        <v>4308</v>
      </c>
      <c r="AI10181" s="115" t="e">
        <f>VLOOKUP(A10181,'[2]دراسات قانونية'!$A$3:$E$600,1,0)</f>
        <v>#N/A</v>
      </c>
    </row>
    <row r="10182" spans="1:35" hidden="1" x14ac:dyDescent="0.25">
      <c r="A10182" s="246">
        <v>338065</v>
      </c>
      <c r="B10182" s="247" t="s">
        <v>14239</v>
      </c>
      <c r="C10182" s="247" t="s">
        <v>358</v>
      </c>
      <c r="D10182" s="248" t="s">
        <v>444</v>
      </c>
      <c r="E10182" t="s">
        <v>77</v>
      </c>
      <c r="F10182" s="126">
        <v>36526</v>
      </c>
      <c r="G10182" s="248" t="s">
        <v>462</v>
      </c>
      <c r="H10182" t="s">
        <v>16</v>
      </c>
      <c r="I10182" t="s">
        <v>129</v>
      </c>
      <c r="J10182" s="247" t="s">
        <v>15</v>
      </c>
      <c r="K10182"/>
      <c r="L10182" t="s">
        <v>30</v>
      </c>
      <c r="M10182"/>
      <c r="N10182"/>
      <c r="O10182"/>
      <c r="P10182"/>
      <c r="Q10182"/>
      <c r="U10182"/>
      <c r="V10182">
        <v>0</v>
      </c>
      <c r="W10182" s="247"/>
      <c r="X10182"/>
      <c r="Y10182"/>
      <c r="Z10182"/>
      <c r="AA10182"/>
      <c r="AB10182"/>
      <c r="AC10182"/>
      <c r="AD10182"/>
      <c r="AE10182"/>
      <c r="AF10182"/>
      <c r="AG10182"/>
    </row>
    <row r="10183" spans="1:35" hidden="1" x14ac:dyDescent="0.25">
      <c r="A10183" s="246">
        <v>338066</v>
      </c>
      <c r="B10183" s="247" t="s">
        <v>14240</v>
      </c>
      <c r="C10183" s="247" t="s">
        <v>339</v>
      </c>
      <c r="D10183" s="248" t="s">
        <v>328</v>
      </c>
      <c r="E10183" t="s">
        <v>77</v>
      </c>
      <c r="F10183" s="126">
        <v>29196</v>
      </c>
      <c r="G10183" s="248" t="s">
        <v>660</v>
      </c>
      <c r="H10183" t="s">
        <v>16</v>
      </c>
      <c r="I10183" t="s">
        <v>136</v>
      </c>
      <c r="J10183" s="247" t="s">
        <v>15</v>
      </c>
      <c r="K10183"/>
      <c r="L10183" t="s">
        <v>61</v>
      </c>
      <c r="M10183"/>
      <c r="N10183"/>
      <c r="O10183"/>
      <c r="P10183"/>
      <c r="Q10183"/>
      <c r="U10183"/>
      <c r="V10183">
        <v>0</v>
      </c>
      <c r="W10183" s="247"/>
      <c r="X10183"/>
      <c r="Y10183"/>
      <c r="Z10183"/>
      <c r="AA10183"/>
      <c r="AB10183"/>
      <c r="AC10183"/>
      <c r="AD10183"/>
      <c r="AE10183"/>
      <c r="AF10183"/>
      <c r="AG10183"/>
    </row>
    <row r="10184" spans="1:35" hidden="1" x14ac:dyDescent="0.25">
      <c r="A10184" s="246">
        <v>338067</v>
      </c>
      <c r="B10184" s="247" t="s">
        <v>14241</v>
      </c>
      <c r="C10184" s="247" t="s">
        <v>14242</v>
      </c>
      <c r="D10184" s="248" t="s">
        <v>14243</v>
      </c>
      <c r="E10184" t="s">
        <v>77</v>
      </c>
      <c r="F10184" s="126">
        <v>29226</v>
      </c>
      <c r="G10184" s="248" t="s">
        <v>18</v>
      </c>
      <c r="H10184" t="s">
        <v>16</v>
      </c>
      <c r="I10184" t="s">
        <v>201</v>
      </c>
      <c r="J10184" s="247" t="s">
        <v>1226</v>
      </c>
      <c r="K10184"/>
      <c r="L10184" t="s">
        <v>30</v>
      </c>
      <c r="M10184"/>
      <c r="N10184"/>
      <c r="O10184"/>
      <c r="P10184"/>
      <c r="Q10184"/>
      <c r="U10184"/>
      <c r="V10184">
        <v>0</v>
      </c>
      <c r="W10184" s="247"/>
      <c r="X10184"/>
      <c r="Y10184"/>
      <c r="Z10184"/>
      <c r="AA10184"/>
      <c r="AB10184"/>
      <c r="AC10184"/>
      <c r="AD10184"/>
      <c r="AE10184"/>
      <c r="AF10184"/>
      <c r="AG10184"/>
    </row>
    <row r="10185" spans="1:35" hidden="1" x14ac:dyDescent="0.25">
      <c r="A10185" s="246">
        <v>338068</v>
      </c>
      <c r="B10185" s="247" t="s">
        <v>14244</v>
      </c>
      <c r="C10185" s="247" t="s">
        <v>860</v>
      </c>
      <c r="D10185" s="248" t="s">
        <v>599</v>
      </c>
      <c r="E10185" t="s">
        <v>77</v>
      </c>
      <c r="F10185" s="126">
        <v>32387</v>
      </c>
      <c r="G10185" s="248" t="s">
        <v>557</v>
      </c>
      <c r="H10185" t="s">
        <v>16</v>
      </c>
      <c r="I10185" t="s">
        <v>129</v>
      </c>
      <c r="J10185" s="247" t="s">
        <v>1226</v>
      </c>
      <c r="K10185"/>
      <c r="L10185" t="s">
        <v>30</v>
      </c>
      <c r="M10185"/>
      <c r="N10185"/>
      <c r="O10185"/>
      <c r="P10185"/>
      <c r="Q10185"/>
      <c r="U10185"/>
      <c r="V10185">
        <v>0</v>
      </c>
      <c r="W10185" s="247"/>
      <c r="X10185"/>
      <c r="Y10185"/>
      <c r="Z10185"/>
      <c r="AA10185"/>
      <c r="AB10185"/>
      <c r="AC10185"/>
      <c r="AD10185"/>
      <c r="AE10185"/>
      <c r="AF10185"/>
      <c r="AG10185"/>
    </row>
    <row r="10186" spans="1:35" hidden="1" x14ac:dyDescent="0.25">
      <c r="A10186" s="246">
        <v>338070</v>
      </c>
      <c r="B10186" s="247" t="s">
        <v>14245</v>
      </c>
      <c r="C10186" s="247" t="s">
        <v>10136</v>
      </c>
      <c r="D10186" s="248" t="s">
        <v>2458</v>
      </c>
      <c r="E10186" t="s">
        <v>77</v>
      </c>
      <c r="F10186" s="126">
        <v>36629</v>
      </c>
      <c r="G10186" s="248" t="s">
        <v>18</v>
      </c>
      <c r="H10186" t="s">
        <v>16</v>
      </c>
      <c r="I10186" t="s">
        <v>129</v>
      </c>
      <c r="J10186" s="247" t="s">
        <v>1226</v>
      </c>
      <c r="K10186"/>
      <c r="L10186" t="s">
        <v>18</v>
      </c>
      <c r="M10186"/>
      <c r="N10186"/>
      <c r="O10186"/>
      <c r="P10186"/>
      <c r="Q10186"/>
      <c r="U10186"/>
      <c r="V10186" t="s">
        <v>16603</v>
      </c>
      <c r="W10186" s="247"/>
      <c r="X10186"/>
      <c r="Y10186"/>
      <c r="Z10186"/>
      <c r="AA10186"/>
      <c r="AB10186"/>
      <c r="AC10186"/>
      <c r="AD10186"/>
      <c r="AE10186"/>
      <c r="AF10186"/>
      <c r="AG10186" t="s">
        <v>4308</v>
      </c>
      <c r="AH10186" s="115" t="s">
        <v>4308</v>
      </c>
    </row>
    <row r="10187" spans="1:35" hidden="1" x14ac:dyDescent="0.25">
      <c r="A10187" s="246">
        <v>338071</v>
      </c>
      <c r="B10187" s="247" t="s">
        <v>14246</v>
      </c>
      <c r="C10187" s="247" t="s">
        <v>279</v>
      </c>
      <c r="D10187" s="248" t="s">
        <v>926</v>
      </c>
      <c r="E10187" t="s">
        <v>77</v>
      </c>
      <c r="F10187" s="126">
        <v>33055</v>
      </c>
      <c r="G10187" s="248" t="s">
        <v>14247</v>
      </c>
      <c r="H10187" t="s">
        <v>16</v>
      </c>
      <c r="I10187" t="s">
        <v>129</v>
      </c>
      <c r="J10187" s="247" t="s">
        <v>1226</v>
      </c>
      <c r="K10187"/>
      <c r="L10187" t="s">
        <v>18</v>
      </c>
      <c r="M10187"/>
      <c r="N10187"/>
      <c r="O10187"/>
      <c r="P10187"/>
      <c r="Q10187"/>
      <c r="U10187"/>
      <c r="V10187" t="s">
        <v>4414</v>
      </c>
      <c r="W10187" s="247"/>
      <c r="X10187"/>
      <c r="Y10187"/>
      <c r="Z10187"/>
      <c r="AA10187"/>
      <c r="AB10187"/>
      <c r="AC10187"/>
      <c r="AD10187"/>
      <c r="AE10187"/>
      <c r="AF10187"/>
      <c r="AG10187"/>
    </row>
    <row r="10188" spans="1:35" hidden="1" x14ac:dyDescent="0.25">
      <c r="A10188" s="243">
        <v>338072</v>
      </c>
      <c r="B10188" s="244" t="s">
        <v>2682</v>
      </c>
      <c r="C10188" s="244" t="s">
        <v>2683</v>
      </c>
      <c r="D10188" s="245" t="s">
        <v>445</v>
      </c>
      <c r="E10188" s="115" t="s">
        <v>77</v>
      </c>
      <c r="F10188" s="237">
        <v>29316</v>
      </c>
      <c r="G10188" s="245" t="s">
        <v>18</v>
      </c>
      <c r="H10188" s="115" t="s">
        <v>16</v>
      </c>
      <c r="I10188" t="s">
        <v>199</v>
      </c>
      <c r="J10188" s="244"/>
      <c r="R10188" s="115">
        <v>9034</v>
      </c>
      <c r="S10188" s="115">
        <v>45713</v>
      </c>
      <c r="T10188" s="115">
        <v>70000</v>
      </c>
      <c r="U10188"/>
      <c r="V10188">
        <v>0</v>
      </c>
      <c r="W10188" s="244"/>
    </row>
    <row r="10189" spans="1:35" hidden="1" x14ac:dyDescent="0.25">
      <c r="A10189" s="243">
        <v>338073</v>
      </c>
      <c r="B10189" s="244" t="s">
        <v>2849</v>
      </c>
      <c r="C10189" s="244" t="s">
        <v>227</v>
      </c>
      <c r="D10189" s="245" t="s">
        <v>2850</v>
      </c>
      <c r="E10189" s="115" t="s">
        <v>77</v>
      </c>
      <c r="F10189" s="237">
        <v>30682</v>
      </c>
      <c r="G10189" s="245" t="s">
        <v>37</v>
      </c>
      <c r="H10189" s="115" t="s">
        <v>16</v>
      </c>
      <c r="I10189" t="s">
        <v>199</v>
      </c>
      <c r="J10189" s="244" t="s">
        <v>15</v>
      </c>
      <c r="L10189" s="115" t="s">
        <v>37</v>
      </c>
      <c r="U10189"/>
      <c r="V10189">
        <v>0</v>
      </c>
      <c r="W10189" s="244"/>
    </row>
    <row r="10190" spans="1:35" hidden="1" x14ac:dyDescent="0.25">
      <c r="A10190" s="246">
        <v>338075</v>
      </c>
      <c r="B10190" s="247" t="s">
        <v>14248</v>
      </c>
      <c r="C10190" s="247" t="s">
        <v>250</v>
      </c>
      <c r="D10190" s="248" t="s">
        <v>485</v>
      </c>
      <c r="E10190" t="s">
        <v>77</v>
      </c>
      <c r="F10190" s="126">
        <v>30164</v>
      </c>
      <c r="G10190" s="248" t="s">
        <v>3145</v>
      </c>
      <c r="H10190" t="s">
        <v>16</v>
      </c>
      <c r="I10190" t="s">
        <v>136</v>
      </c>
      <c r="J10190" s="247" t="s">
        <v>1226</v>
      </c>
      <c r="K10190"/>
      <c r="L10190" t="s">
        <v>18</v>
      </c>
      <c r="M10190"/>
      <c r="N10190"/>
      <c r="O10190"/>
      <c r="P10190"/>
      <c r="Q10190"/>
      <c r="R10190" s="115">
        <v>8912</v>
      </c>
      <c r="S10190" s="115">
        <v>45707</v>
      </c>
      <c r="T10190" s="115">
        <v>70000</v>
      </c>
      <c r="U10190"/>
      <c r="V10190">
        <v>0</v>
      </c>
      <c r="W10190" s="247"/>
      <c r="X10190"/>
      <c r="Y10190"/>
      <c r="Z10190"/>
      <c r="AA10190"/>
      <c r="AB10190"/>
      <c r="AC10190"/>
      <c r="AD10190"/>
      <c r="AE10190"/>
      <c r="AF10190"/>
      <c r="AG10190"/>
    </row>
    <row r="10191" spans="1:35" hidden="1" x14ac:dyDescent="0.25">
      <c r="A10191" s="246">
        <v>338076</v>
      </c>
      <c r="B10191" s="247" t="s">
        <v>14249</v>
      </c>
      <c r="C10191" s="247" t="s">
        <v>244</v>
      </c>
      <c r="D10191" s="248" t="s">
        <v>14250</v>
      </c>
      <c r="E10191" t="s">
        <v>76</v>
      </c>
      <c r="F10191" s="126">
        <v>32143</v>
      </c>
      <c r="G10191" s="248" t="s">
        <v>544</v>
      </c>
      <c r="H10191" t="s">
        <v>16</v>
      </c>
      <c r="I10191" t="s">
        <v>129</v>
      </c>
      <c r="J10191" s="247"/>
      <c r="K10191"/>
      <c r="L10191"/>
      <c r="M10191"/>
      <c r="N10191"/>
      <c r="O10191"/>
      <c r="P10191"/>
      <c r="Q10191"/>
      <c r="U10191"/>
      <c r="V10191" t="s">
        <v>16623</v>
      </c>
      <c r="W10191" s="247"/>
      <c r="X10191"/>
      <c r="Y10191"/>
      <c r="Z10191"/>
      <c r="AA10191"/>
      <c r="AB10191"/>
      <c r="AC10191"/>
      <c r="AD10191" t="s">
        <v>4308</v>
      </c>
      <c r="AE10191" t="s">
        <v>4308</v>
      </c>
      <c r="AF10191" t="s">
        <v>4308</v>
      </c>
      <c r="AG10191" t="s">
        <v>4308</v>
      </c>
      <c r="AH10191" s="115" t="s">
        <v>4308</v>
      </c>
    </row>
    <row r="10192" spans="1:35" hidden="1" x14ac:dyDescent="0.25">
      <c r="A10192" s="246">
        <v>338078</v>
      </c>
      <c r="B10192" s="247" t="s">
        <v>14251</v>
      </c>
      <c r="C10192" s="247" t="s">
        <v>1131</v>
      </c>
      <c r="D10192" s="248" t="s">
        <v>280</v>
      </c>
      <c r="E10192" t="s">
        <v>77</v>
      </c>
      <c r="F10192" s="126">
        <v>28612</v>
      </c>
      <c r="G10192" s="248" t="s">
        <v>18</v>
      </c>
      <c r="H10192" t="s">
        <v>16</v>
      </c>
      <c r="I10192" t="s">
        <v>201</v>
      </c>
      <c r="J10192" s="247" t="s">
        <v>15</v>
      </c>
      <c r="K10192"/>
      <c r="L10192" t="s">
        <v>30</v>
      </c>
      <c r="M10192"/>
      <c r="N10192"/>
      <c r="O10192"/>
      <c r="P10192"/>
      <c r="Q10192"/>
      <c r="U10192"/>
      <c r="V10192">
        <v>0</v>
      </c>
      <c r="W10192" s="247"/>
      <c r="X10192"/>
      <c r="Y10192"/>
      <c r="Z10192"/>
      <c r="AA10192"/>
      <c r="AB10192"/>
      <c r="AC10192"/>
      <c r="AD10192"/>
      <c r="AE10192"/>
      <c r="AF10192"/>
      <c r="AG10192"/>
    </row>
    <row r="10193" spans="1:35" x14ac:dyDescent="0.25">
      <c r="A10193" s="243">
        <v>338079</v>
      </c>
      <c r="B10193" s="244" t="s">
        <v>14252</v>
      </c>
      <c r="C10193" s="244" t="s">
        <v>246</v>
      </c>
      <c r="D10193" s="245" t="s">
        <v>14253</v>
      </c>
      <c r="E10193" s="115" t="s">
        <v>77</v>
      </c>
      <c r="F10193" s="237">
        <v>32278</v>
      </c>
      <c r="G10193" s="245" t="s">
        <v>580</v>
      </c>
      <c r="H10193" s="115" t="s">
        <v>16</v>
      </c>
      <c r="I10193" t="s">
        <v>107</v>
      </c>
      <c r="J10193" s="244"/>
      <c r="U10193"/>
      <c r="V10193" t="s">
        <v>4424</v>
      </c>
      <c r="W10193" s="244"/>
      <c r="AC10193" s="115" t="s">
        <v>4308</v>
      </c>
      <c r="AD10193" s="115" t="s">
        <v>4308</v>
      </c>
      <c r="AE10193" s="115" t="s">
        <v>4308</v>
      </c>
      <c r="AF10193" s="115" t="s">
        <v>4308</v>
      </c>
      <c r="AG10193" s="115" t="s">
        <v>4308</v>
      </c>
      <c r="AH10193" s="115" t="s">
        <v>4308</v>
      </c>
      <c r="AI10193" s="115" t="e">
        <f>VLOOKUP(A10193,'[2]دراسات قانونية'!$A$3:$E$600,1,0)</f>
        <v>#N/A</v>
      </c>
    </row>
    <row r="10194" spans="1:35" x14ac:dyDescent="0.25">
      <c r="A10194" s="243">
        <v>338080</v>
      </c>
      <c r="B10194" s="244" t="s">
        <v>14254</v>
      </c>
      <c r="C10194" s="244" t="s">
        <v>360</v>
      </c>
      <c r="D10194" s="245" t="s">
        <v>474</v>
      </c>
      <c r="E10194" s="115" t="s">
        <v>76</v>
      </c>
      <c r="F10194" s="237"/>
      <c r="G10194" s="245"/>
      <c r="H10194" s="115" t="s">
        <v>16</v>
      </c>
      <c r="I10194" t="s">
        <v>107</v>
      </c>
      <c r="J10194" s="244"/>
      <c r="U10194"/>
      <c r="V10194" t="s">
        <v>4424</v>
      </c>
      <c r="W10194" s="244"/>
      <c r="AA10194" s="115" t="s">
        <v>4308</v>
      </c>
      <c r="AB10194" s="115" t="s">
        <v>4308</v>
      </c>
      <c r="AC10194" s="115" t="s">
        <v>4308</v>
      </c>
      <c r="AD10194" s="115" t="s">
        <v>4308</v>
      </c>
      <c r="AE10194" s="115" t="s">
        <v>4308</v>
      </c>
      <c r="AF10194" s="115" t="s">
        <v>4308</v>
      </c>
      <c r="AG10194" s="115" t="s">
        <v>4308</v>
      </c>
      <c r="AH10194" s="115" t="s">
        <v>4308</v>
      </c>
      <c r="AI10194" s="115" t="e">
        <f>VLOOKUP(A10194,'[2]دراسات قانونية'!$A$3:$E$600,1,0)</f>
        <v>#N/A</v>
      </c>
    </row>
    <row r="10195" spans="1:35" hidden="1" x14ac:dyDescent="0.25">
      <c r="A10195" s="246">
        <v>338081</v>
      </c>
      <c r="B10195" s="247" t="s">
        <v>14255</v>
      </c>
      <c r="C10195" s="247" t="s">
        <v>5396</v>
      </c>
      <c r="D10195" s="248" t="s">
        <v>924</v>
      </c>
      <c r="E10195" t="s">
        <v>77</v>
      </c>
      <c r="F10195" s="126">
        <v>34559</v>
      </c>
      <c r="G10195" s="248" t="s">
        <v>13191</v>
      </c>
      <c r="H10195" t="s">
        <v>16</v>
      </c>
      <c r="I10195" t="s">
        <v>136</v>
      </c>
      <c r="J10195" s="247" t="s">
        <v>1226</v>
      </c>
      <c r="K10195"/>
      <c r="L10195" t="s">
        <v>18</v>
      </c>
      <c r="M10195"/>
      <c r="N10195"/>
      <c r="O10195"/>
      <c r="P10195"/>
      <c r="Q10195"/>
      <c r="U10195"/>
      <c r="V10195">
        <v>0</v>
      </c>
      <c r="W10195" s="247"/>
      <c r="X10195"/>
      <c r="Y10195"/>
      <c r="Z10195"/>
      <c r="AA10195"/>
      <c r="AB10195"/>
      <c r="AC10195"/>
      <c r="AD10195"/>
      <c r="AE10195"/>
      <c r="AF10195"/>
      <c r="AG10195"/>
      <c r="AH10195" s="115" t="s">
        <v>4308</v>
      </c>
    </row>
    <row r="10196" spans="1:35" hidden="1" x14ac:dyDescent="0.25">
      <c r="A10196" s="246">
        <v>338083</v>
      </c>
      <c r="B10196" s="247" t="s">
        <v>14256</v>
      </c>
      <c r="C10196" s="247" t="s">
        <v>250</v>
      </c>
      <c r="D10196" s="248" t="s">
        <v>409</v>
      </c>
      <c r="E10196" t="s">
        <v>77</v>
      </c>
      <c r="F10196" s="126">
        <v>32899</v>
      </c>
      <c r="G10196" s="248" t="s">
        <v>14257</v>
      </c>
      <c r="H10196" t="s">
        <v>16</v>
      </c>
      <c r="I10196" t="s">
        <v>136</v>
      </c>
      <c r="J10196" s="247" t="s">
        <v>1226</v>
      </c>
      <c r="K10196"/>
      <c r="L10196" t="s">
        <v>30</v>
      </c>
      <c r="M10196"/>
      <c r="N10196"/>
      <c r="O10196"/>
      <c r="P10196"/>
      <c r="Q10196"/>
      <c r="U10196"/>
      <c r="V10196">
        <v>0</v>
      </c>
      <c r="W10196" s="247"/>
      <c r="X10196"/>
      <c r="Y10196"/>
      <c r="Z10196"/>
      <c r="AA10196"/>
      <c r="AB10196"/>
      <c r="AC10196"/>
      <c r="AD10196"/>
      <c r="AE10196"/>
      <c r="AF10196" t="s">
        <v>4308</v>
      </c>
      <c r="AG10196" t="s">
        <v>4308</v>
      </c>
      <c r="AH10196" s="115" t="s">
        <v>4308</v>
      </c>
    </row>
    <row r="10197" spans="1:35" hidden="1" x14ac:dyDescent="0.25">
      <c r="A10197" s="246">
        <v>338084</v>
      </c>
      <c r="B10197" s="247" t="s">
        <v>14258</v>
      </c>
      <c r="C10197" s="247" t="s">
        <v>324</v>
      </c>
      <c r="D10197" s="248" t="s">
        <v>14259</v>
      </c>
      <c r="E10197" t="s">
        <v>77</v>
      </c>
      <c r="F10197" s="126">
        <v>28305</v>
      </c>
      <c r="G10197" s="248" t="s">
        <v>243</v>
      </c>
      <c r="H10197" t="s">
        <v>16</v>
      </c>
      <c r="I10197" t="s">
        <v>201</v>
      </c>
      <c r="J10197" s="247"/>
      <c r="K10197"/>
      <c r="L10197"/>
      <c r="M10197"/>
      <c r="N10197"/>
      <c r="O10197"/>
      <c r="P10197"/>
      <c r="Q10197"/>
      <c r="U10197"/>
      <c r="V10197">
        <v>0</v>
      </c>
      <c r="W10197" s="247"/>
      <c r="X10197"/>
      <c r="Y10197"/>
      <c r="Z10197"/>
      <c r="AA10197"/>
      <c r="AB10197"/>
      <c r="AC10197"/>
      <c r="AD10197"/>
      <c r="AE10197"/>
      <c r="AF10197"/>
      <c r="AG10197"/>
    </row>
    <row r="10198" spans="1:35" x14ac:dyDescent="0.25">
      <c r="A10198" s="243">
        <v>338085</v>
      </c>
      <c r="B10198" s="244" t="s">
        <v>14260</v>
      </c>
      <c r="C10198" s="244" t="s">
        <v>377</v>
      </c>
      <c r="D10198" s="245" t="s">
        <v>14261</v>
      </c>
      <c r="E10198" s="115" t="s">
        <v>76</v>
      </c>
      <c r="F10198" s="237">
        <v>30470</v>
      </c>
      <c r="G10198" s="245" t="s">
        <v>14262</v>
      </c>
      <c r="H10198" s="115" t="s">
        <v>16</v>
      </c>
      <c r="I10198" t="s">
        <v>107</v>
      </c>
      <c r="J10198" s="244"/>
      <c r="U10198"/>
      <c r="V10198" t="s">
        <v>4424</v>
      </c>
      <c r="W10198" s="244"/>
      <c r="AB10198" s="115" t="s">
        <v>4308</v>
      </c>
      <c r="AC10198" s="115" t="s">
        <v>4308</v>
      </c>
      <c r="AD10198" s="115" t="s">
        <v>4308</v>
      </c>
      <c r="AE10198" s="115" t="s">
        <v>4308</v>
      </c>
      <c r="AF10198" s="115" t="s">
        <v>4308</v>
      </c>
      <c r="AG10198" s="115" t="s">
        <v>4308</v>
      </c>
      <c r="AH10198" s="115" t="s">
        <v>4308</v>
      </c>
      <c r="AI10198" s="115" t="e">
        <f>VLOOKUP(A10198,'[2]دراسات قانونية'!$A$3:$E$600,1,0)</f>
        <v>#N/A</v>
      </c>
    </row>
    <row r="10199" spans="1:35" x14ac:dyDescent="0.25">
      <c r="A10199" s="243">
        <v>338086</v>
      </c>
      <c r="B10199" s="244" t="s">
        <v>14263</v>
      </c>
      <c r="C10199" s="244" t="s">
        <v>733</v>
      </c>
      <c r="D10199" s="245" t="s">
        <v>14264</v>
      </c>
      <c r="E10199" s="115" t="s">
        <v>76</v>
      </c>
      <c r="F10199" s="237"/>
      <c r="G10199" s="245"/>
      <c r="H10199" s="115" t="s">
        <v>16</v>
      </c>
      <c r="I10199" t="s">
        <v>107</v>
      </c>
      <c r="J10199" s="244"/>
      <c r="U10199"/>
      <c r="V10199" t="s">
        <v>4424</v>
      </c>
      <c r="W10199" s="244"/>
      <c r="AA10199" s="115" t="s">
        <v>4308</v>
      </c>
      <c r="AB10199" s="115" t="s">
        <v>4308</v>
      </c>
      <c r="AC10199" s="115" t="s">
        <v>4308</v>
      </c>
      <c r="AD10199" s="115" t="s">
        <v>4308</v>
      </c>
      <c r="AE10199" s="115" t="s">
        <v>4308</v>
      </c>
      <c r="AF10199" s="115" t="s">
        <v>4308</v>
      </c>
      <c r="AG10199" s="115" t="s">
        <v>4308</v>
      </c>
      <c r="AH10199" s="115" t="s">
        <v>4308</v>
      </c>
      <c r="AI10199" s="115" t="e">
        <f>VLOOKUP(A10199,'[2]دراسات قانونية'!$A$3:$E$600,1,0)</f>
        <v>#N/A</v>
      </c>
    </row>
    <row r="10200" spans="1:35" x14ac:dyDescent="0.25">
      <c r="A10200" s="243">
        <v>338087</v>
      </c>
      <c r="B10200" s="244" t="s">
        <v>14265</v>
      </c>
      <c r="C10200" s="244" t="s">
        <v>14266</v>
      </c>
      <c r="D10200" s="245" t="s">
        <v>763</v>
      </c>
      <c r="E10200" s="115" t="s">
        <v>76</v>
      </c>
      <c r="F10200" s="237"/>
      <c r="G10200" s="245"/>
      <c r="H10200" s="115" t="s">
        <v>16</v>
      </c>
      <c r="I10200" t="s">
        <v>107</v>
      </c>
      <c r="J10200" s="244"/>
      <c r="U10200"/>
      <c r="V10200" t="s">
        <v>4424</v>
      </c>
      <c r="W10200" s="244"/>
      <c r="AA10200" s="115" t="s">
        <v>4308</v>
      </c>
      <c r="AB10200" s="115" t="s">
        <v>4308</v>
      </c>
      <c r="AC10200" s="115" t="s">
        <v>4308</v>
      </c>
      <c r="AD10200" s="115" t="s">
        <v>4308</v>
      </c>
      <c r="AE10200" s="115" t="s">
        <v>4308</v>
      </c>
      <c r="AF10200" s="115" t="s">
        <v>4308</v>
      </c>
      <c r="AG10200" s="115" t="s">
        <v>4308</v>
      </c>
      <c r="AH10200" s="115" t="s">
        <v>4308</v>
      </c>
      <c r="AI10200" s="115" t="e">
        <f>VLOOKUP(A10200,'[2]دراسات قانونية'!$A$3:$E$600,1,0)</f>
        <v>#N/A</v>
      </c>
    </row>
    <row r="10201" spans="1:35" hidden="1" x14ac:dyDescent="0.25">
      <c r="A10201" s="246">
        <v>338088</v>
      </c>
      <c r="B10201" s="247" t="s">
        <v>14267</v>
      </c>
      <c r="C10201" s="247" t="s">
        <v>356</v>
      </c>
      <c r="D10201" s="248" t="s">
        <v>405</v>
      </c>
      <c r="E10201" t="s">
        <v>77</v>
      </c>
      <c r="F10201" s="126">
        <v>31780</v>
      </c>
      <c r="G10201" s="248" t="s">
        <v>406</v>
      </c>
      <c r="H10201" t="s">
        <v>16</v>
      </c>
      <c r="I10201" t="s">
        <v>201</v>
      </c>
      <c r="J10201" s="247" t="s">
        <v>1226</v>
      </c>
      <c r="K10201"/>
      <c r="L10201" t="s">
        <v>73</v>
      </c>
      <c r="M10201"/>
      <c r="N10201"/>
      <c r="O10201"/>
      <c r="P10201"/>
      <c r="Q10201"/>
      <c r="U10201"/>
      <c r="V10201">
        <v>0</v>
      </c>
      <c r="W10201" s="247"/>
      <c r="X10201"/>
      <c r="Y10201"/>
      <c r="Z10201"/>
      <c r="AA10201"/>
      <c r="AB10201"/>
      <c r="AC10201"/>
      <c r="AD10201"/>
      <c r="AE10201"/>
      <c r="AF10201"/>
      <c r="AG10201"/>
    </row>
    <row r="10202" spans="1:35" x14ac:dyDescent="0.25">
      <c r="A10202" s="243">
        <v>338089</v>
      </c>
      <c r="B10202" s="244" t="s">
        <v>14268</v>
      </c>
      <c r="C10202" s="244" t="s">
        <v>417</v>
      </c>
      <c r="D10202" s="245" t="s">
        <v>387</v>
      </c>
      <c r="E10202" s="115" t="s">
        <v>76</v>
      </c>
      <c r="F10202" s="237"/>
      <c r="G10202" s="245"/>
      <c r="H10202" s="115" t="s">
        <v>16</v>
      </c>
      <c r="I10202" t="s">
        <v>107</v>
      </c>
      <c r="J10202" s="244"/>
      <c r="U10202"/>
      <c r="V10202" t="s">
        <v>4424</v>
      </c>
      <c r="W10202" s="244"/>
      <c r="AA10202" s="115" t="s">
        <v>4308</v>
      </c>
      <c r="AB10202" s="115" t="s">
        <v>4308</v>
      </c>
      <c r="AC10202" s="115" t="s">
        <v>4308</v>
      </c>
      <c r="AD10202" s="115" t="s">
        <v>4308</v>
      </c>
      <c r="AE10202" s="115" t="s">
        <v>4308</v>
      </c>
      <c r="AF10202" s="115" t="s">
        <v>4308</v>
      </c>
      <c r="AG10202" s="115" t="s">
        <v>4308</v>
      </c>
      <c r="AH10202" s="115" t="s">
        <v>4308</v>
      </c>
      <c r="AI10202" s="115" t="e">
        <f>VLOOKUP(A10202,'[2]دراسات قانونية'!$A$3:$E$600,1,0)</f>
        <v>#N/A</v>
      </c>
    </row>
    <row r="10203" spans="1:35" hidden="1" x14ac:dyDescent="0.25">
      <c r="A10203" s="243">
        <v>338090</v>
      </c>
      <c r="B10203" s="244" t="s">
        <v>2851</v>
      </c>
      <c r="C10203" s="244" t="s">
        <v>522</v>
      </c>
      <c r="D10203" s="245" t="s">
        <v>521</v>
      </c>
      <c r="E10203" s="115" t="s">
        <v>77</v>
      </c>
      <c r="F10203" s="237">
        <v>30651</v>
      </c>
      <c r="G10203" s="245" t="s">
        <v>47</v>
      </c>
      <c r="H10203" s="115" t="s">
        <v>16</v>
      </c>
      <c r="I10203" t="s">
        <v>199</v>
      </c>
      <c r="J10203" s="244" t="s">
        <v>15</v>
      </c>
      <c r="L10203" s="115" t="s">
        <v>47</v>
      </c>
      <c r="U10203"/>
      <c r="V10203">
        <v>0</v>
      </c>
      <c r="W10203" s="244"/>
    </row>
    <row r="10204" spans="1:35" hidden="1" x14ac:dyDescent="0.25">
      <c r="A10204" s="246">
        <v>338091</v>
      </c>
      <c r="B10204" s="247" t="s">
        <v>14269</v>
      </c>
      <c r="C10204" s="247" t="s">
        <v>339</v>
      </c>
      <c r="D10204" s="248" t="s">
        <v>456</v>
      </c>
      <c r="E10204" t="s">
        <v>77</v>
      </c>
      <c r="F10204" s="126">
        <v>24492</v>
      </c>
      <c r="G10204" s="248" t="s">
        <v>14270</v>
      </c>
      <c r="H10204" t="s">
        <v>16</v>
      </c>
      <c r="I10204" t="s">
        <v>136</v>
      </c>
      <c r="J10204" s="247" t="s">
        <v>15</v>
      </c>
      <c r="K10204"/>
      <c r="L10204" t="s">
        <v>47</v>
      </c>
      <c r="M10204"/>
      <c r="N10204"/>
      <c r="O10204"/>
      <c r="P10204"/>
      <c r="Q10204"/>
      <c r="U10204"/>
      <c r="V10204">
        <v>0</v>
      </c>
      <c r="W10204" s="247"/>
      <c r="X10204"/>
      <c r="Y10204"/>
      <c r="Z10204"/>
      <c r="AA10204"/>
      <c r="AB10204"/>
      <c r="AC10204"/>
      <c r="AD10204"/>
      <c r="AE10204"/>
      <c r="AF10204"/>
      <c r="AG10204"/>
      <c r="AH10204" s="115" t="s">
        <v>4308</v>
      </c>
    </row>
    <row r="10205" spans="1:35" x14ac:dyDescent="0.25">
      <c r="A10205" s="243">
        <v>338093</v>
      </c>
      <c r="B10205" s="244" t="s">
        <v>14271</v>
      </c>
      <c r="C10205" s="244" t="s">
        <v>279</v>
      </c>
      <c r="D10205" s="245" t="s">
        <v>372</v>
      </c>
      <c r="E10205" s="115" t="s">
        <v>76</v>
      </c>
      <c r="F10205" s="237"/>
      <c r="G10205" s="245"/>
      <c r="H10205" s="115" t="s">
        <v>16</v>
      </c>
      <c r="I10205" t="s">
        <v>107</v>
      </c>
      <c r="J10205" s="244"/>
      <c r="U10205"/>
      <c r="V10205" t="s">
        <v>4424</v>
      </c>
      <c r="W10205" s="244"/>
      <c r="AA10205" s="115" t="s">
        <v>4308</v>
      </c>
      <c r="AB10205" s="115" t="s">
        <v>4308</v>
      </c>
      <c r="AC10205" s="115" t="s">
        <v>4308</v>
      </c>
      <c r="AD10205" s="115" t="s">
        <v>4308</v>
      </c>
      <c r="AE10205" s="115" t="s">
        <v>4308</v>
      </c>
      <c r="AF10205" s="115" t="s">
        <v>4308</v>
      </c>
      <c r="AG10205" s="115" t="s">
        <v>4308</v>
      </c>
      <c r="AH10205" s="115" t="s">
        <v>4308</v>
      </c>
      <c r="AI10205" s="115" t="e">
        <f>VLOOKUP(A10205,'[2]دراسات قانونية'!$A$3:$E$600,1,0)</f>
        <v>#N/A</v>
      </c>
    </row>
    <row r="10206" spans="1:35" x14ac:dyDescent="0.25">
      <c r="A10206" s="243">
        <v>338095</v>
      </c>
      <c r="B10206" s="244" t="s">
        <v>14272</v>
      </c>
      <c r="C10206" s="244" t="s">
        <v>665</v>
      </c>
      <c r="D10206" s="245" t="s">
        <v>12056</v>
      </c>
      <c r="E10206" s="115" t="s">
        <v>77</v>
      </c>
      <c r="F10206" s="237">
        <v>31048</v>
      </c>
      <c r="G10206" s="245" t="s">
        <v>14273</v>
      </c>
      <c r="H10206" s="115" t="s">
        <v>16</v>
      </c>
      <c r="I10206" t="s">
        <v>107</v>
      </c>
      <c r="J10206" s="244"/>
      <c r="U10206"/>
      <c r="V10206" t="s">
        <v>4424</v>
      </c>
      <c r="W10206" s="244"/>
      <c r="AB10206" s="115" t="s">
        <v>4308</v>
      </c>
      <c r="AC10206" s="115" t="s">
        <v>4308</v>
      </c>
      <c r="AD10206" s="115" t="s">
        <v>4308</v>
      </c>
      <c r="AE10206" s="115" t="s">
        <v>4308</v>
      </c>
      <c r="AF10206" s="115" t="s">
        <v>4308</v>
      </c>
      <c r="AG10206" s="115" t="s">
        <v>4308</v>
      </c>
      <c r="AH10206" s="115" t="s">
        <v>4308</v>
      </c>
      <c r="AI10206" s="115" t="e">
        <f>VLOOKUP(A10206,'[2]دراسات قانونية'!$A$3:$E$600,1,0)</f>
        <v>#N/A</v>
      </c>
    </row>
    <row r="10207" spans="1:35" hidden="1" x14ac:dyDescent="0.25">
      <c r="A10207" s="246">
        <v>338096</v>
      </c>
      <c r="B10207" s="247" t="s">
        <v>14274</v>
      </c>
      <c r="C10207" s="247" t="s">
        <v>231</v>
      </c>
      <c r="D10207" s="248" t="s">
        <v>1618</v>
      </c>
      <c r="E10207" t="s">
        <v>76</v>
      </c>
      <c r="F10207" s="126">
        <v>34719</v>
      </c>
      <c r="G10207" s="248" t="s">
        <v>18</v>
      </c>
      <c r="H10207" t="s">
        <v>16</v>
      </c>
      <c r="I10207" t="s">
        <v>136</v>
      </c>
      <c r="J10207" s="247" t="s">
        <v>15</v>
      </c>
      <c r="K10207"/>
      <c r="L10207" t="s">
        <v>18</v>
      </c>
      <c r="M10207"/>
      <c r="N10207"/>
      <c r="O10207"/>
      <c r="P10207" t="s">
        <v>14275</v>
      </c>
      <c r="Q10207"/>
      <c r="U10207"/>
      <c r="V10207">
        <v>0</v>
      </c>
      <c r="W10207" s="247"/>
      <c r="X10207"/>
      <c r="Y10207"/>
      <c r="Z10207"/>
      <c r="AA10207"/>
      <c r="AB10207"/>
      <c r="AC10207"/>
      <c r="AD10207"/>
      <c r="AE10207"/>
      <c r="AF10207"/>
      <c r="AG10207"/>
    </row>
    <row r="10208" spans="1:35" x14ac:dyDescent="0.25">
      <c r="A10208" s="243">
        <v>338097</v>
      </c>
      <c r="B10208" s="244" t="s">
        <v>14276</v>
      </c>
      <c r="C10208" s="244" t="s">
        <v>1633</v>
      </c>
      <c r="D10208" s="245" t="s">
        <v>1428</v>
      </c>
      <c r="E10208" s="115" t="s">
        <v>76</v>
      </c>
      <c r="F10208" s="237"/>
      <c r="G10208" s="245"/>
      <c r="H10208" s="115" t="s">
        <v>16</v>
      </c>
      <c r="I10208" t="s">
        <v>107</v>
      </c>
      <c r="J10208" s="244"/>
      <c r="U10208"/>
      <c r="V10208" t="s">
        <v>4424</v>
      </c>
      <c r="W10208" s="244"/>
      <c r="AA10208" s="115" t="s">
        <v>4308</v>
      </c>
      <c r="AB10208" s="115" t="s">
        <v>4308</v>
      </c>
      <c r="AC10208" s="115" t="s">
        <v>4308</v>
      </c>
      <c r="AD10208" s="115" t="s">
        <v>4308</v>
      </c>
      <c r="AE10208" s="115" t="s">
        <v>4308</v>
      </c>
      <c r="AF10208" s="115" t="s">
        <v>4308</v>
      </c>
      <c r="AG10208" s="115" t="s">
        <v>4308</v>
      </c>
      <c r="AH10208" s="115" t="s">
        <v>4308</v>
      </c>
      <c r="AI10208" s="115" t="e">
        <f>VLOOKUP(A10208,'[2]دراسات قانونية'!$A$3:$E$600,1,0)</f>
        <v>#N/A</v>
      </c>
    </row>
    <row r="10209" spans="1:35" x14ac:dyDescent="0.25">
      <c r="A10209" s="243">
        <v>338098</v>
      </c>
      <c r="B10209" s="244" t="s">
        <v>14277</v>
      </c>
      <c r="C10209" s="244" t="s">
        <v>519</v>
      </c>
      <c r="D10209" s="245" t="s">
        <v>508</v>
      </c>
      <c r="E10209" s="115" t="s">
        <v>76</v>
      </c>
      <c r="F10209" s="237"/>
      <c r="G10209" s="245"/>
      <c r="H10209" s="115" t="s">
        <v>16</v>
      </c>
      <c r="I10209" t="s">
        <v>107</v>
      </c>
      <c r="J10209" s="244"/>
      <c r="U10209"/>
      <c r="V10209" t="s">
        <v>4424</v>
      </c>
      <c r="W10209" s="244"/>
      <c r="AA10209" s="115" t="s">
        <v>4308</v>
      </c>
      <c r="AB10209" s="115" t="s">
        <v>4308</v>
      </c>
      <c r="AC10209" s="115" t="s">
        <v>4308</v>
      </c>
      <c r="AD10209" s="115" t="s">
        <v>4308</v>
      </c>
      <c r="AE10209" s="115" t="s">
        <v>4308</v>
      </c>
      <c r="AF10209" s="115" t="s">
        <v>4308</v>
      </c>
      <c r="AG10209" s="115" t="s">
        <v>4308</v>
      </c>
      <c r="AH10209" s="115" t="s">
        <v>4308</v>
      </c>
      <c r="AI10209" s="115" t="e">
        <f>VLOOKUP(A10209,'[2]دراسات قانونية'!$A$3:$E$600,1,0)</f>
        <v>#N/A</v>
      </c>
    </row>
    <row r="10210" spans="1:35" x14ac:dyDescent="0.25">
      <c r="A10210" s="243">
        <v>338099</v>
      </c>
      <c r="B10210" s="244" t="s">
        <v>14278</v>
      </c>
      <c r="C10210" s="244" t="s">
        <v>650</v>
      </c>
      <c r="D10210" s="245" t="s">
        <v>14279</v>
      </c>
      <c r="E10210" s="115" t="s">
        <v>76</v>
      </c>
      <c r="F10210" s="237">
        <v>29587</v>
      </c>
      <c r="G10210" s="245" t="s">
        <v>18</v>
      </c>
      <c r="H10210" s="115" t="s">
        <v>16</v>
      </c>
      <c r="I10210" t="s">
        <v>107</v>
      </c>
      <c r="J10210" s="244"/>
      <c r="U10210"/>
      <c r="V10210" t="s">
        <v>4424</v>
      </c>
      <c r="W10210" s="244"/>
      <c r="AB10210" s="115" t="s">
        <v>4308</v>
      </c>
      <c r="AC10210" s="115" t="s">
        <v>4308</v>
      </c>
      <c r="AD10210" s="115" t="s">
        <v>4308</v>
      </c>
      <c r="AE10210" s="115" t="s">
        <v>4308</v>
      </c>
      <c r="AF10210" s="115" t="s">
        <v>4308</v>
      </c>
      <c r="AG10210" s="115" t="s">
        <v>4308</v>
      </c>
      <c r="AH10210" s="115" t="s">
        <v>4308</v>
      </c>
      <c r="AI10210" s="115" t="e">
        <f>VLOOKUP(A10210,'[2]دراسات قانونية'!$A$3:$E$600,1,0)</f>
        <v>#N/A</v>
      </c>
    </row>
    <row r="10211" spans="1:35" x14ac:dyDescent="0.25">
      <c r="A10211" s="243">
        <v>338100</v>
      </c>
      <c r="B10211" s="244" t="s">
        <v>14280</v>
      </c>
      <c r="C10211" s="244" t="s">
        <v>327</v>
      </c>
      <c r="D10211" s="245" t="s">
        <v>222</v>
      </c>
      <c r="E10211" s="115" t="s">
        <v>76</v>
      </c>
      <c r="F10211" s="237"/>
      <c r="G10211" s="245"/>
      <c r="H10211" s="115" t="s">
        <v>16</v>
      </c>
      <c r="I10211" t="s">
        <v>107</v>
      </c>
      <c r="J10211" s="244"/>
      <c r="U10211"/>
      <c r="V10211" t="s">
        <v>4424</v>
      </c>
      <c r="W10211" s="244"/>
      <c r="AB10211" s="115" t="s">
        <v>4308</v>
      </c>
      <c r="AC10211" s="115" t="s">
        <v>4308</v>
      </c>
      <c r="AD10211" s="115" t="s">
        <v>4308</v>
      </c>
      <c r="AE10211" s="115" t="s">
        <v>4308</v>
      </c>
      <c r="AF10211" s="115" t="s">
        <v>4308</v>
      </c>
      <c r="AG10211" s="115" t="s">
        <v>4308</v>
      </c>
      <c r="AH10211" s="115" t="s">
        <v>4308</v>
      </c>
      <c r="AI10211" s="115" t="e">
        <f>VLOOKUP(A10211,'[2]دراسات قانونية'!$A$3:$E$600,1,0)</f>
        <v>#N/A</v>
      </c>
    </row>
    <row r="10212" spans="1:35" hidden="1" x14ac:dyDescent="0.25">
      <c r="A10212" s="246">
        <v>338101</v>
      </c>
      <c r="B10212" s="247" t="s">
        <v>14281</v>
      </c>
      <c r="C10212" s="247" t="s">
        <v>512</v>
      </c>
      <c r="D10212" s="248" t="s">
        <v>474</v>
      </c>
      <c r="E10212" t="s">
        <v>77</v>
      </c>
      <c r="F10212" s="126">
        <v>35226</v>
      </c>
      <c r="G10212" s="248" t="s">
        <v>14282</v>
      </c>
      <c r="H10212" t="s">
        <v>16</v>
      </c>
      <c r="I10212" t="s">
        <v>129</v>
      </c>
      <c r="J10212" s="247"/>
      <c r="K10212"/>
      <c r="L10212"/>
      <c r="M10212"/>
      <c r="N10212"/>
      <c r="O10212"/>
      <c r="P10212"/>
      <c r="Q10212"/>
      <c r="U10212"/>
      <c r="V10212" t="s">
        <v>16623</v>
      </c>
      <c r="W10212" s="247"/>
      <c r="X10212"/>
      <c r="Y10212"/>
      <c r="Z10212"/>
      <c r="AA10212"/>
      <c r="AB10212"/>
      <c r="AC10212" t="s">
        <v>4308</v>
      </c>
      <c r="AD10212" t="s">
        <v>4308</v>
      </c>
      <c r="AE10212" t="s">
        <v>4308</v>
      </c>
      <c r="AF10212" t="s">
        <v>4308</v>
      </c>
      <c r="AG10212" t="s">
        <v>4308</v>
      </c>
      <c r="AH10212" s="115" t="s">
        <v>4308</v>
      </c>
    </row>
    <row r="10213" spans="1:35" hidden="1" x14ac:dyDescent="0.25">
      <c r="A10213" s="246">
        <v>338102</v>
      </c>
      <c r="B10213" s="247" t="s">
        <v>14283</v>
      </c>
      <c r="C10213" s="247" t="s">
        <v>335</v>
      </c>
      <c r="D10213" s="248" t="s">
        <v>14284</v>
      </c>
      <c r="E10213" t="s">
        <v>77</v>
      </c>
      <c r="F10213" s="126">
        <v>31873</v>
      </c>
      <c r="G10213" s="248" t="s">
        <v>847</v>
      </c>
      <c r="H10213" t="s">
        <v>16</v>
      </c>
      <c r="I10213" t="s">
        <v>129</v>
      </c>
      <c r="J10213" s="247"/>
      <c r="K10213"/>
      <c r="L10213"/>
      <c r="M10213"/>
      <c r="N10213"/>
      <c r="O10213"/>
      <c r="P10213"/>
      <c r="Q10213"/>
      <c r="U10213"/>
      <c r="V10213" t="s">
        <v>16623</v>
      </c>
      <c r="W10213" s="247"/>
      <c r="X10213"/>
      <c r="Y10213"/>
      <c r="Z10213"/>
      <c r="AA10213"/>
      <c r="AB10213"/>
      <c r="AC10213" t="s">
        <v>4308</v>
      </c>
      <c r="AD10213" t="s">
        <v>4308</v>
      </c>
      <c r="AE10213" t="s">
        <v>4308</v>
      </c>
      <c r="AF10213" t="s">
        <v>4308</v>
      </c>
      <c r="AG10213" t="s">
        <v>4308</v>
      </c>
      <c r="AH10213" s="115" t="s">
        <v>4308</v>
      </c>
    </row>
    <row r="10214" spans="1:35" hidden="1" x14ac:dyDescent="0.25">
      <c r="A10214" s="246">
        <v>338103</v>
      </c>
      <c r="B10214" s="247" t="s">
        <v>14285</v>
      </c>
      <c r="C10214" s="247" t="s">
        <v>229</v>
      </c>
      <c r="D10214" s="248" t="s">
        <v>717</v>
      </c>
      <c r="E10214" t="s">
        <v>77</v>
      </c>
      <c r="F10214" s="126">
        <v>35486</v>
      </c>
      <c r="G10214" s="248" t="s">
        <v>18</v>
      </c>
      <c r="H10214" t="s">
        <v>16</v>
      </c>
      <c r="I10214" t="s">
        <v>136</v>
      </c>
      <c r="J10214" s="247" t="s">
        <v>1226</v>
      </c>
      <c r="K10214"/>
      <c r="L10214" t="s">
        <v>40</v>
      </c>
      <c r="M10214"/>
      <c r="N10214"/>
      <c r="O10214"/>
      <c r="P10214"/>
      <c r="Q10214"/>
      <c r="U10214"/>
      <c r="V10214">
        <v>0</v>
      </c>
      <c r="W10214" s="247"/>
      <c r="X10214"/>
      <c r="Y10214"/>
      <c r="Z10214"/>
      <c r="AA10214"/>
      <c r="AB10214"/>
      <c r="AC10214"/>
      <c r="AD10214"/>
      <c r="AE10214"/>
      <c r="AF10214"/>
      <c r="AG10214"/>
      <c r="AH10214" s="115" t="s">
        <v>4308</v>
      </c>
    </row>
    <row r="10215" spans="1:35" x14ac:dyDescent="0.25">
      <c r="A10215" s="243">
        <v>338104</v>
      </c>
      <c r="B10215" s="244" t="s">
        <v>14286</v>
      </c>
      <c r="C10215" s="244" t="s">
        <v>1384</v>
      </c>
      <c r="D10215" s="245" t="s">
        <v>14287</v>
      </c>
      <c r="E10215" s="115" t="s">
        <v>77</v>
      </c>
      <c r="F10215" s="237"/>
      <c r="G10215" s="245"/>
      <c r="H10215" s="115" t="s">
        <v>16</v>
      </c>
      <c r="I10215" t="s">
        <v>107</v>
      </c>
      <c r="J10215" s="244"/>
      <c r="U10215"/>
      <c r="V10215" t="s">
        <v>4424</v>
      </c>
      <c r="W10215" s="244"/>
      <c r="AA10215" s="115" t="s">
        <v>4308</v>
      </c>
      <c r="AB10215" s="115" t="s">
        <v>4308</v>
      </c>
      <c r="AC10215" s="115" t="s">
        <v>4308</v>
      </c>
      <c r="AD10215" s="115" t="s">
        <v>4308</v>
      </c>
      <c r="AE10215" s="115" t="s">
        <v>4308</v>
      </c>
      <c r="AF10215" s="115" t="s">
        <v>4308</v>
      </c>
      <c r="AG10215" s="115" t="s">
        <v>4308</v>
      </c>
      <c r="AH10215" s="115" t="s">
        <v>4308</v>
      </c>
      <c r="AI10215" s="115" t="e">
        <f>VLOOKUP(A10215,'[2]دراسات قانونية'!$A$3:$E$600,1,0)</f>
        <v>#N/A</v>
      </c>
    </row>
    <row r="10216" spans="1:35" hidden="1" x14ac:dyDescent="0.25">
      <c r="A10216" s="243">
        <v>338105</v>
      </c>
      <c r="B10216" s="244" t="s">
        <v>4277</v>
      </c>
      <c r="C10216" s="244" t="s">
        <v>227</v>
      </c>
      <c r="D10216" s="245" t="s">
        <v>536</v>
      </c>
      <c r="E10216" s="115" t="s">
        <v>77</v>
      </c>
      <c r="F10216" s="237">
        <v>32708</v>
      </c>
      <c r="G10216" s="245" t="s">
        <v>18</v>
      </c>
      <c r="H10216" s="115" t="s">
        <v>16</v>
      </c>
      <c r="I10216" t="s">
        <v>199</v>
      </c>
      <c r="J10216" s="244" t="s">
        <v>15</v>
      </c>
      <c r="L10216" s="115" t="s">
        <v>18</v>
      </c>
      <c r="U10216"/>
      <c r="V10216">
        <v>0</v>
      </c>
      <c r="W10216" s="244"/>
    </row>
    <row r="10217" spans="1:35" hidden="1" x14ac:dyDescent="0.25">
      <c r="A10217" s="246">
        <v>338106</v>
      </c>
      <c r="B10217" s="247" t="s">
        <v>14288</v>
      </c>
      <c r="C10217" s="247" t="s">
        <v>408</v>
      </c>
      <c r="D10217" s="248" t="s">
        <v>508</v>
      </c>
      <c r="E10217" t="s">
        <v>77</v>
      </c>
      <c r="F10217" s="126">
        <v>29632</v>
      </c>
      <c r="G10217" s="248" t="s">
        <v>37</v>
      </c>
      <c r="H10217" t="s">
        <v>16</v>
      </c>
      <c r="I10217" t="s">
        <v>136</v>
      </c>
      <c r="J10217" s="247" t="s">
        <v>1226</v>
      </c>
      <c r="K10217"/>
      <c r="L10217" t="s">
        <v>73</v>
      </c>
      <c r="M10217"/>
      <c r="N10217"/>
      <c r="O10217"/>
      <c r="P10217"/>
      <c r="Q10217"/>
      <c r="U10217"/>
      <c r="V10217">
        <v>0</v>
      </c>
      <c r="W10217" s="247"/>
      <c r="X10217"/>
      <c r="Y10217"/>
      <c r="Z10217"/>
      <c r="AA10217"/>
      <c r="AB10217"/>
      <c r="AC10217"/>
      <c r="AD10217"/>
      <c r="AE10217"/>
      <c r="AF10217"/>
      <c r="AG10217"/>
      <c r="AH10217" s="115" t="s">
        <v>4308</v>
      </c>
    </row>
    <row r="10218" spans="1:35" hidden="1" x14ac:dyDescent="0.25">
      <c r="A10218" s="246">
        <v>338108</v>
      </c>
      <c r="B10218" s="247" t="s">
        <v>14289</v>
      </c>
      <c r="C10218" s="247" t="s">
        <v>340</v>
      </c>
      <c r="D10218" s="248" t="s">
        <v>10211</v>
      </c>
      <c r="E10218" t="s">
        <v>76</v>
      </c>
      <c r="F10218" s="126">
        <v>28074</v>
      </c>
      <c r="G10218" s="248" t="s">
        <v>61</v>
      </c>
      <c r="H10218" t="s">
        <v>16</v>
      </c>
      <c r="I10218" t="s">
        <v>136</v>
      </c>
      <c r="J10218" s="247" t="s">
        <v>15</v>
      </c>
      <c r="K10218"/>
      <c r="L10218" t="s">
        <v>61</v>
      </c>
      <c r="M10218"/>
      <c r="N10218"/>
      <c r="O10218"/>
      <c r="P10218"/>
      <c r="Q10218"/>
      <c r="U10218"/>
      <c r="V10218">
        <v>0</v>
      </c>
      <c r="W10218" s="247"/>
      <c r="X10218"/>
      <c r="Y10218"/>
      <c r="Z10218"/>
      <c r="AA10218"/>
      <c r="AB10218"/>
      <c r="AC10218"/>
      <c r="AD10218"/>
      <c r="AE10218"/>
      <c r="AF10218"/>
      <c r="AG10218"/>
      <c r="AH10218" s="115" t="s">
        <v>4308</v>
      </c>
    </row>
    <row r="10219" spans="1:35" x14ac:dyDescent="0.25">
      <c r="A10219" s="243">
        <v>338109</v>
      </c>
      <c r="B10219" s="244" t="s">
        <v>10139</v>
      </c>
      <c r="C10219" s="244" t="s">
        <v>349</v>
      </c>
      <c r="D10219" s="245" t="s">
        <v>1257</v>
      </c>
      <c r="E10219" s="115" t="s">
        <v>77</v>
      </c>
      <c r="F10219" s="237"/>
      <c r="G10219" s="245"/>
      <c r="H10219" s="115" t="s">
        <v>16</v>
      </c>
      <c r="I10219" t="s">
        <v>107</v>
      </c>
      <c r="J10219" s="244"/>
      <c r="U10219"/>
      <c r="V10219" t="s">
        <v>4424</v>
      </c>
      <c r="W10219" s="244"/>
      <c r="AA10219" s="115" t="s">
        <v>4308</v>
      </c>
      <c r="AB10219" s="115" t="s">
        <v>4308</v>
      </c>
      <c r="AC10219" s="115" t="s">
        <v>4308</v>
      </c>
      <c r="AD10219" s="115" t="s">
        <v>4308</v>
      </c>
      <c r="AE10219" s="115" t="s">
        <v>4308</v>
      </c>
      <c r="AF10219" s="115" t="s">
        <v>4308</v>
      </c>
      <c r="AG10219" s="115" t="s">
        <v>4308</v>
      </c>
      <c r="AH10219" s="115" t="s">
        <v>4308</v>
      </c>
      <c r="AI10219" s="115" t="e">
        <f>VLOOKUP(A10219,'[2]دراسات قانونية'!$A$3:$E$600,1,0)</f>
        <v>#N/A</v>
      </c>
    </row>
    <row r="10220" spans="1:35" hidden="1" x14ac:dyDescent="0.25">
      <c r="A10220" s="246">
        <v>338110</v>
      </c>
      <c r="B10220" s="247" t="s">
        <v>14290</v>
      </c>
      <c r="C10220" s="247" t="s">
        <v>332</v>
      </c>
      <c r="D10220" s="248" t="s">
        <v>298</v>
      </c>
      <c r="E10220" t="s">
        <v>76</v>
      </c>
      <c r="F10220" s="126">
        <v>33439</v>
      </c>
      <c r="G10220" s="248" t="s">
        <v>8355</v>
      </c>
      <c r="H10220" t="s">
        <v>16</v>
      </c>
      <c r="I10220" t="s">
        <v>129</v>
      </c>
      <c r="J10220" s="247" t="s">
        <v>1226</v>
      </c>
      <c r="K10220"/>
      <c r="L10220" t="s">
        <v>18</v>
      </c>
      <c r="M10220"/>
      <c r="N10220"/>
      <c r="O10220"/>
      <c r="P10220"/>
      <c r="Q10220"/>
      <c r="U10220"/>
      <c r="V10220" t="s">
        <v>16623</v>
      </c>
      <c r="W10220" s="247"/>
      <c r="X10220"/>
      <c r="Y10220"/>
      <c r="Z10220"/>
      <c r="AA10220"/>
      <c r="AB10220"/>
      <c r="AC10220"/>
      <c r="AD10220"/>
      <c r="AE10220"/>
      <c r="AF10220"/>
      <c r="AG10220"/>
      <c r="AH10220" s="115" t="s">
        <v>4308</v>
      </c>
    </row>
    <row r="10221" spans="1:35" x14ac:dyDescent="0.25">
      <c r="A10221" s="243">
        <v>338111</v>
      </c>
      <c r="B10221" s="244" t="s">
        <v>14291</v>
      </c>
      <c r="C10221" s="244" t="s">
        <v>324</v>
      </c>
      <c r="D10221" s="245" t="s">
        <v>5060</v>
      </c>
      <c r="E10221" s="115" t="s">
        <v>77</v>
      </c>
      <c r="F10221" s="237"/>
      <c r="G10221" s="245"/>
      <c r="H10221" s="115" t="s">
        <v>16</v>
      </c>
      <c r="I10221" t="s">
        <v>107</v>
      </c>
      <c r="J10221" s="244"/>
      <c r="U10221"/>
      <c r="V10221" t="s">
        <v>4424</v>
      </c>
      <c r="W10221" s="244"/>
      <c r="AA10221" s="115" t="s">
        <v>4308</v>
      </c>
      <c r="AB10221" s="115" t="s">
        <v>4308</v>
      </c>
      <c r="AC10221" s="115" t="s">
        <v>4308</v>
      </c>
      <c r="AD10221" s="115" t="s">
        <v>4308</v>
      </c>
      <c r="AE10221" s="115" t="s">
        <v>4308</v>
      </c>
      <c r="AF10221" s="115" t="s">
        <v>4308</v>
      </c>
      <c r="AG10221" s="115" t="s">
        <v>4308</v>
      </c>
      <c r="AH10221" s="115" t="s">
        <v>4308</v>
      </c>
      <c r="AI10221" s="115" t="e">
        <f>VLOOKUP(A10221,'[2]دراسات قانونية'!$A$3:$E$600,1,0)</f>
        <v>#N/A</v>
      </c>
    </row>
    <row r="10222" spans="1:35" hidden="1" x14ac:dyDescent="0.25">
      <c r="A10222" s="246">
        <v>338112</v>
      </c>
      <c r="B10222" s="247" t="s">
        <v>14292</v>
      </c>
      <c r="C10222" s="247" t="s">
        <v>227</v>
      </c>
      <c r="D10222" s="248" t="s">
        <v>14293</v>
      </c>
      <c r="E10222" t="s">
        <v>77</v>
      </c>
      <c r="F10222" s="126">
        <v>29473</v>
      </c>
      <c r="G10222" s="248" t="s">
        <v>18</v>
      </c>
      <c r="H10222" t="s">
        <v>16</v>
      </c>
      <c r="I10222" t="s">
        <v>129</v>
      </c>
      <c r="J10222" s="247" t="s">
        <v>1226</v>
      </c>
      <c r="K10222"/>
      <c r="L10222" t="s">
        <v>73</v>
      </c>
      <c r="M10222"/>
      <c r="N10222"/>
      <c r="O10222"/>
      <c r="P10222"/>
      <c r="Q10222"/>
      <c r="U10222"/>
      <c r="V10222">
        <v>0</v>
      </c>
      <c r="W10222" s="247"/>
      <c r="X10222"/>
      <c r="Y10222"/>
      <c r="Z10222"/>
      <c r="AA10222"/>
      <c r="AB10222"/>
      <c r="AC10222"/>
      <c r="AD10222"/>
      <c r="AE10222"/>
      <c r="AF10222" t="s">
        <v>4308</v>
      </c>
      <c r="AG10222" t="s">
        <v>4308</v>
      </c>
      <c r="AH10222" s="115" t="s">
        <v>4308</v>
      </c>
    </row>
    <row r="10223" spans="1:35" hidden="1" x14ac:dyDescent="0.25">
      <c r="A10223" s="243">
        <v>338113</v>
      </c>
      <c r="B10223" s="244" t="s">
        <v>2875</v>
      </c>
      <c r="C10223" s="244" t="s">
        <v>570</v>
      </c>
      <c r="D10223" s="245" t="s">
        <v>832</v>
      </c>
      <c r="E10223" s="115" t="s">
        <v>77</v>
      </c>
      <c r="F10223" s="237">
        <v>29453</v>
      </c>
      <c r="G10223" s="245" t="s">
        <v>2876</v>
      </c>
      <c r="H10223" s="115" t="s">
        <v>16</v>
      </c>
      <c r="I10223" t="s">
        <v>199</v>
      </c>
      <c r="J10223" s="244" t="s">
        <v>1226</v>
      </c>
      <c r="L10223" s="115" t="s">
        <v>18</v>
      </c>
      <c r="U10223"/>
      <c r="V10223">
        <v>0</v>
      </c>
      <c r="W10223" s="244"/>
    </row>
    <row r="10224" spans="1:35" hidden="1" x14ac:dyDescent="0.25">
      <c r="A10224" s="243">
        <v>338115</v>
      </c>
      <c r="B10224" s="244" t="s">
        <v>2573</v>
      </c>
      <c r="C10224" s="244" t="s">
        <v>1000</v>
      </c>
      <c r="D10224" s="245" t="s">
        <v>224</v>
      </c>
      <c r="E10224" s="115" t="s">
        <v>77</v>
      </c>
      <c r="F10224" s="237">
        <v>29034</v>
      </c>
      <c r="G10224" s="245" t="s">
        <v>333</v>
      </c>
      <c r="H10224" s="115" t="s">
        <v>16</v>
      </c>
      <c r="I10224" t="s">
        <v>199</v>
      </c>
      <c r="J10224" s="244" t="s">
        <v>1226</v>
      </c>
      <c r="L10224" s="115" t="s">
        <v>18</v>
      </c>
      <c r="U10224"/>
      <c r="V10224">
        <v>0</v>
      </c>
      <c r="W10224" s="244"/>
    </row>
    <row r="10225" spans="1:35" x14ac:dyDescent="0.25">
      <c r="A10225" s="243">
        <v>338117</v>
      </c>
      <c r="B10225" s="244" t="s">
        <v>14294</v>
      </c>
      <c r="C10225" s="244" t="s">
        <v>1563</v>
      </c>
      <c r="D10225" s="245" t="s">
        <v>14295</v>
      </c>
      <c r="E10225" s="115" t="s">
        <v>77</v>
      </c>
      <c r="F10225" s="237">
        <v>36918</v>
      </c>
      <c r="G10225" s="245" t="s">
        <v>353</v>
      </c>
      <c r="H10225" s="115" t="s">
        <v>16</v>
      </c>
      <c r="I10225" t="s">
        <v>107</v>
      </c>
      <c r="J10225" s="244"/>
      <c r="U10225"/>
      <c r="V10225" t="s">
        <v>4424</v>
      </c>
      <c r="W10225" s="244"/>
      <c r="AB10225" s="115" t="s">
        <v>4308</v>
      </c>
      <c r="AC10225" s="115" t="s">
        <v>4308</v>
      </c>
      <c r="AD10225" s="115" t="s">
        <v>4308</v>
      </c>
      <c r="AE10225" s="115" t="s">
        <v>4308</v>
      </c>
      <c r="AF10225" s="115" t="s">
        <v>4308</v>
      </c>
      <c r="AG10225" s="115" t="s">
        <v>4308</v>
      </c>
      <c r="AH10225" s="115" t="s">
        <v>4308</v>
      </c>
      <c r="AI10225" s="115" t="e">
        <f>VLOOKUP(A10225,'[2]دراسات قانونية'!$A$3:$E$600,1,0)</f>
        <v>#N/A</v>
      </c>
    </row>
    <row r="10226" spans="1:35" x14ac:dyDescent="0.25">
      <c r="A10226" s="243">
        <v>338118</v>
      </c>
      <c r="B10226" s="244" t="s">
        <v>14296</v>
      </c>
      <c r="C10226" s="244" t="s">
        <v>252</v>
      </c>
      <c r="D10226" s="245" t="s">
        <v>280</v>
      </c>
      <c r="E10226" s="115" t="s">
        <v>77</v>
      </c>
      <c r="F10226" s="237"/>
      <c r="G10226" s="245"/>
      <c r="H10226" s="115" t="s">
        <v>16</v>
      </c>
      <c r="I10226" t="s">
        <v>107</v>
      </c>
      <c r="J10226" s="244"/>
      <c r="U10226"/>
      <c r="V10226" t="s">
        <v>4424</v>
      </c>
      <c r="W10226" s="244"/>
      <c r="AA10226" s="115" t="s">
        <v>4308</v>
      </c>
      <c r="AB10226" s="115" t="s">
        <v>4308</v>
      </c>
      <c r="AC10226" s="115" t="s">
        <v>4308</v>
      </c>
      <c r="AD10226" s="115" t="s">
        <v>4308</v>
      </c>
      <c r="AE10226" s="115" t="s">
        <v>4308</v>
      </c>
      <c r="AF10226" s="115" t="s">
        <v>4308</v>
      </c>
      <c r="AG10226" s="115" t="s">
        <v>4308</v>
      </c>
      <c r="AH10226" s="115" t="s">
        <v>4308</v>
      </c>
      <c r="AI10226" s="115" t="e">
        <f>VLOOKUP(A10226,'[2]دراسات قانونية'!$A$3:$E$600,1,0)</f>
        <v>#N/A</v>
      </c>
    </row>
    <row r="10227" spans="1:35" x14ac:dyDescent="0.25">
      <c r="A10227" s="243">
        <v>338119</v>
      </c>
      <c r="B10227" s="244" t="s">
        <v>14297</v>
      </c>
      <c r="C10227" s="244" t="s">
        <v>244</v>
      </c>
      <c r="D10227" s="245" t="s">
        <v>316</v>
      </c>
      <c r="E10227" s="115" t="s">
        <v>77</v>
      </c>
      <c r="F10227" s="237"/>
      <c r="G10227" s="245"/>
      <c r="H10227" s="115" t="s">
        <v>16</v>
      </c>
      <c r="I10227" t="s">
        <v>107</v>
      </c>
      <c r="J10227" s="244"/>
      <c r="U10227"/>
      <c r="V10227" t="s">
        <v>4424</v>
      </c>
      <c r="W10227" s="244"/>
      <c r="AA10227" s="115" t="s">
        <v>4308</v>
      </c>
      <c r="AB10227" s="115" t="s">
        <v>4308</v>
      </c>
      <c r="AC10227" s="115" t="s">
        <v>4308</v>
      </c>
      <c r="AD10227" s="115" t="s">
        <v>4308</v>
      </c>
      <c r="AE10227" s="115" t="s">
        <v>4308</v>
      </c>
      <c r="AF10227" s="115" t="s">
        <v>4308</v>
      </c>
      <c r="AG10227" s="115" t="s">
        <v>4308</v>
      </c>
      <c r="AH10227" s="115" t="s">
        <v>4308</v>
      </c>
      <c r="AI10227" s="115" t="e">
        <f>VLOOKUP(A10227,'[2]دراسات قانونية'!$A$3:$E$600,1,0)</f>
        <v>#N/A</v>
      </c>
    </row>
    <row r="10228" spans="1:35" x14ac:dyDescent="0.25">
      <c r="A10228" s="243">
        <v>338120</v>
      </c>
      <c r="B10228" s="244" t="s">
        <v>14298</v>
      </c>
      <c r="C10228" s="244" t="s">
        <v>227</v>
      </c>
      <c r="D10228" s="245" t="s">
        <v>9819</v>
      </c>
      <c r="E10228" s="115" t="s">
        <v>77</v>
      </c>
      <c r="F10228" s="237">
        <v>33586</v>
      </c>
      <c r="G10228" s="245" t="s">
        <v>14299</v>
      </c>
      <c r="H10228" s="115" t="s">
        <v>16</v>
      </c>
      <c r="I10228" t="s">
        <v>107</v>
      </c>
      <c r="J10228" s="244" t="s">
        <v>1226</v>
      </c>
      <c r="L10228" s="115" t="s">
        <v>58</v>
      </c>
      <c r="U10228"/>
      <c r="V10228" t="s">
        <v>4424</v>
      </c>
      <c r="W10228" s="244"/>
      <c r="AH10228" s="115" t="s">
        <v>4308</v>
      </c>
      <c r="AI10228" s="115" t="e">
        <f>VLOOKUP(A10228,'[2]دراسات قانونية'!$A$3:$E$600,1,0)</f>
        <v>#N/A</v>
      </c>
    </row>
    <row r="10229" spans="1:35" hidden="1" x14ac:dyDescent="0.25">
      <c r="A10229" s="246">
        <v>338122</v>
      </c>
      <c r="B10229" s="247" t="s">
        <v>14300</v>
      </c>
      <c r="C10229" s="247" t="s">
        <v>434</v>
      </c>
      <c r="D10229" s="248" t="s">
        <v>1995</v>
      </c>
      <c r="E10229" t="s">
        <v>77</v>
      </c>
      <c r="F10229" s="126">
        <v>36171</v>
      </c>
      <c r="G10229" s="248" t="s">
        <v>801</v>
      </c>
      <c r="H10229" t="s">
        <v>16</v>
      </c>
      <c r="I10229" t="s">
        <v>5306</v>
      </c>
      <c r="J10229" s="247" t="s">
        <v>1226</v>
      </c>
      <c r="K10229"/>
      <c r="L10229" t="s">
        <v>30</v>
      </c>
      <c r="M10229"/>
      <c r="N10229"/>
      <c r="O10229"/>
      <c r="P10229"/>
      <c r="Q10229"/>
      <c r="U10229"/>
      <c r="V10229">
        <v>0</v>
      </c>
      <c r="W10229" s="247"/>
      <c r="X10229"/>
      <c r="Y10229"/>
      <c r="Z10229"/>
      <c r="AA10229"/>
      <c r="AB10229"/>
      <c r="AC10229"/>
      <c r="AD10229"/>
      <c r="AE10229"/>
      <c r="AF10229"/>
      <c r="AG10229"/>
    </row>
    <row r="10230" spans="1:35" x14ac:dyDescent="0.25">
      <c r="A10230" s="243">
        <v>338123</v>
      </c>
      <c r="B10230" s="244" t="s">
        <v>14301</v>
      </c>
      <c r="C10230" s="244" t="s">
        <v>1144</v>
      </c>
      <c r="D10230" s="245" t="s">
        <v>14302</v>
      </c>
      <c r="E10230" s="115" t="s">
        <v>77</v>
      </c>
      <c r="F10230" s="237">
        <v>35066</v>
      </c>
      <c r="G10230" s="245" t="s">
        <v>12475</v>
      </c>
      <c r="H10230" s="115" t="s">
        <v>16</v>
      </c>
      <c r="I10230" t="s">
        <v>107</v>
      </c>
      <c r="J10230" s="244"/>
      <c r="U10230"/>
      <c r="V10230" t="s">
        <v>4424</v>
      </c>
      <c r="W10230" s="244"/>
      <c r="AB10230" s="115" t="s">
        <v>4308</v>
      </c>
      <c r="AC10230" s="115" t="s">
        <v>4308</v>
      </c>
      <c r="AD10230" s="115" t="s">
        <v>4308</v>
      </c>
      <c r="AE10230" s="115" t="s">
        <v>4308</v>
      </c>
      <c r="AF10230" s="115" t="s">
        <v>4308</v>
      </c>
      <c r="AG10230" s="115" t="s">
        <v>4308</v>
      </c>
      <c r="AH10230" s="115" t="s">
        <v>4308</v>
      </c>
      <c r="AI10230" s="115" t="e">
        <f>VLOOKUP(A10230,'[2]دراسات قانونية'!$A$3:$E$600,1,0)</f>
        <v>#N/A</v>
      </c>
    </row>
    <row r="10231" spans="1:35" hidden="1" x14ac:dyDescent="0.25">
      <c r="A10231" s="243">
        <v>338124</v>
      </c>
      <c r="B10231" s="244" t="s">
        <v>2852</v>
      </c>
      <c r="C10231" s="244" t="s">
        <v>209</v>
      </c>
      <c r="D10231" s="245" t="s">
        <v>630</v>
      </c>
      <c r="E10231" s="115" t="s">
        <v>77</v>
      </c>
      <c r="F10231" s="237">
        <v>36188</v>
      </c>
      <c r="G10231" s="245" t="s">
        <v>1875</v>
      </c>
      <c r="H10231" s="115" t="s">
        <v>16</v>
      </c>
      <c r="I10231" t="s">
        <v>199</v>
      </c>
      <c r="J10231" s="244" t="s">
        <v>15</v>
      </c>
      <c r="L10231" s="115" t="s">
        <v>58</v>
      </c>
      <c r="U10231"/>
      <c r="V10231">
        <v>0</v>
      </c>
      <c r="W10231" s="244"/>
    </row>
    <row r="10232" spans="1:35" x14ac:dyDescent="0.25">
      <c r="A10232" s="243">
        <v>338126</v>
      </c>
      <c r="B10232" s="244" t="s">
        <v>14303</v>
      </c>
      <c r="C10232" s="244" t="s">
        <v>1079</v>
      </c>
      <c r="D10232" s="245" t="s">
        <v>257</v>
      </c>
      <c r="E10232" s="115" t="s">
        <v>77</v>
      </c>
      <c r="F10232" s="237"/>
      <c r="G10232" s="245"/>
      <c r="H10232" s="115" t="s">
        <v>16</v>
      </c>
      <c r="I10232" t="s">
        <v>107</v>
      </c>
      <c r="J10232" s="244"/>
      <c r="U10232"/>
      <c r="V10232" t="s">
        <v>4424</v>
      </c>
      <c r="W10232" s="244"/>
      <c r="AA10232" s="115" t="s">
        <v>4308</v>
      </c>
      <c r="AB10232" s="115" t="s">
        <v>4308</v>
      </c>
      <c r="AC10232" s="115" t="s">
        <v>4308</v>
      </c>
      <c r="AD10232" s="115" t="s">
        <v>4308</v>
      </c>
      <c r="AE10232" s="115" t="s">
        <v>4308</v>
      </c>
      <c r="AF10232" s="115" t="s">
        <v>4308</v>
      </c>
      <c r="AG10232" s="115" t="s">
        <v>4308</v>
      </c>
      <c r="AH10232" s="115" t="s">
        <v>4308</v>
      </c>
      <c r="AI10232" s="115" t="e">
        <f>VLOOKUP(A10232,'[2]دراسات قانونية'!$A$3:$E$600,1,0)</f>
        <v>#N/A</v>
      </c>
    </row>
    <row r="10233" spans="1:35" x14ac:dyDescent="0.25">
      <c r="A10233" s="243">
        <v>338127</v>
      </c>
      <c r="B10233" s="244" t="s">
        <v>14304</v>
      </c>
      <c r="C10233" s="244" t="s">
        <v>327</v>
      </c>
      <c r="D10233" s="245" t="s">
        <v>14305</v>
      </c>
      <c r="E10233" s="115" t="s">
        <v>77</v>
      </c>
      <c r="F10233" s="237">
        <v>32167</v>
      </c>
      <c r="G10233" s="245" t="s">
        <v>27</v>
      </c>
      <c r="H10233" s="115" t="s">
        <v>16</v>
      </c>
      <c r="I10233" t="s">
        <v>107</v>
      </c>
      <c r="J10233" s="244" t="s">
        <v>1226</v>
      </c>
      <c r="L10233" s="115" t="s">
        <v>27</v>
      </c>
      <c r="U10233"/>
      <c r="V10233" t="s">
        <v>4424</v>
      </c>
      <c r="W10233" s="244"/>
      <c r="AE10233" s="115" t="s">
        <v>4308</v>
      </c>
      <c r="AF10233" s="115" t="s">
        <v>4308</v>
      </c>
      <c r="AG10233" s="115" t="s">
        <v>4308</v>
      </c>
      <c r="AH10233" s="115" t="s">
        <v>4308</v>
      </c>
      <c r="AI10233" s="115" t="e">
        <f>VLOOKUP(A10233,'[2]دراسات قانونية'!$A$3:$E$600,1,0)</f>
        <v>#N/A</v>
      </c>
    </row>
    <row r="10234" spans="1:35" hidden="1" x14ac:dyDescent="0.25">
      <c r="A10234" s="243">
        <v>338128</v>
      </c>
      <c r="B10234" s="244" t="s">
        <v>2615</v>
      </c>
      <c r="C10234" s="244" t="s">
        <v>593</v>
      </c>
      <c r="D10234" s="245" t="s">
        <v>585</v>
      </c>
      <c r="E10234" s="115" t="s">
        <v>77</v>
      </c>
      <c r="F10234" s="237">
        <v>32411</v>
      </c>
      <c r="G10234" s="245" t="s">
        <v>18</v>
      </c>
      <c r="H10234" s="115" t="s">
        <v>16</v>
      </c>
      <c r="I10234" t="s">
        <v>199</v>
      </c>
      <c r="J10234" s="244" t="s">
        <v>1226</v>
      </c>
      <c r="L10234" s="115" t="s">
        <v>18</v>
      </c>
      <c r="U10234"/>
      <c r="V10234">
        <v>0</v>
      </c>
      <c r="W10234" s="244"/>
    </row>
    <row r="10235" spans="1:35" hidden="1" x14ac:dyDescent="0.25">
      <c r="A10235" s="243">
        <v>338129</v>
      </c>
      <c r="B10235" s="244" t="s">
        <v>2763</v>
      </c>
      <c r="C10235" s="244" t="s">
        <v>987</v>
      </c>
      <c r="D10235" s="245" t="s">
        <v>232</v>
      </c>
      <c r="E10235" s="115" t="s">
        <v>77</v>
      </c>
      <c r="F10235" s="237">
        <v>32512</v>
      </c>
      <c r="G10235" s="245" t="s">
        <v>428</v>
      </c>
      <c r="H10235" s="115" t="s">
        <v>16</v>
      </c>
      <c r="I10235" t="s">
        <v>199</v>
      </c>
      <c r="J10235" s="244" t="s">
        <v>1226</v>
      </c>
      <c r="L10235" s="115" t="s">
        <v>18</v>
      </c>
      <c r="U10235"/>
      <c r="V10235">
        <v>0</v>
      </c>
      <c r="W10235" s="244"/>
    </row>
    <row r="10236" spans="1:35" x14ac:dyDescent="0.25">
      <c r="A10236" s="243">
        <v>338130</v>
      </c>
      <c r="B10236" s="244" t="s">
        <v>14306</v>
      </c>
      <c r="C10236" s="244" t="s">
        <v>209</v>
      </c>
      <c r="D10236" s="245" t="s">
        <v>1127</v>
      </c>
      <c r="E10236" s="115" t="s">
        <v>77</v>
      </c>
      <c r="F10236" s="237">
        <v>34335</v>
      </c>
      <c r="G10236" s="245" t="s">
        <v>440</v>
      </c>
      <c r="H10236" s="115" t="s">
        <v>16</v>
      </c>
      <c r="I10236" t="s">
        <v>107</v>
      </c>
      <c r="J10236" s="244"/>
      <c r="U10236"/>
      <c r="V10236" t="s">
        <v>4424</v>
      </c>
      <c r="W10236" s="244"/>
      <c r="AC10236" s="115" t="s">
        <v>4308</v>
      </c>
      <c r="AD10236" s="115" t="s">
        <v>4308</v>
      </c>
      <c r="AE10236" s="115" t="s">
        <v>4308</v>
      </c>
      <c r="AF10236" s="115" t="s">
        <v>4308</v>
      </c>
      <c r="AG10236" s="115" t="s">
        <v>4308</v>
      </c>
      <c r="AH10236" s="115" t="s">
        <v>4308</v>
      </c>
      <c r="AI10236" s="115" t="e">
        <f>VLOOKUP(A10236,'[2]دراسات قانونية'!$A$3:$E$600,1,0)</f>
        <v>#N/A</v>
      </c>
    </row>
    <row r="10237" spans="1:35" hidden="1" x14ac:dyDescent="0.25">
      <c r="A10237" s="243">
        <v>338131</v>
      </c>
      <c r="B10237" s="244" t="s">
        <v>2399</v>
      </c>
      <c r="C10237" s="244" t="s">
        <v>339</v>
      </c>
      <c r="D10237" s="245" t="s">
        <v>1265</v>
      </c>
      <c r="E10237" s="115" t="s">
        <v>77</v>
      </c>
      <c r="F10237" s="237">
        <v>35065</v>
      </c>
      <c r="G10237" s="245" t="s">
        <v>2400</v>
      </c>
      <c r="H10237" s="115" t="s">
        <v>16</v>
      </c>
      <c r="I10237" t="s">
        <v>199</v>
      </c>
      <c r="J10237" s="244" t="s">
        <v>15</v>
      </c>
      <c r="L10237" s="115" t="s">
        <v>47</v>
      </c>
      <c r="U10237"/>
      <c r="V10237">
        <v>0</v>
      </c>
      <c r="W10237" s="244"/>
      <c r="AH10237" s="115" t="s">
        <v>4308</v>
      </c>
    </row>
    <row r="10238" spans="1:35" hidden="1" x14ac:dyDescent="0.25">
      <c r="A10238" s="243">
        <v>338132</v>
      </c>
      <c r="B10238" s="244" t="s">
        <v>2622</v>
      </c>
      <c r="C10238" s="244" t="s">
        <v>327</v>
      </c>
      <c r="D10238" s="245" t="s">
        <v>230</v>
      </c>
      <c r="E10238" s="115" t="s">
        <v>77</v>
      </c>
      <c r="F10238" s="237">
        <v>32680</v>
      </c>
      <c r="G10238" s="245" t="s">
        <v>215</v>
      </c>
      <c r="H10238" s="115" t="s">
        <v>19</v>
      </c>
      <c r="I10238" t="s">
        <v>199</v>
      </c>
      <c r="J10238" s="244" t="s">
        <v>1226</v>
      </c>
      <c r="L10238" s="115" t="s">
        <v>18</v>
      </c>
      <c r="U10238"/>
      <c r="V10238">
        <v>0</v>
      </c>
      <c r="W10238" s="244"/>
    </row>
    <row r="10239" spans="1:35" hidden="1" x14ac:dyDescent="0.25">
      <c r="A10239" s="246">
        <v>338133</v>
      </c>
      <c r="B10239" s="247" t="s">
        <v>14307</v>
      </c>
      <c r="C10239" s="247" t="s">
        <v>14308</v>
      </c>
      <c r="D10239" s="248" t="s">
        <v>281</v>
      </c>
      <c r="E10239" t="s">
        <v>76</v>
      </c>
      <c r="F10239" s="126">
        <v>35247</v>
      </c>
      <c r="G10239" s="248" t="s">
        <v>67</v>
      </c>
      <c r="H10239" t="s">
        <v>16</v>
      </c>
      <c r="I10239" t="s">
        <v>201</v>
      </c>
      <c r="J10239" s="247" t="s">
        <v>1226</v>
      </c>
      <c r="K10239"/>
      <c r="L10239" t="s">
        <v>67</v>
      </c>
      <c r="M10239"/>
      <c r="N10239"/>
      <c r="O10239"/>
      <c r="P10239"/>
      <c r="Q10239"/>
      <c r="U10239"/>
      <c r="V10239">
        <v>0</v>
      </c>
      <c r="W10239" s="247"/>
      <c r="X10239"/>
      <c r="Y10239"/>
      <c r="Z10239"/>
      <c r="AA10239"/>
      <c r="AB10239"/>
      <c r="AC10239"/>
      <c r="AD10239"/>
      <c r="AE10239"/>
      <c r="AF10239"/>
      <c r="AG10239"/>
    </row>
    <row r="10240" spans="1:35" hidden="1" x14ac:dyDescent="0.25">
      <c r="A10240" s="243">
        <v>338134</v>
      </c>
      <c r="B10240" s="244" t="s">
        <v>2582</v>
      </c>
      <c r="C10240" s="244" t="s">
        <v>244</v>
      </c>
      <c r="D10240" s="245" t="s">
        <v>1944</v>
      </c>
      <c r="E10240" s="115" t="s">
        <v>76</v>
      </c>
      <c r="F10240" s="237">
        <v>31532</v>
      </c>
      <c r="G10240" s="245" t="s">
        <v>1986</v>
      </c>
      <c r="H10240" s="115" t="s">
        <v>16</v>
      </c>
      <c r="I10240" t="s">
        <v>199</v>
      </c>
      <c r="J10240" s="244" t="s">
        <v>1226</v>
      </c>
      <c r="L10240" s="115" t="s">
        <v>47</v>
      </c>
      <c r="U10240"/>
      <c r="V10240">
        <v>0</v>
      </c>
      <c r="W10240" s="244"/>
    </row>
    <row r="10241" spans="1:35" hidden="1" x14ac:dyDescent="0.25">
      <c r="A10241" s="243">
        <v>338135</v>
      </c>
      <c r="B10241" s="244" t="s">
        <v>2638</v>
      </c>
      <c r="C10241" s="244" t="s">
        <v>731</v>
      </c>
      <c r="D10241" s="245" t="s">
        <v>230</v>
      </c>
      <c r="E10241" s="115" t="s">
        <v>77</v>
      </c>
      <c r="F10241" s="237">
        <v>34338</v>
      </c>
      <c r="G10241" s="245" t="s">
        <v>858</v>
      </c>
      <c r="H10241" s="115" t="s">
        <v>16</v>
      </c>
      <c r="I10241" t="s">
        <v>199</v>
      </c>
      <c r="J10241" s="244" t="s">
        <v>1226</v>
      </c>
      <c r="L10241" s="115" t="s">
        <v>27</v>
      </c>
      <c r="U10241"/>
      <c r="V10241">
        <v>0</v>
      </c>
      <c r="W10241" s="244"/>
      <c r="AH10241" s="115" t="s">
        <v>4308</v>
      </c>
    </row>
    <row r="10242" spans="1:35" hidden="1" x14ac:dyDescent="0.25">
      <c r="A10242" s="246">
        <v>338136</v>
      </c>
      <c r="B10242" s="247" t="s">
        <v>14309</v>
      </c>
      <c r="C10242" s="247" t="s">
        <v>519</v>
      </c>
      <c r="D10242" s="248" t="s">
        <v>12716</v>
      </c>
      <c r="E10242" t="s">
        <v>77</v>
      </c>
      <c r="F10242" s="126">
        <v>35157</v>
      </c>
      <c r="G10242" s="248" t="s">
        <v>14310</v>
      </c>
      <c r="H10242" t="s">
        <v>16</v>
      </c>
      <c r="I10242" t="s">
        <v>136</v>
      </c>
      <c r="J10242" s="247" t="s">
        <v>1226</v>
      </c>
      <c r="K10242"/>
      <c r="L10242" t="s">
        <v>30</v>
      </c>
      <c r="M10242"/>
      <c r="N10242"/>
      <c r="O10242"/>
      <c r="P10242"/>
      <c r="Q10242"/>
      <c r="U10242"/>
      <c r="V10242">
        <v>0</v>
      </c>
      <c r="W10242" s="247"/>
      <c r="X10242"/>
      <c r="Y10242"/>
      <c r="Z10242"/>
      <c r="AA10242"/>
      <c r="AB10242"/>
      <c r="AC10242"/>
      <c r="AD10242"/>
      <c r="AE10242"/>
      <c r="AF10242"/>
      <c r="AG10242"/>
    </row>
    <row r="10243" spans="1:35" hidden="1" x14ac:dyDescent="0.25">
      <c r="A10243" s="243">
        <v>338137</v>
      </c>
      <c r="B10243" s="244" t="s">
        <v>2443</v>
      </c>
      <c r="C10243" s="244" t="s">
        <v>219</v>
      </c>
      <c r="D10243" s="245" t="s">
        <v>265</v>
      </c>
      <c r="E10243" s="115" t="s">
        <v>77</v>
      </c>
      <c r="F10243" s="237">
        <v>35205</v>
      </c>
      <c r="G10243" s="245" t="s">
        <v>666</v>
      </c>
      <c r="H10243" s="115" t="s">
        <v>16</v>
      </c>
      <c r="I10243" t="s">
        <v>199</v>
      </c>
      <c r="J10243" s="244" t="s">
        <v>15</v>
      </c>
      <c r="L10243" s="115" t="s">
        <v>40</v>
      </c>
      <c r="U10243"/>
      <c r="V10243">
        <v>0</v>
      </c>
      <c r="W10243" s="244"/>
    </row>
    <row r="10244" spans="1:35" hidden="1" x14ac:dyDescent="0.25">
      <c r="A10244" s="246">
        <v>338138</v>
      </c>
      <c r="B10244" s="247" t="s">
        <v>14311</v>
      </c>
      <c r="C10244" s="247" t="s">
        <v>332</v>
      </c>
      <c r="D10244" s="248" t="s">
        <v>281</v>
      </c>
      <c r="E10244" t="s">
        <v>77</v>
      </c>
      <c r="F10244" s="126">
        <v>32064</v>
      </c>
      <c r="G10244" s="248" t="s">
        <v>11323</v>
      </c>
      <c r="H10244" t="s">
        <v>16</v>
      </c>
      <c r="I10244" t="s">
        <v>129</v>
      </c>
      <c r="J10244" s="247" t="s">
        <v>15</v>
      </c>
      <c r="K10244"/>
      <c r="L10244" t="s">
        <v>47</v>
      </c>
      <c r="M10244"/>
      <c r="N10244"/>
      <c r="O10244"/>
      <c r="P10244"/>
      <c r="Q10244"/>
      <c r="U10244"/>
      <c r="V10244" t="s">
        <v>16623</v>
      </c>
      <c r="W10244" s="247"/>
      <c r="X10244"/>
      <c r="Y10244"/>
      <c r="Z10244"/>
      <c r="AA10244"/>
      <c r="AB10244"/>
      <c r="AC10244"/>
      <c r="AD10244"/>
      <c r="AE10244"/>
      <c r="AF10244" t="s">
        <v>4308</v>
      </c>
      <c r="AG10244" t="s">
        <v>4308</v>
      </c>
      <c r="AH10244" s="115" t="s">
        <v>4308</v>
      </c>
    </row>
    <row r="10245" spans="1:35" x14ac:dyDescent="0.25">
      <c r="A10245" s="243">
        <v>338139</v>
      </c>
      <c r="B10245" s="244" t="s">
        <v>14312</v>
      </c>
      <c r="C10245" s="244" t="s">
        <v>454</v>
      </c>
      <c r="D10245" s="245" t="s">
        <v>617</v>
      </c>
      <c r="E10245" s="115" t="s">
        <v>77</v>
      </c>
      <c r="F10245" s="237"/>
      <c r="G10245" s="245"/>
      <c r="H10245" s="115" t="s">
        <v>16</v>
      </c>
      <c r="I10245" t="s">
        <v>107</v>
      </c>
      <c r="J10245" s="244"/>
      <c r="U10245"/>
      <c r="V10245" t="s">
        <v>4424</v>
      </c>
      <c r="W10245" s="244"/>
      <c r="AB10245" s="115" t="s">
        <v>4308</v>
      </c>
      <c r="AC10245" s="115" t="s">
        <v>4308</v>
      </c>
      <c r="AD10245" s="115" t="s">
        <v>4308</v>
      </c>
      <c r="AE10245" s="115" t="s">
        <v>4308</v>
      </c>
      <c r="AF10245" s="115" t="s">
        <v>4308</v>
      </c>
      <c r="AG10245" s="115" t="s">
        <v>4308</v>
      </c>
      <c r="AH10245" s="115" t="s">
        <v>4308</v>
      </c>
      <c r="AI10245" s="115" t="e">
        <f>VLOOKUP(A10245,'[2]دراسات قانونية'!$A$3:$E$600,1,0)</f>
        <v>#N/A</v>
      </c>
    </row>
    <row r="10246" spans="1:35" x14ac:dyDescent="0.25">
      <c r="A10246" s="243">
        <v>338140</v>
      </c>
      <c r="B10246" s="244" t="s">
        <v>14313</v>
      </c>
      <c r="C10246" s="244" t="s">
        <v>362</v>
      </c>
      <c r="D10246" s="245" t="s">
        <v>14314</v>
      </c>
      <c r="E10246" s="115" t="s">
        <v>77</v>
      </c>
      <c r="F10246" s="237"/>
      <c r="G10246" s="245"/>
      <c r="H10246" s="115" t="s">
        <v>16</v>
      </c>
      <c r="I10246" t="s">
        <v>107</v>
      </c>
      <c r="J10246" s="244"/>
      <c r="U10246"/>
      <c r="V10246" t="s">
        <v>4424</v>
      </c>
      <c r="W10246" s="244"/>
      <c r="AB10246" s="115" t="s">
        <v>4308</v>
      </c>
      <c r="AC10246" s="115" t="s">
        <v>4308</v>
      </c>
      <c r="AD10246" s="115" t="s">
        <v>4308</v>
      </c>
      <c r="AE10246" s="115" t="s">
        <v>4308</v>
      </c>
      <c r="AF10246" s="115" t="s">
        <v>4308</v>
      </c>
      <c r="AG10246" s="115" t="s">
        <v>4308</v>
      </c>
      <c r="AH10246" s="115" t="s">
        <v>4308</v>
      </c>
      <c r="AI10246" s="115" t="e">
        <f>VLOOKUP(A10246,'[2]دراسات قانونية'!$A$3:$E$600,1,0)</f>
        <v>#N/A</v>
      </c>
    </row>
    <row r="10247" spans="1:35" x14ac:dyDescent="0.25">
      <c r="A10247" s="243">
        <v>338141</v>
      </c>
      <c r="B10247" s="244" t="s">
        <v>14315</v>
      </c>
      <c r="C10247" s="244" t="s">
        <v>408</v>
      </c>
      <c r="D10247" s="245" t="s">
        <v>754</v>
      </c>
      <c r="E10247" s="115" t="s">
        <v>77</v>
      </c>
      <c r="F10247" s="237"/>
      <c r="G10247" s="245"/>
      <c r="H10247" s="115" t="s">
        <v>16</v>
      </c>
      <c r="I10247" t="s">
        <v>107</v>
      </c>
      <c r="J10247" s="244"/>
      <c r="U10247"/>
      <c r="V10247" t="s">
        <v>4424</v>
      </c>
      <c r="W10247" s="244"/>
      <c r="AA10247" s="115" t="s">
        <v>4308</v>
      </c>
      <c r="AB10247" s="115" t="s">
        <v>4308</v>
      </c>
      <c r="AC10247" s="115" t="s">
        <v>4308</v>
      </c>
      <c r="AD10247" s="115" t="s">
        <v>4308</v>
      </c>
      <c r="AE10247" s="115" t="s">
        <v>4308</v>
      </c>
      <c r="AF10247" s="115" t="s">
        <v>4308</v>
      </c>
      <c r="AG10247" s="115" t="s">
        <v>4308</v>
      </c>
      <c r="AH10247" s="115" t="s">
        <v>4308</v>
      </c>
      <c r="AI10247" s="115" t="e">
        <f>VLOOKUP(A10247,'[2]دراسات قانونية'!$A$3:$E$600,1,0)</f>
        <v>#N/A</v>
      </c>
    </row>
    <row r="10248" spans="1:35" x14ac:dyDescent="0.25">
      <c r="A10248" s="243">
        <v>338144</v>
      </c>
      <c r="B10248" s="244" t="s">
        <v>14316</v>
      </c>
      <c r="C10248" s="244" t="s">
        <v>14317</v>
      </c>
      <c r="D10248" s="245" t="s">
        <v>730</v>
      </c>
      <c r="E10248" s="115" t="s">
        <v>77</v>
      </c>
      <c r="F10248" s="237"/>
      <c r="G10248" s="245"/>
      <c r="H10248" s="115" t="s">
        <v>16</v>
      </c>
      <c r="I10248" t="s">
        <v>107</v>
      </c>
      <c r="J10248" s="244"/>
      <c r="U10248"/>
      <c r="V10248" t="s">
        <v>4424</v>
      </c>
      <c r="W10248" s="244"/>
      <c r="AA10248" s="115" t="s">
        <v>4308</v>
      </c>
      <c r="AB10248" s="115" t="s">
        <v>4308</v>
      </c>
      <c r="AC10248" s="115" t="s">
        <v>4308</v>
      </c>
      <c r="AD10248" s="115" t="s">
        <v>4308</v>
      </c>
      <c r="AE10248" s="115" t="s">
        <v>4308</v>
      </c>
      <c r="AF10248" s="115" t="s">
        <v>4308</v>
      </c>
      <c r="AG10248" s="115" t="s">
        <v>4308</v>
      </c>
      <c r="AH10248" s="115" t="s">
        <v>4308</v>
      </c>
      <c r="AI10248" s="115" t="e">
        <f>VLOOKUP(A10248,'[2]دراسات قانونية'!$A$3:$E$600,1,0)</f>
        <v>#N/A</v>
      </c>
    </row>
    <row r="10249" spans="1:35" hidden="1" x14ac:dyDescent="0.25">
      <c r="A10249" s="246">
        <v>338145</v>
      </c>
      <c r="B10249" s="247" t="s">
        <v>14318</v>
      </c>
      <c r="C10249" s="247" t="s">
        <v>244</v>
      </c>
      <c r="D10249" s="248" t="s">
        <v>232</v>
      </c>
      <c r="E10249" t="s">
        <v>77</v>
      </c>
      <c r="F10249" s="126">
        <v>34335</v>
      </c>
      <c r="G10249" s="248" t="s">
        <v>540</v>
      </c>
      <c r="H10249" t="s">
        <v>16</v>
      </c>
      <c r="I10249" t="s">
        <v>129</v>
      </c>
      <c r="J10249" s="247" t="s">
        <v>1226</v>
      </c>
      <c r="K10249"/>
      <c r="L10249" t="s">
        <v>40</v>
      </c>
      <c r="M10249"/>
      <c r="N10249"/>
      <c r="O10249"/>
      <c r="P10249"/>
      <c r="Q10249"/>
      <c r="U10249"/>
      <c r="V10249">
        <v>0</v>
      </c>
      <c r="W10249" s="247"/>
      <c r="X10249"/>
      <c r="Y10249"/>
      <c r="Z10249"/>
      <c r="AA10249"/>
      <c r="AB10249"/>
      <c r="AC10249"/>
      <c r="AD10249"/>
      <c r="AE10249"/>
      <c r="AF10249"/>
      <c r="AG10249"/>
      <c r="AH10249" s="115" t="s">
        <v>4308</v>
      </c>
    </row>
    <row r="10250" spans="1:35" hidden="1" x14ac:dyDescent="0.25">
      <c r="A10250" s="243">
        <v>338146</v>
      </c>
      <c r="B10250" s="244" t="s">
        <v>2853</v>
      </c>
      <c r="C10250" s="244" t="s">
        <v>539</v>
      </c>
      <c r="D10250" s="245" t="s">
        <v>571</v>
      </c>
      <c r="E10250" s="115" t="s">
        <v>77</v>
      </c>
      <c r="F10250" s="237">
        <v>32152</v>
      </c>
      <c r="G10250" s="245" t="s">
        <v>18</v>
      </c>
      <c r="H10250" s="115" t="s">
        <v>16</v>
      </c>
      <c r="I10250" t="s">
        <v>199</v>
      </c>
      <c r="J10250" s="244" t="s">
        <v>15</v>
      </c>
      <c r="L10250" s="115" t="s">
        <v>18</v>
      </c>
      <c r="U10250"/>
      <c r="V10250">
        <v>0</v>
      </c>
      <c r="W10250" s="244"/>
    </row>
    <row r="10251" spans="1:35" ht="18" hidden="1" x14ac:dyDescent="0.25">
      <c r="A10251" s="249">
        <v>338147</v>
      </c>
      <c r="B10251" s="250" t="s">
        <v>14319</v>
      </c>
      <c r="C10251" s="250" t="s">
        <v>9791</v>
      </c>
      <c r="D10251" s="251" t="s">
        <v>2235</v>
      </c>
      <c r="E10251"/>
      <c r="F10251" s="126"/>
      <c r="G10251" s="252"/>
      <c r="H10251"/>
      <c r="I10251" t="s">
        <v>199</v>
      </c>
      <c r="J10251" s="253"/>
      <c r="K10251"/>
      <c r="L10251"/>
      <c r="M10251"/>
      <c r="N10251"/>
      <c r="O10251"/>
      <c r="P10251"/>
      <c r="Q10251"/>
      <c r="U10251"/>
      <c r="V10251">
        <v>0</v>
      </c>
      <c r="W10251" s="253"/>
      <c r="X10251"/>
      <c r="Y10251"/>
      <c r="Z10251"/>
      <c r="AA10251"/>
      <c r="AB10251"/>
      <c r="AC10251"/>
      <c r="AD10251"/>
      <c r="AE10251"/>
      <c r="AF10251"/>
      <c r="AG10251"/>
      <c r="AH10251" s="115" t="s">
        <v>4308</v>
      </c>
    </row>
    <row r="10252" spans="1:35" hidden="1" x14ac:dyDescent="0.25">
      <c r="A10252" s="246">
        <v>338148</v>
      </c>
      <c r="B10252" s="247" t="s">
        <v>14320</v>
      </c>
      <c r="C10252" s="247" t="s">
        <v>733</v>
      </c>
      <c r="D10252" s="248" t="s">
        <v>298</v>
      </c>
      <c r="E10252" t="s">
        <v>77</v>
      </c>
      <c r="F10252" s="126">
        <v>32794</v>
      </c>
      <c r="G10252" s="248" t="s">
        <v>14321</v>
      </c>
      <c r="H10252" t="s">
        <v>16</v>
      </c>
      <c r="I10252" t="s">
        <v>201</v>
      </c>
      <c r="J10252" s="247" t="s">
        <v>1226</v>
      </c>
      <c r="K10252"/>
      <c r="L10252" t="s">
        <v>30</v>
      </c>
      <c r="M10252"/>
      <c r="N10252"/>
      <c r="O10252"/>
      <c r="P10252" t="s">
        <v>4316</v>
      </c>
      <c r="Q10252"/>
      <c r="U10252"/>
      <c r="V10252">
        <v>0</v>
      </c>
      <c r="W10252" s="247"/>
      <c r="X10252"/>
      <c r="Y10252"/>
      <c r="Z10252"/>
      <c r="AA10252"/>
      <c r="AB10252"/>
      <c r="AC10252"/>
      <c r="AD10252"/>
      <c r="AE10252"/>
      <c r="AF10252"/>
      <c r="AG10252"/>
    </row>
    <row r="10253" spans="1:35" hidden="1" x14ac:dyDescent="0.25">
      <c r="A10253" s="243">
        <v>338149</v>
      </c>
      <c r="B10253" s="244" t="s">
        <v>2854</v>
      </c>
      <c r="C10253" s="244" t="s">
        <v>339</v>
      </c>
      <c r="D10253" s="245" t="s">
        <v>947</v>
      </c>
      <c r="E10253" s="115" t="s">
        <v>77</v>
      </c>
      <c r="F10253" s="237">
        <v>35442</v>
      </c>
      <c r="G10253" s="245" t="s">
        <v>211</v>
      </c>
      <c r="H10253" s="115" t="s">
        <v>16</v>
      </c>
      <c r="I10253" t="s">
        <v>199</v>
      </c>
      <c r="J10253" s="244" t="s">
        <v>15</v>
      </c>
      <c r="L10253" s="115" t="s">
        <v>40</v>
      </c>
      <c r="U10253"/>
      <c r="V10253">
        <v>0</v>
      </c>
      <c r="W10253" s="244"/>
    </row>
    <row r="10254" spans="1:35" hidden="1" x14ac:dyDescent="0.25">
      <c r="A10254" s="243">
        <v>338150</v>
      </c>
      <c r="B10254" s="244" t="s">
        <v>3298</v>
      </c>
      <c r="C10254" s="244" t="s">
        <v>351</v>
      </c>
      <c r="D10254" s="245" t="s">
        <v>482</v>
      </c>
      <c r="E10254" s="115" t="s">
        <v>77</v>
      </c>
      <c r="F10254" s="237">
        <v>31574</v>
      </c>
      <c r="G10254" s="245" t="s">
        <v>479</v>
      </c>
      <c r="H10254" s="115" t="s">
        <v>16</v>
      </c>
      <c r="I10254" t="s">
        <v>199</v>
      </c>
      <c r="J10254" s="244" t="s">
        <v>15</v>
      </c>
      <c r="L10254" s="115" t="s">
        <v>67</v>
      </c>
      <c r="U10254"/>
      <c r="V10254">
        <v>0</v>
      </c>
      <c r="W10254" s="244"/>
    </row>
    <row r="10255" spans="1:35" x14ac:dyDescent="0.25">
      <c r="A10255" s="243">
        <v>338151</v>
      </c>
      <c r="B10255" s="244" t="s">
        <v>14322</v>
      </c>
      <c r="C10255" s="244" t="s">
        <v>692</v>
      </c>
      <c r="D10255" s="245" t="s">
        <v>14323</v>
      </c>
      <c r="E10255" s="115" t="s">
        <v>77</v>
      </c>
      <c r="F10255" s="237">
        <v>36181</v>
      </c>
      <c r="G10255" s="245" t="s">
        <v>18</v>
      </c>
      <c r="H10255" s="115" t="s">
        <v>16</v>
      </c>
      <c r="I10255" t="s">
        <v>107</v>
      </c>
      <c r="J10255" s="244"/>
      <c r="U10255"/>
      <c r="V10255" t="s">
        <v>4424</v>
      </c>
      <c r="W10255" s="244"/>
      <c r="AB10255" s="115" t="s">
        <v>4308</v>
      </c>
      <c r="AC10255" s="115" t="s">
        <v>4308</v>
      </c>
      <c r="AD10255" s="115" t="s">
        <v>4308</v>
      </c>
      <c r="AE10255" s="115" t="s">
        <v>4308</v>
      </c>
      <c r="AF10255" s="115" t="s">
        <v>4308</v>
      </c>
      <c r="AG10255" s="115" t="s">
        <v>4308</v>
      </c>
      <c r="AH10255" s="115" t="s">
        <v>4308</v>
      </c>
      <c r="AI10255" s="115" t="e">
        <f>VLOOKUP(A10255,'[2]دراسات قانونية'!$A$3:$E$600,1,0)</f>
        <v>#N/A</v>
      </c>
    </row>
    <row r="10256" spans="1:35" x14ac:dyDescent="0.25">
      <c r="A10256" s="243">
        <v>338152</v>
      </c>
      <c r="B10256" s="244" t="s">
        <v>14324</v>
      </c>
      <c r="C10256" s="244" t="s">
        <v>285</v>
      </c>
      <c r="D10256" s="245" t="s">
        <v>270</v>
      </c>
      <c r="E10256" s="115" t="s">
        <v>77</v>
      </c>
      <c r="F10256" s="237"/>
      <c r="G10256" s="245"/>
      <c r="H10256" s="115" t="s">
        <v>16</v>
      </c>
      <c r="I10256" t="s">
        <v>107</v>
      </c>
      <c r="J10256" s="244"/>
      <c r="U10256"/>
      <c r="V10256" t="s">
        <v>4424</v>
      </c>
      <c r="W10256" s="244"/>
      <c r="AB10256" s="115" t="s">
        <v>4308</v>
      </c>
      <c r="AC10256" s="115" t="s">
        <v>4308</v>
      </c>
      <c r="AD10256" s="115" t="s">
        <v>4308</v>
      </c>
      <c r="AE10256" s="115" t="s">
        <v>4308</v>
      </c>
      <c r="AF10256" s="115" t="s">
        <v>4308</v>
      </c>
      <c r="AG10256" s="115" t="s">
        <v>4308</v>
      </c>
      <c r="AH10256" s="115" t="s">
        <v>4308</v>
      </c>
      <c r="AI10256" s="115" t="e">
        <f>VLOOKUP(A10256,'[2]دراسات قانونية'!$A$3:$E$600,1,0)</f>
        <v>#N/A</v>
      </c>
    </row>
    <row r="10257" spans="1:35" hidden="1" x14ac:dyDescent="0.25">
      <c r="A10257" s="246">
        <v>338153</v>
      </c>
      <c r="B10257" s="247" t="s">
        <v>14325</v>
      </c>
      <c r="C10257" s="247" t="s">
        <v>379</v>
      </c>
      <c r="D10257" s="248" t="s">
        <v>320</v>
      </c>
      <c r="E10257" t="s">
        <v>77</v>
      </c>
      <c r="F10257" s="126">
        <v>36263</v>
      </c>
      <c r="G10257" s="248" t="s">
        <v>686</v>
      </c>
      <c r="H10257" t="s">
        <v>16</v>
      </c>
      <c r="I10257" t="s">
        <v>201</v>
      </c>
      <c r="J10257" s="247" t="s">
        <v>1226</v>
      </c>
      <c r="K10257"/>
      <c r="L10257" t="s">
        <v>30</v>
      </c>
      <c r="M10257"/>
      <c r="N10257"/>
      <c r="O10257"/>
      <c r="P10257"/>
      <c r="Q10257"/>
      <c r="U10257"/>
      <c r="V10257">
        <v>0</v>
      </c>
      <c r="W10257" s="247"/>
      <c r="X10257"/>
      <c r="Y10257"/>
      <c r="Z10257"/>
      <c r="AA10257"/>
      <c r="AB10257"/>
      <c r="AC10257"/>
      <c r="AD10257"/>
      <c r="AE10257"/>
      <c r="AF10257"/>
      <c r="AG10257"/>
    </row>
    <row r="10258" spans="1:35" hidden="1" x14ac:dyDescent="0.25">
      <c r="A10258" s="246">
        <v>338154</v>
      </c>
      <c r="B10258" s="247" t="s">
        <v>14326</v>
      </c>
      <c r="C10258" s="247" t="s">
        <v>14327</v>
      </c>
      <c r="D10258" s="248" t="s">
        <v>437</v>
      </c>
      <c r="E10258" t="s">
        <v>77</v>
      </c>
      <c r="F10258" s="126">
        <v>29172</v>
      </c>
      <c r="G10258" s="248" t="s">
        <v>282</v>
      </c>
      <c r="H10258" t="s">
        <v>16</v>
      </c>
      <c r="I10258" t="s">
        <v>136</v>
      </c>
      <c r="J10258" s="247" t="s">
        <v>1226</v>
      </c>
      <c r="K10258"/>
      <c r="L10258" t="s">
        <v>30</v>
      </c>
      <c r="M10258"/>
      <c r="N10258"/>
      <c r="O10258"/>
      <c r="P10258"/>
      <c r="Q10258"/>
      <c r="U10258"/>
      <c r="V10258">
        <v>0</v>
      </c>
      <c r="W10258" s="247"/>
      <c r="X10258"/>
      <c r="Y10258"/>
      <c r="Z10258"/>
      <c r="AA10258"/>
      <c r="AB10258"/>
      <c r="AC10258"/>
      <c r="AD10258"/>
      <c r="AE10258"/>
      <c r="AF10258"/>
      <c r="AG10258"/>
    </row>
    <row r="10259" spans="1:35" hidden="1" x14ac:dyDescent="0.25">
      <c r="A10259" s="246">
        <v>338156</v>
      </c>
      <c r="B10259" s="247" t="s">
        <v>14328</v>
      </c>
      <c r="C10259" s="247" t="s">
        <v>1247</v>
      </c>
      <c r="D10259" s="248" t="s">
        <v>585</v>
      </c>
      <c r="E10259" t="s">
        <v>76</v>
      </c>
      <c r="F10259" s="126">
        <v>29478</v>
      </c>
      <c r="G10259" s="248" t="s">
        <v>14329</v>
      </c>
      <c r="H10259" t="s">
        <v>16</v>
      </c>
      <c r="I10259" t="s">
        <v>129</v>
      </c>
      <c r="J10259" s="247" t="s">
        <v>1226</v>
      </c>
      <c r="K10259"/>
      <c r="L10259" t="s">
        <v>47</v>
      </c>
      <c r="M10259"/>
      <c r="N10259"/>
      <c r="O10259"/>
      <c r="P10259"/>
      <c r="Q10259"/>
      <c r="U10259"/>
      <c r="V10259">
        <v>0</v>
      </c>
      <c r="W10259" s="247"/>
      <c r="X10259"/>
      <c r="Y10259"/>
      <c r="Z10259"/>
      <c r="AA10259"/>
      <c r="AB10259"/>
      <c r="AC10259"/>
      <c r="AD10259"/>
      <c r="AE10259"/>
      <c r="AF10259"/>
      <c r="AG10259"/>
      <c r="AH10259" s="115" t="s">
        <v>4308</v>
      </c>
    </row>
    <row r="10260" spans="1:35" hidden="1" x14ac:dyDescent="0.25">
      <c r="A10260" s="243">
        <v>338158</v>
      </c>
      <c r="B10260" s="244" t="s">
        <v>2291</v>
      </c>
      <c r="C10260" s="244" t="s">
        <v>386</v>
      </c>
      <c r="D10260" s="245" t="s">
        <v>696</v>
      </c>
      <c r="E10260" s="115" t="s">
        <v>77</v>
      </c>
      <c r="F10260" s="237">
        <v>32143</v>
      </c>
      <c r="G10260" s="245" t="s">
        <v>70</v>
      </c>
      <c r="H10260" s="115" t="s">
        <v>16</v>
      </c>
      <c r="I10260" t="s">
        <v>199</v>
      </c>
      <c r="J10260" s="244" t="s">
        <v>1226</v>
      </c>
      <c r="L10260" s="115" t="s">
        <v>70</v>
      </c>
      <c r="U10260"/>
      <c r="V10260">
        <v>0</v>
      </c>
      <c r="W10260" s="244"/>
    </row>
    <row r="10261" spans="1:35" hidden="1" x14ac:dyDescent="0.25">
      <c r="A10261" s="243">
        <v>338159</v>
      </c>
      <c r="B10261" s="244" t="s">
        <v>3299</v>
      </c>
      <c r="C10261" s="244" t="s">
        <v>227</v>
      </c>
      <c r="D10261" s="245" t="s">
        <v>445</v>
      </c>
      <c r="E10261" s="115" t="s">
        <v>76</v>
      </c>
      <c r="F10261" s="237">
        <v>30326</v>
      </c>
      <c r="G10261" s="245" t="s">
        <v>3300</v>
      </c>
      <c r="H10261" s="115" t="s">
        <v>16</v>
      </c>
      <c r="I10261" t="s">
        <v>199</v>
      </c>
      <c r="J10261" s="244" t="s">
        <v>1226</v>
      </c>
      <c r="L10261" s="115" t="s">
        <v>40</v>
      </c>
      <c r="U10261"/>
      <c r="V10261">
        <v>0</v>
      </c>
      <c r="W10261" s="244"/>
    </row>
    <row r="10262" spans="1:35" hidden="1" x14ac:dyDescent="0.25">
      <c r="A10262" s="246">
        <v>338160</v>
      </c>
      <c r="B10262" s="247" t="s">
        <v>14330</v>
      </c>
      <c r="C10262" s="247" t="s">
        <v>219</v>
      </c>
      <c r="D10262" s="248" t="s">
        <v>1235</v>
      </c>
      <c r="E10262" t="s">
        <v>76</v>
      </c>
      <c r="F10262" s="126">
        <v>31818</v>
      </c>
      <c r="G10262" s="248" t="s">
        <v>14331</v>
      </c>
      <c r="H10262" t="s">
        <v>16</v>
      </c>
      <c r="I10262" t="s">
        <v>136</v>
      </c>
      <c r="J10262" s="247" t="s">
        <v>15</v>
      </c>
      <c r="K10262"/>
      <c r="L10262" t="s">
        <v>40</v>
      </c>
      <c r="M10262"/>
      <c r="N10262"/>
      <c r="O10262"/>
      <c r="P10262"/>
      <c r="Q10262"/>
      <c r="U10262"/>
      <c r="V10262">
        <v>0</v>
      </c>
      <c r="W10262" s="247"/>
      <c r="X10262"/>
      <c r="Y10262"/>
      <c r="Z10262"/>
      <c r="AA10262"/>
      <c r="AB10262"/>
      <c r="AC10262"/>
      <c r="AD10262"/>
      <c r="AE10262"/>
      <c r="AF10262"/>
      <c r="AG10262"/>
      <c r="AH10262" s="115" t="s">
        <v>4308</v>
      </c>
    </row>
    <row r="10263" spans="1:35" hidden="1" x14ac:dyDescent="0.25">
      <c r="A10263" s="246">
        <v>338161</v>
      </c>
      <c r="B10263" s="247" t="s">
        <v>14332</v>
      </c>
      <c r="C10263" s="247" t="s">
        <v>14333</v>
      </c>
      <c r="D10263" s="248" t="s">
        <v>385</v>
      </c>
      <c r="E10263" t="s">
        <v>77</v>
      </c>
      <c r="F10263" s="126">
        <v>33608</v>
      </c>
      <c r="G10263" s="248" t="s">
        <v>18</v>
      </c>
      <c r="H10263" t="s">
        <v>16</v>
      </c>
      <c r="I10263" t="s">
        <v>136</v>
      </c>
      <c r="J10263" s="247" t="s">
        <v>1226</v>
      </c>
      <c r="K10263"/>
      <c r="L10263" t="s">
        <v>18</v>
      </c>
      <c r="M10263"/>
      <c r="N10263"/>
      <c r="O10263"/>
      <c r="P10263"/>
      <c r="Q10263"/>
      <c r="U10263"/>
      <c r="V10263">
        <v>0</v>
      </c>
      <c r="W10263" s="247"/>
      <c r="X10263"/>
      <c r="Y10263"/>
      <c r="Z10263"/>
      <c r="AA10263"/>
      <c r="AB10263"/>
      <c r="AC10263"/>
      <c r="AD10263"/>
      <c r="AE10263"/>
      <c r="AF10263"/>
      <c r="AG10263"/>
    </row>
    <row r="10264" spans="1:35" hidden="1" x14ac:dyDescent="0.25">
      <c r="A10264" s="246">
        <v>338163</v>
      </c>
      <c r="B10264" s="247" t="s">
        <v>14334</v>
      </c>
      <c r="C10264" s="247" t="s">
        <v>636</v>
      </c>
      <c r="D10264" s="248" t="s">
        <v>630</v>
      </c>
      <c r="E10264" t="s">
        <v>77</v>
      </c>
      <c r="F10264" s="126">
        <v>34460</v>
      </c>
      <c r="G10264" s="248" t="s">
        <v>58</v>
      </c>
      <c r="H10264" t="s">
        <v>16</v>
      </c>
      <c r="I10264" t="s">
        <v>136</v>
      </c>
      <c r="J10264" s="247" t="s">
        <v>1226</v>
      </c>
      <c r="K10264"/>
      <c r="L10264" t="s">
        <v>58</v>
      </c>
      <c r="M10264"/>
      <c r="N10264"/>
      <c r="O10264"/>
      <c r="P10264"/>
      <c r="Q10264"/>
      <c r="U10264"/>
      <c r="V10264">
        <v>0</v>
      </c>
      <c r="W10264" s="247"/>
      <c r="X10264"/>
      <c r="Y10264"/>
      <c r="Z10264"/>
      <c r="AA10264"/>
      <c r="AB10264"/>
      <c r="AC10264"/>
      <c r="AD10264"/>
      <c r="AE10264"/>
      <c r="AF10264"/>
      <c r="AG10264"/>
    </row>
    <row r="10265" spans="1:35" hidden="1" x14ac:dyDescent="0.25">
      <c r="A10265" s="243">
        <v>338164</v>
      </c>
      <c r="B10265" s="244" t="s">
        <v>2264</v>
      </c>
      <c r="C10265" s="244" t="s">
        <v>821</v>
      </c>
      <c r="D10265" s="245" t="s">
        <v>699</v>
      </c>
      <c r="E10265" s="115" t="s">
        <v>76</v>
      </c>
      <c r="F10265" s="237">
        <v>31067</v>
      </c>
      <c r="G10265" s="245" t="s">
        <v>2265</v>
      </c>
      <c r="H10265" s="115" t="s">
        <v>16</v>
      </c>
      <c r="I10265" t="s">
        <v>199</v>
      </c>
      <c r="J10265" s="244" t="s">
        <v>1226</v>
      </c>
      <c r="L10265" s="115" t="s">
        <v>55</v>
      </c>
      <c r="U10265"/>
      <c r="V10265">
        <v>0</v>
      </c>
      <c r="W10265" s="244"/>
    </row>
    <row r="10266" spans="1:35" x14ac:dyDescent="0.25">
      <c r="A10266" s="243">
        <v>338166</v>
      </c>
      <c r="B10266" s="244" t="s">
        <v>14335</v>
      </c>
      <c r="C10266" s="244" t="s">
        <v>279</v>
      </c>
      <c r="D10266" s="245" t="s">
        <v>230</v>
      </c>
      <c r="E10266" s="115" t="s">
        <v>77</v>
      </c>
      <c r="F10266" s="237">
        <v>34414</v>
      </c>
      <c r="G10266" s="245" t="s">
        <v>47</v>
      </c>
      <c r="H10266" s="115" t="s">
        <v>16</v>
      </c>
      <c r="I10266" t="s">
        <v>107</v>
      </c>
      <c r="J10266" s="244" t="s">
        <v>1226</v>
      </c>
      <c r="L10266" s="115" t="s">
        <v>30</v>
      </c>
      <c r="U10266"/>
      <c r="V10266" t="s">
        <v>4424</v>
      </c>
      <c r="W10266" s="244"/>
      <c r="AF10266" s="115" t="s">
        <v>4308</v>
      </c>
      <c r="AG10266" s="115" t="s">
        <v>4308</v>
      </c>
      <c r="AH10266" s="115" t="s">
        <v>4308</v>
      </c>
      <c r="AI10266" s="115" t="e">
        <f>VLOOKUP(A10266,'[2]دراسات قانونية'!$A$3:$E$600,1,0)</f>
        <v>#N/A</v>
      </c>
    </row>
    <row r="10267" spans="1:35" hidden="1" x14ac:dyDescent="0.25">
      <c r="A10267" s="246">
        <v>338167</v>
      </c>
      <c r="B10267" s="247" t="s">
        <v>14336</v>
      </c>
      <c r="C10267" s="247" t="s">
        <v>377</v>
      </c>
      <c r="D10267" s="248" t="s">
        <v>4531</v>
      </c>
      <c r="E10267" t="s">
        <v>77</v>
      </c>
      <c r="F10267" s="126">
        <v>31780</v>
      </c>
      <c r="G10267" s="248" t="s">
        <v>2243</v>
      </c>
      <c r="H10267" t="s">
        <v>16</v>
      </c>
      <c r="I10267" t="s">
        <v>136</v>
      </c>
      <c r="J10267" s="247" t="s">
        <v>1226</v>
      </c>
      <c r="K10267"/>
      <c r="L10267" t="s">
        <v>40</v>
      </c>
      <c r="M10267"/>
      <c r="N10267"/>
      <c r="O10267"/>
      <c r="P10267"/>
      <c r="Q10267"/>
      <c r="U10267"/>
      <c r="V10267">
        <v>0</v>
      </c>
      <c r="W10267" s="247"/>
      <c r="X10267"/>
      <c r="Y10267"/>
      <c r="Z10267"/>
      <c r="AA10267"/>
      <c r="AB10267"/>
      <c r="AC10267"/>
      <c r="AD10267"/>
      <c r="AE10267"/>
      <c r="AF10267" t="s">
        <v>4308</v>
      </c>
      <c r="AG10267" t="s">
        <v>4308</v>
      </c>
      <c r="AH10267" s="115" t="s">
        <v>4308</v>
      </c>
    </row>
    <row r="10268" spans="1:35" x14ac:dyDescent="0.25">
      <c r="A10268" s="243">
        <v>338168</v>
      </c>
      <c r="B10268" s="244" t="s">
        <v>14337</v>
      </c>
      <c r="C10268" s="244" t="s">
        <v>579</v>
      </c>
      <c r="D10268" s="245" t="s">
        <v>14338</v>
      </c>
      <c r="E10268" s="115" t="s">
        <v>77</v>
      </c>
      <c r="F10268" s="237">
        <v>31999</v>
      </c>
      <c r="G10268" s="245" t="s">
        <v>744</v>
      </c>
      <c r="H10268" s="115" t="s">
        <v>16</v>
      </c>
      <c r="I10268" t="s">
        <v>107</v>
      </c>
      <c r="J10268" s="244"/>
      <c r="U10268"/>
      <c r="V10268" t="s">
        <v>4424</v>
      </c>
      <c r="W10268" s="244"/>
      <c r="AB10268" s="115" t="s">
        <v>4308</v>
      </c>
      <c r="AC10268" s="115" t="s">
        <v>4308</v>
      </c>
      <c r="AD10268" s="115" t="s">
        <v>4308</v>
      </c>
      <c r="AE10268" s="115" t="s">
        <v>4308</v>
      </c>
      <c r="AF10268" s="115" t="s">
        <v>4308</v>
      </c>
      <c r="AG10268" s="115" t="s">
        <v>4308</v>
      </c>
      <c r="AH10268" s="115" t="s">
        <v>4308</v>
      </c>
      <c r="AI10268" s="115" t="e">
        <f>VLOOKUP(A10268,'[2]دراسات قانونية'!$A$3:$E$600,1,0)</f>
        <v>#N/A</v>
      </c>
    </row>
    <row r="10269" spans="1:35" x14ac:dyDescent="0.25">
      <c r="A10269" s="243">
        <v>338169</v>
      </c>
      <c r="B10269" s="244" t="s">
        <v>14339</v>
      </c>
      <c r="C10269" s="244" t="s">
        <v>520</v>
      </c>
      <c r="D10269" s="245" t="s">
        <v>696</v>
      </c>
      <c r="E10269" s="115" t="s">
        <v>77</v>
      </c>
      <c r="F10269" s="237"/>
      <c r="G10269" s="245"/>
      <c r="H10269" s="115" t="s">
        <v>16</v>
      </c>
      <c r="I10269" t="s">
        <v>107</v>
      </c>
      <c r="J10269" s="244"/>
      <c r="U10269"/>
      <c r="V10269" t="s">
        <v>4424</v>
      </c>
      <c r="W10269" s="244"/>
      <c r="AA10269" s="115" t="s">
        <v>4308</v>
      </c>
      <c r="AB10269" s="115" t="s">
        <v>4308</v>
      </c>
      <c r="AC10269" s="115" t="s">
        <v>4308</v>
      </c>
      <c r="AD10269" s="115" t="s">
        <v>4308</v>
      </c>
      <c r="AE10269" s="115" t="s">
        <v>4308</v>
      </c>
      <c r="AF10269" s="115" t="s">
        <v>4308</v>
      </c>
      <c r="AG10269" s="115" t="s">
        <v>4308</v>
      </c>
      <c r="AH10269" s="115" t="s">
        <v>4308</v>
      </c>
      <c r="AI10269" s="115" t="e">
        <f>VLOOKUP(A10269,'[2]دراسات قانونية'!$A$3:$E$600,1,0)</f>
        <v>#N/A</v>
      </c>
    </row>
    <row r="10270" spans="1:35" x14ac:dyDescent="0.25">
      <c r="A10270" s="243">
        <v>338170</v>
      </c>
      <c r="B10270" s="244" t="s">
        <v>14340</v>
      </c>
      <c r="C10270" s="244" t="s">
        <v>227</v>
      </c>
      <c r="D10270" s="245" t="s">
        <v>220</v>
      </c>
      <c r="E10270" s="115" t="s">
        <v>77</v>
      </c>
      <c r="F10270" s="237"/>
      <c r="G10270" s="245"/>
      <c r="H10270" s="115" t="s">
        <v>16</v>
      </c>
      <c r="I10270" t="s">
        <v>107</v>
      </c>
      <c r="J10270" s="244"/>
      <c r="U10270"/>
      <c r="V10270" t="s">
        <v>4424</v>
      </c>
      <c r="W10270" s="244"/>
      <c r="AA10270" s="115" t="s">
        <v>4308</v>
      </c>
      <c r="AB10270" s="115" t="s">
        <v>4308</v>
      </c>
      <c r="AC10270" s="115" t="s">
        <v>4308</v>
      </c>
      <c r="AD10270" s="115" t="s">
        <v>4308</v>
      </c>
      <c r="AE10270" s="115" t="s">
        <v>4308</v>
      </c>
      <c r="AF10270" s="115" t="s">
        <v>4308</v>
      </c>
      <c r="AG10270" s="115" t="s">
        <v>4308</v>
      </c>
      <c r="AH10270" s="115" t="s">
        <v>4308</v>
      </c>
      <c r="AI10270" s="115" t="e">
        <f>VLOOKUP(A10270,'[2]دراسات قانونية'!$A$3:$E$600,1,0)</f>
        <v>#N/A</v>
      </c>
    </row>
    <row r="10271" spans="1:35" hidden="1" x14ac:dyDescent="0.25">
      <c r="A10271" s="243">
        <v>338171</v>
      </c>
      <c r="B10271" s="244" t="s">
        <v>2987</v>
      </c>
      <c r="C10271" s="244" t="s">
        <v>227</v>
      </c>
      <c r="D10271" s="245" t="s">
        <v>210</v>
      </c>
      <c r="E10271" s="115" t="s">
        <v>77</v>
      </c>
      <c r="F10271" s="237">
        <v>34799</v>
      </c>
      <c r="G10271" s="245" t="s">
        <v>691</v>
      </c>
      <c r="H10271" s="115" t="s">
        <v>16</v>
      </c>
      <c r="I10271" t="s">
        <v>199</v>
      </c>
      <c r="J10271" s="244" t="s">
        <v>1226</v>
      </c>
      <c r="L10271" s="115" t="s">
        <v>30</v>
      </c>
      <c r="U10271"/>
      <c r="V10271">
        <v>0</v>
      </c>
      <c r="W10271" s="244"/>
    </row>
    <row r="10272" spans="1:35" x14ac:dyDescent="0.25">
      <c r="A10272" s="243">
        <v>338172</v>
      </c>
      <c r="B10272" s="244" t="s">
        <v>14341</v>
      </c>
      <c r="C10272" s="244" t="s">
        <v>6433</v>
      </c>
      <c r="D10272" s="245" t="s">
        <v>1460</v>
      </c>
      <c r="E10272" s="115" t="s">
        <v>76</v>
      </c>
      <c r="F10272" s="237"/>
      <c r="G10272" s="245"/>
      <c r="H10272" s="115" t="s">
        <v>16</v>
      </c>
      <c r="I10272" t="s">
        <v>107</v>
      </c>
      <c r="J10272" s="244"/>
      <c r="U10272"/>
      <c r="V10272" t="s">
        <v>4424</v>
      </c>
      <c r="W10272" s="244"/>
      <c r="AA10272" s="115" t="s">
        <v>4308</v>
      </c>
      <c r="AB10272" s="115" t="s">
        <v>4308</v>
      </c>
      <c r="AC10272" s="115" t="s">
        <v>4308</v>
      </c>
      <c r="AD10272" s="115" t="s">
        <v>4308</v>
      </c>
      <c r="AE10272" s="115" t="s">
        <v>4308</v>
      </c>
      <c r="AF10272" s="115" t="s">
        <v>4308</v>
      </c>
      <c r="AG10272" s="115" t="s">
        <v>4308</v>
      </c>
      <c r="AH10272" s="115" t="s">
        <v>4308</v>
      </c>
      <c r="AI10272" s="115" t="e">
        <f>VLOOKUP(A10272,'[2]دراسات قانونية'!$A$3:$E$600,1,0)</f>
        <v>#N/A</v>
      </c>
    </row>
    <row r="10273" spans="1:35" hidden="1" x14ac:dyDescent="0.25">
      <c r="A10273" s="243">
        <v>338173</v>
      </c>
      <c r="B10273" s="244" t="s">
        <v>2906</v>
      </c>
      <c r="C10273" s="244" t="s">
        <v>250</v>
      </c>
      <c r="D10273" s="245" t="s">
        <v>1136</v>
      </c>
      <c r="E10273" s="115" t="s">
        <v>76</v>
      </c>
      <c r="F10273" s="237">
        <v>36168</v>
      </c>
      <c r="G10273" s="245" t="s">
        <v>225</v>
      </c>
      <c r="H10273" s="115" t="s">
        <v>16</v>
      </c>
      <c r="I10273" t="s">
        <v>199</v>
      </c>
      <c r="J10273" s="244" t="s">
        <v>15</v>
      </c>
      <c r="L10273" s="115" t="s">
        <v>30</v>
      </c>
      <c r="U10273"/>
      <c r="V10273">
        <v>0</v>
      </c>
      <c r="W10273" s="244"/>
    </row>
    <row r="10274" spans="1:35" hidden="1" x14ac:dyDescent="0.25">
      <c r="A10274" s="246">
        <v>338174</v>
      </c>
      <c r="B10274" s="247" t="s">
        <v>14342</v>
      </c>
      <c r="C10274" s="247" t="s">
        <v>209</v>
      </c>
      <c r="D10274" s="248" t="s">
        <v>370</v>
      </c>
      <c r="E10274" t="s">
        <v>77</v>
      </c>
      <c r="F10274" s="126">
        <v>36526</v>
      </c>
      <c r="G10274" s="248" t="s">
        <v>12673</v>
      </c>
      <c r="H10274" t="s">
        <v>16</v>
      </c>
      <c r="I10274" t="s">
        <v>136</v>
      </c>
      <c r="J10274" s="247" t="s">
        <v>1226</v>
      </c>
      <c r="K10274"/>
      <c r="L10274" t="s">
        <v>73</v>
      </c>
      <c r="M10274"/>
      <c r="N10274"/>
      <c r="O10274"/>
      <c r="P10274"/>
      <c r="Q10274"/>
      <c r="U10274"/>
      <c r="V10274">
        <v>0</v>
      </c>
      <c r="W10274" s="247"/>
      <c r="X10274"/>
      <c r="Y10274"/>
      <c r="Z10274"/>
      <c r="AA10274"/>
      <c r="AB10274"/>
      <c r="AC10274"/>
      <c r="AD10274"/>
      <c r="AE10274"/>
      <c r="AF10274"/>
      <c r="AG10274"/>
    </row>
    <row r="10275" spans="1:35" x14ac:dyDescent="0.25">
      <c r="A10275" s="243">
        <v>338175</v>
      </c>
      <c r="B10275" s="244" t="s">
        <v>14343</v>
      </c>
      <c r="C10275" s="244" t="s">
        <v>339</v>
      </c>
      <c r="D10275" s="245" t="s">
        <v>776</v>
      </c>
      <c r="E10275" s="115" t="s">
        <v>76</v>
      </c>
      <c r="F10275" s="237"/>
      <c r="G10275" s="245"/>
      <c r="H10275" s="115" t="s">
        <v>16</v>
      </c>
      <c r="I10275" t="s">
        <v>107</v>
      </c>
      <c r="J10275" s="244"/>
      <c r="U10275"/>
      <c r="V10275" t="s">
        <v>4424</v>
      </c>
      <c r="W10275" s="244"/>
      <c r="AA10275" s="115" t="s">
        <v>4308</v>
      </c>
      <c r="AB10275" s="115" t="s">
        <v>4308</v>
      </c>
      <c r="AC10275" s="115" t="s">
        <v>4308</v>
      </c>
      <c r="AD10275" s="115" t="s">
        <v>4308</v>
      </c>
      <c r="AE10275" s="115" t="s">
        <v>4308</v>
      </c>
      <c r="AF10275" s="115" t="s">
        <v>4308</v>
      </c>
      <c r="AG10275" s="115" t="s">
        <v>4308</v>
      </c>
      <c r="AH10275" s="115" t="s">
        <v>4308</v>
      </c>
      <c r="AI10275" s="115" t="e">
        <f>VLOOKUP(A10275,'[2]دراسات قانونية'!$A$3:$E$600,1,0)</f>
        <v>#N/A</v>
      </c>
    </row>
    <row r="10276" spans="1:35" x14ac:dyDescent="0.25">
      <c r="A10276" s="243">
        <v>338176</v>
      </c>
      <c r="B10276" s="244" t="s">
        <v>14344</v>
      </c>
      <c r="C10276" s="244" t="s">
        <v>227</v>
      </c>
      <c r="D10276" s="245" t="s">
        <v>14264</v>
      </c>
      <c r="E10276" s="115" t="s">
        <v>76</v>
      </c>
      <c r="F10276" s="237"/>
      <c r="G10276" s="245"/>
      <c r="H10276" s="115" t="s">
        <v>16</v>
      </c>
      <c r="I10276" t="s">
        <v>107</v>
      </c>
      <c r="J10276" s="244"/>
      <c r="U10276"/>
      <c r="V10276" t="s">
        <v>4424</v>
      </c>
      <c r="W10276" s="244"/>
      <c r="AA10276" s="115" t="s">
        <v>4308</v>
      </c>
      <c r="AB10276" s="115" t="s">
        <v>4308</v>
      </c>
      <c r="AC10276" s="115" t="s">
        <v>4308</v>
      </c>
      <c r="AD10276" s="115" t="s">
        <v>4308</v>
      </c>
      <c r="AE10276" s="115" t="s">
        <v>4308</v>
      </c>
      <c r="AF10276" s="115" t="s">
        <v>4308</v>
      </c>
      <c r="AG10276" s="115" t="s">
        <v>4308</v>
      </c>
      <c r="AH10276" s="115" t="s">
        <v>4308</v>
      </c>
      <c r="AI10276" s="115" t="e">
        <f>VLOOKUP(A10276,'[2]دراسات قانونية'!$A$3:$E$600,1,0)</f>
        <v>#N/A</v>
      </c>
    </row>
    <row r="10277" spans="1:35" hidden="1" x14ac:dyDescent="0.25">
      <c r="A10277" s="246">
        <v>338177</v>
      </c>
      <c r="B10277" s="247" t="s">
        <v>14345</v>
      </c>
      <c r="C10277" s="247" t="s">
        <v>250</v>
      </c>
      <c r="D10277" s="248" t="s">
        <v>537</v>
      </c>
      <c r="E10277" t="s">
        <v>77</v>
      </c>
      <c r="F10277" s="126">
        <v>34700</v>
      </c>
      <c r="G10277" s="248" t="s">
        <v>18</v>
      </c>
      <c r="H10277" t="s">
        <v>16</v>
      </c>
      <c r="I10277" t="s">
        <v>129</v>
      </c>
      <c r="J10277" s="247" t="s">
        <v>1226</v>
      </c>
      <c r="K10277"/>
      <c r="L10277" t="s">
        <v>30</v>
      </c>
      <c r="M10277"/>
      <c r="N10277"/>
      <c r="O10277"/>
      <c r="P10277"/>
      <c r="Q10277"/>
      <c r="U10277"/>
      <c r="V10277">
        <v>0</v>
      </c>
      <c r="W10277" s="247"/>
      <c r="X10277"/>
      <c r="Y10277"/>
      <c r="Z10277"/>
      <c r="AA10277"/>
      <c r="AB10277"/>
      <c r="AC10277"/>
      <c r="AD10277"/>
      <c r="AE10277"/>
      <c r="AF10277"/>
      <c r="AG10277"/>
      <c r="AH10277" s="115" t="s">
        <v>4308</v>
      </c>
    </row>
    <row r="10278" spans="1:35" x14ac:dyDescent="0.25">
      <c r="A10278" s="243">
        <v>338179</v>
      </c>
      <c r="B10278" s="244" t="s">
        <v>14346</v>
      </c>
      <c r="C10278" s="244" t="s">
        <v>451</v>
      </c>
      <c r="D10278" s="245" t="s">
        <v>4982</v>
      </c>
      <c r="E10278" s="115" t="s">
        <v>76</v>
      </c>
      <c r="F10278" s="237"/>
      <c r="G10278" s="245"/>
      <c r="H10278" s="115" t="s">
        <v>16</v>
      </c>
      <c r="I10278" t="s">
        <v>107</v>
      </c>
      <c r="J10278" s="244"/>
      <c r="U10278"/>
      <c r="V10278" t="s">
        <v>4424</v>
      </c>
      <c r="W10278" s="244"/>
      <c r="AA10278" s="115" t="s">
        <v>4308</v>
      </c>
      <c r="AB10278" s="115" t="s">
        <v>4308</v>
      </c>
      <c r="AC10278" s="115" t="s">
        <v>4308</v>
      </c>
      <c r="AD10278" s="115" t="s">
        <v>4308</v>
      </c>
      <c r="AE10278" s="115" t="s">
        <v>4308</v>
      </c>
      <c r="AF10278" s="115" t="s">
        <v>4308</v>
      </c>
      <c r="AG10278" s="115" t="s">
        <v>4308</v>
      </c>
      <c r="AH10278" s="115" t="s">
        <v>4308</v>
      </c>
      <c r="AI10278" s="115" t="e">
        <f>VLOOKUP(A10278,'[2]دراسات قانونية'!$A$3:$E$600,1,0)</f>
        <v>#N/A</v>
      </c>
    </row>
    <row r="10279" spans="1:35" x14ac:dyDescent="0.25">
      <c r="A10279" s="243">
        <v>338180</v>
      </c>
      <c r="B10279" s="244" t="s">
        <v>14347</v>
      </c>
      <c r="C10279" s="244" t="s">
        <v>1890</v>
      </c>
      <c r="D10279" s="245" t="s">
        <v>230</v>
      </c>
      <c r="E10279" s="115" t="s">
        <v>77</v>
      </c>
      <c r="F10279" s="237">
        <v>34700</v>
      </c>
      <c r="G10279" s="245" t="s">
        <v>14348</v>
      </c>
      <c r="H10279" s="115" t="s">
        <v>16</v>
      </c>
      <c r="I10279" t="s">
        <v>107</v>
      </c>
      <c r="J10279" s="244" t="s">
        <v>1226</v>
      </c>
      <c r="L10279" s="115" t="s">
        <v>55</v>
      </c>
      <c r="U10279"/>
      <c r="V10279" t="s">
        <v>4424</v>
      </c>
      <c r="W10279" s="244"/>
      <c r="AH10279" s="115" t="s">
        <v>4308</v>
      </c>
      <c r="AI10279" s="115" t="e">
        <f>VLOOKUP(A10279,'[2]دراسات قانونية'!$A$3:$E$600,1,0)</f>
        <v>#N/A</v>
      </c>
    </row>
    <row r="10280" spans="1:35" x14ac:dyDescent="0.25">
      <c r="A10280" s="243">
        <v>338181</v>
      </c>
      <c r="B10280" s="244" t="s">
        <v>14349</v>
      </c>
      <c r="C10280" s="244" t="s">
        <v>209</v>
      </c>
      <c r="D10280" s="245" t="s">
        <v>1428</v>
      </c>
      <c r="E10280" s="115" t="s">
        <v>77</v>
      </c>
      <c r="F10280" s="237">
        <v>32897</v>
      </c>
      <c r="G10280" s="245" t="s">
        <v>1999</v>
      </c>
      <c r="H10280" s="115" t="s">
        <v>16</v>
      </c>
      <c r="I10280" t="s">
        <v>107</v>
      </c>
      <c r="J10280" s="244"/>
      <c r="U10280"/>
      <c r="V10280" t="s">
        <v>4424</v>
      </c>
      <c r="W10280" s="244"/>
      <c r="AD10280" s="115" t="s">
        <v>4308</v>
      </c>
      <c r="AE10280" s="115" t="s">
        <v>4308</v>
      </c>
      <c r="AF10280" s="115" t="s">
        <v>4308</v>
      </c>
      <c r="AG10280" s="115" t="s">
        <v>4308</v>
      </c>
      <c r="AH10280" s="115" t="s">
        <v>4308</v>
      </c>
      <c r="AI10280" s="115" t="e">
        <f>VLOOKUP(A10280,'[2]دراسات قانونية'!$A$3:$E$600,1,0)</f>
        <v>#N/A</v>
      </c>
    </row>
    <row r="10281" spans="1:35" x14ac:dyDescent="0.25">
      <c r="A10281" s="243">
        <v>338182</v>
      </c>
      <c r="B10281" s="244" t="s">
        <v>14350</v>
      </c>
      <c r="C10281" s="244" t="s">
        <v>5380</v>
      </c>
      <c r="D10281" s="245" t="s">
        <v>894</v>
      </c>
      <c r="E10281" s="115" t="s">
        <v>77</v>
      </c>
      <c r="F10281" s="237">
        <v>35065</v>
      </c>
      <c r="G10281" s="245" t="s">
        <v>964</v>
      </c>
      <c r="H10281" s="115" t="s">
        <v>16</v>
      </c>
      <c r="I10281" t="s">
        <v>107</v>
      </c>
      <c r="J10281" s="244"/>
      <c r="U10281"/>
      <c r="V10281" t="s">
        <v>4424</v>
      </c>
      <c r="W10281" s="244"/>
      <c r="AC10281" s="115" t="s">
        <v>4308</v>
      </c>
      <c r="AD10281" s="115" t="s">
        <v>4308</v>
      </c>
      <c r="AE10281" s="115" t="s">
        <v>4308</v>
      </c>
      <c r="AF10281" s="115" t="s">
        <v>4308</v>
      </c>
      <c r="AG10281" s="115" t="s">
        <v>4308</v>
      </c>
      <c r="AH10281" s="115" t="s">
        <v>4308</v>
      </c>
      <c r="AI10281" s="115" t="e">
        <f>VLOOKUP(A10281,'[2]دراسات قانونية'!$A$3:$E$600,1,0)</f>
        <v>#N/A</v>
      </c>
    </row>
    <row r="10282" spans="1:35" hidden="1" x14ac:dyDescent="0.25">
      <c r="A10282" s="246">
        <v>338183</v>
      </c>
      <c r="B10282" s="247" t="s">
        <v>14351</v>
      </c>
      <c r="C10282" s="247" t="s">
        <v>244</v>
      </c>
      <c r="D10282" s="248" t="s">
        <v>217</v>
      </c>
      <c r="E10282" t="s">
        <v>77</v>
      </c>
      <c r="F10282" s="126">
        <v>32330</v>
      </c>
      <c r="G10282" s="248" t="s">
        <v>18</v>
      </c>
      <c r="H10282" t="s">
        <v>16</v>
      </c>
      <c r="I10282" t="s">
        <v>136</v>
      </c>
      <c r="J10282" s="247" t="s">
        <v>1226</v>
      </c>
      <c r="K10282"/>
      <c r="L10282" t="s">
        <v>40</v>
      </c>
      <c r="M10282"/>
      <c r="N10282"/>
      <c r="O10282"/>
      <c r="P10282"/>
      <c r="Q10282"/>
      <c r="U10282"/>
      <c r="V10282">
        <v>0</v>
      </c>
      <c r="W10282" s="247"/>
      <c r="X10282"/>
      <c r="Y10282"/>
      <c r="Z10282"/>
      <c r="AA10282"/>
      <c r="AB10282"/>
      <c r="AC10282"/>
      <c r="AD10282"/>
      <c r="AE10282"/>
      <c r="AF10282"/>
      <c r="AG10282"/>
    </row>
    <row r="10283" spans="1:35" x14ac:dyDescent="0.25">
      <c r="A10283" s="243">
        <v>338185</v>
      </c>
      <c r="B10283" s="244" t="s">
        <v>14352</v>
      </c>
      <c r="C10283" s="244" t="s">
        <v>5924</v>
      </c>
      <c r="D10283" s="245" t="s">
        <v>410</v>
      </c>
      <c r="E10283" s="115" t="s">
        <v>77</v>
      </c>
      <c r="F10283" s="237">
        <v>31838</v>
      </c>
      <c r="G10283" s="245" t="s">
        <v>18</v>
      </c>
      <c r="H10283" s="115" t="s">
        <v>16</v>
      </c>
      <c r="I10283" t="s">
        <v>107</v>
      </c>
      <c r="J10283" s="244"/>
      <c r="U10283"/>
      <c r="V10283" t="s">
        <v>4424</v>
      </c>
      <c r="W10283" s="244"/>
      <c r="AB10283" s="115" t="s">
        <v>4308</v>
      </c>
      <c r="AC10283" s="115" t="s">
        <v>4308</v>
      </c>
      <c r="AD10283" s="115" t="s">
        <v>4308</v>
      </c>
      <c r="AE10283" s="115" t="s">
        <v>4308</v>
      </c>
      <c r="AF10283" s="115" t="s">
        <v>4308</v>
      </c>
      <c r="AG10283" s="115" t="s">
        <v>4308</v>
      </c>
      <c r="AH10283" s="115" t="s">
        <v>4308</v>
      </c>
      <c r="AI10283" s="115" t="e">
        <f>VLOOKUP(A10283,'[2]دراسات قانونية'!$A$3:$E$600,1,0)</f>
        <v>#N/A</v>
      </c>
    </row>
    <row r="10284" spans="1:35" x14ac:dyDescent="0.25">
      <c r="A10284" s="243">
        <v>338188</v>
      </c>
      <c r="B10284" s="244" t="s">
        <v>14353</v>
      </c>
      <c r="C10284" s="244" t="s">
        <v>209</v>
      </c>
      <c r="D10284" s="245" t="s">
        <v>1294</v>
      </c>
      <c r="E10284" s="115" t="s">
        <v>77</v>
      </c>
      <c r="F10284" s="237">
        <v>33239</v>
      </c>
      <c r="G10284" s="245"/>
      <c r="H10284" s="115" t="s">
        <v>16</v>
      </c>
      <c r="I10284" t="s">
        <v>107</v>
      </c>
      <c r="J10284" s="244"/>
      <c r="U10284"/>
      <c r="V10284" t="s">
        <v>4424</v>
      </c>
      <c r="W10284" s="244"/>
      <c r="AC10284" s="115" t="s">
        <v>4308</v>
      </c>
      <c r="AD10284" s="115" t="s">
        <v>4308</v>
      </c>
      <c r="AE10284" s="115" t="s">
        <v>4308</v>
      </c>
      <c r="AF10284" s="115" t="s">
        <v>4308</v>
      </c>
      <c r="AG10284" s="115" t="s">
        <v>4308</v>
      </c>
      <c r="AH10284" s="115" t="s">
        <v>4308</v>
      </c>
      <c r="AI10284" s="115" t="e">
        <f>VLOOKUP(A10284,'[2]دراسات قانونية'!$A$3:$E$600,1,0)</f>
        <v>#N/A</v>
      </c>
    </row>
    <row r="10285" spans="1:35" x14ac:dyDescent="0.25">
      <c r="A10285" s="243">
        <v>338189</v>
      </c>
      <c r="B10285" s="244" t="s">
        <v>14354</v>
      </c>
      <c r="C10285" s="244" t="s">
        <v>212</v>
      </c>
      <c r="D10285" s="245" t="s">
        <v>1056</v>
      </c>
      <c r="E10285" s="115" t="s">
        <v>76</v>
      </c>
      <c r="F10285" s="237"/>
      <c r="G10285" s="245"/>
      <c r="H10285" s="115" t="s">
        <v>16</v>
      </c>
      <c r="I10285" t="s">
        <v>107</v>
      </c>
      <c r="J10285" s="244"/>
      <c r="U10285"/>
      <c r="V10285" t="s">
        <v>4424</v>
      </c>
      <c r="W10285" s="244"/>
      <c r="AG10285" s="115" t="s">
        <v>4308</v>
      </c>
      <c r="AH10285" s="115" t="s">
        <v>4308</v>
      </c>
      <c r="AI10285" s="115" t="e">
        <f>VLOOKUP(A10285,'[2]دراسات قانونية'!$A$3:$E$600,1,0)</f>
        <v>#N/A</v>
      </c>
    </row>
    <row r="10286" spans="1:35" x14ac:dyDescent="0.25">
      <c r="A10286" s="243">
        <v>338190</v>
      </c>
      <c r="B10286" s="244" t="s">
        <v>14355</v>
      </c>
      <c r="C10286" s="244" t="s">
        <v>5380</v>
      </c>
      <c r="D10286" s="245" t="s">
        <v>894</v>
      </c>
      <c r="E10286" s="115" t="s">
        <v>76</v>
      </c>
      <c r="F10286" s="237"/>
      <c r="G10286" s="245"/>
      <c r="H10286" s="115" t="s">
        <v>16</v>
      </c>
      <c r="I10286" t="s">
        <v>107</v>
      </c>
      <c r="J10286" s="244"/>
      <c r="U10286"/>
      <c r="V10286" t="s">
        <v>4424</v>
      </c>
      <c r="W10286" s="244"/>
      <c r="AA10286" s="115" t="s">
        <v>4308</v>
      </c>
      <c r="AB10286" s="115" t="s">
        <v>4308</v>
      </c>
      <c r="AC10286" s="115" t="s">
        <v>4308</v>
      </c>
      <c r="AD10286" s="115" t="s">
        <v>4308</v>
      </c>
      <c r="AE10286" s="115" t="s">
        <v>4308</v>
      </c>
      <c r="AF10286" s="115" t="s">
        <v>4308</v>
      </c>
      <c r="AG10286" s="115" t="s">
        <v>4308</v>
      </c>
      <c r="AH10286" s="115" t="s">
        <v>4308</v>
      </c>
      <c r="AI10286" s="115" t="e">
        <f>VLOOKUP(A10286,'[2]دراسات قانونية'!$A$3:$E$600,1,0)</f>
        <v>#N/A</v>
      </c>
    </row>
    <row r="10287" spans="1:35" hidden="1" x14ac:dyDescent="0.25">
      <c r="A10287" s="246">
        <v>338191</v>
      </c>
      <c r="B10287" s="247" t="s">
        <v>14356</v>
      </c>
      <c r="C10287" s="247" t="s">
        <v>14357</v>
      </c>
      <c r="D10287" s="248" t="s">
        <v>447</v>
      </c>
      <c r="E10287" t="s">
        <v>77</v>
      </c>
      <c r="F10287" s="126">
        <v>34352</v>
      </c>
      <c r="G10287" s="248" t="s">
        <v>14358</v>
      </c>
      <c r="H10287" t="s">
        <v>16</v>
      </c>
      <c r="I10287" t="s">
        <v>136</v>
      </c>
      <c r="J10287" s="247" t="s">
        <v>1226</v>
      </c>
      <c r="K10287"/>
      <c r="L10287" t="s">
        <v>18</v>
      </c>
      <c r="M10287"/>
      <c r="N10287"/>
      <c r="O10287"/>
      <c r="P10287" t="s">
        <v>14359</v>
      </c>
      <c r="Q10287"/>
      <c r="U10287"/>
      <c r="V10287">
        <v>0</v>
      </c>
      <c r="W10287" s="247"/>
      <c r="X10287"/>
      <c r="Y10287"/>
      <c r="Z10287"/>
      <c r="AA10287"/>
      <c r="AB10287"/>
      <c r="AC10287"/>
      <c r="AD10287"/>
      <c r="AE10287"/>
      <c r="AF10287"/>
      <c r="AG10287"/>
    </row>
    <row r="10288" spans="1:35" x14ac:dyDescent="0.25">
      <c r="A10288" s="243">
        <v>338192</v>
      </c>
      <c r="B10288" s="244" t="s">
        <v>14360</v>
      </c>
      <c r="C10288" s="244" t="s">
        <v>218</v>
      </c>
      <c r="D10288" s="245" t="s">
        <v>239</v>
      </c>
      <c r="E10288" s="115" t="s">
        <v>76</v>
      </c>
      <c r="F10288" s="237"/>
      <c r="G10288" s="245"/>
      <c r="H10288" s="115" t="s">
        <v>16</v>
      </c>
      <c r="I10288" t="s">
        <v>107</v>
      </c>
      <c r="J10288" s="244"/>
      <c r="U10288"/>
      <c r="V10288" t="s">
        <v>4424</v>
      </c>
      <c r="W10288" s="244"/>
      <c r="AA10288" s="115" t="s">
        <v>4308</v>
      </c>
      <c r="AB10288" s="115" t="s">
        <v>4308</v>
      </c>
      <c r="AC10288" s="115" t="s">
        <v>4308</v>
      </c>
      <c r="AD10288" s="115" t="s">
        <v>4308</v>
      </c>
      <c r="AE10288" s="115" t="s">
        <v>4308</v>
      </c>
      <c r="AF10288" s="115" t="s">
        <v>4308</v>
      </c>
      <c r="AG10288" s="115" t="s">
        <v>4308</v>
      </c>
      <c r="AH10288" s="115" t="s">
        <v>4308</v>
      </c>
      <c r="AI10288" s="115" t="e">
        <f>VLOOKUP(A10288,'[2]دراسات قانونية'!$A$3:$E$600,1,0)</f>
        <v>#N/A</v>
      </c>
    </row>
    <row r="10289" spans="1:35" hidden="1" x14ac:dyDescent="0.25">
      <c r="A10289" s="246">
        <v>338193</v>
      </c>
      <c r="B10289" s="247" t="s">
        <v>14361</v>
      </c>
      <c r="C10289" s="247" t="s">
        <v>1038</v>
      </c>
      <c r="D10289" s="248" t="s">
        <v>6686</v>
      </c>
      <c r="E10289" t="s">
        <v>77</v>
      </c>
      <c r="F10289" s="126">
        <v>32898</v>
      </c>
      <c r="G10289" s="248" t="s">
        <v>18</v>
      </c>
      <c r="H10289" t="s">
        <v>16</v>
      </c>
      <c r="I10289" t="s">
        <v>201</v>
      </c>
      <c r="J10289" s="247" t="s">
        <v>1226</v>
      </c>
      <c r="K10289"/>
      <c r="L10289" t="s">
        <v>18</v>
      </c>
      <c r="M10289"/>
      <c r="N10289"/>
      <c r="O10289"/>
      <c r="P10289"/>
      <c r="Q10289"/>
      <c r="U10289"/>
      <c r="V10289">
        <v>0</v>
      </c>
      <c r="W10289" s="247"/>
      <c r="X10289"/>
      <c r="Y10289"/>
      <c r="Z10289"/>
      <c r="AA10289"/>
      <c r="AB10289"/>
      <c r="AC10289"/>
      <c r="AD10289"/>
      <c r="AE10289"/>
      <c r="AF10289"/>
      <c r="AG10289"/>
    </row>
    <row r="10290" spans="1:35" x14ac:dyDescent="0.25">
      <c r="A10290" s="243">
        <v>338194</v>
      </c>
      <c r="B10290" s="244" t="s">
        <v>14362</v>
      </c>
      <c r="C10290" s="244" t="s">
        <v>14363</v>
      </c>
      <c r="D10290" s="245" t="s">
        <v>5708</v>
      </c>
      <c r="E10290" s="115" t="s">
        <v>77</v>
      </c>
      <c r="F10290" s="237">
        <v>34340</v>
      </c>
      <c r="G10290" s="245" t="s">
        <v>211</v>
      </c>
      <c r="H10290" s="115" t="s">
        <v>16</v>
      </c>
      <c r="I10290" t="s">
        <v>107</v>
      </c>
      <c r="J10290" s="244"/>
      <c r="U10290"/>
      <c r="V10290" t="s">
        <v>4424</v>
      </c>
      <c r="W10290" s="244"/>
      <c r="AC10290" s="115" t="s">
        <v>4308</v>
      </c>
      <c r="AD10290" s="115" t="s">
        <v>4308</v>
      </c>
      <c r="AE10290" s="115" t="s">
        <v>4308</v>
      </c>
      <c r="AF10290" s="115" t="s">
        <v>4308</v>
      </c>
      <c r="AG10290" s="115" t="s">
        <v>4308</v>
      </c>
      <c r="AH10290" s="115" t="s">
        <v>4308</v>
      </c>
      <c r="AI10290" s="115" t="e">
        <f>VLOOKUP(A10290,'[2]دراسات قانونية'!$A$3:$E$600,1,0)</f>
        <v>#N/A</v>
      </c>
    </row>
    <row r="10291" spans="1:35" hidden="1" x14ac:dyDescent="0.25">
      <c r="A10291" s="246">
        <v>338195</v>
      </c>
      <c r="B10291" s="247" t="s">
        <v>14364</v>
      </c>
      <c r="C10291" s="247" t="s">
        <v>227</v>
      </c>
      <c r="D10291" s="248" t="s">
        <v>776</v>
      </c>
      <c r="E10291" t="s">
        <v>77</v>
      </c>
      <c r="F10291" s="126">
        <v>30589</v>
      </c>
      <c r="G10291" s="248" t="s">
        <v>70</v>
      </c>
      <c r="H10291" t="s">
        <v>16</v>
      </c>
      <c r="I10291" t="s">
        <v>201</v>
      </c>
      <c r="J10291" s="247" t="s">
        <v>15</v>
      </c>
      <c r="K10291"/>
      <c r="L10291" t="s">
        <v>40</v>
      </c>
      <c r="M10291"/>
      <c r="N10291"/>
      <c r="O10291"/>
      <c r="P10291"/>
      <c r="Q10291"/>
      <c r="U10291"/>
      <c r="V10291">
        <v>0</v>
      </c>
      <c r="W10291" s="247"/>
      <c r="X10291"/>
      <c r="Y10291"/>
      <c r="Z10291"/>
      <c r="AA10291"/>
      <c r="AB10291"/>
      <c r="AC10291"/>
      <c r="AD10291"/>
      <c r="AE10291"/>
      <c r="AF10291"/>
      <c r="AG10291"/>
    </row>
    <row r="10292" spans="1:35" hidden="1" x14ac:dyDescent="0.25">
      <c r="A10292" s="246">
        <v>338196</v>
      </c>
      <c r="B10292" s="247" t="s">
        <v>14365</v>
      </c>
      <c r="C10292" s="247" t="s">
        <v>223</v>
      </c>
      <c r="D10292" s="248" t="s">
        <v>320</v>
      </c>
      <c r="E10292" t="s">
        <v>77</v>
      </c>
      <c r="F10292" s="126">
        <v>31890</v>
      </c>
      <c r="G10292" s="248" t="s">
        <v>2205</v>
      </c>
      <c r="H10292" t="s">
        <v>16</v>
      </c>
      <c r="I10292" t="s">
        <v>129</v>
      </c>
      <c r="J10292" s="247"/>
      <c r="K10292"/>
      <c r="L10292"/>
      <c r="M10292"/>
      <c r="N10292"/>
      <c r="O10292"/>
      <c r="P10292"/>
      <c r="Q10292"/>
      <c r="U10292"/>
      <c r="V10292" t="s">
        <v>16623</v>
      </c>
      <c r="W10292" s="247"/>
      <c r="X10292"/>
      <c r="Y10292"/>
      <c r="Z10292"/>
      <c r="AA10292"/>
      <c r="AB10292"/>
      <c r="AC10292"/>
      <c r="AD10292"/>
      <c r="AE10292"/>
      <c r="AF10292"/>
      <c r="AG10292" t="s">
        <v>4308</v>
      </c>
      <c r="AH10292" s="115" t="s">
        <v>4308</v>
      </c>
    </row>
    <row r="10293" spans="1:35" hidden="1" x14ac:dyDescent="0.25">
      <c r="A10293" s="246">
        <v>338197</v>
      </c>
      <c r="B10293" s="247" t="s">
        <v>14366</v>
      </c>
      <c r="C10293" s="247" t="s">
        <v>14367</v>
      </c>
      <c r="D10293" s="248" t="s">
        <v>276</v>
      </c>
      <c r="E10293" t="s">
        <v>76</v>
      </c>
      <c r="F10293" s="126"/>
      <c r="G10293" s="248"/>
      <c r="H10293" t="s">
        <v>16</v>
      </c>
      <c r="I10293" t="s">
        <v>129</v>
      </c>
      <c r="J10293" s="247"/>
      <c r="K10293"/>
      <c r="L10293"/>
      <c r="M10293"/>
      <c r="N10293"/>
      <c r="O10293"/>
      <c r="P10293"/>
      <c r="Q10293"/>
      <c r="U10293"/>
      <c r="V10293">
        <v>0</v>
      </c>
      <c r="W10293" s="247"/>
      <c r="X10293"/>
      <c r="Y10293"/>
      <c r="Z10293"/>
      <c r="AA10293"/>
      <c r="AB10293"/>
      <c r="AC10293"/>
      <c r="AD10293" t="s">
        <v>4308</v>
      </c>
      <c r="AE10293" t="s">
        <v>4308</v>
      </c>
      <c r="AF10293" t="s">
        <v>4308</v>
      </c>
      <c r="AG10293" t="s">
        <v>4308</v>
      </c>
      <c r="AH10293" s="115" t="s">
        <v>4308</v>
      </c>
    </row>
    <row r="10294" spans="1:35" ht="18" hidden="1" x14ac:dyDescent="0.25">
      <c r="A10294" s="249">
        <v>338198</v>
      </c>
      <c r="B10294" s="250" t="s">
        <v>14368</v>
      </c>
      <c r="C10294" s="250" t="s">
        <v>455</v>
      </c>
      <c r="D10294" s="251" t="s">
        <v>12593</v>
      </c>
      <c r="E10294"/>
      <c r="F10294" s="126"/>
      <c r="G10294" s="252"/>
      <c r="H10294"/>
      <c r="I10294" t="s">
        <v>199</v>
      </c>
      <c r="J10294" s="253"/>
      <c r="K10294"/>
      <c r="L10294"/>
      <c r="M10294"/>
      <c r="N10294"/>
      <c r="O10294"/>
      <c r="P10294"/>
      <c r="Q10294"/>
      <c r="U10294"/>
      <c r="V10294">
        <v>0</v>
      </c>
      <c r="W10294" s="253"/>
      <c r="X10294"/>
      <c r="Y10294"/>
      <c r="Z10294"/>
      <c r="AA10294"/>
      <c r="AB10294"/>
      <c r="AC10294"/>
      <c r="AD10294"/>
      <c r="AE10294"/>
      <c r="AF10294"/>
      <c r="AG10294"/>
      <c r="AH10294" s="115" t="s">
        <v>4308</v>
      </c>
    </row>
    <row r="10295" spans="1:35" x14ac:dyDescent="0.25">
      <c r="A10295" s="243">
        <v>338199</v>
      </c>
      <c r="B10295" s="244" t="s">
        <v>14369</v>
      </c>
      <c r="C10295" s="244" t="s">
        <v>408</v>
      </c>
      <c r="D10295" s="245" t="s">
        <v>400</v>
      </c>
      <c r="E10295" s="115" t="s">
        <v>76</v>
      </c>
      <c r="F10295" s="237"/>
      <c r="G10295" s="245"/>
      <c r="H10295" s="115" t="s">
        <v>16</v>
      </c>
      <c r="I10295" t="s">
        <v>107</v>
      </c>
      <c r="J10295" s="244"/>
      <c r="U10295"/>
      <c r="V10295" t="s">
        <v>4424</v>
      </c>
      <c r="W10295" s="244"/>
      <c r="AA10295" s="115" t="s">
        <v>4308</v>
      </c>
      <c r="AB10295" s="115" t="s">
        <v>4308</v>
      </c>
      <c r="AC10295" s="115" t="s">
        <v>4308</v>
      </c>
      <c r="AD10295" s="115" t="s">
        <v>4308</v>
      </c>
      <c r="AE10295" s="115" t="s">
        <v>4308</v>
      </c>
      <c r="AF10295" s="115" t="s">
        <v>4308</v>
      </c>
      <c r="AG10295" s="115" t="s">
        <v>4308</v>
      </c>
      <c r="AH10295" s="115" t="s">
        <v>4308</v>
      </c>
      <c r="AI10295" s="115" t="e">
        <f>VLOOKUP(A10295,'[2]دراسات قانونية'!$A$3:$E$600,1,0)</f>
        <v>#N/A</v>
      </c>
    </row>
    <row r="10296" spans="1:35" x14ac:dyDescent="0.25">
      <c r="A10296" s="243">
        <v>338200</v>
      </c>
      <c r="B10296" s="244" t="s">
        <v>14370</v>
      </c>
      <c r="C10296" s="244" t="s">
        <v>212</v>
      </c>
      <c r="D10296" s="245" t="s">
        <v>478</v>
      </c>
      <c r="E10296" s="115" t="s">
        <v>76</v>
      </c>
      <c r="F10296" s="237"/>
      <c r="G10296" s="245"/>
      <c r="H10296" s="115" t="s">
        <v>16</v>
      </c>
      <c r="I10296" t="s">
        <v>107</v>
      </c>
      <c r="J10296" s="244"/>
      <c r="U10296"/>
      <c r="V10296" t="s">
        <v>4424</v>
      </c>
      <c r="W10296" s="244"/>
      <c r="AA10296" s="115" t="s">
        <v>4308</v>
      </c>
      <c r="AB10296" s="115" t="s">
        <v>4308</v>
      </c>
      <c r="AC10296" s="115" t="s">
        <v>4308</v>
      </c>
      <c r="AD10296" s="115" t="s">
        <v>4308</v>
      </c>
      <c r="AE10296" s="115" t="s">
        <v>4308</v>
      </c>
      <c r="AF10296" s="115" t="s">
        <v>4308</v>
      </c>
      <c r="AG10296" s="115" t="s">
        <v>4308</v>
      </c>
      <c r="AH10296" s="115" t="s">
        <v>4308</v>
      </c>
      <c r="AI10296" s="115" t="e">
        <f>VLOOKUP(A10296,'[2]دراسات قانونية'!$A$3:$E$600,1,0)</f>
        <v>#N/A</v>
      </c>
    </row>
    <row r="10297" spans="1:35" x14ac:dyDescent="0.25">
      <c r="A10297" s="243">
        <v>338202</v>
      </c>
      <c r="B10297" s="244" t="s">
        <v>14371</v>
      </c>
      <c r="C10297" s="244" t="s">
        <v>570</v>
      </c>
      <c r="D10297" s="245" t="s">
        <v>220</v>
      </c>
      <c r="E10297" s="115" t="s">
        <v>76</v>
      </c>
      <c r="F10297" s="237"/>
      <c r="G10297" s="245"/>
      <c r="H10297" s="115" t="s">
        <v>16</v>
      </c>
      <c r="I10297" t="s">
        <v>107</v>
      </c>
      <c r="J10297" s="244"/>
      <c r="U10297"/>
      <c r="V10297" t="s">
        <v>4424</v>
      </c>
      <c r="W10297" s="244"/>
      <c r="AA10297" s="115" t="s">
        <v>4308</v>
      </c>
      <c r="AB10297" s="115" t="s">
        <v>4308</v>
      </c>
      <c r="AC10297" s="115" t="s">
        <v>4308</v>
      </c>
      <c r="AD10297" s="115" t="s">
        <v>4308</v>
      </c>
      <c r="AE10297" s="115" t="s">
        <v>4308</v>
      </c>
      <c r="AF10297" s="115" t="s">
        <v>4308</v>
      </c>
      <c r="AG10297" s="115" t="s">
        <v>4308</v>
      </c>
      <c r="AH10297" s="115" t="s">
        <v>4308</v>
      </c>
      <c r="AI10297" s="115" t="e">
        <f>VLOOKUP(A10297,'[2]دراسات قانونية'!$A$3:$E$600,1,0)</f>
        <v>#N/A</v>
      </c>
    </row>
    <row r="10298" spans="1:35" hidden="1" x14ac:dyDescent="0.25">
      <c r="A10298" s="246">
        <v>338203</v>
      </c>
      <c r="B10298" s="247" t="s">
        <v>14372</v>
      </c>
      <c r="C10298" s="247" t="s">
        <v>236</v>
      </c>
      <c r="D10298" s="248" t="s">
        <v>14373</v>
      </c>
      <c r="E10298" t="s">
        <v>77</v>
      </c>
      <c r="F10298" s="126">
        <v>32187</v>
      </c>
      <c r="G10298" s="248" t="s">
        <v>1594</v>
      </c>
      <c r="H10298" t="s">
        <v>16</v>
      </c>
      <c r="I10298" t="s">
        <v>136</v>
      </c>
      <c r="J10298" s="247"/>
      <c r="K10298"/>
      <c r="L10298"/>
      <c r="M10298"/>
      <c r="N10298"/>
      <c r="O10298"/>
      <c r="P10298"/>
      <c r="Q10298"/>
      <c r="U10298"/>
      <c r="V10298">
        <v>0</v>
      </c>
      <c r="W10298" s="247"/>
      <c r="X10298"/>
      <c r="Y10298"/>
      <c r="Z10298"/>
      <c r="AA10298"/>
      <c r="AB10298"/>
      <c r="AC10298"/>
      <c r="AD10298"/>
      <c r="AE10298"/>
      <c r="AF10298"/>
      <c r="AG10298"/>
    </row>
    <row r="10299" spans="1:35" x14ac:dyDescent="0.25">
      <c r="A10299" s="243">
        <v>338204</v>
      </c>
      <c r="B10299" s="244" t="s">
        <v>14374</v>
      </c>
      <c r="C10299" s="244" t="s">
        <v>1144</v>
      </c>
      <c r="D10299" s="245" t="s">
        <v>838</v>
      </c>
      <c r="E10299" s="115" t="s">
        <v>76</v>
      </c>
      <c r="F10299" s="237"/>
      <c r="G10299" s="245"/>
      <c r="H10299" s="115" t="s">
        <v>16</v>
      </c>
      <c r="I10299" t="s">
        <v>107</v>
      </c>
      <c r="J10299" s="244"/>
      <c r="U10299"/>
      <c r="V10299" t="s">
        <v>4424</v>
      </c>
      <c r="W10299" s="244"/>
      <c r="AA10299" s="115" t="s">
        <v>4308</v>
      </c>
      <c r="AB10299" s="115" t="s">
        <v>4308</v>
      </c>
      <c r="AC10299" s="115" t="s">
        <v>4308</v>
      </c>
      <c r="AD10299" s="115" t="s">
        <v>4308</v>
      </c>
      <c r="AE10299" s="115" t="s">
        <v>4308</v>
      </c>
      <c r="AF10299" s="115" t="s">
        <v>4308</v>
      </c>
      <c r="AG10299" s="115" t="s">
        <v>4308</v>
      </c>
      <c r="AH10299" s="115" t="s">
        <v>4308</v>
      </c>
      <c r="AI10299" s="115" t="e">
        <f>VLOOKUP(A10299,'[2]دراسات قانونية'!$A$3:$E$600,1,0)</f>
        <v>#N/A</v>
      </c>
    </row>
    <row r="10300" spans="1:35" x14ac:dyDescent="0.25">
      <c r="A10300" s="243">
        <v>338205</v>
      </c>
      <c r="B10300" s="244" t="s">
        <v>14375</v>
      </c>
      <c r="C10300" s="244" t="s">
        <v>335</v>
      </c>
      <c r="D10300" s="245" t="s">
        <v>814</v>
      </c>
      <c r="E10300" s="115" t="s">
        <v>76</v>
      </c>
      <c r="F10300" s="237"/>
      <c r="G10300" s="245"/>
      <c r="H10300" s="115" t="s">
        <v>16</v>
      </c>
      <c r="I10300" t="s">
        <v>107</v>
      </c>
      <c r="J10300" s="244"/>
      <c r="U10300"/>
      <c r="V10300" t="s">
        <v>4424</v>
      </c>
      <c r="W10300" s="244"/>
      <c r="AA10300" s="115" t="s">
        <v>4308</v>
      </c>
      <c r="AB10300" s="115" t="s">
        <v>4308</v>
      </c>
      <c r="AC10300" s="115" t="s">
        <v>4308</v>
      </c>
      <c r="AD10300" s="115" t="s">
        <v>4308</v>
      </c>
      <c r="AE10300" s="115" t="s">
        <v>4308</v>
      </c>
      <c r="AF10300" s="115" t="s">
        <v>4308</v>
      </c>
      <c r="AG10300" s="115" t="s">
        <v>4308</v>
      </c>
      <c r="AH10300" s="115" t="s">
        <v>4308</v>
      </c>
      <c r="AI10300" s="115" t="e">
        <f>VLOOKUP(A10300,'[2]دراسات قانونية'!$A$3:$E$600,1,0)</f>
        <v>#N/A</v>
      </c>
    </row>
    <row r="10301" spans="1:35" x14ac:dyDescent="0.25">
      <c r="A10301" s="243">
        <v>338206</v>
      </c>
      <c r="B10301" s="244" t="s">
        <v>14376</v>
      </c>
      <c r="C10301" s="244" t="s">
        <v>227</v>
      </c>
      <c r="D10301" s="245" t="s">
        <v>759</v>
      </c>
      <c r="E10301" s="115" t="s">
        <v>76</v>
      </c>
      <c r="F10301" s="237"/>
      <c r="G10301" s="245"/>
      <c r="H10301" s="115" t="s">
        <v>16</v>
      </c>
      <c r="I10301" t="s">
        <v>107</v>
      </c>
      <c r="J10301" s="244"/>
      <c r="U10301"/>
      <c r="V10301" t="s">
        <v>4424</v>
      </c>
      <c r="W10301" s="244"/>
      <c r="AB10301" s="115" t="s">
        <v>4308</v>
      </c>
      <c r="AC10301" s="115" t="s">
        <v>4308</v>
      </c>
      <c r="AD10301" s="115" t="s">
        <v>4308</v>
      </c>
      <c r="AE10301" s="115" t="s">
        <v>4308</v>
      </c>
      <c r="AF10301" s="115" t="s">
        <v>4308</v>
      </c>
      <c r="AG10301" s="115" t="s">
        <v>4308</v>
      </c>
      <c r="AH10301" s="115" t="s">
        <v>4308</v>
      </c>
      <c r="AI10301" s="115" t="e">
        <f>VLOOKUP(A10301,'[2]دراسات قانونية'!$A$3:$E$600,1,0)</f>
        <v>#N/A</v>
      </c>
    </row>
    <row r="10302" spans="1:35" x14ac:dyDescent="0.25">
      <c r="A10302" s="243">
        <v>338207</v>
      </c>
      <c r="B10302" s="244" t="s">
        <v>14377</v>
      </c>
      <c r="C10302" s="244" t="s">
        <v>252</v>
      </c>
      <c r="D10302" s="245" t="s">
        <v>924</v>
      </c>
      <c r="E10302" s="115" t="s">
        <v>76</v>
      </c>
      <c r="F10302" s="237"/>
      <c r="G10302" s="245"/>
      <c r="H10302" s="115" t="s">
        <v>16</v>
      </c>
      <c r="I10302" t="s">
        <v>107</v>
      </c>
      <c r="J10302" s="244"/>
      <c r="U10302"/>
      <c r="V10302" t="s">
        <v>4424</v>
      </c>
      <c r="W10302" s="244"/>
      <c r="AA10302" s="115" t="s">
        <v>4308</v>
      </c>
      <c r="AB10302" s="115" t="s">
        <v>4308</v>
      </c>
      <c r="AC10302" s="115" t="s">
        <v>4308</v>
      </c>
      <c r="AD10302" s="115" t="s">
        <v>4308</v>
      </c>
      <c r="AE10302" s="115" t="s">
        <v>4308</v>
      </c>
      <c r="AF10302" s="115" t="s">
        <v>4308</v>
      </c>
      <c r="AG10302" s="115" t="s">
        <v>4308</v>
      </c>
      <c r="AH10302" s="115" t="s">
        <v>4308</v>
      </c>
      <c r="AI10302" s="115" t="e">
        <f>VLOOKUP(A10302,'[2]دراسات قانونية'!$A$3:$E$600,1,0)</f>
        <v>#N/A</v>
      </c>
    </row>
    <row r="10303" spans="1:35" hidden="1" x14ac:dyDescent="0.25">
      <c r="A10303" s="246">
        <v>338208</v>
      </c>
      <c r="B10303" s="247" t="s">
        <v>14378</v>
      </c>
      <c r="C10303" s="247" t="s">
        <v>5188</v>
      </c>
      <c r="D10303" s="248" t="s">
        <v>11483</v>
      </c>
      <c r="E10303" t="s">
        <v>76</v>
      </c>
      <c r="F10303" s="126">
        <v>32410</v>
      </c>
      <c r="G10303" s="248" t="s">
        <v>30</v>
      </c>
      <c r="H10303" t="s">
        <v>16</v>
      </c>
      <c r="I10303" t="s">
        <v>129</v>
      </c>
      <c r="J10303" s="247"/>
      <c r="K10303"/>
      <c r="L10303"/>
      <c r="M10303"/>
      <c r="N10303"/>
      <c r="O10303"/>
      <c r="P10303"/>
      <c r="Q10303"/>
      <c r="U10303"/>
      <c r="V10303" t="s">
        <v>4424</v>
      </c>
      <c r="W10303" s="247"/>
      <c r="X10303"/>
      <c r="Y10303"/>
      <c r="Z10303"/>
      <c r="AA10303"/>
      <c r="AB10303"/>
      <c r="AC10303"/>
      <c r="AD10303"/>
      <c r="AE10303"/>
      <c r="AF10303"/>
      <c r="AG10303"/>
      <c r="AH10303" s="115" t="s">
        <v>4308</v>
      </c>
    </row>
    <row r="10304" spans="1:35" x14ac:dyDescent="0.25">
      <c r="A10304" s="243">
        <v>338209</v>
      </c>
      <c r="B10304" s="244" t="s">
        <v>14379</v>
      </c>
      <c r="C10304" s="244" t="s">
        <v>4932</v>
      </c>
      <c r="D10304" s="245" t="s">
        <v>536</v>
      </c>
      <c r="E10304" s="115" t="s">
        <v>76</v>
      </c>
      <c r="F10304" s="237"/>
      <c r="G10304" s="245"/>
      <c r="H10304" s="115" t="s">
        <v>16</v>
      </c>
      <c r="I10304" t="s">
        <v>107</v>
      </c>
      <c r="J10304" s="244"/>
      <c r="U10304"/>
      <c r="V10304" t="s">
        <v>4424</v>
      </c>
      <c r="W10304" s="244"/>
      <c r="AB10304" s="115" t="s">
        <v>4308</v>
      </c>
      <c r="AC10304" s="115" t="s">
        <v>4308</v>
      </c>
      <c r="AD10304" s="115" t="s">
        <v>4308</v>
      </c>
      <c r="AE10304" s="115" t="s">
        <v>4308</v>
      </c>
      <c r="AF10304" s="115" t="s">
        <v>4308</v>
      </c>
      <c r="AG10304" s="115" t="s">
        <v>4308</v>
      </c>
      <c r="AH10304" s="115" t="s">
        <v>4308</v>
      </c>
      <c r="AI10304" s="115" t="e">
        <f>VLOOKUP(A10304,'[2]دراسات قانونية'!$A$3:$E$600,1,0)</f>
        <v>#N/A</v>
      </c>
    </row>
    <row r="10305" spans="1:35" hidden="1" x14ac:dyDescent="0.25">
      <c r="A10305" s="243">
        <v>338210</v>
      </c>
      <c r="B10305" s="244" t="s">
        <v>4278</v>
      </c>
      <c r="C10305" s="244" t="s">
        <v>244</v>
      </c>
      <c r="D10305" s="245" t="s">
        <v>4279</v>
      </c>
      <c r="E10305" s="115" t="s">
        <v>76</v>
      </c>
      <c r="F10305" s="237">
        <v>32721</v>
      </c>
      <c r="G10305" s="245" t="s">
        <v>47</v>
      </c>
      <c r="H10305" s="115" t="s">
        <v>16</v>
      </c>
      <c r="I10305" t="s">
        <v>199</v>
      </c>
      <c r="J10305" s="244" t="s">
        <v>15</v>
      </c>
      <c r="L10305" s="115" t="s">
        <v>61</v>
      </c>
      <c r="U10305"/>
      <c r="V10305">
        <v>0</v>
      </c>
      <c r="W10305" s="244"/>
    </row>
    <row r="10306" spans="1:35" x14ac:dyDescent="0.25">
      <c r="A10306" s="243">
        <v>338211</v>
      </c>
      <c r="B10306" s="244" t="s">
        <v>14380</v>
      </c>
      <c r="C10306" s="244" t="s">
        <v>1144</v>
      </c>
      <c r="D10306" s="245" t="s">
        <v>1512</v>
      </c>
      <c r="E10306" s="115" t="s">
        <v>76</v>
      </c>
      <c r="F10306" s="237"/>
      <c r="G10306" s="245"/>
      <c r="H10306" s="115" t="s">
        <v>16</v>
      </c>
      <c r="I10306" t="s">
        <v>107</v>
      </c>
      <c r="J10306" s="244"/>
      <c r="U10306"/>
      <c r="V10306" t="s">
        <v>4424</v>
      </c>
      <c r="W10306" s="244"/>
      <c r="AD10306" s="115" t="s">
        <v>4308</v>
      </c>
      <c r="AE10306" s="115" t="s">
        <v>4308</v>
      </c>
      <c r="AF10306" s="115" t="s">
        <v>4308</v>
      </c>
      <c r="AG10306" s="115" t="s">
        <v>4308</v>
      </c>
      <c r="AH10306" s="115" t="s">
        <v>4308</v>
      </c>
      <c r="AI10306" s="115" t="e">
        <f>VLOOKUP(A10306,'[2]دراسات قانونية'!$A$3:$E$600,1,0)</f>
        <v>#N/A</v>
      </c>
    </row>
    <row r="10307" spans="1:35" hidden="1" x14ac:dyDescent="0.25">
      <c r="A10307" s="246">
        <v>338213</v>
      </c>
      <c r="B10307" s="247" t="s">
        <v>14381</v>
      </c>
      <c r="C10307" s="247" t="s">
        <v>212</v>
      </c>
      <c r="D10307" s="248" t="s">
        <v>330</v>
      </c>
      <c r="E10307" t="s">
        <v>77</v>
      </c>
      <c r="F10307" s="126">
        <v>34349</v>
      </c>
      <c r="G10307" s="248" t="s">
        <v>393</v>
      </c>
      <c r="H10307" t="s">
        <v>16</v>
      </c>
      <c r="I10307" t="s">
        <v>129</v>
      </c>
      <c r="J10307" s="247"/>
      <c r="K10307"/>
      <c r="L10307"/>
      <c r="M10307"/>
      <c r="N10307"/>
      <c r="O10307"/>
      <c r="P10307"/>
      <c r="Q10307"/>
      <c r="U10307"/>
      <c r="V10307" t="s">
        <v>4424</v>
      </c>
      <c r="W10307" s="247"/>
      <c r="X10307"/>
      <c r="Y10307"/>
      <c r="Z10307"/>
      <c r="AA10307"/>
      <c r="AB10307"/>
      <c r="AC10307"/>
      <c r="AD10307"/>
      <c r="AE10307"/>
      <c r="AF10307"/>
      <c r="AG10307"/>
    </row>
    <row r="10308" spans="1:35" hidden="1" x14ac:dyDescent="0.25">
      <c r="A10308" s="243">
        <v>338214</v>
      </c>
      <c r="B10308" s="244" t="s">
        <v>2501</v>
      </c>
      <c r="C10308" s="244" t="s">
        <v>250</v>
      </c>
      <c r="D10308" s="245" t="s">
        <v>1899</v>
      </c>
      <c r="E10308" s="115" t="s">
        <v>76</v>
      </c>
      <c r="F10308" s="237">
        <v>27766</v>
      </c>
      <c r="G10308" s="245" t="s">
        <v>2502</v>
      </c>
      <c r="H10308" s="115" t="s">
        <v>16</v>
      </c>
      <c r="I10308" t="s">
        <v>199</v>
      </c>
      <c r="J10308" s="244" t="s">
        <v>1226</v>
      </c>
      <c r="L10308" s="115" t="s">
        <v>67</v>
      </c>
      <c r="U10308"/>
      <c r="V10308">
        <v>0</v>
      </c>
      <c r="W10308" s="244"/>
    </row>
    <row r="10309" spans="1:35" x14ac:dyDescent="0.25">
      <c r="A10309" s="243">
        <v>338215</v>
      </c>
      <c r="B10309" s="244" t="s">
        <v>14382</v>
      </c>
      <c r="C10309" s="244" t="s">
        <v>339</v>
      </c>
      <c r="D10309" s="245" t="s">
        <v>385</v>
      </c>
      <c r="E10309" s="115" t="s">
        <v>76</v>
      </c>
      <c r="F10309" s="237"/>
      <c r="G10309" s="245"/>
      <c r="H10309" s="115" t="s">
        <v>16</v>
      </c>
      <c r="I10309" t="s">
        <v>107</v>
      </c>
      <c r="J10309" s="244"/>
      <c r="U10309"/>
      <c r="V10309" t="s">
        <v>4424</v>
      </c>
      <c r="W10309" s="244"/>
      <c r="AA10309" s="115" t="s">
        <v>4308</v>
      </c>
      <c r="AB10309" s="115" t="s">
        <v>4308</v>
      </c>
      <c r="AC10309" s="115" t="s">
        <v>4308</v>
      </c>
      <c r="AD10309" s="115" t="s">
        <v>4308</v>
      </c>
      <c r="AE10309" s="115" t="s">
        <v>4308</v>
      </c>
      <c r="AF10309" s="115" t="s">
        <v>4308</v>
      </c>
      <c r="AG10309" s="115" t="s">
        <v>4308</v>
      </c>
      <c r="AH10309" s="115" t="s">
        <v>4308</v>
      </c>
      <c r="AI10309" s="115" t="e">
        <f>VLOOKUP(A10309,'[2]دراسات قانونية'!$A$3:$E$600,1,0)</f>
        <v>#N/A</v>
      </c>
    </row>
    <row r="10310" spans="1:35" x14ac:dyDescent="0.25">
      <c r="A10310" s="243">
        <v>338216</v>
      </c>
      <c r="B10310" s="244" t="s">
        <v>14383</v>
      </c>
      <c r="C10310" s="244" t="s">
        <v>244</v>
      </c>
      <c r="D10310" s="245" t="s">
        <v>420</v>
      </c>
      <c r="E10310" s="115" t="s">
        <v>76</v>
      </c>
      <c r="F10310" s="237"/>
      <c r="G10310" s="245"/>
      <c r="H10310" s="115" t="s">
        <v>16</v>
      </c>
      <c r="I10310" t="s">
        <v>107</v>
      </c>
      <c r="J10310" s="244"/>
      <c r="U10310"/>
      <c r="V10310" t="s">
        <v>4424</v>
      </c>
      <c r="W10310" s="244"/>
      <c r="AA10310" s="115" t="s">
        <v>4308</v>
      </c>
      <c r="AB10310" s="115" t="s">
        <v>4308</v>
      </c>
      <c r="AC10310" s="115" t="s">
        <v>4308</v>
      </c>
      <c r="AD10310" s="115" t="s">
        <v>4308</v>
      </c>
      <c r="AE10310" s="115" t="s">
        <v>4308</v>
      </c>
      <c r="AF10310" s="115" t="s">
        <v>4308</v>
      </c>
      <c r="AG10310" s="115" t="s">
        <v>4308</v>
      </c>
      <c r="AH10310" s="115" t="s">
        <v>4308</v>
      </c>
      <c r="AI10310" s="115" t="e">
        <f>VLOOKUP(A10310,'[2]دراسات قانونية'!$A$3:$E$600,1,0)</f>
        <v>#N/A</v>
      </c>
    </row>
    <row r="10311" spans="1:35" x14ac:dyDescent="0.25">
      <c r="A10311" s="243">
        <v>338217</v>
      </c>
      <c r="B10311" s="244" t="s">
        <v>14384</v>
      </c>
      <c r="C10311" s="244" t="s">
        <v>593</v>
      </c>
      <c r="D10311" s="245" t="s">
        <v>433</v>
      </c>
      <c r="E10311" s="115" t="s">
        <v>76</v>
      </c>
      <c r="F10311" s="237"/>
      <c r="G10311" s="245"/>
      <c r="H10311" s="115" t="s">
        <v>16</v>
      </c>
      <c r="I10311" t="s">
        <v>107</v>
      </c>
      <c r="J10311" s="244"/>
      <c r="U10311"/>
      <c r="V10311" t="s">
        <v>4424</v>
      </c>
      <c r="W10311" s="244"/>
      <c r="AA10311" s="115" t="s">
        <v>4308</v>
      </c>
      <c r="AB10311" s="115" t="s">
        <v>4308</v>
      </c>
      <c r="AC10311" s="115" t="s">
        <v>4308</v>
      </c>
      <c r="AD10311" s="115" t="s">
        <v>4308</v>
      </c>
      <c r="AE10311" s="115" t="s">
        <v>4308</v>
      </c>
      <c r="AF10311" s="115" t="s">
        <v>4308</v>
      </c>
      <c r="AG10311" s="115" t="s">
        <v>4308</v>
      </c>
      <c r="AH10311" s="115" t="s">
        <v>4308</v>
      </c>
      <c r="AI10311" s="115" t="e">
        <f>VLOOKUP(A10311,'[2]دراسات قانونية'!$A$3:$E$600,1,0)</f>
        <v>#N/A</v>
      </c>
    </row>
    <row r="10312" spans="1:35" ht="18" hidden="1" x14ac:dyDescent="0.25">
      <c r="A10312" s="249">
        <v>338218</v>
      </c>
      <c r="B10312" s="250" t="s">
        <v>14385</v>
      </c>
      <c r="C10312" s="250" t="s">
        <v>2356</v>
      </c>
      <c r="D10312" s="251" t="s">
        <v>2235</v>
      </c>
      <c r="E10312"/>
      <c r="F10312" s="126"/>
      <c r="G10312" s="252"/>
      <c r="H10312"/>
      <c r="I10312" t="s">
        <v>199</v>
      </c>
      <c r="J10312" s="253"/>
      <c r="K10312"/>
      <c r="L10312"/>
      <c r="M10312"/>
      <c r="N10312"/>
      <c r="O10312"/>
      <c r="P10312"/>
      <c r="Q10312"/>
      <c r="U10312"/>
      <c r="V10312">
        <v>0</v>
      </c>
      <c r="W10312" s="253"/>
      <c r="X10312"/>
      <c r="Y10312"/>
      <c r="Z10312"/>
      <c r="AA10312"/>
      <c r="AB10312"/>
      <c r="AC10312"/>
      <c r="AD10312"/>
      <c r="AE10312"/>
      <c r="AF10312"/>
      <c r="AG10312"/>
      <c r="AH10312" s="115" t="s">
        <v>4308</v>
      </c>
    </row>
    <row r="10313" spans="1:35" hidden="1" x14ac:dyDescent="0.25">
      <c r="A10313" s="246">
        <v>338219</v>
      </c>
      <c r="B10313" s="247" t="s">
        <v>14386</v>
      </c>
      <c r="C10313" s="247" t="s">
        <v>9217</v>
      </c>
      <c r="D10313" s="248" t="s">
        <v>500</v>
      </c>
      <c r="E10313" t="s">
        <v>76</v>
      </c>
      <c r="F10313" s="126">
        <v>36540</v>
      </c>
      <c r="G10313" s="248" t="s">
        <v>2550</v>
      </c>
      <c r="H10313" t="s">
        <v>16</v>
      </c>
      <c r="I10313" t="s">
        <v>129</v>
      </c>
      <c r="J10313" s="247" t="s">
        <v>1226</v>
      </c>
      <c r="K10313"/>
      <c r="L10313" t="s">
        <v>18</v>
      </c>
      <c r="M10313"/>
      <c r="N10313"/>
      <c r="O10313"/>
      <c r="P10313"/>
      <c r="Q10313"/>
      <c r="R10313" s="115">
        <v>9398</v>
      </c>
      <c r="S10313" s="115">
        <v>45722</v>
      </c>
      <c r="T10313" s="115">
        <v>125000</v>
      </c>
      <c r="U10313"/>
      <c r="V10313">
        <v>0</v>
      </c>
      <c r="W10313" s="247"/>
      <c r="X10313"/>
      <c r="Y10313"/>
      <c r="Z10313"/>
      <c r="AA10313"/>
      <c r="AB10313"/>
      <c r="AC10313"/>
      <c r="AD10313"/>
      <c r="AE10313"/>
      <c r="AF10313"/>
      <c r="AG10313"/>
    </row>
    <row r="10314" spans="1:35" hidden="1" x14ac:dyDescent="0.25">
      <c r="A10314" s="243">
        <v>338220</v>
      </c>
      <c r="B10314" s="244" t="s">
        <v>2764</v>
      </c>
      <c r="C10314" s="244" t="s">
        <v>2765</v>
      </c>
      <c r="D10314" s="245" t="s">
        <v>1495</v>
      </c>
      <c r="E10314" s="115" t="s">
        <v>77</v>
      </c>
      <c r="F10314" s="237">
        <v>32752</v>
      </c>
      <c r="G10314" s="245" t="s">
        <v>2156</v>
      </c>
      <c r="H10314" s="115" t="s">
        <v>16</v>
      </c>
      <c r="I10314" t="s">
        <v>199</v>
      </c>
      <c r="J10314" s="244" t="s">
        <v>1226</v>
      </c>
      <c r="L10314" s="115" t="s">
        <v>18</v>
      </c>
      <c r="U10314"/>
      <c r="V10314">
        <v>0</v>
      </c>
      <c r="W10314" s="244"/>
    </row>
    <row r="10315" spans="1:35" hidden="1" x14ac:dyDescent="0.25">
      <c r="A10315" s="246">
        <v>338221</v>
      </c>
      <c r="B10315" s="247" t="s">
        <v>14387</v>
      </c>
      <c r="C10315" s="247" t="s">
        <v>252</v>
      </c>
      <c r="D10315" s="248" t="s">
        <v>365</v>
      </c>
      <c r="E10315" t="s">
        <v>77</v>
      </c>
      <c r="F10315" s="126">
        <v>36753</v>
      </c>
      <c r="G10315" s="248" t="s">
        <v>18</v>
      </c>
      <c r="H10315" t="s">
        <v>16</v>
      </c>
      <c r="I10315" t="s">
        <v>129</v>
      </c>
      <c r="J10315" s="247"/>
      <c r="K10315"/>
      <c r="L10315"/>
      <c r="M10315"/>
      <c r="N10315"/>
      <c r="O10315"/>
      <c r="P10315"/>
      <c r="Q10315"/>
      <c r="U10315"/>
      <c r="V10315" t="s">
        <v>16623</v>
      </c>
      <c r="W10315" s="247"/>
      <c r="X10315"/>
      <c r="Y10315"/>
      <c r="Z10315"/>
      <c r="AA10315"/>
      <c r="AB10315"/>
      <c r="AC10315"/>
      <c r="AD10315"/>
      <c r="AE10315"/>
      <c r="AF10315"/>
      <c r="AG10315"/>
    </row>
    <row r="10316" spans="1:35" hidden="1" x14ac:dyDescent="0.25">
      <c r="A10316" s="243">
        <v>338222</v>
      </c>
      <c r="B10316" s="244" t="s">
        <v>3346</v>
      </c>
      <c r="C10316" s="244" t="s">
        <v>3347</v>
      </c>
      <c r="D10316" s="245" t="s">
        <v>3348</v>
      </c>
      <c r="E10316" s="115" t="s">
        <v>76</v>
      </c>
      <c r="F10316" s="237">
        <v>33239</v>
      </c>
      <c r="G10316" s="245" t="s">
        <v>211</v>
      </c>
      <c r="H10316" s="115" t="s">
        <v>16</v>
      </c>
      <c r="I10316" t="s">
        <v>199</v>
      </c>
      <c r="J10316" s="244" t="s">
        <v>1226</v>
      </c>
      <c r="L10316" s="115" t="s">
        <v>18</v>
      </c>
      <c r="U10316"/>
      <c r="V10316">
        <v>0</v>
      </c>
      <c r="W10316" s="244"/>
    </row>
    <row r="10317" spans="1:35" hidden="1" x14ac:dyDescent="0.25">
      <c r="A10317" s="246">
        <v>338223</v>
      </c>
      <c r="B10317" s="247" t="s">
        <v>14388</v>
      </c>
      <c r="C10317" s="247" t="s">
        <v>14389</v>
      </c>
      <c r="D10317" s="248" t="s">
        <v>2256</v>
      </c>
      <c r="E10317" t="s">
        <v>77</v>
      </c>
      <c r="F10317" s="126">
        <v>36561</v>
      </c>
      <c r="G10317" s="248" t="s">
        <v>666</v>
      </c>
      <c r="H10317" t="s">
        <v>16</v>
      </c>
      <c r="I10317" t="s">
        <v>201</v>
      </c>
      <c r="J10317" s="247" t="s">
        <v>1226</v>
      </c>
      <c r="K10317"/>
      <c r="L10317" t="s">
        <v>40</v>
      </c>
      <c r="M10317"/>
      <c r="N10317"/>
      <c r="O10317"/>
      <c r="P10317"/>
      <c r="Q10317"/>
      <c r="U10317"/>
      <c r="V10317">
        <v>0</v>
      </c>
      <c r="W10317" s="247"/>
      <c r="X10317"/>
      <c r="Y10317"/>
      <c r="Z10317"/>
      <c r="AA10317"/>
      <c r="AB10317"/>
      <c r="AC10317"/>
      <c r="AD10317"/>
      <c r="AE10317"/>
      <c r="AF10317"/>
      <c r="AG10317"/>
    </row>
    <row r="10318" spans="1:35" hidden="1" x14ac:dyDescent="0.25">
      <c r="A10318" s="243">
        <v>338224</v>
      </c>
      <c r="B10318" s="244" t="s">
        <v>3960</v>
      </c>
      <c r="C10318" s="244" t="s">
        <v>1117</v>
      </c>
      <c r="D10318" s="245" t="s">
        <v>1997</v>
      </c>
      <c r="E10318" s="115" t="s">
        <v>77</v>
      </c>
      <c r="F10318" s="237">
        <v>32523</v>
      </c>
      <c r="G10318" s="245" t="s">
        <v>3961</v>
      </c>
      <c r="H10318" s="115" t="s">
        <v>16</v>
      </c>
      <c r="I10318" t="s">
        <v>199</v>
      </c>
      <c r="J10318" s="244" t="s">
        <v>1226</v>
      </c>
      <c r="L10318" s="115" t="s">
        <v>47</v>
      </c>
      <c r="U10318"/>
      <c r="V10318">
        <v>0</v>
      </c>
      <c r="W10318" s="244"/>
    </row>
    <row r="10319" spans="1:35" ht="18" hidden="1" x14ac:dyDescent="0.25">
      <c r="A10319" s="249">
        <v>338226</v>
      </c>
      <c r="B10319" s="250" t="s">
        <v>14390</v>
      </c>
      <c r="C10319" s="250" t="s">
        <v>14391</v>
      </c>
      <c r="D10319" s="251" t="s">
        <v>14392</v>
      </c>
      <c r="E10319"/>
      <c r="F10319" s="126"/>
      <c r="G10319" s="252"/>
      <c r="H10319"/>
      <c r="I10319" t="s">
        <v>199</v>
      </c>
      <c r="J10319" s="253"/>
      <c r="K10319"/>
      <c r="L10319"/>
      <c r="M10319"/>
      <c r="N10319"/>
      <c r="O10319"/>
      <c r="P10319"/>
      <c r="Q10319"/>
      <c r="U10319"/>
      <c r="V10319">
        <v>0</v>
      </c>
      <c r="W10319" s="253"/>
      <c r="X10319"/>
      <c r="Y10319"/>
      <c r="Z10319"/>
      <c r="AA10319"/>
      <c r="AB10319"/>
      <c r="AC10319"/>
      <c r="AD10319"/>
      <c r="AE10319"/>
      <c r="AF10319"/>
      <c r="AG10319"/>
      <c r="AH10319" s="115" t="s">
        <v>4308</v>
      </c>
    </row>
    <row r="10320" spans="1:35" hidden="1" x14ac:dyDescent="0.25">
      <c r="A10320" s="243">
        <v>338227</v>
      </c>
      <c r="B10320" s="244" t="s">
        <v>2255</v>
      </c>
      <c r="C10320" s="244" t="s">
        <v>399</v>
      </c>
      <c r="D10320" s="245" t="s">
        <v>2256</v>
      </c>
      <c r="E10320" s="115" t="s">
        <v>77</v>
      </c>
      <c r="F10320" s="237">
        <v>33248</v>
      </c>
      <c r="G10320" s="245" t="s">
        <v>27</v>
      </c>
      <c r="H10320" s="115" t="s">
        <v>16</v>
      </c>
      <c r="I10320" t="s">
        <v>199</v>
      </c>
      <c r="J10320" s="244" t="s">
        <v>15</v>
      </c>
      <c r="L10320" s="115" t="s">
        <v>27</v>
      </c>
      <c r="U10320"/>
      <c r="V10320">
        <v>0</v>
      </c>
      <c r="W10320" s="244"/>
    </row>
    <row r="10321" spans="1:35" x14ac:dyDescent="0.25">
      <c r="A10321" s="243">
        <v>338228</v>
      </c>
      <c r="B10321" s="244" t="s">
        <v>14393</v>
      </c>
      <c r="C10321" s="244" t="s">
        <v>332</v>
      </c>
      <c r="D10321" s="245" t="s">
        <v>14394</v>
      </c>
      <c r="E10321" s="115" t="s">
        <v>77</v>
      </c>
      <c r="F10321" s="237">
        <v>30056</v>
      </c>
      <c r="G10321" s="245" t="s">
        <v>993</v>
      </c>
      <c r="H10321" s="115" t="s">
        <v>16</v>
      </c>
      <c r="I10321" t="s">
        <v>107</v>
      </c>
      <c r="J10321" s="244"/>
      <c r="U10321"/>
      <c r="V10321" t="s">
        <v>4424</v>
      </c>
      <c r="W10321" s="244"/>
      <c r="AH10321" s="115" t="s">
        <v>4308</v>
      </c>
      <c r="AI10321" s="115" t="e">
        <f>VLOOKUP(A10321,'[2]دراسات قانونية'!$A$3:$E$600,1,0)</f>
        <v>#N/A</v>
      </c>
    </row>
    <row r="10322" spans="1:35" hidden="1" x14ac:dyDescent="0.25">
      <c r="A10322" s="246">
        <v>338229</v>
      </c>
      <c r="B10322" s="247" t="s">
        <v>14395</v>
      </c>
      <c r="C10322" s="247" t="s">
        <v>2648</v>
      </c>
      <c r="D10322" s="248" t="s">
        <v>14396</v>
      </c>
      <c r="E10322" t="s">
        <v>77</v>
      </c>
      <c r="F10322" s="126">
        <v>32844</v>
      </c>
      <c r="G10322" s="248" t="s">
        <v>416</v>
      </c>
      <c r="H10322" t="s">
        <v>16</v>
      </c>
      <c r="I10322" t="s">
        <v>136</v>
      </c>
      <c r="J10322" s="247" t="s">
        <v>1226</v>
      </c>
      <c r="K10322"/>
      <c r="L10322" t="s">
        <v>18</v>
      </c>
      <c r="M10322"/>
      <c r="N10322"/>
      <c r="O10322"/>
      <c r="P10322"/>
      <c r="Q10322"/>
      <c r="U10322"/>
      <c r="V10322">
        <v>0</v>
      </c>
      <c r="W10322" s="247"/>
      <c r="X10322"/>
      <c r="Y10322"/>
      <c r="Z10322"/>
      <c r="AA10322"/>
      <c r="AB10322"/>
      <c r="AC10322"/>
      <c r="AD10322"/>
      <c r="AE10322"/>
      <c r="AF10322"/>
      <c r="AG10322"/>
    </row>
    <row r="10323" spans="1:35" hidden="1" x14ac:dyDescent="0.25">
      <c r="A10323" s="246">
        <v>338230</v>
      </c>
      <c r="B10323" s="247" t="s">
        <v>14397</v>
      </c>
      <c r="C10323" s="247" t="s">
        <v>14398</v>
      </c>
      <c r="D10323" s="248" t="s">
        <v>14399</v>
      </c>
      <c r="E10323" t="s">
        <v>76</v>
      </c>
      <c r="F10323" s="126">
        <v>36191</v>
      </c>
      <c r="G10323" s="248" t="s">
        <v>211</v>
      </c>
      <c r="H10323" t="s">
        <v>16</v>
      </c>
      <c r="I10323" t="s">
        <v>129</v>
      </c>
      <c r="J10323" s="247"/>
      <c r="K10323"/>
      <c r="L10323"/>
      <c r="M10323"/>
      <c r="N10323"/>
      <c r="O10323"/>
      <c r="P10323"/>
      <c r="Q10323"/>
      <c r="U10323"/>
      <c r="V10323" t="s">
        <v>16603</v>
      </c>
      <c r="W10323" s="247"/>
      <c r="X10323"/>
      <c r="Y10323"/>
      <c r="Z10323"/>
      <c r="AA10323"/>
      <c r="AB10323"/>
      <c r="AC10323" t="s">
        <v>4308</v>
      </c>
      <c r="AD10323" t="s">
        <v>4308</v>
      </c>
      <c r="AE10323" t="s">
        <v>4308</v>
      </c>
      <c r="AF10323" t="s">
        <v>4308</v>
      </c>
      <c r="AG10323" t="s">
        <v>4308</v>
      </c>
      <c r="AH10323" s="115" t="s">
        <v>4308</v>
      </c>
    </row>
    <row r="10324" spans="1:35" x14ac:dyDescent="0.25">
      <c r="A10324" s="243">
        <v>338231</v>
      </c>
      <c r="B10324" s="244" t="s">
        <v>14400</v>
      </c>
      <c r="C10324" s="244" t="s">
        <v>303</v>
      </c>
      <c r="D10324" s="245" t="s">
        <v>753</v>
      </c>
      <c r="E10324" s="115" t="s">
        <v>76</v>
      </c>
      <c r="F10324" s="237">
        <v>33849</v>
      </c>
      <c r="G10324" s="245" t="s">
        <v>18</v>
      </c>
      <c r="H10324" s="115" t="s">
        <v>16</v>
      </c>
      <c r="I10324" t="s">
        <v>107</v>
      </c>
      <c r="J10324" s="244"/>
      <c r="U10324"/>
      <c r="V10324" t="s">
        <v>4424</v>
      </c>
      <c r="W10324" s="244"/>
      <c r="AC10324" s="115" t="s">
        <v>4308</v>
      </c>
      <c r="AD10324" s="115" t="s">
        <v>4308</v>
      </c>
      <c r="AE10324" s="115" t="s">
        <v>4308</v>
      </c>
      <c r="AF10324" s="115" t="s">
        <v>4308</v>
      </c>
      <c r="AG10324" s="115" t="s">
        <v>4308</v>
      </c>
      <c r="AH10324" s="115" t="s">
        <v>4308</v>
      </c>
      <c r="AI10324" s="115" t="e">
        <f>VLOOKUP(A10324,'[2]دراسات قانونية'!$A$3:$E$600,1,0)</f>
        <v>#N/A</v>
      </c>
    </row>
    <row r="10325" spans="1:35" x14ac:dyDescent="0.25">
      <c r="A10325" s="243">
        <v>338232</v>
      </c>
      <c r="B10325" s="244" t="s">
        <v>14401</v>
      </c>
      <c r="C10325" s="244" t="s">
        <v>14402</v>
      </c>
      <c r="D10325" s="245" t="s">
        <v>14403</v>
      </c>
      <c r="E10325" s="115" t="s">
        <v>76</v>
      </c>
      <c r="F10325" s="237"/>
      <c r="G10325" s="245"/>
      <c r="H10325" s="115" t="s">
        <v>16</v>
      </c>
      <c r="I10325" t="s">
        <v>107</v>
      </c>
      <c r="J10325" s="244"/>
      <c r="U10325"/>
      <c r="V10325" t="s">
        <v>4424</v>
      </c>
      <c r="W10325" s="244"/>
      <c r="AA10325" s="115" t="s">
        <v>4308</v>
      </c>
      <c r="AB10325" s="115" t="s">
        <v>4308</v>
      </c>
      <c r="AC10325" s="115" t="s">
        <v>4308</v>
      </c>
      <c r="AD10325" s="115" t="s">
        <v>4308</v>
      </c>
      <c r="AE10325" s="115" t="s">
        <v>4308</v>
      </c>
      <c r="AF10325" s="115" t="s">
        <v>4308</v>
      </c>
      <c r="AG10325" s="115" t="s">
        <v>4308</v>
      </c>
      <c r="AH10325" s="115" t="s">
        <v>4308</v>
      </c>
      <c r="AI10325" s="115" t="e">
        <f>VLOOKUP(A10325,'[2]دراسات قانونية'!$A$3:$E$600,1,0)</f>
        <v>#N/A</v>
      </c>
    </row>
    <row r="10326" spans="1:35" hidden="1" x14ac:dyDescent="0.25">
      <c r="A10326" s="243">
        <v>338234</v>
      </c>
      <c r="B10326" s="244" t="s">
        <v>2562</v>
      </c>
      <c r="C10326" s="244" t="s">
        <v>2563</v>
      </c>
      <c r="D10326" s="245" t="s">
        <v>2564</v>
      </c>
      <c r="E10326" s="115" t="s">
        <v>76</v>
      </c>
      <c r="F10326" s="237">
        <v>36017</v>
      </c>
      <c r="G10326" s="245" t="s">
        <v>37</v>
      </c>
      <c r="H10326" s="115" t="s">
        <v>16</v>
      </c>
      <c r="I10326" t="s">
        <v>199</v>
      </c>
      <c r="J10326" s="244" t="s">
        <v>1226</v>
      </c>
      <c r="L10326" s="115" t="s">
        <v>18</v>
      </c>
      <c r="U10326"/>
      <c r="V10326">
        <v>0</v>
      </c>
      <c r="W10326" s="244"/>
    </row>
    <row r="10327" spans="1:35" hidden="1" x14ac:dyDescent="0.25">
      <c r="A10327" s="246">
        <v>338235</v>
      </c>
      <c r="B10327" s="247" t="s">
        <v>14404</v>
      </c>
      <c r="C10327" s="247" t="s">
        <v>2587</v>
      </c>
      <c r="D10327" s="248" t="s">
        <v>10651</v>
      </c>
      <c r="E10327" t="s">
        <v>76</v>
      </c>
      <c r="F10327" s="126">
        <v>35867</v>
      </c>
      <c r="G10327" s="248" t="s">
        <v>14405</v>
      </c>
      <c r="H10327" t="s">
        <v>16</v>
      </c>
      <c r="I10327" t="s">
        <v>129</v>
      </c>
      <c r="J10327" s="247" t="s">
        <v>1226</v>
      </c>
      <c r="K10327"/>
      <c r="L10327" t="s">
        <v>18</v>
      </c>
      <c r="M10327"/>
      <c r="N10327"/>
      <c r="O10327"/>
      <c r="P10327"/>
      <c r="Q10327"/>
      <c r="U10327"/>
      <c r="V10327" t="s">
        <v>16623</v>
      </c>
      <c r="W10327" s="247"/>
      <c r="X10327"/>
      <c r="Y10327"/>
      <c r="Z10327"/>
      <c r="AA10327"/>
      <c r="AB10327"/>
      <c r="AC10327"/>
      <c r="AD10327"/>
      <c r="AE10327"/>
      <c r="AF10327"/>
      <c r="AG10327"/>
    </row>
    <row r="10328" spans="1:35" x14ac:dyDescent="0.25">
      <c r="A10328" s="243">
        <v>338236</v>
      </c>
      <c r="B10328" s="244" t="s">
        <v>14406</v>
      </c>
      <c r="C10328" s="244" t="s">
        <v>227</v>
      </c>
      <c r="D10328" s="245" t="s">
        <v>14407</v>
      </c>
      <c r="E10328" s="115" t="s">
        <v>76</v>
      </c>
      <c r="F10328" s="237"/>
      <c r="G10328" s="245"/>
      <c r="H10328" s="115" t="s">
        <v>16</v>
      </c>
      <c r="I10328" t="s">
        <v>107</v>
      </c>
      <c r="J10328" s="244"/>
      <c r="U10328"/>
      <c r="V10328" t="s">
        <v>4424</v>
      </c>
      <c r="W10328" s="244"/>
      <c r="AA10328" s="115" t="s">
        <v>4308</v>
      </c>
      <c r="AB10328" s="115" t="s">
        <v>4308</v>
      </c>
      <c r="AC10328" s="115" t="s">
        <v>4308</v>
      </c>
      <c r="AD10328" s="115" t="s">
        <v>4308</v>
      </c>
      <c r="AE10328" s="115" t="s">
        <v>4308</v>
      </c>
      <c r="AF10328" s="115" t="s">
        <v>4308</v>
      </c>
      <c r="AG10328" s="115" t="s">
        <v>4308</v>
      </c>
      <c r="AH10328" s="115" t="s">
        <v>4308</v>
      </c>
      <c r="AI10328" s="115" t="e">
        <f>VLOOKUP(A10328,'[2]دراسات قانونية'!$A$3:$E$600,1,0)</f>
        <v>#N/A</v>
      </c>
    </row>
    <row r="10329" spans="1:35" ht="18" hidden="1" x14ac:dyDescent="0.25">
      <c r="A10329" s="249">
        <v>338237</v>
      </c>
      <c r="B10329" s="250" t="s">
        <v>14408</v>
      </c>
      <c r="C10329" s="250" t="s">
        <v>14409</v>
      </c>
      <c r="D10329" s="251" t="s">
        <v>971</v>
      </c>
      <c r="E10329"/>
      <c r="F10329" s="126"/>
      <c r="G10329" s="252"/>
      <c r="H10329"/>
      <c r="I10329" t="s">
        <v>199</v>
      </c>
      <c r="J10329" s="253"/>
      <c r="K10329"/>
      <c r="L10329"/>
      <c r="M10329"/>
      <c r="N10329"/>
      <c r="O10329"/>
      <c r="P10329"/>
      <c r="Q10329"/>
      <c r="U10329"/>
      <c r="V10329">
        <v>0</v>
      </c>
      <c r="W10329" s="253"/>
      <c r="X10329"/>
      <c r="Y10329"/>
      <c r="Z10329"/>
      <c r="AA10329"/>
      <c r="AB10329"/>
      <c r="AC10329"/>
      <c r="AD10329"/>
      <c r="AE10329"/>
      <c r="AF10329"/>
      <c r="AG10329"/>
      <c r="AH10329" s="115" t="s">
        <v>4308</v>
      </c>
    </row>
    <row r="10330" spans="1:35" hidden="1" x14ac:dyDescent="0.25">
      <c r="A10330" s="246">
        <v>338238</v>
      </c>
      <c r="B10330" s="247" t="s">
        <v>14410</v>
      </c>
      <c r="C10330" s="247" t="s">
        <v>227</v>
      </c>
      <c r="D10330" s="248" t="s">
        <v>14411</v>
      </c>
      <c r="E10330" t="s">
        <v>77</v>
      </c>
      <c r="F10330" s="126">
        <v>34507</v>
      </c>
      <c r="G10330" s="248" t="s">
        <v>18</v>
      </c>
      <c r="H10330" t="s">
        <v>16</v>
      </c>
      <c r="I10330" t="s">
        <v>136</v>
      </c>
      <c r="J10330" s="247" t="s">
        <v>1226</v>
      </c>
      <c r="K10330"/>
      <c r="L10330" t="s">
        <v>18</v>
      </c>
      <c r="M10330"/>
      <c r="N10330"/>
      <c r="O10330"/>
      <c r="P10330"/>
      <c r="Q10330"/>
      <c r="U10330"/>
      <c r="V10330">
        <v>0</v>
      </c>
      <c r="W10330" s="247"/>
      <c r="X10330"/>
      <c r="Y10330"/>
      <c r="Z10330"/>
      <c r="AA10330"/>
      <c r="AB10330"/>
      <c r="AC10330"/>
      <c r="AD10330"/>
      <c r="AE10330" t="s">
        <v>4308</v>
      </c>
      <c r="AF10330" t="s">
        <v>4308</v>
      </c>
      <c r="AG10330" t="s">
        <v>4308</v>
      </c>
      <c r="AH10330" s="115" t="s">
        <v>4308</v>
      </c>
    </row>
    <row r="10331" spans="1:35" hidden="1" x14ac:dyDescent="0.25">
      <c r="A10331" s="246">
        <v>338239</v>
      </c>
      <c r="B10331" s="247" t="s">
        <v>14412</v>
      </c>
      <c r="C10331" s="247" t="s">
        <v>14413</v>
      </c>
      <c r="D10331" s="248" t="s">
        <v>14414</v>
      </c>
      <c r="E10331" t="s">
        <v>76</v>
      </c>
      <c r="F10331" s="126">
        <v>35091</v>
      </c>
      <c r="G10331" s="248" t="s">
        <v>18</v>
      </c>
      <c r="H10331" t="s">
        <v>16</v>
      </c>
      <c r="I10331" t="s">
        <v>129</v>
      </c>
      <c r="J10331" s="247" t="s">
        <v>1226</v>
      </c>
      <c r="K10331"/>
      <c r="L10331" t="s">
        <v>73</v>
      </c>
      <c r="M10331"/>
      <c r="N10331"/>
      <c r="O10331"/>
      <c r="P10331"/>
      <c r="Q10331"/>
      <c r="U10331"/>
      <c r="V10331" t="s">
        <v>16603</v>
      </c>
      <c r="W10331" s="247"/>
      <c r="X10331"/>
      <c r="Y10331"/>
      <c r="Z10331"/>
      <c r="AA10331"/>
      <c r="AB10331"/>
      <c r="AC10331"/>
      <c r="AD10331"/>
      <c r="AE10331"/>
      <c r="AF10331"/>
      <c r="AG10331"/>
    </row>
    <row r="10332" spans="1:35" hidden="1" x14ac:dyDescent="0.25">
      <c r="A10332" s="246">
        <v>338240</v>
      </c>
      <c r="B10332" s="247" t="s">
        <v>14415</v>
      </c>
      <c r="C10332" s="247" t="s">
        <v>14416</v>
      </c>
      <c r="D10332" s="248" t="s">
        <v>735</v>
      </c>
      <c r="E10332" t="s">
        <v>76</v>
      </c>
      <c r="F10332" s="126"/>
      <c r="G10332" s="248"/>
      <c r="H10332" t="s">
        <v>16</v>
      </c>
      <c r="I10332" t="s">
        <v>129</v>
      </c>
      <c r="J10332" s="247"/>
      <c r="K10332"/>
      <c r="L10332"/>
      <c r="M10332"/>
      <c r="N10332"/>
      <c r="O10332"/>
      <c r="P10332"/>
      <c r="Q10332"/>
      <c r="U10332"/>
      <c r="V10332" t="s">
        <v>16603</v>
      </c>
      <c r="W10332" s="247"/>
      <c r="X10332"/>
      <c r="Y10332"/>
      <c r="Z10332"/>
      <c r="AA10332" t="s">
        <v>4308</v>
      </c>
      <c r="AB10332" t="s">
        <v>4308</v>
      </c>
      <c r="AC10332" t="s">
        <v>4308</v>
      </c>
      <c r="AD10332" t="s">
        <v>4308</v>
      </c>
      <c r="AE10332" t="s">
        <v>4308</v>
      </c>
      <c r="AF10332" t="s">
        <v>4308</v>
      </c>
      <c r="AG10332" t="s">
        <v>4308</v>
      </c>
      <c r="AH10332" s="115" t="s">
        <v>4308</v>
      </c>
    </row>
    <row r="10333" spans="1:35" hidden="1" x14ac:dyDescent="0.25">
      <c r="A10333" s="246">
        <v>338241</v>
      </c>
      <c r="B10333" s="247" t="s">
        <v>14417</v>
      </c>
      <c r="C10333" s="247" t="s">
        <v>14418</v>
      </c>
      <c r="D10333" s="248" t="s">
        <v>2458</v>
      </c>
      <c r="E10333" t="s">
        <v>76</v>
      </c>
      <c r="F10333" s="126">
        <v>36100</v>
      </c>
      <c r="G10333" s="248" t="s">
        <v>13885</v>
      </c>
      <c r="H10333" t="s">
        <v>16</v>
      </c>
      <c r="I10333" t="s">
        <v>201</v>
      </c>
      <c r="J10333" s="247" t="s">
        <v>1226</v>
      </c>
      <c r="K10333"/>
      <c r="L10333" t="s">
        <v>73</v>
      </c>
      <c r="M10333"/>
      <c r="N10333"/>
      <c r="O10333"/>
      <c r="P10333"/>
      <c r="Q10333"/>
      <c r="U10333"/>
      <c r="V10333">
        <v>0</v>
      </c>
      <c r="W10333" s="247"/>
      <c r="X10333"/>
      <c r="Y10333"/>
      <c r="Z10333"/>
      <c r="AA10333"/>
      <c r="AB10333"/>
      <c r="AC10333"/>
      <c r="AD10333"/>
      <c r="AE10333"/>
      <c r="AF10333"/>
      <c r="AG10333"/>
    </row>
    <row r="10334" spans="1:35" hidden="1" x14ac:dyDescent="0.25">
      <c r="A10334" s="246">
        <v>338242</v>
      </c>
      <c r="B10334" s="247" t="s">
        <v>14419</v>
      </c>
      <c r="C10334" s="247" t="s">
        <v>1120</v>
      </c>
      <c r="D10334" s="248" t="s">
        <v>14420</v>
      </c>
      <c r="E10334" t="s">
        <v>76</v>
      </c>
      <c r="F10334" s="126">
        <v>33399</v>
      </c>
      <c r="G10334" s="248" t="s">
        <v>14421</v>
      </c>
      <c r="H10334" t="s">
        <v>16</v>
      </c>
      <c r="I10334" t="s">
        <v>129</v>
      </c>
      <c r="J10334" s="247" t="s">
        <v>1226</v>
      </c>
      <c r="K10334"/>
      <c r="L10334" t="s">
        <v>18</v>
      </c>
      <c r="M10334"/>
      <c r="N10334"/>
      <c r="O10334"/>
      <c r="P10334"/>
      <c r="Q10334"/>
      <c r="U10334"/>
      <c r="V10334">
        <v>0</v>
      </c>
      <c r="W10334" s="247"/>
      <c r="X10334"/>
      <c r="Y10334"/>
      <c r="Z10334"/>
      <c r="AA10334"/>
      <c r="AB10334"/>
      <c r="AC10334"/>
      <c r="AD10334"/>
      <c r="AE10334"/>
      <c r="AF10334"/>
      <c r="AG10334"/>
    </row>
    <row r="10335" spans="1:35" ht="18" hidden="1" x14ac:dyDescent="0.25">
      <c r="A10335" s="249">
        <v>338243</v>
      </c>
      <c r="B10335" s="250" t="s">
        <v>14422</v>
      </c>
      <c r="C10335" s="250" t="s">
        <v>3375</v>
      </c>
      <c r="D10335" s="251" t="s">
        <v>415</v>
      </c>
      <c r="E10335"/>
      <c r="F10335" s="126"/>
      <c r="G10335" s="252"/>
      <c r="H10335"/>
      <c r="I10335" t="s">
        <v>199</v>
      </c>
      <c r="J10335" s="253"/>
      <c r="K10335"/>
      <c r="L10335"/>
      <c r="M10335"/>
      <c r="N10335"/>
      <c r="O10335"/>
      <c r="P10335"/>
      <c r="Q10335"/>
      <c r="U10335"/>
      <c r="V10335">
        <v>0</v>
      </c>
      <c r="W10335" s="253"/>
      <c r="X10335"/>
      <c r="Y10335"/>
      <c r="Z10335"/>
      <c r="AA10335"/>
      <c r="AB10335"/>
      <c r="AC10335"/>
      <c r="AD10335"/>
      <c r="AE10335"/>
      <c r="AF10335"/>
      <c r="AG10335"/>
      <c r="AH10335" s="115" t="s">
        <v>4308</v>
      </c>
    </row>
    <row r="10336" spans="1:35" hidden="1" x14ac:dyDescent="0.25">
      <c r="A10336" s="246">
        <v>338244</v>
      </c>
      <c r="B10336" s="247" t="s">
        <v>14423</v>
      </c>
      <c r="C10336" s="247" t="s">
        <v>14424</v>
      </c>
      <c r="D10336" s="248" t="s">
        <v>14425</v>
      </c>
      <c r="E10336" t="s">
        <v>76</v>
      </c>
      <c r="F10336" s="126">
        <v>32621</v>
      </c>
      <c r="G10336" s="248" t="s">
        <v>18</v>
      </c>
      <c r="H10336" t="s">
        <v>16</v>
      </c>
      <c r="I10336" t="s">
        <v>136</v>
      </c>
      <c r="J10336" s="247" t="s">
        <v>1226</v>
      </c>
      <c r="K10336"/>
      <c r="L10336" t="s">
        <v>18</v>
      </c>
      <c r="M10336"/>
      <c r="N10336"/>
      <c r="O10336"/>
      <c r="P10336"/>
      <c r="Q10336"/>
      <c r="U10336"/>
      <c r="V10336">
        <v>0</v>
      </c>
      <c r="W10336" s="247"/>
      <c r="X10336"/>
      <c r="Y10336"/>
      <c r="Z10336"/>
      <c r="AA10336"/>
      <c r="AB10336"/>
      <c r="AC10336"/>
      <c r="AD10336"/>
      <c r="AE10336"/>
      <c r="AF10336"/>
      <c r="AG10336" t="s">
        <v>4308</v>
      </c>
      <c r="AH10336" s="115" t="s">
        <v>4308</v>
      </c>
    </row>
    <row r="10337" spans="1:35" x14ac:dyDescent="0.25">
      <c r="A10337" s="243">
        <v>338245</v>
      </c>
      <c r="B10337" s="244" t="s">
        <v>14426</v>
      </c>
      <c r="C10337" s="244" t="s">
        <v>14427</v>
      </c>
      <c r="D10337" s="245" t="s">
        <v>1495</v>
      </c>
      <c r="E10337" s="115" t="s">
        <v>76</v>
      </c>
      <c r="F10337" s="237">
        <v>34700</v>
      </c>
      <c r="G10337" s="245" t="s">
        <v>18</v>
      </c>
      <c r="H10337" s="115" t="s">
        <v>16</v>
      </c>
      <c r="I10337" t="s">
        <v>107</v>
      </c>
      <c r="J10337" s="244"/>
      <c r="U10337"/>
      <c r="V10337" t="s">
        <v>4424</v>
      </c>
      <c r="W10337" s="244"/>
      <c r="AC10337" s="115" t="s">
        <v>4308</v>
      </c>
      <c r="AD10337" s="115" t="s">
        <v>4308</v>
      </c>
      <c r="AE10337" s="115" t="s">
        <v>4308</v>
      </c>
      <c r="AF10337" s="115" t="s">
        <v>4308</v>
      </c>
      <c r="AG10337" s="115" t="s">
        <v>4308</v>
      </c>
      <c r="AH10337" s="115" t="s">
        <v>4308</v>
      </c>
      <c r="AI10337" s="115" t="e">
        <f>VLOOKUP(A10337,'[2]دراسات قانونية'!$A$3:$E$600,1,0)</f>
        <v>#N/A</v>
      </c>
    </row>
    <row r="10338" spans="1:35" hidden="1" x14ac:dyDescent="0.25">
      <c r="A10338" s="246">
        <v>338246</v>
      </c>
      <c r="B10338" s="247" t="s">
        <v>14428</v>
      </c>
      <c r="C10338" s="247" t="s">
        <v>14398</v>
      </c>
      <c r="D10338" s="248" t="s">
        <v>2235</v>
      </c>
      <c r="E10338" t="s">
        <v>76</v>
      </c>
      <c r="F10338" s="126">
        <v>27388</v>
      </c>
      <c r="G10338" s="248" t="s">
        <v>411</v>
      </c>
      <c r="H10338" t="s">
        <v>19</v>
      </c>
      <c r="I10338" t="s">
        <v>129</v>
      </c>
      <c r="J10338" s="247" t="s">
        <v>1226</v>
      </c>
      <c r="K10338"/>
      <c r="L10338" t="s">
        <v>18</v>
      </c>
      <c r="M10338"/>
      <c r="N10338"/>
      <c r="O10338"/>
      <c r="P10338"/>
      <c r="Q10338"/>
      <c r="U10338"/>
      <c r="V10338" t="s">
        <v>16603</v>
      </c>
      <c r="W10338" s="247"/>
      <c r="X10338"/>
      <c r="Y10338"/>
      <c r="Z10338"/>
      <c r="AA10338"/>
      <c r="AB10338"/>
      <c r="AC10338"/>
      <c r="AD10338"/>
      <c r="AE10338"/>
      <c r="AF10338"/>
      <c r="AG10338"/>
    </row>
    <row r="10339" spans="1:35" hidden="1" x14ac:dyDescent="0.25">
      <c r="A10339" s="246">
        <v>338247</v>
      </c>
      <c r="B10339" s="247" t="s">
        <v>14429</v>
      </c>
      <c r="C10339" s="247" t="s">
        <v>14430</v>
      </c>
      <c r="D10339" s="248" t="s">
        <v>14431</v>
      </c>
      <c r="E10339" t="s">
        <v>76</v>
      </c>
      <c r="F10339" s="126">
        <v>35939</v>
      </c>
      <c r="G10339" s="248" t="s">
        <v>492</v>
      </c>
      <c r="H10339" t="s">
        <v>16</v>
      </c>
      <c r="I10339" t="s">
        <v>129</v>
      </c>
      <c r="J10339" s="247" t="s">
        <v>1226</v>
      </c>
      <c r="K10339"/>
      <c r="L10339" t="s">
        <v>30</v>
      </c>
      <c r="M10339"/>
      <c r="N10339"/>
      <c r="O10339"/>
      <c r="P10339"/>
      <c r="Q10339"/>
      <c r="U10339"/>
      <c r="V10339" t="s">
        <v>16623</v>
      </c>
      <c r="W10339" s="247"/>
      <c r="X10339"/>
      <c r="Y10339"/>
      <c r="Z10339"/>
      <c r="AA10339"/>
      <c r="AB10339"/>
      <c r="AC10339"/>
      <c r="AD10339"/>
      <c r="AE10339"/>
      <c r="AF10339"/>
      <c r="AG10339"/>
    </row>
    <row r="10340" spans="1:35" hidden="1" x14ac:dyDescent="0.25">
      <c r="A10340" s="246">
        <v>338248</v>
      </c>
      <c r="B10340" s="247" t="s">
        <v>14432</v>
      </c>
      <c r="C10340" s="247" t="s">
        <v>14433</v>
      </c>
      <c r="D10340" s="248" t="s">
        <v>12419</v>
      </c>
      <c r="E10340" t="s">
        <v>76</v>
      </c>
      <c r="F10340" s="126">
        <v>36878</v>
      </c>
      <c r="G10340" s="248" t="s">
        <v>18</v>
      </c>
      <c r="H10340" t="s">
        <v>16</v>
      </c>
      <c r="I10340" t="s">
        <v>129</v>
      </c>
      <c r="J10340" s="247" t="s">
        <v>1263</v>
      </c>
      <c r="K10340"/>
      <c r="L10340" t="s">
        <v>18</v>
      </c>
      <c r="M10340"/>
      <c r="N10340"/>
      <c r="O10340"/>
      <c r="P10340"/>
      <c r="Q10340"/>
      <c r="U10340"/>
      <c r="V10340">
        <v>0</v>
      </c>
      <c r="W10340" s="247"/>
      <c r="X10340"/>
      <c r="Y10340"/>
      <c r="Z10340"/>
      <c r="AA10340"/>
      <c r="AB10340"/>
      <c r="AC10340"/>
      <c r="AD10340"/>
      <c r="AE10340"/>
      <c r="AF10340"/>
      <c r="AG10340"/>
    </row>
    <row r="10341" spans="1:35" hidden="1" x14ac:dyDescent="0.25">
      <c r="A10341" s="246">
        <v>338249</v>
      </c>
      <c r="B10341" s="247" t="s">
        <v>14434</v>
      </c>
      <c r="C10341" s="247" t="s">
        <v>227</v>
      </c>
      <c r="D10341" s="248" t="s">
        <v>5708</v>
      </c>
      <c r="E10341" t="s">
        <v>76</v>
      </c>
      <c r="F10341" s="126">
        <v>36295</v>
      </c>
      <c r="G10341" s="248" t="s">
        <v>18</v>
      </c>
      <c r="H10341" t="s">
        <v>16</v>
      </c>
      <c r="I10341" t="s">
        <v>129</v>
      </c>
      <c r="J10341" s="247" t="s">
        <v>1226</v>
      </c>
      <c r="K10341"/>
      <c r="L10341" t="s">
        <v>18</v>
      </c>
      <c r="M10341"/>
      <c r="N10341"/>
      <c r="O10341"/>
      <c r="P10341"/>
      <c r="Q10341"/>
      <c r="U10341"/>
      <c r="V10341">
        <v>0</v>
      </c>
      <c r="W10341" s="247"/>
      <c r="X10341"/>
      <c r="Y10341"/>
      <c r="Z10341"/>
      <c r="AA10341"/>
      <c r="AB10341"/>
      <c r="AC10341"/>
      <c r="AD10341"/>
      <c r="AE10341"/>
      <c r="AF10341"/>
      <c r="AG10341"/>
      <c r="AH10341" s="115" t="s">
        <v>4308</v>
      </c>
    </row>
    <row r="10342" spans="1:35" hidden="1" x14ac:dyDescent="0.25">
      <c r="A10342" s="246">
        <v>338250</v>
      </c>
      <c r="B10342" s="247" t="s">
        <v>14435</v>
      </c>
      <c r="C10342" s="247" t="s">
        <v>1105</v>
      </c>
      <c r="D10342" s="248" t="s">
        <v>14436</v>
      </c>
      <c r="E10342" t="s">
        <v>77</v>
      </c>
      <c r="F10342" s="126">
        <v>32448</v>
      </c>
      <c r="G10342" s="248" t="s">
        <v>11962</v>
      </c>
      <c r="H10342" t="s">
        <v>16</v>
      </c>
      <c r="I10342" t="s">
        <v>136</v>
      </c>
      <c r="J10342" s="247" t="s">
        <v>1226</v>
      </c>
      <c r="K10342"/>
      <c r="L10342" t="s">
        <v>61</v>
      </c>
      <c r="M10342"/>
      <c r="N10342"/>
      <c r="O10342"/>
      <c r="P10342"/>
      <c r="Q10342"/>
      <c r="U10342"/>
      <c r="V10342">
        <v>0</v>
      </c>
      <c r="W10342" s="247"/>
      <c r="X10342"/>
      <c r="Y10342"/>
      <c r="Z10342"/>
      <c r="AA10342"/>
      <c r="AB10342"/>
      <c r="AC10342"/>
      <c r="AD10342"/>
      <c r="AE10342"/>
      <c r="AF10342"/>
      <c r="AG10342"/>
      <c r="AH10342" s="115" t="s">
        <v>4308</v>
      </c>
    </row>
    <row r="10343" spans="1:35" x14ac:dyDescent="0.25">
      <c r="A10343" s="243">
        <v>338251</v>
      </c>
      <c r="B10343" s="244" t="s">
        <v>14437</v>
      </c>
      <c r="C10343" s="244" t="s">
        <v>14438</v>
      </c>
      <c r="D10343" s="245" t="s">
        <v>14433</v>
      </c>
      <c r="E10343" s="115" t="s">
        <v>76</v>
      </c>
      <c r="F10343" s="237"/>
      <c r="G10343" s="245"/>
      <c r="H10343" s="115" t="s">
        <v>16</v>
      </c>
      <c r="I10343" t="s">
        <v>107</v>
      </c>
      <c r="J10343" s="244"/>
      <c r="U10343"/>
      <c r="V10343" t="s">
        <v>4424</v>
      </c>
      <c r="W10343" s="244"/>
      <c r="AB10343" s="115" t="s">
        <v>4308</v>
      </c>
      <c r="AC10343" s="115" t="s">
        <v>4308</v>
      </c>
      <c r="AD10343" s="115" t="s">
        <v>4308</v>
      </c>
      <c r="AE10343" s="115" t="s">
        <v>4308</v>
      </c>
      <c r="AF10343" s="115" t="s">
        <v>4308</v>
      </c>
      <c r="AG10343" s="115" t="s">
        <v>4308</v>
      </c>
      <c r="AH10343" s="115" t="s">
        <v>4308</v>
      </c>
      <c r="AI10343" s="115" t="e">
        <f>VLOOKUP(A10343,'[2]دراسات قانونية'!$A$3:$E$600,1,0)</f>
        <v>#N/A</v>
      </c>
    </row>
    <row r="10344" spans="1:35" x14ac:dyDescent="0.25">
      <c r="A10344" s="243">
        <v>338252</v>
      </c>
      <c r="B10344" s="244" t="s">
        <v>14439</v>
      </c>
      <c r="C10344" s="244" t="s">
        <v>14440</v>
      </c>
      <c r="D10344" s="245" t="s">
        <v>12967</v>
      </c>
      <c r="E10344" s="115" t="s">
        <v>77</v>
      </c>
      <c r="F10344" s="237"/>
      <c r="G10344" s="245"/>
      <c r="H10344" s="115" t="s">
        <v>16</v>
      </c>
      <c r="I10344" t="s">
        <v>107</v>
      </c>
      <c r="J10344" s="244"/>
      <c r="U10344"/>
      <c r="V10344" t="s">
        <v>4424</v>
      </c>
      <c r="W10344" s="244"/>
      <c r="AA10344" s="115" t="s">
        <v>4308</v>
      </c>
      <c r="AB10344" s="115" t="s">
        <v>4308</v>
      </c>
      <c r="AC10344" s="115" t="s">
        <v>4308</v>
      </c>
      <c r="AD10344" s="115" t="s">
        <v>4308</v>
      </c>
      <c r="AE10344" s="115" t="s">
        <v>4308</v>
      </c>
      <c r="AF10344" s="115" t="s">
        <v>4308</v>
      </c>
      <c r="AG10344" s="115" t="s">
        <v>4308</v>
      </c>
      <c r="AH10344" s="115" t="s">
        <v>4308</v>
      </c>
      <c r="AI10344" s="115" t="e">
        <f>VLOOKUP(A10344,'[2]دراسات قانونية'!$A$3:$E$600,1,0)</f>
        <v>#N/A</v>
      </c>
    </row>
    <row r="10345" spans="1:35" ht="18" hidden="1" x14ac:dyDescent="0.25">
      <c r="A10345" s="249">
        <v>338253</v>
      </c>
      <c r="B10345" s="250" t="s">
        <v>14441</v>
      </c>
      <c r="C10345" s="250" t="s">
        <v>14442</v>
      </c>
      <c r="D10345" s="251" t="s">
        <v>14443</v>
      </c>
      <c r="E10345"/>
      <c r="F10345" s="126"/>
      <c r="G10345" s="252"/>
      <c r="H10345"/>
      <c r="I10345" t="s">
        <v>199</v>
      </c>
      <c r="J10345" s="253"/>
      <c r="K10345"/>
      <c r="L10345"/>
      <c r="M10345"/>
      <c r="N10345"/>
      <c r="O10345"/>
      <c r="P10345"/>
      <c r="Q10345"/>
      <c r="U10345"/>
      <c r="V10345">
        <v>0</v>
      </c>
      <c r="W10345" s="253"/>
      <c r="X10345"/>
      <c r="Y10345"/>
      <c r="Z10345"/>
      <c r="AA10345"/>
      <c r="AB10345"/>
      <c r="AC10345"/>
      <c r="AD10345"/>
      <c r="AE10345"/>
      <c r="AF10345"/>
      <c r="AG10345"/>
      <c r="AH10345" s="115" t="s">
        <v>4308</v>
      </c>
    </row>
    <row r="10346" spans="1:35" x14ac:dyDescent="0.25">
      <c r="A10346" s="243">
        <v>338254</v>
      </c>
      <c r="B10346" s="244" t="s">
        <v>14444</v>
      </c>
      <c r="C10346" s="244" t="s">
        <v>227</v>
      </c>
      <c r="D10346" s="245" t="s">
        <v>14445</v>
      </c>
      <c r="E10346" s="115" t="s">
        <v>76</v>
      </c>
      <c r="F10346" s="237">
        <v>36335</v>
      </c>
      <c r="G10346" s="245" t="s">
        <v>18</v>
      </c>
      <c r="H10346" s="115" t="s">
        <v>16</v>
      </c>
      <c r="I10346" t="s">
        <v>107</v>
      </c>
      <c r="J10346" s="244" t="s">
        <v>1226</v>
      </c>
      <c r="L10346" s="115" t="s">
        <v>18</v>
      </c>
      <c r="U10346"/>
      <c r="V10346" t="s">
        <v>4424</v>
      </c>
      <c r="W10346" s="244"/>
      <c r="AE10346" s="115" t="s">
        <v>4308</v>
      </c>
      <c r="AF10346" s="115" t="s">
        <v>4308</v>
      </c>
      <c r="AG10346" s="115" t="s">
        <v>4308</v>
      </c>
      <c r="AH10346" s="115" t="s">
        <v>4308</v>
      </c>
      <c r="AI10346" s="115" t="e">
        <f>VLOOKUP(A10346,'[2]دراسات قانونية'!$A$3:$E$600,1,0)</f>
        <v>#N/A</v>
      </c>
    </row>
    <row r="10347" spans="1:35" hidden="1" x14ac:dyDescent="0.25">
      <c r="A10347" s="246">
        <v>338255</v>
      </c>
      <c r="B10347" s="247" t="s">
        <v>14446</v>
      </c>
      <c r="C10347" s="247" t="s">
        <v>11812</v>
      </c>
      <c r="D10347" s="248" t="s">
        <v>6890</v>
      </c>
      <c r="E10347" t="s">
        <v>77</v>
      </c>
      <c r="F10347" s="126">
        <v>35948</v>
      </c>
      <c r="G10347" s="248" t="s">
        <v>61</v>
      </c>
      <c r="H10347" t="s">
        <v>16</v>
      </c>
      <c r="I10347" t="s">
        <v>136</v>
      </c>
      <c r="J10347" s="247" t="s">
        <v>1226</v>
      </c>
      <c r="K10347"/>
      <c r="L10347" t="s">
        <v>61</v>
      </c>
      <c r="M10347"/>
      <c r="N10347"/>
      <c r="O10347"/>
      <c r="P10347"/>
      <c r="Q10347"/>
      <c r="U10347"/>
      <c r="V10347">
        <v>0</v>
      </c>
      <c r="W10347" s="247"/>
      <c r="X10347"/>
      <c r="Y10347"/>
      <c r="Z10347"/>
      <c r="AA10347"/>
      <c r="AB10347"/>
      <c r="AC10347"/>
      <c r="AD10347"/>
      <c r="AE10347"/>
      <c r="AF10347"/>
      <c r="AG10347" t="s">
        <v>4308</v>
      </c>
      <c r="AH10347" s="115" t="s">
        <v>4308</v>
      </c>
    </row>
    <row r="10348" spans="1:35" hidden="1" x14ac:dyDescent="0.25">
      <c r="A10348" s="246">
        <v>338256</v>
      </c>
      <c r="B10348" s="247" t="s">
        <v>14447</v>
      </c>
      <c r="C10348" s="247" t="s">
        <v>14448</v>
      </c>
      <c r="D10348" s="248" t="s">
        <v>14449</v>
      </c>
      <c r="E10348" t="s">
        <v>76</v>
      </c>
      <c r="F10348" s="126"/>
      <c r="G10348" s="248"/>
      <c r="H10348" t="s">
        <v>16</v>
      </c>
      <c r="I10348" t="s">
        <v>129</v>
      </c>
      <c r="J10348" s="247"/>
      <c r="K10348"/>
      <c r="L10348"/>
      <c r="M10348"/>
      <c r="N10348"/>
      <c r="O10348"/>
      <c r="P10348"/>
      <c r="Q10348"/>
      <c r="U10348"/>
      <c r="V10348" t="s">
        <v>4424</v>
      </c>
      <c r="W10348" s="247"/>
      <c r="X10348"/>
      <c r="Y10348"/>
      <c r="Z10348"/>
      <c r="AA10348" t="s">
        <v>4308</v>
      </c>
      <c r="AB10348" t="s">
        <v>4308</v>
      </c>
      <c r="AC10348" t="s">
        <v>4308</v>
      </c>
      <c r="AD10348" t="s">
        <v>4308</v>
      </c>
      <c r="AE10348" t="s">
        <v>4308</v>
      </c>
      <c r="AF10348" t="s">
        <v>4308</v>
      </c>
      <c r="AG10348" t="s">
        <v>4308</v>
      </c>
      <c r="AH10348" s="115" t="s">
        <v>4308</v>
      </c>
    </row>
    <row r="10349" spans="1:35" hidden="1" x14ac:dyDescent="0.25">
      <c r="A10349" s="246">
        <v>338257</v>
      </c>
      <c r="B10349" s="247" t="s">
        <v>14450</v>
      </c>
      <c r="C10349" s="247" t="s">
        <v>14451</v>
      </c>
      <c r="D10349" s="248" t="s">
        <v>14452</v>
      </c>
      <c r="E10349" t="s">
        <v>76</v>
      </c>
      <c r="F10349" s="126"/>
      <c r="G10349" s="248"/>
      <c r="H10349" t="s">
        <v>16</v>
      </c>
      <c r="I10349" t="s">
        <v>129</v>
      </c>
      <c r="J10349" s="247"/>
      <c r="K10349"/>
      <c r="L10349"/>
      <c r="M10349"/>
      <c r="N10349"/>
      <c r="O10349"/>
      <c r="P10349"/>
      <c r="Q10349"/>
      <c r="U10349"/>
      <c r="V10349" t="s">
        <v>4424</v>
      </c>
      <c r="W10349" s="247"/>
      <c r="X10349"/>
      <c r="Y10349"/>
      <c r="Z10349"/>
      <c r="AA10349" t="s">
        <v>4308</v>
      </c>
      <c r="AB10349" t="s">
        <v>4308</v>
      </c>
      <c r="AC10349" t="s">
        <v>4308</v>
      </c>
      <c r="AD10349" t="s">
        <v>4308</v>
      </c>
      <c r="AE10349" t="s">
        <v>4308</v>
      </c>
      <c r="AF10349" t="s">
        <v>4308</v>
      </c>
      <c r="AG10349" t="s">
        <v>4308</v>
      </c>
      <c r="AH10349" s="115" t="s">
        <v>4308</v>
      </c>
    </row>
    <row r="10350" spans="1:35" hidden="1" x14ac:dyDescent="0.25">
      <c r="A10350" s="246">
        <v>338258</v>
      </c>
      <c r="B10350" s="247" t="s">
        <v>14453</v>
      </c>
      <c r="C10350" s="247" t="s">
        <v>227</v>
      </c>
      <c r="D10350" s="248" t="s">
        <v>14454</v>
      </c>
      <c r="E10350" t="s">
        <v>76</v>
      </c>
      <c r="F10350" s="126">
        <v>35217</v>
      </c>
      <c r="G10350" s="248" t="s">
        <v>853</v>
      </c>
      <c r="H10350" t="s">
        <v>16</v>
      </c>
      <c r="I10350" t="s">
        <v>129</v>
      </c>
      <c r="J10350" s="247" t="s">
        <v>1226</v>
      </c>
      <c r="K10350"/>
      <c r="L10350" t="s">
        <v>30</v>
      </c>
      <c r="M10350"/>
      <c r="N10350"/>
      <c r="O10350"/>
      <c r="P10350"/>
      <c r="Q10350"/>
      <c r="U10350"/>
      <c r="V10350" t="s">
        <v>4424</v>
      </c>
      <c r="W10350" s="247"/>
      <c r="X10350"/>
      <c r="Y10350"/>
      <c r="Z10350"/>
      <c r="AA10350"/>
      <c r="AB10350"/>
      <c r="AC10350"/>
      <c r="AD10350"/>
      <c r="AE10350"/>
      <c r="AF10350" t="s">
        <v>4308</v>
      </c>
      <c r="AG10350" t="s">
        <v>4308</v>
      </c>
      <c r="AH10350" s="115" t="s">
        <v>4308</v>
      </c>
    </row>
    <row r="10351" spans="1:35" hidden="1" x14ac:dyDescent="0.25">
      <c r="A10351" s="246">
        <v>338259</v>
      </c>
      <c r="B10351" s="247" t="s">
        <v>14455</v>
      </c>
      <c r="C10351" s="247" t="s">
        <v>14456</v>
      </c>
      <c r="D10351" s="248" t="s">
        <v>14457</v>
      </c>
      <c r="E10351" t="s">
        <v>76</v>
      </c>
      <c r="F10351" s="126">
        <v>34701</v>
      </c>
      <c r="G10351" s="248" t="s">
        <v>18</v>
      </c>
      <c r="H10351" t="s">
        <v>16</v>
      </c>
      <c r="I10351" t="s">
        <v>136</v>
      </c>
      <c r="J10351" s="247" t="s">
        <v>15</v>
      </c>
      <c r="K10351"/>
      <c r="L10351" t="s">
        <v>18</v>
      </c>
      <c r="M10351"/>
      <c r="N10351"/>
      <c r="O10351"/>
      <c r="P10351"/>
      <c r="Q10351"/>
      <c r="U10351"/>
      <c r="V10351" t="s">
        <v>16623</v>
      </c>
      <c r="W10351" s="247"/>
      <c r="X10351"/>
      <c r="Y10351"/>
      <c r="Z10351"/>
      <c r="AA10351"/>
      <c r="AB10351"/>
      <c r="AC10351"/>
      <c r="AD10351"/>
      <c r="AE10351" t="s">
        <v>4308</v>
      </c>
      <c r="AF10351" t="s">
        <v>4308</v>
      </c>
      <c r="AG10351" t="s">
        <v>4308</v>
      </c>
      <c r="AH10351" s="115" t="s">
        <v>4308</v>
      </c>
    </row>
    <row r="10352" spans="1:35" ht="18" x14ac:dyDescent="0.25">
      <c r="A10352" s="249">
        <v>338260</v>
      </c>
      <c r="B10352" s="250" t="s">
        <v>14458</v>
      </c>
      <c r="C10352" s="250" t="s">
        <v>14459</v>
      </c>
      <c r="D10352" s="251" t="s">
        <v>14460</v>
      </c>
      <c r="E10352"/>
      <c r="F10352" s="126"/>
      <c r="G10352" s="252"/>
      <c r="H10352"/>
      <c r="I10352" t="s">
        <v>107</v>
      </c>
      <c r="J10352" s="253"/>
      <c r="K10352"/>
      <c r="L10352"/>
      <c r="M10352"/>
      <c r="N10352"/>
      <c r="O10352"/>
      <c r="P10352"/>
      <c r="Q10352"/>
      <c r="U10352"/>
      <c r="V10352">
        <v>0</v>
      </c>
      <c r="W10352" s="253"/>
      <c r="X10352"/>
      <c r="Y10352"/>
      <c r="Z10352"/>
      <c r="AA10352"/>
      <c r="AB10352"/>
      <c r="AC10352"/>
      <c r="AD10352"/>
      <c r="AE10352"/>
      <c r="AF10352"/>
      <c r="AG10352"/>
      <c r="AH10352" s="115" t="s">
        <v>4308</v>
      </c>
      <c r="AI10352" s="115" t="e">
        <f>VLOOKUP(A10352,'[2]دراسات قانونية'!$A$3:$E$600,1,0)</f>
        <v>#N/A</v>
      </c>
    </row>
    <row r="10353" spans="1:35" hidden="1" x14ac:dyDescent="0.25">
      <c r="A10353" s="243">
        <v>338261</v>
      </c>
      <c r="B10353" s="244" t="s">
        <v>2855</v>
      </c>
      <c r="C10353" s="244" t="s">
        <v>2856</v>
      </c>
      <c r="D10353" s="245" t="s">
        <v>2857</v>
      </c>
      <c r="E10353" s="115" t="s">
        <v>77</v>
      </c>
      <c r="F10353" s="237">
        <v>30035</v>
      </c>
      <c r="G10353" s="245" t="s">
        <v>18</v>
      </c>
      <c r="H10353" s="115" t="s">
        <v>16</v>
      </c>
      <c r="I10353" t="s">
        <v>199</v>
      </c>
      <c r="J10353" s="244" t="s">
        <v>1226</v>
      </c>
      <c r="L10353" s="115" t="s">
        <v>30</v>
      </c>
      <c r="U10353"/>
      <c r="V10353">
        <v>0</v>
      </c>
      <c r="W10353" s="244"/>
    </row>
    <row r="10354" spans="1:35" hidden="1" x14ac:dyDescent="0.25">
      <c r="A10354" s="246">
        <v>338262</v>
      </c>
      <c r="B10354" s="247" t="s">
        <v>14461</v>
      </c>
      <c r="C10354" s="247" t="s">
        <v>227</v>
      </c>
      <c r="D10354" s="248" t="s">
        <v>298</v>
      </c>
      <c r="E10354"/>
      <c r="F10354" s="126"/>
      <c r="G10354" s="248"/>
      <c r="H10354"/>
      <c r="I10354" t="s">
        <v>136</v>
      </c>
      <c r="J10354" s="247"/>
      <c r="K10354"/>
      <c r="L10354"/>
      <c r="M10354"/>
      <c r="N10354"/>
      <c r="O10354"/>
      <c r="P10354"/>
      <c r="Q10354"/>
      <c r="U10354"/>
      <c r="V10354" t="s">
        <v>16623</v>
      </c>
      <c r="W10354" s="247"/>
      <c r="X10354"/>
      <c r="Y10354"/>
      <c r="Z10354"/>
      <c r="AA10354"/>
      <c r="AB10354"/>
      <c r="AC10354"/>
      <c r="AD10354"/>
      <c r="AE10354"/>
      <c r="AF10354"/>
      <c r="AG10354"/>
    </row>
    <row r="10355" spans="1:35" hidden="1" x14ac:dyDescent="0.25">
      <c r="A10355" s="243">
        <v>338263</v>
      </c>
      <c r="B10355" s="244" t="s">
        <v>3962</v>
      </c>
      <c r="C10355" s="244" t="s">
        <v>250</v>
      </c>
      <c r="D10355" s="245" t="s">
        <v>3963</v>
      </c>
      <c r="E10355" s="115" t="s">
        <v>76</v>
      </c>
      <c r="F10355" s="237">
        <v>36609</v>
      </c>
      <c r="G10355" s="245" t="s">
        <v>18</v>
      </c>
      <c r="H10355" s="115" t="s">
        <v>19</v>
      </c>
      <c r="I10355" t="s">
        <v>199</v>
      </c>
      <c r="J10355" s="244" t="s">
        <v>15</v>
      </c>
      <c r="L10355" s="115" t="s">
        <v>18</v>
      </c>
      <c r="U10355"/>
      <c r="V10355">
        <v>0</v>
      </c>
      <c r="W10355" s="244"/>
    </row>
    <row r="10356" spans="1:35" hidden="1" x14ac:dyDescent="0.25">
      <c r="A10356" s="243">
        <v>338264</v>
      </c>
      <c r="B10356" s="244" t="s">
        <v>3964</v>
      </c>
      <c r="C10356" s="244" t="s">
        <v>3965</v>
      </c>
      <c r="D10356" s="245" t="s">
        <v>3966</v>
      </c>
      <c r="E10356" s="115" t="s">
        <v>77</v>
      </c>
      <c r="F10356" s="237">
        <v>36896</v>
      </c>
      <c r="G10356" s="245" t="s">
        <v>37</v>
      </c>
      <c r="H10356" s="115" t="s">
        <v>16</v>
      </c>
      <c r="I10356" t="s">
        <v>199</v>
      </c>
      <c r="J10356" s="244" t="s">
        <v>1226</v>
      </c>
      <c r="K10356" s="115">
        <v>2019</v>
      </c>
      <c r="L10356" s="115" t="s">
        <v>37</v>
      </c>
      <c r="U10356"/>
      <c r="V10356">
        <v>0</v>
      </c>
      <c r="W10356" s="244"/>
    </row>
    <row r="10357" spans="1:35" hidden="1" x14ac:dyDescent="0.25">
      <c r="A10357" s="243">
        <v>338265</v>
      </c>
      <c r="B10357" s="244" t="s">
        <v>4280</v>
      </c>
      <c r="C10357" s="244" t="s">
        <v>227</v>
      </c>
      <c r="D10357" s="245" t="s">
        <v>536</v>
      </c>
      <c r="E10357" s="115" t="s">
        <v>76</v>
      </c>
      <c r="F10357" s="237">
        <v>34336</v>
      </c>
      <c r="G10357" s="245" t="s">
        <v>27</v>
      </c>
      <c r="H10357" s="115" t="s">
        <v>16</v>
      </c>
      <c r="I10357" t="s">
        <v>199</v>
      </c>
      <c r="J10357" s="244" t="s">
        <v>1226</v>
      </c>
      <c r="L10357" s="115" t="s">
        <v>27</v>
      </c>
      <c r="U10357"/>
      <c r="V10357">
        <v>0</v>
      </c>
      <c r="W10357" s="244"/>
    </row>
    <row r="10358" spans="1:35" hidden="1" x14ac:dyDescent="0.25">
      <c r="A10358" s="243">
        <v>338266</v>
      </c>
      <c r="B10358" s="244" t="s">
        <v>2541</v>
      </c>
      <c r="C10358" s="244" t="s">
        <v>2542</v>
      </c>
      <c r="D10358" s="245" t="s">
        <v>2543</v>
      </c>
      <c r="E10358" s="115" t="s">
        <v>76</v>
      </c>
      <c r="F10358" s="237">
        <v>32883</v>
      </c>
      <c r="G10358" s="245" t="s">
        <v>885</v>
      </c>
      <c r="H10358" s="115" t="s">
        <v>16</v>
      </c>
      <c r="I10358" t="s">
        <v>199</v>
      </c>
      <c r="J10358" s="244" t="s">
        <v>1226</v>
      </c>
      <c r="L10358" s="115" t="s">
        <v>47</v>
      </c>
      <c r="U10358"/>
      <c r="V10358">
        <v>0</v>
      </c>
      <c r="W10358" s="244"/>
    </row>
    <row r="10359" spans="1:35" x14ac:dyDescent="0.25">
      <c r="A10359" s="246">
        <v>338267</v>
      </c>
      <c r="B10359" s="247" t="s">
        <v>14462</v>
      </c>
      <c r="C10359" s="247" t="s">
        <v>244</v>
      </c>
      <c r="D10359" s="248" t="s">
        <v>365</v>
      </c>
      <c r="E10359" t="s">
        <v>76</v>
      </c>
      <c r="F10359" s="126">
        <v>26838</v>
      </c>
      <c r="G10359" s="248" t="s">
        <v>58</v>
      </c>
      <c r="H10359" t="s">
        <v>16</v>
      </c>
      <c r="I10359" t="s">
        <v>107</v>
      </c>
      <c r="J10359" s="247"/>
      <c r="K10359"/>
      <c r="L10359"/>
      <c r="M10359"/>
      <c r="N10359"/>
      <c r="O10359"/>
      <c r="P10359"/>
      <c r="Q10359"/>
      <c r="U10359"/>
      <c r="V10359" t="s">
        <v>4412</v>
      </c>
      <c r="W10359" s="247"/>
      <c r="X10359"/>
      <c r="Y10359"/>
      <c r="Z10359"/>
      <c r="AA10359"/>
      <c r="AB10359" t="s">
        <v>4308</v>
      </c>
      <c r="AC10359" t="s">
        <v>4308</v>
      </c>
      <c r="AD10359" t="s">
        <v>4308</v>
      </c>
      <c r="AE10359" t="s">
        <v>4308</v>
      </c>
      <c r="AF10359" t="s">
        <v>4308</v>
      </c>
      <c r="AG10359" t="s">
        <v>4308</v>
      </c>
      <c r="AH10359" s="115" t="s">
        <v>4308</v>
      </c>
      <c r="AI10359" s="115" t="e">
        <f>VLOOKUP(A10359,'[2]دراسات قانونية'!$A$3:$E$600,1,0)</f>
        <v>#N/A</v>
      </c>
    </row>
    <row r="10360" spans="1:35" hidden="1" x14ac:dyDescent="0.25">
      <c r="A10360" s="246">
        <v>338268</v>
      </c>
      <c r="B10360" s="247" t="s">
        <v>14463</v>
      </c>
      <c r="C10360" s="247" t="s">
        <v>1942</v>
      </c>
      <c r="D10360" s="248" t="s">
        <v>14392</v>
      </c>
      <c r="E10360" t="s">
        <v>76</v>
      </c>
      <c r="F10360" s="126"/>
      <c r="G10360" s="248"/>
      <c r="H10360" t="s">
        <v>16</v>
      </c>
      <c r="I10360" t="s">
        <v>129</v>
      </c>
      <c r="J10360" s="247"/>
      <c r="K10360"/>
      <c r="L10360"/>
      <c r="M10360"/>
      <c r="N10360"/>
      <c r="O10360"/>
      <c r="P10360"/>
      <c r="Q10360"/>
      <c r="U10360"/>
      <c r="V10360" t="s">
        <v>4424</v>
      </c>
      <c r="W10360" s="247"/>
      <c r="X10360"/>
      <c r="Y10360"/>
      <c r="Z10360"/>
      <c r="AA10360" t="s">
        <v>4308</v>
      </c>
      <c r="AB10360" t="s">
        <v>4308</v>
      </c>
      <c r="AC10360" t="s">
        <v>4308</v>
      </c>
      <c r="AD10360" t="s">
        <v>4308</v>
      </c>
      <c r="AE10360" t="s">
        <v>4308</v>
      </c>
      <c r="AF10360" t="s">
        <v>4308</v>
      </c>
      <c r="AG10360" t="s">
        <v>4308</v>
      </c>
      <c r="AH10360" s="115" t="s">
        <v>4308</v>
      </c>
    </row>
    <row r="10361" spans="1:35" hidden="1" x14ac:dyDescent="0.25">
      <c r="A10361" s="243">
        <v>338269</v>
      </c>
      <c r="B10361" s="244" t="s">
        <v>4281</v>
      </c>
      <c r="C10361" s="244" t="s">
        <v>4282</v>
      </c>
      <c r="D10361" s="245" t="s">
        <v>4283</v>
      </c>
      <c r="E10361" s="115" t="s">
        <v>77</v>
      </c>
      <c r="F10361" s="237">
        <v>33694</v>
      </c>
      <c r="G10361" s="245" t="s">
        <v>67</v>
      </c>
      <c r="H10361" s="115" t="s">
        <v>16</v>
      </c>
      <c r="I10361" t="s">
        <v>199</v>
      </c>
      <c r="J10361" s="244" t="s">
        <v>1226</v>
      </c>
      <c r="L10361" s="115" t="s">
        <v>67</v>
      </c>
      <c r="U10361"/>
      <c r="V10361">
        <v>0</v>
      </c>
      <c r="W10361" s="244"/>
    </row>
    <row r="10362" spans="1:35" hidden="1" x14ac:dyDescent="0.25">
      <c r="A10362" s="246">
        <v>338270</v>
      </c>
      <c r="B10362" s="247" t="s">
        <v>14464</v>
      </c>
      <c r="C10362" s="247" t="s">
        <v>252</v>
      </c>
      <c r="D10362" s="248" t="s">
        <v>365</v>
      </c>
      <c r="E10362" t="s">
        <v>77</v>
      </c>
      <c r="F10362" s="126">
        <v>36753</v>
      </c>
      <c r="G10362" s="248" t="s">
        <v>18</v>
      </c>
      <c r="H10362" t="s">
        <v>16</v>
      </c>
      <c r="I10362" t="s">
        <v>5306</v>
      </c>
      <c r="J10362" s="247"/>
      <c r="K10362"/>
      <c r="L10362"/>
      <c r="M10362"/>
      <c r="N10362"/>
      <c r="O10362"/>
      <c r="P10362"/>
      <c r="Q10362"/>
      <c r="U10362"/>
      <c r="V10362" t="s">
        <v>4424</v>
      </c>
      <c r="W10362" s="247"/>
      <c r="X10362"/>
      <c r="Y10362"/>
      <c r="Z10362"/>
      <c r="AA10362"/>
      <c r="AB10362"/>
      <c r="AC10362"/>
      <c r="AD10362"/>
      <c r="AE10362"/>
      <c r="AF10362"/>
      <c r="AG10362"/>
    </row>
    <row r="10363" spans="1:35" hidden="1" x14ac:dyDescent="0.25">
      <c r="A10363" s="246">
        <v>338271</v>
      </c>
      <c r="B10363" s="247" t="s">
        <v>14465</v>
      </c>
      <c r="C10363" s="247" t="s">
        <v>1338</v>
      </c>
      <c r="D10363" s="248" t="s">
        <v>5650</v>
      </c>
      <c r="E10363" t="s">
        <v>77</v>
      </c>
      <c r="F10363" s="126">
        <v>36526</v>
      </c>
      <c r="G10363" s="248" t="s">
        <v>2766</v>
      </c>
      <c r="H10363" t="s">
        <v>16</v>
      </c>
      <c r="I10363" t="s">
        <v>201</v>
      </c>
      <c r="J10363" s="247" t="s">
        <v>15</v>
      </c>
      <c r="K10363"/>
      <c r="L10363" t="s">
        <v>30</v>
      </c>
      <c r="M10363"/>
      <c r="N10363"/>
      <c r="O10363"/>
      <c r="P10363"/>
      <c r="Q10363"/>
      <c r="U10363"/>
      <c r="V10363">
        <v>0</v>
      </c>
      <c r="W10363" s="247"/>
      <c r="X10363"/>
      <c r="Y10363"/>
      <c r="Z10363"/>
      <c r="AA10363"/>
      <c r="AB10363"/>
      <c r="AC10363"/>
      <c r="AD10363"/>
      <c r="AE10363"/>
      <c r="AF10363"/>
      <c r="AG10363"/>
    </row>
    <row r="10364" spans="1:35" hidden="1" x14ac:dyDescent="0.25">
      <c r="A10364" s="243">
        <v>338272</v>
      </c>
      <c r="B10364" s="244" t="s">
        <v>2721</v>
      </c>
      <c r="C10364" s="244" t="s">
        <v>2569</v>
      </c>
      <c r="D10364" s="245" t="s">
        <v>2722</v>
      </c>
      <c r="E10364" s="115" t="s">
        <v>77</v>
      </c>
      <c r="F10364" s="237">
        <v>36546</v>
      </c>
      <c r="G10364" s="245" t="s">
        <v>225</v>
      </c>
      <c r="H10364" s="115" t="s">
        <v>16</v>
      </c>
      <c r="I10364" t="s">
        <v>136</v>
      </c>
      <c r="J10364" s="244" t="s">
        <v>1226</v>
      </c>
      <c r="L10364" s="115" t="s">
        <v>30</v>
      </c>
      <c r="U10364"/>
      <c r="V10364" t="s">
        <v>16623</v>
      </c>
      <c r="W10364" s="244"/>
      <c r="AH10364" s="115" t="s">
        <v>4308</v>
      </c>
    </row>
    <row r="10365" spans="1:35" ht="18" hidden="1" x14ac:dyDescent="0.25">
      <c r="A10365" s="249">
        <v>338273</v>
      </c>
      <c r="B10365" s="250" t="s">
        <v>14466</v>
      </c>
      <c r="C10365" s="250" t="s">
        <v>11812</v>
      </c>
      <c r="D10365" s="251" t="s">
        <v>14425</v>
      </c>
      <c r="E10365"/>
      <c r="F10365" s="126"/>
      <c r="G10365" s="252"/>
      <c r="H10365"/>
      <c r="I10365" t="s">
        <v>199</v>
      </c>
      <c r="J10365" s="253"/>
      <c r="K10365"/>
      <c r="L10365"/>
      <c r="M10365"/>
      <c r="N10365"/>
      <c r="O10365"/>
      <c r="P10365"/>
      <c r="Q10365"/>
      <c r="U10365"/>
      <c r="V10365">
        <v>0</v>
      </c>
      <c r="W10365" s="253"/>
      <c r="X10365"/>
      <c r="Y10365"/>
      <c r="Z10365"/>
      <c r="AA10365"/>
      <c r="AB10365"/>
      <c r="AC10365"/>
      <c r="AD10365"/>
      <c r="AE10365"/>
      <c r="AF10365"/>
      <c r="AG10365"/>
      <c r="AH10365" s="115" t="s">
        <v>4308</v>
      </c>
    </row>
    <row r="10366" spans="1:35" hidden="1" x14ac:dyDescent="0.25">
      <c r="A10366" s="246">
        <v>338274</v>
      </c>
      <c r="B10366" s="247" t="s">
        <v>14467</v>
      </c>
      <c r="C10366" s="247" t="s">
        <v>227</v>
      </c>
      <c r="D10366" s="248" t="s">
        <v>284</v>
      </c>
      <c r="E10366" t="s">
        <v>77</v>
      </c>
      <c r="F10366" s="126">
        <v>32874</v>
      </c>
      <c r="G10366" s="248" t="s">
        <v>14468</v>
      </c>
      <c r="H10366" t="s">
        <v>16</v>
      </c>
      <c r="I10366" t="s">
        <v>136</v>
      </c>
      <c r="J10366" s="247" t="s">
        <v>1226</v>
      </c>
      <c r="K10366"/>
      <c r="L10366" t="s">
        <v>37</v>
      </c>
      <c r="M10366"/>
      <c r="N10366"/>
      <c r="O10366"/>
      <c r="P10366"/>
      <c r="Q10366"/>
      <c r="U10366"/>
      <c r="V10366">
        <v>0</v>
      </c>
      <c r="W10366" s="247"/>
      <c r="X10366"/>
      <c r="Y10366"/>
      <c r="Z10366"/>
      <c r="AA10366"/>
      <c r="AB10366"/>
      <c r="AC10366"/>
      <c r="AD10366"/>
      <c r="AE10366"/>
      <c r="AF10366"/>
      <c r="AG10366"/>
      <c r="AH10366" s="115" t="s">
        <v>4308</v>
      </c>
    </row>
    <row r="10367" spans="1:35" hidden="1" x14ac:dyDescent="0.25">
      <c r="A10367" s="246">
        <v>338275</v>
      </c>
      <c r="B10367" s="247" t="s">
        <v>14469</v>
      </c>
      <c r="C10367" s="247" t="s">
        <v>1117</v>
      </c>
      <c r="D10367" s="248" t="s">
        <v>14470</v>
      </c>
      <c r="E10367" t="s">
        <v>77</v>
      </c>
      <c r="F10367" s="126">
        <v>27879</v>
      </c>
      <c r="G10367" s="248" t="s">
        <v>211</v>
      </c>
      <c r="H10367" t="s">
        <v>16</v>
      </c>
      <c r="I10367" t="s">
        <v>136</v>
      </c>
      <c r="J10367" s="247" t="s">
        <v>1226</v>
      </c>
      <c r="K10367"/>
      <c r="L10367" t="s">
        <v>73</v>
      </c>
      <c r="M10367"/>
      <c r="N10367"/>
      <c r="O10367"/>
      <c r="P10367"/>
      <c r="Q10367"/>
      <c r="U10367"/>
      <c r="V10367" t="s">
        <v>16623</v>
      </c>
      <c r="W10367" s="247"/>
      <c r="X10367"/>
      <c r="Y10367"/>
      <c r="Z10367"/>
      <c r="AA10367"/>
      <c r="AB10367"/>
      <c r="AC10367"/>
      <c r="AD10367"/>
      <c r="AE10367"/>
      <c r="AF10367"/>
      <c r="AG10367"/>
    </row>
    <row r="10368" spans="1:35" ht="18" x14ac:dyDescent="0.25">
      <c r="A10368" s="249">
        <v>338276</v>
      </c>
      <c r="B10368" s="250" t="s">
        <v>14471</v>
      </c>
      <c r="C10368" s="250" t="s">
        <v>227</v>
      </c>
      <c r="D10368" s="251" t="s">
        <v>14472</v>
      </c>
      <c r="E10368"/>
      <c r="F10368" s="126"/>
      <c r="G10368" s="252"/>
      <c r="H10368"/>
      <c r="I10368" t="s">
        <v>107</v>
      </c>
      <c r="J10368" s="253"/>
      <c r="K10368"/>
      <c r="L10368"/>
      <c r="M10368"/>
      <c r="N10368"/>
      <c r="O10368"/>
      <c r="P10368"/>
      <c r="Q10368"/>
      <c r="U10368"/>
      <c r="V10368">
        <v>0</v>
      </c>
      <c r="W10368" s="253"/>
      <c r="X10368"/>
      <c r="Y10368"/>
      <c r="Z10368"/>
      <c r="AA10368"/>
      <c r="AB10368"/>
      <c r="AC10368"/>
      <c r="AD10368"/>
      <c r="AE10368"/>
      <c r="AF10368"/>
      <c r="AG10368"/>
      <c r="AH10368" s="115" t="s">
        <v>4308</v>
      </c>
      <c r="AI10368" s="115" t="e">
        <f>VLOOKUP(A10368,'[2]دراسات قانونية'!$A$3:$E$600,1,0)</f>
        <v>#N/A</v>
      </c>
    </row>
    <row r="10369" spans="1:34" hidden="1" x14ac:dyDescent="0.25">
      <c r="A10369" s="246">
        <v>338277</v>
      </c>
      <c r="B10369" s="247" t="s">
        <v>14473</v>
      </c>
      <c r="C10369" s="247" t="s">
        <v>14474</v>
      </c>
      <c r="D10369" s="248" t="s">
        <v>11445</v>
      </c>
      <c r="E10369" t="s">
        <v>76</v>
      </c>
      <c r="F10369" s="126">
        <v>35796</v>
      </c>
      <c r="G10369" s="248" t="s">
        <v>18</v>
      </c>
      <c r="H10369" t="s">
        <v>16</v>
      </c>
      <c r="I10369" t="s">
        <v>201</v>
      </c>
      <c r="J10369" s="247"/>
      <c r="K10369"/>
      <c r="L10369"/>
      <c r="M10369"/>
      <c r="N10369"/>
      <c r="O10369"/>
      <c r="P10369"/>
      <c r="Q10369"/>
      <c r="U10369"/>
      <c r="V10369">
        <v>0</v>
      </c>
      <c r="W10369" s="247"/>
      <c r="X10369"/>
      <c r="Y10369"/>
      <c r="Z10369"/>
      <c r="AA10369"/>
      <c r="AB10369"/>
      <c r="AC10369"/>
      <c r="AD10369"/>
      <c r="AE10369"/>
      <c r="AF10369"/>
      <c r="AG10369"/>
    </row>
    <row r="10370" spans="1:34" hidden="1" x14ac:dyDescent="0.25">
      <c r="A10370" s="243">
        <v>338278</v>
      </c>
      <c r="B10370" s="244" t="s">
        <v>4284</v>
      </c>
      <c r="C10370" s="244" t="s">
        <v>459</v>
      </c>
      <c r="D10370" s="245" t="s">
        <v>312</v>
      </c>
      <c r="E10370" s="115" t="s">
        <v>76</v>
      </c>
      <c r="F10370" s="237">
        <v>34937</v>
      </c>
      <c r="G10370" s="245" t="s">
        <v>30</v>
      </c>
      <c r="H10370" s="115" t="s">
        <v>16</v>
      </c>
      <c r="I10370" t="s">
        <v>199</v>
      </c>
      <c r="J10370" s="244" t="s">
        <v>1226</v>
      </c>
      <c r="L10370" s="115" t="s">
        <v>73</v>
      </c>
      <c r="U10370"/>
      <c r="V10370">
        <v>0</v>
      </c>
      <c r="W10370" s="244"/>
    </row>
    <row r="10371" spans="1:34" hidden="1" x14ac:dyDescent="0.25">
      <c r="A10371" s="246">
        <v>338279</v>
      </c>
      <c r="B10371" s="247" t="s">
        <v>14475</v>
      </c>
      <c r="C10371" s="247" t="s">
        <v>1246</v>
      </c>
      <c r="D10371" s="248" t="s">
        <v>14476</v>
      </c>
      <c r="E10371" t="s">
        <v>76</v>
      </c>
      <c r="F10371" s="126">
        <v>36535</v>
      </c>
      <c r="G10371" s="248" t="s">
        <v>1996</v>
      </c>
      <c r="H10371" t="s">
        <v>16</v>
      </c>
      <c r="I10371" t="s">
        <v>129</v>
      </c>
      <c r="J10371" s="247" t="s">
        <v>15</v>
      </c>
      <c r="K10371"/>
      <c r="L10371" t="s">
        <v>55</v>
      </c>
      <c r="M10371"/>
      <c r="N10371"/>
      <c r="O10371"/>
      <c r="P10371"/>
      <c r="Q10371"/>
      <c r="U10371"/>
      <c r="V10371" t="s">
        <v>4424</v>
      </c>
      <c r="W10371" s="247"/>
      <c r="X10371"/>
      <c r="Y10371"/>
      <c r="Z10371"/>
      <c r="AA10371"/>
      <c r="AB10371"/>
      <c r="AC10371"/>
      <c r="AD10371"/>
      <c r="AE10371"/>
      <c r="AF10371" t="s">
        <v>4308</v>
      </c>
      <c r="AG10371" t="s">
        <v>4308</v>
      </c>
      <c r="AH10371" s="115" t="s">
        <v>4308</v>
      </c>
    </row>
    <row r="10372" spans="1:34" hidden="1" x14ac:dyDescent="0.25">
      <c r="A10372" s="243">
        <v>338280</v>
      </c>
      <c r="B10372" s="244" t="s">
        <v>2184</v>
      </c>
      <c r="C10372" s="244" t="s">
        <v>1524</v>
      </c>
      <c r="D10372" s="245" t="s">
        <v>1274</v>
      </c>
      <c r="E10372" s="115" t="s">
        <v>76</v>
      </c>
      <c r="F10372" s="237">
        <v>34837</v>
      </c>
      <c r="G10372" s="245" t="s">
        <v>211</v>
      </c>
      <c r="H10372" s="115" t="s">
        <v>16</v>
      </c>
      <c r="I10372" t="s">
        <v>199</v>
      </c>
      <c r="J10372" s="244" t="s">
        <v>1226</v>
      </c>
      <c r="L10372" s="115" t="s">
        <v>30</v>
      </c>
      <c r="U10372"/>
      <c r="V10372">
        <v>0</v>
      </c>
      <c r="W10372" s="244"/>
    </row>
    <row r="10373" spans="1:34" hidden="1" x14ac:dyDescent="0.25">
      <c r="A10373" s="243">
        <v>338281</v>
      </c>
      <c r="B10373" s="244" t="s">
        <v>2999</v>
      </c>
      <c r="C10373" s="244" t="s">
        <v>3000</v>
      </c>
      <c r="D10373" s="245" t="s">
        <v>1326</v>
      </c>
      <c r="E10373" s="115" t="s">
        <v>76</v>
      </c>
      <c r="F10373" s="237">
        <v>33495</v>
      </c>
      <c r="G10373" s="245" t="s">
        <v>2086</v>
      </c>
      <c r="H10373" s="115" t="s">
        <v>16</v>
      </c>
      <c r="I10373" t="s">
        <v>199</v>
      </c>
      <c r="J10373" s="244" t="s">
        <v>1226</v>
      </c>
      <c r="L10373" s="115" t="s">
        <v>30</v>
      </c>
      <c r="U10373"/>
      <c r="V10373">
        <v>0</v>
      </c>
      <c r="W10373" s="244"/>
    </row>
    <row r="10374" spans="1:34" hidden="1" x14ac:dyDescent="0.25">
      <c r="A10374" s="243">
        <v>338282</v>
      </c>
      <c r="B10374" s="244" t="s">
        <v>4285</v>
      </c>
      <c r="C10374" s="244" t="s">
        <v>2765</v>
      </c>
      <c r="D10374" s="245" t="s">
        <v>4286</v>
      </c>
      <c r="E10374" s="115" t="s">
        <v>76</v>
      </c>
      <c r="F10374" s="237">
        <v>31788</v>
      </c>
      <c r="G10374" s="245" t="s">
        <v>37</v>
      </c>
      <c r="H10374" s="115" t="s">
        <v>16</v>
      </c>
      <c r="I10374" t="s">
        <v>199</v>
      </c>
      <c r="J10374" s="244" t="s">
        <v>1226</v>
      </c>
      <c r="L10374" s="115" t="s">
        <v>37</v>
      </c>
      <c r="U10374"/>
      <c r="V10374">
        <v>0</v>
      </c>
      <c r="W10374" s="244"/>
    </row>
    <row r="10375" spans="1:34" hidden="1" x14ac:dyDescent="0.25">
      <c r="A10375" s="246">
        <v>338283</v>
      </c>
      <c r="B10375" s="247" t="s">
        <v>14477</v>
      </c>
      <c r="C10375" s="247" t="s">
        <v>9114</v>
      </c>
      <c r="D10375" s="248" t="s">
        <v>14478</v>
      </c>
      <c r="E10375" t="s">
        <v>77</v>
      </c>
      <c r="F10375" s="126">
        <v>36174</v>
      </c>
      <c r="G10375" s="248" t="s">
        <v>440</v>
      </c>
      <c r="H10375" t="s">
        <v>19</v>
      </c>
      <c r="I10375" t="s">
        <v>136</v>
      </c>
      <c r="J10375" s="247" t="s">
        <v>1226</v>
      </c>
      <c r="K10375"/>
      <c r="L10375" t="s">
        <v>30</v>
      </c>
      <c r="M10375"/>
      <c r="N10375"/>
      <c r="O10375"/>
      <c r="P10375"/>
      <c r="Q10375"/>
      <c r="U10375"/>
      <c r="V10375">
        <v>0</v>
      </c>
      <c r="W10375" s="247"/>
      <c r="X10375"/>
      <c r="Y10375"/>
      <c r="Z10375"/>
      <c r="AA10375"/>
      <c r="AB10375"/>
      <c r="AC10375"/>
      <c r="AD10375"/>
      <c r="AE10375"/>
      <c r="AF10375"/>
      <c r="AG10375"/>
      <c r="AH10375" s="115" t="s">
        <v>4308</v>
      </c>
    </row>
    <row r="10376" spans="1:34" hidden="1" x14ac:dyDescent="0.25">
      <c r="A10376" s="246">
        <v>338284</v>
      </c>
      <c r="B10376" s="247" t="s">
        <v>14479</v>
      </c>
      <c r="C10376" s="247" t="s">
        <v>227</v>
      </c>
      <c r="D10376" s="248" t="s">
        <v>14480</v>
      </c>
      <c r="E10376" t="s">
        <v>76</v>
      </c>
      <c r="F10376" s="126">
        <v>28857</v>
      </c>
      <c r="G10376" s="248" t="s">
        <v>18</v>
      </c>
      <c r="H10376" t="s">
        <v>16</v>
      </c>
      <c r="I10376" t="s">
        <v>201</v>
      </c>
      <c r="J10376" s="247" t="s">
        <v>1226</v>
      </c>
      <c r="K10376"/>
      <c r="L10376" t="s">
        <v>73</v>
      </c>
      <c r="M10376"/>
      <c r="N10376"/>
      <c r="O10376"/>
      <c r="P10376"/>
      <c r="Q10376"/>
      <c r="U10376"/>
      <c r="V10376">
        <v>0</v>
      </c>
      <c r="W10376" s="247"/>
      <c r="X10376"/>
      <c r="Y10376"/>
      <c r="Z10376"/>
      <c r="AA10376"/>
      <c r="AB10376"/>
      <c r="AC10376"/>
      <c r="AD10376"/>
      <c r="AE10376"/>
      <c r="AF10376"/>
      <c r="AG10376"/>
    </row>
    <row r="10377" spans="1:34" hidden="1" x14ac:dyDescent="0.25">
      <c r="A10377" s="246">
        <v>338285</v>
      </c>
      <c r="B10377" s="247" t="s">
        <v>14481</v>
      </c>
      <c r="C10377" s="247" t="s">
        <v>14482</v>
      </c>
      <c r="D10377" s="248" t="s">
        <v>1863</v>
      </c>
      <c r="E10377" t="s">
        <v>76</v>
      </c>
      <c r="F10377" s="126">
        <v>35484</v>
      </c>
      <c r="G10377" s="248" t="s">
        <v>18</v>
      </c>
      <c r="H10377" t="s">
        <v>16</v>
      </c>
      <c r="I10377" t="s">
        <v>136</v>
      </c>
      <c r="J10377" s="247"/>
      <c r="K10377"/>
      <c r="L10377"/>
      <c r="M10377"/>
      <c r="N10377"/>
      <c r="O10377"/>
      <c r="P10377"/>
      <c r="Q10377"/>
      <c r="U10377"/>
      <c r="V10377">
        <v>0</v>
      </c>
      <c r="W10377" s="247"/>
      <c r="X10377"/>
      <c r="Y10377"/>
      <c r="Z10377"/>
      <c r="AA10377"/>
      <c r="AB10377"/>
      <c r="AC10377"/>
      <c r="AD10377"/>
      <c r="AE10377"/>
      <c r="AF10377"/>
      <c r="AG10377"/>
    </row>
    <row r="10378" spans="1:34" hidden="1" x14ac:dyDescent="0.25">
      <c r="A10378" s="246">
        <v>338286</v>
      </c>
      <c r="B10378" s="247" t="s">
        <v>14483</v>
      </c>
      <c r="C10378" s="247" t="s">
        <v>14484</v>
      </c>
      <c r="D10378" s="248" t="s">
        <v>14485</v>
      </c>
      <c r="E10378" t="s">
        <v>76</v>
      </c>
      <c r="F10378" s="126">
        <v>29983</v>
      </c>
      <c r="G10378" s="248" t="s">
        <v>1054</v>
      </c>
      <c r="H10378" t="s">
        <v>16</v>
      </c>
      <c r="I10378" t="s">
        <v>129</v>
      </c>
      <c r="J10378" s="247" t="s">
        <v>1226</v>
      </c>
      <c r="K10378"/>
      <c r="L10378" t="s">
        <v>18</v>
      </c>
      <c r="M10378"/>
      <c r="N10378"/>
      <c r="O10378"/>
      <c r="P10378"/>
      <c r="Q10378"/>
      <c r="U10378"/>
      <c r="V10378" t="s">
        <v>4424</v>
      </c>
      <c r="W10378" s="247"/>
      <c r="X10378"/>
      <c r="Y10378"/>
      <c r="Z10378"/>
      <c r="AA10378"/>
      <c r="AB10378"/>
      <c r="AC10378"/>
      <c r="AD10378"/>
      <c r="AE10378"/>
      <c r="AF10378" t="s">
        <v>4308</v>
      </c>
      <c r="AG10378" t="s">
        <v>4308</v>
      </c>
      <c r="AH10378" s="115" t="s">
        <v>4308</v>
      </c>
    </row>
    <row r="10379" spans="1:34" hidden="1" x14ac:dyDescent="0.25">
      <c r="A10379" s="246">
        <v>338287</v>
      </c>
      <c r="B10379" s="247" t="s">
        <v>14486</v>
      </c>
      <c r="C10379" s="247" t="s">
        <v>355</v>
      </c>
      <c r="D10379" s="248" t="s">
        <v>336</v>
      </c>
      <c r="E10379" t="s">
        <v>76</v>
      </c>
      <c r="F10379" s="126">
        <v>35375</v>
      </c>
      <c r="G10379" s="248" t="s">
        <v>788</v>
      </c>
      <c r="H10379" t="s">
        <v>16</v>
      </c>
      <c r="I10379" t="s">
        <v>136</v>
      </c>
      <c r="J10379" s="247"/>
      <c r="K10379"/>
      <c r="L10379"/>
      <c r="M10379"/>
      <c r="N10379"/>
      <c r="O10379"/>
      <c r="P10379"/>
      <c r="Q10379"/>
      <c r="U10379"/>
      <c r="V10379">
        <v>0</v>
      </c>
      <c r="W10379" s="247"/>
      <c r="X10379"/>
      <c r="Y10379"/>
      <c r="Z10379"/>
      <c r="AA10379"/>
      <c r="AB10379"/>
      <c r="AC10379"/>
      <c r="AD10379"/>
      <c r="AE10379"/>
      <c r="AF10379"/>
      <c r="AG10379"/>
      <c r="AH10379" s="115" t="s">
        <v>4308</v>
      </c>
    </row>
    <row r="10380" spans="1:34" ht="18" hidden="1" x14ac:dyDescent="0.25">
      <c r="A10380" s="249">
        <v>338288</v>
      </c>
      <c r="B10380" s="250" t="s">
        <v>14487</v>
      </c>
      <c r="C10380" s="250" t="s">
        <v>14488</v>
      </c>
      <c r="D10380" s="251" t="s">
        <v>14489</v>
      </c>
      <c r="E10380"/>
      <c r="F10380" s="126"/>
      <c r="G10380" s="252"/>
      <c r="H10380"/>
      <c r="I10380" t="s">
        <v>199</v>
      </c>
      <c r="J10380" s="253"/>
      <c r="K10380"/>
      <c r="L10380"/>
      <c r="M10380"/>
      <c r="N10380"/>
      <c r="O10380"/>
      <c r="P10380"/>
      <c r="Q10380"/>
      <c r="U10380"/>
      <c r="V10380">
        <v>0</v>
      </c>
      <c r="W10380" s="253"/>
      <c r="X10380"/>
      <c r="Y10380"/>
      <c r="Z10380"/>
      <c r="AA10380"/>
      <c r="AB10380"/>
      <c r="AC10380"/>
      <c r="AD10380"/>
      <c r="AE10380"/>
      <c r="AF10380"/>
      <c r="AG10380"/>
      <c r="AH10380" s="115" t="s">
        <v>4308</v>
      </c>
    </row>
    <row r="10381" spans="1:34" hidden="1" x14ac:dyDescent="0.25">
      <c r="A10381" s="246">
        <v>338290</v>
      </c>
      <c r="B10381" s="247" t="s">
        <v>14490</v>
      </c>
      <c r="C10381" s="247" t="s">
        <v>4462</v>
      </c>
      <c r="D10381" s="248" t="s">
        <v>746</v>
      </c>
      <c r="E10381" t="s">
        <v>76</v>
      </c>
      <c r="F10381" s="126">
        <v>32752</v>
      </c>
      <c r="G10381" s="248" t="s">
        <v>47</v>
      </c>
      <c r="H10381" t="s">
        <v>16</v>
      </c>
      <c r="I10381" t="s">
        <v>129</v>
      </c>
      <c r="J10381" s="247"/>
      <c r="K10381"/>
      <c r="L10381"/>
      <c r="M10381"/>
      <c r="N10381"/>
      <c r="O10381"/>
      <c r="P10381"/>
      <c r="Q10381"/>
      <c r="U10381"/>
      <c r="V10381" t="s">
        <v>4424</v>
      </c>
      <c r="W10381" s="247"/>
      <c r="X10381"/>
      <c r="Y10381"/>
      <c r="Z10381"/>
      <c r="AA10381"/>
      <c r="AB10381"/>
      <c r="AC10381" t="s">
        <v>4308</v>
      </c>
      <c r="AD10381" t="s">
        <v>4308</v>
      </c>
      <c r="AE10381" t="s">
        <v>4308</v>
      </c>
      <c r="AF10381" t="s">
        <v>4308</v>
      </c>
      <c r="AG10381" t="s">
        <v>4308</v>
      </c>
      <c r="AH10381" s="115" t="s">
        <v>4308</v>
      </c>
    </row>
    <row r="10382" spans="1:34" hidden="1" x14ac:dyDescent="0.25">
      <c r="A10382" s="246">
        <v>338291</v>
      </c>
      <c r="B10382" s="247" t="s">
        <v>14491</v>
      </c>
      <c r="C10382" s="247" t="s">
        <v>332</v>
      </c>
      <c r="D10382" s="248" t="s">
        <v>14492</v>
      </c>
      <c r="E10382" t="s">
        <v>76</v>
      </c>
      <c r="F10382" s="126">
        <v>35445</v>
      </c>
      <c r="G10382" s="248" t="s">
        <v>18</v>
      </c>
      <c r="H10382" t="s">
        <v>16</v>
      </c>
      <c r="I10382" t="s">
        <v>129</v>
      </c>
      <c r="J10382" s="247"/>
      <c r="K10382"/>
      <c r="L10382"/>
      <c r="M10382"/>
      <c r="N10382"/>
      <c r="O10382"/>
      <c r="P10382"/>
      <c r="Q10382"/>
      <c r="U10382"/>
      <c r="V10382" t="s">
        <v>4424</v>
      </c>
      <c r="W10382" s="247"/>
      <c r="X10382"/>
      <c r="Y10382"/>
      <c r="Z10382"/>
      <c r="AA10382"/>
      <c r="AB10382"/>
      <c r="AC10382" t="s">
        <v>4308</v>
      </c>
      <c r="AD10382" t="s">
        <v>4308</v>
      </c>
      <c r="AE10382" t="s">
        <v>4308</v>
      </c>
      <c r="AF10382" t="s">
        <v>4308</v>
      </c>
      <c r="AG10382" t="s">
        <v>4308</v>
      </c>
      <c r="AH10382" s="115" t="s">
        <v>4308</v>
      </c>
    </row>
    <row r="10383" spans="1:34" hidden="1" x14ac:dyDescent="0.25">
      <c r="A10383" s="243">
        <v>338293</v>
      </c>
      <c r="B10383" s="244" t="s">
        <v>2723</v>
      </c>
      <c r="C10383" s="244" t="s">
        <v>2724</v>
      </c>
      <c r="D10383" s="245" t="s">
        <v>2725</v>
      </c>
      <c r="E10383" s="115" t="s">
        <v>76</v>
      </c>
      <c r="F10383" s="237"/>
      <c r="G10383" s="245"/>
      <c r="H10383" s="115" t="s">
        <v>16</v>
      </c>
      <c r="I10383" t="s">
        <v>199</v>
      </c>
      <c r="J10383" s="244"/>
      <c r="U10383"/>
      <c r="V10383" t="s">
        <v>4412</v>
      </c>
      <c r="W10383" s="244"/>
    </row>
    <row r="10384" spans="1:34" hidden="1" x14ac:dyDescent="0.25">
      <c r="A10384" s="246">
        <v>338294</v>
      </c>
      <c r="B10384" s="247" t="s">
        <v>14493</v>
      </c>
      <c r="C10384" s="247" t="s">
        <v>9282</v>
      </c>
      <c r="D10384" s="248" t="s">
        <v>2623</v>
      </c>
      <c r="E10384" t="s">
        <v>77</v>
      </c>
      <c r="F10384" s="126">
        <v>31420</v>
      </c>
      <c r="G10384" s="248" t="s">
        <v>18</v>
      </c>
      <c r="H10384" t="s">
        <v>16</v>
      </c>
      <c r="I10384" t="s">
        <v>136</v>
      </c>
      <c r="J10384" s="247" t="s">
        <v>1226</v>
      </c>
      <c r="K10384"/>
      <c r="L10384" t="s">
        <v>18</v>
      </c>
      <c r="M10384"/>
      <c r="N10384"/>
      <c r="O10384"/>
      <c r="P10384"/>
      <c r="Q10384"/>
      <c r="U10384"/>
      <c r="V10384">
        <v>0</v>
      </c>
      <c r="W10384" s="247"/>
      <c r="X10384"/>
      <c r="Y10384"/>
      <c r="Z10384"/>
      <c r="AA10384"/>
      <c r="AB10384"/>
      <c r="AC10384"/>
      <c r="AD10384"/>
      <c r="AE10384"/>
      <c r="AF10384"/>
      <c r="AG10384" t="s">
        <v>4308</v>
      </c>
      <c r="AH10384" s="115" t="s">
        <v>4308</v>
      </c>
    </row>
    <row r="10385" spans="1:35" hidden="1" x14ac:dyDescent="0.25">
      <c r="A10385" s="246">
        <v>338295</v>
      </c>
      <c r="B10385" s="247" t="s">
        <v>14494</v>
      </c>
      <c r="C10385" s="247" t="s">
        <v>621</v>
      </c>
      <c r="D10385" s="248" t="s">
        <v>521</v>
      </c>
      <c r="E10385" t="s">
        <v>76</v>
      </c>
      <c r="F10385" s="126">
        <v>25940</v>
      </c>
      <c r="G10385" s="248" t="s">
        <v>13555</v>
      </c>
      <c r="H10385" t="s">
        <v>16</v>
      </c>
      <c r="I10385" t="s">
        <v>129</v>
      </c>
      <c r="J10385" s="247"/>
      <c r="K10385"/>
      <c r="L10385"/>
      <c r="M10385"/>
      <c r="N10385"/>
      <c r="O10385"/>
      <c r="P10385"/>
      <c r="Q10385"/>
      <c r="U10385"/>
      <c r="V10385" t="s">
        <v>4424</v>
      </c>
      <c r="W10385" s="247"/>
      <c r="X10385"/>
      <c r="Y10385"/>
      <c r="Z10385"/>
      <c r="AA10385"/>
      <c r="AB10385" t="s">
        <v>4308</v>
      </c>
      <c r="AC10385" t="s">
        <v>4308</v>
      </c>
      <c r="AD10385" t="s">
        <v>4308</v>
      </c>
      <c r="AE10385" t="s">
        <v>4308</v>
      </c>
      <c r="AF10385" t="s">
        <v>4308</v>
      </c>
      <c r="AG10385" t="s">
        <v>4308</v>
      </c>
      <c r="AH10385" s="115" t="s">
        <v>4308</v>
      </c>
    </row>
    <row r="10386" spans="1:35" hidden="1" x14ac:dyDescent="0.25">
      <c r="A10386" s="246">
        <v>338296</v>
      </c>
      <c r="B10386" s="247" t="s">
        <v>14495</v>
      </c>
      <c r="C10386" s="247" t="s">
        <v>14496</v>
      </c>
      <c r="D10386" s="248" t="s">
        <v>217</v>
      </c>
      <c r="E10386" t="s">
        <v>76</v>
      </c>
      <c r="F10386" s="126">
        <v>35712</v>
      </c>
      <c r="G10386" s="248" t="s">
        <v>18</v>
      </c>
      <c r="H10386" t="s">
        <v>16</v>
      </c>
      <c r="I10386" t="s">
        <v>136</v>
      </c>
      <c r="J10386" s="247" t="s">
        <v>15</v>
      </c>
      <c r="K10386"/>
      <c r="L10386" t="s">
        <v>30</v>
      </c>
      <c r="M10386"/>
      <c r="N10386"/>
      <c r="O10386"/>
      <c r="P10386"/>
      <c r="Q10386"/>
      <c r="U10386"/>
      <c r="V10386">
        <v>0</v>
      </c>
      <c r="W10386" s="247"/>
      <c r="X10386"/>
      <c r="Y10386"/>
      <c r="Z10386"/>
      <c r="AA10386"/>
      <c r="AB10386"/>
      <c r="AC10386"/>
      <c r="AD10386"/>
      <c r="AE10386"/>
      <c r="AF10386"/>
      <c r="AG10386"/>
    </row>
    <row r="10387" spans="1:35" hidden="1" x14ac:dyDescent="0.25">
      <c r="A10387" s="246">
        <v>338297</v>
      </c>
      <c r="B10387" s="247" t="s">
        <v>14497</v>
      </c>
      <c r="C10387" s="247" t="s">
        <v>14498</v>
      </c>
      <c r="D10387" s="248" t="s">
        <v>1121</v>
      </c>
      <c r="E10387" t="s">
        <v>76</v>
      </c>
      <c r="F10387" s="126"/>
      <c r="G10387" s="248"/>
      <c r="H10387" t="s">
        <v>16</v>
      </c>
      <c r="I10387" t="s">
        <v>136</v>
      </c>
      <c r="J10387" s="247"/>
      <c r="K10387"/>
      <c r="L10387"/>
      <c r="M10387"/>
      <c r="N10387"/>
      <c r="O10387"/>
      <c r="P10387"/>
      <c r="Q10387"/>
      <c r="U10387"/>
      <c r="V10387" t="s">
        <v>16623</v>
      </c>
      <c r="W10387" s="247"/>
      <c r="X10387"/>
      <c r="Y10387"/>
      <c r="Z10387"/>
      <c r="AA10387"/>
      <c r="AB10387"/>
      <c r="AC10387"/>
      <c r="AD10387"/>
      <c r="AE10387"/>
      <c r="AF10387"/>
      <c r="AG10387"/>
      <c r="AH10387" s="115" t="s">
        <v>4308</v>
      </c>
    </row>
    <row r="10388" spans="1:35" hidden="1" x14ac:dyDescent="0.25">
      <c r="A10388" s="246">
        <v>338298</v>
      </c>
      <c r="B10388" s="247" t="s">
        <v>14499</v>
      </c>
      <c r="C10388" s="247" t="s">
        <v>212</v>
      </c>
      <c r="D10388" s="248" t="s">
        <v>445</v>
      </c>
      <c r="E10388" t="s">
        <v>76</v>
      </c>
      <c r="F10388" s="126">
        <v>35065</v>
      </c>
      <c r="G10388" s="248" t="s">
        <v>955</v>
      </c>
      <c r="H10388" t="s">
        <v>16</v>
      </c>
      <c r="I10388" t="s">
        <v>136</v>
      </c>
      <c r="J10388" s="247"/>
      <c r="K10388"/>
      <c r="L10388"/>
      <c r="M10388"/>
      <c r="N10388"/>
      <c r="O10388"/>
      <c r="P10388"/>
      <c r="Q10388"/>
      <c r="U10388"/>
      <c r="V10388" t="s">
        <v>4414</v>
      </c>
      <c r="W10388" s="247"/>
      <c r="X10388"/>
      <c r="Y10388"/>
      <c r="Z10388"/>
      <c r="AA10388"/>
      <c r="AB10388" t="s">
        <v>4308</v>
      </c>
      <c r="AC10388" t="s">
        <v>4308</v>
      </c>
      <c r="AD10388" t="s">
        <v>4308</v>
      </c>
      <c r="AE10388" t="s">
        <v>4308</v>
      </c>
      <c r="AF10388" t="s">
        <v>4308</v>
      </c>
      <c r="AG10388" t="s">
        <v>4308</v>
      </c>
      <c r="AH10388" s="115" t="s">
        <v>4308</v>
      </c>
    </row>
    <row r="10389" spans="1:35" hidden="1" x14ac:dyDescent="0.25">
      <c r="A10389" s="243">
        <v>338299</v>
      </c>
      <c r="B10389" s="244" t="s">
        <v>3209</v>
      </c>
      <c r="C10389" s="244" t="s">
        <v>339</v>
      </c>
      <c r="D10389" s="245" t="s">
        <v>2760</v>
      </c>
      <c r="E10389" s="115" t="s">
        <v>76</v>
      </c>
      <c r="F10389" s="237">
        <v>32944</v>
      </c>
      <c r="G10389" s="245" t="s">
        <v>58</v>
      </c>
      <c r="H10389" s="115" t="s">
        <v>16</v>
      </c>
      <c r="I10389" t="s">
        <v>199</v>
      </c>
      <c r="J10389" s="244"/>
      <c r="U10389"/>
      <c r="V10389" t="s">
        <v>4414</v>
      </c>
      <c r="W10389" s="244"/>
      <c r="AD10389" s="115" t="s">
        <v>4308</v>
      </c>
      <c r="AE10389" s="115" t="s">
        <v>4308</v>
      </c>
      <c r="AF10389" s="115" t="s">
        <v>4308</v>
      </c>
      <c r="AG10389" s="115" t="s">
        <v>4308</v>
      </c>
      <c r="AH10389" s="115" t="s">
        <v>4308</v>
      </c>
    </row>
    <row r="10390" spans="1:35" hidden="1" x14ac:dyDescent="0.25">
      <c r="A10390" s="243">
        <v>338300</v>
      </c>
      <c r="B10390" s="244" t="s">
        <v>3301</v>
      </c>
      <c r="C10390" s="244" t="s">
        <v>3302</v>
      </c>
      <c r="D10390" s="245" t="s">
        <v>2919</v>
      </c>
      <c r="E10390" s="115" t="s">
        <v>76</v>
      </c>
      <c r="F10390" s="237">
        <v>35431</v>
      </c>
      <c r="G10390" s="245" t="s">
        <v>58</v>
      </c>
      <c r="H10390" s="115" t="s">
        <v>16</v>
      </c>
      <c r="I10390" t="s">
        <v>136</v>
      </c>
      <c r="J10390" s="244" t="s">
        <v>1226</v>
      </c>
      <c r="L10390" s="115" t="s">
        <v>58</v>
      </c>
      <c r="U10390"/>
      <c r="V10390" t="s">
        <v>16623</v>
      </c>
      <c r="W10390" s="244"/>
      <c r="AE10390" s="115" t="s">
        <v>4308</v>
      </c>
      <c r="AF10390" s="115" t="s">
        <v>4308</v>
      </c>
      <c r="AG10390" s="115" t="s">
        <v>4308</v>
      </c>
      <c r="AH10390" s="115" t="s">
        <v>4308</v>
      </c>
    </row>
    <row r="10391" spans="1:35" hidden="1" x14ac:dyDescent="0.25">
      <c r="A10391" s="243">
        <v>338301</v>
      </c>
      <c r="B10391" s="244" t="s">
        <v>3967</v>
      </c>
      <c r="C10391" s="244" t="s">
        <v>1050</v>
      </c>
      <c r="D10391" s="245" t="s">
        <v>3968</v>
      </c>
      <c r="E10391" s="115" t="s">
        <v>76</v>
      </c>
      <c r="F10391" s="237">
        <v>33038</v>
      </c>
      <c r="G10391" s="245" t="s">
        <v>3969</v>
      </c>
      <c r="H10391" s="115" t="s">
        <v>16</v>
      </c>
      <c r="I10391" t="s">
        <v>199</v>
      </c>
      <c r="J10391" s="244" t="s">
        <v>1226</v>
      </c>
      <c r="L10391" s="115" t="s">
        <v>47</v>
      </c>
      <c r="R10391" s="115">
        <v>9407</v>
      </c>
      <c r="S10391" s="115">
        <v>45722</v>
      </c>
      <c r="T10391" s="115">
        <v>50000</v>
      </c>
      <c r="U10391"/>
      <c r="V10391">
        <v>0</v>
      </c>
      <c r="W10391" s="244"/>
    </row>
    <row r="10392" spans="1:35" hidden="1" x14ac:dyDescent="0.25">
      <c r="A10392" s="246">
        <v>338302</v>
      </c>
      <c r="B10392" s="247" t="s">
        <v>14500</v>
      </c>
      <c r="C10392" s="247" t="s">
        <v>870</v>
      </c>
      <c r="D10392" s="248" t="s">
        <v>7682</v>
      </c>
      <c r="E10392" t="s">
        <v>76</v>
      </c>
      <c r="F10392" s="126">
        <v>35719</v>
      </c>
      <c r="G10392" s="248" t="s">
        <v>18</v>
      </c>
      <c r="H10392" t="s">
        <v>16</v>
      </c>
      <c r="I10392" t="s">
        <v>136</v>
      </c>
      <c r="J10392" s="247"/>
      <c r="K10392"/>
      <c r="L10392"/>
      <c r="M10392"/>
      <c r="N10392"/>
      <c r="O10392"/>
      <c r="P10392"/>
      <c r="Q10392"/>
      <c r="U10392"/>
      <c r="V10392" t="s">
        <v>4414</v>
      </c>
      <c r="W10392" s="247"/>
      <c r="X10392"/>
      <c r="Y10392"/>
      <c r="Z10392"/>
      <c r="AA10392"/>
      <c r="AB10392" t="s">
        <v>4308</v>
      </c>
      <c r="AC10392" t="s">
        <v>4308</v>
      </c>
      <c r="AD10392" t="s">
        <v>4308</v>
      </c>
      <c r="AE10392" t="s">
        <v>4308</v>
      </c>
      <c r="AF10392" t="s">
        <v>4308</v>
      </c>
      <c r="AG10392" t="s">
        <v>4308</v>
      </c>
      <c r="AH10392" s="115" t="s">
        <v>4308</v>
      </c>
    </row>
    <row r="10393" spans="1:35" hidden="1" x14ac:dyDescent="0.25">
      <c r="A10393" s="246">
        <v>338303</v>
      </c>
      <c r="B10393" s="247" t="s">
        <v>14501</v>
      </c>
      <c r="C10393" s="247" t="s">
        <v>223</v>
      </c>
      <c r="D10393" s="248" t="s">
        <v>366</v>
      </c>
      <c r="E10393" t="s">
        <v>77</v>
      </c>
      <c r="F10393" s="126">
        <v>34252</v>
      </c>
      <c r="G10393" s="248" t="s">
        <v>692</v>
      </c>
      <c r="H10393" t="s">
        <v>16</v>
      </c>
      <c r="I10393" t="s">
        <v>136</v>
      </c>
      <c r="J10393" s="247" t="s">
        <v>15</v>
      </c>
      <c r="K10393"/>
      <c r="L10393" t="s">
        <v>67</v>
      </c>
      <c r="M10393"/>
      <c r="N10393"/>
      <c r="O10393"/>
      <c r="P10393"/>
      <c r="Q10393"/>
      <c r="U10393"/>
      <c r="V10393">
        <v>0</v>
      </c>
      <c r="W10393" s="247"/>
      <c r="X10393"/>
      <c r="Y10393"/>
      <c r="Z10393"/>
      <c r="AA10393"/>
      <c r="AB10393"/>
      <c r="AC10393"/>
      <c r="AD10393"/>
      <c r="AE10393" t="s">
        <v>4308</v>
      </c>
      <c r="AF10393" t="s">
        <v>4308</v>
      </c>
      <c r="AG10393" t="s">
        <v>4308</v>
      </c>
      <c r="AH10393" s="115" t="s">
        <v>4308</v>
      </c>
    </row>
    <row r="10394" spans="1:35" hidden="1" x14ac:dyDescent="0.25">
      <c r="A10394" s="243">
        <v>338304</v>
      </c>
      <c r="B10394" s="244" t="s">
        <v>4287</v>
      </c>
      <c r="C10394" s="244" t="s">
        <v>384</v>
      </c>
      <c r="D10394" s="245" t="s">
        <v>1056</v>
      </c>
      <c r="E10394" s="115" t="s">
        <v>77</v>
      </c>
      <c r="F10394" s="237">
        <v>29245</v>
      </c>
      <c r="G10394" s="245" t="s">
        <v>37</v>
      </c>
      <c r="H10394" s="115" t="s">
        <v>16</v>
      </c>
      <c r="I10394" t="s">
        <v>199</v>
      </c>
      <c r="J10394" s="244" t="s">
        <v>1226</v>
      </c>
      <c r="L10394" s="115" t="s">
        <v>37</v>
      </c>
      <c r="U10394"/>
      <c r="V10394">
        <v>0</v>
      </c>
      <c r="W10394" s="244"/>
    </row>
    <row r="10395" spans="1:35" x14ac:dyDescent="0.25">
      <c r="A10395" s="243">
        <v>338305</v>
      </c>
      <c r="B10395" s="244" t="s">
        <v>14502</v>
      </c>
      <c r="C10395" s="244" t="s">
        <v>546</v>
      </c>
      <c r="D10395" s="245" t="s">
        <v>612</v>
      </c>
      <c r="E10395" s="115" t="s">
        <v>77</v>
      </c>
      <c r="F10395" s="237"/>
      <c r="G10395" s="245"/>
      <c r="H10395" s="115" t="s">
        <v>16</v>
      </c>
      <c r="I10395" t="s">
        <v>107</v>
      </c>
      <c r="J10395" s="244"/>
      <c r="U10395"/>
      <c r="V10395" t="s">
        <v>4424</v>
      </c>
      <c r="W10395" s="244"/>
      <c r="AA10395" s="115" t="s">
        <v>4308</v>
      </c>
      <c r="AB10395" s="115" t="s">
        <v>4308</v>
      </c>
      <c r="AC10395" s="115" t="s">
        <v>4308</v>
      </c>
      <c r="AD10395" s="115" t="s">
        <v>4308</v>
      </c>
      <c r="AE10395" s="115" t="s">
        <v>4308</v>
      </c>
      <c r="AF10395" s="115" t="s">
        <v>4308</v>
      </c>
      <c r="AG10395" s="115" t="s">
        <v>4308</v>
      </c>
      <c r="AH10395" s="115" t="s">
        <v>4308</v>
      </c>
      <c r="AI10395" s="115" t="e">
        <f>VLOOKUP(A10395,'[2]دراسات قانونية'!$A$3:$E$600,1,0)</f>
        <v>#N/A</v>
      </c>
    </row>
    <row r="10396" spans="1:35" hidden="1" x14ac:dyDescent="0.25">
      <c r="A10396" s="246">
        <v>338306</v>
      </c>
      <c r="B10396" s="247" t="s">
        <v>14503</v>
      </c>
      <c r="C10396" s="247" t="s">
        <v>386</v>
      </c>
      <c r="D10396" s="248" t="s">
        <v>14504</v>
      </c>
      <c r="E10396" t="s">
        <v>77</v>
      </c>
      <c r="F10396" s="126">
        <v>35431</v>
      </c>
      <c r="G10396" s="248" t="s">
        <v>58</v>
      </c>
      <c r="H10396" t="s">
        <v>16</v>
      </c>
      <c r="I10396" t="s">
        <v>136</v>
      </c>
      <c r="J10396" s="247"/>
      <c r="K10396"/>
      <c r="L10396"/>
      <c r="M10396"/>
      <c r="N10396"/>
      <c r="O10396"/>
      <c r="P10396"/>
      <c r="Q10396"/>
      <c r="U10396"/>
      <c r="V10396">
        <v>0</v>
      </c>
      <c r="W10396" s="247"/>
      <c r="X10396"/>
      <c r="Y10396"/>
      <c r="Z10396"/>
      <c r="AA10396"/>
      <c r="AB10396"/>
      <c r="AC10396"/>
      <c r="AD10396"/>
      <c r="AE10396"/>
      <c r="AF10396" t="s">
        <v>4308</v>
      </c>
      <c r="AG10396" t="s">
        <v>4308</v>
      </c>
      <c r="AH10396" s="115" t="s">
        <v>4308</v>
      </c>
    </row>
    <row r="10397" spans="1:35" hidden="1" x14ac:dyDescent="0.25">
      <c r="A10397" s="246">
        <v>338307</v>
      </c>
      <c r="B10397" s="247" t="s">
        <v>14505</v>
      </c>
      <c r="C10397" s="247" t="s">
        <v>518</v>
      </c>
      <c r="D10397" s="248" t="s">
        <v>1434</v>
      </c>
      <c r="E10397" t="s">
        <v>76</v>
      </c>
      <c r="F10397" s="126">
        <v>33971</v>
      </c>
      <c r="G10397" s="248" t="s">
        <v>18</v>
      </c>
      <c r="H10397" t="s">
        <v>16</v>
      </c>
      <c r="I10397" t="s">
        <v>136</v>
      </c>
      <c r="J10397" s="247" t="s">
        <v>15</v>
      </c>
      <c r="K10397"/>
      <c r="L10397" t="s">
        <v>18</v>
      </c>
      <c r="M10397"/>
      <c r="N10397"/>
      <c r="O10397"/>
      <c r="P10397"/>
      <c r="Q10397"/>
      <c r="U10397"/>
      <c r="V10397">
        <v>0</v>
      </c>
      <c r="W10397" s="247"/>
      <c r="X10397"/>
      <c r="Y10397"/>
      <c r="Z10397"/>
      <c r="AA10397"/>
      <c r="AB10397"/>
      <c r="AC10397"/>
      <c r="AD10397"/>
      <c r="AE10397"/>
      <c r="AF10397"/>
      <c r="AG10397"/>
    </row>
    <row r="10398" spans="1:35" ht="18" x14ac:dyDescent="0.25">
      <c r="A10398" s="249">
        <v>338308</v>
      </c>
      <c r="B10398" s="250" t="s">
        <v>14506</v>
      </c>
      <c r="C10398" s="250" t="s">
        <v>212</v>
      </c>
      <c r="D10398" s="251"/>
      <c r="E10398"/>
      <c r="F10398" s="126"/>
      <c r="G10398" s="252"/>
      <c r="H10398"/>
      <c r="I10398" t="s">
        <v>107</v>
      </c>
      <c r="J10398" s="253"/>
      <c r="K10398"/>
      <c r="L10398"/>
      <c r="M10398"/>
      <c r="N10398"/>
      <c r="O10398"/>
      <c r="P10398"/>
      <c r="Q10398"/>
      <c r="U10398"/>
      <c r="V10398">
        <v>0</v>
      </c>
      <c r="W10398" s="253"/>
      <c r="X10398"/>
      <c r="Y10398"/>
      <c r="Z10398"/>
      <c r="AA10398"/>
      <c r="AB10398"/>
      <c r="AC10398"/>
      <c r="AD10398"/>
      <c r="AE10398"/>
      <c r="AF10398"/>
      <c r="AG10398"/>
      <c r="AH10398" s="115" t="s">
        <v>4308</v>
      </c>
      <c r="AI10398" s="115" t="e">
        <f>VLOOKUP(A10398,'[2]دراسات قانونية'!$A$3:$E$600,1,0)</f>
        <v>#N/A</v>
      </c>
    </row>
    <row r="10399" spans="1:35" hidden="1" x14ac:dyDescent="0.25">
      <c r="A10399" s="246">
        <v>338310</v>
      </c>
      <c r="B10399" s="247" t="s">
        <v>14507</v>
      </c>
      <c r="C10399" s="247" t="s">
        <v>1544</v>
      </c>
      <c r="D10399" s="248" t="s">
        <v>220</v>
      </c>
      <c r="E10399" t="s">
        <v>77</v>
      </c>
      <c r="F10399" s="126">
        <v>30574</v>
      </c>
      <c r="G10399" s="248" t="s">
        <v>18</v>
      </c>
      <c r="H10399" t="s">
        <v>16</v>
      </c>
      <c r="I10399" t="s">
        <v>129</v>
      </c>
      <c r="J10399" s="247"/>
      <c r="K10399"/>
      <c r="L10399"/>
      <c r="M10399"/>
      <c r="N10399"/>
      <c r="O10399"/>
      <c r="P10399"/>
      <c r="Q10399"/>
      <c r="U10399"/>
      <c r="V10399" t="s">
        <v>16623</v>
      </c>
      <c r="W10399" s="247"/>
      <c r="X10399"/>
      <c r="Y10399"/>
      <c r="Z10399"/>
      <c r="AA10399"/>
      <c r="AB10399"/>
      <c r="AC10399"/>
      <c r="AD10399" t="s">
        <v>4308</v>
      </c>
      <c r="AE10399" t="s">
        <v>4308</v>
      </c>
      <c r="AF10399" t="s">
        <v>4308</v>
      </c>
      <c r="AG10399" t="s">
        <v>4308</v>
      </c>
      <c r="AH10399" s="115" t="s">
        <v>4308</v>
      </c>
    </row>
    <row r="10400" spans="1:35" hidden="1" x14ac:dyDescent="0.25">
      <c r="A10400" s="246">
        <v>338311</v>
      </c>
      <c r="B10400" s="247" t="s">
        <v>14508</v>
      </c>
      <c r="C10400" s="247" t="s">
        <v>218</v>
      </c>
      <c r="D10400" s="248" t="s">
        <v>1908</v>
      </c>
      <c r="E10400" t="s">
        <v>77</v>
      </c>
      <c r="F10400" s="126">
        <v>36161</v>
      </c>
      <c r="G10400" s="248" t="s">
        <v>58</v>
      </c>
      <c r="H10400" t="s">
        <v>16</v>
      </c>
      <c r="I10400" t="s">
        <v>129</v>
      </c>
      <c r="J10400" s="247"/>
      <c r="K10400"/>
      <c r="L10400"/>
      <c r="M10400"/>
      <c r="N10400"/>
      <c r="O10400"/>
      <c r="P10400"/>
      <c r="Q10400"/>
      <c r="U10400"/>
      <c r="V10400">
        <v>0</v>
      </c>
      <c r="W10400" s="247"/>
      <c r="X10400"/>
      <c r="Y10400"/>
      <c r="Z10400"/>
      <c r="AA10400"/>
      <c r="AB10400"/>
      <c r="AC10400"/>
      <c r="AD10400"/>
      <c r="AE10400"/>
      <c r="AF10400"/>
      <c r="AG10400"/>
      <c r="AH10400" s="115" t="s">
        <v>4308</v>
      </c>
    </row>
    <row r="10401" spans="1:35" x14ac:dyDescent="0.25">
      <c r="A10401" s="243">
        <v>338312</v>
      </c>
      <c r="B10401" s="244" t="s">
        <v>14509</v>
      </c>
      <c r="C10401" s="244"/>
      <c r="D10401" s="245"/>
      <c r="E10401" s="115" t="s">
        <v>76</v>
      </c>
      <c r="F10401" s="237"/>
      <c r="G10401" s="245"/>
      <c r="H10401" s="115" t="s">
        <v>16</v>
      </c>
      <c r="I10401" t="s">
        <v>107</v>
      </c>
      <c r="J10401" s="244"/>
      <c r="U10401"/>
      <c r="V10401" t="s">
        <v>4424</v>
      </c>
      <c r="W10401" s="244"/>
      <c r="AA10401" s="115" t="s">
        <v>4308</v>
      </c>
      <c r="AB10401" s="115" t="s">
        <v>4308</v>
      </c>
      <c r="AC10401" s="115" t="s">
        <v>4308</v>
      </c>
      <c r="AD10401" s="115" t="s">
        <v>4308</v>
      </c>
      <c r="AE10401" s="115" t="s">
        <v>4308</v>
      </c>
      <c r="AF10401" s="115" t="s">
        <v>4308</v>
      </c>
      <c r="AG10401" s="115" t="s">
        <v>4308</v>
      </c>
      <c r="AH10401" s="115" t="s">
        <v>4308</v>
      </c>
      <c r="AI10401" s="115" t="e">
        <f>VLOOKUP(A10401,'[2]دراسات قانونية'!$A$3:$E$600,1,0)</f>
        <v>#N/A</v>
      </c>
    </row>
    <row r="10402" spans="1:35" x14ac:dyDescent="0.25">
      <c r="A10402" s="243">
        <v>338313</v>
      </c>
      <c r="B10402" s="244" t="s">
        <v>13000</v>
      </c>
      <c r="C10402" s="244"/>
      <c r="D10402" s="245"/>
      <c r="E10402" s="115" t="s">
        <v>77</v>
      </c>
      <c r="F10402" s="237"/>
      <c r="G10402" s="245"/>
      <c r="H10402" s="115" t="s">
        <v>16</v>
      </c>
      <c r="I10402" t="s">
        <v>107</v>
      </c>
      <c r="J10402" s="244"/>
      <c r="U10402"/>
      <c r="V10402" t="s">
        <v>4424</v>
      </c>
      <c r="W10402" s="244"/>
      <c r="AA10402" s="115" t="s">
        <v>4308</v>
      </c>
      <c r="AB10402" s="115" t="s">
        <v>4308</v>
      </c>
      <c r="AC10402" s="115" t="s">
        <v>4308</v>
      </c>
      <c r="AD10402" s="115" t="s">
        <v>4308</v>
      </c>
      <c r="AE10402" s="115" t="s">
        <v>4308</v>
      </c>
      <c r="AF10402" s="115" t="s">
        <v>4308</v>
      </c>
      <c r="AG10402" s="115" t="s">
        <v>4308</v>
      </c>
      <c r="AH10402" s="115" t="s">
        <v>4308</v>
      </c>
      <c r="AI10402" s="115" t="e">
        <f>VLOOKUP(A10402,'[2]دراسات قانونية'!$A$3:$E$600,1,0)</f>
        <v>#N/A</v>
      </c>
    </row>
    <row r="10403" spans="1:35" hidden="1" x14ac:dyDescent="0.25">
      <c r="A10403" s="246">
        <v>338314</v>
      </c>
      <c r="B10403" s="247" t="s">
        <v>14510</v>
      </c>
      <c r="C10403" s="247" t="s">
        <v>362</v>
      </c>
      <c r="D10403" s="248"/>
      <c r="E10403" t="s">
        <v>77</v>
      </c>
      <c r="F10403" s="126"/>
      <c r="G10403" s="248"/>
      <c r="H10403" t="s">
        <v>16</v>
      </c>
      <c r="I10403" t="s">
        <v>129</v>
      </c>
      <c r="J10403" s="247"/>
      <c r="K10403"/>
      <c r="L10403"/>
      <c r="M10403"/>
      <c r="N10403"/>
      <c r="O10403"/>
      <c r="P10403"/>
      <c r="Q10403"/>
      <c r="U10403"/>
      <c r="V10403">
        <v>0</v>
      </c>
      <c r="W10403" s="247"/>
      <c r="X10403"/>
      <c r="Y10403"/>
      <c r="Z10403"/>
      <c r="AA10403"/>
      <c r="AB10403" t="s">
        <v>4308</v>
      </c>
      <c r="AC10403" t="s">
        <v>4308</v>
      </c>
      <c r="AD10403" t="s">
        <v>4308</v>
      </c>
      <c r="AE10403" t="s">
        <v>4308</v>
      </c>
      <c r="AF10403" t="s">
        <v>4308</v>
      </c>
      <c r="AG10403" t="s">
        <v>4308</v>
      </c>
      <c r="AH10403" s="115" t="s">
        <v>4308</v>
      </c>
    </row>
    <row r="10404" spans="1:35" hidden="1" x14ac:dyDescent="0.25">
      <c r="A10404" s="246">
        <v>338315</v>
      </c>
      <c r="B10404" s="247" t="s">
        <v>14511</v>
      </c>
      <c r="C10404" s="247" t="s">
        <v>14512</v>
      </c>
      <c r="D10404" s="248" t="s">
        <v>14513</v>
      </c>
      <c r="E10404" t="s">
        <v>76</v>
      </c>
      <c r="F10404" s="126">
        <v>34508</v>
      </c>
      <c r="G10404" s="248" t="s">
        <v>211</v>
      </c>
      <c r="H10404" t="s">
        <v>16</v>
      </c>
      <c r="I10404" t="s">
        <v>129</v>
      </c>
      <c r="J10404" s="247" t="s">
        <v>15</v>
      </c>
      <c r="K10404"/>
      <c r="L10404" t="s">
        <v>37</v>
      </c>
      <c r="M10404"/>
      <c r="N10404"/>
      <c r="O10404"/>
      <c r="P10404"/>
      <c r="Q10404"/>
      <c r="R10404" s="115">
        <v>9410</v>
      </c>
      <c r="S10404" s="115">
        <v>45722</v>
      </c>
      <c r="T10404" s="115">
        <v>150000</v>
      </c>
      <c r="U10404"/>
      <c r="V10404" t="s">
        <v>4414</v>
      </c>
      <c r="W10404" s="247"/>
      <c r="X10404"/>
      <c r="Y10404"/>
      <c r="Z10404"/>
      <c r="AA10404"/>
      <c r="AB10404"/>
      <c r="AC10404"/>
      <c r="AD10404"/>
      <c r="AE10404"/>
      <c r="AF10404"/>
      <c r="AG10404"/>
    </row>
    <row r="10405" spans="1:35" hidden="1" x14ac:dyDescent="0.25">
      <c r="A10405" s="246">
        <v>338316</v>
      </c>
      <c r="B10405" s="247" t="s">
        <v>14514</v>
      </c>
      <c r="C10405" s="247" t="s">
        <v>379</v>
      </c>
      <c r="D10405" s="248" t="s">
        <v>210</v>
      </c>
      <c r="E10405" t="s">
        <v>77</v>
      </c>
      <c r="F10405" s="126">
        <v>34408</v>
      </c>
      <c r="G10405" s="248" t="s">
        <v>282</v>
      </c>
      <c r="H10405" t="s">
        <v>16</v>
      </c>
      <c r="I10405" t="s">
        <v>136</v>
      </c>
      <c r="J10405" s="247" t="s">
        <v>1226</v>
      </c>
      <c r="K10405"/>
      <c r="L10405" t="s">
        <v>30</v>
      </c>
      <c r="M10405"/>
      <c r="N10405"/>
      <c r="O10405"/>
      <c r="P10405"/>
      <c r="Q10405"/>
      <c r="U10405"/>
      <c r="V10405">
        <v>0</v>
      </c>
      <c r="W10405" s="247"/>
      <c r="X10405"/>
      <c r="Y10405"/>
      <c r="Z10405"/>
      <c r="AA10405"/>
      <c r="AB10405"/>
      <c r="AC10405"/>
      <c r="AD10405"/>
      <c r="AE10405"/>
      <c r="AF10405"/>
      <c r="AG10405"/>
    </row>
    <row r="10406" spans="1:35" ht="18" hidden="1" x14ac:dyDescent="0.25">
      <c r="A10406" s="249">
        <v>338317</v>
      </c>
      <c r="B10406" s="250" t="s">
        <v>14515</v>
      </c>
      <c r="C10406" s="250" t="s">
        <v>14516</v>
      </c>
      <c r="D10406" s="251" t="s">
        <v>7442</v>
      </c>
      <c r="E10406"/>
      <c r="F10406" s="126"/>
      <c r="G10406" s="252"/>
      <c r="H10406"/>
      <c r="I10406" t="s">
        <v>199</v>
      </c>
      <c r="J10406" s="253"/>
      <c r="K10406"/>
      <c r="L10406"/>
      <c r="M10406"/>
      <c r="N10406"/>
      <c r="O10406"/>
      <c r="P10406"/>
      <c r="Q10406"/>
      <c r="U10406"/>
      <c r="V10406">
        <v>0</v>
      </c>
      <c r="W10406" s="253"/>
      <c r="X10406"/>
      <c r="Y10406"/>
      <c r="Z10406"/>
      <c r="AA10406"/>
      <c r="AB10406"/>
      <c r="AC10406"/>
      <c r="AD10406"/>
      <c r="AE10406"/>
      <c r="AF10406"/>
      <c r="AG10406"/>
      <c r="AH10406" s="115" t="s">
        <v>4308</v>
      </c>
    </row>
    <row r="10407" spans="1:35" hidden="1" x14ac:dyDescent="0.25">
      <c r="A10407" s="246">
        <v>338318</v>
      </c>
      <c r="B10407" s="247" t="s">
        <v>14517</v>
      </c>
      <c r="C10407" s="247" t="s">
        <v>14518</v>
      </c>
      <c r="D10407" s="248" t="s">
        <v>693</v>
      </c>
      <c r="E10407" t="s">
        <v>77</v>
      </c>
      <c r="F10407" s="126">
        <v>28031</v>
      </c>
      <c r="G10407" s="248" t="s">
        <v>18</v>
      </c>
      <c r="H10407" t="s">
        <v>16</v>
      </c>
      <c r="I10407" t="s">
        <v>129</v>
      </c>
      <c r="J10407" s="247" t="s">
        <v>1226</v>
      </c>
      <c r="K10407"/>
      <c r="L10407" t="s">
        <v>18</v>
      </c>
      <c r="M10407"/>
      <c r="N10407"/>
      <c r="O10407"/>
      <c r="P10407"/>
      <c r="Q10407"/>
      <c r="U10407"/>
      <c r="V10407" t="s">
        <v>4424</v>
      </c>
      <c r="W10407" s="247"/>
      <c r="X10407"/>
      <c r="Y10407"/>
      <c r="Z10407"/>
      <c r="AA10407"/>
      <c r="AB10407"/>
      <c r="AC10407"/>
      <c r="AD10407"/>
      <c r="AE10407" t="s">
        <v>4308</v>
      </c>
      <c r="AF10407" t="s">
        <v>4308</v>
      </c>
      <c r="AG10407" t="s">
        <v>4308</v>
      </c>
      <c r="AH10407" s="115" t="s">
        <v>4308</v>
      </c>
    </row>
    <row r="10408" spans="1:35" hidden="1" x14ac:dyDescent="0.25">
      <c r="A10408" s="243">
        <v>338319</v>
      </c>
      <c r="B10408" s="244" t="s">
        <v>4288</v>
      </c>
      <c r="C10408" s="244" t="s">
        <v>246</v>
      </c>
      <c r="D10408" s="245" t="s">
        <v>448</v>
      </c>
      <c r="E10408" s="115" t="s">
        <v>77</v>
      </c>
      <c r="F10408" s="237">
        <v>35682</v>
      </c>
      <c r="G10408" s="245" t="s">
        <v>18</v>
      </c>
      <c r="H10408" s="115" t="s">
        <v>16</v>
      </c>
      <c r="I10408" t="s">
        <v>136</v>
      </c>
      <c r="J10408" s="244" t="s">
        <v>15</v>
      </c>
      <c r="L10408" s="115" t="s">
        <v>18</v>
      </c>
      <c r="U10408"/>
      <c r="V10408" t="s">
        <v>16623</v>
      </c>
      <c r="W10408" s="244"/>
      <c r="AH10408" s="115" t="s">
        <v>4308</v>
      </c>
    </row>
    <row r="10409" spans="1:35" hidden="1" x14ac:dyDescent="0.25">
      <c r="A10409" s="246">
        <v>338320</v>
      </c>
      <c r="B10409" s="247" t="s">
        <v>14519</v>
      </c>
      <c r="C10409" s="247" t="s">
        <v>5611</v>
      </c>
      <c r="D10409" s="248" t="s">
        <v>839</v>
      </c>
      <c r="E10409" t="s">
        <v>77</v>
      </c>
      <c r="F10409" s="126">
        <v>34354</v>
      </c>
      <c r="G10409" s="248" t="s">
        <v>416</v>
      </c>
      <c r="H10409" t="s">
        <v>16</v>
      </c>
      <c r="I10409" t="s">
        <v>129</v>
      </c>
      <c r="J10409" s="247"/>
      <c r="K10409"/>
      <c r="L10409"/>
      <c r="M10409"/>
      <c r="N10409"/>
      <c r="O10409"/>
      <c r="P10409"/>
      <c r="Q10409"/>
      <c r="U10409"/>
      <c r="V10409" t="s">
        <v>16603</v>
      </c>
      <c r="W10409" s="247"/>
      <c r="X10409"/>
      <c r="Y10409"/>
      <c r="Z10409"/>
      <c r="AA10409"/>
      <c r="AB10409" t="s">
        <v>4308</v>
      </c>
      <c r="AC10409" t="s">
        <v>4308</v>
      </c>
      <c r="AD10409" t="s">
        <v>4308</v>
      </c>
      <c r="AE10409" t="s">
        <v>4308</v>
      </c>
      <c r="AF10409" t="s">
        <v>4308</v>
      </c>
      <c r="AG10409" t="s">
        <v>4308</v>
      </c>
      <c r="AH10409" s="115" t="s">
        <v>4308</v>
      </c>
    </row>
    <row r="10410" spans="1:35" hidden="1" x14ac:dyDescent="0.25">
      <c r="A10410" s="246">
        <v>338321</v>
      </c>
      <c r="B10410" s="247" t="s">
        <v>14520</v>
      </c>
      <c r="C10410" s="247" t="s">
        <v>14521</v>
      </c>
      <c r="D10410" s="248" t="s">
        <v>3359</v>
      </c>
      <c r="E10410" t="s">
        <v>77</v>
      </c>
      <c r="F10410" s="126">
        <v>32143</v>
      </c>
      <c r="G10410" s="248" t="s">
        <v>18</v>
      </c>
      <c r="H10410" t="s">
        <v>16</v>
      </c>
      <c r="I10410" t="s">
        <v>136</v>
      </c>
      <c r="J10410" s="247" t="s">
        <v>1226</v>
      </c>
      <c r="K10410"/>
      <c r="L10410" t="s">
        <v>18</v>
      </c>
      <c r="M10410"/>
      <c r="N10410"/>
      <c r="O10410"/>
      <c r="P10410"/>
      <c r="Q10410"/>
      <c r="U10410"/>
      <c r="V10410">
        <v>0</v>
      </c>
      <c r="W10410" s="247"/>
      <c r="X10410"/>
      <c r="Y10410"/>
      <c r="Z10410"/>
      <c r="AA10410"/>
      <c r="AB10410"/>
      <c r="AC10410"/>
      <c r="AD10410"/>
      <c r="AE10410"/>
      <c r="AF10410"/>
      <c r="AG10410"/>
    </row>
    <row r="10411" spans="1:35" hidden="1" x14ac:dyDescent="0.25">
      <c r="A10411" s="246">
        <v>338322</v>
      </c>
      <c r="B10411" s="247" t="s">
        <v>14522</v>
      </c>
      <c r="C10411" s="247" t="s">
        <v>516</v>
      </c>
      <c r="D10411" s="248" t="s">
        <v>276</v>
      </c>
      <c r="E10411" t="s">
        <v>76</v>
      </c>
      <c r="F10411" s="126">
        <v>35563</v>
      </c>
      <c r="G10411" s="248" t="s">
        <v>18</v>
      </c>
      <c r="H10411" t="s">
        <v>16</v>
      </c>
      <c r="I10411" t="s">
        <v>136</v>
      </c>
      <c r="J10411" s="247" t="s">
        <v>1226</v>
      </c>
      <c r="K10411"/>
      <c r="L10411" t="s">
        <v>73</v>
      </c>
      <c r="M10411"/>
      <c r="N10411"/>
      <c r="O10411"/>
      <c r="P10411"/>
      <c r="Q10411"/>
      <c r="U10411"/>
      <c r="V10411" t="s">
        <v>16623</v>
      </c>
      <c r="W10411" s="247"/>
      <c r="X10411"/>
      <c r="Y10411"/>
      <c r="Z10411"/>
      <c r="AA10411"/>
      <c r="AB10411"/>
      <c r="AC10411"/>
      <c r="AD10411"/>
      <c r="AE10411" t="s">
        <v>4308</v>
      </c>
      <c r="AF10411" t="s">
        <v>4308</v>
      </c>
      <c r="AG10411" t="s">
        <v>4308</v>
      </c>
      <c r="AH10411" s="115" t="s">
        <v>4308</v>
      </c>
    </row>
    <row r="10412" spans="1:35" hidden="1" x14ac:dyDescent="0.25">
      <c r="A10412" s="246">
        <v>338323</v>
      </c>
      <c r="B10412" s="247" t="s">
        <v>14523</v>
      </c>
      <c r="C10412" s="247" t="s">
        <v>8014</v>
      </c>
      <c r="D10412" s="248" t="s">
        <v>480</v>
      </c>
      <c r="E10412" t="s">
        <v>77</v>
      </c>
      <c r="F10412" s="126">
        <v>36161</v>
      </c>
      <c r="G10412" s="248" t="s">
        <v>393</v>
      </c>
      <c r="H10412" t="s">
        <v>16</v>
      </c>
      <c r="I10412" t="s">
        <v>136</v>
      </c>
      <c r="J10412" s="247" t="s">
        <v>15</v>
      </c>
      <c r="K10412"/>
      <c r="L10412" t="s">
        <v>30</v>
      </c>
      <c r="M10412"/>
      <c r="N10412"/>
      <c r="O10412"/>
      <c r="P10412"/>
      <c r="Q10412"/>
      <c r="U10412"/>
      <c r="V10412" t="s">
        <v>16623</v>
      </c>
      <c r="W10412" s="247"/>
      <c r="X10412"/>
      <c r="Y10412"/>
      <c r="Z10412"/>
      <c r="AA10412"/>
      <c r="AB10412"/>
      <c r="AC10412"/>
      <c r="AD10412"/>
      <c r="AE10412"/>
      <c r="AF10412"/>
      <c r="AG10412"/>
      <c r="AH10412" s="115" t="s">
        <v>4308</v>
      </c>
    </row>
    <row r="10413" spans="1:35" hidden="1" x14ac:dyDescent="0.25">
      <c r="A10413" s="246">
        <v>338324</v>
      </c>
      <c r="B10413" s="247" t="s">
        <v>14524</v>
      </c>
      <c r="C10413" s="247" t="s">
        <v>14525</v>
      </c>
      <c r="D10413" s="248" t="s">
        <v>430</v>
      </c>
      <c r="E10413" t="s">
        <v>76</v>
      </c>
      <c r="F10413" s="126"/>
      <c r="G10413" s="248"/>
      <c r="H10413" t="s">
        <v>16</v>
      </c>
      <c r="I10413" t="s">
        <v>136</v>
      </c>
      <c r="J10413" s="247"/>
      <c r="K10413"/>
      <c r="L10413"/>
      <c r="M10413"/>
      <c r="N10413"/>
      <c r="O10413"/>
      <c r="P10413"/>
      <c r="Q10413"/>
      <c r="U10413"/>
      <c r="V10413" t="s">
        <v>4414</v>
      </c>
      <c r="W10413" s="247"/>
      <c r="X10413"/>
      <c r="Y10413"/>
      <c r="Z10413"/>
      <c r="AA10413"/>
      <c r="AB10413" t="s">
        <v>4308</v>
      </c>
      <c r="AC10413" t="s">
        <v>4308</v>
      </c>
      <c r="AD10413" t="s">
        <v>4308</v>
      </c>
      <c r="AE10413" t="s">
        <v>4308</v>
      </c>
      <c r="AF10413" t="s">
        <v>4308</v>
      </c>
      <c r="AG10413" t="s">
        <v>4308</v>
      </c>
      <c r="AH10413" s="115" t="s">
        <v>4308</v>
      </c>
    </row>
    <row r="10414" spans="1:35" x14ac:dyDescent="0.25">
      <c r="A10414" s="243">
        <v>338325</v>
      </c>
      <c r="B10414" s="244" t="s">
        <v>14526</v>
      </c>
      <c r="C10414" s="244" t="s">
        <v>227</v>
      </c>
      <c r="D10414" s="245" t="s">
        <v>839</v>
      </c>
      <c r="E10414" s="115" t="s">
        <v>76</v>
      </c>
      <c r="F10414" s="237"/>
      <c r="G10414" s="245"/>
      <c r="H10414" s="115" t="s">
        <v>16</v>
      </c>
      <c r="I10414" t="s">
        <v>107</v>
      </c>
      <c r="J10414" s="244"/>
      <c r="U10414"/>
      <c r="V10414" t="s">
        <v>4424</v>
      </c>
      <c r="W10414" s="244"/>
      <c r="AA10414" s="115" t="s">
        <v>4308</v>
      </c>
      <c r="AB10414" s="115" t="s">
        <v>4308</v>
      </c>
      <c r="AC10414" s="115" t="s">
        <v>4308</v>
      </c>
      <c r="AD10414" s="115" t="s">
        <v>4308</v>
      </c>
      <c r="AE10414" s="115" t="s">
        <v>4308</v>
      </c>
      <c r="AF10414" s="115" t="s">
        <v>4308</v>
      </c>
      <c r="AG10414" s="115" t="s">
        <v>4308</v>
      </c>
      <c r="AH10414" s="115" t="s">
        <v>4308</v>
      </c>
      <c r="AI10414" s="115" t="e">
        <f>VLOOKUP(A10414,'[2]دراسات قانونية'!$A$3:$E$600,1,0)</f>
        <v>#N/A</v>
      </c>
    </row>
    <row r="10415" spans="1:35" hidden="1" x14ac:dyDescent="0.25">
      <c r="A10415" s="246">
        <v>338326</v>
      </c>
      <c r="B10415" s="247" t="s">
        <v>14527</v>
      </c>
      <c r="C10415" s="247" t="s">
        <v>14528</v>
      </c>
      <c r="D10415" s="248" t="s">
        <v>373</v>
      </c>
      <c r="E10415" t="s">
        <v>76</v>
      </c>
      <c r="F10415" s="126">
        <v>34568</v>
      </c>
      <c r="G10415" s="248" t="s">
        <v>10112</v>
      </c>
      <c r="H10415" t="s">
        <v>16</v>
      </c>
      <c r="I10415" t="s">
        <v>129</v>
      </c>
      <c r="J10415" s="247" t="s">
        <v>1226</v>
      </c>
      <c r="K10415"/>
      <c r="L10415" t="s">
        <v>18</v>
      </c>
      <c r="M10415"/>
      <c r="N10415"/>
      <c r="O10415"/>
      <c r="P10415"/>
      <c r="Q10415"/>
      <c r="U10415"/>
      <c r="V10415" t="s">
        <v>16603</v>
      </c>
      <c r="W10415" s="247"/>
      <c r="X10415"/>
      <c r="Y10415"/>
      <c r="Z10415"/>
      <c r="AA10415"/>
      <c r="AB10415"/>
      <c r="AC10415"/>
      <c r="AD10415"/>
      <c r="AE10415" t="s">
        <v>4308</v>
      </c>
      <c r="AF10415" t="s">
        <v>4308</v>
      </c>
      <c r="AG10415" t="s">
        <v>4308</v>
      </c>
      <c r="AH10415" s="115" t="s">
        <v>4308</v>
      </c>
    </row>
    <row r="10416" spans="1:35" hidden="1" x14ac:dyDescent="0.25">
      <c r="A10416" s="243">
        <v>338327</v>
      </c>
      <c r="B10416" s="244" t="s">
        <v>3058</v>
      </c>
      <c r="C10416" s="244" t="s">
        <v>408</v>
      </c>
      <c r="D10416" s="245" t="s">
        <v>372</v>
      </c>
      <c r="E10416" s="115" t="s">
        <v>76</v>
      </c>
      <c r="F10416" s="237">
        <v>28767</v>
      </c>
      <c r="G10416" s="245" t="s">
        <v>3059</v>
      </c>
      <c r="H10416" s="115" t="s">
        <v>16</v>
      </c>
      <c r="I10416" t="s">
        <v>199</v>
      </c>
      <c r="J10416" s="244" t="s">
        <v>1226</v>
      </c>
      <c r="L10416" s="115" t="s">
        <v>61</v>
      </c>
      <c r="U10416"/>
      <c r="V10416">
        <v>0</v>
      </c>
      <c r="W10416" s="244"/>
      <c r="AH10416" s="115" t="s">
        <v>4308</v>
      </c>
    </row>
    <row r="10417" spans="1:35" hidden="1" x14ac:dyDescent="0.25">
      <c r="A10417" s="246">
        <v>338328</v>
      </c>
      <c r="B10417" s="247" t="s">
        <v>14529</v>
      </c>
      <c r="C10417" s="247" t="s">
        <v>324</v>
      </c>
      <c r="D10417" s="248" t="s">
        <v>1006</v>
      </c>
      <c r="E10417" t="s">
        <v>76</v>
      </c>
      <c r="F10417" s="126">
        <v>30060</v>
      </c>
      <c r="G10417" s="248" t="s">
        <v>14530</v>
      </c>
      <c r="H10417" t="s">
        <v>16</v>
      </c>
      <c r="I10417" t="s">
        <v>5306</v>
      </c>
      <c r="J10417" s="247" t="s">
        <v>1226</v>
      </c>
      <c r="K10417"/>
      <c r="L10417" t="s">
        <v>27</v>
      </c>
      <c r="M10417"/>
      <c r="N10417"/>
      <c r="O10417"/>
      <c r="P10417"/>
      <c r="Q10417"/>
      <c r="U10417"/>
      <c r="V10417" t="s">
        <v>4414</v>
      </c>
      <c r="W10417" s="247"/>
      <c r="X10417"/>
      <c r="Y10417"/>
      <c r="Z10417"/>
      <c r="AA10417"/>
      <c r="AB10417"/>
      <c r="AC10417"/>
      <c r="AD10417"/>
      <c r="AE10417"/>
      <c r="AF10417"/>
      <c r="AG10417"/>
    </row>
    <row r="10418" spans="1:35" hidden="1" x14ac:dyDescent="0.25">
      <c r="A10418" s="246">
        <v>338329</v>
      </c>
      <c r="B10418" s="247" t="s">
        <v>14531</v>
      </c>
      <c r="C10418" s="247" t="s">
        <v>486</v>
      </c>
      <c r="D10418" s="248" t="s">
        <v>381</v>
      </c>
      <c r="E10418" t="s">
        <v>76</v>
      </c>
      <c r="F10418" s="126">
        <v>35577</v>
      </c>
      <c r="G10418" s="248" t="s">
        <v>14532</v>
      </c>
      <c r="H10418" t="s">
        <v>16</v>
      </c>
      <c r="I10418" t="s">
        <v>129</v>
      </c>
      <c r="J10418" s="247" t="s">
        <v>1226</v>
      </c>
      <c r="K10418"/>
      <c r="L10418" t="s">
        <v>18</v>
      </c>
      <c r="M10418"/>
      <c r="N10418"/>
      <c r="O10418"/>
      <c r="P10418"/>
      <c r="Q10418"/>
      <c r="U10418"/>
      <c r="V10418">
        <v>0</v>
      </c>
      <c r="W10418" s="247"/>
      <c r="X10418"/>
      <c r="Y10418"/>
      <c r="Z10418"/>
      <c r="AA10418"/>
      <c r="AB10418"/>
      <c r="AC10418"/>
      <c r="AD10418"/>
      <c r="AE10418"/>
      <c r="AF10418"/>
      <c r="AG10418"/>
    </row>
    <row r="10419" spans="1:35" hidden="1" x14ac:dyDescent="0.25">
      <c r="A10419" s="246">
        <v>338331</v>
      </c>
      <c r="B10419" s="247" t="s">
        <v>14533</v>
      </c>
      <c r="C10419" s="247" t="s">
        <v>602</v>
      </c>
      <c r="D10419" s="248" t="s">
        <v>14392</v>
      </c>
      <c r="E10419" t="s">
        <v>77</v>
      </c>
      <c r="F10419" s="126">
        <v>33273</v>
      </c>
      <c r="G10419" s="248" t="s">
        <v>1527</v>
      </c>
      <c r="H10419" t="s">
        <v>16</v>
      </c>
      <c r="I10419" t="s">
        <v>129</v>
      </c>
      <c r="J10419" s="247"/>
      <c r="K10419"/>
      <c r="L10419"/>
      <c r="M10419"/>
      <c r="N10419"/>
      <c r="O10419"/>
      <c r="P10419"/>
      <c r="Q10419"/>
      <c r="U10419"/>
      <c r="V10419" t="s">
        <v>16623</v>
      </c>
      <c r="W10419" s="247"/>
      <c r="X10419"/>
      <c r="Y10419"/>
      <c r="Z10419"/>
      <c r="AA10419"/>
      <c r="AB10419"/>
      <c r="AC10419" t="s">
        <v>4308</v>
      </c>
      <c r="AD10419" t="s">
        <v>4308</v>
      </c>
      <c r="AE10419" t="s">
        <v>4308</v>
      </c>
      <c r="AF10419" t="s">
        <v>4308</v>
      </c>
      <c r="AG10419" t="s">
        <v>4308</v>
      </c>
      <c r="AH10419" s="115" t="s">
        <v>4308</v>
      </c>
    </row>
    <row r="10420" spans="1:35" hidden="1" x14ac:dyDescent="0.25">
      <c r="A10420" s="246">
        <v>338332</v>
      </c>
      <c r="B10420" s="247" t="s">
        <v>14534</v>
      </c>
      <c r="C10420" s="247" t="s">
        <v>5766</v>
      </c>
      <c r="D10420" s="248" t="s">
        <v>456</v>
      </c>
      <c r="E10420" t="s">
        <v>77</v>
      </c>
      <c r="F10420" s="126">
        <v>30736</v>
      </c>
      <c r="G10420" s="248" t="s">
        <v>18</v>
      </c>
      <c r="H10420" t="s">
        <v>16</v>
      </c>
      <c r="I10420" t="s">
        <v>129</v>
      </c>
      <c r="J10420" s="247"/>
      <c r="K10420"/>
      <c r="L10420"/>
      <c r="M10420"/>
      <c r="N10420"/>
      <c r="O10420"/>
      <c r="P10420"/>
      <c r="Q10420"/>
      <c r="U10420"/>
      <c r="V10420" t="s">
        <v>4424</v>
      </c>
      <c r="W10420" s="247"/>
      <c r="X10420"/>
      <c r="Y10420"/>
      <c r="Z10420"/>
      <c r="AA10420"/>
      <c r="AB10420"/>
      <c r="AC10420" t="s">
        <v>4308</v>
      </c>
      <c r="AD10420" t="s">
        <v>4308</v>
      </c>
      <c r="AE10420" t="s">
        <v>4308</v>
      </c>
      <c r="AF10420" t="s">
        <v>4308</v>
      </c>
      <c r="AG10420" t="s">
        <v>4308</v>
      </c>
      <c r="AH10420" s="115" t="s">
        <v>4308</v>
      </c>
    </row>
    <row r="10421" spans="1:35" ht="18" x14ac:dyDescent="0.25">
      <c r="A10421" s="249">
        <v>338333</v>
      </c>
      <c r="B10421" s="250" t="s">
        <v>14535</v>
      </c>
      <c r="C10421" s="250" t="s">
        <v>271</v>
      </c>
      <c r="D10421" s="251" t="s">
        <v>741</v>
      </c>
      <c r="E10421"/>
      <c r="F10421" s="126"/>
      <c r="G10421" s="252"/>
      <c r="H10421"/>
      <c r="I10421" t="s">
        <v>107</v>
      </c>
      <c r="J10421" s="253"/>
      <c r="K10421"/>
      <c r="L10421"/>
      <c r="M10421"/>
      <c r="N10421"/>
      <c r="O10421"/>
      <c r="P10421"/>
      <c r="Q10421"/>
      <c r="U10421"/>
      <c r="V10421">
        <v>0</v>
      </c>
      <c r="W10421" s="253"/>
      <c r="X10421"/>
      <c r="Y10421"/>
      <c r="Z10421"/>
      <c r="AA10421"/>
      <c r="AB10421"/>
      <c r="AC10421"/>
      <c r="AD10421"/>
      <c r="AE10421"/>
      <c r="AF10421"/>
      <c r="AG10421"/>
      <c r="AH10421" s="115" t="s">
        <v>4308</v>
      </c>
      <c r="AI10421" s="115" t="e">
        <f>VLOOKUP(A10421,'[2]دراسات قانونية'!$A$3:$E$600,1,0)</f>
        <v>#N/A</v>
      </c>
    </row>
    <row r="10422" spans="1:35" hidden="1" x14ac:dyDescent="0.25">
      <c r="A10422" s="243">
        <v>338334</v>
      </c>
      <c r="B10422" s="244" t="s">
        <v>3970</v>
      </c>
      <c r="C10422" s="244" t="s">
        <v>826</v>
      </c>
      <c r="D10422" s="245" t="s">
        <v>3971</v>
      </c>
      <c r="E10422" s="115" t="s">
        <v>77</v>
      </c>
      <c r="F10422" s="237">
        <v>33019</v>
      </c>
      <c r="G10422" s="245" t="s">
        <v>3972</v>
      </c>
      <c r="H10422" s="115" t="s">
        <v>16</v>
      </c>
      <c r="I10422" t="s">
        <v>199</v>
      </c>
      <c r="J10422" s="244" t="s">
        <v>1226</v>
      </c>
      <c r="L10422" s="115" t="s">
        <v>58</v>
      </c>
      <c r="U10422"/>
      <c r="V10422" t="s">
        <v>4414</v>
      </c>
      <c r="W10422" s="244"/>
      <c r="AG10422" s="115" t="s">
        <v>4308</v>
      </c>
      <c r="AH10422" s="115" t="s">
        <v>4308</v>
      </c>
    </row>
    <row r="10423" spans="1:35" hidden="1" x14ac:dyDescent="0.25">
      <c r="A10423" s="243">
        <v>338335</v>
      </c>
      <c r="B10423" s="244" t="s">
        <v>3303</v>
      </c>
      <c r="C10423" s="244" t="s">
        <v>244</v>
      </c>
      <c r="D10423" s="245" t="s">
        <v>267</v>
      </c>
      <c r="E10423" s="115" t="s">
        <v>76</v>
      </c>
      <c r="F10423" s="237">
        <v>33801</v>
      </c>
      <c r="G10423" s="245" t="s">
        <v>215</v>
      </c>
      <c r="H10423" s="115" t="s">
        <v>16</v>
      </c>
      <c r="I10423" t="s">
        <v>199</v>
      </c>
      <c r="J10423" s="244" t="s">
        <v>1226</v>
      </c>
      <c r="L10423" s="115" t="s">
        <v>73</v>
      </c>
      <c r="U10423"/>
      <c r="V10423">
        <v>0</v>
      </c>
      <c r="W10423" s="244"/>
    </row>
    <row r="10424" spans="1:35" hidden="1" x14ac:dyDescent="0.25">
      <c r="A10424" s="243">
        <v>338336</v>
      </c>
      <c r="B10424" s="244" t="s">
        <v>2577</v>
      </c>
      <c r="C10424" s="244" t="s">
        <v>703</v>
      </c>
      <c r="D10424" s="245" t="s">
        <v>2578</v>
      </c>
      <c r="E10424" s="115" t="s">
        <v>76</v>
      </c>
      <c r="F10424" s="237">
        <v>29587</v>
      </c>
      <c r="G10424" s="245" t="s">
        <v>18</v>
      </c>
      <c r="H10424" s="115" t="s">
        <v>16</v>
      </c>
      <c r="I10424" t="s">
        <v>199</v>
      </c>
      <c r="J10424" s="244" t="s">
        <v>15</v>
      </c>
      <c r="L10424" s="115" t="s">
        <v>18</v>
      </c>
      <c r="U10424"/>
      <c r="V10424">
        <v>0</v>
      </c>
      <c r="W10424" s="244"/>
    </row>
    <row r="10425" spans="1:35" ht="18" x14ac:dyDescent="0.25">
      <c r="A10425" s="249">
        <v>338337</v>
      </c>
      <c r="B10425" s="250" t="s">
        <v>14536</v>
      </c>
      <c r="C10425" s="250" t="s">
        <v>489</v>
      </c>
      <c r="D10425" s="251"/>
      <c r="E10425"/>
      <c r="F10425" s="126"/>
      <c r="G10425" s="252"/>
      <c r="H10425"/>
      <c r="I10425" t="s">
        <v>107</v>
      </c>
      <c r="J10425" s="253"/>
      <c r="K10425"/>
      <c r="L10425"/>
      <c r="M10425"/>
      <c r="N10425"/>
      <c r="O10425"/>
      <c r="P10425"/>
      <c r="Q10425"/>
      <c r="U10425"/>
      <c r="V10425">
        <v>0</v>
      </c>
      <c r="W10425" s="253"/>
      <c r="X10425"/>
      <c r="Y10425"/>
      <c r="Z10425"/>
      <c r="AA10425"/>
      <c r="AB10425"/>
      <c r="AC10425"/>
      <c r="AD10425"/>
      <c r="AE10425"/>
      <c r="AF10425"/>
      <c r="AG10425"/>
      <c r="AH10425" s="115" t="s">
        <v>4308</v>
      </c>
      <c r="AI10425" s="115" t="e">
        <f>VLOOKUP(A10425,'[2]دراسات قانونية'!$A$3:$E$600,1,0)</f>
        <v>#N/A</v>
      </c>
    </row>
    <row r="10426" spans="1:35" hidden="1" x14ac:dyDescent="0.25">
      <c r="A10426" s="243">
        <v>338338</v>
      </c>
      <c r="B10426" s="244" t="s">
        <v>3304</v>
      </c>
      <c r="C10426" s="244" t="s">
        <v>439</v>
      </c>
      <c r="D10426" s="245" t="s">
        <v>491</v>
      </c>
      <c r="E10426" s="115" t="s">
        <v>77</v>
      </c>
      <c r="F10426" s="237">
        <v>34244</v>
      </c>
      <c r="G10426" s="245" t="s">
        <v>18</v>
      </c>
      <c r="H10426" s="115" t="s">
        <v>16</v>
      </c>
      <c r="I10426" t="s">
        <v>136</v>
      </c>
      <c r="J10426" s="244" t="s">
        <v>1226</v>
      </c>
      <c r="L10426" s="115" t="s">
        <v>18</v>
      </c>
      <c r="U10426"/>
      <c r="V10426" t="s">
        <v>16623</v>
      </c>
      <c r="W10426" s="244"/>
    </row>
    <row r="10427" spans="1:35" hidden="1" x14ac:dyDescent="0.25">
      <c r="A10427" s="246">
        <v>338339</v>
      </c>
      <c r="B10427" s="247" t="s">
        <v>14537</v>
      </c>
      <c r="C10427" s="247" t="s">
        <v>567</v>
      </c>
      <c r="D10427" s="248" t="s">
        <v>921</v>
      </c>
      <c r="E10427" t="s">
        <v>76</v>
      </c>
      <c r="F10427" s="126">
        <v>32524</v>
      </c>
      <c r="G10427" s="248" t="s">
        <v>5654</v>
      </c>
      <c r="H10427" t="s">
        <v>31</v>
      </c>
      <c r="I10427" t="s">
        <v>136</v>
      </c>
      <c r="J10427" s="247" t="s">
        <v>1226</v>
      </c>
      <c r="K10427"/>
      <c r="L10427" t="s">
        <v>67</v>
      </c>
      <c r="M10427"/>
      <c r="N10427"/>
      <c r="O10427"/>
      <c r="P10427"/>
      <c r="Q10427"/>
      <c r="U10427"/>
      <c r="V10427">
        <v>0</v>
      </c>
      <c r="W10427" s="247"/>
      <c r="X10427"/>
      <c r="Y10427"/>
      <c r="Z10427"/>
      <c r="AA10427"/>
      <c r="AB10427"/>
      <c r="AC10427"/>
      <c r="AD10427"/>
      <c r="AE10427"/>
      <c r="AF10427"/>
      <c r="AG10427" t="s">
        <v>4308</v>
      </c>
      <c r="AH10427" s="115" t="s">
        <v>4308</v>
      </c>
    </row>
    <row r="10428" spans="1:35" hidden="1" x14ac:dyDescent="0.25">
      <c r="A10428" s="246">
        <v>338341</v>
      </c>
      <c r="B10428" s="247" t="s">
        <v>14538</v>
      </c>
      <c r="C10428" s="247" t="s">
        <v>227</v>
      </c>
      <c r="D10428" s="248" t="s">
        <v>230</v>
      </c>
      <c r="E10428" t="s">
        <v>76</v>
      </c>
      <c r="F10428" s="126"/>
      <c r="G10428" s="248"/>
      <c r="H10428" t="s">
        <v>16</v>
      </c>
      <c r="I10428" t="s">
        <v>129</v>
      </c>
      <c r="J10428" s="247"/>
      <c r="K10428"/>
      <c r="L10428"/>
      <c r="M10428"/>
      <c r="N10428"/>
      <c r="O10428"/>
      <c r="P10428"/>
      <c r="Q10428"/>
      <c r="U10428"/>
      <c r="V10428" t="s">
        <v>4424</v>
      </c>
      <c r="W10428" s="247"/>
      <c r="X10428"/>
      <c r="Y10428"/>
      <c r="Z10428"/>
      <c r="AA10428"/>
      <c r="AB10428"/>
      <c r="AC10428"/>
      <c r="AD10428" t="s">
        <v>4308</v>
      </c>
      <c r="AE10428" t="s">
        <v>4308</v>
      </c>
      <c r="AF10428" t="s">
        <v>4308</v>
      </c>
      <c r="AG10428" t="s">
        <v>4308</v>
      </c>
      <c r="AH10428" s="115" t="s">
        <v>4308</v>
      </c>
    </row>
    <row r="10429" spans="1:35" hidden="1" x14ac:dyDescent="0.25">
      <c r="A10429" s="243">
        <v>338342</v>
      </c>
      <c r="B10429" s="244" t="s">
        <v>4289</v>
      </c>
      <c r="C10429" s="244" t="s">
        <v>227</v>
      </c>
      <c r="D10429" s="245" t="s">
        <v>603</v>
      </c>
      <c r="E10429" s="115" t="s">
        <v>76</v>
      </c>
      <c r="F10429" s="237">
        <v>28747</v>
      </c>
      <c r="G10429" s="245" t="s">
        <v>544</v>
      </c>
      <c r="H10429" s="115" t="s">
        <v>16</v>
      </c>
      <c r="I10429" t="s">
        <v>199</v>
      </c>
      <c r="J10429" s="244" t="s">
        <v>1226</v>
      </c>
      <c r="L10429" s="115" t="s">
        <v>30</v>
      </c>
      <c r="U10429"/>
      <c r="V10429">
        <v>0</v>
      </c>
      <c r="W10429" s="244"/>
    </row>
    <row r="10430" spans="1:35" hidden="1" x14ac:dyDescent="0.25">
      <c r="A10430" s="246">
        <v>338343</v>
      </c>
      <c r="B10430" s="247" t="s">
        <v>14539</v>
      </c>
      <c r="C10430" s="247" t="s">
        <v>877</v>
      </c>
      <c r="D10430" s="248" t="s">
        <v>407</v>
      </c>
      <c r="E10430" t="s">
        <v>76</v>
      </c>
      <c r="F10430" s="126">
        <v>35392</v>
      </c>
      <c r="G10430" s="248" t="s">
        <v>18</v>
      </c>
      <c r="H10430" t="s">
        <v>16</v>
      </c>
      <c r="I10430" t="s">
        <v>129</v>
      </c>
      <c r="J10430" s="247" t="s">
        <v>1226</v>
      </c>
      <c r="K10430"/>
      <c r="L10430" t="s">
        <v>18</v>
      </c>
      <c r="M10430"/>
      <c r="N10430"/>
      <c r="O10430"/>
      <c r="P10430"/>
      <c r="Q10430"/>
      <c r="U10430"/>
      <c r="V10430">
        <v>0</v>
      </c>
      <c r="W10430" s="247"/>
      <c r="X10430"/>
      <c r="Y10430"/>
      <c r="Z10430"/>
      <c r="AA10430"/>
      <c r="AB10430"/>
      <c r="AC10430"/>
      <c r="AD10430"/>
      <c r="AE10430" t="s">
        <v>4308</v>
      </c>
      <c r="AF10430" t="s">
        <v>4308</v>
      </c>
      <c r="AG10430" t="s">
        <v>4308</v>
      </c>
      <c r="AH10430" s="115" t="s">
        <v>4308</v>
      </c>
    </row>
    <row r="10431" spans="1:35" hidden="1" x14ac:dyDescent="0.25">
      <c r="A10431" s="246">
        <v>338344</v>
      </c>
      <c r="B10431" s="247" t="s">
        <v>7802</v>
      </c>
      <c r="C10431" s="247" t="s">
        <v>279</v>
      </c>
      <c r="D10431" s="248" t="s">
        <v>232</v>
      </c>
      <c r="E10431" t="s">
        <v>76</v>
      </c>
      <c r="F10431" s="126">
        <v>28494</v>
      </c>
      <c r="G10431" s="248" t="s">
        <v>18</v>
      </c>
      <c r="H10431" t="s">
        <v>16</v>
      </c>
      <c r="I10431" t="s">
        <v>136</v>
      </c>
      <c r="J10431" s="247"/>
      <c r="K10431"/>
      <c r="L10431"/>
      <c r="M10431"/>
      <c r="N10431"/>
      <c r="O10431"/>
      <c r="P10431"/>
      <c r="Q10431"/>
      <c r="U10431"/>
      <c r="V10431" t="s">
        <v>4414</v>
      </c>
      <c r="W10431" s="247"/>
      <c r="X10431"/>
      <c r="Y10431"/>
      <c r="Z10431"/>
      <c r="AA10431"/>
      <c r="AB10431"/>
      <c r="AC10431"/>
      <c r="AD10431"/>
      <c r="AE10431"/>
      <c r="AF10431"/>
      <c r="AG10431"/>
    </row>
    <row r="10432" spans="1:35" hidden="1" x14ac:dyDescent="0.25">
      <c r="A10432" s="243">
        <v>338345</v>
      </c>
      <c r="B10432" s="244" t="s">
        <v>3973</v>
      </c>
      <c r="C10432" s="244" t="s">
        <v>727</v>
      </c>
      <c r="D10432" s="245" t="s">
        <v>276</v>
      </c>
      <c r="E10432" s="115" t="s">
        <v>77</v>
      </c>
      <c r="F10432" s="237">
        <v>34608</v>
      </c>
      <c r="G10432" s="245" t="s">
        <v>18</v>
      </c>
      <c r="H10432" s="115" t="s">
        <v>16</v>
      </c>
      <c r="I10432" t="s">
        <v>199</v>
      </c>
      <c r="J10432" s="244" t="s">
        <v>1226</v>
      </c>
      <c r="L10432" s="115" t="s">
        <v>18</v>
      </c>
      <c r="U10432"/>
      <c r="V10432">
        <v>0</v>
      </c>
      <c r="W10432" s="244"/>
    </row>
    <row r="10433" spans="1:35" x14ac:dyDescent="0.25">
      <c r="A10433" s="243">
        <v>338346</v>
      </c>
      <c r="B10433" s="244" t="s">
        <v>14540</v>
      </c>
      <c r="C10433" s="244" t="s">
        <v>335</v>
      </c>
      <c r="D10433" s="245" t="s">
        <v>14541</v>
      </c>
      <c r="E10433" s="115" t="s">
        <v>77</v>
      </c>
      <c r="F10433" s="237">
        <v>31354</v>
      </c>
      <c r="G10433" s="245" t="s">
        <v>620</v>
      </c>
      <c r="H10433" s="115" t="s">
        <v>16</v>
      </c>
      <c r="I10433" t="s">
        <v>107</v>
      </c>
      <c r="J10433" s="244"/>
      <c r="U10433"/>
      <c r="V10433" t="s">
        <v>4424</v>
      </c>
      <c r="W10433" s="244"/>
      <c r="AB10433" s="115" t="s">
        <v>4308</v>
      </c>
      <c r="AC10433" s="115" t="s">
        <v>4308</v>
      </c>
      <c r="AD10433" s="115" t="s">
        <v>4308</v>
      </c>
      <c r="AE10433" s="115" t="s">
        <v>4308</v>
      </c>
      <c r="AF10433" s="115" t="s">
        <v>4308</v>
      </c>
      <c r="AG10433" s="115" t="s">
        <v>4308</v>
      </c>
      <c r="AH10433" s="115" t="s">
        <v>4308</v>
      </c>
      <c r="AI10433" s="115" t="e">
        <f>VLOOKUP(A10433,'[2]دراسات قانونية'!$A$3:$E$600,1,0)</f>
        <v>#N/A</v>
      </c>
    </row>
    <row r="10434" spans="1:35" x14ac:dyDescent="0.25">
      <c r="A10434" s="243">
        <v>338347</v>
      </c>
      <c r="B10434" s="244" t="s">
        <v>14542</v>
      </c>
      <c r="C10434" s="244" t="s">
        <v>212</v>
      </c>
      <c r="D10434" s="245" t="s">
        <v>222</v>
      </c>
      <c r="E10434" s="115" t="s">
        <v>76</v>
      </c>
      <c r="F10434" s="237">
        <v>36892</v>
      </c>
      <c r="G10434" s="245" t="s">
        <v>918</v>
      </c>
      <c r="H10434" s="115" t="s">
        <v>16</v>
      </c>
      <c r="I10434" t="s">
        <v>107</v>
      </c>
      <c r="J10434" s="244" t="s">
        <v>15</v>
      </c>
      <c r="L10434" s="115" t="s">
        <v>30</v>
      </c>
      <c r="U10434"/>
      <c r="V10434" t="s">
        <v>16623</v>
      </c>
      <c r="W10434" s="244"/>
      <c r="AH10434" s="115" t="s">
        <v>4308</v>
      </c>
      <c r="AI10434" s="115" t="e">
        <f>VLOOKUP(A10434,'[2]دراسات قانونية'!$A$3:$E$600,1,0)</f>
        <v>#N/A</v>
      </c>
    </row>
    <row r="10435" spans="1:35" hidden="1" x14ac:dyDescent="0.25">
      <c r="A10435" s="246">
        <v>338348</v>
      </c>
      <c r="B10435" s="247" t="s">
        <v>14543</v>
      </c>
      <c r="C10435" s="247" t="s">
        <v>212</v>
      </c>
      <c r="D10435" s="248" t="s">
        <v>385</v>
      </c>
      <c r="E10435" t="s">
        <v>77</v>
      </c>
      <c r="F10435" s="126"/>
      <c r="G10435" s="248"/>
      <c r="H10435" t="s">
        <v>16</v>
      </c>
      <c r="I10435" t="s">
        <v>129</v>
      </c>
      <c r="J10435" s="247"/>
      <c r="K10435"/>
      <c r="L10435"/>
      <c r="M10435"/>
      <c r="N10435"/>
      <c r="O10435"/>
      <c r="P10435"/>
      <c r="Q10435"/>
      <c r="U10435"/>
      <c r="V10435" t="s">
        <v>4414</v>
      </c>
      <c r="W10435" s="247"/>
      <c r="X10435"/>
      <c r="Y10435"/>
      <c r="Z10435"/>
      <c r="AA10435"/>
      <c r="AB10435"/>
      <c r="AC10435"/>
      <c r="AD10435" t="s">
        <v>4308</v>
      </c>
      <c r="AE10435" t="s">
        <v>4308</v>
      </c>
      <c r="AF10435" t="s">
        <v>4308</v>
      </c>
      <c r="AG10435" t="s">
        <v>4308</v>
      </c>
      <c r="AH10435" s="115" t="s">
        <v>4308</v>
      </c>
    </row>
    <row r="10436" spans="1:35" x14ac:dyDescent="0.25">
      <c r="A10436" s="243">
        <v>338449</v>
      </c>
      <c r="B10436" s="244" t="s">
        <v>14544</v>
      </c>
      <c r="C10436" s="244" t="s">
        <v>335</v>
      </c>
      <c r="D10436" s="245" t="s">
        <v>923</v>
      </c>
      <c r="E10436" s="115" t="s">
        <v>76</v>
      </c>
      <c r="F10436" s="237">
        <v>32874</v>
      </c>
      <c r="G10436" s="245" t="s">
        <v>18</v>
      </c>
      <c r="H10436" s="115" t="s">
        <v>16</v>
      </c>
      <c r="I10436" t="s">
        <v>107</v>
      </c>
      <c r="J10436" s="244"/>
      <c r="U10436"/>
      <c r="V10436" t="s">
        <v>4413</v>
      </c>
      <c r="W10436" s="244"/>
      <c r="AC10436" s="115" t="s">
        <v>4308</v>
      </c>
      <c r="AD10436" s="115" t="s">
        <v>4308</v>
      </c>
      <c r="AE10436" s="115" t="s">
        <v>4308</v>
      </c>
      <c r="AF10436" s="115" t="s">
        <v>4308</v>
      </c>
      <c r="AG10436" s="115" t="s">
        <v>4308</v>
      </c>
      <c r="AH10436" s="115" t="s">
        <v>4308</v>
      </c>
      <c r="AI10436" s="115" t="e">
        <f>VLOOKUP(A10436,'[2]دراسات قانونية'!$A$3:$E$600,1,0)</f>
        <v>#N/A</v>
      </c>
    </row>
    <row r="10437" spans="1:35" x14ac:dyDescent="0.25">
      <c r="A10437" s="243">
        <v>338498</v>
      </c>
      <c r="B10437" s="244" t="s">
        <v>14545</v>
      </c>
      <c r="C10437" s="244" t="s">
        <v>8867</v>
      </c>
      <c r="D10437" s="245"/>
      <c r="F10437" s="237"/>
      <c r="G10437" s="245"/>
      <c r="I10437" t="s">
        <v>107</v>
      </c>
      <c r="J10437" s="244"/>
      <c r="U10437"/>
      <c r="V10437" t="s">
        <v>4424</v>
      </c>
      <c r="W10437" s="244"/>
      <c r="AB10437" s="115" t="s">
        <v>4308</v>
      </c>
      <c r="AC10437" s="115" t="s">
        <v>4308</v>
      </c>
      <c r="AD10437" s="115" t="s">
        <v>4308</v>
      </c>
      <c r="AE10437" s="115" t="s">
        <v>4308</v>
      </c>
      <c r="AF10437" s="115" t="s">
        <v>4308</v>
      </c>
      <c r="AG10437" s="115" t="s">
        <v>4308</v>
      </c>
      <c r="AH10437" s="115" t="s">
        <v>4308</v>
      </c>
      <c r="AI10437" s="115" t="e">
        <f>VLOOKUP(A10437,'[2]دراسات قانونية'!$A$3:$E$600,1,0)</f>
        <v>#N/A</v>
      </c>
    </row>
    <row r="10438" spans="1:35" x14ac:dyDescent="0.25">
      <c r="A10438" s="243">
        <v>338499</v>
      </c>
      <c r="B10438" s="244" t="s">
        <v>14546</v>
      </c>
      <c r="C10438" s="244" t="s">
        <v>212</v>
      </c>
      <c r="D10438" s="245" t="s">
        <v>4458</v>
      </c>
      <c r="E10438" s="115" t="s">
        <v>76</v>
      </c>
      <c r="F10438" s="237">
        <v>34700</v>
      </c>
      <c r="G10438" s="245" t="s">
        <v>666</v>
      </c>
      <c r="H10438" s="115" t="s">
        <v>16</v>
      </c>
      <c r="I10438" t="s">
        <v>107</v>
      </c>
      <c r="J10438" s="244" t="s">
        <v>1226</v>
      </c>
      <c r="L10438" s="115" t="s">
        <v>40</v>
      </c>
      <c r="U10438"/>
      <c r="V10438" t="s">
        <v>4336</v>
      </c>
      <c r="W10438" s="244"/>
      <c r="AG10438" s="115" t="s">
        <v>4308</v>
      </c>
      <c r="AH10438" s="115" t="s">
        <v>4308</v>
      </c>
      <c r="AI10438" s="115" t="e">
        <f>VLOOKUP(A10438,'[2]دراسات قانونية'!$A$3:$E$600,1,0)</f>
        <v>#N/A</v>
      </c>
    </row>
    <row r="10439" spans="1:35" x14ac:dyDescent="0.25">
      <c r="A10439" s="243">
        <v>338500</v>
      </c>
      <c r="B10439" s="244" t="s">
        <v>14547</v>
      </c>
      <c r="C10439" s="244" t="s">
        <v>2196</v>
      </c>
      <c r="D10439" s="245" t="s">
        <v>14548</v>
      </c>
      <c r="E10439" s="115" t="s">
        <v>76</v>
      </c>
      <c r="F10439" s="237"/>
      <c r="G10439" s="245"/>
      <c r="H10439" s="115" t="s">
        <v>16</v>
      </c>
      <c r="I10439" t="s">
        <v>107</v>
      </c>
      <c r="J10439" s="244"/>
      <c r="U10439"/>
      <c r="V10439" t="s">
        <v>16623</v>
      </c>
      <c r="W10439" s="244"/>
      <c r="AB10439" s="115" t="s">
        <v>4308</v>
      </c>
      <c r="AC10439" s="115" t="s">
        <v>4308</v>
      </c>
      <c r="AD10439" s="115" t="s">
        <v>4308</v>
      </c>
      <c r="AE10439" s="115" t="s">
        <v>4308</v>
      </c>
      <c r="AF10439" s="115" t="s">
        <v>4308</v>
      </c>
      <c r="AG10439" s="115" t="s">
        <v>4308</v>
      </c>
      <c r="AH10439" s="115" t="s">
        <v>4308</v>
      </c>
      <c r="AI10439" s="115" t="e">
        <f>VLOOKUP(A10439,'[2]دراسات قانونية'!$A$3:$E$600,1,0)</f>
        <v>#N/A</v>
      </c>
    </row>
    <row r="10440" spans="1:35" hidden="1" x14ac:dyDescent="0.25">
      <c r="A10440" s="246">
        <v>338501</v>
      </c>
      <c r="B10440" s="247" t="s">
        <v>14549</v>
      </c>
      <c r="C10440" s="247" t="s">
        <v>388</v>
      </c>
      <c r="D10440" s="248" t="s">
        <v>321</v>
      </c>
      <c r="E10440" t="s">
        <v>76</v>
      </c>
      <c r="F10440" s="126">
        <v>32582</v>
      </c>
      <c r="G10440" s="248" t="s">
        <v>666</v>
      </c>
      <c r="H10440" t="s">
        <v>16</v>
      </c>
      <c r="I10440" t="s">
        <v>201</v>
      </c>
      <c r="J10440" s="247" t="s">
        <v>15</v>
      </c>
      <c r="K10440"/>
      <c r="L10440" t="s">
        <v>40</v>
      </c>
      <c r="M10440"/>
      <c r="N10440"/>
      <c r="O10440"/>
      <c r="P10440"/>
      <c r="Q10440"/>
      <c r="U10440"/>
      <c r="V10440">
        <v>0</v>
      </c>
      <c r="W10440" s="247"/>
      <c r="X10440"/>
      <c r="Y10440"/>
      <c r="Z10440"/>
      <c r="AA10440"/>
      <c r="AB10440"/>
      <c r="AC10440"/>
      <c r="AD10440"/>
      <c r="AE10440"/>
      <c r="AF10440"/>
      <c r="AG10440"/>
    </row>
    <row r="10441" spans="1:35" x14ac:dyDescent="0.25">
      <c r="A10441" s="243">
        <v>338502</v>
      </c>
      <c r="B10441" s="244" t="s">
        <v>14550</v>
      </c>
      <c r="C10441" s="244" t="s">
        <v>14551</v>
      </c>
      <c r="D10441" s="245" t="s">
        <v>521</v>
      </c>
      <c r="E10441" s="115" t="s">
        <v>76</v>
      </c>
      <c r="F10441" s="237">
        <v>34700</v>
      </c>
      <c r="G10441" s="245" t="s">
        <v>918</v>
      </c>
      <c r="H10441" s="115" t="s">
        <v>16</v>
      </c>
      <c r="I10441" t="s">
        <v>107</v>
      </c>
      <c r="J10441" s="244"/>
      <c r="U10441"/>
      <c r="V10441" t="s">
        <v>16623</v>
      </c>
      <c r="W10441" s="244"/>
      <c r="AD10441" s="115" t="s">
        <v>4308</v>
      </c>
      <c r="AE10441" s="115" t="s">
        <v>4308</v>
      </c>
      <c r="AF10441" s="115" t="s">
        <v>4308</v>
      </c>
      <c r="AG10441" s="115" t="s">
        <v>4308</v>
      </c>
      <c r="AH10441" s="115" t="s">
        <v>4308</v>
      </c>
      <c r="AI10441" s="115" t="e">
        <f>VLOOKUP(A10441,'[2]دراسات قانونية'!$A$3:$E$600,1,0)</f>
        <v>#N/A</v>
      </c>
    </row>
    <row r="10442" spans="1:35" hidden="1" x14ac:dyDescent="0.25">
      <c r="A10442" s="246">
        <v>338503</v>
      </c>
      <c r="B10442" s="247" t="s">
        <v>9252</v>
      </c>
      <c r="C10442" s="247" t="s">
        <v>11557</v>
      </c>
      <c r="D10442" s="248" t="s">
        <v>1311</v>
      </c>
      <c r="E10442" t="s">
        <v>76</v>
      </c>
      <c r="F10442" s="126">
        <v>23925</v>
      </c>
      <c r="G10442" s="248" t="s">
        <v>14552</v>
      </c>
      <c r="H10442" t="s">
        <v>16</v>
      </c>
      <c r="I10442" t="s">
        <v>136</v>
      </c>
      <c r="J10442" s="247" t="s">
        <v>1226</v>
      </c>
      <c r="K10442"/>
      <c r="L10442" t="s">
        <v>18</v>
      </c>
      <c r="M10442"/>
      <c r="N10442"/>
      <c r="O10442"/>
      <c r="P10442"/>
      <c r="Q10442"/>
      <c r="U10442"/>
      <c r="V10442">
        <v>0</v>
      </c>
      <c r="W10442" s="247"/>
      <c r="X10442"/>
      <c r="Y10442"/>
      <c r="Z10442"/>
      <c r="AA10442"/>
      <c r="AB10442"/>
      <c r="AC10442"/>
      <c r="AD10442"/>
      <c r="AE10442"/>
      <c r="AF10442"/>
      <c r="AG10442"/>
      <c r="AH10442" s="115" t="s">
        <v>4308</v>
      </c>
    </row>
    <row r="10443" spans="1:35" hidden="1" x14ac:dyDescent="0.25">
      <c r="A10443" s="246">
        <v>338504</v>
      </c>
      <c r="B10443" s="247" t="s">
        <v>14553</v>
      </c>
      <c r="C10443" s="247" t="s">
        <v>227</v>
      </c>
      <c r="D10443" s="248" t="s">
        <v>735</v>
      </c>
      <c r="E10443" t="s">
        <v>76</v>
      </c>
      <c r="F10443" s="126">
        <v>34416</v>
      </c>
      <c r="G10443" s="248" t="s">
        <v>243</v>
      </c>
      <c r="H10443" t="s">
        <v>16</v>
      </c>
      <c r="I10443" t="s">
        <v>136</v>
      </c>
      <c r="J10443" s="247" t="s">
        <v>1226</v>
      </c>
      <c r="K10443"/>
      <c r="L10443" t="s">
        <v>18</v>
      </c>
      <c r="M10443"/>
      <c r="N10443"/>
      <c r="O10443"/>
      <c r="P10443"/>
      <c r="Q10443"/>
      <c r="U10443"/>
      <c r="V10443">
        <v>0</v>
      </c>
      <c r="W10443" s="247"/>
      <c r="X10443"/>
      <c r="Y10443"/>
      <c r="Z10443"/>
      <c r="AA10443"/>
      <c r="AB10443"/>
      <c r="AC10443"/>
      <c r="AD10443"/>
      <c r="AE10443"/>
      <c r="AF10443"/>
      <c r="AG10443"/>
    </row>
    <row r="10444" spans="1:35" x14ac:dyDescent="0.25">
      <c r="A10444" s="243">
        <v>338505</v>
      </c>
      <c r="B10444" s="244" t="s">
        <v>14554</v>
      </c>
      <c r="C10444" s="244" t="s">
        <v>854</v>
      </c>
      <c r="D10444" s="245" t="s">
        <v>281</v>
      </c>
      <c r="E10444" s="115" t="s">
        <v>76</v>
      </c>
      <c r="F10444" s="237">
        <v>31173</v>
      </c>
      <c r="G10444" s="245" t="s">
        <v>1271</v>
      </c>
      <c r="H10444" s="115" t="s">
        <v>19</v>
      </c>
      <c r="I10444" t="s">
        <v>107</v>
      </c>
      <c r="J10444" s="244"/>
      <c r="U10444"/>
      <c r="V10444" t="s">
        <v>16623</v>
      </c>
      <c r="W10444" s="244"/>
      <c r="AC10444" s="115" t="s">
        <v>4308</v>
      </c>
      <c r="AD10444" s="115" t="s">
        <v>4308</v>
      </c>
      <c r="AE10444" s="115" t="s">
        <v>4308</v>
      </c>
      <c r="AF10444" s="115" t="s">
        <v>4308</v>
      </c>
      <c r="AG10444" s="115" t="s">
        <v>4308</v>
      </c>
      <c r="AH10444" s="115" t="s">
        <v>4308</v>
      </c>
      <c r="AI10444" s="115" t="e">
        <f>VLOOKUP(A10444,'[2]دراسات قانونية'!$A$3:$E$600,1,0)</f>
        <v>#N/A</v>
      </c>
    </row>
    <row r="10445" spans="1:35" x14ac:dyDescent="0.25">
      <c r="A10445" s="243">
        <v>338506</v>
      </c>
      <c r="B10445" s="244" t="s">
        <v>8977</v>
      </c>
      <c r="C10445" s="244" t="s">
        <v>360</v>
      </c>
      <c r="D10445" s="245" t="s">
        <v>210</v>
      </c>
      <c r="E10445" s="115" t="s">
        <v>76</v>
      </c>
      <c r="F10445" s="237">
        <v>34784</v>
      </c>
      <c r="G10445" s="245" t="s">
        <v>666</v>
      </c>
      <c r="H10445" s="115" t="s">
        <v>16</v>
      </c>
      <c r="I10445" t="s">
        <v>107</v>
      </c>
      <c r="J10445" s="244"/>
      <c r="U10445"/>
      <c r="V10445" t="s">
        <v>16623</v>
      </c>
      <c r="W10445" s="244"/>
      <c r="AC10445" s="115" t="s">
        <v>4308</v>
      </c>
      <c r="AD10445" s="115" t="s">
        <v>4308</v>
      </c>
      <c r="AE10445" s="115" t="s">
        <v>4308</v>
      </c>
      <c r="AF10445" s="115" t="s">
        <v>4308</v>
      </c>
      <c r="AG10445" s="115" t="s">
        <v>4308</v>
      </c>
      <c r="AH10445" s="115" t="s">
        <v>4308</v>
      </c>
      <c r="AI10445" s="115" t="e">
        <f>VLOOKUP(A10445,'[2]دراسات قانونية'!$A$3:$E$600,1,0)</f>
        <v>#N/A</v>
      </c>
    </row>
    <row r="10446" spans="1:35" x14ac:dyDescent="0.25">
      <c r="A10446" s="243">
        <v>338507</v>
      </c>
      <c r="B10446" s="244" t="s">
        <v>14555</v>
      </c>
      <c r="C10446" s="244" t="s">
        <v>212</v>
      </c>
      <c r="D10446" s="245" t="s">
        <v>237</v>
      </c>
      <c r="E10446" s="115" t="s">
        <v>76</v>
      </c>
      <c r="F10446" s="237">
        <v>32509</v>
      </c>
      <c r="G10446" s="245" t="s">
        <v>9953</v>
      </c>
      <c r="H10446" s="115" t="s">
        <v>16</v>
      </c>
      <c r="I10446" t="s">
        <v>107</v>
      </c>
      <c r="J10446" s="244"/>
      <c r="U10446"/>
      <c r="V10446" t="s">
        <v>16623</v>
      </c>
      <c r="W10446" s="244"/>
      <c r="AC10446" s="115" t="s">
        <v>4308</v>
      </c>
      <c r="AD10446" s="115" t="s">
        <v>4308</v>
      </c>
      <c r="AE10446" s="115" t="s">
        <v>4308</v>
      </c>
      <c r="AF10446" s="115" t="s">
        <v>4308</v>
      </c>
      <c r="AG10446" s="115" t="s">
        <v>4308</v>
      </c>
      <c r="AH10446" s="115" t="s">
        <v>4308</v>
      </c>
      <c r="AI10446" s="115" t="e">
        <f>VLOOKUP(A10446,'[2]دراسات قانونية'!$A$3:$E$600,1,0)</f>
        <v>#N/A</v>
      </c>
    </row>
    <row r="10447" spans="1:35" hidden="1" x14ac:dyDescent="0.25">
      <c r="A10447" s="246">
        <v>338508</v>
      </c>
      <c r="B10447" s="247" t="s">
        <v>14556</v>
      </c>
      <c r="C10447" s="247" t="s">
        <v>212</v>
      </c>
      <c r="D10447" s="248" t="s">
        <v>1635</v>
      </c>
      <c r="E10447" t="s">
        <v>76</v>
      </c>
      <c r="F10447" s="126">
        <v>35796</v>
      </c>
      <c r="G10447" s="248" t="s">
        <v>1520</v>
      </c>
      <c r="H10447" t="s">
        <v>16</v>
      </c>
      <c r="I10447" t="s">
        <v>129</v>
      </c>
      <c r="J10447" s="247" t="s">
        <v>15</v>
      </c>
      <c r="K10447"/>
      <c r="L10447" t="s">
        <v>73</v>
      </c>
      <c r="M10447"/>
      <c r="N10447"/>
      <c r="O10447"/>
      <c r="P10447"/>
      <c r="Q10447"/>
      <c r="U10447"/>
      <c r="V10447">
        <v>0</v>
      </c>
      <c r="W10447" s="247"/>
      <c r="X10447"/>
      <c r="Y10447"/>
      <c r="Z10447"/>
      <c r="AA10447"/>
      <c r="AB10447"/>
      <c r="AC10447"/>
      <c r="AD10447"/>
      <c r="AE10447"/>
      <c r="AF10447"/>
      <c r="AG10447"/>
      <c r="AH10447" s="115" t="s">
        <v>4308</v>
      </c>
    </row>
    <row r="10448" spans="1:35" x14ac:dyDescent="0.25">
      <c r="A10448" s="243">
        <v>338509</v>
      </c>
      <c r="B10448" s="244" t="s">
        <v>14557</v>
      </c>
      <c r="C10448" s="244" t="s">
        <v>653</v>
      </c>
      <c r="D10448" s="245" t="s">
        <v>695</v>
      </c>
      <c r="E10448" s="115" t="s">
        <v>77</v>
      </c>
      <c r="F10448" s="237">
        <v>32916</v>
      </c>
      <c r="G10448" s="245" t="s">
        <v>14558</v>
      </c>
      <c r="H10448" s="115" t="s">
        <v>16</v>
      </c>
      <c r="I10448" t="s">
        <v>107</v>
      </c>
      <c r="J10448" s="244" t="s">
        <v>1226</v>
      </c>
      <c r="L10448" s="115" t="s">
        <v>30</v>
      </c>
      <c r="U10448"/>
      <c r="V10448" t="s">
        <v>16623</v>
      </c>
      <c r="W10448" s="244"/>
      <c r="AH10448" s="115" t="s">
        <v>4308</v>
      </c>
      <c r="AI10448" s="115" t="e">
        <f>VLOOKUP(A10448,'[2]دراسات قانونية'!$A$3:$E$600,1,0)</f>
        <v>#N/A</v>
      </c>
    </row>
    <row r="10449" spans="1:35" hidden="1" x14ac:dyDescent="0.25">
      <c r="A10449" s="246">
        <v>338510</v>
      </c>
      <c r="B10449" s="247" t="s">
        <v>14559</v>
      </c>
      <c r="C10449" s="247" t="s">
        <v>227</v>
      </c>
      <c r="D10449" s="248" t="s">
        <v>4752</v>
      </c>
      <c r="E10449" t="s">
        <v>76</v>
      </c>
      <c r="F10449" s="126">
        <v>35197</v>
      </c>
      <c r="G10449" s="248" t="s">
        <v>18</v>
      </c>
      <c r="H10449" t="s">
        <v>16</v>
      </c>
      <c r="I10449" t="s">
        <v>129</v>
      </c>
      <c r="J10449" s="247" t="s">
        <v>1226</v>
      </c>
      <c r="K10449"/>
      <c r="L10449" t="s">
        <v>18</v>
      </c>
      <c r="M10449"/>
      <c r="N10449"/>
      <c r="O10449"/>
      <c r="P10449"/>
      <c r="Q10449"/>
      <c r="U10449"/>
      <c r="V10449">
        <v>0</v>
      </c>
      <c r="W10449" s="247"/>
      <c r="X10449"/>
      <c r="Y10449"/>
      <c r="Z10449"/>
      <c r="AA10449"/>
      <c r="AB10449"/>
      <c r="AC10449"/>
      <c r="AD10449"/>
      <c r="AE10449"/>
      <c r="AF10449"/>
      <c r="AG10449"/>
      <c r="AH10449" s="115" t="s">
        <v>4308</v>
      </c>
    </row>
    <row r="10450" spans="1:35" x14ac:dyDescent="0.25">
      <c r="A10450" s="243">
        <v>338511</v>
      </c>
      <c r="B10450" s="244" t="s">
        <v>14560</v>
      </c>
      <c r="C10450" s="244" t="s">
        <v>216</v>
      </c>
      <c r="D10450" s="245" t="s">
        <v>342</v>
      </c>
      <c r="E10450" s="115" t="s">
        <v>77</v>
      </c>
      <c r="F10450" s="237">
        <v>27022</v>
      </c>
      <c r="G10450" s="245" t="s">
        <v>18</v>
      </c>
      <c r="H10450" s="115" t="s">
        <v>16</v>
      </c>
      <c r="I10450" t="s">
        <v>107</v>
      </c>
      <c r="J10450" s="244"/>
      <c r="U10450"/>
      <c r="V10450" t="s">
        <v>16623</v>
      </c>
      <c r="W10450" s="244"/>
      <c r="AC10450" s="115" t="s">
        <v>4308</v>
      </c>
      <c r="AD10450" s="115" t="s">
        <v>4308</v>
      </c>
      <c r="AE10450" s="115" t="s">
        <v>4308</v>
      </c>
      <c r="AF10450" s="115" t="s">
        <v>4308</v>
      </c>
      <c r="AG10450" s="115" t="s">
        <v>4308</v>
      </c>
      <c r="AH10450" s="115" t="s">
        <v>4308</v>
      </c>
      <c r="AI10450" s="115" t="e">
        <f>VLOOKUP(A10450,'[2]دراسات قانونية'!$A$3:$E$600,1,0)</f>
        <v>#N/A</v>
      </c>
    </row>
    <row r="10451" spans="1:35" x14ac:dyDescent="0.25">
      <c r="A10451" s="243">
        <v>338512</v>
      </c>
      <c r="B10451" s="244" t="s">
        <v>14561</v>
      </c>
      <c r="C10451" s="244" t="s">
        <v>348</v>
      </c>
      <c r="D10451" s="245" t="s">
        <v>387</v>
      </c>
      <c r="E10451" s="115" t="s">
        <v>77</v>
      </c>
      <c r="F10451" s="237">
        <v>35522</v>
      </c>
      <c r="G10451" s="245" t="s">
        <v>6726</v>
      </c>
      <c r="H10451" s="115" t="s">
        <v>16</v>
      </c>
      <c r="I10451" t="s">
        <v>107</v>
      </c>
      <c r="J10451" s="244" t="s">
        <v>1226</v>
      </c>
      <c r="L10451" s="115" t="s">
        <v>30</v>
      </c>
      <c r="U10451"/>
      <c r="V10451" t="s">
        <v>16623</v>
      </c>
      <c r="W10451" s="244"/>
      <c r="AE10451" s="115" t="s">
        <v>4308</v>
      </c>
      <c r="AF10451" s="115" t="s">
        <v>4308</v>
      </c>
      <c r="AG10451" s="115" t="s">
        <v>4308</v>
      </c>
      <c r="AH10451" s="115" t="s">
        <v>4308</v>
      </c>
      <c r="AI10451" s="115" t="e">
        <f>VLOOKUP(A10451,'[2]دراسات قانونية'!$A$3:$E$600,1,0)</f>
        <v>#N/A</v>
      </c>
    </row>
    <row r="10452" spans="1:35" hidden="1" x14ac:dyDescent="0.25">
      <c r="A10452" s="246">
        <v>338513</v>
      </c>
      <c r="B10452" s="247" t="s">
        <v>14562</v>
      </c>
      <c r="C10452" s="247" t="s">
        <v>231</v>
      </c>
      <c r="D10452" s="248" t="s">
        <v>751</v>
      </c>
      <c r="E10452" t="s">
        <v>76</v>
      </c>
      <c r="F10452" s="126">
        <v>31801</v>
      </c>
      <c r="G10452" s="248" t="s">
        <v>18</v>
      </c>
      <c r="H10452" t="s">
        <v>16</v>
      </c>
      <c r="I10452" t="s">
        <v>136</v>
      </c>
      <c r="J10452" s="247" t="s">
        <v>15</v>
      </c>
      <c r="K10452"/>
      <c r="L10452" t="s">
        <v>18</v>
      </c>
      <c r="M10452"/>
      <c r="N10452"/>
      <c r="O10452"/>
      <c r="P10452"/>
      <c r="Q10452"/>
      <c r="U10452"/>
      <c r="V10452">
        <v>0</v>
      </c>
      <c r="W10452" s="247"/>
      <c r="X10452"/>
      <c r="Y10452"/>
      <c r="Z10452"/>
      <c r="AA10452"/>
      <c r="AB10452"/>
      <c r="AC10452"/>
      <c r="AD10452"/>
      <c r="AE10452"/>
      <c r="AF10452"/>
      <c r="AG10452"/>
    </row>
    <row r="10453" spans="1:35" hidden="1" x14ac:dyDescent="0.25">
      <c r="A10453" s="246">
        <v>338514</v>
      </c>
      <c r="B10453" s="247" t="s">
        <v>14563</v>
      </c>
      <c r="C10453" s="247" t="s">
        <v>241</v>
      </c>
      <c r="D10453" s="248" t="s">
        <v>480</v>
      </c>
      <c r="E10453" t="s">
        <v>77</v>
      </c>
      <c r="F10453" s="126">
        <v>33270</v>
      </c>
      <c r="G10453" s="248" t="s">
        <v>1494</v>
      </c>
      <c r="H10453" t="s">
        <v>16</v>
      </c>
      <c r="I10453" t="s">
        <v>129</v>
      </c>
      <c r="J10453" s="247" t="s">
        <v>15</v>
      </c>
      <c r="K10453"/>
      <c r="L10453" t="s">
        <v>73</v>
      </c>
      <c r="M10453"/>
      <c r="N10453"/>
      <c r="O10453"/>
      <c r="P10453"/>
      <c r="Q10453"/>
      <c r="U10453"/>
      <c r="V10453">
        <v>0</v>
      </c>
      <c r="W10453" s="247"/>
      <c r="X10453"/>
      <c r="Y10453"/>
      <c r="Z10453"/>
      <c r="AA10453"/>
      <c r="AB10453"/>
      <c r="AC10453"/>
      <c r="AD10453"/>
      <c r="AE10453"/>
      <c r="AF10453"/>
      <c r="AG10453"/>
      <c r="AH10453" s="115" t="s">
        <v>4308</v>
      </c>
    </row>
    <row r="10454" spans="1:35" hidden="1" x14ac:dyDescent="0.25">
      <c r="A10454" s="243">
        <v>338515</v>
      </c>
      <c r="B10454" s="244" t="s">
        <v>2266</v>
      </c>
      <c r="C10454" s="244" t="s">
        <v>1821</v>
      </c>
      <c r="D10454" s="245" t="s">
        <v>1114</v>
      </c>
      <c r="E10454" s="115" t="s">
        <v>77</v>
      </c>
      <c r="F10454" s="237">
        <v>35693</v>
      </c>
      <c r="G10454" s="245" t="s">
        <v>18</v>
      </c>
      <c r="H10454" s="115" t="s">
        <v>16</v>
      </c>
      <c r="I10454" t="s">
        <v>199</v>
      </c>
      <c r="J10454" s="244" t="s">
        <v>1226</v>
      </c>
      <c r="L10454" s="115" t="s">
        <v>73</v>
      </c>
      <c r="U10454"/>
      <c r="V10454">
        <v>0</v>
      </c>
      <c r="W10454" s="244"/>
    </row>
    <row r="10455" spans="1:35" x14ac:dyDescent="0.25">
      <c r="A10455" s="243">
        <v>338516</v>
      </c>
      <c r="B10455" s="244" t="s">
        <v>14564</v>
      </c>
      <c r="C10455" s="244" t="s">
        <v>14565</v>
      </c>
      <c r="D10455" s="245" t="s">
        <v>306</v>
      </c>
      <c r="E10455" s="115" t="s">
        <v>76</v>
      </c>
      <c r="F10455" s="237">
        <v>33253</v>
      </c>
      <c r="G10455" s="245" t="s">
        <v>18</v>
      </c>
      <c r="H10455" s="115" t="s">
        <v>16</v>
      </c>
      <c r="I10455" t="s">
        <v>107</v>
      </c>
      <c r="J10455" s="244"/>
      <c r="U10455"/>
      <c r="V10455" t="s">
        <v>16623</v>
      </c>
      <c r="W10455" s="244"/>
      <c r="AC10455" s="115" t="s">
        <v>4308</v>
      </c>
      <c r="AD10455" s="115" t="s">
        <v>4308</v>
      </c>
      <c r="AE10455" s="115" t="s">
        <v>4308</v>
      </c>
      <c r="AF10455" s="115" t="s">
        <v>4308</v>
      </c>
      <c r="AG10455" s="115" t="s">
        <v>4308</v>
      </c>
      <c r="AH10455" s="115" t="s">
        <v>4308</v>
      </c>
      <c r="AI10455" s="115" t="e">
        <f>VLOOKUP(A10455,'[2]دراسات قانونية'!$A$3:$E$600,1,0)</f>
        <v>#N/A</v>
      </c>
    </row>
    <row r="10456" spans="1:35" hidden="1" x14ac:dyDescent="0.25">
      <c r="A10456" s="246">
        <v>338517</v>
      </c>
      <c r="B10456" s="247" t="s">
        <v>14566</v>
      </c>
      <c r="C10456" s="247" t="s">
        <v>332</v>
      </c>
      <c r="D10456" s="248" t="s">
        <v>448</v>
      </c>
      <c r="E10456" t="s">
        <v>77</v>
      </c>
      <c r="F10456" s="126">
        <v>30789</v>
      </c>
      <c r="G10456" s="248" t="s">
        <v>18</v>
      </c>
      <c r="H10456" t="s">
        <v>16</v>
      </c>
      <c r="I10456" t="s">
        <v>136</v>
      </c>
      <c r="J10456" s="247" t="s">
        <v>1226</v>
      </c>
      <c r="K10456"/>
      <c r="L10456" t="s">
        <v>18</v>
      </c>
      <c r="M10456"/>
      <c r="N10456"/>
      <c r="O10456"/>
      <c r="P10456"/>
      <c r="Q10456"/>
      <c r="U10456"/>
      <c r="V10456">
        <v>0</v>
      </c>
      <c r="W10456" s="247"/>
      <c r="X10456"/>
      <c r="Y10456"/>
      <c r="Z10456"/>
      <c r="AA10456"/>
      <c r="AB10456"/>
      <c r="AC10456"/>
      <c r="AD10456"/>
      <c r="AE10456"/>
      <c r="AF10456"/>
      <c r="AG10456"/>
    </row>
    <row r="10457" spans="1:35" hidden="1" x14ac:dyDescent="0.25">
      <c r="A10457" s="246">
        <v>338518</v>
      </c>
      <c r="B10457" s="247" t="s">
        <v>14567</v>
      </c>
      <c r="C10457" s="247" t="s">
        <v>4937</v>
      </c>
      <c r="D10457" s="248" t="s">
        <v>1106</v>
      </c>
      <c r="E10457" t="s">
        <v>77</v>
      </c>
      <c r="F10457" s="126">
        <v>33643</v>
      </c>
      <c r="G10457" s="248" t="s">
        <v>2286</v>
      </c>
      <c r="H10457" t="s">
        <v>16</v>
      </c>
      <c r="I10457" t="s">
        <v>136</v>
      </c>
      <c r="J10457" s="247" t="s">
        <v>1226</v>
      </c>
      <c r="K10457"/>
      <c r="L10457" t="s">
        <v>30</v>
      </c>
      <c r="M10457"/>
      <c r="N10457"/>
      <c r="O10457"/>
      <c r="P10457"/>
      <c r="Q10457"/>
      <c r="U10457"/>
      <c r="V10457">
        <v>0</v>
      </c>
      <c r="W10457" s="247"/>
      <c r="X10457"/>
      <c r="Y10457"/>
      <c r="Z10457"/>
      <c r="AA10457"/>
      <c r="AB10457"/>
      <c r="AC10457"/>
      <c r="AD10457"/>
      <c r="AE10457"/>
      <c r="AF10457"/>
      <c r="AG10457"/>
      <c r="AH10457" s="115" t="s">
        <v>4308</v>
      </c>
    </row>
    <row r="10458" spans="1:35" x14ac:dyDescent="0.25">
      <c r="A10458" s="243">
        <v>338519</v>
      </c>
      <c r="B10458" s="244" t="s">
        <v>14568</v>
      </c>
      <c r="C10458" s="244" t="s">
        <v>14569</v>
      </c>
      <c r="D10458" s="245" t="s">
        <v>372</v>
      </c>
      <c r="E10458" s="115" t="s">
        <v>77</v>
      </c>
      <c r="F10458" s="237">
        <v>35264</v>
      </c>
      <c r="G10458" s="245" t="s">
        <v>14570</v>
      </c>
      <c r="H10458" s="115" t="s">
        <v>16</v>
      </c>
      <c r="I10458" t="s">
        <v>107</v>
      </c>
      <c r="J10458" s="244"/>
      <c r="U10458"/>
      <c r="V10458" t="s">
        <v>16623</v>
      </c>
      <c r="W10458" s="244"/>
      <c r="AC10458" s="115" t="s">
        <v>4308</v>
      </c>
      <c r="AD10458" s="115" t="s">
        <v>4308</v>
      </c>
      <c r="AE10458" s="115" t="s">
        <v>4308</v>
      </c>
      <c r="AF10458" s="115" t="s">
        <v>4308</v>
      </c>
      <c r="AG10458" s="115" t="s">
        <v>4308</v>
      </c>
      <c r="AH10458" s="115" t="s">
        <v>4308</v>
      </c>
      <c r="AI10458" s="115" t="e">
        <f>VLOOKUP(A10458,'[2]دراسات قانونية'!$A$3:$E$600,1,0)</f>
        <v>#N/A</v>
      </c>
    </row>
    <row r="10459" spans="1:35" x14ac:dyDescent="0.25">
      <c r="A10459" s="243">
        <v>338520</v>
      </c>
      <c r="B10459" s="244" t="s">
        <v>14571</v>
      </c>
      <c r="C10459" s="244"/>
      <c r="D10459" s="245"/>
      <c r="E10459" s="115" t="s">
        <v>77</v>
      </c>
      <c r="F10459" s="237">
        <v>32509</v>
      </c>
      <c r="G10459" s="245" t="s">
        <v>18</v>
      </c>
      <c r="H10459" s="115" t="s">
        <v>28</v>
      </c>
      <c r="I10459" t="s">
        <v>107</v>
      </c>
      <c r="J10459" s="244" t="s">
        <v>1226</v>
      </c>
      <c r="L10459" s="115" t="s">
        <v>18</v>
      </c>
      <c r="U10459"/>
      <c r="V10459" t="s">
        <v>16623</v>
      </c>
      <c r="W10459" s="244"/>
      <c r="AG10459" s="115" t="s">
        <v>4308</v>
      </c>
      <c r="AH10459" s="115" t="s">
        <v>4308</v>
      </c>
      <c r="AI10459" s="115" t="e">
        <f>VLOOKUP(A10459,'[2]دراسات قانونية'!$A$3:$E$600,1,0)</f>
        <v>#N/A</v>
      </c>
    </row>
    <row r="10460" spans="1:35" x14ac:dyDescent="0.25">
      <c r="A10460" s="243">
        <v>338521</v>
      </c>
      <c r="B10460" s="244" t="s">
        <v>14572</v>
      </c>
      <c r="C10460" s="244" t="s">
        <v>539</v>
      </c>
      <c r="D10460" s="245" t="s">
        <v>6836</v>
      </c>
      <c r="E10460" s="115" t="s">
        <v>77</v>
      </c>
      <c r="F10460" s="237">
        <v>34701</v>
      </c>
      <c r="G10460" s="245" t="s">
        <v>14573</v>
      </c>
      <c r="H10460" s="115" t="s">
        <v>16</v>
      </c>
      <c r="I10460" t="s">
        <v>107</v>
      </c>
      <c r="J10460" s="244"/>
      <c r="U10460"/>
      <c r="V10460" t="s">
        <v>16623</v>
      </c>
      <c r="W10460" s="244"/>
      <c r="AC10460" s="115" t="s">
        <v>4308</v>
      </c>
      <c r="AD10460" s="115" t="s">
        <v>4308</v>
      </c>
      <c r="AE10460" s="115" t="s">
        <v>4308</v>
      </c>
      <c r="AF10460" s="115" t="s">
        <v>4308</v>
      </c>
      <c r="AG10460" s="115" t="s">
        <v>4308</v>
      </c>
      <c r="AH10460" s="115" t="s">
        <v>4308</v>
      </c>
      <c r="AI10460" s="115" t="e">
        <f>VLOOKUP(A10460,'[2]دراسات قانونية'!$A$3:$E$600,1,0)</f>
        <v>#N/A</v>
      </c>
    </row>
    <row r="10461" spans="1:35" hidden="1" x14ac:dyDescent="0.25">
      <c r="A10461" s="246">
        <v>338522</v>
      </c>
      <c r="B10461" s="247" t="s">
        <v>14574</v>
      </c>
      <c r="C10461" s="247" t="s">
        <v>219</v>
      </c>
      <c r="D10461" s="248" t="s">
        <v>896</v>
      </c>
      <c r="E10461" t="s">
        <v>77</v>
      </c>
      <c r="F10461" s="126">
        <v>31062</v>
      </c>
      <c r="G10461" s="248" t="s">
        <v>14575</v>
      </c>
      <c r="H10461" t="s">
        <v>16</v>
      </c>
      <c r="I10461" t="s">
        <v>136</v>
      </c>
      <c r="J10461" s="247" t="s">
        <v>15</v>
      </c>
      <c r="K10461"/>
      <c r="L10461" t="s">
        <v>40</v>
      </c>
      <c r="M10461"/>
      <c r="N10461"/>
      <c r="O10461"/>
      <c r="P10461"/>
      <c r="Q10461"/>
      <c r="U10461"/>
      <c r="V10461">
        <v>0</v>
      </c>
      <c r="W10461" s="247"/>
      <c r="X10461"/>
      <c r="Y10461"/>
      <c r="Z10461"/>
      <c r="AA10461"/>
      <c r="AB10461"/>
      <c r="AC10461"/>
      <c r="AD10461"/>
      <c r="AE10461"/>
      <c r="AF10461"/>
      <c r="AG10461"/>
    </row>
    <row r="10462" spans="1:35" hidden="1" x14ac:dyDescent="0.25">
      <c r="A10462" s="243">
        <v>338523</v>
      </c>
      <c r="B10462" s="244" t="s">
        <v>3360</v>
      </c>
      <c r="C10462" s="244" t="s">
        <v>1651</v>
      </c>
      <c r="D10462" s="245" t="s">
        <v>2159</v>
      </c>
      <c r="E10462" s="115" t="s">
        <v>77</v>
      </c>
      <c r="F10462" s="237">
        <v>31590</v>
      </c>
      <c r="G10462" s="245" t="s">
        <v>18</v>
      </c>
      <c r="H10462" s="115" t="s">
        <v>16</v>
      </c>
      <c r="I10462" t="s">
        <v>199</v>
      </c>
      <c r="J10462" s="244" t="s">
        <v>1226</v>
      </c>
      <c r="L10462" s="115" t="s">
        <v>30</v>
      </c>
      <c r="U10462"/>
      <c r="V10462">
        <v>0</v>
      </c>
      <c r="W10462" s="244"/>
    </row>
    <row r="10463" spans="1:35" x14ac:dyDescent="0.25">
      <c r="A10463" s="243">
        <v>338524</v>
      </c>
      <c r="B10463" s="244" t="s">
        <v>14576</v>
      </c>
      <c r="C10463" s="244" t="s">
        <v>324</v>
      </c>
      <c r="D10463" s="245" t="s">
        <v>373</v>
      </c>
      <c r="E10463" s="115" t="s">
        <v>76</v>
      </c>
      <c r="F10463" s="237">
        <v>32719</v>
      </c>
      <c r="G10463" s="245" t="s">
        <v>18</v>
      </c>
      <c r="H10463" s="115" t="s">
        <v>19</v>
      </c>
      <c r="I10463" t="s">
        <v>107</v>
      </c>
      <c r="J10463" s="244"/>
      <c r="U10463"/>
      <c r="V10463" t="s">
        <v>16623</v>
      </c>
      <c r="W10463" s="244"/>
      <c r="AD10463" s="115" t="s">
        <v>4308</v>
      </c>
      <c r="AE10463" s="115" t="s">
        <v>4308</v>
      </c>
      <c r="AF10463" s="115" t="s">
        <v>4308</v>
      </c>
      <c r="AG10463" s="115" t="s">
        <v>4308</v>
      </c>
      <c r="AH10463" s="115" t="s">
        <v>4308</v>
      </c>
      <c r="AI10463" s="115" t="e">
        <f>VLOOKUP(A10463,'[2]دراسات قانونية'!$A$3:$E$600,1,0)</f>
        <v>#N/A</v>
      </c>
    </row>
    <row r="10464" spans="1:35" x14ac:dyDescent="0.25">
      <c r="A10464" s="243">
        <v>338525</v>
      </c>
      <c r="B10464" s="244" t="s">
        <v>14577</v>
      </c>
      <c r="C10464" s="244" t="s">
        <v>250</v>
      </c>
      <c r="D10464" s="245" t="s">
        <v>7993</v>
      </c>
      <c r="E10464" s="115" t="s">
        <v>77</v>
      </c>
      <c r="F10464" s="237">
        <v>34243</v>
      </c>
      <c r="G10464" s="245" t="s">
        <v>14578</v>
      </c>
      <c r="H10464" s="115" t="s">
        <v>16</v>
      </c>
      <c r="I10464" t="s">
        <v>107</v>
      </c>
      <c r="J10464" s="244"/>
      <c r="U10464"/>
      <c r="V10464" t="s">
        <v>16623</v>
      </c>
      <c r="W10464" s="244"/>
      <c r="AC10464" s="115" t="s">
        <v>4308</v>
      </c>
      <c r="AD10464" s="115" t="s">
        <v>4308</v>
      </c>
      <c r="AE10464" s="115" t="s">
        <v>4308</v>
      </c>
      <c r="AF10464" s="115" t="s">
        <v>4308</v>
      </c>
      <c r="AG10464" s="115" t="s">
        <v>4308</v>
      </c>
      <c r="AH10464" s="115" t="s">
        <v>4308</v>
      </c>
      <c r="AI10464" s="115" t="e">
        <f>VLOOKUP(A10464,'[2]دراسات قانونية'!$A$3:$E$600,1,0)</f>
        <v>#N/A</v>
      </c>
    </row>
    <row r="10465" spans="1:35" x14ac:dyDescent="0.25">
      <c r="A10465" s="243">
        <v>338526</v>
      </c>
      <c r="B10465" s="244" t="s">
        <v>14579</v>
      </c>
      <c r="C10465" s="244" t="s">
        <v>665</v>
      </c>
      <c r="D10465" s="245" t="s">
        <v>843</v>
      </c>
      <c r="E10465" s="115" t="s">
        <v>77</v>
      </c>
      <c r="F10465" s="237">
        <v>29987</v>
      </c>
      <c r="G10465" s="245" t="s">
        <v>18</v>
      </c>
      <c r="H10465" s="115" t="s">
        <v>16</v>
      </c>
      <c r="I10465" t="s">
        <v>107</v>
      </c>
      <c r="J10465" s="244"/>
      <c r="U10465"/>
      <c r="V10465" t="s">
        <v>16623</v>
      </c>
      <c r="W10465" s="244"/>
      <c r="AC10465" s="115" t="s">
        <v>4308</v>
      </c>
      <c r="AD10465" s="115" t="s">
        <v>4308</v>
      </c>
      <c r="AE10465" s="115" t="s">
        <v>4308</v>
      </c>
      <c r="AF10465" s="115" t="s">
        <v>4308</v>
      </c>
      <c r="AG10465" s="115" t="s">
        <v>4308</v>
      </c>
      <c r="AH10465" s="115" t="s">
        <v>4308</v>
      </c>
      <c r="AI10465" s="115" t="e">
        <f>VLOOKUP(A10465,'[2]دراسات قانونية'!$A$3:$E$600,1,0)</f>
        <v>#N/A</v>
      </c>
    </row>
    <row r="10466" spans="1:35" hidden="1" x14ac:dyDescent="0.25">
      <c r="A10466" s="246">
        <v>338527</v>
      </c>
      <c r="B10466" s="247" t="s">
        <v>14580</v>
      </c>
      <c r="C10466" s="247" t="s">
        <v>332</v>
      </c>
      <c r="D10466" s="248" t="s">
        <v>14581</v>
      </c>
      <c r="E10466" t="s">
        <v>77</v>
      </c>
      <c r="F10466" s="126">
        <v>32038</v>
      </c>
      <c r="G10466" s="248" t="s">
        <v>18</v>
      </c>
      <c r="H10466" t="s">
        <v>16</v>
      </c>
      <c r="I10466" t="s">
        <v>201</v>
      </c>
      <c r="J10466" s="247" t="s">
        <v>15</v>
      </c>
      <c r="K10466"/>
      <c r="L10466" t="s">
        <v>18</v>
      </c>
      <c r="M10466"/>
      <c r="N10466"/>
      <c r="O10466"/>
      <c r="P10466"/>
      <c r="Q10466"/>
      <c r="U10466"/>
      <c r="V10466">
        <v>0</v>
      </c>
      <c r="W10466" s="247"/>
      <c r="X10466"/>
      <c r="Y10466"/>
      <c r="Z10466"/>
      <c r="AA10466"/>
      <c r="AB10466"/>
      <c r="AC10466"/>
      <c r="AD10466"/>
      <c r="AE10466"/>
      <c r="AF10466"/>
      <c r="AG10466"/>
    </row>
    <row r="10467" spans="1:35" hidden="1" x14ac:dyDescent="0.25">
      <c r="A10467" s="246">
        <v>338528</v>
      </c>
      <c r="B10467" s="247" t="s">
        <v>14582</v>
      </c>
      <c r="C10467" s="247" t="s">
        <v>219</v>
      </c>
      <c r="D10467" s="248" t="s">
        <v>14583</v>
      </c>
      <c r="E10467" t="s">
        <v>77</v>
      </c>
      <c r="F10467" s="126">
        <v>36180</v>
      </c>
      <c r="G10467" s="248" t="s">
        <v>14584</v>
      </c>
      <c r="H10467" t="s">
        <v>16</v>
      </c>
      <c r="I10467" t="s">
        <v>129</v>
      </c>
      <c r="J10467" s="247" t="s">
        <v>15</v>
      </c>
      <c r="K10467"/>
      <c r="L10467" t="s">
        <v>40</v>
      </c>
      <c r="M10467"/>
      <c r="N10467"/>
      <c r="O10467"/>
      <c r="P10467"/>
      <c r="Q10467"/>
      <c r="U10467"/>
      <c r="V10467">
        <v>0</v>
      </c>
      <c r="W10467" s="247"/>
      <c r="X10467"/>
      <c r="Y10467"/>
      <c r="Z10467"/>
      <c r="AA10467"/>
      <c r="AB10467"/>
      <c r="AC10467"/>
      <c r="AD10467"/>
      <c r="AE10467"/>
      <c r="AF10467"/>
      <c r="AG10467" t="s">
        <v>4308</v>
      </c>
      <c r="AH10467" s="115" t="s">
        <v>4308</v>
      </c>
    </row>
    <row r="10468" spans="1:35" x14ac:dyDescent="0.25">
      <c r="A10468" s="243">
        <v>338529</v>
      </c>
      <c r="B10468" s="244" t="s">
        <v>14585</v>
      </c>
      <c r="C10468" s="244" t="s">
        <v>570</v>
      </c>
      <c r="D10468" s="245" t="s">
        <v>704</v>
      </c>
      <c r="E10468" s="115" t="s">
        <v>76</v>
      </c>
      <c r="F10468" s="237">
        <v>31079</v>
      </c>
      <c r="G10468" s="245" t="s">
        <v>14586</v>
      </c>
      <c r="H10468" s="115" t="s">
        <v>16</v>
      </c>
      <c r="I10468" t="s">
        <v>107</v>
      </c>
      <c r="J10468" s="244"/>
      <c r="U10468"/>
      <c r="V10468" t="s">
        <v>16623</v>
      </c>
      <c r="W10468" s="244"/>
      <c r="AH10468" s="115" t="s">
        <v>4308</v>
      </c>
      <c r="AI10468" s="115" t="e">
        <f>VLOOKUP(A10468,'[2]دراسات قانونية'!$A$3:$E$600,1,0)</f>
        <v>#N/A</v>
      </c>
    </row>
    <row r="10469" spans="1:35" x14ac:dyDescent="0.25">
      <c r="A10469" s="243">
        <v>338530</v>
      </c>
      <c r="B10469" s="244" t="s">
        <v>14587</v>
      </c>
      <c r="C10469" s="244" t="s">
        <v>13103</v>
      </c>
      <c r="D10469" s="245" t="s">
        <v>693</v>
      </c>
      <c r="E10469" s="115" t="s">
        <v>76</v>
      </c>
      <c r="F10469" s="237">
        <v>35988</v>
      </c>
      <c r="G10469" s="245" t="s">
        <v>18</v>
      </c>
      <c r="H10469" s="115" t="s">
        <v>16</v>
      </c>
      <c r="I10469" t="s">
        <v>107</v>
      </c>
      <c r="J10469" s="244"/>
      <c r="U10469"/>
      <c r="V10469" t="s">
        <v>16623</v>
      </c>
      <c r="W10469" s="244"/>
      <c r="AC10469" s="115" t="s">
        <v>4308</v>
      </c>
      <c r="AD10469" s="115" t="s">
        <v>4308</v>
      </c>
      <c r="AE10469" s="115" t="s">
        <v>4308</v>
      </c>
      <c r="AF10469" s="115" t="s">
        <v>4308</v>
      </c>
      <c r="AG10469" s="115" t="s">
        <v>4308</v>
      </c>
      <c r="AH10469" s="115" t="s">
        <v>4308</v>
      </c>
      <c r="AI10469" s="115" t="e">
        <f>VLOOKUP(A10469,'[2]دراسات قانونية'!$A$3:$E$600,1,0)</f>
        <v>#N/A</v>
      </c>
    </row>
    <row r="10470" spans="1:35" hidden="1" x14ac:dyDescent="0.25">
      <c r="A10470" s="246">
        <v>338531</v>
      </c>
      <c r="B10470" s="247" t="s">
        <v>14588</v>
      </c>
      <c r="C10470" s="247" t="s">
        <v>1932</v>
      </c>
      <c r="D10470" s="248" t="s">
        <v>588</v>
      </c>
      <c r="E10470" t="s">
        <v>76</v>
      </c>
      <c r="F10470" s="126">
        <v>34064</v>
      </c>
      <c r="G10470" s="248" t="s">
        <v>666</v>
      </c>
      <c r="H10470" t="s">
        <v>16</v>
      </c>
      <c r="I10470" t="s">
        <v>129</v>
      </c>
      <c r="J10470" s="247" t="s">
        <v>1226</v>
      </c>
      <c r="K10470"/>
      <c r="L10470" t="s">
        <v>18</v>
      </c>
      <c r="M10470"/>
      <c r="N10470"/>
      <c r="O10470"/>
      <c r="P10470"/>
      <c r="Q10470"/>
      <c r="U10470"/>
      <c r="V10470">
        <v>0</v>
      </c>
      <c r="W10470" s="247"/>
      <c r="X10470"/>
      <c r="Y10470"/>
      <c r="Z10470"/>
      <c r="AA10470"/>
      <c r="AB10470"/>
      <c r="AC10470"/>
      <c r="AD10470"/>
      <c r="AE10470"/>
      <c r="AF10470"/>
      <c r="AG10470"/>
      <c r="AH10470" s="115" t="s">
        <v>4308</v>
      </c>
    </row>
    <row r="10471" spans="1:35" x14ac:dyDescent="0.25">
      <c r="A10471" s="243">
        <v>338532</v>
      </c>
      <c r="B10471" s="244" t="s">
        <v>14589</v>
      </c>
      <c r="C10471" s="244" t="s">
        <v>349</v>
      </c>
      <c r="D10471" s="245" t="s">
        <v>14590</v>
      </c>
      <c r="E10471" s="115" t="s">
        <v>76</v>
      </c>
      <c r="F10471" s="237">
        <v>34406</v>
      </c>
      <c r="G10471" s="245" t="s">
        <v>18</v>
      </c>
      <c r="H10471" s="115" t="s">
        <v>16</v>
      </c>
      <c r="I10471" t="s">
        <v>107</v>
      </c>
      <c r="J10471" s="244"/>
      <c r="U10471"/>
      <c r="V10471" t="s">
        <v>16623</v>
      </c>
      <c r="W10471" s="244"/>
      <c r="AC10471" s="115" t="s">
        <v>4308</v>
      </c>
      <c r="AD10471" s="115" t="s">
        <v>4308</v>
      </c>
      <c r="AE10471" s="115" t="s">
        <v>4308</v>
      </c>
      <c r="AF10471" s="115" t="s">
        <v>4308</v>
      </c>
      <c r="AG10471" s="115" t="s">
        <v>4308</v>
      </c>
      <c r="AH10471" s="115" t="s">
        <v>4308</v>
      </c>
      <c r="AI10471" s="115" t="e">
        <f>VLOOKUP(A10471,'[2]دراسات قانونية'!$A$3:$E$600,1,0)</f>
        <v>#N/A</v>
      </c>
    </row>
    <row r="10472" spans="1:35" x14ac:dyDescent="0.25">
      <c r="A10472" s="243">
        <v>338533</v>
      </c>
      <c r="B10472" s="244" t="s">
        <v>11790</v>
      </c>
      <c r="C10472" s="244" t="s">
        <v>581</v>
      </c>
      <c r="D10472" s="245" t="s">
        <v>328</v>
      </c>
      <c r="E10472" s="115" t="s">
        <v>76</v>
      </c>
      <c r="F10472" s="237">
        <v>35431</v>
      </c>
      <c r="G10472" s="245" t="s">
        <v>18</v>
      </c>
      <c r="H10472" s="115" t="s">
        <v>16</v>
      </c>
      <c r="I10472" t="s">
        <v>107</v>
      </c>
      <c r="J10472" s="244"/>
      <c r="U10472"/>
      <c r="V10472" t="s">
        <v>16623</v>
      </c>
      <c r="W10472" s="244"/>
      <c r="AD10472" s="115" t="s">
        <v>4308</v>
      </c>
      <c r="AE10472" s="115" t="s">
        <v>4308</v>
      </c>
      <c r="AF10472" s="115" t="s">
        <v>4308</v>
      </c>
      <c r="AG10472" s="115" t="s">
        <v>4308</v>
      </c>
      <c r="AH10472" s="115" t="s">
        <v>4308</v>
      </c>
      <c r="AI10472" s="115" t="e">
        <f>VLOOKUP(A10472,'[2]دراسات قانونية'!$A$3:$E$600,1,0)</f>
        <v>#N/A</v>
      </c>
    </row>
    <row r="10473" spans="1:35" hidden="1" x14ac:dyDescent="0.25">
      <c r="A10473" s="246">
        <v>338534</v>
      </c>
      <c r="B10473" s="247" t="s">
        <v>14591</v>
      </c>
      <c r="C10473" s="247" t="s">
        <v>634</v>
      </c>
      <c r="D10473" s="248" t="s">
        <v>445</v>
      </c>
      <c r="E10473" t="s">
        <v>77</v>
      </c>
      <c r="F10473" s="126">
        <v>32794</v>
      </c>
      <c r="G10473" s="248" t="s">
        <v>18</v>
      </c>
      <c r="H10473" t="s">
        <v>16</v>
      </c>
      <c r="I10473" t="s">
        <v>129</v>
      </c>
      <c r="J10473" s="247" t="s">
        <v>1226</v>
      </c>
      <c r="K10473"/>
      <c r="L10473" t="s">
        <v>30</v>
      </c>
      <c r="M10473"/>
      <c r="N10473"/>
      <c r="O10473"/>
      <c r="P10473"/>
      <c r="Q10473"/>
      <c r="U10473"/>
      <c r="V10473">
        <v>0</v>
      </c>
      <c r="W10473" s="247"/>
      <c r="X10473"/>
      <c r="Y10473"/>
      <c r="Z10473"/>
      <c r="AA10473"/>
      <c r="AB10473"/>
      <c r="AC10473"/>
      <c r="AD10473"/>
      <c r="AE10473"/>
      <c r="AF10473" t="s">
        <v>4308</v>
      </c>
      <c r="AG10473" t="s">
        <v>4308</v>
      </c>
      <c r="AH10473" s="115" t="s">
        <v>4308</v>
      </c>
    </row>
    <row r="10474" spans="1:35" hidden="1" x14ac:dyDescent="0.25">
      <c r="A10474" s="246">
        <v>338535</v>
      </c>
      <c r="B10474" s="247" t="s">
        <v>14592</v>
      </c>
      <c r="C10474" s="247" t="s">
        <v>250</v>
      </c>
      <c r="D10474" s="248" t="s">
        <v>14593</v>
      </c>
      <c r="E10474" t="s">
        <v>77</v>
      </c>
      <c r="F10474" s="126">
        <v>32837</v>
      </c>
      <c r="G10474" s="248" t="s">
        <v>9349</v>
      </c>
      <c r="H10474" t="s">
        <v>16</v>
      </c>
      <c r="I10474" t="s">
        <v>129</v>
      </c>
      <c r="J10474" s="247" t="s">
        <v>15</v>
      </c>
      <c r="K10474"/>
      <c r="L10474" t="s">
        <v>70</v>
      </c>
      <c r="M10474"/>
      <c r="N10474"/>
      <c r="O10474"/>
      <c r="P10474"/>
      <c r="Q10474"/>
      <c r="U10474"/>
      <c r="V10474">
        <v>0</v>
      </c>
      <c r="W10474" s="247"/>
      <c r="X10474"/>
      <c r="Y10474"/>
      <c r="Z10474"/>
      <c r="AA10474"/>
      <c r="AB10474"/>
      <c r="AC10474"/>
      <c r="AD10474"/>
      <c r="AE10474"/>
      <c r="AF10474"/>
      <c r="AG10474"/>
    </row>
    <row r="10475" spans="1:35" hidden="1" x14ac:dyDescent="0.25">
      <c r="A10475" s="246">
        <v>338536</v>
      </c>
      <c r="B10475" s="247" t="s">
        <v>14594</v>
      </c>
      <c r="C10475" s="247" t="s">
        <v>439</v>
      </c>
      <c r="D10475" s="248" t="s">
        <v>342</v>
      </c>
      <c r="E10475" t="s">
        <v>77</v>
      </c>
      <c r="F10475" s="126">
        <v>29352</v>
      </c>
      <c r="G10475" s="248" t="s">
        <v>18</v>
      </c>
      <c r="H10475" t="s">
        <v>16</v>
      </c>
      <c r="I10475" t="s">
        <v>201</v>
      </c>
      <c r="J10475" s="247" t="s">
        <v>1226</v>
      </c>
      <c r="K10475"/>
      <c r="L10475" t="s">
        <v>1726</v>
      </c>
      <c r="M10475"/>
      <c r="N10475"/>
      <c r="O10475"/>
      <c r="P10475"/>
      <c r="Q10475"/>
      <c r="U10475"/>
      <c r="V10475">
        <v>0</v>
      </c>
      <c r="W10475" s="247"/>
      <c r="X10475"/>
      <c r="Y10475"/>
      <c r="Z10475"/>
      <c r="AA10475"/>
      <c r="AB10475"/>
      <c r="AC10475"/>
      <c r="AD10475"/>
      <c r="AE10475"/>
      <c r="AF10475"/>
      <c r="AG10475"/>
    </row>
    <row r="10476" spans="1:35" x14ac:dyDescent="0.25">
      <c r="A10476" s="243">
        <v>338537</v>
      </c>
      <c r="B10476" s="244" t="s">
        <v>14595</v>
      </c>
      <c r="C10476" s="244" t="s">
        <v>518</v>
      </c>
      <c r="D10476" s="245" t="s">
        <v>1101</v>
      </c>
      <c r="E10476" s="115" t="s">
        <v>76</v>
      </c>
      <c r="F10476" s="237">
        <v>33464</v>
      </c>
      <c r="G10476" s="245" t="s">
        <v>18</v>
      </c>
      <c r="H10476" s="115" t="s">
        <v>16</v>
      </c>
      <c r="I10476" t="s">
        <v>107</v>
      </c>
      <c r="J10476" s="244"/>
      <c r="U10476"/>
      <c r="V10476" t="s">
        <v>16623</v>
      </c>
      <c r="W10476" s="244"/>
      <c r="AC10476" s="115" t="s">
        <v>4308</v>
      </c>
      <c r="AD10476" s="115" t="s">
        <v>4308</v>
      </c>
      <c r="AE10476" s="115" t="s">
        <v>4308</v>
      </c>
      <c r="AF10476" s="115" t="s">
        <v>4308</v>
      </c>
      <c r="AG10476" s="115" t="s">
        <v>4308</v>
      </c>
      <c r="AH10476" s="115" t="s">
        <v>4308</v>
      </c>
      <c r="AI10476" s="115" t="e">
        <f>VLOOKUP(A10476,'[2]دراسات قانونية'!$A$3:$E$600,1,0)</f>
        <v>#N/A</v>
      </c>
    </row>
    <row r="10477" spans="1:35" hidden="1" x14ac:dyDescent="0.25">
      <c r="A10477" s="243">
        <v>338538</v>
      </c>
      <c r="B10477" s="244" t="s">
        <v>3361</v>
      </c>
      <c r="C10477" s="244" t="s">
        <v>337</v>
      </c>
      <c r="D10477" s="245" t="s">
        <v>281</v>
      </c>
      <c r="E10477" s="115" t="s">
        <v>77</v>
      </c>
      <c r="F10477" s="237">
        <v>34456</v>
      </c>
      <c r="G10477" s="245" t="s">
        <v>18</v>
      </c>
      <c r="H10477" s="115" t="s">
        <v>16</v>
      </c>
      <c r="I10477" t="s">
        <v>199</v>
      </c>
      <c r="J10477" s="244" t="s">
        <v>1226</v>
      </c>
      <c r="L10477" s="115" t="s">
        <v>73</v>
      </c>
      <c r="U10477"/>
      <c r="V10477">
        <v>0</v>
      </c>
      <c r="W10477" s="244"/>
    </row>
    <row r="10478" spans="1:35" x14ac:dyDescent="0.25">
      <c r="A10478" s="243">
        <v>338539</v>
      </c>
      <c r="B10478" s="244" t="s">
        <v>14596</v>
      </c>
      <c r="C10478" s="244" t="s">
        <v>244</v>
      </c>
      <c r="D10478" s="245" t="s">
        <v>881</v>
      </c>
      <c r="E10478" s="115" t="s">
        <v>76</v>
      </c>
      <c r="F10478" s="237">
        <v>32509</v>
      </c>
      <c r="G10478" s="245" t="s">
        <v>14597</v>
      </c>
      <c r="H10478" s="115" t="s">
        <v>16</v>
      </c>
      <c r="I10478" t="s">
        <v>107</v>
      </c>
      <c r="J10478" s="244" t="s">
        <v>1226</v>
      </c>
      <c r="L10478" s="115" t="s">
        <v>73</v>
      </c>
      <c r="U10478"/>
      <c r="V10478" t="s">
        <v>16623</v>
      </c>
      <c r="W10478" s="244"/>
      <c r="AI10478" s="115" t="e">
        <f>VLOOKUP(A10478,'[2]دراسات قانونية'!$A$3:$E$600,1,0)</f>
        <v>#N/A</v>
      </c>
    </row>
    <row r="10479" spans="1:35" hidden="1" x14ac:dyDescent="0.25">
      <c r="A10479" s="243">
        <v>338540</v>
      </c>
      <c r="B10479" s="244" t="s">
        <v>3362</v>
      </c>
      <c r="C10479" s="244" t="s">
        <v>335</v>
      </c>
      <c r="D10479" s="245" t="s">
        <v>910</v>
      </c>
      <c r="E10479" s="115" t="s">
        <v>77</v>
      </c>
      <c r="F10479" s="237">
        <v>32664</v>
      </c>
      <c r="G10479" s="245" t="s">
        <v>58</v>
      </c>
      <c r="H10479" s="115" t="s">
        <v>16</v>
      </c>
      <c r="I10479" t="s">
        <v>199</v>
      </c>
      <c r="J10479" s="244" t="s">
        <v>1226</v>
      </c>
      <c r="K10479" s="115">
        <v>2007</v>
      </c>
      <c r="L10479" s="115" t="s">
        <v>58</v>
      </c>
      <c r="U10479"/>
      <c r="V10479">
        <v>0</v>
      </c>
      <c r="W10479" s="244"/>
    </row>
    <row r="10480" spans="1:35" x14ac:dyDescent="0.25">
      <c r="A10480" s="243">
        <v>338541</v>
      </c>
      <c r="B10480" s="244" t="s">
        <v>14598</v>
      </c>
      <c r="C10480" s="244" t="s">
        <v>828</v>
      </c>
      <c r="D10480" s="245" t="s">
        <v>894</v>
      </c>
      <c r="E10480" s="115" t="s">
        <v>77</v>
      </c>
      <c r="F10480" s="237">
        <v>34714</v>
      </c>
      <c r="G10480" s="245" t="s">
        <v>18</v>
      </c>
      <c r="H10480" s="115" t="s">
        <v>16</v>
      </c>
      <c r="I10480" t="s">
        <v>107</v>
      </c>
      <c r="J10480" s="244"/>
      <c r="U10480"/>
      <c r="V10480" t="s">
        <v>16623</v>
      </c>
      <c r="W10480" s="244"/>
      <c r="AD10480" s="115" t="s">
        <v>4308</v>
      </c>
      <c r="AE10480" s="115" t="s">
        <v>4308</v>
      </c>
      <c r="AF10480" s="115" t="s">
        <v>4308</v>
      </c>
      <c r="AG10480" s="115" t="s">
        <v>4308</v>
      </c>
      <c r="AH10480" s="115" t="s">
        <v>4308</v>
      </c>
      <c r="AI10480" s="115" t="e">
        <f>VLOOKUP(A10480,'[2]دراسات قانونية'!$A$3:$E$600,1,0)</f>
        <v>#N/A</v>
      </c>
    </row>
    <row r="10481" spans="1:35" hidden="1" x14ac:dyDescent="0.25">
      <c r="A10481" s="243">
        <v>338542</v>
      </c>
      <c r="B10481" s="244" t="s">
        <v>3363</v>
      </c>
      <c r="C10481" s="244" t="s">
        <v>664</v>
      </c>
      <c r="D10481" s="245" t="s">
        <v>630</v>
      </c>
      <c r="E10481" s="115" t="s">
        <v>77</v>
      </c>
      <c r="F10481" s="237">
        <v>33060</v>
      </c>
      <c r="G10481" s="245" t="s">
        <v>586</v>
      </c>
      <c r="H10481" s="115" t="s">
        <v>16</v>
      </c>
      <c r="I10481" t="s">
        <v>199</v>
      </c>
      <c r="J10481" s="244" t="s">
        <v>15</v>
      </c>
      <c r="L10481" s="115" t="s">
        <v>30</v>
      </c>
      <c r="U10481"/>
      <c r="V10481">
        <v>0</v>
      </c>
      <c r="W10481" s="244"/>
    </row>
    <row r="10482" spans="1:35" x14ac:dyDescent="0.25">
      <c r="A10482" s="243">
        <v>338543</v>
      </c>
      <c r="B10482" s="244" t="s">
        <v>14599</v>
      </c>
      <c r="C10482" s="244" t="s">
        <v>279</v>
      </c>
      <c r="D10482" s="245" t="s">
        <v>232</v>
      </c>
      <c r="E10482" s="115" t="s">
        <v>77</v>
      </c>
      <c r="F10482" s="237">
        <v>34443</v>
      </c>
      <c r="G10482" s="245" t="s">
        <v>243</v>
      </c>
      <c r="H10482" s="115" t="s">
        <v>19</v>
      </c>
      <c r="I10482" t="s">
        <v>107</v>
      </c>
      <c r="J10482" s="244"/>
      <c r="U10482"/>
      <c r="V10482" t="s">
        <v>16623</v>
      </c>
      <c r="W10482" s="244"/>
      <c r="AI10482" s="115" t="e">
        <f>VLOOKUP(A10482,'[2]دراسات قانونية'!$A$3:$E$600,1,0)</f>
        <v>#N/A</v>
      </c>
    </row>
    <row r="10483" spans="1:35" x14ac:dyDescent="0.25">
      <c r="A10483" s="243">
        <v>338544</v>
      </c>
      <c r="B10483" s="244" t="s">
        <v>14600</v>
      </c>
      <c r="C10483" s="244" t="s">
        <v>503</v>
      </c>
      <c r="D10483" s="245" t="s">
        <v>238</v>
      </c>
      <c r="E10483" s="115" t="s">
        <v>77</v>
      </c>
      <c r="F10483" s="237">
        <v>36036</v>
      </c>
      <c r="G10483" s="245" t="s">
        <v>27</v>
      </c>
      <c r="H10483" s="115" t="s">
        <v>16</v>
      </c>
      <c r="I10483" t="s">
        <v>107</v>
      </c>
      <c r="J10483" s="244"/>
      <c r="U10483"/>
      <c r="V10483" t="s">
        <v>16623</v>
      </c>
      <c r="W10483" s="244"/>
      <c r="AD10483" s="115" t="s">
        <v>4308</v>
      </c>
      <c r="AE10483" s="115" t="s">
        <v>4308</v>
      </c>
      <c r="AF10483" s="115" t="s">
        <v>4308</v>
      </c>
      <c r="AG10483" s="115" t="s">
        <v>4308</v>
      </c>
      <c r="AH10483" s="115" t="s">
        <v>4308</v>
      </c>
      <c r="AI10483" s="115" t="e">
        <f>VLOOKUP(A10483,'[2]دراسات قانونية'!$A$3:$E$600,1,0)</f>
        <v>#N/A</v>
      </c>
    </row>
    <row r="10484" spans="1:35" hidden="1" x14ac:dyDescent="0.25">
      <c r="A10484" s="243">
        <v>338545</v>
      </c>
      <c r="B10484" s="244" t="s">
        <v>2424</v>
      </c>
      <c r="C10484" s="244" t="s">
        <v>355</v>
      </c>
      <c r="D10484" s="245" t="s">
        <v>365</v>
      </c>
      <c r="E10484" s="115" t="s">
        <v>76</v>
      </c>
      <c r="F10484" s="237">
        <v>34401</v>
      </c>
      <c r="G10484" s="245" t="s">
        <v>18</v>
      </c>
      <c r="H10484" s="115" t="s">
        <v>16</v>
      </c>
      <c r="I10484" t="s">
        <v>199</v>
      </c>
      <c r="J10484" s="244" t="s">
        <v>15</v>
      </c>
      <c r="L10484" s="115" t="s">
        <v>18</v>
      </c>
      <c r="U10484"/>
      <c r="V10484">
        <v>0</v>
      </c>
      <c r="W10484" s="244"/>
    </row>
    <row r="10485" spans="1:35" hidden="1" x14ac:dyDescent="0.25">
      <c r="A10485" s="246">
        <v>338546</v>
      </c>
      <c r="B10485" s="247" t="s">
        <v>2424</v>
      </c>
      <c r="C10485" s="247" t="s">
        <v>14601</v>
      </c>
      <c r="D10485" s="248" t="s">
        <v>1136</v>
      </c>
      <c r="E10485" t="s">
        <v>76</v>
      </c>
      <c r="F10485" s="126">
        <v>35067</v>
      </c>
      <c r="G10485" s="248" t="s">
        <v>14602</v>
      </c>
      <c r="H10485" t="s">
        <v>16</v>
      </c>
      <c r="I10485" t="s">
        <v>129</v>
      </c>
      <c r="J10485" s="247" t="s">
        <v>15</v>
      </c>
      <c r="K10485"/>
      <c r="L10485" t="s">
        <v>40</v>
      </c>
      <c r="M10485"/>
      <c r="N10485"/>
      <c r="O10485"/>
      <c r="P10485"/>
      <c r="Q10485"/>
      <c r="U10485"/>
      <c r="V10485">
        <v>0</v>
      </c>
      <c r="W10485" s="247"/>
      <c r="X10485"/>
      <c r="Y10485"/>
      <c r="Z10485"/>
      <c r="AA10485"/>
      <c r="AB10485"/>
      <c r="AC10485"/>
      <c r="AD10485"/>
      <c r="AE10485" t="s">
        <v>4308</v>
      </c>
      <c r="AF10485" t="s">
        <v>4308</v>
      </c>
      <c r="AG10485" t="s">
        <v>4308</v>
      </c>
      <c r="AH10485" s="115" t="s">
        <v>4308</v>
      </c>
    </row>
    <row r="10486" spans="1:35" x14ac:dyDescent="0.25">
      <c r="A10486" s="243">
        <v>338547</v>
      </c>
      <c r="B10486" s="244" t="s">
        <v>8302</v>
      </c>
      <c r="C10486" s="244" t="s">
        <v>227</v>
      </c>
      <c r="D10486" s="245" t="s">
        <v>6240</v>
      </c>
      <c r="E10486" s="115" t="s">
        <v>76</v>
      </c>
      <c r="F10486" s="237">
        <v>35431</v>
      </c>
      <c r="G10486" s="245" t="s">
        <v>540</v>
      </c>
      <c r="H10486" s="115" t="s">
        <v>16</v>
      </c>
      <c r="I10486" t="s">
        <v>107</v>
      </c>
      <c r="J10486" s="244"/>
      <c r="U10486"/>
      <c r="V10486" t="s">
        <v>16623</v>
      </c>
      <c r="W10486" s="244"/>
      <c r="AC10486" s="115" t="s">
        <v>4308</v>
      </c>
      <c r="AD10486" s="115" t="s">
        <v>4308</v>
      </c>
      <c r="AE10486" s="115" t="s">
        <v>4308</v>
      </c>
      <c r="AF10486" s="115" t="s">
        <v>4308</v>
      </c>
      <c r="AG10486" s="115" t="s">
        <v>4308</v>
      </c>
      <c r="AH10486" s="115" t="s">
        <v>4308</v>
      </c>
      <c r="AI10486" s="115" t="e">
        <f>VLOOKUP(A10486,'[2]دراسات قانونية'!$A$3:$E$600,1,0)</f>
        <v>#N/A</v>
      </c>
    </row>
    <row r="10487" spans="1:35" hidden="1" x14ac:dyDescent="0.25">
      <c r="A10487" s="246">
        <v>338548</v>
      </c>
      <c r="B10487" s="247" t="s">
        <v>14603</v>
      </c>
      <c r="C10487" s="247" t="s">
        <v>219</v>
      </c>
      <c r="D10487" s="248" t="s">
        <v>378</v>
      </c>
      <c r="E10487" t="s">
        <v>77</v>
      </c>
      <c r="F10487" s="126">
        <v>34756</v>
      </c>
      <c r="G10487" s="248" t="s">
        <v>794</v>
      </c>
      <c r="H10487" t="s">
        <v>16</v>
      </c>
      <c r="I10487" t="s">
        <v>136</v>
      </c>
      <c r="J10487" s="247" t="s">
        <v>1226</v>
      </c>
      <c r="K10487"/>
      <c r="L10487" t="s">
        <v>47</v>
      </c>
      <c r="M10487"/>
      <c r="N10487"/>
      <c r="O10487"/>
      <c r="P10487"/>
      <c r="Q10487"/>
      <c r="U10487"/>
      <c r="V10487">
        <v>0</v>
      </c>
      <c r="W10487" s="247"/>
      <c r="X10487"/>
      <c r="Y10487"/>
      <c r="Z10487"/>
      <c r="AA10487"/>
      <c r="AB10487"/>
      <c r="AC10487"/>
      <c r="AD10487"/>
      <c r="AE10487"/>
      <c r="AF10487"/>
      <c r="AG10487"/>
    </row>
    <row r="10488" spans="1:35" hidden="1" x14ac:dyDescent="0.25">
      <c r="A10488" s="243">
        <v>338549</v>
      </c>
      <c r="B10488" s="244" t="s">
        <v>3364</v>
      </c>
      <c r="C10488" s="244" t="s">
        <v>250</v>
      </c>
      <c r="D10488" s="245" t="s">
        <v>585</v>
      </c>
      <c r="E10488" s="115" t="s">
        <v>77</v>
      </c>
      <c r="F10488" s="237">
        <v>35938</v>
      </c>
      <c r="G10488" s="245" t="s">
        <v>3365</v>
      </c>
      <c r="H10488" s="115" t="s">
        <v>16</v>
      </c>
      <c r="I10488" t="s">
        <v>199</v>
      </c>
      <c r="J10488" s="244" t="s">
        <v>15</v>
      </c>
      <c r="L10488" s="115" t="s">
        <v>30</v>
      </c>
      <c r="U10488"/>
      <c r="V10488">
        <v>0</v>
      </c>
      <c r="W10488" s="244"/>
    </row>
    <row r="10489" spans="1:35" x14ac:dyDescent="0.25">
      <c r="A10489" s="243">
        <v>338550</v>
      </c>
      <c r="B10489" s="244" t="s">
        <v>14604</v>
      </c>
      <c r="C10489" s="244" t="s">
        <v>512</v>
      </c>
      <c r="D10489" s="245" t="s">
        <v>222</v>
      </c>
      <c r="E10489" s="115" t="s">
        <v>77</v>
      </c>
      <c r="F10489" s="237">
        <v>36240</v>
      </c>
      <c r="G10489" s="245" t="s">
        <v>18</v>
      </c>
      <c r="H10489" s="115" t="s">
        <v>16</v>
      </c>
      <c r="I10489" t="s">
        <v>107</v>
      </c>
      <c r="J10489" s="244"/>
      <c r="U10489"/>
      <c r="V10489" t="s">
        <v>16623</v>
      </c>
      <c r="W10489" s="244"/>
      <c r="AC10489" s="115" t="s">
        <v>4308</v>
      </c>
      <c r="AD10489" s="115" t="s">
        <v>4308</v>
      </c>
      <c r="AE10489" s="115" t="s">
        <v>4308</v>
      </c>
      <c r="AF10489" s="115" t="s">
        <v>4308</v>
      </c>
      <c r="AG10489" s="115" t="s">
        <v>4308</v>
      </c>
      <c r="AH10489" s="115" t="s">
        <v>4308</v>
      </c>
      <c r="AI10489" s="115" t="e">
        <f>VLOOKUP(A10489,'[2]دراسات قانونية'!$A$3:$E$600,1,0)</f>
        <v>#N/A</v>
      </c>
    </row>
    <row r="10490" spans="1:35" hidden="1" x14ac:dyDescent="0.25">
      <c r="A10490" s="246">
        <v>338551</v>
      </c>
      <c r="B10490" s="247" t="s">
        <v>14605</v>
      </c>
      <c r="C10490" s="247" t="s">
        <v>515</v>
      </c>
      <c r="D10490" s="248" t="s">
        <v>578</v>
      </c>
      <c r="E10490" t="s">
        <v>77</v>
      </c>
      <c r="F10490" s="126">
        <v>33264</v>
      </c>
      <c r="G10490" s="248" t="s">
        <v>1228</v>
      </c>
      <c r="H10490" t="s">
        <v>16</v>
      </c>
      <c r="I10490" t="s">
        <v>201</v>
      </c>
      <c r="J10490" s="247" t="s">
        <v>1226</v>
      </c>
      <c r="K10490"/>
      <c r="L10490" t="s">
        <v>47</v>
      </c>
      <c r="M10490"/>
      <c r="N10490"/>
      <c r="O10490"/>
      <c r="P10490"/>
      <c r="Q10490"/>
      <c r="U10490"/>
      <c r="V10490">
        <v>0</v>
      </c>
      <c r="W10490" s="247"/>
      <c r="X10490"/>
      <c r="Y10490"/>
      <c r="Z10490"/>
      <c r="AA10490"/>
      <c r="AB10490"/>
      <c r="AC10490"/>
      <c r="AD10490"/>
      <c r="AE10490"/>
      <c r="AF10490"/>
      <c r="AG10490"/>
    </row>
    <row r="10491" spans="1:35" hidden="1" x14ac:dyDescent="0.25">
      <c r="A10491" s="246">
        <v>338552</v>
      </c>
      <c r="B10491" s="247" t="s">
        <v>14606</v>
      </c>
      <c r="C10491" s="247" t="s">
        <v>295</v>
      </c>
      <c r="D10491" s="248" t="s">
        <v>6989</v>
      </c>
      <c r="E10491" t="s">
        <v>76</v>
      </c>
      <c r="F10491" s="126">
        <v>36039</v>
      </c>
      <c r="G10491" s="248" t="s">
        <v>18</v>
      </c>
      <c r="H10491" t="s">
        <v>19</v>
      </c>
      <c r="I10491" t="s">
        <v>136</v>
      </c>
      <c r="J10491" s="247" t="s">
        <v>15</v>
      </c>
      <c r="K10491"/>
      <c r="L10491" t="s">
        <v>18</v>
      </c>
      <c r="M10491"/>
      <c r="N10491"/>
      <c r="O10491"/>
      <c r="P10491"/>
      <c r="Q10491"/>
      <c r="U10491"/>
      <c r="V10491">
        <v>0</v>
      </c>
      <c r="W10491" s="247"/>
      <c r="X10491"/>
      <c r="Y10491"/>
      <c r="Z10491"/>
      <c r="AA10491"/>
      <c r="AB10491"/>
      <c r="AC10491"/>
      <c r="AD10491"/>
      <c r="AE10491"/>
      <c r="AF10491"/>
      <c r="AG10491"/>
    </row>
    <row r="10492" spans="1:35" hidden="1" x14ac:dyDescent="0.25">
      <c r="A10492" s="246">
        <v>338553</v>
      </c>
      <c r="B10492" s="247" t="s">
        <v>14607</v>
      </c>
      <c r="C10492" s="247" t="s">
        <v>227</v>
      </c>
      <c r="D10492" s="248" t="s">
        <v>911</v>
      </c>
      <c r="E10492" t="s">
        <v>76</v>
      </c>
      <c r="F10492" s="126">
        <v>36623</v>
      </c>
      <c r="G10492" s="248" t="s">
        <v>61</v>
      </c>
      <c r="H10492" t="s">
        <v>16</v>
      </c>
      <c r="I10492" t="s">
        <v>129</v>
      </c>
      <c r="J10492" s="247" t="s">
        <v>15</v>
      </c>
      <c r="K10492"/>
      <c r="L10492" t="s">
        <v>61</v>
      </c>
      <c r="M10492"/>
      <c r="N10492"/>
      <c r="O10492"/>
      <c r="P10492"/>
      <c r="Q10492"/>
      <c r="U10492"/>
      <c r="V10492">
        <v>0</v>
      </c>
      <c r="W10492" s="247"/>
      <c r="X10492"/>
      <c r="Y10492"/>
      <c r="Z10492"/>
      <c r="AA10492"/>
      <c r="AB10492"/>
      <c r="AC10492"/>
      <c r="AD10492"/>
      <c r="AE10492" t="s">
        <v>4308</v>
      </c>
      <c r="AF10492" t="s">
        <v>4308</v>
      </c>
      <c r="AG10492" t="s">
        <v>4308</v>
      </c>
      <c r="AH10492" s="115" t="s">
        <v>4308</v>
      </c>
    </row>
    <row r="10493" spans="1:35" x14ac:dyDescent="0.25">
      <c r="A10493" s="243">
        <v>338554</v>
      </c>
      <c r="B10493" s="244" t="s">
        <v>14608</v>
      </c>
      <c r="C10493" s="244" t="s">
        <v>350</v>
      </c>
      <c r="D10493" s="245" t="s">
        <v>342</v>
      </c>
      <c r="E10493" s="115" t="s">
        <v>77</v>
      </c>
      <c r="F10493" s="237">
        <v>33491</v>
      </c>
      <c r="G10493" s="245" t="s">
        <v>14609</v>
      </c>
      <c r="H10493" s="115" t="s">
        <v>16</v>
      </c>
      <c r="I10493" t="s">
        <v>107</v>
      </c>
      <c r="J10493" s="244"/>
      <c r="U10493"/>
      <c r="V10493" t="s">
        <v>16623</v>
      </c>
      <c r="W10493" s="244"/>
      <c r="AC10493" s="115" t="s">
        <v>4308</v>
      </c>
      <c r="AD10493" s="115" t="s">
        <v>4308</v>
      </c>
      <c r="AE10493" s="115" t="s">
        <v>4308</v>
      </c>
      <c r="AF10493" s="115" t="s">
        <v>4308</v>
      </c>
      <c r="AG10493" s="115" t="s">
        <v>4308</v>
      </c>
      <c r="AH10493" s="115" t="s">
        <v>4308</v>
      </c>
      <c r="AI10493" s="115" t="e">
        <f>VLOOKUP(A10493,'[2]دراسات قانونية'!$A$3:$E$600,1,0)</f>
        <v>#N/A</v>
      </c>
    </row>
    <row r="10494" spans="1:35" hidden="1" x14ac:dyDescent="0.25">
      <c r="A10494" s="246">
        <v>338555</v>
      </c>
      <c r="B10494" s="247" t="s">
        <v>14610</v>
      </c>
      <c r="C10494" s="247" t="s">
        <v>9483</v>
      </c>
      <c r="D10494" s="248" t="s">
        <v>1721</v>
      </c>
      <c r="E10494" t="s">
        <v>77</v>
      </c>
      <c r="F10494" s="126">
        <v>32509</v>
      </c>
      <c r="G10494" s="248" t="s">
        <v>14611</v>
      </c>
      <c r="H10494" t="s">
        <v>16</v>
      </c>
      <c r="I10494" t="s">
        <v>129</v>
      </c>
      <c r="J10494" s="247" t="s">
        <v>1226</v>
      </c>
      <c r="K10494"/>
      <c r="L10494" t="s">
        <v>30</v>
      </c>
      <c r="M10494"/>
      <c r="N10494"/>
      <c r="O10494"/>
      <c r="P10494"/>
      <c r="Q10494"/>
      <c r="U10494"/>
      <c r="V10494">
        <v>0</v>
      </c>
      <c r="W10494" s="247"/>
      <c r="X10494"/>
      <c r="Y10494"/>
      <c r="Z10494"/>
      <c r="AA10494"/>
      <c r="AB10494"/>
      <c r="AC10494"/>
      <c r="AD10494"/>
      <c r="AE10494"/>
      <c r="AF10494"/>
      <c r="AG10494"/>
    </row>
    <row r="10495" spans="1:35" hidden="1" x14ac:dyDescent="0.25">
      <c r="A10495" s="243">
        <v>338556</v>
      </c>
      <c r="B10495" s="244" t="s">
        <v>3366</v>
      </c>
      <c r="C10495" s="244" t="s">
        <v>821</v>
      </c>
      <c r="D10495" s="245" t="s">
        <v>3367</v>
      </c>
      <c r="E10495" s="115" t="s">
        <v>77</v>
      </c>
      <c r="F10495" s="237">
        <v>29588</v>
      </c>
      <c r="G10495" s="245" t="s">
        <v>1081</v>
      </c>
      <c r="H10495" s="115" t="s">
        <v>16</v>
      </c>
      <c r="I10495" t="s">
        <v>199</v>
      </c>
      <c r="J10495" s="244" t="s">
        <v>1226</v>
      </c>
      <c r="L10495" s="115" t="s">
        <v>30</v>
      </c>
      <c r="U10495"/>
      <c r="V10495">
        <v>0</v>
      </c>
      <c r="W10495" s="244"/>
    </row>
    <row r="10496" spans="1:35" x14ac:dyDescent="0.25">
      <c r="A10496" s="243">
        <v>338557</v>
      </c>
      <c r="B10496" s="244" t="s">
        <v>14612</v>
      </c>
      <c r="C10496" s="244" t="s">
        <v>227</v>
      </c>
      <c r="D10496" s="245" t="s">
        <v>707</v>
      </c>
      <c r="E10496" s="115" t="s">
        <v>76</v>
      </c>
      <c r="F10496" s="237">
        <v>35431</v>
      </c>
      <c r="G10496" s="245" t="s">
        <v>18</v>
      </c>
      <c r="H10496" s="115" t="s">
        <v>16</v>
      </c>
      <c r="I10496" t="s">
        <v>107</v>
      </c>
      <c r="J10496" s="244"/>
      <c r="U10496"/>
      <c r="V10496" t="s">
        <v>16623</v>
      </c>
      <c r="W10496" s="244"/>
      <c r="AC10496" s="115" t="s">
        <v>4308</v>
      </c>
      <c r="AD10496" s="115" t="s">
        <v>4308</v>
      </c>
      <c r="AE10496" s="115" t="s">
        <v>4308</v>
      </c>
      <c r="AF10496" s="115" t="s">
        <v>4308</v>
      </c>
      <c r="AG10496" s="115" t="s">
        <v>4308</v>
      </c>
      <c r="AH10496" s="115" t="s">
        <v>4308</v>
      </c>
      <c r="AI10496" s="115" t="e">
        <f>VLOOKUP(A10496,'[2]دراسات قانونية'!$A$3:$E$600,1,0)</f>
        <v>#N/A</v>
      </c>
    </row>
    <row r="10497" spans="1:35" x14ac:dyDescent="0.25">
      <c r="A10497" s="243">
        <v>338558</v>
      </c>
      <c r="B10497" s="244" t="s">
        <v>14613</v>
      </c>
      <c r="C10497" s="244" t="s">
        <v>386</v>
      </c>
      <c r="D10497" s="245" t="s">
        <v>935</v>
      </c>
      <c r="E10497" s="115" t="s">
        <v>77</v>
      </c>
      <c r="F10497" s="237">
        <v>34147</v>
      </c>
      <c r="G10497" s="245" t="s">
        <v>333</v>
      </c>
      <c r="H10497" s="115" t="s">
        <v>16</v>
      </c>
      <c r="I10497" t="s">
        <v>107</v>
      </c>
      <c r="J10497" s="244" t="s">
        <v>1263</v>
      </c>
      <c r="L10497" s="115" t="s">
        <v>30</v>
      </c>
      <c r="U10497"/>
      <c r="V10497" t="s">
        <v>16623</v>
      </c>
      <c r="W10497" s="244"/>
      <c r="AH10497" s="115" t="s">
        <v>4308</v>
      </c>
      <c r="AI10497" s="115" t="e">
        <f>VLOOKUP(A10497,'[2]دراسات قانونية'!$A$3:$E$600,1,0)</f>
        <v>#N/A</v>
      </c>
    </row>
    <row r="10498" spans="1:35" hidden="1" x14ac:dyDescent="0.25">
      <c r="A10498" s="243">
        <v>338559</v>
      </c>
      <c r="B10498" s="244" t="s">
        <v>3368</v>
      </c>
      <c r="C10498" s="244" t="s">
        <v>229</v>
      </c>
      <c r="D10498" s="245" t="s">
        <v>471</v>
      </c>
      <c r="E10498" s="115" t="s">
        <v>76</v>
      </c>
      <c r="F10498" s="237">
        <v>30956</v>
      </c>
      <c r="G10498" s="245" t="s">
        <v>215</v>
      </c>
      <c r="H10498" s="115" t="s">
        <v>16</v>
      </c>
      <c r="I10498" t="s">
        <v>199</v>
      </c>
      <c r="J10498" s="244" t="s">
        <v>1226</v>
      </c>
      <c r="L10498" s="115" t="s">
        <v>18</v>
      </c>
      <c r="U10498"/>
      <c r="V10498">
        <v>0</v>
      </c>
      <c r="W10498" s="244"/>
    </row>
    <row r="10499" spans="1:35" x14ac:dyDescent="0.25">
      <c r="A10499" s="243">
        <v>338560</v>
      </c>
      <c r="B10499" s="244" t="s">
        <v>14614</v>
      </c>
      <c r="C10499" s="244" t="s">
        <v>209</v>
      </c>
      <c r="D10499" s="245" t="s">
        <v>238</v>
      </c>
      <c r="E10499" s="115" t="s">
        <v>77</v>
      </c>
      <c r="F10499" s="237">
        <v>33440</v>
      </c>
      <c r="G10499" s="245" t="s">
        <v>211</v>
      </c>
      <c r="H10499" s="115" t="s">
        <v>16</v>
      </c>
      <c r="I10499" t="s">
        <v>107</v>
      </c>
      <c r="J10499" s="244"/>
      <c r="U10499"/>
      <c r="V10499" t="s">
        <v>16623</v>
      </c>
      <c r="W10499" s="244"/>
      <c r="AC10499" s="115" t="s">
        <v>4308</v>
      </c>
      <c r="AD10499" s="115" t="s">
        <v>4308</v>
      </c>
      <c r="AE10499" s="115" t="s">
        <v>4308</v>
      </c>
      <c r="AF10499" s="115" t="s">
        <v>4308</v>
      </c>
      <c r="AG10499" s="115" t="s">
        <v>4308</v>
      </c>
      <c r="AH10499" s="115" t="s">
        <v>4308</v>
      </c>
      <c r="AI10499" s="115" t="e">
        <f>VLOOKUP(A10499,'[2]دراسات قانونية'!$A$3:$E$600,1,0)</f>
        <v>#N/A</v>
      </c>
    </row>
    <row r="10500" spans="1:35" hidden="1" x14ac:dyDescent="0.25">
      <c r="A10500" s="246">
        <v>338561</v>
      </c>
      <c r="B10500" s="247" t="s">
        <v>14615</v>
      </c>
      <c r="C10500" s="247" t="s">
        <v>665</v>
      </c>
      <c r="D10500" s="248" t="s">
        <v>14616</v>
      </c>
      <c r="E10500" t="s">
        <v>76</v>
      </c>
      <c r="F10500" s="126">
        <v>30624</v>
      </c>
      <c r="G10500" s="248" t="s">
        <v>18</v>
      </c>
      <c r="H10500" t="s">
        <v>16</v>
      </c>
      <c r="I10500" t="s">
        <v>201</v>
      </c>
      <c r="J10500" s="247" t="s">
        <v>15</v>
      </c>
      <c r="K10500"/>
      <c r="L10500" t="s">
        <v>18</v>
      </c>
      <c r="M10500"/>
      <c r="N10500"/>
      <c r="O10500"/>
      <c r="P10500"/>
      <c r="Q10500"/>
      <c r="U10500"/>
      <c r="V10500">
        <v>0</v>
      </c>
      <c r="W10500" s="247"/>
      <c r="X10500"/>
      <c r="Y10500"/>
      <c r="Z10500"/>
      <c r="AA10500"/>
      <c r="AB10500"/>
      <c r="AC10500"/>
      <c r="AD10500"/>
      <c r="AE10500"/>
      <c r="AF10500"/>
      <c r="AG10500"/>
    </row>
    <row r="10501" spans="1:35" hidden="1" x14ac:dyDescent="0.25">
      <c r="A10501" s="246">
        <v>338562</v>
      </c>
      <c r="B10501" s="247" t="s">
        <v>14617</v>
      </c>
      <c r="C10501" s="247" t="s">
        <v>212</v>
      </c>
      <c r="D10501" s="248" t="s">
        <v>585</v>
      </c>
      <c r="E10501" t="s">
        <v>76</v>
      </c>
      <c r="F10501" s="126">
        <v>30529</v>
      </c>
      <c r="G10501" s="248" t="s">
        <v>47</v>
      </c>
      <c r="H10501" t="s">
        <v>16</v>
      </c>
      <c r="I10501" t="s">
        <v>136</v>
      </c>
      <c r="J10501" s="247" t="s">
        <v>1226</v>
      </c>
      <c r="K10501"/>
      <c r="L10501" t="s">
        <v>47</v>
      </c>
      <c r="M10501"/>
      <c r="N10501"/>
      <c r="O10501"/>
      <c r="P10501"/>
      <c r="Q10501"/>
      <c r="R10501" s="115">
        <v>9214</v>
      </c>
      <c r="S10501" s="115">
        <v>45719</v>
      </c>
      <c r="T10501" s="115">
        <v>2500</v>
      </c>
      <c r="U10501"/>
      <c r="V10501">
        <v>0</v>
      </c>
      <c r="W10501" s="247"/>
      <c r="X10501"/>
      <c r="Y10501"/>
      <c r="Z10501"/>
      <c r="AA10501"/>
      <c r="AB10501"/>
      <c r="AC10501"/>
      <c r="AD10501"/>
      <c r="AE10501"/>
      <c r="AF10501"/>
      <c r="AG10501"/>
    </row>
    <row r="10502" spans="1:35" hidden="1" x14ac:dyDescent="0.25">
      <c r="A10502" s="246">
        <v>338563</v>
      </c>
      <c r="B10502" s="247" t="s">
        <v>14618</v>
      </c>
      <c r="C10502" s="247" t="s">
        <v>2359</v>
      </c>
      <c r="D10502" s="248" t="s">
        <v>300</v>
      </c>
      <c r="E10502" t="s">
        <v>77</v>
      </c>
      <c r="F10502" s="126">
        <v>36526</v>
      </c>
      <c r="G10502" s="248" t="s">
        <v>37</v>
      </c>
      <c r="H10502" t="s">
        <v>16</v>
      </c>
      <c r="I10502" t="s">
        <v>129</v>
      </c>
      <c r="J10502" s="247" t="s">
        <v>15</v>
      </c>
      <c r="K10502"/>
      <c r="L10502" t="s">
        <v>18</v>
      </c>
      <c r="M10502"/>
      <c r="N10502"/>
      <c r="O10502"/>
      <c r="P10502"/>
      <c r="Q10502"/>
      <c r="U10502"/>
      <c r="V10502">
        <v>0</v>
      </c>
      <c r="W10502" s="247"/>
      <c r="X10502"/>
      <c r="Y10502"/>
      <c r="Z10502"/>
      <c r="AA10502"/>
      <c r="AB10502"/>
      <c r="AC10502"/>
      <c r="AD10502"/>
      <c r="AE10502"/>
      <c r="AF10502"/>
      <c r="AG10502"/>
      <c r="AH10502" s="115" t="s">
        <v>4308</v>
      </c>
    </row>
    <row r="10503" spans="1:35" x14ac:dyDescent="0.25">
      <c r="A10503" s="243">
        <v>338564</v>
      </c>
      <c r="B10503" s="244" t="s">
        <v>14619</v>
      </c>
      <c r="C10503" s="244" t="s">
        <v>1429</v>
      </c>
      <c r="D10503" s="245" t="s">
        <v>963</v>
      </c>
      <c r="E10503" s="115" t="s">
        <v>77</v>
      </c>
      <c r="F10503" s="237">
        <v>31608</v>
      </c>
      <c r="G10503" s="245" t="s">
        <v>2193</v>
      </c>
      <c r="H10503" s="115" t="s">
        <v>16</v>
      </c>
      <c r="I10503" t="s">
        <v>107</v>
      </c>
      <c r="J10503" s="244"/>
      <c r="U10503"/>
      <c r="V10503" t="s">
        <v>16623</v>
      </c>
      <c r="W10503" s="244"/>
      <c r="AC10503" s="115" t="s">
        <v>4308</v>
      </c>
      <c r="AD10503" s="115" t="s">
        <v>4308</v>
      </c>
      <c r="AE10503" s="115" t="s">
        <v>4308</v>
      </c>
      <c r="AF10503" s="115" t="s">
        <v>4308</v>
      </c>
      <c r="AG10503" s="115" t="s">
        <v>4308</v>
      </c>
      <c r="AH10503" s="115" t="s">
        <v>4308</v>
      </c>
      <c r="AI10503" s="115" t="e">
        <f>VLOOKUP(A10503,'[2]دراسات قانونية'!$A$3:$E$600,1,0)</f>
        <v>#N/A</v>
      </c>
    </row>
    <row r="10504" spans="1:35" x14ac:dyDescent="0.25">
      <c r="A10504" s="243">
        <v>338565</v>
      </c>
      <c r="B10504" s="244" t="s">
        <v>14620</v>
      </c>
      <c r="C10504" s="244" t="s">
        <v>250</v>
      </c>
      <c r="D10504" s="245" t="s">
        <v>276</v>
      </c>
      <c r="E10504" s="115" t="s">
        <v>77</v>
      </c>
      <c r="F10504" s="237">
        <v>31674</v>
      </c>
      <c r="G10504" s="245" t="s">
        <v>18</v>
      </c>
      <c r="H10504" s="115" t="s">
        <v>16</v>
      </c>
      <c r="I10504" t="s">
        <v>107</v>
      </c>
      <c r="J10504" s="244"/>
      <c r="U10504"/>
      <c r="V10504" t="s">
        <v>16623</v>
      </c>
      <c r="W10504" s="244"/>
      <c r="AC10504" s="115" t="s">
        <v>4308</v>
      </c>
      <c r="AD10504" s="115" t="s">
        <v>4308</v>
      </c>
      <c r="AE10504" s="115" t="s">
        <v>4308</v>
      </c>
      <c r="AF10504" s="115" t="s">
        <v>4308</v>
      </c>
      <c r="AG10504" s="115" t="s">
        <v>4308</v>
      </c>
      <c r="AH10504" s="115" t="s">
        <v>4308</v>
      </c>
      <c r="AI10504" s="115" t="e">
        <f>VLOOKUP(A10504,'[2]دراسات قانونية'!$A$3:$E$600,1,0)</f>
        <v>#N/A</v>
      </c>
    </row>
    <row r="10505" spans="1:35" hidden="1" x14ac:dyDescent="0.25">
      <c r="A10505" s="246">
        <v>338566</v>
      </c>
      <c r="B10505" s="247" t="s">
        <v>14621</v>
      </c>
      <c r="C10505" s="247" t="s">
        <v>212</v>
      </c>
      <c r="D10505" s="248" t="s">
        <v>526</v>
      </c>
      <c r="E10505" t="s">
        <v>77</v>
      </c>
      <c r="F10505" s="126">
        <v>36756</v>
      </c>
      <c r="G10505" s="248" t="s">
        <v>18</v>
      </c>
      <c r="H10505" t="s">
        <v>16</v>
      </c>
      <c r="I10505" t="s">
        <v>201</v>
      </c>
      <c r="J10505" s="247" t="s">
        <v>1226</v>
      </c>
      <c r="K10505"/>
      <c r="L10505" t="s">
        <v>18</v>
      </c>
      <c r="M10505"/>
      <c r="N10505"/>
      <c r="O10505"/>
      <c r="P10505"/>
      <c r="Q10505"/>
      <c r="U10505"/>
      <c r="V10505">
        <v>0</v>
      </c>
      <c r="W10505" s="247"/>
      <c r="X10505"/>
      <c r="Y10505"/>
      <c r="Z10505"/>
      <c r="AA10505"/>
      <c r="AB10505"/>
      <c r="AC10505"/>
      <c r="AD10505"/>
      <c r="AE10505"/>
      <c r="AF10505"/>
      <c r="AG10505"/>
    </row>
    <row r="10506" spans="1:35" hidden="1" x14ac:dyDescent="0.25">
      <c r="A10506" s="243">
        <v>338567</v>
      </c>
      <c r="B10506" s="244" t="s">
        <v>3369</v>
      </c>
      <c r="C10506" s="244" t="s">
        <v>664</v>
      </c>
      <c r="D10506" s="245" t="s">
        <v>754</v>
      </c>
      <c r="E10506" s="115" t="s">
        <v>76</v>
      </c>
      <c r="F10506" s="237">
        <v>30028</v>
      </c>
      <c r="G10506" s="245" t="s">
        <v>632</v>
      </c>
      <c r="H10506" s="115" t="s">
        <v>16</v>
      </c>
      <c r="I10506" t="s">
        <v>199</v>
      </c>
      <c r="J10506" s="244" t="s">
        <v>1226</v>
      </c>
      <c r="L10506" s="115" t="s">
        <v>40</v>
      </c>
      <c r="U10506"/>
      <c r="V10506">
        <v>0</v>
      </c>
      <c r="W10506" s="244"/>
    </row>
    <row r="10507" spans="1:35" hidden="1" x14ac:dyDescent="0.25">
      <c r="A10507" s="243">
        <v>338568</v>
      </c>
      <c r="B10507" s="244" t="s">
        <v>3370</v>
      </c>
      <c r="C10507" s="244" t="s">
        <v>530</v>
      </c>
      <c r="D10507" s="245" t="s">
        <v>445</v>
      </c>
      <c r="E10507" s="115" t="s">
        <v>76</v>
      </c>
      <c r="F10507" s="237">
        <v>32422</v>
      </c>
      <c r="G10507" s="245" t="s">
        <v>3371</v>
      </c>
      <c r="H10507" s="115" t="s">
        <v>16</v>
      </c>
      <c r="I10507" t="s">
        <v>199</v>
      </c>
      <c r="J10507" s="244" t="s">
        <v>1226</v>
      </c>
      <c r="L10507" s="115" t="s">
        <v>50</v>
      </c>
      <c r="U10507"/>
      <c r="V10507">
        <v>0</v>
      </c>
      <c r="W10507" s="244"/>
    </row>
    <row r="10508" spans="1:35" x14ac:dyDescent="0.25">
      <c r="A10508" s="243">
        <v>338569</v>
      </c>
      <c r="B10508" s="244" t="s">
        <v>14622</v>
      </c>
      <c r="C10508" s="244" t="s">
        <v>12303</v>
      </c>
      <c r="D10508" s="245" t="s">
        <v>230</v>
      </c>
      <c r="E10508" s="115" t="s">
        <v>76</v>
      </c>
      <c r="F10508" s="237">
        <v>34432</v>
      </c>
      <c r="G10508" s="245" t="s">
        <v>808</v>
      </c>
      <c r="H10508" s="115" t="s">
        <v>16</v>
      </c>
      <c r="I10508" t="s">
        <v>107</v>
      </c>
      <c r="J10508" s="244"/>
      <c r="U10508"/>
      <c r="V10508" t="s">
        <v>16623</v>
      </c>
      <c r="W10508" s="244"/>
      <c r="AC10508" s="115" t="s">
        <v>4308</v>
      </c>
      <c r="AD10508" s="115" t="s">
        <v>4308</v>
      </c>
      <c r="AE10508" s="115" t="s">
        <v>4308</v>
      </c>
      <c r="AF10508" s="115" t="s">
        <v>4308</v>
      </c>
      <c r="AG10508" s="115" t="s">
        <v>4308</v>
      </c>
      <c r="AH10508" s="115" t="s">
        <v>4308</v>
      </c>
      <c r="AI10508" s="115" t="e">
        <f>VLOOKUP(A10508,'[2]دراسات قانونية'!$A$3:$E$600,1,0)</f>
        <v>#N/A</v>
      </c>
    </row>
    <row r="10509" spans="1:35" hidden="1" x14ac:dyDescent="0.25">
      <c r="A10509" s="243">
        <v>338570</v>
      </c>
      <c r="B10509" s="244" t="s">
        <v>3372</v>
      </c>
      <c r="C10509" s="244" t="s">
        <v>244</v>
      </c>
      <c r="D10509" s="245" t="s">
        <v>267</v>
      </c>
      <c r="E10509" s="115" t="s">
        <v>76</v>
      </c>
      <c r="F10509" s="237">
        <v>32201</v>
      </c>
      <c r="G10509" s="245" t="s">
        <v>3373</v>
      </c>
      <c r="H10509" s="115" t="s">
        <v>16</v>
      </c>
      <c r="I10509" t="s">
        <v>199</v>
      </c>
      <c r="J10509" s="244" t="s">
        <v>1226</v>
      </c>
      <c r="L10509" s="115" t="s">
        <v>1726</v>
      </c>
      <c r="U10509"/>
      <c r="V10509">
        <v>0</v>
      </c>
      <c r="W10509" s="244"/>
    </row>
    <row r="10510" spans="1:35" x14ac:dyDescent="0.25">
      <c r="A10510" s="243">
        <v>338571</v>
      </c>
      <c r="B10510" s="244" t="s">
        <v>14623</v>
      </c>
      <c r="C10510" s="244" t="s">
        <v>307</v>
      </c>
      <c r="D10510" s="245" t="s">
        <v>338</v>
      </c>
      <c r="E10510" s="115" t="s">
        <v>76</v>
      </c>
      <c r="F10510" s="237">
        <v>36596</v>
      </c>
      <c r="G10510" s="245" t="s">
        <v>540</v>
      </c>
      <c r="H10510" s="115" t="s">
        <v>16</v>
      </c>
      <c r="I10510" t="s">
        <v>107</v>
      </c>
      <c r="J10510" s="244"/>
      <c r="U10510"/>
      <c r="V10510" t="s">
        <v>16623</v>
      </c>
      <c r="W10510" s="244"/>
      <c r="AC10510" s="115" t="s">
        <v>4308</v>
      </c>
      <c r="AD10510" s="115" t="s">
        <v>4308</v>
      </c>
      <c r="AE10510" s="115" t="s">
        <v>4308</v>
      </c>
      <c r="AF10510" s="115" t="s">
        <v>4308</v>
      </c>
      <c r="AG10510" s="115" t="s">
        <v>4308</v>
      </c>
      <c r="AH10510" s="115" t="s">
        <v>4308</v>
      </c>
      <c r="AI10510" s="115" t="e">
        <f>VLOOKUP(A10510,'[2]دراسات قانونية'!$A$3:$E$600,1,0)</f>
        <v>#N/A</v>
      </c>
    </row>
    <row r="10511" spans="1:35" x14ac:dyDescent="0.25">
      <c r="A10511" s="243">
        <v>338572</v>
      </c>
      <c r="B10511" s="244" t="s">
        <v>14624</v>
      </c>
      <c r="C10511" s="244" t="s">
        <v>227</v>
      </c>
      <c r="D10511" s="245" t="s">
        <v>1454</v>
      </c>
      <c r="E10511" s="115" t="s">
        <v>76</v>
      </c>
      <c r="F10511" s="237">
        <v>34530</v>
      </c>
      <c r="G10511" s="245" t="s">
        <v>18</v>
      </c>
      <c r="H10511" s="115" t="s">
        <v>16</v>
      </c>
      <c r="I10511" t="s">
        <v>107</v>
      </c>
      <c r="J10511" s="244"/>
      <c r="U10511"/>
      <c r="V10511" t="s">
        <v>16623</v>
      </c>
      <c r="W10511" s="244"/>
      <c r="AF10511" s="115" t="s">
        <v>4308</v>
      </c>
      <c r="AG10511" s="115" t="s">
        <v>4308</v>
      </c>
      <c r="AH10511" s="115" t="s">
        <v>4308</v>
      </c>
      <c r="AI10511" s="115" t="e">
        <f>VLOOKUP(A10511,'[2]دراسات قانونية'!$A$3:$E$600,1,0)</f>
        <v>#N/A</v>
      </c>
    </row>
    <row r="10512" spans="1:35" x14ac:dyDescent="0.25">
      <c r="A10512" s="243">
        <v>338573</v>
      </c>
      <c r="B10512" s="244" t="s">
        <v>14625</v>
      </c>
      <c r="C10512" s="244" t="s">
        <v>244</v>
      </c>
      <c r="D10512" s="245" t="s">
        <v>357</v>
      </c>
      <c r="E10512" s="115" t="s">
        <v>76</v>
      </c>
      <c r="F10512" s="237">
        <v>36586</v>
      </c>
      <c r="G10512" s="245" t="s">
        <v>37</v>
      </c>
      <c r="H10512" s="115" t="s">
        <v>16</v>
      </c>
      <c r="I10512" t="s">
        <v>107</v>
      </c>
      <c r="J10512" s="244" t="s">
        <v>15</v>
      </c>
      <c r="L10512" s="115" t="s">
        <v>30</v>
      </c>
      <c r="U10512"/>
      <c r="V10512" t="s">
        <v>16623</v>
      </c>
      <c r="W10512" s="244"/>
      <c r="AG10512" s="115" t="s">
        <v>4308</v>
      </c>
      <c r="AH10512" s="115" t="s">
        <v>4308</v>
      </c>
      <c r="AI10512" s="115" t="e">
        <f>VLOOKUP(A10512,'[2]دراسات قانونية'!$A$3:$E$600,1,0)</f>
        <v>#N/A</v>
      </c>
    </row>
    <row r="10513" spans="1:35" hidden="1" x14ac:dyDescent="0.25">
      <c r="A10513" s="246">
        <v>338574</v>
      </c>
      <c r="B10513" s="247" t="s">
        <v>14626</v>
      </c>
      <c r="C10513" s="247" t="s">
        <v>6454</v>
      </c>
      <c r="D10513" s="248" t="s">
        <v>281</v>
      </c>
      <c r="E10513" t="s">
        <v>76</v>
      </c>
      <c r="F10513" s="126">
        <v>34912</v>
      </c>
      <c r="G10513" s="248" t="s">
        <v>37</v>
      </c>
      <c r="H10513" t="s">
        <v>16</v>
      </c>
      <c r="I10513" t="s">
        <v>129</v>
      </c>
      <c r="J10513" s="247" t="s">
        <v>15</v>
      </c>
      <c r="K10513"/>
      <c r="L10513" t="s">
        <v>37</v>
      </c>
      <c r="M10513"/>
      <c r="N10513"/>
      <c r="O10513"/>
      <c r="P10513"/>
      <c r="Q10513"/>
      <c r="U10513"/>
      <c r="V10513">
        <v>0</v>
      </c>
      <c r="W10513" s="247"/>
      <c r="X10513"/>
      <c r="Y10513"/>
      <c r="Z10513"/>
      <c r="AA10513"/>
      <c r="AB10513"/>
      <c r="AC10513"/>
      <c r="AD10513"/>
      <c r="AE10513"/>
      <c r="AF10513"/>
      <c r="AG10513"/>
      <c r="AH10513" s="115" t="s">
        <v>4308</v>
      </c>
    </row>
    <row r="10514" spans="1:35" hidden="1" x14ac:dyDescent="0.25">
      <c r="A10514" s="246">
        <v>338575</v>
      </c>
      <c r="B10514" s="247" t="s">
        <v>14627</v>
      </c>
      <c r="C10514" s="247" t="s">
        <v>1105</v>
      </c>
      <c r="D10514" s="248" t="s">
        <v>210</v>
      </c>
      <c r="E10514" t="s">
        <v>77</v>
      </c>
      <c r="F10514" s="126">
        <v>28783</v>
      </c>
      <c r="G10514" s="248" t="s">
        <v>18</v>
      </c>
      <c r="H10514" t="s">
        <v>16</v>
      </c>
      <c r="I10514" t="s">
        <v>136</v>
      </c>
      <c r="J10514" s="247" t="s">
        <v>1226</v>
      </c>
      <c r="K10514"/>
      <c r="L10514" t="s">
        <v>30</v>
      </c>
      <c r="M10514"/>
      <c r="N10514"/>
      <c r="O10514"/>
      <c r="P10514"/>
      <c r="Q10514"/>
      <c r="U10514"/>
      <c r="V10514">
        <v>0</v>
      </c>
      <c r="W10514" s="247"/>
      <c r="X10514"/>
      <c r="Y10514"/>
      <c r="Z10514"/>
      <c r="AA10514"/>
      <c r="AB10514"/>
      <c r="AC10514"/>
      <c r="AD10514"/>
      <c r="AE10514"/>
      <c r="AF10514"/>
      <c r="AG10514"/>
    </row>
    <row r="10515" spans="1:35" x14ac:dyDescent="0.25">
      <c r="A10515" s="243">
        <v>338576</v>
      </c>
      <c r="B10515" s="244" t="s">
        <v>14628</v>
      </c>
      <c r="C10515" s="244" t="s">
        <v>904</v>
      </c>
      <c r="D10515" s="245" t="s">
        <v>230</v>
      </c>
      <c r="E10515" s="115" t="s">
        <v>77</v>
      </c>
      <c r="F10515" s="237">
        <v>29970</v>
      </c>
      <c r="G10515" s="245" t="s">
        <v>18</v>
      </c>
      <c r="H10515" s="115" t="s">
        <v>16</v>
      </c>
      <c r="I10515" t="s">
        <v>107</v>
      </c>
      <c r="J10515" s="244"/>
      <c r="U10515"/>
      <c r="V10515" t="s">
        <v>16623</v>
      </c>
      <c r="W10515" s="244"/>
      <c r="AC10515" s="115" t="s">
        <v>4308</v>
      </c>
      <c r="AD10515" s="115" t="s">
        <v>4308</v>
      </c>
      <c r="AE10515" s="115" t="s">
        <v>4308</v>
      </c>
      <c r="AF10515" s="115" t="s">
        <v>4308</v>
      </c>
      <c r="AG10515" s="115" t="s">
        <v>4308</v>
      </c>
      <c r="AH10515" s="115" t="s">
        <v>4308</v>
      </c>
      <c r="AI10515" s="115" t="e">
        <f>VLOOKUP(A10515,'[2]دراسات قانونية'!$A$3:$E$600,1,0)</f>
        <v>#N/A</v>
      </c>
    </row>
    <row r="10516" spans="1:35" x14ac:dyDescent="0.25">
      <c r="A10516" s="243">
        <v>338577</v>
      </c>
      <c r="B10516" s="244" t="s">
        <v>14629</v>
      </c>
      <c r="C10516" s="244" t="s">
        <v>227</v>
      </c>
      <c r="D10516" s="245" t="s">
        <v>370</v>
      </c>
      <c r="E10516" s="115" t="s">
        <v>76</v>
      </c>
      <c r="F10516" s="237">
        <v>37257</v>
      </c>
      <c r="G10516" s="245" t="s">
        <v>30</v>
      </c>
      <c r="H10516" s="115" t="s">
        <v>16</v>
      </c>
      <c r="I10516" t="s">
        <v>107</v>
      </c>
      <c r="J10516" s="244"/>
      <c r="U10516"/>
      <c r="V10516" t="s">
        <v>16623</v>
      </c>
      <c r="W10516" s="244"/>
      <c r="AC10516" s="115" t="s">
        <v>4308</v>
      </c>
      <c r="AD10516" s="115" t="s">
        <v>4308</v>
      </c>
      <c r="AE10516" s="115" t="s">
        <v>4308</v>
      </c>
      <c r="AF10516" s="115" t="s">
        <v>4308</v>
      </c>
      <c r="AG10516" s="115" t="s">
        <v>4308</v>
      </c>
      <c r="AH10516" s="115" t="s">
        <v>4308</v>
      </c>
      <c r="AI10516" s="115" t="e">
        <f>VLOOKUP(A10516,'[2]دراسات قانونية'!$A$3:$E$600,1,0)</f>
        <v>#N/A</v>
      </c>
    </row>
    <row r="10517" spans="1:35" hidden="1" x14ac:dyDescent="0.25">
      <c r="A10517" s="246">
        <v>338578</v>
      </c>
      <c r="B10517" s="247" t="s">
        <v>14630</v>
      </c>
      <c r="C10517" s="247" t="s">
        <v>1117</v>
      </c>
      <c r="D10517" s="248" t="s">
        <v>9221</v>
      </c>
      <c r="E10517" t="s">
        <v>76</v>
      </c>
      <c r="F10517" s="126">
        <v>30341</v>
      </c>
      <c r="G10517" s="248" t="s">
        <v>666</v>
      </c>
      <c r="H10517" t="s">
        <v>16</v>
      </c>
      <c r="I10517" t="s">
        <v>129</v>
      </c>
      <c r="J10517" s="247" t="s">
        <v>15</v>
      </c>
      <c r="K10517"/>
      <c r="L10517" t="s">
        <v>40</v>
      </c>
      <c r="M10517"/>
      <c r="N10517"/>
      <c r="O10517"/>
      <c r="P10517"/>
      <c r="Q10517"/>
      <c r="U10517"/>
      <c r="V10517">
        <v>0</v>
      </c>
      <c r="W10517" s="247"/>
      <c r="X10517"/>
      <c r="Y10517"/>
      <c r="Z10517"/>
      <c r="AA10517"/>
      <c r="AB10517"/>
      <c r="AC10517"/>
      <c r="AD10517"/>
      <c r="AE10517"/>
      <c r="AF10517" t="s">
        <v>4308</v>
      </c>
      <c r="AG10517" t="s">
        <v>4308</v>
      </c>
      <c r="AH10517" s="115" t="s">
        <v>4308</v>
      </c>
    </row>
    <row r="10518" spans="1:35" hidden="1" x14ac:dyDescent="0.25">
      <c r="A10518" s="246">
        <v>338579</v>
      </c>
      <c r="B10518" s="247" t="s">
        <v>14631</v>
      </c>
      <c r="C10518" s="247" t="s">
        <v>332</v>
      </c>
      <c r="D10518" s="248" t="s">
        <v>881</v>
      </c>
      <c r="E10518" t="s">
        <v>77</v>
      </c>
      <c r="F10518" s="126">
        <v>29420</v>
      </c>
      <c r="G10518" s="248" t="s">
        <v>14632</v>
      </c>
      <c r="H10518" t="s">
        <v>16</v>
      </c>
      <c r="I10518" t="s">
        <v>201</v>
      </c>
      <c r="J10518" s="247" t="s">
        <v>1226</v>
      </c>
      <c r="K10518"/>
      <c r="L10518" t="s">
        <v>30</v>
      </c>
      <c r="M10518"/>
      <c r="N10518"/>
      <c r="O10518"/>
      <c r="P10518"/>
      <c r="Q10518"/>
      <c r="U10518"/>
      <c r="V10518">
        <v>0</v>
      </c>
      <c r="W10518" s="247"/>
      <c r="X10518"/>
      <c r="Y10518"/>
      <c r="Z10518"/>
      <c r="AA10518"/>
      <c r="AB10518"/>
      <c r="AC10518"/>
      <c r="AD10518"/>
      <c r="AE10518"/>
      <c r="AF10518"/>
      <c r="AG10518"/>
    </row>
    <row r="10519" spans="1:35" hidden="1" x14ac:dyDescent="0.25">
      <c r="A10519" s="246">
        <v>338580</v>
      </c>
      <c r="B10519" s="247" t="s">
        <v>14633</v>
      </c>
      <c r="C10519" s="247" t="s">
        <v>231</v>
      </c>
      <c r="D10519" s="248" t="s">
        <v>344</v>
      </c>
      <c r="E10519" t="s">
        <v>77</v>
      </c>
      <c r="F10519" s="126">
        <v>35593</v>
      </c>
      <c r="G10519" s="248" t="s">
        <v>558</v>
      </c>
      <c r="H10519" t="s">
        <v>16</v>
      </c>
      <c r="I10519" t="s">
        <v>129</v>
      </c>
      <c r="J10519" s="247" t="s">
        <v>1226</v>
      </c>
      <c r="K10519"/>
      <c r="L10519" t="s">
        <v>73</v>
      </c>
      <c r="M10519"/>
      <c r="N10519"/>
      <c r="O10519"/>
      <c r="P10519"/>
      <c r="Q10519"/>
      <c r="U10519"/>
      <c r="V10519">
        <v>0</v>
      </c>
      <c r="W10519" s="247"/>
      <c r="X10519"/>
      <c r="Y10519"/>
      <c r="Z10519"/>
      <c r="AA10519"/>
      <c r="AB10519"/>
      <c r="AC10519"/>
      <c r="AD10519"/>
      <c r="AE10519"/>
      <c r="AF10519"/>
      <c r="AG10519"/>
    </row>
    <row r="10520" spans="1:35" x14ac:dyDescent="0.25">
      <c r="A10520" s="243">
        <v>338581</v>
      </c>
      <c r="B10520" s="244" t="s">
        <v>14634</v>
      </c>
      <c r="C10520" s="244" t="s">
        <v>244</v>
      </c>
      <c r="D10520" s="245" t="s">
        <v>8082</v>
      </c>
      <c r="E10520" s="115" t="s">
        <v>77</v>
      </c>
      <c r="F10520" s="237">
        <v>32554</v>
      </c>
      <c r="G10520" s="245" t="s">
        <v>458</v>
      </c>
      <c r="H10520" s="115" t="s">
        <v>16</v>
      </c>
      <c r="I10520" t="s">
        <v>107</v>
      </c>
      <c r="J10520" s="244" t="s">
        <v>15</v>
      </c>
      <c r="L10520" s="115" t="s">
        <v>30</v>
      </c>
      <c r="U10520"/>
      <c r="V10520" t="s">
        <v>16623</v>
      </c>
      <c r="W10520" s="244"/>
      <c r="AE10520" s="115" t="s">
        <v>4308</v>
      </c>
      <c r="AF10520" s="115" t="s">
        <v>4308</v>
      </c>
      <c r="AG10520" s="115" t="s">
        <v>4308</v>
      </c>
      <c r="AH10520" s="115" t="s">
        <v>4308</v>
      </c>
      <c r="AI10520" s="115" t="e">
        <f>VLOOKUP(A10520,'[2]دراسات قانونية'!$A$3:$E$600,1,0)</f>
        <v>#N/A</v>
      </c>
    </row>
    <row r="10521" spans="1:35" hidden="1" x14ac:dyDescent="0.25">
      <c r="A10521" s="246">
        <v>338582</v>
      </c>
      <c r="B10521" s="247" t="s">
        <v>14635</v>
      </c>
      <c r="C10521" s="247" t="s">
        <v>14636</v>
      </c>
      <c r="D10521" s="248" t="s">
        <v>372</v>
      </c>
      <c r="E10521" t="s">
        <v>77</v>
      </c>
      <c r="F10521" s="126">
        <v>32943</v>
      </c>
      <c r="G10521" s="248" t="s">
        <v>18</v>
      </c>
      <c r="H10521" t="s">
        <v>16</v>
      </c>
      <c r="I10521" t="s">
        <v>129</v>
      </c>
      <c r="J10521" s="247" t="s">
        <v>1226</v>
      </c>
      <c r="K10521"/>
      <c r="L10521" t="s">
        <v>58</v>
      </c>
      <c r="M10521"/>
      <c r="N10521"/>
      <c r="O10521"/>
      <c r="P10521"/>
      <c r="Q10521"/>
      <c r="U10521"/>
      <c r="V10521">
        <v>0</v>
      </c>
      <c r="W10521" s="247"/>
      <c r="X10521"/>
      <c r="Y10521"/>
      <c r="Z10521"/>
      <c r="AA10521"/>
      <c r="AB10521"/>
      <c r="AC10521"/>
      <c r="AD10521"/>
      <c r="AE10521"/>
      <c r="AF10521"/>
      <c r="AG10521"/>
    </row>
    <row r="10522" spans="1:35" hidden="1" x14ac:dyDescent="0.25">
      <c r="A10522" s="246">
        <v>338583</v>
      </c>
      <c r="B10522" s="247" t="s">
        <v>14637</v>
      </c>
      <c r="C10522" s="247" t="s">
        <v>271</v>
      </c>
      <c r="D10522" s="248" t="s">
        <v>783</v>
      </c>
      <c r="E10522" t="s">
        <v>77</v>
      </c>
      <c r="F10522" s="126">
        <v>34176</v>
      </c>
      <c r="G10522" s="248" t="s">
        <v>70</v>
      </c>
      <c r="H10522" t="s">
        <v>16</v>
      </c>
      <c r="I10522" t="s">
        <v>136</v>
      </c>
      <c r="J10522" s="247" t="s">
        <v>1226</v>
      </c>
      <c r="K10522"/>
      <c r="L10522" t="s">
        <v>70</v>
      </c>
      <c r="M10522"/>
      <c r="N10522"/>
      <c r="O10522"/>
      <c r="P10522"/>
      <c r="Q10522"/>
      <c r="U10522"/>
      <c r="V10522">
        <v>0</v>
      </c>
      <c r="W10522" s="247"/>
      <c r="X10522"/>
      <c r="Y10522"/>
      <c r="Z10522"/>
      <c r="AA10522"/>
      <c r="AB10522"/>
      <c r="AC10522"/>
      <c r="AD10522"/>
      <c r="AE10522"/>
      <c r="AF10522"/>
      <c r="AG10522"/>
    </row>
    <row r="10523" spans="1:35" hidden="1" x14ac:dyDescent="0.25">
      <c r="A10523" s="243">
        <v>338584</v>
      </c>
      <c r="B10523" s="244" t="s">
        <v>3374</v>
      </c>
      <c r="C10523" s="244" t="s">
        <v>3375</v>
      </c>
      <c r="D10523" s="245" t="s">
        <v>2232</v>
      </c>
      <c r="E10523" s="115" t="s">
        <v>77</v>
      </c>
      <c r="F10523" s="237">
        <v>32938</v>
      </c>
      <c r="G10523" s="245" t="s">
        <v>18</v>
      </c>
      <c r="H10523" s="115" t="s">
        <v>16</v>
      </c>
      <c r="I10523" t="s">
        <v>199</v>
      </c>
      <c r="J10523" s="244" t="s">
        <v>15</v>
      </c>
      <c r="L10523" s="115" t="s">
        <v>18</v>
      </c>
      <c r="U10523"/>
      <c r="V10523">
        <v>0</v>
      </c>
      <c r="W10523" s="244"/>
    </row>
    <row r="10524" spans="1:35" hidden="1" x14ac:dyDescent="0.25">
      <c r="A10524" s="246">
        <v>338585</v>
      </c>
      <c r="B10524" s="247" t="s">
        <v>14638</v>
      </c>
      <c r="C10524" s="247" t="s">
        <v>14639</v>
      </c>
      <c r="D10524" s="248" t="s">
        <v>971</v>
      </c>
      <c r="E10524" t="s">
        <v>77</v>
      </c>
      <c r="F10524" s="126">
        <v>32360</v>
      </c>
      <c r="G10524" s="248" t="s">
        <v>14640</v>
      </c>
      <c r="H10524" t="s">
        <v>16</v>
      </c>
      <c r="I10524" t="s">
        <v>136</v>
      </c>
      <c r="J10524" s="247" t="s">
        <v>1226</v>
      </c>
      <c r="K10524"/>
      <c r="L10524" t="s">
        <v>18</v>
      </c>
      <c r="M10524"/>
      <c r="N10524"/>
      <c r="O10524"/>
      <c r="P10524"/>
      <c r="Q10524"/>
      <c r="U10524"/>
      <c r="V10524">
        <v>0</v>
      </c>
      <c r="W10524" s="247"/>
      <c r="X10524"/>
      <c r="Y10524"/>
      <c r="Z10524"/>
      <c r="AA10524"/>
      <c r="AB10524"/>
      <c r="AC10524"/>
      <c r="AD10524"/>
      <c r="AE10524"/>
      <c r="AF10524"/>
      <c r="AG10524"/>
    </row>
    <row r="10525" spans="1:35" x14ac:dyDescent="0.25">
      <c r="A10525" s="243">
        <v>338586</v>
      </c>
      <c r="B10525" s="244" t="s">
        <v>14641</v>
      </c>
      <c r="C10525" s="244" t="s">
        <v>1117</v>
      </c>
      <c r="D10525" s="245" t="s">
        <v>9596</v>
      </c>
      <c r="E10525" s="115" t="s">
        <v>77</v>
      </c>
      <c r="F10525" s="237">
        <v>29387</v>
      </c>
      <c r="G10525" s="245" t="s">
        <v>14642</v>
      </c>
      <c r="H10525" s="115" t="s">
        <v>16</v>
      </c>
      <c r="I10525" t="s">
        <v>107</v>
      </c>
      <c r="J10525" s="244"/>
      <c r="U10525"/>
      <c r="V10525" t="s">
        <v>16623</v>
      </c>
      <c r="W10525" s="244"/>
      <c r="AC10525" s="115" t="s">
        <v>4308</v>
      </c>
      <c r="AD10525" s="115" t="s">
        <v>4308</v>
      </c>
      <c r="AE10525" s="115" t="s">
        <v>4308</v>
      </c>
      <c r="AF10525" s="115" t="s">
        <v>4308</v>
      </c>
      <c r="AG10525" s="115" t="s">
        <v>4308</v>
      </c>
      <c r="AH10525" s="115" t="s">
        <v>4308</v>
      </c>
      <c r="AI10525" s="115" t="e">
        <f>VLOOKUP(A10525,'[2]دراسات قانونية'!$A$3:$E$600,1,0)</f>
        <v>#N/A</v>
      </c>
    </row>
    <row r="10526" spans="1:35" hidden="1" x14ac:dyDescent="0.25">
      <c r="A10526" s="246">
        <v>338587</v>
      </c>
      <c r="B10526" s="247" t="s">
        <v>14643</v>
      </c>
      <c r="C10526" s="247" t="s">
        <v>360</v>
      </c>
      <c r="D10526" s="248" t="s">
        <v>213</v>
      </c>
      <c r="E10526" t="s">
        <v>77</v>
      </c>
      <c r="F10526" s="126">
        <v>35074</v>
      </c>
      <c r="G10526" s="248" t="s">
        <v>18</v>
      </c>
      <c r="H10526" t="s">
        <v>16</v>
      </c>
      <c r="I10526" t="s">
        <v>5306</v>
      </c>
      <c r="J10526" s="247" t="s">
        <v>15</v>
      </c>
      <c r="K10526"/>
      <c r="L10526" t="s">
        <v>30</v>
      </c>
      <c r="M10526"/>
      <c r="N10526"/>
      <c r="O10526"/>
      <c r="P10526"/>
      <c r="Q10526"/>
      <c r="U10526"/>
      <c r="V10526">
        <v>0</v>
      </c>
      <c r="W10526" s="247"/>
      <c r="X10526"/>
      <c r="Y10526"/>
      <c r="Z10526"/>
      <c r="AA10526"/>
      <c r="AB10526"/>
      <c r="AC10526"/>
      <c r="AD10526"/>
      <c r="AE10526"/>
      <c r="AF10526"/>
      <c r="AG10526"/>
    </row>
    <row r="10527" spans="1:35" x14ac:dyDescent="0.25">
      <c r="A10527" s="243">
        <v>338588</v>
      </c>
      <c r="B10527" s="244" t="s">
        <v>14644</v>
      </c>
      <c r="C10527" s="244" t="s">
        <v>332</v>
      </c>
      <c r="D10527" s="245" t="s">
        <v>1006</v>
      </c>
      <c r="E10527" s="115" t="s">
        <v>77</v>
      </c>
      <c r="F10527" s="237">
        <v>29129</v>
      </c>
      <c r="G10527" s="245" t="s">
        <v>632</v>
      </c>
      <c r="H10527" s="115" t="s">
        <v>16</v>
      </c>
      <c r="I10527" t="s">
        <v>107</v>
      </c>
      <c r="J10527" s="244" t="s">
        <v>1226</v>
      </c>
      <c r="L10527" s="115" t="s">
        <v>18</v>
      </c>
      <c r="U10527"/>
      <c r="V10527" t="s">
        <v>16623</v>
      </c>
      <c r="W10527" s="244"/>
      <c r="AI10527" s="115" t="e">
        <f>VLOOKUP(A10527,'[2]دراسات قانونية'!$A$3:$E$600,1,0)</f>
        <v>#N/A</v>
      </c>
    </row>
    <row r="10528" spans="1:35" x14ac:dyDescent="0.25">
      <c r="A10528" s="243">
        <v>338589</v>
      </c>
      <c r="B10528" s="244" t="s">
        <v>14645</v>
      </c>
      <c r="C10528" s="244" t="s">
        <v>364</v>
      </c>
      <c r="D10528" s="245" t="s">
        <v>281</v>
      </c>
      <c r="E10528" s="115" t="s">
        <v>77</v>
      </c>
      <c r="F10528" s="237">
        <v>29037</v>
      </c>
      <c r="G10528" s="245" t="s">
        <v>14646</v>
      </c>
      <c r="H10528" s="115" t="s">
        <v>16</v>
      </c>
      <c r="I10528" t="s">
        <v>107</v>
      </c>
      <c r="J10528" s="244"/>
      <c r="U10528"/>
      <c r="V10528" t="s">
        <v>16623</v>
      </c>
      <c r="W10528" s="244"/>
      <c r="AC10528" s="115" t="s">
        <v>4308</v>
      </c>
      <c r="AD10528" s="115" t="s">
        <v>4308</v>
      </c>
      <c r="AE10528" s="115" t="s">
        <v>4308</v>
      </c>
      <c r="AF10528" s="115" t="s">
        <v>4308</v>
      </c>
      <c r="AG10528" s="115" t="s">
        <v>4308</v>
      </c>
      <c r="AH10528" s="115" t="s">
        <v>4308</v>
      </c>
      <c r="AI10528" s="115" t="e">
        <f>VLOOKUP(A10528,'[2]دراسات قانونية'!$A$3:$E$600,1,0)</f>
        <v>#N/A</v>
      </c>
    </row>
    <row r="10529" spans="1:35" hidden="1" x14ac:dyDescent="0.25">
      <c r="A10529" s="243">
        <v>338590</v>
      </c>
      <c r="B10529" s="244" t="s">
        <v>3376</v>
      </c>
      <c r="C10529" s="244" t="s">
        <v>252</v>
      </c>
      <c r="D10529" s="245" t="s">
        <v>3377</v>
      </c>
      <c r="E10529" s="115" t="s">
        <v>77</v>
      </c>
      <c r="F10529" s="237">
        <v>33120</v>
      </c>
      <c r="G10529" s="245" t="s">
        <v>70</v>
      </c>
      <c r="H10529" s="115" t="s">
        <v>16</v>
      </c>
      <c r="I10529" t="s">
        <v>199</v>
      </c>
      <c r="J10529" s="244" t="s">
        <v>1226</v>
      </c>
      <c r="L10529" s="115" t="s">
        <v>70</v>
      </c>
      <c r="U10529"/>
      <c r="V10529">
        <v>0</v>
      </c>
      <c r="W10529" s="244"/>
    </row>
    <row r="10530" spans="1:35" hidden="1" x14ac:dyDescent="0.25">
      <c r="A10530" s="246">
        <v>338591</v>
      </c>
      <c r="B10530" s="247" t="s">
        <v>14647</v>
      </c>
      <c r="C10530" s="247" t="s">
        <v>227</v>
      </c>
      <c r="D10530" s="248" t="s">
        <v>1693</v>
      </c>
      <c r="E10530" t="s">
        <v>77</v>
      </c>
      <c r="F10530" s="126">
        <v>36893</v>
      </c>
      <c r="G10530" s="248" t="s">
        <v>14648</v>
      </c>
      <c r="H10530" t="s">
        <v>16</v>
      </c>
      <c r="I10530" t="s">
        <v>136</v>
      </c>
      <c r="J10530" s="247" t="s">
        <v>15</v>
      </c>
      <c r="K10530"/>
      <c r="L10530" t="s">
        <v>30</v>
      </c>
      <c r="M10530"/>
      <c r="N10530"/>
      <c r="O10530"/>
      <c r="P10530"/>
      <c r="Q10530"/>
      <c r="U10530"/>
      <c r="V10530">
        <v>0</v>
      </c>
      <c r="W10530" s="247"/>
      <c r="X10530"/>
      <c r="Y10530"/>
      <c r="Z10530"/>
      <c r="AA10530"/>
      <c r="AB10530"/>
      <c r="AC10530"/>
      <c r="AD10530"/>
      <c r="AE10530"/>
      <c r="AF10530"/>
      <c r="AG10530"/>
      <c r="AH10530" s="115" t="s">
        <v>4308</v>
      </c>
    </row>
    <row r="10531" spans="1:35" hidden="1" x14ac:dyDescent="0.25">
      <c r="A10531" s="246">
        <v>338592</v>
      </c>
      <c r="B10531" s="247" t="s">
        <v>14649</v>
      </c>
      <c r="C10531" s="247" t="s">
        <v>844</v>
      </c>
      <c r="D10531" s="248" t="s">
        <v>848</v>
      </c>
      <c r="E10531" t="s">
        <v>77</v>
      </c>
      <c r="F10531" s="126">
        <v>35750</v>
      </c>
      <c r="G10531" s="248" t="s">
        <v>333</v>
      </c>
      <c r="H10531" t="s">
        <v>16</v>
      </c>
      <c r="I10531" t="s">
        <v>201</v>
      </c>
      <c r="J10531" s="247" t="s">
        <v>1226</v>
      </c>
      <c r="K10531"/>
      <c r="L10531" t="s">
        <v>30</v>
      </c>
      <c r="M10531"/>
      <c r="N10531"/>
      <c r="O10531"/>
      <c r="P10531"/>
      <c r="Q10531"/>
      <c r="U10531"/>
      <c r="V10531">
        <v>0</v>
      </c>
      <c r="W10531" s="247"/>
      <c r="X10531"/>
      <c r="Y10531"/>
      <c r="Z10531"/>
      <c r="AA10531"/>
      <c r="AB10531"/>
      <c r="AC10531"/>
      <c r="AD10531"/>
      <c r="AE10531"/>
      <c r="AF10531"/>
      <c r="AG10531"/>
    </row>
    <row r="10532" spans="1:35" hidden="1" x14ac:dyDescent="0.25">
      <c r="A10532" s="246">
        <v>338593</v>
      </c>
      <c r="B10532" s="247" t="s">
        <v>14650</v>
      </c>
      <c r="C10532" s="247" t="s">
        <v>5064</v>
      </c>
      <c r="D10532" s="248" t="s">
        <v>500</v>
      </c>
      <c r="E10532" t="s">
        <v>77</v>
      </c>
      <c r="F10532" s="126">
        <v>35800</v>
      </c>
      <c r="G10532" s="248" t="s">
        <v>215</v>
      </c>
      <c r="H10532" t="s">
        <v>16</v>
      </c>
      <c r="I10532" t="s">
        <v>136</v>
      </c>
      <c r="J10532" s="247" t="s">
        <v>1226</v>
      </c>
      <c r="K10532"/>
      <c r="L10532" t="s">
        <v>18</v>
      </c>
      <c r="M10532"/>
      <c r="N10532"/>
      <c r="O10532"/>
      <c r="P10532"/>
      <c r="Q10532"/>
      <c r="U10532"/>
      <c r="V10532">
        <v>0</v>
      </c>
      <c r="W10532" s="247"/>
      <c r="X10532"/>
      <c r="Y10532"/>
      <c r="Z10532"/>
      <c r="AA10532"/>
      <c r="AB10532"/>
      <c r="AC10532"/>
      <c r="AD10532"/>
      <c r="AE10532"/>
      <c r="AF10532"/>
      <c r="AG10532"/>
    </row>
    <row r="10533" spans="1:35" x14ac:dyDescent="0.25">
      <c r="A10533" s="243">
        <v>338594</v>
      </c>
      <c r="B10533" s="244" t="s">
        <v>14651</v>
      </c>
      <c r="C10533" s="244" t="s">
        <v>348</v>
      </c>
      <c r="D10533" s="245" t="s">
        <v>966</v>
      </c>
      <c r="E10533" s="115" t="s">
        <v>77</v>
      </c>
      <c r="F10533" s="237">
        <v>36165</v>
      </c>
      <c r="G10533" s="245" t="s">
        <v>14652</v>
      </c>
      <c r="H10533" s="115" t="s">
        <v>16</v>
      </c>
      <c r="I10533" t="s">
        <v>107</v>
      </c>
      <c r="J10533" s="244" t="s">
        <v>1226</v>
      </c>
      <c r="L10533" s="115" t="s">
        <v>30</v>
      </c>
      <c r="U10533"/>
      <c r="V10533" t="s">
        <v>16623</v>
      </c>
      <c r="W10533" s="244"/>
      <c r="AE10533" s="115" t="s">
        <v>4308</v>
      </c>
      <c r="AF10533" s="115" t="s">
        <v>4308</v>
      </c>
      <c r="AG10533" s="115" t="s">
        <v>4308</v>
      </c>
      <c r="AH10533" s="115" t="s">
        <v>4308</v>
      </c>
      <c r="AI10533" s="115" t="e">
        <f>VLOOKUP(A10533,'[2]دراسات قانونية'!$A$3:$E$600,1,0)</f>
        <v>#N/A</v>
      </c>
    </row>
    <row r="10534" spans="1:35" hidden="1" x14ac:dyDescent="0.25">
      <c r="A10534" s="243">
        <v>338595</v>
      </c>
      <c r="B10534" s="244" t="s">
        <v>3378</v>
      </c>
      <c r="C10534" s="244" t="s">
        <v>327</v>
      </c>
      <c r="D10534" s="245" t="s">
        <v>222</v>
      </c>
      <c r="E10534" s="115" t="s">
        <v>77</v>
      </c>
      <c r="F10534" s="237">
        <v>32286</v>
      </c>
      <c r="G10534" s="245" t="s">
        <v>27</v>
      </c>
      <c r="H10534" s="115" t="s">
        <v>16</v>
      </c>
      <c r="I10534" t="s">
        <v>199</v>
      </c>
      <c r="J10534" s="244" t="s">
        <v>15</v>
      </c>
      <c r="L10534" s="115" t="s">
        <v>18</v>
      </c>
      <c r="U10534"/>
      <c r="V10534">
        <v>0</v>
      </c>
      <c r="W10534" s="244"/>
    </row>
    <row r="10535" spans="1:35" x14ac:dyDescent="0.25">
      <c r="A10535" s="243">
        <v>338596</v>
      </c>
      <c r="B10535" s="244" t="s">
        <v>14653</v>
      </c>
      <c r="C10535" s="244" t="s">
        <v>269</v>
      </c>
      <c r="D10535" s="245" t="s">
        <v>9319</v>
      </c>
      <c r="E10535" s="115" t="s">
        <v>77</v>
      </c>
      <c r="F10535" s="237">
        <v>35065</v>
      </c>
      <c r="G10535" s="245" t="s">
        <v>690</v>
      </c>
      <c r="H10535" s="115" t="s">
        <v>16</v>
      </c>
      <c r="I10535" t="s">
        <v>107</v>
      </c>
      <c r="J10535" s="244"/>
      <c r="U10535"/>
      <c r="V10535" t="s">
        <v>16623</v>
      </c>
      <c r="W10535" s="244"/>
      <c r="AD10535" s="115" t="s">
        <v>4308</v>
      </c>
      <c r="AE10535" s="115" t="s">
        <v>4308</v>
      </c>
      <c r="AF10535" s="115" t="s">
        <v>4308</v>
      </c>
      <c r="AG10535" s="115" t="s">
        <v>4308</v>
      </c>
      <c r="AH10535" s="115" t="s">
        <v>4308</v>
      </c>
      <c r="AI10535" s="115" t="e">
        <f>VLOOKUP(A10535,'[2]دراسات قانونية'!$A$3:$E$600,1,0)</f>
        <v>#N/A</v>
      </c>
    </row>
    <row r="10536" spans="1:35" hidden="1" x14ac:dyDescent="0.25">
      <c r="A10536" s="246">
        <v>338597</v>
      </c>
      <c r="B10536" s="247" t="s">
        <v>14654</v>
      </c>
      <c r="C10536" s="247" t="s">
        <v>252</v>
      </c>
      <c r="D10536" s="248" t="s">
        <v>2358</v>
      </c>
      <c r="E10536" t="s">
        <v>77</v>
      </c>
      <c r="F10536" s="126">
        <v>37187</v>
      </c>
      <c r="G10536" s="248" t="s">
        <v>211</v>
      </c>
      <c r="H10536" t="s">
        <v>16</v>
      </c>
      <c r="I10536" t="s">
        <v>129</v>
      </c>
      <c r="J10536" s="247" t="s">
        <v>15</v>
      </c>
      <c r="K10536"/>
      <c r="L10536" t="s">
        <v>30</v>
      </c>
      <c r="M10536"/>
      <c r="N10536"/>
      <c r="O10536"/>
      <c r="P10536"/>
      <c r="Q10536"/>
      <c r="U10536"/>
      <c r="V10536">
        <v>0</v>
      </c>
      <c r="W10536" s="247"/>
      <c r="X10536"/>
      <c r="Y10536"/>
      <c r="Z10536"/>
      <c r="AA10536"/>
      <c r="AB10536"/>
      <c r="AC10536"/>
      <c r="AD10536"/>
      <c r="AE10536" t="s">
        <v>4308</v>
      </c>
      <c r="AF10536" t="s">
        <v>4308</v>
      </c>
      <c r="AG10536" t="s">
        <v>4308</v>
      </c>
      <c r="AH10536" s="115" t="s">
        <v>4308</v>
      </c>
    </row>
    <row r="10537" spans="1:35" hidden="1" x14ac:dyDescent="0.25">
      <c r="A10537" s="246">
        <v>338598</v>
      </c>
      <c r="B10537" s="247" t="s">
        <v>14655</v>
      </c>
      <c r="C10537" s="247" t="s">
        <v>227</v>
      </c>
      <c r="D10537" s="248" t="s">
        <v>555</v>
      </c>
      <c r="E10537" t="s">
        <v>77</v>
      </c>
      <c r="F10537" s="126">
        <v>32874</v>
      </c>
      <c r="G10537" s="248" t="s">
        <v>333</v>
      </c>
      <c r="H10537" t="s">
        <v>16</v>
      </c>
      <c r="I10537" t="s">
        <v>136</v>
      </c>
      <c r="J10537" s="247" t="s">
        <v>1226</v>
      </c>
      <c r="K10537"/>
      <c r="L10537" t="s">
        <v>30</v>
      </c>
      <c r="M10537"/>
      <c r="N10537"/>
      <c r="O10537"/>
      <c r="P10537"/>
      <c r="Q10537"/>
      <c r="U10537"/>
      <c r="V10537">
        <v>0</v>
      </c>
      <c r="W10537" s="247"/>
      <c r="X10537"/>
      <c r="Y10537"/>
      <c r="Z10537"/>
      <c r="AA10537"/>
      <c r="AB10537"/>
      <c r="AC10537"/>
      <c r="AD10537"/>
      <c r="AE10537"/>
      <c r="AF10537"/>
      <c r="AG10537"/>
    </row>
    <row r="10538" spans="1:35" hidden="1" x14ac:dyDescent="0.25">
      <c r="A10538" s="246">
        <v>338599</v>
      </c>
      <c r="B10538" s="247" t="s">
        <v>14656</v>
      </c>
      <c r="C10538" s="247" t="s">
        <v>339</v>
      </c>
      <c r="D10538" s="248" t="s">
        <v>372</v>
      </c>
      <c r="E10538" t="s">
        <v>77</v>
      </c>
      <c r="F10538" s="126">
        <v>35481</v>
      </c>
      <c r="G10538" s="248" t="s">
        <v>14657</v>
      </c>
      <c r="H10538" t="s">
        <v>16</v>
      </c>
      <c r="I10538" t="s">
        <v>5306</v>
      </c>
      <c r="J10538" s="247" t="s">
        <v>1226</v>
      </c>
      <c r="K10538"/>
      <c r="L10538" t="s">
        <v>58</v>
      </c>
      <c r="M10538"/>
      <c r="N10538"/>
      <c r="O10538"/>
      <c r="P10538"/>
      <c r="Q10538"/>
      <c r="U10538"/>
      <c r="V10538">
        <v>0</v>
      </c>
      <c r="W10538" s="247"/>
      <c r="X10538"/>
      <c r="Y10538"/>
      <c r="Z10538"/>
      <c r="AA10538"/>
      <c r="AB10538"/>
      <c r="AC10538"/>
      <c r="AD10538"/>
      <c r="AE10538"/>
      <c r="AF10538"/>
      <c r="AG10538"/>
    </row>
    <row r="10539" spans="1:35" hidden="1" x14ac:dyDescent="0.25">
      <c r="A10539" s="246">
        <v>338600</v>
      </c>
      <c r="B10539" s="247" t="s">
        <v>14658</v>
      </c>
      <c r="C10539" s="247" t="s">
        <v>650</v>
      </c>
      <c r="D10539" s="248" t="s">
        <v>242</v>
      </c>
      <c r="E10539" t="s">
        <v>77</v>
      </c>
      <c r="F10539" s="126">
        <v>28934</v>
      </c>
      <c r="G10539" s="248" t="s">
        <v>14659</v>
      </c>
      <c r="H10539" t="s">
        <v>16</v>
      </c>
      <c r="I10539" t="s">
        <v>129</v>
      </c>
      <c r="J10539" s="247" t="s">
        <v>1226</v>
      </c>
      <c r="K10539"/>
      <c r="L10539" t="s">
        <v>18</v>
      </c>
      <c r="M10539"/>
      <c r="N10539"/>
      <c r="O10539"/>
      <c r="P10539"/>
      <c r="Q10539"/>
      <c r="U10539"/>
      <c r="V10539">
        <v>0</v>
      </c>
      <c r="W10539" s="247"/>
      <c r="X10539"/>
      <c r="Y10539"/>
      <c r="Z10539"/>
      <c r="AA10539"/>
      <c r="AB10539"/>
      <c r="AC10539"/>
      <c r="AD10539"/>
      <c r="AE10539"/>
      <c r="AF10539"/>
      <c r="AG10539"/>
    </row>
    <row r="10540" spans="1:35" hidden="1" x14ac:dyDescent="0.25">
      <c r="A10540" s="246">
        <v>338601</v>
      </c>
      <c r="B10540" s="247" t="s">
        <v>14660</v>
      </c>
      <c r="C10540" s="247" t="s">
        <v>629</v>
      </c>
      <c r="D10540" s="248" t="s">
        <v>1087</v>
      </c>
      <c r="E10540" t="s">
        <v>77</v>
      </c>
      <c r="F10540" s="126">
        <v>29997</v>
      </c>
      <c r="G10540" s="248" t="s">
        <v>18</v>
      </c>
      <c r="H10540" t="s">
        <v>16</v>
      </c>
      <c r="I10540" t="s">
        <v>129</v>
      </c>
      <c r="J10540" s="247" t="s">
        <v>1226</v>
      </c>
      <c r="K10540"/>
      <c r="L10540" t="s">
        <v>30</v>
      </c>
      <c r="M10540"/>
      <c r="N10540"/>
      <c r="O10540"/>
      <c r="P10540"/>
      <c r="Q10540"/>
      <c r="U10540"/>
      <c r="V10540">
        <v>0</v>
      </c>
      <c r="W10540" s="247"/>
      <c r="X10540"/>
      <c r="Y10540"/>
      <c r="Z10540"/>
      <c r="AA10540"/>
      <c r="AB10540"/>
      <c r="AC10540"/>
      <c r="AD10540"/>
      <c r="AE10540"/>
      <c r="AF10540"/>
      <c r="AG10540"/>
    </row>
    <row r="10541" spans="1:35" hidden="1" x14ac:dyDescent="0.25">
      <c r="A10541" s="246">
        <v>338602</v>
      </c>
      <c r="B10541" s="247" t="s">
        <v>14661</v>
      </c>
      <c r="C10541" s="247" t="s">
        <v>349</v>
      </c>
      <c r="D10541" s="248" t="s">
        <v>378</v>
      </c>
      <c r="E10541" t="s">
        <v>77</v>
      </c>
      <c r="F10541" s="126">
        <v>30558</v>
      </c>
      <c r="G10541" s="248" t="s">
        <v>14662</v>
      </c>
      <c r="H10541" t="s">
        <v>16</v>
      </c>
      <c r="I10541" t="s">
        <v>136</v>
      </c>
      <c r="J10541" s="247" t="s">
        <v>1226</v>
      </c>
      <c r="K10541"/>
      <c r="L10541" t="s">
        <v>18</v>
      </c>
      <c r="M10541"/>
      <c r="N10541"/>
      <c r="O10541"/>
      <c r="P10541"/>
      <c r="Q10541"/>
      <c r="U10541"/>
      <c r="V10541">
        <v>0</v>
      </c>
      <c r="W10541" s="247"/>
      <c r="X10541"/>
      <c r="Y10541"/>
      <c r="Z10541"/>
      <c r="AA10541"/>
      <c r="AB10541"/>
      <c r="AC10541"/>
      <c r="AD10541"/>
      <c r="AE10541"/>
      <c r="AF10541"/>
      <c r="AG10541"/>
    </row>
    <row r="10542" spans="1:35" x14ac:dyDescent="0.25">
      <c r="A10542" s="243">
        <v>338603</v>
      </c>
      <c r="B10542" s="244" t="s">
        <v>14663</v>
      </c>
      <c r="C10542" s="244" t="s">
        <v>543</v>
      </c>
      <c r="D10542" s="245" t="s">
        <v>354</v>
      </c>
      <c r="E10542" s="115" t="s">
        <v>77</v>
      </c>
      <c r="F10542" s="237">
        <v>36161</v>
      </c>
      <c r="G10542" s="245" t="s">
        <v>58</v>
      </c>
      <c r="H10542" s="115" t="s">
        <v>16</v>
      </c>
      <c r="I10542" t="s">
        <v>107</v>
      </c>
      <c r="J10542" s="244"/>
      <c r="U10542"/>
      <c r="V10542" t="s">
        <v>16623</v>
      </c>
      <c r="W10542" s="244"/>
      <c r="AD10542" s="115" t="s">
        <v>4308</v>
      </c>
      <c r="AE10542" s="115" t="s">
        <v>4308</v>
      </c>
      <c r="AF10542" s="115" t="s">
        <v>4308</v>
      </c>
      <c r="AG10542" s="115" t="s">
        <v>4308</v>
      </c>
      <c r="AH10542" s="115" t="s">
        <v>4308</v>
      </c>
      <c r="AI10542" s="115" t="e">
        <f>VLOOKUP(A10542,'[2]دراسات قانونية'!$A$3:$E$600,1,0)</f>
        <v>#N/A</v>
      </c>
    </row>
    <row r="10543" spans="1:35" x14ac:dyDescent="0.25">
      <c r="A10543" s="243">
        <v>338604</v>
      </c>
      <c r="B10543" s="244" t="s">
        <v>14664</v>
      </c>
      <c r="C10543" s="244" t="s">
        <v>219</v>
      </c>
      <c r="D10543" s="245" t="s">
        <v>237</v>
      </c>
      <c r="E10543" s="115" t="s">
        <v>77</v>
      </c>
      <c r="F10543" s="237">
        <v>33086</v>
      </c>
      <c r="G10543" s="245" t="s">
        <v>18</v>
      </c>
      <c r="H10543" s="115" t="s">
        <v>16</v>
      </c>
      <c r="I10543" t="s">
        <v>107</v>
      </c>
      <c r="J10543" s="244" t="s">
        <v>1226</v>
      </c>
      <c r="L10543" s="115" t="s">
        <v>30</v>
      </c>
      <c r="U10543"/>
      <c r="V10543" t="s">
        <v>16623</v>
      </c>
      <c r="W10543" s="244"/>
      <c r="AE10543" s="115" t="s">
        <v>4308</v>
      </c>
      <c r="AF10543" s="115" t="s">
        <v>4308</v>
      </c>
      <c r="AG10543" s="115" t="s">
        <v>4308</v>
      </c>
      <c r="AH10543" s="115" t="s">
        <v>4308</v>
      </c>
      <c r="AI10543" s="115" t="e">
        <f>VLOOKUP(A10543,'[2]دراسات قانونية'!$A$3:$E$600,1,0)</f>
        <v>#N/A</v>
      </c>
    </row>
    <row r="10544" spans="1:35" x14ac:dyDescent="0.25">
      <c r="A10544" s="243">
        <v>338605</v>
      </c>
      <c r="B10544" s="244" t="s">
        <v>5731</v>
      </c>
      <c r="C10544" s="244" t="s">
        <v>212</v>
      </c>
      <c r="D10544" s="245" t="s">
        <v>485</v>
      </c>
      <c r="E10544" s="115" t="s">
        <v>77</v>
      </c>
      <c r="F10544" s="237">
        <v>33604</v>
      </c>
      <c r="G10544" s="245" t="s">
        <v>18</v>
      </c>
      <c r="H10544" s="115" t="s">
        <v>16</v>
      </c>
      <c r="I10544" t="s">
        <v>107</v>
      </c>
      <c r="J10544" s="244"/>
      <c r="U10544"/>
      <c r="V10544" t="s">
        <v>16623</v>
      </c>
      <c r="W10544" s="244"/>
      <c r="AD10544" s="115" t="s">
        <v>4308</v>
      </c>
      <c r="AE10544" s="115" t="s">
        <v>4308</v>
      </c>
      <c r="AF10544" s="115" t="s">
        <v>4308</v>
      </c>
      <c r="AG10544" s="115" t="s">
        <v>4308</v>
      </c>
      <c r="AH10544" s="115" t="s">
        <v>4308</v>
      </c>
      <c r="AI10544" s="115" t="e">
        <f>VLOOKUP(A10544,'[2]دراسات قانونية'!$A$3:$E$600,1,0)</f>
        <v>#N/A</v>
      </c>
    </row>
    <row r="10545" spans="1:35" hidden="1" x14ac:dyDescent="0.25">
      <c r="A10545" s="246">
        <v>338606</v>
      </c>
      <c r="B10545" s="247" t="s">
        <v>5964</v>
      </c>
      <c r="C10545" s="247" t="s">
        <v>244</v>
      </c>
      <c r="D10545" s="248" t="s">
        <v>14665</v>
      </c>
      <c r="E10545" t="s">
        <v>76</v>
      </c>
      <c r="F10545" s="126">
        <v>32692</v>
      </c>
      <c r="G10545" s="248" t="s">
        <v>1252</v>
      </c>
      <c r="H10545" t="s">
        <v>16</v>
      </c>
      <c r="I10545" t="s">
        <v>129</v>
      </c>
      <c r="J10545" s="247" t="s">
        <v>1226</v>
      </c>
      <c r="K10545"/>
      <c r="L10545" t="s">
        <v>18</v>
      </c>
      <c r="M10545"/>
      <c r="N10545"/>
      <c r="O10545"/>
      <c r="P10545"/>
      <c r="Q10545"/>
      <c r="U10545"/>
      <c r="V10545">
        <v>0</v>
      </c>
      <c r="W10545" s="247"/>
      <c r="X10545"/>
      <c r="Y10545"/>
      <c r="Z10545"/>
      <c r="AA10545"/>
      <c r="AB10545"/>
      <c r="AC10545"/>
      <c r="AD10545"/>
      <c r="AE10545"/>
      <c r="AF10545" t="s">
        <v>4308</v>
      </c>
      <c r="AG10545" t="s">
        <v>4308</v>
      </c>
      <c r="AH10545" s="115" t="s">
        <v>4308</v>
      </c>
    </row>
    <row r="10546" spans="1:35" hidden="1" x14ac:dyDescent="0.25">
      <c r="A10546" s="246">
        <v>338607</v>
      </c>
      <c r="B10546" s="247" t="s">
        <v>14666</v>
      </c>
      <c r="C10546" s="247" t="s">
        <v>806</v>
      </c>
      <c r="D10546" s="248" t="s">
        <v>372</v>
      </c>
      <c r="E10546" t="s">
        <v>77</v>
      </c>
      <c r="F10546" s="126">
        <v>33880</v>
      </c>
      <c r="G10546" s="248" t="s">
        <v>18</v>
      </c>
      <c r="H10546" t="s">
        <v>19</v>
      </c>
      <c r="I10546" t="s">
        <v>129</v>
      </c>
      <c r="J10546" s="247" t="s">
        <v>1226</v>
      </c>
      <c r="K10546"/>
      <c r="L10546" t="s">
        <v>30</v>
      </c>
      <c r="M10546"/>
      <c r="N10546"/>
      <c r="O10546"/>
      <c r="P10546"/>
      <c r="Q10546"/>
      <c r="U10546"/>
      <c r="V10546">
        <v>0</v>
      </c>
      <c r="W10546" s="247"/>
      <c r="X10546"/>
      <c r="Y10546"/>
      <c r="Z10546"/>
      <c r="AA10546"/>
      <c r="AB10546"/>
      <c r="AC10546"/>
      <c r="AD10546"/>
      <c r="AE10546"/>
      <c r="AF10546"/>
      <c r="AG10546"/>
    </row>
    <row r="10547" spans="1:35" hidden="1" x14ac:dyDescent="0.25">
      <c r="A10547" s="246">
        <v>338608</v>
      </c>
      <c r="B10547" s="247" t="s">
        <v>14667</v>
      </c>
      <c r="C10547" s="247" t="s">
        <v>881</v>
      </c>
      <c r="D10547" s="248" t="s">
        <v>228</v>
      </c>
      <c r="E10547" t="s">
        <v>77</v>
      </c>
      <c r="F10547" s="126">
        <v>34547</v>
      </c>
      <c r="G10547" s="248" t="s">
        <v>14668</v>
      </c>
      <c r="H10547" t="s">
        <v>16</v>
      </c>
      <c r="I10547" t="s">
        <v>201</v>
      </c>
      <c r="J10547" s="247" t="s">
        <v>1226</v>
      </c>
      <c r="K10547">
        <v>2013</v>
      </c>
      <c r="L10547" t="s">
        <v>37</v>
      </c>
      <c r="M10547"/>
      <c r="N10547"/>
      <c r="O10547"/>
      <c r="P10547"/>
      <c r="Q10547"/>
      <c r="U10547"/>
      <c r="V10547">
        <v>0</v>
      </c>
      <c r="W10547" s="247"/>
      <c r="X10547"/>
      <c r="Y10547"/>
      <c r="Z10547"/>
      <c r="AA10547"/>
      <c r="AB10547"/>
      <c r="AC10547"/>
      <c r="AD10547"/>
      <c r="AE10547"/>
      <c r="AF10547"/>
      <c r="AG10547"/>
    </row>
    <row r="10548" spans="1:35" x14ac:dyDescent="0.25">
      <c r="A10548" s="243">
        <v>338609</v>
      </c>
      <c r="B10548" s="244" t="s">
        <v>5425</v>
      </c>
      <c r="C10548" s="244" t="s">
        <v>5426</v>
      </c>
      <c r="D10548" s="245" t="s">
        <v>838</v>
      </c>
      <c r="E10548" s="115" t="s">
        <v>77</v>
      </c>
      <c r="F10548" s="237">
        <v>29221</v>
      </c>
      <c r="G10548" s="245" t="s">
        <v>18</v>
      </c>
      <c r="H10548" s="115" t="s">
        <v>16</v>
      </c>
      <c r="I10548" t="s">
        <v>107</v>
      </c>
      <c r="J10548" s="244"/>
      <c r="U10548"/>
      <c r="V10548" t="s">
        <v>16623</v>
      </c>
      <c r="W10548" s="244"/>
      <c r="AF10548" s="115" t="s">
        <v>4308</v>
      </c>
      <c r="AG10548" s="115" t="s">
        <v>4308</v>
      </c>
      <c r="AH10548" s="115" t="s">
        <v>4308</v>
      </c>
      <c r="AI10548" s="115" t="e">
        <f>VLOOKUP(A10548,'[2]دراسات قانونية'!$A$3:$E$600,1,0)</f>
        <v>#N/A</v>
      </c>
    </row>
    <row r="10549" spans="1:35" hidden="1" x14ac:dyDescent="0.25">
      <c r="A10549" s="246">
        <v>338610</v>
      </c>
      <c r="B10549" s="247" t="s">
        <v>14669</v>
      </c>
      <c r="C10549" s="247" t="s">
        <v>522</v>
      </c>
      <c r="D10549" s="248" t="s">
        <v>450</v>
      </c>
      <c r="E10549" t="s">
        <v>77</v>
      </c>
      <c r="F10549" s="126">
        <v>31017</v>
      </c>
      <c r="G10549" s="248" t="s">
        <v>18</v>
      </c>
      <c r="H10549" t="s">
        <v>16</v>
      </c>
      <c r="I10549" t="s">
        <v>136</v>
      </c>
      <c r="J10549" s="247" t="s">
        <v>15</v>
      </c>
      <c r="K10549"/>
      <c r="L10549" t="s">
        <v>18</v>
      </c>
      <c r="M10549"/>
      <c r="N10549"/>
      <c r="O10549"/>
      <c r="P10549"/>
      <c r="Q10549"/>
      <c r="U10549"/>
      <c r="V10549">
        <v>0</v>
      </c>
      <c r="W10549" s="247"/>
      <c r="X10549"/>
      <c r="Y10549"/>
      <c r="Z10549"/>
      <c r="AA10549"/>
      <c r="AB10549"/>
      <c r="AC10549"/>
      <c r="AD10549"/>
      <c r="AE10549"/>
      <c r="AF10549"/>
      <c r="AG10549"/>
    </row>
    <row r="10550" spans="1:35" hidden="1" x14ac:dyDescent="0.25">
      <c r="A10550" s="246">
        <v>338611</v>
      </c>
      <c r="B10550" s="247" t="s">
        <v>13880</v>
      </c>
      <c r="C10550" s="247" t="s">
        <v>244</v>
      </c>
      <c r="D10550" s="248" t="s">
        <v>387</v>
      </c>
      <c r="E10550" t="s">
        <v>77</v>
      </c>
      <c r="F10550" s="126">
        <v>35065</v>
      </c>
      <c r="G10550" s="248" t="s">
        <v>18</v>
      </c>
      <c r="H10550" t="s">
        <v>16</v>
      </c>
      <c r="I10550" t="s">
        <v>129</v>
      </c>
      <c r="J10550" s="247" t="s">
        <v>1226</v>
      </c>
      <c r="K10550"/>
      <c r="L10550" t="s">
        <v>30</v>
      </c>
      <c r="M10550"/>
      <c r="N10550"/>
      <c r="O10550"/>
      <c r="P10550"/>
      <c r="Q10550"/>
      <c r="U10550"/>
      <c r="V10550">
        <v>0</v>
      </c>
      <c r="W10550" s="247"/>
      <c r="X10550"/>
      <c r="Y10550"/>
      <c r="Z10550"/>
      <c r="AA10550"/>
      <c r="AB10550"/>
      <c r="AC10550"/>
      <c r="AD10550"/>
      <c r="AE10550"/>
      <c r="AF10550"/>
      <c r="AG10550"/>
    </row>
    <row r="10551" spans="1:35" hidden="1" x14ac:dyDescent="0.25">
      <c r="A10551" s="246">
        <v>338612</v>
      </c>
      <c r="B10551" s="247" t="s">
        <v>14670</v>
      </c>
      <c r="C10551" s="247" t="s">
        <v>212</v>
      </c>
      <c r="D10551" s="248" t="s">
        <v>585</v>
      </c>
      <c r="E10551" t="s">
        <v>77</v>
      </c>
      <c r="F10551" s="126">
        <v>27517</v>
      </c>
      <c r="G10551" s="248" t="s">
        <v>14671</v>
      </c>
      <c r="H10551" t="s">
        <v>16</v>
      </c>
      <c r="I10551" t="s">
        <v>136</v>
      </c>
      <c r="J10551" s="247" t="s">
        <v>1226</v>
      </c>
      <c r="K10551"/>
      <c r="L10551" t="s">
        <v>61</v>
      </c>
      <c r="M10551"/>
      <c r="N10551"/>
      <c r="O10551"/>
      <c r="P10551"/>
      <c r="Q10551"/>
      <c r="U10551"/>
      <c r="V10551">
        <v>0</v>
      </c>
      <c r="W10551" s="247"/>
      <c r="X10551"/>
      <c r="Y10551"/>
      <c r="Z10551"/>
      <c r="AA10551"/>
      <c r="AB10551"/>
      <c r="AC10551"/>
      <c r="AD10551"/>
      <c r="AE10551"/>
      <c r="AF10551"/>
      <c r="AG10551"/>
    </row>
    <row r="10552" spans="1:35" hidden="1" x14ac:dyDescent="0.25">
      <c r="A10552" s="246">
        <v>338613</v>
      </c>
      <c r="B10552" s="247" t="s">
        <v>14672</v>
      </c>
      <c r="C10552" s="247" t="s">
        <v>438</v>
      </c>
      <c r="D10552" s="248" t="s">
        <v>1128</v>
      </c>
      <c r="E10552" t="s">
        <v>77</v>
      </c>
      <c r="F10552" s="126">
        <v>30822</v>
      </c>
      <c r="G10552" s="248" t="s">
        <v>18</v>
      </c>
      <c r="H10552" t="s">
        <v>19</v>
      </c>
      <c r="I10552" t="s">
        <v>129</v>
      </c>
      <c r="J10552" s="247" t="s">
        <v>1226</v>
      </c>
      <c r="K10552"/>
      <c r="L10552" t="s">
        <v>30</v>
      </c>
      <c r="M10552"/>
      <c r="N10552"/>
      <c r="O10552"/>
      <c r="P10552"/>
      <c r="Q10552"/>
      <c r="U10552"/>
      <c r="V10552">
        <v>0</v>
      </c>
      <c r="W10552" s="247"/>
      <c r="X10552"/>
      <c r="Y10552"/>
      <c r="Z10552"/>
      <c r="AA10552"/>
      <c r="AB10552"/>
      <c r="AC10552"/>
      <c r="AD10552"/>
      <c r="AE10552"/>
      <c r="AF10552"/>
      <c r="AG10552"/>
      <c r="AH10552" s="115" t="s">
        <v>4308</v>
      </c>
    </row>
    <row r="10553" spans="1:35" x14ac:dyDescent="0.25">
      <c r="A10553" s="243">
        <v>338614</v>
      </c>
      <c r="B10553" s="244" t="s">
        <v>14673</v>
      </c>
      <c r="C10553" s="244" t="s">
        <v>518</v>
      </c>
      <c r="D10553" s="245" t="s">
        <v>4991</v>
      </c>
      <c r="E10553" s="115" t="s">
        <v>76</v>
      </c>
      <c r="F10553" s="237">
        <v>35527</v>
      </c>
      <c r="G10553" s="245" t="s">
        <v>47</v>
      </c>
      <c r="H10553" s="115" t="s">
        <v>16</v>
      </c>
      <c r="I10553" t="s">
        <v>107</v>
      </c>
      <c r="J10553" s="244" t="s">
        <v>1226</v>
      </c>
      <c r="L10553" s="115" t="s">
        <v>47</v>
      </c>
      <c r="U10553"/>
      <c r="V10553" t="s">
        <v>16623</v>
      </c>
      <c r="W10553" s="244"/>
      <c r="AG10553" s="115" t="s">
        <v>4308</v>
      </c>
      <c r="AH10553" s="115" t="s">
        <v>4308</v>
      </c>
      <c r="AI10553" s="115" t="e">
        <f>VLOOKUP(A10553,'[2]دراسات قانونية'!$A$3:$E$600,1,0)</f>
        <v>#N/A</v>
      </c>
    </row>
    <row r="10554" spans="1:35" hidden="1" x14ac:dyDescent="0.25">
      <c r="A10554" s="246">
        <v>338615</v>
      </c>
      <c r="B10554" s="247" t="s">
        <v>14674</v>
      </c>
      <c r="C10554" s="247" t="s">
        <v>9403</v>
      </c>
      <c r="D10554" s="248" t="s">
        <v>6232</v>
      </c>
      <c r="E10554" t="s">
        <v>77</v>
      </c>
      <c r="F10554" s="126">
        <v>32222</v>
      </c>
      <c r="G10554" s="248" t="s">
        <v>14675</v>
      </c>
      <c r="H10554" t="s">
        <v>16</v>
      </c>
      <c r="I10554" t="s">
        <v>136</v>
      </c>
      <c r="J10554" s="247" t="s">
        <v>1226</v>
      </c>
      <c r="K10554"/>
      <c r="L10554" t="s">
        <v>67</v>
      </c>
      <c r="M10554"/>
      <c r="N10554"/>
      <c r="O10554"/>
      <c r="P10554"/>
      <c r="Q10554"/>
      <c r="U10554"/>
      <c r="V10554">
        <v>0</v>
      </c>
      <c r="W10554" s="247"/>
      <c r="X10554"/>
      <c r="Y10554"/>
      <c r="Z10554"/>
      <c r="AA10554"/>
      <c r="AB10554"/>
      <c r="AC10554"/>
      <c r="AD10554"/>
      <c r="AE10554"/>
      <c r="AF10554"/>
      <c r="AG10554"/>
    </row>
    <row r="10555" spans="1:35" hidden="1" x14ac:dyDescent="0.25">
      <c r="A10555" s="246">
        <v>338616</v>
      </c>
      <c r="B10555" s="247" t="s">
        <v>14676</v>
      </c>
      <c r="C10555" s="247" t="s">
        <v>733</v>
      </c>
      <c r="D10555" s="248" t="s">
        <v>1319</v>
      </c>
      <c r="E10555" t="s">
        <v>77</v>
      </c>
      <c r="F10555" s="126">
        <v>34700</v>
      </c>
      <c r="G10555" s="248" t="s">
        <v>794</v>
      </c>
      <c r="H10555" t="s">
        <v>16</v>
      </c>
      <c r="I10555" t="s">
        <v>129</v>
      </c>
      <c r="J10555" s="247" t="s">
        <v>1226</v>
      </c>
      <c r="K10555"/>
      <c r="L10555" t="s">
        <v>47</v>
      </c>
      <c r="M10555"/>
      <c r="N10555"/>
      <c r="O10555"/>
      <c r="P10555"/>
      <c r="Q10555"/>
      <c r="U10555"/>
      <c r="V10555">
        <v>0</v>
      </c>
      <c r="W10555" s="247"/>
      <c r="X10555"/>
      <c r="Y10555"/>
      <c r="Z10555"/>
      <c r="AA10555"/>
      <c r="AB10555"/>
      <c r="AC10555"/>
      <c r="AD10555"/>
      <c r="AE10555"/>
      <c r="AF10555"/>
      <c r="AG10555"/>
      <c r="AH10555" s="115" t="s">
        <v>4308</v>
      </c>
    </row>
    <row r="10556" spans="1:35" hidden="1" x14ac:dyDescent="0.25">
      <c r="A10556" s="243">
        <v>338617</v>
      </c>
      <c r="B10556" s="244" t="s">
        <v>2630</v>
      </c>
      <c r="C10556" s="244" t="s">
        <v>209</v>
      </c>
      <c r="D10556" s="245" t="s">
        <v>330</v>
      </c>
      <c r="E10556" s="115" t="s">
        <v>77</v>
      </c>
      <c r="F10556" s="237">
        <v>36315</v>
      </c>
      <c r="G10556" s="245" t="s">
        <v>211</v>
      </c>
      <c r="H10556" s="115" t="s">
        <v>16</v>
      </c>
      <c r="I10556" t="s">
        <v>199</v>
      </c>
      <c r="J10556" s="244" t="s">
        <v>1226</v>
      </c>
      <c r="L10556" s="115" t="s">
        <v>73</v>
      </c>
      <c r="U10556"/>
      <c r="V10556">
        <v>0</v>
      </c>
      <c r="W10556" s="244"/>
    </row>
    <row r="10557" spans="1:35" hidden="1" x14ac:dyDescent="0.25">
      <c r="A10557" s="246">
        <v>338618</v>
      </c>
      <c r="B10557" s="247" t="s">
        <v>14677</v>
      </c>
      <c r="C10557" s="247" t="s">
        <v>2200</v>
      </c>
      <c r="D10557" s="248" t="s">
        <v>1089</v>
      </c>
      <c r="E10557" t="s">
        <v>77</v>
      </c>
      <c r="F10557" s="126">
        <v>33970</v>
      </c>
      <c r="G10557" s="248" t="s">
        <v>18</v>
      </c>
      <c r="H10557" t="s">
        <v>16</v>
      </c>
      <c r="I10557" t="s">
        <v>201</v>
      </c>
      <c r="J10557" s="247" t="s">
        <v>1226</v>
      </c>
      <c r="K10557"/>
      <c r="L10557" t="s">
        <v>73</v>
      </c>
      <c r="M10557"/>
      <c r="N10557"/>
      <c r="O10557"/>
      <c r="P10557"/>
      <c r="Q10557"/>
      <c r="U10557"/>
      <c r="V10557">
        <v>0</v>
      </c>
      <c r="W10557" s="247"/>
      <c r="X10557"/>
      <c r="Y10557"/>
      <c r="Z10557"/>
      <c r="AA10557"/>
      <c r="AB10557"/>
      <c r="AC10557"/>
      <c r="AD10557"/>
      <c r="AE10557"/>
      <c r="AF10557"/>
      <c r="AG10557"/>
    </row>
    <row r="10558" spans="1:35" x14ac:dyDescent="0.25">
      <c r="A10558" s="243">
        <v>338619</v>
      </c>
      <c r="B10558" s="244" t="s">
        <v>14678</v>
      </c>
      <c r="C10558" s="244" t="s">
        <v>324</v>
      </c>
      <c r="D10558" s="245" t="s">
        <v>513</v>
      </c>
      <c r="E10558" s="115" t="s">
        <v>76</v>
      </c>
      <c r="F10558" s="237">
        <v>36161</v>
      </c>
      <c r="G10558" s="245" t="s">
        <v>10262</v>
      </c>
      <c r="H10558" s="115" t="s">
        <v>16</v>
      </c>
      <c r="I10558" t="s">
        <v>107</v>
      </c>
      <c r="J10558" s="244"/>
      <c r="U10558"/>
      <c r="V10558" t="s">
        <v>16623</v>
      </c>
      <c r="W10558" s="244"/>
      <c r="AC10558" s="115" t="s">
        <v>4308</v>
      </c>
      <c r="AD10558" s="115" t="s">
        <v>4308</v>
      </c>
      <c r="AE10558" s="115" t="s">
        <v>4308</v>
      </c>
      <c r="AF10558" s="115" t="s">
        <v>4308</v>
      </c>
      <c r="AG10558" s="115" t="s">
        <v>4308</v>
      </c>
      <c r="AH10558" s="115" t="s">
        <v>4308</v>
      </c>
      <c r="AI10558" s="115" t="e">
        <f>VLOOKUP(A10558,'[2]دراسات قانونية'!$A$3:$E$600,1,0)</f>
        <v>#N/A</v>
      </c>
    </row>
    <row r="10559" spans="1:35" hidden="1" x14ac:dyDescent="0.25">
      <c r="A10559" s="246">
        <v>338620</v>
      </c>
      <c r="B10559" s="247" t="s">
        <v>14679</v>
      </c>
      <c r="C10559" s="247" t="s">
        <v>831</v>
      </c>
      <c r="D10559" s="248" t="s">
        <v>630</v>
      </c>
      <c r="E10559" t="s">
        <v>76</v>
      </c>
      <c r="F10559" s="126">
        <v>29134</v>
      </c>
      <c r="G10559" s="248" t="s">
        <v>18</v>
      </c>
      <c r="H10559" t="s">
        <v>16</v>
      </c>
      <c r="I10559" t="s">
        <v>136</v>
      </c>
      <c r="J10559" s="247" t="s">
        <v>1226</v>
      </c>
      <c r="K10559"/>
      <c r="L10559" t="s">
        <v>18</v>
      </c>
      <c r="M10559"/>
      <c r="N10559"/>
      <c r="O10559"/>
      <c r="P10559"/>
      <c r="Q10559"/>
      <c r="U10559"/>
      <c r="V10559">
        <v>0</v>
      </c>
      <c r="W10559" s="247"/>
      <c r="X10559"/>
      <c r="Y10559"/>
      <c r="Z10559"/>
      <c r="AA10559"/>
      <c r="AB10559"/>
      <c r="AC10559"/>
      <c r="AD10559"/>
      <c r="AE10559"/>
      <c r="AF10559"/>
      <c r="AG10559"/>
    </row>
    <row r="10560" spans="1:35" hidden="1" x14ac:dyDescent="0.25">
      <c r="A10560" s="246">
        <v>338621</v>
      </c>
      <c r="B10560" s="247" t="s">
        <v>14680</v>
      </c>
      <c r="C10560" s="247" t="s">
        <v>212</v>
      </c>
      <c r="D10560" s="248" t="s">
        <v>838</v>
      </c>
      <c r="E10560" t="s">
        <v>76</v>
      </c>
      <c r="F10560" s="126">
        <v>27782</v>
      </c>
      <c r="G10560" s="248" t="s">
        <v>2306</v>
      </c>
      <c r="H10560" t="s">
        <v>16</v>
      </c>
      <c r="I10560" t="s">
        <v>129</v>
      </c>
      <c r="J10560" s="247" t="s">
        <v>15</v>
      </c>
      <c r="K10560"/>
      <c r="L10560" t="s">
        <v>18</v>
      </c>
      <c r="M10560"/>
      <c r="N10560"/>
      <c r="O10560"/>
      <c r="P10560"/>
      <c r="Q10560"/>
      <c r="U10560"/>
      <c r="V10560">
        <v>0</v>
      </c>
      <c r="W10560" s="247"/>
      <c r="X10560"/>
      <c r="Y10560"/>
      <c r="Z10560"/>
      <c r="AA10560"/>
      <c r="AB10560"/>
      <c r="AC10560"/>
      <c r="AD10560"/>
      <c r="AE10560"/>
      <c r="AF10560"/>
      <c r="AG10560"/>
    </row>
    <row r="10561" spans="1:35" hidden="1" x14ac:dyDescent="0.25">
      <c r="A10561" s="246">
        <v>338622</v>
      </c>
      <c r="B10561" s="247" t="s">
        <v>14681</v>
      </c>
      <c r="C10561" s="247" t="s">
        <v>11257</v>
      </c>
      <c r="D10561" s="248" t="s">
        <v>613</v>
      </c>
      <c r="E10561" t="s">
        <v>76</v>
      </c>
      <c r="F10561" s="126">
        <v>35869</v>
      </c>
      <c r="G10561" s="248" t="s">
        <v>18</v>
      </c>
      <c r="H10561" t="s">
        <v>16</v>
      </c>
      <c r="I10561" t="s">
        <v>201</v>
      </c>
      <c r="J10561" s="247" t="s">
        <v>15</v>
      </c>
      <c r="K10561"/>
      <c r="L10561" t="s">
        <v>18</v>
      </c>
      <c r="M10561"/>
      <c r="N10561"/>
      <c r="O10561"/>
      <c r="P10561"/>
      <c r="Q10561"/>
      <c r="U10561"/>
      <c r="V10561">
        <v>0</v>
      </c>
      <c r="W10561" s="247"/>
      <c r="X10561"/>
      <c r="Y10561"/>
      <c r="Z10561"/>
      <c r="AA10561"/>
      <c r="AB10561"/>
      <c r="AC10561"/>
      <c r="AD10561"/>
      <c r="AE10561"/>
      <c r="AF10561"/>
      <c r="AG10561"/>
    </row>
    <row r="10562" spans="1:35" hidden="1" x14ac:dyDescent="0.25">
      <c r="A10562" s="246">
        <v>338623</v>
      </c>
      <c r="B10562" s="247" t="s">
        <v>14682</v>
      </c>
      <c r="C10562" s="247" t="s">
        <v>244</v>
      </c>
      <c r="D10562" s="248" t="s">
        <v>1787</v>
      </c>
      <c r="E10562" t="s">
        <v>76</v>
      </c>
      <c r="F10562" s="126">
        <v>28711</v>
      </c>
      <c r="G10562" s="248" t="s">
        <v>18</v>
      </c>
      <c r="H10562" t="s">
        <v>16</v>
      </c>
      <c r="I10562" t="s">
        <v>136</v>
      </c>
      <c r="J10562" s="247" t="s">
        <v>15</v>
      </c>
      <c r="K10562"/>
      <c r="L10562" t="s">
        <v>18</v>
      </c>
      <c r="M10562"/>
      <c r="N10562"/>
      <c r="O10562"/>
      <c r="P10562"/>
      <c r="Q10562"/>
      <c r="R10562" s="115">
        <v>9163</v>
      </c>
      <c r="S10562" s="115">
        <v>45718</v>
      </c>
      <c r="T10562" s="115">
        <v>64000</v>
      </c>
      <c r="U10562"/>
      <c r="V10562">
        <v>0</v>
      </c>
      <c r="W10562" s="247"/>
      <c r="X10562"/>
      <c r="Y10562"/>
      <c r="Z10562"/>
      <c r="AA10562"/>
      <c r="AB10562"/>
      <c r="AC10562"/>
      <c r="AD10562"/>
      <c r="AE10562"/>
      <c r="AF10562"/>
      <c r="AG10562"/>
    </row>
    <row r="10563" spans="1:35" hidden="1" x14ac:dyDescent="0.25">
      <c r="A10563" s="246">
        <v>338624</v>
      </c>
      <c r="B10563" s="247" t="s">
        <v>14683</v>
      </c>
      <c r="C10563" s="247" t="s">
        <v>821</v>
      </c>
      <c r="D10563" s="248" t="s">
        <v>555</v>
      </c>
      <c r="E10563" t="s">
        <v>77</v>
      </c>
      <c r="F10563" s="126">
        <v>32365</v>
      </c>
      <c r="G10563" s="248" t="s">
        <v>719</v>
      </c>
      <c r="H10563" t="s">
        <v>16</v>
      </c>
      <c r="I10563" t="s">
        <v>136</v>
      </c>
      <c r="J10563" s="247" t="s">
        <v>1226</v>
      </c>
      <c r="K10563"/>
      <c r="L10563" t="s">
        <v>18</v>
      </c>
      <c r="M10563"/>
      <c r="N10563"/>
      <c r="O10563"/>
      <c r="P10563"/>
      <c r="Q10563"/>
      <c r="U10563"/>
      <c r="V10563">
        <v>0</v>
      </c>
      <c r="W10563" s="247"/>
      <c r="X10563"/>
      <c r="Y10563"/>
      <c r="Z10563"/>
      <c r="AA10563"/>
      <c r="AB10563"/>
      <c r="AC10563"/>
      <c r="AD10563"/>
      <c r="AE10563"/>
      <c r="AF10563"/>
      <c r="AG10563"/>
      <c r="AH10563" s="115" t="s">
        <v>4308</v>
      </c>
    </row>
    <row r="10564" spans="1:35" hidden="1" x14ac:dyDescent="0.25">
      <c r="A10564" s="246">
        <v>338625</v>
      </c>
      <c r="B10564" s="247" t="s">
        <v>14684</v>
      </c>
      <c r="C10564" s="247" t="s">
        <v>530</v>
      </c>
      <c r="D10564" s="248" t="s">
        <v>6655</v>
      </c>
      <c r="E10564" t="s">
        <v>76</v>
      </c>
      <c r="F10564" s="126">
        <v>34783</v>
      </c>
      <c r="G10564" s="248" t="s">
        <v>58</v>
      </c>
      <c r="H10564" t="s">
        <v>16</v>
      </c>
      <c r="I10564" t="s">
        <v>129</v>
      </c>
      <c r="J10564" s="247" t="s">
        <v>1226</v>
      </c>
      <c r="K10564"/>
      <c r="L10564" t="s">
        <v>58</v>
      </c>
      <c r="M10564"/>
      <c r="N10564"/>
      <c r="O10564"/>
      <c r="P10564"/>
      <c r="Q10564"/>
      <c r="U10564"/>
      <c r="V10564">
        <v>0</v>
      </c>
      <c r="W10564" s="247"/>
      <c r="X10564"/>
      <c r="Y10564"/>
      <c r="Z10564"/>
      <c r="AA10564"/>
      <c r="AB10564"/>
      <c r="AC10564"/>
      <c r="AD10564"/>
      <c r="AE10564"/>
      <c r="AF10564"/>
      <c r="AG10564"/>
    </row>
    <row r="10565" spans="1:35" hidden="1" x14ac:dyDescent="0.25">
      <c r="A10565" s="246">
        <v>338626</v>
      </c>
      <c r="B10565" s="247" t="s">
        <v>14685</v>
      </c>
      <c r="C10565" s="247" t="s">
        <v>212</v>
      </c>
      <c r="D10565" s="248" t="s">
        <v>894</v>
      </c>
      <c r="E10565" t="s">
        <v>77</v>
      </c>
      <c r="F10565" s="126">
        <v>35433</v>
      </c>
      <c r="G10565" s="248" t="s">
        <v>14686</v>
      </c>
      <c r="H10565" t="s">
        <v>16</v>
      </c>
      <c r="I10565" t="s">
        <v>201</v>
      </c>
      <c r="J10565" s="247" t="s">
        <v>15</v>
      </c>
      <c r="K10565"/>
      <c r="L10565" t="s">
        <v>40</v>
      </c>
      <c r="M10565"/>
      <c r="N10565"/>
      <c r="O10565"/>
      <c r="P10565"/>
      <c r="Q10565"/>
      <c r="U10565"/>
      <c r="V10565">
        <v>0</v>
      </c>
      <c r="W10565" s="247"/>
      <c r="X10565"/>
      <c r="Y10565"/>
      <c r="Z10565"/>
      <c r="AA10565"/>
      <c r="AB10565"/>
      <c r="AC10565"/>
      <c r="AD10565"/>
      <c r="AE10565"/>
      <c r="AF10565"/>
      <c r="AG10565"/>
    </row>
    <row r="10566" spans="1:35" x14ac:dyDescent="0.25">
      <c r="A10566" s="243">
        <v>338627</v>
      </c>
      <c r="B10566" s="244" t="s">
        <v>14687</v>
      </c>
      <c r="C10566" s="244" t="s">
        <v>377</v>
      </c>
      <c r="D10566" s="245" t="s">
        <v>1005</v>
      </c>
      <c r="E10566" s="115" t="s">
        <v>77</v>
      </c>
      <c r="F10566" s="237">
        <v>31053</v>
      </c>
      <c r="G10566" s="245" t="s">
        <v>14688</v>
      </c>
      <c r="H10566" s="115" t="s">
        <v>16</v>
      </c>
      <c r="I10566" t="s">
        <v>107</v>
      </c>
      <c r="J10566" s="244" t="s">
        <v>1226</v>
      </c>
      <c r="L10566" s="115" t="s">
        <v>67</v>
      </c>
      <c r="U10566"/>
      <c r="V10566" t="s">
        <v>16623</v>
      </c>
      <c r="W10566" s="244"/>
      <c r="AE10566" s="115" t="s">
        <v>4308</v>
      </c>
      <c r="AF10566" s="115" t="s">
        <v>4308</v>
      </c>
      <c r="AG10566" s="115" t="s">
        <v>4308</v>
      </c>
      <c r="AH10566" s="115" t="s">
        <v>4308</v>
      </c>
      <c r="AI10566" s="115" t="e">
        <f>VLOOKUP(A10566,'[2]دراسات قانونية'!$A$3:$E$600,1,0)</f>
        <v>#N/A</v>
      </c>
    </row>
    <row r="10567" spans="1:35" hidden="1" x14ac:dyDescent="0.25">
      <c r="A10567" s="246">
        <v>338628</v>
      </c>
      <c r="B10567" s="247" t="s">
        <v>14689</v>
      </c>
      <c r="C10567" s="247" t="s">
        <v>279</v>
      </c>
      <c r="D10567" s="248" t="s">
        <v>10745</v>
      </c>
      <c r="E10567" t="s">
        <v>77</v>
      </c>
      <c r="F10567" s="126">
        <v>30286</v>
      </c>
      <c r="G10567" s="248" t="s">
        <v>462</v>
      </c>
      <c r="H10567" t="s">
        <v>16</v>
      </c>
      <c r="I10567" t="s">
        <v>136</v>
      </c>
      <c r="J10567" s="247" t="s">
        <v>15</v>
      </c>
      <c r="K10567"/>
      <c r="L10567" t="s">
        <v>30</v>
      </c>
      <c r="M10567"/>
      <c r="N10567"/>
      <c r="O10567"/>
      <c r="P10567"/>
      <c r="Q10567"/>
      <c r="U10567"/>
      <c r="V10567">
        <v>0</v>
      </c>
      <c r="W10567" s="247"/>
      <c r="X10567"/>
      <c r="Y10567"/>
      <c r="Z10567"/>
      <c r="AA10567"/>
      <c r="AB10567"/>
      <c r="AC10567"/>
      <c r="AD10567"/>
      <c r="AE10567"/>
      <c r="AF10567"/>
      <c r="AG10567"/>
      <c r="AH10567" s="115" t="s">
        <v>4308</v>
      </c>
    </row>
    <row r="10568" spans="1:35" hidden="1" x14ac:dyDescent="0.25">
      <c r="A10568" s="246">
        <v>338629</v>
      </c>
      <c r="B10568" s="247" t="s">
        <v>14690</v>
      </c>
      <c r="C10568" s="247" t="s">
        <v>522</v>
      </c>
      <c r="D10568" s="248" t="s">
        <v>14691</v>
      </c>
      <c r="E10568" t="s">
        <v>77</v>
      </c>
      <c r="F10568" s="126">
        <v>35774</v>
      </c>
      <c r="G10568" s="248" t="s">
        <v>14692</v>
      </c>
      <c r="H10568" t="s">
        <v>16</v>
      </c>
      <c r="I10568" t="s">
        <v>136</v>
      </c>
      <c r="J10568" s="247" t="s">
        <v>1226</v>
      </c>
      <c r="K10568"/>
      <c r="L10568" t="s">
        <v>47</v>
      </c>
      <c r="M10568"/>
      <c r="N10568"/>
      <c r="O10568"/>
      <c r="P10568"/>
      <c r="Q10568"/>
      <c r="U10568"/>
      <c r="V10568">
        <v>0</v>
      </c>
      <c r="W10568" s="247"/>
      <c r="X10568"/>
      <c r="Y10568"/>
      <c r="Z10568"/>
      <c r="AA10568"/>
      <c r="AB10568"/>
      <c r="AC10568"/>
      <c r="AD10568"/>
      <c r="AE10568"/>
      <c r="AF10568"/>
      <c r="AG10568" t="s">
        <v>4308</v>
      </c>
      <c r="AH10568" s="115" t="s">
        <v>4308</v>
      </c>
    </row>
    <row r="10569" spans="1:35" x14ac:dyDescent="0.25">
      <c r="A10569" s="243">
        <v>338630</v>
      </c>
      <c r="B10569" s="244" t="s">
        <v>14693</v>
      </c>
      <c r="C10569" s="244" t="s">
        <v>640</v>
      </c>
      <c r="D10569" s="245" t="s">
        <v>14694</v>
      </c>
      <c r="E10569" s="115" t="s">
        <v>77</v>
      </c>
      <c r="F10569" s="237">
        <v>34500</v>
      </c>
      <c r="G10569" s="245" t="s">
        <v>18</v>
      </c>
      <c r="H10569" s="115" t="s">
        <v>16</v>
      </c>
      <c r="I10569" t="s">
        <v>107</v>
      </c>
      <c r="J10569" s="244"/>
      <c r="U10569"/>
      <c r="V10569" t="s">
        <v>16623</v>
      </c>
      <c r="W10569" s="244"/>
      <c r="AD10569" s="115" t="s">
        <v>4308</v>
      </c>
      <c r="AE10569" s="115" t="s">
        <v>4308</v>
      </c>
      <c r="AF10569" s="115" t="s">
        <v>4308</v>
      </c>
      <c r="AG10569" s="115" t="s">
        <v>4308</v>
      </c>
      <c r="AH10569" s="115" t="s">
        <v>4308</v>
      </c>
      <c r="AI10569" s="115" t="e">
        <f>VLOOKUP(A10569,'[2]دراسات قانونية'!$A$3:$E$600,1,0)</f>
        <v>#N/A</v>
      </c>
    </row>
    <row r="10570" spans="1:35" hidden="1" x14ac:dyDescent="0.25">
      <c r="A10570" s="246">
        <v>338631</v>
      </c>
      <c r="B10570" s="247" t="s">
        <v>14695</v>
      </c>
      <c r="C10570" s="247" t="s">
        <v>324</v>
      </c>
      <c r="D10570" s="248" t="s">
        <v>275</v>
      </c>
      <c r="E10570" t="s">
        <v>77</v>
      </c>
      <c r="F10570" s="126">
        <v>34643</v>
      </c>
      <c r="G10570" s="248" t="s">
        <v>61</v>
      </c>
      <c r="H10570" t="s">
        <v>16</v>
      </c>
      <c r="I10570" t="s">
        <v>136</v>
      </c>
      <c r="J10570" s="247" t="s">
        <v>1226</v>
      </c>
      <c r="K10570"/>
      <c r="L10570" t="s">
        <v>61</v>
      </c>
      <c r="M10570"/>
      <c r="N10570"/>
      <c r="O10570"/>
      <c r="P10570"/>
      <c r="Q10570"/>
      <c r="U10570"/>
      <c r="V10570">
        <v>0</v>
      </c>
      <c r="W10570" s="247"/>
      <c r="X10570"/>
      <c r="Y10570"/>
      <c r="Z10570"/>
      <c r="AA10570"/>
      <c r="AB10570"/>
      <c r="AC10570"/>
      <c r="AD10570"/>
      <c r="AE10570"/>
      <c r="AF10570"/>
      <c r="AG10570"/>
      <c r="AH10570" s="115" t="s">
        <v>4308</v>
      </c>
    </row>
    <row r="10571" spans="1:35" x14ac:dyDescent="0.25">
      <c r="A10571" s="243">
        <v>338632</v>
      </c>
      <c r="B10571" s="244" t="s">
        <v>14696</v>
      </c>
      <c r="C10571" s="244" t="s">
        <v>683</v>
      </c>
      <c r="D10571" s="245" t="s">
        <v>1868</v>
      </c>
      <c r="E10571" s="115" t="s">
        <v>77</v>
      </c>
      <c r="F10571" s="237">
        <v>31199</v>
      </c>
      <c r="G10571" s="245" t="s">
        <v>14697</v>
      </c>
      <c r="H10571" s="115" t="s">
        <v>16</v>
      </c>
      <c r="I10571" t="s">
        <v>107</v>
      </c>
      <c r="J10571" s="244"/>
      <c r="U10571"/>
      <c r="V10571" t="s">
        <v>16623</v>
      </c>
      <c r="W10571" s="244"/>
      <c r="AC10571" s="115" t="s">
        <v>4308</v>
      </c>
      <c r="AD10571" s="115" t="s">
        <v>4308</v>
      </c>
      <c r="AE10571" s="115" t="s">
        <v>4308</v>
      </c>
      <c r="AF10571" s="115" t="s">
        <v>4308</v>
      </c>
      <c r="AG10571" s="115" t="s">
        <v>4308</v>
      </c>
      <c r="AH10571" s="115" t="s">
        <v>4308</v>
      </c>
      <c r="AI10571" s="115" t="e">
        <f>VLOOKUP(A10571,'[2]دراسات قانونية'!$A$3:$E$600,1,0)</f>
        <v>#N/A</v>
      </c>
    </row>
    <row r="10572" spans="1:35" hidden="1" x14ac:dyDescent="0.25">
      <c r="A10572" s="246">
        <v>338633</v>
      </c>
      <c r="B10572" s="247" t="s">
        <v>14698</v>
      </c>
      <c r="C10572" s="247" t="s">
        <v>1055</v>
      </c>
      <c r="D10572" s="248" t="s">
        <v>238</v>
      </c>
      <c r="E10572" t="s">
        <v>77</v>
      </c>
      <c r="F10572" s="126">
        <v>30777</v>
      </c>
      <c r="G10572" s="248" t="s">
        <v>14699</v>
      </c>
      <c r="H10572" t="s">
        <v>16</v>
      </c>
      <c r="I10572" t="s">
        <v>136</v>
      </c>
      <c r="J10572" s="247" t="s">
        <v>1226</v>
      </c>
      <c r="K10572"/>
      <c r="L10572" t="s">
        <v>18</v>
      </c>
      <c r="M10572"/>
      <c r="N10572"/>
      <c r="O10572"/>
      <c r="P10572"/>
      <c r="Q10572"/>
      <c r="U10572"/>
      <c r="V10572">
        <v>0</v>
      </c>
      <c r="W10572" s="247"/>
      <c r="X10572"/>
      <c r="Y10572"/>
      <c r="Z10572"/>
      <c r="AA10572"/>
      <c r="AB10572"/>
      <c r="AC10572"/>
      <c r="AD10572"/>
      <c r="AE10572"/>
      <c r="AF10572"/>
      <c r="AG10572"/>
    </row>
    <row r="10573" spans="1:35" hidden="1" x14ac:dyDescent="0.25">
      <c r="A10573" s="246">
        <v>338634</v>
      </c>
      <c r="B10573" s="247" t="s">
        <v>14700</v>
      </c>
      <c r="C10573" s="247" t="s">
        <v>1335</v>
      </c>
      <c r="D10573" s="248" t="s">
        <v>14701</v>
      </c>
      <c r="E10573" t="s">
        <v>77</v>
      </c>
      <c r="F10573" s="126">
        <v>29373</v>
      </c>
      <c r="G10573" s="248" t="s">
        <v>37</v>
      </c>
      <c r="H10573" t="s">
        <v>16</v>
      </c>
      <c r="I10573" t="s">
        <v>129</v>
      </c>
      <c r="J10573" s="247" t="s">
        <v>15</v>
      </c>
      <c r="K10573"/>
      <c r="L10573" t="s">
        <v>37</v>
      </c>
      <c r="M10573"/>
      <c r="N10573"/>
      <c r="O10573"/>
      <c r="P10573"/>
      <c r="Q10573"/>
      <c r="U10573"/>
      <c r="V10573">
        <v>0</v>
      </c>
      <c r="W10573" s="247"/>
      <c r="X10573"/>
      <c r="Y10573"/>
      <c r="Z10573"/>
      <c r="AA10573"/>
      <c r="AB10573"/>
      <c r="AC10573"/>
      <c r="AD10573"/>
      <c r="AE10573"/>
      <c r="AF10573"/>
      <c r="AG10573"/>
      <c r="AH10573" s="115" t="s">
        <v>4308</v>
      </c>
    </row>
    <row r="10574" spans="1:35" hidden="1" x14ac:dyDescent="0.25">
      <c r="A10574" s="246">
        <v>338635</v>
      </c>
      <c r="B10574" s="247" t="s">
        <v>14702</v>
      </c>
      <c r="C10574" s="247" t="s">
        <v>335</v>
      </c>
      <c r="D10574" s="248" t="s">
        <v>14703</v>
      </c>
      <c r="E10574" t="s">
        <v>76</v>
      </c>
      <c r="F10574" s="126">
        <v>30727</v>
      </c>
      <c r="G10574" s="248" t="s">
        <v>14704</v>
      </c>
      <c r="H10574" t="s">
        <v>16</v>
      </c>
      <c r="I10574" t="s">
        <v>5306</v>
      </c>
      <c r="J10574" s="247" t="s">
        <v>1226</v>
      </c>
      <c r="K10574"/>
      <c r="L10574" t="s">
        <v>40</v>
      </c>
      <c r="M10574"/>
      <c r="N10574"/>
      <c r="O10574"/>
      <c r="P10574"/>
      <c r="Q10574"/>
      <c r="U10574"/>
      <c r="V10574">
        <v>0</v>
      </c>
      <c r="W10574" s="247"/>
      <c r="X10574"/>
      <c r="Y10574"/>
      <c r="Z10574"/>
      <c r="AA10574"/>
      <c r="AB10574"/>
      <c r="AC10574"/>
      <c r="AD10574"/>
      <c r="AE10574"/>
      <c r="AF10574"/>
      <c r="AG10574"/>
    </row>
    <row r="10575" spans="1:35" x14ac:dyDescent="0.25">
      <c r="A10575" s="243">
        <v>338636</v>
      </c>
      <c r="B10575" s="244" t="s">
        <v>14705</v>
      </c>
      <c r="C10575" s="244" t="s">
        <v>721</v>
      </c>
      <c r="D10575" s="245" t="s">
        <v>585</v>
      </c>
      <c r="E10575" s="115" t="s">
        <v>76</v>
      </c>
      <c r="F10575" s="237">
        <v>29312</v>
      </c>
      <c r="G10575" s="245" t="s">
        <v>14706</v>
      </c>
      <c r="H10575" s="115" t="s">
        <v>16</v>
      </c>
      <c r="I10575" t="s">
        <v>107</v>
      </c>
      <c r="J10575" s="244"/>
      <c r="U10575"/>
      <c r="V10575" t="s">
        <v>16623</v>
      </c>
      <c r="W10575" s="244"/>
      <c r="AC10575" s="115" t="s">
        <v>4308</v>
      </c>
      <c r="AD10575" s="115" t="s">
        <v>4308</v>
      </c>
      <c r="AE10575" s="115" t="s">
        <v>4308</v>
      </c>
      <c r="AF10575" s="115" t="s">
        <v>4308</v>
      </c>
      <c r="AG10575" s="115" t="s">
        <v>4308</v>
      </c>
      <c r="AH10575" s="115" t="s">
        <v>4308</v>
      </c>
      <c r="AI10575" s="115" t="e">
        <f>VLOOKUP(A10575,'[2]دراسات قانونية'!$A$3:$E$600,1,0)</f>
        <v>#N/A</v>
      </c>
    </row>
    <row r="10576" spans="1:35" hidden="1" x14ac:dyDescent="0.25">
      <c r="A10576" s="246">
        <v>338637</v>
      </c>
      <c r="B10576" s="247" t="s">
        <v>14707</v>
      </c>
      <c r="C10576" s="247" t="s">
        <v>339</v>
      </c>
      <c r="D10576" s="248" t="s">
        <v>13212</v>
      </c>
      <c r="E10576" t="s">
        <v>76</v>
      </c>
      <c r="F10576" s="126">
        <v>28166</v>
      </c>
      <c r="G10576" s="248" t="s">
        <v>13110</v>
      </c>
      <c r="H10576" t="s">
        <v>16</v>
      </c>
      <c r="I10576" t="s">
        <v>129</v>
      </c>
      <c r="J10576" s="247" t="s">
        <v>1226</v>
      </c>
      <c r="K10576"/>
      <c r="L10576" t="s">
        <v>37</v>
      </c>
      <c r="M10576"/>
      <c r="N10576"/>
      <c r="O10576"/>
      <c r="P10576"/>
      <c r="Q10576"/>
      <c r="U10576"/>
      <c r="V10576">
        <v>0</v>
      </c>
      <c r="W10576" s="247"/>
      <c r="X10576"/>
      <c r="Y10576"/>
      <c r="Z10576"/>
      <c r="AA10576"/>
      <c r="AB10576"/>
      <c r="AC10576"/>
      <c r="AD10576"/>
      <c r="AE10576"/>
      <c r="AF10576" t="s">
        <v>4308</v>
      </c>
      <c r="AG10576" t="s">
        <v>4308</v>
      </c>
      <c r="AH10576" s="115" t="s">
        <v>4308</v>
      </c>
    </row>
    <row r="10577" spans="1:35" hidden="1" x14ac:dyDescent="0.25">
      <c r="A10577" s="243">
        <v>338638</v>
      </c>
      <c r="B10577" s="244" t="s">
        <v>3146</v>
      </c>
      <c r="C10577" s="244" t="s">
        <v>3147</v>
      </c>
      <c r="D10577" s="245" t="s">
        <v>239</v>
      </c>
      <c r="E10577" s="115" t="s">
        <v>76</v>
      </c>
      <c r="F10577" s="237">
        <v>30711</v>
      </c>
      <c r="G10577" s="245" t="s">
        <v>1288</v>
      </c>
      <c r="H10577" s="115" t="s">
        <v>16</v>
      </c>
      <c r="I10577" t="s">
        <v>199</v>
      </c>
      <c r="J10577" s="244" t="s">
        <v>1226</v>
      </c>
      <c r="L10577" s="115" t="s">
        <v>18</v>
      </c>
      <c r="U10577"/>
      <c r="V10577">
        <v>0</v>
      </c>
      <c r="W10577" s="244"/>
    </row>
    <row r="10578" spans="1:35" hidden="1" x14ac:dyDescent="0.25">
      <c r="A10578" s="246">
        <v>338639</v>
      </c>
      <c r="B10578" s="247" t="s">
        <v>14708</v>
      </c>
      <c r="C10578" s="247" t="s">
        <v>14709</v>
      </c>
      <c r="D10578" s="248" t="s">
        <v>843</v>
      </c>
      <c r="E10578" t="s">
        <v>77</v>
      </c>
      <c r="F10578" s="126">
        <v>25326</v>
      </c>
      <c r="G10578" s="248" t="s">
        <v>979</v>
      </c>
      <c r="H10578" t="s">
        <v>16</v>
      </c>
      <c r="I10578" t="s">
        <v>136</v>
      </c>
      <c r="J10578" s="247" t="s">
        <v>1226</v>
      </c>
      <c r="K10578"/>
      <c r="L10578" t="s">
        <v>58</v>
      </c>
      <c r="M10578"/>
      <c r="N10578"/>
      <c r="O10578"/>
      <c r="P10578"/>
      <c r="Q10578"/>
      <c r="U10578"/>
      <c r="V10578">
        <v>0</v>
      </c>
      <c r="W10578" s="247"/>
      <c r="X10578"/>
      <c r="Y10578"/>
      <c r="Z10578"/>
      <c r="AA10578"/>
      <c r="AB10578"/>
      <c r="AC10578"/>
      <c r="AD10578"/>
      <c r="AE10578"/>
      <c r="AF10578"/>
      <c r="AG10578"/>
    </row>
    <row r="10579" spans="1:35" x14ac:dyDescent="0.25">
      <c r="A10579" s="243">
        <v>338640</v>
      </c>
      <c r="B10579" s="244" t="s">
        <v>14710</v>
      </c>
      <c r="C10579" s="244" t="s">
        <v>252</v>
      </c>
      <c r="D10579" s="245" t="s">
        <v>537</v>
      </c>
      <c r="E10579" s="115" t="s">
        <v>76</v>
      </c>
      <c r="F10579" s="237">
        <v>33239</v>
      </c>
      <c r="G10579" s="245" t="s">
        <v>666</v>
      </c>
      <c r="H10579" s="115" t="s">
        <v>16</v>
      </c>
      <c r="I10579" t="s">
        <v>107</v>
      </c>
      <c r="J10579" s="244"/>
      <c r="U10579"/>
      <c r="V10579" t="s">
        <v>16623</v>
      </c>
      <c r="W10579" s="244"/>
      <c r="AD10579" s="115" t="s">
        <v>4308</v>
      </c>
      <c r="AE10579" s="115" t="s">
        <v>4308</v>
      </c>
      <c r="AF10579" s="115" t="s">
        <v>4308</v>
      </c>
      <c r="AG10579" s="115" t="s">
        <v>4308</v>
      </c>
      <c r="AH10579" s="115" t="s">
        <v>4308</v>
      </c>
      <c r="AI10579" s="115" t="e">
        <f>VLOOKUP(A10579,'[2]دراسات قانونية'!$A$3:$E$600,1,0)</f>
        <v>#N/A</v>
      </c>
    </row>
    <row r="10580" spans="1:35" x14ac:dyDescent="0.25">
      <c r="A10580" s="243">
        <v>338641</v>
      </c>
      <c r="B10580" s="244" t="s">
        <v>14711</v>
      </c>
      <c r="C10580" s="244" t="s">
        <v>295</v>
      </c>
      <c r="D10580" s="245" t="s">
        <v>832</v>
      </c>
      <c r="E10580" s="115" t="s">
        <v>77</v>
      </c>
      <c r="F10580" s="237">
        <v>36526</v>
      </c>
      <c r="G10580" s="245" t="s">
        <v>18</v>
      </c>
      <c r="H10580" s="115" t="s">
        <v>16</v>
      </c>
      <c r="I10580" t="s">
        <v>107</v>
      </c>
      <c r="J10580" s="244"/>
      <c r="U10580"/>
      <c r="V10580" t="s">
        <v>16623</v>
      </c>
      <c r="W10580" s="244"/>
      <c r="AC10580" s="115" t="s">
        <v>4308</v>
      </c>
      <c r="AD10580" s="115" t="s">
        <v>4308</v>
      </c>
      <c r="AE10580" s="115" t="s">
        <v>4308</v>
      </c>
      <c r="AF10580" s="115" t="s">
        <v>4308</v>
      </c>
      <c r="AG10580" s="115" t="s">
        <v>4308</v>
      </c>
      <c r="AH10580" s="115" t="s">
        <v>4308</v>
      </c>
      <c r="AI10580" s="115" t="e">
        <f>VLOOKUP(A10580,'[2]دراسات قانونية'!$A$3:$E$600,1,0)</f>
        <v>#N/A</v>
      </c>
    </row>
    <row r="10581" spans="1:35" hidden="1" x14ac:dyDescent="0.25">
      <c r="A10581" s="243">
        <v>338642</v>
      </c>
      <c r="B10581" s="244" t="s">
        <v>3379</v>
      </c>
      <c r="C10581" s="244" t="s">
        <v>339</v>
      </c>
      <c r="D10581" s="245" t="s">
        <v>230</v>
      </c>
      <c r="E10581" s="115" t="s">
        <v>77</v>
      </c>
      <c r="F10581" s="237">
        <v>32579</v>
      </c>
      <c r="G10581" s="245" t="s">
        <v>18</v>
      </c>
      <c r="H10581" s="115" t="s">
        <v>16</v>
      </c>
      <c r="I10581" t="s">
        <v>199</v>
      </c>
      <c r="J10581" s="244" t="s">
        <v>1226</v>
      </c>
      <c r="L10581" s="115" t="s">
        <v>73</v>
      </c>
      <c r="U10581"/>
      <c r="V10581">
        <v>0</v>
      </c>
      <c r="W10581" s="244"/>
    </row>
    <row r="10582" spans="1:35" hidden="1" x14ac:dyDescent="0.25">
      <c r="A10582" s="246">
        <v>338643</v>
      </c>
      <c r="B10582" s="247" t="s">
        <v>14712</v>
      </c>
      <c r="C10582" s="247" t="s">
        <v>550</v>
      </c>
      <c r="D10582" s="248" t="s">
        <v>239</v>
      </c>
      <c r="E10582" t="s">
        <v>77</v>
      </c>
      <c r="F10582" s="126">
        <v>36919</v>
      </c>
      <c r="G10582" s="248" t="s">
        <v>1473</v>
      </c>
      <c r="H10582" t="s">
        <v>16</v>
      </c>
      <c r="I10582" t="s">
        <v>201</v>
      </c>
      <c r="J10582" s="247" t="s">
        <v>15</v>
      </c>
      <c r="K10582"/>
      <c r="L10582" t="s">
        <v>30</v>
      </c>
      <c r="M10582"/>
      <c r="N10582"/>
      <c r="O10582"/>
      <c r="P10582"/>
      <c r="Q10582"/>
      <c r="U10582"/>
      <c r="V10582">
        <v>0</v>
      </c>
      <c r="W10582" s="247"/>
      <c r="X10582"/>
      <c r="Y10582"/>
      <c r="Z10582"/>
      <c r="AA10582"/>
      <c r="AB10582"/>
      <c r="AC10582"/>
      <c r="AD10582"/>
      <c r="AE10582"/>
      <c r="AF10582"/>
      <c r="AG10582"/>
    </row>
    <row r="10583" spans="1:35" hidden="1" x14ac:dyDescent="0.25">
      <c r="A10583" s="246">
        <v>338644</v>
      </c>
      <c r="B10583" s="247" t="s">
        <v>14713</v>
      </c>
      <c r="C10583" s="247" t="s">
        <v>542</v>
      </c>
      <c r="D10583" s="248" t="s">
        <v>328</v>
      </c>
      <c r="E10583" t="s">
        <v>77</v>
      </c>
      <c r="F10583" s="126">
        <v>31362</v>
      </c>
      <c r="G10583" s="248" t="s">
        <v>995</v>
      </c>
      <c r="H10583" t="s">
        <v>16</v>
      </c>
      <c r="I10583" t="s">
        <v>129</v>
      </c>
      <c r="J10583" s="247" t="s">
        <v>1226</v>
      </c>
      <c r="K10583"/>
      <c r="L10583" t="s">
        <v>30</v>
      </c>
      <c r="M10583"/>
      <c r="N10583"/>
      <c r="O10583"/>
      <c r="P10583"/>
      <c r="Q10583"/>
      <c r="U10583"/>
      <c r="V10583">
        <v>0</v>
      </c>
      <c r="W10583" s="247"/>
      <c r="X10583"/>
      <c r="Y10583"/>
      <c r="Z10583"/>
      <c r="AA10583"/>
      <c r="AB10583"/>
      <c r="AC10583"/>
      <c r="AD10583"/>
      <c r="AE10583"/>
      <c r="AF10583"/>
      <c r="AG10583"/>
    </row>
    <row r="10584" spans="1:35" x14ac:dyDescent="0.25">
      <c r="A10584" s="243">
        <v>338645</v>
      </c>
      <c r="B10584" s="244" t="s">
        <v>14714</v>
      </c>
      <c r="C10584" s="244" t="s">
        <v>227</v>
      </c>
      <c r="D10584" s="245" t="s">
        <v>480</v>
      </c>
      <c r="E10584" s="115" t="s">
        <v>77</v>
      </c>
      <c r="F10584" s="237">
        <v>31649</v>
      </c>
      <c r="G10584" s="245" t="s">
        <v>14715</v>
      </c>
      <c r="H10584" s="115" t="s">
        <v>16</v>
      </c>
      <c r="I10584" t="s">
        <v>107</v>
      </c>
      <c r="J10584" s="244"/>
      <c r="U10584"/>
      <c r="V10584" t="s">
        <v>16623</v>
      </c>
      <c r="W10584" s="244"/>
      <c r="AD10584" s="115" t="s">
        <v>4308</v>
      </c>
      <c r="AE10584" s="115" t="s">
        <v>4308</v>
      </c>
      <c r="AF10584" s="115" t="s">
        <v>4308</v>
      </c>
      <c r="AG10584" s="115" t="s">
        <v>4308</v>
      </c>
      <c r="AH10584" s="115" t="s">
        <v>4308</v>
      </c>
      <c r="AI10584" s="115" t="e">
        <f>VLOOKUP(A10584,'[2]دراسات قانونية'!$A$3:$E$600,1,0)</f>
        <v>#N/A</v>
      </c>
    </row>
    <row r="10585" spans="1:35" hidden="1" x14ac:dyDescent="0.25">
      <c r="A10585" s="243">
        <v>338646</v>
      </c>
      <c r="B10585" s="244" t="s">
        <v>3380</v>
      </c>
      <c r="C10585" s="244" t="s">
        <v>1461</v>
      </c>
      <c r="D10585" s="245" t="s">
        <v>3381</v>
      </c>
      <c r="E10585" s="115" t="s">
        <v>77</v>
      </c>
      <c r="F10585" s="237">
        <v>30463</v>
      </c>
      <c r="G10585" s="245" t="s">
        <v>714</v>
      </c>
      <c r="H10585" s="115" t="s">
        <v>16</v>
      </c>
      <c r="I10585" t="s">
        <v>199</v>
      </c>
      <c r="J10585" s="244" t="s">
        <v>15</v>
      </c>
      <c r="L10585" s="115" t="s">
        <v>18</v>
      </c>
      <c r="U10585"/>
      <c r="V10585">
        <v>0</v>
      </c>
      <c r="W10585" s="244"/>
    </row>
    <row r="10586" spans="1:35" hidden="1" x14ac:dyDescent="0.25">
      <c r="A10586" s="246">
        <v>338647</v>
      </c>
      <c r="B10586" s="247" t="s">
        <v>14716</v>
      </c>
      <c r="C10586" s="247" t="s">
        <v>250</v>
      </c>
      <c r="D10586" s="248" t="s">
        <v>14717</v>
      </c>
      <c r="E10586" t="s">
        <v>77</v>
      </c>
      <c r="F10586" s="126">
        <v>36458</v>
      </c>
      <c r="G10586" s="248" t="s">
        <v>14718</v>
      </c>
      <c r="H10586" t="s">
        <v>16</v>
      </c>
      <c r="I10586" t="s">
        <v>201</v>
      </c>
      <c r="J10586" s="247" t="s">
        <v>15</v>
      </c>
      <c r="K10586"/>
      <c r="L10586" t="s">
        <v>30</v>
      </c>
      <c r="M10586"/>
      <c r="N10586"/>
      <c r="O10586"/>
      <c r="P10586"/>
      <c r="Q10586"/>
      <c r="U10586"/>
      <c r="V10586">
        <v>0</v>
      </c>
      <c r="W10586" s="247"/>
      <c r="X10586"/>
      <c r="Y10586"/>
      <c r="Z10586"/>
      <c r="AA10586"/>
      <c r="AB10586"/>
      <c r="AC10586"/>
      <c r="AD10586"/>
      <c r="AE10586"/>
      <c r="AF10586"/>
      <c r="AG10586"/>
      <c r="AH10586" s="115" t="s">
        <v>4308</v>
      </c>
    </row>
    <row r="10587" spans="1:35" x14ac:dyDescent="0.25">
      <c r="A10587" s="243">
        <v>338648</v>
      </c>
      <c r="B10587" s="244" t="s">
        <v>14719</v>
      </c>
      <c r="C10587" s="244" t="s">
        <v>384</v>
      </c>
      <c r="D10587" s="245" t="s">
        <v>293</v>
      </c>
      <c r="E10587" s="115" t="s">
        <v>76</v>
      </c>
      <c r="F10587" s="237">
        <v>31248</v>
      </c>
      <c r="G10587" s="245" t="s">
        <v>14720</v>
      </c>
      <c r="H10587" s="115" t="s">
        <v>16</v>
      </c>
      <c r="I10587" t="s">
        <v>107</v>
      </c>
      <c r="J10587" s="244"/>
      <c r="U10587"/>
      <c r="V10587" t="s">
        <v>16623</v>
      </c>
      <c r="W10587" s="244"/>
      <c r="AC10587" s="115" t="s">
        <v>4308</v>
      </c>
      <c r="AD10587" s="115" t="s">
        <v>4308</v>
      </c>
      <c r="AE10587" s="115" t="s">
        <v>4308</v>
      </c>
      <c r="AF10587" s="115" t="s">
        <v>4308</v>
      </c>
      <c r="AG10587" s="115" t="s">
        <v>4308</v>
      </c>
      <c r="AH10587" s="115" t="s">
        <v>4308</v>
      </c>
      <c r="AI10587" s="115" t="e">
        <f>VLOOKUP(A10587,'[2]دراسات قانونية'!$A$3:$E$600,1,0)</f>
        <v>#N/A</v>
      </c>
    </row>
    <row r="10588" spans="1:35" x14ac:dyDescent="0.25">
      <c r="A10588" s="243">
        <v>338649</v>
      </c>
      <c r="B10588" s="244" t="s">
        <v>14721</v>
      </c>
      <c r="C10588" s="244" t="s">
        <v>227</v>
      </c>
      <c r="D10588" s="245" t="s">
        <v>267</v>
      </c>
      <c r="E10588" s="115" t="s">
        <v>76</v>
      </c>
      <c r="F10588" s="237">
        <v>26604</v>
      </c>
      <c r="G10588" s="245" t="s">
        <v>6726</v>
      </c>
      <c r="H10588" s="115" t="s">
        <v>16</v>
      </c>
      <c r="I10588" t="s">
        <v>107</v>
      </c>
      <c r="J10588" s="244"/>
      <c r="U10588"/>
      <c r="V10588" t="s">
        <v>16623</v>
      </c>
      <c r="W10588" s="244"/>
      <c r="AD10588" s="115" t="s">
        <v>4308</v>
      </c>
      <c r="AE10588" s="115" t="s">
        <v>4308</v>
      </c>
      <c r="AF10588" s="115" t="s">
        <v>4308</v>
      </c>
      <c r="AG10588" s="115" t="s">
        <v>4308</v>
      </c>
      <c r="AH10588" s="115" t="s">
        <v>4308</v>
      </c>
      <c r="AI10588" s="115" t="e">
        <f>VLOOKUP(A10588,'[2]دراسات قانونية'!$A$3:$E$600,1,0)</f>
        <v>#N/A</v>
      </c>
    </row>
    <row r="10589" spans="1:35" hidden="1" x14ac:dyDescent="0.25">
      <c r="A10589" s="246">
        <v>338650</v>
      </c>
      <c r="B10589" s="247" t="s">
        <v>14722</v>
      </c>
      <c r="C10589" s="247" t="s">
        <v>250</v>
      </c>
      <c r="D10589" s="248" t="s">
        <v>270</v>
      </c>
      <c r="E10589" t="s">
        <v>76</v>
      </c>
      <c r="F10589" s="126">
        <v>30341</v>
      </c>
      <c r="G10589" s="248" t="s">
        <v>18</v>
      </c>
      <c r="H10589" t="s">
        <v>19</v>
      </c>
      <c r="I10589" t="s">
        <v>129</v>
      </c>
      <c r="J10589" s="247" t="s">
        <v>1226</v>
      </c>
      <c r="K10589"/>
      <c r="L10589" t="s">
        <v>18</v>
      </c>
      <c r="M10589"/>
      <c r="N10589"/>
      <c r="O10589"/>
      <c r="P10589"/>
      <c r="Q10589"/>
      <c r="U10589"/>
      <c r="V10589">
        <v>0</v>
      </c>
      <c r="W10589" s="247"/>
      <c r="X10589"/>
      <c r="Y10589"/>
      <c r="Z10589"/>
      <c r="AA10589"/>
      <c r="AB10589"/>
      <c r="AC10589"/>
      <c r="AD10589"/>
      <c r="AE10589"/>
      <c r="AF10589"/>
      <c r="AG10589"/>
    </row>
    <row r="10590" spans="1:35" hidden="1" x14ac:dyDescent="0.25">
      <c r="A10590" s="246">
        <v>338651</v>
      </c>
      <c r="B10590" s="247" t="s">
        <v>14723</v>
      </c>
      <c r="C10590" s="247" t="s">
        <v>233</v>
      </c>
      <c r="D10590" s="248" t="s">
        <v>898</v>
      </c>
      <c r="E10590" t="s">
        <v>76</v>
      </c>
      <c r="F10590" s="126">
        <v>30768</v>
      </c>
      <c r="G10590" s="248" t="s">
        <v>14724</v>
      </c>
      <c r="H10590" t="s">
        <v>16</v>
      </c>
      <c r="I10590" t="s">
        <v>136</v>
      </c>
      <c r="J10590" s="247" t="s">
        <v>15</v>
      </c>
      <c r="K10590"/>
      <c r="L10590" t="s">
        <v>47</v>
      </c>
      <c r="M10590"/>
      <c r="N10590"/>
      <c r="O10590"/>
      <c r="P10590"/>
      <c r="Q10590"/>
      <c r="U10590"/>
      <c r="V10590">
        <v>0</v>
      </c>
      <c r="W10590" s="247"/>
      <c r="X10590"/>
      <c r="Y10590"/>
      <c r="Z10590"/>
      <c r="AA10590"/>
      <c r="AB10590"/>
      <c r="AC10590"/>
      <c r="AD10590"/>
      <c r="AE10590"/>
      <c r="AF10590"/>
      <c r="AG10590"/>
      <c r="AH10590" s="115" t="s">
        <v>4308</v>
      </c>
    </row>
    <row r="10591" spans="1:35" x14ac:dyDescent="0.25">
      <c r="A10591" s="243">
        <v>338652</v>
      </c>
      <c r="B10591" s="244" t="s">
        <v>14725</v>
      </c>
      <c r="C10591" s="244" t="s">
        <v>212</v>
      </c>
      <c r="D10591" s="245" t="s">
        <v>556</v>
      </c>
      <c r="E10591" s="115" t="s">
        <v>76</v>
      </c>
      <c r="F10591" s="237">
        <v>36190</v>
      </c>
      <c r="G10591" s="245" t="s">
        <v>67</v>
      </c>
      <c r="H10591" s="115" t="s">
        <v>16</v>
      </c>
      <c r="I10591" t="s">
        <v>107</v>
      </c>
      <c r="J10591" s="244" t="s">
        <v>1226</v>
      </c>
      <c r="L10591" s="115" t="s">
        <v>67</v>
      </c>
      <c r="U10591"/>
      <c r="V10591" t="s">
        <v>16623</v>
      </c>
      <c r="W10591" s="244"/>
      <c r="AF10591" s="115" t="s">
        <v>4308</v>
      </c>
      <c r="AG10591" s="115" t="s">
        <v>4308</v>
      </c>
      <c r="AH10591" s="115" t="s">
        <v>4308</v>
      </c>
      <c r="AI10591" s="115" t="e">
        <f>VLOOKUP(A10591,'[2]دراسات قانونية'!$A$3:$E$600,1,0)</f>
        <v>#N/A</v>
      </c>
    </row>
    <row r="10592" spans="1:35" hidden="1" x14ac:dyDescent="0.25">
      <c r="A10592" s="246">
        <v>338653</v>
      </c>
      <c r="B10592" s="247" t="s">
        <v>14726</v>
      </c>
      <c r="C10592" s="247" t="s">
        <v>362</v>
      </c>
      <c r="D10592" s="248" t="s">
        <v>536</v>
      </c>
      <c r="E10592" t="s">
        <v>76</v>
      </c>
      <c r="F10592" s="126">
        <v>25228</v>
      </c>
      <c r="G10592" s="248" t="s">
        <v>282</v>
      </c>
      <c r="H10592" t="s">
        <v>16</v>
      </c>
      <c r="I10592" t="s">
        <v>129</v>
      </c>
      <c r="J10592" s="247"/>
      <c r="K10592"/>
      <c r="L10592"/>
      <c r="M10592"/>
      <c r="N10592"/>
      <c r="O10592"/>
      <c r="P10592"/>
      <c r="Q10592"/>
      <c r="U10592"/>
      <c r="V10592">
        <v>0</v>
      </c>
      <c r="W10592" s="247"/>
      <c r="X10592"/>
      <c r="Y10592"/>
      <c r="Z10592"/>
      <c r="AA10592"/>
      <c r="AB10592"/>
      <c r="AC10592"/>
      <c r="AD10592" t="s">
        <v>4308</v>
      </c>
      <c r="AE10592" t="s">
        <v>4308</v>
      </c>
      <c r="AF10592" t="s">
        <v>4308</v>
      </c>
      <c r="AG10592" t="s">
        <v>4308</v>
      </c>
      <c r="AH10592" s="115" t="s">
        <v>4308</v>
      </c>
    </row>
    <row r="10593" spans="1:35" x14ac:dyDescent="0.25">
      <c r="A10593" s="243">
        <v>338654</v>
      </c>
      <c r="B10593" s="244" t="s">
        <v>14727</v>
      </c>
      <c r="C10593" s="244" t="s">
        <v>209</v>
      </c>
      <c r="D10593" s="245" t="s">
        <v>452</v>
      </c>
      <c r="E10593" s="115" t="s">
        <v>77</v>
      </c>
      <c r="F10593" s="237">
        <v>34375</v>
      </c>
      <c r="G10593" s="245" t="s">
        <v>431</v>
      </c>
      <c r="H10593" s="115" t="s">
        <v>16</v>
      </c>
      <c r="I10593" t="s">
        <v>107</v>
      </c>
      <c r="J10593" s="244" t="s">
        <v>1226</v>
      </c>
      <c r="L10593" s="115" t="s">
        <v>73</v>
      </c>
      <c r="U10593"/>
      <c r="V10593" t="s">
        <v>16623</v>
      </c>
      <c r="W10593" s="244"/>
      <c r="AF10593" s="115" t="s">
        <v>4308</v>
      </c>
      <c r="AG10593" s="115" t="s">
        <v>4308</v>
      </c>
      <c r="AH10593" s="115" t="s">
        <v>4308</v>
      </c>
      <c r="AI10593" s="115" t="e">
        <f>VLOOKUP(A10593,'[2]دراسات قانونية'!$A$3:$E$600,1,0)</f>
        <v>#N/A</v>
      </c>
    </row>
    <row r="10594" spans="1:35" x14ac:dyDescent="0.25">
      <c r="A10594" s="243">
        <v>338655</v>
      </c>
      <c r="B10594" s="244" t="s">
        <v>14728</v>
      </c>
      <c r="C10594" s="244" t="s">
        <v>661</v>
      </c>
      <c r="D10594" s="245" t="s">
        <v>467</v>
      </c>
      <c r="E10594" s="115" t="s">
        <v>76</v>
      </c>
      <c r="F10594" s="237">
        <v>34880</v>
      </c>
      <c r="G10594" s="245" t="s">
        <v>18</v>
      </c>
      <c r="H10594" s="115" t="s">
        <v>16</v>
      </c>
      <c r="I10594" t="s">
        <v>107</v>
      </c>
      <c r="J10594" s="244" t="s">
        <v>15</v>
      </c>
      <c r="L10594" s="115" t="s">
        <v>18</v>
      </c>
      <c r="U10594"/>
      <c r="V10594" t="s">
        <v>16623</v>
      </c>
      <c r="W10594" s="244"/>
      <c r="AE10594" s="115" t="s">
        <v>4308</v>
      </c>
      <c r="AF10594" s="115" t="s">
        <v>4308</v>
      </c>
      <c r="AG10594" s="115" t="s">
        <v>4308</v>
      </c>
      <c r="AH10594" s="115" t="s">
        <v>4308</v>
      </c>
      <c r="AI10594" s="115" t="e">
        <f>VLOOKUP(A10594,'[2]دراسات قانونية'!$A$3:$E$600,1,0)</f>
        <v>#N/A</v>
      </c>
    </row>
    <row r="10595" spans="1:35" ht="18" x14ac:dyDescent="0.25">
      <c r="A10595" s="249">
        <v>338656</v>
      </c>
      <c r="B10595" s="250" t="s">
        <v>14729</v>
      </c>
      <c r="C10595" s="250" t="s">
        <v>14134</v>
      </c>
      <c r="D10595" s="251" t="s">
        <v>14730</v>
      </c>
      <c r="E10595"/>
      <c r="F10595" s="126"/>
      <c r="G10595" s="252"/>
      <c r="H10595"/>
      <c r="I10595" t="s">
        <v>107</v>
      </c>
      <c r="J10595" s="253"/>
      <c r="K10595"/>
      <c r="L10595"/>
      <c r="M10595"/>
      <c r="N10595"/>
      <c r="O10595"/>
      <c r="P10595"/>
      <c r="Q10595"/>
      <c r="U10595"/>
      <c r="V10595">
        <v>0</v>
      </c>
      <c r="W10595" s="253"/>
      <c r="X10595"/>
      <c r="Y10595"/>
      <c r="Z10595"/>
      <c r="AA10595"/>
      <c r="AB10595"/>
      <c r="AC10595"/>
      <c r="AD10595"/>
      <c r="AE10595"/>
      <c r="AF10595"/>
      <c r="AG10595"/>
      <c r="AH10595" s="115" t="s">
        <v>4308</v>
      </c>
      <c r="AI10595" s="115" t="e">
        <f>VLOOKUP(A10595,'[2]دراسات قانونية'!$A$3:$E$600,1,0)</f>
        <v>#N/A</v>
      </c>
    </row>
    <row r="10596" spans="1:35" x14ac:dyDescent="0.25">
      <c r="A10596" s="243">
        <v>338657</v>
      </c>
      <c r="B10596" s="244" t="s">
        <v>14731</v>
      </c>
      <c r="C10596" s="244" t="s">
        <v>250</v>
      </c>
      <c r="D10596" s="245" t="s">
        <v>405</v>
      </c>
      <c r="E10596" s="115" t="s">
        <v>76</v>
      </c>
      <c r="F10596" s="237">
        <v>35065</v>
      </c>
      <c r="G10596" s="245" t="s">
        <v>666</v>
      </c>
      <c r="H10596" s="115" t="s">
        <v>16</v>
      </c>
      <c r="I10596" t="s">
        <v>107</v>
      </c>
      <c r="J10596" s="244"/>
      <c r="U10596"/>
      <c r="V10596" t="s">
        <v>16623</v>
      </c>
      <c r="W10596" s="244"/>
      <c r="AC10596" s="115" t="s">
        <v>4308</v>
      </c>
      <c r="AD10596" s="115" t="s">
        <v>4308</v>
      </c>
      <c r="AE10596" s="115" t="s">
        <v>4308</v>
      </c>
      <c r="AF10596" s="115" t="s">
        <v>4308</v>
      </c>
      <c r="AG10596" s="115" t="s">
        <v>4308</v>
      </c>
      <c r="AH10596" s="115" t="s">
        <v>4308</v>
      </c>
      <c r="AI10596" s="115" t="e">
        <f>VLOOKUP(A10596,'[2]دراسات قانونية'!$A$3:$E$600,1,0)</f>
        <v>#N/A</v>
      </c>
    </row>
    <row r="10597" spans="1:35" hidden="1" x14ac:dyDescent="0.25">
      <c r="A10597" s="246">
        <v>338658</v>
      </c>
      <c r="B10597" s="247" t="s">
        <v>14732</v>
      </c>
      <c r="C10597" s="247" t="s">
        <v>475</v>
      </c>
      <c r="D10597" s="248" t="s">
        <v>969</v>
      </c>
      <c r="E10597" t="s">
        <v>76</v>
      </c>
      <c r="F10597" s="126">
        <v>36915</v>
      </c>
      <c r="G10597" s="248" t="s">
        <v>243</v>
      </c>
      <c r="H10597" t="s">
        <v>16</v>
      </c>
      <c r="I10597" t="s">
        <v>136</v>
      </c>
      <c r="J10597" s="247" t="s">
        <v>1263</v>
      </c>
      <c r="K10597"/>
      <c r="L10597" t="s">
        <v>30</v>
      </c>
      <c r="M10597"/>
      <c r="N10597"/>
      <c r="O10597"/>
      <c r="P10597"/>
      <c r="Q10597"/>
      <c r="U10597"/>
      <c r="V10597">
        <v>0</v>
      </c>
      <c r="W10597" s="247"/>
      <c r="X10597"/>
      <c r="Y10597"/>
      <c r="Z10597"/>
      <c r="AA10597"/>
      <c r="AB10597"/>
      <c r="AC10597"/>
      <c r="AD10597"/>
      <c r="AE10597"/>
      <c r="AF10597"/>
      <c r="AG10597"/>
    </row>
    <row r="10598" spans="1:35" x14ac:dyDescent="0.25">
      <c r="A10598" s="243">
        <v>338659</v>
      </c>
      <c r="B10598" s="244" t="s">
        <v>14733</v>
      </c>
      <c r="C10598" s="244" t="s">
        <v>339</v>
      </c>
      <c r="D10598" s="245" t="s">
        <v>5466</v>
      </c>
      <c r="E10598" s="115" t="s">
        <v>76</v>
      </c>
      <c r="F10598" s="237">
        <v>28012</v>
      </c>
      <c r="G10598" s="245" t="s">
        <v>5533</v>
      </c>
      <c r="H10598" s="115" t="s">
        <v>16</v>
      </c>
      <c r="I10598" t="s">
        <v>107</v>
      </c>
      <c r="J10598" s="244"/>
      <c r="U10598"/>
      <c r="V10598"/>
      <c r="W10598" s="244"/>
      <c r="AI10598" s="115">
        <f>VLOOKUP(A10598,'[2]دراسات قانونية'!$A$3:$E$600,1,0)</f>
        <v>338659</v>
      </c>
    </row>
    <row r="10599" spans="1:35" hidden="1" x14ac:dyDescent="0.25">
      <c r="A10599" s="246">
        <v>338660</v>
      </c>
      <c r="B10599" s="247" t="s">
        <v>14734</v>
      </c>
      <c r="C10599" s="247" t="s">
        <v>339</v>
      </c>
      <c r="D10599" s="248" t="s">
        <v>1570</v>
      </c>
      <c r="E10599" t="s">
        <v>76</v>
      </c>
      <c r="F10599" s="126">
        <v>32666</v>
      </c>
      <c r="G10599" s="248" t="s">
        <v>14735</v>
      </c>
      <c r="H10599" t="s">
        <v>16</v>
      </c>
      <c r="I10599" t="s">
        <v>129</v>
      </c>
      <c r="J10599" s="247" t="s">
        <v>1226</v>
      </c>
      <c r="K10599"/>
      <c r="L10599" t="s">
        <v>18</v>
      </c>
      <c r="M10599"/>
      <c r="N10599"/>
      <c r="O10599"/>
      <c r="P10599"/>
      <c r="Q10599"/>
      <c r="U10599"/>
      <c r="V10599">
        <v>0</v>
      </c>
      <c r="W10599" s="247"/>
      <c r="X10599"/>
      <c r="Y10599"/>
      <c r="Z10599"/>
      <c r="AA10599"/>
      <c r="AB10599"/>
      <c r="AC10599"/>
      <c r="AD10599"/>
      <c r="AE10599"/>
      <c r="AF10599"/>
      <c r="AG10599"/>
    </row>
    <row r="10600" spans="1:35" hidden="1" x14ac:dyDescent="0.25">
      <c r="A10600" s="246">
        <v>338661</v>
      </c>
      <c r="B10600" s="247" t="s">
        <v>14736</v>
      </c>
      <c r="C10600" s="247" t="s">
        <v>14737</v>
      </c>
      <c r="D10600" s="248" t="s">
        <v>409</v>
      </c>
      <c r="E10600" t="s">
        <v>76</v>
      </c>
      <c r="F10600" s="126">
        <v>32752</v>
      </c>
      <c r="G10600" s="248" t="s">
        <v>27</v>
      </c>
      <c r="H10600" t="s">
        <v>16</v>
      </c>
      <c r="I10600" t="s">
        <v>129</v>
      </c>
      <c r="J10600" s="247" t="s">
        <v>1226</v>
      </c>
      <c r="K10600"/>
      <c r="L10600" t="s">
        <v>18</v>
      </c>
      <c r="M10600"/>
      <c r="N10600"/>
      <c r="O10600"/>
      <c r="P10600"/>
      <c r="Q10600"/>
      <c r="U10600"/>
      <c r="V10600">
        <v>0</v>
      </c>
      <c r="W10600" s="247"/>
      <c r="X10600"/>
      <c r="Y10600"/>
      <c r="Z10600"/>
      <c r="AA10600"/>
      <c r="AB10600"/>
      <c r="AC10600"/>
      <c r="AD10600"/>
      <c r="AE10600" t="s">
        <v>4308</v>
      </c>
      <c r="AF10600" t="s">
        <v>4308</v>
      </c>
      <c r="AG10600" t="s">
        <v>4308</v>
      </c>
      <c r="AH10600" s="115" t="s">
        <v>4308</v>
      </c>
    </row>
    <row r="10601" spans="1:35" x14ac:dyDescent="0.25">
      <c r="A10601" s="243">
        <v>338662</v>
      </c>
      <c r="B10601" s="244" t="s">
        <v>14738</v>
      </c>
      <c r="C10601" s="244" t="s">
        <v>10754</v>
      </c>
      <c r="D10601" s="245" t="s">
        <v>14739</v>
      </c>
      <c r="E10601" s="115" t="s">
        <v>76</v>
      </c>
      <c r="F10601" s="237">
        <v>34713</v>
      </c>
      <c r="G10601" s="245" t="s">
        <v>918</v>
      </c>
      <c r="H10601" s="115" t="s">
        <v>16</v>
      </c>
      <c r="I10601" t="s">
        <v>107</v>
      </c>
      <c r="J10601" s="244"/>
      <c r="U10601"/>
      <c r="V10601" t="s">
        <v>16623</v>
      </c>
      <c r="W10601" s="244"/>
      <c r="AC10601" s="115" t="s">
        <v>4308</v>
      </c>
      <c r="AD10601" s="115" t="s">
        <v>4308</v>
      </c>
      <c r="AE10601" s="115" t="s">
        <v>4308</v>
      </c>
      <c r="AF10601" s="115" t="s">
        <v>4308</v>
      </c>
      <c r="AG10601" s="115" t="s">
        <v>4308</v>
      </c>
      <c r="AH10601" s="115" t="s">
        <v>4308</v>
      </c>
      <c r="AI10601" s="115" t="e">
        <f>VLOOKUP(A10601,'[2]دراسات قانونية'!$A$3:$E$600,1,0)</f>
        <v>#N/A</v>
      </c>
    </row>
    <row r="10602" spans="1:35" hidden="1" x14ac:dyDescent="0.25">
      <c r="A10602" s="243">
        <v>338663</v>
      </c>
      <c r="B10602" s="244" t="s">
        <v>3382</v>
      </c>
      <c r="C10602" s="244" t="s">
        <v>369</v>
      </c>
      <c r="D10602" s="245" t="s">
        <v>318</v>
      </c>
      <c r="E10602" s="115" t="s">
        <v>76</v>
      </c>
      <c r="F10602" s="237">
        <v>32394</v>
      </c>
      <c r="G10602" s="245" t="s">
        <v>18</v>
      </c>
      <c r="H10602" s="115" t="s">
        <v>16</v>
      </c>
      <c r="I10602" t="s">
        <v>199</v>
      </c>
      <c r="J10602" s="244" t="s">
        <v>15</v>
      </c>
      <c r="L10602" s="115" t="s">
        <v>18</v>
      </c>
      <c r="U10602"/>
      <c r="V10602">
        <v>0</v>
      </c>
      <c r="W10602" s="244"/>
    </row>
    <row r="10603" spans="1:35" hidden="1" x14ac:dyDescent="0.25">
      <c r="A10603" s="246">
        <v>338664</v>
      </c>
      <c r="B10603" s="247" t="s">
        <v>14740</v>
      </c>
      <c r="C10603" s="247" t="s">
        <v>227</v>
      </c>
      <c r="D10603" s="248" t="s">
        <v>2360</v>
      </c>
      <c r="E10603" t="s">
        <v>76</v>
      </c>
      <c r="F10603" s="126">
        <v>31855</v>
      </c>
      <c r="G10603" s="248" t="s">
        <v>211</v>
      </c>
      <c r="H10603" t="s">
        <v>16</v>
      </c>
      <c r="I10603" t="s">
        <v>136</v>
      </c>
      <c r="J10603" s="247" t="s">
        <v>1226</v>
      </c>
      <c r="K10603"/>
      <c r="L10603" t="s">
        <v>67</v>
      </c>
      <c r="M10603"/>
      <c r="N10603"/>
      <c r="O10603"/>
      <c r="P10603"/>
      <c r="Q10603"/>
      <c r="U10603"/>
      <c r="V10603">
        <v>0</v>
      </c>
      <c r="W10603" s="247"/>
      <c r="X10603"/>
      <c r="Y10603"/>
      <c r="Z10603"/>
      <c r="AA10603"/>
      <c r="AB10603"/>
      <c r="AC10603"/>
      <c r="AD10603"/>
      <c r="AE10603"/>
      <c r="AF10603"/>
      <c r="AG10603"/>
    </row>
    <row r="10604" spans="1:35" x14ac:dyDescent="0.25">
      <c r="A10604" s="243">
        <v>338665</v>
      </c>
      <c r="B10604" s="244" t="s">
        <v>14741</v>
      </c>
      <c r="C10604" s="244" t="s">
        <v>609</v>
      </c>
      <c r="D10604" s="245" t="s">
        <v>323</v>
      </c>
      <c r="E10604" s="115" t="s">
        <v>76</v>
      </c>
      <c r="F10604" s="237">
        <v>32744</v>
      </c>
      <c r="G10604" s="245" t="s">
        <v>18</v>
      </c>
      <c r="H10604" s="115" t="s">
        <v>16</v>
      </c>
      <c r="I10604" t="s">
        <v>107</v>
      </c>
      <c r="J10604" s="244"/>
      <c r="U10604"/>
      <c r="V10604" t="s">
        <v>16623</v>
      </c>
      <c r="W10604" s="244"/>
      <c r="AC10604" s="115" t="s">
        <v>4308</v>
      </c>
      <c r="AD10604" s="115" t="s">
        <v>4308</v>
      </c>
      <c r="AE10604" s="115" t="s">
        <v>4308</v>
      </c>
      <c r="AF10604" s="115" t="s">
        <v>4308</v>
      </c>
      <c r="AG10604" s="115" t="s">
        <v>4308</v>
      </c>
      <c r="AH10604" s="115" t="s">
        <v>4308</v>
      </c>
      <c r="AI10604" s="115" t="e">
        <f>VLOOKUP(A10604,'[2]دراسات قانونية'!$A$3:$E$600,1,0)</f>
        <v>#N/A</v>
      </c>
    </row>
    <row r="10605" spans="1:35" x14ac:dyDescent="0.25">
      <c r="A10605" s="243">
        <v>338666</v>
      </c>
      <c r="B10605" s="244" t="s">
        <v>14742</v>
      </c>
      <c r="C10605" s="244" t="s">
        <v>5396</v>
      </c>
      <c r="D10605" s="245" t="s">
        <v>238</v>
      </c>
      <c r="E10605" s="115" t="s">
        <v>76</v>
      </c>
      <c r="F10605" s="237">
        <v>35231</v>
      </c>
      <c r="G10605" s="245" t="s">
        <v>37</v>
      </c>
      <c r="H10605" s="115" t="s">
        <v>16</v>
      </c>
      <c r="I10605" t="s">
        <v>107</v>
      </c>
      <c r="J10605" s="244"/>
      <c r="U10605"/>
      <c r="V10605" t="s">
        <v>16623</v>
      </c>
      <c r="W10605" s="244"/>
      <c r="AC10605" s="115" t="s">
        <v>4308</v>
      </c>
      <c r="AD10605" s="115" t="s">
        <v>4308</v>
      </c>
      <c r="AE10605" s="115" t="s">
        <v>4308</v>
      </c>
      <c r="AF10605" s="115" t="s">
        <v>4308</v>
      </c>
      <c r="AG10605" s="115" t="s">
        <v>4308</v>
      </c>
      <c r="AH10605" s="115" t="s">
        <v>4308</v>
      </c>
      <c r="AI10605" s="115" t="e">
        <f>VLOOKUP(A10605,'[2]دراسات قانونية'!$A$3:$E$600,1,0)</f>
        <v>#N/A</v>
      </c>
    </row>
    <row r="10606" spans="1:35" x14ac:dyDescent="0.25">
      <c r="A10606" s="243">
        <v>338667</v>
      </c>
      <c r="B10606" s="244" t="s">
        <v>14743</v>
      </c>
      <c r="C10606" s="244" t="s">
        <v>260</v>
      </c>
      <c r="D10606" s="245" t="s">
        <v>372</v>
      </c>
      <c r="E10606" s="115" t="s">
        <v>77</v>
      </c>
      <c r="F10606" s="237">
        <v>33985</v>
      </c>
      <c r="G10606" s="245" t="s">
        <v>18</v>
      </c>
      <c r="H10606" s="115" t="s">
        <v>16</v>
      </c>
      <c r="I10606" t="s">
        <v>107</v>
      </c>
      <c r="J10606" s="244"/>
      <c r="U10606"/>
      <c r="V10606" t="s">
        <v>16623</v>
      </c>
      <c r="W10606" s="244"/>
      <c r="AC10606" s="115" t="s">
        <v>4308</v>
      </c>
      <c r="AD10606" s="115" t="s">
        <v>4308</v>
      </c>
      <c r="AE10606" s="115" t="s">
        <v>4308</v>
      </c>
      <c r="AF10606" s="115" t="s">
        <v>4308</v>
      </c>
      <c r="AG10606" s="115" t="s">
        <v>4308</v>
      </c>
      <c r="AH10606" s="115" t="s">
        <v>4308</v>
      </c>
      <c r="AI10606" s="115" t="e">
        <f>VLOOKUP(A10606,'[2]دراسات قانونية'!$A$3:$E$600,1,0)</f>
        <v>#N/A</v>
      </c>
    </row>
    <row r="10607" spans="1:35" hidden="1" x14ac:dyDescent="0.25">
      <c r="A10607" s="243">
        <v>338668</v>
      </c>
      <c r="B10607" s="244" t="s">
        <v>2398</v>
      </c>
      <c r="C10607" s="244" t="s">
        <v>229</v>
      </c>
      <c r="D10607" s="245" t="s">
        <v>843</v>
      </c>
      <c r="E10607" s="115" t="s">
        <v>77</v>
      </c>
      <c r="F10607" s="237">
        <v>32565</v>
      </c>
      <c r="G10607" s="245" t="s">
        <v>938</v>
      </c>
      <c r="H10607" s="115" t="s">
        <v>16</v>
      </c>
      <c r="I10607" t="s">
        <v>199</v>
      </c>
      <c r="J10607" s="244" t="s">
        <v>1226</v>
      </c>
      <c r="L10607" s="115" t="s">
        <v>70</v>
      </c>
      <c r="U10607"/>
      <c r="V10607">
        <v>0</v>
      </c>
      <c r="W10607" s="244"/>
      <c r="AH10607" s="115" t="s">
        <v>4308</v>
      </c>
    </row>
    <row r="10608" spans="1:35" hidden="1" x14ac:dyDescent="0.25">
      <c r="A10608" s="243">
        <v>338669</v>
      </c>
      <c r="B10608" s="244" t="s">
        <v>3383</v>
      </c>
      <c r="C10608" s="244" t="s">
        <v>543</v>
      </c>
      <c r="D10608" s="245" t="s">
        <v>373</v>
      </c>
      <c r="E10608" s="115" t="s">
        <v>77</v>
      </c>
      <c r="F10608" s="237">
        <v>29343</v>
      </c>
      <c r="G10608" s="245" t="s">
        <v>211</v>
      </c>
      <c r="H10608" s="115" t="s">
        <v>16</v>
      </c>
      <c r="I10608" t="s">
        <v>199</v>
      </c>
      <c r="J10608" s="244" t="s">
        <v>15</v>
      </c>
      <c r="L10608" s="115" t="s">
        <v>18</v>
      </c>
      <c r="U10608"/>
      <c r="V10608">
        <v>0</v>
      </c>
      <c r="W10608" s="244"/>
    </row>
    <row r="10609" spans="1:35" hidden="1" x14ac:dyDescent="0.25">
      <c r="A10609" s="246">
        <v>338670</v>
      </c>
      <c r="B10609" s="247" t="s">
        <v>4895</v>
      </c>
      <c r="C10609" s="247" t="s">
        <v>5046</v>
      </c>
      <c r="D10609" s="248" t="s">
        <v>425</v>
      </c>
      <c r="E10609" t="s">
        <v>77</v>
      </c>
      <c r="F10609" s="126">
        <v>35892</v>
      </c>
      <c r="G10609" s="248" t="s">
        <v>211</v>
      </c>
      <c r="H10609" t="s">
        <v>16</v>
      </c>
      <c r="I10609" t="s">
        <v>129</v>
      </c>
      <c r="J10609" s="247" t="s">
        <v>1226</v>
      </c>
      <c r="K10609"/>
      <c r="L10609" t="s">
        <v>40</v>
      </c>
      <c r="M10609"/>
      <c r="N10609"/>
      <c r="O10609"/>
      <c r="P10609"/>
      <c r="Q10609"/>
      <c r="R10609" s="115">
        <v>6464</v>
      </c>
      <c r="S10609" s="115">
        <v>45727</v>
      </c>
      <c r="T10609" s="115">
        <v>50000</v>
      </c>
      <c r="U10609"/>
      <c r="V10609">
        <v>0</v>
      </c>
      <c r="W10609" s="247"/>
      <c r="X10609"/>
      <c r="Y10609"/>
      <c r="Z10609"/>
      <c r="AA10609"/>
      <c r="AB10609"/>
      <c r="AC10609"/>
      <c r="AD10609"/>
      <c r="AE10609"/>
      <c r="AF10609"/>
      <c r="AG10609"/>
    </row>
    <row r="10610" spans="1:35" hidden="1" x14ac:dyDescent="0.25">
      <c r="A10610" s="243">
        <v>338671</v>
      </c>
      <c r="B10610" s="244" t="s">
        <v>14744</v>
      </c>
      <c r="C10610" s="244" t="s">
        <v>821</v>
      </c>
      <c r="D10610" s="245" t="s">
        <v>409</v>
      </c>
      <c r="E10610" s="115" t="s">
        <v>77</v>
      </c>
      <c r="F10610" s="237">
        <v>31413</v>
      </c>
      <c r="G10610" s="245" t="s">
        <v>64</v>
      </c>
      <c r="H10610" s="115" t="s">
        <v>16</v>
      </c>
      <c r="I10610" t="s">
        <v>7128</v>
      </c>
      <c r="J10610" s="244" t="s">
        <v>1226</v>
      </c>
      <c r="L10610" s="115" t="s">
        <v>30</v>
      </c>
      <c r="U10610"/>
      <c r="V10610">
        <v>0</v>
      </c>
      <c r="W10610" s="244"/>
    </row>
    <row r="10611" spans="1:35" hidden="1" x14ac:dyDescent="0.25">
      <c r="A10611" s="243">
        <v>338672</v>
      </c>
      <c r="B10611" s="244" t="s">
        <v>1023</v>
      </c>
      <c r="C10611" s="244" t="s">
        <v>377</v>
      </c>
      <c r="D10611" s="245" t="s">
        <v>2235</v>
      </c>
      <c r="E10611" s="115" t="s">
        <v>76</v>
      </c>
      <c r="F10611" s="237">
        <v>31695</v>
      </c>
      <c r="G10611" s="245" t="s">
        <v>918</v>
      </c>
      <c r="H10611" s="115" t="s">
        <v>16</v>
      </c>
      <c r="I10611" t="s">
        <v>199</v>
      </c>
      <c r="J10611" s="244" t="s">
        <v>15</v>
      </c>
      <c r="L10611" s="115" t="s">
        <v>50</v>
      </c>
      <c r="U10611"/>
      <c r="V10611">
        <v>0</v>
      </c>
      <c r="W10611" s="244"/>
    </row>
    <row r="10612" spans="1:35" hidden="1" x14ac:dyDescent="0.25">
      <c r="A10612" s="246">
        <v>338673</v>
      </c>
      <c r="B10612" s="247" t="s">
        <v>14745</v>
      </c>
      <c r="C10612" s="247" t="s">
        <v>10754</v>
      </c>
      <c r="D10612" s="248" t="s">
        <v>513</v>
      </c>
      <c r="E10612" t="s">
        <v>76</v>
      </c>
      <c r="F10612" s="126">
        <v>25711</v>
      </c>
      <c r="G10612" s="248" t="s">
        <v>14746</v>
      </c>
      <c r="H10612" t="s">
        <v>16</v>
      </c>
      <c r="I10612" t="s">
        <v>129</v>
      </c>
      <c r="J10612" s="247" t="s">
        <v>1226</v>
      </c>
      <c r="K10612"/>
      <c r="L10612" t="s">
        <v>73</v>
      </c>
      <c r="M10612"/>
      <c r="N10612"/>
      <c r="O10612"/>
      <c r="P10612"/>
      <c r="Q10612"/>
      <c r="U10612"/>
      <c r="V10612">
        <v>0</v>
      </c>
      <c r="W10612" s="247"/>
      <c r="X10612"/>
      <c r="Y10612"/>
      <c r="Z10612"/>
      <c r="AA10612"/>
      <c r="AB10612"/>
      <c r="AC10612"/>
      <c r="AD10612"/>
      <c r="AE10612"/>
      <c r="AF10612"/>
      <c r="AG10612"/>
    </row>
    <row r="10613" spans="1:35" hidden="1" x14ac:dyDescent="0.25">
      <c r="A10613" s="246">
        <v>338674</v>
      </c>
      <c r="B10613" s="247" t="s">
        <v>14747</v>
      </c>
      <c r="C10613" s="247" t="s">
        <v>546</v>
      </c>
      <c r="D10613" s="248" t="s">
        <v>776</v>
      </c>
      <c r="E10613" t="s">
        <v>77</v>
      </c>
      <c r="F10613" s="126">
        <v>32883</v>
      </c>
      <c r="G10613" s="248" t="s">
        <v>8010</v>
      </c>
      <c r="H10613" t="s">
        <v>16</v>
      </c>
      <c r="I10613" t="s">
        <v>136</v>
      </c>
      <c r="J10613" s="247" t="s">
        <v>1226</v>
      </c>
      <c r="K10613"/>
      <c r="L10613" t="s">
        <v>37</v>
      </c>
      <c r="M10613"/>
      <c r="N10613"/>
      <c r="O10613"/>
      <c r="P10613"/>
      <c r="Q10613"/>
      <c r="U10613"/>
      <c r="V10613">
        <v>0</v>
      </c>
      <c r="W10613" s="247"/>
      <c r="X10613"/>
      <c r="Y10613"/>
      <c r="Z10613"/>
      <c r="AA10613"/>
      <c r="AB10613"/>
      <c r="AC10613"/>
      <c r="AD10613"/>
      <c r="AE10613"/>
      <c r="AF10613"/>
      <c r="AG10613"/>
      <c r="AH10613" s="115" t="s">
        <v>4308</v>
      </c>
    </row>
    <row r="10614" spans="1:35" hidden="1" x14ac:dyDescent="0.25">
      <c r="A10614" s="243">
        <v>338675</v>
      </c>
      <c r="B10614" s="244" t="s">
        <v>3384</v>
      </c>
      <c r="C10614" s="244" t="s">
        <v>250</v>
      </c>
      <c r="D10614" s="245" t="s">
        <v>881</v>
      </c>
      <c r="E10614" s="115" t="s">
        <v>76</v>
      </c>
      <c r="F10614" s="237">
        <v>27926</v>
      </c>
      <c r="G10614" s="245" t="s">
        <v>3385</v>
      </c>
      <c r="H10614" s="115" t="s">
        <v>16</v>
      </c>
      <c r="I10614" t="s">
        <v>199</v>
      </c>
      <c r="J10614" s="244" t="s">
        <v>1226</v>
      </c>
      <c r="L10614" s="115" t="s">
        <v>47</v>
      </c>
      <c r="U10614"/>
      <c r="V10614">
        <v>0</v>
      </c>
      <c r="W10614" s="244"/>
      <c r="AH10614" s="115" t="s">
        <v>4308</v>
      </c>
    </row>
    <row r="10615" spans="1:35" x14ac:dyDescent="0.25">
      <c r="A10615" s="243">
        <v>338676</v>
      </c>
      <c r="B10615" s="244" t="s">
        <v>14748</v>
      </c>
      <c r="C10615" s="244" t="s">
        <v>5676</v>
      </c>
      <c r="D10615" s="245" t="s">
        <v>838</v>
      </c>
      <c r="E10615" s="115" t="s">
        <v>76</v>
      </c>
      <c r="F10615" s="237">
        <v>31352</v>
      </c>
      <c r="G10615" s="245" t="s">
        <v>14749</v>
      </c>
      <c r="H10615" s="115" t="s">
        <v>16</v>
      </c>
      <c r="I10615" t="s">
        <v>107</v>
      </c>
      <c r="J10615" s="244"/>
      <c r="U10615"/>
      <c r="V10615" t="s">
        <v>16623</v>
      </c>
      <c r="W10615" s="244"/>
      <c r="AD10615" s="115" t="s">
        <v>4308</v>
      </c>
      <c r="AE10615" s="115" t="s">
        <v>4308</v>
      </c>
      <c r="AF10615" s="115" t="s">
        <v>4308</v>
      </c>
      <c r="AG10615" s="115" t="s">
        <v>4308</v>
      </c>
      <c r="AH10615" s="115" t="s">
        <v>4308</v>
      </c>
      <c r="AI10615" s="115" t="e">
        <f>VLOOKUP(A10615,'[2]دراسات قانونية'!$A$3:$E$600,1,0)</f>
        <v>#N/A</v>
      </c>
    </row>
    <row r="10616" spans="1:35" hidden="1" x14ac:dyDescent="0.25">
      <c r="A10616" s="246">
        <v>338677</v>
      </c>
      <c r="B10616" s="247" t="s">
        <v>14750</v>
      </c>
      <c r="C10616" s="247" t="s">
        <v>941</v>
      </c>
      <c r="D10616" s="248" t="s">
        <v>220</v>
      </c>
      <c r="E10616" t="s">
        <v>76</v>
      </c>
      <c r="F10616" s="126">
        <v>32344</v>
      </c>
      <c r="G10616" s="248" t="s">
        <v>1967</v>
      </c>
      <c r="H10616" t="s">
        <v>16</v>
      </c>
      <c r="I10616" t="s">
        <v>136</v>
      </c>
      <c r="J10616" s="247" t="s">
        <v>15</v>
      </c>
      <c r="K10616"/>
      <c r="L10616" t="s">
        <v>18</v>
      </c>
      <c r="M10616"/>
      <c r="N10616"/>
      <c r="O10616"/>
      <c r="P10616"/>
      <c r="Q10616"/>
      <c r="U10616"/>
      <c r="V10616">
        <v>0</v>
      </c>
      <c r="W10616" s="247"/>
      <c r="X10616"/>
      <c r="Y10616"/>
      <c r="Z10616"/>
      <c r="AA10616"/>
      <c r="AB10616"/>
      <c r="AC10616"/>
      <c r="AD10616"/>
      <c r="AE10616"/>
      <c r="AF10616"/>
      <c r="AG10616"/>
    </row>
    <row r="10617" spans="1:35" hidden="1" x14ac:dyDescent="0.25">
      <c r="A10617" s="246">
        <v>338678</v>
      </c>
      <c r="B10617" s="247" t="s">
        <v>14751</v>
      </c>
      <c r="C10617" s="247" t="s">
        <v>14752</v>
      </c>
      <c r="D10617" s="248" t="s">
        <v>14753</v>
      </c>
      <c r="E10617" t="s">
        <v>77</v>
      </c>
      <c r="F10617" s="126">
        <v>28495</v>
      </c>
      <c r="G10617" s="248" t="s">
        <v>58</v>
      </c>
      <c r="H10617" t="s">
        <v>16</v>
      </c>
      <c r="I10617" t="s">
        <v>136</v>
      </c>
      <c r="J10617" s="247" t="s">
        <v>1226</v>
      </c>
      <c r="K10617"/>
      <c r="L10617" t="s">
        <v>58</v>
      </c>
      <c r="M10617"/>
      <c r="N10617"/>
      <c r="O10617"/>
      <c r="P10617"/>
      <c r="Q10617"/>
      <c r="U10617"/>
      <c r="V10617">
        <v>0</v>
      </c>
      <c r="W10617" s="247"/>
      <c r="X10617"/>
      <c r="Y10617"/>
      <c r="Z10617"/>
      <c r="AA10617"/>
      <c r="AB10617"/>
      <c r="AC10617"/>
      <c r="AD10617"/>
      <c r="AE10617"/>
      <c r="AF10617"/>
      <c r="AG10617"/>
    </row>
    <row r="10618" spans="1:35" x14ac:dyDescent="0.25">
      <c r="A10618" s="243">
        <v>338679</v>
      </c>
      <c r="B10618" s="244" t="s">
        <v>14754</v>
      </c>
      <c r="C10618" s="244" t="s">
        <v>212</v>
      </c>
      <c r="D10618" s="245" t="s">
        <v>848</v>
      </c>
      <c r="E10618" s="115" t="s">
        <v>77</v>
      </c>
      <c r="F10618" s="237">
        <v>34184</v>
      </c>
      <c r="G10618" s="245" t="s">
        <v>67</v>
      </c>
      <c r="H10618" s="115" t="s">
        <v>19</v>
      </c>
      <c r="I10618" t="s">
        <v>107</v>
      </c>
      <c r="J10618" s="244"/>
      <c r="U10618"/>
      <c r="V10618" t="s">
        <v>16623</v>
      </c>
      <c r="W10618" s="244"/>
      <c r="AC10618" s="115" t="s">
        <v>4308</v>
      </c>
      <c r="AD10618" s="115" t="s">
        <v>4308</v>
      </c>
      <c r="AE10618" s="115" t="s">
        <v>4308</v>
      </c>
      <c r="AF10618" s="115" t="s">
        <v>4308</v>
      </c>
      <c r="AG10618" s="115" t="s">
        <v>4308</v>
      </c>
      <c r="AH10618" s="115" t="s">
        <v>4308</v>
      </c>
      <c r="AI10618" s="115" t="e">
        <f>VLOOKUP(A10618,'[2]دراسات قانونية'!$A$3:$E$600,1,0)</f>
        <v>#N/A</v>
      </c>
    </row>
    <row r="10619" spans="1:35" hidden="1" x14ac:dyDescent="0.25">
      <c r="A10619" s="243">
        <v>338680</v>
      </c>
      <c r="B10619" s="244" t="s">
        <v>3386</v>
      </c>
      <c r="C10619" s="244" t="s">
        <v>355</v>
      </c>
      <c r="D10619" s="245" t="s">
        <v>619</v>
      </c>
      <c r="E10619" s="115" t="s">
        <v>77</v>
      </c>
      <c r="F10619" s="237">
        <v>32961</v>
      </c>
      <c r="G10619" s="245" t="s">
        <v>1772</v>
      </c>
      <c r="H10619" s="115" t="s">
        <v>16</v>
      </c>
      <c r="I10619" t="s">
        <v>199</v>
      </c>
      <c r="J10619" s="244" t="s">
        <v>1226</v>
      </c>
      <c r="L10619" s="115" t="s">
        <v>40</v>
      </c>
      <c r="R10619" s="115">
        <v>9116</v>
      </c>
      <c r="S10619" s="115">
        <v>45715</v>
      </c>
      <c r="T10619" s="115">
        <v>25000</v>
      </c>
      <c r="U10619"/>
      <c r="V10619">
        <v>0</v>
      </c>
      <c r="W10619" s="244"/>
    </row>
    <row r="10620" spans="1:35" x14ac:dyDescent="0.25">
      <c r="A10620" s="243">
        <v>338681</v>
      </c>
      <c r="B10620" s="244" t="s">
        <v>4915</v>
      </c>
      <c r="C10620" s="244" t="s">
        <v>219</v>
      </c>
      <c r="D10620" s="245" t="s">
        <v>4823</v>
      </c>
      <c r="E10620" s="115" t="s">
        <v>76</v>
      </c>
      <c r="F10620" s="237">
        <v>29714</v>
      </c>
      <c r="G10620" s="245" t="s">
        <v>215</v>
      </c>
      <c r="H10620" s="115" t="s">
        <v>16</v>
      </c>
      <c r="I10620" t="s">
        <v>107</v>
      </c>
      <c r="J10620" s="244"/>
      <c r="U10620"/>
      <c r="V10620" t="s">
        <v>16623</v>
      </c>
      <c r="W10620" s="244"/>
      <c r="AD10620" s="115" t="s">
        <v>4308</v>
      </c>
      <c r="AE10620" s="115" t="s">
        <v>4308</v>
      </c>
      <c r="AF10620" s="115" t="s">
        <v>4308</v>
      </c>
      <c r="AG10620" s="115" t="s">
        <v>4308</v>
      </c>
      <c r="AH10620" s="115" t="s">
        <v>4308</v>
      </c>
      <c r="AI10620" s="115" t="e">
        <f>VLOOKUP(A10620,'[2]دراسات قانونية'!$A$3:$E$600,1,0)</f>
        <v>#N/A</v>
      </c>
    </row>
    <row r="10621" spans="1:35" hidden="1" x14ac:dyDescent="0.25">
      <c r="A10621" s="246">
        <v>338682</v>
      </c>
      <c r="B10621" s="247" t="s">
        <v>14755</v>
      </c>
      <c r="C10621" s="247" t="s">
        <v>1142</v>
      </c>
      <c r="D10621" s="248" t="s">
        <v>267</v>
      </c>
      <c r="E10621" t="s">
        <v>76</v>
      </c>
      <c r="F10621" s="126">
        <v>34706</v>
      </c>
      <c r="G10621" s="248" t="s">
        <v>11211</v>
      </c>
      <c r="H10621" t="s">
        <v>16</v>
      </c>
      <c r="I10621" t="s">
        <v>129</v>
      </c>
      <c r="J10621" s="247" t="s">
        <v>15</v>
      </c>
      <c r="K10621"/>
      <c r="L10621" t="s">
        <v>30</v>
      </c>
      <c r="M10621"/>
      <c r="N10621"/>
      <c r="O10621"/>
      <c r="P10621"/>
      <c r="Q10621"/>
      <c r="U10621"/>
      <c r="V10621">
        <v>0</v>
      </c>
      <c r="W10621" s="247"/>
      <c r="X10621"/>
      <c r="Y10621"/>
      <c r="Z10621"/>
      <c r="AA10621"/>
      <c r="AB10621"/>
      <c r="AC10621"/>
      <c r="AD10621"/>
      <c r="AE10621"/>
      <c r="AF10621"/>
      <c r="AG10621"/>
      <c r="AH10621" s="115" t="s">
        <v>4308</v>
      </c>
    </row>
    <row r="10622" spans="1:35" hidden="1" x14ac:dyDescent="0.25">
      <c r="A10622" s="243">
        <v>338683</v>
      </c>
      <c r="B10622" s="244" t="s">
        <v>3387</v>
      </c>
      <c r="C10622" s="244" t="s">
        <v>227</v>
      </c>
      <c r="D10622" s="245" t="s">
        <v>1074</v>
      </c>
      <c r="E10622" s="115" t="s">
        <v>76</v>
      </c>
      <c r="F10622" s="237">
        <v>32370</v>
      </c>
      <c r="G10622" s="245" t="s">
        <v>18</v>
      </c>
      <c r="H10622" s="115" t="s">
        <v>16</v>
      </c>
      <c r="I10622" t="s">
        <v>199</v>
      </c>
      <c r="J10622" s="244" t="s">
        <v>1226</v>
      </c>
      <c r="L10622" s="115" t="s">
        <v>18</v>
      </c>
      <c r="U10622"/>
      <c r="V10622">
        <v>0</v>
      </c>
      <c r="W10622" s="244"/>
    </row>
    <row r="10623" spans="1:35" hidden="1" x14ac:dyDescent="0.25">
      <c r="A10623" s="246">
        <v>338684</v>
      </c>
      <c r="B10623" s="247" t="s">
        <v>14756</v>
      </c>
      <c r="C10623" s="247" t="s">
        <v>324</v>
      </c>
      <c r="D10623" s="248" t="s">
        <v>672</v>
      </c>
      <c r="E10623" t="s">
        <v>76</v>
      </c>
      <c r="F10623" s="126">
        <v>32249</v>
      </c>
      <c r="G10623" s="248" t="s">
        <v>30</v>
      </c>
      <c r="H10623" t="s">
        <v>16</v>
      </c>
      <c r="I10623" t="s">
        <v>129</v>
      </c>
      <c r="J10623" s="247" t="s">
        <v>1226</v>
      </c>
      <c r="K10623"/>
      <c r="L10623" t="s">
        <v>18</v>
      </c>
      <c r="M10623"/>
      <c r="N10623"/>
      <c r="O10623"/>
      <c r="P10623"/>
      <c r="Q10623"/>
      <c r="U10623"/>
      <c r="V10623">
        <v>0</v>
      </c>
      <c r="W10623" s="247"/>
      <c r="X10623"/>
      <c r="Y10623"/>
      <c r="Z10623"/>
      <c r="AA10623"/>
      <c r="AB10623"/>
      <c r="AC10623"/>
      <c r="AD10623"/>
      <c r="AE10623"/>
      <c r="AF10623"/>
      <c r="AG10623" t="s">
        <v>4308</v>
      </c>
      <c r="AH10623" s="115" t="s">
        <v>4308</v>
      </c>
    </row>
    <row r="10624" spans="1:35" x14ac:dyDescent="0.25">
      <c r="A10624" s="243">
        <v>338685</v>
      </c>
      <c r="B10624" s="244" t="s">
        <v>11057</v>
      </c>
      <c r="C10624" s="244" t="s">
        <v>561</v>
      </c>
      <c r="D10624" s="245" t="s">
        <v>715</v>
      </c>
      <c r="E10624" s="115" t="s">
        <v>76</v>
      </c>
      <c r="F10624" s="237">
        <v>35981</v>
      </c>
      <c r="G10624" s="245" t="s">
        <v>14757</v>
      </c>
      <c r="H10624" s="115" t="s">
        <v>16</v>
      </c>
      <c r="I10624" t="s">
        <v>107</v>
      </c>
      <c r="J10624" s="244" t="s">
        <v>15</v>
      </c>
      <c r="L10624" s="115" t="s">
        <v>18</v>
      </c>
      <c r="U10624"/>
      <c r="V10624" t="s">
        <v>16623</v>
      </c>
      <c r="W10624" s="244"/>
      <c r="AH10624" s="115" t="s">
        <v>4308</v>
      </c>
      <c r="AI10624" s="115" t="e">
        <f>VLOOKUP(A10624,'[2]دراسات قانونية'!$A$3:$E$600,1,0)</f>
        <v>#N/A</v>
      </c>
    </row>
    <row r="10625" spans="1:35" hidden="1" x14ac:dyDescent="0.25">
      <c r="A10625" s="243">
        <v>338686</v>
      </c>
      <c r="B10625" s="244" t="s">
        <v>3388</v>
      </c>
      <c r="C10625" s="244" t="s">
        <v>264</v>
      </c>
      <c r="D10625" s="245" t="s">
        <v>448</v>
      </c>
      <c r="E10625" s="115" t="s">
        <v>76</v>
      </c>
      <c r="F10625" s="237">
        <v>31382</v>
      </c>
      <c r="G10625" s="245" t="s">
        <v>3389</v>
      </c>
      <c r="H10625" s="115" t="s">
        <v>16</v>
      </c>
      <c r="I10625" t="s">
        <v>199</v>
      </c>
      <c r="J10625" s="244" t="s">
        <v>15</v>
      </c>
      <c r="L10625" s="115" t="s">
        <v>61</v>
      </c>
      <c r="R10625" s="115">
        <v>9317</v>
      </c>
      <c r="S10625" s="115">
        <v>45721</v>
      </c>
      <c r="T10625" s="115">
        <v>50000</v>
      </c>
      <c r="U10625"/>
      <c r="V10625">
        <v>0</v>
      </c>
      <c r="W10625" s="244"/>
    </row>
    <row r="10626" spans="1:35" hidden="1" x14ac:dyDescent="0.25">
      <c r="A10626" s="246">
        <v>338687</v>
      </c>
      <c r="B10626" s="247" t="s">
        <v>8643</v>
      </c>
      <c r="C10626" s="247" t="s">
        <v>227</v>
      </c>
      <c r="D10626" s="248" t="s">
        <v>521</v>
      </c>
      <c r="E10626" t="s">
        <v>76</v>
      </c>
      <c r="F10626" s="126">
        <v>37257</v>
      </c>
      <c r="G10626" s="248" t="s">
        <v>18</v>
      </c>
      <c r="H10626" t="s">
        <v>16</v>
      </c>
      <c r="I10626" t="s">
        <v>136</v>
      </c>
      <c r="J10626" s="247" t="s">
        <v>15</v>
      </c>
      <c r="K10626"/>
      <c r="L10626" t="s">
        <v>18</v>
      </c>
      <c r="M10626"/>
      <c r="N10626"/>
      <c r="O10626"/>
      <c r="P10626"/>
      <c r="Q10626"/>
      <c r="U10626"/>
      <c r="V10626">
        <v>0</v>
      </c>
      <c r="W10626" s="247"/>
      <c r="X10626"/>
      <c r="Y10626"/>
      <c r="Z10626"/>
      <c r="AA10626"/>
      <c r="AB10626"/>
      <c r="AC10626"/>
      <c r="AD10626"/>
      <c r="AE10626"/>
      <c r="AF10626"/>
      <c r="AG10626"/>
      <c r="AH10626" s="115" t="s">
        <v>4308</v>
      </c>
    </row>
    <row r="10627" spans="1:35" hidden="1" x14ac:dyDescent="0.25">
      <c r="A10627" s="246">
        <v>338688</v>
      </c>
      <c r="B10627" s="247" t="s">
        <v>14758</v>
      </c>
      <c r="C10627" s="247" t="s">
        <v>520</v>
      </c>
      <c r="D10627" s="248" t="s">
        <v>268</v>
      </c>
      <c r="E10627" t="s">
        <v>76</v>
      </c>
      <c r="F10627" s="126">
        <v>33053</v>
      </c>
      <c r="G10627" s="248" t="s">
        <v>18</v>
      </c>
      <c r="H10627" t="s">
        <v>16</v>
      </c>
      <c r="I10627" t="s">
        <v>129</v>
      </c>
      <c r="J10627" s="247" t="s">
        <v>1226</v>
      </c>
      <c r="K10627"/>
      <c r="L10627" t="s">
        <v>18</v>
      </c>
      <c r="M10627"/>
      <c r="N10627"/>
      <c r="O10627"/>
      <c r="P10627"/>
      <c r="Q10627"/>
      <c r="U10627"/>
      <c r="V10627">
        <v>0</v>
      </c>
      <c r="W10627" s="247"/>
      <c r="X10627"/>
      <c r="Y10627"/>
      <c r="Z10627"/>
      <c r="AA10627"/>
      <c r="AB10627"/>
      <c r="AC10627"/>
      <c r="AD10627"/>
      <c r="AE10627" t="s">
        <v>4308</v>
      </c>
      <c r="AF10627" t="s">
        <v>4308</v>
      </c>
      <c r="AG10627" t="s">
        <v>4308</v>
      </c>
      <c r="AH10627" s="115" t="s">
        <v>4308</v>
      </c>
    </row>
    <row r="10628" spans="1:35" hidden="1" x14ac:dyDescent="0.25">
      <c r="A10628" s="246">
        <v>338689</v>
      </c>
      <c r="B10628" s="247" t="s">
        <v>14759</v>
      </c>
      <c r="C10628" s="247" t="s">
        <v>212</v>
      </c>
      <c r="D10628" s="248" t="s">
        <v>759</v>
      </c>
      <c r="E10628" t="s">
        <v>76</v>
      </c>
      <c r="F10628" s="126">
        <v>34571</v>
      </c>
      <c r="G10628" s="248" t="s">
        <v>47</v>
      </c>
      <c r="H10628" t="s">
        <v>16</v>
      </c>
      <c r="I10628" t="s">
        <v>129</v>
      </c>
      <c r="J10628" s="247" t="s">
        <v>15</v>
      </c>
      <c r="K10628"/>
      <c r="L10628" t="s">
        <v>47</v>
      </c>
      <c r="M10628"/>
      <c r="N10628"/>
      <c r="O10628"/>
      <c r="P10628"/>
      <c r="Q10628"/>
      <c r="U10628"/>
      <c r="V10628">
        <v>0</v>
      </c>
      <c r="W10628" s="247"/>
      <c r="X10628"/>
      <c r="Y10628"/>
      <c r="Z10628"/>
      <c r="AA10628"/>
      <c r="AB10628"/>
      <c r="AC10628"/>
      <c r="AD10628"/>
      <c r="AE10628" t="s">
        <v>4308</v>
      </c>
      <c r="AF10628" t="s">
        <v>4308</v>
      </c>
      <c r="AG10628" t="s">
        <v>4308</v>
      </c>
      <c r="AH10628" s="115" t="s">
        <v>4308</v>
      </c>
    </row>
    <row r="10629" spans="1:35" x14ac:dyDescent="0.25">
      <c r="A10629" s="243">
        <v>338690</v>
      </c>
      <c r="B10629" s="244" t="s">
        <v>2197</v>
      </c>
      <c r="C10629" s="244" t="s">
        <v>332</v>
      </c>
      <c r="D10629" s="245" t="s">
        <v>420</v>
      </c>
      <c r="E10629" s="115" t="s">
        <v>76</v>
      </c>
      <c r="F10629" s="237">
        <v>31922</v>
      </c>
      <c r="G10629" s="245" t="s">
        <v>1386</v>
      </c>
      <c r="H10629" s="115" t="s">
        <v>16</v>
      </c>
      <c r="I10629" t="s">
        <v>107</v>
      </c>
      <c r="J10629" s="244" t="s">
        <v>1226</v>
      </c>
      <c r="L10629" s="115" t="s">
        <v>30</v>
      </c>
      <c r="U10629"/>
      <c r="V10629" t="s">
        <v>16623</v>
      </c>
      <c r="W10629" s="244"/>
      <c r="AE10629" s="115" t="s">
        <v>4308</v>
      </c>
      <c r="AF10629" s="115" t="s">
        <v>4308</v>
      </c>
      <c r="AG10629" s="115" t="s">
        <v>4308</v>
      </c>
      <c r="AH10629" s="115" t="s">
        <v>4308</v>
      </c>
      <c r="AI10629" s="115" t="e">
        <f>VLOOKUP(A10629,'[2]دراسات قانونية'!$A$3:$E$600,1,0)</f>
        <v>#N/A</v>
      </c>
    </row>
    <row r="10630" spans="1:35" x14ac:dyDescent="0.25">
      <c r="A10630" s="243">
        <v>338691</v>
      </c>
      <c r="B10630" s="244" t="s">
        <v>1234</v>
      </c>
      <c r="C10630" s="244" t="s">
        <v>227</v>
      </c>
      <c r="D10630" s="245" t="s">
        <v>578</v>
      </c>
      <c r="E10630" s="115" t="s">
        <v>76</v>
      </c>
      <c r="F10630" s="237">
        <v>30225</v>
      </c>
      <c r="G10630" s="245" t="s">
        <v>14760</v>
      </c>
      <c r="H10630" s="115" t="s">
        <v>16</v>
      </c>
      <c r="I10630" t="s">
        <v>107</v>
      </c>
      <c r="J10630" s="244"/>
      <c r="U10630"/>
      <c r="V10630" t="s">
        <v>16623</v>
      </c>
      <c r="W10630" s="244"/>
      <c r="AC10630" s="115" t="s">
        <v>4308</v>
      </c>
      <c r="AD10630" s="115" t="s">
        <v>4308</v>
      </c>
      <c r="AE10630" s="115" t="s">
        <v>4308</v>
      </c>
      <c r="AF10630" s="115" t="s">
        <v>4308</v>
      </c>
      <c r="AG10630" s="115" t="s">
        <v>4308</v>
      </c>
      <c r="AH10630" s="115" t="s">
        <v>4308</v>
      </c>
      <c r="AI10630" s="115" t="e">
        <f>VLOOKUP(A10630,'[2]دراسات قانونية'!$A$3:$E$600,1,0)</f>
        <v>#N/A</v>
      </c>
    </row>
    <row r="10631" spans="1:35" x14ac:dyDescent="0.25">
      <c r="A10631" s="243">
        <v>338692</v>
      </c>
      <c r="B10631" s="244" t="s">
        <v>9770</v>
      </c>
      <c r="C10631" s="244" t="s">
        <v>835</v>
      </c>
      <c r="D10631" s="245" t="s">
        <v>330</v>
      </c>
      <c r="E10631" s="115" t="s">
        <v>76</v>
      </c>
      <c r="F10631" s="237">
        <v>33943</v>
      </c>
      <c r="G10631" s="245" t="s">
        <v>368</v>
      </c>
      <c r="H10631" s="115" t="s">
        <v>16</v>
      </c>
      <c r="I10631" t="s">
        <v>107</v>
      </c>
      <c r="J10631" s="244"/>
      <c r="U10631"/>
      <c r="V10631" t="s">
        <v>16623</v>
      </c>
      <c r="W10631" s="244"/>
      <c r="AD10631" s="115" t="s">
        <v>4308</v>
      </c>
      <c r="AE10631" s="115" t="s">
        <v>4308</v>
      </c>
      <c r="AF10631" s="115" t="s">
        <v>4308</v>
      </c>
      <c r="AG10631" s="115" t="s">
        <v>4308</v>
      </c>
      <c r="AH10631" s="115" t="s">
        <v>4308</v>
      </c>
      <c r="AI10631" s="115" t="e">
        <f>VLOOKUP(A10631,'[2]دراسات قانونية'!$A$3:$E$600,1,0)</f>
        <v>#N/A</v>
      </c>
    </row>
    <row r="10632" spans="1:35" hidden="1" x14ac:dyDescent="0.25">
      <c r="A10632" s="243">
        <v>338693</v>
      </c>
      <c r="B10632" s="244" t="s">
        <v>3390</v>
      </c>
      <c r="C10632" s="244" t="s">
        <v>466</v>
      </c>
      <c r="D10632" s="245" t="s">
        <v>555</v>
      </c>
      <c r="E10632" s="115" t="s">
        <v>76</v>
      </c>
      <c r="F10632" s="237">
        <v>27356</v>
      </c>
      <c r="G10632" s="245" t="s">
        <v>58</v>
      </c>
      <c r="H10632" s="115" t="s">
        <v>16</v>
      </c>
      <c r="I10632" t="s">
        <v>199</v>
      </c>
      <c r="J10632" s="244" t="s">
        <v>15</v>
      </c>
      <c r="L10632" s="115" t="s">
        <v>58</v>
      </c>
      <c r="U10632"/>
      <c r="V10632">
        <v>0</v>
      </c>
      <c r="W10632" s="244"/>
    </row>
    <row r="10633" spans="1:35" x14ac:dyDescent="0.25">
      <c r="A10633" s="243">
        <v>338694</v>
      </c>
      <c r="B10633" s="244" t="s">
        <v>14761</v>
      </c>
      <c r="C10633" s="244" t="s">
        <v>322</v>
      </c>
      <c r="D10633" s="245" t="s">
        <v>9611</v>
      </c>
      <c r="E10633" s="115" t="s">
        <v>76</v>
      </c>
      <c r="F10633" s="237">
        <v>35513</v>
      </c>
      <c r="G10633" s="245" t="s">
        <v>666</v>
      </c>
      <c r="H10633" s="115" t="s">
        <v>16</v>
      </c>
      <c r="I10633" t="s">
        <v>107</v>
      </c>
      <c r="J10633" s="244"/>
      <c r="U10633"/>
      <c r="V10633" t="s">
        <v>16623</v>
      </c>
      <c r="W10633" s="244"/>
      <c r="AC10633" s="115" t="s">
        <v>4308</v>
      </c>
      <c r="AD10633" s="115" t="s">
        <v>4308</v>
      </c>
      <c r="AE10633" s="115" t="s">
        <v>4308</v>
      </c>
      <c r="AF10633" s="115" t="s">
        <v>4308</v>
      </c>
      <c r="AG10633" s="115" t="s">
        <v>4308</v>
      </c>
      <c r="AH10633" s="115" t="s">
        <v>4308</v>
      </c>
      <c r="AI10633" s="115" t="e">
        <f>VLOOKUP(A10633,'[2]دراسات قانونية'!$A$3:$E$600,1,0)</f>
        <v>#N/A</v>
      </c>
    </row>
    <row r="10634" spans="1:35" hidden="1" x14ac:dyDescent="0.25">
      <c r="A10634" s="246">
        <v>338695</v>
      </c>
      <c r="B10634" s="247" t="s">
        <v>14762</v>
      </c>
      <c r="C10634" s="247" t="s">
        <v>546</v>
      </c>
      <c r="D10634" s="248" t="s">
        <v>257</v>
      </c>
      <c r="E10634" t="s">
        <v>76</v>
      </c>
      <c r="F10634" s="126">
        <v>28235</v>
      </c>
      <c r="G10634" s="248" t="s">
        <v>353</v>
      </c>
      <c r="H10634" t="s">
        <v>16</v>
      </c>
      <c r="I10634" t="s">
        <v>136</v>
      </c>
      <c r="J10634" s="247" t="s">
        <v>15</v>
      </c>
      <c r="K10634"/>
      <c r="L10634" t="s">
        <v>47</v>
      </c>
      <c r="M10634"/>
      <c r="N10634"/>
      <c r="O10634"/>
      <c r="P10634"/>
      <c r="Q10634"/>
      <c r="R10634" s="115">
        <v>9452</v>
      </c>
      <c r="S10634" s="115">
        <v>45722</v>
      </c>
      <c r="T10634" s="115">
        <v>210000</v>
      </c>
      <c r="U10634"/>
      <c r="V10634">
        <v>0</v>
      </c>
      <c r="W10634" s="247"/>
      <c r="X10634"/>
      <c r="Y10634"/>
      <c r="Z10634"/>
      <c r="AA10634"/>
      <c r="AB10634"/>
      <c r="AC10634"/>
      <c r="AD10634"/>
      <c r="AE10634"/>
      <c r="AF10634"/>
      <c r="AG10634"/>
    </row>
    <row r="10635" spans="1:35" hidden="1" x14ac:dyDescent="0.25">
      <c r="A10635" s="246">
        <v>338696</v>
      </c>
      <c r="B10635" s="247" t="s">
        <v>14763</v>
      </c>
      <c r="C10635" s="247" t="s">
        <v>229</v>
      </c>
      <c r="D10635" s="248" t="s">
        <v>265</v>
      </c>
      <c r="E10635" t="s">
        <v>76</v>
      </c>
      <c r="F10635" s="126">
        <v>35843</v>
      </c>
      <c r="G10635" s="248" t="s">
        <v>37</v>
      </c>
      <c r="H10635" t="s">
        <v>16</v>
      </c>
      <c r="I10635" t="s">
        <v>136</v>
      </c>
      <c r="J10635" s="247" t="s">
        <v>15</v>
      </c>
      <c r="K10635"/>
      <c r="L10635" t="s">
        <v>37</v>
      </c>
      <c r="M10635"/>
      <c r="N10635"/>
      <c r="O10635"/>
      <c r="P10635"/>
      <c r="Q10635"/>
      <c r="U10635"/>
      <c r="V10635">
        <v>0</v>
      </c>
      <c r="W10635" s="247"/>
      <c r="X10635"/>
      <c r="Y10635"/>
      <c r="Z10635"/>
      <c r="AA10635"/>
      <c r="AB10635"/>
      <c r="AC10635"/>
      <c r="AD10635"/>
      <c r="AE10635"/>
      <c r="AF10635"/>
      <c r="AG10635"/>
      <c r="AH10635" s="115" t="s">
        <v>4308</v>
      </c>
    </row>
    <row r="10636" spans="1:35" hidden="1" x14ac:dyDescent="0.25">
      <c r="A10636" s="246">
        <v>338697</v>
      </c>
      <c r="B10636" s="247" t="s">
        <v>14764</v>
      </c>
      <c r="C10636" s="247" t="s">
        <v>664</v>
      </c>
      <c r="D10636" s="248" t="s">
        <v>1468</v>
      </c>
      <c r="E10636" t="s">
        <v>76</v>
      </c>
      <c r="F10636" s="126">
        <v>32509</v>
      </c>
      <c r="G10636" s="248" t="s">
        <v>1578</v>
      </c>
      <c r="H10636" t="s">
        <v>16</v>
      </c>
      <c r="I10636" t="s">
        <v>136</v>
      </c>
      <c r="J10636" s="247" t="s">
        <v>1226</v>
      </c>
      <c r="K10636"/>
      <c r="L10636" t="s">
        <v>40</v>
      </c>
      <c r="M10636"/>
      <c r="N10636"/>
      <c r="O10636"/>
      <c r="P10636"/>
      <c r="Q10636"/>
      <c r="U10636"/>
      <c r="V10636">
        <v>0</v>
      </c>
      <c r="W10636" s="247"/>
      <c r="X10636"/>
      <c r="Y10636"/>
      <c r="Z10636"/>
      <c r="AA10636"/>
      <c r="AB10636"/>
      <c r="AC10636"/>
      <c r="AD10636"/>
      <c r="AE10636"/>
      <c r="AF10636"/>
      <c r="AG10636"/>
      <c r="AH10636" s="115" t="s">
        <v>4308</v>
      </c>
    </row>
    <row r="10637" spans="1:35" x14ac:dyDescent="0.25">
      <c r="A10637" s="243">
        <v>338698</v>
      </c>
      <c r="B10637" s="244" t="s">
        <v>14765</v>
      </c>
      <c r="C10637" s="244" t="s">
        <v>14766</v>
      </c>
      <c r="D10637" s="245" t="s">
        <v>1457</v>
      </c>
      <c r="E10637" s="115" t="s">
        <v>76</v>
      </c>
      <c r="F10637" s="237">
        <v>36161</v>
      </c>
      <c r="G10637" s="245" t="s">
        <v>14767</v>
      </c>
      <c r="H10637" s="115" t="s">
        <v>16</v>
      </c>
      <c r="I10637" t="s">
        <v>107</v>
      </c>
      <c r="J10637" s="244"/>
      <c r="U10637"/>
      <c r="V10637" t="s">
        <v>16623</v>
      </c>
      <c r="W10637" s="244"/>
      <c r="AC10637" s="115" t="s">
        <v>4308</v>
      </c>
      <c r="AD10637" s="115" t="s">
        <v>4308</v>
      </c>
      <c r="AE10637" s="115" t="s">
        <v>4308</v>
      </c>
      <c r="AF10637" s="115" t="s">
        <v>4308</v>
      </c>
      <c r="AG10637" s="115" t="s">
        <v>4308</v>
      </c>
      <c r="AH10637" s="115" t="s">
        <v>4308</v>
      </c>
      <c r="AI10637" s="115" t="e">
        <f>VLOOKUP(A10637,'[2]دراسات قانونية'!$A$3:$E$600,1,0)</f>
        <v>#N/A</v>
      </c>
    </row>
    <row r="10638" spans="1:35" hidden="1" x14ac:dyDescent="0.25">
      <c r="A10638" s="246">
        <v>338699</v>
      </c>
      <c r="B10638" s="247" t="s">
        <v>14768</v>
      </c>
      <c r="C10638" s="247" t="s">
        <v>212</v>
      </c>
      <c r="D10638" s="248" t="s">
        <v>312</v>
      </c>
      <c r="E10638" t="s">
        <v>76</v>
      </c>
      <c r="F10638" s="126">
        <v>34700</v>
      </c>
      <c r="G10638" s="248" t="s">
        <v>14769</v>
      </c>
      <c r="H10638" t="s">
        <v>16</v>
      </c>
      <c r="I10638" t="s">
        <v>136</v>
      </c>
      <c r="J10638" s="247" t="s">
        <v>1226</v>
      </c>
      <c r="K10638"/>
      <c r="L10638" t="s">
        <v>40</v>
      </c>
      <c r="M10638"/>
      <c r="N10638"/>
      <c r="O10638"/>
      <c r="P10638"/>
      <c r="Q10638"/>
      <c r="U10638"/>
      <c r="V10638">
        <v>0</v>
      </c>
      <c r="W10638" s="247"/>
      <c r="X10638"/>
      <c r="Y10638"/>
      <c r="Z10638"/>
      <c r="AA10638"/>
      <c r="AB10638"/>
      <c r="AC10638"/>
      <c r="AD10638"/>
      <c r="AE10638"/>
      <c r="AF10638"/>
      <c r="AG10638"/>
      <c r="AH10638" s="115" t="s">
        <v>4308</v>
      </c>
    </row>
    <row r="10639" spans="1:35" hidden="1" x14ac:dyDescent="0.25">
      <c r="A10639" s="246">
        <v>338700</v>
      </c>
      <c r="B10639" s="247" t="s">
        <v>14770</v>
      </c>
      <c r="C10639" s="247" t="s">
        <v>223</v>
      </c>
      <c r="D10639" s="248" t="s">
        <v>328</v>
      </c>
      <c r="E10639" t="s">
        <v>76</v>
      </c>
      <c r="F10639" s="126">
        <v>36916</v>
      </c>
      <c r="G10639" s="248" t="s">
        <v>7325</v>
      </c>
      <c r="H10639" t="s">
        <v>16</v>
      </c>
      <c r="I10639" t="s">
        <v>136</v>
      </c>
      <c r="J10639" s="247" t="s">
        <v>15</v>
      </c>
      <c r="K10639"/>
      <c r="L10639" t="s">
        <v>30</v>
      </c>
      <c r="M10639"/>
      <c r="N10639"/>
      <c r="O10639"/>
      <c r="P10639"/>
      <c r="Q10639"/>
      <c r="R10639" s="115">
        <v>9454</v>
      </c>
      <c r="S10639" s="115">
        <v>45722</v>
      </c>
      <c r="T10639" s="115">
        <v>5500</v>
      </c>
      <c r="U10639"/>
      <c r="V10639">
        <v>0</v>
      </c>
      <c r="W10639" s="247"/>
      <c r="X10639"/>
      <c r="Y10639"/>
      <c r="Z10639"/>
      <c r="AA10639"/>
      <c r="AB10639"/>
      <c r="AC10639"/>
      <c r="AD10639"/>
      <c r="AE10639"/>
      <c r="AF10639"/>
      <c r="AG10639"/>
    </row>
    <row r="10640" spans="1:35" x14ac:dyDescent="0.25">
      <c r="A10640" s="243">
        <v>338701</v>
      </c>
      <c r="B10640" s="244" t="s">
        <v>14771</v>
      </c>
      <c r="C10640" s="244" t="s">
        <v>227</v>
      </c>
      <c r="D10640" s="245" t="s">
        <v>915</v>
      </c>
      <c r="E10640" s="115" t="s">
        <v>76</v>
      </c>
      <c r="F10640" s="237">
        <v>34700</v>
      </c>
      <c r="G10640" s="245" t="s">
        <v>18</v>
      </c>
      <c r="H10640" s="115" t="s">
        <v>16</v>
      </c>
      <c r="I10640" t="s">
        <v>107</v>
      </c>
      <c r="J10640" s="244"/>
      <c r="U10640"/>
      <c r="V10640" t="s">
        <v>16623</v>
      </c>
      <c r="W10640" s="244"/>
      <c r="AG10640" s="115" t="s">
        <v>4308</v>
      </c>
      <c r="AH10640" s="115" t="s">
        <v>4308</v>
      </c>
      <c r="AI10640" s="115" t="e">
        <f>VLOOKUP(A10640,'[2]دراسات قانونية'!$A$3:$E$600,1,0)</f>
        <v>#N/A</v>
      </c>
    </row>
    <row r="10641" spans="1:35" hidden="1" x14ac:dyDescent="0.25">
      <c r="A10641" s="246">
        <v>338702</v>
      </c>
      <c r="B10641" s="247" t="s">
        <v>14772</v>
      </c>
      <c r="C10641" s="247" t="s">
        <v>322</v>
      </c>
      <c r="D10641" s="248" t="s">
        <v>1046</v>
      </c>
      <c r="E10641" t="s">
        <v>77</v>
      </c>
      <c r="F10641" s="126">
        <v>35719</v>
      </c>
      <c r="G10641" s="248" t="s">
        <v>538</v>
      </c>
      <c r="H10641" t="s">
        <v>16</v>
      </c>
      <c r="I10641" t="s">
        <v>5306</v>
      </c>
      <c r="J10641" s="247" t="s">
        <v>1226</v>
      </c>
      <c r="K10641"/>
      <c r="L10641" t="s">
        <v>18</v>
      </c>
      <c r="M10641"/>
      <c r="N10641"/>
      <c r="O10641"/>
      <c r="P10641"/>
      <c r="Q10641"/>
      <c r="U10641"/>
      <c r="V10641">
        <v>0</v>
      </c>
      <c r="W10641" s="247"/>
      <c r="X10641"/>
      <c r="Y10641"/>
      <c r="Z10641"/>
      <c r="AA10641"/>
      <c r="AB10641"/>
      <c r="AC10641"/>
      <c r="AD10641"/>
      <c r="AE10641"/>
      <c r="AF10641"/>
      <c r="AG10641"/>
    </row>
    <row r="10642" spans="1:35" hidden="1" x14ac:dyDescent="0.25">
      <c r="A10642" s="243">
        <v>338703</v>
      </c>
      <c r="B10642" s="244" t="s">
        <v>3391</v>
      </c>
      <c r="C10642" s="244" t="s">
        <v>395</v>
      </c>
      <c r="D10642" s="245" t="s">
        <v>534</v>
      </c>
      <c r="E10642" s="115" t="s">
        <v>77</v>
      </c>
      <c r="F10642" s="237">
        <v>31115</v>
      </c>
      <c r="G10642" s="245" t="s">
        <v>30</v>
      </c>
      <c r="H10642" s="115" t="s">
        <v>16</v>
      </c>
      <c r="I10642" t="s">
        <v>199</v>
      </c>
      <c r="J10642" s="244" t="s">
        <v>1226</v>
      </c>
      <c r="L10642" s="115" t="s">
        <v>18</v>
      </c>
      <c r="U10642"/>
      <c r="V10642">
        <v>0</v>
      </c>
      <c r="W10642" s="244"/>
    </row>
    <row r="10643" spans="1:35" hidden="1" x14ac:dyDescent="0.25">
      <c r="A10643" s="246">
        <v>338704</v>
      </c>
      <c r="B10643" s="247" t="s">
        <v>14773</v>
      </c>
      <c r="C10643" s="247" t="s">
        <v>295</v>
      </c>
      <c r="D10643" s="248" t="s">
        <v>13775</v>
      </c>
      <c r="E10643" t="s">
        <v>77</v>
      </c>
      <c r="F10643" s="126">
        <v>27573</v>
      </c>
      <c r="G10643" s="248" t="s">
        <v>18</v>
      </c>
      <c r="H10643" t="s">
        <v>16</v>
      </c>
      <c r="I10643" t="s">
        <v>136</v>
      </c>
      <c r="J10643" s="247" t="s">
        <v>1226</v>
      </c>
      <c r="K10643"/>
      <c r="L10643" t="s">
        <v>30</v>
      </c>
      <c r="M10643"/>
      <c r="N10643"/>
      <c r="O10643"/>
      <c r="P10643"/>
      <c r="Q10643"/>
      <c r="U10643"/>
      <c r="V10643">
        <v>0</v>
      </c>
      <c r="W10643" s="247"/>
      <c r="X10643"/>
      <c r="Y10643"/>
      <c r="Z10643"/>
      <c r="AA10643"/>
      <c r="AB10643"/>
      <c r="AC10643"/>
      <c r="AD10643"/>
      <c r="AE10643"/>
      <c r="AF10643"/>
      <c r="AG10643"/>
    </row>
    <row r="10644" spans="1:35" hidden="1" x14ac:dyDescent="0.25">
      <c r="A10644" s="246">
        <v>338705</v>
      </c>
      <c r="B10644" s="247" t="s">
        <v>14774</v>
      </c>
      <c r="C10644" s="247" t="s">
        <v>252</v>
      </c>
      <c r="D10644" s="248" t="s">
        <v>298</v>
      </c>
      <c r="E10644" t="s">
        <v>76</v>
      </c>
      <c r="F10644" s="126">
        <v>32175</v>
      </c>
      <c r="G10644" s="248" t="s">
        <v>18</v>
      </c>
      <c r="H10644" t="s">
        <v>16</v>
      </c>
      <c r="I10644" t="s">
        <v>129</v>
      </c>
      <c r="J10644" s="247" t="s">
        <v>1226</v>
      </c>
      <c r="K10644"/>
      <c r="L10644" t="s">
        <v>18</v>
      </c>
      <c r="M10644"/>
      <c r="N10644"/>
      <c r="O10644"/>
      <c r="P10644"/>
      <c r="Q10644"/>
      <c r="U10644"/>
      <c r="V10644">
        <v>0</v>
      </c>
      <c r="W10644" s="247"/>
      <c r="X10644"/>
      <c r="Y10644"/>
      <c r="Z10644"/>
      <c r="AA10644"/>
      <c r="AB10644"/>
      <c r="AC10644"/>
      <c r="AD10644"/>
      <c r="AE10644"/>
      <c r="AF10644"/>
      <c r="AG10644" t="s">
        <v>4308</v>
      </c>
      <c r="AH10644" s="115" t="s">
        <v>4308</v>
      </c>
    </row>
    <row r="10645" spans="1:35" x14ac:dyDescent="0.25">
      <c r="A10645" s="243">
        <v>338706</v>
      </c>
      <c r="B10645" s="244" t="s">
        <v>14775</v>
      </c>
      <c r="C10645" s="244" t="s">
        <v>453</v>
      </c>
      <c r="D10645" s="245" t="s">
        <v>270</v>
      </c>
      <c r="E10645" s="115" t="s">
        <v>76</v>
      </c>
      <c r="F10645" s="237">
        <v>30958</v>
      </c>
      <c r="G10645" s="245" t="s">
        <v>18</v>
      </c>
      <c r="H10645" s="115" t="s">
        <v>16</v>
      </c>
      <c r="I10645" t="s">
        <v>107</v>
      </c>
      <c r="J10645" s="244"/>
      <c r="U10645"/>
      <c r="V10645" t="s">
        <v>16623</v>
      </c>
      <c r="W10645" s="244"/>
      <c r="AD10645" s="115" t="s">
        <v>4308</v>
      </c>
      <c r="AE10645" s="115" t="s">
        <v>4308</v>
      </c>
      <c r="AF10645" s="115" t="s">
        <v>4308</v>
      </c>
      <c r="AG10645" s="115" t="s">
        <v>4308</v>
      </c>
      <c r="AH10645" s="115" t="s">
        <v>4308</v>
      </c>
      <c r="AI10645" s="115" t="e">
        <f>VLOOKUP(A10645,'[2]دراسات قانونية'!$A$3:$E$600,1,0)</f>
        <v>#N/A</v>
      </c>
    </row>
    <row r="10646" spans="1:35" x14ac:dyDescent="0.25">
      <c r="A10646" s="243">
        <v>338707</v>
      </c>
      <c r="B10646" s="244" t="s">
        <v>14776</v>
      </c>
      <c r="C10646" s="244" t="s">
        <v>250</v>
      </c>
      <c r="D10646" s="245" t="s">
        <v>905</v>
      </c>
      <c r="E10646" s="115" t="s">
        <v>77</v>
      </c>
      <c r="F10646" s="237">
        <v>32979</v>
      </c>
      <c r="G10646" s="245" t="s">
        <v>12377</v>
      </c>
      <c r="H10646" s="115" t="s">
        <v>16</v>
      </c>
      <c r="I10646" t="s">
        <v>107</v>
      </c>
      <c r="J10646" s="244"/>
      <c r="U10646"/>
      <c r="V10646" t="s">
        <v>16623</v>
      </c>
      <c r="W10646" s="244"/>
      <c r="AD10646" s="115" t="s">
        <v>4308</v>
      </c>
      <c r="AE10646" s="115" t="s">
        <v>4308</v>
      </c>
      <c r="AF10646" s="115" t="s">
        <v>4308</v>
      </c>
      <c r="AG10646" s="115" t="s">
        <v>4308</v>
      </c>
      <c r="AH10646" s="115" t="s">
        <v>4308</v>
      </c>
      <c r="AI10646" s="115" t="e">
        <f>VLOOKUP(A10646,'[2]دراسات قانونية'!$A$3:$E$600,1,0)</f>
        <v>#N/A</v>
      </c>
    </row>
    <row r="10647" spans="1:35" hidden="1" x14ac:dyDescent="0.25">
      <c r="A10647" s="246">
        <v>338708</v>
      </c>
      <c r="B10647" s="247" t="s">
        <v>14777</v>
      </c>
      <c r="C10647" s="247" t="s">
        <v>14778</v>
      </c>
      <c r="D10647" s="248" t="s">
        <v>232</v>
      </c>
      <c r="E10647" t="s">
        <v>77</v>
      </c>
      <c r="F10647" s="126">
        <v>36771</v>
      </c>
      <c r="G10647" s="248" t="s">
        <v>462</v>
      </c>
      <c r="H10647" t="s">
        <v>16</v>
      </c>
      <c r="I10647" t="s">
        <v>5306</v>
      </c>
      <c r="J10647" s="247" t="s">
        <v>15</v>
      </c>
      <c r="K10647"/>
      <c r="L10647" t="s">
        <v>1726</v>
      </c>
      <c r="M10647"/>
      <c r="N10647"/>
      <c r="O10647"/>
      <c r="P10647"/>
      <c r="Q10647"/>
      <c r="U10647"/>
      <c r="V10647">
        <v>0</v>
      </c>
      <c r="W10647" s="247"/>
      <c r="X10647"/>
      <c r="Y10647"/>
      <c r="Z10647"/>
      <c r="AA10647"/>
      <c r="AB10647"/>
      <c r="AC10647"/>
      <c r="AD10647"/>
      <c r="AE10647"/>
      <c r="AF10647"/>
      <c r="AG10647"/>
    </row>
    <row r="10648" spans="1:35" hidden="1" x14ac:dyDescent="0.25">
      <c r="A10648" s="243">
        <v>338709</v>
      </c>
      <c r="B10648" s="244" t="s">
        <v>3392</v>
      </c>
      <c r="C10648" s="244" t="s">
        <v>1073</v>
      </c>
      <c r="D10648" s="245" t="s">
        <v>2102</v>
      </c>
      <c r="E10648" s="115" t="s">
        <v>76</v>
      </c>
      <c r="F10648" s="237">
        <v>32446</v>
      </c>
      <c r="G10648" s="245" t="s">
        <v>2038</v>
      </c>
      <c r="H10648" s="115" t="s">
        <v>16</v>
      </c>
      <c r="I10648" t="s">
        <v>199</v>
      </c>
      <c r="J10648" s="244" t="s">
        <v>1226</v>
      </c>
      <c r="L10648" s="115" t="s">
        <v>18</v>
      </c>
      <c r="U10648"/>
      <c r="V10648">
        <v>0</v>
      </c>
      <c r="W10648" s="244"/>
    </row>
    <row r="10649" spans="1:35" x14ac:dyDescent="0.25">
      <c r="A10649" s="243">
        <v>338710</v>
      </c>
      <c r="B10649" s="244" t="s">
        <v>14779</v>
      </c>
      <c r="C10649" s="244" t="s">
        <v>543</v>
      </c>
      <c r="D10649" s="245" t="s">
        <v>14780</v>
      </c>
      <c r="E10649" s="115" t="s">
        <v>76</v>
      </c>
      <c r="F10649" s="237">
        <v>35996</v>
      </c>
      <c r="G10649" s="245" t="s">
        <v>37</v>
      </c>
      <c r="H10649" s="115" t="s">
        <v>16</v>
      </c>
      <c r="I10649" t="s">
        <v>107</v>
      </c>
      <c r="J10649" s="244"/>
      <c r="U10649"/>
      <c r="V10649" t="s">
        <v>16623</v>
      </c>
      <c r="W10649" s="244"/>
      <c r="AC10649" s="115" t="s">
        <v>4308</v>
      </c>
      <c r="AD10649" s="115" t="s">
        <v>4308</v>
      </c>
      <c r="AE10649" s="115" t="s">
        <v>4308</v>
      </c>
      <c r="AF10649" s="115" t="s">
        <v>4308</v>
      </c>
      <c r="AG10649" s="115" t="s">
        <v>4308</v>
      </c>
      <c r="AH10649" s="115" t="s">
        <v>4308</v>
      </c>
      <c r="AI10649" s="115" t="e">
        <f>VLOOKUP(A10649,'[2]دراسات قانونية'!$A$3:$E$600,1,0)</f>
        <v>#N/A</v>
      </c>
    </row>
    <row r="10650" spans="1:35" hidden="1" x14ac:dyDescent="0.25">
      <c r="A10650" s="246">
        <v>338711</v>
      </c>
      <c r="B10650" s="247" t="s">
        <v>14781</v>
      </c>
      <c r="C10650" s="247" t="s">
        <v>271</v>
      </c>
      <c r="D10650" s="248" t="s">
        <v>1087</v>
      </c>
      <c r="E10650" t="s">
        <v>76</v>
      </c>
      <c r="F10650" s="126">
        <v>28830</v>
      </c>
      <c r="G10650" s="248" t="s">
        <v>14782</v>
      </c>
      <c r="H10650" t="s">
        <v>16</v>
      </c>
      <c r="I10650" t="s">
        <v>136</v>
      </c>
      <c r="J10650" s="247" t="s">
        <v>1226</v>
      </c>
      <c r="K10650"/>
      <c r="L10650" t="s">
        <v>18</v>
      </c>
      <c r="M10650"/>
      <c r="N10650"/>
      <c r="O10650"/>
      <c r="P10650"/>
      <c r="Q10650"/>
      <c r="U10650"/>
      <c r="V10650">
        <v>0</v>
      </c>
      <c r="W10650" s="247"/>
      <c r="X10650"/>
      <c r="Y10650"/>
      <c r="Z10650"/>
      <c r="AA10650"/>
      <c r="AB10650"/>
      <c r="AC10650"/>
      <c r="AD10650"/>
      <c r="AE10650"/>
      <c r="AF10650"/>
      <c r="AG10650"/>
    </row>
    <row r="10651" spans="1:35" hidden="1" x14ac:dyDescent="0.25">
      <c r="A10651" s="246">
        <v>338712</v>
      </c>
      <c r="B10651" s="247" t="s">
        <v>14783</v>
      </c>
      <c r="C10651" s="247" t="s">
        <v>345</v>
      </c>
      <c r="D10651" s="248" t="s">
        <v>11550</v>
      </c>
      <c r="E10651" t="s">
        <v>77</v>
      </c>
      <c r="F10651" s="126">
        <v>30741</v>
      </c>
      <c r="G10651" s="248" t="s">
        <v>660</v>
      </c>
      <c r="H10651" t="s">
        <v>16</v>
      </c>
      <c r="I10651" t="s">
        <v>129</v>
      </c>
      <c r="J10651" s="247" t="s">
        <v>15</v>
      </c>
      <c r="K10651"/>
      <c r="L10651" t="s">
        <v>30</v>
      </c>
      <c r="M10651"/>
      <c r="N10651"/>
      <c r="O10651"/>
      <c r="P10651"/>
      <c r="Q10651"/>
      <c r="U10651"/>
      <c r="V10651">
        <v>0</v>
      </c>
      <c r="W10651" s="247"/>
      <c r="X10651"/>
      <c r="Y10651"/>
      <c r="Z10651"/>
      <c r="AA10651"/>
      <c r="AB10651"/>
      <c r="AC10651"/>
      <c r="AD10651"/>
      <c r="AE10651"/>
      <c r="AF10651" t="s">
        <v>4308</v>
      </c>
      <c r="AG10651" t="s">
        <v>4308</v>
      </c>
      <c r="AH10651" s="115" t="s">
        <v>4308</v>
      </c>
    </row>
    <row r="10652" spans="1:35" x14ac:dyDescent="0.25">
      <c r="A10652" s="243">
        <v>338713</v>
      </c>
      <c r="B10652" s="244" t="s">
        <v>14784</v>
      </c>
      <c r="C10652" s="244" t="s">
        <v>229</v>
      </c>
      <c r="D10652" s="245" t="s">
        <v>1496</v>
      </c>
      <c r="E10652" s="115" t="s">
        <v>76</v>
      </c>
      <c r="F10652" s="237">
        <v>31676</v>
      </c>
      <c r="G10652" s="245" t="s">
        <v>14785</v>
      </c>
      <c r="H10652" s="115" t="s">
        <v>16</v>
      </c>
      <c r="I10652" t="s">
        <v>107</v>
      </c>
      <c r="J10652" s="244"/>
      <c r="U10652"/>
      <c r="V10652" t="s">
        <v>16623</v>
      </c>
      <c r="W10652" s="244"/>
      <c r="AC10652" s="115" t="s">
        <v>4308</v>
      </c>
      <c r="AD10652" s="115" t="s">
        <v>4308</v>
      </c>
      <c r="AE10652" s="115" t="s">
        <v>4308</v>
      </c>
      <c r="AF10652" s="115" t="s">
        <v>4308</v>
      </c>
      <c r="AG10652" s="115" t="s">
        <v>4308</v>
      </c>
      <c r="AH10652" s="115" t="s">
        <v>4308</v>
      </c>
      <c r="AI10652" s="115" t="e">
        <f>VLOOKUP(A10652,'[2]دراسات قانونية'!$A$3:$E$600,1,0)</f>
        <v>#N/A</v>
      </c>
    </row>
    <row r="10653" spans="1:35" hidden="1" x14ac:dyDescent="0.25">
      <c r="A10653" s="246">
        <v>338714</v>
      </c>
      <c r="B10653" s="247" t="s">
        <v>14786</v>
      </c>
      <c r="C10653" s="247" t="s">
        <v>227</v>
      </c>
      <c r="D10653" s="248" t="s">
        <v>281</v>
      </c>
      <c r="E10653" t="s">
        <v>76</v>
      </c>
      <c r="F10653" s="126">
        <v>32439</v>
      </c>
      <c r="G10653" s="248" t="s">
        <v>440</v>
      </c>
      <c r="H10653" t="s">
        <v>16</v>
      </c>
      <c r="I10653" t="s">
        <v>136</v>
      </c>
      <c r="J10653" s="247" t="s">
        <v>1226</v>
      </c>
      <c r="K10653"/>
      <c r="L10653" t="s">
        <v>73</v>
      </c>
      <c r="M10653"/>
      <c r="N10653"/>
      <c r="O10653"/>
      <c r="P10653"/>
      <c r="Q10653"/>
      <c r="U10653"/>
      <c r="V10653">
        <v>0</v>
      </c>
      <c r="W10653" s="247"/>
      <c r="X10653"/>
      <c r="Y10653"/>
      <c r="Z10653"/>
      <c r="AA10653"/>
      <c r="AB10653"/>
      <c r="AC10653"/>
      <c r="AD10653"/>
      <c r="AE10653"/>
      <c r="AF10653"/>
      <c r="AG10653"/>
    </row>
    <row r="10654" spans="1:35" x14ac:dyDescent="0.25">
      <c r="A10654" s="243">
        <v>338715</v>
      </c>
      <c r="B10654" s="244" t="s">
        <v>14787</v>
      </c>
      <c r="C10654" s="244" t="s">
        <v>1563</v>
      </c>
      <c r="D10654" s="245" t="s">
        <v>318</v>
      </c>
      <c r="E10654" s="115" t="s">
        <v>76</v>
      </c>
      <c r="F10654" s="237">
        <v>36836</v>
      </c>
      <c r="G10654" s="245" t="s">
        <v>211</v>
      </c>
      <c r="H10654" s="115" t="s">
        <v>16</v>
      </c>
      <c r="I10654" t="s">
        <v>107</v>
      </c>
      <c r="J10654" s="244"/>
      <c r="U10654"/>
      <c r="V10654" t="s">
        <v>16623</v>
      </c>
      <c r="W10654" s="244"/>
      <c r="AD10654" s="115" t="s">
        <v>4308</v>
      </c>
      <c r="AE10654" s="115" t="s">
        <v>4308</v>
      </c>
      <c r="AF10654" s="115" t="s">
        <v>4308</v>
      </c>
      <c r="AG10654" s="115" t="s">
        <v>4308</v>
      </c>
      <c r="AH10654" s="115" t="s">
        <v>4308</v>
      </c>
      <c r="AI10654" s="115" t="e">
        <f>VLOOKUP(A10654,'[2]دراسات قانونية'!$A$3:$E$600,1,0)</f>
        <v>#N/A</v>
      </c>
    </row>
    <row r="10655" spans="1:35" hidden="1" x14ac:dyDescent="0.25">
      <c r="A10655" s="246">
        <v>338716</v>
      </c>
      <c r="B10655" s="247" t="s">
        <v>14788</v>
      </c>
      <c r="C10655" s="247" t="s">
        <v>227</v>
      </c>
      <c r="D10655" s="248" t="s">
        <v>230</v>
      </c>
      <c r="E10655" t="s">
        <v>77</v>
      </c>
      <c r="F10655" s="126">
        <v>34700</v>
      </c>
      <c r="G10655" s="248" t="s">
        <v>211</v>
      </c>
      <c r="H10655" t="s">
        <v>16</v>
      </c>
      <c r="I10655" t="s">
        <v>129</v>
      </c>
      <c r="J10655" s="247" t="s">
        <v>1226</v>
      </c>
      <c r="K10655"/>
      <c r="L10655" t="s">
        <v>61</v>
      </c>
      <c r="M10655"/>
      <c r="N10655"/>
      <c r="O10655"/>
      <c r="P10655"/>
      <c r="Q10655"/>
      <c r="U10655"/>
      <c r="V10655">
        <v>0</v>
      </c>
      <c r="W10655" s="247"/>
      <c r="X10655"/>
      <c r="Y10655"/>
      <c r="Z10655"/>
      <c r="AA10655"/>
      <c r="AB10655"/>
      <c r="AC10655"/>
      <c r="AD10655"/>
      <c r="AE10655"/>
      <c r="AF10655"/>
      <c r="AG10655"/>
      <c r="AH10655" s="115" t="s">
        <v>4308</v>
      </c>
    </row>
    <row r="10656" spans="1:35" hidden="1" x14ac:dyDescent="0.25">
      <c r="A10656" s="243">
        <v>338717</v>
      </c>
      <c r="B10656" s="244" t="s">
        <v>3148</v>
      </c>
      <c r="C10656" s="244" t="s">
        <v>495</v>
      </c>
      <c r="D10656" s="245" t="s">
        <v>3149</v>
      </c>
      <c r="E10656" s="115" t="s">
        <v>77</v>
      </c>
      <c r="F10656" s="237">
        <v>28386</v>
      </c>
      <c r="G10656" s="245" t="s">
        <v>18</v>
      </c>
      <c r="H10656" s="115" t="s">
        <v>16</v>
      </c>
      <c r="I10656" t="s">
        <v>199</v>
      </c>
      <c r="J10656" s="244" t="s">
        <v>15</v>
      </c>
      <c r="L10656" s="115" t="s">
        <v>18</v>
      </c>
      <c r="U10656"/>
      <c r="V10656">
        <v>0</v>
      </c>
      <c r="W10656" s="244"/>
    </row>
    <row r="10657" spans="1:35" x14ac:dyDescent="0.25">
      <c r="A10657" s="243">
        <v>338718</v>
      </c>
      <c r="B10657" s="244" t="s">
        <v>11154</v>
      </c>
      <c r="C10657" s="244" t="s">
        <v>212</v>
      </c>
      <c r="D10657" s="245" t="s">
        <v>757</v>
      </c>
      <c r="E10657" s="115" t="s">
        <v>76</v>
      </c>
      <c r="F10657" s="237">
        <v>32144</v>
      </c>
      <c r="G10657" s="245" t="s">
        <v>14789</v>
      </c>
      <c r="H10657" s="115" t="s">
        <v>16</v>
      </c>
      <c r="I10657" t="s">
        <v>107</v>
      </c>
      <c r="J10657" s="244" t="s">
        <v>1226</v>
      </c>
      <c r="L10657" s="115" t="s">
        <v>27</v>
      </c>
      <c r="U10657"/>
      <c r="V10657" t="s">
        <v>16623</v>
      </c>
      <c r="W10657" s="244"/>
      <c r="AF10657" s="115" t="s">
        <v>4308</v>
      </c>
      <c r="AG10657" s="115" t="s">
        <v>4308</v>
      </c>
      <c r="AH10657" s="115" t="s">
        <v>4308</v>
      </c>
      <c r="AI10657" s="115" t="e">
        <f>VLOOKUP(A10657,'[2]دراسات قانونية'!$A$3:$E$600,1,0)</f>
        <v>#N/A</v>
      </c>
    </row>
    <row r="10658" spans="1:35" hidden="1" x14ac:dyDescent="0.25">
      <c r="A10658" s="246">
        <v>338719</v>
      </c>
      <c r="B10658" s="247" t="s">
        <v>14790</v>
      </c>
      <c r="C10658" s="247" t="s">
        <v>244</v>
      </c>
      <c r="D10658" s="248" t="s">
        <v>365</v>
      </c>
      <c r="E10658" t="s">
        <v>76</v>
      </c>
      <c r="F10658" s="126">
        <v>36944</v>
      </c>
      <c r="G10658" s="248" t="s">
        <v>14791</v>
      </c>
      <c r="H10658" t="s">
        <v>16</v>
      </c>
      <c r="I10658" t="s">
        <v>136</v>
      </c>
      <c r="J10658" s="247" t="s">
        <v>15</v>
      </c>
      <c r="K10658"/>
      <c r="L10658" t="s">
        <v>73</v>
      </c>
      <c r="M10658"/>
      <c r="N10658"/>
      <c r="O10658"/>
      <c r="P10658"/>
      <c r="Q10658"/>
      <c r="U10658"/>
      <c r="V10658">
        <v>0</v>
      </c>
      <c r="W10658" s="247"/>
      <c r="X10658"/>
      <c r="Y10658"/>
      <c r="Z10658"/>
      <c r="AA10658"/>
      <c r="AB10658"/>
      <c r="AC10658"/>
      <c r="AD10658"/>
      <c r="AE10658"/>
      <c r="AF10658"/>
      <c r="AG10658"/>
    </row>
    <row r="10659" spans="1:35" hidden="1" x14ac:dyDescent="0.25">
      <c r="A10659" s="246">
        <v>338720</v>
      </c>
      <c r="B10659" s="247" t="s">
        <v>14792</v>
      </c>
      <c r="C10659" s="247" t="s">
        <v>291</v>
      </c>
      <c r="D10659" s="248" t="s">
        <v>14793</v>
      </c>
      <c r="E10659" t="s">
        <v>77</v>
      </c>
      <c r="F10659" s="126">
        <v>33103</v>
      </c>
      <c r="G10659" s="248" t="s">
        <v>18</v>
      </c>
      <c r="H10659" t="s">
        <v>16</v>
      </c>
      <c r="I10659" t="s">
        <v>136</v>
      </c>
      <c r="J10659" s="247" t="s">
        <v>1226</v>
      </c>
      <c r="K10659"/>
      <c r="L10659" t="s">
        <v>30</v>
      </c>
      <c r="M10659"/>
      <c r="N10659"/>
      <c r="O10659"/>
      <c r="P10659"/>
      <c r="Q10659"/>
      <c r="U10659"/>
      <c r="V10659">
        <v>0</v>
      </c>
      <c r="W10659" s="247"/>
      <c r="X10659"/>
      <c r="Y10659"/>
      <c r="Z10659"/>
      <c r="AA10659"/>
      <c r="AB10659"/>
      <c r="AC10659"/>
      <c r="AD10659"/>
      <c r="AE10659"/>
      <c r="AF10659"/>
      <c r="AG10659"/>
    </row>
    <row r="10660" spans="1:35" x14ac:dyDescent="0.25">
      <c r="A10660" s="243">
        <v>338721</v>
      </c>
      <c r="B10660" s="244" t="s">
        <v>14794</v>
      </c>
      <c r="C10660" s="244" t="s">
        <v>339</v>
      </c>
      <c r="D10660" s="245" t="s">
        <v>1546</v>
      </c>
      <c r="E10660" s="115" t="s">
        <v>77</v>
      </c>
      <c r="F10660" s="237">
        <v>31784</v>
      </c>
      <c r="G10660" s="245" t="s">
        <v>794</v>
      </c>
      <c r="H10660" s="115" t="s">
        <v>16</v>
      </c>
      <c r="I10660" t="s">
        <v>107</v>
      </c>
      <c r="J10660" s="244" t="s">
        <v>1226</v>
      </c>
      <c r="L10660" s="115" t="s">
        <v>47</v>
      </c>
      <c r="U10660"/>
      <c r="V10660" t="s">
        <v>16623</v>
      </c>
      <c r="W10660" s="244"/>
      <c r="AE10660" s="115" t="s">
        <v>4308</v>
      </c>
      <c r="AF10660" s="115" t="s">
        <v>4308</v>
      </c>
      <c r="AG10660" s="115" t="s">
        <v>4308</v>
      </c>
      <c r="AH10660" s="115" t="s">
        <v>4308</v>
      </c>
      <c r="AI10660" s="115" t="e">
        <f>VLOOKUP(A10660,'[2]دراسات قانونية'!$A$3:$E$600,1,0)</f>
        <v>#N/A</v>
      </c>
    </row>
    <row r="10661" spans="1:35" hidden="1" x14ac:dyDescent="0.25">
      <c r="A10661" s="246">
        <v>338722</v>
      </c>
      <c r="B10661" s="247" t="s">
        <v>14795</v>
      </c>
      <c r="C10661" s="247" t="s">
        <v>271</v>
      </c>
      <c r="D10661" s="248" t="s">
        <v>433</v>
      </c>
      <c r="E10661" t="s">
        <v>77</v>
      </c>
      <c r="F10661" s="126">
        <v>30501</v>
      </c>
      <c r="G10661" s="248" t="s">
        <v>14796</v>
      </c>
      <c r="H10661" t="s">
        <v>16</v>
      </c>
      <c r="I10661" t="s">
        <v>136</v>
      </c>
      <c r="J10661" s="247" t="s">
        <v>1226</v>
      </c>
      <c r="K10661"/>
      <c r="L10661" t="s">
        <v>40</v>
      </c>
      <c r="M10661"/>
      <c r="N10661"/>
      <c r="O10661"/>
      <c r="P10661"/>
      <c r="Q10661"/>
      <c r="U10661"/>
      <c r="V10661">
        <v>0</v>
      </c>
      <c r="W10661" s="247"/>
      <c r="X10661"/>
      <c r="Y10661"/>
      <c r="Z10661"/>
      <c r="AA10661"/>
      <c r="AB10661"/>
      <c r="AC10661"/>
      <c r="AD10661"/>
      <c r="AE10661"/>
      <c r="AF10661"/>
      <c r="AG10661"/>
    </row>
    <row r="10662" spans="1:35" x14ac:dyDescent="0.25">
      <c r="A10662" s="243">
        <v>338723</v>
      </c>
      <c r="B10662" s="244" t="s">
        <v>2285</v>
      </c>
      <c r="C10662" s="244" t="s">
        <v>264</v>
      </c>
      <c r="D10662" s="245" t="s">
        <v>526</v>
      </c>
      <c r="E10662" s="115" t="s">
        <v>77</v>
      </c>
      <c r="F10662" s="237">
        <v>34479</v>
      </c>
      <c r="G10662" s="245" t="s">
        <v>774</v>
      </c>
      <c r="H10662" s="115" t="s">
        <v>16</v>
      </c>
      <c r="I10662" t="s">
        <v>107</v>
      </c>
      <c r="J10662" s="244"/>
      <c r="U10662"/>
      <c r="V10662" t="s">
        <v>16623</v>
      </c>
      <c r="W10662" s="244"/>
      <c r="AD10662" s="115" t="s">
        <v>4308</v>
      </c>
      <c r="AE10662" s="115" t="s">
        <v>4308</v>
      </c>
      <c r="AF10662" s="115" t="s">
        <v>4308</v>
      </c>
      <c r="AG10662" s="115" t="s">
        <v>4308</v>
      </c>
      <c r="AH10662" s="115" t="s">
        <v>4308</v>
      </c>
      <c r="AI10662" s="115" t="e">
        <f>VLOOKUP(A10662,'[2]دراسات قانونية'!$A$3:$E$600,1,0)</f>
        <v>#N/A</v>
      </c>
    </row>
    <row r="10663" spans="1:35" hidden="1" x14ac:dyDescent="0.25">
      <c r="A10663" s="246">
        <v>338724</v>
      </c>
      <c r="B10663" s="247" t="s">
        <v>14797</v>
      </c>
      <c r="C10663" s="247" t="s">
        <v>340</v>
      </c>
      <c r="D10663" s="248" t="s">
        <v>14798</v>
      </c>
      <c r="E10663" t="s">
        <v>77</v>
      </c>
      <c r="F10663" s="126">
        <v>31542</v>
      </c>
      <c r="G10663" s="248" t="s">
        <v>18</v>
      </c>
      <c r="H10663" t="s">
        <v>16</v>
      </c>
      <c r="I10663" t="s">
        <v>136</v>
      </c>
      <c r="J10663" s="247" t="s">
        <v>1226</v>
      </c>
      <c r="K10663"/>
      <c r="L10663" t="s">
        <v>47</v>
      </c>
      <c r="M10663"/>
      <c r="N10663"/>
      <c r="O10663"/>
      <c r="P10663"/>
      <c r="Q10663"/>
      <c r="U10663"/>
      <c r="V10663">
        <v>0</v>
      </c>
      <c r="W10663" s="247"/>
      <c r="X10663"/>
      <c r="Y10663"/>
      <c r="Z10663"/>
      <c r="AA10663"/>
      <c r="AB10663"/>
      <c r="AC10663"/>
      <c r="AD10663"/>
      <c r="AE10663"/>
      <c r="AF10663"/>
      <c r="AG10663"/>
    </row>
    <row r="10664" spans="1:35" hidden="1" x14ac:dyDescent="0.25">
      <c r="A10664" s="246">
        <v>338725</v>
      </c>
      <c r="B10664" s="247" t="s">
        <v>14799</v>
      </c>
      <c r="C10664" s="247" t="s">
        <v>5924</v>
      </c>
      <c r="D10664" s="248" t="s">
        <v>372</v>
      </c>
      <c r="E10664" t="s">
        <v>77</v>
      </c>
      <c r="F10664" s="126">
        <v>29853</v>
      </c>
      <c r="G10664" s="248" t="s">
        <v>18</v>
      </c>
      <c r="H10664" t="s">
        <v>16</v>
      </c>
      <c r="I10664" t="s">
        <v>129</v>
      </c>
      <c r="J10664" s="247"/>
      <c r="K10664"/>
      <c r="L10664"/>
      <c r="M10664"/>
      <c r="N10664"/>
      <c r="O10664"/>
      <c r="P10664"/>
      <c r="Q10664"/>
      <c r="U10664"/>
      <c r="V10664">
        <v>0</v>
      </c>
      <c r="W10664" s="247"/>
      <c r="X10664"/>
      <c r="Y10664"/>
      <c r="Z10664"/>
      <c r="AA10664"/>
      <c r="AB10664"/>
      <c r="AC10664"/>
      <c r="AD10664"/>
      <c r="AE10664"/>
      <c r="AF10664"/>
      <c r="AG10664"/>
    </row>
    <row r="10665" spans="1:35" hidden="1" x14ac:dyDescent="0.25">
      <c r="A10665" s="243">
        <v>338726</v>
      </c>
      <c r="B10665" s="244" t="s">
        <v>3393</v>
      </c>
      <c r="C10665" s="244" t="s">
        <v>461</v>
      </c>
      <c r="D10665" s="245" t="s">
        <v>757</v>
      </c>
      <c r="E10665" s="115" t="s">
        <v>77</v>
      </c>
      <c r="F10665" s="237">
        <v>30157</v>
      </c>
      <c r="G10665" s="245" t="s">
        <v>3394</v>
      </c>
      <c r="H10665" s="115" t="s">
        <v>16</v>
      </c>
      <c r="I10665" t="s">
        <v>199</v>
      </c>
      <c r="J10665" s="244" t="s">
        <v>1226</v>
      </c>
      <c r="L10665" s="115" t="s">
        <v>18</v>
      </c>
      <c r="U10665"/>
      <c r="V10665">
        <v>0</v>
      </c>
      <c r="W10665" s="244"/>
    </row>
    <row r="10666" spans="1:35" hidden="1" x14ac:dyDescent="0.25">
      <c r="A10666" s="243">
        <v>338727</v>
      </c>
      <c r="B10666" s="244" t="s">
        <v>3395</v>
      </c>
      <c r="C10666" s="244" t="s">
        <v>227</v>
      </c>
      <c r="D10666" s="245" t="s">
        <v>1708</v>
      </c>
      <c r="E10666" s="115" t="s">
        <v>77</v>
      </c>
      <c r="F10666" s="237">
        <v>32369</v>
      </c>
      <c r="G10666" s="245" t="s">
        <v>3396</v>
      </c>
      <c r="H10666" s="115" t="s">
        <v>16</v>
      </c>
      <c r="I10666" t="s">
        <v>199</v>
      </c>
      <c r="J10666" s="244" t="s">
        <v>15</v>
      </c>
      <c r="L10666" s="115" t="s">
        <v>61</v>
      </c>
      <c r="U10666"/>
      <c r="V10666">
        <v>0</v>
      </c>
      <c r="W10666" s="244"/>
    </row>
    <row r="10667" spans="1:35" x14ac:dyDescent="0.25">
      <c r="A10667" s="243">
        <v>338728</v>
      </c>
      <c r="B10667" s="244" t="s">
        <v>14800</v>
      </c>
      <c r="C10667" s="244" t="s">
        <v>570</v>
      </c>
      <c r="D10667" s="245" t="s">
        <v>217</v>
      </c>
      <c r="E10667" s="115" t="s">
        <v>76</v>
      </c>
      <c r="F10667" s="237">
        <v>31300</v>
      </c>
      <c r="G10667" s="245" t="s">
        <v>18</v>
      </c>
      <c r="H10667" s="115" t="s">
        <v>16</v>
      </c>
      <c r="I10667" t="s">
        <v>107</v>
      </c>
      <c r="J10667" s="244"/>
      <c r="U10667"/>
      <c r="V10667" t="s">
        <v>16623</v>
      </c>
      <c r="W10667" s="244"/>
      <c r="AC10667" s="115" t="s">
        <v>4308</v>
      </c>
      <c r="AD10667" s="115" t="s">
        <v>4308</v>
      </c>
      <c r="AE10667" s="115" t="s">
        <v>4308</v>
      </c>
      <c r="AF10667" s="115" t="s">
        <v>4308</v>
      </c>
      <c r="AG10667" s="115" t="s">
        <v>4308</v>
      </c>
      <c r="AH10667" s="115" t="s">
        <v>4308</v>
      </c>
      <c r="AI10667" s="115" t="e">
        <f>VLOOKUP(A10667,'[2]دراسات قانونية'!$A$3:$E$600,1,0)</f>
        <v>#N/A</v>
      </c>
    </row>
    <row r="10668" spans="1:35" hidden="1" x14ac:dyDescent="0.25">
      <c r="A10668" s="246">
        <v>338729</v>
      </c>
      <c r="B10668" s="247" t="s">
        <v>14801</v>
      </c>
      <c r="C10668" s="247" t="s">
        <v>1086</v>
      </c>
      <c r="D10668" s="248" t="s">
        <v>444</v>
      </c>
      <c r="E10668" t="s">
        <v>76</v>
      </c>
      <c r="F10668" s="126">
        <v>33411</v>
      </c>
      <c r="G10668" s="248" t="s">
        <v>18</v>
      </c>
      <c r="H10668" t="s">
        <v>16</v>
      </c>
      <c r="I10668" t="s">
        <v>136</v>
      </c>
      <c r="J10668" s="247" t="s">
        <v>1226</v>
      </c>
      <c r="K10668"/>
      <c r="L10668" t="s">
        <v>18</v>
      </c>
      <c r="M10668"/>
      <c r="N10668"/>
      <c r="O10668"/>
      <c r="P10668"/>
      <c r="Q10668"/>
      <c r="U10668"/>
      <c r="V10668">
        <v>0</v>
      </c>
      <c r="W10668" s="247"/>
      <c r="X10668"/>
      <c r="Y10668"/>
      <c r="Z10668"/>
      <c r="AA10668"/>
      <c r="AB10668"/>
      <c r="AC10668"/>
      <c r="AD10668"/>
      <c r="AE10668"/>
      <c r="AF10668"/>
      <c r="AG10668"/>
    </row>
    <row r="10669" spans="1:35" x14ac:dyDescent="0.25">
      <c r="A10669" s="243">
        <v>338730</v>
      </c>
      <c r="B10669" s="244" t="s">
        <v>14802</v>
      </c>
      <c r="C10669" s="244" t="s">
        <v>244</v>
      </c>
      <c r="D10669" s="245" t="s">
        <v>387</v>
      </c>
      <c r="E10669" s="115" t="s">
        <v>77</v>
      </c>
      <c r="F10669" s="237">
        <v>35634</v>
      </c>
      <c r="G10669" s="245" t="s">
        <v>47</v>
      </c>
      <c r="H10669" s="115" t="s">
        <v>16</v>
      </c>
      <c r="I10669" t="s">
        <v>107</v>
      </c>
      <c r="J10669" s="244"/>
      <c r="U10669"/>
      <c r="V10669" t="s">
        <v>16623</v>
      </c>
      <c r="W10669" s="244"/>
      <c r="AC10669" s="115" t="s">
        <v>4308</v>
      </c>
      <c r="AD10669" s="115" t="s">
        <v>4308</v>
      </c>
      <c r="AE10669" s="115" t="s">
        <v>4308</v>
      </c>
      <c r="AF10669" s="115" t="s">
        <v>4308</v>
      </c>
      <c r="AG10669" s="115" t="s">
        <v>4308</v>
      </c>
      <c r="AH10669" s="115" t="s">
        <v>4308</v>
      </c>
      <c r="AI10669" s="115" t="e">
        <f>VLOOKUP(A10669,'[2]دراسات قانونية'!$A$3:$E$600,1,0)</f>
        <v>#N/A</v>
      </c>
    </row>
    <row r="10670" spans="1:35" hidden="1" x14ac:dyDescent="0.25">
      <c r="A10670" s="246">
        <v>338731</v>
      </c>
      <c r="B10670" s="247" t="s">
        <v>14803</v>
      </c>
      <c r="C10670" s="247" t="s">
        <v>360</v>
      </c>
      <c r="D10670" s="248" t="s">
        <v>409</v>
      </c>
      <c r="E10670" t="s">
        <v>76</v>
      </c>
      <c r="F10670" s="126">
        <v>35065</v>
      </c>
      <c r="G10670" s="248" t="s">
        <v>14804</v>
      </c>
      <c r="H10670" t="s">
        <v>16</v>
      </c>
      <c r="I10670" t="s">
        <v>136</v>
      </c>
      <c r="J10670" s="247" t="s">
        <v>15</v>
      </c>
      <c r="K10670"/>
      <c r="L10670" t="s">
        <v>37</v>
      </c>
      <c r="M10670"/>
      <c r="N10670"/>
      <c r="O10670"/>
      <c r="P10670"/>
      <c r="Q10670"/>
      <c r="U10670"/>
      <c r="V10670">
        <v>0</v>
      </c>
      <c r="W10670" s="247"/>
      <c r="X10670"/>
      <c r="Y10670"/>
      <c r="Z10670"/>
      <c r="AA10670"/>
      <c r="AB10670"/>
      <c r="AC10670"/>
      <c r="AD10670"/>
      <c r="AE10670"/>
      <c r="AF10670"/>
      <c r="AG10670"/>
      <c r="AH10670" s="115" t="s">
        <v>4308</v>
      </c>
    </row>
    <row r="10671" spans="1:35" hidden="1" x14ac:dyDescent="0.25">
      <c r="A10671" s="246">
        <v>338732</v>
      </c>
      <c r="B10671" s="247" t="s">
        <v>14805</v>
      </c>
      <c r="C10671" s="247" t="s">
        <v>2423</v>
      </c>
      <c r="D10671" s="248" t="s">
        <v>420</v>
      </c>
      <c r="E10671" t="s">
        <v>77</v>
      </c>
      <c r="F10671" s="126">
        <v>31853</v>
      </c>
      <c r="G10671" s="248" t="s">
        <v>18</v>
      </c>
      <c r="H10671" t="s">
        <v>16</v>
      </c>
      <c r="I10671" t="s">
        <v>129</v>
      </c>
      <c r="J10671" s="247" t="s">
        <v>1226</v>
      </c>
      <c r="K10671"/>
      <c r="L10671" t="s">
        <v>30</v>
      </c>
      <c r="M10671"/>
      <c r="N10671"/>
      <c r="O10671"/>
      <c r="P10671"/>
      <c r="Q10671"/>
      <c r="U10671"/>
      <c r="V10671">
        <v>0</v>
      </c>
      <c r="W10671" s="247"/>
      <c r="X10671"/>
      <c r="Y10671"/>
      <c r="Z10671"/>
      <c r="AA10671"/>
      <c r="AB10671"/>
      <c r="AC10671"/>
      <c r="AD10671"/>
      <c r="AE10671" t="s">
        <v>4308</v>
      </c>
      <c r="AF10671" t="s">
        <v>4308</v>
      </c>
      <c r="AG10671" t="s">
        <v>4308</v>
      </c>
      <c r="AH10671" s="115" t="s">
        <v>4308</v>
      </c>
    </row>
    <row r="10672" spans="1:35" hidden="1" x14ac:dyDescent="0.25">
      <c r="A10672" s="246">
        <v>338733</v>
      </c>
      <c r="B10672" s="247" t="s">
        <v>14806</v>
      </c>
      <c r="C10672" s="247" t="s">
        <v>1117</v>
      </c>
      <c r="D10672" s="248" t="s">
        <v>1721</v>
      </c>
      <c r="E10672" t="s">
        <v>77</v>
      </c>
      <c r="F10672" s="126">
        <v>35753</v>
      </c>
      <c r="G10672" s="248" t="s">
        <v>211</v>
      </c>
      <c r="H10672" t="s">
        <v>16</v>
      </c>
      <c r="I10672" t="s">
        <v>129</v>
      </c>
      <c r="J10672" s="247" t="s">
        <v>1226</v>
      </c>
      <c r="K10672"/>
      <c r="L10672" t="s">
        <v>18</v>
      </c>
      <c r="M10672"/>
      <c r="N10672"/>
      <c r="O10672"/>
      <c r="P10672"/>
      <c r="Q10672"/>
      <c r="U10672"/>
      <c r="V10672">
        <v>0</v>
      </c>
      <c r="W10672" s="247"/>
      <c r="X10672"/>
      <c r="Y10672"/>
      <c r="Z10672"/>
      <c r="AA10672"/>
      <c r="AB10672"/>
      <c r="AC10672"/>
      <c r="AD10672"/>
      <c r="AE10672"/>
      <c r="AF10672" t="s">
        <v>4308</v>
      </c>
      <c r="AG10672" t="s">
        <v>4308</v>
      </c>
      <c r="AH10672" s="115" t="s">
        <v>4308</v>
      </c>
    </row>
    <row r="10673" spans="1:35" hidden="1" x14ac:dyDescent="0.25">
      <c r="A10673" s="246">
        <v>338734</v>
      </c>
      <c r="B10673" s="247" t="s">
        <v>14807</v>
      </c>
      <c r="C10673" s="247" t="s">
        <v>350</v>
      </c>
      <c r="D10673" s="248" t="s">
        <v>511</v>
      </c>
      <c r="E10673" t="s">
        <v>77</v>
      </c>
      <c r="F10673" s="126">
        <v>32440</v>
      </c>
      <c r="G10673" s="248" t="s">
        <v>18</v>
      </c>
      <c r="H10673" t="s">
        <v>16</v>
      </c>
      <c r="I10673" t="s">
        <v>136</v>
      </c>
      <c r="J10673" s="247" t="s">
        <v>1226</v>
      </c>
      <c r="K10673"/>
      <c r="L10673" t="s">
        <v>58</v>
      </c>
      <c r="M10673"/>
      <c r="N10673"/>
      <c r="O10673"/>
      <c r="P10673"/>
      <c r="Q10673"/>
      <c r="U10673"/>
      <c r="V10673">
        <v>0</v>
      </c>
      <c r="W10673" s="247"/>
      <c r="X10673"/>
      <c r="Y10673"/>
      <c r="Z10673"/>
      <c r="AA10673"/>
      <c r="AB10673"/>
      <c r="AC10673"/>
      <c r="AD10673"/>
      <c r="AE10673"/>
      <c r="AF10673"/>
      <c r="AG10673"/>
    </row>
    <row r="10674" spans="1:35" hidden="1" x14ac:dyDescent="0.25">
      <c r="A10674" s="246">
        <v>338735</v>
      </c>
      <c r="B10674" s="247" t="s">
        <v>14808</v>
      </c>
      <c r="C10674" s="247" t="s">
        <v>386</v>
      </c>
      <c r="D10674" s="248" t="s">
        <v>14809</v>
      </c>
      <c r="E10674" t="s">
        <v>77</v>
      </c>
      <c r="F10674" s="126">
        <v>30909</v>
      </c>
      <c r="G10674" s="248" t="s">
        <v>429</v>
      </c>
      <c r="H10674" t="s">
        <v>16</v>
      </c>
      <c r="I10674" t="s">
        <v>129</v>
      </c>
      <c r="J10674" s="247" t="s">
        <v>1226</v>
      </c>
      <c r="K10674"/>
      <c r="L10674" t="s">
        <v>30</v>
      </c>
      <c r="M10674"/>
      <c r="N10674"/>
      <c r="O10674"/>
      <c r="P10674"/>
      <c r="Q10674"/>
      <c r="U10674"/>
      <c r="V10674" t="s">
        <v>16602</v>
      </c>
      <c r="W10674" s="247"/>
      <c r="X10674"/>
      <c r="Y10674"/>
      <c r="Z10674"/>
      <c r="AA10674"/>
      <c r="AB10674"/>
      <c r="AC10674"/>
      <c r="AD10674"/>
      <c r="AE10674"/>
      <c r="AF10674"/>
      <c r="AG10674"/>
    </row>
    <row r="10675" spans="1:35" hidden="1" x14ac:dyDescent="0.25">
      <c r="A10675" s="243">
        <v>338736</v>
      </c>
      <c r="B10675" s="244" t="s">
        <v>3397</v>
      </c>
      <c r="C10675" s="244" t="s">
        <v>854</v>
      </c>
      <c r="D10675" s="245" t="s">
        <v>595</v>
      </c>
      <c r="E10675" s="115" t="s">
        <v>77</v>
      </c>
      <c r="F10675" s="237">
        <v>32961</v>
      </c>
      <c r="G10675" s="245" t="s">
        <v>18</v>
      </c>
      <c r="H10675" s="115" t="s">
        <v>16</v>
      </c>
      <c r="I10675" t="s">
        <v>199</v>
      </c>
      <c r="J10675" s="244" t="s">
        <v>15</v>
      </c>
      <c r="L10675" s="115" t="s">
        <v>30</v>
      </c>
      <c r="U10675"/>
      <c r="V10675">
        <v>0</v>
      </c>
      <c r="W10675" s="244"/>
    </row>
    <row r="10676" spans="1:35" hidden="1" x14ac:dyDescent="0.25">
      <c r="A10676" s="246">
        <v>338737</v>
      </c>
      <c r="B10676" s="247" t="s">
        <v>14810</v>
      </c>
      <c r="C10676" s="247" t="s">
        <v>244</v>
      </c>
      <c r="D10676" s="248" t="s">
        <v>14811</v>
      </c>
      <c r="E10676" t="s">
        <v>77</v>
      </c>
      <c r="F10676" s="126">
        <v>34911</v>
      </c>
      <c r="G10676" s="248" t="s">
        <v>7325</v>
      </c>
      <c r="H10676" t="s">
        <v>16</v>
      </c>
      <c r="I10676" t="s">
        <v>129</v>
      </c>
      <c r="J10676" s="247"/>
      <c r="K10676"/>
      <c r="L10676"/>
      <c r="M10676"/>
      <c r="N10676"/>
      <c r="O10676"/>
      <c r="P10676"/>
      <c r="Q10676"/>
      <c r="U10676"/>
      <c r="V10676">
        <v>0</v>
      </c>
      <c r="W10676" s="247"/>
      <c r="X10676"/>
      <c r="Y10676"/>
      <c r="Z10676"/>
      <c r="AA10676"/>
      <c r="AB10676"/>
      <c r="AC10676"/>
      <c r="AD10676"/>
      <c r="AE10676"/>
      <c r="AF10676"/>
      <c r="AG10676"/>
      <c r="AH10676" s="115" t="s">
        <v>4308</v>
      </c>
    </row>
    <row r="10677" spans="1:35" x14ac:dyDescent="0.25">
      <c r="A10677" s="243">
        <v>338738</v>
      </c>
      <c r="B10677" s="244" t="s">
        <v>14812</v>
      </c>
      <c r="C10677" s="244" t="s">
        <v>348</v>
      </c>
      <c r="D10677" s="245" t="s">
        <v>14813</v>
      </c>
      <c r="E10677" s="115" t="s">
        <v>77</v>
      </c>
      <c r="F10677" s="237">
        <v>31700</v>
      </c>
      <c r="G10677" s="245" t="s">
        <v>2195</v>
      </c>
      <c r="H10677" s="115" t="s">
        <v>16</v>
      </c>
      <c r="I10677" t="s">
        <v>107</v>
      </c>
      <c r="J10677" s="244"/>
      <c r="U10677"/>
      <c r="V10677" t="s">
        <v>16623</v>
      </c>
      <c r="W10677" s="244"/>
      <c r="AC10677" s="115" t="s">
        <v>4308</v>
      </c>
      <c r="AD10677" s="115" t="s">
        <v>4308</v>
      </c>
      <c r="AE10677" s="115" t="s">
        <v>4308</v>
      </c>
      <c r="AF10677" s="115" t="s">
        <v>4308</v>
      </c>
      <c r="AG10677" s="115" t="s">
        <v>4308</v>
      </c>
      <c r="AH10677" s="115" t="s">
        <v>4308</v>
      </c>
      <c r="AI10677" s="115" t="e">
        <f>VLOOKUP(A10677,'[2]دراسات قانونية'!$A$3:$E$600,1,0)</f>
        <v>#N/A</v>
      </c>
    </row>
    <row r="10678" spans="1:35" x14ac:dyDescent="0.25">
      <c r="A10678" s="243">
        <v>338739</v>
      </c>
      <c r="B10678" s="244" t="s">
        <v>14814</v>
      </c>
      <c r="C10678" s="244" t="s">
        <v>227</v>
      </c>
      <c r="D10678" s="245" t="s">
        <v>478</v>
      </c>
      <c r="E10678" s="115" t="s">
        <v>76</v>
      </c>
      <c r="F10678" s="237">
        <v>37096</v>
      </c>
      <c r="G10678" s="245" t="s">
        <v>591</v>
      </c>
      <c r="H10678" s="115" t="s">
        <v>16</v>
      </c>
      <c r="I10678" t="s">
        <v>107</v>
      </c>
      <c r="J10678" s="244"/>
      <c r="U10678"/>
      <c r="V10678" t="s">
        <v>16623</v>
      </c>
      <c r="W10678" s="244"/>
      <c r="AC10678" s="115" t="s">
        <v>4308</v>
      </c>
      <c r="AD10678" s="115" t="s">
        <v>4308</v>
      </c>
      <c r="AE10678" s="115" t="s">
        <v>4308</v>
      </c>
      <c r="AF10678" s="115" t="s">
        <v>4308</v>
      </c>
      <c r="AG10678" s="115" t="s">
        <v>4308</v>
      </c>
      <c r="AH10678" s="115" t="s">
        <v>4308</v>
      </c>
      <c r="AI10678" s="115" t="e">
        <f>VLOOKUP(A10678,'[2]دراسات قانونية'!$A$3:$E$600,1,0)</f>
        <v>#N/A</v>
      </c>
    </row>
    <row r="10679" spans="1:35" x14ac:dyDescent="0.25">
      <c r="A10679" s="243">
        <v>338740</v>
      </c>
      <c r="B10679" s="244" t="s">
        <v>14815</v>
      </c>
      <c r="C10679" s="244" t="s">
        <v>14100</v>
      </c>
      <c r="D10679" s="245" t="s">
        <v>504</v>
      </c>
      <c r="E10679" s="115" t="s">
        <v>76</v>
      </c>
      <c r="F10679" s="237">
        <v>37073</v>
      </c>
      <c r="G10679" s="245" t="s">
        <v>58</v>
      </c>
      <c r="H10679" s="115" t="s">
        <v>16</v>
      </c>
      <c r="I10679" t="s">
        <v>107</v>
      </c>
      <c r="J10679" s="244"/>
      <c r="U10679"/>
      <c r="V10679" t="s">
        <v>16623</v>
      </c>
      <c r="W10679" s="244"/>
      <c r="AD10679" s="115" t="s">
        <v>4308</v>
      </c>
      <c r="AE10679" s="115" t="s">
        <v>4308</v>
      </c>
      <c r="AF10679" s="115" t="s">
        <v>4308</v>
      </c>
      <c r="AG10679" s="115" t="s">
        <v>4308</v>
      </c>
      <c r="AH10679" s="115" t="s">
        <v>4308</v>
      </c>
      <c r="AI10679" s="115" t="e">
        <f>VLOOKUP(A10679,'[2]دراسات قانونية'!$A$3:$E$600,1,0)</f>
        <v>#N/A</v>
      </c>
    </row>
    <row r="10680" spans="1:35" hidden="1" x14ac:dyDescent="0.25">
      <c r="A10680" s="243">
        <v>338741</v>
      </c>
      <c r="B10680" s="244" t="s">
        <v>3398</v>
      </c>
      <c r="C10680" s="244" t="s">
        <v>250</v>
      </c>
      <c r="D10680" s="245" t="s">
        <v>521</v>
      </c>
      <c r="E10680" s="115" t="s">
        <v>76</v>
      </c>
      <c r="F10680" s="237">
        <v>27699</v>
      </c>
      <c r="G10680" s="245" t="s">
        <v>2210</v>
      </c>
      <c r="H10680" s="115" t="s">
        <v>16</v>
      </c>
      <c r="I10680" t="s">
        <v>199</v>
      </c>
      <c r="J10680" s="244" t="s">
        <v>15</v>
      </c>
      <c r="L10680" s="115" t="s">
        <v>18</v>
      </c>
      <c r="U10680"/>
      <c r="V10680">
        <v>0</v>
      </c>
      <c r="W10680" s="244"/>
    </row>
    <row r="10681" spans="1:35" x14ac:dyDescent="0.25">
      <c r="A10681" s="243">
        <v>338742</v>
      </c>
      <c r="B10681" s="244" t="s">
        <v>14816</v>
      </c>
      <c r="C10681" s="244" t="s">
        <v>14817</v>
      </c>
      <c r="D10681" s="245" t="s">
        <v>270</v>
      </c>
      <c r="E10681" s="115" t="s">
        <v>76</v>
      </c>
      <c r="F10681" s="237">
        <v>34147</v>
      </c>
      <c r="G10681" s="245" t="s">
        <v>211</v>
      </c>
      <c r="H10681" s="115" t="s">
        <v>16</v>
      </c>
      <c r="I10681" t="s">
        <v>107</v>
      </c>
      <c r="J10681" s="244" t="s">
        <v>1226</v>
      </c>
      <c r="L10681" s="115" t="s">
        <v>18</v>
      </c>
      <c r="U10681"/>
      <c r="V10681" t="s">
        <v>16623</v>
      </c>
      <c r="W10681" s="244"/>
      <c r="AI10681" s="115" t="e">
        <f>VLOOKUP(A10681,'[2]دراسات قانونية'!$A$3:$E$600,1,0)</f>
        <v>#N/A</v>
      </c>
    </row>
    <row r="10682" spans="1:35" x14ac:dyDescent="0.25">
      <c r="A10682" s="243">
        <v>338743</v>
      </c>
      <c r="B10682" s="244" t="s">
        <v>14816</v>
      </c>
      <c r="C10682" s="244" t="s">
        <v>227</v>
      </c>
      <c r="D10682" s="245" t="s">
        <v>276</v>
      </c>
      <c r="E10682" s="115" t="s">
        <v>76</v>
      </c>
      <c r="F10682" s="237">
        <v>36540</v>
      </c>
      <c r="G10682" s="245" t="s">
        <v>889</v>
      </c>
      <c r="H10682" s="115" t="s">
        <v>16</v>
      </c>
      <c r="I10682" t="s">
        <v>107</v>
      </c>
      <c r="J10682" s="244"/>
      <c r="U10682"/>
      <c r="V10682" t="s">
        <v>16623</v>
      </c>
      <c r="W10682" s="244"/>
      <c r="AD10682" s="115" t="s">
        <v>4308</v>
      </c>
      <c r="AE10682" s="115" t="s">
        <v>4308</v>
      </c>
      <c r="AF10682" s="115" t="s">
        <v>4308</v>
      </c>
      <c r="AG10682" s="115" t="s">
        <v>4308</v>
      </c>
      <c r="AH10682" s="115" t="s">
        <v>4308</v>
      </c>
      <c r="AI10682" s="115" t="e">
        <f>VLOOKUP(A10682,'[2]دراسات قانونية'!$A$3:$E$600,1,0)</f>
        <v>#N/A</v>
      </c>
    </row>
    <row r="10683" spans="1:35" x14ac:dyDescent="0.25">
      <c r="A10683" s="243">
        <v>338744</v>
      </c>
      <c r="B10683" s="244" t="s">
        <v>14818</v>
      </c>
      <c r="C10683" s="244" t="s">
        <v>384</v>
      </c>
      <c r="D10683" s="245" t="s">
        <v>830</v>
      </c>
      <c r="E10683" s="115" t="s">
        <v>76</v>
      </c>
      <c r="F10683" s="237">
        <v>35521</v>
      </c>
      <c r="G10683" s="245" t="s">
        <v>18</v>
      </c>
      <c r="H10683" s="115" t="s">
        <v>16</v>
      </c>
      <c r="I10683" t="s">
        <v>107</v>
      </c>
      <c r="J10683" s="244"/>
      <c r="U10683"/>
      <c r="V10683" t="s">
        <v>16623</v>
      </c>
      <c r="W10683" s="244"/>
      <c r="AC10683" s="115" t="s">
        <v>4308</v>
      </c>
      <c r="AD10683" s="115" t="s">
        <v>4308</v>
      </c>
      <c r="AE10683" s="115" t="s">
        <v>4308</v>
      </c>
      <c r="AF10683" s="115" t="s">
        <v>4308</v>
      </c>
      <c r="AG10683" s="115" t="s">
        <v>4308</v>
      </c>
      <c r="AH10683" s="115" t="s">
        <v>4308</v>
      </c>
      <c r="AI10683" s="115" t="e">
        <f>VLOOKUP(A10683,'[2]دراسات قانونية'!$A$3:$E$600,1,0)</f>
        <v>#N/A</v>
      </c>
    </row>
    <row r="10684" spans="1:35" hidden="1" x14ac:dyDescent="0.25">
      <c r="A10684" s="246">
        <v>338745</v>
      </c>
      <c r="B10684" s="247" t="s">
        <v>14819</v>
      </c>
      <c r="C10684" s="247" t="s">
        <v>417</v>
      </c>
      <c r="D10684" s="248" t="s">
        <v>373</v>
      </c>
      <c r="E10684" t="s">
        <v>76</v>
      </c>
      <c r="F10684" s="126">
        <v>35431</v>
      </c>
      <c r="G10684" s="248" t="s">
        <v>18</v>
      </c>
      <c r="H10684" t="s">
        <v>16</v>
      </c>
      <c r="I10684" t="s">
        <v>129</v>
      </c>
      <c r="J10684" s="247" t="s">
        <v>1226</v>
      </c>
      <c r="K10684"/>
      <c r="L10684" t="s">
        <v>18</v>
      </c>
      <c r="M10684"/>
      <c r="N10684"/>
      <c r="O10684"/>
      <c r="P10684"/>
      <c r="Q10684"/>
      <c r="U10684"/>
      <c r="V10684">
        <v>0</v>
      </c>
      <c r="W10684" s="247"/>
      <c r="X10684"/>
      <c r="Y10684"/>
      <c r="Z10684"/>
      <c r="AA10684"/>
      <c r="AB10684"/>
      <c r="AC10684"/>
      <c r="AD10684"/>
      <c r="AE10684"/>
      <c r="AF10684"/>
      <c r="AG10684"/>
    </row>
    <row r="10685" spans="1:35" x14ac:dyDescent="0.25">
      <c r="A10685" s="243">
        <v>338746</v>
      </c>
      <c r="B10685" s="244" t="s">
        <v>14820</v>
      </c>
      <c r="C10685" s="244" t="s">
        <v>279</v>
      </c>
      <c r="D10685" s="245" t="s">
        <v>776</v>
      </c>
      <c r="E10685" s="115" t="s">
        <v>76</v>
      </c>
      <c r="F10685" s="237">
        <v>33440</v>
      </c>
      <c r="G10685" s="245" t="s">
        <v>211</v>
      </c>
      <c r="H10685" s="115" t="s">
        <v>16</v>
      </c>
      <c r="I10685" t="s">
        <v>107</v>
      </c>
      <c r="J10685" s="244"/>
      <c r="U10685"/>
      <c r="V10685" t="s">
        <v>16623</v>
      </c>
      <c r="W10685" s="244"/>
      <c r="AC10685" s="115" t="s">
        <v>4308</v>
      </c>
      <c r="AD10685" s="115" t="s">
        <v>4308</v>
      </c>
      <c r="AE10685" s="115" t="s">
        <v>4308</v>
      </c>
      <c r="AF10685" s="115" t="s">
        <v>4308</v>
      </c>
      <c r="AG10685" s="115" t="s">
        <v>4308</v>
      </c>
      <c r="AH10685" s="115" t="s">
        <v>4308</v>
      </c>
      <c r="AI10685" s="115" t="e">
        <f>VLOOKUP(A10685,'[2]دراسات قانونية'!$A$3:$E$600,1,0)</f>
        <v>#N/A</v>
      </c>
    </row>
    <row r="10686" spans="1:35" hidden="1" x14ac:dyDescent="0.25">
      <c r="A10686" s="246">
        <v>338747</v>
      </c>
      <c r="B10686" s="247" t="s">
        <v>14821</v>
      </c>
      <c r="C10686" s="247" t="s">
        <v>384</v>
      </c>
      <c r="D10686" s="248" t="s">
        <v>300</v>
      </c>
      <c r="E10686" t="s">
        <v>77</v>
      </c>
      <c r="F10686" s="126">
        <v>31338</v>
      </c>
      <c r="G10686" s="248" t="s">
        <v>282</v>
      </c>
      <c r="H10686" t="s">
        <v>16</v>
      </c>
      <c r="I10686" t="s">
        <v>201</v>
      </c>
      <c r="J10686" s="247" t="s">
        <v>15</v>
      </c>
      <c r="K10686"/>
      <c r="L10686" t="s">
        <v>18</v>
      </c>
      <c r="M10686"/>
      <c r="N10686"/>
      <c r="O10686"/>
      <c r="P10686"/>
      <c r="Q10686"/>
      <c r="U10686"/>
      <c r="V10686">
        <v>0</v>
      </c>
      <c r="W10686" s="247"/>
      <c r="X10686"/>
      <c r="Y10686"/>
      <c r="Z10686"/>
      <c r="AA10686"/>
      <c r="AB10686"/>
      <c r="AC10686"/>
      <c r="AD10686"/>
      <c r="AE10686"/>
      <c r="AF10686"/>
      <c r="AG10686"/>
    </row>
    <row r="10687" spans="1:35" x14ac:dyDescent="0.25">
      <c r="A10687" s="243">
        <v>338748</v>
      </c>
      <c r="B10687" s="244" t="s">
        <v>5521</v>
      </c>
      <c r="C10687" s="244" t="s">
        <v>329</v>
      </c>
      <c r="D10687" s="245" t="s">
        <v>932</v>
      </c>
      <c r="E10687" s="115" t="s">
        <v>76</v>
      </c>
      <c r="F10687" s="237">
        <v>30177</v>
      </c>
      <c r="G10687" s="245" t="s">
        <v>18</v>
      </c>
      <c r="H10687" s="115" t="s">
        <v>16</v>
      </c>
      <c r="I10687" t="s">
        <v>107</v>
      </c>
      <c r="J10687" s="244" t="s">
        <v>1226</v>
      </c>
      <c r="L10687" s="115" t="s">
        <v>47</v>
      </c>
      <c r="U10687"/>
      <c r="V10687" t="s">
        <v>16623</v>
      </c>
      <c r="W10687" s="244"/>
      <c r="AH10687" s="115" t="s">
        <v>4308</v>
      </c>
      <c r="AI10687" s="115" t="e">
        <f>VLOOKUP(A10687,'[2]دراسات قانونية'!$A$3:$E$600,1,0)</f>
        <v>#N/A</v>
      </c>
    </row>
    <row r="10688" spans="1:35" hidden="1" x14ac:dyDescent="0.25">
      <c r="A10688" s="246">
        <v>338749</v>
      </c>
      <c r="B10688" s="247" t="s">
        <v>1337</v>
      </c>
      <c r="C10688" s="247" t="s">
        <v>339</v>
      </c>
      <c r="D10688" s="248" t="s">
        <v>245</v>
      </c>
      <c r="E10688" t="s">
        <v>76</v>
      </c>
      <c r="F10688" s="126">
        <v>32236</v>
      </c>
      <c r="G10688" s="248" t="s">
        <v>211</v>
      </c>
      <c r="H10688" t="s">
        <v>16</v>
      </c>
      <c r="I10688" t="s">
        <v>201</v>
      </c>
      <c r="J10688" s="247" t="s">
        <v>1226</v>
      </c>
      <c r="K10688"/>
      <c r="L10688" t="s">
        <v>73</v>
      </c>
      <c r="M10688"/>
      <c r="N10688"/>
      <c r="O10688"/>
      <c r="P10688"/>
      <c r="Q10688"/>
      <c r="U10688"/>
      <c r="V10688">
        <v>0</v>
      </c>
      <c r="W10688" s="247"/>
      <c r="X10688"/>
      <c r="Y10688"/>
      <c r="Z10688"/>
      <c r="AA10688"/>
      <c r="AB10688"/>
      <c r="AC10688"/>
      <c r="AD10688"/>
      <c r="AE10688"/>
      <c r="AF10688"/>
      <c r="AG10688"/>
    </row>
    <row r="10689" spans="1:35" x14ac:dyDescent="0.25">
      <c r="A10689" s="243">
        <v>338750</v>
      </c>
      <c r="B10689" s="244" t="s">
        <v>2225</v>
      </c>
      <c r="C10689" s="244" t="s">
        <v>903</v>
      </c>
      <c r="D10689" s="245" t="s">
        <v>14822</v>
      </c>
      <c r="E10689" s="115" t="s">
        <v>76</v>
      </c>
      <c r="F10689" s="237">
        <v>27852</v>
      </c>
      <c r="G10689" s="245" t="s">
        <v>18</v>
      </c>
      <c r="H10689" s="115" t="s">
        <v>16</v>
      </c>
      <c r="I10689" t="s">
        <v>107</v>
      </c>
      <c r="J10689" s="244"/>
      <c r="U10689"/>
      <c r="V10689" t="s">
        <v>16623</v>
      </c>
      <c r="W10689" s="244"/>
      <c r="AD10689" s="115" t="s">
        <v>4308</v>
      </c>
      <c r="AE10689" s="115" t="s">
        <v>4308</v>
      </c>
      <c r="AF10689" s="115" t="s">
        <v>4308</v>
      </c>
      <c r="AG10689" s="115" t="s">
        <v>4308</v>
      </c>
      <c r="AH10689" s="115" t="s">
        <v>4308</v>
      </c>
      <c r="AI10689" s="115" t="e">
        <f>VLOOKUP(A10689,'[2]دراسات قانونية'!$A$3:$E$600,1,0)</f>
        <v>#N/A</v>
      </c>
    </row>
    <row r="10690" spans="1:35" x14ac:dyDescent="0.25">
      <c r="A10690" s="243">
        <v>338751</v>
      </c>
      <c r="B10690" s="244" t="s">
        <v>8804</v>
      </c>
      <c r="C10690" s="244" t="s">
        <v>339</v>
      </c>
      <c r="D10690" s="245" t="s">
        <v>298</v>
      </c>
      <c r="E10690" s="115" t="s">
        <v>76</v>
      </c>
      <c r="F10690" s="237">
        <v>36892</v>
      </c>
      <c r="G10690" s="245" t="s">
        <v>1494</v>
      </c>
      <c r="H10690" s="115" t="s">
        <v>16</v>
      </c>
      <c r="I10690" t="s">
        <v>107</v>
      </c>
      <c r="J10690" s="244"/>
      <c r="U10690"/>
      <c r="V10690" t="s">
        <v>16623</v>
      </c>
      <c r="W10690" s="244"/>
      <c r="AD10690" s="115" t="s">
        <v>4308</v>
      </c>
      <c r="AE10690" s="115" t="s">
        <v>4308</v>
      </c>
      <c r="AF10690" s="115" t="s">
        <v>4308</v>
      </c>
      <c r="AG10690" s="115" t="s">
        <v>4308</v>
      </c>
      <c r="AH10690" s="115" t="s">
        <v>4308</v>
      </c>
      <c r="AI10690" s="115" t="e">
        <f>VLOOKUP(A10690,'[2]دراسات قانونية'!$A$3:$E$600,1,0)</f>
        <v>#N/A</v>
      </c>
    </row>
    <row r="10691" spans="1:35" x14ac:dyDescent="0.25">
      <c r="A10691" s="243">
        <v>338752</v>
      </c>
      <c r="B10691" s="244" t="s">
        <v>1102</v>
      </c>
      <c r="C10691" s="244" t="s">
        <v>244</v>
      </c>
      <c r="D10691" s="245" t="s">
        <v>7774</v>
      </c>
      <c r="E10691" s="115" t="s">
        <v>76</v>
      </c>
      <c r="F10691" s="237">
        <v>35598</v>
      </c>
      <c r="G10691" s="245" t="s">
        <v>30</v>
      </c>
      <c r="H10691" s="115" t="s">
        <v>16</v>
      </c>
      <c r="I10691" t="s">
        <v>107</v>
      </c>
      <c r="J10691" s="244"/>
      <c r="U10691"/>
      <c r="V10691" t="s">
        <v>16623</v>
      </c>
      <c r="W10691" s="244"/>
      <c r="AD10691" s="115" t="s">
        <v>4308</v>
      </c>
      <c r="AE10691" s="115" t="s">
        <v>4308</v>
      </c>
      <c r="AF10691" s="115" t="s">
        <v>4308</v>
      </c>
      <c r="AG10691" s="115" t="s">
        <v>4308</v>
      </c>
      <c r="AH10691" s="115" t="s">
        <v>4308</v>
      </c>
      <c r="AI10691" s="115" t="e">
        <f>VLOOKUP(A10691,'[2]دراسات قانونية'!$A$3:$E$600,1,0)</f>
        <v>#N/A</v>
      </c>
    </row>
    <row r="10692" spans="1:35" hidden="1" x14ac:dyDescent="0.25">
      <c r="A10692" s="246">
        <v>338753</v>
      </c>
      <c r="B10692" s="247" t="s">
        <v>14823</v>
      </c>
      <c r="C10692" s="247" t="s">
        <v>332</v>
      </c>
      <c r="D10692" s="248" t="s">
        <v>437</v>
      </c>
      <c r="E10692" t="s">
        <v>77</v>
      </c>
      <c r="F10692" s="126">
        <v>32509</v>
      </c>
      <c r="G10692" s="248" t="s">
        <v>691</v>
      </c>
      <c r="H10692" t="s">
        <v>16</v>
      </c>
      <c r="I10692" t="s">
        <v>129</v>
      </c>
      <c r="J10692" s="247" t="s">
        <v>15</v>
      </c>
      <c r="K10692"/>
      <c r="L10692" t="s">
        <v>18</v>
      </c>
      <c r="M10692"/>
      <c r="N10692"/>
      <c r="O10692"/>
      <c r="P10692"/>
      <c r="Q10692"/>
      <c r="U10692"/>
      <c r="V10692">
        <v>0</v>
      </c>
      <c r="W10692" s="247"/>
      <c r="X10692"/>
      <c r="Y10692"/>
      <c r="Z10692"/>
      <c r="AA10692"/>
      <c r="AB10692"/>
      <c r="AC10692"/>
      <c r="AD10692"/>
      <c r="AE10692"/>
      <c r="AF10692"/>
      <c r="AG10692"/>
    </row>
    <row r="10693" spans="1:35" hidden="1" x14ac:dyDescent="0.25">
      <c r="A10693" s="243">
        <v>338754</v>
      </c>
      <c r="B10693" s="244" t="s">
        <v>3399</v>
      </c>
      <c r="C10693" s="244" t="s">
        <v>552</v>
      </c>
      <c r="D10693" s="245" t="s">
        <v>526</v>
      </c>
      <c r="E10693" s="115" t="s">
        <v>76</v>
      </c>
      <c r="F10693" s="237">
        <v>36958</v>
      </c>
      <c r="G10693" s="245" t="s">
        <v>215</v>
      </c>
      <c r="H10693" s="115" t="s">
        <v>19</v>
      </c>
      <c r="I10693" t="s">
        <v>199</v>
      </c>
      <c r="J10693" s="244" t="s">
        <v>15</v>
      </c>
      <c r="L10693" s="115" t="s">
        <v>18</v>
      </c>
      <c r="U10693"/>
      <c r="V10693">
        <v>0</v>
      </c>
      <c r="W10693" s="244"/>
    </row>
    <row r="10694" spans="1:35" hidden="1" x14ac:dyDescent="0.25">
      <c r="A10694" s="246">
        <v>338755</v>
      </c>
      <c r="B10694" s="247" t="s">
        <v>803</v>
      </c>
      <c r="C10694" s="247" t="s">
        <v>345</v>
      </c>
      <c r="D10694" s="248" t="s">
        <v>1451</v>
      </c>
      <c r="E10694" t="s">
        <v>76</v>
      </c>
      <c r="F10694" s="126">
        <v>34434</v>
      </c>
      <c r="G10694" s="248" t="s">
        <v>719</v>
      </c>
      <c r="H10694" t="s">
        <v>16</v>
      </c>
      <c r="I10694" t="s">
        <v>129</v>
      </c>
      <c r="J10694" s="247" t="s">
        <v>1226</v>
      </c>
      <c r="K10694"/>
      <c r="L10694" t="s">
        <v>37</v>
      </c>
      <c r="M10694"/>
      <c r="N10694"/>
      <c r="O10694"/>
      <c r="P10694"/>
      <c r="Q10694"/>
      <c r="U10694"/>
      <c r="V10694">
        <v>0</v>
      </c>
      <c r="W10694" s="247"/>
      <c r="X10694"/>
      <c r="Y10694"/>
      <c r="Z10694"/>
      <c r="AA10694"/>
      <c r="AB10694"/>
      <c r="AC10694"/>
      <c r="AD10694"/>
      <c r="AE10694"/>
      <c r="AF10694" t="s">
        <v>4308</v>
      </c>
      <c r="AG10694" t="s">
        <v>4308</v>
      </c>
      <c r="AH10694" s="115" t="s">
        <v>4308</v>
      </c>
    </row>
    <row r="10695" spans="1:35" hidden="1" x14ac:dyDescent="0.25">
      <c r="A10695" s="246">
        <v>338756</v>
      </c>
      <c r="B10695" s="247" t="s">
        <v>11244</v>
      </c>
      <c r="C10695" s="247" t="s">
        <v>244</v>
      </c>
      <c r="D10695" s="248" t="s">
        <v>220</v>
      </c>
      <c r="E10695" t="s">
        <v>76</v>
      </c>
      <c r="F10695" s="126">
        <v>34943</v>
      </c>
      <c r="G10695" s="248" t="s">
        <v>686</v>
      </c>
      <c r="H10695" t="s">
        <v>16</v>
      </c>
      <c r="I10695" t="s">
        <v>136</v>
      </c>
      <c r="J10695" s="247" t="s">
        <v>15</v>
      </c>
      <c r="K10695"/>
      <c r="L10695" t="s">
        <v>30</v>
      </c>
      <c r="M10695"/>
      <c r="N10695"/>
      <c r="O10695"/>
      <c r="P10695"/>
      <c r="Q10695"/>
      <c r="U10695"/>
      <c r="V10695">
        <v>0</v>
      </c>
      <c r="W10695" s="247"/>
      <c r="X10695"/>
      <c r="Y10695"/>
      <c r="Z10695"/>
      <c r="AA10695"/>
      <c r="AB10695"/>
      <c r="AC10695"/>
      <c r="AD10695"/>
      <c r="AE10695"/>
      <c r="AF10695"/>
      <c r="AG10695"/>
      <c r="AH10695" s="115" t="s">
        <v>4308</v>
      </c>
    </row>
    <row r="10696" spans="1:35" x14ac:dyDescent="0.25">
      <c r="A10696" s="243">
        <v>338757</v>
      </c>
      <c r="B10696" s="244" t="s">
        <v>678</v>
      </c>
      <c r="C10696" s="244" t="s">
        <v>244</v>
      </c>
      <c r="D10696" s="245" t="s">
        <v>387</v>
      </c>
      <c r="E10696" s="115" t="s">
        <v>76</v>
      </c>
      <c r="F10696" s="237">
        <v>36895</v>
      </c>
      <c r="G10696" s="245" t="s">
        <v>18</v>
      </c>
      <c r="H10696" s="115" t="s">
        <v>16</v>
      </c>
      <c r="I10696" t="s">
        <v>107</v>
      </c>
      <c r="J10696" s="244" t="s">
        <v>1226</v>
      </c>
      <c r="L10696" s="115" t="s">
        <v>18</v>
      </c>
      <c r="U10696"/>
      <c r="V10696" t="s">
        <v>16623</v>
      </c>
      <c r="W10696" s="244"/>
      <c r="AI10696" s="115" t="e">
        <f>VLOOKUP(A10696,'[2]دراسات قانونية'!$A$3:$E$600,1,0)</f>
        <v>#N/A</v>
      </c>
    </row>
    <row r="10697" spans="1:35" hidden="1" x14ac:dyDescent="0.25">
      <c r="A10697" s="246">
        <v>338758</v>
      </c>
      <c r="B10697" s="247" t="s">
        <v>14824</v>
      </c>
      <c r="C10697" s="247" t="s">
        <v>291</v>
      </c>
      <c r="D10697" s="248" t="s">
        <v>966</v>
      </c>
      <c r="E10697" t="s">
        <v>76</v>
      </c>
      <c r="F10697" s="126">
        <v>36561</v>
      </c>
      <c r="G10697" s="248" t="s">
        <v>333</v>
      </c>
      <c r="H10697" t="s">
        <v>16</v>
      </c>
      <c r="I10697" t="s">
        <v>129</v>
      </c>
      <c r="J10697" s="247"/>
      <c r="K10697"/>
      <c r="L10697"/>
      <c r="M10697"/>
      <c r="N10697"/>
      <c r="O10697"/>
      <c r="P10697"/>
      <c r="Q10697"/>
      <c r="U10697"/>
      <c r="V10697">
        <v>0</v>
      </c>
      <c r="W10697" s="247"/>
      <c r="X10697"/>
      <c r="Y10697"/>
      <c r="Z10697"/>
      <c r="AA10697"/>
      <c r="AB10697"/>
      <c r="AC10697"/>
      <c r="AD10697" t="s">
        <v>4308</v>
      </c>
      <c r="AE10697" t="s">
        <v>4308</v>
      </c>
      <c r="AF10697" t="s">
        <v>4308</v>
      </c>
      <c r="AG10697" t="s">
        <v>4308</v>
      </c>
      <c r="AH10697" s="115" t="s">
        <v>4308</v>
      </c>
    </row>
    <row r="10698" spans="1:35" hidden="1" x14ac:dyDescent="0.25">
      <c r="A10698" s="246">
        <v>338759</v>
      </c>
      <c r="B10698" s="247" t="s">
        <v>14166</v>
      </c>
      <c r="C10698" s="247" t="s">
        <v>574</v>
      </c>
      <c r="D10698" s="248" t="s">
        <v>14825</v>
      </c>
      <c r="E10698" t="s">
        <v>77</v>
      </c>
      <c r="F10698" s="126">
        <v>33117</v>
      </c>
      <c r="G10698" s="248" t="s">
        <v>14225</v>
      </c>
      <c r="H10698" t="s">
        <v>16</v>
      </c>
      <c r="I10698" t="s">
        <v>129</v>
      </c>
      <c r="J10698" s="247" t="s">
        <v>15</v>
      </c>
      <c r="K10698"/>
      <c r="L10698" t="s">
        <v>30</v>
      </c>
      <c r="M10698"/>
      <c r="N10698"/>
      <c r="O10698"/>
      <c r="P10698"/>
      <c r="Q10698"/>
      <c r="U10698"/>
      <c r="V10698">
        <v>0</v>
      </c>
      <c r="W10698" s="247"/>
      <c r="X10698"/>
      <c r="Y10698"/>
      <c r="Z10698"/>
      <c r="AA10698"/>
      <c r="AB10698"/>
      <c r="AC10698"/>
      <c r="AD10698"/>
      <c r="AE10698"/>
      <c r="AF10698" t="s">
        <v>4308</v>
      </c>
      <c r="AG10698" t="s">
        <v>4308</v>
      </c>
      <c r="AH10698" s="115" t="s">
        <v>4308</v>
      </c>
    </row>
    <row r="10699" spans="1:35" x14ac:dyDescent="0.25">
      <c r="A10699" s="243">
        <v>338760</v>
      </c>
      <c r="B10699" s="244" t="s">
        <v>10025</v>
      </c>
      <c r="C10699" s="244" t="s">
        <v>539</v>
      </c>
      <c r="D10699" s="245" t="s">
        <v>820</v>
      </c>
      <c r="E10699" s="115" t="s">
        <v>76</v>
      </c>
      <c r="F10699" s="237">
        <v>34012</v>
      </c>
      <c r="G10699" s="245" t="s">
        <v>211</v>
      </c>
      <c r="H10699" s="115" t="s">
        <v>16</v>
      </c>
      <c r="I10699" t="s">
        <v>107</v>
      </c>
      <c r="J10699" s="244" t="s">
        <v>1226</v>
      </c>
      <c r="L10699" s="115" t="s">
        <v>18</v>
      </c>
      <c r="U10699"/>
      <c r="V10699" t="s">
        <v>16623</v>
      </c>
      <c r="W10699" s="244"/>
      <c r="AE10699" s="115" t="s">
        <v>4308</v>
      </c>
      <c r="AF10699" s="115" t="s">
        <v>4308</v>
      </c>
      <c r="AG10699" s="115" t="s">
        <v>4308</v>
      </c>
      <c r="AH10699" s="115" t="s">
        <v>4308</v>
      </c>
      <c r="AI10699" s="115" t="e">
        <f>VLOOKUP(A10699,'[2]دراسات قانونية'!$A$3:$E$600,1,0)</f>
        <v>#N/A</v>
      </c>
    </row>
    <row r="10700" spans="1:35" hidden="1" x14ac:dyDescent="0.25">
      <c r="A10700" s="246">
        <v>338761</v>
      </c>
      <c r="B10700" s="247" t="s">
        <v>5136</v>
      </c>
      <c r="C10700" s="247" t="s">
        <v>339</v>
      </c>
      <c r="D10700" s="248" t="s">
        <v>290</v>
      </c>
      <c r="E10700" t="s">
        <v>76</v>
      </c>
      <c r="F10700" s="126">
        <v>32874</v>
      </c>
      <c r="G10700" s="248" t="s">
        <v>61</v>
      </c>
      <c r="H10700" t="s">
        <v>16</v>
      </c>
      <c r="I10700" t="s">
        <v>201</v>
      </c>
      <c r="J10700" s="247" t="s">
        <v>1226</v>
      </c>
      <c r="K10700"/>
      <c r="L10700" t="s">
        <v>40</v>
      </c>
      <c r="M10700"/>
      <c r="N10700"/>
      <c r="O10700"/>
      <c r="P10700"/>
      <c r="Q10700"/>
      <c r="U10700"/>
      <c r="V10700">
        <v>0</v>
      </c>
      <c r="W10700" s="247"/>
      <c r="X10700"/>
      <c r="Y10700"/>
      <c r="Z10700"/>
      <c r="AA10700"/>
      <c r="AB10700"/>
      <c r="AC10700"/>
      <c r="AD10700"/>
      <c r="AE10700"/>
      <c r="AF10700"/>
      <c r="AG10700"/>
    </row>
    <row r="10701" spans="1:35" x14ac:dyDescent="0.25">
      <c r="A10701" s="243">
        <v>338762</v>
      </c>
      <c r="B10701" s="244" t="s">
        <v>14826</v>
      </c>
      <c r="C10701" s="244" t="s">
        <v>2020</v>
      </c>
      <c r="D10701" s="245" t="s">
        <v>1143</v>
      </c>
      <c r="E10701" s="115" t="s">
        <v>76</v>
      </c>
      <c r="F10701" s="237">
        <v>34598</v>
      </c>
      <c r="G10701" s="245" t="s">
        <v>211</v>
      </c>
      <c r="H10701" s="115" t="s">
        <v>16</v>
      </c>
      <c r="I10701" t="s">
        <v>107</v>
      </c>
      <c r="J10701" s="244"/>
      <c r="U10701"/>
      <c r="V10701" t="s">
        <v>16623</v>
      </c>
      <c r="W10701" s="244"/>
      <c r="AC10701" s="115" t="s">
        <v>4308</v>
      </c>
      <c r="AD10701" s="115" t="s">
        <v>4308</v>
      </c>
      <c r="AE10701" s="115" t="s">
        <v>4308</v>
      </c>
      <c r="AF10701" s="115" t="s">
        <v>4308</v>
      </c>
      <c r="AG10701" s="115" t="s">
        <v>4308</v>
      </c>
      <c r="AH10701" s="115" t="s">
        <v>4308</v>
      </c>
      <c r="AI10701" s="115" t="e">
        <f>VLOOKUP(A10701,'[2]دراسات قانونية'!$A$3:$E$600,1,0)</f>
        <v>#N/A</v>
      </c>
    </row>
    <row r="10702" spans="1:35" x14ac:dyDescent="0.25">
      <c r="A10702" s="243">
        <v>338763</v>
      </c>
      <c r="B10702" s="244" t="s">
        <v>14827</v>
      </c>
      <c r="C10702" s="244" t="s">
        <v>250</v>
      </c>
      <c r="D10702" s="245" t="s">
        <v>257</v>
      </c>
      <c r="E10702" s="115" t="s">
        <v>76</v>
      </c>
      <c r="F10702" s="237">
        <v>31638</v>
      </c>
      <c r="G10702" s="245" t="s">
        <v>719</v>
      </c>
      <c r="H10702" s="115" t="s">
        <v>16</v>
      </c>
      <c r="I10702" t="s">
        <v>107</v>
      </c>
      <c r="J10702" s="244"/>
      <c r="U10702"/>
      <c r="V10702" t="s">
        <v>16623</v>
      </c>
      <c r="W10702" s="244"/>
      <c r="AC10702" s="115" t="s">
        <v>4308</v>
      </c>
      <c r="AD10702" s="115" t="s">
        <v>4308</v>
      </c>
      <c r="AE10702" s="115" t="s">
        <v>4308</v>
      </c>
      <c r="AF10702" s="115" t="s">
        <v>4308</v>
      </c>
      <c r="AG10702" s="115" t="s">
        <v>4308</v>
      </c>
      <c r="AH10702" s="115" t="s">
        <v>4308</v>
      </c>
      <c r="AI10702" s="115" t="e">
        <f>VLOOKUP(A10702,'[2]دراسات قانونية'!$A$3:$E$600,1,0)</f>
        <v>#N/A</v>
      </c>
    </row>
    <row r="10703" spans="1:35" hidden="1" x14ac:dyDescent="0.25">
      <c r="A10703" s="246">
        <v>338764</v>
      </c>
      <c r="B10703" s="247" t="s">
        <v>14828</v>
      </c>
      <c r="C10703" s="247" t="s">
        <v>533</v>
      </c>
      <c r="D10703" s="248" t="s">
        <v>405</v>
      </c>
      <c r="E10703" t="s">
        <v>76</v>
      </c>
      <c r="F10703" s="126">
        <v>32322</v>
      </c>
      <c r="G10703" s="248" t="s">
        <v>375</v>
      </c>
      <c r="H10703" t="s">
        <v>16</v>
      </c>
      <c r="I10703" t="s">
        <v>129</v>
      </c>
      <c r="J10703" s="247" t="s">
        <v>1226</v>
      </c>
      <c r="K10703"/>
      <c r="L10703" t="s">
        <v>73</v>
      </c>
      <c r="M10703"/>
      <c r="N10703"/>
      <c r="O10703"/>
      <c r="P10703"/>
      <c r="Q10703"/>
      <c r="U10703"/>
      <c r="V10703">
        <v>0</v>
      </c>
      <c r="W10703" s="247"/>
      <c r="X10703"/>
      <c r="Y10703"/>
      <c r="Z10703"/>
      <c r="AA10703"/>
      <c r="AB10703"/>
      <c r="AC10703"/>
      <c r="AD10703"/>
      <c r="AE10703"/>
      <c r="AF10703"/>
      <c r="AG10703"/>
      <c r="AH10703" s="115" t="s">
        <v>4308</v>
      </c>
    </row>
    <row r="10704" spans="1:35" x14ac:dyDescent="0.25">
      <c r="A10704" s="243">
        <v>338765</v>
      </c>
      <c r="B10704" s="244" t="s">
        <v>14829</v>
      </c>
      <c r="C10704" s="244" t="s">
        <v>683</v>
      </c>
      <c r="D10704" s="245" t="s">
        <v>257</v>
      </c>
      <c r="E10704" s="115" t="s">
        <v>76</v>
      </c>
      <c r="F10704" s="237">
        <v>35091</v>
      </c>
      <c r="G10704" s="245" t="s">
        <v>14830</v>
      </c>
      <c r="H10704" s="115" t="s">
        <v>16</v>
      </c>
      <c r="I10704" t="s">
        <v>107</v>
      </c>
      <c r="J10704" s="244"/>
      <c r="U10704"/>
      <c r="V10704" t="s">
        <v>16623</v>
      </c>
      <c r="W10704" s="244"/>
      <c r="AC10704" s="115" t="s">
        <v>4308</v>
      </c>
      <c r="AD10704" s="115" t="s">
        <v>4308</v>
      </c>
      <c r="AE10704" s="115" t="s">
        <v>4308</v>
      </c>
      <c r="AF10704" s="115" t="s">
        <v>4308</v>
      </c>
      <c r="AG10704" s="115" t="s">
        <v>4308</v>
      </c>
      <c r="AH10704" s="115" t="s">
        <v>4308</v>
      </c>
      <c r="AI10704" s="115" t="e">
        <f>VLOOKUP(A10704,'[2]دراسات قانونية'!$A$3:$E$600,1,0)</f>
        <v>#N/A</v>
      </c>
    </row>
    <row r="10705" spans="1:35" x14ac:dyDescent="0.25">
      <c r="A10705" s="243">
        <v>338766</v>
      </c>
      <c r="B10705" s="244" t="s">
        <v>14831</v>
      </c>
      <c r="C10705" s="244" t="s">
        <v>227</v>
      </c>
      <c r="D10705" s="245" t="s">
        <v>899</v>
      </c>
      <c r="E10705" s="115" t="s">
        <v>76</v>
      </c>
      <c r="F10705" s="237">
        <v>33863</v>
      </c>
      <c r="G10705" s="245" t="s">
        <v>18</v>
      </c>
      <c r="H10705" s="115" t="s">
        <v>16</v>
      </c>
      <c r="I10705" t="s">
        <v>107</v>
      </c>
      <c r="J10705" s="244" t="s">
        <v>1226</v>
      </c>
      <c r="L10705" s="115" t="s">
        <v>73</v>
      </c>
      <c r="U10705"/>
      <c r="V10705" t="s">
        <v>16623</v>
      </c>
      <c r="W10705" s="244"/>
      <c r="AE10705" s="115" t="s">
        <v>4308</v>
      </c>
      <c r="AF10705" s="115" t="s">
        <v>4308</v>
      </c>
      <c r="AG10705" s="115" t="s">
        <v>4308</v>
      </c>
      <c r="AH10705" s="115" t="s">
        <v>4308</v>
      </c>
      <c r="AI10705" s="115" t="e">
        <f>VLOOKUP(A10705,'[2]دراسات قانونية'!$A$3:$E$600,1,0)</f>
        <v>#N/A</v>
      </c>
    </row>
    <row r="10706" spans="1:35" hidden="1" x14ac:dyDescent="0.25">
      <c r="A10706" s="246">
        <v>338767</v>
      </c>
      <c r="B10706" s="247" t="s">
        <v>14832</v>
      </c>
      <c r="C10706" s="247" t="s">
        <v>646</v>
      </c>
      <c r="D10706" s="248" t="s">
        <v>585</v>
      </c>
      <c r="E10706" t="s">
        <v>76</v>
      </c>
      <c r="F10706" s="126">
        <v>35998</v>
      </c>
      <c r="G10706" s="248" t="s">
        <v>47</v>
      </c>
      <c r="H10706" t="s">
        <v>16</v>
      </c>
      <c r="I10706" t="s">
        <v>136</v>
      </c>
      <c r="J10706" s="247" t="s">
        <v>1226</v>
      </c>
      <c r="K10706"/>
      <c r="L10706" t="s">
        <v>47</v>
      </c>
      <c r="M10706"/>
      <c r="N10706"/>
      <c r="O10706"/>
      <c r="P10706"/>
      <c r="Q10706"/>
      <c r="U10706"/>
      <c r="V10706">
        <v>0</v>
      </c>
      <c r="W10706" s="247"/>
      <c r="X10706"/>
      <c r="Y10706"/>
      <c r="Z10706"/>
      <c r="AA10706"/>
      <c r="AB10706"/>
      <c r="AC10706"/>
      <c r="AD10706"/>
      <c r="AE10706"/>
      <c r="AF10706"/>
      <c r="AG10706"/>
      <c r="AH10706" s="115" t="s">
        <v>4308</v>
      </c>
    </row>
    <row r="10707" spans="1:35" x14ac:dyDescent="0.25">
      <c r="A10707" s="243">
        <v>338768</v>
      </c>
      <c r="B10707" s="244" t="s">
        <v>14833</v>
      </c>
      <c r="C10707" s="244" t="s">
        <v>360</v>
      </c>
      <c r="D10707" s="245" t="s">
        <v>14834</v>
      </c>
      <c r="E10707" s="115" t="s">
        <v>76</v>
      </c>
      <c r="F10707" s="237">
        <v>35876</v>
      </c>
      <c r="G10707" s="245" t="s">
        <v>14835</v>
      </c>
      <c r="H10707" s="115" t="s">
        <v>16</v>
      </c>
      <c r="I10707" t="s">
        <v>107</v>
      </c>
      <c r="J10707" s="244"/>
      <c r="U10707"/>
      <c r="V10707" t="s">
        <v>16623</v>
      </c>
      <c r="W10707" s="244"/>
      <c r="AC10707" s="115" t="s">
        <v>4308</v>
      </c>
      <c r="AD10707" s="115" t="s">
        <v>4308</v>
      </c>
      <c r="AE10707" s="115" t="s">
        <v>4308</v>
      </c>
      <c r="AF10707" s="115" t="s">
        <v>4308</v>
      </c>
      <c r="AG10707" s="115" t="s">
        <v>4308</v>
      </c>
      <c r="AH10707" s="115" t="s">
        <v>4308</v>
      </c>
      <c r="AI10707" s="115" t="e">
        <f>VLOOKUP(A10707,'[2]دراسات قانونية'!$A$3:$E$600,1,0)</f>
        <v>#N/A</v>
      </c>
    </row>
    <row r="10708" spans="1:35" x14ac:dyDescent="0.25">
      <c r="A10708" s="243">
        <v>338769</v>
      </c>
      <c r="B10708" s="244" t="s">
        <v>14836</v>
      </c>
      <c r="C10708" s="244" t="s">
        <v>244</v>
      </c>
      <c r="D10708" s="245" t="s">
        <v>4643</v>
      </c>
      <c r="E10708" s="115" t="s">
        <v>76</v>
      </c>
      <c r="F10708" s="237">
        <v>35882</v>
      </c>
      <c r="G10708" s="245" t="s">
        <v>1718</v>
      </c>
      <c r="H10708" s="115" t="s">
        <v>16</v>
      </c>
      <c r="I10708" t="s">
        <v>107</v>
      </c>
      <c r="J10708" s="244"/>
      <c r="U10708"/>
      <c r="V10708" t="s">
        <v>16623</v>
      </c>
      <c r="W10708" s="244"/>
      <c r="AC10708" s="115" t="s">
        <v>4308</v>
      </c>
      <c r="AD10708" s="115" t="s">
        <v>4308</v>
      </c>
      <c r="AE10708" s="115" t="s">
        <v>4308</v>
      </c>
      <c r="AF10708" s="115" t="s">
        <v>4308</v>
      </c>
      <c r="AG10708" s="115" t="s">
        <v>4308</v>
      </c>
      <c r="AH10708" s="115" t="s">
        <v>4308</v>
      </c>
      <c r="AI10708" s="115" t="e">
        <f>VLOOKUP(A10708,'[2]دراسات قانونية'!$A$3:$E$600,1,0)</f>
        <v>#N/A</v>
      </c>
    </row>
    <row r="10709" spans="1:35" hidden="1" x14ac:dyDescent="0.25">
      <c r="A10709" s="246">
        <v>338770</v>
      </c>
      <c r="B10709" s="247" t="s">
        <v>14837</v>
      </c>
      <c r="C10709" s="247" t="s">
        <v>512</v>
      </c>
      <c r="D10709" s="248" t="s">
        <v>1265</v>
      </c>
      <c r="E10709" t="s">
        <v>77</v>
      </c>
      <c r="F10709" s="126">
        <v>34887</v>
      </c>
      <c r="G10709" s="248" t="s">
        <v>18</v>
      </c>
      <c r="H10709" t="s">
        <v>16</v>
      </c>
      <c r="I10709" t="s">
        <v>136</v>
      </c>
      <c r="J10709" s="247" t="s">
        <v>1226</v>
      </c>
      <c r="K10709"/>
      <c r="L10709" t="s">
        <v>30</v>
      </c>
      <c r="M10709"/>
      <c r="N10709"/>
      <c r="O10709"/>
      <c r="P10709"/>
      <c r="Q10709"/>
      <c r="U10709"/>
      <c r="V10709">
        <v>0</v>
      </c>
      <c r="W10709" s="247"/>
      <c r="X10709"/>
      <c r="Y10709"/>
      <c r="Z10709"/>
      <c r="AA10709"/>
      <c r="AB10709"/>
      <c r="AC10709"/>
      <c r="AD10709"/>
      <c r="AE10709"/>
      <c r="AF10709"/>
      <c r="AG10709"/>
    </row>
    <row r="10710" spans="1:35" hidden="1" x14ac:dyDescent="0.25">
      <c r="A10710" s="246">
        <v>338771</v>
      </c>
      <c r="B10710" s="247" t="s">
        <v>14838</v>
      </c>
      <c r="C10710" s="247" t="s">
        <v>332</v>
      </c>
      <c r="D10710" s="248" t="s">
        <v>409</v>
      </c>
      <c r="E10710" t="s">
        <v>77</v>
      </c>
      <c r="F10710" s="126">
        <v>36404</v>
      </c>
      <c r="G10710" s="248" t="s">
        <v>18</v>
      </c>
      <c r="H10710" t="s">
        <v>16</v>
      </c>
      <c r="I10710" t="s">
        <v>136</v>
      </c>
      <c r="J10710" s="247" t="s">
        <v>1226</v>
      </c>
      <c r="K10710"/>
      <c r="L10710" t="s">
        <v>30</v>
      </c>
      <c r="M10710"/>
      <c r="N10710"/>
      <c r="O10710"/>
      <c r="P10710"/>
      <c r="Q10710"/>
      <c r="U10710"/>
      <c r="V10710">
        <v>0</v>
      </c>
      <c r="W10710" s="247"/>
      <c r="X10710"/>
      <c r="Y10710"/>
      <c r="Z10710"/>
      <c r="AA10710"/>
      <c r="AB10710"/>
      <c r="AC10710"/>
      <c r="AD10710"/>
      <c r="AE10710"/>
      <c r="AF10710"/>
      <c r="AG10710" t="s">
        <v>4308</v>
      </c>
      <c r="AH10710" s="115" t="s">
        <v>4308</v>
      </c>
    </row>
    <row r="10711" spans="1:35" hidden="1" x14ac:dyDescent="0.25">
      <c r="A10711" s="246">
        <v>338772</v>
      </c>
      <c r="B10711" s="247" t="s">
        <v>14839</v>
      </c>
      <c r="C10711" s="247" t="s">
        <v>1563</v>
      </c>
      <c r="D10711" s="248" t="s">
        <v>612</v>
      </c>
      <c r="E10711" t="s">
        <v>77</v>
      </c>
      <c r="F10711" s="126">
        <v>31907</v>
      </c>
      <c r="G10711" s="248" t="s">
        <v>18</v>
      </c>
      <c r="H10711" t="s">
        <v>16</v>
      </c>
      <c r="I10711" t="s">
        <v>136</v>
      </c>
      <c r="J10711" s="247" t="s">
        <v>15</v>
      </c>
      <c r="K10711"/>
      <c r="L10711" t="s">
        <v>18</v>
      </c>
      <c r="M10711"/>
      <c r="N10711"/>
      <c r="O10711"/>
      <c r="P10711"/>
      <c r="Q10711"/>
      <c r="U10711"/>
      <c r="V10711">
        <v>0</v>
      </c>
      <c r="W10711" s="247"/>
      <c r="X10711"/>
      <c r="Y10711"/>
      <c r="Z10711"/>
      <c r="AA10711"/>
      <c r="AB10711"/>
      <c r="AC10711"/>
      <c r="AD10711"/>
      <c r="AE10711"/>
      <c r="AF10711"/>
      <c r="AG10711"/>
      <c r="AH10711" s="115" t="s">
        <v>4308</v>
      </c>
    </row>
    <row r="10712" spans="1:35" x14ac:dyDescent="0.25">
      <c r="A10712" s="243">
        <v>338773</v>
      </c>
      <c r="B10712" s="244" t="s">
        <v>14840</v>
      </c>
      <c r="C10712" s="244" t="s">
        <v>250</v>
      </c>
      <c r="D10712" s="245" t="s">
        <v>776</v>
      </c>
      <c r="E10712" s="115" t="s">
        <v>77</v>
      </c>
      <c r="F10712" s="237">
        <v>35475</v>
      </c>
      <c r="G10712" s="245" t="s">
        <v>14841</v>
      </c>
      <c r="H10712" s="115" t="s">
        <v>16</v>
      </c>
      <c r="I10712" t="s">
        <v>107</v>
      </c>
      <c r="J10712" s="244"/>
      <c r="U10712"/>
      <c r="V10712" t="s">
        <v>16623</v>
      </c>
      <c r="W10712" s="244"/>
      <c r="AC10712" s="115" t="s">
        <v>4308</v>
      </c>
      <c r="AD10712" s="115" t="s">
        <v>4308</v>
      </c>
      <c r="AE10712" s="115" t="s">
        <v>4308</v>
      </c>
      <c r="AF10712" s="115" t="s">
        <v>4308</v>
      </c>
      <c r="AG10712" s="115" t="s">
        <v>4308</v>
      </c>
      <c r="AH10712" s="115" t="s">
        <v>4308</v>
      </c>
      <c r="AI10712" s="115" t="e">
        <f>VLOOKUP(A10712,'[2]دراسات قانونية'!$A$3:$E$600,1,0)</f>
        <v>#N/A</v>
      </c>
    </row>
    <row r="10713" spans="1:35" hidden="1" x14ac:dyDescent="0.25">
      <c r="A10713" s="246">
        <v>338774</v>
      </c>
      <c r="B10713" s="247" t="s">
        <v>14842</v>
      </c>
      <c r="C10713" s="247" t="s">
        <v>721</v>
      </c>
      <c r="D10713" s="248" t="s">
        <v>1322</v>
      </c>
      <c r="E10713" t="s">
        <v>76</v>
      </c>
      <c r="F10713" s="126">
        <v>32509</v>
      </c>
      <c r="G10713" s="248" t="s">
        <v>725</v>
      </c>
      <c r="H10713" t="s">
        <v>16</v>
      </c>
      <c r="I10713" t="s">
        <v>136</v>
      </c>
      <c r="J10713" s="247" t="s">
        <v>1226</v>
      </c>
      <c r="K10713"/>
      <c r="L10713" t="s">
        <v>27</v>
      </c>
      <c r="M10713"/>
      <c r="N10713"/>
      <c r="O10713"/>
      <c r="P10713"/>
      <c r="Q10713"/>
      <c r="U10713"/>
      <c r="V10713">
        <v>0</v>
      </c>
      <c r="W10713" s="247"/>
      <c r="X10713"/>
      <c r="Y10713"/>
      <c r="Z10713"/>
      <c r="AA10713"/>
      <c r="AB10713"/>
      <c r="AC10713"/>
      <c r="AD10713"/>
      <c r="AE10713"/>
      <c r="AF10713"/>
      <c r="AG10713"/>
      <c r="AH10713" s="115" t="s">
        <v>4308</v>
      </c>
    </row>
    <row r="10714" spans="1:35" x14ac:dyDescent="0.25">
      <c r="A10714" s="243">
        <v>338775</v>
      </c>
      <c r="B10714" s="244" t="s">
        <v>14843</v>
      </c>
      <c r="C10714" s="244" t="s">
        <v>269</v>
      </c>
      <c r="D10714" s="245" t="s">
        <v>504</v>
      </c>
      <c r="E10714" s="115" t="s">
        <v>77</v>
      </c>
      <c r="F10714" s="237">
        <v>32262</v>
      </c>
      <c r="G10714" s="245" t="s">
        <v>18</v>
      </c>
      <c r="H10714" s="115" t="s">
        <v>16</v>
      </c>
      <c r="I10714" t="s">
        <v>107</v>
      </c>
      <c r="J10714" s="244"/>
      <c r="U10714"/>
      <c r="V10714" t="s">
        <v>16623</v>
      </c>
      <c r="W10714" s="244"/>
      <c r="AC10714" s="115" t="s">
        <v>4308</v>
      </c>
      <c r="AD10714" s="115" t="s">
        <v>4308</v>
      </c>
      <c r="AE10714" s="115" t="s">
        <v>4308</v>
      </c>
      <c r="AF10714" s="115" t="s">
        <v>4308</v>
      </c>
      <c r="AG10714" s="115" t="s">
        <v>4308</v>
      </c>
      <c r="AH10714" s="115" t="s">
        <v>4308</v>
      </c>
      <c r="AI10714" s="115" t="e">
        <f>VLOOKUP(A10714,'[2]دراسات قانونية'!$A$3:$E$600,1,0)</f>
        <v>#N/A</v>
      </c>
    </row>
    <row r="10715" spans="1:35" x14ac:dyDescent="0.25">
      <c r="A10715" s="243">
        <v>338776</v>
      </c>
      <c r="B10715" s="244" t="s">
        <v>14844</v>
      </c>
      <c r="C10715" s="244" t="s">
        <v>11100</v>
      </c>
      <c r="D10715" s="245" t="s">
        <v>316</v>
      </c>
      <c r="E10715" s="115" t="s">
        <v>77</v>
      </c>
      <c r="F10715" s="237">
        <v>32886</v>
      </c>
      <c r="G10715" s="245" t="s">
        <v>353</v>
      </c>
      <c r="H10715" s="115" t="s">
        <v>16</v>
      </c>
      <c r="I10715" t="s">
        <v>107</v>
      </c>
      <c r="J10715" s="244"/>
      <c r="U10715"/>
      <c r="V10715" t="s">
        <v>16623</v>
      </c>
      <c r="W10715" s="244"/>
      <c r="AC10715" s="115" t="s">
        <v>4308</v>
      </c>
      <c r="AD10715" s="115" t="s">
        <v>4308</v>
      </c>
      <c r="AE10715" s="115" t="s">
        <v>4308</v>
      </c>
      <c r="AF10715" s="115" t="s">
        <v>4308</v>
      </c>
      <c r="AG10715" s="115" t="s">
        <v>4308</v>
      </c>
      <c r="AH10715" s="115" t="s">
        <v>4308</v>
      </c>
      <c r="AI10715" s="115" t="e">
        <f>VLOOKUP(A10715,'[2]دراسات قانونية'!$A$3:$E$600,1,0)</f>
        <v>#N/A</v>
      </c>
    </row>
    <row r="10716" spans="1:35" x14ac:dyDescent="0.25">
      <c r="A10716" s="243">
        <v>338777</v>
      </c>
      <c r="B10716" s="244" t="s">
        <v>14845</v>
      </c>
      <c r="C10716" s="244" t="s">
        <v>212</v>
      </c>
      <c r="D10716" s="245" t="s">
        <v>891</v>
      </c>
      <c r="E10716" s="115" t="s">
        <v>76</v>
      </c>
      <c r="F10716" s="237">
        <v>36300</v>
      </c>
      <c r="G10716" s="245" t="s">
        <v>1054</v>
      </c>
      <c r="H10716" s="115" t="s">
        <v>16</v>
      </c>
      <c r="I10716" t="s">
        <v>107</v>
      </c>
      <c r="J10716" s="244"/>
      <c r="U10716"/>
      <c r="V10716" t="s">
        <v>16623</v>
      </c>
      <c r="W10716" s="244"/>
      <c r="AD10716" s="115" t="s">
        <v>4308</v>
      </c>
      <c r="AE10716" s="115" t="s">
        <v>4308</v>
      </c>
      <c r="AF10716" s="115" t="s">
        <v>4308</v>
      </c>
      <c r="AG10716" s="115" t="s">
        <v>4308</v>
      </c>
      <c r="AH10716" s="115" t="s">
        <v>4308</v>
      </c>
      <c r="AI10716" s="115" t="e">
        <f>VLOOKUP(A10716,'[2]دراسات قانونية'!$A$3:$E$600,1,0)</f>
        <v>#N/A</v>
      </c>
    </row>
    <row r="10717" spans="1:35" x14ac:dyDescent="0.25">
      <c r="A10717" s="243">
        <v>338778</v>
      </c>
      <c r="B10717" s="244" t="s">
        <v>14846</v>
      </c>
      <c r="C10717" s="244" t="s">
        <v>324</v>
      </c>
      <c r="D10717" s="245" t="s">
        <v>6866</v>
      </c>
      <c r="E10717" s="115" t="s">
        <v>76</v>
      </c>
      <c r="F10717" s="237">
        <v>31318</v>
      </c>
      <c r="G10717" s="245" t="s">
        <v>47</v>
      </c>
      <c r="H10717" s="115" t="s">
        <v>16</v>
      </c>
      <c r="I10717" t="s">
        <v>107</v>
      </c>
      <c r="J10717" s="244"/>
      <c r="U10717"/>
      <c r="V10717" t="s">
        <v>16623</v>
      </c>
      <c r="W10717" s="244"/>
      <c r="AC10717" s="115" t="s">
        <v>4308</v>
      </c>
      <c r="AD10717" s="115" t="s">
        <v>4308</v>
      </c>
      <c r="AE10717" s="115" t="s">
        <v>4308</v>
      </c>
      <c r="AF10717" s="115" t="s">
        <v>4308</v>
      </c>
      <c r="AG10717" s="115" t="s">
        <v>4308</v>
      </c>
      <c r="AH10717" s="115" t="s">
        <v>4308</v>
      </c>
      <c r="AI10717" s="115" t="e">
        <f>VLOOKUP(A10717,'[2]دراسات قانونية'!$A$3:$E$600,1,0)</f>
        <v>#N/A</v>
      </c>
    </row>
    <row r="10718" spans="1:35" hidden="1" x14ac:dyDescent="0.25">
      <c r="A10718" s="246">
        <v>338779</v>
      </c>
      <c r="B10718" s="247" t="s">
        <v>14847</v>
      </c>
      <c r="C10718" s="247" t="s">
        <v>408</v>
      </c>
      <c r="D10718" s="248" t="s">
        <v>739</v>
      </c>
      <c r="E10718" t="s">
        <v>77</v>
      </c>
      <c r="F10718" s="126">
        <v>26719</v>
      </c>
      <c r="G10718" s="248" t="s">
        <v>61</v>
      </c>
      <c r="H10718" t="s">
        <v>16</v>
      </c>
      <c r="I10718" t="s">
        <v>129</v>
      </c>
      <c r="J10718" s="247" t="s">
        <v>1226</v>
      </c>
      <c r="K10718"/>
      <c r="L10718" t="s">
        <v>18</v>
      </c>
      <c r="M10718"/>
      <c r="N10718"/>
      <c r="O10718"/>
      <c r="P10718"/>
      <c r="Q10718"/>
      <c r="U10718"/>
      <c r="V10718">
        <v>0</v>
      </c>
      <c r="W10718" s="247"/>
      <c r="X10718"/>
      <c r="Y10718"/>
      <c r="Z10718"/>
      <c r="AA10718"/>
      <c r="AB10718"/>
      <c r="AC10718"/>
      <c r="AD10718"/>
      <c r="AE10718"/>
      <c r="AF10718"/>
      <c r="AG10718"/>
      <c r="AH10718" s="115" t="s">
        <v>4308</v>
      </c>
    </row>
    <row r="10719" spans="1:35" x14ac:dyDescent="0.25">
      <c r="A10719" s="243">
        <v>338780</v>
      </c>
      <c r="B10719" s="244" t="s">
        <v>14848</v>
      </c>
      <c r="C10719" s="244" t="s">
        <v>614</v>
      </c>
      <c r="D10719" s="245" t="s">
        <v>1601</v>
      </c>
      <c r="E10719" s="115" t="s">
        <v>77</v>
      </c>
      <c r="F10719" s="237">
        <v>30081</v>
      </c>
      <c r="G10719" s="245" t="s">
        <v>225</v>
      </c>
      <c r="H10719" s="115" t="s">
        <v>16</v>
      </c>
      <c r="I10719" t="s">
        <v>107</v>
      </c>
      <c r="J10719" s="244"/>
      <c r="U10719"/>
      <c r="V10719" t="s">
        <v>16623</v>
      </c>
      <c r="W10719" s="244"/>
      <c r="AC10719" s="115" t="s">
        <v>4308</v>
      </c>
      <c r="AD10719" s="115" t="s">
        <v>4308</v>
      </c>
      <c r="AE10719" s="115" t="s">
        <v>4308</v>
      </c>
      <c r="AF10719" s="115" t="s">
        <v>4308</v>
      </c>
      <c r="AG10719" s="115" t="s">
        <v>4308</v>
      </c>
      <c r="AH10719" s="115" t="s">
        <v>4308</v>
      </c>
      <c r="AI10719" s="115" t="e">
        <f>VLOOKUP(A10719,'[2]دراسات قانونية'!$A$3:$E$600,1,0)</f>
        <v>#N/A</v>
      </c>
    </row>
    <row r="10720" spans="1:35" hidden="1" x14ac:dyDescent="0.25">
      <c r="A10720" s="243">
        <v>338781</v>
      </c>
      <c r="B10720" s="244" t="s">
        <v>3400</v>
      </c>
      <c r="C10720" s="244" t="s">
        <v>519</v>
      </c>
      <c r="D10720" s="245" t="s">
        <v>838</v>
      </c>
      <c r="E10720" s="115" t="s">
        <v>77</v>
      </c>
      <c r="F10720" s="237">
        <v>29543</v>
      </c>
      <c r="G10720" s="245" t="s">
        <v>18</v>
      </c>
      <c r="H10720" s="115" t="s">
        <v>16</v>
      </c>
      <c r="I10720" t="s">
        <v>199</v>
      </c>
      <c r="J10720" s="244" t="s">
        <v>1226</v>
      </c>
      <c r="L10720" s="115" t="s">
        <v>47</v>
      </c>
      <c r="U10720"/>
      <c r="V10720">
        <v>0</v>
      </c>
      <c r="W10720" s="244"/>
    </row>
    <row r="10721" spans="1:35" hidden="1" x14ac:dyDescent="0.25">
      <c r="A10721" s="243">
        <v>338782</v>
      </c>
      <c r="B10721" s="244" t="s">
        <v>3401</v>
      </c>
      <c r="C10721" s="244" t="s">
        <v>530</v>
      </c>
      <c r="D10721" s="245" t="s">
        <v>595</v>
      </c>
      <c r="E10721" s="115" t="s">
        <v>77</v>
      </c>
      <c r="F10721" s="237">
        <v>34943</v>
      </c>
      <c r="G10721" s="245" t="s">
        <v>1473</v>
      </c>
      <c r="H10721" s="115" t="s">
        <v>16</v>
      </c>
      <c r="I10721" t="s">
        <v>199</v>
      </c>
      <c r="J10721" s="244" t="s">
        <v>15</v>
      </c>
      <c r="L10721" s="115" t="s">
        <v>30</v>
      </c>
      <c r="U10721"/>
      <c r="V10721">
        <v>0</v>
      </c>
      <c r="W10721" s="244"/>
    </row>
    <row r="10722" spans="1:35" x14ac:dyDescent="0.25">
      <c r="A10722" s="243">
        <v>338783</v>
      </c>
      <c r="B10722" s="244" t="s">
        <v>14849</v>
      </c>
      <c r="C10722" s="244" t="s">
        <v>596</v>
      </c>
      <c r="D10722" s="245" t="s">
        <v>14850</v>
      </c>
      <c r="E10722" s="115" t="s">
        <v>77</v>
      </c>
      <c r="F10722" s="237">
        <v>28140</v>
      </c>
      <c r="G10722" s="245" t="s">
        <v>18</v>
      </c>
      <c r="H10722" s="115" t="s">
        <v>16</v>
      </c>
      <c r="I10722" t="s">
        <v>107</v>
      </c>
      <c r="J10722" s="244"/>
      <c r="U10722"/>
      <c r="V10722" t="s">
        <v>16623</v>
      </c>
      <c r="W10722" s="244"/>
      <c r="AC10722" s="115" t="s">
        <v>4308</v>
      </c>
      <c r="AD10722" s="115" t="s">
        <v>4308</v>
      </c>
      <c r="AE10722" s="115" t="s">
        <v>4308</v>
      </c>
      <c r="AF10722" s="115" t="s">
        <v>4308</v>
      </c>
      <c r="AG10722" s="115" t="s">
        <v>4308</v>
      </c>
      <c r="AH10722" s="115" t="s">
        <v>4308</v>
      </c>
      <c r="AI10722" s="115" t="e">
        <f>VLOOKUP(A10722,'[2]دراسات قانونية'!$A$3:$E$600,1,0)</f>
        <v>#N/A</v>
      </c>
    </row>
    <row r="10723" spans="1:35" hidden="1" x14ac:dyDescent="0.25">
      <c r="A10723" s="246">
        <v>338784</v>
      </c>
      <c r="B10723" s="247" t="s">
        <v>14851</v>
      </c>
      <c r="C10723" s="247" t="s">
        <v>634</v>
      </c>
      <c r="D10723" s="248" t="s">
        <v>402</v>
      </c>
      <c r="E10723" t="s">
        <v>76</v>
      </c>
      <c r="F10723" s="126">
        <v>22739</v>
      </c>
      <c r="G10723" s="248" t="s">
        <v>834</v>
      </c>
      <c r="H10723" t="s">
        <v>16</v>
      </c>
      <c r="I10723" t="s">
        <v>201</v>
      </c>
      <c r="J10723" s="247" t="s">
        <v>1226</v>
      </c>
      <c r="K10723"/>
      <c r="L10723" t="s">
        <v>18</v>
      </c>
      <c r="M10723"/>
      <c r="N10723"/>
      <c r="O10723"/>
      <c r="P10723"/>
      <c r="Q10723"/>
      <c r="U10723"/>
      <c r="V10723">
        <v>0</v>
      </c>
      <c r="W10723" s="247"/>
      <c r="X10723"/>
      <c r="Y10723"/>
      <c r="Z10723"/>
      <c r="AA10723"/>
      <c r="AB10723"/>
      <c r="AC10723"/>
      <c r="AD10723"/>
      <c r="AE10723"/>
      <c r="AF10723"/>
      <c r="AG10723"/>
    </row>
    <row r="10724" spans="1:35" hidden="1" x14ac:dyDescent="0.25">
      <c r="A10724" s="243">
        <v>338785</v>
      </c>
      <c r="B10724" s="244" t="s">
        <v>2508</v>
      </c>
      <c r="C10724" s="244" t="s">
        <v>244</v>
      </c>
      <c r="D10724" s="245" t="s">
        <v>521</v>
      </c>
      <c r="E10724" s="115" t="s">
        <v>77</v>
      </c>
      <c r="F10724" s="237">
        <v>29463</v>
      </c>
      <c r="G10724" s="245" t="s">
        <v>547</v>
      </c>
      <c r="H10724" s="115" t="s">
        <v>19</v>
      </c>
      <c r="I10724" t="s">
        <v>199</v>
      </c>
      <c r="J10724" s="244" t="s">
        <v>1226</v>
      </c>
      <c r="L10724" s="115" t="s">
        <v>18</v>
      </c>
      <c r="U10724"/>
      <c r="V10724">
        <v>0</v>
      </c>
      <c r="W10724" s="244"/>
    </row>
    <row r="10725" spans="1:35" x14ac:dyDescent="0.25">
      <c r="A10725" s="243">
        <v>338786</v>
      </c>
      <c r="B10725" s="244" t="s">
        <v>14852</v>
      </c>
      <c r="C10725" s="244" t="s">
        <v>227</v>
      </c>
      <c r="D10725" s="245" t="s">
        <v>14853</v>
      </c>
      <c r="E10725" s="115" t="s">
        <v>76</v>
      </c>
      <c r="F10725" s="237">
        <v>32874</v>
      </c>
      <c r="G10725" s="245" t="s">
        <v>2166</v>
      </c>
      <c r="H10725" s="115" t="s">
        <v>19</v>
      </c>
      <c r="I10725" t="s">
        <v>107</v>
      </c>
      <c r="J10725" s="244" t="s">
        <v>1226</v>
      </c>
      <c r="L10725" s="115" t="s">
        <v>18</v>
      </c>
      <c r="U10725"/>
      <c r="V10725" t="s">
        <v>16623</v>
      </c>
      <c r="W10725" s="244"/>
      <c r="AG10725" s="115" t="s">
        <v>4308</v>
      </c>
      <c r="AH10725" s="115" t="s">
        <v>4308</v>
      </c>
      <c r="AI10725" s="115" t="e">
        <f>VLOOKUP(A10725,'[2]دراسات قانونية'!$A$3:$E$600,1,0)</f>
        <v>#N/A</v>
      </c>
    </row>
    <row r="10726" spans="1:35" x14ac:dyDescent="0.25">
      <c r="A10726" s="243">
        <v>338787</v>
      </c>
      <c r="B10726" s="244" t="s">
        <v>14854</v>
      </c>
      <c r="C10726" s="244" t="s">
        <v>14855</v>
      </c>
      <c r="D10726" s="245" t="s">
        <v>11083</v>
      </c>
      <c r="E10726" s="115" t="s">
        <v>76</v>
      </c>
      <c r="F10726" s="237">
        <v>30077</v>
      </c>
      <c r="G10726" s="245" t="s">
        <v>10295</v>
      </c>
      <c r="H10726" s="115" t="s">
        <v>16</v>
      </c>
      <c r="I10726" t="s">
        <v>107</v>
      </c>
      <c r="J10726" s="244" t="s">
        <v>1226</v>
      </c>
      <c r="L10726" s="115" t="s">
        <v>55</v>
      </c>
      <c r="U10726"/>
      <c r="V10726">
        <v>0</v>
      </c>
      <c r="W10726" s="244"/>
      <c r="AI10726" s="115" t="e">
        <f>VLOOKUP(A10726,'[2]دراسات قانونية'!$A$3:$E$600,1,0)</f>
        <v>#N/A</v>
      </c>
    </row>
    <row r="10727" spans="1:35" hidden="1" x14ac:dyDescent="0.25">
      <c r="A10727" s="246">
        <v>338788</v>
      </c>
      <c r="B10727" s="247" t="s">
        <v>14856</v>
      </c>
      <c r="C10727" s="247" t="s">
        <v>329</v>
      </c>
      <c r="D10727" s="248" t="s">
        <v>759</v>
      </c>
      <c r="E10727" t="s">
        <v>77</v>
      </c>
      <c r="F10727" s="126">
        <v>36008</v>
      </c>
      <c r="G10727" s="248" t="s">
        <v>14857</v>
      </c>
      <c r="H10727" t="s">
        <v>16</v>
      </c>
      <c r="I10727" t="s">
        <v>129</v>
      </c>
      <c r="J10727" s="247" t="s">
        <v>1226</v>
      </c>
      <c r="K10727"/>
      <c r="L10727" t="s">
        <v>40</v>
      </c>
      <c r="M10727"/>
      <c r="N10727"/>
      <c r="O10727"/>
      <c r="P10727"/>
      <c r="Q10727"/>
      <c r="U10727"/>
      <c r="V10727">
        <v>0</v>
      </c>
      <c r="W10727" s="247"/>
      <c r="X10727"/>
      <c r="Y10727"/>
      <c r="Z10727"/>
      <c r="AA10727"/>
      <c r="AB10727"/>
      <c r="AC10727"/>
      <c r="AD10727"/>
      <c r="AE10727"/>
      <c r="AF10727"/>
      <c r="AG10727"/>
      <c r="AH10727" s="115" t="s">
        <v>4308</v>
      </c>
    </row>
    <row r="10728" spans="1:35" hidden="1" x14ac:dyDescent="0.25">
      <c r="A10728" s="246">
        <v>338789</v>
      </c>
      <c r="B10728" s="247" t="s">
        <v>14858</v>
      </c>
      <c r="C10728" s="247" t="s">
        <v>9972</v>
      </c>
      <c r="D10728" s="248" t="s">
        <v>4574</v>
      </c>
      <c r="E10728" t="s">
        <v>77</v>
      </c>
      <c r="F10728" s="126">
        <v>35085</v>
      </c>
      <c r="G10728" s="248" t="s">
        <v>18</v>
      </c>
      <c r="H10728" t="s">
        <v>19</v>
      </c>
      <c r="I10728" t="s">
        <v>5306</v>
      </c>
      <c r="J10728" s="247" t="s">
        <v>1226</v>
      </c>
      <c r="K10728"/>
      <c r="L10728" t="s">
        <v>67</v>
      </c>
      <c r="M10728"/>
      <c r="N10728"/>
      <c r="O10728"/>
      <c r="P10728"/>
      <c r="Q10728"/>
      <c r="U10728"/>
      <c r="V10728">
        <v>0</v>
      </c>
      <c r="W10728" s="247"/>
      <c r="X10728"/>
      <c r="Y10728"/>
      <c r="Z10728"/>
      <c r="AA10728"/>
      <c r="AB10728"/>
      <c r="AC10728"/>
      <c r="AD10728"/>
      <c r="AE10728"/>
      <c r="AF10728"/>
      <c r="AG10728"/>
    </row>
    <row r="10729" spans="1:35" hidden="1" x14ac:dyDescent="0.25">
      <c r="A10729" s="246">
        <v>338790</v>
      </c>
      <c r="B10729" s="247" t="s">
        <v>14859</v>
      </c>
      <c r="C10729" s="247" t="s">
        <v>209</v>
      </c>
      <c r="D10729" s="248" t="s">
        <v>11503</v>
      </c>
      <c r="E10729" t="s">
        <v>77</v>
      </c>
      <c r="F10729" s="126">
        <v>36527</v>
      </c>
      <c r="G10729" s="248" t="s">
        <v>14860</v>
      </c>
      <c r="H10729" t="s">
        <v>16</v>
      </c>
      <c r="I10729" t="s">
        <v>201</v>
      </c>
      <c r="J10729" s="247" t="s">
        <v>15</v>
      </c>
      <c r="K10729"/>
      <c r="L10729" t="s">
        <v>73</v>
      </c>
      <c r="M10729"/>
      <c r="N10729"/>
      <c r="O10729"/>
      <c r="P10729"/>
      <c r="Q10729"/>
      <c r="U10729"/>
      <c r="V10729">
        <v>0</v>
      </c>
      <c r="W10729" s="247"/>
      <c r="X10729"/>
      <c r="Y10729"/>
      <c r="Z10729"/>
      <c r="AA10729"/>
      <c r="AB10729"/>
      <c r="AC10729"/>
      <c r="AD10729"/>
      <c r="AE10729"/>
      <c r="AF10729"/>
      <c r="AG10729"/>
    </row>
    <row r="10730" spans="1:35" hidden="1" x14ac:dyDescent="0.25">
      <c r="A10730" s="243">
        <v>338791</v>
      </c>
      <c r="B10730" s="244" t="s">
        <v>3402</v>
      </c>
      <c r="C10730" s="244" t="s">
        <v>219</v>
      </c>
      <c r="D10730" s="245" t="s">
        <v>456</v>
      </c>
      <c r="E10730" s="115" t="s">
        <v>77</v>
      </c>
      <c r="F10730" s="237">
        <v>32575</v>
      </c>
      <c r="G10730" s="245" t="s">
        <v>3403</v>
      </c>
      <c r="H10730" s="115" t="s">
        <v>16</v>
      </c>
      <c r="I10730" t="s">
        <v>199</v>
      </c>
      <c r="J10730" s="244" t="s">
        <v>15</v>
      </c>
      <c r="L10730" s="115" t="s">
        <v>40</v>
      </c>
      <c r="U10730"/>
      <c r="V10730">
        <v>0</v>
      </c>
      <c r="W10730" s="244"/>
    </row>
    <row r="10731" spans="1:35" x14ac:dyDescent="0.25">
      <c r="A10731" s="243">
        <v>338792</v>
      </c>
      <c r="B10731" s="244" t="s">
        <v>14861</v>
      </c>
      <c r="C10731" s="244" t="s">
        <v>227</v>
      </c>
      <c r="D10731" s="245" t="s">
        <v>9230</v>
      </c>
      <c r="E10731" s="115" t="s">
        <v>76</v>
      </c>
      <c r="F10731" s="237">
        <v>32235</v>
      </c>
      <c r="G10731" s="245" t="s">
        <v>879</v>
      </c>
      <c r="H10731" s="115" t="s">
        <v>16</v>
      </c>
      <c r="I10731" t="s">
        <v>107</v>
      </c>
      <c r="J10731" s="244"/>
      <c r="U10731"/>
      <c r="V10731" t="s">
        <v>16623</v>
      </c>
      <c r="W10731" s="244"/>
      <c r="AC10731" s="115" t="s">
        <v>4308</v>
      </c>
      <c r="AD10731" s="115" t="s">
        <v>4308</v>
      </c>
      <c r="AE10731" s="115" t="s">
        <v>4308</v>
      </c>
      <c r="AF10731" s="115" t="s">
        <v>4308</v>
      </c>
      <c r="AG10731" s="115" t="s">
        <v>4308</v>
      </c>
      <c r="AH10731" s="115" t="s">
        <v>4308</v>
      </c>
      <c r="AI10731" s="115" t="e">
        <f>VLOOKUP(A10731,'[2]دراسات قانونية'!$A$3:$E$600,1,0)</f>
        <v>#N/A</v>
      </c>
    </row>
    <row r="10732" spans="1:35" hidden="1" x14ac:dyDescent="0.25">
      <c r="A10732" s="243">
        <v>338793</v>
      </c>
      <c r="B10732" s="244" t="s">
        <v>3404</v>
      </c>
      <c r="C10732" s="244" t="s">
        <v>252</v>
      </c>
      <c r="D10732" s="245" t="s">
        <v>235</v>
      </c>
      <c r="E10732" s="115" t="s">
        <v>77</v>
      </c>
      <c r="F10732" s="237">
        <v>32370</v>
      </c>
      <c r="G10732" s="245" t="s">
        <v>18</v>
      </c>
      <c r="H10732" s="115" t="s">
        <v>16</v>
      </c>
      <c r="I10732" t="s">
        <v>199</v>
      </c>
      <c r="J10732" s="244" t="s">
        <v>1226</v>
      </c>
      <c r="L10732" s="115" t="s">
        <v>30</v>
      </c>
      <c r="U10732"/>
      <c r="V10732">
        <v>0</v>
      </c>
      <c r="W10732" s="244"/>
    </row>
    <row r="10733" spans="1:35" hidden="1" x14ac:dyDescent="0.25">
      <c r="A10733" s="246">
        <v>338794</v>
      </c>
      <c r="B10733" s="247" t="s">
        <v>14862</v>
      </c>
      <c r="C10733" s="247" t="s">
        <v>941</v>
      </c>
      <c r="D10733" s="248" t="s">
        <v>508</v>
      </c>
      <c r="E10733" t="s">
        <v>77</v>
      </c>
      <c r="F10733" s="126">
        <v>33390</v>
      </c>
      <c r="G10733" s="248" t="s">
        <v>37</v>
      </c>
      <c r="H10733" t="s">
        <v>16</v>
      </c>
      <c r="I10733" t="s">
        <v>129</v>
      </c>
      <c r="J10733" s="247"/>
      <c r="K10733"/>
      <c r="L10733"/>
      <c r="M10733"/>
      <c r="N10733"/>
      <c r="O10733"/>
      <c r="P10733"/>
      <c r="Q10733"/>
      <c r="U10733"/>
      <c r="V10733">
        <v>0</v>
      </c>
      <c r="W10733" s="247"/>
      <c r="X10733"/>
      <c r="Y10733"/>
      <c r="Z10733"/>
      <c r="AA10733"/>
      <c r="AB10733"/>
      <c r="AC10733"/>
      <c r="AD10733"/>
      <c r="AE10733"/>
      <c r="AF10733"/>
      <c r="AG10733"/>
      <c r="AH10733" s="115" t="s">
        <v>4308</v>
      </c>
    </row>
    <row r="10734" spans="1:35" hidden="1" x14ac:dyDescent="0.25">
      <c r="A10734" s="246">
        <v>338795</v>
      </c>
      <c r="B10734" s="247" t="s">
        <v>14863</v>
      </c>
      <c r="C10734" s="247" t="s">
        <v>665</v>
      </c>
      <c r="D10734" s="248" t="s">
        <v>14864</v>
      </c>
      <c r="E10734" t="s">
        <v>77</v>
      </c>
      <c r="F10734" s="126">
        <v>26624</v>
      </c>
      <c r="G10734" s="248" t="s">
        <v>347</v>
      </c>
      <c r="H10734" t="s">
        <v>16</v>
      </c>
      <c r="I10734" t="s">
        <v>136</v>
      </c>
      <c r="J10734" s="247" t="s">
        <v>1226</v>
      </c>
      <c r="K10734"/>
      <c r="L10734" t="s">
        <v>70</v>
      </c>
      <c r="M10734"/>
      <c r="N10734"/>
      <c r="O10734"/>
      <c r="P10734"/>
      <c r="Q10734"/>
      <c r="U10734"/>
      <c r="V10734">
        <v>0</v>
      </c>
      <c r="W10734" s="247"/>
      <c r="X10734"/>
      <c r="Y10734"/>
      <c r="Z10734"/>
      <c r="AA10734"/>
      <c r="AB10734"/>
      <c r="AC10734"/>
      <c r="AD10734"/>
      <c r="AE10734"/>
      <c r="AF10734"/>
      <c r="AG10734"/>
      <c r="AH10734" s="115" t="s">
        <v>4308</v>
      </c>
    </row>
    <row r="10735" spans="1:35" x14ac:dyDescent="0.25">
      <c r="A10735" s="243">
        <v>338796</v>
      </c>
      <c r="B10735" s="244" t="s">
        <v>14865</v>
      </c>
      <c r="C10735" s="244" t="s">
        <v>1105</v>
      </c>
      <c r="D10735" s="245" t="s">
        <v>630</v>
      </c>
      <c r="E10735" s="115" t="s">
        <v>76</v>
      </c>
      <c r="F10735" s="237">
        <v>29541</v>
      </c>
      <c r="G10735" s="245" t="s">
        <v>211</v>
      </c>
      <c r="H10735" s="115" t="s">
        <v>16</v>
      </c>
      <c r="I10735" t="s">
        <v>107</v>
      </c>
      <c r="J10735" s="244"/>
      <c r="U10735"/>
      <c r="V10735" t="s">
        <v>16623</v>
      </c>
      <c r="W10735" s="244"/>
      <c r="AC10735" s="115" t="s">
        <v>4308</v>
      </c>
      <c r="AD10735" s="115" t="s">
        <v>4308</v>
      </c>
      <c r="AE10735" s="115" t="s">
        <v>4308</v>
      </c>
      <c r="AF10735" s="115" t="s">
        <v>4308</v>
      </c>
      <c r="AG10735" s="115" t="s">
        <v>4308</v>
      </c>
      <c r="AH10735" s="115" t="s">
        <v>4308</v>
      </c>
      <c r="AI10735" s="115" t="e">
        <f>VLOOKUP(A10735,'[2]دراسات قانونية'!$A$3:$E$600,1,0)</f>
        <v>#N/A</v>
      </c>
    </row>
    <row r="10736" spans="1:35" hidden="1" x14ac:dyDescent="0.25">
      <c r="A10736" s="246">
        <v>338797</v>
      </c>
      <c r="B10736" s="247" t="s">
        <v>14866</v>
      </c>
      <c r="C10736" s="247" t="s">
        <v>360</v>
      </c>
      <c r="D10736" s="248" t="s">
        <v>8973</v>
      </c>
      <c r="E10736" t="s">
        <v>77</v>
      </c>
      <c r="F10736" s="126">
        <v>33562</v>
      </c>
      <c r="G10736" s="248" t="s">
        <v>14867</v>
      </c>
      <c r="H10736" t="s">
        <v>16</v>
      </c>
      <c r="I10736" t="s">
        <v>129</v>
      </c>
      <c r="J10736" s="247" t="s">
        <v>1226</v>
      </c>
      <c r="K10736"/>
      <c r="L10736" t="s">
        <v>61</v>
      </c>
      <c r="M10736"/>
      <c r="N10736"/>
      <c r="O10736"/>
      <c r="P10736"/>
      <c r="Q10736"/>
      <c r="U10736"/>
      <c r="V10736">
        <v>0</v>
      </c>
      <c r="W10736" s="247"/>
      <c r="X10736"/>
      <c r="Y10736"/>
      <c r="Z10736"/>
      <c r="AA10736"/>
      <c r="AB10736"/>
      <c r="AC10736"/>
      <c r="AD10736"/>
      <c r="AE10736" t="s">
        <v>4308</v>
      </c>
      <c r="AF10736" t="s">
        <v>4308</v>
      </c>
      <c r="AG10736" t="s">
        <v>4308</v>
      </c>
      <c r="AH10736" s="115" t="s">
        <v>4308</v>
      </c>
    </row>
    <row r="10737" spans="1:35" x14ac:dyDescent="0.25">
      <c r="A10737" s="243">
        <v>338798</v>
      </c>
      <c r="B10737" s="244" t="s">
        <v>14868</v>
      </c>
      <c r="C10737" s="244" t="s">
        <v>219</v>
      </c>
      <c r="D10737" s="245" t="s">
        <v>237</v>
      </c>
      <c r="E10737" s="115" t="s">
        <v>77</v>
      </c>
      <c r="F10737" s="237">
        <v>34918</v>
      </c>
      <c r="G10737" s="245" t="s">
        <v>18</v>
      </c>
      <c r="H10737" s="115" t="s">
        <v>16</v>
      </c>
      <c r="I10737" t="s">
        <v>107</v>
      </c>
      <c r="J10737" s="244"/>
      <c r="U10737"/>
      <c r="V10737" t="s">
        <v>16623</v>
      </c>
      <c r="W10737" s="244"/>
      <c r="AC10737" s="115" t="s">
        <v>4308</v>
      </c>
      <c r="AD10737" s="115" t="s">
        <v>4308</v>
      </c>
      <c r="AE10737" s="115" t="s">
        <v>4308</v>
      </c>
      <c r="AF10737" s="115" t="s">
        <v>4308</v>
      </c>
      <c r="AG10737" s="115" t="s">
        <v>4308</v>
      </c>
      <c r="AH10737" s="115" t="s">
        <v>4308</v>
      </c>
      <c r="AI10737" s="115" t="e">
        <f>VLOOKUP(A10737,'[2]دراسات قانونية'!$A$3:$E$600,1,0)</f>
        <v>#N/A</v>
      </c>
    </row>
    <row r="10738" spans="1:35" hidden="1" x14ac:dyDescent="0.25">
      <c r="A10738" s="243">
        <v>338799</v>
      </c>
      <c r="B10738" s="244" t="s">
        <v>3405</v>
      </c>
      <c r="C10738" s="244" t="s">
        <v>244</v>
      </c>
      <c r="D10738" s="245" t="s">
        <v>2294</v>
      </c>
      <c r="E10738" s="115" t="s">
        <v>77</v>
      </c>
      <c r="F10738" s="237">
        <v>28467</v>
      </c>
      <c r="G10738" s="245" t="s">
        <v>40</v>
      </c>
      <c r="H10738" s="115" t="s">
        <v>16</v>
      </c>
      <c r="I10738" t="s">
        <v>199</v>
      </c>
      <c r="J10738" s="244" t="s">
        <v>1226</v>
      </c>
      <c r="L10738" s="115" t="s">
        <v>18</v>
      </c>
      <c r="U10738"/>
      <c r="V10738">
        <v>0</v>
      </c>
      <c r="W10738" s="244"/>
    </row>
    <row r="10739" spans="1:35" hidden="1" x14ac:dyDescent="0.25">
      <c r="A10739" s="243">
        <v>338800</v>
      </c>
      <c r="B10739" s="244" t="s">
        <v>3406</v>
      </c>
      <c r="C10739" s="244" t="s">
        <v>566</v>
      </c>
      <c r="D10739" s="245" t="s">
        <v>880</v>
      </c>
      <c r="E10739" s="115" t="s">
        <v>77</v>
      </c>
      <c r="F10739" s="237">
        <v>32291</v>
      </c>
      <c r="G10739" s="245" t="s">
        <v>18</v>
      </c>
      <c r="H10739" s="115" t="s">
        <v>16</v>
      </c>
      <c r="I10739" t="s">
        <v>199</v>
      </c>
      <c r="J10739" s="244" t="s">
        <v>15</v>
      </c>
      <c r="L10739" s="115" t="s">
        <v>30</v>
      </c>
      <c r="U10739"/>
      <c r="V10739">
        <v>0</v>
      </c>
      <c r="W10739" s="244"/>
    </row>
    <row r="10740" spans="1:35" x14ac:dyDescent="0.25">
      <c r="A10740" s="243">
        <v>338801</v>
      </c>
      <c r="B10740" s="244" t="s">
        <v>14869</v>
      </c>
      <c r="C10740" s="244" t="s">
        <v>519</v>
      </c>
      <c r="D10740" s="245" t="s">
        <v>14870</v>
      </c>
      <c r="E10740" s="115" t="s">
        <v>76</v>
      </c>
      <c r="F10740" s="237">
        <v>36784</v>
      </c>
      <c r="G10740" s="245" t="s">
        <v>61</v>
      </c>
      <c r="H10740" s="115" t="s">
        <v>16</v>
      </c>
      <c r="I10740" t="s">
        <v>107</v>
      </c>
      <c r="J10740" s="244" t="s">
        <v>15</v>
      </c>
      <c r="L10740" s="115" t="s">
        <v>61</v>
      </c>
      <c r="U10740"/>
      <c r="V10740" t="s">
        <v>16623</v>
      </c>
      <c r="W10740" s="244"/>
      <c r="AE10740" s="115" t="s">
        <v>4308</v>
      </c>
      <c r="AF10740" s="115" t="s">
        <v>4308</v>
      </c>
      <c r="AG10740" s="115" t="s">
        <v>4308</v>
      </c>
      <c r="AH10740" s="115" t="s">
        <v>4308</v>
      </c>
      <c r="AI10740" s="115" t="e">
        <f>VLOOKUP(A10740,'[2]دراسات قانونية'!$A$3:$E$600,1,0)</f>
        <v>#N/A</v>
      </c>
    </row>
    <row r="10741" spans="1:35" hidden="1" x14ac:dyDescent="0.25">
      <c r="A10741" s="246">
        <v>338802</v>
      </c>
      <c r="B10741" s="247" t="s">
        <v>14871</v>
      </c>
      <c r="C10741" s="247" t="s">
        <v>295</v>
      </c>
      <c r="D10741" s="248" t="s">
        <v>298</v>
      </c>
      <c r="E10741" t="s">
        <v>77</v>
      </c>
      <c r="F10741" s="126">
        <v>30508</v>
      </c>
      <c r="G10741" s="248" t="s">
        <v>58</v>
      </c>
      <c r="H10741" t="s">
        <v>16</v>
      </c>
      <c r="I10741" t="s">
        <v>129</v>
      </c>
      <c r="J10741" s="247" t="s">
        <v>15</v>
      </c>
      <c r="K10741"/>
      <c r="L10741" t="s">
        <v>58</v>
      </c>
      <c r="M10741"/>
      <c r="N10741"/>
      <c r="O10741"/>
      <c r="P10741"/>
      <c r="Q10741"/>
      <c r="U10741"/>
      <c r="V10741">
        <v>0</v>
      </c>
      <c r="W10741" s="247"/>
      <c r="X10741"/>
      <c r="Y10741"/>
      <c r="Z10741"/>
      <c r="AA10741"/>
      <c r="AB10741"/>
      <c r="AC10741"/>
      <c r="AD10741"/>
      <c r="AE10741"/>
      <c r="AF10741"/>
      <c r="AG10741"/>
    </row>
    <row r="10742" spans="1:35" hidden="1" x14ac:dyDescent="0.25">
      <c r="A10742" s="243">
        <v>338803</v>
      </c>
      <c r="B10742" s="244" t="s">
        <v>3407</v>
      </c>
      <c r="C10742" s="244" t="s">
        <v>2686</v>
      </c>
      <c r="D10742" s="245" t="s">
        <v>560</v>
      </c>
      <c r="E10742" s="115" t="s">
        <v>77</v>
      </c>
      <c r="F10742" s="237">
        <v>33240</v>
      </c>
      <c r="G10742" s="245" t="s">
        <v>58</v>
      </c>
      <c r="H10742" s="115" t="s">
        <v>16</v>
      </c>
      <c r="I10742" t="s">
        <v>199</v>
      </c>
      <c r="J10742" s="244" t="s">
        <v>15</v>
      </c>
      <c r="L10742" s="115" t="s">
        <v>58</v>
      </c>
      <c r="U10742"/>
      <c r="V10742">
        <v>0</v>
      </c>
      <c r="W10742" s="244"/>
    </row>
    <row r="10743" spans="1:35" hidden="1" x14ac:dyDescent="0.25">
      <c r="A10743" s="243">
        <v>338804</v>
      </c>
      <c r="B10743" s="244" t="s">
        <v>3408</v>
      </c>
      <c r="C10743" s="244" t="s">
        <v>384</v>
      </c>
      <c r="D10743" s="245" t="s">
        <v>1427</v>
      </c>
      <c r="E10743" s="115" t="s">
        <v>77</v>
      </c>
      <c r="F10743" s="237">
        <v>32629</v>
      </c>
      <c r="G10743" s="245" t="s">
        <v>18</v>
      </c>
      <c r="H10743" s="115" t="s">
        <v>16</v>
      </c>
      <c r="I10743" t="s">
        <v>199</v>
      </c>
      <c r="J10743" s="244" t="s">
        <v>15</v>
      </c>
      <c r="L10743" s="115" t="s">
        <v>18</v>
      </c>
      <c r="U10743"/>
      <c r="V10743">
        <v>0</v>
      </c>
      <c r="W10743" s="244"/>
    </row>
    <row r="10744" spans="1:35" x14ac:dyDescent="0.25">
      <c r="A10744" s="243">
        <v>338805</v>
      </c>
      <c r="B10744" s="244" t="s">
        <v>14872</v>
      </c>
      <c r="C10744" s="244" t="s">
        <v>227</v>
      </c>
      <c r="D10744" s="245" t="s">
        <v>420</v>
      </c>
      <c r="E10744" s="115" t="s">
        <v>77</v>
      </c>
      <c r="F10744" s="237">
        <v>35156</v>
      </c>
      <c r="G10744" s="245" t="s">
        <v>18</v>
      </c>
      <c r="H10744" s="115" t="s">
        <v>16</v>
      </c>
      <c r="I10744" t="s">
        <v>107</v>
      </c>
      <c r="J10744" s="244"/>
      <c r="U10744"/>
      <c r="V10744" t="s">
        <v>16623</v>
      </c>
      <c r="W10744" s="244"/>
      <c r="AC10744" s="115" t="s">
        <v>4308</v>
      </c>
      <c r="AD10744" s="115" t="s">
        <v>4308</v>
      </c>
      <c r="AE10744" s="115" t="s">
        <v>4308</v>
      </c>
      <c r="AF10744" s="115" t="s">
        <v>4308</v>
      </c>
      <c r="AG10744" s="115" t="s">
        <v>4308</v>
      </c>
      <c r="AH10744" s="115" t="s">
        <v>4308</v>
      </c>
      <c r="AI10744" s="115" t="e">
        <f>VLOOKUP(A10744,'[2]دراسات قانونية'!$A$3:$E$600,1,0)</f>
        <v>#N/A</v>
      </c>
    </row>
    <row r="10745" spans="1:35" hidden="1" x14ac:dyDescent="0.25">
      <c r="A10745" s="246">
        <v>338806</v>
      </c>
      <c r="B10745" s="247" t="s">
        <v>14873</v>
      </c>
      <c r="C10745" s="247" t="s">
        <v>1086</v>
      </c>
      <c r="D10745" s="248" t="s">
        <v>276</v>
      </c>
      <c r="E10745" t="s">
        <v>76</v>
      </c>
      <c r="F10745" s="126">
        <v>35065</v>
      </c>
      <c r="G10745" s="248" t="s">
        <v>14874</v>
      </c>
      <c r="H10745" t="s">
        <v>16</v>
      </c>
      <c r="I10745" t="s">
        <v>129</v>
      </c>
      <c r="J10745" s="247" t="s">
        <v>1226</v>
      </c>
      <c r="K10745"/>
      <c r="L10745" t="s">
        <v>37</v>
      </c>
      <c r="M10745"/>
      <c r="N10745"/>
      <c r="O10745"/>
      <c r="P10745"/>
      <c r="Q10745"/>
      <c r="U10745"/>
      <c r="V10745">
        <v>0</v>
      </c>
      <c r="W10745" s="247"/>
      <c r="X10745"/>
      <c r="Y10745"/>
      <c r="Z10745"/>
      <c r="AA10745"/>
      <c r="AB10745"/>
      <c r="AC10745"/>
      <c r="AD10745"/>
      <c r="AE10745"/>
      <c r="AF10745"/>
      <c r="AG10745"/>
      <c r="AH10745" s="115" t="s">
        <v>4308</v>
      </c>
    </row>
    <row r="10746" spans="1:35" x14ac:dyDescent="0.25">
      <c r="A10746" s="243">
        <v>338807</v>
      </c>
      <c r="B10746" s="244" t="s">
        <v>14875</v>
      </c>
      <c r="C10746" s="244" t="s">
        <v>227</v>
      </c>
      <c r="D10746" s="245" t="s">
        <v>210</v>
      </c>
      <c r="E10746" s="115" t="s">
        <v>77</v>
      </c>
      <c r="F10746" s="237">
        <v>33970</v>
      </c>
      <c r="G10746" s="245" t="s">
        <v>18</v>
      </c>
      <c r="H10746" s="115" t="s">
        <v>16</v>
      </c>
      <c r="I10746" t="s">
        <v>107</v>
      </c>
      <c r="J10746" s="244"/>
      <c r="U10746"/>
      <c r="V10746" t="s">
        <v>16623</v>
      </c>
      <c r="W10746" s="244"/>
      <c r="AC10746" s="115" t="s">
        <v>4308</v>
      </c>
      <c r="AD10746" s="115" t="s">
        <v>4308</v>
      </c>
      <c r="AE10746" s="115" t="s">
        <v>4308</v>
      </c>
      <c r="AF10746" s="115" t="s">
        <v>4308</v>
      </c>
      <c r="AG10746" s="115" t="s">
        <v>4308</v>
      </c>
      <c r="AH10746" s="115" t="s">
        <v>4308</v>
      </c>
      <c r="AI10746" s="115" t="e">
        <f>VLOOKUP(A10746,'[2]دراسات قانونية'!$A$3:$E$600,1,0)</f>
        <v>#N/A</v>
      </c>
    </row>
    <row r="10747" spans="1:35" hidden="1" x14ac:dyDescent="0.25">
      <c r="A10747" s="243">
        <v>338808</v>
      </c>
      <c r="B10747" s="244" t="s">
        <v>2250</v>
      </c>
      <c r="C10747" s="244" t="s">
        <v>806</v>
      </c>
      <c r="D10747" s="245" t="s">
        <v>806</v>
      </c>
      <c r="E10747" s="115" t="s">
        <v>77</v>
      </c>
      <c r="F10747" s="237">
        <v>29518</v>
      </c>
      <c r="G10747" s="245" t="s">
        <v>429</v>
      </c>
      <c r="H10747" s="115" t="s">
        <v>16</v>
      </c>
      <c r="I10747" t="s">
        <v>199</v>
      </c>
      <c r="J10747" s="244" t="s">
        <v>1226</v>
      </c>
      <c r="L10747" s="115" t="s">
        <v>30</v>
      </c>
      <c r="U10747"/>
      <c r="V10747">
        <v>0</v>
      </c>
      <c r="W10747" s="244"/>
    </row>
    <row r="10748" spans="1:35" hidden="1" x14ac:dyDescent="0.25">
      <c r="A10748" s="246">
        <v>338809</v>
      </c>
      <c r="B10748" s="247" t="s">
        <v>14876</v>
      </c>
      <c r="C10748" s="247" t="s">
        <v>570</v>
      </c>
      <c r="D10748" s="248" t="s">
        <v>298</v>
      </c>
      <c r="E10748" t="s">
        <v>77</v>
      </c>
      <c r="F10748" s="126">
        <v>31328</v>
      </c>
      <c r="G10748" s="248" t="s">
        <v>14877</v>
      </c>
      <c r="H10748" t="s">
        <v>16</v>
      </c>
      <c r="I10748" t="s">
        <v>136</v>
      </c>
      <c r="J10748" s="247" t="s">
        <v>1226</v>
      </c>
      <c r="K10748"/>
      <c r="L10748" t="s">
        <v>47</v>
      </c>
      <c r="M10748"/>
      <c r="N10748"/>
      <c r="O10748"/>
      <c r="P10748"/>
      <c r="Q10748"/>
      <c r="R10748" s="115">
        <v>9013</v>
      </c>
      <c r="S10748" s="115">
        <v>45713</v>
      </c>
      <c r="T10748" s="115">
        <v>50000</v>
      </c>
      <c r="U10748"/>
      <c r="V10748">
        <v>0</v>
      </c>
      <c r="W10748" s="247"/>
      <c r="X10748"/>
      <c r="Y10748"/>
      <c r="Z10748"/>
      <c r="AA10748"/>
      <c r="AB10748"/>
      <c r="AC10748"/>
      <c r="AD10748"/>
      <c r="AE10748"/>
      <c r="AF10748"/>
      <c r="AG10748"/>
    </row>
    <row r="10749" spans="1:35" hidden="1" x14ac:dyDescent="0.25">
      <c r="A10749" s="246">
        <v>338810</v>
      </c>
      <c r="B10749" s="247" t="s">
        <v>14878</v>
      </c>
      <c r="C10749" s="247" t="s">
        <v>250</v>
      </c>
      <c r="D10749" s="248" t="s">
        <v>310</v>
      </c>
      <c r="E10749" t="s">
        <v>77</v>
      </c>
      <c r="F10749" s="126">
        <v>32523</v>
      </c>
      <c r="G10749" s="248" t="s">
        <v>885</v>
      </c>
      <c r="H10749" t="s">
        <v>16</v>
      </c>
      <c r="I10749" t="s">
        <v>136</v>
      </c>
      <c r="J10749" s="247" t="s">
        <v>15</v>
      </c>
      <c r="K10749"/>
      <c r="L10749" t="s">
        <v>18</v>
      </c>
      <c r="M10749"/>
      <c r="N10749"/>
      <c r="O10749"/>
      <c r="P10749"/>
      <c r="Q10749"/>
      <c r="U10749"/>
      <c r="V10749">
        <v>0</v>
      </c>
      <c r="W10749" s="247"/>
      <c r="X10749"/>
      <c r="Y10749"/>
      <c r="Z10749"/>
      <c r="AA10749"/>
      <c r="AB10749"/>
      <c r="AC10749"/>
      <c r="AD10749"/>
      <c r="AE10749"/>
      <c r="AF10749"/>
      <c r="AG10749"/>
    </row>
    <row r="10750" spans="1:35" hidden="1" x14ac:dyDescent="0.25">
      <c r="A10750" s="246">
        <v>338811</v>
      </c>
      <c r="B10750" s="247" t="s">
        <v>14879</v>
      </c>
      <c r="C10750" s="247" t="s">
        <v>244</v>
      </c>
      <c r="D10750" s="248" t="s">
        <v>270</v>
      </c>
      <c r="E10750" t="s">
        <v>77</v>
      </c>
      <c r="F10750" s="126">
        <v>33145</v>
      </c>
      <c r="G10750" s="248" t="s">
        <v>18</v>
      </c>
      <c r="H10750" t="s">
        <v>16</v>
      </c>
      <c r="I10750" t="s">
        <v>5306</v>
      </c>
      <c r="J10750" s="247" t="s">
        <v>1226</v>
      </c>
      <c r="K10750"/>
      <c r="L10750" t="s">
        <v>18</v>
      </c>
      <c r="M10750"/>
      <c r="N10750"/>
      <c r="O10750"/>
      <c r="P10750"/>
      <c r="Q10750"/>
      <c r="U10750"/>
      <c r="V10750">
        <v>0</v>
      </c>
      <c r="W10750" s="247"/>
      <c r="X10750"/>
      <c r="Y10750"/>
      <c r="Z10750"/>
      <c r="AA10750"/>
      <c r="AB10750"/>
      <c r="AC10750"/>
      <c r="AD10750"/>
      <c r="AE10750"/>
      <c r="AF10750"/>
      <c r="AG10750"/>
    </row>
    <row r="10751" spans="1:35" x14ac:dyDescent="0.25">
      <c r="A10751" s="243">
        <v>338812</v>
      </c>
      <c r="B10751" s="244" t="s">
        <v>14880</v>
      </c>
      <c r="C10751" s="244" t="s">
        <v>279</v>
      </c>
      <c r="D10751" s="245" t="s">
        <v>2260</v>
      </c>
      <c r="E10751" s="115" t="s">
        <v>77</v>
      </c>
      <c r="F10751" s="237">
        <v>31483</v>
      </c>
      <c r="G10751" s="245" t="s">
        <v>18</v>
      </c>
      <c r="H10751" s="115" t="s">
        <v>16</v>
      </c>
      <c r="I10751" t="s">
        <v>107</v>
      </c>
      <c r="J10751" s="244" t="s">
        <v>15</v>
      </c>
      <c r="L10751" s="115" t="s">
        <v>18</v>
      </c>
      <c r="U10751"/>
      <c r="V10751" t="s">
        <v>16623</v>
      </c>
      <c r="W10751" s="244"/>
      <c r="AF10751" s="115" t="s">
        <v>4308</v>
      </c>
      <c r="AG10751" s="115" t="s">
        <v>4308</v>
      </c>
      <c r="AH10751" s="115" t="s">
        <v>4308</v>
      </c>
      <c r="AI10751" s="115" t="e">
        <f>VLOOKUP(A10751,'[2]دراسات قانونية'!$A$3:$E$600,1,0)</f>
        <v>#N/A</v>
      </c>
    </row>
    <row r="10752" spans="1:35" hidden="1" x14ac:dyDescent="0.25">
      <c r="A10752" s="246">
        <v>338813</v>
      </c>
      <c r="B10752" s="247" t="s">
        <v>14881</v>
      </c>
      <c r="C10752" s="247" t="s">
        <v>690</v>
      </c>
      <c r="D10752" s="248" t="s">
        <v>405</v>
      </c>
      <c r="E10752" t="s">
        <v>77</v>
      </c>
      <c r="F10752" s="126">
        <v>33239</v>
      </c>
      <c r="G10752" s="248" t="s">
        <v>1494</v>
      </c>
      <c r="H10752" t="s">
        <v>16</v>
      </c>
      <c r="I10752" t="s">
        <v>136</v>
      </c>
      <c r="J10752" s="247" t="s">
        <v>1226</v>
      </c>
      <c r="K10752"/>
      <c r="L10752" t="s">
        <v>58</v>
      </c>
      <c r="M10752"/>
      <c r="N10752"/>
      <c r="O10752"/>
      <c r="P10752"/>
      <c r="Q10752"/>
      <c r="U10752"/>
      <c r="V10752">
        <v>0</v>
      </c>
      <c r="W10752" s="247"/>
      <c r="X10752"/>
      <c r="Y10752"/>
      <c r="Z10752"/>
      <c r="AA10752"/>
      <c r="AB10752"/>
      <c r="AC10752"/>
      <c r="AD10752"/>
      <c r="AE10752"/>
      <c r="AF10752"/>
      <c r="AG10752"/>
    </row>
    <row r="10753" spans="1:35" hidden="1" x14ac:dyDescent="0.25">
      <c r="A10753" s="246">
        <v>338814</v>
      </c>
      <c r="B10753" s="247" t="s">
        <v>14882</v>
      </c>
      <c r="C10753" s="247" t="s">
        <v>244</v>
      </c>
      <c r="D10753" s="248" t="s">
        <v>796</v>
      </c>
      <c r="E10753" t="s">
        <v>77</v>
      </c>
      <c r="F10753" s="126">
        <v>36926</v>
      </c>
      <c r="G10753" s="248" t="s">
        <v>18</v>
      </c>
      <c r="H10753" t="s">
        <v>16</v>
      </c>
      <c r="I10753" t="s">
        <v>129</v>
      </c>
      <c r="J10753" s="247" t="s">
        <v>1226</v>
      </c>
      <c r="K10753"/>
      <c r="L10753" t="s">
        <v>18</v>
      </c>
      <c r="M10753"/>
      <c r="N10753"/>
      <c r="O10753"/>
      <c r="P10753"/>
      <c r="Q10753"/>
      <c r="U10753"/>
      <c r="V10753">
        <v>0</v>
      </c>
      <c r="W10753" s="247"/>
      <c r="X10753"/>
      <c r="Y10753"/>
      <c r="Z10753"/>
      <c r="AA10753"/>
      <c r="AB10753"/>
      <c r="AC10753"/>
      <c r="AD10753"/>
      <c r="AE10753"/>
      <c r="AF10753"/>
      <c r="AG10753"/>
      <c r="AH10753" s="115" t="s">
        <v>4308</v>
      </c>
    </row>
    <row r="10754" spans="1:35" hidden="1" x14ac:dyDescent="0.25">
      <c r="A10754" s="243">
        <v>338815</v>
      </c>
      <c r="B10754" s="244" t="s">
        <v>3409</v>
      </c>
      <c r="C10754" s="244" t="s">
        <v>953</v>
      </c>
      <c r="D10754" s="245" t="s">
        <v>409</v>
      </c>
      <c r="E10754" s="115" t="s">
        <v>77</v>
      </c>
      <c r="F10754" s="237">
        <v>31833</v>
      </c>
      <c r="G10754" s="245" t="s">
        <v>3410</v>
      </c>
      <c r="H10754" s="115" t="s">
        <v>38</v>
      </c>
      <c r="I10754" t="s">
        <v>199</v>
      </c>
      <c r="J10754" s="244" t="s">
        <v>1226</v>
      </c>
      <c r="L10754" s="115" t="s">
        <v>30</v>
      </c>
      <c r="U10754"/>
      <c r="V10754">
        <v>0</v>
      </c>
      <c r="W10754" s="244"/>
    </row>
    <row r="10755" spans="1:35" x14ac:dyDescent="0.25">
      <c r="A10755" s="243">
        <v>338816</v>
      </c>
      <c r="B10755" s="244" t="s">
        <v>14883</v>
      </c>
      <c r="C10755" s="244" t="s">
        <v>332</v>
      </c>
      <c r="D10755" s="245" t="s">
        <v>330</v>
      </c>
      <c r="E10755" s="115" t="s">
        <v>76</v>
      </c>
      <c r="F10755" s="237">
        <v>36642</v>
      </c>
      <c r="G10755" s="245" t="s">
        <v>14884</v>
      </c>
      <c r="H10755" s="115" t="s">
        <v>16</v>
      </c>
      <c r="I10755" t="s">
        <v>107</v>
      </c>
      <c r="J10755" s="244"/>
      <c r="U10755"/>
      <c r="V10755" t="s">
        <v>16623</v>
      </c>
      <c r="W10755" s="244"/>
      <c r="AC10755" s="115" t="s">
        <v>4308</v>
      </c>
      <c r="AD10755" s="115" t="s">
        <v>4308</v>
      </c>
      <c r="AE10755" s="115" t="s">
        <v>4308</v>
      </c>
      <c r="AF10755" s="115" t="s">
        <v>4308</v>
      </c>
      <c r="AG10755" s="115" t="s">
        <v>4308</v>
      </c>
      <c r="AH10755" s="115" t="s">
        <v>4308</v>
      </c>
      <c r="AI10755" s="115" t="e">
        <f>VLOOKUP(A10755,'[2]دراسات قانونية'!$A$3:$E$600,1,0)</f>
        <v>#N/A</v>
      </c>
    </row>
    <row r="10756" spans="1:35" hidden="1" x14ac:dyDescent="0.25">
      <c r="A10756" s="243">
        <v>338817</v>
      </c>
      <c r="B10756" s="244" t="s">
        <v>2430</v>
      </c>
      <c r="C10756" s="244" t="s">
        <v>520</v>
      </c>
      <c r="D10756" s="245" t="s">
        <v>330</v>
      </c>
      <c r="E10756" s="115" t="s">
        <v>76</v>
      </c>
      <c r="F10756" s="237">
        <v>31428</v>
      </c>
      <c r="G10756" s="245" t="s">
        <v>2431</v>
      </c>
      <c r="H10756" s="115" t="s">
        <v>16</v>
      </c>
      <c r="I10756" t="s">
        <v>199</v>
      </c>
      <c r="J10756" s="244" t="s">
        <v>1226</v>
      </c>
      <c r="L10756" s="115" t="s">
        <v>73</v>
      </c>
      <c r="U10756"/>
      <c r="V10756">
        <v>0</v>
      </c>
      <c r="W10756" s="244"/>
    </row>
    <row r="10757" spans="1:35" hidden="1" x14ac:dyDescent="0.25">
      <c r="A10757" s="243">
        <v>338818</v>
      </c>
      <c r="B10757" s="244" t="s">
        <v>3104</v>
      </c>
      <c r="C10757" s="244" t="s">
        <v>561</v>
      </c>
      <c r="D10757" s="245" t="s">
        <v>915</v>
      </c>
      <c r="E10757" s="115" t="s">
        <v>77</v>
      </c>
      <c r="F10757" s="237">
        <v>34712</v>
      </c>
      <c r="G10757" s="245" t="s">
        <v>18</v>
      </c>
      <c r="H10757" s="115" t="s">
        <v>16</v>
      </c>
      <c r="I10757" t="s">
        <v>199</v>
      </c>
      <c r="J10757" s="244" t="s">
        <v>1226</v>
      </c>
      <c r="L10757" s="115" t="s">
        <v>18</v>
      </c>
      <c r="U10757"/>
      <c r="V10757">
        <v>0</v>
      </c>
      <c r="W10757" s="244"/>
    </row>
    <row r="10758" spans="1:35" hidden="1" x14ac:dyDescent="0.25">
      <c r="A10758" s="243">
        <v>338819</v>
      </c>
      <c r="B10758" s="244" t="s">
        <v>3411</v>
      </c>
      <c r="C10758" s="244" t="s">
        <v>980</v>
      </c>
      <c r="D10758" s="245" t="s">
        <v>1512</v>
      </c>
      <c r="E10758" s="115" t="s">
        <v>77</v>
      </c>
      <c r="F10758" s="237">
        <v>35498</v>
      </c>
      <c r="G10758" s="245" t="s">
        <v>2376</v>
      </c>
      <c r="H10758" s="115" t="s">
        <v>16</v>
      </c>
      <c r="I10758" t="s">
        <v>199</v>
      </c>
      <c r="J10758" s="244" t="s">
        <v>1226</v>
      </c>
      <c r="L10758" s="115" t="s">
        <v>18</v>
      </c>
      <c r="U10758"/>
      <c r="V10758">
        <v>0</v>
      </c>
      <c r="W10758" s="244"/>
    </row>
    <row r="10759" spans="1:35" x14ac:dyDescent="0.25">
      <c r="A10759" s="243">
        <v>338820</v>
      </c>
      <c r="B10759" s="244" t="s">
        <v>14885</v>
      </c>
      <c r="C10759" s="244" t="s">
        <v>227</v>
      </c>
      <c r="D10759" s="245" t="s">
        <v>559</v>
      </c>
      <c r="E10759" s="115" t="s">
        <v>77</v>
      </c>
      <c r="F10759" s="237">
        <v>33320</v>
      </c>
      <c r="G10759" s="245" t="s">
        <v>18</v>
      </c>
      <c r="H10759" s="115" t="s">
        <v>16</v>
      </c>
      <c r="I10759" t="s">
        <v>107</v>
      </c>
      <c r="J10759" s="244" t="s">
        <v>1226</v>
      </c>
      <c r="L10759" s="115" t="s">
        <v>73</v>
      </c>
      <c r="U10759"/>
      <c r="V10759" t="s">
        <v>16623</v>
      </c>
      <c r="W10759" s="244"/>
      <c r="AH10759" s="115" t="s">
        <v>4308</v>
      </c>
      <c r="AI10759" s="115" t="e">
        <f>VLOOKUP(A10759,'[2]دراسات قانونية'!$A$3:$E$600,1,0)</f>
        <v>#N/A</v>
      </c>
    </row>
    <row r="10760" spans="1:35" ht="18" hidden="1" x14ac:dyDescent="0.25">
      <c r="A10760" s="249">
        <v>338821</v>
      </c>
      <c r="B10760" s="250" t="s">
        <v>14886</v>
      </c>
      <c r="C10760" s="250" t="s">
        <v>348</v>
      </c>
      <c r="D10760" s="251" t="s">
        <v>312</v>
      </c>
      <c r="E10760"/>
      <c r="F10760" s="126"/>
      <c r="G10760" s="252"/>
      <c r="H10760"/>
      <c r="I10760" t="s">
        <v>129</v>
      </c>
      <c r="J10760" s="253"/>
      <c r="K10760"/>
      <c r="L10760"/>
      <c r="M10760"/>
      <c r="N10760"/>
      <c r="O10760"/>
      <c r="P10760"/>
      <c r="Q10760"/>
      <c r="U10760"/>
      <c r="V10760">
        <v>0</v>
      </c>
      <c r="W10760" s="253"/>
      <c r="X10760"/>
      <c r="Y10760"/>
      <c r="Z10760"/>
      <c r="AA10760"/>
      <c r="AB10760"/>
      <c r="AC10760"/>
      <c r="AD10760"/>
      <c r="AE10760"/>
      <c r="AF10760"/>
      <c r="AG10760"/>
      <c r="AH10760" s="115" t="s">
        <v>4308</v>
      </c>
    </row>
    <row r="10761" spans="1:35" x14ac:dyDescent="0.25">
      <c r="A10761" s="243">
        <v>338822</v>
      </c>
      <c r="B10761" s="244" t="s">
        <v>6221</v>
      </c>
      <c r="C10761" s="244" t="s">
        <v>533</v>
      </c>
      <c r="D10761" s="245" t="s">
        <v>448</v>
      </c>
      <c r="E10761" s="115" t="s">
        <v>77</v>
      </c>
      <c r="F10761" s="237">
        <v>34751</v>
      </c>
      <c r="G10761" s="245" t="s">
        <v>462</v>
      </c>
      <c r="H10761" s="115" t="s">
        <v>16</v>
      </c>
      <c r="I10761" t="s">
        <v>107</v>
      </c>
      <c r="J10761" s="244"/>
      <c r="U10761"/>
      <c r="V10761" t="s">
        <v>16623</v>
      </c>
      <c r="W10761" s="244"/>
      <c r="AC10761" s="115" t="s">
        <v>4308</v>
      </c>
      <c r="AD10761" s="115" t="s">
        <v>4308</v>
      </c>
      <c r="AE10761" s="115" t="s">
        <v>4308</v>
      </c>
      <c r="AF10761" s="115" t="s">
        <v>4308</v>
      </c>
      <c r="AG10761" s="115" t="s">
        <v>4308</v>
      </c>
      <c r="AH10761" s="115" t="s">
        <v>4308</v>
      </c>
      <c r="AI10761" s="115" t="e">
        <f>VLOOKUP(A10761,'[2]دراسات قانونية'!$A$3:$E$600,1,0)</f>
        <v>#N/A</v>
      </c>
    </row>
    <row r="10762" spans="1:35" hidden="1" x14ac:dyDescent="0.25">
      <c r="A10762" s="243">
        <v>338823</v>
      </c>
      <c r="B10762" s="244" t="s">
        <v>3412</v>
      </c>
      <c r="C10762" s="244" t="s">
        <v>209</v>
      </c>
      <c r="D10762" s="245" t="s">
        <v>230</v>
      </c>
      <c r="E10762" s="115" t="s">
        <v>77</v>
      </c>
      <c r="F10762" s="237">
        <v>32143</v>
      </c>
      <c r="G10762" s="245" t="s">
        <v>211</v>
      </c>
      <c r="H10762" s="115" t="s">
        <v>19</v>
      </c>
      <c r="I10762" t="s">
        <v>199</v>
      </c>
      <c r="J10762" s="244" t="s">
        <v>15</v>
      </c>
      <c r="L10762" s="115" t="s">
        <v>30</v>
      </c>
      <c r="U10762"/>
      <c r="V10762">
        <v>0</v>
      </c>
      <c r="W10762" s="244"/>
    </row>
    <row r="10763" spans="1:35" hidden="1" x14ac:dyDescent="0.25">
      <c r="A10763" s="243">
        <v>338824</v>
      </c>
      <c r="B10763" s="244" t="s">
        <v>3413</v>
      </c>
      <c r="C10763" s="244" t="s">
        <v>348</v>
      </c>
      <c r="D10763" s="245" t="s">
        <v>735</v>
      </c>
      <c r="E10763" s="115" t="s">
        <v>77</v>
      </c>
      <c r="F10763" s="237">
        <v>28313</v>
      </c>
      <c r="G10763" s="245" t="s">
        <v>1016</v>
      </c>
      <c r="H10763" s="115" t="s">
        <v>16</v>
      </c>
      <c r="I10763" t="s">
        <v>199</v>
      </c>
      <c r="J10763" s="244" t="s">
        <v>1226</v>
      </c>
      <c r="L10763" s="115" t="s">
        <v>30</v>
      </c>
      <c r="U10763"/>
      <c r="V10763">
        <v>0</v>
      </c>
      <c r="W10763" s="244"/>
    </row>
    <row r="10764" spans="1:35" hidden="1" x14ac:dyDescent="0.25">
      <c r="A10764" s="243">
        <v>338825</v>
      </c>
      <c r="B10764" s="244" t="s">
        <v>3414</v>
      </c>
      <c r="C10764" s="244" t="s">
        <v>332</v>
      </c>
      <c r="D10764" s="245" t="s">
        <v>306</v>
      </c>
      <c r="E10764" s="115" t="s">
        <v>77</v>
      </c>
      <c r="F10764" s="237">
        <v>36293</v>
      </c>
      <c r="G10764" s="245" t="s">
        <v>608</v>
      </c>
      <c r="H10764" s="115" t="s">
        <v>16</v>
      </c>
      <c r="I10764" t="s">
        <v>199</v>
      </c>
      <c r="J10764" s="244" t="s">
        <v>15</v>
      </c>
      <c r="L10764" s="115" t="s">
        <v>18</v>
      </c>
      <c r="P10764" s="115" t="s">
        <v>4316</v>
      </c>
      <c r="U10764"/>
      <c r="V10764">
        <v>0</v>
      </c>
      <c r="W10764" s="244"/>
    </row>
    <row r="10765" spans="1:35" hidden="1" x14ac:dyDescent="0.25">
      <c r="A10765" s="246">
        <v>338826</v>
      </c>
      <c r="B10765" s="247" t="s">
        <v>14887</v>
      </c>
      <c r="C10765" s="247" t="s">
        <v>227</v>
      </c>
      <c r="D10765" s="248" t="s">
        <v>10749</v>
      </c>
      <c r="E10765" t="s">
        <v>77</v>
      </c>
      <c r="F10765" s="126">
        <v>31471</v>
      </c>
      <c r="G10765" s="248" t="s">
        <v>18</v>
      </c>
      <c r="H10765" t="s">
        <v>16</v>
      </c>
      <c r="I10765" t="s">
        <v>136</v>
      </c>
      <c r="J10765" s="247" t="s">
        <v>15</v>
      </c>
      <c r="K10765"/>
      <c r="L10765" t="s">
        <v>61</v>
      </c>
      <c r="M10765"/>
      <c r="N10765"/>
      <c r="O10765"/>
      <c r="P10765"/>
      <c r="Q10765"/>
      <c r="U10765"/>
      <c r="V10765">
        <v>0</v>
      </c>
      <c r="W10765" s="247"/>
      <c r="X10765"/>
      <c r="Y10765"/>
      <c r="Z10765"/>
      <c r="AA10765"/>
      <c r="AB10765"/>
      <c r="AC10765"/>
      <c r="AD10765"/>
      <c r="AE10765"/>
      <c r="AF10765"/>
      <c r="AG10765"/>
    </row>
    <row r="10766" spans="1:35" x14ac:dyDescent="0.25">
      <c r="A10766" s="243">
        <v>338827</v>
      </c>
      <c r="B10766" s="244" t="s">
        <v>13040</v>
      </c>
      <c r="C10766" s="244" t="s">
        <v>356</v>
      </c>
      <c r="D10766" s="245" t="s">
        <v>9258</v>
      </c>
      <c r="E10766" s="115" t="s">
        <v>77</v>
      </c>
      <c r="F10766" s="237">
        <v>29534</v>
      </c>
      <c r="G10766" s="245" t="s">
        <v>30</v>
      </c>
      <c r="H10766" s="115" t="s">
        <v>16</v>
      </c>
      <c r="I10766" t="s">
        <v>107</v>
      </c>
      <c r="J10766" s="244"/>
      <c r="U10766"/>
      <c r="V10766" t="s">
        <v>16623</v>
      </c>
      <c r="W10766" s="244"/>
      <c r="AC10766" s="115" t="s">
        <v>4308</v>
      </c>
      <c r="AD10766" s="115" t="s">
        <v>4308</v>
      </c>
      <c r="AE10766" s="115" t="s">
        <v>4308</v>
      </c>
      <c r="AF10766" s="115" t="s">
        <v>4308</v>
      </c>
      <c r="AG10766" s="115" t="s">
        <v>4308</v>
      </c>
      <c r="AH10766" s="115" t="s">
        <v>4308</v>
      </c>
      <c r="AI10766" s="115" t="e">
        <f>VLOOKUP(A10766,'[2]دراسات قانونية'!$A$3:$E$600,1,0)</f>
        <v>#N/A</v>
      </c>
    </row>
    <row r="10767" spans="1:35" x14ac:dyDescent="0.25">
      <c r="A10767" s="243">
        <v>338828</v>
      </c>
      <c r="B10767" s="244" t="s">
        <v>14888</v>
      </c>
      <c r="C10767" s="244" t="s">
        <v>250</v>
      </c>
      <c r="D10767" s="245" t="s">
        <v>445</v>
      </c>
      <c r="E10767" s="115" t="s">
        <v>77</v>
      </c>
      <c r="F10767" s="237">
        <v>33335</v>
      </c>
      <c r="G10767" s="245" t="s">
        <v>927</v>
      </c>
      <c r="H10767" s="115" t="s">
        <v>16</v>
      </c>
      <c r="I10767" t="s">
        <v>107</v>
      </c>
      <c r="J10767" s="244"/>
      <c r="U10767"/>
      <c r="V10767" t="s">
        <v>16623</v>
      </c>
      <c r="W10767" s="244"/>
      <c r="AC10767" s="115" t="s">
        <v>4308</v>
      </c>
      <c r="AD10767" s="115" t="s">
        <v>4308</v>
      </c>
      <c r="AE10767" s="115" t="s">
        <v>4308</v>
      </c>
      <c r="AF10767" s="115" t="s">
        <v>4308</v>
      </c>
      <c r="AG10767" s="115" t="s">
        <v>4308</v>
      </c>
      <c r="AH10767" s="115" t="s">
        <v>4308</v>
      </c>
      <c r="AI10767" s="115" t="e">
        <f>VLOOKUP(A10767,'[2]دراسات قانونية'!$A$3:$E$600,1,0)</f>
        <v>#N/A</v>
      </c>
    </row>
    <row r="10768" spans="1:35" x14ac:dyDescent="0.25">
      <c r="A10768" s="243">
        <v>338829</v>
      </c>
      <c r="B10768" s="244" t="s">
        <v>14889</v>
      </c>
      <c r="C10768" s="244" t="s">
        <v>1847</v>
      </c>
      <c r="D10768" s="245" t="s">
        <v>444</v>
      </c>
      <c r="E10768" s="115" t="s">
        <v>77</v>
      </c>
      <c r="F10768" s="237">
        <v>34789</v>
      </c>
      <c r="G10768" s="245" t="s">
        <v>18</v>
      </c>
      <c r="H10768" s="115" t="s">
        <v>16</v>
      </c>
      <c r="I10768" t="s">
        <v>107</v>
      </c>
      <c r="J10768" s="244"/>
      <c r="U10768"/>
      <c r="V10768" t="s">
        <v>16623</v>
      </c>
      <c r="W10768" s="244"/>
      <c r="AD10768" s="115" t="s">
        <v>4308</v>
      </c>
      <c r="AE10768" s="115" t="s">
        <v>4308</v>
      </c>
      <c r="AF10768" s="115" t="s">
        <v>4308</v>
      </c>
      <c r="AG10768" s="115" t="s">
        <v>4308</v>
      </c>
      <c r="AH10768" s="115" t="s">
        <v>4308</v>
      </c>
      <c r="AI10768" s="115" t="e">
        <f>VLOOKUP(A10768,'[2]دراسات قانونية'!$A$3:$E$600,1,0)</f>
        <v>#N/A</v>
      </c>
    </row>
    <row r="10769" spans="1:35" hidden="1" x14ac:dyDescent="0.25">
      <c r="A10769" s="246">
        <v>338830</v>
      </c>
      <c r="B10769" s="247" t="s">
        <v>14890</v>
      </c>
      <c r="C10769" s="247" t="s">
        <v>1144</v>
      </c>
      <c r="D10769" s="248" t="s">
        <v>761</v>
      </c>
      <c r="E10769" t="s">
        <v>77</v>
      </c>
      <c r="F10769" s="126">
        <v>30897</v>
      </c>
      <c r="G10769" s="248" t="s">
        <v>2165</v>
      </c>
      <c r="H10769" t="s">
        <v>16</v>
      </c>
      <c r="I10769" t="s">
        <v>129</v>
      </c>
      <c r="J10769" s="247" t="s">
        <v>1226</v>
      </c>
      <c r="K10769"/>
      <c r="L10769" t="s">
        <v>18</v>
      </c>
      <c r="M10769"/>
      <c r="N10769"/>
      <c r="O10769"/>
      <c r="P10769"/>
      <c r="Q10769"/>
      <c r="U10769"/>
      <c r="V10769">
        <v>0</v>
      </c>
      <c r="W10769" s="247"/>
      <c r="X10769"/>
      <c r="Y10769"/>
      <c r="Z10769"/>
      <c r="AA10769"/>
      <c r="AB10769"/>
      <c r="AC10769"/>
      <c r="AD10769"/>
      <c r="AE10769"/>
      <c r="AF10769"/>
      <c r="AG10769"/>
    </row>
    <row r="10770" spans="1:35" x14ac:dyDescent="0.25">
      <c r="A10770" s="243">
        <v>338831</v>
      </c>
      <c r="B10770" s="244" t="s">
        <v>14891</v>
      </c>
      <c r="C10770" s="244" t="s">
        <v>219</v>
      </c>
      <c r="D10770" s="245" t="s">
        <v>4717</v>
      </c>
      <c r="E10770" s="115" t="s">
        <v>76</v>
      </c>
      <c r="F10770" s="237">
        <v>36191</v>
      </c>
      <c r="G10770" s="245" t="s">
        <v>14892</v>
      </c>
      <c r="H10770" s="115" t="s">
        <v>16</v>
      </c>
      <c r="I10770" t="s">
        <v>107</v>
      </c>
      <c r="J10770" s="244"/>
      <c r="U10770"/>
      <c r="V10770" t="s">
        <v>16623</v>
      </c>
      <c r="W10770" s="244"/>
      <c r="AD10770" s="115" t="s">
        <v>4308</v>
      </c>
      <c r="AE10770" s="115" t="s">
        <v>4308</v>
      </c>
      <c r="AF10770" s="115" t="s">
        <v>4308</v>
      </c>
      <c r="AG10770" s="115" t="s">
        <v>4308</v>
      </c>
      <c r="AH10770" s="115" t="s">
        <v>4308</v>
      </c>
      <c r="AI10770" s="115" t="e">
        <f>VLOOKUP(A10770,'[2]دراسات قانونية'!$A$3:$E$600,1,0)</f>
        <v>#N/A</v>
      </c>
    </row>
    <row r="10771" spans="1:35" hidden="1" x14ac:dyDescent="0.25">
      <c r="A10771" s="246">
        <v>338832</v>
      </c>
      <c r="B10771" s="247" t="s">
        <v>14893</v>
      </c>
      <c r="C10771" s="247" t="s">
        <v>664</v>
      </c>
      <c r="D10771" s="248" t="s">
        <v>1468</v>
      </c>
      <c r="E10771" t="s">
        <v>76</v>
      </c>
      <c r="F10771" s="126">
        <v>33440</v>
      </c>
      <c r="G10771" s="248" t="s">
        <v>1513</v>
      </c>
      <c r="H10771" t="s">
        <v>16</v>
      </c>
      <c r="I10771" t="s">
        <v>129</v>
      </c>
      <c r="J10771" s="247" t="s">
        <v>1226</v>
      </c>
      <c r="K10771"/>
      <c r="L10771" t="s">
        <v>40</v>
      </c>
      <c r="M10771"/>
      <c r="N10771"/>
      <c r="O10771"/>
      <c r="P10771"/>
      <c r="Q10771"/>
      <c r="U10771"/>
      <c r="V10771">
        <v>0</v>
      </c>
      <c r="W10771" s="247"/>
      <c r="X10771"/>
      <c r="Y10771"/>
      <c r="Z10771"/>
      <c r="AA10771"/>
      <c r="AB10771"/>
      <c r="AC10771"/>
      <c r="AD10771"/>
      <c r="AE10771"/>
      <c r="AF10771"/>
      <c r="AG10771"/>
      <c r="AH10771" s="115" t="s">
        <v>4308</v>
      </c>
    </row>
    <row r="10772" spans="1:35" x14ac:dyDescent="0.25">
      <c r="A10772" s="243">
        <v>338833</v>
      </c>
      <c r="B10772" s="244" t="s">
        <v>14894</v>
      </c>
      <c r="C10772" s="244" t="s">
        <v>2296</v>
      </c>
      <c r="D10772" s="245" t="s">
        <v>275</v>
      </c>
      <c r="E10772" s="115" t="s">
        <v>77</v>
      </c>
      <c r="F10772" s="237">
        <v>32525</v>
      </c>
      <c r="G10772" s="245" t="s">
        <v>18</v>
      </c>
      <c r="H10772" s="115" t="s">
        <v>16</v>
      </c>
      <c r="I10772" t="s">
        <v>107</v>
      </c>
      <c r="J10772" s="244"/>
      <c r="U10772"/>
      <c r="V10772" t="s">
        <v>16623</v>
      </c>
      <c r="W10772" s="244"/>
      <c r="AD10772" s="115" t="s">
        <v>4308</v>
      </c>
      <c r="AE10772" s="115" t="s">
        <v>4308</v>
      </c>
      <c r="AF10772" s="115" t="s">
        <v>4308</v>
      </c>
      <c r="AG10772" s="115" t="s">
        <v>4308</v>
      </c>
      <c r="AH10772" s="115" t="s">
        <v>4308</v>
      </c>
      <c r="AI10772" s="115" t="e">
        <f>VLOOKUP(A10772,'[2]دراسات قانونية'!$A$3:$E$600,1,0)</f>
        <v>#N/A</v>
      </c>
    </row>
    <row r="10773" spans="1:35" hidden="1" x14ac:dyDescent="0.25">
      <c r="A10773" s="246">
        <v>338834</v>
      </c>
      <c r="B10773" s="247" t="s">
        <v>14895</v>
      </c>
      <c r="C10773" s="247" t="s">
        <v>9403</v>
      </c>
      <c r="D10773" s="248" t="s">
        <v>1457</v>
      </c>
      <c r="E10773" t="s">
        <v>77</v>
      </c>
      <c r="F10773" s="126">
        <v>34839</v>
      </c>
      <c r="G10773" s="248" t="s">
        <v>14896</v>
      </c>
      <c r="H10773" t="s">
        <v>16</v>
      </c>
      <c r="I10773" t="s">
        <v>136</v>
      </c>
      <c r="J10773" s="247" t="s">
        <v>1226</v>
      </c>
      <c r="K10773"/>
      <c r="L10773" t="s">
        <v>30</v>
      </c>
      <c r="M10773"/>
      <c r="N10773"/>
      <c r="O10773"/>
      <c r="P10773"/>
      <c r="Q10773"/>
      <c r="U10773"/>
      <c r="V10773">
        <v>0</v>
      </c>
      <c r="W10773" s="247"/>
      <c r="X10773"/>
      <c r="Y10773"/>
      <c r="Z10773"/>
      <c r="AA10773"/>
      <c r="AB10773"/>
      <c r="AC10773"/>
      <c r="AD10773"/>
      <c r="AE10773"/>
      <c r="AF10773"/>
      <c r="AG10773"/>
    </row>
    <row r="10774" spans="1:35" hidden="1" x14ac:dyDescent="0.25">
      <c r="A10774" s="246">
        <v>338835</v>
      </c>
      <c r="B10774" s="247" t="s">
        <v>14897</v>
      </c>
      <c r="C10774" s="247" t="s">
        <v>10663</v>
      </c>
      <c r="D10774" s="248" t="s">
        <v>230</v>
      </c>
      <c r="E10774" t="s">
        <v>77</v>
      </c>
      <c r="F10774" s="126">
        <v>31845</v>
      </c>
      <c r="G10774" s="248" t="s">
        <v>282</v>
      </c>
      <c r="H10774" t="s">
        <v>16</v>
      </c>
      <c r="I10774" t="s">
        <v>201</v>
      </c>
      <c r="J10774" s="247" t="s">
        <v>15</v>
      </c>
      <c r="K10774"/>
      <c r="L10774" t="s">
        <v>30</v>
      </c>
      <c r="M10774"/>
      <c r="N10774"/>
      <c r="O10774"/>
      <c r="P10774"/>
      <c r="Q10774"/>
      <c r="U10774"/>
      <c r="V10774">
        <v>0</v>
      </c>
      <c r="W10774" s="247"/>
      <c r="X10774"/>
      <c r="Y10774"/>
      <c r="Z10774"/>
      <c r="AA10774"/>
      <c r="AB10774"/>
      <c r="AC10774"/>
      <c r="AD10774"/>
      <c r="AE10774"/>
      <c r="AF10774"/>
      <c r="AG10774"/>
    </row>
    <row r="10775" spans="1:35" x14ac:dyDescent="0.25">
      <c r="A10775" s="243">
        <v>338836</v>
      </c>
      <c r="B10775" s="244" t="s">
        <v>14898</v>
      </c>
      <c r="C10775" s="244" t="s">
        <v>244</v>
      </c>
      <c r="D10775" s="245" t="s">
        <v>757</v>
      </c>
      <c r="E10775" s="115" t="s">
        <v>77</v>
      </c>
      <c r="F10775" s="237">
        <v>27904</v>
      </c>
      <c r="G10775" s="245" t="s">
        <v>666</v>
      </c>
      <c r="H10775" s="115" t="s">
        <v>16</v>
      </c>
      <c r="I10775" t="s">
        <v>107</v>
      </c>
      <c r="J10775" s="244"/>
      <c r="U10775"/>
      <c r="V10775" t="s">
        <v>16623</v>
      </c>
      <c r="W10775" s="244"/>
      <c r="AC10775" s="115" t="s">
        <v>4308</v>
      </c>
      <c r="AD10775" s="115" t="s">
        <v>4308</v>
      </c>
      <c r="AE10775" s="115" t="s">
        <v>4308</v>
      </c>
      <c r="AF10775" s="115" t="s">
        <v>4308</v>
      </c>
      <c r="AG10775" s="115" t="s">
        <v>4308</v>
      </c>
      <c r="AH10775" s="115" t="s">
        <v>4308</v>
      </c>
      <c r="AI10775" s="115" t="e">
        <f>VLOOKUP(A10775,'[2]دراسات قانونية'!$A$3:$E$600,1,0)</f>
        <v>#N/A</v>
      </c>
    </row>
    <row r="10776" spans="1:35" hidden="1" x14ac:dyDescent="0.25">
      <c r="A10776" s="246">
        <v>338837</v>
      </c>
      <c r="B10776" s="247" t="s">
        <v>14899</v>
      </c>
      <c r="C10776" s="247" t="s">
        <v>329</v>
      </c>
      <c r="D10776" s="248" t="s">
        <v>372</v>
      </c>
      <c r="E10776" t="s">
        <v>77</v>
      </c>
      <c r="F10776" s="126">
        <v>31152</v>
      </c>
      <c r="G10776" s="248" t="s">
        <v>1024</v>
      </c>
      <c r="H10776" t="s">
        <v>16</v>
      </c>
      <c r="I10776" t="s">
        <v>136</v>
      </c>
      <c r="J10776" s="247" t="s">
        <v>1226</v>
      </c>
      <c r="K10776"/>
      <c r="L10776" t="s">
        <v>18</v>
      </c>
      <c r="M10776"/>
      <c r="N10776"/>
      <c r="O10776"/>
      <c r="P10776"/>
      <c r="Q10776"/>
      <c r="U10776"/>
      <c r="V10776">
        <v>0</v>
      </c>
      <c r="W10776" s="247"/>
      <c r="X10776"/>
      <c r="Y10776"/>
      <c r="Z10776"/>
      <c r="AA10776"/>
      <c r="AB10776"/>
      <c r="AC10776"/>
      <c r="AD10776"/>
      <c r="AE10776"/>
      <c r="AF10776"/>
      <c r="AG10776"/>
      <c r="AH10776" s="115" t="s">
        <v>4308</v>
      </c>
    </row>
    <row r="10777" spans="1:35" hidden="1" x14ac:dyDescent="0.25">
      <c r="A10777" s="246">
        <v>338838</v>
      </c>
      <c r="B10777" s="247" t="s">
        <v>14900</v>
      </c>
      <c r="C10777" s="247" t="s">
        <v>227</v>
      </c>
      <c r="D10777" s="248" t="s">
        <v>1868</v>
      </c>
      <c r="E10777" t="s">
        <v>77</v>
      </c>
      <c r="F10777" s="126">
        <v>32840</v>
      </c>
      <c r="G10777" s="248" t="s">
        <v>14901</v>
      </c>
      <c r="H10777" t="s">
        <v>16</v>
      </c>
      <c r="I10777" t="s">
        <v>201</v>
      </c>
      <c r="J10777" s="247" t="s">
        <v>1226</v>
      </c>
      <c r="K10777"/>
      <c r="L10777" t="s">
        <v>67</v>
      </c>
      <c r="M10777"/>
      <c r="N10777"/>
      <c r="O10777"/>
      <c r="P10777"/>
      <c r="Q10777"/>
      <c r="U10777"/>
      <c r="V10777">
        <v>0</v>
      </c>
      <c r="W10777" s="247"/>
      <c r="X10777"/>
      <c r="Y10777"/>
      <c r="Z10777"/>
      <c r="AA10777"/>
      <c r="AB10777"/>
      <c r="AC10777"/>
      <c r="AD10777"/>
      <c r="AE10777"/>
      <c r="AF10777"/>
      <c r="AG10777"/>
    </row>
    <row r="10778" spans="1:35" hidden="1" x14ac:dyDescent="0.25">
      <c r="A10778" s="243">
        <v>338839</v>
      </c>
      <c r="B10778" s="244" t="s">
        <v>3415</v>
      </c>
      <c r="C10778" s="244" t="s">
        <v>515</v>
      </c>
      <c r="D10778" s="245" t="s">
        <v>861</v>
      </c>
      <c r="E10778" s="115" t="s">
        <v>77</v>
      </c>
      <c r="F10778" s="237">
        <v>30682</v>
      </c>
      <c r="G10778" s="245" t="s">
        <v>3196</v>
      </c>
      <c r="H10778" s="115" t="s">
        <v>16</v>
      </c>
      <c r="I10778" t="s">
        <v>199</v>
      </c>
      <c r="J10778" s="244" t="s">
        <v>15</v>
      </c>
      <c r="L10778" s="115" t="s">
        <v>30</v>
      </c>
      <c r="U10778"/>
      <c r="V10778">
        <v>0</v>
      </c>
      <c r="W10778" s="244"/>
    </row>
    <row r="10779" spans="1:35" hidden="1" x14ac:dyDescent="0.25">
      <c r="A10779" s="246">
        <v>338840</v>
      </c>
      <c r="B10779" s="247" t="s">
        <v>14902</v>
      </c>
      <c r="C10779" s="247" t="s">
        <v>4776</v>
      </c>
      <c r="D10779" s="248" t="s">
        <v>382</v>
      </c>
      <c r="E10779" t="s">
        <v>77</v>
      </c>
      <c r="F10779" s="126">
        <v>33440</v>
      </c>
      <c r="G10779" s="248" t="s">
        <v>211</v>
      </c>
      <c r="H10779" t="s">
        <v>16</v>
      </c>
      <c r="I10779" t="s">
        <v>129</v>
      </c>
      <c r="J10779" s="247"/>
      <c r="K10779"/>
      <c r="L10779"/>
      <c r="M10779"/>
      <c r="N10779"/>
      <c r="O10779"/>
      <c r="P10779"/>
      <c r="Q10779"/>
      <c r="U10779"/>
      <c r="V10779">
        <v>0</v>
      </c>
      <c r="W10779" s="247"/>
      <c r="X10779"/>
      <c r="Y10779"/>
      <c r="Z10779"/>
      <c r="AA10779"/>
      <c r="AB10779"/>
      <c r="AC10779"/>
      <c r="AD10779"/>
      <c r="AE10779"/>
      <c r="AF10779"/>
      <c r="AG10779"/>
    </row>
    <row r="10780" spans="1:35" x14ac:dyDescent="0.25">
      <c r="A10780" s="243">
        <v>338841</v>
      </c>
      <c r="B10780" s="244" t="s">
        <v>14903</v>
      </c>
      <c r="C10780" s="244" t="s">
        <v>14904</v>
      </c>
      <c r="D10780" s="245" t="s">
        <v>365</v>
      </c>
      <c r="E10780" s="115" t="s">
        <v>76</v>
      </c>
      <c r="F10780" s="237">
        <v>28962</v>
      </c>
      <c r="G10780" s="245" t="s">
        <v>18</v>
      </c>
      <c r="H10780" s="115" t="s">
        <v>16</v>
      </c>
      <c r="I10780" t="s">
        <v>107</v>
      </c>
      <c r="J10780" s="244"/>
      <c r="U10780"/>
      <c r="V10780" t="s">
        <v>16623</v>
      </c>
      <c r="W10780" s="244"/>
      <c r="AC10780" s="115" t="s">
        <v>4308</v>
      </c>
      <c r="AD10780" s="115" t="s">
        <v>4308</v>
      </c>
      <c r="AE10780" s="115" t="s">
        <v>4308</v>
      </c>
      <c r="AF10780" s="115" t="s">
        <v>4308</v>
      </c>
      <c r="AG10780" s="115" t="s">
        <v>4308</v>
      </c>
      <c r="AH10780" s="115" t="s">
        <v>4308</v>
      </c>
      <c r="AI10780" s="115" t="e">
        <f>VLOOKUP(A10780,'[2]دراسات قانونية'!$A$3:$E$600,1,0)</f>
        <v>#N/A</v>
      </c>
    </row>
    <row r="10781" spans="1:35" x14ac:dyDescent="0.25">
      <c r="A10781" s="243">
        <v>338842</v>
      </c>
      <c r="B10781" s="244" t="s">
        <v>14905</v>
      </c>
      <c r="C10781" s="244" t="s">
        <v>1687</v>
      </c>
      <c r="D10781" s="245" t="s">
        <v>310</v>
      </c>
      <c r="E10781" s="115" t="s">
        <v>76</v>
      </c>
      <c r="F10781" s="237">
        <v>32208</v>
      </c>
      <c r="G10781" s="245"/>
      <c r="H10781" s="115" t="s">
        <v>16</v>
      </c>
      <c r="I10781" t="s">
        <v>107</v>
      </c>
      <c r="J10781" s="244"/>
      <c r="U10781"/>
      <c r="V10781" t="s">
        <v>16623</v>
      </c>
      <c r="W10781" s="244"/>
      <c r="AC10781" s="115" t="s">
        <v>4308</v>
      </c>
      <c r="AD10781" s="115" t="s">
        <v>4308</v>
      </c>
      <c r="AE10781" s="115" t="s">
        <v>4308</v>
      </c>
      <c r="AF10781" s="115" t="s">
        <v>4308</v>
      </c>
      <c r="AG10781" s="115" t="s">
        <v>4308</v>
      </c>
      <c r="AH10781" s="115" t="s">
        <v>4308</v>
      </c>
      <c r="AI10781" s="115" t="e">
        <f>VLOOKUP(A10781,'[2]دراسات قانونية'!$A$3:$E$600,1,0)</f>
        <v>#N/A</v>
      </c>
    </row>
    <row r="10782" spans="1:35" x14ac:dyDescent="0.25">
      <c r="A10782" s="243">
        <v>338843</v>
      </c>
      <c r="B10782" s="244" t="s">
        <v>14906</v>
      </c>
      <c r="C10782" s="244" t="s">
        <v>227</v>
      </c>
      <c r="D10782" s="245" t="s">
        <v>378</v>
      </c>
      <c r="E10782" s="115" t="s">
        <v>76</v>
      </c>
      <c r="F10782" s="237">
        <v>33440</v>
      </c>
      <c r="G10782" s="245" t="s">
        <v>14907</v>
      </c>
      <c r="H10782" s="115" t="s">
        <v>16</v>
      </c>
      <c r="I10782" t="s">
        <v>107</v>
      </c>
      <c r="J10782" s="244"/>
      <c r="U10782"/>
      <c r="V10782" t="s">
        <v>16623</v>
      </c>
      <c r="W10782" s="244"/>
      <c r="AD10782" s="115" t="s">
        <v>4308</v>
      </c>
      <c r="AE10782" s="115" t="s">
        <v>4308</v>
      </c>
      <c r="AF10782" s="115" t="s">
        <v>4308</v>
      </c>
      <c r="AG10782" s="115" t="s">
        <v>4308</v>
      </c>
      <c r="AH10782" s="115" t="s">
        <v>4308</v>
      </c>
      <c r="AI10782" s="115" t="e">
        <f>VLOOKUP(A10782,'[2]دراسات قانونية'!$A$3:$E$600,1,0)</f>
        <v>#N/A</v>
      </c>
    </row>
    <row r="10783" spans="1:35" hidden="1" x14ac:dyDescent="0.25">
      <c r="A10783" s="246">
        <v>338844</v>
      </c>
      <c r="B10783" s="247" t="s">
        <v>14908</v>
      </c>
      <c r="C10783" s="247" t="s">
        <v>288</v>
      </c>
      <c r="D10783" s="248" t="s">
        <v>921</v>
      </c>
      <c r="E10783" t="s">
        <v>76</v>
      </c>
      <c r="F10783" s="126">
        <v>33478</v>
      </c>
      <c r="G10783" s="248" t="s">
        <v>18</v>
      </c>
      <c r="H10783" t="s">
        <v>16</v>
      </c>
      <c r="I10783" t="s">
        <v>129</v>
      </c>
      <c r="J10783" s="247" t="s">
        <v>15</v>
      </c>
      <c r="K10783"/>
      <c r="L10783" t="s">
        <v>18</v>
      </c>
      <c r="M10783"/>
      <c r="N10783"/>
      <c r="O10783"/>
      <c r="P10783"/>
      <c r="Q10783"/>
      <c r="U10783"/>
      <c r="V10783">
        <v>0</v>
      </c>
      <c r="W10783" s="247"/>
      <c r="X10783"/>
      <c r="Y10783"/>
      <c r="Z10783"/>
      <c r="AA10783"/>
      <c r="AB10783"/>
      <c r="AC10783"/>
      <c r="AD10783"/>
      <c r="AE10783"/>
      <c r="AF10783"/>
      <c r="AG10783"/>
      <c r="AH10783" s="115" t="s">
        <v>4308</v>
      </c>
    </row>
    <row r="10784" spans="1:35" hidden="1" x14ac:dyDescent="0.25">
      <c r="A10784" s="246">
        <v>338845</v>
      </c>
      <c r="B10784" s="247" t="s">
        <v>14909</v>
      </c>
      <c r="C10784" s="247" t="s">
        <v>227</v>
      </c>
      <c r="D10784" s="248" t="s">
        <v>14910</v>
      </c>
      <c r="E10784" t="s">
        <v>76</v>
      </c>
      <c r="F10784" s="126">
        <v>28158</v>
      </c>
      <c r="G10784" s="248" t="s">
        <v>18</v>
      </c>
      <c r="H10784" t="s">
        <v>16</v>
      </c>
      <c r="I10784" t="s">
        <v>129</v>
      </c>
      <c r="J10784" s="247" t="s">
        <v>15</v>
      </c>
      <c r="K10784"/>
      <c r="L10784" t="s">
        <v>18</v>
      </c>
      <c r="M10784"/>
      <c r="N10784"/>
      <c r="O10784"/>
      <c r="P10784"/>
      <c r="Q10784"/>
      <c r="U10784"/>
      <c r="V10784">
        <v>0</v>
      </c>
      <c r="W10784" s="247"/>
      <c r="X10784"/>
      <c r="Y10784"/>
      <c r="Z10784"/>
      <c r="AA10784"/>
      <c r="AB10784"/>
      <c r="AC10784"/>
      <c r="AD10784"/>
      <c r="AE10784"/>
      <c r="AF10784"/>
      <c r="AG10784"/>
    </row>
    <row r="10785" spans="1:35" hidden="1" x14ac:dyDescent="0.25">
      <c r="A10785" s="246">
        <v>338846</v>
      </c>
      <c r="B10785" s="247" t="s">
        <v>14911</v>
      </c>
      <c r="C10785" s="247" t="s">
        <v>227</v>
      </c>
      <c r="D10785" s="248" t="s">
        <v>415</v>
      </c>
      <c r="E10785" t="s">
        <v>77</v>
      </c>
      <c r="F10785" s="126">
        <v>35501</v>
      </c>
      <c r="G10785" s="248" t="s">
        <v>18</v>
      </c>
      <c r="H10785" t="s">
        <v>16</v>
      </c>
      <c r="I10785" t="s">
        <v>129</v>
      </c>
      <c r="J10785" s="247"/>
      <c r="K10785"/>
      <c r="L10785"/>
      <c r="M10785"/>
      <c r="N10785"/>
      <c r="O10785"/>
      <c r="P10785"/>
      <c r="Q10785"/>
      <c r="U10785"/>
      <c r="V10785">
        <v>0</v>
      </c>
      <c r="W10785" s="247"/>
      <c r="X10785"/>
      <c r="Y10785"/>
      <c r="Z10785"/>
      <c r="AA10785"/>
      <c r="AB10785"/>
      <c r="AC10785"/>
      <c r="AD10785"/>
      <c r="AE10785"/>
      <c r="AF10785"/>
      <c r="AG10785"/>
    </row>
    <row r="10786" spans="1:35" hidden="1" x14ac:dyDescent="0.25">
      <c r="A10786" s="246">
        <v>338847</v>
      </c>
      <c r="B10786" s="247" t="s">
        <v>14912</v>
      </c>
      <c r="C10786" s="247" t="s">
        <v>212</v>
      </c>
      <c r="D10786" s="248" t="s">
        <v>1319</v>
      </c>
      <c r="E10786" t="s">
        <v>77</v>
      </c>
      <c r="F10786" s="126">
        <v>31048</v>
      </c>
      <c r="G10786" s="248" t="s">
        <v>632</v>
      </c>
      <c r="H10786" t="s">
        <v>16</v>
      </c>
      <c r="I10786" t="s">
        <v>136</v>
      </c>
      <c r="J10786" s="247" t="s">
        <v>1226</v>
      </c>
      <c r="K10786"/>
      <c r="L10786" t="s">
        <v>30</v>
      </c>
      <c r="M10786"/>
      <c r="N10786"/>
      <c r="O10786"/>
      <c r="P10786"/>
      <c r="Q10786"/>
      <c r="U10786"/>
      <c r="V10786">
        <v>0</v>
      </c>
      <c r="W10786" s="247"/>
      <c r="X10786"/>
      <c r="Y10786"/>
      <c r="Z10786"/>
      <c r="AA10786"/>
      <c r="AB10786"/>
      <c r="AC10786"/>
      <c r="AD10786"/>
      <c r="AE10786"/>
      <c r="AF10786"/>
      <c r="AG10786"/>
    </row>
    <row r="10787" spans="1:35" hidden="1" x14ac:dyDescent="0.25">
      <c r="A10787" s="246">
        <v>338848</v>
      </c>
      <c r="B10787" s="247" t="s">
        <v>14913</v>
      </c>
      <c r="C10787" s="247" t="s">
        <v>355</v>
      </c>
      <c r="D10787" s="248" t="s">
        <v>14914</v>
      </c>
      <c r="E10787" t="s">
        <v>77</v>
      </c>
      <c r="F10787" s="126">
        <v>30545</v>
      </c>
      <c r="G10787" s="248" t="s">
        <v>690</v>
      </c>
      <c r="H10787" t="s">
        <v>16</v>
      </c>
      <c r="I10787" t="s">
        <v>129</v>
      </c>
      <c r="J10787" s="247" t="s">
        <v>1226</v>
      </c>
      <c r="K10787"/>
      <c r="L10787" t="s">
        <v>67</v>
      </c>
      <c r="M10787"/>
      <c r="N10787"/>
      <c r="O10787"/>
      <c r="P10787"/>
      <c r="Q10787"/>
      <c r="U10787"/>
      <c r="V10787">
        <v>0</v>
      </c>
      <c r="W10787" s="247"/>
      <c r="X10787"/>
      <c r="Y10787"/>
      <c r="Z10787"/>
      <c r="AA10787"/>
      <c r="AB10787"/>
      <c r="AC10787"/>
      <c r="AD10787"/>
      <c r="AE10787" t="s">
        <v>4308</v>
      </c>
      <c r="AF10787" t="s">
        <v>4308</v>
      </c>
      <c r="AG10787" t="s">
        <v>4308</v>
      </c>
      <c r="AH10787" s="115" t="s">
        <v>4308</v>
      </c>
    </row>
    <row r="10788" spans="1:35" x14ac:dyDescent="0.25">
      <c r="A10788" s="243">
        <v>338849</v>
      </c>
      <c r="B10788" s="244" t="s">
        <v>14915</v>
      </c>
      <c r="C10788" s="244" t="s">
        <v>227</v>
      </c>
      <c r="D10788" s="245" t="s">
        <v>494</v>
      </c>
      <c r="E10788" s="115" t="s">
        <v>77</v>
      </c>
      <c r="F10788" s="237">
        <v>32978</v>
      </c>
      <c r="G10788" s="245" t="s">
        <v>544</v>
      </c>
      <c r="H10788" s="115" t="s">
        <v>16</v>
      </c>
      <c r="I10788" t="s">
        <v>107</v>
      </c>
      <c r="J10788" s="244"/>
      <c r="U10788"/>
      <c r="V10788" t="s">
        <v>16623</v>
      </c>
      <c r="W10788" s="244"/>
      <c r="AC10788" s="115" t="s">
        <v>4308</v>
      </c>
      <c r="AD10788" s="115" t="s">
        <v>4308</v>
      </c>
      <c r="AE10788" s="115" t="s">
        <v>4308</v>
      </c>
      <c r="AF10788" s="115" t="s">
        <v>4308</v>
      </c>
      <c r="AG10788" s="115" t="s">
        <v>4308</v>
      </c>
      <c r="AH10788" s="115" t="s">
        <v>4308</v>
      </c>
      <c r="AI10788" s="115" t="e">
        <f>VLOOKUP(A10788,'[2]دراسات قانونية'!$A$3:$E$600,1,0)</f>
        <v>#N/A</v>
      </c>
    </row>
    <row r="10789" spans="1:35" x14ac:dyDescent="0.25">
      <c r="A10789" s="243">
        <v>338850</v>
      </c>
      <c r="B10789" s="244" t="s">
        <v>14916</v>
      </c>
      <c r="C10789" s="244" t="s">
        <v>388</v>
      </c>
      <c r="D10789" s="245" t="s">
        <v>222</v>
      </c>
      <c r="E10789" s="115" t="s">
        <v>77</v>
      </c>
      <c r="F10789" s="237">
        <v>33142</v>
      </c>
      <c r="G10789" s="245" t="s">
        <v>18</v>
      </c>
      <c r="H10789" s="115" t="s">
        <v>16</v>
      </c>
      <c r="I10789" t="s">
        <v>107</v>
      </c>
      <c r="J10789" s="244" t="s">
        <v>1226</v>
      </c>
      <c r="L10789" s="115" t="s">
        <v>18</v>
      </c>
      <c r="U10789"/>
      <c r="V10789" t="s">
        <v>16623</v>
      </c>
      <c r="W10789" s="244"/>
      <c r="AG10789" s="115" t="s">
        <v>4308</v>
      </c>
      <c r="AH10789" s="115" t="s">
        <v>4308</v>
      </c>
      <c r="AI10789" s="115" t="e">
        <f>VLOOKUP(A10789,'[2]دراسات قانونية'!$A$3:$E$600,1,0)</f>
        <v>#N/A</v>
      </c>
    </row>
    <row r="10790" spans="1:35" x14ac:dyDescent="0.25">
      <c r="A10790" s="243">
        <v>338851</v>
      </c>
      <c r="B10790" s="244" t="s">
        <v>14917</v>
      </c>
      <c r="C10790" s="244" t="s">
        <v>209</v>
      </c>
      <c r="D10790" s="245" t="s">
        <v>1392</v>
      </c>
      <c r="E10790" s="115" t="s">
        <v>77</v>
      </c>
      <c r="F10790" s="237">
        <v>32824</v>
      </c>
      <c r="G10790" s="245" t="s">
        <v>18</v>
      </c>
      <c r="H10790" s="115" t="s">
        <v>19</v>
      </c>
      <c r="I10790" t="s">
        <v>107</v>
      </c>
      <c r="J10790" s="244"/>
      <c r="U10790"/>
      <c r="V10790" t="s">
        <v>16623</v>
      </c>
      <c r="W10790" s="244"/>
      <c r="AD10790" s="115" t="s">
        <v>4308</v>
      </c>
      <c r="AE10790" s="115" t="s">
        <v>4308</v>
      </c>
      <c r="AF10790" s="115" t="s">
        <v>4308</v>
      </c>
      <c r="AG10790" s="115" t="s">
        <v>4308</v>
      </c>
      <c r="AH10790" s="115" t="s">
        <v>4308</v>
      </c>
      <c r="AI10790" s="115" t="e">
        <f>VLOOKUP(A10790,'[2]دراسات قانونية'!$A$3:$E$600,1,0)</f>
        <v>#N/A</v>
      </c>
    </row>
    <row r="10791" spans="1:35" x14ac:dyDescent="0.25">
      <c r="A10791" s="243">
        <v>338852</v>
      </c>
      <c r="B10791" s="244" t="s">
        <v>14918</v>
      </c>
      <c r="C10791" s="244" t="s">
        <v>227</v>
      </c>
      <c r="D10791" s="245" t="s">
        <v>1006</v>
      </c>
      <c r="E10791" s="115" t="s">
        <v>76</v>
      </c>
      <c r="F10791" s="237">
        <v>32358</v>
      </c>
      <c r="G10791" s="245" t="s">
        <v>40</v>
      </c>
      <c r="H10791" s="115" t="s">
        <v>16</v>
      </c>
      <c r="I10791" t="s">
        <v>107</v>
      </c>
      <c r="J10791" s="244"/>
      <c r="U10791"/>
      <c r="V10791" t="s">
        <v>16623</v>
      </c>
      <c r="W10791" s="244"/>
      <c r="AC10791" s="115" t="s">
        <v>4308</v>
      </c>
      <c r="AD10791" s="115" t="s">
        <v>4308</v>
      </c>
      <c r="AE10791" s="115" t="s">
        <v>4308</v>
      </c>
      <c r="AF10791" s="115" t="s">
        <v>4308</v>
      </c>
      <c r="AG10791" s="115" t="s">
        <v>4308</v>
      </c>
      <c r="AH10791" s="115" t="s">
        <v>4308</v>
      </c>
      <c r="AI10791" s="115" t="e">
        <f>VLOOKUP(A10791,'[2]دراسات قانونية'!$A$3:$E$600,1,0)</f>
        <v>#N/A</v>
      </c>
    </row>
    <row r="10792" spans="1:35" hidden="1" x14ac:dyDescent="0.25">
      <c r="A10792" s="246">
        <v>338853</v>
      </c>
      <c r="B10792" s="247" t="s">
        <v>14919</v>
      </c>
      <c r="C10792" s="247" t="s">
        <v>244</v>
      </c>
      <c r="D10792" s="248" t="s">
        <v>220</v>
      </c>
      <c r="E10792" t="s">
        <v>77</v>
      </c>
      <c r="F10792" s="126">
        <v>32989</v>
      </c>
      <c r="G10792" s="248" t="s">
        <v>47</v>
      </c>
      <c r="H10792" t="s">
        <v>16</v>
      </c>
      <c r="I10792" t="s">
        <v>129</v>
      </c>
      <c r="J10792" s="247" t="s">
        <v>15</v>
      </c>
      <c r="K10792"/>
      <c r="L10792" t="s">
        <v>18</v>
      </c>
      <c r="M10792"/>
      <c r="N10792"/>
      <c r="O10792"/>
      <c r="P10792"/>
      <c r="Q10792"/>
      <c r="U10792"/>
      <c r="V10792">
        <v>0</v>
      </c>
      <c r="W10792" s="247"/>
      <c r="X10792"/>
      <c r="Y10792"/>
      <c r="Z10792"/>
      <c r="AA10792"/>
      <c r="AB10792"/>
      <c r="AC10792"/>
      <c r="AD10792"/>
      <c r="AE10792"/>
      <c r="AF10792"/>
      <c r="AG10792" t="s">
        <v>4308</v>
      </c>
      <c r="AH10792" s="115" t="s">
        <v>4308</v>
      </c>
    </row>
    <row r="10793" spans="1:35" hidden="1" x14ac:dyDescent="0.25">
      <c r="A10793" s="246">
        <v>338854</v>
      </c>
      <c r="B10793" s="247" t="s">
        <v>14920</v>
      </c>
      <c r="C10793" s="247" t="s">
        <v>408</v>
      </c>
      <c r="D10793" s="248" t="s">
        <v>776</v>
      </c>
      <c r="E10793" t="s">
        <v>77</v>
      </c>
      <c r="F10793" s="126">
        <v>37159</v>
      </c>
      <c r="G10793" s="248" t="s">
        <v>14921</v>
      </c>
      <c r="H10793" t="s">
        <v>16</v>
      </c>
      <c r="I10793" t="s">
        <v>136</v>
      </c>
      <c r="J10793" s="247" t="s">
        <v>15</v>
      </c>
      <c r="K10793"/>
      <c r="L10793" t="s">
        <v>18</v>
      </c>
      <c r="M10793"/>
      <c r="N10793"/>
      <c r="O10793"/>
      <c r="P10793"/>
      <c r="Q10793"/>
      <c r="U10793"/>
      <c r="V10793">
        <v>0</v>
      </c>
      <c r="W10793" s="247"/>
      <c r="X10793"/>
      <c r="Y10793"/>
      <c r="Z10793"/>
      <c r="AA10793"/>
      <c r="AB10793"/>
      <c r="AC10793"/>
      <c r="AD10793"/>
      <c r="AE10793"/>
      <c r="AF10793"/>
      <c r="AG10793"/>
      <c r="AH10793" s="115" t="s">
        <v>4308</v>
      </c>
    </row>
    <row r="10794" spans="1:35" hidden="1" x14ac:dyDescent="0.25">
      <c r="A10794" s="243">
        <v>338855</v>
      </c>
      <c r="B10794" s="244" t="s">
        <v>3416</v>
      </c>
      <c r="C10794" s="244" t="s">
        <v>394</v>
      </c>
      <c r="D10794" s="245" t="s">
        <v>420</v>
      </c>
      <c r="E10794" s="115" t="s">
        <v>77</v>
      </c>
      <c r="F10794" s="237">
        <v>36528</v>
      </c>
      <c r="G10794" s="245" t="s">
        <v>1786</v>
      </c>
      <c r="H10794" s="115" t="s">
        <v>16</v>
      </c>
      <c r="I10794" t="s">
        <v>199</v>
      </c>
      <c r="J10794" s="244" t="s">
        <v>15</v>
      </c>
      <c r="L10794" s="115" t="s">
        <v>73</v>
      </c>
      <c r="U10794"/>
      <c r="V10794">
        <v>0</v>
      </c>
      <c r="W10794" s="244"/>
    </row>
    <row r="10795" spans="1:35" hidden="1" x14ac:dyDescent="0.25">
      <c r="A10795" s="246">
        <v>338856</v>
      </c>
      <c r="B10795" s="247" t="s">
        <v>14922</v>
      </c>
      <c r="C10795" s="247" t="s">
        <v>6064</v>
      </c>
      <c r="D10795" s="248" t="s">
        <v>14923</v>
      </c>
      <c r="E10795" t="s">
        <v>76</v>
      </c>
      <c r="F10795" s="126">
        <v>29431</v>
      </c>
      <c r="G10795" s="248" t="s">
        <v>462</v>
      </c>
      <c r="H10795" t="s">
        <v>16</v>
      </c>
      <c r="I10795" t="s">
        <v>201</v>
      </c>
      <c r="J10795" s="247" t="s">
        <v>1226</v>
      </c>
      <c r="K10795"/>
      <c r="L10795" t="s">
        <v>30</v>
      </c>
      <c r="M10795"/>
      <c r="N10795"/>
      <c r="O10795"/>
      <c r="P10795"/>
      <c r="Q10795"/>
      <c r="U10795"/>
      <c r="V10795">
        <v>0</v>
      </c>
      <c r="W10795" s="247"/>
      <c r="X10795"/>
      <c r="Y10795"/>
      <c r="Z10795"/>
      <c r="AA10795"/>
      <c r="AB10795"/>
      <c r="AC10795"/>
      <c r="AD10795"/>
      <c r="AE10795"/>
      <c r="AF10795"/>
      <c r="AG10795"/>
    </row>
    <row r="10796" spans="1:35" hidden="1" x14ac:dyDescent="0.25">
      <c r="A10796" s="243">
        <v>338857</v>
      </c>
      <c r="B10796" s="244" t="s">
        <v>3417</v>
      </c>
      <c r="C10796" s="244" t="s">
        <v>250</v>
      </c>
      <c r="D10796" s="245" t="s">
        <v>1001</v>
      </c>
      <c r="E10796" s="115" t="s">
        <v>76</v>
      </c>
      <c r="F10796" s="237">
        <v>34344</v>
      </c>
      <c r="G10796" s="245" t="s">
        <v>18</v>
      </c>
      <c r="H10796" s="115" t="s">
        <v>16</v>
      </c>
      <c r="I10796" t="s">
        <v>199</v>
      </c>
      <c r="J10796" s="244" t="s">
        <v>1226</v>
      </c>
      <c r="L10796" s="115" t="s">
        <v>30</v>
      </c>
      <c r="U10796"/>
      <c r="V10796">
        <v>0</v>
      </c>
      <c r="W10796" s="244"/>
    </row>
    <row r="10797" spans="1:35" hidden="1" x14ac:dyDescent="0.25">
      <c r="A10797" s="246">
        <v>338858</v>
      </c>
      <c r="B10797" s="247" t="s">
        <v>14924</v>
      </c>
      <c r="C10797" s="247" t="s">
        <v>250</v>
      </c>
      <c r="D10797" s="248" t="s">
        <v>521</v>
      </c>
      <c r="E10797" t="s">
        <v>76</v>
      </c>
      <c r="F10797" s="126">
        <v>36237</v>
      </c>
      <c r="G10797" s="248" t="s">
        <v>211</v>
      </c>
      <c r="H10797" t="s">
        <v>16</v>
      </c>
      <c r="I10797" t="s">
        <v>136</v>
      </c>
      <c r="J10797" s="247" t="s">
        <v>1226</v>
      </c>
      <c r="K10797"/>
      <c r="L10797" t="s">
        <v>18</v>
      </c>
      <c r="M10797"/>
      <c r="N10797"/>
      <c r="O10797"/>
      <c r="P10797"/>
      <c r="Q10797"/>
      <c r="U10797"/>
      <c r="V10797">
        <v>0</v>
      </c>
      <c r="W10797" s="247"/>
      <c r="X10797"/>
      <c r="Y10797"/>
      <c r="Z10797"/>
      <c r="AA10797"/>
      <c r="AB10797"/>
      <c r="AC10797"/>
      <c r="AD10797"/>
      <c r="AE10797"/>
      <c r="AF10797"/>
      <c r="AG10797"/>
    </row>
    <row r="10798" spans="1:35" x14ac:dyDescent="0.25">
      <c r="A10798" s="243">
        <v>338859</v>
      </c>
      <c r="B10798" s="244" t="s">
        <v>14925</v>
      </c>
      <c r="C10798" s="244" t="s">
        <v>360</v>
      </c>
      <c r="D10798" s="245" t="s">
        <v>421</v>
      </c>
      <c r="E10798" s="115" t="s">
        <v>76</v>
      </c>
      <c r="F10798" s="237">
        <v>35831</v>
      </c>
      <c r="G10798" s="245" t="s">
        <v>462</v>
      </c>
      <c r="H10798" s="115" t="s">
        <v>16</v>
      </c>
      <c r="I10798" t="s">
        <v>107</v>
      </c>
      <c r="J10798" s="244"/>
      <c r="U10798"/>
      <c r="V10798" t="s">
        <v>16623</v>
      </c>
      <c r="W10798" s="244"/>
      <c r="AD10798" s="115" t="s">
        <v>4308</v>
      </c>
      <c r="AE10798" s="115" t="s">
        <v>4308</v>
      </c>
      <c r="AF10798" s="115" t="s">
        <v>4308</v>
      </c>
      <c r="AG10798" s="115" t="s">
        <v>4308</v>
      </c>
      <c r="AH10798" s="115" t="s">
        <v>4308</v>
      </c>
      <c r="AI10798" s="115" t="e">
        <f>VLOOKUP(A10798,'[2]دراسات قانونية'!$A$3:$E$600,1,0)</f>
        <v>#N/A</v>
      </c>
    </row>
    <row r="10799" spans="1:35" hidden="1" x14ac:dyDescent="0.25">
      <c r="A10799" s="246">
        <v>338860</v>
      </c>
      <c r="B10799" s="247" t="s">
        <v>14926</v>
      </c>
      <c r="C10799" s="247" t="s">
        <v>377</v>
      </c>
      <c r="D10799" s="248" t="s">
        <v>672</v>
      </c>
      <c r="E10799" t="s">
        <v>77</v>
      </c>
      <c r="F10799" s="126">
        <v>30756</v>
      </c>
      <c r="G10799" s="248" t="s">
        <v>211</v>
      </c>
      <c r="H10799" t="s">
        <v>16</v>
      </c>
      <c r="I10799" t="s">
        <v>129</v>
      </c>
      <c r="J10799" s="247" t="s">
        <v>15</v>
      </c>
      <c r="K10799"/>
      <c r="L10799" t="s">
        <v>18</v>
      </c>
      <c r="M10799"/>
      <c r="N10799"/>
      <c r="O10799"/>
      <c r="P10799"/>
      <c r="Q10799"/>
      <c r="U10799"/>
      <c r="V10799">
        <v>0</v>
      </c>
      <c r="W10799" s="247"/>
      <c r="X10799"/>
      <c r="Y10799"/>
      <c r="Z10799"/>
      <c r="AA10799"/>
      <c r="AB10799"/>
      <c r="AC10799"/>
      <c r="AD10799"/>
      <c r="AE10799"/>
      <c r="AF10799"/>
      <c r="AG10799"/>
    </row>
    <row r="10800" spans="1:35" hidden="1" x14ac:dyDescent="0.25">
      <c r="A10800" s="246">
        <v>338861</v>
      </c>
      <c r="B10800" s="247" t="s">
        <v>14927</v>
      </c>
      <c r="C10800" s="247" t="s">
        <v>973</v>
      </c>
      <c r="D10800" s="248" t="s">
        <v>746</v>
      </c>
      <c r="E10800" t="s">
        <v>76</v>
      </c>
      <c r="F10800" s="126">
        <v>30285</v>
      </c>
      <c r="G10800" s="248" t="s">
        <v>18</v>
      </c>
      <c r="H10800" t="s">
        <v>16</v>
      </c>
      <c r="I10800" t="s">
        <v>201</v>
      </c>
      <c r="J10800" s="247" t="s">
        <v>1226</v>
      </c>
      <c r="K10800"/>
      <c r="L10800" t="s">
        <v>18</v>
      </c>
      <c r="M10800"/>
      <c r="N10800"/>
      <c r="O10800"/>
      <c r="P10800"/>
      <c r="Q10800"/>
      <c r="U10800"/>
      <c r="V10800">
        <v>0</v>
      </c>
      <c r="W10800" s="247"/>
      <c r="X10800"/>
      <c r="Y10800"/>
      <c r="Z10800"/>
      <c r="AA10800"/>
      <c r="AB10800"/>
      <c r="AC10800"/>
      <c r="AD10800"/>
      <c r="AE10800"/>
      <c r="AF10800"/>
      <c r="AG10800"/>
    </row>
    <row r="10801" spans="1:35" hidden="1" x14ac:dyDescent="0.25">
      <c r="A10801" s="246">
        <v>338862</v>
      </c>
      <c r="B10801" s="247" t="s">
        <v>14928</v>
      </c>
      <c r="C10801" s="247" t="s">
        <v>227</v>
      </c>
      <c r="D10801" s="248" t="s">
        <v>373</v>
      </c>
      <c r="E10801" t="s">
        <v>76</v>
      </c>
      <c r="F10801" s="126">
        <v>31736</v>
      </c>
      <c r="G10801" s="248" t="s">
        <v>58</v>
      </c>
      <c r="H10801" t="s">
        <v>16</v>
      </c>
      <c r="I10801" t="s">
        <v>129</v>
      </c>
      <c r="J10801" s="247" t="s">
        <v>1226</v>
      </c>
      <c r="K10801"/>
      <c r="L10801" t="s">
        <v>18</v>
      </c>
      <c r="M10801"/>
      <c r="N10801"/>
      <c r="O10801"/>
      <c r="P10801"/>
      <c r="Q10801"/>
      <c r="U10801"/>
      <c r="V10801">
        <v>0</v>
      </c>
      <c r="W10801" s="247"/>
      <c r="X10801"/>
      <c r="Y10801"/>
      <c r="Z10801"/>
      <c r="AA10801"/>
      <c r="AB10801"/>
      <c r="AC10801"/>
      <c r="AD10801"/>
      <c r="AE10801"/>
      <c r="AF10801" t="s">
        <v>4308</v>
      </c>
      <c r="AG10801" t="s">
        <v>4308</v>
      </c>
      <c r="AH10801" s="115" t="s">
        <v>4308</v>
      </c>
    </row>
    <row r="10802" spans="1:35" x14ac:dyDescent="0.25">
      <c r="A10802" s="243">
        <v>338863</v>
      </c>
      <c r="B10802" s="244" t="s">
        <v>14929</v>
      </c>
      <c r="C10802" s="244" t="s">
        <v>612</v>
      </c>
      <c r="D10802" s="245" t="s">
        <v>14930</v>
      </c>
      <c r="E10802" s="115" t="s">
        <v>76</v>
      </c>
      <c r="F10802" s="237">
        <v>36526</v>
      </c>
      <c r="G10802" s="245" t="s">
        <v>2165</v>
      </c>
      <c r="H10802" s="115" t="s">
        <v>16</v>
      </c>
      <c r="I10802" t="s">
        <v>107</v>
      </c>
      <c r="J10802" s="244"/>
      <c r="U10802"/>
      <c r="V10802" t="s">
        <v>16623</v>
      </c>
      <c r="W10802" s="244"/>
      <c r="AD10802" s="115" t="s">
        <v>4308</v>
      </c>
      <c r="AE10802" s="115" t="s">
        <v>4308</v>
      </c>
      <c r="AF10802" s="115" t="s">
        <v>4308</v>
      </c>
      <c r="AG10802" s="115" t="s">
        <v>4308</v>
      </c>
      <c r="AH10802" s="115" t="s">
        <v>4308</v>
      </c>
      <c r="AI10802" s="115" t="e">
        <f>VLOOKUP(A10802,'[2]دراسات قانونية'!$A$3:$E$600,1,0)</f>
        <v>#N/A</v>
      </c>
    </row>
    <row r="10803" spans="1:35" x14ac:dyDescent="0.25">
      <c r="A10803" s="243">
        <v>338864</v>
      </c>
      <c r="B10803" s="244" t="s">
        <v>14931</v>
      </c>
      <c r="C10803" s="244" t="s">
        <v>609</v>
      </c>
      <c r="D10803" s="245" t="s">
        <v>763</v>
      </c>
      <c r="E10803" s="115" t="s">
        <v>77</v>
      </c>
      <c r="F10803" s="237">
        <v>36627</v>
      </c>
      <c r="G10803" s="245" t="s">
        <v>14932</v>
      </c>
      <c r="H10803" s="115" t="s">
        <v>16</v>
      </c>
      <c r="I10803" t="s">
        <v>107</v>
      </c>
      <c r="J10803" s="244"/>
      <c r="U10803"/>
      <c r="V10803" t="s">
        <v>16623</v>
      </c>
      <c r="W10803" s="244"/>
      <c r="AC10803" s="115" t="s">
        <v>4308</v>
      </c>
      <c r="AD10803" s="115" t="s">
        <v>4308</v>
      </c>
      <c r="AE10803" s="115" t="s">
        <v>4308</v>
      </c>
      <c r="AF10803" s="115" t="s">
        <v>4308</v>
      </c>
      <c r="AG10803" s="115" t="s">
        <v>4308</v>
      </c>
      <c r="AH10803" s="115" t="s">
        <v>4308</v>
      </c>
      <c r="AI10803" s="115" t="e">
        <f>VLOOKUP(A10803,'[2]دراسات قانونية'!$A$3:$E$600,1,0)</f>
        <v>#N/A</v>
      </c>
    </row>
    <row r="10804" spans="1:35" hidden="1" x14ac:dyDescent="0.25">
      <c r="A10804" s="243">
        <v>338865</v>
      </c>
      <c r="B10804" s="244" t="s">
        <v>3150</v>
      </c>
      <c r="C10804" s="244" t="s">
        <v>1079</v>
      </c>
      <c r="D10804" s="245" t="s">
        <v>1899</v>
      </c>
      <c r="E10804" s="115" t="s">
        <v>76</v>
      </c>
      <c r="F10804" s="237">
        <v>28947</v>
      </c>
      <c r="G10804" s="245" t="s">
        <v>18</v>
      </c>
      <c r="H10804" s="115" t="s">
        <v>16</v>
      </c>
      <c r="I10804" t="s">
        <v>199</v>
      </c>
      <c r="J10804" s="244" t="s">
        <v>4299</v>
      </c>
      <c r="L10804" s="115" t="s">
        <v>18</v>
      </c>
      <c r="U10804"/>
      <c r="V10804">
        <v>0</v>
      </c>
      <c r="W10804" s="244"/>
    </row>
    <row r="10805" spans="1:35" x14ac:dyDescent="0.25">
      <c r="A10805" s="243">
        <v>338866</v>
      </c>
      <c r="B10805" s="244" t="s">
        <v>14933</v>
      </c>
      <c r="C10805" s="244" t="s">
        <v>574</v>
      </c>
      <c r="D10805" s="245" t="s">
        <v>14934</v>
      </c>
      <c r="E10805" s="115" t="s">
        <v>76</v>
      </c>
      <c r="F10805" s="237">
        <v>33241</v>
      </c>
      <c r="G10805" s="245" t="s">
        <v>12530</v>
      </c>
      <c r="H10805" s="115" t="s">
        <v>16</v>
      </c>
      <c r="I10805" t="s">
        <v>107</v>
      </c>
      <c r="J10805" s="244"/>
      <c r="U10805"/>
      <c r="V10805" t="s">
        <v>16623</v>
      </c>
      <c r="W10805" s="244"/>
      <c r="AC10805" s="115" t="s">
        <v>4308</v>
      </c>
      <c r="AD10805" s="115" t="s">
        <v>4308</v>
      </c>
      <c r="AE10805" s="115" t="s">
        <v>4308</v>
      </c>
      <c r="AF10805" s="115" t="s">
        <v>4308</v>
      </c>
      <c r="AG10805" s="115" t="s">
        <v>4308</v>
      </c>
      <c r="AH10805" s="115" t="s">
        <v>4308</v>
      </c>
      <c r="AI10805" s="115" t="e">
        <f>VLOOKUP(A10805,'[2]دراسات قانونية'!$A$3:$E$600,1,0)</f>
        <v>#N/A</v>
      </c>
    </row>
    <row r="10806" spans="1:35" x14ac:dyDescent="0.25">
      <c r="A10806" s="243">
        <v>338867</v>
      </c>
      <c r="B10806" s="244" t="s">
        <v>14935</v>
      </c>
      <c r="C10806" s="244" t="s">
        <v>2178</v>
      </c>
      <c r="D10806" s="245" t="s">
        <v>742</v>
      </c>
      <c r="E10806" s="115" t="s">
        <v>77</v>
      </c>
      <c r="F10806" s="237">
        <v>34220</v>
      </c>
      <c r="G10806" s="245" t="s">
        <v>2147</v>
      </c>
      <c r="H10806" s="115" t="s">
        <v>16</v>
      </c>
      <c r="I10806" t="s">
        <v>107</v>
      </c>
      <c r="J10806" s="244"/>
      <c r="U10806"/>
      <c r="V10806" t="s">
        <v>16623</v>
      </c>
      <c r="W10806" s="244"/>
      <c r="AC10806" s="115" t="s">
        <v>4308</v>
      </c>
      <c r="AD10806" s="115" t="s">
        <v>4308</v>
      </c>
      <c r="AE10806" s="115" t="s">
        <v>4308</v>
      </c>
      <c r="AF10806" s="115" t="s">
        <v>4308</v>
      </c>
      <c r="AG10806" s="115" t="s">
        <v>4308</v>
      </c>
      <c r="AH10806" s="115" t="s">
        <v>4308</v>
      </c>
      <c r="AI10806" s="115" t="e">
        <f>VLOOKUP(A10806,'[2]دراسات قانونية'!$A$3:$E$600,1,0)</f>
        <v>#N/A</v>
      </c>
    </row>
    <row r="10807" spans="1:35" x14ac:dyDescent="0.25">
      <c r="A10807" s="243">
        <v>338868</v>
      </c>
      <c r="B10807" s="244" t="s">
        <v>14936</v>
      </c>
      <c r="C10807" s="244"/>
      <c r="D10807" s="245"/>
      <c r="E10807" s="115" t="s">
        <v>76</v>
      </c>
      <c r="F10807" s="237">
        <v>33874</v>
      </c>
      <c r="G10807" s="245" t="s">
        <v>18</v>
      </c>
      <c r="H10807" s="115" t="s">
        <v>16</v>
      </c>
      <c r="I10807" t="s">
        <v>107</v>
      </c>
      <c r="J10807" s="244"/>
      <c r="U10807"/>
      <c r="V10807" t="s">
        <v>16623</v>
      </c>
      <c r="W10807" s="244"/>
      <c r="AC10807" s="115" t="s">
        <v>4308</v>
      </c>
      <c r="AD10807" s="115" t="s">
        <v>4308</v>
      </c>
      <c r="AE10807" s="115" t="s">
        <v>4308</v>
      </c>
      <c r="AF10807" s="115" t="s">
        <v>4308</v>
      </c>
      <c r="AG10807" s="115" t="s">
        <v>4308</v>
      </c>
      <c r="AH10807" s="115" t="s">
        <v>4308</v>
      </c>
      <c r="AI10807" s="115" t="e">
        <f>VLOOKUP(A10807,'[2]دراسات قانونية'!$A$3:$E$600,1,0)</f>
        <v>#N/A</v>
      </c>
    </row>
    <row r="10808" spans="1:35" hidden="1" x14ac:dyDescent="0.25">
      <c r="A10808" s="246">
        <v>338869</v>
      </c>
      <c r="B10808" s="247" t="s">
        <v>14937</v>
      </c>
      <c r="C10808" s="247" t="s">
        <v>14938</v>
      </c>
      <c r="D10808" s="248" t="s">
        <v>239</v>
      </c>
      <c r="E10808" t="s">
        <v>76</v>
      </c>
      <c r="F10808" s="126">
        <v>34470</v>
      </c>
      <c r="G10808" s="248" t="s">
        <v>70</v>
      </c>
      <c r="H10808" t="s">
        <v>16</v>
      </c>
      <c r="I10808" t="s">
        <v>201</v>
      </c>
      <c r="J10808" s="247" t="s">
        <v>15</v>
      </c>
      <c r="K10808"/>
      <c r="L10808" t="s">
        <v>70</v>
      </c>
      <c r="M10808"/>
      <c r="N10808"/>
      <c r="O10808"/>
      <c r="P10808"/>
      <c r="Q10808"/>
      <c r="U10808"/>
      <c r="V10808">
        <v>0</v>
      </c>
      <c r="W10808" s="247"/>
      <c r="X10808"/>
      <c r="Y10808"/>
      <c r="Z10808"/>
      <c r="AA10808"/>
      <c r="AB10808"/>
      <c r="AC10808"/>
      <c r="AD10808"/>
      <c r="AE10808"/>
      <c r="AF10808"/>
      <c r="AG10808"/>
    </row>
    <row r="10809" spans="1:35" x14ac:dyDescent="0.25">
      <c r="A10809" s="243">
        <v>338870</v>
      </c>
      <c r="B10809" s="244" t="s">
        <v>14939</v>
      </c>
      <c r="C10809" s="244" t="s">
        <v>4937</v>
      </c>
      <c r="D10809" s="245" t="s">
        <v>485</v>
      </c>
      <c r="E10809" s="115" t="s">
        <v>76</v>
      </c>
      <c r="F10809" s="237">
        <v>37261</v>
      </c>
      <c r="G10809" s="245" t="s">
        <v>431</v>
      </c>
      <c r="H10809" s="115" t="s">
        <v>16</v>
      </c>
      <c r="I10809" t="s">
        <v>107</v>
      </c>
      <c r="J10809" s="244" t="s">
        <v>15</v>
      </c>
      <c r="L10809" s="115" t="s">
        <v>30</v>
      </c>
      <c r="U10809"/>
      <c r="V10809" t="s">
        <v>16623</v>
      </c>
      <c r="W10809" s="244"/>
      <c r="AI10809" s="115" t="e">
        <f>VLOOKUP(A10809,'[2]دراسات قانونية'!$A$3:$E$600,1,0)</f>
        <v>#N/A</v>
      </c>
    </row>
    <row r="10810" spans="1:35" x14ac:dyDescent="0.25">
      <c r="A10810" s="243">
        <v>338871</v>
      </c>
      <c r="B10810" s="244" t="s">
        <v>14940</v>
      </c>
      <c r="C10810" s="244" t="s">
        <v>821</v>
      </c>
      <c r="D10810" s="245" t="s">
        <v>537</v>
      </c>
      <c r="E10810" s="115" t="s">
        <v>77</v>
      </c>
      <c r="F10810" s="237">
        <v>27291</v>
      </c>
      <c r="G10810" s="245" t="s">
        <v>736</v>
      </c>
      <c r="H10810" s="115" t="s">
        <v>16</v>
      </c>
      <c r="I10810" t="s">
        <v>107</v>
      </c>
      <c r="J10810" s="244"/>
      <c r="U10810"/>
      <c r="V10810" t="s">
        <v>16623</v>
      </c>
      <c r="W10810" s="244"/>
      <c r="AC10810" s="115" t="s">
        <v>4308</v>
      </c>
      <c r="AD10810" s="115" t="s">
        <v>4308</v>
      </c>
      <c r="AE10810" s="115" t="s">
        <v>4308</v>
      </c>
      <c r="AF10810" s="115" t="s">
        <v>4308</v>
      </c>
      <c r="AG10810" s="115" t="s">
        <v>4308</v>
      </c>
      <c r="AH10810" s="115" t="s">
        <v>4308</v>
      </c>
      <c r="AI10810" s="115" t="e">
        <f>VLOOKUP(A10810,'[2]دراسات قانونية'!$A$3:$E$600,1,0)</f>
        <v>#N/A</v>
      </c>
    </row>
    <row r="10811" spans="1:35" hidden="1" x14ac:dyDescent="0.25">
      <c r="A10811" s="243">
        <v>338872</v>
      </c>
      <c r="B10811" s="244" t="s">
        <v>3418</v>
      </c>
      <c r="C10811" s="244" t="s">
        <v>332</v>
      </c>
      <c r="D10811" s="245" t="s">
        <v>415</v>
      </c>
      <c r="E10811" s="115" t="s">
        <v>77</v>
      </c>
      <c r="F10811" s="237">
        <v>28535</v>
      </c>
      <c r="G10811" s="245" t="s">
        <v>1527</v>
      </c>
      <c r="H10811" s="115" t="s">
        <v>16</v>
      </c>
      <c r="I10811" t="s">
        <v>199</v>
      </c>
      <c r="J10811" s="244" t="s">
        <v>1263</v>
      </c>
      <c r="L10811" s="115" t="s">
        <v>30</v>
      </c>
      <c r="U10811"/>
      <c r="V10811">
        <v>0</v>
      </c>
      <c r="W10811" s="244"/>
    </row>
    <row r="10812" spans="1:35" x14ac:dyDescent="0.25">
      <c r="A10812" s="243">
        <v>338873</v>
      </c>
      <c r="B10812" s="244" t="s">
        <v>14941</v>
      </c>
      <c r="C10812" s="244" t="s">
        <v>1079</v>
      </c>
      <c r="D10812" s="245" t="s">
        <v>373</v>
      </c>
      <c r="E10812" s="115" t="s">
        <v>76</v>
      </c>
      <c r="F10812" s="237">
        <v>34069</v>
      </c>
      <c r="G10812" s="245" t="s">
        <v>61</v>
      </c>
      <c r="H10812" s="115" t="s">
        <v>16</v>
      </c>
      <c r="I10812" t="s">
        <v>107</v>
      </c>
      <c r="J10812" s="244" t="s">
        <v>1226</v>
      </c>
      <c r="L10812" s="115" t="s">
        <v>61</v>
      </c>
      <c r="U10812"/>
      <c r="V10812" t="s">
        <v>16623</v>
      </c>
      <c r="W10812" s="244"/>
      <c r="AE10812" s="115" t="s">
        <v>4308</v>
      </c>
      <c r="AF10812" s="115" t="s">
        <v>4308</v>
      </c>
      <c r="AG10812" s="115" t="s">
        <v>4308</v>
      </c>
      <c r="AH10812" s="115" t="s">
        <v>4308</v>
      </c>
      <c r="AI10812" s="115" t="e">
        <f>VLOOKUP(A10812,'[2]دراسات قانونية'!$A$3:$E$600,1,0)</f>
        <v>#N/A</v>
      </c>
    </row>
    <row r="10813" spans="1:35" x14ac:dyDescent="0.25">
      <c r="A10813" s="243">
        <v>338874</v>
      </c>
      <c r="B10813" s="244" t="s">
        <v>14942</v>
      </c>
      <c r="C10813" s="244" t="s">
        <v>14943</v>
      </c>
      <c r="D10813" s="245" t="s">
        <v>4991</v>
      </c>
      <c r="E10813" s="115" t="s">
        <v>76</v>
      </c>
      <c r="F10813" s="237">
        <v>33633</v>
      </c>
      <c r="G10813" s="245" t="s">
        <v>14944</v>
      </c>
      <c r="H10813" s="115" t="s">
        <v>16</v>
      </c>
      <c r="I10813" t="s">
        <v>107</v>
      </c>
      <c r="J10813" s="244"/>
      <c r="U10813"/>
      <c r="V10813" t="s">
        <v>16623</v>
      </c>
      <c r="W10813" s="244"/>
      <c r="AC10813" s="115" t="s">
        <v>4308</v>
      </c>
      <c r="AD10813" s="115" t="s">
        <v>4308</v>
      </c>
      <c r="AE10813" s="115" t="s">
        <v>4308</v>
      </c>
      <c r="AF10813" s="115" t="s">
        <v>4308</v>
      </c>
      <c r="AG10813" s="115" t="s">
        <v>4308</v>
      </c>
      <c r="AH10813" s="115" t="s">
        <v>4308</v>
      </c>
      <c r="AI10813" s="115" t="e">
        <f>VLOOKUP(A10813,'[2]دراسات قانونية'!$A$3:$E$600,1,0)</f>
        <v>#N/A</v>
      </c>
    </row>
    <row r="10814" spans="1:35" hidden="1" x14ac:dyDescent="0.25">
      <c r="A10814" s="243">
        <v>338875</v>
      </c>
      <c r="B10814" s="244" t="s">
        <v>3419</v>
      </c>
      <c r="C10814" s="244" t="s">
        <v>598</v>
      </c>
      <c r="D10814" s="245" t="s">
        <v>230</v>
      </c>
      <c r="E10814" s="115" t="s">
        <v>77</v>
      </c>
      <c r="F10814" s="237">
        <v>33420</v>
      </c>
      <c r="G10814" s="245" t="s">
        <v>1288</v>
      </c>
      <c r="H10814" s="115" t="s">
        <v>16</v>
      </c>
      <c r="I10814" t="s">
        <v>199</v>
      </c>
      <c r="J10814" s="244" t="s">
        <v>1263</v>
      </c>
      <c r="L10814" s="115" t="s">
        <v>18</v>
      </c>
      <c r="U10814"/>
      <c r="V10814">
        <v>0</v>
      </c>
      <c r="W10814" s="244"/>
    </row>
    <row r="10815" spans="1:35" hidden="1" x14ac:dyDescent="0.25">
      <c r="A10815" s="243">
        <v>338876</v>
      </c>
      <c r="B10815" s="244" t="s">
        <v>3151</v>
      </c>
      <c r="C10815" s="244" t="s">
        <v>219</v>
      </c>
      <c r="D10815" s="245" t="s">
        <v>1774</v>
      </c>
      <c r="E10815" s="115" t="s">
        <v>77</v>
      </c>
      <c r="F10815" s="237">
        <v>35476</v>
      </c>
      <c r="G10815" s="245" t="s">
        <v>3152</v>
      </c>
      <c r="H10815" s="115" t="s">
        <v>16</v>
      </c>
      <c r="I10815" t="s">
        <v>199</v>
      </c>
      <c r="J10815" s="244" t="s">
        <v>15</v>
      </c>
      <c r="L10815" s="115" t="s">
        <v>50</v>
      </c>
      <c r="U10815"/>
      <c r="V10815">
        <v>0</v>
      </c>
      <c r="W10815" s="244"/>
    </row>
    <row r="10816" spans="1:35" x14ac:dyDescent="0.25">
      <c r="A10816" s="243">
        <v>338877</v>
      </c>
      <c r="B10816" s="244" t="s">
        <v>14945</v>
      </c>
      <c r="C10816" s="244" t="s">
        <v>332</v>
      </c>
      <c r="D10816" s="245" t="s">
        <v>302</v>
      </c>
      <c r="E10816" s="115" t="s">
        <v>76</v>
      </c>
      <c r="F10816" s="237">
        <v>34616</v>
      </c>
      <c r="G10816" s="245" t="s">
        <v>14946</v>
      </c>
      <c r="H10816" s="115" t="s">
        <v>16</v>
      </c>
      <c r="I10816" t="s">
        <v>107</v>
      </c>
      <c r="J10816" s="244"/>
      <c r="U10816"/>
      <c r="V10816" t="s">
        <v>16623</v>
      </c>
      <c r="W10816" s="244"/>
      <c r="AC10816" s="115" t="s">
        <v>4308</v>
      </c>
      <c r="AD10816" s="115" t="s">
        <v>4308</v>
      </c>
      <c r="AE10816" s="115" t="s">
        <v>4308</v>
      </c>
      <c r="AF10816" s="115" t="s">
        <v>4308</v>
      </c>
      <c r="AG10816" s="115" t="s">
        <v>4308</v>
      </c>
      <c r="AH10816" s="115" t="s">
        <v>4308</v>
      </c>
      <c r="AI10816" s="115" t="e">
        <f>VLOOKUP(A10816,'[2]دراسات قانونية'!$A$3:$E$600,1,0)</f>
        <v>#N/A</v>
      </c>
    </row>
    <row r="10817" spans="1:35" hidden="1" x14ac:dyDescent="0.25">
      <c r="A10817" s="246">
        <v>338878</v>
      </c>
      <c r="B10817" s="247" t="s">
        <v>14947</v>
      </c>
      <c r="C10817" s="247" t="s">
        <v>244</v>
      </c>
      <c r="D10817" s="248" t="s">
        <v>7607</v>
      </c>
      <c r="E10817" t="s">
        <v>76</v>
      </c>
      <c r="F10817" s="126">
        <v>29319</v>
      </c>
      <c r="G10817" s="248" t="s">
        <v>37</v>
      </c>
      <c r="H10817" t="s">
        <v>16</v>
      </c>
      <c r="I10817" t="s">
        <v>136</v>
      </c>
      <c r="J10817" s="247" t="s">
        <v>1226</v>
      </c>
      <c r="K10817"/>
      <c r="L10817" t="s">
        <v>37</v>
      </c>
      <c r="M10817"/>
      <c r="N10817"/>
      <c r="O10817"/>
      <c r="P10817"/>
      <c r="Q10817"/>
      <c r="U10817"/>
      <c r="V10817">
        <v>0</v>
      </c>
      <c r="W10817" s="247"/>
      <c r="X10817"/>
      <c r="Y10817"/>
      <c r="Z10817"/>
      <c r="AA10817"/>
      <c r="AB10817"/>
      <c r="AC10817"/>
      <c r="AD10817"/>
      <c r="AE10817"/>
      <c r="AF10817"/>
      <c r="AG10817"/>
      <c r="AH10817" s="115" t="s">
        <v>4308</v>
      </c>
    </row>
    <row r="10818" spans="1:35" hidden="1" x14ac:dyDescent="0.25">
      <c r="A10818" s="246">
        <v>338879</v>
      </c>
      <c r="B10818" s="247" t="s">
        <v>14948</v>
      </c>
      <c r="C10818" s="247" t="s">
        <v>819</v>
      </c>
      <c r="D10818" s="248" t="s">
        <v>235</v>
      </c>
      <c r="E10818" t="s">
        <v>77</v>
      </c>
      <c r="F10818" s="126">
        <v>36996</v>
      </c>
      <c r="G10818" s="248" t="s">
        <v>14949</v>
      </c>
      <c r="H10818" t="s">
        <v>16</v>
      </c>
      <c r="I10818" t="s">
        <v>201</v>
      </c>
      <c r="J10818" s="247" t="s">
        <v>1263</v>
      </c>
      <c r="K10818"/>
      <c r="L10818" t="s">
        <v>18</v>
      </c>
      <c r="M10818"/>
      <c r="N10818"/>
      <c r="O10818"/>
      <c r="P10818"/>
      <c r="Q10818"/>
      <c r="U10818"/>
      <c r="V10818">
        <v>0</v>
      </c>
      <c r="W10818" s="247"/>
      <c r="X10818"/>
      <c r="Y10818"/>
      <c r="Z10818"/>
      <c r="AA10818"/>
      <c r="AB10818"/>
      <c r="AC10818"/>
      <c r="AD10818"/>
      <c r="AE10818"/>
      <c r="AF10818"/>
      <c r="AG10818"/>
    </row>
    <row r="10819" spans="1:35" hidden="1" x14ac:dyDescent="0.25">
      <c r="A10819" s="246">
        <v>338880</v>
      </c>
      <c r="B10819" s="247" t="s">
        <v>14950</v>
      </c>
      <c r="C10819" s="247" t="s">
        <v>6144</v>
      </c>
      <c r="D10819" s="248" t="s">
        <v>10158</v>
      </c>
      <c r="E10819" t="s">
        <v>77</v>
      </c>
      <c r="F10819" s="126">
        <v>37272</v>
      </c>
      <c r="G10819" s="248" t="s">
        <v>18</v>
      </c>
      <c r="H10819" t="s">
        <v>16</v>
      </c>
      <c r="I10819" t="s">
        <v>136</v>
      </c>
      <c r="J10819" s="247"/>
      <c r="K10819"/>
      <c r="L10819"/>
      <c r="M10819"/>
      <c r="N10819"/>
      <c r="O10819"/>
      <c r="P10819"/>
      <c r="Q10819"/>
      <c r="U10819"/>
      <c r="V10819">
        <v>0</v>
      </c>
      <c r="W10819" s="247"/>
      <c r="X10819"/>
      <c r="Y10819"/>
      <c r="Z10819"/>
      <c r="AA10819"/>
      <c r="AB10819"/>
      <c r="AC10819"/>
      <c r="AD10819"/>
      <c r="AE10819"/>
      <c r="AF10819"/>
      <c r="AG10819"/>
    </row>
    <row r="10820" spans="1:35" hidden="1" x14ac:dyDescent="0.25">
      <c r="A10820" s="243">
        <v>338881</v>
      </c>
      <c r="B10820" s="244" t="s">
        <v>2858</v>
      </c>
      <c r="C10820" s="244" t="s">
        <v>2859</v>
      </c>
      <c r="D10820" s="245" t="s">
        <v>1100</v>
      </c>
      <c r="E10820" s="115" t="s">
        <v>76</v>
      </c>
      <c r="F10820" s="237">
        <v>36771</v>
      </c>
      <c r="G10820" s="245" t="s">
        <v>18</v>
      </c>
      <c r="H10820" s="115" t="s">
        <v>16</v>
      </c>
      <c r="I10820" t="s">
        <v>199</v>
      </c>
      <c r="J10820" s="244" t="s">
        <v>15</v>
      </c>
      <c r="L10820" s="115" t="s">
        <v>30</v>
      </c>
      <c r="U10820"/>
      <c r="V10820">
        <v>0</v>
      </c>
      <c r="W10820" s="244"/>
    </row>
    <row r="10821" spans="1:35" hidden="1" x14ac:dyDescent="0.25">
      <c r="A10821" s="243">
        <v>338882</v>
      </c>
      <c r="B10821" s="244" t="s">
        <v>4290</v>
      </c>
      <c r="C10821" s="244" t="s">
        <v>227</v>
      </c>
      <c r="D10821" s="245" t="s">
        <v>4291</v>
      </c>
      <c r="E10821" s="115" t="s">
        <v>76</v>
      </c>
      <c r="F10821" s="237">
        <v>24472</v>
      </c>
      <c r="G10821" s="245" t="s">
        <v>4276</v>
      </c>
      <c r="H10821" s="115" t="s">
        <v>16</v>
      </c>
      <c r="I10821" t="s">
        <v>136</v>
      </c>
      <c r="J10821" s="244" t="s">
        <v>1226</v>
      </c>
      <c r="L10821" s="115" t="s">
        <v>58</v>
      </c>
      <c r="U10821"/>
      <c r="V10821">
        <v>0</v>
      </c>
      <c r="W10821" s="244"/>
      <c r="AH10821" s="115" t="s">
        <v>4308</v>
      </c>
    </row>
    <row r="10822" spans="1:35" hidden="1" x14ac:dyDescent="0.25">
      <c r="A10822" s="246">
        <v>338883</v>
      </c>
      <c r="B10822" s="247" t="s">
        <v>14951</v>
      </c>
      <c r="C10822" s="247" t="s">
        <v>332</v>
      </c>
      <c r="D10822" s="248" t="s">
        <v>14952</v>
      </c>
      <c r="E10822" t="s">
        <v>76</v>
      </c>
      <c r="F10822" s="126">
        <v>32145</v>
      </c>
      <c r="G10822" s="248" t="s">
        <v>61</v>
      </c>
      <c r="H10822" t="s">
        <v>16</v>
      </c>
      <c r="I10822" t="s">
        <v>129</v>
      </c>
      <c r="J10822" s="247" t="s">
        <v>1226</v>
      </c>
      <c r="K10822"/>
      <c r="L10822" t="s">
        <v>27</v>
      </c>
      <c r="M10822"/>
      <c r="N10822"/>
      <c r="O10822"/>
      <c r="P10822"/>
      <c r="Q10822"/>
      <c r="U10822"/>
      <c r="V10822">
        <v>0</v>
      </c>
      <c r="W10822" s="247"/>
      <c r="X10822"/>
      <c r="Y10822"/>
      <c r="Z10822"/>
      <c r="AA10822"/>
      <c r="AB10822"/>
      <c r="AC10822"/>
      <c r="AD10822"/>
      <c r="AE10822" t="s">
        <v>4308</v>
      </c>
      <c r="AF10822" t="s">
        <v>4308</v>
      </c>
      <c r="AG10822" t="s">
        <v>4308</v>
      </c>
      <c r="AH10822" s="115" t="s">
        <v>4308</v>
      </c>
    </row>
    <row r="10823" spans="1:35" hidden="1" x14ac:dyDescent="0.25">
      <c r="A10823" s="246">
        <v>338884</v>
      </c>
      <c r="B10823" s="247" t="s">
        <v>11982</v>
      </c>
      <c r="C10823" s="247" t="s">
        <v>244</v>
      </c>
      <c r="D10823" s="248" t="s">
        <v>815</v>
      </c>
      <c r="E10823" t="s">
        <v>76</v>
      </c>
      <c r="F10823" s="126">
        <v>33068</v>
      </c>
      <c r="G10823" s="248" t="s">
        <v>18</v>
      </c>
      <c r="H10823" t="s">
        <v>16</v>
      </c>
      <c r="I10823" t="s">
        <v>129</v>
      </c>
      <c r="J10823" s="247"/>
      <c r="K10823"/>
      <c r="L10823"/>
      <c r="M10823"/>
      <c r="N10823"/>
      <c r="O10823"/>
      <c r="P10823"/>
      <c r="Q10823"/>
      <c r="U10823"/>
      <c r="V10823" t="s">
        <v>16623</v>
      </c>
      <c r="W10823" s="247"/>
      <c r="X10823"/>
      <c r="Y10823"/>
      <c r="Z10823"/>
      <c r="AA10823"/>
      <c r="AB10823"/>
      <c r="AC10823" t="s">
        <v>4308</v>
      </c>
      <c r="AD10823" t="s">
        <v>4308</v>
      </c>
      <c r="AE10823" t="s">
        <v>4308</v>
      </c>
      <c r="AF10823" t="s">
        <v>4308</v>
      </c>
      <c r="AG10823" t="s">
        <v>4308</v>
      </c>
      <c r="AH10823" s="115" t="s">
        <v>4308</v>
      </c>
    </row>
    <row r="10824" spans="1:35" x14ac:dyDescent="0.25">
      <c r="A10824" s="243">
        <v>338885</v>
      </c>
      <c r="B10824" s="244" t="s">
        <v>14953</v>
      </c>
      <c r="C10824" s="244" t="s">
        <v>1117</v>
      </c>
      <c r="D10824" s="245" t="s">
        <v>14954</v>
      </c>
      <c r="E10824" s="115" t="s">
        <v>76</v>
      </c>
      <c r="F10824" s="237">
        <v>33112</v>
      </c>
      <c r="G10824" s="245" t="s">
        <v>14955</v>
      </c>
      <c r="H10824" s="115" t="s">
        <v>16</v>
      </c>
      <c r="I10824" t="s">
        <v>107</v>
      </c>
      <c r="J10824" s="244" t="s">
        <v>1226</v>
      </c>
      <c r="L10824" s="115" t="s">
        <v>67</v>
      </c>
      <c r="U10824"/>
      <c r="V10824" t="s">
        <v>16623</v>
      </c>
      <c r="W10824" s="244"/>
      <c r="AE10824" s="115" t="s">
        <v>4308</v>
      </c>
      <c r="AF10824" s="115" t="s">
        <v>4308</v>
      </c>
      <c r="AG10824" s="115" t="s">
        <v>4308</v>
      </c>
      <c r="AH10824" s="115" t="s">
        <v>4308</v>
      </c>
      <c r="AI10824" s="115" t="e">
        <f>VLOOKUP(A10824,'[2]دراسات قانونية'!$A$3:$E$600,1,0)</f>
        <v>#N/A</v>
      </c>
    </row>
    <row r="10825" spans="1:35" ht="18" hidden="1" x14ac:dyDescent="0.25">
      <c r="A10825" s="249">
        <v>338886</v>
      </c>
      <c r="B10825" s="250" t="s">
        <v>14956</v>
      </c>
      <c r="C10825" s="250" t="s">
        <v>227</v>
      </c>
      <c r="D10825" s="251" t="s">
        <v>5849</v>
      </c>
      <c r="E10825"/>
      <c r="F10825" s="126"/>
      <c r="G10825" s="252"/>
      <c r="H10825"/>
      <c r="I10825" t="s">
        <v>199</v>
      </c>
      <c r="J10825" s="253"/>
      <c r="K10825"/>
      <c r="L10825"/>
      <c r="M10825"/>
      <c r="N10825"/>
      <c r="O10825"/>
      <c r="P10825"/>
      <c r="Q10825"/>
      <c r="U10825"/>
      <c r="V10825">
        <v>0</v>
      </c>
      <c r="W10825" s="253"/>
      <c r="X10825"/>
      <c r="Y10825"/>
      <c r="Z10825"/>
      <c r="AA10825"/>
      <c r="AB10825"/>
      <c r="AC10825"/>
      <c r="AD10825"/>
      <c r="AE10825"/>
      <c r="AF10825"/>
      <c r="AG10825"/>
      <c r="AH10825" s="115" t="s">
        <v>4308</v>
      </c>
    </row>
    <row r="10826" spans="1:35" hidden="1" x14ac:dyDescent="0.25">
      <c r="A10826" s="246">
        <v>338887</v>
      </c>
      <c r="B10826" s="247" t="s">
        <v>14957</v>
      </c>
      <c r="C10826" s="247" t="s">
        <v>4565</v>
      </c>
      <c r="D10826" s="248" t="s">
        <v>707</v>
      </c>
      <c r="E10826" t="s">
        <v>77</v>
      </c>
      <c r="F10826" s="126">
        <v>34339</v>
      </c>
      <c r="G10826" s="248" t="s">
        <v>14958</v>
      </c>
      <c r="H10826" t="s">
        <v>16</v>
      </c>
      <c r="I10826" t="s">
        <v>136</v>
      </c>
      <c r="J10826" s="247"/>
      <c r="K10826"/>
      <c r="L10826"/>
      <c r="M10826"/>
      <c r="N10826"/>
      <c r="O10826"/>
      <c r="P10826"/>
      <c r="Q10826"/>
      <c r="U10826"/>
      <c r="V10826" t="s">
        <v>16623</v>
      </c>
      <c r="W10826" s="247"/>
      <c r="X10826"/>
      <c r="Y10826"/>
      <c r="Z10826"/>
      <c r="AA10826"/>
      <c r="AB10826"/>
      <c r="AC10826" t="s">
        <v>4308</v>
      </c>
      <c r="AD10826" t="s">
        <v>4308</v>
      </c>
      <c r="AE10826" t="s">
        <v>4308</v>
      </c>
      <c r="AF10826" t="s">
        <v>4308</v>
      </c>
      <c r="AG10826" t="s">
        <v>4308</v>
      </c>
      <c r="AH10826" s="115" t="s">
        <v>4308</v>
      </c>
    </row>
    <row r="10827" spans="1:35" hidden="1" x14ac:dyDescent="0.25">
      <c r="A10827" s="243">
        <v>338888</v>
      </c>
      <c r="B10827" s="244" t="s">
        <v>3420</v>
      </c>
      <c r="C10827" s="244" t="s">
        <v>3421</v>
      </c>
      <c r="D10827" s="245" t="s">
        <v>1339</v>
      </c>
      <c r="E10827" s="115" t="s">
        <v>77</v>
      </c>
      <c r="F10827" s="237">
        <v>36904</v>
      </c>
      <c r="G10827" s="245" t="s">
        <v>18</v>
      </c>
      <c r="H10827" s="115" t="s">
        <v>16</v>
      </c>
      <c r="I10827" t="s">
        <v>199</v>
      </c>
      <c r="J10827" s="244" t="s">
        <v>1226</v>
      </c>
      <c r="L10827" s="115" t="s">
        <v>30</v>
      </c>
      <c r="U10827"/>
      <c r="V10827">
        <v>0</v>
      </c>
      <c r="W10827" s="244"/>
    </row>
    <row r="10828" spans="1:35" ht="18" hidden="1" x14ac:dyDescent="0.25">
      <c r="A10828" s="249">
        <v>338889</v>
      </c>
      <c r="B10828" s="250" t="s">
        <v>14959</v>
      </c>
      <c r="C10828" s="250" t="s">
        <v>3375</v>
      </c>
      <c r="D10828" s="251" t="s">
        <v>14960</v>
      </c>
      <c r="E10828"/>
      <c r="F10828" s="126"/>
      <c r="G10828" s="252"/>
      <c r="H10828"/>
      <c r="I10828" t="s">
        <v>199</v>
      </c>
      <c r="J10828" s="253"/>
      <c r="K10828"/>
      <c r="L10828"/>
      <c r="M10828"/>
      <c r="N10828"/>
      <c r="O10828"/>
      <c r="P10828"/>
      <c r="Q10828"/>
      <c r="U10828"/>
      <c r="V10828">
        <v>0</v>
      </c>
      <c r="W10828" s="253"/>
      <c r="X10828"/>
      <c r="Y10828"/>
      <c r="Z10828"/>
      <c r="AA10828"/>
      <c r="AB10828"/>
      <c r="AC10828"/>
      <c r="AD10828"/>
      <c r="AE10828"/>
      <c r="AF10828"/>
      <c r="AG10828"/>
      <c r="AH10828" s="115" t="s">
        <v>4308</v>
      </c>
    </row>
    <row r="10829" spans="1:35" hidden="1" x14ac:dyDescent="0.25">
      <c r="A10829" s="243">
        <v>338890</v>
      </c>
      <c r="B10829" s="244" t="s">
        <v>2439</v>
      </c>
      <c r="C10829" s="244" t="s">
        <v>623</v>
      </c>
      <c r="D10829" s="245" t="s">
        <v>695</v>
      </c>
      <c r="E10829" s="115" t="s">
        <v>76</v>
      </c>
      <c r="F10829" s="237">
        <v>35315</v>
      </c>
      <c r="G10829" s="245" t="s">
        <v>1332</v>
      </c>
      <c r="H10829" s="115" t="s">
        <v>16</v>
      </c>
      <c r="I10829" t="s">
        <v>136</v>
      </c>
      <c r="J10829" s="244" t="s">
        <v>1226</v>
      </c>
      <c r="L10829" s="115" t="s">
        <v>67</v>
      </c>
      <c r="U10829"/>
      <c r="V10829" t="s">
        <v>16623</v>
      </c>
      <c r="W10829" s="244"/>
      <c r="AE10829" s="115" t="s">
        <v>4308</v>
      </c>
      <c r="AF10829" s="115" t="s">
        <v>4308</v>
      </c>
      <c r="AG10829" s="115" t="s">
        <v>4308</v>
      </c>
      <c r="AH10829" s="115" t="s">
        <v>4308</v>
      </c>
    </row>
    <row r="10830" spans="1:35" hidden="1" x14ac:dyDescent="0.25">
      <c r="A10830" s="243">
        <v>338891</v>
      </c>
      <c r="B10830" s="244" t="s">
        <v>2767</v>
      </c>
      <c r="C10830" s="244" t="s">
        <v>2768</v>
      </c>
      <c r="D10830" s="245" t="s">
        <v>220</v>
      </c>
      <c r="E10830" s="115" t="s">
        <v>76</v>
      </c>
      <c r="F10830" s="237">
        <v>35938</v>
      </c>
      <c r="G10830" s="245" t="s">
        <v>1016</v>
      </c>
      <c r="H10830" s="115" t="s">
        <v>16</v>
      </c>
      <c r="I10830" t="s">
        <v>199</v>
      </c>
      <c r="J10830" s="244" t="s">
        <v>1226</v>
      </c>
      <c r="L10830" s="115" t="s">
        <v>18</v>
      </c>
      <c r="U10830"/>
      <c r="V10830">
        <v>0</v>
      </c>
      <c r="W10830" s="244"/>
    </row>
    <row r="10831" spans="1:35" hidden="1" x14ac:dyDescent="0.25">
      <c r="A10831" s="246">
        <v>338892</v>
      </c>
      <c r="B10831" s="247" t="s">
        <v>14961</v>
      </c>
      <c r="C10831" s="247" t="s">
        <v>227</v>
      </c>
      <c r="D10831" s="248" t="s">
        <v>521</v>
      </c>
      <c r="E10831" t="s">
        <v>77</v>
      </c>
      <c r="F10831" s="126">
        <v>36161</v>
      </c>
      <c r="G10831" s="248" t="s">
        <v>18</v>
      </c>
      <c r="H10831" t="s">
        <v>16</v>
      </c>
      <c r="I10831" t="s">
        <v>136</v>
      </c>
      <c r="J10831" s="247" t="s">
        <v>15</v>
      </c>
      <c r="K10831"/>
      <c r="L10831" t="s">
        <v>18</v>
      </c>
      <c r="M10831"/>
      <c r="N10831"/>
      <c r="O10831"/>
      <c r="P10831"/>
      <c r="Q10831"/>
      <c r="U10831"/>
      <c r="V10831">
        <v>0</v>
      </c>
      <c r="W10831" s="247"/>
      <c r="X10831"/>
      <c r="Y10831"/>
      <c r="Z10831"/>
      <c r="AA10831"/>
      <c r="AB10831"/>
      <c r="AC10831"/>
      <c r="AD10831"/>
      <c r="AE10831"/>
      <c r="AF10831"/>
      <c r="AG10831" t="s">
        <v>4308</v>
      </c>
      <c r="AH10831" s="115" t="s">
        <v>4308</v>
      </c>
    </row>
    <row r="10832" spans="1:35" hidden="1" x14ac:dyDescent="0.25">
      <c r="A10832" s="246">
        <v>338893</v>
      </c>
      <c r="B10832" s="247" t="s">
        <v>14962</v>
      </c>
      <c r="C10832" s="247" t="s">
        <v>5380</v>
      </c>
      <c r="D10832" s="248" t="s">
        <v>925</v>
      </c>
      <c r="E10832" t="s">
        <v>77</v>
      </c>
      <c r="F10832" s="126">
        <v>36650</v>
      </c>
      <c r="G10832" s="248" t="s">
        <v>14963</v>
      </c>
      <c r="H10832" t="s">
        <v>16</v>
      </c>
      <c r="I10832" t="s">
        <v>201</v>
      </c>
      <c r="J10832" s="247" t="s">
        <v>1226</v>
      </c>
      <c r="K10832"/>
      <c r="L10832" t="s">
        <v>18</v>
      </c>
      <c r="M10832"/>
      <c r="N10832"/>
      <c r="O10832"/>
      <c r="P10832"/>
      <c r="Q10832"/>
      <c r="U10832"/>
      <c r="V10832">
        <v>0</v>
      </c>
      <c r="W10832" s="247"/>
      <c r="X10832"/>
      <c r="Y10832"/>
      <c r="Z10832"/>
      <c r="AA10832"/>
      <c r="AB10832"/>
      <c r="AC10832"/>
      <c r="AD10832"/>
      <c r="AE10832"/>
      <c r="AF10832"/>
      <c r="AG10832"/>
    </row>
    <row r="10833" spans="1:35" hidden="1" x14ac:dyDescent="0.25">
      <c r="A10833" s="246">
        <v>338894</v>
      </c>
      <c r="B10833" s="247" t="s">
        <v>14964</v>
      </c>
      <c r="C10833" s="247" t="s">
        <v>274</v>
      </c>
      <c r="D10833" s="248" t="s">
        <v>302</v>
      </c>
      <c r="E10833" t="s">
        <v>77</v>
      </c>
      <c r="F10833" s="126">
        <v>35448</v>
      </c>
      <c r="G10833" s="248" t="s">
        <v>18</v>
      </c>
      <c r="H10833" t="s">
        <v>16</v>
      </c>
      <c r="I10833" t="s">
        <v>199</v>
      </c>
      <c r="J10833" s="247" t="s">
        <v>1226</v>
      </c>
      <c r="K10833"/>
      <c r="L10833" t="s">
        <v>18</v>
      </c>
      <c r="M10833"/>
      <c r="N10833"/>
      <c r="O10833"/>
      <c r="P10833"/>
      <c r="Q10833"/>
      <c r="U10833"/>
      <c r="V10833">
        <v>0</v>
      </c>
      <c r="W10833" s="247"/>
      <c r="X10833"/>
      <c r="Y10833"/>
      <c r="Z10833"/>
      <c r="AA10833"/>
      <c r="AB10833"/>
      <c r="AC10833"/>
      <c r="AD10833"/>
      <c r="AE10833"/>
      <c r="AF10833"/>
      <c r="AG10833"/>
    </row>
    <row r="10834" spans="1:35" hidden="1" x14ac:dyDescent="0.25">
      <c r="A10834" s="246">
        <v>338895</v>
      </c>
      <c r="B10834" s="247" t="s">
        <v>14965</v>
      </c>
      <c r="C10834" s="247" t="s">
        <v>227</v>
      </c>
      <c r="D10834" s="248" t="s">
        <v>210</v>
      </c>
      <c r="E10834" t="s">
        <v>77</v>
      </c>
      <c r="F10834" s="126">
        <v>36663</v>
      </c>
      <c r="G10834" s="248" t="s">
        <v>492</v>
      </c>
      <c r="H10834" t="s">
        <v>16</v>
      </c>
      <c r="I10834" t="s">
        <v>201</v>
      </c>
      <c r="J10834" s="247" t="s">
        <v>15</v>
      </c>
      <c r="K10834"/>
      <c r="L10834" t="s">
        <v>18</v>
      </c>
      <c r="M10834"/>
      <c r="N10834"/>
      <c r="O10834"/>
      <c r="P10834"/>
      <c r="Q10834"/>
      <c r="U10834"/>
      <c r="V10834">
        <v>0</v>
      </c>
      <c r="W10834" s="247"/>
      <c r="X10834"/>
      <c r="Y10834"/>
      <c r="Z10834"/>
      <c r="AA10834"/>
      <c r="AB10834"/>
      <c r="AC10834"/>
      <c r="AD10834"/>
      <c r="AE10834"/>
      <c r="AF10834"/>
      <c r="AG10834"/>
    </row>
    <row r="10835" spans="1:35" hidden="1" x14ac:dyDescent="0.25">
      <c r="A10835" s="246">
        <v>338896</v>
      </c>
      <c r="B10835" s="247" t="s">
        <v>14966</v>
      </c>
      <c r="C10835" s="247" t="s">
        <v>227</v>
      </c>
      <c r="D10835" s="248" t="s">
        <v>1001</v>
      </c>
      <c r="E10835" t="s">
        <v>77</v>
      </c>
      <c r="F10835" s="126">
        <v>37282</v>
      </c>
      <c r="G10835" s="248" t="s">
        <v>18</v>
      </c>
      <c r="H10835" t="s">
        <v>16</v>
      </c>
      <c r="I10835" t="s">
        <v>5306</v>
      </c>
      <c r="J10835" s="247" t="s">
        <v>1226</v>
      </c>
      <c r="K10835"/>
      <c r="L10835" t="s">
        <v>18</v>
      </c>
      <c r="M10835"/>
      <c r="N10835"/>
      <c r="O10835"/>
      <c r="P10835"/>
      <c r="Q10835"/>
      <c r="U10835"/>
      <c r="V10835">
        <v>0</v>
      </c>
      <c r="W10835" s="247"/>
      <c r="X10835"/>
      <c r="Y10835"/>
      <c r="Z10835"/>
      <c r="AA10835"/>
      <c r="AB10835"/>
      <c r="AC10835"/>
      <c r="AD10835"/>
      <c r="AE10835"/>
      <c r="AF10835"/>
      <c r="AG10835"/>
    </row>
    <row r="10836" spans="1:35" hidden="1" x14ac:dyDescent="0.25">
      <c r="A10836" s="246">
        <v>338897</v>
      </c>
      <c r="B10836" s="247" t="s">
        <v>14967</v>
      </c>
      <c r="C10836" s="247" t="s">
        <v>14968</v>
      </c>
      <c r="D10836" s="248" t="s">
        <v>783</v>
      </c>
      <c r="E10836" t="s">
        <v>77</v>
      </c>
      <c r="F10836" s="126">
        <v>31036</v>
      </c>
      <c r="G10836" s="248" t="s">
        <v>428</v>
      </c>
      <c r="H10836" t="s">
        <v>16</v>
      </c>
      <c r="I10836" t="s">
        <v>136</v>
      </c>
      <c r="J10836" s="247" t="s">
        <v>1226</v>
      </c>
      <c r="K10836"/>
      <c r="L10836" t="s">
        <v>30</v>
      </c>
      <c r="M10836"/>
      <c r="N10836"/>
      <c r="O10836"/>
      <c r="P10836"/>
      <c r="Q10836"/>
      <c r="U10836"/>
      <c r="V10836">
        <v>0</v>
      </c>
      <c r="W10836" s="247"/>
      <c r="X10836"/>
      <c r="Y10836"/>
      <c r="Z10836"/>
      <c r="AA10836"/>
      <c r="AB10836"/>
      <c r="AC10836"/>
      <c r="AD10836"/>
      <c r="AE10836"/>
      <c r="AF10836"/>
      <c r="AG10836"/>
      <c r="AH10836" s="115" t="s">
        <v>4308</v>
      </c>
    </row>
    <row r="10837" spans="1:35" hidden="1" x14ac:dyDescent="0.25">
      <c r="A10837" s="246">
        <v>338898</v>
      </c>
      <c r="B10837" s="247" t="s">
        <v>14969</v>
      </c>
      <c r="C10837" s="247" t="s">
        <v>14970</v>
      </c>
      <c r="D10837" s="248" t="s">
        <v>14971</v>
      </c>
      <c r="E10837" t="s">
        <v>77</v>
      </c>
      <c r="F10837" s="126">
        <v>27289</v>
      </c>
      <c r="G10837" s="248" t="s">
        <v>211</v>
      </c>
      <c r="H10837" t="s">
        <v>16</v>
      </c>
      <c r="I10837" t="s">
        <v>136</v>
      </c>
      <c r="J10837" s="247" t="s">
        <v>1226</v>
      </c>
      <c r="K10837"/>
      <c r="L10837" t="s">
        <v>18</v>
      </c>
      <c r="M10837"/>
      <c r="N10837"/>
      <c r="O10837"/>
      <c r="P10837"/>
      <c r="Q10837"/>
      <c r="U10837"/>
      <c r="V10837">
        <v>0</v>
      </c>
      <c r="W10837" s="247"/>
      <c r="X10837"/>
      <c r="Y10837"/>
      <c r="Z10837"/>
      <c r="AA10837"/>
      <c r="AB10837"/>
      <c r="AC10837"/>
      <c r="AD10837"/>
      <c r="AE10837"/>
      <c r="AF10837"/>
      <c r="AG10837"/>
    </row>
    <row r="10838" spans="1:35" hidden="1" x14ac:dyDescent="0.25">
      <c r="A10838" s="246">
        <v>338899</v>
      </c>
      <c r="B10838" s="247" t="s">
        <v>7722</v>
      </c>
      <c r="C10838" s="247" t="s">
        <v>212</v>
      </c>
      <c r="D10838" s="248" t="s">
        <v>951</v>
      </c>
      <c r="E10838"/>
      <c r="F10838" s="126"/>
      <c r="G10838" s="248"/>
      <c r="H10838"/>
      <c r="I10838" t="s">
        <v>129</v>
      </c>
      <c r="J10838" s="247"/>
      <c r="K10838"/>
      <c r="L10838"/>
      <c r="M10838"/>
      <c r="N10838"/>
      <c r="O10838"/>
      <c r="P10838"/>
      <c r="Q10838"/>
      <c r="U10838"/>
      <c r="V10838" t="s">
        <v>16623</v>
      </c>
      <c r="W10838" s="247"/>
      <c r="X10838"/>
      <c r="Y10838"/>
      <c r="Z10838"/>
      <c r="AA10838"/>
      <c r="AB10838"/>
      <c r="AC10838"/>
      <c r="AD10838" t="s">
        <v>4308</v>
      </c>
      <c r="AE10838" t="s">
        <v>4308</v>
      </c>
      <c r="AF10838" t="s">
        <v>4308</v>
      </c>
      <c r="AG10838" t="s">
        <v>4308</v>
      </c>
      <c r="AH10838" s="115" t="s">
        <v>4308</v>
      </c>
    </row>
    <row r="10839" spans="1:35" hidden="1" x14ac:dyDescent="0.25">
      <c r="A10839" s="246">
        <v>338900</v>
      </c>
      <c r="B10839" s="247" t="s">
        <v>14972</v>
      </c>
      <c r="C10839" s="247" t="s">
        <v>14973</v>
      </c>
      <c r="D10839" s="248" t="s">
        <v>474</v>
      </c>
      <c r="E10839" t="s">
        <v>77</v>
      </c>
      <c r="F10839" s="126">
        <v>34204</v>
      </c>
      <c r="G10839" s="248" t="s">
        <v>18</v>
      </c>
      <c r="H10839" t="s">
        <v>16</v>
      </c>
      <c r="I10839" t="s">
        <v>136</v>
      </c>
      <c r="J10839" s="247" t="s">
        <v>1226</v>
      </c>
      <c r="K10839"/>
      <c r="L10839" t="s">
        <v>18</v>
      </c>
      <c r="M10839"/>
      <c r="N10839"/>
      <c r="O10839"/>
      <c r="P10839"/>
      <c r="Q10839"/>
      <c r="U10839"/>
      <c r="V10839">
        <v>0</v>
      </c>
      <c r="W10839" s="247"/>
      <c r="X10839"/>
      <c r="Y10839"/>
      <c r="Z10839"/>
      <c r="AA10839"/>
      <c r="AB10839"/>
      <c r="AC10839"/>
      <c r="AD10839"/>
      <c r="AE10839"/>
      <c r="AF10839"/>
      <c r="AG10839"/>
    </row>
    <row r="10840" spans="1:35" hidden="1" x14ac:dyDescent="0.25">
      <c r="A10840" s="243">
        <v>338901</v>
      </c>
      <c r="B10840" s="244" t="s">
        <v>3974</v>
      </c>
      <c r="C10840" s="244" t="s">
        <v>671</v>
      </c>
      <c r="D10840" s="245" t="s">
        <v>373</v>
      </c>
      <c r="E10840" s="115" t="s">
        <v>77</v>
      </c>
      <c r="F10840" s="237">
        <v>30268</v>
      </c>
      <c r="G10840" s="245" t="s">
        <v>18</v>
      </c>
      <c r="H10840" s="115" t="s">
        <v>16</v>
      </c>
      <c r="I10840" t="s">
        <v>199</v>
      </c>
      <c r="J10840" s="244" t="s">
        <v>15</v>
      </c>
      <c r="L10840" s="115" t="s">
        <v>37</v>
      </c>
      <c r="U10840"/>
      <c r="V10840">
        <v>0</v>
      </c>
      <c r="W10840" s="244"/>
    </row>
    <row r="10841" spans="1:35" hidden="1" x14ac:dyDescent="0.25">
      <c r="A10841" s="246">
        <v>338902</v>
      </c>
      <c r="B10841" s="247" t="s">
        <v>14974</v>
      </c>
      <c r="C10841" s="247" t="s">
        <v>14975</v>
      </c>
      <c r="D10841" s="248" t="s">
        <v>2235</v>
      </c>
      <c r="E10841" t="s">
        <v>77</v>
      </c>
      <c r="F10841" s="126">
        <v>33569</v>
      </c>
      <c r="G10841" s="248" t="s">
        <v>211</v>
      </c>
      <c r="H10841" t="s">
        <v>16</v>
      </c>
      <c r="I10841" t="s">
        <v>136</v>
      </c>
      <c r="J10841" s="247" t="s">
        <v>1226</v>
      </c>
      <c r="K10841"/>
      <c r="L10841" t="s">
        <v>18</v>
      </c>
      <c r="M10841"/>
      <c r="N10841"/>
      <c r="O10841"/>
      <c r="P10841"/>
      <c r="Q10841"/>
      <c r="U10841"/>
      <c r="V10841">
        <v>0</v>
      </c>
      <c r="W10841" s="247"/>
      <c r="X10841"/>
      <c r="Y10841"/>
      <c r="Z10841"/>
      <c r="AA10841"/>
      <c r="AB10841"/>
      <c r="AC10841"/>
      <c r="AD10841"/>
      <c r="AE10841"/>
      <c r="AF10841"/>
      <c r="AG10841"/>
    </row>
    <row r="10842" spans="1:35" hidden="1" x14ac:dyDescent="0.25">
      <c r="A10842" s="246">
        <v>338903</v>
      </c>
      <c r="B10842" s="247" t="s">
        <v>14976</v>
      </c>
      <c r="C10842" s="247" t="s">
        <v>279</v>
      </c>
      <c r="D10842" s="248" t="s">
        <v>237</v>
      </c>
      <c r="E10842" t="s">
        <v>77</v>
      </c>
      <c r="F10842" s="126">
        <v>35256</v>
      </c>
      <c r="G10842" s="248" t="s">
        <v>14977</v>
      </c>
      <c r="H10842" t="s">
        <v>16</v>
      </c>
      <c r="I10842" t="s">
        <v>129</v>
      </c>
      <c r="J10842" s="247" t="s">
        <v>1226</v>
      </c>
      <c r="K10842"/>
      <c r="L10842" t="s">
        <v>55</v>
      </c>
      <c r="M10842"/>
      <c r="N10842"/>
      <c r="O10842"/>
      <c r="P10842"/>
      <c r="Q10842"/>
      <c r="U10842"/>
      <c r="V10842">
        <v>0</v>
      </c>
      <c r="W10842" s="247"/>
      <c r="X10842"/>
      <c r="Y10842"/>
      <c r="Z10842"/>
      <c r="AA10842"/>
      <c r="AB10842"/>
      <c r="AC10842"/>
      <c r="AD10842"/>
      <c r="AE10842"/>
      <c r="AF10842"/>
      <c r="AG10842" t="s">
        <v>4308</v>
      </c>
      <c r="AH10842" s="115" t="s">
        <v>4308</v>
      </c>
    </row>
    <row r="10843" spans="1:35" ht="18" hidden="1" x14ac:dyDescent="0.25">
      <c r="A10843" s="249">
        <v>338904</v>
      </c>
      <c r="B10843" s="250" t="s">
        <v>14978</v>
      </c>
      <c r="C10843" s="250" t="s">
        <v>953</v>
      </c>
      <c r="D10843" s="251" t="s">
        <v>14979</v>
      </c>
      <c r="E10843"/>
      <c r="F10843" s="126"/>
      <c r="G10843" s="252"/>
      <c r="H10843"/>
      <c r="I10843" t="s">
        <v>199</v>
      </c>
      <c r="J10843" s="253"/>
      <c r="K10843"/>
      <c r="L10843"/>
      <c r="M10843"/>
      <c r="N10843"/>
      <c r="O10843"/>
      <c r="P10843"/>
      <c r="Q10843"/>
      <c r="U10843"/>
      <c r="V10843">
        <v>0</v>
      </c>
      <c r="W10843" s="253"/>
      <c r="X10843"/>
      <c r="Y10843"/>
      <c r="Z10843"/>
      <c r="AA10843"/>
      <c r="AB10843"/>
      <c r="AC10843"/>
      <c r="AD10843"/>
      <c r="AE10843"/>
      <c r="AF10843"/>
      <c r="AG10843"/>
      <c r="AH10843" s="115" t="s">
        <v>4308</v>
      </c>
    </row>
    <row r="10844" spans="1:35" hidden="1" x14ac:dyDescent="0.25">
      <c r="A10844" s="246">
        <v>338905</v>
      </c>
      <c r="B10844" s="247" t="s">
        <v>14980</v>
      </c>
      <c r="C10844" s="247" t="s">
        <v>14855</v>
      </c>
      <c r="D10844" s="248" t="s">
        <v>11083</v>
      </c>
      <c r="E10844" t="s">
        <v>77</v>
      </c>
      <c r="F10844" s="126">
        <v>32513</v>
      </c>
      <c r="G10844" s="248" t="s">
        <v>10295</v>
      </c>
      <c r="H10844" t="s">
        <v>16</v>
      </c>
      <c r="I10844" t="s">
        <v>136</v>
      </c>
      <c r="J10844" s="247" t="s">
        <v>1226</v>
      </c>
      <c r="K10844"/>
      <c r="L10844" t="s">
        <v>18</v>
      </c>
      <c r="M10844"/>
      <c r="N10844"/>
      <c r="O10844"/>
      <c r="P10844"/>
      <c r="Q10844"/>
      <c r="U10844"/>
      <c r="V10844">
        <v>0</v>
      </c>
      <c r="W10844" s="247"/>
      <c r="X10844"/>
      <c r="Y10844"/>
      <c r="Z10844"/>
      <c r="AA10844"/>
      <c r="AB10844"/>
      <c r="AC10844"/>
      <c r="AD10844"/>
      <c r="AE10844"/>
      <c r="AF10844"/>
      <c r="AG10844"/>
    </row>
    <row r="10845" spans="1:35" hidden="1" x14ac:dyDescent="0.25">
      <c r="A10845" s="243">
        <v>338907</v>
      </c>
      <c r="B10845" s="244" t="s">
        <v>2726</v>
      </c>
      <c r="C10845" s="244" t="s">
        <v>2727</v>
      </c>
      <c r="D10845" s="245" t="s">
        <v>1931</v>
      </c>
      <c r="E10845" s="115" t="s">
        <v>77</v>
      </c>
      <c r="F10845" s="237">
        <v>28928</v>
      </c>
      <c r="G10845" s="245" t="s">
        <v>1996</v>
      </c>
      <c r="H10845" s="115" t="s">
        <v>16</v>
      </c>
      <c r="I10845" t="s">
        <v>199</v>
      </c>
      <c r="J10845" s="244" t="s">
        <v>1226</v>
      </c>
      <c r="L10845" s="115" t="s">
        <v>18</v>
      </c>
      <c r="U10845"/>
      <c r="V10845">
        <v>0</v>
      </c>
      <c r="W10845" s="244"/>
    </row>
    <row r="10846" spans="1:35" hidden="1" x14ac:dyDescent="0.25">
      <c r="A10846" s="246">
        <v>338908</v>
      </c>
      <c r="B10846" s="247" t="s">
        <v>14981</v>
      </c>
      <c r="C10846" s="247" t="s">
        <v>227</v>
      </c>
      <c r="D10846" s="248" t="s">
        <v>14982</v>
      </c>
      <c r="E10846" t="s">
        <v>76</v>
      </c>
      <c r="F10846" s="126">
        <v>31413</v>
      </c>
      <c r="G10846" s="248" t="s">
        <v>2400</v>
      </c>
      <c r="H10846" t="s">
        <v>16</v>
      </c>
      <c r="I10846" t="s">
        <v>201</v>
      </c>
      <c r="J10846" s="247" t="s">
        <v>1226</v>
      </c>
      <c r="K10846"/>
      <c r="L10846" t="s">
        <v>40</v>
      </c>
      <c r="M10846"/>
      <c r="N10846"/>
      <c r="O10846"/>
      <c r="P10846"/>
      <c r="Q10846"/>
      <c r="U10846"/>
      <c r="V10846">
        <v>0</v>
      </c>
      <c r="W10846" s="247"/>
      <c r="X10846"/>
      <c r="Y10846"/>
      <c r="Z10846"/>
      <c r="AA10846"/>
      <c r="AB10846"/>
      <c r="AC10846"/>
      <c r="AD10846"/>
      <c r="AE10846"/>
      <c r="AF10846"/>
      <c r="AG10846"/>
    </row>
    <row r="10847" spans="1:35" x14ac:dyDescent="0.25">
      <c r="A10847" s="243">
        <v>338909</v>
      </c>
      <c r="B10847" s="244" t="s">
        <v>7252</v>
      </c>
      <c r="C10847" s="244" t="s">
        <v>4651</v>
      </c>
      <c r="D10847" s="245" t="s">
        <v>898</v>
      </c>
      <c r="E10847" s="115" t="s">
        <v>76</v>
      </c>
      <c r="F10847" s="237">
        <v>35431</v>
      </c>
      <c r="G10847" s="245" t="s">
        <v>13354</v>
      </c>
      <c r="H10847" s="115" t="s">
        <v>16</v>
      </c>
      <c r="I10847" t="s">
        <v>107</v>
      </c>
      <c r="J10847" s="244"/>
      <c r="U10847"/>
      <c r="V10847" t="s">
        <v>16623</v>
      </c>
      <c r="W10847" s="244"/>
      <c r="AC10847" s="115" t="s">
        <v>4308</v>
      </c>
      <c r="AD10847" s="115" t="s">
        <v>4308</v>
      </c>
      <c r="AE10847" s="115" t="s">
        <v>4308</v>
      </c>
      <c r="AF10847" s="115" t="s">
        <v>4308</v>
      </c>
      <c r="AG10847" s="115" t="s">
        <v>4308</v>
      </c>
      <c r="AH10847" s="115" t="s">
        <v>4308</v>
      </c>
      <c r="AI10847" s="115" t="e">
        <f>VLOOKUP(A10847,'[2]دراسات قانونية'!$A$3:$E$600,1,0)</f>
        <v>#N/A</v>
      </c>
    </row>
    <row r="10848" spans="1:35" hidden="1" x14ac:dyDescent="0.25">
      <c r="A10848" s="246">
        <v>338910</v>
      </c>
      <c r="B10848" s="247" t="s">
        <v>14983</v>
      </c>
      <c r="C10848" s="247" t="s">
        <v>10859</v>
      </c>
      <c r="D10848" s="248" t="s">
        <v>298</v>
      </c>
      <c r="E10848" t="s">
        <v>77</v>
      </c>
      <c r="F10848" s="126">
        <v>30682</v>
      </c>
      <c r="G10848" s="248" t="s">
        <v>18</v>
      </c>
      <c r="H10848" t="s">
        <v>16</v>
      </c>
      <c r="I10848" t="s">
        <v>136</v>
      </c>
      <c r="J10848" s="247"/>
      <c r="K10848"/>
      <c r="L10848"/>
      <c r="M10848"/>
      <c r="N10848"/>
      <c r="O10848"/>
      <c r="P10848"/>
      <c r="Q10848"/>
      <c r="U10848"/>
      <c r="V10848" t="s">
        <v>16623</v>
      </c>
      <c r="W10848" s="247"/>
      <c r="X10848"/>
      <c r="Y10848"/>
      <c r="Z10848"/>
      <c r="AA10848"/>
      <c r="AB10848"/>
      <c r="AC10848" t="s">
        <v>4308</v>
      </c>
      <c r="AD10848" t="s">
        <v>4308</v>
      </c>
      <c r="AE10848" t="s">
        <v>4308</v>
      </c>
      <c r="AF10848" t="s">
        <v>4308</v>
      </c>
      <c r="AG10848" t="s">
        <v>4308</v>
      </c>
      <c r="AH10848" s="115" t="s">
        <v>4308</v>
      </c>
    </row>
    <row r="10849" spans="1:35" hidden="1" x14ac:dyDescent="0.25">
      <c r="A10849" s="246">
        <v>338911</v>
      </c>
      <c r="B10849" s="247" t="s">
        <v>2769</v>
      </c>
      <c r="C10849" s="247" t="s">
        <v>212</v>
      </c>
      <c r="D10849" s="248" t="s">
        <v>2770</v>
      </c>
      <c r="E10849" t="s">
        <v>77</v>
      </c>
      <c r="F10849" s="126">
        <v>33924</v>
      </c>
      <c r="G10849" s="248" t="s">
        <v>18</v>
      </c>
      <c r="H10849" t="s">
        <v>16</v>
      </c>
      <c r="I10849" t="s">
        <v>136</v>
      </c>
      <c r="J10849" s="247" t="s">
        <v>1226</v>
      </c>
      <c r="K10849"/>
      <c r="L10849" t="s">
        <v>18</v>
      </c>
      <c r="M10849"/>
      <c r="N10849"/>
      <c r="O10849"/>
      <c r="P10849"/>
      <c r="Q10849"/>
      <c r="U10849"/>
      <c r="V10849">
        <v>0</v>
      </c>
      <c r="W10849" s="247"/>
      <c r="X10849"/>
      <c r="Y10849"/>
      <c r="Z10849"/>
      <c r="AA10849"/>
      <c r="AB10849"/>
      <c r="AC10849"/>
      <c r="AD10849"/>
      <c r="AE10849"/>
      <c r="AF10849"/>
      <c r="AG10849"/>
    </row>
    <row r="10850" spans="1:35" hidden="1" x14ac:dyDescent="0.25">
      <c r="A10850" s="243">
        <v>338912</v>
      </c>
      <c r="B10850" s="244" t="s">
        <v>3349</v>
      </c>
      <c r="C10850" s="244" t="s">
        <v>609</v>
      </c>
      <c r="D10850" s="245" t="s">
        <v>400</v>
      </c>
      <c r="E10850" s="115" t="s">
        <v>77</v>
      </c>
      <c r="F10850" s="237">
        <v>36892</v>
      </c>
      <c r="G10850" s="245" t="s">
        <v>18</v>
      </c>
      <c r="H10850" s="115" t="s">
        <v>16</v>
      </c>
      <c r="I10850" t="s">
        <v>199</v>
      </c>
      <c r="J10850" s="244" t="s">
        <v>1226</v>
      </c>
      <c r="L10850" s="115" t="s">
        <v>18</v>
      </c>
      <c r="U10850"/>
      <c r="V10850">
        <v>0</v>
      </c>
      <c r="W10850" s="244"/>
    </row>
    <row r="10851" spans="1:35" hidden="1" x14ac:dyDescent="0.25">
      <c r="A10851" s="246">
        <v>338915</v>
      </c>
      <c r="B10851" s="247" t="s">
        <v>14984</v>
      </c>
      <c r="C10851" s="247" t="s">
        <v>643</v>
      </c>
      <c r="D10851" s="248" t="s">
        <v>14985</v>
      </c>
      <c r="E10851" t="s">
        <v>77</v>
      </c>
      <c r="F10851" s="126">
        <v>36628</v>
      </c>
      <c r="G10851" s="248" t="s">
        <v>18</v>
      </c>
      <c r="H10851" t="s">
        <v>16</v>
      </c>
      <c r="I10851" t="s">
        <v>136</v>
      </c>
      <c r="J10851" s="247" t="s">
        <v>1226</v>
      </c>
      <c r="K10851"/>
      <c r="L10851" t="s">
        <v>18</v>
      </c>
      <c r="M10851"/>
      <c r="N10851"/>
      <c r="O10851"/>
      <c r="P10851"/>
      <c r="Q10851"/>
      <c r="U10851"/>
      <c r="V10851">
        <v>0</v>
      </c>
      <c r="W10851" s="247"/>
      <c r="X10851"/>
      <c r="Y10851"/>
      <c r="Z10851"/>
      <c r="AA10851"/>
      <c r="AB10851"/>
      <c r="AC10851"/>
      <c r="AD10851"/>
      <c r="AE10851"/>
      <c r="AF10851"/>
      <c r="AG10851"/>
    </row>
    <row r="10852" spans="1:35" hidden="1" x14ac:dyDescent="0.25">
      <c r="A10852" s="246">
        <v>338916</v>
      </c>
      <c r="B10852" s="247" t="s">
        <v>14986</v>
      </c>
      <c r="C10852" s="247" t="s">
        <v>1117</v>
      </c>
      <c r="D10852" s="248" t="s">
        <v>14987</v>
      </c>
      <c r="E10852" t="s">
        <v>76</v>
      </c>
      <c r="F10852" s="126">
        <v>32557</v>
      </c>
      <c r="G10852" s="248" t="s">
        <v>2310</v>
      </c>
      <c r="H10852" t="s">
        <v>16</v>
      </c>
      <c r="I10852" t="s">
        <v>201</v>
      </c>
      <c r="J10852" s="247" t="s">
        <v>1226</v>
      </c>
      <c r="K10852"/>
      <c r="L10852" t="s">
        <v>64</v>
      </c>
      <c r="M10852"/>
      <c r="N10852"/>
      <c r="O10852"/>
      <c r="P10852"/>
      <c r="Q10852"/>
      <c r="U10852"/>
      <c r="V10852">
        <v>0</v>
      </c>
      <c r="W10852" s="247"/>
      <c r="X10852"/>
      <c r="Y10852"/>
      <c r="Z10852"/>
      <c r="AA10852"/>
      <c r="AB10852"/>
      <c r="AC10852"/>
      <c r="AD10852"/>
      <c r="AE10852"/>
      <c r="AF10852"/>
      <c r="AG10852"/>
    </row>
    <row r="10853" spans="1:35" x14ac:dyDescent="0.25">
      <c r="A10853" s="243">
        <v>338918</v>
      </c>
      <c r="B10853" s="244" t="s">
        <v>14988</v>
      </c>
      <c r="C10853" s="244" t="s">
        <v>295</v>
      </c>
      <c r="D10853" s="245" t="s">
        <v>6845</v>
      </c>
      <c r="E10853" s="115" t="s">
        <v>76</v>
      </c>
      <c r="F10853" s="237">
        <v>32778</v>
      </c>
      <c r="G10853" s="245" t="s">
        <v>18</v>
      </c>
      <c r="H10853" s="115" t="s">
        <v>16</v>
      </c>
      <c r="I10853" t="s">
        <v>107</v>
      </c>
      <c r="J10853" s="244"/>
      <c r="U10853"/>
      <c r="V10853" t="s">
        <v>16623</v>
      </c>
      <c r="W10853" s="244"/>
      <c r="AD10853" s="115" t="s">
        <v>4308</v>
      </c>
      <c r="AE10853" s="115" t="s">
        <v>4308</v>
      </c>
      <c r="AF10853" s="115" t="s">
        <v>4308</v>
      </c>
      <c r="AG10853" s="115" t="s">
        <v>4308</v>
      </c>
      <c r="AH10853" s="115" t="s">
        <v>4308</v>
      </c>
      <c r="AI10853" s="115" t="e">
        <f>VLOOKUP(A10853,'[2]دراسات قانونية'!$A$3:$E$600,1,0)</f>
        <v>#N/A</v>
      </c>
    </row>
    <row r="10854" spans="1:35" hidden="1" x14ac:dyDescent="0.25">
      <c r="A10854" s="246">
        <v>338919</v>
      </c>
      <c r="B10854" s="247" t="s">
        <v>14989</v>
      </c>
      <c r="C10854" s="247" t="s">
        <v>9114</v>
      </c>
      <c r="D10854" s="248" t="s">
        <v>220</v>
      </c>
      <c r="E10854" t="s">
        <v>76</v>
      </c>
      <c r="F10854" s="126">
        <v>33019</v>
      </c>
      <c r="G10854" s="248" t="s">
        <v>211</v>
      </c>
      <c r="H10854" t="s">
        <v>16</v>
      </c>
      <c r="I10854" t="s">
        <v>129</v>
      </c>
      <c r="J10854" s="247" t="s">
        <v>1226</v>
      </c>
      <c r="K10854"/>
      <c r="L10854" t="s">
        <v>18</v>
      </c>
      <c r="M10854"/>
      <c r="N10854"/>
      <c r="O10854"/>
      <c r="P10854"/>
      <c r="Q10854"/>
      <c r="U10854"/>
      <c r="V10854" t="s">
        <v>16623</v>
      </c>
      <c r="W10854" s="247"/>
      <c r="X10854"/>
      <c r="Y10854"/>
      <c r="Z10854"/>
      <c r="AA10854"/>
      <c r="AB10854"/>
      <c r="AC10854"/>
      <c r="AD10854"/>
      <c r="AE10854"/>
      <c r="AF10854" t="s">
        <v>4308</v>
      </c>
      <c r="AG10854" t="s">
        <v>4308</v>
      </c>
      <c r="AH10854" s="115" t="s">
        <v>4308</v>
      </c>
    </row>
    <row r="10855" spans="1:35" hidden="1" x14ac:dyDescent="0.25">
      <c r="A10855" s="246">
        <v>338920</v>
      </c>
      <c r="B10855" s="247" t="s">
        <v>14990</v>
      </c>
      <c r="C10855" s="247" t="s">
        <v>14991</v>
      </c>
      <c r="D10855" s="248" t="s">
        <v>13734</v>
      </c>
      <c r="E10855" t="s">
        <v>76</v>
      </c>
      <c r="F10855" s="126">
        <v>32838</v>
      </c>
      <c r="G10855" s="248" t="s">
        <v>18</v>
      </c>
      <c r="H10855" t="s">
        <v>16</v>
      </c>
      <c r="I10855" t="s">
        <v>136</v>
      </c>
      <c r="J10855" s="247" t="s">
        <v>15</v>
      </c>
      <c r="K10855"/>
      <c r="L10855" t="s">
        <v>18</v>
      </c>
      <c r="M10855"/>
      <c r="N10855"/>
      <c r="O10855"/>
      <c r="P10855"/>
      <c r="Q10855"/>
      <c r="U10855"/>
      <c r="V10855">
        <v>0</v>
      </c>
      <c r="W10855" s="247"/>
      <c r="X10855"/>
      <c r="Y10855"/>
      <c r="Z10855"/>
      <c r="AA10855"/>
      <c r="AB10855"/>
      <c r="AC10855"/>
      <c r="AD10855"/>
      <c r="AE10855"/>
      <c r="AF10855"/>
      <c r="AG10855"/>
    </row>
    <row r="10856" spans="1:35" hidden="1" x14ac:dyDescent="0.25">
      <c r="A10856" s="243">
        <v>338922</v>
      </c>
      <c r="B10856" s="244" t="s">
        <v>916</v>
      </c>
      <c r="C10856" s="244" t="s">
        <v>229</v>
      </c>
      <c r="D10856" s="245" t="s">
        <v>210</v>
      </c>
      <c r="E10856" s="115" t="s">
        <v>76</v>
      </c>
      <c r="F10856" s="237">
        <v>30177</v>
      </c>
      <c r="G10856" s="245" t="s">
        <v>18</v>
      </c>
      <c r="H10856" s="115" t="s">
        <v>16</v>
      </c>
      <c r="I10856" t="s">
        <v>199</v>
      </c>
      <c r="J10856" s="244" t="s">
        <v>1226</v>
      </c>
      <c r="L10856" s="115" t="s">
        <v>18</v>
      </c>
      <c r="U10856"/>
      <c r="V10856">
        <v>0</v>
      </c>
      <c r="W10856" s="244"/>
    </row>
    <row r="10857" spans="1:35" hidden="1" x14ac:dyDescent="0.25">
      <c r="A10857" s="246">
        <v>338923</v>
      </c>
      <c r="B10857" s="247" t="s">
        <v>14992</v>
      </c>
      <c r="C10857" s="247" t="s">
        <v>339</v>
      </c>
      <c r="D10857" s="248" t="s">
        <v>366</v>
      </c>
      <c r="E10857" t="s">
        <v>77</v>
      </c>
      <c r="F10857" s="126">
        <v>34561</v>
      </c>
      <c r="G10857" s="248" t="s">
        <v>14993</v>
      </c>
      <c r="H10857" t="s">
        <v>16</v>
      </c>
      <c r="I10857" t="s">
        <v>136</v>
      </c>
      <c r="J10857" s="247" t="s">
        <v>1226</v>
      </c>
      <c r="K10857"/>
      <c r="L10857" t="s">
        <v>18</v>
      </c>
      <c r="M10857"/>
      <c r="N10857"/>
      <c r="O10857"/>
      <c r="P10857"/>
      <c r="Q10857"/>
      <c r="U10857"/>
      <c r="V10857">
        <v>0</v>
      </c>
      <c r="W10857" s="247"/>
      <c r="X10857"/>
      <c r="Y10857"/>
      <c r="Z10857"/>
      <c r="AA10857"/>
      <c r="AB10857"/>
      <c r="AC10857"/>
      <c r="AD10857"/>
      <c r="AE10857"/>
      <c r="AF10857"/>
      <c r="AG10857"/>
    </row>
    <row r="10858" spans="1:35" hidden="1" x14ac:dyDescent="0.25">
      <c r="A10858" s="243">
        <v>338924</v>
      </c>
      <c r="B10858" s="244" t="s">
        <v>3153</v>
      </c>
      <c r="C10858" s="244" t="s">
        <v>1246</v>
      </c>
      <c r="D10858" s="245" t="s">
        <v>3154</v>
      </c>
      <c r="E10858" s="115" t="s">
        <v>77</v>
      </c>
      <c r="F10858" s="237">
        <v>34851</v>
      </c>
      <c r="G10858" s="245" t="s">
        <v>3155</v>
      </c>
      <c r="H10858" s="115" t="s">
        <v>16</v>
      </c>
      <c r="I10858" t="s">
        <v>199</v>
      </c>
      <c r="J10858" s="244" t="s">
        <v>1226</v>
      </c>
      <c r="L10858" s="115" t="s">
        <v>40</v>
      </c>
      <c r="U10858"/>
      <c r="V10858">
        <v>0</v>
      </c>
      <c r="W10858" s="244"/>
    </row>
    <row r="10859" spans="1:35" hidden="1" x14ac:dyDescent="0.25">
      <c r="A10859" s="246">
        <v>338925</v>
      </c>
      <c r="B10859" s="247" t="s">
        <v>14994</v>
      </c>
      <c r="C10859" s="247" t="s">
        <v>212</v>
      </c>
      <c r="D10859" s="248" t="s">
        <v>275</v>
      </c>
      <c r="E10859" t="s">
        <v>77</v>
      </c>
      <c r="F10859" s="126">
        <v>36530</v>
      </c>
      <c r="G10859" s="248" t="s">
        <v>2242</v>
      </c>
      <c r="H10859" t="s">
        <v>16</v>
      </c>
      <c r="I10859" t="s">
        <v>136</v>
      </c>
      <c r="J10859" s="247" t="s">
        <v>1226</v>
      </c>
      <c r="K10859"/>
      <c r="L10859" t="s">
        <v>18</v>
      </c>
      <c r="M10859"/>
      <c r="N10859"/>
      <c r="O10859"/>
      <c r="P10859"/>
      <c r="Q10859"/>
      <c r="U10859"/>
      <c r="V10859">
        <v>0</v>
      </c>
      <c r="W10859" s="247"/>
      <c r="X10859"/>
      <c r="Y10859"/>
      <c r="Z10859"/>
      <c r="AA10859"/>
      <c r="AB10859"/>
      <c r="AC10859"/>
      <c r="AD10859"/>
      <c r="AE10859"/>
      <c r="AF10859"/>
      <c r="AG10859"/>
    </row>
    <row r="10860" spans="1:35" hidden="1" x14ac:dyDescent="0.25">
      <c r="A10860" s="243">
        <v>338926</v>
      </c>
      <c r="B10860" s="244" t="s">
        <v>3350</v>
      </c>
      <c r="C10860" s="244" t="s">
        <v>324</v>
      </c>
      <c r="D10860" s="245" t="s">
        <v>588</v>
      </c>
      <c r="E10860" s="115" t="s">
        <v>77</v>
      </c>
      <c r="F10860" s="237">
        <v>37262</v>
      </c>
      <c r="G10860" s="245" t="s">
        <v>805</v>
      </c>
      <c r="H10860" s="115" t="s">
        <v>16</v>
      </c>
      <c r="I10860" t="s">
        <v>199</v>
      </c>
      <c r="J10860" s="244" t="s">
        <v>15</v>
      </c>
      <c r="L10860" s="115" t="s">
        <v>30</v>
      </c>
      <c r="U10860"/>
      <c r="V10860">
        <v>0</v>
      </c>
      <c r="W10860" s="244"/>
    </row>
    <row r="10861" spans="1:35" hidden="1" x14ac:dyDescent="0.25">
      <c r="A10861" s="246">
        <v>338927</v>
      </c>
      <c r="B10861" s="247" t="s">
        <v>14995</v>
      </c>
      <c r="C10861" s="247" t="s">
        <v>299</v>
      </c>
      <c r="D10861" s="248" t="s">
        <v>14996</v>
      </c>
      <c r="E10861" t="s">
        <v>77</v>
      </c>
      <c r="F10861" s="126">
        <v>30710</v>
      </c>
      <c r="G10861" s="248" t="s">
        <v>14997</v>
      </c>
      <c r="H10861" t="s">
        <v>16</v>
      </c>
      <c r="I10861" t="s">
        <v>136</v>
      </c>
      <c r="J10861" s="247" t="s">
        <v>1226</v>
      </c>
      <c r="K10861"/>
      <c r="L10861" t="s">
        <v>70</v>
      </c>
      <c r="M10861"/>
      <c r="N10861"/>
      <c r="O10861"/>
      <c r="P10861"/>
      <c r="Q10861"/>
      <c r="U10861"/>
      <c r="V10861">
        <v>0</v>
      </c>
      <c r="W10861" s="247"/>
      <c r="X10861"/>
      <c r="Y10861"/>
      <c r="Z10861"/>
      <c r="AA10861"/>
      <c r="AB10861"/>
      <c r="AC10861"/>
      <c r="AD10861"/>
      <c r="AE10861"/>
      <c r="AF10861"/>
      <c r="AG10861"/>
    </row>
    <row r="10862" spans="1:35" hidden="1" x14ac:dyDescent="0.25">
      <c r="A10862" s="246">
        <v>338928</v>
      </c>
      <c r="B10862" s="247" t="s">
        <v>14998</v>
      </c>
      <c r="C10862" s="247" t="s">
        <v>244</v>
      </c>
      <c r="D10862" s="248" t="s">
        <v>265</v>
      </c>
      <c r="E10862" t="s">
        <v>77</v>
      </c>
      <c r="F10862" s="126">
        <v>37040</v>
      </c>
      <c r="G10862" s="248" t="s">
        <v>18</v>
      </c>
      <c r="H10862" t="s">
        <v>16</v>
      </c>
      <c r="I10862" t="s">
        <v>136</v>
      </c>
      <c r="J10862" s="247" t="s">
        <v>1226</v>
      </c>
      <c r="K10862"/>
      <c r="L10862" t="s">
        <v>18</v>
      </c>
      <c r="M10862"/>
      <c r="N10862"/>
      <c r="O10862"/>
      <c r="P10862"/>
      <c r="Q10862"/>
      <c r="U10862"/>
      <c r="V10862">
        <v>0</v>
      </c>
      <c r="W10862" s="247"/>
      <c r="X10862"/>
      <c r="Y10862"/>
      <c r="Z10862"/>
      <c r="AA10862"/>
      <c r="AB10862"/>
      <c r="AC10862"/>
      <c r="AD10862"/>
      <c r="AE10862"/>
      <c r="AF10862"/>
      <c r="AG10862"/>
    </row>
    <row r="10863" spans="1:35" hidden="1" x14ac:dyDescent="0.25">
      <c r="A10863" s="246">
        <v>338929</v>
      </c>
      <c r="B10863" s="247" t="s">
        <v>14999</v>
      </c>
      <c r="C10863" s="247" t="s">
        <v>475</v>
      </c>
      <c r="D10863" s="248" t="s">
        <v>293</v>
      </c>
      <c r="E10863" t="s">
        <v>77</v>
      </c>
      <c r="F10863" s="126">
        <v>35661</v>
      </c>
      <c r="G10863" s="248" t="s">
        <v>215</v>
      </c>
      <c r="H10863" t="s">
        <v>19</v>
      </c>
      <c r="I10863" t="s">
        <v>201</v>
      </c>
      <c r="J10863" s="247" t="s">
        <v>1226</v>
      </c>
      <c r="K10863"/>
      <c r="L10863" t="s">
        <v>18</v>
      </c>
      <c r="M10863"/>
      <c r="N10863"/>
      <c r="O10863"/>
      <c r="P10863"/>
      <c r="Q10863"/>
      <c r="U10863"/>
      <c r="V10863">
        <v>0</v>
      </c>
      <c r="W10863" s="247"/>
      <c r="X10863"/>
      <c r="Y10863"/>
      <c r="Z10863"/>
      <c r="AA10863"/>
      <c r="AB10863"/>
      <c r="AC10863"/>
      <c r="AD10863"/>
      <c r="AE10863"/>
      <c r="AF10863"/>
      <c r="AG10863"/>
    </row>
    <row r="10864" spans="1:35" hidden="1" x14ac:dyDescent="0.25">
      <c r="A10864" s="243">
        <v>338930</v>
      </c>
      <c r="B10864" s="244" t="s">
        <v>2401</v>
      </c>
      <c r="C10864" s="244" t="s">
        <v>350</v>
      </c>
      <c r="D10864" s="245" t="s">
        <v>1460</v>
      </c>
      <c r="E10864" s="115" t="s">
        <v>77</v>
      </c>
      <c r="F10864" s="237">
        <v>33359</v>
      </c>
      <c r="G10864" s="245" t="s">
        <v>2402</v>
      </c>
      <c r="H10864" s="115" t="s">
        <v>16</v>
      </c>
      <c r="I10864" t="s">
        <v>199</v>
      </c>
      <c r="J10864" s="244"/>
      <c r="U10864"/>
      <c r="V10864">
        <v>0</v>
      </c>
      <c r="W10864" s="244"/>
    </row>
    <row r="10865" spans="1:35" hidden="1" x14ac:dyDescent="0.25">
      <c r="A10865" s="243">
        <v>338931</v>
      </c>
      <c r="B10865" s="244" t="s">
        <v>4292</v>
      </c>
      <c r="C10865" s="244" t="s">
        <v>356</v>
      </c>
      <c r="D10865" s="245" t="s">
        <v>445</v>
      </c>
      <c r="E10865" s="115" t="s">
        <v>77</v>
      </c>
      <c r="F10865" s="237">
        <v>34335</v>
      </c>
      <c r="G10865" s="245" t="s">
        <v>18</v>
      </c>
      <c r="H10865" s="115" t="s">
        <v>16</v>
      </c>
      <c r="I10865" t="s">
        <v>199</v>
      </c>
      <c r="J10865" s="244" t="s">
        <v>1226</v>
      </c>
      <c r="L10865" s="115" t="s">
        <v>18</v>
      </c>
      <c r="U10865"/>
      <c r="V10865">
        <v>0</v>
      </c>
      <c r="W10865" s="244"/>
    </row>
    <row r="10866" spans="1:35" hidden="1" x14ac:dyDescent="0.25">
      <c r="A10866" s="246">
        <v>338933</v>
      </c>
      <c r="B10866" s="247" t="s">
        <v>15000</v>
      </c>
      <c r="C10866" s="247" t="s">
        <v>209</v>
      </c>
      <c r="D10866" s="248" t="s">
        <v>238</v>
      </c>
      <c r="E10866" t="s">
        <v>76</v>
      </c>
      <c r="F10866" s="126">
        <v>35019</v>
      </c>
      <c r="G10866" s="248" t="s">
        <v>18</v>
      </c>
      <c r="H10866" t="s">
        <v>16</v>
      </c>
      <c r="I10866" t="s">
        <v>129</v>
      </c>
      <c r="J10866" s="247" t="s">
        <v>1226</v>
      </c>
      <c r="K10866"/>
      <c r="L10866" t="s">
        <v>18</v>
      </c>
      <c r="M10866"/>
      <c r="N10866"/>
      <c r="O10866"/>
      <c r="P10866"/>
      <c r="Q10866"/>
      <c r="U10866"/>
      <c r="V10866" t="s">
        <v>16623</v>
      </c>
      <c r="W10866" s="247"/>
      <c r="X10866"/>
      <c r="Y10866"/>
      <c r="Z10866"/>
      <c r="AA10866"/>
      <c r="AB10866"/>
      <c r="AC10866"/>
      <c r="AD10866"/>
      <c r="AE10866"/>
      <c r="AF10866"/>
      <c r="AG10866"/>
    </row>
    <row r="10867" spans="1:35" hidden="1" x14ac:dyDescent="0.25">
      <c r="A10867" s="246">
        <v>338934</v>
      </c>
      <c r="B10867" s="247" t="s">
        <v>15001</v>
      </c>
      <c r="C10867" s="247" t="s">
        <v>778</v>
      </c>
      <c r="D10867" s="248" t="s">
        <v>796</v>
      </c>
      <c r="E10867" t="s">
        <v>76</v>
      </c>
      <c r="F10867" s="126">
        <v>36496</v>
      </c>
      <c r="G10867" s="248" t="s">
        <v>18</v>
      </c>
      <c r="H10867" t="s">
        <v>16</v>
      </c>
      <c r="I10867" t="s">
        <v>201</v>
      </c>
      <c r="J10867" s="247" t="s">
        <v>1226</v>
      </c>
      <c r="K10867"/>
      <c r="L10867" t="s">
        <v>18</v>
      </c>
      <c r="M10867"/>
      <c r="N10867"/>
      <c r="O10867"/>
      <c r="P10867"/>
      <c r="Q10867"/>
      <c r="U10867"/>
      <c r="V10867">
        <v>0</v>
      </c>
      <c r="W10867" s="247"/>
      <c r="X10867"/>
      <c r="Y10867"/>
      <c r="Z10867"/>
      <c r="AA10867"/>
      <c r="AB10867"/>
      <c r="AC10867"/>
      <c r="AD10867"/>
      <c r="AE10867"/>
      <c r="AF10867"/>
      <c r="AG10867"/>
    </row>
    <row r="10868" spans="1:35" hidden="1" x14ac:dyDescent="0.25">
      <c r="A10868" s="246">
        <v>338935</v>
      </c>
      <c r="B10868" s="247" t="s">
        <v>5840</v>
      </c>
      <c r="C10868" s="247" t="s">
        <v>227</v>
      </c>
      <c r="D10868" s="248" t="s">
        <v>281</v>
      </c>
      <c r="E10868" t="s">
        <v>76</v>
      </c>
      <c r="F10868" s="126">
        <v>24035</v>
      </c>
      <c r="G10868" s="248" t="s">
        <v>15002</v>
      </c>
      <c r="H10868" t="s">
        <v>16</v>
      </c>
      <c r="I10868" t="s">
        <v>129</v>
      </c>
      <c r="J10868" s="247"/>
      <c r="K10868"/>
      <c r="L10868"/>
      <c r="M10868"/>
      <c r="N10868"/>
      <c r="O10868"/>
      <c r="P10868"/>
      <c r="Q10868"/>
      <c r="U10868"/>
      <c r="V10868" t="s">
        <v>16623</v>
      </c>
      <c r="W10868" s="247"/>
      <c r="X10868"/>
      <c r="Y10868"/>
      <c r="Z10868"/>
      <c r="AA10868"/>
      <c r="AB10868"/>
      <c r="AC10868" t="s">
        <v>4308</v>
      </c>
      <c r="AD10868" t="s">
        <v>4308</v>
      </c>
      <c r="AE10868" t="s">
        <v>4308</v>
      </c>
      <c r="AF10868" t="s">
        <v>4308</v>
      </c>
      <c r="AG10868" t="s">
        <v>4308</v>
      </c>
      <c r="AH10868" s="115" t="s">
        <v>4308</v>
      </c>
    </row>
    <row r="10869" spans="1:35" ht="18" hidden="1" x14ac:dyDescent="0.25">
      <c r="A10869" s="249">
        <v>338936</v>
      </c>
      <c r="B10869" s="250" t="s">
        <v>15003</v>
      </c>
      <c r="C10869" s="250" t="s">
        <v>15004</v>
      </c>
      <c r="D10869" s="251" t="s">
        <v>15005</v>
      </c>
      <c r="E10869"/>
      <c r="F10869" s="126"/>
      <c r="G10869" s="252"/>
      <c r="H10869"/>
      <c r="I10869" t="s">
        <v>136</v>
      </c>
      <c r="J10869" s="253"/>
      <c r="K10869"/>
      <c r="L10869"/>
      <c r="M10869"/>
      <c r="N10869"/>
      <c r="O10869"/>
      <c r="P10869"/>
      <c r="Q10869"/>
      <c r="U10869"/>
      <c r="V10869">
        <v>0</v>
      </c>
      <c r="W10869" s="253"/>
      <c r="X10869"/>
      <c r="Y10869"/>
      <c r="Z10869"/>
      <c r="AA10869"/>
      <c r="AB10869"/>
      <c r="AC10869"/>
      <c r="AD10869"/>
      <c r="AE10869"/>
      <c r="AF10869"/>
      <c r="AG10869"/>
      <c r="AH10869" s="115" t="s">
        <v>4308</v>
      </c>
    </row>
    <row r="10870" spans="1:35" hidden="1" x14ac:dyDescent="0.25">
      <c r="A10870" s="246">
        <v>338937</v>
      </c>
      <c r="B10870" s="247" t="s">
        <v>15006</v>
      </c>
      <c r="C10870" s="247" t="s">
        <v>335</v>
      </c>
      <c r="D10870" s="248" t="s">
        <v>10077</v>
      </c>
      <c r="E10870" t="s">
        <v>76</v>
      </c>
      <c r="F10870" s="126">
        <v>32099</v>
      </c>
      <c r="G10870" s="248" t="s">
        <v>18</v>
      </c>
      <c r="H10870" t="s">
        <v>16</v>
      </c>
      <c r="I10870" t="s">
        <v>136</v>
      </c>
      <c r="J10870" s="247" t="s">
        <v>1226</v>
      </c>
      <c r="K10870"/>
      <c r="L10870" t="s">
        <v>70</v>
      </c>
      <c r="M10870"/>
      <c r="N10870"/>
      <c r="O10870"/>
      <c r="P10870"/>
      <c r="Q10870"/>
      <c r="U10870"/>
      <c r="V10870">
        <v>0</v>
      </c>
      <c r="W10870" s="247"/>
      <c r="X10870"/>
      <c r="Y10870"/>
      <c r="Z10870"/>
      <c r="AA10870"/>
      <c r="AB10870"/>
      <c r="AC10870"/>
      <c r="AD10870"/>
      <c r="AE10870"/>
      <c r="AF10870"/>
      <c r="AG10870"/>
    </row>
    <row r="10871" spans="1:35" hidden="1" x14ac:dyDescent="0.25">
      <c r="A10871" s="246">
        <v>338938</v>
      </c>
      <c r="B10871" s="247" t="s">
        <v>15007</v>
      </c>
      <c r="C10871" s="247" t="s">
        <v>15008</v>
      </c>
      <c r="D10871" s="248" t="s">
        <v>15009</v>
      </c>
      <c r="E10871" t="s">
        <v>76</v>
      </c>
      <c r="F10871" s="126">
        <v>33239</v>
      </c>
      <c r="G10871" s="248" t="s">
        <v>15010</v>
      </c>
      <c r="H10871" t="s">
        <v>16</v>
      </c>
      <c r="I10871" t="s">
        <v>136</v>
      </c>
      <c r="J10871" s="247" t="s">
        <v>1226</v>
      </c>
      <c r="K10871"/>
      <c r="L10871" t="s">
        <v>70</v>
      </c>
      <c r="M10871"/>
      <c r="N10871"/>
      <c r="O10871"/>
      <c r="P10871"/>
      <c r="Q10871"/>
      <c r="U10871"/>
      <c r="V10871">
        <v>0</v>
      </c>
      <c r="W10871" s="247"/>
      <c r="X10871"/>
      <c r="Y10871"/>
      <c r="Z10871"/>
      <c r="AA10871"/>
      <c r="AB10871"/>
      <c r="AC10871"/>
      <c r="AD10871"/>
      <c r="AE10871"/>
      <c r="AF10871"/>
      <c r="AG10871"/>
      <c r="AH10871" s="115" t="s">
        <v>4308</v>
      </c>
    </row>
    <row r="10872" spans="1:35" hidden="1" x14ac:dyDescent="0.25">
      <c r="A10872" s="243">
        <v>338939</v>
      </c>
      <c r="B10872" s="244" t="s">
        <v>2509</v>
      </c>
      <c r="C10872" s="244" t="s">
        <v>337</v>
      </c>
      <c r="D10872" s="245" t="s">
        <v>2510</v>
      </c>
      <c r="E10872" s="115" t="s">
        <v>77</v>
      </c>
      <c r="F10872" s="237">
        <v>29720</v>
      </c>
      <c r="G10872" s="245" t="s">
        <v>18</v>
      </c>
      <c r="H10872" s="115" t="s">
        <v>16</v>
      </c>
      <c r="I10872" t="s">
        <v>199</v>
      </c>
      <c r="J10872" s="244" t="s">
        <v>1226</v>
      </c>
      <c r="L10872" s="115" t="s">
        <v>18</v>
      </c>
      <c r="U10872"/>
      <c r="V10872">
        <v>0</v>
      </c>
      <c r="W10872" s="244"/>
    </row>
    <row r="10873" spans="1:35" hidden="1" x14ac:dyDescent="0.25">
      <c r="A10873" s="246">
        <v>338941</v>
      </c>
      <c r="B10873" s="247" t="s">
        <v>15011</v>
      </c>
      <c r="C10873" s="247" t="s">
        <v>6168</v>
      </c>
      <c r="D10873" s="248" t="s">
        <v>15012</v>
      </c>
      <c r="E10873" t="s">
        <v>76</v>
      </c>
      <c r="F10873" s="126">
        <v>35330</v>
      </c>
      <c r="G10873" s="248" t="s">
        <v>262</v>
      </c>
      <c r="H10873" t="s">
        <v>16</v>
      </c>
      <c r="I10873" t="s">
        <v>129</v>
      </c>
      <c r="J10873" s="247"/>
      <c r="K10873"/>
      <c r="L10873"/>
      <c r="M10873"/>
      <c r="N10873"/>
      <c r="O10873"/>
      <c r="P10873"/>
      <c r="Q10873"/>
      <c r="U10873"/>
      <c r="V10873" t="s">
        <v>16623</v>
      </c>
      <c r="W10873" s="247"/>
      <c r="X10873"/>
      <c r="Y10873"/>
      <c r="Z10873"/>
      <c r="AA10873"/>
      <c r="AB10873"/>
      <c r="AC10873" t="s">
        <v>4308</v>
      </c>
      <c r="AD10873" t="s">
        <v>4308</v>
      </c>
      <c r="AE10873" t="s">
        <v>4308</v>
      </c>
      <c r="AF10873" t="s">
        <v>4308</v>
      </c>
      <c r="AG10873" t="s">
        <v>4308</v>
      </c>
      <c r="AH10873" s="115" t="s">
        <v>4308</v>
      </c>
    </row>
    <row r="10874" spans="1:35" x14ac:dyDescent="0.25">
      <c r="A10874" s="243">
        <v>338942</v>
      </c>
      <c r="B10874" s="244" t="s">
        <v>940</v>
      </c>
      <c r="C10874" s="244" t="s">
        <v>661</v>
      </c>
      <c r="D10874" s="245" t="s">
        <v>300</v>
      </c>
      <c r="E10874" s="115" t="s">
        <v>76</v>
      </c>
      <c r="F10874" s="237">
        <v>33510</v>
      </c>
      <c r="G10874" s="245" t="s">
        <v>18</v>
      </c>
      <c r="H10874" s="115" t="s">
        <v>16</v>
      </c>
      <c r="I10874" t="s">
        <v>107</v>
      </c>
      <c r="J10874" s="244"/>
      <c r="U10874"/>
      <c r="V10874" t="s">
        <v>16623</v>
      </c>
      <c r="W10874" s="244"/>
      <c r="AC10874" s="115" t="s">
        <v>4308</v>
      </c>
      <c r="AD10874" s="115" t="s">
        <v>4308</v>
      </c>
      <c r="AE10874" s="115" t="s">
        <v>4308</v>
      </c>
      <c r="AF10874" s="115" t="s">
        <v>4308</v>
      </c>
      <c r="AG10874" s="115" t="s">
        <v>4308</v>
      </c>
      <c r="AH10874" s="115" t="s">
        <v>4308</v>
      </c>
      <c r="AI10874" s="115" t="e">
        <f>VLOOKUP(A10874,'[2]دراسات قانونية'!$A$3:$E$600,1,0)</f>
        <v>#N/A</v>
      </c>
    </row>
    <row r="10875" spans="1:35" hidden="1" x14ac:dyDescent="0.25">
      <c r="A10875" s="246">
        <v>338943</v>
      </c>
      <c r="B10875" s="247" t="s">
        <v>14057</v>
      </c>
      <c r="C10875" s="247" t="s">
        <v>15013</v>
      </c>
      <c r="D10875" s="248" t="s">
        <v>5650</v>
      </c>
      <c r="E10875" t="s">
        <v>76</v>
      </c>
      <c r="F10875" s="126">
        <v>27569</v>
      </c>
      <c r="G10875" s="248" t="s">
        <v>9498</v>
      </c>
      <c r="H10875" t="s">
        <v>16</v>
      </c>
      <c r="I10875" t="s">
        <v>129</v>
      </c>
      <c r="J10875" s="247" t="s">
        <v>1226</v>
      </c>
      <c r="K10875"/>
      <c r="L10875" t="s">
        <v>70</v>
      </c>
      <c r="M10875"/>
      <c r="N10875"/>
      <c r="O10875"/>
      <c r="P10875"/>
      <c r="Q10875"/>
      <c r="U10875"/>
      <c r="V10875" t="s">
        <v>16623</v>
      </c>
      <c r="W10875" s="247"/>
      <c r="X10875"/>
      <c r="Y10875"/>
      <c r="Z10875"/>
      <c r="AA10875"/>
      <c r="AB10875"/>
      <c r="AC10875"/>
      <c r="AD10875"/>
      <c r="AE10875"/>
      <c r="AF10875" t="s">
        <v>4308</v>
      </c>
      <c r="AG10875" t="s">
        <v>4308</v>
      </c>
      <c r="AH10875" s="115" t="s">
        <v>4308</v>
      </c>
    </row>
    <row r="10876" spans="1:35" hidden="1" x14ac:dyDescent="0.25">
      <c r="A10876" s="243">
        <v>338944</v>
      </c>
      <c r="B10876" s="244" t="s">
        <v>2505</v>
      </c>
      <c r="C10876" s="244" t="s">
        <v>1459</v>
      </c>
      <c r="D10876" s="245" t="s">
        <v>555</v>
      </c>
      <c r="E10876" s="115" t="s">
        <v>76</v>
      </c>
      <c r="F10876" s="237">
        <v>35328</v>
      </c>
      <c r="G10876" s="245" t="s">
        <v>2506</v>
      </c>
      <c r="H10876" s="115" t="s">
        <v>16</v>
      </c>
      <c r="I10876" t="s">
        <v>199</v>
      </c>
      <c r="J10876" s="244" t="s">
        <v>1226</v>
      </c>
      <c r="L10876" s="115" t="s">
        <v>67</v>
      </c>
      <c r="U10876"/>
      <c r="V10876">
        <v>0</v>
      </c>
      <c r="W10876" s="244"/>
    </row>
    <row r="10877" spans="1:35" hidden="1" x14ac:dyDescent="0.25">
      <c r="A10877" s="246">
        <v>338945</v>
      </c>
      <c r="B10877" s="247" t="s">
        <v>15014</v>
      </c>
      <c r="C10877" s="247" t="s">
        <v>1015</v>
      </c>
      <c r="D10877" s="248" t="s">
        <v>485</v>
      </c>
      <c r="E10877" t="s">
        <v>77</v>
      </c>
      <c r="F10877" s="126">
        <v>36433</v>
      </c>
      <c r="G10877" s="248" t="s">
        <v>18</v>
      </c>
      <c r="H10877" t="s">
        <v>16</v>
      </c>
      <c r="I10877" t="s">
        <v>129</v>
      </c>
      <c r="J10877" s="247" t="s">
        <v>1226</v>
      </c>
      <c r="K10877"/>
      <c r="L10877" t="s">
        <v>18</v>
      </c>
      <c r="M10877"/>
      <c r="N10877"/>
      <c r="O10877"/>
      <c r="P10877"/>
      <c r="Q10877"/>
      <c r="U10877"/>
      <c r="V10877" t="s">
        <v>16623</v>
      </c>
      <c r="W10877" s="247"/>
      <c r="X10877"/>
      <c r="Y10877"/>
      <c r="Z10877"/>
      <c r="AA10877"/>
      <c r="AB10877"/>
      <c r="AC10877"/>
      <c r="AD10877"/>
      <c r="AE10877" t="s">
        <v>4308</v>
      </c>
      <c r="AF10877" t="s">
        <v>4308</v>
      </c>
      <c r="AG10877" t="s">
        <v>4308</v>
      </c>
      <c r="AH10877" s="115" t="s">
        <v>4308</v>
      </c>
    </row>
    <row r="10878" spans="1:35" hidden="1" x14ac:dyDescent="0.25">
      <c r="A10878" s="243">
        <v>338946</v>
      </c>
      <c r="B10878" s="244" t="s">
        <v>2649</v>
      </c>
      <c r="C10878" s="244" t="s">
        <v>2587</v>
      </c>
      <c r="D10878" s="245" t="s">
        <v>2650</v>
      </c>
      <c r="E10878" s="115" t="s">
        <v>77</v>
      </c>
      <c r="F10878" s="237">
        <v>36540</v>
      </c>
      <c r="G10878" s="245" t="s">
        <v>801</v>
      </c>
      <c r="H10878" s="115" t="s">
        <v>16</v>
      </c>
      <c r="I10878" t="s">
        <v>199</v>
      </c>
      <c r="J10878" s="244" t="s">
        <v>1226</v>
      </c>
      <c r="L10878" s="115" t="s">
        <v>18</v>
      </c>
      <c r="U10878"/>
      <c r="V10878">
        <v>0</v>
      </c>
      <c r="W10878" s="244"/>
    </row>
    <row r="10879" spans="1:35" ht="18" hidden="1" x14ac:dyDescent="0.25">
      <c r="A10879" s="249">
        <v>338947</v>
      </c>
      <c r="B10879" s="250" t="s">
        <v>15015</v>
      </c>
      <c r="C10879" s="250" t="s">
        <v>15016</v>
      </c>
      <c r="D10879" s="251" t="s">
        <v>15017</v>
      </c>
      <c r="E10879"/>
      <c r="F10879" s="126"/>
      <c r="G10879" s="252"/>
      <c r="H10879"/>
      <c r="I10879" t="s">
        <v>136</v>
      </c>
      <c r="J10879" s="253"/>
      <c r="K10879"/>
      <c r="L10879"/>
      <c r="M10879"/>
      <c r="N10879"/>
      <c r="O10879"/>
      <c r="P10879"/>
      <c r="Q10879"/>
      <c r="U10879"/>
      <c r="V10879">
        <v>0</v>
      </c>
      <c r="W10879" s="253"/>
      <c r="X10879"/>
      <c r="Y10879"/>
      <c r="Z10879"/>
      <c r="AA10879"/>
      <c r="AB10879"/>
      <c r="AC10879"/>
      <c r="AD10879"/>
      <c r="AE10879"/>
      <c r="AF10879"/>
      <c r="AG10879"/>
      <c r="AH10879" s="115" t="s">
        <v>4308</v>
      </c>
    </row>
    <row r="10880" spans="1:35" hidden="1" x14ac:dyDescent="0.25">
      <c r="A10880" s="246">
        <v>338948</v>
      </c>
      <c r="B10880" s="247" t="s">
        <v>863</v>
      </c>
      <c r="C10880" s="247" t="s">
        <v>15018</v>
      </c>
      <c r="D10880" s="248" t="s">
        <v>832</v>
      </c>
      <c r="E10880" t="s">
        <v>76</v>
      </c>
      <c r="F10880" s="126">
        <v>33979</v>
      </c>
      <c r="G10880" s="248" t="s">
        <v>30</v>
      </c>
      <c r="H10880" t="s">
        <v>16</v>
      </c>
      <c r="I10880" t="s">
        <v>129</v>
      </c>
      <c r="J10880" s="247" t="s">
        <v>1226</v>
      </c>
      <c r="K10880"/>
      <c r="L10880" t="s">
        <v>18</v>
      </c>
      <c r="M10880"/>
      <c r="N10880"/>
      <c r="O10880"/>
      <c r="P10880"/>
      <c r="Q10880"/>
      <c r="U10880"/>
      <c r="V10880" t="s">
        <v>16623</v>
      </c>
      <c r="W10880" s="247"/>
      <c r="X10880"/>
      <c r="Y10880"/>
      <c r="Z10880"/>
      <c r="AA10880"/>
      <c r="AB10880"/>
      <c r="AC10880"/>
      <c r="AD10880"/>
      <c r="AE10880"/>
      <c r="AF10880"/>
      <c r="AG10880"/>
    </row>
    <row r="10881" spans="1:34" hidden="1" x14ac:dyDescent="0.25">
      <c r="A10881" s="246">
        <v>338949</v>
      </c>
      <c r="B10881" s="247" t="s">
        <v>15019</v>
      </c>
      <c r="C10881" s="247" t="s">
        <v>698</v>
      </c>
      <c r="D10881" s="248" t="s">
        <v>405</v>
      </c>
      <c r="E10881" t="s">
        <v>76</v>
      </c>
      <c r="F10881" s="126">
        <v>28938</v>
      </c>
      <c r="G10881" s="248" t="s">
        <v>18</v>
      </c>
      <c r="H10881" t="s">
        <v>16</v>
      </c>
      <c r="I10881" t="s">
        <v>136</v>
      </c>
      <c r="J10881" s="247" t="s">
        <v>15</v>
      </c>
      <c r="K10881"/>
      <c r="L10881" t="s">
        <v>18</v>
      </c>
      <c r="M10881"/>
      <c r="N10881"/>
      <c r="O10881"/>
      <c r="P10881"/>
      <c r="Q10881"/>
      <c r="U10881"/>
      <c r="V10881" t="s">
        <v>16623</v>
      </c>
      <c r="W10881" s="247"/>
      <c r="X10881"/>
      <c r="Y10881"/>
      <c r="Z10881"/>
      <c r="AA10881"/>
      <c r="AB10881"/>
      <c r="AC10881"/>
      <c r="AD10881"/>
      <c r="AE10881" t="s">
        <v>4308</v>
      </c>
      <c r="AF10881" t="s">
        <v>4308</v>
      </c>
      <c r="AG10881" t="s">
        <v>4308</v>
      </c>
      <c r="AH10881" s="115" t="s">
        <v>4308</v>
      </c>
    </row>
    <row r="10882" spans="1:34" hidden="1" x14ac:dyDescent="0.25">
      <c r="A10882" s="246">
        <v>338950</v>
      </c>
      <c r="B10882" s="247" t="s">
        <v>15020</v>
      </c>
      <c r="C10882" s="247" t="s">
        <v>324</v>
      </c>
      <c r="D10882" s="248" t="s">
        <v>11784</v>
      </c>
      <c r="E10882" t="s">
        <v>76</v>
      </c>
      <c r="F10882" s="126">
        <v>35955</v>
      </c>
      <c r="G10882" s="248" t="s">
        <v>492</v>
      </c>
      <c r="H10882" t="s">
        <v>16</v>
      </c>
      <c r="I10882" t="s">
        <v>129</v>
      </c>
      <c r="J10882" s="247" t="s">
        <v>1226</v>
      </c>
      <c r="K10882"/>
      <c r="L10882" t="s">
        <v>30</v>
      </c>
      <c r="M10882"/>
      <c r="N10882"/>
      <c r="O10882"/>
      <c r="P10882"/>
      <c r="Q10882"/>
      <c r="U10882"/>
      <c r="V10882">
        <v>0</v>
      </c>
      <c r="W10882" s="247"/>
      <c r="X10882"/>
      <c r="Y10882"/>
      <c r="Z10882"/>
      <c r="AA10882"/>
      <c r="AB10882"/>
      <c r="AC10882"/>
      <c r="AD10882"/>
      <c r="AE10882"/>
      <c r="AF10882"/>
      <c r="AG10882" t="s">
        <v>4308</v>
      </c>
      <c r="AH10882" s="115" t="s">
        <v>4308</v>
      </c>
    </row>
    <row r="10883" spans="1:34" hidden="1" x14ac:dyDescent="0.25">
      <c r="A10883" s="246">
        <v>338951</v>
      </c>
      <c r="B10883" s="247" t="s">
        <v>15021</v>
      </c>
      <c r="C10883" s="247" t="s">
        <v>244</v>
      </c>
      <c r="D10883" s="248" t="s">
        <v>884</v>
      </c>
      <c r="E10883" t="s">
        <v>76</v>
      </c>
      <c r="F10883" s="126">
        <v>31958</v>
      </c>
      <c r="G10883" s="248" t="s">
        <v>2210</v>
      </c>
      <c r="H10883" t="s">
        <v>16</v>
      </c>
      <c r="I10883" t="s">
        <v>5306</v>
      </c>
      <c r="J10883" s="247" t="s">
        <v>1226</v>
      </c>
      <c r="K10883"/>
      <c r="L10883" t="s">
        <v>47</v>
      </c>
      <c r="M10883"/>
      <c r="N10883"/>
      <c r="O10883"/>
      <c r="P10883"/>
      <c r="Q10883"/>
      <c r="U10883"/>
      <c r="V10883">
        <v>0</v>
      </c>
      <c r="W10883" s="247"/>
      <c r="X10883"/>
      <c r="Y10883"/>
      <c r="Z10883"/>
      <c r="AA10883"/>
      <c r="AB10883"/>
      <c r="AC10883"/>
      <c r="AD10883"/>
      <c r="AE10883"/>
      <c r="AF10883"/>
      <c r="AG10883"/>
    </row>
    <row r="10884" spans="1:34" hidden="1" x14ac:dyDescent="0.25">
      <c r="A10884" s="246">
        <v>338952</v>
      </c>
      <c r="B10884" s="247" t="s">
        <v>15022</v>
      </c>
      <c r="C10884" s="247" t="s">
        <v>227</v>
      </c>
      <c r="D10884" s="248" t="s">
        <v>500</v>
      </c>
      <c r="E10884" t="s">
        <v>76</v>
      </c>
      <c r="F10884" s="126">
        <v>35126</v>
      </c>
      <c r="G10884" s="248" t="s">
        <v>64</v>
      </c>
      <c r="H10884" t="s">
        <v>16</v>
      </c>
      <c r="I10884" t="s">
        <v>136</v>
      </c>
      <c r="J10884" s="247" t="s">
        <v>1226</v>
      </c>
      <c r="K10884"/>
      <c r="L10884" t="s">
        <v>40</v>
      </c>
      <c r="M10884"/>
      <c r="N10884"/>
      <c r="O10884"/>
      <c r="P10884"/>
      <c r="Q10884"/>
      <c r="U10884"/>
      <c r="V10884">
        <v>0</v>
      </c>
      <c r="W10884" s="247"/>
      <c r="X10884"/>
      <c r="Y10884"/>
      <c r="Z10884"/>
      <c r="AA10884"/>
      <c r="AB10884"/>
      <c r="AC10884"/>
      <c r="AD10884"/>
      <c r="AE10884"/>
      <c r="AF10884"/>
      <c r="AG10884"/>
      <c r="AH10884" s="115" t="s">
        <v>4308</v>
      </c>
    </row>
    <row r="10885" spans="1:34" hidden="1" x14ac:dyDescent="0.25">
      <c r="A10885" s="246">
        <v>338953</v>
      </c>
      <c r="B10885" s="247" t="s">
        <v>15023</v>
      </c>
      <c r="C10885" s="247" t="s">
        <v>332</v>
      </c>
      <c r="D10885" s="248" t="s">
        <v>1405</v>
      </c>
      <c r="E10885" t="s">
        <v>77</v>
      </c>
      <c r="F10885" s="126">
        <v>25786</v>
      </c>
      <c r="G10885" s="248" t="s">
        <v>18</v>
      </c>
      <c r="H10885" t="s">
        <v>19</v>
      </c>
      <c r="I10885" t="s">
        <v>136</v>
      </c>
      <c r="J10885" s="247" t="s">
        <v>1226</v>
      </c>
      <c r="K10885"/>
      <c r="L10885" t="s">
        <v>18</v>
      </c>
      <c r="M10885"/>
      <c r="N10885"/>
      <c r="O10885"/>
      <c r="P10885"/>
      <c r="Q10885"/>
      <c r="U10885"/>
      <c r="V10885">
        <v>0</v>
      </c>
      <c r="W10885" s="247"/>
      <c r="X10885"/>
      <c r="Y10885"/>
      <c r="Z10885"/>
      <c r="AA10885"/>
      <c r="AB10885"/>
      <c r="AC10885"/>
      <c r="AD10885"/>
      <c r="AE10885"/>
      <c r="AF10885"/>
      <c r="AG10885"/>
    </row>
    <row r="10886" spans="1:34" hidden="1" x14ac:dyDescent="0.25">
      <c r="A10886" s="246">
        <v>338954</v>
      </c>
      <c r="B10886" s="247" t="s">
        <v>15024</v>
      </c>
      <c r="C10886" s="247" t="s">
        <v>4754</v>
      </c>
      <c r="D10886" s="248" t="s">
        <v>485</v>
      </c>
      <c r="E10886" t="s">
        <v>77</v>
      </c>
      <c r="F10886" s="126">
        <v>35624</v>
      </c>
      <c r="G10886" s="248" t="s">
        <v>18</v>
      </c>
      <c r="H10886" t="s">
        <v>16</v>
      </c>
      <c r="I10886" t="s">
        <v>136</v>
      </c>
      <c r="J10886" s="247"/>
      <c r="K10886"/>
      <c r="L10886"/>
      <c r="M10886"/>
      <c r="N10886"/>
      <c r="O10886"/>
      <c r="P10886"/>
      <c r="Q10886"/>
      <c r="U10886"/>
      <c r="V10886" t="s">
        <v>16623</v>
      </c>
      <c r="W10886" s="247"/>
      <c r="X10886"/>
      <c r="Y10886"/>
      <c r="Z10886"/>
      <c r="AA10886"/>
      <c r="AB10886"/>
      <c r="AC10886"/>
      <c r="AD10886" t="s">
        <v>4308</v>
      </c>
      <c r="AE10886" t="s">
        <v>4308</v>
      </c>
      <c r="AF10886" t="s">
        <v>4308</v>
      </c>
      <c r="AG10886" t="s">
        <v>4308</v>
      </c>
      <c r="AH10886" s="115" t="s">
        <v>4308</v>
      </c>
    </row>
    <row r="10887" spans="1:34" hidden="1" x14ac:dyDescent="0.25">
      <c r="A10887" s="243">
        <v>338955</v>
      </c>
      <c r="B10887" s="244" t="s">
        <v>2860</v>
      </c>
      <c r="C10887" s="244" t="s">
        <v>244</v>
      </c>
      <c r="D10887" s="245" t="s">
        <v>245</v>
      </c>
      <c r="E10887" s="115" t="s">
        <v>77</v>
      </c>
      <c r="F10887" s="237">
        <v>28893</v>
      </c>
      <c r="G10887" s="245" t="s">
        <v>18</v>
      </c>
      <c r="H10887" s="115" t="s">
        <v>16</v>
      </c>
      <c r="I10887" t="s">
        <v>199</v>
      </c>
      <c r="J10887" s="244" t="s">
        <v>1226</v>
      </c>
      <c r="L10887" s="115" t="s">
        <v>30</v>
      </c>
      <c r="U10887"/>
      <c r="V10887">
        <v>0</v>
      </c>
      <c r="W10887" s="244"/>
    </row>
    <row r="10888" spans="1:34" hidden="1" x14ac:dyDescent="0.25">
      <c r="A10888" s="246">
        <v>338956</v>
      </c>
      <c r="B10888" s="247" t="s">
        <v>15025</v>
      </c>
      <c r="C10888" s="247" t="s">
        <v>520</v>
      </c>
      <c r="D10888" s="248" t="s">
        <v>270</v>
      </c>
      <c r="E10888" t="s">
        <v>77</v>
      </c>
      <c r="F10888" s="126">
        <v>29508</v>
      </c>
      <c r="G10888" s="248" t="s">
        <v>714</v>
      </c>
      <c r="H10888" t="s">
        <v>16</v>
      </c>
      <c r="I10888" t="s">
        <v>136</v>
      </c>
      <c r="J10888" s="247" t="s">
        <v>1226</v>
      </c>
      <c r="K10888"/>
      <c r="L10888" t="s">
        <v>1726</v>
      </c>
      <c r="M10888"/>
      <c r="N10888"/>
      <c r="O10888"/>
      <c r="P10888"/>
      <c r="Q10888"/>
      <c r="R10888" s="115">
        <v>8699</v>
      </c>
      <c r="S10888" s="115">
        <v>45694</v>
      </c>
      <c r="T10888" s="115">
        <v>50000</v>
      </c>
      <c r="U10888"/>
      <c r="V10888">
        <v>0</v>
      </c>
      <c r="W10888" s="247"/>
      <c r="X10888"/>
      <c r="Y10888"/>
      <c r="Z10888"/>
      <c r="AA10888"/>
      <c r="AB10888"/>
      <c r="AC10888"/>
      <c r="AD10888"/>
      <c r="AE10888"/>
      <c r="AF10888"/>
      <c r="AG10888"/>
    </row>
    <row r="10889" spans="1:34" hidden="1" x14ac:dyDescent="0.25">
      <c r="A10889" s="246">
        <v>338957</v>
      </c>
      <c r="B10889" s="247" t="s">
        <v>15026</v>
      </c>
      <c r="C10889" s="247" t="s">
        <v>408</v>
      </c>
      <c r="D10889" s="248" t="s">
        <v>237</v>
      </c>
      <c r="E10889" t="s">
        <v>77</v>
      </c>
      <c r="F10889" s="126">
        <v>32479</v>
      </c>
      <c r="G10889" s="248" t="s">
        <v>243</v>
      </c>
      <c r="H10889" t="s">
        <v>16</v>
      </c>
      <c r="I10889" t="s">
        <v>136</v>
      </c>
      <c r="J10889" s="247" t="s">
        <v>1226</v>
      </c>
      <c r="K10889"/>
      <c r="L10889" t="s">
        <v>30</v>
      </c>
      <c r="M10889"/>
      <c r="N10889"/>
      <c r="O10889"/>
      <c r="P10889"/>
      <c r="Q10889"/>
      <c r="U10889"/>
      <c r="V10889">
        <v>0</v>
      </c>
      <c r="W10889" s="247"/>
      <c r="X10889"/>
      <c r="Y10889"/>
      <c r="Z10889"/>
      <c r="AA10889"/>
      <c r="AB10889"/>
      <c r="AC10889"/>
      <c r="AD10889"/>
      <c r="AE10889"/>
      <c r="AF10889"/>
      <c r="AG10889"/>
    </row>
    <row r="10890" spans="1:34" hidden="1" x14ac:dyDescent="0.25">
      <c r="A10890" s="246">
        <v>338958</v>
      </c>
      <c r="B10890" s="247" t="s">
        <v>15027</v>
      </c>
      <c r="C10890" s="247" t="s">
        <v>339</v>
      </c>
      <c r="D10890" s="248" t="s">
        <v>5087</v>
      </c>
      <c r="E10890" t="s">
        <v>77</v>
      </c>
      <c r="F10890" s="126">
        <v>33434</v>
      </c>
      <c r="G10890" s="248" t="s">
        <v>15028</v>
      </c>
      <c r="H10890" t="s">
        <v>16</v>
      </c>
      <c r="I10890" t="s">
        <v>136</v>
      </c>
      <c r="J10890" s="247" t="s">
        <v>1226</v>
      </c>
      <c r="K10890"/>
      <c r="L10890" t="s">
        <v>47</v>
      </c>
      <c r="M10890"/>
      <c r="N10890"/>
      <c r="O10890"/>
      <c r="P10890"/>
      <c r="Q10890"/>
      <c r="U10890"/>
      <c r="V10890">
        <v>0</v>
      </c>
      <c r="W10890" s="247"/>
      <c r="X10890"/>
      <c r="Y10890"/>
      <c r="Z10890"/>
      <c r="AA10890"/>
      <c r="AB10890"/>
      <c r="AC10890"/>
      <c r="AD10890"/>
      <c r="AE10890"/>
      <c r="AF10890"/>
      <c r="AG10890"/>
      <c r="AH10890" s="115" t="s">
        <v>4308</v>
      </c>
    </row>
    <row r="10891" spans="1:34" hidden="1" x14ac:dyDescent="0.25">
      <c r="A10891" s="243">
        <v>338959</v>
      </c>
      <c r="B10891" s="244" t="s">
        <v>2674</v>
      </c>
      <c r="C10891" s="244" t="s">
        <v>231</v>
      </c>
      <c r="D10891" s="245" t="s">
        <v>907</v>
      </c>
      <c r="E10891" s="115" t="s">
        <v>77</v>
      </c>
      <c r="F10891" s="237">
        <v>29952</v>
      </c>
      <c r="G10891" s="245" t="s">
        <v>937</v>
      </c>
      <c r="H10891" s="115" t="s">
        <v>16</v>
      </c>
      <c r="I10891" t="s">
        <v>199</v>
      </c>
      <c r="J10891" s="244" t="s">
        <v>1226</v>
      </c>
      <c r="L10891" s="115" t="s">
        <v>70</v>
      </c>
      <c r="U10891"/>
      <c r="V10891">
        <v>0</v>
      </c>
      <c r="W10891" s="244"/>
    </row>
    <row r="10892" spans="1:34" hidden="1" x14ac:dyDescent="0.25">
      <c r="A10892" s="243">
        <v>338960</v>
      </c>
      <c r="B10892" s="244" t="s">
        <v>3975</v>
      </c>
      <c r="C10892" s="244" t="s">
        <v>295</v>
      </c>
      <c r="D10892" s="245" t="s">
        <v>633</v>
      </c>
      <c r="E10892" s="115" t="s">
        <v>76</v>
      </c>
      <c r="F10892" s="237">
        <v>32555</v>
      </c>
      <c r="G10892" s="245" t="s">
        <v>3333</v>
      </c>
      <c r="H10892" s="115" t="s">
        <v>19</v>
      </c>
      <c r="I10892" t="s">
        <v>199</v>
      </c>
      <c r="J10892" s="244" t="s">
        <v>1226</v>
      </c>
      <c r="L10892" s="115" t="s">
        <v>18</v>
      </c>
      <c r="U10892"/>
      <c r="V10892" t="s">
        <v>16623</v>
      </c>
      <c r="W10892" s="244"/>
    </row>
    <row r="10893" spans="1:34" hidden="1" x14ac:dyDescent="0.25">
      <c r="A10893" s="246">
        <v>338961</v>
      </c>
      <c r="B10893" s="247" t="s">
        <v>15029</v>
      </c>
      <c r="C10893" s="247" t="s">
        <v>664</v>
      </c>
      <c r="D10893" s="248" t="s">
        <v>818</v>
      </c>
      <c r="E10893" t="s">
        <v>77</v>
      </c>
      <c r="F10893" s="126">
        <v>32940</v>
      </c>
      <c r="G10893" s="248" t="s">
        <v>15030</v>
      </c>
      <c r="H10893" t="s">
        <v>16</v>
      </c>
      <c r="I10893" t="s">
        <v>136</v>
      </c>
      <c r="J10893" s="247" t="s">
        <v>15</v>
      </c>
      <c r="K10893"/>
      <c r="L10893" t="s">
        <v>18</v>
      </c>
      <c r="M10893"/>
      <c r="N10893"/>
      <c r="O10893"/>
      <c r="P10893"/>
      <c r="Q10893"/>
      <c r="U10893"/>
      <c r="V10893">
        <v>0</v>
      </c>
      <c r="W10893" s="247"/>
      <c r="X10893"/>
      <c r="Y10893"/>
      <c r="Z10893"/>
      <c r="AA10893"/>
      <c r="AB10893"/>
      <c r="AC10893"/>
      <c r="AD10893"/>
      <c r="AE10893"/>
      <c r="AF10893"/>
      <c r="AG10893"/>
    </row>
    <row r="10894" spans="1:34" hidden="1" x14ac:dyDescent="0.25">
      <c r="A10894" s="246">
        <v>338962</v>
      </c>
      <c r="B10894" s="247" t="s">
        <v>15031</v>
      </c>
      <c r="C10894" s="247" t="s">
        <v>264</v>
      </c>
      <c r="D10894" s="248" t="s">
        <v>321</v>
      </c>
      <c r="E10894" t="s">
        <v>77</v>
      </c>
      <c r="F10894" s="126">
        <v>34545</v>
      </c>
      <c r="G10894" s="248" t="s">
        <v>70</v>
      </c>
      <c r="H10894" t="s">
        <v>16</v>
      </c>
      <c r="I10894" t="s">
        <v>136</v>
      </c>
      <c r="J10894" s="247" t="s">
        <v>15</v>
      </c>
      <c r="K10894"/>
      <c r="L10894" t="s">
        <v>70</v>
      </c>
      <c r="M10894"/>
      <c r="N10894"/>
      <c r="O10894"/>
      <c r="P10894"/>
      <c r="Q10894"/>
      <c r="U10894"/>
      <c r="V10894">
        <v>0</v>
      </c>
      <c r="W10894" s="247"/>
      <c r="X10894"/>
      <c r="Y10894"/>
      <c r="Z10894"/>
      <c r="AA10894"/>
      <c r="AB10894"/>
      <c r="AC10894"/>
      <c r="AD10894"/>
      <c r="AE10894"/>
      <c r="AF10894"/>
      <c r="AG10894"/>
    </row>
    <row r="10895" spans="1:34" hidden="1" x14ac:dyDescent="0.25">
      <c r="A10895" s="246">
        <v>338963</v>
      </c>
      <c r="B10895" s="247" t="s">
        <v>15032</v>
      </c>
      <c r="C10895" s="247" t="s">
        <v>227</v>
      </c>
      <c r="D10895" s="248" t="s">
        <v>1326</v>
      </c>
      <c r="E10895" t="s">
        <v>77</v>
      </c>
      <c r="F10895" s="126">
        <v>35501</v>
      </c>
      <c r="G10895" s="248" t="s">
        <v>879</v>
      </c>
      <c r="H10895" t="s">
        <v>16</v>
      </c>
      <c r="I10895" t="s">
        <v>136</v>
      </c>
      <c r="J10895" s="247" t="s">
        <v>15</v>
      </c>
      <c r="K10895"/>
      <c r="L10895" t="s">
        <v>18</v>
      </c>
      <c r="M10895"/>
      <c r="N10895"/>
      <c r="O10895"/>
      <c r="P10895"/>
      <c r="Q10895"/>
      <c r="U10895"/>
      <c r="V10895">
        <v>0</v>
      </c>
      <c r="W10895" s="247"/>
      <c r="X10895"/>
      <c r="Y10895"/>
      <c r="Z10895"/>
      <c r="AA10895"/>
      <c r="AB10895"/>
      <c r="AC10895"/>
      <c r="AD10895"/>
      <c r="AE10895"/>
      <c r="AF10895"/>
      <c r="AG10895"/>
    </row>
    <row r="10896" spans="1:34" hidden="1" x14ac:dyDescent="0.25">
      <c r="A10896" s="243">
        <v>338964</v>
      </c>
      <c r="B10896" s="244" t="s">
        <v>2861</v>
      </c>
      <c r="C10896" s="244" t="s">
        <v>609</v>
      </c>
      <c r="D10896" s="245" t="s">
        <v>381</v>
      </c>
      <c r="E10896" s="115" t="s">
        <v>76</v>
      </c>
      <c r="F10896" s="237">
        <v>36718</v>
      </c>
      <c r="G10896" s="245" t="s">
        <v>18</v>
      </c>
      <c r="H10896" s="115" t="s">
        <v>16</v>
      </c>
      <c r="I10896" t="s">
        <v>199</v>
      </c>
      <c r="J10896" s="244" t="s">
        <v>15</v>
      </c>
      <c r="L10896" s="115" t="s">
        <v>30</v>
      </c>
      <c r="U10896"/>
      <c r="V10896">
        <v>0</v>
      </c>
      <c r="W10896" s="244"/>
      <c r="AH10896" s="115" t="s">
        <v>4308</v>
      </c>
    </row>
    <row r="10897" spans="1:35" hidden="1" x14ac:dyDescent="0.25">
      <c r="A10897" s="246">
        <v>338965</v>
      </c>
      <c r="B10897" s="247" t="s">
        <v>15033</v>
      </c>
      <c r="C10897" s="247" t="s">
        <v>920</v>
      </c>
      <c r="D10897" s="248" t="s">
        <v>445</v>
      </c>
      <c r="E10897" t="s">
        <v>77</v>
      </c>
      <c r="F10897" s="126">
        <v>26978</v>
      </c>
      <c r="G10897" s="248" t="s">
        <v>27</v>
      </c>
      <c r="H10897" t="s">
        <v>16</v>
      </c>
      <c r="I10897" t="s">
        <v>129</v>
      </c>
      <c r="J10897" s="247" t="s">
        <v>1226</v>
      </c>
      <c r="K10897"/>
      <c r="L10897" t="s">
        <v>27</v>
      </c>
      <c r="M10897"/>
      <c r="N10897"/>
      <c r="O10897"/>
      <c r="P10897"/>
      <c r="Q10897"/>
      <c r="U10897"/>
      <c r="V10897">
        <v>0</v>
      </c>
      <c r="W10897" s="247"/>
      <c r="X10897"/>
      <c r="Y10897"/>
      <c r="Z10897"/>
      <c r="AA10897"/>
      <c r="AB10897"/>
      <c r="AC10897"/>
      <c r="AD10897"/>
      <c r="AE10897"/>
      <c r="AF10897"/>
      <c r="AG10897"/>
    </row>
    <row r="10898" spans="1:35" hidden="1" x14ac:dyDescent="0.25">
      <c r="A10898" s="243">
        <v>338966</v>
      </c>
      <c r="B10898" s="244" t="s">
        <v>2771</v>
      </c>
      <c r="C10898" s="244" t="s">
        <v>1544</v>
      </c>
      <c r="D10898" s="245" t="s">
        <v>1863</v>
      </c>
      <c r="E10898" s="115" t="s">
        <v>77</v>
      </c>
      <c r="F10898" s="237">
        <v>35886</v>
      </c>
      <c r="G10898" s="245" t="s">
        <v>2772</v>
      </c>
      <c r="H10898" s="115" t="s">
        <v>16</v>
      </c>
      <c r="I10898" t="s">
        <v>199</v>
      </c>
      <c r="J10898" s="244" t="s">
        <v>1226</v>
      </c>
      <c r="L10898" s="115" t="s">
        <v>30</v>
      </c>
      <c r="U10898"/>
      <c r="V10898">
        <v>0</v>
      </c>
      <c r="W10898" s="244"/>
    </row>
    <row r="10899" spans="1:35" hidden="1" x14ac:dyDescent="0.25">
      <c r="A10899" s="246">
        <v>338967</v>
      </c>
      <c r="B10899" s="247" t="s">
        <v>15034</v>
      </c>
      <c r="C10899" s="247" t="s">
        <v>4754</v>
      </c>
      <c r="D10899" s="248" t="s">
        <v>851</v>
      </c>
      <c r="E10899" t="s">
        <v>77</v>
      </c>
      <c r="F10899" s="126">
        <v>30869</v>
      </c>
      <c r="G10899" s="248" t="s">
        <v>18</v>
      </c>
      <c r="H10899" t="s">
        <v>16</v>
      </c>
      <c r="I10899" t="s">
        <v>136</v>
      </c>
      <c r="J10899" s="247" t="s">
        <v>1226</v>
      </c>
      <c r="K10899"/>
      <c r="L10899" t="s">
        <v>18</v>
      </c>
      <c r="M10899"/>
      <c r="N10899"/>
      <c r="O10899"/>
      <c r="P10899"/>
      <c r="Q10899"/>
      <c r="U10899"/>
      <c r="V10899">
        <v>0</v>
      </c>
      <c r="W10899" s="247"/>
      <c r="X10899"/>
      <c r="Y10899"/>
      <c r="Z10899"/>
      <c r="AA10899"/>
      <c r="AB10899"/>
      <c r="AC10899"/>
      <c r="AD10899"/>
      <c r="AE10899"/>
      <c r="AF10899"/>
      <c r="AG10899"/>
    </row>
    <row r="10900" spans="1:35" hidden="1" x14ac:dyDescent="0.25">
      <c r="A10900" s="246">
        <v>338968</v>
      </c>
      <c r="B10900" s="247" t="s">
        <v>15035</v>
      </c>
      <c r="C10900" s="247" t="s">
        <v>15036</v>
      </c>
      <c r="D10900" s="248" t="s">
        <v>1457</v>
      </c>
      <c r="E10900" t="s">
        <v>77</v>
      </c>
      <c r="F10900" s="126">
        <v>33256</v>
      </c>
      <c r="G10900" s="248" t="s">
        <v>15037</v>
      </c>
      <c r="H10900" t="s">
        <v>16</v>
      </c>
      <c r="I10900" t="s">
        <v>129</v>
      </c>
      <c r="J10900" s="247" t="s">
        <v>1226</v>
      </c>
      <c r="K10900"/>
      <c r="L10900" t="s">
        <v>50</v>
      </c>
      <c r="M10900"/>
      <c r="N10900"/>
      <c r="O10900"/>
      <c r="P10900"/>
      <c r="Q10900"/>
      <c r="U10900"/>
      <c r="V10900" t="s">
        <v>16623</v>
      </c>
      <c r="W10900" s="247"/>
      <c r="X10900"/>
      <c r="Y10900"/>
      <c r="Z10900"/>
      <c r="AA10900"/>
      <c r="AB10900"/>
      <c r="AC10900"/>
      <c r="AD10900"/>
      <c r="AE10900"/>
      <c r="AF10900"/>
      <c r="AG10900"/>
    </row>
    <row r="10901" spans="1:35" hidden="1" x14ac:dyDescent="0.25">
      <c r="A10901" s="246">
        <v>338969</v>
      </c>
      <c r="B10901" s="247" t="s">
        <v>15038</v>
      </c>
      <c r="C10901" s="247" t="s">
        <v>227</v>
      </c>
      <c r="D10901" s="248" t="s">
        <v>888</v>
      </c>
      <c r="E10901" t="s">
        <v>76</v>
      </c>
      <c r="F10901" s="126">
        <v>36399</v>
      </c>
      <c r="G10901" s="248" t="s">
        <v>18</v>
      </c>
      <c r="H10901" t="s">
        <v>16</v>
      </c>
      <c r="I10901" t="s">
        <v>5306</v>
      </c>
      <c r="J10901" s="247" t="s">
        <v>1226</v>
      </c>
      <c r="K10901"/>
      <c r="L10901" t="s">
        <v>18</v>
      </c>
      <c r="M10901"/>
      <c r="N10901"/>
      <c r="O10901"/>
      <c r="P10901"/>
      <c r="Q10901"/>
      <c r="U10901"/>
      <c r="V10901">
        <v>0</v>
      </c>
      <c r="W10901" s="247"/>
      <c r="X10901"/>
      <c r="Y10901"/>
      <c r="Z10901"/>
      <c r="AA10901"/>
      <c r="AB10901"/>
      <c r="AC10901"/>
      <c r="AD10901"/>
      <c r="AE10901"/>
      <c r="AF10901"/>
      <c r="AG10901"/>
    </row>
    <row r="10902" spans="1:35" hidden="1" x14ac:dyDescent="0.25">
      <c r="A10902" s="246">
        <v>338970</v>
      </c>
      <c r="B10902" s="247" t="s">
        <v>15039</v>
      </c>
      <c r="C10902" s="247" t="s">
        <v>345</v>
      </c>
      <c r="D10902" s="248" t="s">
        <v>310</v>
      </c>
      <c r="E10902" t="s">
        <v>77</v>
      </c>
      <c r="F10902" s="126">
        <v>33176</v>
      </c>
      <c r="G10902" s="248" t="s">
        <v>243</v>
      </c>
      <c r="H10902" t="s">
        <v>16</v>
      </c>
      <c r="I10902" t="s">
        <v>201</v>
      </c>
      <c r="J10902" s="247" t="s">
        <v>1226</v>
      </c>
      <c r="K10902"/>
      <c r="L10902" t="s">
        <v>18</v>
      </c>
      <c r="M10902"/>
      <c r="N10902"/>
      <c r="O10902"/>
      <c r="P10902"/>
      <c r="Q10902"/>
      <c r="U10902"/>
      <c r="V10902">
        <v>0</v>
      </c>
      <c r="W10902" s="247"/>
      <c r="X10902"/>
      <c r="Y10902"/>
      <c r="Z10902"/>
      <c r="AA10902"/>
      <c r="AB10902"/>
      <c r="AC10902"/>
      <c r="AD10902"/>
      <c r="AE10902"/>
      <c r="AF10902"/>
      <c r="AG10902"/>
    </row>
    <row r="10903" spans="1:35" hidden="1" x14ac:dyDescent="0.25">
      <c r="A10903" s="243">
        <v>338971</v>
      </c>
      <c r="B10903" s="244" t="s">
        <v>3422</v>
      </c>
      <c r="C10903" s="244" t="s">
        <v>337</v>
      </c>
      <c r="D10903" s="245" t="s">
        <v>445</v>
      </c>
      <c r="E10903" s="115" t="s">
        <v>77</v>
      </c>
      <c r="F10903" s="237">
        <v>36437</v>
      </c>
      <c r="G10903" s="245" t="s">
        <v>18</v>
      </c>
      <c r="H10903" s="115" t="s">
        <v>16</v>
      </c>
      <c r="I10903" t="s">
        <v>199</v>
      </c>
      <c r="J10903" s="244" t="s">
        <v>1226</v>
      </c>
      <c r="L10903" s="115" t="s">
        <v>18</v>
      </c>
      <c r="U10903"/>
      <c r="V10903">
        <v>0</v>
      </c>
      <c r="W10903" s="244"/>
    </row>
    <row r="10904" spans="1:35" hidden="1" x14ac:dyDescent="0.25">
      <c r="A10904" s="243">
        <v>338972</v>
      </c>
      <c r="B10904" s="244" t="s">
        <v>2433</v>
      </c>
      <c r="C10904" s="244" t="s">
        <v>438</v>
      </c>
      <c r="D10904" s="245" t="s">
        <v>267</v>
      </c>
      <c r="E10904" s="115" t="s">
        <v>76</v>
      </c>
      <c r="F10904" s="237">
        <v>34335</v>
      </c>
      <c r="G10904" s="245" t="s">
        <v>30</v>
      </c>
      <c r="H10904" s="115" t="s">
        <v>16</v>
      </c>
      <c r="I10904" t="s">
        <v>199</v>
      </c>
      <c r="J10904" s="244" t="s">
        <v>15</v>
      </c>
      <c r="L10904" s="115" t="s">
        <v>30</v>
      </c>
      <c r="U10904"/>
      <c r="V10904">
        <v>0</v>
      </c>
      <c r="W10904" s="244"/>
    </row>
    <row r="10905" spans="1:35" hidden="1" x14ac:dyDescent="0.25">
      <c r="A10905" s="246">
        <v>338973</v>
      </c>
      <c r="B10905" s="247" t="s">
        <v>15040</v>
      </c>
      <c r="C10905" s="247" t="s">
        <v>15041</v>
      </c>
      <c r="D10905" s="248" t="s">
        <v>302</v>
      </c>
      <c r="E10905" t="s">
        <v>77</v>
      </c>
      <c r="F10905" s="126">
        <v>28731</v>
      </c>
      <c r="G10905" s="248" t="s">
        <v>282</v>
      </c>
      <c r="H10905" t="s">
        <v>16</v>
      </c>
      <c r="I10905" t="s">
        <v>136</v>
      </c>
      <c r="J10905" s="247" t="s">
        <v>1226</v>
      </c>
      <c r="K10905"/>
      <c r="L10905" t="s">
        <v>30</v>
      </c>
      <c r="M10905"/>
      <c r="N10905"/>
      <c r="O10905"/>
      <c r="P10905"/>
      <c r="Q10905"/>
      <c r="U10905"/>
      <c r="V10905">
        <v>0</v>
      </c>
      <c r="W10905" s="247"/>
      <c r="X10905"/>
      <c r="Y10905"/>
      <c r="Z10905"/>
      <c r="AA10905"/>
      <c r="AB10905"/>
      <c r="AC10905"/>
      <c r="AD10905"/>
      <c r="AE10905"/>
      <c r="AF10905"/>
      <c r="AG10905"/>
    </row>
    <row r="10906" spans="1:35" x14ac:dyDescent="0.25">
      <c r="A10906" s="243">
        <v>338974</v>
      </c>
      <c r="B10906" s="244" t="s">
        <v>14604</v>
      </c>
      <c r="C10906" s="244" t="s">
        <v>512</v>
      </c>
      <c r="D10906" s="245" t="s">
        <v>222</v>
      </c>
      <c r="E10906" s="115" t="s">
        <v>77</v>
      </c>
      <c r="F10906" s="237">
        <v>36240</v>
      </c>
      <c r="G10906" s="245" t="s">
        <v>18</v>
      </c>
      <c r="H10906" s="115" t="s">
        <v>16</v>
      </c>
      <c r="I10906" t="s">
        <v>107</v>
      </c>
      <c r="J10906" s="244"/>
      <c r="U10906"/>
      <c r="V10906" t="s">
        <v>16623</v>
      </c>
      <c r="W10906" s="244"/>
      <c r="AC10906" s="115" t="s">
        <v>4308</v>
      </c>
      <c r="AD10906" s="115" t="s">
        <v>4308</v>
      </c>
      <c r="AE10906" s="115" t="s">
        <v>4308</v>
      </c>
      <c r="AF10906" s="115" t="s">
        <v>4308</v>
      </c>
      <c r="AG10906" s="115" t="s">
        <v>4308</v>
      </c>
      <c r="AH10906" s="115" t="s">
        <v>4308</v>
      </c>
      <c r="AI10906" s="115" t="e">
        <f>VLOOKUP(A10906,'[2]دراسات قانونية'!$A$3:$E$600,1,0)</f>
        <v>#N/A</v>
      </c>
    </row>
    <row r="10907" spans="1:35" hidden="1" x14ac:dyDescent="0.25">
      <c r="A10907" s="246">
        <v>338975</v>
      </c>
      <c r="B10907" s="247" t="s">
        <v>15042</v>
      </c>
      <c r="C10907" s="247" t="s">
        <v>395</v>
      </c>
      <c r="D10907" s="248" t="s">
        <v>210</v>
      </c>
      <c r="E10907" t="s">
        <v>76</v>
      </c>
      <c r="F10907" s="126">
        <v>29556</v>
      </c>
      <c r="G10907" s="248" t="s">
        <v>15043</v>
      </c>
      <c r="H10907" t="s">
        <v>16</v>
      </c>
      <c r="I10907" t="s">
        <v>136</v>
      </c>
      <c r="J10907" s="247" t="s">
        <v>1226</v>
      </c>
      <c r="K10907"/>
      <c r="L10907" t="s">
        <v>47</v>
      </c>
      <c r="M10907"/>
      <c r="N10907"/>
      <c r="O10907"/>
      <c r="P10907"/>
      <c r="Q10907"/>
      <c r="U10907"/>
      <c r="V10907">
        <v>0</v>
      </c>
      <c r="W10907" s="247"/>
      <c r="X10907"/>
      <c r="Y10907"/>
      <c r="Z10907"/>
      <c r="AA10907"/>
      <c r="AB10907"/>
      <c r="AC10907"/>
      <c r="AD10907"/>
      <c r="AE10907"/>
      <c r="AF10907"/>
      <c r="AG10907"/>
    </row>
    <row r="10908" spans="1:35" hidden="1" x14ac:dyDescent="0.25">
      <c r="A10908" s="246">
        <v>338976</v>
      </c>
      <c r="B10908" s="247" t="s">
        <v>15044</v>
      </c>
      <c r="C10908" s="247" t="s">
        <v>209</v>
      </c>
      <c r="D10908" s="248" t="s">
        <v>387</v>
      </c>
      <c r="E10908" t="s">
        <v>77</v>
      </c>
      <c r="F10908" s="126">
        <v>30691</v>
      </c>
      <c r="G10908" s="248" t="s">
        <v>15045</v>
      </c>
      <c r="H10908" t="s">
        <v>16</v>
      </c>
      <c r="I10908" t="s">
        <v>136</v>
      </c>
      <c r="J10908" s="247" t="s">
        <v>1226</v>
      </c>
      <c r="K10908"/>
      <c r="L10908" t="s">
        <v>30</v>
      </c>
      <c r="M10908"/>
      <c r="N10908"/>
      <c r="O10908"/>
      <c r="P10908"/>
      <c r="Q10908"/>
      <c r="U10908"/>
      <c r="V10908">
        <v>0</v>
      </c>
      <c r="W10908" s="247"/>
      <c r="X10908"/>
      <c r="Y10908"/>
      <c r="Z10908"/>
      <c r="AA10908"/>
      <c r="AB10908"/>
      <c r="AC10908"/>
      <c r="AD10908"/>
      <c r="AE10908"/>
      <c r="AF10908"/>
      <c r="AG10908"/>
    </row>
    <row r="10909" spans="1:35" hidden="1" x14ac:dyDescent="0.25">
      <c r="A10909" s="246">
        <v>338977</v>
      </c>
      <c r="B10909" s="247" t="s">
        <v>15046</v>
      </c>
      <c r="C10909" s="247" t="s">
        <v>8197</v>
      </c>
      <c r="D10909" s="248" t="s">
        <v>1787</v>
      </c>
      <c r="E10909" t="s">
        <v>77</v>
      </c>
      <c r="F10909" s="126">
        <v>31133</v>
      </c>
      <c r="G10909" s="248" t="s">
        <v>18</v>
      </c>
      <c r="H10909" t="s">
        <v>16</v>
      </c>
      <c r="I10909" t="s">
        <v>136</v>
      </c>
      <c r="J10909" s="247" t="s">
        <v>1226</v>
      </c>
      <c r="K10909"/>
      <c r="L10909" t="s">
        <v>18</v>
      </c>
      <c r="M10909"/>
      <c r="N10909"/>
      <c r="O10909"/>
      <c r="P10909"/>
      <c r="Q10909"/>
      <c r="U10909"/>
      <c r="V10909">
        <v>0</v>
      </c>
      <c r="W10909" s="247"/>
      <c r="X10909"/>
      <c r="Y10909"/>
      <c r="Z10909"/>
      <c r="AA10909"/>
      <c r="AB10909"/>
      <c r="AC10909"/>
      <c r="AD10909"/>
      <c r="AE10909"/>
      <c r="AF10909"/>
      <c r="AG10909"/>
    </row>
    <row r="10910" spans="1:35" x14ac:dyDescent="0.25">
      <c r="A10910" s="243">
        <v>338978</v>
      </c>
      <c r="B10910" s="244" t="s">
        <v>14763</v>
      </c>
      <c r="C10910" s="244" t="s">
        <v>229</v>
      </c>
      <c r="D10910" s="245" t="s">
        <v>265</v>
      </c>
      <c r="E10910" s="115" t="s">
        <v>76</v>
      </c>
      <c r="F10910" s="237">
        <v>35843</v>
      </c>
      <c r="G10910" s="245" t="s">
        <v>37</v>
      </c>
      <c r="H10910" s="115" t="s">
        <v>16</v>
      </c>
      <c r="I10910" t="s">
        <v>107</v>
      </c>
      <c r="J10910" s="244"/>
      <c r="U10910"/>
      <c r="V10910" t="s">
        <v>16623</v>
      </c>
      <c r="W10910" s="244"/>
      <c r="AC10910" s="115" t="s">
        <v>4308</v>
      </c>
      <c r="AD10910" s="115" t="s">
        <v>4308</v>
      </c>
      <c r="AE10910" s="115" t="s">
        <v>4308</v>
      </c>
      <c r="AF10910" s="115" t="s">
        <v>4308</v>
      </c>
      <c r="AG10910" s="115" t="s">
        <v>4308</v>
      </c>
      <c r="AH10910" s="115" t="s">
        <v>4308</v>
      </c>
      <c r="AI10910" s="115" t="e">
        <f>VLOOKUP(A10910,'[2]دراسات قانونية'!$A$3:$E$600,1,0)</f>
        <v>#N/A</v>
      </c>
    </row>
    <row r="10911" spans="1:35" hidden="1" x14ac:dyDescent="0.25">
      <c r="A10911" s="246">
        <v>338979</v>
      </c>
      <c r="B10911" s="247" t="s">
        <v>15047</v>
      </c>
      <c r="C10911" s="247" t="s">
        <v>244</v>
      </c>
      <c r="D10911" s="248" t="s">
        <v>1291</v>
      </c>
      <c r="E10911" t="s">
        <v>77</v>
      </c>
      <c r="F10911" s="126">
        <v>34931</v>
      </c>
      <c r="G10911" s="248" t="s">
        <v>18</v>
      </c>
      <c r="H10911" t="s">
        <v>16</v>
      </c>
      <c r="I10911" t="s">
        <v>129</v>
      </c>
      <c r="J10911" s="247" t="s">
        <v>15</v>
      </c>
      <c r="K10911"/>
      <c r="L10911" t="s">
        <v>40</v>
      </c>
      <c r="M10911"/>
      <c r="N10911"/>
      <c r="O10911"/>
      <c r="P10911"/>
      <c r="Q10911"/>
      <c r="U10911"/>
      <c r="V10911">
        <v>0</v>
      </c>
      <c r="W10911" s="247"/>
      <c r="X10911"/>
      <c r="Y10911"/>
      <c r="Z10911"/>
      <c r="AA10911"/>
      <c r="AB10911"/>
      <c r="AC10911"/>
      <c r="AD10911"/>
      <c r="AE10911"/>
      <c r="AF10911"/>
      <c r="AG10911"/>
    </row>
    <row r="10912" spans="1:35" x14ac:dyDescent="0.25">
      <c r="A10912" s="243">
        <v>338980</v>
      </c>
      <c r="B10912" s="244" t="s">
        <v>15048</v>
      </c>
      <c r="C10912" s="244" t="s">
        <v>227</v>
      </c>
      <c r="D10912" s="245" t="s">
        <v>230</v>
      </c>
      <c r="E10912" s="115" t="s">
        <v>77</v>
      </c>
      <c r="F10912" s="237">
        <v>34395</v>
      </c>
      <c r="G10912" s="245" t="s">
        <v>744</v>
      </c>
      <c r="H10912" s="115" t="s">
        <v>16</v>
      </c>
      <c r="I10912" t="s">
        <v>107</v>
      </c>
      <c r="J10912" s="244"/>
      <c r="U10912"/>
      <c r="V10912" t="s">
        <v>16623</v>
      </c>
      <c r="W10912" s="244"/>
      <c r="AC10912" s="115" t="s">
        <v>4308</v>
      </c>
      <c r="AD10912" s="115" t="s">
        <v>4308</v>
      </c>
      <c r="AE10912" s="115" t="s">
        <v>4308</v>
      </c>
      <c r="AF10912" s="115" t="s">
        <v>4308</v>
      </c>
      <c r="AG10912" s="115" t="s">
        <v>4308</v>
      </c>
      <c r="AH10912" s="115" t="s">
        <v>4308</v>
      </c>
      <c r="AI10912" s="115" t="e">
        <f>VLOOKUP(A10912,'[2]دراسات قانونية'!$A$3:$E$600,1,0)</f>
        <v>#N/A</v>
      </c>
    </row>
    <row r="10913" spans="1:35" x14ac:dyDescent="0.25">
      <c r="A10913" s="243">
        <v>338981</v>
      </c>
      <c r="B10913" s="244" t="s">
        <v>15049</v>
      </c>
      <c r="C10913" s="244" t="s">
        <v>520</v>
      </c>
      <c r="D10913" s="245" t="s">
        <v>372</v>
      </c>
      <c r="E10913" s="115" t="s">
        <v>77</v>
      </c>
      <c r="F10913" s="237">
        <v>35809</v>
      </c>
      <c r="G10913" s="245" t="s">
        <v>18</v>
      </c>
      <c r="H10913" s="115" t="s">
        <v>16</v>
      </c>
      <c r="I10913" t="s">
        <v>107</v>
      </c>
      <c r="J10913" s="244"/>
      <c r="U10913"/>
      <c r="V10913" t="s">
        <v>16623</v>
      </c>
      <c r="W10913" s="244"/>
      <c r="AC10913" s="115" t="s">
        <v>4308</v>
      </c>
      <c r="AD10913" s="115" t="s">
        <v>4308</v>
      </c>
      <c r="AE10913" s="115" t="s">
        <v>4308</v>
      </c>
      <c r="AF10913" s="115" t="s">
        <v>4308</v>
      </c>
      <c r="AG10913" s="115" t="s">
        <v>4308</v>
      </c>
      <c r="AH10913" s="115" t="s">
        <v>4308</v>
      </c>
      <c r="AI10913" s="115" t="e">
        <f>VLOOKUP(A10913,'[2]دراسات قانونية'!$A$3:$E$600,1,0)</f>
        <v>#N/A</v>
      </c>
    </row>
    <row r="10914" spans="1:35" hidden="1" x14ac:dyDescent="0.25">
      <c r="A10914" s="243">
        <v>338982</v>
      </c>
      <c r="B10914" s="244" t="s">
        <v>1505</v>
      </c>
      <c r="C10914" s="244" t="s">
        <v>589</v>
      </c>
      <c r="D10914" s="245" t="s">
        <v>832</v>
      </c>
      <c r="E10914" s="115" t="s">
        <v>77</v>
      </c>
      <c r="F10914" s="237">
        <v>33275</v>
      </c>
      <c r="G10914" s="245" t="s">
        <v>3423</v>
      </c>
      <c r="H10914" s="115" t="s">
        <v>16</v>
      </c>
      <c r="I10914" t="s">
        <v>199</v>
      </c>
      <c r="J10914" s="244" t="s">
        <v>1226</v>
      </c>
      <c r="K10914" s="115">
        <v>2010</v>
      </c>
      <c r="L10914" s="115" t="s">
        <v>30</v>
      </c>
      <c r="U10914"/>
      <c r="V10914">
        <v>0</v>
      </c>
      <c r="W10914" s="244"/>
    </row>
    <row r="10915" spans="1:35" hidden="1" x14ac:dyDescent="0.25">
      <c r="A10915" s="246">
        <v>338983</v>
      </c>
      <c r="B10915" s="247" t="s">
        <v>2505</v>
      </c>
      <c r="C10915" s="247" t="s">
        <v>1459</v>
      </c>
      <c r="D10915" s="248" t="s">
        <v>555</v>
      </c>
      <c r="E10915" t="s">
        <v>76</v>
      </c>
      <c r="F10915" s="126">
        <v>35328</v>
      </c>
      <c r="G10915" s="248" t="s">
        <v>2506</v>
      </c>
      <c r="H10915" t="s">
        <v>16</v>
      </c>
      <c r="I10915" t="s">
        <v>129</v>
      </c>
      <c r="J10915" s="247"/>
      <c r="K10915"/>
      <c r="L10915"/>
      <c r="M10915"/>
      <c r="N10915"/>
      <c r="O10915"/>
      <c r="P10915"/>
      <c r="Q10915"/>
      <c r="U10915"/>
      <c r="V10915" t="s">
        <v>16623</v>
      </c>
      <c r="W10915" s="247"/>
      <c r="X10915"/>
      <c r="Y10915"/>
      <c r="Z10915"/>
      <c r="AA10915"/>
      <c r="AB10915"/>
      <c r="AC10915" t="s">
        <v>4308</v>
      </c>
      <c r="AD10915" t="s">
        <v>4308</v>
      </c>
      <c r="AE10915" t="s">
        <v>4308</v>
      </c>
      <c r="AF10915" t="s">
        <v>4308</v>
      </c>
      <c r="AG10915" t="s">
        <v>4308</v>
      </c>
      <c r="AH10915" s="115" t="s">
        <v>4308</v>
      </c>
    </row>
    <row r="10916" spans="1:35" hidden="1" x14ac:dyDescent="0.25">
      <c r="A10916" s="243">
        <v>338984</v>
      </c>
      <c r="B10916" s="244" t="s">
        <v>2492</v>
      </c>
      <c r="C10916" s="244" t="s">
        <v>1561</v>
      </c>
      <c r="D10916" s="245" t="s">
        <v>2373</v>
      </c>
      <c r="E10916" s="115" t="s">
        <v>76</v>
      </c>
      <c r="F10916" s="237">
        <v>34340</v>
      </c>
      <c r="G10916" s="245" t="s">
        <v>58</v>
      </c>
      <c r="H10916" s="115" t="s">
        <v>16</v>
      </c>
      <c r="I10916" t="s">
        <v>199</v>
      </c>
      <c r="J10916" s="244" t="s">
        <v>1226</v>
      </c>
      <c r="L10916" s="115" t="s">
        <v>58</v>
      </c>
      <c r="U10916"/>
      <c r="V10916">
        <v>0</v>
      </c>
      <c r="W10916" s="244"/>
    </row>
    <row r="10917" spans="1:35" hidden="1" x14ac:dyDescent="0.25">
      <c r="A10917" s="246">
        <v>338985</v>
      </c>
      <c r="B10917" s="247" t="s">
        <v>5836</v>
      </c>
      <c r="C10917" s="247" t="s">
        <v>956</v>
      </c>
      <c r="D10917" s="248" t="s">
        <v>445</v>
      </c>
      <c r="E10917" t="s">
        <v>76</v>
      </c>
      <c r="F10917" s="126">
        <v>28495</v>
      </c>
      <c r="G10917" s="248" t="s">
        <v>18</v>
      </c>
      <c r="H10917" t="s">
        <v>16</v>
      </c>
      <c r="I10917" t="s">
        <v>136</v>
      </c>
      <c r="J10917" s="247" t="s">
        <v>1226</v>
      </c>
      <c r="K10917"/>
      <c r="L10917" t="s">
        <v>18</v>
      </c>
      <c r="M10917"/>
      <c r="N10917"/>
      <c r="O10917"/>
      <c r="P10917"/>
      <c r="Q10917"/>
      <c r="U10917"/>
      <c r="V10917">
        <v>0</v>
      </c>
      <c r="W10917" s="247"/>
      <c r="X10917"/>
      <c r="Y10917"/>
      <c r="Z10917"/>
      <c r="AA10917"/>
      <c r="AB10917"/>
      <c r="AC10917"/>
      <c r="AD10917"/>
      <c r="AE10917"/>
      <c r="AF10917"/>
      <c r="AG10917"/>
    </row>
    <row r="10918" spans="1:35" x14ac:dyDescent="0.25">
      <c r="A10918" s="243">
        <v>338986</v>
      </c>
      <c r="B10918" s="244" t="s">
        <v>15050</v>
      </c>
      <c r="C10918" s="244" t="s">
        <v>821</v>
      </c>
      <c r="D10918" s="245" t="s">
        <v>293</v>
      </c>
      <c r="E10918" s="115" t="s">
        <v>76</v>
      </c>
      <c r="F10918" s="237">
        <v>33899</v>
      </c>
      <c r="G10918" s="245" t="s">
        <v>2629</v>
      </c>
      <c r="H10918" s="115" t="s">
        <v>16</v>
      </c>
      <c r="I10918" t="s">
        <v>107</v>
      </c>
      <c r="J10918" s="244"/>
      <c r="U10918"/>
      <c r="V10918" t="s">
        <v>16623</v>
      </c>
      <c r="W10918" s="244"/>
      <c r="AD10918" s="115" t="s">
        <v>4308</v>
      </c>
      <c r="AE10918" s="115" t="s">
        <v>4308</v>
      </c>
      <c r="AF10918" s="115" t="s">
        <v>4308</v>
      </c>
      <c r="AG10918" s="115" t="s">
        <v>4308</v>
      </c>
      <c r="AH10918" s="115" t="s">
        <v>4308</v>
      </c>
      <c r="AI10918" s="115" t="e">
        <f>VLOOKUP(A10918,'[2]دراسات قانونية'!$A$3:$E$600,1,0)</f>
        <v>#N/A</v>
      </c>
    </row>
    <row r="10919" spans="1:35" x14ac:dyDescent="0.25">
      <c r="A10919" s="243">
        <v>338987</v>
      </c>
      <c r="B10919" s="244" t="s">
        <v>15051</v>
      </c>
      <c r="C10919" s="244" t="s">
        <v>339</v>
      </c>
      <c r="D10919" s="245" t="s">
        <v>445</v>
      </c>
      <c r="E10919" s="115" t="s">
        <v>76</v>
      </c>
      <c r="F10919" s="237">
        <v>35810</v>
      </c>
      <c r="G10919" s="245" t="s">
        <v>1053</v>
      </c>
      <c r="H10919" s="115" t="s">
        <v>16</v>
      </c>
      <c r="I10919" t="s">
        <v>107</v>
      </c>
      <c r="J10919" s="244" t="s">
        <v>1226</v>
      </c>
      <c r="L10919" s="115" t="s">
        <v>40</v>
      </c>
      <c r="U10919"/>
      <c r="V10919" t="s">
        <v>16623</v>
      </c>
      <c r="W10919" s="244"/>
      <c r="AH10919" s="115" t="s">
        <v>4308</v>
      </c>
      <c r="AI10919" s="115" t="e">
        <f>VLOOKUP(A10919,'[2]دراسات قانونية'!$A$3:$E$600,1,0)</f>
        <v>#N/A</v>
      </c>
    </row>
    <row r="10920" spans="1:35" hidden="1" x14ac:dyDescent="0.25">
      <c r="A10920" s="246">
        <v>338988</v>
      </c>
      <c r="B10920" s="247" t="s">
        <v>15052</v>
      </c>
      <c r="C10920" s="247" t="s">
        <v>15053</v>
      </c>
      <c r="D10920" s="248" t="s">
        <v>656</v>
      </c>
      <c r="E10920" t="s">
        <v>76</v>
      </c>
      <c r="F10920" s="126">
        <v>35256</v>
      </c>
      <c r="G10920" s="248" t="s">
        <v>1075</v>
      </c>
      <c r="H10920" t="s">
        <v>16</v>
      </c>
      <c r="I10920" t="s">
        <v>136</v>
      </c>
      <c r="J10920" s="247" t="s">
        <v>1226</v>
      </c>
      <c r="K10920"/>
      <c r="L10920" t="s">
        <v>70</v>
      </c>
      <c r="M10920"/>
      <c r="N10920"/>
      <c r="O10920"/>
      <c r="P10920"/>
      <c r="Q10920"/>
      <c r="U10920"/>
      <c r="V10920">
        <v>0</v>
      </c>
      <c r="W10920" s="247"/>
      <c r="X10920"/>
      <c r="Y10920"/>
      <c r="Z10920"/>
      <c r="AA10920"/>
      <c r="AB10920"/>
      <c r="AC10920"/>
      <c r="AD10920"/>
      <c r="AE10920"/>
      <c r="AF10920"/>
      <c r="AG10920"/>
    </row>
    <row r="10921" spans="1:35" hidden="1" x14ac:dyDescent="0.25">
      <c r="A10921" s="246">
        <v>338989</v>
      </c>
      <c r="B10921" s="247" t="s">
        <v>15054</v>
      </c>
      <c r="C10921" s="247" t="s">
        <v>461</v>
      </c>
      <c r="D10921" s="248" t="s">
        <v>239</v>
      </c>
      <c r="E10921" t="s">
        <v>77</v>
      </c>
      <c r="F10921" s="126">
        <v>32509</v>
      </c>
      <c r="G10921" s="248" t="s">
        <v>67</v>
      </c>
      <c r="H10921" t="s">
        <v>16</v>
      </c>
      <c r="I10921" t="s">
        <v>136</v>
      </c>
      <c r="J10921" s="247" t="s">
        <v>1226</v>
      </c>
      <c r="K10921"/>
      <c r="L10921" t="s">
        <v>67</v>
      </c>
      <c r="M10921"/>
      <c r="N10921"/>
      <c r="O10921"/>
      <c r="P10921"/>
      <c r="Q10921"/>
      <c r="U10921"/>
      <c r="V10921" t="s">
        <v>16623</v>
      </c>
      <c r="W10921" s="247"/>
      <c r="X10921"/>
      <c r="Y10921"/>
      <c r="Z10921"/>
      <c r="AA10921"/>
      <c r="AB10921"/>
      <c r="AC10921"/>
      <c r="AD10921"/>
      <c r="AE10921"/>
      <c r="AF10921"/>
      <c r="AG10921"/>
      <c r="AH10921" s="115" t="s">
        <v>4308</v>
      </c>
    </row>
    <row r="10922" spans="1:35" hidden="1" x14ac:dyDescent="0.25">
      <c r="A10922" s="243">
        <v>338990</v>
      </c>
      <c r="B10922" s="244" t="s">
        <v>3976</v>
      </c>
      <c r="C10922" s="244" t="s">
        <v>261</v>
      </c>
      <c r="D10922" s="245" t="s">
        <v>494</v>
      </c>
      <c r="E10922" s="115" t="s">
        <v>76</v>
      </c>
      <c r="F10922" s="237">
        <v>32090</v>
      </c>
      <c r="G10922" s="245" t="s">
        <v>47</v>
      </c>
      <c r="H10922" s="115" t="s">
        <v>16</v>
      </c>
      <c r="I10922" t="s">
        <v>199</v>
      </c>
      <c r="J10922" s="244" t="s">
        <v>1226</v>
      </c>
      <c r="L10922" s="115" t="s">
        <v>47</v>
      </c>
      <c r="U10922"/>
      <c r="V10922">
        <v>0</v>
      </c>
      <c r="W10922" s="244"/>
    </row>
    <row r="10923" spans="1:35" hidden="1" x14ac:dyDescent="0.25">
      <c r="A10923" s="246">
        <v>338991</v>
      </c>
      <c r="B10923" s="247" t="s">
        <v>15055</v>
      </c>
      <c r="C10923" s="247" t="s">
        <v>253</v>
      </c>
      <c r="D10923" s="248" t="s">
        <v>230</v>
      </c>
      <c r="E10923" t="s">
        <v>77</v>
      </c>
      <c r="F10923" s="126">
        <v>32005</v>
      </c>
      <c r="G10923" s="248" t="s">
        <v>18</v>
      </c>
      <c r="H10923" t="s">
        <v>16</v>
      </c>
      <c r="I10923" t="s">
        <v>136</v>
      </c>
      <c r="J10923" s="247" t="s">
        <v>1226</v>
      </c>
      <c r="K10923"/>
      <c r="L10923" t="s">
        <v>18</v>
      </c>
      <c r="M10923"/>
      <c r="N10923"/>
      <c r="O10923"/>
      <c r="P10923"/>
      <c r="Q10923"/>
      <c r="U10923"/>
      <c r="V10923">
        <v>0</v>
      </c>
      <c r="W10923" s="247"/>
      <c r="X10923"/>
      <c r="Y10923"/>
      <c r="Z10923"/>
      <c r="AA10923"/>
      <c r="AB10923"/>
      <c r="AC10923"/>
      <c r="AD10923"/>
      <c r="AE10923"/>
      <c r="AF10923"/>
      <c r="AG10923" t="s">
        <v>4308</v>
      </c>
      <c r="AH10923" s="115" t="s">
        <v>4308</v>
      </c>
    </row>
    <row r="10924" spans="1:35" hidden="1" x14ac:dyDescent="0.25">
      <c r="A10924" s="246">
        <v>338992</v>
      </c>
      <c r="B10924" s="247" t="s">
        <v>15056</v>
      </c>
      <c r="C10924" s="247" t="s">
        <v>212</v>
      </c>
      <c r="D10924" s="248" t="s">
        <v>830</v>
      </c>
      <c r="E10924" t="s">
        <v>76</v>
      </c>
      <c r="F10924" s="126">
        <v>33620</v>
      </c>
      <c r="G10924" s="248" t="s">
        <v>18</v>
      </c>
      <c r="H10924" t="s">
        <v>16</v>
      </c>
      <c r="I10924" t="s">
        <v>201</v>
      </c>
      <c r="J10924" s="247" t="s">
        <v>1226</v>
      </c>
      <c r="K10924"/>
      <c r="L10924" t="s">
        <v>18</v>
      </c>
      <c r="M10924"/>
      <c r="N10924"/>
      <c r="O10924"/>
      <c r="P10924"/>
      <c r="Q10924"/>
      <c r="U10924"/>
      <c r="V10924">
        <v>0</v>
      </c>
      <c r="W10924" s="247"/>
      <c r="X10924"/>
      <c r="Y10924"/>
      <c r="Z10924"/>
      <c r="AA10924"/>
      <c r="AB10924"/>
      <c r="AC10924"/>
      <c r="AD10924"/>
      <c r="AE10924"/>
      <c r="AF10924"/>
      <c r="AG10924"/>
    </row>
    <row r="10925" spans="1:35" hidden="1" x14ac:dyDescent="0.25">
      <c r="A10925" s="246">
        <v>338993</v>
      </c>
      <c r="B10925" s="247" t="s">
        <v>15057</v>
      </c>
      <c r="C10925" s="247" t="s">
        <v>688</v>
      </c>
      <c r="D10925" s="248" t="s">
        <v>6866</v>
      </c>
      <c r="E10925" t="s">
        <v>76</v>
      </c>
      <c r="F10925" s="126">
        <v>35938</v>
      </c>
      <c r="G10925" s="248" t="s">
        <v>18</v>
      </c>
      <c r="H10925" t="s">
        <v>16</v>
      </c>
      <c r="I10925" t="s">
        <v>129</v>
      </c>
      <c r="J10925" s="247" t="s">
        <v>1226</v>
      </c>
      <c r="K10925"/>
      <c r="L10925" t="s">
        <v>18</v>
      </c>
      <c r="M10925"/>
      <c r="N10925"/>
      <c r="O10925"/>
      <c r="P10925"/>
      <c r="Q10925"/>
      <c r="U10925"/>
      <c r="V10925">
        <v>0</v>
      </c>
      <c r="W10925" s="247"/>
      <c r="X10925"/>
      <c r="Y10925"/>
      <c r="Z10925"/>
      <c r="AA10925"/>
      <c r="AB10925"/>
      <c r="AC10925"/>
      <c r="AD10925"/>
      <c r="AE10925" t="s">
        <v>4308</v>
      </c>
      <c r="AF10925" t="s">
        <v>4308</v>
      </c>
      <c r="AG10925" t="s">
        <v>4308</v>
      </c>
      <c r="AH10925" s="115" t="s">
        <v>4308</v>
      </c>
    </row>
    <row r="10926" spans="1:35" hidden="1" x14ac:dyDescent="0.25">
      <c r="A10926" s="243">
        <v>338994</v>
      </c>
      <c r="B10926" s="244" t="s">
        <v>4293</v>
      </c>
      <c r="C10926" s="244" t="s">
        <v>877</v>
      </c>
      <c r="D10926" s="245" t="s">
        <v>641</v>
      </c>
      <c r="E10926" s="115" t="s">
        <v>77</v>
      </c>
      <c r="F10926" s="237">
        <v>33002</v>
      </c>
      <c r="G10926" s="245" t="s">
        <v>18</v>
      </c>
      <c r="H10926" s="115" t="s">
        <v>16</v>
      </c>
      <c r="I10926" t="s">
        <v>199</v>
      </c>
      <c r="J10926" s="244" t="s">
        <v>1226</v>
      </c>
      <c r="L10926" s="115" t="s">
        <v>18</v>
      </c>
      <c r="U10926"/>
      <c r="V10926">
        <v>0</v>
      </c>
      <c r="W10926" s="244"/>
    </row>
    <row r="10927" spans="1:35" hidden="1" x14ac:dyDescent="0.25">
      <c r="A10927" s="243">
        <v>338995</v>
      </c>
      <c r="B10927" s="244" t="s">
        <v>3977</v>
      </c>
      <c r="C10927" s="244" t="s">
        <v>825</v>
      </c>
      <c r="D10927" s="245" t="s">
        <v>238</v>
      </c>
      <c r="E10927" s="115" t="s">
        <v>76</v>
      </c>
      <c r="F10927" s="237">
        <v>29159</v>
      </c>
      <c r="G10927" s="245" t="s">
        <v>18</v>
      </c>
      <c r="H10927" s="115" t="s">
        <v>16</v>
      </c>
      <c r="I10927" t="s">
        <v>199</v>
      </c>
      <c r="J10927" s="244"/>
      <c r="L10927" s="115" t="s">
        <v>18</v>
      </c>
      <c r="U10927"/>
      <c r="V10927">
        <v>0</v>
      </c>
      <c r="W10927" s="244"/>
      <c r="AG10927" s="115" t="s">
        <v>4308</v>
      </c>
      <c r="AH10927" s="115" t="s">
        <v>4308</v>
      </c>
    </row>
    <row r="10928" spans="1:35" x14ac:dyDescent="0.25">
      <c r="A10928" s="243">
        <v>338996</v>
      </c>
      <c r="B10928" s="244" t="s">
        <v>9598</v>
      </c>
      <c r="C10928" s="244" t="s">
        <v>279</v>
      </c>
      <c r="D10928" s="245" t="s">
        <v>354</v>
      </c>
      <c r="E10928" s="115" t="s">
        <v>77</v>
      </c>
      <c r="F10928" s="237">
        <v>32898</v>
      </c>
      <c r="G10928" s="245" t="s">
        <v>15058</v>
      </c>
      <c r="H10928" s="115" t="s">
        <v>16</v>
      </c>
      <c r="I10928" t="s">
        <v>107</v>
      </c>
      <c r="J10928" s="244" t="s">
        <v>1226</v>
      </c>
      <c r="L10928" s="115" t="s">
        <v>61</v>
      </c>
      <c r="U10928"/>
      <c r="V10928" t="s">
        <v>16623</v>
      </c>
      <c r="W10928" s="244"/>
      <c r="AH10928" s="115" t="s">
        <v>4308</v>
      </c>
      <c r="AI10928" s="115" t="e">
        <f>VLOOKUP(A10928,'[2]دراسات قانونية'!$A$3:$E$600,1,0)</f>
        <v>#N/A</v>
      </c>
    </row>
    <row r="10929" spans="1:35" hidden="1" x14ac:dyDescent="0.25">
      <c r="A10929" s="246">
        <v>338997</v>
      </c>
      <c r="B10929" s="247" t="s">
        <v>15059</v>
      </c>
      <c r="C10929" s="247" t="s">
        <v>288</v>
      </c>
      <c r="D10929" s="248" t="s">
        <v>1006</v>
      </c>
      <c r="E10929"/>
      <c r="F10929" s="126"/>
      <c r="G10929" s="248"/>
      <c r="H10929"/>
      <c r="I10929" t="s">
        <v>136</v>
      </c>
      <c r="J10929" s="247"/>
      <c r="K10929"/>
      <c r="L10929"/>
      <c r="M10929"/>
      <c r="N10929"/>
      <c r="O10929"/>
      <c r="P10929"/>
      <c r="Q10929"/>
      <c r="U10929"/>
      <c r="V10929" t="s">
        <v>4414</v>
      </c>
      <c r="W10929" s="247"/>
      <c r="X10929"/>
      <c r="Y10929"/>
      <c r="Z10929"/>
      <c r="AA10929"/>
      <c r="AB10929"/>
      <c r="AC10929"/>
      <c r="AD10929"/>
      <c r="AE10929"/>
      <c r="AF10929"/>
      <c r="AG10929"/>
      <c r="AH10929" s="115" t="s">
        <v>4308</v>
      </c>
    </row>
    <row r="10930" spans="1:35" x14ac:dyDescent="0.25">
      <c r="A10930" s="243">
        <v>338999</v>
      </c>
      <c r="B10930" s="244" t="s">
        <v>15060</v>
      </c>
      <c r="C10930" s="244" t="s">
        <v>683</v>
      </c>
      <c r="D10930" s="245" t="s">
        <v>238</v>
      </c>
      <c r="E10930" s="115" t="s">
        <v>76</v>
      </c>
      <c r="F10930" s="237">
        <v>30212</v>
      </c>
      <c r="G10930" s="245" t="s">
        <v>6219</v>
      </c>
      <c r="H10930" s="115" t="s">
        <v>16</v>
      </c>
      <c r="I10930" t="s">
        <v>107</v>
      </c>
      <c r="J10930" s="244" t="s">
        <v>1226</v>
      </c>
      <c r="L10930" s="115" t="s">
        <v>18</v>
      </c>
      <c r="U10930"/>
      <c r="V10930" t="s">
        <v>16623</v>
      </c>
      <c r="W10930" s="244"/>
      <c r="AH10930" s="115" t="s">
        <v>4308</v>
      </c>
      <c r="AI10930" s="115" t="e">
        <f>VLOOKUP(A10930,'[2]دراسات قانونية'!$A$3:$E$600,1,0)</f>
        <v>#N/A</v>
      </c>
    </row>
    <row r="10931" spans="1:35" x14ac:dyDescent="0.25">
      <c r="A10931" s="243">
        <v>339000</v>
      </c>
      <c r="B10931" s="244" t="s">
        <v>5324</v>
      </c>
      <c r="C10931" s="244" t="s">
        <v>581</v>
      </c>
      <c r="D10931" s="245" t="s">
        <v>807</v>
      </c>
      <c r="E10931" s="115" t="s">
        <v>76</v>
      </c>
      <c r="F10931" s="237">
        <v>32030</v>
      </c>
      <c r="G10931" s="245" t="s">
        <v>15061</v>
      </c>
      <c r="H10931" s="115" t="s">
        <v>16</v>
      </c>
      <c r="I10931" t="s">
        <v>107</v>
      </c>
      <c r="J10931" s="244" t="s">
        <v>1226</v>
      </c>
      <c r="K10931" s="115">
        <v>2008</v>
      </c>
      <c r="L10931" s="115" t="s">
        <v>61</v>
      </c>
      <c r="U10931"/>
      <c r="V10931">
        <v>0</v>
      </c>
      <c r="W10931" s="244"/>
      <c r="AH10931" s="115" t="s">
        <v>4308</v>
      </c>
      <c r="AI10931" s="115" t="e">
        <f>VLOOKUP(A10931,'[2]دراسات قانونية'!$A$3:$E$600,1,0)</f>
        <v>#N/A</v>
      </c>
    </row>
    <row r="10932" spans="1:35" hidden="1" x14ac:dyDescent="0.25">
      <c r="A10932" s="246">
        <v>339001</v>
      </c>
      <c r="B10932" s="247" t="s">
        <v>15062</v>
      </c>
      <c r="C10932" s="247" t="s">
        <v>2176</v>
      </c>
      <c r="D10932" s="248" t="s">
        <v>480</v>
      </c>
      <c r="E10932" t="s">
        <v>76</v>
      </c>
      <c r="F10932" s="126">
        <v>31778</v>
      </c>
      <c r="G10932" s="248" t="s">
        <v>15061</v>
      </c>
      <c r="H10932" t="s">
        <v>16</v>
      </c>
      <c r="I10932" t="s">
        <v>129</v>
      </c>
      <c r="J10932" s="247" t="s">
        <v>1226</v>
      </c>
      <c r="K10932"/>
      <c r="L10932" t="s">
        <v>58</v>
      </c>
      <c r="M10932"/>
      <c r="N10932"/>
      <c r="O10932"/>
      <c r="P10932"/>
      <c r="Q10932"/>
      <c r="U10932"/>
      <c r="V10932">
        <v>0</v>
      </c>
      <c r="W10932" s="247"/>
      <c r="X10932"/>
      <c r="Y10932"/>
      <c r="Z10932"/>
      <c r="AA10932"/>
      <c r="AB10932"/>
      <c r="AC10932"/>
      <c r="AD10932"/>
      <c r="AE10932"/>
      <c r="AF10932"/>
      <c r="AG10932"/>
      <c r="AH10932" s="115" t="s">
        <v>4308</v>
      </c>
    </row>
    <row r="10933" spans="1:35" hidden="1" x14ac:dyDescent="0.25">
      <c r="A10933" s="246">
        <v>339002</v>
      </c>
      <c r="B10933" s="247" t="s">
        <v>15063</v>
      </c>
      <c r="C10933" s="247" t="s">
        <v>348</v>
      </c>
      <c r="D10933" s="248" t="s">
        <v>7993</v>
      </c>
      <c r="E10933" t="s">
        <v>76</v>
      </c>
      <c r="F10933" s="126">
        <v>29235</v>
      </c>
      <c r="G10933" s="248" t="s">
        <v>15064</v>
      </c>
      <c r="H10933" t="s">
        <v>16</v>
      </c>
      <c r="I10933" t="s">
        <v>136</v>
      </c>
      <c r="J10933" s="247" t="s">
        <v>1226</v>
      </c>
      <c r="K10933">
        <v>2013</v>
      </c>
      <c r="L10933" t="s">
        <v>58</v>
      </c>
      <c r="M10933"/>
      <c r="N10933"/>
      <c r="O10933"/>
      <c r="P10933"/>
      <c r="Q10933"/>
      <c r="U10933"/>
      <c r="V10933">
        <v>0</v>
      </c>
      <c r="W10933" s="247"/>
      <c r="X10933"/>
      <c r="Y10933"/>
      <c r="Z10933"/>
      <c r="AA10933"/>
      <c r="AB10933"/>
      <c r="AC10933"/>
      <c r="AD10933"/>
      <c r="AE10933"/>
      <c r="AF10933"/>
      <c r="AG10933"/>
    </row>
    <row r="10934" spans="1:35" hidden="1" x14ac:dyDescent="0.25">
      <c r="A10934" s="246">
        <v>339003</v>
      </c>
      <c r="B10934" s="247" t="s">
        <v>15065</v>
      </c>
      <c r="C10934" s="247" t="s">
        <v>244</v>
      </c>
      <c r="D10934" s="248" t="s">
        <v>7521</v>
      </c>
      <c r="E10934" t="s">
        <v>76</v>
      </c>
      <c r="F10934" s="126">
        <v>36843</v>
      </c>
      <c r="G10934" s="248" t="s">
        <v>211</v>
      </c>
      <c r="H10934" t="s">
        <v>16</v>
      </c>
      <c r="I10934" t="s">
        <v>129</v>
      </c>
      <c r="J10934" s="247" t="s">
        <v>1226</v>
      </c>
      <c r="K10934"/>
      <c r="L10934" t="s">
        <v>30</v>
      </c>
      <c r="M10934"/>
      <c r="N10934"/>
      <c r="O10934"/>
      <c r="P10934"/>
      <c r="Q10934"/>
      <c r="U10934"/>
      <c r="V10934">
        <v>0</v>
      </c>
      <c r="W10934" s="247"/>
      <c r="X10934"/>
      <c r="Y10934"/>
      <c r="Z10934"/>
      <c r="AA10934"/>
      <c r="AB10934"/>
      <c r="AC10934"/>
      <c r="AD10934"/>
      <c r="AE10934"/>
      <c r="AF10934"/>
      <c r="AG10934"/>
      <c r="AH10934" s="115" t="s">
        <v>4308</v>
      </c>
    </row>
    <row r="10935" spans="1:35" hidden="1" x14ac:dyDescent="0.25">
      <c r="A10935" s="246">
        <v>339004</v>
      </c>
      <c r="B10935" s="247" t="s">
        <v>15066</v>
      </c>
      <c r="C10935" s="247" t="s">
        <v>250</v>
      </c>
      <c r="D10935" s="248" t="s">
        <v>430</v>
      </c>
      <c r="E10935" t="s">
        <v>76</v>
      </c>
      <c r="F10935" s="126">
        <v>28519</v>
      </c>
      <c r="G10935" s="248" t="s">
        <v>18</v>
      </c>
      <c r="H10935" t="s">
        <v>16</v>
      </c>
      <c r="I10935" t="s">
        <v>136</v>
      </c>
      <c r="J10935" s="247" t="s">
        <v>1226</v>
      </c>
      <c r="K10935">
        <v>2022</v>
      </c>
      <c r="L10935" t="s">
        <v>18</v>
      </c>
      <c r="M10935"/>
      <c r="N10935"/>
      <c r="O10935"/>
      <c r="P10935"/>
      <c r="Q10935"/>
      <c r="U10935"/>
      <c r="V10935">
        <v>0</v>
      </c>
      <c r="W10935" s="247"/>
      <c r="X10935"/>
      <c r="Y10935"/>
      <c r="Z10935"/>
      <c r="AA10935"/>
      <c r="AB10935"/>
      <c r="AC10935"/>
      <c r="AD10935"/>
      <c r="AE10935"/>
      <c r="AF10935"/>
      <c r="AG10935"/>
    </row>
    <row r="10936" spans="1:35" x14ac:dyDescent="0.25">
      <c r="A10936" s="243">
        <v>339005</v>
      </c>
      <c r="B10936" s="244" t="s">
        <v>15067</v>
      </c>
      <c r="C10936" s="244" t="s">
        <v>279</v>
      </c>
      <c r="D10936" s="245" t="s">
        <v>485</v>
      </c>
      <c r="E10936" s="115" t="s">
        <v>76</v>
      </c>
      <c r="F10936" s="237">
        <v>36717</v>
      </c>
      <c r="G10936" s="245" t="s">
        <v>1026</v>
      </c>
      <c r="H10936" s="115" t="s">
        <v>16</v>
      </c>
      <c r="I10936" t="s">
        <v>107</v>
      </c>
      <c r="J10936" s="244" t="s">
        <v>15</v>
      </c>
      <c r="K10936" s="115">
        <v>2019</v>
      </c>
      <c r="L10936" s="115" t="s">
        <v>18</v>
      </c>
      <c r="U10936"/>
      <c r="V10936">
        <v>0</v>
      </c>
      <c r="W10936" s="244"/>
      <c r="AE10936" s="115" t="s">
        <v>4308</v>
      </c>
      <c r="AF10936" s="115" t="s">
        <v>4308</v>
      </c>
      <c r="AG10936" s="115" t="s">
        <v>4308</v>
      </c>
      <c r="AH10936" s="115" t="s">
        <v>4308</v>
      </c>
      <c r="AI10936" s="115" t="e">
        <f>VLOOKUP(A10936,'[2]دراسات قانونية'!$A$3:$E$600,1,0)</f>
        <v>#N/A</v>
      </c>
    </row>
    <row r="10937" spans="1:35" hidden="1" x14ac:dyDescent="0.25">
      <c r="A10937" s="246">
        <v>339006</v>
      </c>
      <c r="B10937" s="247" t="s">
        <v>15068</v>
      </c>
      <c r="C10937" s="247" t="s">
        <v>653</v>
      </c>
      <c r="D10937" s="248" t="s">
        <v>848</v>
      </c>
      <c r="E10937" t="s">
        <v>76</v>
      </c>
      <c r="F10937" s="126">
        <v>32362</v>
      </c>
      <c r="G10937" s="248" t="s">
        <v>2240</v>
      </c>
      <c r="H10937" t="s">
        <v>16</v>
      </c>
      <c r="I10937" t="s">
        <v>136</v>
      </c>
      <c r="J10937" s="247" t="s">
        <v>15</v>
      </c>
      <c r="K10937">
        <v>2005</v>
      </c>
      <c r="L10937" t="s">
        <v>30</v>
      </c>
      <c r="M10937"/>
      <c r="N10937"/>
      <c r="O10937"/>
      <c r="P10937"/>
      <c r="Q10937"/>
      <c r="R10937" s="115">
        <v>9129</v>
      </c>
      <c r="S10937" s="115">
        <v>45715</v>
      </c>
      <c r="T10937" s="115">
        <v>50000</v>
      </c>
      <c r="U10937"/>
      <c r="V10937">
        <v>0</v>
      </c>
      <c r="W10937" s="247"/>
      <c r="X10937"/>
      <c r="Y10937"/>
      <c r="Z10937"/>
      <c r="AA10937"/>
      <c r="AB10937"/>
      <c r="AC10937"/>
      <c r="AD10937"/>
      <c r="AE10937"/>
      <c r="AF10937"/>
      <c r="AG10937"/>
    </row>
    <row r="10938" spans="1:35" x14ac:dyDescent="0.25">
      <c r="A10938" s="243">
        <v>339007</v>
      </c>
      <c r="B10938" s="244" t="s">
        <v>15069</v>
      </c>
      <c r="C10938" s="244" t="s">
        <v>1144</v>
      </c>
      <c r="D10938" s="245" t="s">
        <v>619</v>
      </c>
      <c r="E10938" s="115" t="s">
        <v>77</v>
      </c>
      <c r="F10938" s="237"/>
      <c r="G10938" s="245" t="s">
        <v>40</v>
      </c>
      <c r="H10938" s="115" t="s">
        <v>16</v>
      </c>
      <c r="I10938" t="s">
        <v>107</v>
      </c>
      <c r="J10938" s="244" t="s">
        <v>1226</v>
      </c>
      <c r="K10938" s="115">
        <v>2014</v>
      </c>
      <c r="L10938" s="115" t="s">
        <v>40</v>
      </c>
      <c r="U10938"/>
      <c r="V10938">
        <v>0</v>
      </c>
      <c r="W10938" s="244"/>
      <c r="AH10938" s="115" t="s">
        <v>4308</v>
      </c>
      <c r="AI10938" s="115" t="e">
        <f>VLOOKUP(A10938,'[2]دراسات قانونية'!$A$3:$E$600,1,0)</f>
        <v>#N/A</v>
      </c>
    </row>
    <row r="10939" spans="1:35" x14ac:dyDescent="0.25">
      <c r="A10939" s="243">
        <v>339008</v>
      </c>
      <c r="B10939" s="244" t="s">
        <v>11648</v>
      </c>
      <c r="C10939" s="244" t="s">
        <v>227</v>
      </c>
      <c r="D10939" s="245" t="s">
        <v>969</v>
      </c>
      <c r="E10939" s="115" t="s">
        <v>76</v>
      </c>
      <c r="F10939" s="237">
        <v>37755</v>
      </c>
      <c r="G10939" s="245" t="s">
        <v>397</v>
      </c>
      <c r="H10939" s="115" t="s">
        <v>16</v>
      </c>
      <c r="I10939" t="s">
        <v>107</v>
      </c>
      <c r="J10939" s="244" t="s">
        <v>1226</v>
      </c>
      <c r="K10939" s="115">
        <v>2021</v>
      </c>
      <c r="L10939" s="115" t="s">
        <v>73</v>
      </c>
      <c r="U10939"/>
      <c r="V10939">
        <v>0</v>
      </c>
      <c r="W10939" s="244"/>
      <c r="AF10939" s="115" t="s">
        <v>4308</v>
      </c>
      <c r="AG10939" s="115" t="s">
        <v>4308</v>
      </c>
      <c r="AH10939" s="115" t="s">
        <v>4308</v>
      </c>
      <c r="AI10939" s="115" t="e">
        <f>VLOOKUP(A10939,'[2]دراسات قانونية'!$A$3:$E$600,1,0)</f>
        <v>#N/A</v>
      </c>
    </row>
    <row r="10940" spans="1:35" x14ac:dyDescent="0.25">
      <c r="A10940" s="243">
        <v>339009</v>
      </c>
      <c r="B10940" s="244" t="s">
        <v>15070</v>
      </c>
      <c r="C10940" s="244" t="s">
        <v>252</v>
      </c>
      <c r="D10940" s="245" t="s">
        <v>230</v>
      </c>
      <c r="E10940" s="115" t="s">
        <v>76</v>
      </c>
      <c r="F10940" s="237">
        <v>33323</v>
      </c>
      <c r="G10940" s="245" t="s">
        <v>11455</v>
      </c>
      <c r="H10940" s="115" t="s">
        <v>16</v>
      </c>
      <c r="I10940" t="s">
        <v>107</v>
      </c>
      <c r="J10940" s="244" t="s">
        <v>1226</v>
      </c>
      <c r="K10940" s="115">
        <v>2009</v>
      </c>
      <c r="L10940" s="115" t="s">
        <v>67</v>
      </c>
      <c r="U10940"/>
      <c r="V10940">
        <v>0</v>
      </c>
      <c r="W10940" s="244"/>
      <c r="AE10940" s="115" t="s">
        <v>4308</v>
      </c>
      <c r="AF10940" s="115" t="s">
        <v>4308</v>
      </c>
      <c r="AG10940" s="115" t="s">
        <v>4308</v>
      </c>
      <c r="AH10940" s="115" t="s">
        <v>4308</v>
      </c>
      <c r="AI10940" s="115" t="e">
        <f>VLOOKUP(A10940,'[2]دراسات قانونية'!$A$3:$E$600,1,0)</f>
        <v>#N/A</v>
      </c>
    </row>
    <row r="10941" spans="1:35" hidden="1" x14ac:dyDescent="0.25">
      <c r="A10941" s="246">
        <v>339010</v>
      </c>
      <c r="B10941" s="247" t="s">
        <v>535</v>
      </c>
      <c r="C10941" s="247" t="s">
        <v>324</v>
      </c>
      <c r="D10941" s="248" t="s">
        <v>281</v>
      </c>
      <c r="E10941" t="s">
        <v>76</v>
      </c>
      <c r="F10941" s="126">
        <v>34121</v>
      </c>
      <c r="G10941" s="248" t="s">
        <v>375</v>
      </c>
      <c r="H10941" t="s">
        <v>16</v>
      </c>
      <c r="I10941" t="s">
        <v>136</v>
      </c>
      <c r="J10941" s="247" t="s">
        <v>1226</v>
      </c>
      <c r="K10941"/>
      <c r="L10941" t="s">
        <v>73</v>
      </c>
      <c r="M10941"/>
      <c r="N10941"/>
      <c r="O10941"/>
      <c r="P10941"/>
      <c r="Q10941"/>
      <c r="U10941"/>
      <c r="V10941">
        <v>0</v>
      </c>
      <c r="W10941" s="247"/>
      <c r="X10941"/>
      <c r="Y10941"/>
      <c r="Z10941"/>
      <c r="AA10941"/>
      <c r="AB10941"/>
      <c r="AC10941"/>
      <c r="AD10941"/>
      <c r="AE10941"/>
      <c r="AF10941"/>
      <c r="AG10941"/>
    </row>
    <row r="10942" spans="1:35" x14ac:dyDescent="0.25">
      <c r="A10942" s="243">
        <v>339011</v>
      </c>
      <c r="B10942" s="244" t="s">
        <v>15071</v>
      </c>
      <c r="C10942" s="244" t="s">
        <v>324</v>
      </c>
      <c r="D10942" s="245" t="s">
        <v>675</v>
      </c>
      <c r="E10942" s="115" t="s">
        <v>76</v>
      </c>
      <c r="F10942" s="237">
        <v>32700</v>
      </c>
      <c r="G10942" s="245" t="s">
        <v>67</v>
      </c>
      <c r="H10942" s="115" t="s">
        <v>16</v>
      </c>
      <c r="I10942" t="s">
        <v>107</v>
      </c>
      <c r="J10942" s="244" t="s">
        <v>1226</v>
      </c>
      <c r="K10942" s="115">
        <v>2008</v>
      </c>
      <c r="L10942" s="115" t="s">
        <v>64</v>
      </c>
      <c r="U10942"/>
      <c r="V10942">
        <v>0</v>
      </c>
      <c r="W10942" s="244"/>
      <c r="AE10942" s="115" t="s">
        <v>4308</v>
      </c>
      <c r="AF10942" s="115" t="s">
        <v>4308</v>
      </c>
      <c r="AG10942" s="115" t="s">
        <v>4308</v>
      </c>
      <c r="AH10942" s="115" t="s">
        <v>4308</v>
      </c>
      <c r="AI10942" s="115" t="e">
        <f>VLOOKUP(A10942,'[2]دراسات قانونية'!$A$3:$E$600,1,0)</f>
        <v>#N/A</v>
      </c>
    </row>
    <row r="10943" spans="1:35" hidden="1" x14ac:dyDescent="0.25">
      <c r="A10943" s="246">
        <v>339012</v>
      </c>
      <c r="B10943" s="247" t="s">
        <v>15072</v>
      </c>
      <c r="C10943" s="247" t="s">
        <v>279</v>
      </c>
      <c r="D10943" s="248" t="s">
        <v>838</v>
      </c>
      <c r="E10943" t="s">
        <v>76</v>
      </c>
      <c r="F10943" s="126">
        <v>30494</v>
      </c>
      <c r="G10943" s="248" t="s">
        <v>18</v>
      </c>
      <c r="H10943" t="s">
        <v>16</v>
      </c>
      <c r="I10943" t="s">
        <v>136</v>
      </c>
      <c r="J10943" s="247" t="s">
        <v>1226</v>
      </c>
      <c r="K10943">
        <v>2001</v>
      </c>
      <c r="L10943" t="s">
        <v>18</v>
      </c>
      <c r="M10943"/>
      <c r="N10943"/>
      <c r="O10943"/>
      <c r="P10943"/>
      <c r="Q10943"/>
      <c r="U10943"/>
      <c r="V10943">
        <v>0</v>
      </c>
      <c r="W10943" s="247"/>
      <c r="X10943"/>
      <c r="Y10943"/>
      <c r="Z10943"/>
      <c r="AA10943"/>
      <c r="AB10943"/>
      <c r="AC10943"/>
      <c r="AD10943"/>
      <c r="AE10943"/>
      <c r="AF10943"/>
      <c r="AG10943"/>
    </row>
    <row r="10944" spans="1:35" hidden="1" x14ac:dyDescent="0.25">
      <c r="A10944" s="243">
        <v>339013</v>
      </c>
      <c r="B10944" s="244" t="s">
        <v>792</v>
      </c>
      <c r="C10944" s="244" t="s">
        <v>831</v>
      </c>
      <c r="D10944" s="245" t="s">
        <v>1668</v>
      </c>
      <c r="E10944" s="115" t="s">
        <v>76</v>
      </c>
      <c r="F10944" s="237">
        <v>32782</v>
      </c>
      <c r="G10944" s="245" t="s">
        <v>58</v>
      </c>
      <c r="H10944" s="115" t="s">
        <v>16</v>
      </c>
      <c r="I10944" t="s">
        <v>199</v>
      </c>
      <c r="J10944" s="244" t="s">
        <v>1226</v>
      </c>
      <c r="L10944" s="115" t="s">
        <v>58</v>
      </c>
      <c r="U10944"/>
      <c r="V10944">
        <v>0</v>
      </c>
      <c r="W10944" s="244"/>
    </row>
    <row r="10945" spans="1:35" hidden="1" x14ac:dyDescent="0.25">
      <c r="A10945" s="246">
        <v>339014</v>
      </c>
      <c r="B10945" s="247" t="s">
        <v>15073</v>
      </c>
      <c r="C10945" s="247" t="s">
        <v>218</v>
      </c>
      <c r="D10945" s="248" t="s">
        <v>365</v>
      </c>
      <c r="E10945" t="s">
        <v>76</v>
      </c>
      <c r="F10945" s="126">
        <v>33331</v>
      </c>
      <c r="G10945" s="248" t="s">
        <v>40</v>
      </c>
      <c r="H10945" t="s">
        <v>16</v>
      </c>
      <c r="I10945" t="s">
        <v>129</v>
      </c>
      <c r="J10945" s="247" t="s">
        <v>1226</v>
      </c>
      <c r="K10945">
        <v>2013</v>
      </c>
      <c r="L10945" t="s">
        <v>40</v>
      </c>
      <c r="M10945"/>
      <c r="N10945"/>
      <c r="O10945"/>
      <c r="P10945"/>
      <c r="Q10945"/>
      <c r="U10945"/>
      <c r="V10945">
        <v>0</v>
      </c>
      <c r="W10945" s="247"/>
      <c r="X10945"/>
      <c r="Y10945"/>
      <c r="Z10945"/>
      <c r="AA10945"/>
      <c r="AB10945"/>
      <c r="AC10945"/>
      <c r="AD10945"/>
      <c r="AE10945"/>
      <c r="AF10945"/>
      <c r="AG10945"/>
      <c r="AH10945" s="115" t="s">
        <v>4308</v>
      </c>
    </row>
    <row r="10946" spans="1:35" x14ac:dyDescent="0.25">
      <c r="A10946" s="243">
        <v>339015</v>
      </c>
      <c r="B10946" s="244" t="s">
        <v>15074</v>
      </c>
      <c r="C10946" s="244" t="s">
        <v>1459</v>
      </c>
      <c r="D10946" s="245" t="s">
        <v>622</v>
      </c>
      <c r="E10946" s="115" t="s">
        <v>76</v>
      </c>
      <c r="F10946" s="237">
        <v>37385</v>
      </c>
      <c r="G10946" s="245" t="s">
        <v>67</v>
      </c>
      <c r="H10946" s="115" t="s">
        <v>16</v>
      </c>
      <c r="I10946" t="s">
        <v>107</v>
      </c>
      <c r="J10946" s="244" t="s">
        <v>15</v>
      </c>
      <c r="K10946" s="115">
        <v>2020</v>
      </c>
      <c r="L10946" s="115" t="s">
        <v>73</v>
      </c>
      <c r="U10946"/>
      <c r="V10946">
        <v>0</v>
      </c>
      <c r="W10946" s="244"/>
      <c r="AE10946" s="115" t="s">
        <v>4308</v>
      </c>
      <c r="AF10946" s="115" t="s">
        <v>4308</v>
      </c>
      <c r="AG10946" s="115" t="s">
        <v>4308</v>
      </c>
      <c r="AH10946" s="115" t="s">
        <v>4308</v>
      </c>
      <c r="AI10946" s="115" t="e">
        <f>VLOOKUP(A10946,'[2]دراسات قانونية'!$A$3:$E$600,1,0)</f>
        <v>#N/A</v>
      </c>
    </row>
    <row r="10947" spans="1:35" x14ac:dyDescent="0.25">
      <c r="A10947" s="243">
        <v>339016</v>
      </c>
      <c r="B10947" s="244" t="s">
        <v>15075</v>
      </c>
      <c r="C10947" s="244" t="s">
        <v>288</v>
      </c>
      <c r="D10947" s="245" t="s">
        <v>757</v>
      </c>
      <c r="E10947" s="115" t="s">
        <v>76</v>
      </c>
      <c r="F10947" s="237">
        <v>36267</v>
      </c>
      <c r="G10947" s="245" t="s">
        <v>211</v>
      </c>
      <c r="H10947" s="115" t="s">
        <v>16</v>
      </c>
      <c r="I10947" t="s">
        <v>107</v>
      </c>
      <c r="J10947" s="244" t="s">
        <v>1226</v>
      </c>
      <c r="K10947" s="115">
        <v>2017</v>
      </c>
      <c r="L10947" s="115" t="s">
        <v>73</v>
      </c>
      <c r="U10947"/>
      <c r="V10947">
        <v>0</v>
      </c>
      <c r="W10947" s="244"/>
      <c r="AE10947" s="115" t="s">
        <v>4308</v>
      </c>
      <c r="AF10947" s="115" t="s">
        <v>4308</v>
      </c>
      <c r="AG10947" s="115" t="s">
        <v>4308</v>
      </c>
      <c r="AH10947" s="115" t="s">
        <v>4308</v>
      </c>
      <c r="AI10947" s="115" t="e">
        <f>VLOOKUP(A10947,'[2]دراسات قانونية'!$A$3:$E$600,1,0)</f>
        <v>#N/A</v>
      </c>
    </row>
    <row r="10948" spans="1:35" x14ac:dyDescent="0.25">
      <c r="A10948" s="243">
        <v>339017</v>
      </c>
      <c r="B10948" s="244" t="s">
        <v>1287</v>
      </c>
      <c r="C10948" s="244" t="s">
        <v>954</v>
      </c>
      <c r="D10948" s="245" t="s">
        <v>537</v>
      </c>
      <c r="E10948" s="115" t="s">
        <v>76</v>
      </c>
      <c r="F10948" s="237">
        <v>37129</v>
      </c>
      <c r="G10948" s="245" t="s">
        <v>47</v>
      </c>
      <c r="H10948" s="115" t="s">
        <v>16</v>
      </c>
      <c r="I10948" t="s">
        <v>107</v>
      </c>
      <c r="J10948" s="244" t="s">
        <v>15</v>
      </c>
      <c r="K10948" s="115">
        <v>2019</v>
      </c>
      <c r="L10948" s="115" t="s">
        <v>47</v>
      </c>
      <c r="U10948"/>
      <c r="V10948">
        <v>0</v>
      </c>
      <c r="W10948" s="244"/>
      <c r="AF10948" s="115" t="s">
        <v>4308</v>
      </c>
      <c r="AG10948" s="115" t="s">
        <v>4308</v>
      </c>
      <c r="AH10948" s="115" t="s">
        <v>4308</v>
      </c>
      <c r="AI10948" s="115" t="e">
        <f>VLOOKUP(A10948,'[2]دراسات قانونية'!$A$3:$E$600,1,0)</f>
        <v>#N/A</v>
      </c>
    </row>
    <row r="10949" spans="1:35" x14ac:dyDescent="0.25">
      <c r="A10949" s="243">
        <v>339018</v>
      </c>
      <c r="B10949" s="244" t="s">
        <v>15076</v>
      </c>
      <c r="C10949" s="244" t="s">
        <v>543</v>
      </c>
      <c r="D10949" s="245" t="s">
        <v>1124</v>
      </c>
      <c r="E10949" s="115" t="s">
        <v>76</v>
      </c>
      <c r="F10949" s="237">
        <v>35925</v>
      </c>
      <c r="G10949" s="245" t="s">
        <v>666</v>
      </c>
      <c r="H10949" s="115" t="s">
        <v>16</v>
      </c>
      <c r="I10949" t="s">
        <v>107</v>
      </c>
      <c r="J10949" s="244" t="s">
        <v>15</v>
      </c>
      <c r="K10949" s="115">
        <v>2016</v>
      </c>
      <c r="L10949" s="115" t="s">
        <v>40</v>
      </c>
      <c r="U10949"/>
      <c r="V10949">
        <v>0</v>
      </c>
      <c r="W10949" s="244"/>
      <c r="AG10949" s="115" t="s">
        <v>4308</v>
      </c>
      <c r="AH10949" s="115" t="s">
        <v>4308</v>
      </c>
      <c r="AI10949" s="115" t="e">
        <f>VLOOKUP(A10949,'[2]دراسات قانونية'!$A$3:$E$600,1,0)</f>
        <v>#N/A</v>
      </c>
    </row>
    <row r="10950" spans="1:35" hidden="1" x14ac:dyDescent="0.25">
      <c r="A10950" s="246">
        <v>339019</v>
      </c>
      <c r="B10950" s="247" t="s">
        <v>15077</v>
      </c>
      <c r="C10950" s="247" t="s">
        <v>570</v>
      </c>
      <c r="D10950" s="248" t="s">
        <v>6210</v>
      </c>
      <c r="E10950" t="s">
        <v>76</v>
      </c>
      <c r="F10950" s="126">
        <v>35065</v>
      </c>
      <c r="G10950" s="248" t="s">
        <v>15078</v>
      </c>
      <c r="H10950" t="s">
        <v>16</v>
      </c>
      <c r="I10950" t="s">
        <v>129</v>
      </c>
      <c r="J10950" s="247" t="s">
        <v>1226</v>
      </c>
      <c r="K10950">
        <v>2013</v>
      </c>
      <c r="L10950" t="s">
        <v>55</v>
      </c>
      <c r="M10950"/>
      <c r="N10950"/>
      <c r="O10950"/>
      <c r="P10950"/>
      <c r="Q10950"/>
      <c r="U10950"/>
      <c r="V10950">
        <v>0</v>
      </c>
      <c r="W10950" s="247"/>
      <c r="X10950"/>
      <c r="Y10950"/>
      <c r="Z10950"/>
      <c r="AA10950"/>
      <c r="AB10950"/>
      <c r="AC10950"/>
      <c r="AD10950"/>
      <c r="AE10950"/>
      <c r="AF10950"/>
      <c r="AG10950"/>
      <c r="AH10950" s="115" t="s">
        <v>4308</v>
      </c>
    </row>
    <row r="10951" spans="1:35" x14ac:dyDescent="0.25">
      <c r="A10951" s="243">
        <v>339020</v>
      </c>
      <c r="B10951" s="244" t="s">
        <v>15079</v>
      </c>
      <c r="C10951" s="244" t="s">
        <v>212</v>
      </c>
      <c r="D10951" s="245" t="s">
        <v>373</v>
      </c>
      <c r="E10951" s="115" t="s">
        <v>76</v>
      </c>
      <c r="F10951" s="237">
        <v>29672</v>
      </c>
      <c r="G10951" s="245" t="s">
        <v>2166</v>
      </c>
      <c r="H10951" s="115" t="s">
        <v>19</v>
      </c>
      <c r="I10951" t="s">
        <v>107</v>
      </c>
      <c r="J10951" s="244" t="s">
        <v>1226</v>
      </c>
      <c r="K10951" s="115">
        <v>2012</v>
      </c>
      <c r="L10951" s="115" t="s">
        <v>73</v>
      </c>
      <c r="U10951"/>
      <c r="V10951">
        <v>0</v>
      </c>
      <c r="W10951" s="244"/>
      <c r="AE10951" s="115" t="s">
        <v>4308</v>
      </c>
      <c r="AF10951" s="115" t="s">
        <v>4308</v>
      </c>
      <c r="AG10951" s="115" t="s">
        <v>4308</v>
      </c>
      <c r="AH10951" s="115" t="s">
        <v>4308</v>
      </c>
      <c r="AI10951" s="115" t="e">
        <f>VLOOKUP(A10951,'[2]دراسات قانونية'!$A$3:$E$600,1,0)</f>
        <v>#N/A</v>
      </c>
    </row>
    <row r="10952" spans="1:35" x14ac:dyDescent="0.25">
      <c r="A10952" s="243">
        <v>339021</v>
      </c>
      <c r="B10952" s="244" t="s">
        <v>15080</v>
      </c>
      <c r="C10952" s="244" t="s">
        <v>288</v>
      </c>
      <c r="D10952" s="245" t="s">
        <v>921</v>
      </c>
      <c r="E10952" s="115" t="s">
        <v>76</v>
      </c>
      <c r="F10952" s="237">
        <v>37135</v>
      </c>
      <c r="G10952" s="245" t="s">
        <v>15081</v>
      </c>
      <c r="H10952" s="115" t="s">
        <v>16</v>
      </c>
      <c r="I10952" t="s">
        <v>107</v>
      </c>
      <c r="J10952" s="244" t="s">
        <v>1226</v>
      </c>
      <c r="K10952" s="115">
        <v>2022</v>
      </c>
      <c r="L10952" s="115" t="s">
        <v>18</v>
      </c>
      <c r="U10952"/>
      <c r="V10952">
        <v>0</v>
      </c>
      <c r="W10952" s="244"/>
      <c r="AG10952" s="115" t="s">
        <v>4308</v>
      </c>
      <c r="AH10952" s="115" t="s">
        <v>4308</v>
      </c>
      <c r="AI10952" s="115" t="e">
        <f>VLOOKUP(A10952,'[2]دراسات قانونية'!$A$3:$E$600,1,0)</f>
        <v>#N/A</v>
      </c>
    </row>
    <row r="10953" spans="1:35" hidden="1" x14ac:dyDescent="0.25">
      <c r="A10953" s="246">
        <v>339022</v>
      </c>
      <c r="B10953" s="247" t="s">
        <v>2227</v>
      </c>
      <c r="C10953" s="247" t="s">
        <v>259</v>
      </c>
      <c r="D10953" s="248" t="s">
        <v>1107</v>
      </c>
      <c r="E10953" t="s">
        <v>76</v>
      </c>
      <c r="F10953" s="126">
        <v>32693</v>
      </c>
      <c r="G10953" s="248" t="s">
        <v>15082</v>
      </c>
      <c r="H10953" t="s">
        <v>16</v>
      </c>
      <c r="I10953" t="s">
        <v>136</v>
      </c>
      <c r="J10953" s="247" t="s">
        <v>15</v>
      </c>
      <c r="K10953">
        <v>2008</v>
      </c>
      <c r="L10953" t="s">
        <v>18</v>
      </c>
      <c r="M10953"/>
      <c r="N10953"/>
      <c r="O10953"/>
      <c r="P10953"/>
      <c r="Q10953"/>
      <c r="U10953"/>
      <c r="V10953">
        <v>0</v>
      </c>
      <c r="W10953" s="247"/>
      <c r="X10953"/>
      <c r="Y10953"/>
      <c r="Z10953"/>
      <c r="AA10953"/>
      <c r="AB10953"/>
      <c r="AC10953"/>
      <c r="AD10953"/>
      <c r="AE10953"/>
      <c r="AF10953"/>
      <c r="AG10953"/>
    </row>
    <row r="10954" spans="1:35" x14ac:dyDescent="0.25">
      <c r="A10954" s="243">
        <v>339023</v>
      </c>
      <c r="B10954" s="244" t="s">
        <v>15083</v>
      </c>
      <c r="C10954" s="244" t="s">
        <v>339</v>
      </c>
      <c r="D10954" s="245" t="s">
        <v>230</v>
      </c>
      <c r="E10954" s="115" t="s">
        <v>76</v>
      </c>
      <c r="F10954" s="237">
        <v>29952</v>
      </c>
      <c r="G10954" s="245" t="s">
        <v>15084</v>
      </c>
      <c r="H10954" s="115" t="s">
        <v>16</v>
      </c>
      <c r="I10954" t="s">
        <v>107</v>
      </c>
      <c r="J10954" s="244" t="s">
        <v>15</v>
      </c>
      <c r="K10954" s="115">
        <v>2000</v>
      </c>
      <c r="L10954" s="115" t="s">
        <v>918</v>
      </c>
      <c r="U10954"/>
      <c r="V10954">
        <v>0</v>
      </c>
      <c r="W10954" s="244"/>
      <c r="AE10954" s="115" t="s">
        <v>4308</v>
      </c>
      <c r="AF10954" s="115" t="s">
        <v>4308</v>
      </c>
      <c r="AG10954" s="115" t="s">
        <v>4308</v>
      </c>
      <c r="AH10954" s="115" t="s">
        <v>4308</v>
      </c>
      <c r="AI10954" s="115" t="e">
        <f>VLOOKUP(A10954,'[2]دراسات قانونية'!$A$3:$E$600,1,0)</f>
        <v>#N/A</v>
      </c>
    </row>
    <row r="10955" spans="1:35" hidden="1" x14ac:dyDescent="0.25">
      <c r="A10955" s="243">
        <v>339024</v>
      </c>
      <c r="B10955" s="244" t="s">
        <v>780</v>
      </c>
      <c r="C10955" s="244" t="s">
        <v>2877</v>
      </c>
      <c r="D10955" s="245" t="s">
        <v>1635</v>
      </c>
      <c r="E10955" s="115" t="s">
        <v>76</v>
      </c>
      <c r="F10955" s="237">
        <v>33856</v>
      </c>
      <c r="G10955" s="245" t="s">
        <v>18</v>
      </c>
      <c r="H10955" s="115" t="s">
        <v>16</v>
      </c>
      <c r="I10955" t="s">
        <v>199</v>
      </c>
      <c r="J10955" s="244" t="s">
        <v>15</v>
      </c>
      <c r="L10955" s="115" t="s">
        <v>18</v>
      </c>
      <c r="U10955"/>
      <c r="V10955">
        <v>0</v>
      </c>
      <c r="W10955" s="244"/>
    </row>
    <row r="10956" spans="1:35" hidden="1" x14ac:dyDescent="0.25">
      <c r="A10956" s="246">
        <v>339025</v>
      </c>
      <c r="B10956" s="247" t="s">
        <v>9126</v>
      </c>
      <c r="C10956" s="247" t="s">
        <v>259</v>
      </c>
      <c r="D10956" s="248" t="s">
        <v>239</v>
      </c>
      <c r="E10956" t="s">
        <v>76</v>
      </c>
      <c r="F10956" s="126">
        <v>35964</v>
      </c>
      <c r="G10956" s="248" t="s">
        <v>18</v>
      </c>
      <c r="H10956" t="s">
        <v>16</v>
      </c>
      <c r="I10956" t="s">
        <v>201</v>
      </c>
      <c r="J10956" s="247" t="s">
        <v>15</v>
      </c>
      <c r="K10956"/>
      <c r="L10956" t="s">
        <v>18</v>
      </c>
      <c r="M10956"/>
      <c r="N10956"/>
      <c r="O10956"/>
      <c r="P10956"/>
      <c r="Q10956"/>
      <c r="U10956"/>
      <c r="V10956">
        <v>0</v>
      </c>
      <c r="W10956" s="247"/>
      <c r="X10956"/>
      <c r="Y10956"/>
      <c r="Z10956"/>
      <c r="AA10956"/>
      <c r="AB10956"/>
      <c r="AC10956"/>
      <c r="AD10956"/>
      <c r="AE10956"/>
      <c r="AF10956"/>
      <c r="AG10956"/>
    </row>
    <row r="10957" spans="1:35" hidden="1" x14ac:dyDescent="0.25">
      <c r="A10957" s="246">
        <v>339026</v>
      </c>
      <c r="B10957" s="247" t="s">
        <v>15085</v>
      </c>
      <c r="C10957" s="247" t="s">
        <v>680</v>
      </c>
      <c r="D10957" s="248" t="s">
        <v>15086</v>
      </c>
      <c r="E10957" t="s">
        <v>76</v>
      </c>
      <c r="F10957" s="126">
        <v>33674</v>
      </c>
      <c r="G10957" s="248" t="s">
        <v>47</v>
      </c>
      <c r="H10957" t="s">
        <v>16</v>
      </c>
      <c r="I10957" t="s">
        <v>136</v>
      </c>
      <c r="J10957" s="247" t="s">
        <v>1226</v>
      </c>
      <c r="K10957">
        <v>2010</v>
      </c>
      <c r="L10957" t="s">
        <v>47</v>
      </c>
      <c r="M10957"/>
      <c r="N10957"/>
      <c r="O10957"/>
      <c r="P10957"/>
      <c r="Q10957"/>
      <c r="U10957"/>
      <c r="V10957">
        <v>0</v>
      </c>
      <c r="W10957" s="247"/>
      <c r="X10957"/>
      <c r="Y10957"/>
      <c r="Z10957"/>
      <c r="AA10957"/>
      <c r="AB10957"/>
      <c r="AC10957"/>
      <c r="AD10957"/>
      <c r="AE10957"/>
      <c r="AF10957"/>
      <c r="AG10957"/>
      <c r="AH10957" s="115" t="s">
        <v>4308</v>
      </c>
    </row>
    <row r="10958" spans="1:35" x14ac:dyDescent="0.25">
      <c r="A10958" s="243">
        <v>339027</v>
      </c>
      <c r="B10958" s="244" t="s">
        <v>13604</v>
      </c>
      <c r="C10958" s="244" t="s">
        <v>212</v>
      </c>
      <c r="D10958" s="245" t="s">
        <v>702</v>
      </c>
      <c r="E10958" s="115" t="s">
        <v>77</v>
      </c>
      <c r="F10958" s="237">
        <v>32510</v>
      </c>
      <c r="G10958" s="245" t="s">
        <v>15087</v>
      </c>
      <c r="H10958" s="115" t="s">
        <v>16</v>
      </c>
      <c r="I10958" t="s">
        <v>107</v>
      </c>
      <c r="J10958" s="244" t="s">
        <v>1226</v>
      </c>
      <c r="L10958" s="115" t="s">
        <v>47</v>
      </c>
      <c r="U10958"/>
      <c r="V10958">
        <v>0</v>
      </c>
      <c r="W10958" s="244"/>
      <c r="AH10958" s="115" t="s">
        <v>4308</v>
      </c>
      <c r="AI10958" s="115" t="e">
        <f>VLOOKUP(A10958,'[2]دراسات قانونية'!$A$3:$E$600,1,0)</f>
        <v>#N/A</v>
      </c>
    </row>
    <row r="10959" spans="1:35" x14ac:dyDescent="0.25">
      <c r="A10959" s="243">
        <v>339028</v>
      </c>
      <c r="B10959" s="244" t="s">
        <v>15088</v>
      </c>
      <c r="C10959" s="244" t="s">
        <v>339</v>
      </c>
      <c r="D10959" s="245" t="s">
        <v>12071</v>
      </c>
      <c r="E10959" s="115" t="s">
        <v>77</v>
      </c>
      <c r="F10959" s="237">
        <v>36739</v>
      </c>
      <c r="G10959" s="245" t="s">
        <v>18</v>
      </c>
      <c r="H10959" s="115" t="s">
        <v>16</v>
      </c>
      <c r="I10959" t="s">
        <v>107</v>
      </c>
      <c r="J10959" s="244" t="s">
        <v>15</v>
      </c>
      <c r="K10959" s="115">
        <v>2018</v>
      </c>
      <c r="L10959" s="115" t="s">
        <v>18</v>
      </c>
      <c r="U10959"/>
      <c r="V10959">
        <v>0</v>
      </c>
      <c r="W10959" s="244"/>
      <c r="AE10959" s="115" t="s">
        <v>4308</v>
      </c>
      <c r="AF10959" s="115" t="s">
        <v>4308</v>
      </c>
      <c r="AG10959" s="115" t="s">
        <v>4308</v>
      </c>
      <c r="AH10959" s="115" t="s">
        <v>4308</v>
      </c>
      <c r="AI10959" s="115" t="e">
        <f>VLOOKUP(A10959,'[2]دراسات قانونية'!$A$3:$E$600,1,0)</f>
        <v>#N/A</v>
      </c>
    </row>
    <row r="10960" spans="1:35" x14ac:dyDescent="0.25">
      <c r="A10960" s="243">
        <v>339029</v>
      </c>
      <c r="B10960" s="244" t="s">
        <v>15089</v>
      </c>
      <c r="C10960" s="244" t="s">
        <v>324</v>
      </c>
      <c r="D10960" s="245" t="s">
        <v>932</v>
      </c>
      <c r="E10960" s="115" t="s">
        <v>76</v>
      </c>
      <c r="F10960" s="237">
        <v>37414</v>
      </c>
      <c r="G10960" s="245" t="s">
        <v>18</v>
      </c>
      <c r="H10960" s="115" t="s">
        <v>16</v>
      </c>
      <c r="I10960" t="s">
        <v>107</v>
      </c>
      <c r="J10960" s="244" t="s">
        <v>15</v>
      </c>
      <c r="K10960" s="115">
        <v>2020</v>
      </c>
      <c r="L10960" s="115" t="s">
        <v>30</v>
      </c>
      <c r="U10960"/>
      <c r="V10960">
        <v>0</v>
      </c>
      <c r="W10960" s="244"/>
      <c r="AE10960" s="115" t="s">
        <v>4308</v>
      </c>
      <c r="AF10960" s="115" t="s">
        <v>4308</v>
      </c>
      <c r="AG10960" s="115" t="s">
        <v>4308</v>
      </c>
      <c r="AH10960" s="115" t="s">
        <v>4308</v>
      </c>
      <c r="AI10960" s="115" t="e">
        <f>VLOOKUP(A10960,'[2]دراسات قانونية'!$A$3:$E$600,1,0)</f>
        <v>#N/A</v>
      </c>
    </row>
    <row r="10961" spans="1:35" hidden="1" x14ac:dyDescent="0.25">
      <c r="A10961" s="246">
        <v>339030</v>
      </c>
      <c r="B10961" s="247" t="s">
        <v>15090</v>
      </c>
      <c r="C10961" s="247" t="s">
        <v>747</v>
      </c>
      <c r="D10961" s="248" t="s">
        <v>820</v>
      </c>
      <c r="E10961" t="s">
        <v>77</v>
      </c>
      <c r="F10961" s="126">
        <v>34274</v>
      </c>
      <c r="G10961" s="248" t="s">
        <v>15091</v>
      </c>
      <c r="H10961" t="s">
        <v>16</v>
      </c>
      <c r="I10961" t="s">
        <v>129</v>
      </c>
      <c r="J10961" s="247" t="s">
        <v>1226</v>
      </c>
      <c r="K10961">
        <v>2012</v>
      </c>
      <c r="L10961" t="s">
        <v>67</v>
      </c>
      <c r="M10961"/>
      <c r="N10961"/>
      <c r="O10961"/>
      <c r="P10961"/>
      <c r="Q10961"/>
      <c r="U10961"/>
      <c r="V10961">
        <v>0</v>
      </c>
      <c r="W10961" s="247"/>
      <c r="X10961"/>
      <c r="Y10961"/>
      <c r="Z10961"/>
      <c r="AA10961"/>
      <c r="AB10961"/>
      <c r="AC10961"/>
      <c r="AD10961"/>
      <c r="AE10961"/>
      <c r="AF10961"/>
      <c r="AG10961"/>
    </row>
    <row r="10962" spans="1:35" x14ac:dyDescent="0.25">
      <c r="A10962" s="243">
        <v>339031</v>
      </c>
      <c r="B10962" s="244" t="s">
        <v>15092</v>
      </c>
      <c r="C10962" s="244" t="s">
        <v>212</v>
      </c>
      <c r="D10962" s="245" t="s">
        <v>328</v>
      </c>
      <c r="E10962" s="115" t="s">
        <v>77</v>
      </c>
      <c r="F10962" s="237">
        <v>37647</v>
      </c>
      <c r="G10962" s="245" t="s">
        <v>18</v>
      </c>
      <c r="H10962" s="115" t="s">
        <v>31</v>
      </c>
      <c r="I10962" t="s">
        <v>107</v>
      </c>
      <c r="J10962" s="244" t="s">
        <v>1226</v>
      </c>
      <c r="K10962" s="115">
        <v>2022</v>
      </c>
      <c r="L10962" s="115" t="s">
        <v>18</v>
      </c>
      <c r="U10962"/>
      <c r="V10962">
        <v>0</v>
      </c>
      <c r="W10962" s="244"/>
      <c r="AI10962" s="115" t="e">
        <f>VLOOKUP(A10962,'[2]دراسات قانونية'!$A$3:$E$600,1,0)</f>
        <v>#N/A</v>
      </c>
    </row>
    <row r="10963" spans="1:35" x14ac:dyDescent="0.25">
      <c r="A10963" s="243">
        <v>339032</v>
      </c>
      <c r="B10963" s="244" t="s">
        <v>15093</v>
      </c>
      <c r="C10963" s="244" t="s">
        <v>253</v>
      </c>
      <c r="D10963" s="245" t="s">
        <v>15094</v>
      </c>
      <c r="E10963" s="115" t="s">
        <v>77</v>
      </c>
      <c r="F10963" s="237"/>
      <c r="G10963" s="245" t="s">
        <v>18</v>
      </c>
      <c r="H10963" s="115" t="s">
        <v>16</v>
      </c>
      <c r="I10963" t="s">
        <v>107</v>
      </c>
      <c r="J10963" s="244" t="s">
        <v>1226</v>
      </c>
      <c r="K10963" s="115">
        <v>2022</v>
      </c>
      <c r="L10963" s="115" t="s">
        <v>18</v>
      </c>
      <c r="U10963"/>
      <c r="V10963">
        <v>0</v>
      </c>
      <c r="W10963" s="244"/>
      <c r="AE10963" s="115" t="s">
        <v>4308</v>
      </c>
      <c r="AF10963" s="115" t="s">
        <v>4308</v>
      </c>
      <c r="AG10963" s="115" t="s">
        <v>4308</v>
      </c>
      <c r="AH10963" s="115" t="s">
        <v>4308</v>
      </c>
      <c r="AI10963" s="115" t="e">
        <f>VLOOKUP(A10963,'[2]دراسات قانونية'!$A$3:$E$600,1,0)</f>
        <v>#N/A</v>
      </c>
    </row>
    <row r="10964" spans="1:35" hidden="1" x14ac:dyDescent="0.25">
      <c r="A10964" s="246">
        <v>339033</v>
      </c>
      <c r="B10964" s="247" t="s">
        <v>15095</v>
      </c>
      <c r="C10964" s="247" t="s">
        <v>324</v>
      </c>
      <c r="D10964" s="248" t="s">
        <v>321</v>
      </c>
      <c r="E10964" t="s">
        <v>77</v>
      </c>
      <c r="F10964" s="126">
        <v>31787</v>
      </c>
      <c r="G10964" s="248" t="s">
        <v>416</v>
      </c>
      <c r="H10964" t="s">
        <v>16</v>
      </c>
      <c r="I10964" t="s">
        <v>136</v>
      </c>
      <c r="J10964" s="247" t="s">
        <v>1226</v>
      </c>
      <c r="K10964">
        <v>2005</v>
      </c>
      <c r="L10964" t="s">
        <v>30</v>
      </c>
      <c r="M10964"/>
      <c r="N10964"/>
      <c r="O10964"/>
      <c r="P10964"/>
      <c r="Q10964"/>
      <c r="U10964"/>
      <c r="V10964">
        <v>0</v>
      </c>
      <c r="W10964" s="247"/>
      <c r="X10964"/>
      <c r="Y10964"/>
      <c r="Z10964"/>
      <c r="AA10964"/>
      <c r="AB10964"/>
      <c r="AC10964"/>
      <c r="AD10964"/>
      <c r="AE10964"/>
      <c r="AF10964"/>
      <c r="AG10964"/>
    </row>
    <row r="10965" spans="1:35" x14ac:dyDescent="0.25">
      <c r="A10965" s="243">
        <v>339034</v>
      </c>
      <c r="B10965" s="244" t="s">
        <v>15096</v>
      </c>
      <c r="C10965" s="244" t="s">
        <v>209</v>
      </c>
      <c r="D10965" s="245" t="s">
        <v>445</v>
      </c>
      <c r="E10965" s="115" t="s">
        <v>76</v>
      </c>
      <c r="F10965" s="237">
        <v>34700</v>
      </c>
      <c r="G10965" s="245" t="s">
        <v>7825</v>
      </c>
      <c r="H10965" s="115" t="s">
        <v>16</v>
      </c>
      <c r="I10965" t="s">
        <v>107</v>
      </c>
      <c r="J10965" s="244" t="s">
        <v>1226</v>
      </c>
      <c r="K10965" s="115">
        <v>2012</v>
      </c>
      <c r="L10965" s="115" t="s">
        <v>918</v>
      </c>
      <c r="U10965"/>
      <c r="V10965">
        <v>0</v>
      </c>
      <c r="W10965" s="244"/>
      <c r="AH10965" s="115" t="s">
        <v>4308</v>
      </c>
      <c r="AI10965" s="115" t="e">
        <f>VLOOKUP(A10965,'[2]دراسات قانونية'!$A$3:$E$600,1,0)</f>
        <v>#N/A</v>
      </c>
    </row>
    <row r="10966" spans="1:35" x14ac:dyDescent="0.25">
      <c r="A10966" s="243">
        <v>339035</v>
      </c>
      <c r="B10966" s="244" t="s">
        <v>15097</v>
      </c>
      <c r="C10966" s="244" t="s">
        <v>244</v>
      </c>
      <c r="D10966" s="245" t="s">
        <v>15098</v>
      </c>
      <c r="E10966" s="115" t="s">
        <v>76</v>
      </c>
      <c r="F10966" s="237">
        <v>37626</v>
      </c>
      <c r="G10966" s="245" t="s">
        <v>462</v>
      </c>
      <c r="H10966" s="115" t="s">
        <v>16</v>
      </c>
      <c r="I10966" t="s">
        <v>107</v>
      </c>
      <c r="J10966" s="244" t="s">
        <v>15</v>
      </c>
      <c r="K10966" s="115">
        <v>2020</v>
      </c>
      <c r="L10966" s="115" t="s">
        <v>30</v>
      </c>
      <c r="U10966"/>
      <c r="V10966">
        <v>0</v>
      </c>
      <c r="W10966" s="244"/>
      <c r="AE10966" s="115" t="s">
        <v>4308</v>
      </c>
      <c r="AF10966" s="115" t="s">
        <v>4308</v>
      </c>
      <c r="AG10966" s="115" t="s">
        <v>4308</v>
      </c>
      <c r="AH10966" s="115" t="s">
        <v>4308</v>
      </c>
      <c r="AI10966" s="115" t="e">
        <f>VLOOKUP(A10966,'[2]دراسات قانونية'!$A$3:$E$600,1,0)</f>
        <v>#N/A</v>
      </c>
    </row>
    <row r="10967" spans="1:35" hidden="1" x14ac:dyDescent="0.25">
      <c r="A10967" s="246">
        <v>339036</v>
      </c>
      <c r="B10967" s="247" t="s">
        <v>15099</v>
      </c>
      <c r="C10967" s="247" t="s">
        <v>212</v>
      </c>
      <c r="D10967" s="248" t="s">
        <v>619</v>
      </c>
      <c r="E10967" t="s">
        <v>76</v>
      </c>
      <c r="F10967" s="126">
        <v>32549</v>
      </c>
      <c r="G10967" s="248" t="s">
        <v>18</v>
      </c>
      <c r="H10967" t="s">
        <v>16</v>
      </c>
      <c r="I10967" t="s">
        <v>129</v>
      </c>
      <c r="J10967" s="247" t="s">
        <v>1226</v>
      </c>
      <c r="K10967">
        <v>2007</v>
      </c>
      <c r="L10967" t="s">
        <v>18</v>
      </c>
      <c r="M10967"/>
      <c r="N10967"/>
      <c r="O10967"/>
      <c r="P10967"/>
      <c r="Q10967"/>
      <c r="U10967"/>
      <c r="V10967">
        <v>0</v>
      </c>
      <c r="W10967" s="247"/>
      <c r="X10967"/>
      <c r="Y10967"/>
      <c r="Z10967"/>
      <c r="AA10967"/>
      <c r="AB10967"/>
      <c r="AC10967"/>
      <c r="AD10967"/>
      <c r="AE10967"/>
      <c r="AF10967"/>
      <c r="AG10967"/>
      <c r="AH10967" s="115" t="s">
        <v>4308</v>
      </c>
    </row>
    <row r="10968" spans="1:35" hidden="1" x14ac:dyDescent="0.25">
      <c r="A10968" s="246">
        <v>339037</v>
      </c>
      <c r="B10968" s="247" t="s">
        <v>15100</v>
      </c>
      <c r="C10968" s="247" t="s">
        <v>1411</v>
      </c>
      <c r="D10968" s="248" t="s">
        <v>447</v>
      </c>
      <c r="E10968" t="s">
        <v>77</v>
      </c>
      <c r="F10968" s="126">
        <v>33807</v>
      </c>
      <c r="G10968" s="248" t="s">
        <v>67</v>
      </c>
      <c r="H10968" t="s">
        <v>16</v>
      </c>
      <c r="I10968" t="s">
        <v>129</v>
      </c>
      <c r="J10968" s="247" t="s">
        <v>1226</v>
      </c>
      <c r="K10968"/>
      <c r="L10968" t="s">
        <v>67</v>
      </c>
      <c r="M10968"/>
      <c r="N10968"/>
      <c r="O10968"/>
      <c r="P10968"/>
      <c r="Q10968"/>
      <c r="U10968"/>
      <c r="V10968">
        <v>0</v>
      </c>
      <c r="W10968" s="247"/>
      <c r="X10968"/>
      <c r="Y10968"/>
      <c r="Z10968"/>
      <c r="AA10968"/>
      <c r="AB10968"/>
      <c r="AC10968"/>
      <c r="AD10968"/>
      <c r="AE10968"/>
      <c r="AF10968"/>
      <c r="AG10968" t="s">
        <v>4308</v>
      </c>
      <c r="AH10968" s="115" t="s">
        <v>4308</v>
      </c>
    </row>
    <row r="10969" spans="1:35" hidden="1" x14ac:dyDescent="0.25">
      <c r="A10969" s="246">
        <v>339038</v>
      </c>
      <c r="B10969" s="247" t="s">
        <v>15101</v>
      </c>
      <c r="C10969" s="247" t="s">
        <v>7299</v>
      </c>
      <c r="D10969" s="248" t="s">
        <v>323</v>
      </c>
      <c r="E10969" t="s">
        <v>77</v>
      </c>
      <c r="F10969" s="126">
        <v>36051</v>
      </c>
      <c r="G10969" s="248" t="s">
        <v>18</v>
      </c>
      <c r="H10969" t="s">
        <v>16</v>
      </c>
      <c r="I10969" t="s">
        <v>129</v>
      </c>
      <c r="J10969" s="247" t="s">
        <v>15</v>
      </c>
      <c r="K10969">
        <v>2016</v>
      </c>
      <c r="L10969" t="s">
        <v>30</v>
      </c>
      <c r="M10969"/>
      <c r="N10969"/>
      <c r="O10969"/>
      <c r="P10969"/>
      <c r="Q10969"/>
      <c r="R10969" s="115">
        <v>9408</v>
      </c>
      <c r="S10969" s="115">
        <v>45722</v>
      </c>
      <c r="T10969" s="115">
        <v>50000</v>
      </c>
      <c r="U10969"/>
      <c r="V10969">
        <v>0</v>
      </c>
      <c r="W10969" s="247"/>
      <c r="X10969"/>
      <c r="Y10969"/>
      <c r="Z10969"/>
      <c r="AA10969"/>
      <c r="AB10969"/>
      <c r="AC10969"/>
      <c r="AD10969"/>
      <c r="AE10969"/>
      <c r="AF10969"/>
      <c r="AG10969"/>
    </row>
    <row r="10970" spans="1:35" hidden="1" x14ac:dyDescent="0.25">
      <c r="A10970" s="246">
        <v>339039</v>
      </c>
      <c r="B10970" s="247" t="s">
        <v>15102</v>
      </c>
      <c r="C10970" s="247" t="s">
        <v>1890</v>
      </c>
      <c r="D10970" s="248" t="s">
        <v>230</v>
      </c>
      <c r="E10970" t="s">
        <v>77</v>
      </c>
      <c r="F10970" s="126">
        <v>28882</v>
      </c>
      <c r="G10970" s="248" t="s">
        <v>359</v>
      </c>
      <c r="H10970" t="s">
        <v>16</v>
      </c>
      <c r="I10970" t="s">
        <v>129</v>
      </c>
      <c r="J10970" s="247" t="s">
        <v>1226</v>
      </c>
      <c r="K10970">
        <v>2013</v>
      </c>
      <c r="L10970" t="s">
        <v>58</v>
      </c>
      <c r="M10970"/>
      <c r="N10970"/>
      <c r="O10970"/>
      <c r="P10970"/>
      <c r="Q10970"/>
      <c r="U10970"/>
      <c r="V10970">
        <v>0</v>
      </c>
      <c r="W10970" s="247"/>
      <c r="X10970"/>
      <c r="Y10970"/>
      <c r="Z10970"/>
      <c r="AA10970"/>
      <c r="AB10970"/>
      <c r="AC10970"/>
      <c r="AD10970"/>
      <c r="AE10970"/>
      <c r="AF10970"/>
      <c r="AG10970"/>
    </row>
    <row r="10971" spans="1:35" hidden="1" x14ac:dyDescent="0.25">
      <c r="A10971" s="246">
        <v>339040</v>
      </c>
      <c r="B10971" s="247" t="s">
        <v>15103</v>
      </c>
      <c r="C10971" s="247" t="s">
        <v>895</v>
      </c>
      <c r="D10971" s="248" t="s">
        <v>531</v>
      </c>
      <c r="E10971" t="s">
        <v>77</v>
      </c>
      <c r="F10971" s="126">
        <v>32886</v>
      </c>
      <c r="G10971" s="248" t="s">
        <v>211</v>
      </c>
      <c r="H10971" t="s">
        <v>16</v>
      </c>
      <c r="I10971" t="s">
        <v>136</v>
      </c>
      <c r="J10971" s="247" t="s">
        <v>1226</v>
      </c>
      <c r="K10971"/>
      <c r="L10971" t="s">
        <v>18</v>
      </c>
      <c r="M10971"/>
      <c r="N10971"/>
      <c r="O10971"/>
      <c r="P10971"/>
      <c r="Q10971"/>
      <c r="U10971"/>
      <c r="V10971">
        <v>0</v>
      </c>
      <c r="W10971" s="247"/>
      <c r="X10971"/>
      <c r="Y10971"/>
      <c r="Z10971"/>
      <c r="AA10971"/>
      <c r="AB10971"/>
      <c r="AC10971"/>
      <c r="AD10971"/>
      <c r="AE10971"/>
      <c r="AF10971"/>
      <c r="AG10971"/>
    </row>
    <row r="10972" spans="1:35" hidden="1" x14ac:dyDescent="0.25">
      <c r="A10972" s="246">
        <v>339041</v>
      </c>
      <c r="B10972" s="247" t="s">
        <v>15104</v>
      </c>
      <c r="C10972" s="247" t="s">
        <v>629</v>
      </c>
      <c r="D10972" s="248" t="s">
        <v>268</v>
      </c>
      <c r="E10972" t="s">
        <v>77</v>
      </c>
      <c r="F10972" s="126">
        <v>33804</v>
      </c>
      <c r="G10972" s="248" t="s">
        <v>15105</v>
      </c>
      <c r="H10972" t="s">
        <v>16</v>
      </c>
      <c r="I10972" t="s">
        <v>5306</v>
      </c>
      <c r="J10972" s="247" t="s">
        <v>1226</v>
      </c>
      <c r="K10972"/>
      <c r="L10972" t="s">
        <v>40</v>
      </c>
      <c r="M10972"/>
      <c r="N10972"/>
      <c r="O10972"/>
      <c r="P10972"/>
      <c r="Q10972"/>
      <c r="U10972"/>
      <c r="V10972">
        <v>0</v>
      </c>
      <c r="W10972" s="247"/>
      <c r="X10972"/>
      <c r="Y10972"/>
      <c r="Z10972"/>
      <c r="AA10972"/>
      <c r="AB10972"/>
      <c r="AC10972"/>
      <c r="AD10972"/>
      <c r="AE10972"/>
      <c r="AF10972"/>
      <c r="AG10972"/>
    </row>
    <row r="10973" spans="1:35" x14ac:dyDescent="0.25">
      <c r="A10973" s="243">
        <v>339042</v>
      </c>
      <c r="B10973" s="244" t="s">
        <v>15106</v>
      </c>
      <c r="C10973" s="244" t="s">
        <v>348</v>
      </c>
      <c r="D10973" s="245" t="s">
        <v>220</v>
      </c>
      <c r="E10973" s="115" t="s">
        <v>77</v>
      </c>
      <c r="F10973" s="237">
        <v>35681</v>
      </c>
      <c r="G10973" s="245" t="s">
        <v>540</v>
      </c>
      <c r="H10973" s="115" t="s">
        <v>16</v>
      </c>
      <c r="I10973" t="s">
        <v>107</v>
      </c>
      <c r="J10973" s="244" t="s">
        <v>15</v>
      </c>
      <c r="K10973" s="115">
        <v>2015</v>
      </c>
      <c r="L10973" s="115" t="s">
        <v>18</v>
      </c>
      <c r="U10973"/>
      <c r="V10973">
        <v>0</v>
      </c>
      <c r="W10973" s="244"/>
      <c r="AI10973" s="115" t="e">
        <f>VLOOKUP(A10973,'[2]دراسات قانونية'!$A$3:$E$600,1,0)</f>
        <v>#N/A</v>
      </c>
    </row>
    <row r="10974" spans="1:35" x14ac:dyDescent="0.25">
      <c r="A10974" s="243">
        <v>339043</v>
      </c>
      <c r="B10974" s="244" t="s">
        <v>15107</v>
      </c>
      <c r="C10974" s="244" t="s">
        <v>335</v>
      </c>
      <c r="D10974" s="245" t="s">
        <v>452</v>
      </c>
      <c r="E10974" s="115" t="s">
        <v>77</v>
      </c>
      <c r="F10974" s="237">
        <v>32721</v>
      </c>
      <c r="G10974" s="245" t="s">
        <v>15108</v>
      </c>
      <c r="H10974" s="115" t="s">
        <v>16</v>
      </c>
      <c r="I10974" t="s">
        <v>107</v>
      </c>
      <c r="J10974" s="244" t="s">
        <v>1226</v>
      </c>
      <c r="K10974" s="115">
        <v>2008</v>
      </c>
      <c r="L10974" s="115" t="s">
        <v>73</v>
      </c>
      <c r="U10974"/>
      <c r="V10974">
        <v>0</v>
      </c>
      <c r="W10974" s="244"/>
      <c r="AH10974" s="115" t="s">
        <v>4308</v>
      </c>
      <c r="AI10974" s="115" t="e">
        <f>VLOOKUP(A10974,'[2]دراسات قانونية'!$A$3:$E$600,1,0)</f>
        <v>#N/A</v>
      </c>
    </row>
    <row r="10975" spans="1:35" hidden="1" x14ac:dyDescent="0.25">
      <c r="A10975" s="246">
        <v>339044</v>
      </c>
      <c r="B10975" s="247" t="s">
        <v>15109</v>
      </c>
      <c r="C10975" s="247" t="s">
        <v>893</v>
      </c>
      <c r="D10975" s="248" t="s">
        <v>1092</v>
      </c>
      <c r="E10975" t="s">
        <v>76</v>
      </c>
      <c r="F10975" s="126">
        <v>36306</v>
      </c>
      <c r="G10975" s="248" t="s">
        <v>18</v>
      </c>
      <c r="H10975" t="s">
        <v>16</v>
      </c>
      <c r="I10975" t="s">
        <v>136</v>
      </c>
      <c r="J10975" s="247" t="s">
        <v>1226</v>
      </c>
      <c r="K10975"/>
      <c r="L10975" t="s">
        <v>30</v>
      </c>
      <c r="M10975"/>
      <c r="N10975"/>
      <c r="O10975"/>
      <c r="P10975"/>
      <c r="Q10975"/>
      <c r="U10975"/>
      <c r="V10975">
        <v>0</v>
      </c>
      <c r="W10975" s="247"/>
      <c r="X10975"/>
      <c r="Y10975"/>
      <c r="Z10975"/>
      <c r="AA10975"/>
      <c r="AB10975"/>
      <c r="AC10975"/>
      <c r="AD10975"/>
      <c r="AE10975"/>
      <c r="AF10975"/>
      <c r="AG10975"/>
    </row>
    <row r="10976" spans="1:35" x14ac:dyDescent="0.25">
      <c r="A10976" s="243">
        <v>339045</v>
      </c>
      <c r="B10976" s="244" t="s">
        <v>15110</v>
      </c>
      <c r="C10976" s="244" t="s">
        <v>15111</v>
      </c>
      <c r="D10976" s="245" t="s">
        <v>10969</v>
      </c>
      <c r="E10976" s="115" t="s">
        <v>77</v>
      </c>
      <c r="F10976" s="237">
        <v>31057</v>
      </c>
      <c r="G10976" s="245" t="s">
        <v>620</v>
      </c>
      <c r="H10976" s="115" t="s">
        <v>16</v>
      </c>
      <c r="I10976" t="s">
        <v>107</v>
      </c>
      <c r="J10976" s="244" t="s">
        <v>1226</v>
      </c>
      <c r="K10976" s="115">
        <v>2004</v>
      </c>
      <c r="L10976" s="115" t="s">
        <v>70</v>
      </c>
      <c r="U10976"/>
      <c r="V10976">
        <v>0</v>
      </c>
      <c r="W10976" s="244"/>
      <c r="AE10976" s="115" t="s">
        <v>4308</v>
      </c>
      <c r="AF10976" s="115" t="s">
        <v>4308</v>
      </c>
      <c r="AG10976" s="115" t="s">
        <v>4308</v>
      </c>
      <c r="AH10976" s="115" t="s">
        <v>4308</v>
      </c>
      <c r="AI10976" s="115" t="e">
        <f>VLOOKUP(A10976,'[2]دراسات قانونية'!$A$3:$E$600,1,0)</f>
        <v>#N/A</v>
      </c>
    </row>
    <row r="10977" spans="1:35" hidden="1" x14ac:dyDescent="0.25">
      <c r="A10977" s="246">
        <v>339046</v>
      </c>
      <c r="B10977" s="247" t="s">
        <v>15112</v>
      </c>
      <c r="C10977" s="247" t="s">
        <v>335</v>
      </c>
      <c r="D10977" s="248" t="s">
        <v>824</v>
      </c>
      <c r="E10977" t="s">
        <v>77</v>
      </c>
      <c r="F10977" s="126">
        <v>33321</v>
      </c>
      <c r="G10977" s="248" t="s">
        <v>225</v>
      </c>
      <c r="H10977" t="s">
        <v>16</v>
      </c>
      <c r="I10977" t="s">
        <v>136</v>
      </c>
      <c r="J10977" s="247" t="s">
        <v>1226</v>
      </c>
      <c r="K10977">
        <v>2009</v>
      </c>
      <c r="L10977" t="s">
        <v>30</v>
      </c>
      <c r="M10977"/>
      <c r="N10977"/>
      <c r="O10977"/>
      <c r="P10977"/>
      <c r="Q10977"/>
      <c r="U10977"/>
      <c r="V10977">
        <v>0</v>
      </c>
      <c r="W10977" s="247"/>
      <c r="X10977"/>
      <c r="Y10977"/>
      <c r="Z10977"/>
      <c r="AA10977"/>
      <c r="AB10977"/>
      <c r="AC10977"/>
      <c r="AD10977"/>
      <c r="AE10977"/>
      <c r="AF10977"/>
      <c r="AG10977"/>
    </row>
    <row r="10978" spans="1:35" x14ac:dyDescent="0.25">
      <c r="A10978" s="243">
        <v>339047</v>
      </c>
      <c r="B10978" s="244" t="s">
        <v>15113</v>
      </c>
      <c r="C10978" s="244" t="s">
        <v>250</v>
      </c>
      <c r="D10978" s="245" t="s">
        <v>672</v>
      </c>
      <c r="E10978" s="115" t="s">
        <v>77</v>
      </c>
      <c r="F10978" s="237">
        <v>31057</v>
      </c>
      <c r="G10978" s="245" t="s">
        <v>15114</v>
      </c>
      <c r="H10978" s="115" t="s">
        <v>16</v>
      </c>
      <c r="I10978" t="s">
        <v>107</v>
      </c>
      <c r="J10978" s="244" t="s">
        <v>1226</v>
      </c>
      <c r="K10978" s="115">
        <v>2004</v>
      </c>
      <c r="L10978" s="115" t="s">
        <v>40</v>
      </c>
      <c r="U10978"/>
      <c r="V10978">
        <v>0</v>
      </c>
      <c r="W10978" s="244"/>
      <c r="AG10978" s="115" t="s">
        <v>4308</v>
      </c>
      <c r="AH10978" s="115" t="s">
        <v>4308</v>
      </c>
      <c r="AI10978" s="115" t="e">
        <f>VLOOKUP(A10978,'[2]دراسات قانونية'!$A$3:$E$600,1,0)</f>
        <v>#N/A</v>
      </c>
    </row>
    <row r="10979" spans="1:35" hidden="1" x14ac:dyDescent="0.25">
      <c r="A10979" s="246">
        <v>339048</v>
      </c>
      <c r="B10979" s="247" t="s">
        <v>15115</v>
      </c>
      <c r="C10979" s="247" t="s">
        <v>941</v>
      </c>
      <c r="D10979" s="248" t="s">
        <v>445</v>
      </c>
      <c r="E10979" t="s">
        <v>77</v>
      </c>
      <c r="F10979" s="126">
        <v>30682</v>
      </c>
      <c r="G10979" s="248" t="s">
        <v>10504</v>
      </c>
      <c r="H10979" t="s">
        <v>16</v>
      </c>
      <c r="I10979" t="s">
        <v>129</v>
      </c>
      <c r="J10979" s="247" t="s">
        <v>1226</v>
      </c>
      <c r="K10979">
        <v>2002</v>
      </c>
      <c r="L10979" t="s">
        <v>50</v>
      </c>
      <c r="M10979"/>
      <c r="N10979"/>
      <c r="O10979"/>
      <c r="P10979"/>
      <c r="Q10979"/>
      <c r="U10979"/>
      <c r="V10979">
        <v>0</v>
      </c>
      <c r="W10979" s="247"/>
      <c r="X10979"/>
      <c r="Y10979"/>
      <c r="Z10979"/>
      <c r="AA10979"/>
      <c r="AB10979"/>
      <c r="AC10979"/>
      <c r="AD10979"/>
      <c r="AE10979"/>
      <c r="AF10979" t="s">
        <v>4308</v>
      </c>
      <c r="AG10979" t="s">
        <v>4308</v>
      </c>
      <c r="AH10979" s="115" t="s">
        <v>4308</v>
      </c>
    </row>
    <row r="10980" spans="1:35" x14ac:dyDescent="0.25">
      <c r="A10980" s="243">
        <v>339049</v>
      </c>
      <c r="B10980" s="244" t="s">
        <v>15116</v>
      </c>
      <c r="C10980" s="244" t="s">
        <v>1273</v>
      </c>
      <c r="D10980" s="245" t="s">
        <v>276</v>
      </c>
      <c r="E10980" s="115" t="s">
        <v>77</v>
      </c>
      <c r="F10980" s="237">
        <v>32178</v>
      </c>
      <c r="G10980" s="245" t="s">
        <v>15028</v>
      </c>
      <c r="H10980" s="115" t="s">
        <v>16</v>
      </c>
      <c r="I10980" t="s">
        <v>107</v>
      </c>
      <c r="J10980" s="244" t="s">
        <v>1226</v>
      </c>
      <c r="K10980" s="115">
        <v>2006</v>
      </c>
      <c r="L10980" s="115" t="s">
        <v>40</v>
      </c>
      <c r="U10980"/>
      <c r="V10980">
        <v>0</v>
      </c>
      <c r="W10980" s="244"/>
      <c r="AE10980" s="115" t="s">
        <v>4308</v>
      </c>
      <c r="AF10980" s="115" t="s">
        <v>4308</v>
      </c>
      <c r="AG10980" s="115" t="s">
        <v>4308</v>
      </c>
      <c r="AH10980" s="115" t="s">
        <v>4308</v>
      </c>
      <c r="AI10980" s="115" t="e">
        <f>VLOOKUP(A10980,'[2]دراسات قانونية'!$A$3:$E$600,1,0)</f>
        <v>#N/A</v>
      </c>
    </row>
    <row r="10981" spans="1:35" hidden="1" x14ac:dyDescent="0.25">
      <c r="A10981" s="246">
        <v>339050</v>
      </c>
      <c r="B10981" s="247" t="s">
        <v>15117</v>
      </c>
      <c r="C10981" s="247" t="s">
        <v>1084</v>
      </c>
      <c r="D10981" s="248" t="s">
        <v>298</v>
      </c>
      <c r="E10981" t="s">
        <v>77</v>
      </c>
      <c r="F10981" s="126">
        <v>35739</v>
      </c>
      <c r="G10981" s="248" t="s">
        <v>1275</v>
      </c>
      <c r="H10981" t="s">
        <v>16</v>
      </c>
      <c r="I10981" t="s">
        <v>136</v>
      </c>
      <c r="J10981" s="247" t="s">
        <v>1226</v>
      </c>
      <c r="K10981">
        <v>2015</v>
      </c>
      <c r="L10981" t="s">
        <v>27</v>
      </c>
      <c r="M10981"/>
      <c r="N10981"/>
      <c r="O10981"/>
      <c r="P10981"/>
      <c r="Q10981"/>
      <c r="U10981"/>
      <c r="V10981">
        <v>0</v>
      </c>
      <c r="W10981" s="247"/>
      <c r="X10981"/>
      <c r="Y10981"/>
      <c r="Z10981"/>
      <c r="AA10981"/>
      <c r="AB10981"/>
      <c r="AC10981"/>
      <c r="AD10981"/>
      <c r="AE10981"/>
      <c r="AF10981"/>
      <c r="AG10981"/>
    </row>
    <row r="10982" spans="1:35" hidden="1" x14ac:dyDescent="0.25">
      <c r="A10982" s="246">
        <v>339051</v>
      </c>
      <c r="B10982" s="247" t="s">
        <v>15118</v>
      </c>
      <c r="C10982" s="247" t="s">
        <v>14778</v>
      </c>
      <c r="D10982" s="248" t="s">
        <v>15119</v>
      </c>
      <c r="E10982" t="s">
        <v>76</v>
      </c>
      <c r="F10982" s="126">
        <v>29262</v>
      </c>
      <c r="G10982" s="248" t="s">
        <v>979</v>
      </c>
      <c r="H10982" t="s">
        <v>16</v>
      </c>
      <c r="I10982" t="s">
        <v>129</v>
      </c>
      <c r="J10982" s="247" t="s">
        <v>1226</v>
      </c>
      <c r="K10982">
        <v>1998</v>
      </c>
      <c r="L10982" t="s">
        <v>15120</v>
      </c>
      <c r="M10982"/>
      <c r="N10982"/>
      <c r="O10982"/>
      <c r="P10982"/>
      <c r="Q10982"/>
      <c r="U10982"/>
      <c r="V10982">
        <v>0</v>
      </c>
      <c r="W10982" s="247"/>
      <c r="X10982"/>
      <c r="Y10982"/>
      <c r="Z10982"/>
      <c r="AA10982"/>
      <c r="AB10982"/>
      <c r="AC10982"/>
      <c r="AD10982"/>
      <c r="AE10982"/>
      <c r="AF10982"/>
      <c r="AG10982"/>
      <c r="AH10982" s="115" t="s">
        <v>4308</v>
      </c>
    </row>
    <row r="10983" spans="1:35" x14ac:dyDescent="0.25">
      <c r="A10983" s="243">
        <v>339052</v>
      </c>
      <c r="B10983" s="244" t="s">
        <v>15121</v>
      </c>
      <c r="C10983" s="244" t="s">
        <v>518</v>
      </c>
      <c r="D10983" s="245" t="s">
        <v>706</v>
      </c>
      <c r="E10983" s="115" t="s">
        <v>77</v>
      </c>
      <c r="F10983" s="237">
        <v>36919</v>
      </c>
      <c r="G10983" s="245" t="s">
        <v>1520</v>
      </c>
      <c r="H10983" s="115" t="s">
        <v>16</v>
      </c>
      <c r="I10983" t="s">
        <v>107</v>
      </c>
      <c r="J10983" s="244" t="s">
        <v>15</v>
      </c>
      <c r="K10983" s="115">
        <v>2001</v>
      </c>
      <c r="L10983" s="115" t="s">
        <v>73</v>
      </c>
      <c r="U10983"/>
      <c r="V10983">
        <v>0</v>
      </c>
      <c r="W10983" s="244"/>
      <c r="AE10983" s="115" t="s">
        <v>4308</v>
      </c>
      <c r="AF10983" s="115" t="s">
        <v>4308</v>
      </c>
      <c r="AG10983" s="115" t="s">
        <v>4308</v>
      </c>
      <c r="AH10983" s="115" t="s">
        <v>4308</v>
      </c>
      <c r="AI10983" s="115" t="e">
        <f>VLOOKUP(A10983,'[2]دراسات قانونية'!$A$3:$E$600,1,0)</f>
        <v>#N/A</v>
      </c>
    </row>
    <row r="10984" spans="1:35" x14ac:dyDescent="0.25">
      <c r="A10984" s="243">
        <v>339053</v>
      </c>
      <c r="B10984" s="244" t="s">
        <v>15122</v>
      </c>
      <c r="C10984" s="244" t="s">
        <v>1470</v>
      </c>
      <c r="D10984" s="245" t="s">
        <v>521</v>
      </c>
      <c r="E10984" s="115" t="s">
        <v>76</v>
      </c>
      <c r="F10984" s="237">
        <v>25257</v>
      </c>
      <c r="G10984" s="245" t="s">
        <v>1363</v>
      </c>
      <c r="H10984" s="115" t="s">
        <v>19</v>
      </c>
      <c r="I10984" t="s">
        <v>107</v>
      </c>
      <c r="J10984" s="244" t="s">
        <v>15</v>
      </c>
      <c r="K10984" s="115">
        <v>1987</v>
      </c>
      <c r="L10984" s="115" t="s">
        <v>73</v>
      </c>
      <c r="U10984"/>
      <c r="V10984">
        <v>0</v>
      </c>
      <c r="W10984" s="244"/>
      <c r="AE10984" s="115" t="s">
        <v>4308</v>
      </c>
      <c r="AF10984" s="115" t="s">
        <v>4308</v>
      </c>
      <c r="AG10984" s="115" t="s">
        <v>4308</v>
      </c>
      <c r="AH10984" s="115" t="s">
        <v>4308</v>
      </c>
      <c r="AI10984" s="115" t="e">
        <f>VLOOKUP(A10984,'[2]دراسات قانونية'!$A$3:$E$600,1,0)</f>
        <v>#N/A</v>
      </c>
    </row>
    <row r="10985" spans="1:35" x14ac:dyDescent="0.25">
      <c r="A10985" s="243">
        <v>339054</v>
      </c>
      <c r="B10985" s="244" t="s">
        <v>15123</v>
      </c>
      <c r="C10985" s="244" t="s">
        <v>446</v>
      </c>
      <c r="D10985" s="245" t="s">
        <v>230</v>
      </c>
      <c r="E10985" s="115" t="s">
        <v>77</v>
      </c>
      <c r="F10985" s="237">
        <v>35746</v>
      </c>
      <c r="G10985" s="245" t="s">
        <v>15124</v>
      </c>
      <c r="H10985" s="115" t="s">
        <v>16</v>
      </c>
      <c r="I10985" t="s">
        <v>107</v>
      </c>
      <c r="J10985" s="244" t="s">
        <v>1226</v>
      </c>
      <c r="K10985" s="115">
        <v>2017</v>
      </c>
      <c r="L10985" s="115" t="s">
        <v>73</v>
      </c>
      <c r="U10985"/>
      <c r="V10985">
        <v>0</v>
      </c>
      <c r="W10985" s="244"/>
      <c r="AI10985" s="115" t="e">
        <f>VLOOKUP(A10985,'[2]دراسات قانونية'!$A$3:$E$600,1,0)</f>
        <v>#N/A</v>
      </c>
    </row>
    <row r="10986" spans="1:35" hidden="1" x14ac:dyDescent="0.25">
      <c r="A10986" s="246">
        <v>339055</v>
      </c>
      <c r="B10986" s="247" t="s">
        <v>15125</v>
      </c>
      <c r="C10986" s="247" t="s">
        <v>250</v>
      </c>
      <c r="D10986" s="248" t="s">
        <v>6187</v>
      </c>
      <c r="E10986" t="s">
        <v>77</v>
      </c>
      <c r="F10986" s="126">
        <v>35620</v>
      </c>
      <c r="G10986" s="248" t="s">
        <v>18</v>
      </c>
      <c r="H10986" t="s">
        <v>16</v>
      </c>
      <c r="I10986" t="s">
        <v>201</v>
      </c>
      <c r="J10986" s="247" t="s">
        <v>1226</v>
      </c>
      <c r="K10986"/>
      <c r="L10986" t="s">
        <v>18</v>
      </c>
      <c r="M10986"/>
      <c r="N10986"/>
      <c r="O10986"/>
      <c r="P10986"/>
      <c r="Q10986"/>
      <c r="U10986"/>
      <c r="V10986">
        <v>0</v>
      </c>
      <c r="W10986" s="247"/>
      <c r="X10986"/>
      <c r="Y10986"/>
      <c r="Z10986"/>
      <c r="AA10986"/>
      <c r="AB10986"/>
      <c r="AC10986"/>
      <c r="AD10986"/>
      <c r="AE10986"/>
      <c r="AF10986"/>
      <c r="AG10986"/>
    </row>
    <row r="10987" spans="1:35" hidden="1" x14ac:dyDescent="0.25">
      <c r="A10987" s="246">
        <v>339056</v>
      </c>
      <c r="B10987" s="247" t="s">
        <v>15126</v>
      </c>
      <c r="C10987" s="247" t="s">
        <v>244</v>
      </c>
      <c r="D10987" s="248" t="s">
        <v>437</v>
      </c>
      <c r="E10987" t="s">
        <v>77</v>
      </c>
      <c r="F10987" s="126">
        <v>34575</v>
      </c>
      <c r="G10987" s="248" t="s">
        <v>18</v>
      </c>
      <c r="H10987" t="s">
        <v>16</v>
      </c>
      <c r="I10987" t="s">
        <v>129</v>
      </c>
      <c r="J10987" s="247" t="s">
        <v>1226</v>
      </c>
      <c r="K10987">
        <v>2012</v>
      </c>
      <c r="L10987" t="s">
        <v>73</v>
      </c>
      <c r="M10987"/>
      <c r="N10987"/>
      <c r="O10987"/>
      <c r="P10987"/>
      <c r="Q10987"/>
      <c r="U10987"/>
      <c r="V10987">
        <v>0</v>
      </c>
      <c r="W10987" s="247"/>
      <c r="X10987"/>
      <c r="Y10987"/>
      <c r="Z10987"/>
      <c r="AA10987"/>
      <c r="AB10987"/>
      <c r="AC10987"/>
      <c r="AD10987"/>
      <c r="AE10987"/>
      <c r="AF10987"/>
      <c r="AG10987"/>
    </row>
    <row r="10988" spans="1:35" hidden="1" x14ac:dyDescent="0.25">
      <c r="A10988" s="246">
        <v>339057</v>
      </c>
      <c r="B10988" s="247" t="s">
        <v>15127</v>
      </c>
      <c r="C10988" s="247" t="s">
        <v>664</v>
      </c>
      <c r="D10988" s="248" t="s">
        <v>568</v>
      </c>
      <c r="E10988" t="s">
        <v>77</v>
      </c>
      <c r="F10988" s="126">
        <v>32143</v>
      </c>
      <c r="G10988" s="248" t="s">
        <v>666</v>
      </c>
      <c r="H10988" t="s">
        <v>16</v>
      </c>
      <c r="I10988" t="s">
        <v>129</v>
      </c>
      <c r="J10988" s="247" t="s">
        <v>1226</v>
      </c>
      <c r="K10988">
        <v>2006</v>
      </c>
      <c r="L10988" t="s">
        <v>40</v>
      </c>
      <c r="M10988"/>
      <c r="N10988"/>
      <c r="O10988"/>
      <c r="P10988"/>
      <c r="Q10988"/>
      <c r="U10988"/>
      <c r="V10988">
        <v>0</v>
      </c>
      <c r="W10988" s="247"/>
      <c r="X10988"/>
      <c r="Y10988"/>
      <c r="Z10988"/>
      <c r="AA10988"/>
      <c r="AB10988"/>
      <c r="AC10988"/>
      <c r="AD10988"/>
      <c r="AE10988"/>
      <c r="AF10988"/>
      <c r="AG10988"/>
      <c r="AH10988" s="115" t="s">
        <v>4308</v>
      </c>
    </row>
    <row r="10989" spans="1:35" hidden="1" x14ac:dyDescent="0.25">
      <c r="A10989" s="246">
        <v>339058</v>
      </c>
      <c r="B10989" s="247" t="s">
        <v>15128</v>
      </c>
      <c r="C10989" s="247" t="s">
        <v>15129</v>
      </c>
      <c r="D10989" s="248" t="s">
        <v>238</v>
      </c>
      <c r="E10989" t="s">
        <v>77</v>
      </c>
      <c r="F10989" s="126">
        <v>32234</v>
      </c>
      <c r="G10989" s="248" t="s">
        <v>15130</v>
      </c>
      <c r="H10989" t="s">
        <v>16</v>
      </c>
      <c r="I10989" t="s">
        <v>136</v>
      </c>
      <c r="J10989" s="247" t="s">
        <v>1226</v>
      </c>
      <c r="K10989">
        <v>2006</v>
      </c>
      <c r="L10989" t="s">
        <v>18</v>
      </c>
      <c r="M10989"/>
      <c r="N10989"/>
      <c r="O10989"/>
      <c r="P10989"/>
      <c r="Q10989"/>
      <c r="U10989"/>
      <c r="V10989">
        <v>0</v>
      </c>
      <c r="W10989" s="247"/>
      <c r="X10989"/>
      <c r="Y10989"/>
      <c r="Z10989"/>
      <c r="AA10989"/>
      <c r="AB10989"/>
      <c r="AC10989"/>
      <c r="AD10989"/>
      <c r="AE10989"/>
      <c r="AF10989"/>
      <c r="AG10989"/>
    </row>
    <row r="10990" spans="1:35" x14ac:dyDescent="0.25">
      <c r="A10990" s="243">
        <v>339059</v>
      </c>
      <c r="B10990" s="244" t="s">
        <v>15131</v>
      </c>
      <c r="C10990" s="244" t="s">
        <v>598</v>
      </c>
      <c r="D10990" s="245" t="s">
        <v>276</v>
      </c>
      <c r="E10990" s="115" t="s">
        <v>77</v>
      </c>
      <c r="F10990" s="237">
        <v>30846</v>
      </c>
      <c r="G10990" s="245" t="s">
        <v>18</v>
      </c>
      <c r="H10990" s="115" t="s">
        <v>16</v>
      </c>
      <c r="I10990" t="s">
        <v>107</v>
      </c>
      <c r="J10990" s="244" t="s">
        <v>1226</v>
      </c>
      <c r="K10990" s="115">
        <v>2018</v>
      </c>
      <c r="L10990" s="115" t="s">
        <v>18</v>
      </c>
      <c r="U10990"/>
      <c r="V10990">
        <v>0</v>
      </c>
      <c r="W10990" s="244"/>
      <c r="AH10990" s="115" t="s">
        <v>4308</v>
      </c>
      <c r="AI10990" s="115" t="e">
        <f>VLOOKUP(A10990,'[2]دراسات قانونية'!$A$3:$E$600,1,0)</f>
        <v>#N/A</v>
      </c>
    </row>
    <row r="10991" spans="1:35" hidden="1" x14ac:dyDescent="0.25">
      <c r="A10991" s="246">
        <v>339060</v>
      </c>
      <c r="B10991" s="247" t="s">
        <v>15132</v>
      </c>
      <c r="C10991" s="247" t="s">
        <v>279</v>
      </c>
      <c r="D10991" s="248" t="s">
        <v>15133</v>
      </c>
      <c r="E10991" t="s">
        <v>77</v>
      </c>
      <c r="F10991" s="126">
        <v>37743</v>
      </c>
      <c r="G10991" s="248" t="s">
        <v>18</v>
      </c>
      <c r="H10991" t="s">
        <v>16</v>
      </c>
      <c r="I10991" t="s">
        <v>129</v>
      </c>
      <c r="J10991" s="247" t="s">
        <v>1226</v>
      </c>
      <c r="K10991">
        <v>2021</v>
      </c>
      <c r="L10991" t="s">
        <v>18</v>
      </c>
      <c r="M10991"/>
      <c r="N10991"/>
      <c r="O10991"/>
      <c r="P10991"/>
      <c r="Q10991"/>
      <c r="U10991"/>
      <c r="V10991">
        <v>0</v>
      </c>
      <c r="W10991" s="247"/>
      <c r="X10991"/>
      <c r="Y10991"/>
      <c r="Z10991"/>
      <c r="AA10991"/>
      <c r="AB10991"/>
      <c r="AC10991"/>
      <c r="AD10991"/>
      <c r="AE10991"/>
      <c r="AF10991"/>
      <c r="AG10991"/>
    </row>
    <row r="10992" spans="1:35" hidden="1" x14ac:dyDescent="0.25">
      <c r="A10992" s="246">
        <v>339061</v>
      </c>
      <c r="B10992" s="247" t="s">
        <v>15134</v>
      </c>
      <c r="C10992" s="247" t="s">
        <v>2140</v>
      </c>
      <c r="D10992" s="248" t="s">
        <v>707</v>
      </c>
      <c r="E10992" t="s">
        <v>77</v>
      </c>
      <c r="F10992" s="126">
        <v>27885</v>
      </c>
      <c r="G10992" s="248" t="s">
        <v>18</v>
      </c>
      <c r="H10992" t="s">
        <v>16</v>
      </c>
      <c r="I10992" t="s">
        <v>136</v>
      </c>
      <c r="J10992" s="247" t="s">
        <v>1226</v>
      </c>
      <c r="K10992"/>
      <c r="L10992" t="s">
        <v>18</v>
      </c>
      <c r="M10992"/>
      <c r="N10992"/>
      <c r="O10992"/>
      <c r="P10992"/>
      <c r="Q10992"/>
      <c r="U10992"/>
      <c r="V10992">
        <v>0</v>
      </c>
      <c r="W10992" s="247"/>
      <c r="X10992"/>
      <c r="Y10992"/>
      <c r="Z10992"/>
      <c r="AA10992"/>
      <c r="AB10992"/>
      <c r="AC10992"/>
      <c r="AD10992"/>
      <c r="AE10992"/>
      <c r="AF10992"/>
      <c r="AG10992"/>
      <c r="AH10992" s="115" t="s">
        <v>4308</v>
      </c>
    </row>
    <row r="10993" spans="1:35" hidden="1" x14ac:dyDescent="0.25">
      <c r="A10993" s="246">
        <v>339062</v>
      </c>
      <c r="B10993" s="247" t="s">
        <v>15135</v>
      </c>
      <c r="C10993" s="247" t="s">
        <v>227</v>
      </c>
      <c r="D10993" s="248" t="s">
        <v>500</v>
      </c>
      <c r="E10993" t="s">
        <v>77</v>
      </c>
      <c r="F10993" s="126">
        <v>34432</v>
      </c>
      <c r="G10993" s="248" t="s">
        <v>18</v>
      </c>
      <c r="H10993" t="s">
        <v>16</v>
      </c>
      <c r="I10993" t="s">
        <v>136</v>
      </c>
      <c r="J10993" s="247" t="s">
        <v>1226</v>
      </c>
      <c r="K10993">
        <v>2012</v>
      </c>
      <c r="L10993" t="s">
        <v>18</v>
      </c>
      <c r="M10993"/>
      <c r="N10993"/>
      <c r="O10993"/>
      <c r="P10993"/>
      <c r="Q10993"/>
      <c r="U10993"/>
      <c r="V10993">
        <v>0</v>
      </c>
      <c r="W10993" s="247"/>
      <c r="X10993"/>
      <c r="Y10993"/>
      <c r="Z10993"/>
      <c r="AA10993"/>
      <c r="AB10993"/>
      <c r="AC10993"/>
      <c r="AD10993"/>
      <c r="AE10993"/>
      <c r="AF10993"/>
      <c r="AG10993"/>
    </row>
    <row r="10994" spans="1:35" hidden="1" x14ac:dyDescent="0.25">
      <c r="A10994" s="246">
        <v>339063</v>
      </c>
      <c r="B10994" s="247" t="s">
        <v>15136</v>
      </c>
      <c r="C10994" s="247" t="s">
        <v>1436</v>
      </c>
      <c r="D10994" s="248" t="s">
        <v>709</v>
      </c>
      <c r="E10994" t="s">
        <v>77</v>
      </c>
      <c r="F10994" s="126">
        <v>37701</v>
      </c>
      <c r="G10994" s="248" t="s">
        <v>426</v>
      </c>
      <c r="H10994" t="s">
        <v>16</v>
      </c>
      <c r="I10994" t="s">
        <v>129</v>
      </c>
      <c r="J10994" s="247" t="s">
        <v>1226</v>
      </c>
      <c r="K10994">
        <v>2022</v>
      </c>
      <c r="L10994" t="s">
        <v>18</v>
      </c>
      <c r="M10994"/>
      <c r="N10994"/>
      <c r="O10994"/>
      <c r="P10994"/>
      <c r="Q10994"/>
      <c r="U10994"/>
      <c r="V10994">
        <v>0</v>
      </c>
      <c r="W10994" s="247"/>
      <c r="X10994"/>
      <c r="Y10994"/>
      <c r="Z10994"/>
      <c r="AA10994"/>
      <c r="AB10994"/>
      <c r="AC10994"/>
      <c r="AD10994"/>
      <c r="AE10994"/>
      <c r="AF10994"/>
      <c r="AG10994"/>
    </row>
    <row r="10995" spans="1:35" x14ac:dyDescent="0.25">
      <c r="A10995" s="243">
        <v>339064</v>
      </c>
      <c r="B10995" s="244" t="s">
        <v>15137</v>
      </c>
      <c r="C10995" s="244" t="s">
        <v>8412</v>
      </c>
      <c r="D10995" s="245" t="s">
        <v>2201</v>
      </c>
      <c r="E10995" s="115" t="s">
        <v>77</v>
      </c>
      <c r="F10995" s="237">
        <v>35521</v>
      </c>
      <c r="G10995" s="245" t="s">
        <v>15138</v>
      </c>
      <c r="H10995" s="115" t="s">
        <v>16</v>
      </c>
      <c r="I10995" t="s">
        <v>107</v>
      </c>
      <c r="J10995" s="244" t="s">
        <v>1226</v>
      </c>
      <c r="K10995" s="115">
        <v>2014</v>
      </c>
      <c r="L10995" s="115" t="s">
        <v>40</v>
      </c>
      <c r="U10995"/>
      <c r="V10995">
        <v>0</v>
      </c>
      <c r="W10995" s="244"/>
      <c r="AE10995" s="115" t="s">
        <v>4308</v>
      </c>
      <c r="AF10995" s="115" t="s">
        <v>4308</v>
      </c>
      <c r="AG10995" s="115" t="s">
        <v>4308</v>
      </c>
      <c r="AH10995" s="115" t="s">
        <v>4308</v>
      </c>
      <c r="AI10995" s="115" t="e">
        <f>VLOOKUP(A10995,'[2]دراسات قانونية'!$A$3:$E$600,1,0)</f>
        <v>#N/A</v>
      </c>
    </row>
    <row r="10996" spans="1:35" hidden="1" x14ac:dyDescent="0.25">
      <c r="A10996" s="246">
        <v>339065</v>
      </c>
      <c r="B10996" s="247" t="s">
        <v>15139</v>
      </c>
      <c r="C10996" s="247" t="s">
        <v>533</v>
      </c>
      <c r="D10996" s="248" t="s">
        <v>312</v>
      </c>
      <c r="E10996" t="s">
        <v>77</v>
      </c>
      <c r="F10996" s="126">
        <v>37375</v>
      </c>
      <c r="G10996" s="248" t="s">
        <v>18</v>
      </c>
      <c r="H10996" t="s">
        <v>16</v>
      </c>
      <c r="I10996" t="s">
        <v>129</v>
      </c>
      <c r="J10996" s="247" t="s">
        <v>1226</v>
      </c>
      <c r="K10996"/>
      <c r="L10996" t="s">
        <v>73</v>
      </c>
      <c r="M10996"/>
      <c r="N10996"/>
      <c r="O10996"/>
      <c r="P10996"/>
      <c r="Q10996"/>
      <c r="U10996"/>
      <c r="V10996">
        <v>0</v>
      </c>
      <c r="W10996" s="247"/>
      <c r="X10996"/>
      <c r="Y10996"/>
      <c r="Z10996"/>
      <c r="AA10996"/>
      <c r="AB10996"/>
      <c r="AC10996"/>
      <c r="AD10996"/>
      <c r="AE10996" t="s">
        <v>4308</v>
      </c>
      <c r="AF10996" t="s">
        <v>4308</v>
      </c>
      <c r="AG10996" t="s">
        <v>4308</v>
      </c>
      <c r="AH10996" s="115" t="s">
        <v>4308</v>
      </c>
    </row>
    <row r="10997" spans="1:35" hidden="1" x14ac:dyDescent="0.25">
      <c r="A10997" s="246">
        <v>339066</v>
      </c>
      <c r="B10997" s="247" t="s">
        <v>15140</v>
      </c>
      <c r="C10997" s="247" t="s">
        <v>909</v>
      </c>
      <c r="D10997" s="248" t="s">
        <v>467</v>
      </c>
      <c r="E10997" t="s">
        <v>77</v>
      </c>
      <c r="F10997" s="126">
        <v>35977</v>
      </c>
      <c r="G10997" s="248" t="s">
        <v>211</v>
      </c>
      <c r="H10997" t="s">
        <v>16</v>
      </c>
      <c r="I10997" t="s">
        <v>129</v>
      </c>
      <c r="J10997" s="247" t="s">
        <v>15</v>
      </c>
      <c r="K10997">
        <v>2016</v>
      </c>
      <c r="L10997" t="s">
        <v>18</v>
      </c>
      <c r="M10997"/>
      <c r="N10997"/>
      <c r="O10997"/>
      <c r="P10997"/>
      <c r="Q10997"/>
      <c r="U10997"/>
      <c r="V10997">
        <v>0</v>
      </c>
      <c r="W10997" s="247"/>
      <c r="X10997"/>
      <c r="Y10997"/>
      <c r="Z10997"/>
      <c r="AA10997"/>
      <c r="AB10997"/>
      <c r="AC10997"/>
      <c r="AD10997"/>
      <c r="AE10997"/>
      <c r="AF10997"/>
      <c r="AG10997" t="s">
        <v>4308</v>
      </c>
      <c r="AH10997" s="115" t="s">
        <v>4308</v>
      </c>
    </row>
    <row r="10998" spans="1:35" x14ac:dyDescent="0.25">
      <c r="A10998" s="243">
        <v>339067</v>
      </c>
      <c r="B10998" s="244" t="s">
        <v>15141</v>
      </c>
      <c r="C10998" s="244" t="s">
        <v>227</v>
      </c>
      <c r="D10998" s="245" t="s">
        <v>12423</v>
      </c>
      <c r="E10998" s="115" t="s">
        <v>77</v>
      </c>
      <c r="F10998" s="237">
        <v>37788</v>
      </c>
      <c r="G10998" s="245" t="s">
        <v>359</v>
      </c>
      <c r="H10998" s="115" t="s">
        <v>16</v>
      </c>
      <c r="I10998" t="s">
        <v>107</v>
      </c>
      <c r="J10998" s="244" t="s">
        <v>1226</v>
      </c>
      <c r="K10998" s="115">
        <v>2022</v>
      </c>
      <c r="L10998" s="115" t="s">
        <v>30</v>
      </c>
      <c r="U10998"/>
      <c r="V10998">
        <v>0</v>
      </c>
      <c r="W10998" s="244"/>
      <c r="AI10998" s="115" t="e">
        <f>VLOOKUP(A10998,'[2]دراسات قانونية'!$A$3:$E$600,1,0)</f>
        <v>#N/A</v>
      </c>
    </row>
    <row r="10999" spans="1:35" x14ac:dyDescent="0.25">
      <c r="A10999" s="243">
        <v>339068</v>
      </c>
      <c r="B10999" s="244" t="s">
        <v>15142</v>
      </c>
      <c r="C10999" s="244" t="s">
        <v>2229</v>
      </c>
      <c r="D10999" s="245" t="s">
        <v>2230</v>
      </c>
      <c r="E10999" s="115" t="s">
        <v>76</v>
      </c>
      <c r="F10999" s="237">
        <v>37038</v>
      </c>
      <c r="G10999" s="245" t="s">
        <v>18</v>
      </c>
      <c r="H10999" s="115" t="s">
        <v>16</v>
      </c>
      <c r="I10999" t="s">
        <v>107</v>
      </c>
      <c r="J10999" s="244" t="s">
        <v>15</v>
      </c>
      <c r="K10999" s="115">
        <v>2019</v>
      </c>
      <c r="L10999" s="115" t="s">
        <v>18</v>
      </c>
      <c r="U10999"/>
      <c r="V10999">
        <v>0</v>
      </c>
      <c r="W10999" s="244"/>
      <c r="AG10999" s="115" t="s">
        <v>4308</v>
      </c>
      <c r="AH10999" s="115" t="s">
        <v>4308</v>
      </c>
      <c r="AI10999" s="115" t="e">
        <f>VLOOKUP(A10999,'[2]دراسات قانونية'!$A$3:$E$600,1,0)</f>
        <v>#N/A</v>
      </c>
    </row>
    <row r="11000" spans="1:35" hidden="1" x14ac:dyDescent="0.25">
      <c r="A11000" s="243">
        <v>339069</v>
      </c>
      <c r="B11000" s="244" t="s">
        <v>15143</v>
      </c>
      <c r="C11000" s="244" t="s">
        <v>831</v>
      </c>
      <c r="D11000" s="245" t="s">
        <v>1979</v>
      </c>
      <c r="E11000" s="115" t="s">
        <v>76</v>
      </c>
      <c r="F11000" s="237">
        <v>36958</v>
      </c>
      <c r="G11000" s="245" t="s">
        <v>58</v>
      </c>
      <c r="H11000" s="115" t="s">
        <v>16</v>
      </c>
      <c r="I11000" t="s">
        <v>7128</v>
      </c>
      <c r="J11000" s="244" t="s">
        <v>15</v>
      </c>
      <c r="K11000" s="115">
        <v>2022</v>
      </c>
      <c r="L11000" s="115" t="s">
        <v>58</v>
      </c>
      <c r="U11000"/>
      <c r="V11000">
        <v>0</v>
      </c>
      <c r="W11000" s="244"/>
    </row>
    <row r="11001" spans="1:35" hidden="1" x14ac:dyDescent="0.25">
      <c r="A11001" s="246">
        <v>339070</v>
      </c>
      <c r="B11001" s="247" t="s">
        <v>15144</v>
      </c>
      <c r="C11001" s="247" t="s">
        <v>8197</v>
      </c>
      <c r="D11001" s="248" t="s">
        <v>2204</v>
      </c>
      <c r="E11001" t="s">
        <v>76</v>
      </c>
      <c r="F11001" s="126">
        <v>38097</v>
      </c>
      <c r="G11001" s="248" t="s">
        <v>18</v>
      </c>
      <c r="H11001" t="s">
        <v>16</v>
      </c>
      <c r="I11001" t="s">
        <v>129</v>
      </c>
      <c r="J11001" s="247" t="s">
        <v>1226</v>
      </c>
      <c r="K11001">
        <v>2022</v>
      </c>
      <c r="L11001" t="s">
        <v>18</v>
      </c>
      <c r="M11001"/>
      <c r="N11001"/>
      <c r="O11001"/>
      <c r="P11001"/>
      <c r="Q11001"/>
      <c r="U11001"/>
      <c r="V11001">
        <v>0</v>
      </c>
      <c r="W11001" s="247"/>
      <c r="X11001"/>
      <c r="Y11001"/>
      <c r="Z11001"/>
      <c r="AA11001"/>
      <c r="AB11001"/>
      <c r="AC11001"/>
      <c r="AD11001"/>
      <c r="AE11001"/>
      <c r="AF11001"/>
      <c r="AG11001"/>
    </row>
    <row r="11002" spans="1:35" hidden="1" x14ac:dyDescent="0.25">
      <c r="A11002" s="246">
        <v>339071</v>
      </c>
      <c r="B11002" s="247" t="s">
        <v>15145</v>
      </c>
      <c r="C11002" s="247" t="s">
        <v>329</v>
      </c>
      <c r="D11002" s="248" t="s">
        <v>268</v>
      </c>
      <c r="E11002" t="s">
        <v>76</v>
      </c>
      <c r="F11002" s="126">
        <v>34837</v>
      </c>
      <c r="G11002" s="248" t="s">
        <v>2164</v>
      </c>
      <c r="H11002" t="s">
        <v>16</v>
      </c>
      <c r="I11002" t="s">
        <v>129</v>
      </c>
      <c r="J11002" s="247" t="s">
        <v>1226</v>
      </c>
      <c r="K11002">
        <v>2014</v>
      </c>
      <c r="L11002" t="s">
        <v>30</v>
      </c>
      <c r="M11002"/>
      <c r="N11002"/>
      <c r="O11002"/>
      <c r="P11002"/>
      <c r="Q11002"/>
      <c r="U11002"/>
      <c r="V11002">
        <v>0</v>
      </c>
      <c r="W11002" s="247"/>
      <c r="X11002"/>
      <c r="Y11002"/>
      <c r="Z11002"/>
      <c r="AA11002"/>
      <c r="AB11002"/>
      <c r="AC11002"/>
      <c r="AD11002"/>
      <c r="AE11002"/>
      <c r="AF11002"/>
      <c r="AG11002"/>
    </row>
    <row r="11003" spans="1:35" x14ac:dyDescent="0.25">
      <c r="A11003" s="243">
        <v>339072</v>
      </c>
      <c r="B11003" s="244" t="s">
        <v>15146</v>
      </c>
      <c r="C11003" s="244" t="s">
        <v>244</v>
      </c>
      <c r="D11003" s="245" t="s">
        <v>330</v>
      </c>
      <c r="E11003" s="115" t="s">
        <v>76</v>
      </c>
      <c r="F11003" s="237">
        <v>34470</v>
      </c>
      <c r="G11003" s="245" t="s">
        <v>458</v>
      </c>
      <c r="H11003" s="115" t="s">
        <v>16</v>
      </c>
      <c r="I11003" t="s">
        <v>107</v>
      </c>
      <c r="J11003" s="244" t="s">
        <v>1226</v>
      </c>
      <c r="K11003" s="115">
        <v>2013</v>
      </c>
      <c r="L11003" s="115" t="s">
        <v>30</v>
      </c>
      <c r="U11003"/>
      <c r="V11003">
        <v>0</v>
      </c>
      <c r="W11003" s="244"/>
      <c r="AG11003" s="115" t="s">
        <v>4308</v>
      </c>
      <c r="AH11003" s="115" t="s">
        <v>4308</v>
      </c>
      <c r="AI11003" s="115" t="e">
        <f>VLOOKUP(A11003,'[2]دراسات قانونية'!$A$3:$E$600,1,0)</f>
        <v>#N/A</v>
      </c>
    </row>
    <row r="11004" spans="1:35" hidden="1" x14ac:dyDescent="0.25">
      <c r="A11004" s="246">
        <v>339073</v>
      </c>
      <c r="B11004" s="247" t="s">
        <v>15147</v>
      </c>
      <c r="C11004" s="247" t="s">
        <v>12303</v>
      </c>
      <c r="D11004" s="248" t="s">
        <v>270</v>
      </c>
      <c r="E11004" t="s">
        <v>77</v>
      </c>
      <c r="F11004" s="126">
        <v>31674</v>
      </c>
      <c r="G11004" s="248" t="s">
        <v>37</v>
      </c>
      <c r="H11004" t="s">
        <v>16</v>
      </c>
      <c r="I11004" t="s">
        <v>5306</v>
      </c>
      <c r="J11004" s="247" t="s">
        <v>1226</v>
      </c>
      <c r="K11004">
        <v>2004</v>
      </c>
      <c r="L11004" t="s">
        <v>37</v>
      </c>
      <c r="M11004"/>
      <c r="N11004"/>
      <c r="O11004"/>
      <c r="P11004"/>
      <c r="Q11004"/>
      <c r="U11004"/>
      <c r="V11004">
        <v>0</v>
      </c>
      <c r="W11004" s="247"/>
      <c r="X11004"/>
      <c r="Y11004"/>
      <c r="Z11004"/>
      <c r="AA11004"/>
      <c r="AB11004"/>
      <c r="AC11004"/>
      <c r="AD11004"/>
      <c r="AE11004"/>
      <c r="AF11004"/>
      <c r="AG11004"/>
    </row>
    <row r="11005" spans="1:35" hidden="1" x14ac:dyDescent="0.25">
      <c r="A11005" s="246">
        <v>339074</v>
      </c>
      <c r="B11005" s="247" t="s">
        <v>15148</v>
      </c>
      <c r="C11005" s="247" t="s">
        <v>244</v>
      </c>
      <c r="D11005" s="248" t="s">
        <v>5105</v>
      </c>
      <c r="E11005" t="s">
        <v>77</v>
      </c>
      <c r="F11005" s="126"/>
      <c r="G11005" s="248" t="s">
        <v>18</v>
      </c>
      <c r="H11005" t="s">
        <v>16</v>
      </c>
      <c r="I11005" t="s">
        <v>136</v>
      </c>
      <c r="J11005" s="247" t="s">
        <v>1226</v>
      </c>
      <c r="K11005">
        <v>2021</v>
      </c>
      <c r="L11005" t="s">
        <v>30</v>
      </c>
      <c r="M11005"/>
      <c r="N11005"/>
      <c r="O11005"/>
      <c r="P11005"/>
      <c r="Q11005"/>
      <c r="U11005"/>
      <c r="V11005">
        <v>0</v>
      </c>
      <c r="W11005" s="247"/>
      <c r="X11005"/>
      <c r="Y11005"/>
      <c r="Z11005"/>
      <c r="AA11005"/>
      <c r="AB11005"/>
      <c r="AC11005"/>
      <c r="AD11005"/>
      <c r="AE11005"/>
      <c r="AF11005"/>
      <c r="AG11005"/>
    </row>
    <row r="11006" spans="1:35" hidden="1" x14ac:dyDescent="0.25">
      <c r="A11006" s="246">
        <v>339075</v>
      </c>
      <c r="B11006" s="247" t="s">
        <v>15149</v>
      </c>
      <c r="C11006" s="247" t="s">
        <v>821</v>
      </c>
      <c r="D11006" s="248" t="s">
        <v>318</v>
      </c>
      <c r="E11006" t="s">
        <v>77</v>
      </c>
      <c r="F11006" s="126">
        <v>34425</v>
      </c>
      <c r="G11006" s="248" t="s">
        <v>18</v>
      </c>
      <c r="H11006" t="s">
        <v>16</v>
      </c>
      <c r="I11006" t="s">
        <v>136</v>
      </c>
      <c r="J11006" s="247" t="s">
        <v>1226</v>
      </c>
      <c r="K11006">
        <v>2014</v>
      </c>
      <c r="L11006" t="s">
        <v>18</v>
      </c>
      <c r="M11006"/>
      <c r="N11006"/>
      <c r="O11006"/>
      <c r="P11006"/>
      <c r="Q11006"/>
      <c r="U11006"/>
      <c r="V11006">
        <v>0</v>
      </c>
      <c r="W11006" s="247"/>
      <c r="X11006"/>
      <c r="Y11006"/>
      <c r="Z11006"/>
      <c r="AA11006"/>
      <c r="AB11006"/>
      <c r="AC11006"/>
      <c r="AD11006"/>
      <c r="AE11006"/>
      <c r="AF11006"/>
      <c r="AG11006"/>
    </row>
    <row r="11007" spans="1:35" hidden="1" x14ac:dyDescent="0.25">
      <c r="A11007" s="246">
        <v>339076</v>
      </c>
      <c r="B11007" s="247" t="s">
        <v>15150</v>
      </c>
      <c r="C11007" s="247" t="s">
        <v>246</v>
      </c>
      <c r="D11007" s="248" t="s">
        <v>230</v>
      </c>
      <c r="E11007" t="s">
        <v>77</v>
      </c>
      <c r="F11007" s="126">
        <v>35995</v>
      </c>
      <c r="G11007" s="248" t="s">
        <v>211</v>
      </c>
      <c r="H11007" t="s">
        <v>16</v>
      </c>
      <c r="I11007" t="s">
        <v>129</v>
      </c>
      <c r="J11007" s="247" t="s">
        <v>15</v>
      </c>
      <c r="K11007">
        <v>2016</v>
      </c>
      <c r="L11007" t="s">
        <v>30</v>
      </c>
      <c r="M11007"/>
      <c r="N11007"/>
      <c r="O11007"/>
      <c r="P11007"/>
      <c r="Q11007"/>
      <c r="U11007"/>
      <c r="V11007">
        <v>0</v>
      </c>
      <c r="W11007" s="247"/>
      <c r="X11007"/>
      <c r="Y11007"/>
      <c r="Z11007"/>
      <c r="AA11007"/>
      <c r="AB11007"/>
      <c r="AC11007"/>
      <c r="AD11007"/>
      <c r="AE11007"/>
      <c r="AF11007"/>
      <c r="AG11007"/>
      <c r="AH11007" s="115" t="s">
        <v>4308</v>
      </c>
    </row>
    <row r="11008" spans="1:35" hidden="1" x14ac:dyDescent="0.25">
      <c r="A11008" s="246">
        <v>339077</v>
      </c>
      <c r="B11008" s="247" t="s">
        <v>15151</v>
      </c>
      <c r="C11008" s="247" t="s">
        <v>212</v>
      </c>
      <c r="D11008" s="248" t="s">
        <v>409</v>
      </c>
      <c r="E11008" t="s">
        <v>77</v>
      </c>
      <c r="F11008" s="126">
        <v>37822</v>
      </c>
      <c r="G11008" s="248" t="s">
        <v>331</v>
      </c>
      <c r="H11008" t="s">
        <v>16</v>
      </c>
      <c r="I11008" t="s">
        <v>129</v>
      </c>
      <c r="J11008" s="247" t="s">
        <v>1226</v>
      </c>
      <c r="K11008">
        <v>2022</v>
      </c>
      <c r="L11008" t="s">
        <v>30</v>
      </c>
      <c r="M11008"/>
      <c r="N11008"/>
      <c r="O11008"/>
      <c r="P11008"/>
      <c r="Q11008"/>
      <c r="U11008"/>
      <c r="V11008">
        <v>0</v>
      </c>
      <c r="W11008" s="247"/>
      <c r="X11008"/>
      <c r="Y11008"/>
      <c r="Z11008"/>
      <c r="AA11008"/>
      <c r="AB11008"/>
      <c r="AC11008"/>
      <c r="AD11008"/>
      <c r="AE11008"/>
      <c r="AF11008"/>
      <c r="AG11008"/>
    </row>
    <row r="11009" spans="1:35" x14ac:dyDescent="0.25">
      <c r="A11009" s="243">
        <v>339078</v>
      </c>
      <c r="B11009" s="244" t="s">
        <v>15152</v>
      </c>
      <c r="C11009" s="244" t="s">
        <v>981</v>
      </c>
      <c r="D11009" s="245" t="s">
        <v>444</v>
      </c>
      <c r="E11009" s="115" t="s">
        <v>77</v>
      </c>
      <c r="F11009" s="237">
        <v>35065</v>
      </c>
      <c r="G11009" s="245" t="s">
        <v>993</v>
      </c>
      <c r="H11009" s="115" t="s">
        <v>16</v>
      </c>
      <c r="I11009" t="s">
        <v>107</v>
      </c>
      <c r="J11009" s="244" t="s">
        <v>15</v>
      </c>
      <c r="K11009" s="115">
        <v>2014</v>
      </c>
      <c r="L11009" s="115" t="s">
        <v>30</v>
      </c>
      <c r="U11009"/>
      <c r="V11009">
        <v>0</v>
      </c>
      <c r="W11009" s="244"/>
      <c r="AF11009" s="115" t="s">
        <v>4308</v>
      </c>
      <c r="AG11009" s="115" t="s">
        <v>4308</v>
      </c>
      <c r="AH11009" s="115" t="s">
        <v>4308</v>
      </c>
      <c r="AI11009" s="115" t="e">
        <f>VLOOKUP(A11009,'[2]دراسات قانونية'!$A$3:$E$600,1,0)</f>
        <v>#N/A</v>
      </c>
    </row>
    <row r="11010" spans="1:35" hidden="1" x14ac:dyDescent="0.25">
      <c r="A11010" s="246">
        <v>339079</v>
      </c>
      <c r="B11010" s="247" t="s">
        <v>15153</v>
      </c>
      <c r="C11010" s="247" t="s">
        <v>909</v>
      </c>
      <c r="D11010" s="248" t="s">
        <v>559</v>
      </c>
      <c r="E11010" t="s">
        <v>77</v>
      </c>
      <c r="F11010" s="126">
        <v>34344</v>
      </c>
      <c r="G11010" s="248" t="s">
        <v>11814</v>
      </c>
      <c r="H11010" t="s">
        <v>16</v>
      </c>
      <c r="I11010" t="s">
        <v>136</v>
      </c>
      <c r="J11010" s="247" t="s">
        <v>1226</v>
      </c>
      <c r="K11010">
        <v>2011</v>
      </c>
      <c r="L11010" t="s">
        <v>30</v>
      </c>
      <c r="M11010"/>
      <c r="N11010"/>
      <c r="O11010"/>
      <c r="P11010"/>
      <c r="Q11010"/>
      <c r="U11010"/>
      <c r="V11010">
        <v>0</v>
      </c>
      <c r="W11010" s="247"/>
      <c r="X11010"/>
      <c r="Y11010"/>
      <c r="Z11010"/>
      <c r="AA11010"/>
      <c r="AB11010"/>
      <c r="AC11010"/>
      <c r="AD11010"/>
      <c r="AE11010"/>
      <c r="AF11010"/>
      <c r="AG11010"/>
    </row>
    <row r="11011" spans="1:35" x14ac:dyDescent="0.25">
      <c r="A11011" s="243">
        <v>339080</v>
      </c>
      <c r="B11011" s="244" t="s">
        <v>15154</v>
      </c>
      <c r="C11011" s="244" t="s">
        <v>15155</v>
      </c>
      <c r="D11011" s="245" t="s">
        <v>381</v>
      </c>
      <c r="E11011" s="115" t="s">
        <v>76</v>
      </c>
      <c r="F11011" s="237">
        <v>34602</v>
      </c>
      <c r="G11011" s="245" t="s">
        <v>660</v>
      </c>
      <c r="H11011" s="115" t="s">
        <v>16</v>
      </c>
      <c r="I11011" t="s">
        <v>107</v>
      </c>
      <c r="J11011" s="244" t="s">
        <v>1226</v>
      </c>
      <c r="L11011" s="115" t="s">
        <v>18</v>
      </c>
      <c r="U11011"/>
      <c r="V11011">
        <v>0</v>
      </c>
      <c r="W11011" s="244"/>
      <c r="AE11011" s="115" t="s">
        <v>4308</v>
      </c>
      <c r="AF11011" s="115" t="s">
        <v>4308</v>
      </c>
      <c r="AG11011" s="115" t="s">
        <v>4308</v>
      </c>
      <c r="AH11011" s="115" t="s">
        <v>4308</v>
      </c>
      <c r="AI11011" s="115" t="e">
        <f>VLOOKUP(A11011,'[2]دراسات قانونية'!$A$3:$E$600,1,0)</f>
        <v>#N/A</v>
      </c>
    </row>
    <row r="11012" spans="1:35" hidden="1" x14ac:dyDescent="0.25">
      <c r="A11012" s="246">
        <v>339081</v>
      </c>
      <c r="B11012" s="247" t="s">
        <v>15156</v>
      </c>
      <c r="C11012" s="247" t="s">
        <v>15157</v>
      </c>
      <c r="D11012" s="248" t="s">
        <v>232</v>
      </c>
      <c r="E11012" t="s">
        <v>77</v>
      </c>
      <c r="F11012" s="126">
        <v>31148</v>
      </c>
      <c r="G11012" s="248" t="s">
        <v>626</v>
      </c>
      <c r="H11012" t="s">
        <v>16</v>
      </c>
      <c r="I11012" t="s">
        <v>129</v>
      </c>
      <c r="J11012" s="247" t="s">
        <v>1226</v>
      </c>
      <c r="K11012">
        <v>2003</v>
      </c>
      <c r="L11012" t="s">
        <v>30</v>
      </c>
      <c r="M11012"/>
      <c r="N11012"/>
      <c r="O11012"/>
      <c r="P11012"/>
      <c r="Q11012"/>
      <c r="U11012"/>
      <c r="V11012">
        <v>0</v>
      </c>
      <c r="W11012" s="247"/>
      <c r="X11012"/>
      <c r="Y11012"/>
      <c r="Z11012"/>
      <c r="AA11012"/>
      <c r="AB11012"/>
      <c r="AC11012"/>
      <c r="AD11012"/>
      <c r="AE11012"/>
      <c r="AF11012"/>
      <c r="AG11012" t="s">
        <v>4308</v>
      </c>
      <c r="AH11012" s="115" t="s">
        <v>4308</v>
      </c>
    </row>
    <row r="11013" spans="1:35" x14ac:dyDescent="0.25">
      <c r="A11013" s="243">
        <v>339082</v>
      </c>
      <c r="B11013" s="244" t="s">
        <v>15158</v>
      </c>
      <c r="C11013" s="244" t="s">
        <v>451</v>
      </c>
      <c r="D11013" s="245" t="s">
        <v>230</v>
      </c>
      <c r="E11013" s="115" t="s">
        <v>77</v>
      </c>
      <c r="F11013" s="237">
        <v>35034</v>
      </c>
      <c r="G11013" s="245" t="s">
        <v>230</v>
      </c>
      <c r="H11013" s="115" t="s">
        <v>16</v>
      </c>
      <c r="I11013" t="s">
        <v>107</v>
      </c>
      <c r="J11013" s="244" t="s">
        <v>15</v>
      </c>
      <c r="K11013" s="115">
        <v>2013</v>
      </c>
      <c r="L11013" s="115" t="s">
        <v>40</v>
      </c>
      <c r="U11013"/>
      <c r="V11013">
        <v>0</v>
      </c>
      <c r="W11013" s="244"/>
      <c r="AE11013" s="115" t="s">
        <v>4308</v>
      </c>
      <c r="AF11013" s="115" t="s">
        <v>4308</v>
      </c>
      <c r="AG11013" s="115" t="s">
        <v>4308</v>
      </c>
      <c r="AH11013" s="115" t="s">
        <v>4308</v>
      </c>
      <c r="AI11013" s="115" t="e">
        <f>VLOOKUP(A11013,'[2]دراسات قانونية'!$A$3:$E$600,1,0)</f>
        <v>#N/A</v>
      </c>
    </row>
    <row r="11014" spans="1:35" x14ac:dyDescent="0.25">
      <c r="A11014" s="243">
        <v>339083</v>
      </c>
      <c r="B11014" s="244" t="s">
        <v>15159</v>
      </c>
      <c r="C11014" s="244" t="s">
        <v>244</v>
      </c>
      <c r="D11014" s="245" t="s">
        <v>15160</v>
      </c>
      <c r="E11014" s="115" t="s">
        <v>77</v>
      </c>
      <c r="F11014" s="237">
        <v>31237</v>
      </c>
      <c r="G11014" s="245" t="s">
        <v>15161</v>
      </c>
      <c r="H11014" s="115" t="s">
        <v>16</v>
      </c>
      <c r="I11014" t="s">
        <v>107</v>
      </c>
      <c r="J11014" s="244" t="s">
        <v>1226</v>
      </c>
      <c r="K11014" s="115">
        <v>2022</v>
      </c>
      <c r="L11014" s="115" t="s">
        <v>18</v>
      </c>
      <c r="U11014"/>
      <c r="V11014">
        <v>0</v>
      </c>
      <c r="W11014" s="244"/>
      <c r="AI11014" s="115" t="e">
        <f>VLOOKUP(A11014,'[2]دراسات قانونية'!$A$3:$E$600,1,0)</f>
        <v>#N/A</v>
      </c>
    </row>
    <row r="11015" spans="1:35" hidden="1" x14ac:dyDescent="0.25">
      <c r="A11015" s="246">
        <v>339084</v>
      </c>
      <c r="B11015" s="247" t="s">
        <v>15162</v>
      </c>
      <c r="C11015" s="247" t="s">
        <v>9644</v>
      </c>
      <c r="D11015" s="248" t="s">
        <v>232</v>
      </c>
      <c r="E11015" t="s">
        <v>77</v>
      </c>
      <c r="F11015" s="126">
        <v>37313</v>
      </c>
      <c r="G11015" s="248" t="s">
        <v>383</v>
      </c>
      <c r="H11015" t="s">
        <v>16</v>
      </c>
      <c r="I11015" t="s">
        <v>136</v>
      </c>
      <c r="J11015" s="247" t="s">
        <v>15</v>
      </c>
      <c r="K11015">
        <v>2020</v>
      </c>
      <c r="L11015" t="s">
        <v>30</v>
      </c>
      <c r="M11015"/>
      <c r="N11015"/>
      <c r="O11015"/>
      <c r="P11015"/>
      <c r="Q11015"/>
      <c r="U11015"/>
      <c r="V11015">
        <v>0</v>
      </c>
      <c r="W11015" s="247"/>
      <c r="X11015"/>
      <c r="Y11015"/>
      <c r="Z11015"/>
      <c r="AA11015"/>
      <c r="AB11015"/>
      <c r="AC11015"/>
      <c r="AD11015"/>
      <c r="AE11015"/>
      <c r="AF11015"/>
      <c r="AG11015"/>
    </row>
    <row r="11016" spans="1:35" hidden="1" x14ac:dyDescent="0.25">
      <c r="A11016" s="246">
        <v>339085</v>
      </c>
      <c r="B11016" s="247" t="s">
        <v>15163</v>
      </c>
      <c r="C11016" s="247" t="s">
        <v>360</v>
      </c>
      <c r="D11016" s="248" t="s">
        <v>15164</v>
      </c>
      <c r="E11016" t="s">
        <v>77</v>
      </c>
      <c r="F11016" s="126">
        <v>37377</v>
      </c>
      <c r="G11016" s="248" t="s">
        <v>47</v>
      </c>
      <c r="H11016" t="s">
        <v>16</v>
      </c>
      <c r="I11016" t="s">
        <v>129</v>
      </c>
      <c r="J11016" s="247" t="s">
        <v>1226</v>
      </c>
      <c r="K11016">
        <v>2020</v>
      </c>
      <c r="L11016" t="s">
        <v>30</v>
      </c>
      <c r="M11016"/>
      <c r="N11016"/>
      <c r="O11016"/>
      <c r="P11016"/>
      <c r="Q11016"/>
      <c r="R11016" s="115">
        <v>9361</v>
      </c>
      <c r="S11016" s="115">
        <v>45721</v>
      </c>
      <c r="T11016" s="115">
        <v>70000</v>
      </c>
      <c r="U11016"/>
      <c r="V11016">
        <v>0</v>
      </c>
      <c r="W11016" s="247"/>
      <c r="X11016"/>
      <c r="Y11016"/>
      <c r="Z11016"/>
      <c r="AA11016"/>
      <c r="AB11016"/>
      <c r="AC11016"/>
      <c r="AD11016"/>
      <c r="AE11016"/>
      <c r="AF11016"/>
      <c r="AG11016"/>
    </row>
    <row r="11017" spans="1:35" hidden="1" x14ac:dyDescent="0.25">
      <c r="A11017" s="246">
        <v>339086</v>
      </c>
      <c r="B11017" s="247" t="s">
        <v>15165</v>
      </c>
      <c r="C11017" s="247" t="s">
        <v>5064</v>
      </c>
      <c r="D11017" s="248" t="s">
        <v>989</v>
      </c>
      <c r="E11017" t="s">
        <v>76</v>
      </c>
      <c r="F11017" s="126">
        <v>35005</v>
      </c>
      <c r="G11017" s="248" t="s">
        <v>18</v>
      </c>
      <c r="H11017" t="s">
        <v>16</v>
      </c>
      <c r="I11017" t="s">
        <v>129</v>
      </c>
      <c r="J11017" s="247" t="s">
        <v>1226</v>
      </c>
      <c r="K11017"/>
      <c r="L11017" t="s">
        <v>30</v>
      </c>
      <c r="M11017"/>
      <c r="N11017"/>
      <c r="O11017"/>
      <c r="P11017"/>
      <c r="Q11017"/>
      <c r="U11017"/>
      <c r="V11017">
        <v>0</v>
      </c>
      <c r="W11017" s="247"/>
      <c r="X11017"/>
      <c r="Y11017"/>
      <c r="Z11017"/>
      <c r="AA11017"/>
      <c r="AB11017"/>
      <c r="AC11017"/>
      <c r="AD11017"/>
      <c r="AE11017" t="s">
        <v>4308</v>
      </c>
      <c r="AF11017" t="s">
        <v>4308</v>
      </c>
      <c r="AG11017" t="s">
        <v>4308</v>
      </c>
      <c r="AH11017" s="115" t="s">
        <v>4308</v>
      </c>
    </row>
    <row r="11018" spans="1:35" x14ac:dyDescent="0.25">
      <c r="A11018" s="243">
        <v>339087</v>
      </c>
      <c r="B11018" s="244" t="s">
        <v>15166</v>
      </c>
      <c r="C11018" s="244" t="s">
        <v>317</v>
      </c>
      <c r="D11018" s="245" t="s">
        <v>430</v>
      </c>
      <c r="E11018" s="115" t="s">
        <v>76</v>
      </c>
      <c r="F11018" s="237">
        <v>29641</v>
      </c>
      <c r="G11018" s="245" t="s">
        <v>18</v>
      </c>
      <c r="H11018" s="115" t="s">
        <v>16</v>
      </c>
      <c r="I11018" t="s">
        <v>107</v>
      </c>
      <c r="J11018" s="244" t="s">
        <v>1226</v>
      </c>
      <c r="K11018" s="115">
        <v>2006</v>
      </c>
      <c r="L11018" s="115" t="s">
        <v>18</v>
      </c>
      <c r="U11018"/>
      <c r="V11018">
        <v>0</v>
      </c>
      <c r="W11018" s="244"/>
      <c r="AE11018" s="115" t="s">
        <v>4308</v>
      </c>
      <c r="AF11018" s="115" t="s">
        <v>4308</v>
      </c>
      <c r="AG11018" s="115" t="s">
        <v>4308</v>
      </c>
      <c r="AH11018" s="115" t="s">
        <v>4308</v>
      </c>
      <c r="AI11018" s="115" t="e">
        <f>VLOOKUP(A11018,'[2]دراسات قانونية'!$A$3:$E$600,1,0)</f>
        <v>#N/A</v>
      </c>
    </row>
    <row r="11019" spans="1:35" hidden="1" x14ac:dyDescent="0.25">
      <c r="A11019" s="246">
        <v>339088</v>
      </c>
      <c r="B11019" s="247" t="s">
        <v>15167</v>
      </c>
      <c r="C11019" s="247" t="s">
        <v>15168</v>
      </c>
      <c r="D11019" s="248" t="s">
        <v>751</v>
      </c>
      <c r="E11019" t="s">
        <v>77</v>
      </c>
      <c r="F11019" s="126">
        <v>33675</v>
      </c>
      <c r="G11019" s="248" t="s">
        <v>18</v>
      </c>
      <c r="H11019" t="s">
        <v>16</v>
      </c>
      <c r="I11019" t="s">
        <v>129</v>
      </c>
      <c r="J11019" s="247" t="s">
        <v>1226</v>
      </c>
      <c r="K11019">
        <v>2009</v>
      </c>
      <c r="L11019" t="s">
        <v>18</v>
      </c>
      <c r="M11019"/>
      <c r="N11019"/>
      <c r="O11019"/>
      <c r="P11019"/>
      <c r="Q11019"/>
      <c r="U11019"/>
      <c r="V11019">
        <v>0</v>
      </c>
      <c r="W11019" s="247"/>
      <c r="X11019"/>
      <c r="Y11019"/>
      <c r="Z11019"/>
      <c r="AA11019"/>
      <c r="AB11019"/>
      <c r="AC11019"/>
      <c r="AD11019"/>
      <c r="AE11019"/>
      <c r="AF11019"/>
      <c r="AG11019"/>
      <c r="AH11019" s="115" t="s">
        <v>4308</v>
      </c>
    </row>
    <row r="11020" spans="1:35" hidden="1" x14ac:dyDescent="0.25">
      <c r="A11020" s="246">
        <v>339089</v>
      </c>
      <c r="B11020" s="247" t="s">
        <v>15169</v>
      </c>
      <c r="C11020" s="247" t="s">
        <v>227</v>
      </c>
      <c r="D11020" s="248" t="s">
        <v>433</v>
      </c>
      <c r="E11020" t="s">
        <v>77</v>
      </c>
      <c r="F11020" s="126">
        <v>37622</v>
      </c>
      <c r="G11020" s="248" t="s">
        <v>713</v>
      </c>
      <c r="H11020" t="s">
        <v>16</v>
      </c>
      <c r="I11020" t="s">
        <v>201</v>
      </c>
      <c r="J11020" s="247" t="s">
        <v>15</v>
      </c>
      <c r="K11020"/>
      <c r="L11020" t="s">
        <v>30</v>
      </c>
      <c r="M11020"/>
      <c r="N11020"/>
      <c r="O11020"/>
      <c r="P11020"/>
      <c r="Q11020"/>
      <c r="U11020"/>
      <c r="V11020">
        <v>0</v>
      </c>
      <c r="W11020" s="247"/>
      <c r="X11020"/>
      <c r="Y11020"/>
      <c r="Z11020"/>
      <c r="AA11020"/>
      <c r="AB11020"/>
      <c r="AC11020"/>
      <c r="AD11020"/>
      <c r="AE11020"/>
      <c r="AF11020"/>
      <c r="AG11020"/>
    </row>
    <row r="11021" spans="1:35" hidden="1" x14ac:dyDescent="0.25">
      <c r="A11021" s="246">
        <v>339090</v>
      </c>
      <c r="B11021" s="247" t="s">
        <v>15170</v>
      </c>
      <c r="C11021" s="247" t="s">
        <v>515</v>
      </c>
      <c r="D11021" s="248" t="s">
        <v>415</v>
      </c>
      <c r="E11021" t="s">
        <v>77</v>
      </c>
      <c r="F11021" s="126">
        <v>34176</v>
      </c>
      <c r="G11021" s="248" t="s">
        <v>18</v>
      </c>
      <c r="H11021" t="s">
        <v>59</v>
      </c>
      <c r="I11021" t="s">
        <v>136</v>
      </c>
      <c r="J11021" s="247" t="s">
        <v>1226</v>
      </c>
      <c r="K11021">
        <v>2013</v>
      </c>
      <c r="L11021" t="s">
        <v>18</v>
      </c>
      <c r="M11021"/>
      <c r="N11021"/>
      <c r="O11021"/>
      <c r="P11021"/>
      <c r="Q11021"/>
      <c r="U11021"/>
      <c r="V11021">
        <v>0</v>
      </c>
      <c r="W11021" s="247"/>
      <c r="X11021"/>
      <c r="Y11021"/>
      <c r="Z11021"/>
      <c r="AA11021"/>
      <c r="AB11021"/>
      <c r="AC11021"/>
      <c r="AD11021"/>
      <c r="AE11021"/>
      <c r="AF11021"/>
      <c r="AG11021"/>
    </row>
    <row r="11022" spans="1:35" x14ac:dyDescent="0.25">
      <c r="A11022" s="243">
        <v>339091</v>
      </c>
      <c r="B11022" s="244" t="s">
        <v>15171</v>
      </c>
      <c r="C11022" s="244" t="s">
        <v>380</v>
      </c>
      <c r="D11022" s="245" t="s">
        <v>15172</v>
      </c>
      <c r="E11022" s="115" t="s">
        <v>77</v>
      </c>
      <c r="F11022" s="237">
        <v>37070</v>
      </c>
      <c r="G11022" s="245" t="s">
        <v>15173</v>
      </c>
      <c r="H11022" s="115" t="s">
        <v>16</v>
      </c>
      <c r="I11022" t="s">
        <v>107</v>
      </c>
      <c r="J11022" s="244" t="s">
        <v>1226</v>
      </c>
      <c r="K11022" s="115">
        <v>2022</v>
      </c>
      <c r="L11022" s="115" t="s">
        <v>18</v>
      </c>
      <c r="U11022"/>
      <c r="V11022">
        <v>0</v>
      </c>
      <c r="W11022" s="244"/>
      <c r="AI11022" s="115" t="e">
        <f>VLOOKUP(A11022,'[2]دراسات قانونية'!$A$3:$E$600,1,0)</f>
        <v>#N/A</v>
      </c>
    </row>
    <row r="11023" spans="1:35" hidden="1" x14ac:dyDescent="0.25">
      <c r="A11023" s="246">
        <v>339092</v>
      </c>
      <c r="B11023" s="247" t="s">
        <v>15174</v>
      </c>
      <c r="C11023" s="247" t="s">
        <v>324</v>
      </c>
      <c r="D11023" s="248" t="s">
        <v>15175</v>
      </c>
      <c r="E11023" t="s">
        <v>77</v>
      </c>
      <c r="F11023" s="126"/>
      <c r="G11023" s="248" t="s">
        <v>15176</v>
      </c>
      <c r="H11023" t="s">
        <v>19</v>
      </c>
      <c r="I11023" t="s">
        <v>129</v>
      </c>
      <c r="J11023" s="247" t="s">
        <v>1226</v>
      </c>
      <c r="K11023">
        <v>2022</v>
      </c>
      <c r="L11023" t="s">
        <v>73</v>
      </c>
      <c r="M11023"/>
      <c r="N11023"/>
      <c r="O11023"/>
      <c r="P11023"/>
      <c r="Q11023"/>
      <c r="U11023"/>
      <c r="V11023">
        <v>0</v>
      </c>
      <c r="W11023" s="247"/>
      <c r="X11023"/>
      <c r="Y11023"/>
      <c r="Z11023"/>
      <c r="AA11023"/>
      <c r="AB11023"/>
      <c r="AC11023"/>
      <c r="AD11023"/>
      <c r="AE11023"/>
      <c r="AF11023"/>
      <c r="AG11023"/>
    </row>
    <row r="11024" spans="1:35" hidden="1" x14ac:dyDescent="0.25">
      <c r="A11024" s="243">
        <v>339093</v>
      </c>
      <c r="B11024" s="244" t="s">
        <v>2515</v>
      </c>
      <c r="C11024" s="244" t="s">
        <v>364</v>
      </c>
      <c r="D11024" s="245" t="s">
        <v>230</v>
      </c>
      <c r="E11024" s="115" t="s">
        <v>77</v>
      </c>
      <c r="F11024" s="237">
        <v>35930</v>
      </c>
      <c r="G11024" s="245" t="s">
        <v>788</v>
      </c>
      <c r="H11024" s="115" t="s">
        <v>16</v>
      </c>
      <c r="I11024" t="s">
        <v>199</v>
      </c>
      <c r="J11024" s="244" t="s">
        <v>1226</v>
      </c>
      <c r="L11024" s="115" t="s">
        <v>30</v>
      </c>
      <c r="U11024"/>
      <c r="V11024">
        <v>0</v>
      </c>
      <c r="W11024" s="244"/>
    </row>
    <row r="11025" spans="1:35" hidden="1" x14ac:dyDescent="0.25">
      <c r="A11025" s="246">
        <v>339094</v>
      </c>
      <c r="B11025" s="247" t="s">
        <v>15177</v>
      </c>
      <c r="C11025" s="247" t="s">
        <v>219</v>
      </c>
      <c r="D11025" s="248" t="s">
        <v>276</v>
      </c>
      <c r="E11025" t="s">
        <v>77</v>
      </c>
      <c r="F11025" s="126">
        <v>32992</v>
      </c>
      <c r="G11025" s="248" t="s">
        <v>15178</v>
      </c>
      <c r="H11025" t="s">
        <v>16</v>
      </c>
      <c r="I11025" t="s">
        <v>136</v>
      </c>
      <c r="J11025" s="247" t="s">
        <v>1226</v>
      </c>
      <c r="K11025">
        <v>2013</v>
      </c>
      <c r="L11025" t="s">
        <v>73</v>
      </c>
      <c r="M11025"/>
      <c r="N11025"/>
      <c r="O11025"/>
      <c r="P11025"/>
      <c r="Q11025"/>
      <c r="U11025"/>
      <c r="V11025">
        <v>0</v>
      </c>
      <c r="W11025" s="247"/>
      <c r="X11025"/>
      <c r="Y11025"/>
      <c r="Z11025"/>
      <c r="AA11025"/>
      <c r="AB11025"/>
      <c r="AC11025"/>
      <c r="AD11025"/>
      <c r="AE11025"/>
      <c r="AF11025"/>
      <c r="AG11025"/>
    </row>
    <row r="11026" spans="1:35" x14ac:dyDescent="0.25">
      <c r="A11026" s="243">
        <v>339095</v>
      </c>
      <c r="B11026" s="244" t="s">
        <v>15179</v>
      </c>
      <c r="C11026" s="244" t="s">
        <v>13103</v>
      </c>
      <c r="D11026" s="245" t="s">
        <v>310</v>
      </c>
      <c r="E11026" s="115" t="s">
        <v>77</v>
      </c>
      <c r="F11026" s="237">
        <v>33178</v>
      </c>
      <c r="G11026" s="245" t="s">
        <v>586</v>
      </c>
      <c r="H11026" s="115" t="s">
        <v>16</v>
      </c>
      <c r="I11026" t="s">
        <v>107</v>
      </c>
      <c r="J11026" s="244" t="s">
        <v>1226</v>
      </c>
      <c r="K11026" s="115">
        <v>2009</v>
      </c>
      <c r="L11026" s="115" t="s">
        <v>30</v>
      </c>
      <c r="U11026"/>
      <c r="V11026">
        <v>0</v>
      </c>
      <c r="W11026" s="244"/>
      <c r="AH11026" s="115" t="s">
        <v>4308</v>
      </c>
      <c r="AI11026" s="115" t="e">
        <f>VLOOKUP(A11026,'[2]دراسات قانونية'!$A$3:$E$600,1,0)</f>
        <v>#N/A</v>
      </c>
    </row>
    <row r="11027" spans="1:35" hidden="1" x14ac:dyDescent="0.25">
      <c r="A11027" s="246">
        <v>339096</v>
      </c>
      <c r="B11027" s="247" t="s">
        <v>14607</v>
      </c>
      <c r="C11027" s="247" t="s">
        <v>348</v>
      </c>
      <c r="D11027" s="248" t="s">
        <v>696</v>
      </c>
      <c r="E11027" t="s">
        <v>76</v>
      </c>
      <c r="F11027" s="126">
        <v>31778</v>
      </c>
      <c r="G11027" s="248" t="s">
        <v>666</v>
      </c>
      <c r="H11027" t="s">
        <v>16</v>
      </c>
      <c r="I11027" t="s">
        <v>136</v>
      </c>
      <c r="J11027" s="247" t="s">
        <v>1226</v>
      </c>
      <c r="K11027">
        <v>2022</v>
      </c>
      <c r="L11027" t="s">
        <v>18</v>
      </c>
      <c r="M11027"/>
      <c r="N11027"/>
      <c r="O11027"/>
      <c r="P11027"/>
      <c r="Q11027"/>
      <c r="U11027"/>
      <c r="V11027">
        <v>0</v>
      </c>
      <c r="W11027" s="247"/>
      <c r="X11027"/>
      <c r="Y11027"/>
      <c r="Z11027"/>
      <c r="AA11027"/>
      <c r="AB11027"/>
      <c r="AC11027"/>
      <c r="AD11027"/>
      <c r="AE11027"/>
      <c r="AF11027"/>
      <c r="AG11027"/>
    </row>
    <row r="11028" spans="1:35" x14ac:dyDescent="0.25">
      <c r="A11028" s="243">
        <v>339097</v>
      </c>
      <c r="B11028" s="244" t="s">
        <v>15180</v>
      </c>
      <c r="C11028" s="244" t="s">
        <v>570</v>
      </c>
      <c r="D11028" s="245" t="s">
        <v>15181</v>
      </c>
      <c r="E11028" s="115" t="s">
        <v>76</v>
      </c>
      <c r="F11028" s="237">
        <v>35497</v>
      </c>
      <c r="G11028" s="245" t="s">
        <v>15182</v>
      </c>
      <c r="H11028" s="115" t="s">
        <v>16</v>
      </c>
      <c r="I11028" t="s">
        <v>107</v>
      </c>
      <c r="J11028" s="244" t="s">
        <v>15</v>
      </c>
      <c r="K11028" s="115">
        <v>2015</v>
      </c>
      <c r="L11028" s="115" t="s">
        <v>40</v>
      </c>
      <c r="U11028"/>
      <c r="V11028">
        <v>0</v>
      </c>
      <c r="W11028" s="244"/>
      <c r="AE11028" s="115" t="s">
        <v>4308</v>
      </c>
      <c r="AF11028" s="115" t="s">
        <v>4308</v>
      </c>
      <c r="AG11028" s="115" t="s">
        <v>4308</v>
      </c>
      <c r="AH11028" s="115" t="s">
        <v>4308</v>
      </c>
      <c r="AI11028" s="115" t="e">
        <f>VLOOKUP(A11028,'[2]دراسات قانونية'!$A$3:$E$600,1,0)</f>
        <v>#N/A</v>
      </c>
    </row>
    <row r="11029" spans="1:35" x14ac:dyDescent="0.25">
      <c r="A11029" s="243">
        <v>339098</v>
      </c>
      <c r="B11029" s="244" t="s">
        <v>11880</v>
      </c>
      <c r="C11029" s="244" t="s">
        <v>227</v>
      </c>
      <c r="D11029" s="245" t="s">
        <v>15183</v>
      </c>
      <c r="E11029" s="115" t="s">
        <v>76</v>
      </c>
      <c r="F11029" s="237">
        <v>37598</v>
      </c>
      <c r="G11029" s="245" t="s">
        <v>705</v>
      </c>
      <c r="H11029" s="115" t="s">
        <v>16</v>
      </c>
      <c r="I11029" t="s">
        <v>107</v>
      </c>
      <c r="J11029" s="244" t="s">
        <v>1226</v>
      </c>
      <c r="K11029" s="115">
        <v>2021</v>
      </c>
      <c r="L11029" s="115" t="s">
        <v>67</v>
      </c>
      <c r="U11029"/>
      <c r="V11029">
        <v>0</v>
      </c>
      <c r="W11029" s="244"/>
      <c r="AG11029" s="115" t="s">
        <v>4308</v>
      </c>
      <c r="AH11029" s="115" t="s">
        <v>4308</v>
      </c>
      <c r="AI11029" s="115" t="e">
        <f>VLOOKUP(A11029,'[2]دراسات قانونية'!$A$3:$E$600,1,0)</f>
        <v>#N/A</v>
      </c>
    </row>
    <row r="11030" spans="1:35" x14ac:dyDescent="0.25">
      <c r="A11030" s="243">
        <v>339099</v>
      </c>
      <c r="B11030" s="244" t="s">
        <v>15184</v>
      </c>
      <c r="C11030" s="244" t="s">
        <v>227</v>
      </c>
      <c r="D11030" s="245" t="s">
        <v>437</v>
      </c>
      <c r="E11030" s="115" t="s">
        <v>76</v>
      </c>
      <c r="F11030" s="237"/>
      <c r="G11030" s="245" t="s">
        <v>18</v>
      </c>
      <c r="H11030" s="115" t="s">
        <v>16</v>
      </c>
      <c r="I11030" t="s">
        <v>107</v>
      </c>
      <c r="J11030" s="244" t="s">
        <v>15</v>
      </c>
      <c r="K11030" s="115">
        <v>2022</v>
      </c>
      <c r="L11030" s="115" t="s">
        <v>18</v>
      </c>
      <c r="U11030"/>
      <c r="V11030">
        <v>0</v>
      </c>
      <c r="W11030" s="244"/>
      <c r="AF11030" s="115" t="s">
        <v>4308</v>
      </c>
      <c r="AG11030" s="115" t="s">
        <v>4308</v>
      </c>
      <c r="AH11030" s="115" t="s">
        <v>4308</v>
      </c>
      <c r="AI11030" s="115" t="e">
        <f>VLOOKUP(A11030,'[2]دراسات قانونية'!$A$3:$E$600,1,0)</f>
        <v>#N/A</v>
      </c>
    </row>
    <row r="11031" spans="1:35" x14ac:dyDescent="0.25">
      <c r="A11031" s="243">
        <v>339100</v>
      </c>
      <c r="B11031" s="244" t="s">
        <v>15185</v>
      </c>
      <c r="C11031" s="244" t="s">
        <v>2160</v>
      </c>
      <c r="D11031" s="245" t="s">
        <v>238</v>
      </c>
      <c r="E11031" s="115" t="s">
        <v>77</v>
      </c>
      <c r="F11031" s="237">
        <v>36071</v>
      </c>
      <c r="G11031" s="245" t="s">
        <v>2161</v>
      </c>
      <c r="H11031" s="115" t="s">
        <v>16</v>
      </c>
      <c r="I11031" t="s">
        <v>107</v>
      </c>
      <c r="J11031" s="244" t="s">
        <v>15</v>
      </c>
      <c r="K11031" s="115">
        <v>2017</v>
      </c>
      <c r="L11031" s="115" t="s">
        <v>73</v>
      </c>
      <c r="U11031"/>
      <c r="V11031">
        <v>0</v>
      </c>
      <c r="W11031" s="244"/>
      <c r="AE11031" s="115" t="s">
        <v>4308</v>
      </c>
      <c r="AF11031" s="115" t="s">
        <v>4308</v>
      </c>
      <c r="AG11031" s="115" t="s">
        <v>4308</v>
      </c>
      <c r="AH11031" s="115" t="s">
        <v>4308</v>
      </c>
      <c r="AI11031" s="115" t="e">
        <f>VLOOKUP(A11031,'[2]دراسات قانونية'!$A$3:$E$600,1,0)</f>
        <v>#N/A</v>
      </c>
    </row>
    <row r="11032" spans="1:35" hidden="1" x14ac:dyDescent="0.25">
      <c r="A11032" s="246">
        <v>339101</v>
      </c>
      <c r="B11032" s="247" t="s">
        <v>15185</v>
      </c>
      <c r="C11032" s="247" t="s">
        <v>1867</v>
      </c>
      <c r="D11032" s="248" t="s">
        <v>220</v>
      </c>
      <c r="E11032" t="s">
        <v>77</v>
      </c>
      <c r="F11032" s="126">
        <v>36656</v>
      </c>
      <c r="G11032" s="248" t="s">
        <v>211</v>
      </c>
      <c r="H11032" t="s">
        <v>16</v>
      </c>
      <c r="I11032" t="s">
        <v>136</v>
      </c>
      <c r="J11032" s="247" t="s">
        <v>1226</v>
      </c>
      <c r="K11032"/>
      <c r="L11032" t="s">
        <v>18</v>
      </c>
      <c r="M11032"/>
      <c r="N11032"/>
      <c r="O11032"/>
      <c r="P11032"/>
      <c r="Q11032"/>
      <c r="U11032"/>
      <c r="V11032">
        <v>0</v>
      </c>
      <c r="W11032" s="247"/>
      <c r="X11032"/>
      <c r="Y11032"/>
      <c r="Z11032"/>
      <c r="AA11032"/>
      <c r="AB11032"/>
      <c r="AC11032"/>
      <c r="AD11032"/>
      <c r="AE11032"/>
      <c r="AF11032" t="s">
        <v>4308</v>
      </c>
      <c r="AG11032" t="s">
        <v>4308</v>
      </c>
      <c r="AH11032" s="115" t="s">
        <v>4308</v>
      </c>
    </row>
    <row r="11033" spans="1:35" hidden="1" x14ac:dyDescent="0.25">
      <c r="A11033" s="246">
        <v>339102</v>
      </c>
      <c r="B11033" s="247" t="s">
        <v>15186</v>
      </c>
      <c r="C11033" s="247" t="s">
        <v>244</v>
      </c>
      <c r="D11033" s="248" t="s">
        <v>373</v>
      </c>
      <c r="E11033" t="s">
        <v>77</v>
      </c>
      <c r="F11033" s="126">
        <v>33543</v>
      </c>
      <c r="G11033" s="248" t="s">
        <v>2210</v>
      </c>
      <c r="H11033" t="s">
        <v>16</v>
      </c>
      <c r="I11033" t="s">
        <v>129</v>
      </c>
      <c r="J11033" s="247" t="s">
        <v>1226</v>
      </c>
      <c r="K11033"/>
      <c r="L11033" t="s">
        <v>47</v>
      </c>
      <c r="M11033"/>
      <c r="N11033"/>
      <c r="O11033"/>
      <c r="P11033"/>
      <c r="Q11033"/>
      <c r="U11033"/>
      <c r="V11033">
        <v>0</v>
      </c>
      <c r="W11033" s="247"/>
      <c r="X11033"/>
      <c r="Y11033"/>
      <c r="Z11033"/>
      <c r="AA11033"/>
      <c r="AB11033"/>
      <c r="AC11033"/>
      <c r="AD11033"/>
      <c r="AE11033"/>
      <c r="AF11033"/>
      <c r="AG11033"/>
      <c r="AH11033" s="115" t="s">
        <v>4308</v>
      </c>
    </row>
    <row r="11034" spans="1:35" hidden="1" x14ac:dyDescent="0.25">
      <c r="A11034" s="246">
        <v>339103</v>
      </c>
      <c r="B11034" s="247" t="s">
        <v>15187</v>
      </c>
      <c r="C11034" s="247" t="s">
        <v>219</v>
      </c>
      <c r="D11034" s="248" t="s">
        <v>15188</v>
      </c>
      <c r="E11034" t="s">
        <v>77</v>
      </c>
      <c r="F11034" s="126">
        <v>32657</v>
      </c>
      <c r="G11034" s="248" t="s">
        <v>215</v>
      </c>
      <c r="H11034" t="s">
        <v>16</v>
      </c>
      <c r="I11034" t="s">
        <v>129</v>
      </c>
      <c r="J11034" s="247" t="s">
        <v>1226</v>
      </c>
      <c r="K11034">
        <v>2007</v>
      </c>
      <c r="L11034" t="s">
        <v>18</v>
      </c>
      <c r="M11034"/>
      <c r="N11034"/>
      <c r="O11034"/>
      <c r="P11034"/>
      <c r="Q11034"/>
      <c r="U11034"/>
      <c r="V11034">
        <v>0</v>
      </c>
      <c r="W11034" s="247"/>
      <c r="X11034"/>
      <c r="Y11034"/>
      <c r="Z11034"/>
      <c r="AA11034"/>
      <c r="AB11034"/>
      <c r="AC11034"/>
      <c r="AD11034"/>
      <c r="AE11034"/>
      <c r="AF11034"/>
      <c r="AG11034"/>
      <c r="AH11034" s="115" t="s">
        <v>4308</v>
      </c>
    </row>
    <row r="11035" spans="1:35" hidden="1" x14ac:dyDescent="0.25">
      <c r="A11035" s="246">
        <v>339104</v>
      </c>
      <c r="B11035" s="247" t="s">
        <v>15189</v>
      </c>
      <c r="C11035" s="247" t="s">
        <v>609</v>
      </c>
      <c r="D11035" s="248" t="s">
        <v>633</v>
      </c>
      <c r="E11035" t="s">
        <v>77</v>
      </c>
      <c r="F11035" s="126">
        <v>35438</v>
      </c>
      <c r="G11035" s="248" t="s">
        <v>15190</v>
      </c>
      <c r="H11035" t="s">
        <v>16</v>
      </c>
      <c r="I11035" t="s">
        <v>129</v>
      </c>
      <c r="J11035" s="247" t="s">
        <v>1226</v>
      </c>
      <c r="K11035">
        <v>2015</v>
      </c>
      <c r="L11035" t="s">
        <v>18</v>
      </c>
      <c r="M11035"/>
      <c r="N11035"/>
      <c r="O11035"/>
      <c r="P11035"/>
      <c r="Q11035"/>
      <c r="U11035"/>
      <c r="V11035">
        <v>0</v>
      </c>
      <c r="W11035" s="247"/>
      <c r="X11035"/>
      <c r="Y11035"/>
      <c r="Z11035"/>
      <c r="AA11035"/>
      <c r="AB11035"/>
      <c r="AC11035"/>
      <c r="AD11035"/>
      <c r="AE11035"/>
      <c r="AF11035"/>
      <c r="AG11035"/>
    </row>
    <row r="11036" spans="1:35" x14ac:dyDescent="0.25">
      <c r="A11036" s="243">
        <v>339105</v>
      </c>
      <c r="B11036" s="244" t="s">
        <v>15191</v>
      </c>
      <c r="C11036" s="244" t="s">
        <v>703</v>
      </c>
      <c r="D11036" s="245" t="s">
        <v>281</v>
      </c>
      <c r="E11036" s="115" t="s">
        <v>77</v>
      </c>
      <c r="F11036" s="237">
        <v>33009</v>
      </c>
      <c r="G11036" s="245" t="s">
        <v>719</v>
      </c>
      <c r="H11036" s="115" t="s">
        <v>16</v>
      </c>
      <c r="I11036" t="s">
        <v>107</v>
      </c>
      <c r="J11036" s="244" t="s">
        <v>1226</v>
      </c>
      <c r="K11036" s="115">
        <v>2008</v>
      </c>
      <c r="L11036" s="115" t="s">
        <v>40</v>
      </c>
      <c r="U11036"/>
      <c r="V11036">
        <v>0</v>
      </c>
      <c r="W11036" s="244"/>
      <c r="AI11036" s="115" t="e">
        <f>VLOOKUP(A11036,'[2]دراسات قانونية'!$A$3:$E$600,1,0)</f>
        <v>#N/A</v>
      </c>
    </row>
    <row r="11037" spans="1:35" x14ac:dyDescent="0.25">
      <c r="A11037" s="243">
        <v>339106</v>
      </c>
      <c r="B11037" s="244" t="s">
        <v>15192</v>
      </c>
      <c r="C11037" s="244" t="s">
        <v>250</v>
      </c>
      <c r="D11037" s="245" t="s">
        <v>265</v>
      </c>
      <c r="E11037" s="115" t="s">
        <v>76</v>
      </c>
      <c r="F11037" s="237">
        <v>32186</v>
      </c>
      <c r="G11037" s="245" t="s">
        <v>18</v>
      </c>
      <c r="H11037" s="115" t="s">
        <v>16</v>
      </c>
      <c r="I11037" t="s">
        <v>107</v>
      </c>
      <c r="J11037" s="244" t="s">
        <v>1226</v>
      </c>
      <c r="K11037" s="115">
        <v>2006</v>
      </c>
      <c r="L11037" s="115" t="s">
        <v>18</v>
      </c>
      <c r="U11037"/>
      <c r="V11037">
        <v>0</v>
      </c>
      <c r="W11037" s="244"/>
      <c r="AE11037" s="115" t="s">
        <v>4308</v>
      </c>
      <c r="AF11037" s="115" t="s">
        <v>4308</v>
      </c>
      <c r="AG11037" s="115" t="s">
        <v>4308</v>
      </c>
      <c r="AH11037" s="115" t="s">
        <v>4308</v>
      </c>
      <c r="AI11037" s="115" t="e">
        <f>VLOOKUP(A11037,'[2]دراسات قانونية'!$A$3:$E$600,1,0)</f>
        <v>#N/A</v>
      </c>
    </row>
    <row r="11038" spans="1:35" x14ac:dyDescent="0.25">
      <c r="A11038" s="243">
        <v>339107</v>
      </c>
      <c r="B11038" s="244" t="s">
        <v>15193</v>
      </c>
      <c r="C11038" s="244" t="s">
        <v>821</v>
      </c>
      <c r="D11038" s="245" t="s">
        <v>513</v>
      </c>
      <c r="E11038" s="115" t="s">
        <v>76</v>
      </c>
      <c r="F11038" s="237">
        <v>36161</v>
      </c>
      <c r="G11038" s="245" t="s">
        <v>58</v>
      </c>
      <c r="H11038" s="115" t="s">
        <v>16</v>
      </c>
      <c r="I11038" t="s">
        <v>107</v>
      </c>
      <c r="J11038" s="244" t="s">
        <v>1226</v>
      </c>
      <c r="K11038" s="115">
        <v>2019</v>
      </c>
      <c r="L11038" s="115" t="s">
        <v>58</v>
      </c>
      <c r="U11038"/>
      <c r="V11038">
        <v>0</v>
      </c>
      <c r="W11038" s="244"/>
      <c r="AH11038" s="115" t="s">
        <v>4308</v>
      </c>
      <c r="AI11038" s="115" t="e">
        <f>VLOOKUP(A11038,'[2]دراسات قانونية'!$A$3:$E$600,1,0)</f>
        <v>#N/A</v>
      </c>
    </row>
    <row r="11039" spans="1:35" hidden="1" x14ac:dyDescent="0.25">
      <c r="A11039" s="246">
        <v>339108</v>
      </c>
      <c r="B11039" s="247" t="s">
        <v>15194</v>
      </c>
      <c r="C11039" s="247" t="s">
        <v>837</v>
      </c>
      <c r="D11039" s="248" t="s">
        <v>230</v>
      </c>
      <c r="E11039" t="s">
        <v>76</v>
      </c>
      <c r="F11039" s="126">
        <v>37987</v>
      </c>
      <c r="G11039" s="248" t="s">
        <v>15195</v>
      </c>
      <c r="H11039" t="s">
        <v>16</v>
      </c>
      <c r="I11039" t="s">
        <v>136</v>
      </c>
      <c r="J11039" s="247" t="s">
        <v>15</v>
      </c>
      <c r="K11039">
        <v>2022</v>
      </c>
      <c r="L11039" t="s">
        <v>18</v>
      </c>
      <c r="M11039"/>
      <c r="N11039"/>
      <c r="O11039"/>
      <c r="P11039"/>
      <c r="Q11039"/>
      <c r="U11039"/>
      <c r="V11039">
        <v>0</v>
      </c>
      <c r="W11039" s="247"/>
      <c r="X11039"/>
      <c r="Y11039"/>
      <c r="Z11039"/>
      <c r="AA11039"/>
      <c r="AB11039"/>
      <c r="AC11039"/>
      <c r="AD11039"/>
      <c r="AE11039"/>
      <c r="AF11039"/>
      <c r="AG11039"/>
    </row>
    <row r="11040" spans="1:35" hidden="1" x14ac:dyDescent="0.25">
      <c r="A11040" s="246">
        <v>339109</v>
      </c>
      <c r="B11040" s="247" t="s">
        <v>15196</v>
      </c>
      <c r="C11040" s="247" t="s">
        <v>227</v>
      </c>
      <c r="D11040" s="248" t="s">
        <v>951</v>
      </c>
      <c r="E11040" t="s">
        <v>77</v>
      </c>
      <c r="F11040" s="126">
        <v>33284</v>
      </c>
      <c r="G11040" s="248" t="s">
        <v>805</v>
      </c>
      <c r="H11040" t="s">
        <v>16</v>
      </c>
      <c r="I11040" t="s">
        <v>136</v>
      </c>
      <c r="J11040" s="247" t="s">
        <v>15</v>
      </c>
      <c r="K11040">
        <v>2010</v>
      </c>
      <c r="L11040" t="s">
        <v>40</v>
      </c>
      <c r="M11040"/>
      <c r="N11040"/>
      <c r="O11040"/>
      <c r="P11040"/>
      <c r="Q11040"/>
      <c r="U11040"/>
      <c r="V11040">
        <v>0</v>
      </c>
      <c r="W11040" s="247"/>
      <c r="X11040"/>
      <c r="Y11040"/>
      <c r="Z11040"/>
      <c r="AA11040"/>
      <c r="AB11040"/>
      <c r="AC11040"/>
      <c r="AD11040"/>
      <c r="AE11040"/>
      <c r="AF11040"/>
      <c r="AG11040"/>
    </row>
    <row r="11041" spans="1:35" hidden="1" x14ac:dyDescent="0.25">
      <c r="A11041" s="246">
        <v>339110</v>
      </c>
      <c r="B11041" s="247" t="s">
        <v>15197</v>
      </c>
      <c r="C11041" s="247" t="s">
        <v>996</v>
      </c>
      <c r="D11041" s="248" t="s">
        <v>415</v>
      </c>
      <c r="E11041" t="s">
        <v>77</v>
      </c>
      <c r="F11041" s="126">
        <v>37418</v>
      </c>
      <c r="G11041" s="248" t="s">
        <v>18</v>
      </c>
      <c r="H11041" t="s">
        <v>16</v>
      </c>
      <c r="I11041" t="s">
        <v>129</v>
      </c>
      <c r="J11041" s="247" t="s">
        <v>15</v>
      </c>
      <c r="K11041"/>
      <c r="L11041" t="s">
        <v>18</v>
      </c>
      <c r="M11041"/>
      <c r="N11041"/>
      <c r="O11041"/>
      <c r="P11041"/>
      <c r="Q11041"/>
      <c r="U11041"/>
      <c r="V11041">
        <v>0</v>
      </c>
      <c r="W11041" s="247"/>
      <c r="X11041"/>
      <c r="Y11041"/>
      <c r="Z11041"/>
      <c r="AA11041"/>
      <c r="AB11041"/>
      <c r="AC11041"/>
      <c r="AD11041"/>
      <c r="AE11041" t="s">
        <v>4308</v>
      </c>
      <c r="AF11041" t="s">
        <v>4308</v>
      </c>
      <c r="AG11041" t="s">
        <v>4308</v>
      </c>
      <c r="AH11041" s="115" t="s">
        <v>4308</v>
      </c>
    </row>
    <row r="11042" spans="1:35" hidden="1" x14ac:dyDescent="0.25">
      <c r="A11042" s="246">
        <v>339111</v>
      </c>
      <c r="B11042" s="247" t="s">
        <v>15198</v>
      </c>
      <c r="C11042" s="247" t="s">
        <v>327</v>
      </c>
      <c r="D11042" s="248" t="s">
        <v>15199</v>
      </c>
      <c r="E11042" t="s">
        <v>77</v>
      </c>
      <c r="F11042" s="126">
        <v>37836</v>
      </c>
      <c r="G11042" s="248" t="s">
        <v>565</v>
      </c>
      <c r="H11042" t="s">
        <v>16</v>
      </c>
      <c r="I11042" t="s">
        <v>136</v>
      </c>
      <c r="J11042" s="247" t="s">
        <v>15</v>
      </c>
      <c r="K11042">
        <v>2021</v>
      </c>
      <c r="L11042" t="s">
        <v>18</v>
      </c>
      <c r="M11042"/>
      <c r="N11042"/>
      <c r="O11042"/>
      <c r="P11042"/>
      <c r="Q11042"/>
      <c r="U11042"/>
      <c r="V11042">
        <v>0</v>
      </c>
      <c r="W11042" s="247"/>
      <c r="X11042"/>
      <c r="Y11042"/>
      <c r="Z11042"/>
      <c r="AA11042"/>
      <c r="AB11042"/>
      <c r="AC11042"/>
      <c r="AD11042"/>
      <c r="AE11042"/>
      <c r="AF11042"/>
      <c r="AG11042"/>
    </row>
    <row r="11043" spans="1:35" hidden="1" x14ac:dyDescent="0.25">
      <c r="A11043" s="246">
        <v>339112</v>
      </c>
      <c r="B11043" s="247" t="s">
        <v>15200</v>
      </c>
      <c r="C11043" s="247" t="s">
        <v>454</v>
      </c>
      <c r="D11043" s="248" t="s">
        <v>316</v>
      </c>
      <c r="E11043" t="s">
        <v>77</v>
      </c>
      <c r="F11043" s="126">
        <v>36356</v>
      </c>
      <c r="G11043" s="248" t="s">
        <v>416</v>
      </c>
      <c r="H11043" t="s">
        <v>16</v>
      </c>
      <c r="I11043" t="s">
        <v>129</v>
      </c>
      <c r="J11043" s="247" t="s">
        <v>1226</v>
      </c>
      <c r="K11043">
        <v>2017</v>
      </c>
      <c r="L11043" t="s">
        <v>30</v>
      </c>
      <c r="M11043"/>
      <c r="N11043"/>
      <c r="O11043"/>
      <c r="P11043"/>
      <c r="Q11043"/>
      <c r="U11043"/>
      <c r="V11043">
        <v>0</v>
      </c>
      <c r="W11043" s="247"/>
      <c r="X11043"/>
      <c r="Y11043"/>
      <c r="Z11043"/>
      <c r="AA11043"/>
      <c r="AB11043"/>
      <c r="AC11043"/>
      <c r="AD11043"/>
      <c r="AE11043"/>
      <c r="AF11043"/>
      <c r="AG11043" t="s">
        <v>4308</v>
      </c>
      <c r="AH11043" s="115" t="s">
        <v>4308</v>
      </c>
    </row>
    <row r="11044" spans="1:35" hidden="1" x14ac:dyDescent="0.25">
      <c r="A11044" s="246">
        <v>339113</v>
      </c>
      <c r="B11044" s="247" t="s">
        <v>15201</v>
      </c>
      <c r="C11044" s="247" t="s">
        <v>614</v>
      </c>
      <c r="D11044" s="248" t="s">
        <v>829</v>
      </c>
      <c r="E11044" t="s">
        <v>77</v>
      </c>
      <c r="F11044" s="126">
        <v>32056</v>
      </c>
      <c r="G11044" s="248" t="s">
        <v>18</v>
      </c>
      <c r="H11044" t="s">
        <v>16</v>
      </c>
      <c r="I11044" t="s">
        <v>129</v>
      </c>
      <c r="J11044" s="247" t="s">
        <v>1226</v>
      </c>
      <c r="K11044">
        <v>2005</v>
      </c>
      <c r="L11044" t="s">
        <v>18</v>
      </c>
      <c r="M11044"/>
      <c r="N11044"/>
      <c r="O11044"/>
      <c r="P11044"/>
      <c r="Q11044"/>
      <c r="U11044"/>
      <c r="V11044">
        <v>0</v>
      </c>
      <c r="W11044" s="247"/>
      <c r="X11044"/>
      <c r="Y11044"/>
      <c r="Z11044"/>
      <c r="AA11044"/>
      <c r="AB11044"/>
      <c r="AC11044"/>
      <c r="AD11044"/>
      <c r="AE11044"/>
      <c r="AF11044"/>
      <c r="AG11044"/>
      <c r="AH11044" s="115" t="s">
        <v>4308</v>
      </c>
    </row>
    <row r="11045" spans="1:35" x14ac:dyDescent="0.25">
      <c r="A11045" s="243">
        <v>339114</v>
      </c>
      <c r="B11045" s="244" t="s">
        <v>15202</v>
      </c>
      <c r="C11045" s="244" t="s">
        <v>360</v>
      </c>
      <c r="D11045" s="245" t="s">
        <v>276</v>
      </c>
      <c r="E11045" s="115" t="s">
        <v>77</v>
      </c>
      <c r="F11045" s="237">
        <v>33133</v>
      </c>
      <c r="G11045" s="245" t="s">
        <v>18</v>
      </c>
      <c r="H11045" s="115" t="s">
        <v>16</v>
      </c>
      <c r="I11045" t="s">
        <v>107</v>
      </c>
      <c r="J11045" s="244" t="s">
        <v>1226</v>
      </c>
      <c r="K11045" s="115">
        <v>2022</v>
      </c>
      <c r="L11045" s="115" t="s">
        <v>18</v>
      </c>
      <c r="U11045"/>
      <c r="V11045">
        <v>0</v>
      </c>
      <c r="W11045" s="244"/>
      <c r="AE11045" s="115" t="s">
        <v>4308</v>
      </c>
      <c r="AF11045" s="115" t="s">
        <v>4308</v>
      </c>
      <c r="AG11045" s="115" t="s">
        <v>4308</v>
      </c>
      <c r="AH11045" s="115" t="s">
        <v>4308</v>
      </c>
      <c r="AI11045" s="115" t="e">
        <f>VLOOKUP(A11045,'[2]دراسات قانونية'!$A$3:$E$600,1,0)</f>
        <v>#N/A</v>
      </c>
    </row>
    <row r="11046" spans="1:35" hidden="1" x14ac:dyDescent="0.25">
      <c r="A11046" s="246">
        <v>339115</v>
      </c>
      <c r="B11046" s="247" t="s">
        <v>15203</v>
      </c>
      <c r="C11046" s="247" t="s">
        <v>593</v>
      </c>
      <c r="D11046" s="248" t="s">
        <v>1101</v>
      </c>
      <c r="E11046" t="s">
        <v>77</v>
      </c>
      <c r="F11046" s="126">
        <v>35979</v>
      </c>
      <c r="G11046" s="248" t="s">
        <v>18</v>
      </c>
      <c r="H11046" t="s">
        <v>16</v>
      </c>
      <c r="I11046" t="s">
        <v>136</v>
      </c>
      <c r="J11046" s="247" t="s">
        <v>1226</v>
      </c>
      <c r="K11046"/>
      <c r="L11046" t="s">
        <v>30</v>
      </c>
      <c r="M11046"/>
      <c r="N11046"/>
      <c r="O11046"/>
      <c r="P11046"/>
      <c r="Q11046"/>
      <c r="U11046"/>
      <c r="V11046">
        <v>0</v>
      </c>
      <c r="W11046" s="247"/>
      <c r="X11046"/>
      <c r="Y11046"/>
      <c r="Z11046"/>
      <c r="AA11046"/>
      <c r="AB11046"/>
      <c r="AC11046"/>
      <c r="AD11046"/>
      <c r="AE11046"/>
      <c r="AF11046"/>
      <c r="AG11046"/>
      <c r="AH11046" s="115" t="s">
        <v>4308</v>
      </c>
    </row>
    <row r="11047" spans="1:35" x14ac:dyDescent="0.25">
      <c r="A11047" s="243">
        <v>339116</v>
      </c>
      <c r="B11047" s="244" t="s">
        <v>15204</v>
      </c>
      <c r="C11047" s="244" t="s">
        <v>285</v>
      </c>
      <c r="D11047" s="245" t="s">
        <v>613</v>
      </c>
      <c r="E11047" s="115" t="s">
        <v>76</v>
      </c>
      <c r="F11047" s="237">
        <v>36892</v>
      </c>
      <c r="G11047" s="245" t="s">
        <v>18</v>
      </c>
      <c r="H11047" s="115" t="s">
        <v>16</v>
      </c>
      <c r="I11047" t="s">
        <v>107</v>
      </c>
      <c r="J11047" s="244" t="s">
        <v>1226</v>
      </c>
      <c r="L11047" s="115" t="s">
        <v>18</v>
      </c>
      <c r="U11047"/>
      <c r="V11047">
        <v>0</v>
      </c>
      <c r="W11047" s="244"/>
      <c r="AI11047" s="115" t="e">
        <f>VLOOKUP(A11047,'[2]دراسات قانونية'!$A$3:$E$600,1,0)</f>
        <v>#N/A</v>
      </c>
    </row>
    <row r="11048" spans="1:35" hidden="1" x14ac:dyDescent="0.25">
      <c r="A11048" s="246">
        <v>339117</v>
      </c>
      <c r="B11048" s="247" t="s">
        <v>15205</v>
      </c>
      <c r="C11048" s="247" t="s">
        <v>250</v>
      </c>
      <c r="D11048" s="248" t="s">
        <v>15206</v>
      </c>
      <c r="E11048" t="s">
        <v>76</v>
      </c>
      <c r="F11048" s="126">
        <v>32509</v>
      </c>
      <c r="G11048" s="248" t="s">
        <v>15207</v>
      </c>
      <c r="H11048" t="s">
        <v>16</v>
      </c>
      <c r="I11048" t="s">
        <v>129</v>
      </c>
      <c r="J11048" s="247" t="s">
        <v>1226</v>
      </c>
      <c r="K11048">
        <v>2016</v>
      </c>
      <c r="L11048" t="s">
        <v>18</v>
      </c>
      <c r="M11048"/>
      <c r="N11048"/>
      <c r="O11048"/>
      <c r="P11048"/>
      <c r="Q11048"/>
      <c r="U11048"/>
      <c r="V11048">
        <v>0</v>
      </c>
      <c r="W11048" s="247"/>
      <c r="X11048"/>
      <c r="Y11048"/>
      <c r="Z11048"/>
      <c r="AA11048"/>
      <c r="AB11048"/>
      <c r="AC11048"/>
      <c r="AD11048"/>
      <c r="AE11048"/>
      <c r="AF11048"/>
      <c r="AG11048"/>
    </row>
    <row r="11049" spans="1:35" hidden="1" x14ac:dyDescent="0.25">
      <c r="A11049" s="246">
        <v>339118</v>
      </c>
      <c r="B11049" s="247" t="s">
        <v>15208</v>
      </c>
      <c r="C11049" s="247" t="s">
        <v>499</v>
      </c>
      <c r="D11049" s="248" t="s">
        <v>15209</v>
      </c>
      <c r="E11049" t="s">
        <v>76</v>
      </c>
      <c r="F11049" s="126">
        <v>34659</v>
      </c>
      <c r="G11049" s="248" t="s">
        <v>1376</v>
      </c>
      <c r="H11049" t="s">
        <v>16</v>
      </c>
      <c r="I11049" t="s">
        <v>136</v>
      </c>
      <c r="J11049" s="247" t="s">
        <v>1226</v>
      </c>
      <c r="K11049"/>
      <c r="L11049" t="s">
        <v>30</v>
      </c>
      <c r="M11049"/>
      <c r="N11049"/>
      <c r="O11049"/>
      <c r="P11049"/>
      <c r="Q11049"/>
      <c r="U11049"/>
      <c r="V11049">
        <v>0</v>
      </c>
      <c r="W11049" s="247"/>
      <c r="X11049"/>
      <c r="Y11049"/>
      <c r="Z11049"/>
      <c r="AA11049"/>
      <c r="AB11049"/>
      <c r="AC11049"/>
      <c r="AD11049"/>
      <c r="AE11049"/>
      <c r="AF11049"/>
      <c r="AG11049"/>
      <c r="AH11049" s="115" t="s">
        <v>4308</v>
      </c>
    </row>
    <row r="11050" spans="1:35" hidden="1" x14ac:dyDescent="0.25">
      <c r="A11050" s="246">
        <v>339119</v>
      </c>
      <c r="B11050" s="247" t="s">
        <v>15210</v>
      </c>
      <c r="C11050" s="247" t="s">
        <v>11234</v>
      </c>
      <c r="D11050" s="248" t="s">
        <v>228</v>
      </c>
      <c r="E11050" t="s">
        <v>76</v>
      </c>
      <c r="F11050" s="126">
        <v>36556</v>
      </c>
      <c r="G11050" s="248" t="s">
        <v>18</v>
      </c>
      <c r="H11050" t="s">
        <v>16</v>
      </c>
      <c r="I11050" t="s">
        <v>136</v>
      </c>
      <c r="J11050" s="247" t="s">
        <v>1226</v>
      </c>
      <c r="K11050"/>
      <c r="L11050" t="s">
        <v>18</v>
      </c>
      <c r="M11050"/>
      <c r="N11050"/>
      <c r="O11050"/>
      <c r="P11050"/>
      <c r="Q11050"/>
      <c r="U11050"/>
      <c r="V11050">
        <v>0</v>
      </c>
      <c r="W11050" s="247"/>
      <c r="X11050"/>
      <c r="Y11050"/>
      <c r="Z11050"/>
      <c r="AA11050"/>
      <c r="AB11050"/>
      <c r="AC11050"/>
      <c r="AD11050"/>
      <c r="AE11050"/>
      <c r="AF11050"/>
      <c r="AG11050"/>
    </row>
    <row r="11051" spans="1:35" hidden="1" x14ac:dyDescent="0.25">
      <c r="A11051" s="246">
        <v>339120</v>
      </c>
      <c r="B11051" s="247" t="s">
        <v>13700</v>
      </c>
      <c r="C11051" s="247" t="s">
        <v>269</v>
      </c>
      <c r="D11051" s="248" t="s">
        <v>969</v>
      </c>
      <c r="E11051" t="s">
        <v>76</v>
      </c>
      <c r="F11051" s="126">
        <v>36858</v>
      </c>
      <c r="G11051" s="248" t="s">
        <v>18</v>
      </c>
      <c r="H11051" t="s">
        <v>16</v>
      </c>
      <c r="I11051" t="s">
        <v>136</v>
      </c>
      <c r="J11051" s="247" t="s">
        <v>1226</v>
      </c>
      <c r="K11051"/>
      <c r="L11051" t="s">
        <v>18</v>
      </c>
      <c r="M11051"/>
      <c r="N11051"/>
      <c r="O11051"/>
      <c r="P11051"/>
      <c r="Q11051"/>
      <c r="U11051"/>
      <c r="V11051" t="s">
        <v>16620</v>
      </c>
      <c r="W11051" s="247"/>
      <c r="X11051"/>
      <c r="Y11051"/>
      <c r="Z11051"/>
      <c r="AA11051"/>
      <c r="AB11051"/>
      <c r="AC11051"/>
      <c r="AD11051"/>
      <c r="AE11051"/>
      <c r="AF11051"/>
      <c r="AG11051"/>
    </row>
    <row r="11052" spans="1:35" x14ac:dyDescent="0.25">
      <c r="A11052" s="243">
        <v>339121</v>
      </c>
      <c r="B11052" s="244" t="s">
        <v>11479</v>
      </c>
      <c r="C11052" s="244" t="s">
        <v>6433</v>
      </c>
      <c r="D11052" s="245" t="s">
        <v>500</v>
      </c>
      <c r="E11052" s="115" t="s">
        <v>76</v>
      </c>
      <c r="F11052" s="237">
        <v>37622</v>
      </c>
      <c r="G11052" s="245" t="s">
        <v>67</v>
      </c>
      <c r="H11052" s="115" t="s">
        <v>16</v>
      </c>
      <c r="I11052" t="s">
        <v>107</v>
      </c>
      <c r="J11052" s="244" t="s">
        <v>15</v>
      </c>
      <c r="K11052" s="115">
        <v>2020</v>
      </c>
      <c r="L11052" s="115" t="s">
        <v>18</v>
      </c>
      <c r="U11052"/>
      <c r="V11052">
        <v>0</v>
      </c>
      <c r="W11052" s="244"/>
      <c r="AH11052" s="115" t="s">
        <v>4308</v>
      </c>
      <c r="AI11052" s="115" t="e">
        <f>VLOOKUP(A11052,'[2]دراسات قانونية'!$A$3:$E$600,1,0)</f>
        <v>#N/A</v>
      </c>
    </row>
    <row r="11053" spans="1:35" hidden="1" x14ac:dyDescent="0.25">
      <c r="A11053" s="246">
        <v>339122</v>
      </c>
      <c r="B11053" s="247" t="s">
        <v>15211</v>
      </c>
      <c r="C11053" s="247" t="s">
        <v>481</v>
      </c>
      <c r="D11053" s="248" t="s">
        <v>275</v>
      </c>
      <c r="E11053" t="s">
        <v>76</v>
      </c>
      <c r="F11053" s="126">
        <v>37681</v>
      </c>
      <c r="G11053" s="248" t="s">
        <v>18</v>
      </c>
      <c r="H11053" t="s">
        <v>16</v>
      </c>
      <c r="I11053" t="s">
        <v>129</v>
      </c>
      <c r="J11053" s="247" t="s">
        <v>15</v>
      </c>
      <c r="K11053">
        <v>2022</v>
      </c>
      <c r="L11053" t="s">
        <v>18</v>
      </c>
      <c r="M11053"/>
      <c r="N11053"/>
      <c r="O11053"/>
      <c r="P11053"/>
      <c r="Q11053"/>
      <c r="U11053"/>
      <c r="V11053">
        <v>0</v>
      </c>
      <c r="W11053" s="247"/>
      <c r="X11053"/>
      <c r="Y11053"/>
      <c r="Z11053"/>
      <c r="AA11053"/>
      <c r="AB11053"/>
      <c r="AC11053"/>
      <c r="AD11053"/>
      <c r="AE11053"/>
      <c r="AF11053"/>
      <c r="AG11053"/>
    </row>
    <row r="11054" spans="1:35" hidden="1" x14ac:dyDescent="0.25">
      <c r="A11054" s="246">
        <v>339123</v>
      </c>
      <c r="B11054" s="247" t="s">
        <v>15212</v>
      </c>
      <c r="C11054" s="247" t="s">
        <v>755</v>
      </c>
      <c r="D11054" s="248" t="s">
        <v>488</v>
      </c>
      <c r="E11054" t="s">
        <v>76</v>
      </c>
      <c r="F11054" s="126">
        <v>37257</v>
      </c>
      <c r="G11054" s="248" t="s">
        <v>15213</v>
      </c>
      <c r="H11054" t="s">
        <v>16</v>
      </c>
      <c r="I11054" t="s">
        <v>129</v>
      </c>
      <c r="J11054" s="247" t="s">
        <v>15</v>
      </c>
      <c r="K11054"/>
      <c r="L11054" t="s">
        <v>18</v>
      </c>
      <c r="M11054"/>
      <c r="N11054"/>
      <c r="O11054"/>
      <c r="P11054"/>
      <c r="Q11054"/>
      <c r="U11054"/>
      <c r="V11054">
        <v>0</v>
      </c>
      <c r="W11054" s="247"/>
      <c r="X11054"/>
      <c r="Y11054"/>
      <c r="Z11054"/>
      <c r="AA11054"/>
      <c r="AB11054"/>
      <c r="AC11054"/>
      <c r="AD11054"/>
      <c r="AE11054"/>
      <c r="AF11054"/>
      <c r="AG11054"/>
    </row>
    <row r="11055" spans="1:35" hidden="1" x14ac:dyDescent="0.25">
      <c r="A11055" s="246">
        <v>339124</v>
      </c>
      <c r="B11055" s="247" t="s">
        <v>15214</v>
      </c>
      <c r="C11055" s="247" t="s">
        <v>5937</v>
      </c>
      <c r="D11055" s="248" t="s">
        <v>15215</v>
      </c>
      <c r="E11055" t="s">
        <v>77</v>
      </c>
      <c r="F11055" s="126">
        <v>36142</v>
      </c>
      <c r="G11055" s="248" t="s">
        <v>18</v>
      </c>
      <c r="H11055" t="s">
        <v>16</v>
      </c>
      <c r="I11055" t="s">
        <v>136</v>
      </c>
      <c r="J11055" s="247" t="s">
        <v>15</v>
      </c>
      <c r="K11055">
        <v>2016</v>
      </c>
      <c r="L11055" t="s">
        <v>40</v>
      </c>
      <c r="M11055"/>
      <c r="N11055"/>
      <c r="O11055"/>
      <c r="P11055"/>
      <c r="Q11055"/>
      <c r="U11055"/>
      <c r="V11055">
        <v>0</v>
      </c>
      <c r="W11055" s="247"/>
      <c r="X11055"/>
      <c r="Y11055"/>
      <c r="Z11055"/>
      <c r="AA11055"/>
      <c r="AB11055"/>
      <c r="AC11055"/>
      <c r="AD11055"/>
      <c r="AE11055"/>
      <c r="AF11055"/>
      <c r="AG11055"/>
    </row>
    <row r="11056" spans="1:35" hidden="1" x14ac:dyDescent="0.25">
      <c r="A11056" s="246">
        <v>339125</v>
      </c>
      <c r="B11056" s="247" t="s">
        <v>15216</v>
      </c>
      <c r="C11056" s="247" t="s">
        <v>960</v>
      </c>
      <c r="D11056" s="248" t="s">
        <v>926</v>
      </c>
      <c r="E11056" t="s">
        <v>77</v>
      </c>
      <c r="F11056" s="126"/>
      <c r="G11056" s="248" t="s">
        <v>18</v>
      </c>
      <c r="H11056" t="s">
        <v>16</v>
      </c>
      <c r="I11056" t="s">
        <v>136</v>
      </c>
      <c r="J11056" s="247" t="s">
        <v>1226</v>
      </c>
      <c r="K11056">
        <v>2022</v>
      </c>
      <c r="L11056" t="s">
        <v>18</v>
      </c>
      <c r="M11056"/>
      <c r="N11056"/>
      <c r="O11056"/>
      <c r="P11056"/>
      <c r="Q11056"/>
      <c r="U11056"/>
      <c r="V11056">
        <v>0</v>
      </c>
      <c r="W11056" s="247"/>
      <c r="X11056"/>
      <c r="Y11056"/>
      <c r="Z11056"/>
      <c r="AA11056"/>
      <c r="AB11056"/>
      <c r="AC11056"/>
      <c r="AD11056"/>
      <c r="AE11056"/>
      <c r="AF11056"/>
      <c r="AG11056"/>
    </row>
    <row r="11057" spans="1:35" hidden="1" x14ac:dyDescent="0.25">
      <c r="A11057" s="243">
        <v>339126</v>
      </c>
      <c r="B11057" s="244" t="s">
        <v>1845</v>
      </c>
      <c r="C11057" s="244" t="s">
        <v>209</v>
      </c>
      <c r="D11057" s="245" t="s">
        <v>1392</v>
      </c>
      <c r="E11057" s="115" t="s">
        <v>76</v>
      </c>
      <c r="F11057" s="237">
        <v>29562</v>
      </c>
      <c r="G11057" s="245" t="s">
        <v>37</v>
      </c>
      <c r="H11057" s="115" t="s">
        <v>16</v>
      </c>
      <c r="I11057" t="s">
        <v>199</v>
      </c>
      <c r="J11057" s="244" t="s">
        <v>15</v>
      </c>
      <c r="L11057" s="115" t="s">
        <v>37</v>
      </c>
      <c r="U11057"/>
      <c r="V11057">
        <v>0</v>
      </c>
      <c r="W11057" s="244"/>
      <c r="AH11057" s="115" t="s">
        <v>4308</v>
      </c>
    </row>
    <row r="11058" spans="1:35" x14ac:dyDescent="0.25">
      <c r="A11058" s="243">
        <v>339127</v>
      </c>
      <c r="B11058" s="244" t="s">
        <v>15217</v>
      </c>
      <c r="C11058" s="244" t="s">
        <v>566</v>
      </c>
      <c r="D11058" s="245" t="s">
        <v>407</v>
      </c>
      <c r="E11058" s="115" t="s">
        <v>76</v>
      </c>
      <c r="F11058" s="237">
        <v>36144</v>
      </c>
      <c r="G11058" s="245" t="s">
        <v>70</v>
      </c>
      <c r="H11058" s="115" t="s">
        <v>16</v>
      </c>
      <c r="I11058" t="s">
        <v>107</v>
      </c>
      <c r="J11058" s="244" t="s">
        <v>15</v>
      </c>
      <c r="K11058" s="115">
        <v>2016</v>
      </c>
      <c r="L11058" s="115" t="s">
        <v>70</v>
      </c>
      <c r="U11058"/>
      <c r="V11058">
        <v>0</v>
      </c>
      <c r="W11058" s="244"/>
      <c r="AE11058" s="115" t="s">
        <v>4308</v>
      </c>
      <c r="AF11058" s="115" t="s">
        <v>4308</v>
      </c>
      <c r="AG11058" s="115" t="s">
        <v>4308</v>
      </c>
      <c r="AH11058" s="115" t="s">
        <v>4308</v>
      </c>
      <c r="AI11058" s="115" t="e">
        <f>VLOOKUP(A11058,'[2]دراسات قانونية'!$A$3:$E$600,1,0)</f>
        <v>#N/A</v>
      </c>
    </row>
    <row r="11059" spans="1:35" hidden="1" x14ac:dyDescent="0.25">
      <c r="A11059" s="246">
        <v>339128</v>
      </c>
      <c r="B11059" s="247" t="s">
        <v>15218</v>
      </c>
      <c r="C11059" s="247" t="s">
        <v>412</v>
      </c>
      <c r="D11059" s="248" t="s">
        <v>874</v>
      </c>
      <c r="E11059" t="s">
        <v>76</v>
      </c>
      <c r="F11059" s="126">
        <v>26017</v>
      </c>
      <c r="G11059" s="248" t="s">
        <v>15219</v>
      </c>
      <c r="H11059" t="s">
        <v>16</v>
      </c>
      <c r="I11059" t="s">
        <v>136</v>
      </c>
      <c r="J11059" s="247" t="s">
        <v>15</v>
      </c>
      <c r="K11059">
        <v>1989</v>
      </c>
      <c r="L11059" t="s">
        <v>67</v>
      </c>
      <c r="M11059"/>
      <c r="N11059"/>
      <c r="O11059"/>
      <c r="P11059"/>
      <c r="Q11059"/>
      <c r="U11059"/>
      <c r="V11059">
        <v>0</v>
      </c>
      <c r="W11059" s="247"/>
      <c r="X11059"/>
      <c r="Y11059"/>
      <c r="Z11059"/>
      <c r="AA11059"/>
      <c r="AB11059"/>
      <c r="AC11059"/>
      <c r="AD11059"/>
      <c r="AE11059"/>
      <c r="AF11059"/>
      <c r="AG11059"/>
    </row>
    <row r="11060" spans="1:35" hidden="1" x14ac:dyDescent="0.25">
      <c r="A11060" s="246">
        <v>339129</v>
      </c>
      <c r="B11060" s="247" t="s">
        <v>15220</v>
      </c>
      <c r="C11060" s="247" t="s">
        <v>5676</v>
      </c>
      <c r="D11060" s="248" t="s">
        <v>13689</v>
      </c>
      <c r="E11060" t="s">
        <v>76</v>
      </c>
      <c r="F11060" s="126">
        <v>30635</v>
      </c>
      <c r="G11060" s="248" t="s">
        <v>1657</v>
      </c>
      <c r="H11060" t="s">
        <v>16</v>
      </c>
      <c r="I11060" t="s">
        <v>129</v>
      </c>
      <c r="J11060" s="247" t="s">
        <v>1226</v>
      </c>
      <c r="K11060">
        <v>2002</v>
      </c>
      <c r="L11060" t="s">
        <v>47</v>
      </c>
      <c r="M11060"/>
      <c r="N11060"/>
      <c r="O11060"/>
      <c r="P11060"/>
      <c r="Q11060"/>
      <c r="U11060"/>
      <c r="V11060">
        <v>0</v>
      </c>
      <c r="W11060" s="247"/>
      <c r="X11060"/>
      <c r="Y11060"/>
      <c r="Z11060"/>
      <c r="AA11060"/>
      <c r="AB11060"/>
      <c r="AC11060"/>
      <c r="AD11060"/>
      <c r="AE11060"/>
      <c r="AF11060"/>
      <c r="AG11060"/>
      <c r="AH11060" s="115" t="s">
        <v>4308</v>
      </c>
    </row>
    <row r="11061" spans="1:35" hidden="1" x14ac:dyDescent="0.25">
      <c r="A11061" s="246">
        <v>339130</v>
      </c>
      <c r="B11061" s="247" t="s">
        <v>15221</v>
      </c>
      <c r="C11061" s="247" t="s">
        <v>250</v>
      </c>
      <c r="D11061" s="248" t="s">
        <v>354</v>
      </c>
      <c r="E11061" t="s">
        <v>76</v>
      </c>
      <c r="F11061" s="126">
        <v>36352</v>
      </c>
      <c r="G11061" s="248" t="s">
        <v>18</v>
      </c>
      <c r="H11061" t="s">
        <v>16</v>
      </c>
      <c r="I11061" t="s">
        <v>5306</v>
      </c>
      <c r="J11061" s="247" t="s">
        <v>1226</v>
      </c>
      <c r="K11061"/>
      <c r="L11061" t="s">
        <v>18</v>
      </c>
      <c r="M11061"/>
      <c r="N11061"/>
      <c r="O11061"/>
      <c r="P11061"/>
      <c r="Q11061"/>
      <c r="U11061"/>
      <c r="V11061">
        <v>0</v>
      </c>
      <c r="W11061" s="247"/>
      <c r="X11061"/>
      <c r="Y11061"/>
      <c r="Z11061"/>
      <c r="AA11061"/>
      <c r="AB11061"/>
      <c r="AC11061"/>
      <c r="AD11061"/>
      <c r="AE11061"/>
      <c r="AF11061"/>
      <c r="AG11061"/>
    </row>
    <row r="11062" spans="1:35" hidden="1" x14ac:dyDescent="0.25">
      <c r="A11062" s="246">
        <v>339131</v>
      </c>
      <c r="B11062" s="247" t="s">
        <v>15222</v>
      </c>
      <c r="C11062" s="247" t="s">
        <v>244</v>
      </c>
      <c r="D11062" s="248" t="s">
        <v>328</v>
      </c>
      <c r="E11062" t="s">
        <v>76</v>
      </c>
      <c r="F11062" s="126">
        <v>32629</v>
      </c>
      <c r="G11062" s="248" t="s">
        <v>15223</v>
      </c>
      <c r="H11062" t="s">
        <v>16</v>
      </c>
      <c r="I11062" t="s">
        <v>136</v>
      </c>
      <c r="J11062" s="247" t="s">
        <v>1226</v>
      </c>
      <c r="K11062">
        <v>2008</v>
      </c>
      <c r="L11062" t="s">
        <v>37</v>
      </c>
      <c r="M11062"/>
      <c r="N11062"/>
      <c r="O11062"/>
      <c r="P11062"/>
      <c r="Q11062"/>
      <c r="U11062"/>
      <c r="V11062">
        <v>0</v>
      </c>
      <c r="W11062" s="247"/>
      <c r="X11062"/>
      <c r="Y11062"/>
      <c r="Z11062"/>
      <c r="AA11062"/>
      <c r="AB11062"/>
      <c r="AC11062"/>
      <c r="AD11062"/>
      <c r="AE11062"/>
      <c r="AF11062"/>
      <c r="AG11062"/>
    </row>
    <row r="11063" spans="1:35" hidden="1" x14ac:dyDescent="0.25">
      <c r="A11063" s="246">
        <v>339132</v>
      </c>
      <c r="B11063" s="247" t="s">
        <v>15224</v>
      </c>
      <c r="C11063" s="247" t="s">
        <v>348</v>
      </c>
      <c r="D11063" s="248" t="s">
        <v>373</v>
      </c>
      <c r="E11063" t="s">
        <v>77</v>
      </c>
      <c r="F11063" s="126">
        <v>32037</v>
      </c>
      <c r="G11063" s="248" t="s">
        <v>18</v>
      </c>
      <c r="H11063" t="s">
        <v>16</v>
      </c>
      <c r="I11063" t="s">
        <v>136</v>
      </c>
      <c r="J11063" s="247" t="s">
        <v>1226</v>
      </c>
      <c r="K11063">
        <v>2005</v>
      </c>
      <c r="L11063" t="s">
        <v>18</v>
      </c>
      <c r="M11063"/>
      <c r="N11063"/>
      <c r="O11063"/>
      <c r="P11063"/>
      <c r="Q11063"/>
      <c r="U11063"/>
      <c r="V11063">
        <v>0</v>
      </c>
      <c r="W11063" s="247"/>
      <c r="X11063"/>
      <c r="Y11063"/>
      <c r="Z11063"/>
      <c r="AA11063"/>
      <c r="AB11063"/>
      <c r="AC11063"/>
      <c r="AD11063"/>
      <c r="AE11063"/>
      <c r="AF11063"/>
      <c r="AG11063"/>
    </row>
    <row r="11064" spans="1:35" hidden="1" x14ac:dyDescent="0.25">
      <c r="A11064" s="243">
        <v>339133</v>
      </c>
      <c r="B11064" s="244" t="s">
        <v>3424</v>
      </c>
      <c r="C11064" s="244" t="s">
        <v>439</v>
      </c>
      <c r="D11064" s="245" t="s">
        <v>328</v>
      </c>
      <c r="E11064" s="115" t="s">
        <v>76</v>
      </c>
      <c r="F11064" s="237">
        <v>36704</v>
      </c>
      <c r="G11064" s="245" t="s">
        <v>18</v>
      </c>
      <c r="H11064" s="115" t="s">
        <v>16</v>
      </c>
      <c r="I11064" t="s">
        <v>199</v>
      </c>
      <c r="J11064" s="244" t="s">
        <v>15</v>
      </c>
      <c r="L11064" s="115" t="s">
        <v>18</v>
      </c>
      <c r="U11064"/>
      <c r="V11064">
        <v>0</v>
      </c>
      <c r="W11064" s="244"/>
    </row>
    <row r="11065" spans="1:35" hidden="1" x14ac:dyDescent="0.25">
      <c r="A11065" s="246">
        <v>339134</v>
      </c>
      <c r="B11065" s="247" t="s">
        <v>15225</v>
      </c>
      <c r="C11065" s="247" t="s">
        <v>329</v>
      </c>
      <c r="D11065" s="248" t="s">
        <v>595</v>
      </c>
      <c r="E11065" t="s">
        <v>76</v>
      </c>
      <c r="F11065" s="126">
        <v>37519</v>
      </c>
      <c r="G11065" s="248" t="s">
        <v>12871</v>
      </c>
      <c r="H11065" t="s">
        <v>16</v>
      </c>
      <c r="I11065" t="s">
        <v>129</v>
      </c>
      <c r="J11065" s="247" t="s">
        <v>15</v>
      </c>
      <c r="K11065">
        <v>2021</v>
      </c>
      <c r="L11065" t="s">
        <v>18</v>
      </c>
      <c r="M11065"/>
      <c r="N11065"/>
      <c r="O11065"/>
      <c r="P11065"/>
      <c r="Q11065"/>
      <c r="U11065"/>
      <c r="V11065">
        <v>0</v>
      </c>
      <c r="W11065" s="247"/>
      <c r="X11065"/>
      <c r="Y11065"/>
      <c r="Z11065"/>
      <c r="AA11065"/>
      <c r="AB11065"/>
      <c r="AC11065"/>
      <c r="AD11065"/>
      <c r="AE11065"/>
      <c r="AF11065"/>
      <c r="AG11065"/>
    </row>
    <row r="11066" spans="1:35" hidden="1" x14ac:dyDescent="0.25">
      <c r="A11066" s="246">
        <v>339135</v>
      </c>
      <c r="B11066" s="247" t="s">
        <v>15226</v>
      </c>
      <c r="C11066" s="247" t="s">
        <v>209</v>
      </c>
      <c r="D11066" s="248" t="s">
        <v>1654</v>
      </c>
      <c r="E11066" t="s">
        <v>76</v>
      </c>
      <c r="F11066" s="126">
        <v>35065</v>
      </c>
      <c r="G11066" s="248" t="s">
        <v>979</v>
      </c>
      <c r="H11066" t="s">
        <v>16</v>
      </c>
      <c r="I11066" t="s">
        <v>136</v>
      </c>
      <c r="J11066" s="247" t="s">
        <v>15</v>
      </c>
      <c r="K11066">
        <v>2013</v>
      </c>
      <c r="L11066" t="s">
        <v>55</v>
      </c>
      <c r="M11066"/>
      <c r="N11066"/>
      <c r="O11066"/>
      <c r="P11066"/>
      <c r="Q11066"/>
      <c r="U11066"/>
      <c r="V11066">
        <v>0</v>
      </c>
      <c r="W11066" s="247"/>
      <c r="X11066"/>
      <c r="Y11066"/>
      <c r="Z11066"/>
      <c r="AA11066"/>
      <c r="AB11066"/>
      <c r="AC11066"/>
      <c r="AD11066"/>
      <c r="AE11066"/>
      <c r="AF11066"/>
      <c r="AG11066"/>
    </row>
    <row r="11067" spans="1:35" hidden="1" x14ac:dyDescent="0.25">
      <c r="A11067" s="246">
        <v>339136</v>
      </c>
      <c r="B11067" s="247" t="s">
        <v>8180</v>
      </c>
      <c r="C11067" s="247" t="s">
        <v>244</v>
      </c>
      <c r="D11067" s="248" t="s">
        <v>312</v>
      </c>
      <c r="E11067" t="s">
        <v>76</v>
      </c>
      <c r="F11067" s="126">
        <v>31495</v>
      </c>
      <c r="G11067" s="248" t="s">
        <v>61</v>
      </c>
      <c r="H11067" t="s">
        <v>16</v>
      </c>
      <c r="I11067" t="s">
        <v>136</v>
      </c>
      <c r="J11067" s="247" t="s">
        <v>15</v>
      </c>
      <c r="K11067"/>
      <c r="L11067" t="s">
        <v>61</v>
      </c>
      <c r="M11067"/>
      <c r="N11067"/>
      <c r="O11067"/>
      <c r="P11067"/>
      <c r="Q11067"/>
      <c r="U11067"/>
      <c r="V11067">
        <v>0</v>
      </c>
      <c r="W11067" s="247"/>
      <c r="X11067"/>
      <c r="Y11067"/>
      <c r="Z11067"/>
      <c r="AA11067"/>
      <c r="AB11067"/>
      <c r="AC11067"/>
      <c r="AD11067"/>
      <c r="AE11067"/>
      <c r="AF11067"/>
      <c r="AG11067"/>
      <c r="AH11067" s="115" t="s">
        <v>4308</v>
      </c>
    </row>
    <row r="11068" spans="1:35" x14ac:dyDescent="0.25">
      <c r="A11068" s="243">
        <v>339137</v>
      </c>
      <c r="B11068" s="244" t="s">
        <v>15227</v>
      </c>
      <c r="C11068" s="244" t="s">
        <v>227</v>
      </c>
      <c r="D11068" s="245" t="s">
        <v>702</v>
      </c>
      <c r="E11068" s="115" t="s">
        <v>77</v>
      </c>
      <c r="F11068" s="237">
        <v>36971</v>
      </c>
      <c r="G11068" s="245"/>
      <c r="H11068" s="115" t="s">
        <v>16</v>
      </c>
      <c r="I11068" t="s">
        <v>107</v>
      </c>
      <c r="J11068" s="244" t="s">
        <v>15</v>
      </c>
      <c r="K11068" s="115">
        <v>2019</v>
      </c>
      <c r="L11068" s="115" t="s">
        <v>40</v>
      </c>
      <c r="U11068"/>
      <c r="V11068">
        <v>0</v>
      </c>
      <c r="W11068" s="244"/>
      <c r="AG11068" s="115" t="s">
        <v>4308</v>
      </c>
      <c r="AH11068" s="115" t="s">
        <v>4308</v>
      </c>
      <c r="AI11068" s="115" t="e">
        <f>VLOOKUP(A11068,'[2]دراسات قانونية'!$A$3:$E$600,1,0)</f>
        <v>#N/A</v>
      </c>
    </row>
    <row r="11069" spans="1:35" hidden="1" x14ac:dyDescent="0.25">
      <c r="A11069" s="246">
        <v>339138</v>
      </c>
      <c r="B11069" s="247" t="s">
        <v>15228</v>
      </c>
      <c r="C11069" s="247" t="s">
        <v>15229</v>
      </c>
      <c r="D11069" s="248" t="s">
        <v>706</v>
      </c>
      <c r="E11069" t="s">
        <v>77</v>
      </c>
      <c r="F11069" s="126">
        <v>33604</v>
      </c>
      <c r="G11069" s="248" t="s">
        <v>15230</v>
      </c>
      <c r="H11069" t="s">
        <v>16</v>
      </c>
      <c r="I11069" t="s">
        <v>136</v>
      </c>
      <c r="J11069" s="247" t="s">
        <v>1226</v>
      </c>
      <c r="K11069">
        <v>2013</v>
      </c>
      <c r="L11069" t="s">
        <v>55</v>
      </c>
      <c r="M11069"/>
      <c r="N11069"/>
      <c r="O11069"/>
      <c r="P11069"/>
      <c r="Q11069"/>
      <c r="U11069"/>
      <c r="V11069">
        <v>0</v>
      </c>
      <c r="W11069" s="247"/>
      <c r="X11069"/>
      <c r="Y11069"/>
      <c r="Z11069"/>
      <c r="AA11069"/>
      <c r="AB11069"/>
      <c r="AC11069"/>
      <c r="AD11069"/>
      <c r="AE11069"/>
      <c r="AF11069"/>
      <c r="AG11069"/>
    </row>
    <row r="11070" spans="1:35" hidden="1" x14ac:dyDescent="0.25">
      <c r="A11070" s="246">
        <v>339139</v>
      </c>
      <c r="B11070" s="247" t="s">
        <v>15231</v>
      </c>
      <c r="C11070" s="247" t="s">
        <v>227</v>
      </c>
      <c r="D11070" s="248" t="s">
        <v>513</v>
      </c>
      <c r="E11070" t="s">
        <v>77</v>
      </c>
      <c r="F11070" s="126">
        <v>33797</v>
      </c>
      <c r="G11070" s="248" t="s">
        <v>18</v>
      </c>
      <c r="H11070" t="s">
        <v>16</v>
      </c>
      <c r="I11070" t="s">
        <v>136</v>
      </c>
      <c r="J11070" s="247" t="s">
        <v>15</v>
      </c>
      <c r="K11070">
        <v>2013</v>
      </c>
      <c r="L11070" t="s">
        <v>18</v>
      </c>
      <c r="M11070"/>
      <c r="N11070"/>
      <c r="O11070"/>
      <c r="P11070"/>
      <c r="Q11070"/>
      <c r="U11070"/>
      <c r="V11070">
        <v>0</v>
      </c>
      <c r="W11070" s="247"/>
      <c r="X11070"/>
      <c r="Y11070"/>
      <c r="Z11070"/>
      <c r="AA11070"/>
      <c r="AB11070"/>
      <c r="AC11070"/>
      <c r="AD11070"/>
      <c r="AE11070"/>
      <c r="AF11070"/>
      <c r="AG11070"/>
    </row>
    <row r="11071" spans="1:35" x14ac:dyDescent="0.25">
      <c r="A11071" s="243">
        <v>339140</v>
      </c>
      <c r="B11071" s="244" t="s">
        <v>15232</v>
      </c>
      <c r="C11071" s="244" t="s">
        <v>2200</v>
      </c>
      <c r="D11071" s="245" t="s">
        <v>357</v>
      </c>
      <c r="E11071" s="115" t="s">
        <v>77</v>
      </c>
      <c r="F11071" s="237">
        <v>36016</v>
      </c>
      <c r="G11071" s="245" t="s">
        <v>15233</v>
      </c>
      <c r="H11071" s="115" t="s">
        <v>16</v>
      </c>
      <c r="I11071" t="s">
        <v>107</v>
      </c>
      <c r="J11071" s="244" t="s">
        <v>1226</v>
      </c>
      <c r="K11071" s="115">
        <v>2020</v>
      </c>
      <c r="L11071" s="115" t="s">
        <v>70</v>
      </c>
      <c r="U11071"/>
      <c r="V11071">
        <v>0</v>
      </c>
      <c r="W11071" s="244"/>
      <c r="AF11071" s="115" t="s">
        <v>4308</v>
      </c>
      <c r="AG11071" s="115" t="s">
        <v>4308</v>
      </c>
      <c r="AH11071" s="115" t="s">
        <v>4308</v>
      </c>
      <c r="AI11071" s="115" t="e">
        <f>VLOOKUP(A11071,'[2]دراسات قانونية'!$A$3:$E$600,1,0)</f>
        <v>#N/A</v>
      </c>
    </row>
    <row r="11072" spans="1:35" hidden="1" x14ac:dyDescent="0.25">
      <c r="A11072" s="246">
        <v>339141</v>
      </c>
      <c r="B11072" s="247" t="s">
        <v>15234</v>
      </c>
      <c r="C11072" s="247" t="s">
        <v>11257</v>
      </c>
      <c r="D11072" s="248" t="s">
        <v>275</v>
      </c>
      <c r="E11072" t="s">
        <v>77</v>
      </c>
      <c r="F11072" s="126">
        <v>31427</v>
      </c>
      <c r="G11072" s="248" t="s">
        <v>211</v>
      </c>
      <c r="H11072" t="s">
        <v>16</v>
      </c>
      <c r="I11072" t="s">
        <v>5306</v>
      </c>
      <c r="J11072" s="247" t="s">
        <v>1226</v>
      </c>
      <c r="K11072">
        <v>2019</v>
      </c>
      <c r="L11072" t="s">
        <v>18</v>
      </c>
      <c r="M11072"/>
      <c r="N11072"/>
      <c r="O11072"/>
      <c r="P11072"/>
      <c r="Q11072"/>
      <c r="U11072"/>
      <c r="V11072">
        <v>0</v>
      </c>
      <c r="W11072" s="247"/>
      <c r="X11072"/>
      <c r="Y11072"/>
      <c r="Z11072"/>
      <c r="AA11072"/>
      <c r="AB11072"/>
      <c r="AC11072"/>
      <c r="AD11072"/>
      <c r="AE11072"/>
      <c r="AF11072"/>
      <c r="AG11072"/>
    </row>
    <row r="11073" spans="1:35" hidden="1" x14ac:dyDescent="0.25">
      <c r="A11073" s="243">
        <v>339142</v>
      </c>
      <c r="B11073" s="244" t="s">
        <v>3425</v>
      </c>
      <c r="C11073" s="244" t="s">
        <v>227</v>
      </c>
      <c r="D11073" s="245" t="s">
        <v>420</v>
      </c>
      <c r="E11073" s="115" t="s">
        <v>76</v>
      </c>
      <c r="F11073" s="237">
        <v>36563</v>
      </c>
      <c r="G11073" s="245" t="s">
        <v>27</v>
      </c>
      <c r="H11073" s="115" t="s">
        <v>16</v>
      </c>
      <c r="I11073" t="s">
        <v>199</v>
      </c>
      <c r="J11073" s="244" t="s">
        <v>1226</v>
      </c>
      <c r="L11073" s="115" t="s">
        <v>18</v>
      </c>
      <c r="U11073"/>
      <c r="V11073">
        <v>0</v>
      </c>
      <c r="W11073" s="244"/>
      <c r="AH11073" s="115" t="s">
        <v>4308</v>
      </c>
    </row>
    <row r="11074" spans="1:35" hidden="1" x14ac:dyDescent="0.25">
      <c r="A11074" s="246">
        <v>339143</v>
      </c>
      <c r="B11074" s="247" t="s">
        <v>15235</v>
      </c>
      <c r="C11074" s="247" t="s">
        <v>219</v>
      </c>
      <c r="D11074" s="248" t="s">
        <v>1434</v>
      </c>
      <c r="E11074" t="s">
        <v>76</v>
      </c>
      <c r="F11074" s="126">
        <v>34701</v>
      </c>
      <c r="G11074" s="248" t="s">
        <v>15236</v>
      </c>
      <c r="H11074" t="s">
        <v>16</v>
      </c>
      <c r="I11074" t="s">
        <v>129</v>
      </c>
      <c r="J11074" s="247" t="s">
        <v>15</v>
      </c>
      <c r="K11074">
        <v>2012</v>
      </c>
      <c r="L11074" t="s">
        <v>47</v>
      </c>
      <c r="M11074"/>
      <c r="N11074"/>
      <c r="O11074"/>
      <c r="P11074"/>
      <c r="Q11074"/>
      <c r="U11074"/>
      <c r="V11074">
        <v>0</v>
      </c>
      <c r="W11074" s="247"/>
      <c r="X11074"/>
      <c r="Y11074"/>
      <c r="Z11074"/>
      <c r="AA11074"/>
      <c r="AB11074"/>
      <c r="AC11074"/>
      <c r="AD11074"/>
      <c r="AE11074"/>
      <c r="AF11074"/>
      <c r="AG11074"/>
      <c r="AH11074" s="115" t="s">
        <v>4308</v>
      </c>
    </row>
    <row r="11075" spans="1:35" hidden="1" x14ac:dyDescent="0.25">
      <c r="A11075" s="246">
        <v>339144</v>
      </c>
      <c r="B11075" s="247" t="s">
        <v>15237</v>
      </c>
      <c r="C11075" s="247" t="s">
        <v>15238</v>
      </c>
      <c r="D11075" s="248" t="s">
        <v>894</v>
      </c>
      <c r="E11075" t="s">
        <v>76</v>
      </c>
      <c r="F11075" s="126">
        <v>35800</v>
      </c>
      <c r="G11075" s="248" t="s">
        <v>15239</v>
      </c>
      <c r="H11075" t="s">
        <v>16</v>
      </c>
      <c r="I11075" t="s">
        <v>129</v>
      </c>
      <c r="J11075" s="247" t="s">
        <v>1226</v>
      </c>
      <c r="K11075"/>
      <c r="L11075" t="s">
        <v>30</v>
      </c>
      <c r="M11075"/>
      <c r="N11075"/>
      <c r="O11075"/>
      <c r="P11075"/>
      <c r="Q11075"/>
      <c r="U11075"/>
      <c r="V11075">
        <v>0</v>
      </c>
      <c r="W11075" s="247"/>
      <c r="X11075"/>
      <c r="Y11075"/>
      <c r="Z11075"/>
      <c r="AA11075"/>
      <c r="AB11075"/>
      <c r="AC11075"/>
      <c r="AD11075"/>
      <c r="AE11075"/>
      <c r="AF11075" t="s">
        <v>4308</v>
      </c>
      <c r="AG11075" t="s">
        <v>4308</v>
      </c>
      <c r="AH11075" s="115" t="s">
        <v>4308</v>
      </c>
    </row>
    <row r="11076" spans="1:35" hidden="1" x14ac:dyDescent="0.25">
      <c r="A11076" s="246">
        <v>339145</v>
      </c>
      <c r="B11076" s="247" t="s">
        <v>12015</v>
      </c>
      <c r="C11076" s="247" t="s">
        <v>307</v>
      </c>
      <c r="D11076" s="248" t="s">
        <v>15240</v>
      </c>
      <c r="E11076" t="s">
        <v>76</v>
      </c>
      <c r="F11076" s="126">
        <v>31432</v>
      </c>
      <c r="G11076" s="248" t="s">
        <v>15241</v>
      </c>
      <c r="H11076" t="s">
        <v>16</v>
      </c>
      <c r="I11076" t="s">
        <v>136</v>
      </c>
      <c r="J11076" s="247" t="s">
        <v>1226</v>
      </c>
      <c r="K11076">
        <v>2003</v>
      </c>
      <c r="L11076" t="s">
        <v>18</v>
      </c>
      <c r="M11076"/>
      <c r="N11076"/>
      <c r="O11076"/>
      <c r="P11076"/>
      <c r="Q11076"/>
      <c r="U11076"/>
      <c r="V11076">
        <v>0</v>
      </c>
      <c r="W11076" s="247"/>
      <c r="X11076"/>
      <c r="Y11076"/>
      <c r="Z11076"/>
      <c r="AA11076"/>
      <c r="AB11076"/>
      <c r="AC11076"/>
      <c r="AD11076"/>
      <c r="AE11076"/>
      <c r="AF11076"/>
      <c r="AG11076"/>
    </row>
    <row r="11077" spans="1:35" hidden="1" x14ac:dyDescent="0.25">
      <c r="A11077" s="246">
        <v>339146</v>
      </c>
      <c r="B11077" s="247" t="s">
        <v>15242</v>
      </c>
      <c r="C11077" s="247" t="s">
        <v>1105</v>
      </c>
      <c r="D11077" s="248" t="s">
        <v>321</v>
      </c>
      <c r="E11077" t="s">
        <v>76</v>
      </c>
      <c r="F11077" s="126">
        <v>37749</v>
      </c>
      <c r="G11077" s="248" t="s">
        <v>18</v>
      </c>
      <c r="H11077" t="s">
        <v>16</v>
      </c>
      <c r="I11077" t="s">
        <v>129</v>
      </c>
      <c r="J11077" s="247" t="s">
        <v>15</v>
      </c>
      <c r="K11077">
        <v>2021</v>
      </c>
      <c r="L11077" t="s">
        <v>18</v>
      </c>
      <c r="M11077"/>
      <c r="N11077"/>
      <c r="O11077"/>
      <c r="P11077"/>
      <c r="Q11077"/>
      <c r="U11077"/>
      <c r="V11077">
        <v>0</v>
      </c>
      <c r="W11077" s="247"/>
      <c r="X11077"/>
      <c r="Y11077"/>
      <c r="Z11077"/>
      <c r="AA11077"/>
      <c r="AB11077"/>
      <c r="AC11077"/>
      <c r="AD11077"/>
      <c r="AE11077"/>
      <c r="AF11077"/>
      <c r="AG11077" t="s">
        <v>4308</v>
      </c>
      <c r="AH11077" s="115" t="s">
        <v>4308</v>
      </c>
    </row>
    <row r="11078" spans="1:35" x14ac:dyDescent="0.25">
      <c r="A11078" s="243">
        <v>339147</v>
      </c>
      <c r="B11078" s="244" t="s">
        <v>15243</v>
      </c>
      <c r="C11078" s="244" t="s">
        <v>250</v>
      </c>
      <c r="D11078" s="245" t="s">
        <v>381</v>
      </c>
      <c r="E11078" s="115" t="s">
        <v>76</v>
      </c>
      <c r="F11078" s="237">
        <v>37257</v>
      </c>
      <c r="G11078" s="245" t="s">
        <v>15244</v>
      </c>
      <c r="H11078" s="115" t="s">
        <v>16</v>
      </c>
      <c r="I11078" t="s">
        <v>107</v>
      </c>
      <c r="J11078" s="244" t="s">
        <v>1226</v>
      </c>
      <c r="K11078" s="115">
        <v>2020</v>
      </c>
      <c r="L11078" s="115" t="s">
        <v>18</v>
      </c>
      <c r="U11078"/>
      <c r="V11078">
        <v>0</v>
      </c>
      <c r="W11078" s="244"/>
      <c r="AH11078" s="115" t="s">
        <v>4308</v>
      </c>
      <c r="AI11078" s="115" t="e">
        <f>VLOOKUP(A11078,'[2]دراسات قانونية'!$A$3:$E$600,1,0)</f>
        <v>#N/A</v>
      </c>
    </row>
    <row r="11079" spans="1:35" hidden="1" x14ac:dyDescent="0.25">
      <c r="A11079" s="246">
        <v>339148</v>
      </c>
      <c r="B11079" s="247" t="s">
        <v>15245</v>
      </c>
      <c r="C11079" s="247" t="s">
        <v>1524</v>
      </c>
      <c r="D11079" s="248" t="s">
        <v>214</v>
      </c>
      <c r="E11079" t="s">
        <v>76</v>
      </c>
      <c r="F11079" s="126">
        <v>37257</v>
      </c>
      <c r="G11079" s="248" t="s">
        <v>1553</v>
      </c>
      <c r="H11079" t="s">
        <v>16</v>
      </c>
      <c r="I11079" t="s">
        <v>129</v>
      </c>
      <c r="J11079" s="247" t="s">
        <v>1226</v>
      </c>
      <c r="K11079">
        <v>2022</v>
      </c>
      <c r="L11079" t="s">
        <v>18</v>
      </c>
      <c r="M11079"/>
      <c r="N11079"/>
      <c r="O11079"/>
      <c r="P11079"/>
      <c r="Q11079"/>
      <c r="U11079"/>
      <c r="V11079">
        <v>0</v>
      </c>
      <c r="W11079" s="247"/>
      <c r="X11079"/>
      <c r="Y11079"/>
      <c r="Z11079"/>
      <c r="AA11079"/>
      <c r="AB11079"/>
      <c r="AC11079"/>
      <c r="AD11079"/>
      <c r="AE11079"/>
      <c r="AF11079"/>
      <c r="AG11079"/>
    </row>
    <row r="11080" spans="1:35" hidden="1" x14ac:dyDescent="0.25">
      <c r="A11080" s="246">
        <v>339149</v>
      </c>
      <c r="B11080" s="247" t="s">
        <v>15246</v>
      </c>
      <c r="C11080" s="247" t="s">
        <v>671</v>
      </c>
      <c r="D11080" s="248" t="s">
        <v>732</v>
      </c>
      <c r="E11080" t="s">
        <v>76</v>
      </c>
      <c r="F11080" s="126">
        <v>36555</v>
      </c>
      <c r="G11080" s="248" t="s">
        <v>266</v>
      </c>
      <c r="H11080" t="s">
        <v>16</v>
      </c>
      <c r="I11080" t="s">
        <v>136</v>
      </c>
      <c r="J11080" s="247" t="s">
        <v>1226</v>
      </c>
      <c r="K11080"/>
      <c r="L11080" t="s">
        <v>18</v>
      </c>
      <c r="M11080"/>
      <c r="N11080"/>
      <c r="O11080"/>
      <c r="P11080"/>
      <c r="Q11080"/>
      <c r="U11080"/>
      <c r="V11080">
        <v>0</v>
      </c>
      <c r="W11080" s="247"/>
      <c r="X11080"/>
      <c r="Y11080"/>
      <c r="Z11080"/>
      <c r="AA11080"/>
      <c r="AB11080"/>
      <c r="AC11080"/>
      <c r="AD11080"/>
      <c r="AE11080"/>
      <c r="AF11080"/>
      <c r="AG11080"/>
    </row>
    <row r="11081" spans="1:35" x14ac:dyDescent="0.25">
      <c r="A11081" s="243">
        <v>339150</v>
      </c>
      <c r="B11081" s="244" t="s">
        <v>15247</v>
      </c>
      <c r="C11081" s="244" t="s">
        <v>244</v>
      </c>
      <c r="D11081" s="245" t="s">
        <v>435</v>
      </c>
      <c r="E11081" s="115" t="s">
        <v>76</v>
      </c>
      <c r="F11081" s="237">
        <v>37590</v>
      </c>
      <c r="G11081" s="245" t="s">
        <v>15248</v>
      </c>
      <c r="H11081" s="115" t="s">
        <v>16</v>
      </c>
      <c r="I11081" t="s">
        <v>107</v>
      </c>
      <c r="J11081" s="244" t="s">
        <v>15</v>
      </c>
      <c r="K11081" s="115">
        <v>2020</v>
      </c>
      <c r="L11081" s="115" t="s">
        <v>70</v>
      </c>
      <c r="U11081"/>
      <c r="V11081">
        <v>0</v>
      </c>
      <c r="W11081" s="244"/>
      <c r="AH11081" s="115" t="s">
        <v>4308</v>
      </c>
      <c r="AI11081" s="115" t="e">
        <f>VLOOKUP(A11081,'[2]دراسات قانونية'!$A$3:$E$600,1,0)</f>
        <v>#N/A</v>
      </c>
    </row>
    <row r="11082" spans="1:35" hidden="1" x14ac:dyDescent="0.25">
      <c r="A11082" s="246">
        <v>339151</v>
      </c>
      <c r="B11082" s="247" t="s">
        <v>15249</v>
      </c>
      <c r="C11082" s="247" t="s">
        <v>15250</v>
      </c>
      <c r="D11082" s="248" t="s">
        <v>966</v>
      </c>
      <c r="E11082" t="s">
        <v>76</v>
      </c>
      <c r="F11082" s="126">
        <v>30868</v>
      </c>
      <c r="G11082" s="248" t="s">
        <v>73</v>
      </c>
      <c r="H11082" t="s">
        <v>16</v>
      </c>
      <c r="I11082" t="s">
        <v>129</v>
      </c>
      <c r="J11082" s="247" t="s">
        <v>1226</v>
      </c>
      <c r="K11082">
        <v>2005</v>
      </c>
      <c r="L11082" t="s">
        <v>73</v>
      </c>
      <c r="M11082"/>
      <c r="N11082"/>
      <c r="O11082"/>
      <c r="P11082"/>
      <c r="Q11082"/>
      <c r="U11082"/>
      <c r="V11082">
        <v>0</v>
      </c>
      <c r="W11082" s="247"/>
      <c r="X11082"/>
      <c r="Y11082"/>
      <c r="Z11082"/>
      <c r="AA11082"/>
      <c r="AB11082"/>
      <c r="AC11082"/>
      <c r="AD11082"/>
      <c r="AE11082"/>
      <c r="AF11082"/>
      <c r="AG11082"/>
    </row>
    <row r="11083" spans="1:35" hidden="1" x14ac:dyDescent="0.25">
      <c r="A11083" s="246">
        <v>339152</v>
      </c>
      <c r="B11083" s="247" t="s">
        <v>15251</v>
      </c>
      <c r="C11083" s="247" t="s">
        <v>822</v>
      </c>
      <c r="D11083" s="248" t="s">
        <v>276</v>
      </c>
      <c r="E11083" t="s">
        <v>76</v>
      </c>
      <c r="F11083" s="126">
        <v>35947</v>
      </c>
      <c r="G11083" s="248" t="s">
        <v>15252</v>
      </c>
      <c r="H11083" t="s">
        <v>16</v>
      </c>
      <c r="I11083" t="s">
        <v>136</v>
      </c>
      <c r="J11083" s="247" t="s">
        <v>1226</v>
      </c>
      <c r="K11083"/>
      <c r="L11083" t="s">
        <v>67</v>
      </c>
      <c r="M11083"/>
      <c r="N11083"/>
      <c r="O11083"/>
      <c r="P11083"/>
      <c r="Q11083"/>
      <c r="U11083"/>
      <c r="V11083">
        <v>0</v>
      </c>
      <c r="W11083" s="247"/>
      <c r="X11083"/>
      <c r="Y11083"/>
      <c r="Z11083"/>
      <c r="AA11083"/>
      <c r="AB11083"/>
      <c r="AC11083"/>
      <c r="AD11083"/>
      <c r="AE11083"/>
      <c r="AF11083"/>
      <c r="AG11083"/>
    </row>
    <row r="11084" spans="1:35" hidden="1" x14ac:dyDescent="0.25">
      <c r="A11084" s="246">
        <v>339153</v>
      </c>
      <c r="B11084" s="247" t="s">
        <v>15253</v>
      </c>
      <c r="C11084" s="247" t="s">
        <v>339</v>
      </c>
      <c r="D11084" s="248" t="s">
        <v>293</v>
      </c>
      <c r="E11084" t="s">
        <v>77</v>
      </c>
      <c r="F11084" s="126">
        <v>29199</v>
      </c>
      <c r="G11084" s="248" t="s">
        <v>61</v>
      </c>
      <c r="H11084" t="s">
        <v>16</v>
      </c>
      <c r="I11084" t="s">
        <v>136</v>
      </c>
      <c r="J11084" s="247" t="s">
        <v>15</v>
      </c>
      <c r="K11084">
        <v>1998</v>
      </c>
      <c r="L11084" t="s">
        <v>61</v>
      </c>
      <c r="M11084"/>
      <c r="N11084"/>
      <c r="O11084"/>
      <c r="P11084"/>
      <c r="Q11084"/>
      <c r="U11084"/>
      <c r="V11084">
        <v>0</v>
      </c>
      <c r="W11084" s="247"/>
      <c r="X11084"/>
      <c r="Y11084"/>
      <c r="Z11084"/>
      <c r="AA11084"/>
      <c r="AB11084"/>
      <c r="AC11084"/>
      <c r="AD11084"/>
      <c r="AE11084"/>
      <c r="AF11084"/>
      <c r="AG11084"/>
    </row>
    <row r="11085" spans="1:35" hidden="1" x14ac:dyDescent="0.25">
      <c r="A11085" s="246">
        <v>339154</v>
      </c>
      <c r="B11085" s="247" t="s">
        <v>15254</v>
      </c>
      <c r="C11085" s="247" t="s">
        <v>2079</v>
      </c>
      <c r="D11085" s="248" t="s">
        <v>228</v>
      </c>
      <c r="E11085" t="s">
        <v>77</v>
      </c>
      <c r="F11085" s="126">
        <v>31459</v>
      </c>
      <c r="G11085" s="248" t="s">
        <v>15255</v>
      </c>
      <c r="H11085" t="s">
        <v>16</v>
      </c>
      <c r="I11085" t="s">
        <v>136</v>
      </c>
      <c r="J11085" s="247" t="s">
        <v>15</v>
      </c>
      <c r="K11085"/>
      <c r="L11085" t="s">
        <v>61</v>
      </c>
      <c r="M11085"/>
      <c r="N11085"/>
      <c r="O11085"/>
      <c r="P11085"/>
      <c r="Q11085"/>
      <c r="U11085"/>
      <c r="V11085">
        <v>0</v>
      </c>
      <c r="W11085" s="247"/>
      <c r="X11085"/>
      <c r="Y11085"/>
      <c r="Z11085"/>
      <c r="AA11085"/>
      <c r="AB11085"/>
      <c r="AC11085"/>
      <c r="AD11085"/>
      <c r="AE11085"/>
      <c r="AF11085"/>
      <c r="AG11085"/>
    </row>
    <row r="11086" spans="1:35" x14ac:dyDescent="0.25">
      <c r="A11086" s="243">
        <v>339155</v>
      </c>
      <c r="B11086" s="244" t="s">
        <v>15256</v>
      </c>
      <c r="C11086" s="244" t="s">
        <v>227</v>
      </c>
      <c r="D11086" s="245" t="s">
        <v>320</v>
      </c>
      <c r="E11086" s="115" t="s">
        <v>77</v>
      </c>
      <c r="F11086" s="237">
        <v>33239</v>
      </c>
      <c r="G11086" s="245" t="s">
        <v>18</v>
      </c>
      <c r="H11086" s="115" t="s">
        <v>16</v>
      </c>
      <c r="I11086" t="s">
        <v>107</v>
      </c>
      <c r="J11086" s="244" t="s">
        <v>1226</v>
      </c>
      <c r="K11086" s="115">
        <v>2009</v>
      </c>
      <c r="L11086" s="115" t="s">
        <v>73</v>
      </c>
      <c r="U11086"/>
      <c r="V11086">
        <v>0</v>
      </c>
      <c r="W11086" s="244"/>
      <c r="AE11086" s="115" t="s">
        <v>4308</v>
      </c>
      <c r="AF11086" s="115" t="s">
        <v>4308</v>
      </c>
      <c r="AG11086" s="115" t="s">
        <v>4308</v>
      </c>
      <c r="AH11086" s="115" t="s">
        <v>4308</v>
      </c>
      <c r="AI11086" s="115" t="e">
        <f>VLOOKUP(A11086,'[2]دراسات قانونية'!$A$3:$E$600,1,0)</f>
        <v>#N/A</v>
      </c>
    </row>
    <row r="11087" spans="1:35" hidden="1" x14ac:dyDescent="0.25">
      <c r="A11087" s="246">
        <v>339156</v>
      </c>
      <c r="B11087" s="247" t="s">
        <v>15257</v>
      </c>
      <c r="C11087" s="247" t="s">
        <v>250</v>
      </c>
      <c r="D11087" s="248" t="s">
        <v>367</v>
      </c>
      <c r="E11087" t="s">
        <v>77</v>
      </c>
      <c r="F11087" s="126">
        <v>33628</v>
      </c>
      <c r="G11087" s="248" t="s">
        <v>547</v>
      </c>
      <c r="H11087" t="s">
        <v>19</v>
      </c>
      <c r="I11087" t="s">
        <v>136</v>
      </c>
      <c r="J11087" s="247" t="s">
        <v>1226</v>
      </c>
      <c r="K11087">
        <v>2009</v>
      </c>
      <c r="L11087" t="s">
        <v>18</v>
      </c>
      <c r="M11087"/>
      <c r="N11087"/>
      <c r="O11087"/>
      <c r="P11087"/>
      <c r="Q11087"/>
      <c r="U11087"/>
      <c r="V11087">
        <v>0</v>
      </c>
      <c r="W11087" s="247"/>
      <c r="X11087"/>
      <c r="Y11087"/>
      <c r="Z11087"/>
      <c r="AA11087"/>
      <c r="AB11087"/>
      <c r="AC11087"/>
      <c r="AD11087"/>
      <c r="AE11087"/>
      <c r="AF11087"/>
      <c r="AG11087"/>
    </row>
    <row r="11088" spans="1:35" hidden="1" x14ac:dyDescent="0.25">
      <c r="A11088" s="246">
        <v>339157</v>
      </c>
      <c r="B11088" s="247" t="s">
        <v>15258</v>
      </c>
      <c r="C11088" s="247" t="s">
        <v>339</v>
      </c>
      <c r="D11088" s="248" t="s">
        <v>724</v>
      </c>
      <c r="E11088" t="s">
        <v>77</v>
      </c>
      <c r="F11088" s="126">
        <v>33609</v>
      </c>
      <c r="G11088" s="248" t="s">
        <v>540</v>
      </c>
      <c r="H11088" t="s">
        <v>16</v>
      </c>
      <c r="I11088" t="s">
        <v>136</v>
      </c>
      <c r="J11088" s="247" t="s">
        <v>15</v>
      </c>
      <c r="K11088">
        <v>2011</v>
      </c>
      <c r="L11088" t="s">
        <v>40</v>
      </c>
      <c r="M11088"/>
      <c r="N11088"/>
      <c r="O11088"/>
      <c r="P11088"/>
      <c r="Q11088"/>
      <c r="U11088"/>
      <c r="V11088">
        <v>0</v>
      </c>
      <c r="W11088" s="247"/>
      <c r="X11088"/>
      <c r="Y11088"/>
      <c r="Z11088"/>
      <c r="AA11088"/>
      <c r="AB11088"/>
      <c r="AC11088"/>
      <c r="AD11088"/>
      <c r="AE11088"/>
      <c r="AF11088"/>
      <c r="AG11088"/>
    </row>
    <row r="11089" spans="1:35" hidden="1" x14ac:dyDescent="0.25">
      <c r="A11089" s="246">
        <v>339158</v>
      </c>
      <c r="B11089" s="247" t="s">
        <v>15259</v>
      </c>
      <c r="C11089" s="247" t="s">
        <v>348</v>
      </c>
      <c r="D11089" s="248" t="s">
        <v>336</v>
      </c>
      <c r="E11089" t="s">
        <v>77</v>
      </c>
      <c r="F11089" s="126">
        <v>35431</v>
      </c>
      <c r="G11089" s="248" t="s">
        <v>18</v>
      </c>
      <c r="H11089" t="s">
        <v>16</v>
      </c>
      <c r="I11089" t="s">
        <v>129</v>
      </c>
      <c r="J11089" s="247" t="s">
        <v>1226</v>
      </c>
      <c r="K11089">
        <v>2022</v>
      </c>
      <c r="L11089" t="s">
        <v>18</v>
      </c>
      <c r="M11089"/>
      <c r="N11089"/>
      <c r="O11089"/>
      <c r="P11089"/>
      <c r="Q11089"/>
      <c r="U11089"/>
      <c r="V11089">
        <v>0</v>
      </c>
      <c r="W11089" s="247"/>
      <c r="X11089"/>
      <c r="Y11089"/>
      <c r="Z11089"/>
      <c r="AA11089"/>
      <c r="AB11089"/>
      <c r="AC11089"/>
      <c r="AD11089"/>
      <c r="AE11089"/>
      <c r="AF11089"/>
      <c r="AG11089"/>
    </row>
    <row r="11090" spans="1:35" hidden="1" x14ac:dyDescent="0.25">
      <c r="A11090" s="246">
        <v>339159</v>
      </c>
      <c r="B11090" s="247" t="s">
        <v>15260</v>
      </c>
      <c r="C11090" s="247" t="s">
        <v>250</v>
      </c>
      <c r="D11090" s="248" t="s">
        <v>8029</v>
      </c>
      <c r="E11090" t="s">
        <v>77</v>
      </c>
      <c r="F11090" s="126">
        <v>37541</v>
      </c>
      <c r="G11090" s="248" t="s">
        <v>18</v>
      </c>
      <c r="H11090" t="s">
        <v>16</v>
      </c>
      <c r="I11090" t="s">
        <v>129</v>
      </c>
      <c r="J11090" s="247" t="s">
        <v>1226</v>
      </c>
      <c r="K11090"/>
      <c r="L11090" t="s">
        <v>73</v>
      </c>
      <c r="M11090"/>
      <c r="N11090"/>
      <c r="O11090"/>
      <c r="P11090"/>
      <c r="Q11090"/>
      <c r="U11090"/>
      <c r="V11090">
        <v>0</v>
      </c>
      <c r="W11090" s="247"/>
      <c r="X11090"/>
      <c r="Y11090"/>
      <c r="Z11090"/>
      <c r="AA11090"/>
      <c r="AB11090"/>
      <c r="AC11090"/>
      <c r="AD11090"/>
      <c r="AE11090" t="s">
        <v>4308</v>
      </c>
      <c r="AF11090" t="s">
        <v>4308</v>
      </c>
      <c r="AG11090" t="s">
        <v>4308</v>
      </c>
      <c r="AH11090" s="115" t="s">
        <v>4308</v>
      </c>
    </row>
    <row r="11091" spans="1:35" x14ac:dyDescent="0.25">
      <c r="A11091" s="243">
        <v>339160</v>
      </c>
      <c r="B11091" s="244" t="s">
        <v>15261</v>
      </c>
      <c r="C11091" s="244" t="s">
        <v>821</v>
      </c>
      <c r="D11091" s="245" t="s">
        <v>923</v>
      </c>
      <c r="E11091" s="115" t="s">
        <v>77</v>
      </c>
      <c r="F11091" s="237">
        <v>33971</v>
      </c>
      <c r="G11091" s="245" t="s">
        <v>781</v>
      </c>
      <c r="H11091" s="115" t="s">
        <v>16</v>
      </c>
      <c r="I11091" t="s">
        <v>107</v>
      </c>
      <c r="J11091" s="244" t="s">
        <v>1226</v>
      </c>
      <c r="K11091" s="115">
        <v>2012</v>
      </c>
      <c r="L11091" s="115" t="s">
        <v>18</v>
      </c>
      <c r="U11091"/>
      <c r="V11091">
        <v>0</v>
      </c>
      <c r="W11091" s="244"/>
      <c r="AF11091" s="115" t="s">
        <v>4308</v>
      </c>
      <c r="AG11091" s="115" t="s">
        <v>4308</v>
      </c>
      <c r="AH11091" s="115" t="s">
        <v>4308</v>
      </c>
      <c r="AI11091" s="115" t="e">
        <f>VLOOKUP(A11091,'[2]دراسات قانونية'!$A$3:$E$600,1,0)</f>
        <v>#N/A</v>
      </c>
    </row>
    <row r="11092" spans="1:35" x14ac:dyDescent="0.25">
      <c r="A11092" s="243">
        <v>339161</v>
      </c>
      <c r="B11092" s="244" t="s">
        <v>7361</v>
      </c>
      <c r="C11092" s="244" t="s">
        <v>650</v>
      </c>
      <c r="D11092" s="245" t="s">
        <v>298</v>
      </c>
      <c r="E11092" s="115" t="s">
        <v>77</v>
      </c>
      <c r="F11092" s="237">
        <v>33490</v>
      </c>
      <c r="G11092" s="245" t="s">
        <v>18</v>
      </c>
      <c r="H11092" s="115" t="s">
        <v>16</v>
      </c>
      <c r="I11092" t="s">
        <v>107</v>
      </c>
      <c r="J11092" s="244" t="s">
        <v>1226</v>
      </c>
      <c r="K11092" s="115">
        <v>2013</v>
      </c>
      <c r="L11092" s="115" t="s">
        <v>73</v>
      </c>
      <c r="U11092"/>
      <c r="V11092">
        <v>0</v>
      </c>
      <c r="W11092" s="244"/>
      <c r="AG11092" s="115" t="s">
        <v>4308</v>
      </c>
      <c r="AH11092" s="115" t="s">
        <v>4308</v>
      </c>
      <c r="AI11092" s="115" t="e">
        <f>VLOOKUP(A11092,'[2]دراسات قانونية'!$A$3:$E$600,1,0)</f>
        <v>#N/A</v>
      </c>
    </row>
    <row r="11093" spans="1:35" x14ac:dyDescent="0.25">
      <c r="A11093" s="243">
        <v>339162</v>
      </c>
      <c r="B11093" s="244" t="s">
        <v>15262</v>
      </c>
      <c r="C11093" s="244" t="s">
        <v>227</v>
      </c>
      <c r="D11093" s="245" t="s">
        <v>5681</v>
      </c>
      <c r="E11093" s="115" t="s">
        <v>77</v>
      </c>
      <c r="F11093" s="237">
        <v>35933</v>
      </c>
      <c r="G11093" s="245" t="s">
        <v>211</v>
      </c>
      <c r="H11093" s="115" t="s">
        <v>16</v>
      </c>
      <c r="I11093" t="s">
        <v>107</v>
      </c>
      <c r="J11093" s="244" t="s">
        <v>15</v>
      </c>
      <c r="K11093" s="115">
        <v>2017</v>
      </c>
      <c r="L11093" s="115" t="s">
        <v>73</v>
      </c>
      <c r="U11093"/>
      <c r="V11093">
        <v>0</v>
      </c>
      <c r="W11093" s="244"/>
      <c r="AG11093" s="115" t="s">
        <v>4308</v>
      </c>
      <c r="AH11093" s="115" t="s">
        <v>4308</v>
      </c>
      <c r="AI11093" s="115" t="e">
        <f>VLOOKUP(A11093,'[2]دراسات قانونية'!$A$3:$E$600,1,0)</f>
        <v>#N/A</v>
      </c>
    </row>
    <row r="11094" spans="1:35" hidden="1" x14ac:dyDescent="0.25">
      <c r="A11094" s="246">
        <v>339163</v>
      </c>
      <c r="B11094" s="247" t="s">
        <v>15263</v>
      </c>
      <c r="C11094" s="247" t="s">
        <v>1048</v>
      </c>
      <c r="D11094" s="248" t="s">
        <v>409</v>
      </c>
      <c r="E11094" t="s">
        <v>77</v>
      </c>
      <c r="F11094" s="126">
        <v>35431</v>
      </c>
      <c r="G11094" s="248" t="s">
        <v>857</v>
      </c>
      <c r="H11094" t="s">
        <v>16</v>
      </c>
      <c r="I11094" t="s">
        <v>5306</v>
      </c>
      <c r="J11094" s="247" t="s">
        <v>1226</v>
      </c>
      <c r="K11094"/>
      <c r="L11094" t="s">
        <v>30</v>
      </c>
      <c r="M11094"/>
      <c r="N11094"/>
      <c r="O11094"/>
      <c r="P11094"/>
      <c r="Q11094"/>
      <c r="U11094"/>
      <c r="V11094">
        <v>0</v>
      </c>
      <c r="W11094" s="247"/>
      <c r="X11094"/>
      <c r="Y11094"/>
      <c r="Z11094"/>
      <c r="AA11094"/>
      <c r="AB11094"/>
      <c r="AC11094"/>
      <c r="AD11094"/>
      <c r="AE11094"/>
      <c r="AF11094"/>
      <c r="AG11094"/>
    </row>
    <row r="11095" spans="1:35" hidden="1" x14ac:dyDescent="0.25">
      <c r="A11095" s="246">
        <v>339164</v>
      </c>
      <c r="B11095" s="247" t="s">
        <v>15264</v>
      </c>
      <c r="C11095" s="247" t="s">
        <v>15265</v>
      </c>
      <c r="D11095" s="248" t="s">
        <v>851</v>
      </c>
      <c r="E11095" t="s">
        <v>77</v>
      </c>
      <c r="F11095" s="126">
        <v>32888</v>
      </c>
      <c r="G11095" s="248" t="s">
        <v>15266</v>
      </c>
      <c r="H11095" t="s">
        <v>16</v>
      </c>
      <c r="I11095" t="s">
        <v>129</v>
      </c>
      <c r="J11095" s="247" t="s">
        <v>1226</v>
      </c>
      <c r="K11095">
        <v>2009</v>
      </c>
      <c r="L11095" t="s">
        <v>30</v>
      </c>
      <c r="M11095"/>
      <c r="N11095"/>
      <c r="O11095"/>
      <c r="P11095"/>
      <c r="Q11095"/>
      <c r="U11095"/>
      <c r="V11095">
        <v>0</v>
      </c>
      <c r="W11095" s="247"/>
      <c r="X11095"/>
      <c r="Y11095"/>
      <c r="Z11095"/>
      <c r="AA11095"/>
      <c r="AB11095"/>
      <c r="AC11095"/>
      <c r="AD11095"/>
      <c r="AE11095"/>
      <c r="AF11095"/>
      <c r="AG11095"/>
    </row>
    <row r="11096" spans="1:35" hidden="1" x14ac:dyDescent="0.25">
      <c r="A11096" s="246">
        <v>339165</v>
      </c>
      <c r="B11096" s="247" t="s">
        <v>15267</v>
      </c>
      <c r="C11096" s="247" t="s">
        <v>227</v>
      </c>
      <c r="D11096" s="248" t="s">
        <v>378</v>
      </c>
      <c r="E11096" t="s">
        <v>77</v>
      </c>
      <c r="F11096" s="126">
        <v>35895</v>
      </c>
      <c r="G11096" s="248" t="s">
        <v>18</v>
      </c>
      <c r="H11096" t="s">
        <v>16</v>
      </c>
      <c r="I11096" t="s">
        <v>5306</v>
      </c>
      <c r="J11096" s="247" t="s">
        <v>15</v>
      </c>
      <c r="K11096">
        <v>2017</v>
      </c>
      <c r="L11096" t="s">
        <v>18</v>
      </c>
      <c r="M11096"/>
      <c r="N11096"/>
      <c r="O11096"/>
      <c r="P11096"/>
      <c r="Q11096"/>
      <c r="U11096"/>
      <c r="V11096">
        <v>0</v>
      </c>
      <c r="W11096" s="247"/>
      <c r="X11096"/>
      <c r="Y11096"/>
      <c r="Z11096"/>
      <c r="AA11096"/>
      <c r="AB11096"/>
      <c r="AC11096"/>
      <c r="AD11096"/>
      <c r="AE11096"/>
      <c r="AF11096"/>
      <c r="AG11096"/>
    </row>
    <row r="11097" spans="1:35" hidden="1" x14ac:dyDescent="0.25">
      <c r="A11097" s="246">
        <v>339166</v>
      </c>
      <c r="B11097" s="247" t="s">
        <v>15268</v>
      </c>
      <c r="C11097" s="247" t="s">
        <v>522</v>
      </c>
      <c r="D11097" s="248" t="s">
        <v>15269</v>
      </c>
      <c r="E11097" t="s">
        <v>77</v>
      </c>
      <c r="F11097" s="126">
        <v>28927</v>
      </c>
      <c r="G11097" s="248" t="s">
        <v>18</v>
      </c>
      <c r="H11097" t="s">
        <v>16</v>
      </c>
      <c r="I11097" t="s">
        <v>136</v>
      </c>
      <c r="J11097" s="247" t="s">
        <v>1226</v>
      </c>
      <c r="K11097">
        <v>1998</v>
      </c>
      <c r="L11097" t="s">
        <v>18</v>
      </c>
      <c r="M11097"/>
      <c r="N11097"/>
      <c r="O11097"/>
      <c r="P11097"/>
      <c r="Q11097"/>
      <c r="U11097"/>
      <c r="V11097">
        <v>0</v>
      </c>
      <c r="W11097" s="247"/>
      <c r="X11097"/>
      <c r="Y11097"/>
      <c r="Z11097"/>
      <c r="AA11097"/>
      <c r="AB11097"/>
      <c r="AC11097"/>
      <c r="AD11097"/>
      <c r="AE11097"/>
      <c r="AF11097"/>
      <c r="AG11097"/>
    </row>
    <row r="11098" spans="1:35" x14ac:dyDescent="0.25">
      <c r="A11098" s="243">
        <v>339167</v>
      </c>
      <c r="B11098" s="244" t="s">
        <v>15270</v>
      </c>
      <c r="C11098" s="244" t="s">
        <v>227</v>
      </c>
      <c r="D11098" s="245" t="s">
        <v>15271</v>
      </c>
      <c r="E11098" s="115" t="s">
        <v>76</v>
      </c>
      <c r="F11098" s="237">
        <v>35096</v>
      </c>
      <c r="G11098" s="245" t="s">
        <v>15272</v>
      </c>
      <c r="H11098" s="115" t="s">
        <v>16</v>
      </c>
      <c r="I11098" t="s">
        <v>107</v>
      </c>
      <c r="J11098" s="244" t="s">
        <v>1226</v>
      </c>
      <c r="K11098" s="115">
        <v>2013</v>
      </c>
      <c r="L11098" s="115" t="s">
        <v>55</v>
      </c>
      <c r="U11098"/>
      <c r="V11098">
        <v>0</v>
      </c>
      <c r="W11098" s="244"/>
      <c r="AE11098" s="115" t="s">
        <v>4308</v>
      </c>
      <c r="AF11098" s="115" t="s">
        <v>4308</v>
      </c>
      <c r="AG11098" s="115" t="s">
        <v>4308</v>
      </c>
      <c r="AH11098" s="115" t="s">
        <v>4308</v>
      </c>
      <c r="AI11098" s="115" t="e">
        <f>VLOOKUP(A11098,'[2]دراسات قانونية'!$A$3:$E$600,1,0)</f>
        <v>#N/A</v>
      </c>
    </row>
    <row r="11099" spans="1:35" hidden="1" x14ac:dyDescent="0.25">
      <c r="A11099" s="246">
        <v>339168</v>
      </c>
      <c r="B11099" s="247" t="s">
        <v>15273</v>
      </c>
      <c r="C11099" s="247" t="s">
        <v>244</v>
      </c>
      <c r="D11099" s="248" t="s">
        <v>838</v>
      </c>
      <c r="E11099" t="s">
        <v>77</v>
      </c>
      <c r="F11099" s="126">
        <v>32102</v>
      </c>
      <c r="G11099" s="248" t="s">
        <v>15274</v>
      </c>
      <c r="H11099" t="s">
        <v>16</v>
      </c>
      <c r="I11099" t="s">
        <v>129</v>
      </c>
      <c r="J11099" s="247" t="s">
        <v>15</v>
      </c>
      <c r="K11099"/>
      <c r="L11099"/>
      <c r="M11099"/>
      <c r="N11099"/>
      <c r="O11099"/>
      <c r="P11099"/>
      <c r="Q11099"/>
      <c r="U11099"/>
      <c r="V11099">
        <v>0</v>
      </c>
      <c r="W11099" s="247"/>
      <c r="X11099"/>
      <c r="Y11099"/>
      <c r="Z11099"/>
      <c r="AA11099"/>
      <c r="AB11099"/>
      <c r="AC11099"/>
      <c r="AD11099"/>
      <c r="AE11099"/>
      <c r="AF11099"/>
      <c r="AG11099"/>
      <c r="AH11099" s="115" t="s">
        <v>4308</v>
      </c>
    </row>
    <row r="11100" spans="1:35" hidden="1" x14ac:dyDescent="0.25">
      <c r="A11100" s="243">
        <v>339169</v>
      </c>
      <c r="B11100" s="244" t="s">
        <v>2862</v>
      </c>
      <c r="C11100" s="244" t="s">
        <v>227</v>
      </c>
      <c r="D11100" s="245" t="s">
        <v>302</v>
      </c>
      <c r="E11100" s="115" t="s">
        <v>76</v>
      </c>
      <c r="F11100" s="237">
        <v>36043</v>
      </c>
      <c r="G11100" s="245" t="s">
        <v>18</v>
      </c>
      <c r="H11100" s="115" t="s">
        <v>16</v>
      </c>
      <c r="I11100" t="s">
        <v>199</v>
      </c>
      <c r="J11100" s="244" t="s">
        <v>15</v>
      </c>
      <c r="L11100" s="115" t="s">
        <v>18</v>
      </c>
      <c r="U11100"/>
      <c r="V11100">
        <v>0</v>
      </c>
      <c r="W11100" s="244"/>
    </row>
    <row r="11101" spans="1:35" hidden="1" x14ac:dyDescent="0.25">
      <c r="A11101" s="246">
        <v>339170</v>
      </c>
      <c r="B11101" s="247" t="s">
        <v>15275</v>
      </c>
      <c r="C11101" s="247" t="s">
        <v>1559</v>
      </c>
      <c r="D11101" s="248" t="s">
        <v>526</v>
      </c>
      <c r="E11101" t="s">
        <v>76</v>
      </c>
      <c r="F11101" s="126">
        <v>20090</v>
      </c>
      <c r="G11101" s="248" t="s">
        <v>58</v>
      </c>
      <c r="H11101" t="s">
        <v>16</v>
      </c>
      <c r="I11101" t="s">
        <v>136</v>
      </c>
      <c r="J11101" s="247" t="s">
        <v>1226</v>
      </c>
      <c r="K11101"/>
      <c r="L11101" t="s">
        <v>58</v>
      </c>
      <c r="M11101"/>
      <c r="N11101"/>
      <c r="O11101"/>
      <c r="P11101"/>
      <c r="Q11101"/>
      <c r="U11101"/>
      <c r="V11101">
        <v>0</v>
      </c>
      <c r="W11101" s="247"/>
      <c r="X11101"/>
      <c r="Y11101"/>
      <c r="Z11101"/>
      <c r="AA11101"/>
      <c r="AB11101"/>
      <c r="AC11101"/>
      <c r="AD11101"/>
      <c r="AE11101"/>
      <c r="AF11101"/>
      <c r="AG11101"/>
    </row>
    <row r="11102" spans="1:35" hidden="1" x14ac:dyDescent="0.25">
      <c r="A11102" s="246">
        <v>339171</v>
      </c>
      <c r="B11102" s="247" t="s">
        <v>15276</v>
      </c>
      <c r="C11102" s="247"/>
      <c r="D11102" s="248"/>
      <c r="E11102" t="s">
        <v>76</v>
      </c>
      <c r="F11102" s="126"/>
      <c r="G11102" s="248"/>
      <c r="H11102" t="s">
        <v>16</v>
      </c>
      <c r="I11102" t="s">
        <v>129</v>
      </c>
      <c r="J11102" s="247"/>
      <c r="K11102"/>
      <c r="L11102"/>
      <c r="M11102"/>
      <c r="N11102"/>
      <c r="O11102"/>
      <c r="P11102"/>
      <c r="Q11102"/>
      <c r="U11102"/>
      <c r="V11102">
        <v>0</v>
      </c>
      <c r="W11102" s="247"/>
      <c r="X11102"/>
      <c r="Y11102"/>
      <c r="Z11102"/>
      <c r="AA11102"/>
      <c r="AB11102"/>
      <c r="AC11102"/>
      <c r="AD11102"/>
      <c r="AE11102"/>
      <c r="AF11102"/>
      <c r="AG11102" t="s">
        <v>4308</v>
      </c>
      <c r="AH11102" s="115" t="s">
        <v>4308</v>
      </c>
    </row>
    <row r="11103" spans="1:35" x14ac:dyDescent="0.25">
      <c r="A11103" s="243">
        <v>339172</v>
      </c>
      <c r="B11103" s="244" t="s">
        <v>15277</v>
      </c>
      <c r="C11103" s="244" t="s">
        <v>408</v>
      </c>
      <c r="D11103" s="245" t="s">
        <v>281</v>
      </c>
      <c r="E11103" s="115" t="s">
        <v>77</v>
      </c>
      <c r="F11103" s="237">
        <v>35084</v>
      </c>
      <c r="G11103" s="245" t="s">
        <v>67</v>
      </c>
      <c r="H11103" s="115" t="s">
        <v>16</v>
      </c>
      <c r="I11103" t="s">
        <v>107</v>
      </c>
      <c r="J11103" s="244" t="s">
        <v>15</v>
      </c>
      <c r="K11103" s="115">
        <v>2013</v>
      </c>
      <c r="L11103" s="115" t="s">
        <v>67</v>
      </c>
      <c r="U11103"/>
      <c r="V11103">
        <v>0</v>
      </c>
      <c r="W11103" s="244"/>
      <c r="AF11103" s="115" t="s">
        <v>4308</v>
      </c>
      <c r="AG11103" s="115" t="s">
        <v>4308</v>
      </c>
      <c r="AH11103" s="115" t="s">
        <v>4308</v>
      </c>
      <c r="AI11103" s="115" t="e">
        <f>VLOOKUP(A11103,'[2]دراسات قانونية'!$A$3:$E$600,1,0)</f>
        <v>#N/A</v>
      </c>
    </row>
    <row r="11104" spans="1:35" hidden="1" x14ac:dyDescent="0.25">
      <c r="A11104" s="246">
        <v>339173</v>
      </c>
      <c r="B11104" s="247" t="s">
        <v>15278</v>
      </c>
      <c r="C11104" s="247" t="s">
        <v>212</v>
      </c>
      <c r="D11104" s="248" t="s">
        <v>13822</v>
      </c>
      <c r="E11104" t="s">
        <v>77</v>
      </c>
      <c r="F11104" s="126">
        <v>29517</v>
      </c>
      <c r="G11104" s="248" t="s">
        <v>14028</v>
      </c>
      <c r="H11104" t="s">
        <v>16</v>
      </c>
      <c r="I11104" t="s">
        <v>136</v>
      </c>
      <c r="J11104" s="247" t="s">
        <v>1226</v>
      </c>
      <c r="K11104">
        <v>1998</v>
      </c>
      <c r="L11104" t="s">
        <v>37</v>
      </c>
      <c r="M11104"/>
      <c r="N11104"/>
      <c r="O11104"/>
      <c r="P11104"/>
      <c r="Q11104"/>
      <c r="U11104"/>
      <c r="V11104">
        <v>0</v>
      </c>
      <c r="W11104" s="247"/>
      <c r="X11104"/>
      <c r="Y11104"/>
      <c r="Z11104"/>
      <c r="AA11104"/>
      <c r="AB11104"/>
      <c r="AC11104"/>
      <c r="AD11104"/>
      <c r="AE11104"/>
      <c r="AF11104"/>
      <c r="AG11104"/>
    </row>
    <row r="11105" spans="1:35" hidden="1" x14ac:dyDescent="0.25">
      <c r="A11105" s="246">
        <v>339174</v>
      </c>
      <c r="B11105" s="247" t="s">
        <v>15279</v>
      </c>
      <c r="C11105" s="247" t="s">
        <v>212</v>
      </c>
      <c r="D11105" s="248" t="s">
        <v>7774</v>
      </c>
      <c r="E11105" t="s">
        <v>77</v>
      </c>
      <c r="F11105" s="126">
        <v>36593</v>
      </c>
      <c r="G11105" s="248" t="s">
        <v>18</v>
      </c>
      <c r="H11105" t="s">
        <v>16</v>
      </c>
      <c r="I11105" t="s">
        <v>129</v>
      </c>
      <c r="J11105" s="247" t="s">
        <v>1226</v>
      </c>
      <c r="K11105"/>
      <c r="L11105" t="s">
        <v>18</v>
      </c>
      <c r="M11105"/>
      <c r="N11105"/>
      <c r="O11105"/>
      <c r="P11105"/>
      <c r="Q11105"/>
      <c r="U11105"/>
      <c r="V11105">
        <v>0</v>
      </c>
      <c r="W11105" s="247"/>
      <c r="X11105"/>
      <c r="Y11105"/>
      <c r="Z11105"/>
      <c r="AA11105"/>
      <c r="AB11105"/>
      <c r="AC11105"/>
      <c r="AD11105"/>
      <c r="AE11105" t="s">
        <v>4308</v>
      </c>
      <c r="AF11105" t="s">
        <v>4308</v>
      </c>
      <c r="AG11105" t="s">
        <v>4308</v>
      </c>
      <c r="AH11105" s="115" t="s">
        <v>4308</v>
      </c>
    </row>
    <row r="11106" spans="1:35" hidden="1" x14ac:dyDescent="0.25">
      <c r="A11106" s="246">
        <v>339175</v>
      </c>
      <c r="B11106" s="247" t="s">
        <v>15280</v>
      </c>
      <c r="C11106" s="247" t="s">
        <v>244</v>
      </c>
      <c r="D11106" s="248" t="s">
        <v>210</v>
      </c>
      <c r="E11106" t="s">
        <v>76</v>
      </c>
      <c r="F11106" s="126">
        <v>29239</v>
      </c>
      <c r="G11106" s="248" t="s">
        <v>18</v>
      </c>
      <c r="H11106" t="s">
        <v>16</v>
      </c>
      <c r="I11106" t="s">
        <v>136</v>
      </c>
      <c r="J11106" s="247" t="s">
        <v>15</v>
      </c>
      <c r="K11106"/>
      <c r="L11106" t="s">
        <v>18</v>
      </c>
      <c r="M11106"/>
      <c r="N11106"/>
      <c r="O11106"/>
      <c r="P11106"/>
      <c r="Q11106"/>
      <c r="U11106"/>
      <c r="V11106">
        <v>0</v>
      </c>
      <c r="W11106" s="247"/>
      <c r="X11106"/>
      <c r="Y11106"/>
      <c r="Z11106"/>
      <c r="AA11106"/>
      <c r="AB11106"/>
      <c r="AC11106"/>
      <c r="AD11106"/>
      <c r="AE11106"/>
      <c r="AF11106"/>
      <c r="AG11106"/>
    </row>
    <row r="11107" spans="1:35" hidden="1" x14ac:dyDescent="0.25">
      <c r="A11107" s="246">
        <v>339176</v>
      </c>
      <c r="B11107" s="247" t="s">
        <v>15281</v>
      </c>
      <c r="C11107" s="247" t="s">
        <v>13898</v>
      </c>
      <c r="D11107" s="248" t="s">
        <v>238</v>
      </c>
      <c r="E11107" t="s">
        <v>77</v>
      </c>
      <c r="F11107" s="126">
        <v>35874</v>
      </c>
      <c r="G11107" s="248" t="s">
        <v>243</v>
      </c>
      <c r="H11107" t="s">
        <v>16</v>
      </c>
      <c r="I11107" t="s">
        <v>5306</v>
      </c>
      <c r="J11107" s="247" t="s">
        <v>15</v>
      </c>
      <c r="K11107">
        <v>2021</v>
      </c>
      <c r="L11107" t="s">
        <v>30</v>
      </c>
      <c r="M11107"/>
      <c r="N11107"/>
      <c r="O11107"/>
      <c r="P11107"/>
      <c r="Q11107"/>
      <c r="U11107"/>
      <c r="V11107">
        <v>0</v>
      </c>
      <c r="W11107" s="247"/>
      <c r="X11107"/>
      <c r="Y11107"/>
      <c r="Z11107"/>
      <c r="AA11107"/>
      <c r="AB11107"/>
      <c r="AC11107"/>
      <c r="AD11107"/>
      <c r="AE11107"/>
      <c r="AF11107"/>
      <c r="AG11107"/>
    </row>
    <row r="11108" spans="1:35" hidden="1" x14ac:dyDescent="0.25">
      <c r="A11108" s="246">
        <v>339177</v>
      </c>
      <c r="B11108" s="247" t="s">
        <v>15282</v>
      </c>
      <c r="C11108" s="247" t="s">
        <v>227</v>
      </c>
      <c r="D11108" s="248" t="s">
        <v>445</v>
      </c>
      <c r="E11108" t="s">
        <v>76</v>
      </c>
      <c r="F11108" s="126">
        <v>37075</v>
      </c>
      <c r="G11108" s="248" t="s">
        <v>428</v>
      </c>
      <c r="H11108" t="s">
        <v>16</v>
      </c>
      <c r="I11108" t="s">
        <v>129</v>
      </c>
      <c r="J11108" s="247" t="s">
        <v>15</v>
      </c>
      <c r="K11108"/>
      <c r="L11108" t="s">
        <v>30</v>
      </c>
      <c r="M11108"/>
      <c r="N11108"/>
      <c r="O11108"/>
      <c r="P11108"/>
      <c r="Q11108"/>
      <c r="U11108"/>
      <c r="V11108">
        <v>0</v>
      </c>
      <c r="W11108" s="247"/>
      <c r="X11108"/>
      <c r="Y11108"/>
      <c r="Z11108"/>
      <c r="AA11108"/>
      <c r="AB11108"/>
      <c r="AC11108"/>
      <c r="AD11108"/>
      <c r="AE11108"/>
      <c r="AF11108" t="s">
        <v>4308</v>
      </c>
      <c r="AG11108" t="s">
        <v>4308</v>
      </c>
      <c r="AH11108" s="115" t="s">
        <v>4308</v>
      </c>
    </row>
    <row r="11109" spans="1:35" hidden="1" x14ac:dyDescent="0.25">
      <c r="A11109" s="246">
        <v>339178</v>
      </c>
      <c r="B11109" s="247" t="s">
        <v>15283</v>
      </c>
      <c r="C11109" s="247" t="s">
        <v>1429</v>
      </c>
      <c r="D11109" s="248" t="s">
        <v>2062</v>
      </c>
      <c r="E11109" t="s">
        <v>76</v>
      </c>
      <c r="F11109" s="126">
        <v>37846</v>
      </c>
      <c r="G11109" s="248" t="s">
        <v>794</v>
      </c>
      <c r="H11109" t="s">
        <v>16</v>
      </c>
      <c r="I11109" t="s">
        <v>129</v>
      </c>
      <c r="J11109" s="247" t="s">
        <v>1226</v>
      </c>
      <c r="K11109">
        <v>2020</v>
      </c>
      <c r="L11109" t="s">
        <v>47</v>
      </c>
      <c r="M11109"/>
      <c r="N11109"/>
      <c r="O11109"/>
      <c r="P11109"/>
      <c r="Q11109"/>
      <c r="U11109"/>
      <c r="V11109">
        <v>0</v>
      </c>
      <c r="W11109" s="247"/>
      <c r="X11109"/>
      <c r="Y11109"/>
      <c r="Z11109"/>
      <c r="AA11109"/>
      <c r="AB11109"/>
      <c r="AC11109"/>
      <c r="AD11109"/>
      <c r="AE11109"/>
      <c r="AF11109"/>
      <c r="AG11109"/>
      <c r="AH11109" s="115" t="s">
        <v>4308</v>
      </c>
    </row>
    <row r="11110" spans="1:35" hidden="1" x14ac:dyDescent="0.25">
      <c r="A11110" s="246">
        <v>339179</v>
      </c>
      <c r="B11110" s="247" t="s">
        <v>15284</v>
      </c>
      <c r="C11110" s="247" t="s">
        <v>9813</v>
      </c>
      <c r="D11110" s="248" t="s">
        <v>2343</v>
      </c>
      <c r="E11110" t="s">
        <v>77</v>
      </c>
      <c r="F11110" s="126">
        <v>34010</v>
      </c>
      <c r="G11110" s="248" t="s">
        <v>15285</v>
      </c>
      <c r="H11110" t="s">
        <v>16</v>
      </c>
      <c r="I11110" t="s">
        <v>136</v>
      </c>
      <c r="J11110" s="247" t="s">
        <v>1226</v>
      </c>
      <c r="K11110">
        <v>2012</v>
      </c>
      <c r="L11110" t="s">
        <v>67</v>
      </c>
      <c r="M11110"/>
      <c r="N11110"/>
      <c r="O11110"/>
      <c r="P11110"/>
      <c r="Q11110"/>
      <c r="U11110"/>
      <c r="V11110">
        <v>0</v>
      </c>
      <c r="W11110" s="247"/>
      <c r="X11110"/>
      <c r="Y11110"/>
      <c r="Z11110"/>
      <c r="AA11110"/>
      <c r="AB11110"/>
      <c r="AC11110"/>
      <c r="AD11110"/>
      <c r="AE11110"/>
      <c r="AF11110"/>
      <c r="AG11110"/>
    </row>
    <row r="11111" spans="1:35" x14ac:dyDescent="0.25">
      <c r="A11111" s="243">
        <v>339180</v>
      </c>
      <c r="B11111" s="244" t="s">
        <v>15286</v>
      </c>
      <c r="C11111" s="244" t="s">
        <v>295</v>
      </c>
      <c r="D11111" s="245" t="s">
        <v>452</v>
      </c>
      <c r="E11111" s="115" t="s">
        <v>77</v>
      </c>
      <c r="F11111" s="237">
        <v>36161</v>
      </c>
      <c r="G11111" s="245" t="s">
        <v>15287</v>
      </c>
      <c r="H11111" s="115" t="s">
        <v>16</v>
      </c>
      <c r="I11111" t="s">
        <v>107</v>
      </c>
      <c r="J11111" s="244" t="s">
        <v>1226</v>
      </c>
      <c r="K11111" s="115">
        <v>2017</v>
      </c>
      <c r="L11111" s="115" t="s">
        <v>18</v>
      </c>
      <c r="U11111"/>
      <c r="V11111">
        <v>0</v>
      </c>
      <c r="W11111" s="244"/>
      <c r="AG11111" s="115" t="s">
        <v>4308</v>
      </c>
      <c r="AH11111" s="115" t="s">
        <v>4308</v>
      </c>
      <c r="AI11111" s="115" t="e">
        <f>VLOOKUP(A11111,'[2]دراسات قانونية'!$A$3:$E$600,1,0)</f>
        <v>#N/A</v>
      </c>
    </row>
    <row r="11112" spans="1:35" hidden="1" x14ac:dyDescent="0.25">
      <c r="A11112" s="243">
        <v>339181</v>
      </c>
      <c r="B11112" s="244" t="s">
        <v>3092</v>
      </c>
      <c r="C11112" s="244" t="s">
        <v>271</v>
      </c>
      <c r="D11112" s="245" t="s">
        <v>1944</v>
      </c>
      <c r="E11112" s="115" t="s">
        <v>77</v>
      </c>
      <c r="F11112" s="237">
        <v>35442</v>
      </c>
      <c r="G11112" s="245" t="s">
        <v>479</v>
      </c>
      <c r="H11112" s="115" t="s">
        <v>16</v>
      </c>
      <c r="I11112" t="s">
        <v>199</v>
      </c>
      <c r="J11112" s="244" t="s">
        <v>1226</v>
      </c>
      <c r="L11112" s="115" t="s">
        <v>67</v>
      </c>
      <c r="U11112"/>
      <c r="V11112">
        <v>0</v>
      </c>
      <c r="W11112" s="244"/>
    </row>
    <row r="11113" spans="1:35" hidden="1" x14ac:dyDescent="0.25">
      <c r="A11113" s="246">
        <v>339182</v>
      </c>
      <c r="B11113" s="247" t="s">
        <v>15288</v>
      </c>
      <c r="C11113" s="247" t="s">
        <v>360</v>
      </c>
      <c r="D11113" s="248" t="s">
        <v>437</v>
      </c>
      <c r="E11113" t="s">
        <v>77</v>
      </c>
      <c r="F11113" s="126">
        <v>33273</v>
      </c>
      <c r="G11113" s="248" t="s">
        <v>243</v>
      </c>
      <c r="H11113" t="s">
        <v>16</v>
      </c>
      <c r="I11113" t="s">
        <v>136</v>
      </c>
      <c r="J11113" s="247" t="s">
        <v>15</v>
      </c>
      <c r="K11113">
        <v>2008</v>
      </c>
      <c r="L11113" t="s">
        <v>30</v>
      </c>
      <c r="M11113"/>
      <c r="N11113"/>
      <c r="O11113"/>
      <c r="P11113"/>
      <c r="Q11113"/>
      <c r="U11113"/>
      <c r="V11113">
        <v>0</v>
      </c>
      <c r="W11113" s="247"/>
      <c r="X11113"/>
      <c r="Y11113"/>
      <c r="Z11113"/>
      <c r="AA11113"/>
      <c r="AB11113"/>
      <c r="AC11113"/>
      <c r="AD11113"/>
      <c r="AE11113"/>
      <c r="AF11113"/>
      <c r="AG11113"/>
    </row>
    <row r="11114" spans="1:35" x14ac:dyDescent="0.25">
      <c r="A11114" s="243">
        <v>339183</v>
      </c>
      <c r="B11114" s="244" t="s">
        <v>15289</v>
      </c>
      <c r="C11114" s="244" t="s">
        <v>212</v>
      </c>
      <c r="D11114" s="245" t="s">
        <v>276</v>
      </c>
      <c r="E11114" s="115" t="s">
        <v>77</v>
      </c>
      <c r="F11114" s="237">
        <v>35796</v>
      </c>
      <c r="G11114" s="245" t="s">
        <v>15290</v>
      </c>
      <c r="H11114" s="115" t="s">
        <v>16</v>
      </c>
      <c r="I11114" t="s">
        <v>107</v>
      </c>
      <c r="J11114" s="244" t="s">
        <v>15</v>
      </c>
      <c r="K11114" s="115">
        <v>2021</v>
      </c>
      <c r="L11114" s="115" t="s">
        <v>18</v>
      </c>
      <c r="U11114"/>
      <c r="V11114">
        <v>0</v>
      </c>
      <c r="W11114" s="244"/>
      <c r="AI11114" s="115" t="e">
        <f>VLOOKUP(A11114,'[2]دراسات قانونية'!$A$3:$E$600,1,0)</f>
        <v>#N/A</v>
      </c>
    </row>
    <row r="11115" spans="1:35" hidden="1" x14ac:dyDescent="0.25">
      <c r="A11115" s="246">
        <v>339184</v>
      </c>
      <c r="B11115" s="247" t="s">
        <v>15291</v>
      </c>
      <c r="C11115" s="247" t="s">
        <v>438</v>
      </c>
      <c r="D11115" s="248" t="s">
        <v>850</v>
      </c>
      <c r="E11115" t="s">
        <v>77</v>
      </c>
      <c r="F11115" s="126">
        <v>36712</v>
      </c>
      <c r="G11115" s="248" t="s">
        <v>18</v>
      </c>
      <c r="H11115" t="s">
        <v>16</v>
      </c>
      <c r="I11115" t="s">
        <v>129</v>
      </c>
      <c r="J11115" s="247" t="s">
        <v>1226</v>
      </c>
      <c r="K11115"/>
      <c r="L11115" t="s">
        <v>18</v>
      </c>
      <c r="M11115"/>
      <c r="N11115"/>
      <c r="O11115"/>
      <c r="P11115"/>
      <c r="Q11115"/>
      <c r="U11115"/>
      <c r="V11115">
        <v>0</v>
      </c>
      <c r="W11115" s="247"/>
      <c r="X11115"/>
      <c r="Y11115"/>
      <c r="Z11115"/>
      <c r="AA11115"/>
      <c r="AB11115"/>
      <c r="AC11115"/>
      <c r="AD11115"/>
      <c r="AE11115"/>
      <c r="AF11115"/>
      <c r="AG11115" t="s">
        <v>4308</v>
      </c>
      <c r="AH11115" s="115" t="s">
        <v>4308</v>
      </c>
    </row>
    <row r="11116" spans="1:35" hidden="1" x14ac:dyDescent="0.25">
      <c r="A11116" s="246">
        <v>339185</v>
      </c>
      <c r="B11116" s="247" t="s">
        <v>15292</v>
      </c>
      <c r="C11116" s="247" t="s">
        <v>552</v>
      </c>
      <c r="D11116" s="248" t="s">
        <v>759</v>
      </c>
      <c r="E11116" t="s">
        <v>77</v>
      </c>
      <c r="F11116" s="126">
        <v>33606</v>
      </c>
      <c r="G11116" s="248" t="s">
        <v>15293</v>
      </c>
      <c r="H11116" t="s">
        <v>16</v>
      </c>
      <c r="I11116" t="s">
        <v>136</v>
      </c>
      <c r="J11116" s="247" t="s">
        <v>1226</v>
      </c>
      <c r="K11116">
        <v>2017</v>
      </c>
      <c r="L11116" t="s">
        <v>30</v>
      </c>
      <c r="M11116"/>
      <c r="N11116"/>
      <c r="O11116"/>
      <c r="P11116"/>
      <c r="Q11116"/>
      <c r="U11116"/>
      <c r="V11116">
        <v>0</v>
      </c>
      <c r="W11116" s="247"/>
      <c r="X11116"/>
      <c r="Y11116"/>
      <c r="Z11116"/>
      <c r="AA11116"/>
      <c r="AB11116"/>
      <c r="AC11116"/>
      <c r="AD11116"/>
      <c r="AE11116"/>
      <c r="AF11116"/>
      <c r="AG11116"/>
      <c r="AH11116" s="115" t="s">
        <v>4308</v>
      </c>
    </row>
    <row r="11117" spans="1:35" x14ac:dyDescent="0.25">
      <c r="A11117" s="243">
        <v>339186</v>
      </c>
      <c r="B11117" s="244" t="s">
        <v>15294</v>
      </c>
      <c r="C11117" s="244" t="s">
        <v>647</v>
      </c>
      <c r="D11117" s="245" t="s">
        <v>420</v>
      </c>
      <c r="E11117" s="115" t="s">
        <v>76</v>
      </c>
      <c r="F11117" s="237">
        <v>31995</v>
      </c>
      <c r="G11117" s="245" t="s">
        <v>18</v>
      </c>
      <c r="H11117" s="115" t="s">
        <v>16</v>
      </c>
      <c r="I11117" t="s">
        <v>107</v>
      </c>
      <c r="J11117" s="244" t="s">
        <v>15</v>
      </c>
      <c r="K11117" s="115">
        <v>2006</v>
      </c>
      <c r="L11117" s="115" t="s">
        <v>18</v>
      </c>
      <c r="U11117"/>
      <c r="V11117">
        <v>0</v>
      </c>
      <c r="W11117" s="244"/>
      <c r="AI11117" s="115" t="e">
        <f>VLOOKUP(A11117,'[2]دراسات قانونية'!$A$3:$E$600,1,0)</f>
        <v>#N/A</v>
      </c>
    </row>
    <row r="11118" spans="1:35" hidden="1" x14ac:dyDescent="0.25">
      <c r="A11118" s="246">
        <v>339187</v>
      </c>
      <c r="B11118" s="247" t="s">
        <v>15295</v>
      </c>
      <c r="C11118" s="247" t="s">
        <v>223</v>
      </c>
      <c r="D11118" s="248" t="s">
        <v>447</v>
      </c>
      <c r="E11118" t="s">
        <v>77</v>
      </c>
      <c r="F11118" s="126">
        <v>36230</v>
      </c>
      <c r="G11118" s="248" t="s">
        <v>15296</v>
      </c>
      <c r="H11118" t="s">
        <v>16</v>
      </c>
      <c r="I11118" t="s">
        <v>129</v>
      </c>
      <c r="J11118" s="247" t="s">
        <v>15</v>
      </c>
      <c r="K11118">
        <v>2017</v>
      </c>
      <c r="L11118" t="s">
        <v>18</v>
      </c>
      <c r="M11118"/>
      <c r="N11118"/>
      <c r="O11118"/>
      <c r="P11118"/>
      <c r="Q11118"/>
      <c r="U11118"/>
      <c r="V11118">
        <v>0</v>
      </c>
      <c r="W11118" s="247"/>
      <c r="X11118"/>
      <c r="Y11118"/>
      <c r="Z11118"/>
      <c r="AA11118"/>
      <c r="AB11118"/>
      <c r="AC11118"/>
      <c r="AD11118"/>
      <c r="AE11118"/>
      <c r="AF11118"/>
      <c r="AG11118"/>
    </row>
    <row r="11119" spans="1:35" hidden="1" x14ac:dyDescent="0.25">
      <c r="A11119" s="246">
        <v>339188</v>
      </c>
      <c r="B11119" s="247" t="s">
        <v>15297</v>
      </c>
      <c r="C11119" s="247" t="s">
        <v>212</v>
      </c>
      <c r="D11119" s="248" t="s">
        <v>15298</v>
      </c>
      <c r="E11119" t="s">
        <v>76</v>
      </c>
      <c r="F11119" s="126">
        <v>37340</v>
      </c>
      <c r="G11119" s="248" t="s">
        <v>1107</v>
      </c>
      <c r="H11119" t="s">
        <v>16</v>
      </c>
      <c r="I11119" t="s">
        <v>129</v>
      </c>
      <c r="J11119" s="247" t="s">
        <v>1226</v>
      </c>
      <c r="K11119"/>
      <c r="L11119" t="s">
        <v>18</v>
      </c>
      <c r="M11119"/>
      <c r="N11119"/>
      <c r="O11119"/>
      <c r="P11119"/>
      <c r="Q11119"/>
      <c r="U11119"/>
      <c r="V11119">
        <v>0</v>
      </c>
      <c r="W11119" s="247"/>
      <c r="X11119"/>
      <c r="Y11119"/>
      <c r="Z11119"/>
      <c r="AA11119"/>
      <c r="AB11119"/>
      <c r="AC11119"/>
      <c r="AD11119"/>
      <c r="AE11119"/>
      <c r="AF11119"/>
      <c r="AG11119"/>
    </row>
    <row r="11120" spans="1:35" hidden="1" x14ac:dyDescent="0.25">
      <c r="A11120" s="246">
        <v>339189</v>
      </c>
      <c r="B11120" s="247" t="s">
        <v>15299</v>
      </c>
      <c r="C11120" s="247" t="s">
        <v>1980</v>
      </c>
      <c r="D11120" s="248" t="s">
        <v>268</v>
      </c>
      <c r="E11120" t="s">
        <v>77</v>
      </c>
      <c r="F11120" s="126">
        <v>24361</v>
      </c>
      <c r="G11120" s="248" t="s">
        <v>18</v>
      </c>
      <c r="H11120" t="s">
        <v>16</v>
      </c>
      <c r="I11120" t="s">
        <v>136</v>
      </c>
      <c r="J11120" s="247" t="s">
        <v>15</v>
      </c>
      <c r="K11120">
        <v>1983</v>
      </c>
      <c r="L11120" t="s">
        <v>18</v>
      </c>
      <c r="M11120"/>
      <c r="N11120"/>
      <c r="O11120"/>
      <c r="P11120"/>
      <c r="Q11120"/>
      <c r="U11120"/>
      <c r="V11120">
        <v>0</v>
      </c>
      <c r="W11120" s="247"/>
      <c r="X11120"/>
      <c r="Y11120"/>
      <c r="Z11120"/>
      <c r="AA11120"/>
      <c r="AB11120"/>
      <c r="AC11120"/>
      <c r="AD11120"/>
      <c r="AE11120"/>
      <c r="AF11120"/>
      <c r="AG11120"/>
    </row>
    <row r="11121" spans="1:35" hidden="1" x14ac:dyDescent="0.25">
      <c r="A11121" s="243">
        <v>339190</v>
      </c>
      <c r="B11121" s="244" t="s">
        <v>15300</v>
      </c>
      <c r="C11121" s="244" t="s">
        <v>438</v>
      </c>
      <c r="D11121" s="245" t="s">
        <v>2006</v>
      </c>
      <c r="E11121" s="115" t="s">
        <v>77</v>
      </c>
      <c r="F11121" s="237">
        <v>37987</v>
      </c>
      <c r="G11121" s="245" t="s">
        <v>918</v>
      </c>
      <c r="H11121" s="115" t="s">
        <v>16</v>
      </c>
      <c r="I11121" t="s">
        <v>7128</v>
      </c>
      <c r="J11121" s="244" t="s">
        <v>1226</v>
      </c>
      <c r="K11121" s="115">
        <v>2021</v>
      </c>
      <c r="L11121" s="115" t="s">
        <v>30</v>
      </c>
      <c r="U11121"/>
      <c r="V11121">
        <v>0</v>
      </c>
      <c r="W11121" s="244"/>
    </row>
    <row r="11122" spans="1:35" hidden="1" x14ac:dyDescent="0.25">
      <c r="A11122" s="246">
        <v>339191</v>
      </c>
      <c r="B11122" s="247" t="s">
        <v>15301</v>
      </c>
      <c r="C11122" s="247" t="s">
        <v>274</v>
      </c>
      <c r="D11122" s="248" t="s">
        <v>265</v>
      </c>
      <c r="E11122" t="s">
        <v>77</v>
      </c>
      <c r="F11122" s="126">
        <v>38034</v>
      </c>
      <c r="G11122" s="248" t="s">
        <v>262</v>
      </c>
      <c r="H11122" t="s">
        <v>16</v>
      </c>
      <c r="I11122" t="s">
        <v>129</v>
      </c>
      <c r="J11122" s="247"/>
      <c r="K11122">
        <v>2022</v>
      </c>
      <c r="L11122" t="s">
        <v>30</v>
      </c>
      <c r="M11122"/>
      <c r="N11122"/>
      <c r="O11122"/>
      <c r="P11122"/>
      <c r="Q11122"/>
      <c r="U11122"/>
      <c r="V11122">
        <v>0</v>
      </c>
      <c r="W11122" s="247"/>
      <c r="X11122"/>
      <c r="Y11122"/>
      <c r="Z11122"/>
      <c r="AA11122"/>
      <c r="AB11122"/>
      <c r="AC11122"/>
      <c r="AD11122"/>
      <c r="AE11122"/>
      <c r="AF11122"/>
      <c r="AG11122"/>
    </row>
    <row r="11123" spans="1:35" hidden="1" x14ac:dyDescent="0.25">
      <c r="A11123" s="246">
        <v>339192</v>
      </c>
      <c r="B11123" s="247" t="s">
        <v>15302</v>
      </c>
      <c r="C11123" s="247" t="s">
        <v>271</v>
      </c>
      <c r="D11123" s="248" t="s">
        <v>2203</v>
      </c>
      <c r="E11123" t="s">
        <v>77</v>
      </c>
      <c r="F11123" s="126"/>
      <c r="G11123" s="248" t="s">
        <v>333</v>
      </c>
      <c r="H11123" t="s">
        <v>16</v>
      </c>
      <c r="I11123" t="s">
        <v>129</v>
      </c>
      <c r="J11123" s="247" t="s">
        <v>1226</v>
      </c>
      <c r="K11123">
        <v>2019</v>
      </c>
      <c r="L11123" t="s">
        <v>18</v>
      </c>
      <c r="M11123"/>
      <c r="N11123"/>
      <c r="O11123"/>
      <c r="P11123"/>
      <c r="Q11123"/>
      <c r="U11123"/>
      <c r="V11123">
        <v>0</v>
      </c>
      <c r="W11123" s="247"/>
      <c r="X11123"/>
      <c r="Y11123"/>
      <c r="Z11123"/>
      <c r="AA11123"/>
      <c r="AB11123"/>
      <c r="AC11123"/>
      <c r="AD11123"/>
      <c r="AE11123"/>
      <c r="AF11123"/>
      <c r="AG11123"/>
    </row>
    <row r="11124" spans="1:35" hidden="1" x14ac:dyDescent="0.25">
      <c r="A11124" s="246">
        <v>339193</v>
      </c>
      <c r="B11124" s="247" t="s">
        <v>15303</v>
      </c>
      <c r="C11124" s="247" t="s">
        <v>305</v>
      </c>
      <c r="D11124" s="248" t="s">
        <v>759</v>
      </c>
      <c r="E11124" t="s">
        <v>77</v>
      </c>
      <c r="F11124" s="126">
        <v>37636</v>
      </c>
      <c r="G11124" s="248" t="s">
        <v>15304</v>
      </c>
      <c r="H11124" t="s">
        <v>16</v>
      </c>
      <c r="I11124" t="s">
        <v>129</v>
      </c>
      <c r="J11124" s="247" t="s">
        <v>15</v>
      </c>
      <c r="K11124">
        <v>2020</v>
      </c>
      <c r="L11124" t="s">
        <v>18</v>
      </c>
      <c r="M11124"/>
      <c r="N11124"/>
      <c r="O11124"/>
      <c r="P11124"/>
      <c r="Q11124"/>
      <c r="U11124"/>
      <c r="V11124">
        <v>0</v>
      </c>
      <c r="W11124" s="247"/>
      <c r="X11124"/>
      <c r="Y11124"/>
      <c r="Z11124"/>
      <c r="AA11124"/>
      <c r="AB11124"/>
      <c r="AC11124"/>
      <c r="AD11124"/>
      <c r="AE11124"/>
      <c r="AF11124"/>
      <c r="AG11124"/>
      <c r="AH11124" s="115" t="s">
        <v>4308</v>
      </c>
    </row>
    <row r="11125" spans="1:35" hidden="1" x14ac:dyDescent="0.25">
      <c r="A11125" s="246">
        <v>339194</v>
      </c>
      <c r="B11125" s="247" t="s">
        <v>15305</v>
      </c>
      <c r="C11125" s="247" t="s">
        <v>512</v>
      </c>
      <c r="D11125" s="248" t="s">
        <v>577</v>
      </c>
      <c r="E11125" t="s">
        <v>77</v>
      </c>
      <c r="F11125" s="126"/>
      <c r="G11125" s="248" t="s">
        <v>15306</v>
      </c>
      <c r="H11125" t="s">
        <v>16</v>
      </c>
      <c r="I11125" t="s">
        <v>136</v>
      </c>
      <c r="J11125" s="247" t="s">
        <v>15</v>
      </c>
      <c r="K11125">
        <v>2022</v>
      </c>
      <c r="L11125" t="s">
        <v>18</v>
      </c>
      <c r="M11125"/>
      <c r="N11125"/>
      <c r="O11125"/>
      <c r="P11125"/>
      <c r="Q11125"/>
      <c r="U11125"/>
      <c r="V11125">
        <v>0</v>
      </c>
      <c r="W11125" s="247"/>
      <c r="X11125"/>
      <c r="Y11125"/>
      <c r="Z11125"/>
      <c r="AA11125"/>
      <c r="AB11125"/>
      <c r="AC11125"/>
      <c r="AD11125"/>
      <c r="AE11125"/>
      <c r="AF11125"/>
      <c r="AG11125"/>
    </row>
    <row r="11126" spans="1:35" hidden="1" x14ac:dyDescent="0.25">
      <c r="A11126" s="246">
        <v>339195</v>
      </c>
      <c r="B11126" s="247" t="s">
        <v>15307</v>
      </c>
      <c r="C11126" s="247" t="s">
        <v>1015</v>
      </c>
      <c r="D11126" s="248" t="s">
        <v>275</v>
      </c>
      <c r="E11126" t="s">
        <v>77</v>
      </c>
      <c r="F11126" s="126">
        <v>36373</v>
      </c>
      <c r="G11126" s="248" t="s">
        <v>2076</v>
      </c>
      <c r="H11126" t="s">
        <v>16</v>
      </c>
      <c r="I11126" t="s">
        <v>136</v>
      </c>
      <c r="J11126" s="247" t="s">
        <v>15</v>
      </c>
      <c r="K11126"/>
      <c r="L11126" t="s">
        <v>30</v>
      </c>
      <c r="M11126"/>
      <c r="N11126"/>
      <c r="O11126"/>
      <c r="P11126"/>
      <c r="Q11126"/>
      <c r="U11126"/>
      <c r="V11126">
        <v>0</v>
      </c>
      <c r="W11126" s="247"/>
      <c r="X11126"/>
      <c r="Y11126"/>
      <c r="Z11126"/>
      <c r="AA11126"/>
      <c r="AB11126"/>
      <c r="AC11126"/>
      <c r="AD11126"/>
      <c r="AE11126"/>
      <c r="AF11126"/>
      <c r="AG11126"/>
    </row>
    <row r="11127" spans="1:35" hidden="1" x14ac:dyDescent="0.25">
      <c r="A11127" s="246">
        <v>339196</v>
      </c>
      <c r="B11127" s="247" t="s">
        <v>15308</v>
      </c>
      <c r="C11127" s="247" t="s">
        <v>358</v>
      </c>
      <c r="D11127" s="248" t="s">
        <v>709</v>
      </c>
      <c r="E11127" t="s">
        <v>77</v>
      </c>
      <c r="F11127" s="126">
        <v>36326</v>
      </c>
      <c r="G11127" s="248" t="s">
        <v>70</v>
      </c>
      <c r="H11127" t="s">
        <v>16</v>
      </c>
      <c r="I11127" t="s">
        <v>201</v>
      </c>
      <c r="J11127" s="247" t="s">
        <v>15</v>
      </c>
      <c r="K11127"/>
      <c r="L11127" t="s">
        <v>70</v>
      </c>
      <c r="M11127"/>
      <c r="N11127"/>
      <c r="O11127"/>
      <c r="P11127"/>
      <c r="Q11127"/>
      <c r="U11127"/>
      <c r="V11127">
        <v>0</v>
      </c>
      <c r="W11127" s="247"/>
      <c r="X11127"/>
      <c r="Y11127"/>
      <c r="Z11127"/>
      <c r="AA11127"/>
      <c r="AB11127"/>
      <c r="AC11127"/>
      <c r="AD11127"/>
      <c r="AE11127"/>
      <c r="AF11127"/>
      <c r="AG11127"/>
    </row>
    <row r="11128" spans="1:35" hidden="1" x14ac:dyDescent="0.25">
      <c r="A11128" s="246">
        <v>339197</v>
      </c>
      <c r="B11128" s="247" t="s">
        <v>15309</v>
      </c>
      <c r="C11128" s="247" t="s">
        <v>229</v>
      </c>
      <c r="D11128" s="248" t="s">
        <v>526</v>
      </c>
      <c r="E11128" t="s">
        <v>77</v>
      </c>
      <c r="F11128" s="126">
        <v>32926</v>
      </c>
      <c r="G11128" s="248" t="s">
        <v>18</v>
      </c>
      <c r="H11128" t="s">
        <v>16</v>
      </c>
      <c r="I11128" t="s">
        <v>136</v>
      </c>
      <c r="J11128" s="247" t="s">
        <v>1226</v>
      </c>
      <c r="K11128">
        <v>2008</v>
      </c>
      <c r="L11128" t="s">
        <v>18</v>
      </c>
      <c r="M11128"/>
      <c r="N11128"/>
      <c r="O11128"/>
      <c r="P11128"/>
      <c r="Q11128"/>
      <c r="U11128"/>
      <c r="V11128">
        <v>0</v>
      </c>
      <c r="W11128" s="247"/>
      <c r="X11128"/>
      <c r="Y11128"/>
      <c r="Z11128"/>
      <c r="AA11128"/>
      <c r="AB11128"/>
      <c r="AC11128"/>
      <c r="AD11128"/>
      <c r="AE11128"/>
      <c r="AF11128"/>
      <c r="AG11128"/>
    </row>
    <row r="11129" spans="1:35" hidden="1" x14ac:dyDescent="0.25">
      <c r="A11129" s="246">
        <v>339198</v>
      </c>
      <c r="B11129" s="247" t="s">
        <v>15310</v>
      </c>
      <c r="C11129" s="247" t="s">
        <v>244</v>
      </c>
      <c r="D11129" s="248" t="s">
        <v>6291</v>
      </c>
      <c r="E11129" t="s">
        <v>77</v>
      </c>
      <c r="F11129" s="126">
        <v>34097</v>
      </c>
      <c r="G11129" s="248" t="s">
        <v>18</v>
      </c>
      <c r="H11129" t="s">
        <v>16</v>
      </c>
      <c r="I11129" t="s">
        <v>201</v>
      </c>
      <c r="J11129" s="247" t="s">
        <v>1226</v>
      </c>
      <c r="K11129"/>
      <c r="L11129" t="s">
        <v>18</v>
      </c>
      <c r="M11129"/>
      <c r="N11129"/>
      <c r="O11129"/>
      <c r="P11129"/>
      <c r="Q11129"/>
      <c r="U11129"/>
      <c r="V11129">
        <v>0</v>
      </c>
      <c r="W11129" s="247"/>
      <c r="X11129"/>
      <c r="Y11129"/>
      <c r="Z11129"/>
      <c r="AA11129"/>
      <c r="AB11129"/>
      <c r="AC11129"/>
      <c r="AD11129"/>
      <c r="AE11129"/>
      <c r="AF11129"/>
      <c r="AG11129"/>
    </row>
    <row r="11130" spans="1:35" hidden="1" x14ac:dyDescent="0.25">
      <c r="A11130" s="246">
        <v>339199</v>
      </c>
      <c r="B11130" s="247" t="s">
        <v>15311</v>
      </c>
      <c r="C11130" s="247" t="s">
        <v>15312</v>
      </c>
      <c r="D11130" s="248" t="s">
        <v>1749</v>
      </c>
      <c r="E11130" t="s">
        <v>77</v>
      </c>
      <c r="F11130" s="126">
        <v>33717</v>
      </c>
      <c r="G11130" s="248" t="s">
        <v>37</v>
      </c>
      <c r="H11130" t="s">
        <v>16</v>
      </c>
      <c r="I11130" t="s">
        <v>129</v>
      </c>
      <c r="J11130" s="247" t="s">
        <v>1226</v>
      </c>
      <c r="K11130">
        <v>2011</v>
      </c>
      <c r="L11130" t="s">
        <v>30</v>
      </c>
      <c r="M11130"/>
      <c r="N11130"/>
      <c r="O11130"/>
      <c r="P11130"/>
      <c r="Q11130"/>
      <c r="U11130"/>
      <c r="V11130">
        <v>0</v>
      </c>
      <c r="W11130" s="247"/>
      <c r="X11130"/>
      <c r="Y11130"/>
      <c r="Z11130"/>
      <c r="AA11130"/>
      <c r="AB11130"/>
      <c r="AC11130"/>
      <c r="AD11130"/>
      <c r="AE11130"/>
      <c r="AF11130"/>
      <c r="AG11130"/>
    </row>
    <row r="11131" spans="1:35" x14ac:dyDescent="0.25">
      <c r="A11131" s="243">
        <v>339200</v>
      </c>
      <c r="B11131" s="244" t="s">
        <v>15313</v>
      </c>
      <c r="C11131" s="244" t="s">
        <v>438</v>
      </c>
      <c r="D11131" s="245" t="s">
        <v>306</v>
      </c>
      <c r="E11131" s="115" t="s">
        <v>77</v>
      </c>
      <c r="F11131" s="237">
        <v>33838</v>
      </c>
      <c r="G11131" s="245" t="s">
        <v>18</v>
      </c>
      <c r="H11131" s="115" t="s">
        <v>16</v>
      </c>
      <c r="I11131" t="s">
        <v>107</v>
      </c>
      <c r="J11131" s="244" t="s">
        <v>1226</v>
      </c>
      <c r="K11131" s="115">
        <v>2011</v>
      </c>
      <c r="L11131" s="115" t="s">
        <v>30</v>
      </c>
      <c r="U11131"/>
      <c r="V11131">
        <v>0</v>
      </c>
      <c r="W11131" s="244"/>
      <c r="AF11131" s="115" t="s">
        <v>4308</v>
      </c>
      <c r="AG11131" s="115" t="s">
        <v>4308</v>
      </c>
      <c r="AH11131" s="115" t="s">
        <v>4308</v>
      </c>
      <c r="AI11131" s="115" t="e">
        <f>VLOOKUP(A11131,'[2]دراسات قانونية'!$A$3:$E$600,1,0)</f>
        <v>#N/A</v>
      </c>
    </row>
    <row r="11132" spans="1:35" hidden="1" x14ac:dyDescent="0.25">
      <c r="A11132" s="246">
        <v>339201</v>
      </c>
      <c r="B11132" s="247" t="s">
        <v>15314</v>
      </c>
      <c r="C11132" s="247" t="s">
        <v>209</v>
      </c>
      <c r="D11132" s="248" t="s">
        <v>281</v>
      </c>
      <c r="E11132" t="s">
        <v>77</v>
      </c>
      <c r="F11132" s="126">
        <v>34523</v>
      </c>
      <c r="G11132" s="248" t="s">
        <v>15315</v>
      </c>
      <c r="H11132" t="s">
        <v>16</v>
      </c>
      <c r="I11132" t="s">
        <v>129</v>
      </c>
      <c r="J11132" s="247" t="s">
        <v>1226</v>
      </c>
      <c r="K11132">
        <v>2013</v>
      </c>
      <c r="L11132" t="s">
        <v>73</v>
      </c>
      <c r="M11132"/>
      <c r="N11132"/>
      <c r="O11132"/>
      <c r="P11132"/>
      <c r="Q11132"/>
      <c r="U11132"/>
      <c r="V11132">
        <v>0</v>
      </c>
      <c r="W11132" s="247"/>
      <c r="X11132"/>
      <c r="Y11132"/>
      <c r="Z11132"/>
      <c r="AA11132"/>
      <c r="AB11132"/>
      <c r="AC11132"/>
      <c r="AD11132"/>
      <c r="AE11132"/>
      <c r="AF11132"/>
      <c r="AG11132"/>
    </row>
    <row r="11133" spans="1:35" hidden="1" x14ac:dyDescent="0.25">
      <c r="A11133" s="246">
        <v>339202</v>
      </c>
      <c r="B11133" s="247" t="s">
        <v>15316</v>
      </c>
      <c r="C11133" s="247" t="s">
        <v>250</v>
      </c>
      <c r="D11133" s="248" t="s">
        <v>405</v>
      </c>
      <c r="E11133" t="s">
        <v>77</v>
      </c>
      <c r="F11133" s="126">
        <v>37096</v>
      </c>
      <c r="G11133" s="248" t="s">
        <v>18</v>
      </c>
      <c r="H11133" t="s">
        <v>16</v>
      </c>
      <c r="I11133" t="s">
        <v>201</v>
      </c>
      <c r="J11133" s="247" t="s">
        <v>15</v>
      </c>
      <c r="K11133"/>
      <c r="L11133" t="s">
        <v>18</v>
      </c>
      <c r="M11133"/>
      <c r="N11133"/>
      <c r="O11133"/>
      <c r="P11133"/>
      <c r="Q11133"/>
      <c r="U11133"/>
      <c r="V11133">
        <v>0</v>
      </c>
      <c r="W11133" s="247"/>
      <c r="X11133"/>
      <c r="Y11133"/>
      <c r="Z11133"/>
      <c r="AA11133"/>
      <c r="AB11133"/>
      <c r="AC11133"/>
      <c r="AD11133"/>
      <c r="AE11133"/>
      <c r="AF11133"/>
      <c r="AG11133"/>
    </row>
    <row r="11134" spans="1:35" hidden="1" x14ac:dyDescent="0.25">
      <c r="A11134" s="246">
        <v>339203</v>
      </c>
      <c r="B11134" s="247" t="s">
        <v>15317</v>
      </c>
      <c r="C11134" s="247" t="s">
        <v>917</v>
      </c>
      <c r="D11134" s="248" t="s">
        <v>275</v>
      </c>
      <c r="E11134" t="s">
        <v>77</v>
      </c>
      <c r="F11134" s="126">
        <v>35455</v>
      </c>
      <c r="G11134" s="248" t="s">
        <v>30</v>
      </c>
      <c r="H11134" t="s">
        <v>16</v>
      </c>
      <c r="I11134" t="s">
        <v>136</v>
      </c>
      <c r="J11134" s="247" t="s">
        <v>1226</v>
      </c>
      <c r="K11134">
        <v>2014</v>
      </c>
      <c r="L11134" t="s">
        <v>30</v>
      </c>
      <c r="M11134"/>
      <c r="N11134"/>
      <c r="O11134"/>
      <c r="P11134"/>
      <c r="Q11134"/>
      <c r="U11134"/>
      <c r="V11134">
        <v>0</v>
      </c>
      <c r="W11134" s="247"/>
      <c r="X11134"/>
      <c r="Y11134"/>
      <c r="Z11134"/>
      <c r="AA11134"/>
      <c r="AB11134"/>
      <c r="AC11134"/>
      <c r="AD11134"/>
      <c r="AE11134"/>
      <c r="AF11134"/>
      <c r="AG11134"/>
    </row>
    <row r="11135" spans="1:35" hidden="1" x14ac:dyDescent="0.25">
      <c r="A11135" s="246">
        <v>339204</v>
      </c>
      <c r="B11135" s="247" t="s">
        <v>15318</v>
      </c>
      <c r="C11135" s="247" t="s">
        <v>227</v>
      </c>
      <c r="D11135" s="248" t="s">
        <v>232</v>
      </c>
      <c r="E11135" t="s">
        <v>77</v>
      </c>
      <c r="F11135" s="126">
        <v>36767</v>
      </c>
      <c r="G11135" s="248" t="s">
        <v>18</v>
      </c>
      <c r="H11135" t="s">
        <v>16</v>
      </c>
      <c r="I11135" t="s">
        <v>136</v>
      </c>
      <c r="J11135" s="247" t="s">
        <v>1226</v>
      </c>
      <c r="K11135"/>
      <c r="L11135" t="s">
        <v>47</v>
      </c>
      <c r="M11135"/>
      <c r="N11135"/>
      <c r="O11135"/>
      <c r="P11135"/>
      <c r="Q11135"/>
      <c r="R11135" s="115">
        <v>8990</v>
      </c>
      <c r="S11135" s="115">
        <v>45712</v>
      </c>
      <c r="T11135" s="115">
        <v>70000</v>
      </c>
      <c r="U11135"/>
      <c r="V11135">
        <v>0</v>
      </c>
      <c r="W11135" s="247"/>
      <c r="X11135"/>
      <c r="Y11135"/>
      <c r="Z11135"/>
      <c r="AA11135"/>
      <c r="AB11135"/>
      <c r="AC11135"/>
      <c r="AD11135"/>
      <c r="AE11135"/>
      <c r="AF11135"/>
      <c r="AG11135"/>
    </row>
    <row r="11136" spans="1:35" hidden="1" x14ac:dyDescent="0.25">
      <c r="A11136" s="246">
        <v>339205</v>
      </c>
      <c r="B11136" s="247" t="s">
        <v>13224</v>
      </c>
      <c r="C11136" s="247" t="s">
        <v>259</v>
      </c>
      <c r="D11136" s="248" t="s">
        <v>267</v>
      </c>
      <c r="E11136" t="s">
        <v>77</v>
      </c>
      <c r="F11136" s="126">
        <v>37463</v>
      </c>
      <c r="G11136" s="248" t="s">
        <v>18</v>
      </c>
      <c r="H11136" t="s">
        <v>16</v>
      </c>
      <c r="I11136" t="s">
        <v>136</v>
      </c>
      <c r="J11136" s="247" t="s">
        <v>1226</v>
      </c>
      <c r="K11136">
        <v>2021</v>
      </c>
      <c r="L11136" t="s">
        <v>30</v>
      </c>
      <c r="M11136"/>
      <c r="N11136"/>
      <c r="O11136"/>
      <c r="P11136"/>
      <c r="Q11136"/>
      <c r="U11136"/>
      <c r="V11136">
        <v>0</v>
      </c>
      <c r="W11136" s="247"/>
      <c r="X11136"/>
      <c r="Y11136"/>
      <c r="Z11136"/>
      <c r="AA11136"/>
      <c r="AB11136"/>
      <c r="AC11136"/>
      <c r="AD11136"/>
      <c r="AE11136"/>
      <c r="AF11136"/>
      <c r="AG11136"/>
    </row>
    <row r="11137" spans="1:35" x14ac:dyDescent="0.25">
      <c r="A11137" s="243">
        <v>339206</v>
      </c>
      <c r="B11137" s="244" t="s">
        <v>15319</v>
      </c>
      <c r="C11137" s="244" t="s">
        <v>520</v>
      </c>
      <c r="D11137" s="245"/>
      <c r="E11137" s="115" t="s">
        <v>77</v>
      </c>
      <c r="F11137" s="237">
        <v>26589</v>
      </c>
      <c r="G11137" s="245" t="s">
        <v>359</v>
      </c>
      <c r="H11137" s="115" t="s">
        <v>16</v>
      </c>
      <c r="I11137" t="s">
        <v>107</v>
      </c>
      <c r="J11137" s="244" t="s">
        <v>1226</v>
      </c>
      <c r="K11137" s="115">
        <v>1992</v>
      </c>
      <c r="L11137" s="115" t="s">
        <v>47</v>
      </c>
      <c r="U11137"/>
      <c r="V11137" t="s">
        <v>4430</v>
      </c>
      <c r="W11137" s="244"/>
      <c r="AF11137" s="115" t="s">
        <v>4308</v>
      </c>
      <c r="AG11137" s="115" t="s">
        <v>4308</v>
      </c>
      <c r="AH11137" s="115" t="s">
        <v>4308</v>
      </c>
      <c r="AI11137" s="115" t="e">
        <f>VLOOKUP(A11137,'[2]دراسات قانونية'!$A$3:$E$600,1,0)</f>
        <v>#N/A</v>
      </c>
    </row>
    <row r="11138" spans="1:35" x14ac:dyDescent="0.25">
      <c r="A11138" s="243">
        <v>339207</v>
      </c>
      <c r="B11138" s="244" t="s">
        <v>15320</v>
      </c>
      <c r="C11138" s="244" t="s">
        <v>250</v>
      </c>
      <c r="D11138" s="245" t="s">
        <v>9057</v>
      </c>
      <c r="E11138" s="115" t="s">
        <v>77</v>
      </c>
      <c r="F11138" s="237">
        <v>32204</v>
      </c>
      <c r="G11138" s="245" t="s">
        <v>14830</v>
      </c>
      <c r="H11138" s="115" t="s">
        <v>16</v>
      </c>
      <c r="I11138" t="s">
        <v>107</v>
      </c>
      <c r="J11138" s="244" t="s">
        <v>1226</v>
      </c>
      <c r="K11138" s="115">
        <v>2015</v>
      </c>
      <c r="L11138" s="115" t="s">
        <v>30</v>
      </c>
      <c r="U11138"/>
      <c r="V11138">
        <v>0</v>
      </c>
      <c r="W11138" s="244"/>
      <c r="AH11138" s="115" t="s">
        <v>4308</v>
      </c>
      <c r="AI11138" s="115" t="e">
        <f>VLOOKUP(A11138,'[2]دراسات قانونية'!$A$3:$E$600,1,0)</f>
        <v>#N/A</v>
      </c>
    </row>
    <row r="11139" spans="1:35" x14ac:dyDescent="0.25">
      <c r="A11139" s="243">
        <v>339208</v>
      </c>
      <c r="B11139" s="244" t="s">
        <v>15321</v>
      </c>
      <c r="C11139" s="244" t="s">
        <v>227</v>
      </c>
      <c r="D11139" s="245" t="s">
        <v>807</v>
      </c>
      <c r="E11139" s="115" t="s">
        <v>77</v>
      </c>
      <c r="F11139" s="237">
        <v>32167</v>
      </c>
      <c r="G11139" s="245" t="s">
        <v>15322</v>
      </c>
      <c r="H11139" s="115" t="s">
        <v>16</v>
      </c>
      <c r="I11139" t="s">
        <v>107</v>
      </c>
      <c r="J11139" s="244" t="s">
        <v>1226</v>
      </c>
      <c r="K11139" s="115">
        <v>2007</v>
      </c>
      <c r="L11139" s="115" t="s">
        <v>30</v>
      </c>
      <c r="U11139"/>
      <c r="V11139">
        <v>0</v>
      </c>
      <c r="W11139" s="244"/>
      <c r="AE11139" s="115" t="s">
        <v>4308</v>
      </c>
      <c r="AF11139" s="115" t="s">
        <v>4308</v>
      </c>
      <c r="AG11139" s="115" t="s">
        <v>4308</v>
      </c>
      <c r="AH11139" s="115" t="s">
        <v>4308</v>
      </c>
      <c r="AI11139" s="115" t="e">
        <f>VLOOKUP(A11139,'[2]دراسات قانونية'!$A$3:$E$600,1,0)</f>
        <v>#N/A</v>
      </c>
    </row>
    <row r="11140" spans="1:35" hidden="1" x14ac:dyDescent="0.25">
      <c r="A11140" s="246">
        <v>339209</v>
      </c>
      <c r="B11140" s="247" t="s">
        <v>15323</v>
      </c>
      <c r="C11140" s="247" t="s">
        <v>227</v>
      </c>
      <c r="D11140" s="248" t="s">
        <v>320</v>
      </c>
      <c r="E11140" t="s">
        <v>77</v>
      </c>
      <c r="F11140" s="126">
        <v>37566</v>
      </c>
      <c r="G11140" s="248" t="s">
        <v>18</v>
      </c>
      <c r="H11140" t="s">
        <v>16</v>
      </c>
      <c r="I11140" t="s">
        <v>136</v>
      </c>
      <c r="J11140" s="247" t="s">
        <v>1226</v>
      </c>
      <c r="K11140">
        <v>2020</v>
      </c>
      <c r="L11140" t="s">
        <v>73</v>
      </c>
      <c r="M11140"/>
      <c r="N11140"/>
      <c r="O11140"/>
      <c r="P11140"/>
      <c r="Q11140"/>
      <c r="U11140"/>
      <c r="V11140">
        <v>0</v>
      </c>
      <c r="W11140" s="247"/>
      <c r="X11140"/>
      <c r="Y11140"/>
      <c r="Z11140"/>
      <c r="AA11140"/>
      <c r="AB11140"/>
      <c r="AC11140"/>
      <c r="AD11140"/>
      <c r="AE11140"/>
      <c r="AF11140"/>
      <c r="AG11140"/>
    </row>
    <row r="11141" spans="1:35" x14ac:dyDescent="0.25">
      <c r="A11141" s="243">
        <v>339210</v>
      </c>
      <c r="B11141" s="244" t="s">
        <v>15324</v>
      </c>
      <c r="C11141" s="244" t="s">
        <v>520</v>
      </c>
      <c r="D11141" s="245" t="s">
        <v>15325</v>
      </c>
      <c r="E11141" s="115" t="s">
        <v>76</v>
      </c>
      <c r="F11141" s="237">
        <v>35018</v>
      </c>
      <c r="G11141" s="245" t="s">
        <v>18</v>
      </c>
      <c r="H11141" s="115" t="s">
        <v>16</v>
      </c>
      <c r="I11141" t="s">
        <v>107</v>
      </c>
      <c r="J11141" s="244" t="s">
        <v>15</v>
      </c>
      <c r="K11141" s="115">
        <v>2013</v>
      </c>
      <c r="L11141" s="115" t="s">
        <v>18</v>
      </c>
      <c r="U11141"/>
      <c r="V11141">
        <v>0</v>
      </c>
      <c r="W11141" s="244"/>
      <c r="AF11141" s="115" t="s">
        <v>4308</v>
      </c>
      <c r="AG11141" s="115" t="s">
        <v>4308</v>
      </c>
      <c r="AH11141" s="115" t="s">
        <v>4308</v>
      </c>
      <c r="AI11141" s="115" t="e">
        <f>VLOOKUP(A11141,'[2]دراسات قانونية'!$A$3:$E$600,1,0)</f>
        <v>#N/A</v>
      </c>
    </row>
    <row r="11142" spans="1:35" x14ac:dyDescent="0.25">
      <c r="A11142" s="243">
        <v>339211</v>
      </c>
      <c r="B11142" s="244" t="s">
        <v>15326</v>
      </c>
      <c r="C11142" s="244" t="s">
        <v>251</v>
      </c>
      <c r="D11142" s="245" t="s">
        <v>560</v>
      </c>
      <c r="E11142" s="115" t="s">
        <v>77</v>
      </c>
      <c r="F11142" s="237">
        <v>36696</v>
      </c>
      <c r="G11142" s="245" t="s">
        <v>37</v>
      </c>
      <c r="H11142" s="115" t="s">
        <v>16</v>
      </c>
      <c r="I11142" t="s">
        <v>107</v>
      </c>
      <c r="J11142" s="244" t="s">
        <v>1226</v>
      </c>
      <c r="K11142" s="115">
        <v>2021</v>
      </c>
      <c r="L11142" s="115" t="s">
        <v>37</v>
      </c>
      <c r="U11142"/>
      <c r="V11142">
        <v>0</v>
      </c>
      <c r="W11142" s="244"/>
      <c r="AH11142" s="115" t="s">
        <v>4308</v>
      </c>
      <c r="AI11142" s="115" t="e">
        <f>VLOOKUP(A11142,'[2]دراسات قانونية'!$A$3:$E$600,1,0)</f>
        <v>#N/A</v>
      </c>
    </row>
    <row r="11143" spans="1:35" hidden="1" x14ac:dyDescent="0.25">
      <c r="A11143" s="246">
        <v>339212</v>
      </c>
      <c r="B11143" s="247" t="s">
        <v>15327</v>
      </c>
      <c r="C11143" s="247" t="s">
        <v>2284</v>
      </c>
      <c r="D11143" s="248" t="s">
        <v>256</v>
      </c>
      <c r="E11143" t="s">
        <v>77</v>
      </c>
      <c r="F11143" s="126">
        <v>34715</v>
      </c>
      <c r="G11143" s="248" t="s">
        <v>15328</v>
      </c>
      <c r="H11143" t="s">
        <v>16</v>
      </c>
      <c r="I11143" t="s">
        <v>129</v>
      </c>
      <c r="J11143" s="247" t="s">
        <v>15</v>
      </c>
      <c r="K11143">
        <v>2012</v>
      </c>
      <c r="L11143" t="s">
        <v>67</v>
      </c>
      <c r="M11143"/>
      <c r="N11143"/>
      <c r="O11143"/>
      <c r="P11143"/>
      <c r="Q11143"/>
      <c r="U11143"/>
      <c r="V11143">
        <v>0</v>
      </c>
      <c r="W11143" s="247"/>
      <c r="X11143"/>
      <c r="Y11143"/>
      <c r="Z11143"/>
      <c r="AA11143"/>
      <c r="AB11143"/>
      <c r="AC11143"/>
      <c r="AD11143"/>
      <c r="AE11143"/>
      <c r="AF11143"/>
      <c r="AG11143"/>
    </row>
    <row r="11144" spans="1:35" hidden="1" x14ac:dyDescent="0.25">
      <c r="A11144" s="246">
        <v>339213</v>
      </c>
      <c r="B11144" s="247" t="s">
        <v>15329</v>
      </c>
      <c r="C11144" s="247" t="s">
        <v>343</v>
      </c>
      <c r="D11144" s="248" t="s">
        <v>357</v>
      </c>
      <c r="E11144" t="s">
        <v>77</v>
      </c>
      <c r="F11144" s="126">
        <v>37696</v>
      </c>
      <c r="G11144" s="248" t="s">
        <v>657</v>
      </c>
      <c r="H11144" t="s">
        <v>16</v>
      </c>
      <c r="I11144" t="s">
        <v>136</v>
      </c>
      <c r="J11144" s="247" t="s">
        <v>1226</v>
      </c>
      <c r="K11144">
        <v>2022</v>
      </c>
      <c r="L11144" t="s">
        <v>30</v>
      </c>
      <c r="M11144"/>
      <c r="N11144"/>
      <c r="O11144"/>
      <c r="P11144"/>
      <c r="Q11144"/>
      <c r="U11144"/>
      <c r="V11144">
        <v>0</v>
      </c>
      <c r="W11144" s="247"/>
      <c r="X11144"/>
      <c r="Y11144"/>
      <c r="Z11144"/>
      <c r="AA11144"/>
      <c r="AB11144"/>
      <c r="AC11144"/>
      <c r="AD11144"/>
      <c r="AE11144"/>
      <c r="AF11144"/>
      <c r="AG11144"/>
    </row>
    <row r="11145" spans="1:35" x14ac:dyDescent="0.25">
      <c r="A11145" s="243">
        <v>339214</v>
      </c>
      <c r="B11145" s="244" t="s">
        <v>15330</v>
      </c>
      <c r="C11145" s="244" t="s">
        <v>5426</v>
      </c>
      <c r="D11145" s="245" t="s">
        <v>230</v>
      </c>
      <c r="E11145" s="115" t="s">
        <v>77</v>
      </c>
      <c r="F11145" s="237">
        <v>34789</v>
      </c>
      <c r="G11145" s="245" t="s">
        <v>18</v>
      </c>
      <c r="H11145" s="115" t="s">
        <v>16</v>
      </c>
      <c r="I11145" t="s">
        <v>107</v>
      </c>
      <c r="J11145" s="244" t="s">
        <v>1226</v>
      </c>
      <c r="K11145" s="115">
        <v>2013</v>
      </c>
      <c r="L11145" s="115" t="s">
        <v>73</v>
      </c>
      <c r="U11145"/>
      <c r="V11145">
        <v>0</v>
      </c>
      <c r="W11145" s="244"/>
      <c r="AE11145" s="115" t="s">
        <v>4308</v>
      </c>
      <c r="AF11145" s="115" t="s">
        <v>4308</v>
      </c>
      <c r="AG11145" s="115" t="s">
        <v>4308</v>
      </c>
      <c r="AH11145" s="115" t="s">
        <v>4308</v>
      </c>
      <c r="AI11145" s="115" t="e">
        <f>VLOOKUP(A11145,'[2]دراسات قانونية'!$A$3:$E$600,1,0)</f>
        <v>#N/A</v>
      </c>
    </row>
    <row r="11146" spans="1:35" hidden="1" x14ac:dyDescent="0.25">
      <c r="A11146" s="243">
        <v>339215</v>
      </c>
      <c r="B11146" s="244" t="s">
        <v>15331</v>
      </c>
      <c r="C11146" s="244" t="s">
        <v>454</v>
      </c>
      <c r="D11146" s="245" t="s">
        <v>316</v>
      </c>
      <c r="E11146" s="115" t="s">
        <v>77</v>
      </c>
      <c r="F11146" s="237">
        <v>38220</v>
      </c>
      <c r="G11146" s="245" t="s">
        <v>18</v>
      </c>
      <c r="H11146" s="115" t="s">
        <v>16</v>
      </c>
      <c r="I11146" t="s">
        <v>7128</v>
      </c>
      <c r="J11146" s="244" t="s">
        <v>1226</v>
      </c>
      <c r="K11146" s="115">
        <v>2022</v>
      </c>
      <c r="L11146" s="115" t="s">
        <v>73</v>
      </c>
      <c r="U11146"/>
      <c r="V11146">
        <v>0</v>
      </c>
      <c r="W11146" s="244"/>
    </row>
    <row r="11147" spans="1:35" x14ac:dyDescent="0.25">
      <c r="A11147" s="243">
        <v>339216</v>
      </c>
      <c r="B11147" s="244" t="s">
        <v>15332</v>
      </c>
      <c r="C11147" s="244" t="s">
        <v>522</v>
      </c>
      <c r="D11147" s="245" t="s">
        <v>5380</v>
      </c>
      <c r="E11147" s="115" t="s">
        <v>77</v>
      </c>
      <c r="F11147" s="237">
        <v>34834</v>
      </c>
      <c r="G11147" s="245" t="s">
        <v>18</v>
      </c>
      <c r="H11147" s="115" t="s">
        <v>16</v>
      </c>
      <c r="I11147" t="s">
        <v>107</v>
      </c>
      <c r="J11147" s="244" t="s">
        <v>1226</v>
      </c>
      <c r="K11147" s="115">
        <v>2013</v>
      </c>
      <c r="L11147" s="115" t="s">
        <v>30</v>
      </c>
      <c r="U11147"/>
      <c r="V11147">
        <v>0</v>
      </c>
      <c r="W11147" s="244"/>
      <c r="AH11147" s="115" t="s">
        <v>4308</v>
      </c>
      <c r="AI11147" s="115" t="e">
        <f>VLOOKUP(A11147,'[2]دراسات قانونية'!$A$3:$E$600,1,0)</f>
        <v>#N/A</v>
      </c>
    </row>
    <row r="11148" spans="1:35" hidden="1" x14ac:dyDescent="0.25">
      <c r="A11148" s="246">
        <v>339217</v>
      </c>
      <c r="B11148" s="247" t="s">
        <v>15333</v>
      </c>
      <c r="C11148" s="247" t="s">
        <v>377</v>
      </c>
      <c r="D11148" s="248" t="s">
        <v>357</v>
      </c>
      <c r="E11148" t="s">
        <v>77</v>
      </c>
      <c r="F11148" s="126">
        <v>34359</v>
      </c>
      <c r="G11148" s="248" t="s">
        <v>27</v>
      </c>
      <c r="H11148" t="s">
        <v>16</v>
      </c>
      <c r="I11148" t="s">
        <v>136</v>
      </c>
      <c r="J11148" s="247" t="s">
        <v>1226</v>
      </c>
      <c r="K11148">
        <v>2011</v>
      </c>
      <c r="L11148" t="s">
        <v>18</v>
      </c>
      <c r="M11148"/>
      <c r="N11148"/>
      <c r="O11148"/>
      <c r="P11148"/>
      <c r="Q11148"/>
      <c r="U11148"/>
      <c r="V11148">
        <v>0</v>
      </c>
      <c r="W11148" s="247"/>
      <c r="X11148"/>
      <c r="Y11148"/>
      <c r="Z11148"/>
      <c r="AA11148"/>
      <c r="AB11148"/>
      <c r="AC11148"/>
      <c r="AD11148"/>
      <c r="AE11148"/>
      <c r="AF11148"/>
      <c r="AG11148"/>
    </row>
    <row r="11149" spans="1:35" x14ac:dyDescent="0.25">
      <c r="A11149" s="243">
        <v>339218</v>
      </c>
      <c r="B11149" s="244" t="s">
        <v>15334</v>
      </c>
      <c r="C11149" s="244" t="s">
        <v>15335</v>
      </c>
      <c r="D11149" s="245" t="s">
        <v>357</v>
      </c>
      <c r="E11149" s="115" t="s">
        <v>77</v>
      </c>
      <c r="F11149" s="237">
        <v>35431</v>
      </c>
      <c r="G11149" s="245" t="s">
        <v>15336</v>
      </c>
      <c r="H11149" s="115" t="s">
        <v>16</v>
      </c>
      <c r="I11149" t="s">
        <v>107</v>
      </c>
      <c r="J11149" s="244" t="s">
        <v>15</v>
      </c>
      <c r="K11149" s="115">
        <v>2015</v>
      </c>
      <c r="L11149" s="115" t="s">
        <v>18</v>
      </c>
      <c r="U11149"/>
      <c r="V11149">
        <v>0</v>
      </c>
      <c r="W11149" s="244"/>
      <c r="AE11149" s="115" t="s">
        <v>4308</v>
      </c>
      <c r="AF11149" s="115" t="s">
        <v>4308</v>
      </c>
      <c r="AG11149" s="115" t="s">
        <v>4308</v>
      </c>
      <c r="AH11149" s="115" t="s">
        <v>4308</v>
      </c>
      <c r="AI11149" s="115" t="e">
        <f>VLOOKUP(A11149,'[2]دراسات قانونية'!$A$3:$E$600,1,0)</f>
        <v>#N/A</v>
      </c>
    </row>
    <row r="11150" spans="1:35" hidden="1" x14ac:dyDescent="0.25">
      <c r="A11150" s="246">
        <v>339219</v>
      </c>
      <c r="B11150" s="247" t="s">
        <v>15337</v>
      </c>
      <c r="C11150" s="247" t="s">
        <v>227</v>
      </c>
      <c r="D11150" s="248" t="s">
        <v>230</v>
      </c>
      <c r="E11150" t="s">
        <v>77</v>
      </c>
      <c r="F11150" s="126">
        <v>34632</v>
      </c>
      <c r="G11150" s="248" t="s">
        <v>14830</v>
      </c>
      <c r="H11150" t="s">
        <v>16</v>
      </c>
      <c r="I11150" t="s">
        <v>129</v>
      </c>
      <c r="J11150" s="247" t="s">
        <v>1226</v>
      </c>
      <c r="K11150">
        <v>2013</v>
      </c>
      <c r="L11150" t="s">
        <v>30</v>
      </c>
      <c r="M11150"/>
      <c r="N11150"/>
      <c r="O11150"/>
      <c r="P11150"/>
      <c r="Q11150"/>
      <c r="U11150"/>
      <c r="V11150">
        <v>0</v>
      </c>
      <c r="W11150" s="247"/>
      <c r="X11150"/>
      <c r="Y11150"/>
      <c r="Z11150"/>
      <c r="AA11150"/>
      <c r="AB11150"/>
      <c r="AC11150"/>
      <c r="AD11150"/>
      <c r="AE11150"/>
      <c r="AF11150"/>
      <c r="AG11150"/>
    </row>
    <row r="11151" spans="1:35" hidden="1" x14ac:dyDescent="0.25">
      <c r="A11151" s="246">
        <v>339220</v>
      </c>
      <c r="B11151" s="247" t="s">
        <v>15338</v>
      </c>
      <c r="C11151" s="247" t="s">
        <v>1138</v>
      </c>
      <c r="D11151" s="248" t="s">
        <v>372</v>
      </c>
      <c r="E11151" t="s">
        <v>77</v>
      </c>
      <c r="F11151" s="126"/>
      <c r="G11151" s="248" t="s">
        <v>2205</v>
      </c>
      <c r="H11151" t="s">
        <v>16</v>
      </c>
      <c r="I11151" t="s">
        <v>129</v>
      </c>
      <c r="J11151" s="247" t="s">
        <v>1226</v>
      </c>
      <c r="K11151">
        <v>2006</v>
      </c>
      <c r="L11151" t="s">
        <v>18</v>
      </c>
      <c r="M11151"/>
      <c r="N11151"/>
      <c r="O11151"/>
      <c r="P11151"/>
      <c r="Q11151"/>
      <c r="U11151"/>
      <c r="V11151">
        <v>0</v>
      </c>
      <c r="W11151" s="247"/>
      <c r="X11151"/>
      <c r="Y11151"/>
      <c r="Z11151"/>
      <c r="AA11151"/>
      <c r="AB11151"/>
      <c r="AC11151"/>
      <c r="AD11151"/>
      <c r="AE11151"/>
      <c r="AF11151"/>
      <c r="AG11151"/>
    </row>
    <row r="11152" spans="1:35" hidden="1" x14ac:dyDescent="0.25">
      <c r="A11152" s="246">
        <v>339221</v>
      </c>
      <c r="B11152" s="247" t="s">
        <v>15339</v>
      </c>
      <c r="C11152" s="247" t="s">
        <v>12600</v>
      </c>
      <c r="D11152" s="248" t="s">
        <v>730</v>
      </c>
      <c r="E11152" t="s">
        <v>77</v>
      </c>
      <c r="F11152" s="126">
        <v>36008</v>
      </c>
      <c r="G11152" s="248" t="s">
        <v>15340</v>
      </c>
      <c r="H11152" t="s">
        <v>16</v>
      </c>
      <c r="I11152" t="s">
        <v>129</v>
      </c>
      <c r="J11152" s="247" t="s">
        <v>15</v>
      </c>
      <c r="K11152">
        <v>2016</v>
      </c>
      <c r="L11152" t="s">
        <v>18</v>
      </c>
      <c r="M11152"/>
      <c r="N11152"/>
      <c r="O11152"/>
      <c r="P11152"/>
      <c r="Q11152"/>
      <c r="U11152"/>
      <c r="V11152">
        <v>0</v>
      </c>
      <c r="W11152" s="247"/>
      <c r="X11152"/>
      <c r="Y11152"/>
      <c r="Z11152"/>
      <c r="AA11152"/>
      <c r="AB11152"/>
      <c r="AC11152"/>
      <c r="AD11152"/>
      <c r="AE11152"/>
      <c r="AF11152"/>
      <c r="AG11152"/>
    </row>
    <row r="11153" spans="1:35" hidden="1" x14ac:dyDescent="0.25">
      <c r="A11153" s="246">
        <v>339222</v>
      </c>
      <c r="B11153" s="247" t="s">
        <v>15341</v>
      </c>
      <c r="C11153" s="247" t="s">
        <v>612</v>
      </c>
      <c r="D11153" s="248" t="s">
        <v>352</v>
      </c>
      <c r="E11153" t="s">
        <v>76</v>
      </c>
      <c r="F11153" s="126">
        <v>34700</v>
      </c>
      <c r="G11153" s="248" t="s">
        <v>492</v>
      </c>
      <c r="H11153" t="s">
        <v>16</v>
      </c>
      <c r="I11153" t="s">
        <v>201</v>
      </c>
      <c r="J11153" s="247" t="s">
        <v>15</v>
      </c>
      <c r="K11153"/>
      <c r="L11153" t="s">
        <v>30</v>
      </c>
      <c r="M11153"/>
      <c r="N11153"/>
      <c r="O11153"/>
      <c r="P11153"/>
      <c r="Q11153"/>
      <c r="U11153"/>
      <c r="V11153">
        <v>0</v>
      </c>
      <c r="W11153" s="247"/>
      <c r="X11153"/>
      <c r="Y11153"/>
      <c r="Z11153"/>
      <c r="AA11153"/>
      <c r="AB11153"/>
      <c r="AC11153"/>
      <c r="AD11153"/>
      <c r="AE11153"/>
      <c r="AF11153"/>
      <c r="AG11153"/>
    </row>
    <row r="11154" spans="1:35" x14ac:dyDescent="0.25">
      <c r="A11154" s="243">
        <v>339223</v>
      </c>
      <c r="B11154" s="244" t="s">
        <v>15342</v>
      </c>
      <c r="C11154" s="244" t="s">
        <v>250</v>
      </c>
      <c r="D11154" s="245" t="s">
        <v>1092</v>
      </c>
      <c r="E11154" s="115" t="s">
        <v>77</v>
      </c>
      <c r="F11154" s="237"/>
      <c r="G11154" s="245" t="s">
        <v>211</v>
      </c>
      <c r="H11154" s="115" t="s">
        <v>16</v>
      </c>
      <c r="I11154" t="s">
        <v>107</v>
      </c>
      <c r="J11154" s="244" t="s">
        <v>15</v>
      </c>
      <c r="K11154" s="115">
        <v>2022</v>
      </c>
      <c r="L11154" s="115" t="s">
        <v>18</v>
      </c>
      <c r="U11154"/>
      <c r="V11154">
        <v>0</v>
      </c>
      <c r="W11154" s="244"/>
      <c r="AF11154" s="115" t="s">
        <v>4308</v>
      </c>
      <c r="AG11154" s="115" t="s">
        <v>4308</v>
      </c>
      <c r="AH11154" s="115" t="s">
        <v>4308</v>
      </c>
      <c r="AI11154" s="115" t="e">
        <f>VLOOKUP(A11154,'[2]دراسات قانونية'!$A$3:$E$600,1,0)</f>
        <v>#N/A</v>
      </c>
    </row>
    <row r="11155" spans="1:35" hidden="1" x14ac:dyDescent="0.25">
      <c r="A11155" s="246">
        <v>339224</v>
      </c>
      <c r="B11155" s="247" t="s">
        <v>13891</v>
      </c>
      <c r="C11155" s="247" t="s">
        <v>1144</v>
      </c>
      <c r="D11155" s="248" t="s">
        <v>886</v>
      </c>
      <c r="E11155" t="s">
        <v>76</v>
      </c>
      <c r="F11155" s="126">
        <v>29953</v>
      </c>
      <c r="G11155" s="248" t="s">
        <v>61</v>
      </c>
      <c r="H11155" t="s">
        <v>16</v>
      </c>
      <c r="I11155" t="s">
        <v>136</v>
      </c>
      <c r="J11155" s="247" t="s">
        <v>1226</v>
      </c>
      <c r="K11155">
        <v>1999</v>
      </c>
      <c r="L11155" t="s">
        <v>61</v>
      </c>
      <c r="M11155"/>
      <c r="N11155"/>
      <c r="O11155"/>
      <c r="P11155"/>
      <c r="Q11155"/>
      <c r="U11155"/>
      <c r="V11155">
        <v>0</v>
      </c>
      <c r="W11155" s="247"/>
      <c r="X11155"/>
      <c r="Y11155"/>
      <c r="Z11155"/>
      <c r="AA11155"/>
      <c r="AB11155"/>
      <c r="AC11155"/>
      <c r="AD11155"/>
      <c r="AE11155"/>
      <c r="AF11155"/>
      <c r="AG11155"/>
    </row>
    <row r="11156" spans="1:35" hidden="1" x14ac:dyDescent="0.25">
      <c r="A11156" s="243">
        <v>339225</v>
      </c>
      <c r="B11156" s="244" t="s">
        <v>3426</v>
      </c>
      <c r="C11156" s="244" t="s">
        <v>329</v>
      </c>
      <c r="D11156" s="245" t="s">
        <v>312</v>
      </c>
      <c r="E11156" s="115" t="s">
        <v>76</v>
      </c>
      <c r="F11156" s="237">
        <v>35804</v>
      </c>
      <c r="G11156" s="245" t="s">
        <v>1986</v>
      </c>
      <c r="H11156" s="115" t="s">
        <v>16</v>
      </c>
      <c r="I11156" t="s">
        <v>199</v>
      </c>
      <c r="J11156" s="244" t="s">
        <v>1226</v>
      </c>
      <c r="L11156" s="115" t="s">
        <v>47</v>
      </c>
      <c r="U11156"/>
      <c r="V11156">
        <v>0</v>
      </c>
      <c r="W11156" s="244"/>
      <c r="AH11156" s="115" t="s">
        <v>4308</v>
      </c>
    </row>
    <row r="11157" spans="1:35" x14ac:dyDescent="0.25">
      <c r="A11157" s="243">
        <v>339226</v>
      </c>
      <c r="B11157" s="244" t="s">
        <v>15343</v>
      </c>
      <c r="C11157" s="244" t="s">
        <v>244</v>
      </c>
      <c r="D11157" s="245" t="s">
        <v>15344</v>
      </c>
      <c r="E11157" s="115" t="s">
        <v>76</v>
      </c>
      <c r="F11157" s="237">
        <v>35645</v>
      </c>
      <c r="G11157" s="245" t="s">
        <v>2198</v>
      </c>
      <c r="H11157" s="115" t="s">
        <v>16</v>
      </c>
      <c r="I11157" t="s">
        <v>107</v>
      </c>
      <c r="J11157" s="244" t="s">
        <v>1226</v>
      </c>
      <c r="K11157" s="115">
        <v>2020</v>
      </c>
      <c r="L11157" s="115" t="s">
        <v>18</v>
      </c>
      <c r="U11157"/>
      <c r="V11157">
        <v>0</v>
      </c>
      <c r="W11157" s="244"/>
      <c r="AH11157" s="115" t="s">
        <v>4308</v>
      </c>
      <c r="AI11157" s="115" t="e">
        <f>VLOOKUP(A11157,'[2]دراسات قانونية'!$A$3:$E$600,1,0)</f>
        <v>#N/A</v>
      </c>
    </row>
    <row r="11158" spans="1:35" hidden="1" x14ac:dyDescent="0.25">
      <c r="A11158" s="246">
        <v>339227</v>
      </c>
      <c r="B11158" s="247" t="s">
        <v>15345</v>
      </c>
      <c r="C11158" s="247" t="s">
        <v>15346</v>
      </c>
      <c r="D11158" s="248" t="s">
        <v>599</v>
      </c>
      <c r="E11158" t="s">
        <v>77</v>
      </c>
      <c r="F11158" s="126">
        <v>31003</v>
      </c>
      <c r="G11158" s="248" t="s">
        <v>660</v>
      </c>
      <c r="H11158" t="s">
        <v>16</v>
      </c>
      <c r="I11158" t="s">
        <v>129</v>
      </c>
      <c r="J11158" s="247" t="s">
        <v>1226</v>
      </c>
      <c r="K11158">
        <v>2021</v>
      </c>
      <c r="L11158" t="s">
        <v>18</v>
      </c>
      <c r="M11158"/>
      <c r="N11158"/>
      <c r="O11158"/>
      <c r="P11158"/>
      <c r="Q11158"/>
      <c r="U11158"/>
      <c r="V11158">
        <v>0</v>
      </c>
      <c r="W11158" s="247"/>
      <c r="X11158"/>
      <c r="Y11158"/>
      <c r="Z11158"/>
      <c r="AA11158"/>
      <c r="AB11158"/>
      <c r="AC11158"/>
      <c r="AD11158"/>
      <c r="AE11158"/>
      <c r="AF11158"/>
      <c r="AG11158"/>
      <c r="AH11158" s="115" t="s">
        <v>4308</v>
      </c>
    </row>
    <row r="11159" spans="1:35" hidden="1" x14ac:dyDescent="0.25">
      <c r="A11159" s="246">
        <v>339228</v>
      </c>
      <c r="B11159" s="247" t="s">
        <v>15347</v>
      </c>
      <c r="C11159" s="247" t="s">
        <v>570</v>
      </c>
      <c r="D11159" s="248" t="s">
        <v>1056</v>
      </c>
      <c r="E11159" t="s">
        <v>77</v>
      </c>
      <c r="F11159" s="126">
        <v>31233</v>
      </c>
      <c r="G11159" s="248" t="s">
        <v>979</v>
      </c>
      <c r="H11159" t="s">
        <v>16</v>
      </c>
      <c r="I11159" t="s">
        <v>136</v>
      </c>
      <c r="J11159" s="247" t="s">
        <v>1226</v>
      </c>
      <c r="K11159">
        <v>2005</v>
      </c>
      <c r="L11159" t="s">
        <v>55</v>
      </c>
      <c r="M11159"/>
      <c r="N11159"/>
      <c r="O11159"/>
      <c r="P11159"/>
      <c r="Q11159"/>
      <c r="U11159"/>
      <c r="V11159">
        <v>0</v>
      </c>
      <c r="W11159" s="247"/>
      <c r="X11159"/>
      <c r="Y11159"/>
      <c r="Z11159"/>
      <c r="AA11159"/>
      <c r="AB11159"/>
      <c r="AC11159"/>
      <c r="AD11159"/>
      <c r="AE11159"/>
      <c r="AF11159"/>
      <c r="AG11159"/>
    </row>
    <row r="11160" spans="1:35" hidden="1" x14ac:dyDescent="0.25">
      <c r="A11160" s="246">
        <v>339229</v>
      </c>
      <c r="B11160" s="247" t="s">
        <v>15348</v>
      </c>
      <c r="C11160" s="247" t="s">
        <v>10917</v>
      </c>
      <c r="D11160" s="248" t="s">
        <v>842</v>
      </c>
      <c r="E11160" t="s">
        <v>77</v>
      </c>
      <c r="F11160" s="126">
        <v>38353</v>
      </c>
      <c r="G11160" s="248" t="s">
        <v>18</v>
      </c>
      <c r="H11160" t="s">
        <v>16</v>
      </c>
      <c r="I11160" t="s">
        <v>129</v>
      </c>
      <c r="J11160" s="247" t="s">
        <v>15</v>
      </c>
      <c r="K11160">
        <v>2022</v>
      </c>
      <c r="L11160" t="s">
        <v>18</v>
      </c>
      <c r="M11160"/>
      <c r="N11160"/>
      <c r="O11160"/>
      <c r="P11160"/>
      <c r="Q11160"/>
      <c r="U11160"/>
      <c r="V11160">
        <v>0</v>
      </c>
      <c r="W11160" s="247"/>
      <c r="X11160"/>
      <c r="Y11160"/>
      <c r="Z11160"/>
      <c r="AA11160"/>
      <c r="AB11160"/>
      <c r="AC11160"/>
      <c r="AD11160"/>
      <c r="AE11160"/>
      <c r="AF11160"/>
      <c r="AG11160"/>
    </row>
    <row r="11161" spans="1:35" x14ac:dyDescent="0.25">
      <c r="A11161" s="243">
        <v>339230</v>
      </c>
      <c r="B11161" s="244" t="s">
        <v>10924</v>
      </c>
      <c r="C11161" s="244" t="s">
        <v>386</v>
      </c>
      <c r="D11161" s="245" t="s">
        <v>701</v>
      </c>
      <c r="E11161" s="115" t="s">
        <v>77</v>
      </c>
      <c r="F11161" s="237">
        <v>33239</v>
      </c>
      <c r="G11161" s="245" t="s">
        <v>18</v>
      </c>
      <c r="H11161" s="115" t="s">
        <v>16</v>
      </c>
      <c r="I11161" t="s">
        <v>107</v>
      </c>
      <c r="J11161" s="244"/>
      <c r="U11161"/>
      <c r="V11161">
        <v>0</v>
      </c>
      <c r="W11161" s="244"/>
      <c r="AF11161" s="115" t="s">
        <v>4308</v>
      </c>
      <c r="AG11161" s="115" t="s">
        <v>4308</v>
      </c>
      <c r="AH11161" s="115" t="s">
        <v>4308</v>
      </c>
      <c r="AI11161" s="115" t="e">
        <f>VLOOKUP(A11161,'[2]دراسات قانونية'!$A$3:$E$600,1,0)</f>
        <v>#N/A</v>
      </c>
    </row>
    <row r="11162" spans="1:35" hidden="1" x14ac:dyDescent="0.25">
      <c r="A11162" s="246">
        <v>339231</v>
      </c>
      <c r="B11162" s="247" t="s">
        <v>9141</v>
      </c>
      <c r="C11162" s="247" t="s">
        <v>212</v>
      </c>
      <c r="D11162" s="248" t="s">
        <v>15349</v>
      </c>
      <c r="E11162" t="s">
        <v>77</v>
      </c>
      <c r="F11162" s="126">
        <v>29239</v>
      </c>
      <c r="G11162" s="248" t="s">
        <v>1008</v>
      </c>
      <c r="H11162" t="s">
        <v>16</v>
      </c>
      <c r="I11162" t="s">
        <v>136</v>
      </c>
      <c r="J11162" s="247" t="s">
        <v>1226</v>
      </c>
      <c r="K11162"/>
      <c r="L11162" t="s">
        <v>73</v>
      </c>
      <c r="M11162"/>
      <c r="N11162"/>
      <c r="O11162"/>
      <c r="P11162"/>
      <c r="Q11162"/>
      <c r="U11162"/>
      <c r="V11162">
        <v>0</v>
      </c>
      <c r="W11162" s="247"/>
      <c r="X11162"/>
      <c r="Y11162"/>
      <c r="Z11162"/>
      <c r="AA11162"/>
      <c r="AB11162"/>
      <c r="AC11162"/>
      <c r="AD11162"/>
      <c r="AE11162"/>
      <c r="AF11162"/>
      <c r="AG11162"/>
    </row>
    <row r="11163" spans="1:35" hidden="1" x14ac:dyDescent="0.25">
      <c r="A11163" s="246">
        <v>339232</v>
      </c>
      <c r="B11163" s="247" t="s">
        <v>15350</v>
      </c>
      <c r="C11163" s="247" t="s">
        <v>337</v>
      </c>
      <c r="D11163" s="248" t="s">
        <v>1127</v>
      </c>
      <c r="E11163" t="s">
        <v>77</v>
      </c>
      <c r="F11163" s="126">
        <v>36526</v>
      </c>
      <c r="G11163" s="248" t="s">
        <v>879</v>
      </c>
      <c r="H11163" t="s">
        <v>16</v>
      </c>
      <c r="I11163" t="s">
        <v>136</v>
      </c>
      <c r="J11163" s="247" t="s">
        <v>15</v>
      </c>
      <c r="K11163"/>
      <c r="L11163" t="s">
        <v>30</v>
      </c>
      <c r="M11163"/>
      <c r="N11163"/>
      <c r="O11163"/>
      <c r="P11163"/>
      <c r="Q11163"/>
      <c r="U11163"/>
      <c r="V11163">
        <v>0</v>
      </c>
      <c r="W11163" s="247"/>
      <c r="X11163"/>
      <c r="Y11163"/>
      <c r="Z11163"/>
      <c r="AA11163"/>
      <c r="AB11163"/>
      <c r="AC11163"/>
      <c r="AD11163"/>
      <c r="AE11163"/>
      <c r="AF11163"/>
      <c r="AG11163"/>
      <c r="AH11163" s="115" t="s">
        <v>4308</v>
      </c>
    </row>
    <row r="11164" spans="1:35" x14ac:dyDescent="0.25">
      <c r="A11164" s="243">
        <v>339233</v>
      </c>
      <c r="B11164" s="244" t="s">
        <v>15351</v>
      </c>
      <c r="C11164" s="244" t="s">
        <v>212</v>
      </c>
      <c r="D11164" s="245" t="s">
        <v>281</v>
      </c>
      <c r="E11164" s="115" t="s">
        <v>77</v>
      </c>
      <c r="F11164" s="237">
        <v>38382</v>
      </c>
      <c r="G11164" s="245" t="s">
        <v>15352</v>
      </c>
      <c r="H11164" s="115" t="s">
        <v>16</v>
      </c>
      <c r="I11164" t="s">
        <v>107</v>
      </c>
      <c r="J11164" s="244" t="s">
        <v>1226</v>
      </c>
      <c r="K11164" s="115">
        <v>2023</v>
      </c>
      <c r="L11164" s="115" t="s">
        <v>18</v>
      </c>
      <c r="R11164" s="115">
        <v>9409</v>
      </c>
      <c r="S11164" s="115">
        <v>45722</v>
      </c>
      <c r="T11164" s="115">
        <v>50000</v>
      </c>
      <c r="U11164"/>
      <c r="V11164">
        <v>0</v>
      </c>
      <c r="W11164" s="244"/>
      <c r="AI11164" s="115" t="e">
        <f>VLOOKUP(A11164,'[2]دراسات قانونية'!$A$3:$E$600,1,0)</f>
        <v>#N/A</v>
      </c>
    </row>
    <row r="11165" spans="1:35" x14ac:dyDescent="0.25">
      <c r="A11165" s="243">
        <v>339234</v>
      </c>
      <c r="B11165" s="244" t="s">
        <v>15353</v>
      </c>
      <c r="C11165" s="244" t="s">
        <v>512</v>
      </c>
      <c r="D11165" s="245" t="s">
        <v>405</v>
      </c>
      <c r="E11165" s="115" t="s">
        <v>77</v>
      </c>
      <c r="F11165" s="237">
        <v>32767</v>
      </c>
      <c r="G11165" s="245" t="s">
        <v>70</v>
      </c>
      <c r="H11165" s="115" t="s">
        <v>16</v>
      </c>
      <c r="I11165" t="s">
        <v>107</v>
      </c>
      <c r="J11165" s="244" t="s">
        <v>1226</v>
      </c>
      <c r="K11165" s="115">
        <v>2019</v>
      </c>
      <c r="L11165" s="115" t="s">
        <v>30</v>
      </c>
      <c r="U11165"/>
      <c r="V11165">
        <v>0</v>
      </c>
      <c r="W11165" s="244"/>
      <c r="AE11165" s="115" t="s">
        <v>4308</v>
      </c>
      <c r="AF11165" s="115" t="s">
        <v>4308</v>
      </c>
      <c r="AG11165" s="115" t="s">
        <v>4308</v>
      </c>
      <c r="AH11165" s="115" t="s">
        <v>4308</v>
      </c>
      <c r="AI11165" s="115" t="e">
        <f>VLOOKUP(A11165,'[2]دراسات قانونية'!$A$3:$E$600,1,0)</f>
        <v>#N/A</v>
      </c>
    </row>
    <row r="11166" spans="1:35" x14ac:dyDescent="0.25">
      <c r="A11166" s="243">
        <v>339235</v>
      </c>
      <c r="B11166" s="244" t="s">
        <v>15354</v>
      </c>
      <c r="C11166" s="244" t="s">
        <v>227</v>
      </c>
      <c r="D11166" s="245" t="s">
        <v>6615</v>
      </c>
      <c r="E11166" s="115" t="s">
        <v>77</v>
      </c>
      <c r="F11166" s="237">
        <v>36044</v>
      </c>
      <c r="G11166" s="245" t="s">
        <v>211</v>
      </c>
      <c r="H11166" s="115" t="s">
        <v>16</v>
      </c>
      <c r="I11166" t="s">
        <v>107</v>
      </c>
      <c r="J11166" s="244" t="s">
        <v>15</v>
      </c>
      <c r="K11166" s="115">
        <v>2016</v>
      </c>
      <c r="L11166" s="115" t="s">
        <v>18</v>
      </c>
      <c r="U11166"/>
      <c r="V11166">
        <v>0</v>
      </c>
      <c r="W11166" s="244"/>
      <c r="AE11166" s="115" t="s">
        <v>4308</v>
      </c>
      <c r="AF11166" s="115" t="s">
        <v>4308</v>
      </c>
      <c r="AG11166" s="115" t="s">
        <v>4308</v>
      </c>
      <c r="AH11166" s="115" t="s">
        <v>4308</v>
      </c>
      <c r="AI11166" s="115" t="e">
        <f>VLOOKUP(A11166,'[2]دراسات قانونية'!$A$3:$E$600,1,0)</f>
        <v>#N/A</v>
      </c>
    </row>
    <row r="11167" spans="1:35" x14ac:dyDescent="0.25">
      <c r="A11167" s="243">
        <v>339236</v>
      </c>
      <c r="B11167" s="244" t="s">
        <v>15355</v>
      </c>
      <c r="C11167" s="244" t="s">
        <v>2160</v>
      </c>
      <c r="D11167" s="245" t="s">
        <v>312</v>
      </c>
      <c r="E11167" s="115" t="s">
        <v>76</v>
      </c>
      <c r="F11167" s="237">
        <v>28830</v>
      </c>
      <c r="G11167" s="245" t="s">
        <v>5651</v>
      </c>
      <c r="H11167" s="115" t="s">
        <v>16</v>
      </c>
      <c r="I11167" t="s">
        <v>107</v>
      </c>
      <c r="J11167" s="244" t="s">
        <v>1226</v>
      </c>
      <c r="K11167" s="115">
        <v>2013</v>
      </c>
      <c r="L11167" s="115" t="s">
        <v>67</v>
      </c>
      <c r="U11167"/>
      <c r="V11167">
        <v>0</v>
      </c>
      <c r="W11167" s="244"/>
      <c r="AE11167" s="115" t="s">
        <v>4308</v>
      </c>
      <c r="AF11167" s="115" t="s">
        <v>4308</v>
      </c>
      <c r="AG11167" s="115" t="s">
        <v>4308</v>
      </c>
      <c r="AH11167" s="115" t="s">
        <v>4308</v>
      </c>
      <c r="AI11167" s="115" t="e">
        <f>VLOOKUP(A11167,'[2]دراسات قانونية'!$A$3:$E$600,1,0)</f>
        <v>#N/A</v>
      </c>
    </row>
    <row r="11168" spans="1:35" x14ac:dyDescent="0.25">
      <c r="A11168" s="243">
        <v>339237</v>
      </c>
      <c r="B11168" s="244" t="s">
        <v>15356</v>
      </c>
      <c r="C11168" s="244" t="s">
        <v>828</v>
      </c>
      <c r="D11168" s="245" t="s">
        <v>12699</v>
      </c>
      <c r="E11168" s="115" t="s">
        <v>77</v>
      </c>
      <c r="F11168" s="237">
        <v>28491</v>
      </c>
      <c r="G11168" s="245" t="s">
        <v>15357</v>
      </c>
      <c r="H11168" s="115" t="s">
        <v>16</v>
      </c>
      <c r="I11168" t="s">
        <v>107</v>
      </c>
      <c r="J11168" s="244" t="s">
        <v>1226</v>
      </c>
      <c r="K11168" s="115">
        <v>2022</v>
      </c>
      <c r="L11168" s="115" t="s">
        <v>18</v>
      </c>
      <c r="U11168"/>
      <c r="V11168">
        <v>0</v>
      </c>
      <c r="W11168" s="244"/>
      <c r="AG11168" s="115" t="s">
        <v>4308</v>
      </c>
      <c r="AH11168" s="115" t="s">
        <v>4308</v>
      </c>
      <c r="AI11168" s="115" t="e">
        <f>VLOOKUP(A11168,'[2]دراسات قانونية'!$A$3:$E$600,1,0)</f>
        <v>#N/A</v>
      </c>
    </row>
    <row r="11169" spans="1:35" x14ac:dyDescent="0.25">
      <c r="A11169" s="243">
        <v>339238</v>
      </c>
      <c r="B11169" s="244" t="s">
        <v>15358</v>
      </c>
      <c r="C11169" s="244" t="s">
        <v>727</v>
      </c>
      <c r="D11169" s="245" t="s">
        <v>445</v>
      </c>
      <c r="E11169" s="115" t="s">
        <v>76</v>
      </c>
      <c r="F11169" s="237">
        <v>32874</v>
      </c>
      <c r="G11169" s="245" t="s">
        <v>8726</v>
      </c>
      <c r="H11169" s="115" t="s">
        <v>16</v>
      </c>
      <c r="I11169" t="s">
        <v>107</v>
      </c>
      <c r="J11169" s="244" t="s">
        <v>15</v>
      </c>
      <c r="K11169" s="115">
        <v>2008</v>
      </c>
      <c r="L11169" s="115" t="s">
        <v>50</v>
      </c>
      <c r="U11169"/>
      <c r="V11169">
        <v>0</v>
      </c>
      <c r="W11169" s="244"/>
      <c r="AI11169" s="115" t="e">
        <f>VLOOKUP(A11169,'[2]دراسات قانونية'!$A$3:$E$600,1,0)</f>
        <v>#N/A</v>
      </c>
    </row>
    <row r="11170" spans="1:35" hidden="1" x14ac:dyDescent="0.25">
      <c r="A11170" s="246">
        <v>339239</v>
      </c>
      <c r="B11170" s="247" t="s">
        <v>15359</v>
      </c>
      <c r="C11170" s="247" t="s">
        <v>303</v>
      </c>
      <c r="D11170" s="248" t="s">
        <v>238</v>
      </c>
      <c r="E11170" t="s">
        <v>77</v>
      </c>
      <c r="F11170" s="126">
        <v>36161</v>
      </c>
      <c r="G11170" s="248" t="s">
        <v>9223</v>
      </c>
      <c r="H11170" t="s">
        <v>16</v>
      </c>
      <c r="I11170" t="s">
        <v>201</v>
      </c>
      <c r="J11170" s="247" t="s">
        <v>1226</v>
      </c>
      <c r="K11170"/>
      <c r="L11170" t="s">
        <v>30</v>
      </c>
      <c r="M11170"/>
      <c r="N11170"/>
      <c r="O11170"/>
      <c r="P11170"/>
      <c r="Q11170"/>
      <c r="U11170"/>
      <c r="V11170">
        <v>0</v>
      </c>
      <c r="W11170" s="247"/>
      <c r="X11170"/>
      <c r="Y11170"/>
      <c r="Z11170"/>
      <c r="AA11170"/>
      <c r="AB11170"/>
      <c r="AC11170"/>
      <c r="AD11170"/>
      <c r="AE11170"/>
      <c r="AF11170"/>
      <c r="AG11170"/>
    </row>
    <row r="11171" spans="1:35" hidden="1" x14ac:dyDescent="0.25">
      <c r="A11171" s="246">
        <v>339240</v>
      </c>
      <c r="B11171" s="247" t="s">
        <v>15360</v>
      </c>
      <c r="C11171" s="247" t="s">
        <v>212</v>
      </c>
      <c r="D11171" s="248" t="s">
        <v>9667</v>
      </c>
      <c r="E11171" t="s">
        <v>77</v>
      </c>
      <c r="F11171" s="126">
        <v>37629</v>
      </c>
      <c r="G11171" s="248" t="s">
        <v>18</v>
      </c>
      <c r="H11171" t="s">
        <v>16</v>
      </c>
      <c r="I11171" t="s">
        <v>129</v>
      </c>
      <c r="J11171" s="247" t="s">
        <v>15</v>
      </c>
      <c r="K11171">
        <v>2022</v>
      </c>
      <c r="L11171" t="s">
        <v>18</v>
      </c>
      <c r="M11171"/>
      <c r="N11171"/>
      <c r="O11171"/>
      <c r="P11171"/>
      <c r="Q11171"/>
      <c r="U11171"/>
      <c r="V11171">
        <v>0</v>
      </c>
      <c r="W11171" s="247"/>
      <c r="X11171"/>
      <c r="Y11171"/>
      <c r="Z11171"/>
      <c r="AA11171"/>
      <c r="AB11171"/>
      <c r="AC11171"/>
      <c r="AD11171"/>
      <c r="AE11171"/>
      <c r="AF11171"/>
      <c r="AG11171"/>
    </row>
    <row r="11172" spans="1:35" hidden="1" x14ac:dyDescent="0.25">
      <c r="A11172" s="246">
        <v>339241</v>
      </c>
      <c r="B11172" s="247" t="s">
        <v>15361</v>
      </c>
      <c r="C11172" s="247" t="s">
        <v>337</v>
      </c>
      <c r="D11172" s="248" t="s">
        <v>5914</v>
      </c>
      <c r="E11172" t="s">
        <v>77</v>
      </c>
      <c r="F11172" s="126">
        <v>35431</v>
      </c>
      <c r="G11172" s="248" t="s">
        <v>18</v>
      </c>
      <c r="H11172" t="s">
        <v>16</v>
      </c>
      <c r="I11172" t="s">
        <v>136</v>
      </c>
      <c r="J11172" s="247" t="s">
        <v>1226</v>
      </c>
      <c r="K11172">
        <v>2014</v>
      </c>
      <c r="L11172" t="s">
        <v>30</v>
      </c>
      <c r="M11172"/>
      <c r="N11172"/>
      <c r="O11172"/>
      <c r="P11172"/>
      <c r="Q11172"/>
      <c r="U11172"/>
      <c r="V11172">
        <v>0</v>
      </c>
      <c r="W11172" s="247"/>
      <c r="X11172"/>
      <c r="Y11172"/>
      <c r="Z11172"/>
      <c r="AA11172"/>
      <c r="AB11172"/>
      <c r="AC11172"/>
      <c r="AD11172"/>
      <c r="AE11172"/>
      <c r="AF11172"/>
      <c r="AG11172"/>
    </row>
    <row r="11173" spans="1:35" hidden="1" x14ac:dyDescent="0.25">
      <c r="A11173" s="246">
        <v>339242</v>
      </c>
      <c r="B11173" s="247" t="s">
        <v>15362</v>
      </c>
      <c r="C11173" s="247" t="s">
        <v>4874</v>
      </c>
      <c r="D11173" s="248" t="s">
        <v>7993</v>
      </c>
      <c r="E11173" t="s">
        <v>76</v>
      </c>
      <c r="F11173" s="126">
        <v>33258</v>
      </c>
      <c r="G11173" s="248" t="s">
        <v>15363</v>
      </c>
      <c r="H11173" t="s">
        <v>16</v>
      </c>
      <c r="I11173" t="s">
        <v>5306</v>
      </c>
      <c r="J11173" s="247" t="s">
        <v>1226</v>
      </c>
      <c r="K11173">
        <v>2008</v>
      </c>
      <c r="L11173" t="s">
        <v>64</v>
      </c>
      <c r="M11173"/>
      <c r="N11173"/>
      <c r="O11173"/>
      <c r="P11173"/>
      <c r="Q11173"/>
      <c r="U11173"/>
      <c r="V11173">
        <v>0</v>
      </c>
      <c r="W11173" s="247"/>
      <c r="X11173"/>
      <c r="Y11173"/>
      <c r="Z11173"/>
      <c r="AA11173"/>
      <c r="AB11173"/>
      <c r="AC11173"/>
      <c r="AD11173"/>
      <c r="AE11173"/>
      <c r="AF11173"/>
      <c r="AG11173"/>
    </row>
    <row r="11174" spans="1:35" x14ac:dyDescent="0.25">
      <c r="A11174" s="243">
        <v>339243</v>
      </c>
      <c r="B11174" s="244" t="s">
        <v>15364</v>
      </c>
      <c r="C11174" s="244" t="s">
        <v>819</v>
      </c>
      <c r="D11174" s="245" t="s">
        <v>275</v>
      </c>
      <c r="E11174" s="115" t="s">
        <v>77</v>
      </c>
      <c r="F11174" s="237">
        <v>34243</v>
      </c>
      <c r="G11174" s="245" t="s">
        <v>705</v>
      </c>
      <c r="H11174" s="115" t="s">
        <v>16</v>
      </c>
      <c r="I11174" t="s">
        <v>107</v>
      </c>
      <c r="J11174" s="244" t="s">
        <v>1226</v>
      </c>
      <c r="K11174" s="115">
        <v>2013</v>
      </c>
      <c r="L11174" s="115" t="s">
        <v>67</v>
      </c>
      <c r="U11174"/>
      <c r="V11174">
        <v>0</v>
      </c>
      <c r="W11174" s="244"/>
      <c r="AE11174" s="115" t="s">
        <v>4308</v>
      </c>
      <c r="AF11174" s="115" t="s">
        <v>4308</v>
      </c>
      <c r="AG11174" s="115" t="s">
        <v>4308</v>
      </c>
      <c r="AH11174" s="115" t="s">
        <v>4308</v>
      </c>
      <c r="AI11174" s="115" t="e">
        <f>VLOOKUP(A11174,'[2]دراسات قانونية'!$A$3:$E$600,1,0)</f>
        <v>#N/A</v>
      </c>
    </row>
    <row r="11175" spans="1:35" x14ac:dyDescent="0.25">
      <c r="A11175" s="243">
        <v>339244</v>
      </c>
      <c r="B11175" s="244" t="s">
        <v>15365</v>
      </c>
      <c r="C11175" s="244" t="s">
        <v>408</v>
      </c>
      <c r="D11175" s="245" t="s">
        <v>9801</v>
      </c>
      <c r="E11175" s="115" t="s">
        <v>77</v>
      </c>
      <c r="F11175" s="237">
        <v>37147</v>
      </c>
      <c r="G11175" s="245" t="s">
        <v>18</v>
      </c>
      <c r="H11175" s="115" t="s">
        <v>16</v>
      </c>
      <c r="I11175" t="s">
        <v>107</v>
      </c>
      <c r="J11175" s="244" t="s">
        <v>1226</v>
      </c>
      <c r="K11175" s="115">
        <v>2019</v>
      </c>
      <c r="L11175" s="115" t="s">
        <v>18</v>
      </c>
      <c r="U11175"/>
      <c r="V11175">
        <v>0</v>
      </c>
      <c r="W11175" s="244"/>
      <c r="AG11175" s="115" t="s">
        <v>4308</v>
      </c>
      <c r="AH11175" s="115" t="s">
        <v>4308</v>
      </c>
      <c r="AI11175" s="115" t="e">
        <f>VLOOKUP(A11175,'[2]دراسات قانونية'!$A$3:$E$600,1,0)</f>
        <v>#N/A</v>
      </c>
    </row>
    <row r="11176" spans="1:35" hidden="1" x14ac:dyDescent="0.25">
      <c r="A11176" s="246">
        <v>339245</v>
      </c>
      <c r="B11176" s="247" t="s">
        <v>15366</v>
      </c>
      <c r="C11176" s="247" t="s">
        <v>703</v>
      </c>
      <c r="D11176" s="248" t="s">
        <v>776</v>
      </c>
      <c r="E11176" t="s">
        <v>77</v>
      </c>
      <c r="F11176" s="126">
        <v>36526</v>
      </c>
      <c r="G11176" s="248" t="s">
        <v>282</v>
      </c>
      <c r="H11176" t="s">
        <v>16</v>
      </c>
      <c r="I11176" t="s">
        <v>136</v>
      </c>
      <c r="J11176" s="247" t="s">
        <v>1226</v>
      </c>
      <c r="K11176">
        <v>2018</v>
      </c>
      <c r="L11176" t="s">
        <v>30</v>
      </c>
      <c r="M11176"/>
      <c r="N11176"/>
      <c r="O11176"/>
      <c r="P11176"/>
      <c r="Q11176"/>
      <c r="U11176"/>
      <c r="V11176">
        <v>0</v>
      </c>
      <c r="W11176" s="247"/>
      <c r="X11176"/>
      <c r="Y11176"/>
      <c r="Z11176"/>
      <c r="AA11176"/>
      <c r="AB11176"/>
      <c r="AC11176"/>
      <c r="AD11176"/>
      <c r="AE11176"/>
      <c r="AF11176"/>
      <c r="AG11176"/>
      <c r="AH11176" s="115" t="s">
        <v>4308</v>
      </c>
    </row>
    <row r="11177" spans="1:35" hidden="1" x14ac:dyDescent="0.25">
      <c r="A11177" s="246">
        <v>339246</v>
      </c>
      <c r="B11177" s="247" t="s">
        <v>15367</v>
      </c>
      <c r="C11177" s="247" t="s">
        <v>244</v>
      </c>
      <c r="D11177" s="248" t="s">
        <v>257</v>
      </c>
      <c r="E11177" t="s">
        <v>76</v>
      </c>
      <c r="F11177" s="126">
        <v>33183</v>
      </c>
      <c r="G11177" s="248" t="s">
        <v>37</v>
      </c>
      <c r="H11177" t="s">
        <v>16</v>
      </c>
      <c r="I11177" t="s">
        <v>129</v>
      </c>
      <c r="J11177" s="247" t="s">
        <v>15</v>
      </c>
      <c r="K11177">
        <v>2009</v>
      </c>
      <c r="L11177" t="s">
        <v>37</v>
      </c>
      <c r="M11177"/>
      <c r="N11177"/>
      <c r="O11177"/>
      <c r="P11177"/>
      <c r="Q11177"/>
      <c r="U11177"/>
      <c r="V11177">
        <v>0</v>
      </c>
      <c r="W11177" s="247"/>
      <c r="X11177"/>
      <c r="Y11177"/>
      <c r="Z11177"/>
      <c r="AA11177"/>
      <c r="AB11177"/>
      <c r="AC11177"/>
      <c r="AD11177"/>
      <c r="AE11177"/>
      <c r="AF11177"/>
      <c r="AG11177"/>
      <c r="AH11177" s="115" t="s">
        <v>4308</v>
      </c>
    </row>
    <row r="11178" spans="1:35" x14ac:dyDescent="0.25">
      <c r="A11178" s="243">
        <v>339247</v>
      </c>
      <c r="B11178" s="244" t="s">
        <v>15368</v>
      </c>
      <c r="C11178" s="244" t="s">
        <v>340</v>
      </c>
      <c r="D11178" s="245" t="s">
        <v>1044</v>
      </c>
      <c r="E11178" s="115" t="s">
        <v>77</v>
      </c>
      <c r="F11178" s="237">
        <v>28780</v>
      </c>
      <c r="G11178" s="245" t="s">
        <v>18</v>
      </c>
      <c r="H11178" s="115" t="s">
        <v>16</v>
      </c>
      <c r="I11178" t="s">
        <v>107</v>
      </c>
      <c r="J11178" s="244" t="s">
        <v>1226</v>
      </c>
      <c r="K11178" s="115">
        <v>2018</v>
      </c>
      <c r="L11178" s="115" t="s">
        <v>18</v>
      </c>
      <c r="U11178"/>
      <c r="V11178">
        <v>0</v>
      </c>
      <c r="W11178" s="244"/>
      <c r="AH11178" s="115" t="s">
        <v>4308</v>
      </c>
      <c r="AI11178" s="115" t="e">
        <f>VLOOKUP(A11178,'[2]دراسات قانونية'!$A$3:$E$600,1,0)</f>
        <v>#N/A</v>
      </c>
    </row>
    <row r="11179" spans="1:35" hidden="1" x14ac:dyDescent="0.25">
      <c r="A11179" s="246">
        <v>339248</v>
      </c>
      <c r="B11179" s="247" t="s">
        <v>15369</v>
      </c>
      <c r="C11179" s="247" t="s">
        <v>324</v>
      </c>
      <c r="D11179" s="248" t="s">
        <v>894</v>
      </c>
      <c r="E11179" t="s">
        <v>77</v>
      </c>
      <c r="F11179" s="126">
        <v>33014</v>
      </c>
      <c r="G11179" s="248" t="s">
        <v>67</v>
      </c>
      <c r="H11179" t="s">
        <v>16</v>
      </c>
      <c r="I11179" t="s">
        <v>129</v>
      </c>
      <c r="J11179" s="247" t="s">
        <v>1226</v>
      </c>
      <c r="K11179">
        <v>2009</v>
      </c>
      <c r="L11179" t="s">
        <v>67</v>
      </c>
      <c r="M11179"/>
      <c r="N11179"/>
      <c r="O11179"/>
      <c r="P11179"/>
      <c r="Q11179"/>
      <c r="U11179"/>
      <c r="V11179">
        <v>0</v>
      </c>
      <c r="W11179" s="247"/>
      <c r="X11179"/>
      <c r="Y11179"/>
      <c r="Z11179"/>
      <c r="AA11179"/>
      <c r="AB11179"/>
      <c r="AC11179"/>
      <c r="AD11179"/>
      <c r="AE11179"/>
      <c r="AF11179"/>
      <c r="AG11179"/>
    </row>
    <row r="11180" spans="1:35" hidden="1" x14ac:dyDescent="0.25">
      <c r="A11180" s="246">
        <v>339249</v>
      </c>
      <c r="B11180" s="247" t="s">
        <v>15370</v>
      </c>
      <c r="C11180" s="247" t="s">
        <v>5571</v>
      </c>
      <c r="D11180" s="248" t="s">
        <v>599</v>
      </c>
      <c r="E11180" t="s">
        <v>77</v>
      </c>
      <c r="F11180" s="126">
        <v>35854</v>
      </c>
      <c r="G11180" s="248" t="s">
        <v>73</v>
      </c>
      <c r="H11180" t="s">
        <v>16</v>
      </c>
      <c r="I11180" t="s">
        <v>129</v>
      </c>
      <c r="J11180" s="247" t="s">
        <v>15</v>
      </c>
      <c r="K11180">
        <v>2016</v>
      </c>
      <c r="L11180" t="s">
        <v>73</v>
      </c>
      <c r="M11180"/>
      <c r="N11180"/>
      <c r="O11180"/>
      <c r="P11180"/>
      <c r="Q11180"/>
      <c r="U11180"/>
      <c r="V11180">
        <v>0</v>
      </c>
      <c r="W11180" s="247"/>
      <c r="X11180"/>
      <c r="Y11180"/>
      <c r="Z11180"/>
      <c r="AA11180"/>
      <c r="AB11180"/>
      <c r="AC11180"/>
      <c r="AD11180"/>
      <c r="AE11180"/>
      <c r="AF11180"/>
      <c r="AG11180"/>
    </row>
    <row r="11181" spans="1:35" x14ac:dyDescent="0.25">
      <c r="A11181" s="243">
        <v>339250</v>
      </c>
      <c r="B11181" s="244" t="s">
        <v>15371</v>
      </c>
      <c r="C11181" s="244" t="s">
        <v>277</v>
      </c>
      <c r="D11181" s="245" t="s">
        <v>275</v>
      </c>
      <c r="E11181" s="115" t="s">
        <v>77</v>
      </c>
      <c r="F11181" s="237">
        <v>32021</v>
      </c>
      <c r="G11181" s="245" t="s">
        <v>18</v>
      </c>
      <c r="H11181" s="115" t="s">
        <v>16</v>
      </c>
      <c r="I11181" t="s">
        <v>107</v>
      </c>
      <c r="J11181" s="244" t="s">
        <v>1226</v>
      </c>
      <c r="K11181" s="115">
        <v>1996</v>
      </c>
      <c r="L11181" s="115" t="s">
        <v>15120</v>
      </c>
      <c r="R11181" s="115">
        <v>9311</v>
      </c>
      <c r="S11181" s="115">
        <v>45721</v>
      </c>
      <c r="T11181" s="115">
        <v>150000</v>
      </c>
      <c r="U11181"/>
      <c r="V11181">
        <v>0</v>
      </c>
      <c r="W11181" s="244"/>
      <c r="AI11181" s="115" t="e">
        <f>VLOOKUP(A11181,'[2]دراسات قانونية'!$A$3:$E$600,1,0)</f>
        <v>#N/A</v>
      </c>
    </row>
    <row r="11182" spans="1:35" hidden="1" x14ac:dyDescent="0.25">
      <c r="A11182" s="246">
        <v>339251</v>
      </c>
      <c r="B11182" s="247" t="s">
        <v>15372</v>
      </c>
      <c r="C11182" s="247" t="s">
        <v>227</v>
      </c>
      <c r="D11182" s="248" t="s">
        <v>12716</v>
      </c>
      <c r="E11182" t="s">
        <v>77</v>
      </c>
      <c r="F11182" s="126">
        <v>32040</v>
      </c>
      <c r="G11182" s="248" t="s">
        <v>61</v>
      </c>
      <c r="H11182" t="s">
        <v>16</v>
      </c>
      <c r="I11182" t="s">
        <v>129</v>
      </c>
      <c r="J11182" s="247" t="s">
        <v>1226</v>
      </c>
      <c r="K11182">
        <v>2022</v>
      </c>
      <c r="L11182" t="s">
        <v>18</v>
      </c>
      <c r="M11182"/>
      <c r="N11182"/>
      <c r="O11182"/>
      <c r="P11182"/>
      <c r="Q11182"/>
      <c r="U11182"/>
      <c r="V11182">
        <v>0</v>
      </c>
      <c r="W11182" s="247"/>
      <c r="X11182"/>
      <c r="Y11182"/>
      <c r="Z11182"/>
      <c r="AA11182"/>
      <c r="AB11182"/>
      <c r="AC11182"/>
      <c r="AD11182"/>
      <c r="AE11182"/>
      <c r="AF11182"/>
      <c r="AG11182"/>
      <c r="AH11182" s="115" t="s">
        <v>4308</v>
      </c>
    </row>
    <row r="11183" spans="1:35" hidden="1" x14ac:dyDescent="0.25">
      <c r="A11183" s="246">
        <v>339252</v>
      </c>
      <c r="B11183" s="247" t="s">
        <v>15373</v>
      </c>
      <c r="C11183" s="247" t="s">
        <v>828</v>
      </c>
      <c r="D11183" s="248" t="s">
        <v>15374</v>
      </c>
      <c r="E11183" t="s">
        <v>77</v>
      </c>
      <c r="F11183" s="126">
        <v>27496</v>
      </c>
      <c r="G11183" s="248" t="s">
        <v>37</v>
      </c>
      <c r="H11183" t="s">
        <v>16</v>
      </c>
      <c r="I11183" t="s">
        <v>136</v>
      </c>
      <c r="J11183" s="247" t="s">
        <v>1226</v>
      </c>
      <c r="K11183">
        <v>1997</v>
      </c>
      <c r="L11183" t="s">
        <v>37</v>
      </c>
      <c r="M11183"/>
      <c r="N11183"/>
      <c r="O11183"/>
      <c r="P11183"/>
      <c r="Q11183"/>
      <c r="U11183"/>
      <c r="V11183">
        <v>0</v>
      </c>
      <c r="W11183" s="247"/>
      <c r="X11183"/>
      <c r="Y11183"/>
      <c r="Z11183"/>
      <c r="AA11183"/>
      <c r="AB11183"/>
      <c r="AC11183"/>
      <c r="AD11183"/>
      <c r="AE11183"/>
      <c r="AF11183"/>
      <c r="AG11183"/>
    </row>
    <row r="11184" spans="1:35" hidden="1" x14ac:dyDescent="0.25">
      <c r="A11184" s="246">
        <v>339253</v>
      </c>
      <c r="B11184" s="247" t="s">
        <v>15375</v>
      </c>
      <c r="C11184" s="247" t="s">
        <v>664</v>
      </c>
      <c r="D11184" s="248" t="s">
        <v>15376</v>
      </c>
      <c r="E11184" t="s">
        <v>77</v>
      </c>
      <c r="F11184" s="126">
        <v>32304</v>
      </c>
      <c r="G11184" s="248" t="s">
        <v>58</v>
      </c>
      <c r="H11184" t="s">
        <v>16</v>
      </c>
      <c r="I11184" t="s">
        <v>129</v>
      </c>
      <c r="J11184" s="247" t="s">
        <v>15</v>
      </c>
      <c r="K11184">
        <v>2006</v>
      </c>
      <c r="L11184" t="s">
        <v>58</v>
      </c>
      <c r="M11184"/>
      <c r="N11184"/>
      <c r="O11184"/>
      <c r="P11184"/>
      <c r="Q11184"/>
      <c r="U11184"/>
      <c r="V11184">
        <v>0</v>
      </c>
      <c r="W11184" s="247"/>
      <c r="X11184"/>
      <c r="Y11184"/>
      <c r="Z11184"/>
      <c r="AA11184"/>
      <c r="AB11184"/>
      <c r="AC11184"/>
      <c r="AD11184"/>
      <c r="AE11184"/>
      <c r="AF11184"/>
      <c r="AG11184"/>
    </row>
    <row r="11185" spans="1:35" x14ac:dyDescent="0.25">
      <c r="A11185" s="243">
        <v>339254</v>
      </c>
      <c r="B11185" s="244" t="s">
        <v>15377</v>
      </c>
      <c r="C11185" s="244" t="s">
        <v>643</v>
      </c>
      <c r="D11185" s="245" t="s">
        <v>761</v>
      </c>
      <c r="E11185" s="115" t="s">
        <v>77</v>
      </c>
      <c r="F11185" s="237">
        <v>34850</v>
      </c>
      <c r="G11185" s="245" t="s">
        <v>225</v>
      </c>
      <c r="H11185" s="115" t="s">
        <v>16</v>
      </c>
      <c r="I11185" t="s">
        <v>107</v>
      </c>
      <c r="J11185" s="244" t="s">
        <v>1226</v>
      </c>
      <c r="K11185" s="115">
        <v>2021</v>
      </c>
      <c r="L11185" s="115" t="s">
        <v>30</v>
      </c>
      <c r="U11185"/>
      <c r="V11185">
        <v>0</v>
      </c>
      <c r="W11185" s="244"/>
      <c r="AG11185" s="115" t="s">
        <v>4308</v>
      </c>
      <c r="AH11185" s="115" t="s">
        <v>4308</v>
      </c>
      <c r="AI11185" s="115" t="e">
        <f>VLOOKUP(A11185,'[2]دراسات قانونية'!$A$3:$E$600,1,0)</f>
        <v>#N/A</v>
      </c>
    </row>
    <row r="11186" spans="1:35" hidden="1" x14ac:dyDescent="0.25">
      <c r="A11186" s="243">
        <v>339255</v>
      </c>
      <c r="B11186" s="244" t="s">
        <v>3093</v>
      </c>
      <c r="C11186" s="244" t="s">
        <v>980</v>
      </c>
      <c r="D11186" s="245" t="s">
        <v>886</v>
      </c>
      <c r="E11186" s="115" t="s">
        <v>77</v>
      </c>
      <c r="F11186" s="237">
        <v>29568</v>
      </c>
      <c r="G11186" s="245" t="s">
        <v>2058</v>
      </c>
      <c r="H11186" s="115" t="s">
        <v>16</v>
      </c>
      <c r="I11186" t="s">
        <v>199</v>
      </c>
      <c r="J11186" s="244" t="s">
        <v>1226</v>
      </c>
      <c r="L11186" s="115" t="s">
        <v>55</v>
      </c>
      <c r="U11186"/>
      <c r="V11186">
        <v>0</v>
      </c>
      <c r="W11186" s="244"/>
    </row>
    <row r="11187" spans="1:35" x14ac:dyDescent="0.25">
      <c r="A11187" s="243">
        <v>339256</v>
      </c>
      <c r="B11187" s="244" t="s">
        <v>12277</v>
      </c>
      <c r="C11187" s="244" t="s">
        <v>241</v>
      </c>
      <c r="D11187" s="245" t="s">
        <v>210</v>
      </c>
      <c r="E11187" s="115" t="s">
        <v>77</v>
      </c>
      <c r="F11187" s="237">
        <v>34020</v>
      </c>
      <c r="G11187" s="245" t="s">
        <v>40</v>
      </c>
      <c r="H11187" s="115" t="s">
        <v>16</v>
      </c>
      <c r="I11187" t="s">
        <v>107</v>
      </c>
      <c r="J11187" s="244" t="s">
        <v>1226</v>
      </c>
      <c r="K11187" s="115">
        <v>2012</v>
      </c>
      <c r="L11187" s="115" t="s">
        <v>40</v>
      </c>
      <c r="U11187"/>
      <c r="V11187">
        <v>0</v>
      </c>
      <c r="W11187" s="244"/>
      <c r="AE11187" s="115" t="s">
        <v>4308</v>
      </c>
      <c r="AF11187" s="115" t="s">
        <v>4308</v>
      </c>
      <c r="AG11187" s="115" t="s">
        <v>4308</v>
      </c>
      <c r="AH11187" s="115" t="s">
        <v>4308</v>
      </c>
      <c r="AI11187" s="115" t="e">
        <f>VLOOKUP(A11187,'[2]دراسات قانونية'!$A$3:$E$600,1,0)</f>
        <v>#N/A</v>
      </c>
    </row>
    <row r="11188" spans="1:35" x14ac:dyDescent="0.25">
      <c r="A11188" s="243">
        <v>339257</v>
      </c>
      <c r="B11188" s="244" t="s">
        <v>12277</v>
      </c>
      <c r="C11188" s="244" t="s">
        <v>609</v>
      </c>
      <c r="D11188" s="245" t="s">
        <v>5245</v>
      </c>
      <c r="E11188" s="115" t="s">
        <v>77</v>
      </c>
      <c r="F11188" s="237">
        <v>35986</v>
      </c>
      <c r="G11188" s="245" t="s">
        <v>15378</v>
      </c>
      <c r="H11188" s="115" t="s">
        <v>16</v>
      </c>
      <c r="I11188" t="s">
        <v>107</v>
      </c>
      <c r="J11188" s="244" t="s">
        <v>1226</v>
      </c>
      <c r="K11188" s="115">
        <v>2017</v>
      </c>
      <c r="L11188" s="115" t="s">
        <v>61</v>
      </c>
      <c r="U11188"/>
      <c r="V11188">
        <v>0</v>
      </c>
      <c r="W11188" s="244"/>
      <c r="AF11188" s="115" t="s">
        <v>4308</v>
      </c>
      <c r="AG11188" s="115" t="s">
        <v>4308</v>
      </c>
      <c r="AH11188" s="115" t="s">
        <v>4308</v>
      </c>
      <c r="AI11188" s="115" t="e">
        <f>VLOOKUP(A11188,'[2]دراسات قانونية'!$A$3:$E$600,1,0)</f>
        <v>#N/A</v>
      </c>
    </row>
    <row r="11189" spans="1:35" hidden="1" x14ac:dyDescent="0.25">
      <c r="A11189" s="246">
        <v>339258</v>
      </c>
      <c r="B11189" s="247" t="s">
        <v>15379</v>
      </c>
      <c r="C11189" s="247" t="s">
        <v>15380</v>
      </c>
      <c r="D11189" s="248" t="s">
        <v>320</v>
      </c>
      <c r="E11189" t="s">
        <v>77</v>
      </c>
      <c r="F11189" s="126">
        <v>31844</v>
      </c>
      <c r="G11189" s="248" t="s">
        <v>18</v>
      </c>
      <c r="H11189" t="s">
        <v>16</v>
      </c>
      <c r="I11189" t="s">
        <v>129</v>
      </c>
      <c r="J11189" s="247" t="s">
        <v>15</v>
      </c>
      <c r="K11189">
        <v>2005</v>
      </c>
      <c r="L11189" t="s">
        <v>18</v>
      </c>
      <c r="M11189"/>
      <c r="N11189"/>
      <c r="O11189"/>
      <c r="P11189"/>
      <c r="Q11189"/>
      <c r="U11189"/>
      <c r="V11189">
        <v>0</v>
      </c>
      <c r="W11189" s="247"/>
      <c r="X11189"/>
      <c r="Y11189"/>
      <c r="Z11189"/>
      <c r="AA11189"/>
      <c r="AB11189"/>
      <c r="AC11189"/>
      <c r="AD11189"/>
      <c r="AE11189"/>
      <c r="AF11189"/>
      <c r="AG11189"/>
    </row>
    <row r="11190" spans="1:35" hidden="1" x14ac:dyDescent="0.25">
      <c r="A11190" s="246">
        <v>339259</v>
      </c>
      <c r="B11190" s="247" t="s">
        <v>15381</v>
      </c>
      <c r="C11190" s="247" t="s">
        <v>358</v>
      </c>
      <c r="D11190" s="248" t="s">
        <v>675</v>
      </c>
      <c r="E11190" t="s">
        <v>77</v>
      </c>
      <c r="F11190" s="126">
        <v>25674</v>
      </c>
      <c r="G11190" s="248" t="s">
        <v>15382</v>
      </c>
      <c r="H11190" t="s">
        <v>16</v>
      </c>
      <c r="I11190" t="s">
        <v>5306</v>
      </c>
      <c r="J11190" s="247" t="s">
        <v>15</v>
      </c>
      <c r="K11190">
        <v>1988</v>
      </c>
      <c r="L11190" t="s">
        <v>18</v>
      </c>
      <c r="M11190"/>
      <c r="N11190"/>
      <c r="O11190"/>
      <c r="P11190"/>
      <c r="Q11190"/>
      <c r="U11190"/>
      <c r="V11190">
        <v>0</v>
      </c>
      <c r="W11190" s="247"/>
      <c r="X11190"/>
      <c r="Y11190"/>
      <c r="Z11190"/>
      <c r="AA11190"/>
      <c r="AB11190"/>
      <c r="AC11190"/>
      <c r="AD11190"/>
      <c r="AE11190"/>
      <c r="AF11190"/>
      <c r="AG11190"/>
    </row>
    <row r="11191" spans="1:35" hidden="1" x14ac:dyDescent="0.25">
      <c r="A11191" s="246">
        <v>339260</v>
      </c>
      <c r="B11191" s="247" t="s">
        <v>15383</v>
      </c>
      <c r="C11191" s="247" t="s">
        <v>1073</v>
      </c>
      <c r="D11191" s="248" t="s">
        <v>585</v>
      </c>
      <c r="E11191" t="s">
        <v>77</v>
      </c>
      <c r="F11191" s="126">
        <v>32964</v>
      </c>
      <c r="G11191" s="248" t="s">
        <v>15384</v>
      </c>
      <c r="H11191" t="s">
        <v>16</v>
      </c>
      <c r="I11191" t="s">
        <v>129</v>
      </c>
      <c r="J11191" s="247" t="s">
        <v>15</v>
      </c>
      <c r="K11191">
        <v>2009</v>
      </c>
      <c r="L11191" t="s">
        <v>61</v>
      </c>
      <c r="M11191"/>
      <c r="N11191"/>
      <c r="O11191"/>
      <c r="P11191"/>
      <c r="Q11191"/>
      <c r="U11191"/>
      <c r="V11191">
        <v>0</v>
      </c>
      <c r="W11191" s="247"/>
      <c r="X11191"/>
      <c r="Y11191"/>
      <c r="Z11191"/>
      <c r="AA11191"/>
      <c r="AB11191"/>
      <c r="AC11191"/>
      <c r="AD11191"/>
      <c r="AE11191"/>
      <c r="AF11191"/>
      <c r="AG11191"/>
      <c r="AH11191" s="115" t="s">
        <v>4308</v>
      </c>
    </row>
    <row r="11192" spans="1:35" hidden="1" x14ac:dyDescent="0.25">
      <c r="A11192" s="246">
        <v>339261</v>
      </c>
      <c r="B11192" s="247" t="s">
        <v>15385</v>
      </c>
      <c r="C11192" s="247" t="s">
        <v>244</v>
      </c>
      <c r="D11192" s="248" t="s">
        <v>521</v>
      </c>
      <c r="E11192" t="s">
        <v>76</v>
      </c>
      <c r="F11192" s="126">
        <v>29767</v>
      </c>
      <c r="G11192" s="248" t="s">
        <v>18</v>
      </c>
      <c r="H11192" t="s">
        <v>16</v>
      </c>
      <c r="I11192" t="s">
        <v>136</v>
      </c>
      <c r="J11192" s="247" t="s">
        <v>1226</v>
      </c>
      <c r="K11192">
        <v>2000</v>
      </c>
      <c r="L11192" t="s">
        <v>18</v>
      </c>
      <c r="M11192"/>
      <c r="N11192"/>
      <c r="O11192"/>
      <c r="P11192"/>
      <c r="Q11192"/>
      <c r="U11192"/>
      <c r="V11192">
        <v>0</v>
      </c>
      <c r="W11192" s="247"/>
      <c r="X11192"/>
      <c r="Y11192"/>
      <c r="Z11192"/>
      <c r="AA11192"/>
      <c r="AB11192"/>
      <c r="AC11192"/>
      <c r="AD11192"/>
      <c r="AE11192"/>
      <c r="AF11192"/>
      <c r="AG11192"/>
    </row>
    <row r="11193" spans="1:35" x14ac:dyDescent="0.25">
      <c r="A11193" s="243">
        <v>339262</v>
      </c>
      <c r="B11193" s="244" t="s">
        <v>15386</v>
      </c>
      <c r="C11193" s="244" t="s">
        <v>8620</v>
      </c>
      <c r="D11193" s="245" t="s">
        <v>1060</v>
      </c>
      <c r="E11193" s="115" t="s">
        <v>77</v>
      </c>
      <c r="F11193" s="237"/>
      <c r="G11193" s="245" t="s">
        <v>1024</v>
      </c>
      <c r="H11193" s="115" t="s">
        <v>16</v>
      </c>
      <c r="I11193" t="s">
        <v>107</v>
      </c>
      <c r="J11193" s="244" t="s">
        <v>15</v>
      </c>
      <c r="K11193" s="115">
        <v>2022</v>
      </c>
      <c r="L11193" s="115" t="s">
        <v>30</v>
      </c>
      <c r="R11193" s="115">
        <v>9352</v>
      </c>
      <c r="S11193" s="115">
        <v>45721</v>
      </c>
      <c r="T11193" s="115">
        <v>80000</v>
      </c>
      <c r="U11193"/>
      <c r="V11193">
        <v>0</v>
      </c>
      <c r="W11193" s="244"/>
      <c r="AI11193" s="115" t="e">
        <f>VLOOKUP(A11193,'[2]دراسات قانونية'!$A$3:$E$600,1,0)</f>
        <v>#N/A</v>
      </c>
    </row>
    <row r="11194" spans="1:35" hidden="1" x14ac:dyDescent="0.25">
      <c r="A11194" s="246">
        <v>339263</v>
      </c>
      <c r="B11194" s="247" t="s">
        <v>15387</v>
      </c>
      <c r="C11194" s="247" t="s">
        <v>209</v>
      </c>
      <c r="D11194" s="248" t="s">
        <v>323</v>
      </c>
      <c r="E11194" t="s">
        <v>77</v>
      </c>
      <c r="F11194" s="126">
        <v>37257</v>
      </c>
      <c r="G11194" s="248" t="s">
        <v>18</v>
      </c>
      <c r="H11194" t="s">
        <v>16</v>
      </c>
      <c r="I11194" t="s">
        <v>129</v>
      </c>
      <c r="J11194" s="247" t="s">
        <v>1226</v>
      </c>
      <c r="K11194">
        <v>2022</v>
      </c>
      <c r="L11194" t="s">
        <v>18</v>
      </c>
      <c r="M11194"/>
      <c r="N11194"/>
      <c r="O11194"/>
      <c r="P11194"/>
      <c r="Q11194"/>
      <c r="U11194"/>
      <c r="V11194">
        <v>0</v>
      </c>
      <c r="W11194" s="247"/>
      <c r="X11194"/>
      <c r="Y11194"/>
      <c r="Z11194"/>
      <c r="AA11194"/>
      <c r="AB11194"/>
      <c r="AC11194"/>
      <c r="AD11194"/>
      <c r="AE11194"/>
      <c r="AF11194"/>
      <c r="AG11194"/>
    </row>
    <row r="11195" spans="1:35" hidden="1" x14ac:dyDescent="0.25">
      <c r="A11195" s="246">
        <v>339264</v>
      </c>
      <c r="B11195" s="247" t="s">
        <v>15388</v>
      </c>
      <c r="C11195" s="247" t="s">
        <v>860</v>
      </c>
      <c r="D11195" s="248" t="s">
        <v>4800</v>
      </c>
      <c r="E11195" t="s">
        <v>77</v>
      </c>
      <c r="F11195" s="126">
        <v>33188</v>
      </c>
      <c r="G11195" s="248" t="s">
        <v>15389</v>
      </c>
      <c r="H11195" t="s">
        <v>16</v>
      </c>
      <c r="I11195" t="s">
        <v>5306</v>
      </c>
      <c r="J11195" s="247" t="s">
        <v>1226</v>
      </c>
      <c r="K11195">
        <v>2008</v>
      </c>
      <c r="L11195" t="s">
        <v>30</v>
      </c>
      <c r="M11195"/>
      <c r="N11195"/>
      <c r="O11195"/>
      <c r="P11195"/>
      <c r="Q11195"/>
      <c r="U11195"/>
      <c r="V11195">
        <v>0</v>
      </c>
      <c r="W11195" s="247"/>
      <c r="X11195"/>
      <c r="Y11195"/>
      <c r="Z11195"/>
      <c r="AA11195"/>
      <c r="AB11195"/>
      <c r="AC11195"/>
      <c r="AD11195"/>
      <c r="AE11195"/>
      <c r="AF11195"/>
      <c r="AG11195"/>
    </row>
    <row r="11196" spans="1:35" hidden="1" x14ac:dyDescent="0.25">
      <c r="A11196" s="246">
        <v>339265</v>
      </c>
      <c r="B11196" s="247" t="s">
        <v>15390</v>
      </c>
      <c r="C11196" s="247" t="s">
        <v>250</v>
      </c>
      <c r="D11196" s="248" t="s">
        <v>15391</v>
      </c>
      <c r="E11196" t="s">
        <v>77</v>
      </c>
      <c r="F11196" s="126">
        <v>33081</v>
      </c>
      <c r="G11196" s="248" t="s">
        <v>18</v>
      </c>
      <c r="H11196" t="s">
        <v>16</v>
      </c>
      <c r="I11196" t="s">
        <v>136</v>
      </c>
      <c r="J11196" s="247" t="s">
        <v>1226</v>
      </c>
      <c r="K11196">
        <v>2009</v>
      </c>
      <c r="L11196" t="s">
        <v>18</v>
      </c>
      <c r="M11196"/>
      <c r="N11196"/>
      <c r="O11196"/>
      <c r="P11196"/>
      <c r="Q11196"/>
      <c r="U11196"/>
      <c r="V11196">
        <v>0</v>
      </c>
      <c r="W11196" s="247"/>
      <c r="X11196"/>
      <c r="Y11196"/>
      <c r="Z11196"/>
      <c r="AA11196"/>
      <c r="AB11196"/>
      <c r="AC11196"/>
      <c r="AD11196"/>
      <c r="AE11196"/>
      <c r="AF11196"/>
      <c r="AG11196"/>
    </row>
    <row r="11197" spans="1:35" x14ac:dyDescent="0.25">
      <c r="A11197" s="243">
        <v>339266</v>
      </c>
      <c r="B11197" s="244" t="s">
        <v>15392</v>
      </c>
      <c r="C11197" s="244" t="s">
        <v>244</v>
      </c>
      <c r="D11197" s="245" t="s">
        <v>224</v>
      </c>
      <c r="E11197" s="115" t="s">
        <v>77</v>
      </c>
      <c r="F11197" s="237">
        <v>35178</v>
      </c>
      <c r="G11197" s="245" t="s">
        <v>544</v>
      </c>
      <c r="H11197" s="115" t="s">
        <v>16</v>
      </c>
      <c r="I11197" t="s">
        <v>107</v>
      </c>
      <c r="J11197" s="244" t="s">
        <v>15</v>
      </c>
      <c r="K11197" s="115">
        <v>2014</v>
      </c>
      <c r="L11197" s="115" t="s">
        <v>47</v>
      </c>
      <c r="U11197"/>
      <c r="V11197">
        <v>0</v>
      </c>
      <c r="W11197" s="244"/>
      <c r="AE11197" s="115" t="s">
        <v>4308</v>
      </c>
      <c r="AF11197" s="115" t="s">
        <v>4308</v>
      </c>
      <c r="AG11197" s="115" t="s">
        <v>4308</v>
      </c>
      <c r="AH11197" s="115" t="s">
        <v>4308</v>
      </c>
      <c r="AI11197" s="115" t="e">
        <f>VLOOKUP(A11197,'[2]دراسات قانونية'!$A$3:$E$600,1,0)</f>
        <v>#N/A</v>
      </c>
    </row>
    <row r="11198" spans="1:35" hidden="1" x14ac:dyDescent="0.25">
      <c r="A11198" s="246">
        <v>339267</v>
      </c>
      <c r="B11198" s="247" t="s">
        <v>15393</v>
      </c>
      <c r="C11198" s="247" t="s">
        <v>369</v>
      </c>
      <c r="D11198" s="248" t="s">
        <v>238</v>
      </c>
      <c r="E11198" t="s">
        <v>77</v>
      </c>
      <c r="F11198" s="126">
        <v>35796</v>
      </c>
      <c r="G11198" s="248" t="s">
        <v>416</v>
      </c>
      <c r="H11198" t="s">
        <v>16</v>
      </c>
      <c r="I11198" t="s">
        <v>129</v>
      </c>
      <c r="J11198" s="247" t="s">
        <v>1226</v>
      </c>
      <c r="K11198"/>
      <c r="L11198" t="s">
        <v>18</v>
      </c>
      <c r="M11198"/>
      <c r="N11198"/>
      <c r="O11198"/>
      <c r="P11198"/>
      <c r="Q11198"/>
      <c r="U11198"/>
      <c r="V11198">
        <v>0</v>
      </c>
      <c r="W11198" s="247"/>
      <c r="X11198"/>
      <c r="Y11198"/>
      <c r="Z11198"/>
      <c r="AA11198"/>
      <c r="AB11198"/>
      <c r="AC11198"/>
      <c r="AD11198"/>
      <c r="AE11198"/>
      <c r="AF11198"/>
      <c r="AG11198"/>
    </row>
    <row r="11199" spans="1:35" x14ac:dyDescent="0.25">
      <c r="A11199" s="243">
        <v>339268</v>
      </c>
      <c r="B11199" s="244" t="s">
        <v>15394</v>
      </c>
      <c r="C11199" s="244" t="s">
        <v>836</v>
      </c>
      <c r="D11199" s="245" t="s">
        <v>1462</v>
      </c>
      <c r="E11199" s="115" t="s">
        <v>77</v>
      </c>
      <c r="F11199" s="237"/>
      <c r="G11199" s="245" t="s">
        <v>18</v>
      </c>
      <c r="H11199" s="115" t="s">
        <v>16</v>
      </c>
      <c r="I11199" t="s">
        <v>107</v>
      </c>
      <c r="J11199" s="244" t="s">
        <v>15</v>
      </c>
      <c r="K11199" s="115">
        <v>2022</v>
      </c>
      <c r="L11199" s="115" t="s">
        <v>30</v>
      </c>
      <c r="U11199"/>
      <c r="V11199">
        <v>0</v>
      </c>
      <c r="W11199" s="244"/>
      <c r="AE11199" s="115" t="s">
        <v>4308</v>
      </c>
      <c r="AF11199" s="115" t="s">
        <v>4308</v>
      </c>
      <c r="AG11199" s="115" t="s">
        <v>4308</v>
      </c>
      <c r="AH11199" s="115" t="s">
        <v>4308</v>
      </c>
      <c r="AI11199" s="115" t="e">
        <f>VLOOKUP(A11199,'[2]دراسات قانونية'!$A$3:$E$600,1,0)</f>
        <v>#N/A</v>
      </c>
    </row>
    <row r="11200" spans="1:35" hidden="1" x14ac:dyDescent="0.25">
      <c r="A11200" s="243">
        <v>339269</v>
      </c>
      <c r="B11200" s="244" t="s">
        <v>3106</v>
      </c>
      <c r="C11200" s="244" t="s">
        <v>1002</v>
      </c>
      <c r="D11200" s="245" t="s">
        <v>1265</v>
      </c>
      <c r="E11200" s="115" t="s">
        <v>77</v>
      </c>
      <c r="F11200" s="237">
        <v>33719</v>
      </c>
      <c r="G11200" s="245" t="s">
        <v>58</v>
      </c>
      <c r="H11200" s="115" t="s">
        <v>16</v>
      </c>
      <c r="I11200" t="s">
        <v>199</v>
      </c>
      <c r="J11200" s="244" t="s">
        <v>1226</v>
      </c>
      <c r="L11200" s="115" t="s">
        <v>18</v>
      </c>
      <c r="R11200" s="115">
        <v>9215</v>
      </c>
      <c r="S11200" s="115">
        <v>45719</v>
      </c>
      <c r="T11200" s="115">
        <v>80000</v>
      </c>
      <c r="U11200"/>
      <c r="V11200">
        <v>0</v>
      </c>
      <c r="W11200" s="244"/>
    </row>
    <row r="11201" spans="1:35" hidden="1" x14ac:dyDescent="0.25">
      <c r="A11201" s="246">
        <v>339270</v>
      </c>
      <c r="B11201" s="247" t="s">
        <v>15395</v>
      </c>
      <c r="C11201" s="247" t="s">
        <v>227</v>
      </c>
      <c r="D11201" s="248" t="s">
        <v>15396</v>
      </c>
      <c r="E11201" t="s">
        <v>76</v>
      </c>
      <c r="F11201" s="126"/>
      <c r="G11201" s="248" t="s">
        <v>18</v>
      </c>
      <c r="H11201" t="s">
        <v>16</v>
      </c>
      <c r="I11201" t="s">
        <v>5306</v>
      </c>
      <c r="J11201" s="247" t="s">
        <v>15</v>
      </c>
      <c r="K11201">
        <v>2005</v>
      </c>
      <c r="L11201" t="s">
        <v>18</v>
      </c>
      <c r="M11201"/>
      <c r="N11201"/>
      <c r="O11201"/>
      <c r="P11201"/>
      <c r="Q11201"/>
      <c r="U11201"/>
      <c r="V11201" t="s">
        <v>16621</v>
      </c>
      <c r="W11201" s="247"/>
      <c r="X11201"/>
      <c r="Y11201"/>
      <c r="Z11201"/>
      <c r="AA11201"/>
      <c r="AB11201"/>
      <c r="AC11201"/>
      <c r="AD11201"/>
      <c r="AE11201"/>
      <c r="AF11201"/>
      <c r="AG11201"/>
    </row>
    <row r="11202" spans="1:35" hidden="1" x14ac:dyDescent="0.25">
      <c r="A11202" s="246">
        <v>339271</v>
      </c>
      <c r="B11202" s="247" t="s">
        <v>15397</v>
      </c>
      <c r="C11202" s="247" t="s">
        <v>219</v>
      </c>
      <c r="D11202" s="248" t="s">
        <v>1512</v>
      </c>
      <c r="E11202" t="s">
        <v>77</v>
      </c>
      <c r="F11202" s="126">
        <v>29107</v>
      </c>
      <c r="G11202" s="248" t="s">
        <v>18</v>
      </c>
      <c r="H11202" t="s">
        <v>19</v>
      </c>
      <c r="I11202" t="s">
        <v>136</v>
      </c>
      <c r="J11202" s="247" t="s">
        <v>15</v>
      </c>
      <c r="K11202">
        <v>1996</v>
      </c>
      <c r="L11202" t="s">
        <v>18</v>
      </c>
      <c r="M11202"/>
      <c r="N11202"/>
      <c r="O11202"/>
      <c r="P11202"/>
      <c r="Q11202"/>
      <c r="U11202"/>
      <c r="V11202">
        <v>0</v>
      </c>
      <c r="W11202" s="247"/>
      <c r="X11202"/>
      <c r="Y11202"/>
      <c r="Z11202"/>
      <c r="AA11202"/>
      <c r="AB11202"/>
      <c r="AC11202"/>
      <c r="AD11202"/>
      <c r="AE11202"/>
      <c r="AF11202"/>
      <c r="AG11202"/>
    </row>
    <row r="11203" spans="1:35" hidden="1" x14ac:dyDescent="0.25">
      <c r="A11203" s="246">
        <v>339272</v>
      </c>
      <c r="B11203" s="247" t="s">
        <v>15398</v>
      </c>
      <c r="C11203" s="247" t="s">
        <v>5249</v>
      </c>
      <c r="D11203" s="248" t="s">
        <v>407</v>
      </c>
      <c r="E11203" t="s">
        <v>77</v>
      </c>
      <c r="F11203" s="126">
        <v>30529</v>
      </c>
      <c r="G11203" s="248" t="s">
        <v>15399</v>
      </c>
      <c r="H11203" t="s">
        <v>16</v>
      </c>
      <c r="I11203" t="s">
        <v>136</v>
      </c>
      <c r="J11203" s="247" t="s">
        <v>1226</v>
      </c>
      <c r="K11203">
        <v>2002</v>
      </c>
      <c r="L11203" t="s">
        <v>47</v>
      </c>
      <c r="M11203"/>
      <c r="N11203"/>
      <c r="O11203"/>
      <c r="P11203"/>
      <c r="Q11203"/>
      <c r="U11203"/>
      <c r="V11203">
        <v>0</v>
      </c>
      <c r="W11203" s="247"/>
      <c r="X11203"/>
      <c r="Y11203"/>
      <c r="Z11203"/>
      <c r="AA11203"/>
      <c r="AB11203"/>
      <c r="AC11203"/>
      <c r="AD11203"/>
      <c r="AE11203"/>
      <c r="AF11203"/>
      <c r="AG11203"/>
    </row>
    <row r="11204" spans="1:35" x14ac:dyDescent="0.25">
      <c r="A11204" s="243">
        <v>339273</v>
      </c>
      <c r="B11204" s="244" t="s">
        <v>12305</v>
      </c>
      <c r="C11204" s="244" t="s">
        <v>1384</v>
      </c>
      <c r="D11204" s="245" t="s">
        <v>433</v>
      </c>
      <c r="E11204" s="115" t="s">
        <v>77</v>
      </c>
      <c r="F11204" s="237">
        <v>30929</v>
      </c>
      <c r="G11204" s="245" t="s">
        <v>15400</v>
      </c>
      <c r="H11204" s="115" t="s">
        <v>16</v>
      </c>
      <c r="I11204" t="s">
        <v>107</v>
      </c>
      <c r="J11204" s="244" t="s">
        <v>1263</v>
      </c>
      <c r="K11204" s="115">
        <v>2007</v>
      </c>
      <c r="L11204" s="115" t="s">
        <v>47</v>
      </c>
      <c r="U11204"/>
      <c r="V11204">
        <v>0</v>
      </c>
      <c r="W11204" s="244"/>
      <c r="AE11204" s="115" t="s">
        <v>4308</v>
      </c>
      <c r="AF11204" s="115" t="s">
        <v>4308</v>
      </c>
      <c r="AG11204" s="115" t="s">
        <v>4308</v>
      </c>
      <c r="AH11204" s="115" t="s">
        <v>4308</v>
      </c>
      <c r="AI11204" s="115" t="e">
        <f>VLOOKUP(A11204,'[2]دراسات قانونية'!$A$3:$E$600,1,0)</f>
        <v>#N/A</v>
      </c>
    </row>
    <row r="11205" spans="1:35" hidden="1" x14ac:dyDescent="0.25">
      <c r="A11205" s="246">
        <v>339274</v>
      </c>
      <c r="B11205" s="247" t="s">
        <v>15401</v>
      </c>
      <c r="C11205" s="247" t="s">
        <v>244</v>
      </c>
      <c r="D11205" s="248" t="s">
        <v>15402</v>
      </c>
      <c r="E11205" t="s">
        <v>77</v>
      </c>
      <c r="F11205" s="126">
        <v>31361</v>
      </c>
      <c r="G11205" s="248" t="s">
        <v>3094</v>
      </c>
      <c r="H11205" t="s">
        <v>16</v>
      </c>
      <c r="I11205" t="s">
        <v>136</v>
      </c>
      <c r="J11205" s="247" t="s">
        <v>1226</v>
      </c>
      <c r="K11205">
        <v>2012</v>
      </c>
      <c r="L11205" t="s">
        <v>30</v>
      </c>
      <c r="M11205"/>
      <c r="N11205"/>
      <c r="O11205"/>
      <c r="P11205"/>
      <c r="Q11205"/>
      <c r="U11205"/>
      <c r="V11205">
        <v>0</v>
      </c>
      <c r="W11205" s="247"/>
      <c r="X11205"/>
      <c r="Y11205"/>
      <c r="Z11205"/>
      <c r="AA11205"/>
      <c r="AB11205"/>
      <c r="AC11205"/>
      <c r="AD11205"/>
      <c r="AE11205"/>
      <c r="AF11205"/>
      <c r="AG11205"/>
      <c r="AH11205" s="115" t="s">
        <v>4308</v>
      </c>
    </row>
    <row r="11206" spans="1:35" hidden="1" x14ac:dyDescent="0.25">
      <c r="A11206" s="246">
        <v>339275</v>
      </c>
      <c r="B11206" s="247" t="s">
        <v>15403</v>
      </c>
      <c r="C11206" s="247" t="s">
        <v>8901</v>
      </c>
      <c r="D11206" s="248" t="s">
        <v>281</v>
      </c>
      <c r="E11206" t="s">
        <v>76</v>
      </c>
      <c r="F11206" s="126">
        <v>34326</v>
      </c>
      <c r="G11206" s="248" t="s">
        <v>12903</v>
      </c>
      <c r="H11206" t="s">
        <v>19</v>
      </c>
      <c r="I11206" t="s">
        <v>129</v>
      </c>
      <c r="J11206" s="247" t="s">
        <v>1226</v>
      </c>
      <c r="K11206">
        <v>2013</v>
      </c>
      <c r="L11206" t="s">
        <v>73</v>
      </c>
      <c r="M11206"/>
      <c r="N11206"/>
      <c r="O11206"/>
      <c r="P11206"/>
      <c r="Q11206"/>
      <c r="U11206"/>
      <c r="V11206">
        <v>0</v>
      </c>
      <c r="W11206" s="247"/>
      <c r="X11206"/>
      <c r="Y11206"/>
      <c r="Z11206"/>
      <c r="AA11206"/>
      <c r="AB11206"/>
      <c r="AC11206"/>
      <c r="AD11206"/>
      <c r="AE11206"/>
      <c r="AF11206"/>
      <c r="AG11206"/>
      <c r="AH11206" s="115" t="s">
        <v>4308</v>
      </c>
    </row>
    <row r="11207" spans="1:35" hidden="1" x14ac:dyDescent="0.25">
      <c r="A11207" s="246">
        <v>339276</v>
      </c>
      <c r="B11207" s="247" t="s">
        <v>15404</v>
      </c>
      <c r="C11207" s="247" t="s">
        <v>10954</v>
      </c>
      <c r="D11207" s="248" t="s">
        <v>268</v>
      </c>
      <c r="E11207" t="s">
        <v>77</v>
      </c>
      <c r="F11207" s="126">
        <v>35660</v>
      </c>
      <c r="G11207" s="248" t="s">
        <v>9953</v>
      </c>
      <c r="H11207" t="s">
        <v>16</v>
      </c>
      <c r="I11207" t="s">
        <v>129</v>
      </c>
      <c r="J11207" s="247" t="s">
        <v>15</v>
      </c>
      <c r="K11207">
        <v>2015</v>
      </c>
      <c r="L11207" t="s">
        <v>30</v>
      </c>
      <c r="M11207"/>
      <c r="N11207"/>
      <c r="O11207"/>
      <c r="P11207"/>
      <c r="Q11207"/>
      <c r="U11207"/>
      <c r="V11207">
        <v>0</v>
      </c>
      <c r="W11207" s="247"/>
      <c r="X11207"/>
      <c r="Y11207"/>
      <c r="Z11207"/>
      <c r="AA11207"/>
      <c r="AB11207"/>
      <c r="AC11207"/>
      <c r="AD11207"/>
      <c r="AE11207"/>
      <c r="AF11207"/>
      <c r="AG11207"/>
    </row>
    <row r="11208" spans="1:35" hidden="1" x14ac:dyDescent="0.25">
      <c r="A11208" s="243">
        <v>339277</v>
      </c>
      <c r="B11208" s="244" t="s">
        <v>2491</v>
      </c>
      <c r="C11208" s="244" t="s">
        <v>212</v>
      </c>
      <c r="D11208" s="245" t="s">
        <v>693</v>
      </c>
      <c r="E11208" s="115" t="s">
        <v>77</v>
      </c>
      <c r="F11208" s="237">
        <v>33447</v>
      </c>
      <c r="G11208" s="245" t="s">
        <v>18</v>
      </c>
      <c r="H11208" s="115" t="s">
        <v>16</v>
      </c>
      <c r="I11208" t="s">
        <v>199</v>
      </c>
      <c r="J11208" s="244" t="s">
        <v>1226</v>
      </c>
      <c r="L11208" s="115" t="s">
        <v>18</v>
      </c>
      <c r="U11208"/>
      <c r="V11208">
        <v>0</v>
      </c>
      <c r="W11208" s="244"/>
    </row>
    <row r="11209" spans="1:35" hidden="1" x14ac:dyDescent="0.25">
      <c r="A11209" s="246">
        <v>339278</v>
      </c>
      <c r="B11209" s="247" t="s">
        <v>12336</v>
      </c>
      <c r="C11209" s="247" t="s">
        <v>386</v>
      </c>
      <c r="D11209" s="248" t="s">
        <v>730</v>
      </c>
      <c r="E11209" t="s">
        <v>77</v>
      </c>
      <c r="F11209" s="126">
        <v>34714</v>
      </c>
      <c r="G11209" s="248" t="s">
        <v>15405</v>
      </c>
      <c r="H11209" t="s">
        <v>16</v>
      </c>
      <c r="I11209" t="s">
        <v>136</v>
      </c>
      <c r="J11209" s="247" t="s">
        <v>1226</v>
      </c>
      <c r="K11209">
        <v>2012</v>
      </c>
      <c r="L11209" t="s">
        <v>30</v>
      </c>
      <c r="M11209"/>
      <c r="N11209"/>
      <c r="O11209"/>
      <c r="P11209"/>
      <c r="Q11209"/>
      <c r="U11209"/>
      <c r="V11209">
        <v>0</v>
      </c>
      <c r="W11209" s="247"/>
      <c r="X11209"/>
      <c r="Y11209"/>
      <c r="Z11209"/>
      <c r="AA11209"/>
      <c r="AB11209"/>
      <c r="AC11209"/>
      <c r="AD11209"/>
      <c r="AE11209"/>
      <c r="AF11209"/>
      <c r="AG11209"/>
    </row>
    <row r="11210" spans="1:35" hidden="1" x14ac:dyDescent="0.25">
      <c r="A11210" s="246">
        <v>339279</v>
      </c>
      <c r="B11210" s="247" t="s">
        <v>15406</v>
      </c>
      <c r="C11210" s="247" t="s">
        <v>324</v>
      </c>
      <c r="D11210" s="248" t="s">
        <v>5642</v>
      </c>
      <c r="E11210" t="s">
        <v>77</v>
      </c>
      <c r="F11210" s="126">
        <v>35940</v>
      </c>
      <c r="G11210" s="248" t="s">
        <v>37</v>
      </c>
      <c r="H11210" t="s">
        <v>16</v>
      </c>
      <c r="I11210" t="s">
        <v>5306</v>
      </c>
      <c r="J11210" s="247" t="s">
        <v>1226</v>
      </c>
      <c r="K11210">
        <v>2019</v>
      </c>
      <c r="L11210" t="s">
        <v>18</v>
      </c>
      <c r="M11210"/>
      <c r="N11210"/>
      <c r="O11210"/>
      <c r="P11210"/>
      <c r="Q11210"/>
      <c r="U11210"/>
      <c r="V11210">
        <v>0</v>
      </c>
      <c r="W11210" s="247"/>
      <c r="X11210"/>
      <c r="Y11210"/>
      <c r="Z11210"/>
      <c r="AA11210"/>
      <c r="AB11210"/>
      <c r="AC11210"/>
      <c r="AD11210"/>
      <c r="AE11210"/>
      <c r="AF11210"/>
      <c r="AG11210"/>
    </row>
    <row r="11211" spans="1:35" x14ac:dyDescent="0.25">
      <c r="A11211" s="243">
        <v>339280</v>
      </c>
      <c r="B11211" s="244" t="s">
        <v>15407</v>
      </c>
      <c r="C11211" s="244" t="s">
        <v>650</v>
      </c>
      <c r="D11211" s="245" t="s">
        <v>373</v>
      </c>
      <c r="E11211" s="115" t="s">
        <v>76</v>
      </c>
      <c r="F11211" s="237">
        <v>37622</v>
      </c>
      <c r="G11211" s="245" t="s">
        <v>18</v>
      </c>
      <c r="H11211" s="115" t="s">
        <v>16</v>
      </c>
      <c r="I11211" t="s">
        <v>107</v>
      </c>
      <c r="J11211" s="244" t="s">
        <v>1226</v>
      </c>
      <c r="K11211" s="115">
        <v>2019</v>
      </c>
      <c r="L11211" s="115" t="s">
        <v>30</v>
      </c>
      <c r="U11211"/>
      <c r="V11211">
        <v>0</v>
      </c>
      <c r="W11211" s="244"/>
      <c r="AH11211" s="115" t="s">
        <v>4308</v>
      </c>
      <c r="AI11211" s="115" t="e">
        <f>VLOOKUP(A11211,'[2]دراسات قانونية'!$A$3:$E$600,1,0)</f>
        <v>#N/A</v>
      </c>
    </row>
    <row r="11212" spans="1:35" hidden="1" x14ac:dyDescent="0.25">
      <c r="A11212" s="246">
        <v>339281</v>
      </c>
      <c r="B11212" s="247" t="s">
        <v>15408</v>
      </c>
      <c r="C11212" s="247" t="s">
        <v>15409</v>
      </c>
      <c r="D11212" s="248" t="s">
        <v>555</v>
      </c>
      <c r="E11212" t="s">
        <v>76</v>
      </c>
      <c r="F11212" s="126">
        <v>37857</v>
      </c>
      <c r="G11212" s="248" t="s">
        <v>243</v>
      </c>
      <c r="H11212" t="s">
        <v>16</v>
      </c>
      <c r="I11212" t="s">
        <v>136</v>
      </c>
      <c r="J11212" s="247" t="s">
        <v>1226</v>
      </c>
      <c r="K11212">
        <v>2022</v>
      </c>
      <c r="L11212" t="s">
        <v>18</v>
      </c>
      <c r="M11212"/>
      <c r="N11212"/>
      <c r="O11212"/>
      <c r="P11212"/>
      <c r="Q11212"/>
      <c r="U11212"/>
      <c r="V11212">
        <v>0</v>
      </c>
      <c r="W11212" s="247"/>
      <c r="X11212"/>
      <c r="Y11212"/>
      <c r="Z11212"/>
      <c r="AA11212"/>
      <c r="AB11212"/>
      <c r="AC11212"/>
      <c r="AD11212"/>
      <c r="AE11212"/>
      <c r="AF11212"/>
      <c r="AG11212"/>
    </row>
    <row r="11213" spans="1:35" hidden="1" x14ac:dyDescent="0.25">
      <c r="A11213" s="246">
        <v>339282</v>
      </c>
      <c r="B11213" s="247" t="s">
        <v>15410</v>
      </c>
      <c r="C11213" s="247" t="s">
        <v>279</v>
      </c>
      <c r="D11213" s="248" t="s">
        <v>238</v>
      </c>
      <c r="E11213" t="s">
        <v>76</v>
      </c>
      <c r="F11213" s="126">
        <v>31778</v>
      </c>
      <c r="G11213" s="248" t="s">
        <v>70</v>
      </c>
      <c r="H11213" t="s">
        <v>16</v>
      </c>
      <c r="I11213" t="s">
        <v>129</v>
      </c>
      <c r="J11213" s="247" t="s">
        <v>1226</v>
      </c>
      <c r="K11213">
        <v>2009</v>
      </c>
      <c r="L11213" t="s">
        <v>70</v>
      </c>
      <c r="M11213"/>
      <c r="N11213"/>
      <c r="O11213"/>
      <c r="P11213"/>
      <c r="Q11213"/>
      <c r="U11213"/>
      <c r="V11213">
        <v>0</v>
      </c>
      <c r="W11213" s="247"/>
      <c r="X11213"/>
      <c r="Y11213"/>
      <c r="Z11213"/>
      <c r="AA11213"/>
      <c r="AB11213"/>
      <c r="AC11213"/>
      <c r="AD11213"/>
      <c r="AE11213"/>
      <c r="AF11213"/>
      <c r="AG11213"/>
    </row>
    <row r="11214" spans="1:35" hidden="1" x14ac:dyDescent="0.25">
      <c r="A11214" s="246">
        <v>339283</v>
      </c>
      <c r="B11214" s="247" t="s">
        <v>15411</v>
      </c>
      <c r="C11214" s="247" t="s">
        <v>227</v>
      </c>
      <c r="D11214" s="248" t="s">
        <v>590</v>
      </c>
      <c r="E11214" t="s">
        <v>76</v>
      </c>
      <c r="F11214" s="126">
        <v>33244</v>
      </c>
      <c r="G11214" s="248" t="s">
        <v>591</v>
      </c>
      <c r="H11214" t="s">
        <v>16</v>
      </c>
      <c r="I11214" t="s">
        <v>129</v>
      </c>
      <c r="J11214" s="247" t="s">
        <v>1226</v>
      </c>
      <c r="K11214">
        <v>2008</v>
      </c>
      <c r="L11214" t="s">
        <v>73</v>
      </c>
      <c r="M11214"/>
      <c r="N11214"/>
      <c r="O11214"/>
      <c r="P11214"/>
      <c r="Q11214"/>
      <c r="U11214"/>
      <c r="V11214">
        <v>0</v>
      </c>
      <c r="W11214" s="247"/>
      <c r="X11214"/>
      <c r="Y11214"/>
      <c r="Z11214"/>
      <c r="AA11214"/>
      <c r="AB11214"/>
      <c r="AC11214"/>
      <c r="AD11214"/>
      <c r="AE11214"/>
      <c r="AF11214"/>
      <c r="AG11214"/>
    </row>
    <row r="11215" spans="1:35" ht="18" x14ac:dyDescent="0.25">
      <c r="A11215" s="249">
        <v>339284</v>
      </c>
      <c r="B11215" s="250" t="s">
        <v>15412</v>
      </c>
      <c r="C11215" s="250" t="s">
        <v>227</v>
      </c>
      <c r="D11215" s="251" t="s">
        <v>11253</v>
      </c>
      <c r="E11215"/>
      <c r="F11215" s="126"/>
      <c r="G11215" s="252"/>
      <c r="H11215"/>
      <c r="I11215" t="s">
        <v>107</v>
      </c>
      <c r="J11215" s="253"/>
      <c r="K11215"/>
      <c r="L11215"/>
      <c r="M11215"/>
      <c r="N11215"/>
      <c r="O11215"/>
      <c r="P11215"/>
      <c r="Q11215"/>
      <c r="U11215"/>
      <c r="V11215">
        <v>0</v>
      </c>
      <c r="W11215" s="253"/>
      <c r="X11215"/>
      <c r="Y11215"/>
      <c r="Z11215"/>
      <c r="AA11215"/>
      <c r="AB11215"/>
      <c r="AC11215"/>
      <c r="AD11215"/>
      <c r="AE11215"/>
      <c r="AF11215"/>
      <c r="AG11215"/>
      <c r="AH11215" s="115" t="s">
        <v>4308</v>
      </c>
      <c r="AI11215" s="115" t="e">
        <f>VLOOKUP(A11215,'[2]دراسات قانونية'!$A$3:$E$600,1,0)</f>
        <v>#N/A</v>
      </c>
    </row>
    <row r="11216" spans="1:35" hidden="1" x14ac:dyDescent="0.25">
      <c r="A11216" s="246">
        <v>339285</v>
      </c>
      <c r="B11216" s="247" t="s">
        <v>15413</v>
      </c>
      <c r="C11216" s="247" t="s">
        <v>570</v>
      </c>
      <c r="D11216" s="248" t="s">
        <v>15414</v>
      </c>
      <c r="E11216" t="s">
        <v>76</v>
      </c>
      <c r="F11216" s="126">
        <v>33531</v>
      </c>
      <c r="G11216" s="248" t="s">
        <v>15415</v>
      </c>
      <c r="H11216" t="s">
        <v>16</v>
      </c>
      <c r="I11216" t="s">
        <v>129</v>
      </c>
      <c r="J11216" s="247" t="s">
        <v>1226</v>
      </c>
      <c r="K11216">
        <v>2013</v>
      </c>
      <c r="L11216" t="s">
        <v>55</v>
      </c>
      <c r="M11216"/>
      <c r="N11216"/>
      <c r="O11216"/>
      <c r="P11216"/>
      <c r="Q11216"/>
      <c r="U11216"/>
      <c r="V11216">
        <v>0</v>
      </c>
      <c r="W11216" s="247"/>
      <c r="X11216"/>
      <c r="Y11216"/>
      <c r="Z11216"/>
      <c r="AA11216"/>
      <c r="AB11216"/>
      <c r="AC11216"/>
      <c r="AD11216"/>
      <c r="AE11216"/>
      <c r="AF11216"/>
      <c r="AG11216"/>
      <c r="AH11216" s="115" t="s">
        <v>4308</v>
      </c>
    </row>
    <row r="11217" spans="1:35" hidden="1" x14ac:dyDescent="0.25">
      <c r="A11217" s="246">
        <v>339286</v>
      </c>
      <c r="B11217" s="247" t="s">
        <v>15416</v>
      </c>
      <c r="C11217" s="247" t="s">
        <v>5380</v>
      </c>
      <c r="D11217" s="248" t="s">
        <v>15417</v>
      </c>
      <c r="E11217" t="s">
        <v>76</v>
      </c>
      <c r="F11217" s="126">
        <v>26213</v>
      </c>
      <c r="G11217" s="248" t="s">
        <v>18</v>
      </c>
      <c r="H11217" t="s">
        <v>16</v>
      </c>
      <c r="I11217" t="s">
        <v>129</v>
      </c>
      <c r="J11217" s="247" t="s">
        <v>15</v>
      </c>
      <c r="K11217">
        <v>1989</v>
      </c>
      <c r="L11217" t="s">
        <v>18</v>
      </c>
      <c r="M11217"/>
      <c r="N11217"/>
      <c r="O11217"/>
      <c r="P11217"/>
      <c r="Q11217"/>
      <c r="U11217"/>
      <c r="V11217">
        <v>0</v>
      </c>
      <c r="W11217" s="247"/>
      <c r="X11217"/>
      <c r="Y11217"/>
      <c r="Z11217"/>
      <c r="AA11217"/>
      <c r="AB11217"/>
      <c r="AC11217"/>
      <c r="AD11217"/>
      <c r="AE11217"/>
      <c r="AF11217"/>
      <c r="AG11217"/>
    </row>
    <row r="11218" spans="1:35" hidden="1" x14ac:dyDescent="0.25">
      <c r="A11218" s="246">
        <v>339287</v>
      </c>
      <c r="B11218" s="247" t="s">
        <v>15418</v>
      </c>
      <c r="C11218" s="247" t="s">
        <v>1844</v>
      </c>
      <c r="D11218" s="248" t="s">
        <v>1453</v>
      </c>
      <c r="E11218" t="s">
        <v>76</v>
      </c>
      <c r="F11218" s="126">
        <v>24207</v>
      </c>
      <c r="G11218" s="248" t="s">
        <v>18</v>
      </c>
      <c r="H11218" t="s">
        <v>16</v>
      </c>
      <c r="I11218" t="s">
        <v>136</v>
      </c>
      <c r="J11218" s="247" t="s">
        <v>1226</v>
      </c>
      <c r="K11218"/>
      <c r="L11218" t="s">
        <v>30</v>
      </c>
      <c r="M11218"/>
      <c r="N11218"/>
      <c r="O11218"/>
      <c r="P11218"/>
      <c r="Q11218"/>
      <c r="U11218"/>
      <c r="V11218">
        <v>0</v>
      </c>
      <c r="W11218" s="247"/>
      <c r="X11218"/>
      <c r="Y11218"/>
      <c r="Z11218"/>
      <c r="AA11218"/>
      <c r="AB11218"/>
      <c r="AC11218"/>
      <c r="AD11218"/>
      <c r="AE11218"/>
      <c r="AF11218"/>
      <c r="AG11218"/>
    </row>
    <row r="11219" spans="1:35" hidden="1" x14ac:dyDescent="0.25">
      <c r="A11219" s="246">
        <v>339288</v>
      </c>
      <c r="B11219" s="247" t="s">
        <v>15419</v>
      </c>
      <c r="C11219" s="247"/>
      <c r="D11219" s="248"/>
      <c r="E11219" t="s">
        <v>76</v>
      </c>
      <c r="F11219" s="126"/>
      <c r="G11219" s="248"/>
      <c r="H11219" t="s">
        <v>16</v>
      </c>
      <c r="I11219" t="s">
        <v>201</v>
      </c>
      <c r="J11219" s="247"/>
      <c r="K11219"/>
      <c r="L11219"/>
      <c r="M11219"/>
      <c r="N11219"/>
      <c r="O11219"/>
      <c r="P11219"/>
      <c r="Q11219"/>
      <c r="U11219"/>
      <c r="V11219">
        <v>0</v>
      </c>
      <c r="W11219" s="247"/>
      <c r="X11219"/>
      <c r="Y11219"/>
      <c r="Z11219"/>
      <c r="AA11219"/>
      <c r="AB11219"/>
      <c r="AC11219"/>
      <c r="AD11219"/>
      <c r="AE11219"/>
      <c r="AF11219"/>
      <c r="AG11219"/>
    </row>
    <row r="11220" spans="1:35" hidden="1" x14ac:dyDescent="0.25">
      <c r="A11220" s="246">
        <v>339289</v>
      </c>
      <c r="B11220" s="247" t="s">
        <v>15420</v>
      </c>
      <c r="C11220" s="247" t="s">
        <v>227</v>
      </c>
      <c r="D11220" s="248" t="s">
        <v>222</v>
      </c>
      <c r="E11220" t="s">
        <v>76</v>
      </c>
      <c r="F11220" s="126">
        <v>36983</v>
      </c>
      <c r="G11220" s="248" t="s">
        <v>18</v>
      </c>
      <c r="H11220" t="s">
        <v>16</v>
      </c>
      <c r="I11220" t="s">
        <v>129</v>
      </c>
      <c r="J11220" s="247" t="s">
        <v>1226</v>
      </c>
      <c r="K11220"/>
      <c r="L11220" t="s">
        <v>30</v>
      </c>
      <c r="M11220"/>
      <c r="N11220"/>
      <c r="O11220"/>
      <c r="P11220"/>
      <c r="Q11220"/>
      <c r="U11220"/>
      <c r="V11220">
        <v>0</v>
      </c>
      <c r="W11220" s="247"/>
      <c r="X11220"/>
      <c r="Y11220"/>
      <c r="Z11220"/>
      <c r="AA11220"/>
      <c r="AB11220"/>
      <c r="AC11220"/>
      <c r="AD11220"/>
      <c r="AE11220" t="s">
        <v>4308</v>
      </c>
      <c r="AF11220" t="s">
        <v>4308</v>
      </c>
      <c r="AG11220" t="s">
        <v>4308</v>
      </c>
      <c r="AH11220" s="115" t="s">
        <v>4308</v>
      </c>
    </row>
    <row r="11221" spans="1:35" x14ac:dyDescent="0.25">
      <c r="A11221" s="243">
        <v>339290</v>
      </c>
      <c r="B11221" s="244" t="s">
        <v>15421</v>
      </c>
      <c r="C11221" s="244" t="s">
        <v>322</v>
      </c>
      <c r="D11221" s="245" t="s">
        <v>405</v>
      </c>
      <c r="E11221" s="115" t="s">
        <v>76</v>
      </c>
      <c r="F11221" s="237">
        <v>34823</v>
      </c>
      <c r="G11221" s="245" t="s">
        <v>18</v>
      </c>
      <c r="H11221" s="115" t="s">
        <v>16</v>
      </c>
      <c r="I11221" t="s">
        <v>107</v>
      </c>
      <c r="J11221" s="244" t="s">
        <v>15</v>
      </c>
      <c r="K11221" s="115">
        <v>2013</v>
      </c>
      <c r="L11221" s="115" t="s">
        <v>70</v>
      </c>
      <c r="U11221"/>
      <c r="V11221">
        <v>0</v>
      </c>
      <c r="W11221" s="244"/>
      <c r="AF11221" s="115" t="s">
        <v>4308</v>
      </c>
      <c r="AG11221" s="115" t="s">
        <v>4308</v>
      </c>
      <c r="AH11221" s="115" t="s">
        <v>4308</v>
      </c>
      <c r="AI11221" s="115" t="e">
        <f>VLOOKUP(A11221,'[2]دراسات قانونية'!$A$3:$E$600,1,0)</f>
        <v>#N/A</v>
      </c>
    </row>
    <row r="11222" spans="1:35" hidden="1" x14ac:dyDescent="0.25">
      <c r="A11222" s="246">
        <v>339291</v>
      </c>
      <c r="B11222" s="247" t="s">
        <v>15422</v>
      </c>
      <c r="C11222" s="247" t="s">
        <v>322</v>
      </c>
      <c r="D11222" s="248" t="s">
        <v>437</v>
      </c>
      <c r="E11222" t="s">
        <v>76</v>
      </c>
      <c r="F11222" s="126">
        <v>27488</v>
      </c>
      <c r="G11222" s="248" t="s">
        <v>15423</v>
      </c>
      <c r="H11222" t="s">
        <v>16</v>
      </c>
      <c r="I11222" t="s">
        <v>201</v>
      </c>
      <c r="J11222" s="247" t="s">
        <v>15</v>
      </c>
      <c r="K11222"/>
      <c r="L11222" t="s">
        <v>30</v>
      </c>
      <c r="M11222"/>
      <c r="N11222"/>
      <c r="O11222"/>
      <c r="P11222"/>
      <c r="Q11222"/>
      <c r="U11222"/>
      <c r="V11222">
        <v>0</v>
      </c>
      <c r="W11222" s="247"/>
      <c r="X11222"/>
      <c r="Y11222"/>
      <c r="Z11222"/>
      <c r="AA11222"/>
      <c r="AB11222"/>
      <c r="AC11222"/>
      <c r="AD11222"/>
      <c r="AE11222"/>
      <c r="AF11222"/>
      <c r="AG11222"/>
    </row>
    <row r="11223" spans="1:35" hidden="1" x14ac:dyDescent="0.25">
      <c r="A11223" s="243">
        <v>339292</v>
      </c>
      <c r="B11223" s="244" t="s">
        <v>3427</v>
      </c>
      <c r="C11223" s="244" t="s">
        <v>212</v>
      </c>
      <c r="D11223" s="245" t="s">
        <v>1506</v>
      </c>
      <c r="E11223" s="115" t="s">
        <v>76</v>
      </c>
      <c r="F11223" s="237">
        <v>37257</v>
      </c>
      <c r="G11223" s="245" t="s">
        <v>3428</v>
      </c>
      <c r="H11223" s="115" t="s">
        <v>16</v>
      </c>
      <c r="I11223" t="s">
        <v>199</v>
      </c>
      <c r="J11223" s="244" t="s">
        <v>15</v>
      </c>
      <c r="L11223" s="115" t="s">
        <v>30</v>
      </c>
      <c r="U11223"/>
      <c r="V11223">
        <v>0</v>
      </c>
      <c r="W11223" s="244"/>
    </row>
    <row r="11224" spans="1:35" x14ac:dyDescent="0.25">
      <c r="A11224" s="243">
        <v>339293</v>
      </c>
      <c r="B11224" s="244" t="s">
        <v>15424</v>
      </c>
      <c r="C11224" s="244" t="s">
        <v>379</v>
      </c>
      <c r="D11224" s="245" t="s">
        <v>448</v>
      </c>
      <c r="E11224" s="115" t="s">
        <v>76</v>
      </c>
      <c r="F11224" s="237">
        <v>36161</v>
      </c>
      <c r="G11224" s="245" t="s">
        <v>18</v>
      </c>
      <c r="H11224" s="115" t="s">
        <v>16</v>
      </c>
      <c r="I11224" t="s">
        <v>107</v>
      </c>
      <c r="J11224" s="244" t="s">
        <v>1226</v>
      </c>
      <c r="K11224" s="115">
        <v>2017</v>
      </c>
      <c r="L11224" s="115" t="s">
        <v>18</v>
      </c>
      <c r="U11224"/>
      <c r="V11224">
        <v>0</v>
      </c>
      <c r="W11224" s="244"/>
      <c r="AG11224" s="115" t="s">
        <v>4308</v>
      </c>
      <c r="AH11224" s="115" t="s">
        <v>4308</v>
      </c>
      <c r="AI11224" s="115" t="e">
        <f>VLOOKUP(A11224,'[2]دراسات قانونية'!$A$3:$E$600,1,0)</f>
        <v>#N/A</v>
      </c>
    </row>
    <row r="11225" spans="1:35" hidden="1" x14ac:dyDescent="0.25">
      <c r="A11225" s="246">
        <v>339294</v>
      </c>
      <c r="B11225" s="247" t="s">
        <v>15425</v>
      </c>
      <c r="C11225" s="247" t="s">
        <v>332</v>
      </c>
      <c r="D11225" s="248" t="s">
        <v>832</v>
      </c>
      <c r="E11225" t="s">
        <v>76</v>
      </c>
      <c r="F11225" s="126">
        <v>35796</v>
      </c>
      <c r="G11225" s="248" t="s">
        <v>18</v>
      </c>
      <c r="H11225" t="s">
        <v>16</v>
      </c>
      <c r="I11225" t="s">
        <v>129</v>
      </c>
      <c r="J11225" s="247" t="s">
        <v>1226</v>
      </c>
      <c r="K11225"/>
      <c r="L11225" t="s">
        <v>30</v>
      </c>
      <c r="M11225"/>
      <c r="N11225"/>
      <c r="O11225"/>
      <c r="P11225"/>
      <c r="Q11225"/>
      <c r="U11225"/>
      <c r="V11225">
        <v>0</v>
      </c>
      <c r="W11225" s="247"/>
      <c r="X11225"/>
      <c r="Y11225"/>
      <c r="Z11225"/>
      <c r="AA11225"/>
      <c r="AB11225"/>
      <c r="AC11225"/>
      <c r="AD11225"/>
      <c r="AE11225"/>
      <c r="AF11225"/>
      <c r="AG11225"/>
      <c r="AH11225" s="115" t="s">
        <v>4308</v>
      </c>
    </row>
    <row r="11226" spans="1:35" x14ac:dyDescent="0.25">
      <c r="A11226" s="243">
        <v>339295</v>
      </c>
      <c r="B11226" s="244" t="s">
        <v>15426</v>
      </c>
      <c r="C11226" s="244" t="s">
        <v>229</v>
      </c>
      <c r="D11226" s="245" t="s">
        <v>894</v>
      </c>
      <c r="E11226" s="115" t="s">
        <v>76</v>
      </c>
      <c r="F11226" s="237">
        <v>33779</v>
      </c>
      <c r="G11226" s="245" t="s">
        <v>15427</v>
      </c>
      <c r="H11226" s="115" t="s">
        <v>16</v>
      </c>
      <c r="I11226" t="s">
        <v>107</v>
      </c>
      <c r="J11226" s="244" t="s">
        <v>1226</v>
      </c>
      <c r="K11226" s="115">
        <v>2011</v>
      </c>
      <c r="L11226" s="115" t="s">
        <v>58</v>
      </c>
      <c r="U11226"/>
      <c r="V11226">
        <v>0</v>
      </c>
      <c r="W11226" s="244"/>
      <c r="AG11226" s="115" t="s">
        <v>4308</v>
      </c>
      <c r="AH11226" s="115" t="s">
        <v>4308</v>
      </c>
      <c r="AI11226" s="115" t="e">
        <f>VLOOKUP(A11226,'[2]دراسات قانونية'!$A$3:$E$600,1,0)</f>
        <v>#N/A</v>
      </c>
    </row>
    <row r="11227" spans="1:35" hidden="1" x14ac:dyDescent="0.25">
      <c r="A11227" s="246">
        <v>339296</v>
      </c>
      <c r="B11227" s="247" t="s">
        <v>15428</v>
      </c>
      <c r="C11227" s="247" t="s">
        <v>335</v>
      </c>
      <c r="D11227" s="248" t="s">
        <v>15429</v>
      </c>
      <c r="E11227" t="s">
        <v>77</v>
      </c>
      <c r="F11227" s="126">
        <v>35942</v>
      </c>
      <c r="G11227" s="248" t="s">
        <v>64</v>
      </c>
      <c r="H11227" t="s">
        <v>16</v>
      </c>
      <c r="I11227" t="s">
        <v>136</v>
      </c>
      <c r="J11227" s="247" t="s">
        <v>15</v>
      </c>
      <c r="K11227">
        <v>2016</v>
      </c>
      <c r="L11227" t="s">
        <v>64</v>
      </c>
      <c r="M11227"/>
      <c r="N11227"/>
      <c r="O11227"/>
      <c r="P11227"/>
      <c r="Q11227"/>
      <c r="U11227"/>
      <c r="V11227">
        <v>0</v>
      </c>
      <c r="W11227" s="247"/>
      <c r="X11227"/>
      <c r="Y11227"/>
      <c r="Z11227"/>
      <c r="AA11227"/>
      <c r="AB11227"/>
      <c r="AC11227"/>
      <c r="AD11227"/>
      <c r="AE11227"/>
      <c r="AF11227"/>
      <c r="AG11227"/>
    </row>
    <row r="11228" spans="1:35" x14ac:dyDescent="0.25">
      <c r="A11228" s="243">
        <v>339297</v>
      </c>
      <c r="B11228" s="244" t="s">
        <v>15430</v>
      </c>
      <c r="C11228" s="244" t="s">
        <v>15431</v>
      </c>
      <c r="D11228" s="245" t="s">
        <v>491</v>
      </c>
      <c r="E11228" s="115" t="s">
        <v>76</v>
      </c>
      <c r="F11228" s="237">
        <v>34847</v>
      </c>
      <c r="G11228" s="245" t="s">
        <v>14830</v>
      </c>
      <c r="H11228" s="115" t="s">
        <v>16</v>
      </c>
      <c r="I11228" t="s">
        <v>107</v>
      </c>
      <c r="J11228" s="244" t="s">
        <v>1226</v>
      </c>
      <c r="K11228" s="115">
        <v>2013</v>
      </c>
      <c r="L11228" s="115" t="s">
        <v>30</v>
      </c>
      <c r="U11228"/>
      <c r="V11228">
        <v>0</v>
      </c>
      <c r="W11228" s="244"/>
      <c r="AG11228" s="115" t="s">
        <v>4308</v>
      </c>
      <c r="AH11228" s="115" t="s">
        <v>4308</v>
      </c>
      <c r="AI11228" s="115" t="e">
        <f>VLOOKUP(A11228,'[2]دراسات قانونية'!$A$3:$E$600,1,0)</f>
        <v>#N/A</v>
      </c>
    </row>
    <row r="11229" spans="1:35" hidden="1" x14ac:dyDescent="0.25">
      <c r="A11229" s="246">
        <v>339298</v>
      </c>
      <c r="B11229" s="247" t="s">
        <v>15432</v>
      </c>
      <c r="C11229" s="247" t="s">
        <v>295</v>
      </c>
      <c r="D11229" s="248" t="s">
        <v>1106</v>
      </c>
      <c r="E11229" t="s">
        <v>76</v>
      </c>
      <c r="F11229" s="126">
        <v>34700</v>
      </c>
      <c r="G11229" s="248" t="s">
        <v>666</v>
      </c>
      <c r="H11229" t="s">
        <v>16</v>
      </c>
      <c r="I11229" t="s">
        <v>129</v>
      </c>
      <c r="J11229" s="247" t="s">
        <v>15</v>
      </c>
      <c r="K11229">
        <v>2012</v>
      </c>
      <c r="L11229" t="s">
        <v>40</v>
      </c>
      <c r="M11229"/>
      <c r="N11229"/>
      <c r="O11229"/>
      <c r="P11229"/>
      <c r="Q11229"/>
      <c r="U11229"/>
      <c r="V11229">
        <v>0</v>
      </c>
      <c r="W11229" s="247"/>
      <c r="X11229"/>
      <c r="Y11229"/>
      <c r="Z11229"/>
      <c r="AA11229"/>
      <c r="AB11229"/>
      <c r="AC11229"/>
      <c r="AD11229"/>
      <c r="AE11229"/>
      <c r="AF11229"/>
      <c r="AG11229"/>
    </row>
    <row r="11230" spans="1:35" x14ac:dyDescent="0.25">
      <c r="A11230" s="243">
        <v>339299</v>
      </c>
      <c r="B11230" s="244" t="s">
        <v>15433</v>
      </c>
      <c r="C11230" s="244" t="s">
        <v>589</v>
      </c>
      <c r="D11230" s="245" t="s">
        <v>9258</v>
      </c>
      <c r="E11230" s="115" t="s">
        <v>76</v>
      </c>
      <c r="F11230" s="237">
        <v>33982</v>
      </c>
      <c r="G11230" s="245" t="s">
        <v>943</v>
      </c>
      <c r="H11230" s="115" t="s">
        <v>16</v>
      </c>
      <c r="I11230" t="s">
        <v>107</v>
      </c>
      <c r="J11230" s="244" t="s">
        <v>1226</v>
      </c>
      <c r="K11230" s="115">
        <v>2013</v>
      </c>
      <c r="L11230" s="115" t="s">
        <v>30</v>
      </c>
      <c r="U11230"/>
      <c r="V11230">
        <v>0</v>
      </c>
      <c r="W11230" s="244"/>
      <c r="AF11230" s="115" t="s">
        <v>4308</v>
      </c>
      <c r="AG11230" s="115" t="s">
        <v>4308</v>
      </c>
      <c r="AH11230" s="115" t="s">
        <v>4308</v>
      </c>
      <c r="AI11230" s="115" t="e">
        <f>VLOOKUP(A11230,'[2]دراسات قانونية'!$A$3:$E$600,1,0)</f>
        <v>#N/A</v>
      </c>
    </row>
    <row r="11231" spans="1:35" hidden="1" x14ac:dyDescent="0.25">
      <c r="A11231" s="246">
        <v>339300</v>
      </c>
      <c r="B11231" s="247" t="s">
        <v>15434</v>
      </c>
      <c r="C11231" s="247" t="s">
        <v>364</v>
      </c>
      <c r="D11231" s="248" t="s">
        <v>12033</v>
      </c>
      <c r="E11231" t="s">
        <v>76</v>
      </c>
      <c r="F11231" s="126">
        <v>37643</v>
      </c>
      <c r="G11231" s="248" t="s">
        <v>2206</v>
      </c>
      <c r="H11231" t="s">
        <v>16</v>
      </c>
      <c r="I11231" t="s">
        <v>129</v>
      </c>
      <c r="J11231" s="247" t="s">
        <v>15</v>
      </c>
      <c r="K11231">
        <v>2022</v>
      </c>
      <c r="L11231" t="s">
        <v>30</v>
      </c>
      <c r="M11231"/>
      <c r="N11231"/>
      <c r="O11231"/>
      <c r="P11231"/>
      <c r="Q11231"/>
      <c r="U11231"/>
      <c r="V11231">
        <v>0</v>
      </c>
      <c r="W11231" s="247"/>
      <c r="X11231"/>
      <c r="Y11231"/>
      <c r="Z11231"/>
      <c r="AA11231"/>
      <c r="AB11231"/>
      <c r="AC11231"/>
      <c r="AD11231"/>
      <c r="AE11231"/>
      <c r="AF11231"/>
      <c r="AG11231"/>
    </row>
    <row r="11232" spans="1:35" hidden="1" x14ac:dyDescent="0.25">
      <c r="A11232" s="246">
        <v>339301</v>
      </c>
      <c r="B11232" s="247" t="s">
        <v>15435</v>
      </c>
      <c r="C11232" s="247" t="s">
        <v>15436</v>
      </c>
      <c r="D11232" s="248" t="s">
        <v>15437</v>
      </c>
      <c r="E11232" t="s">
        <v>77</v>
      </c>
      <c r="F11232" s="126">
        <v>36161</v>
      </c>
      <c r="G11232" s="248" t="s">
        <v>15438</v>
      </c>
      <c r="H11232" t="s">
        <v>16</v>
      </c>
      <c r="I11232" t="s">
        <v>129</v>
      </c>
      <c r="J11232" s="247" t="s">
        <v>1226</v>
      </c>
      <c r="K11232">
        <v>2022</v>
      </c>
      <c r="L11232" t="s">
        <v>18</v>
      </c>
      <c r="M11232"/>
      <c r="N11232"/>
      <c r="O11232"/>
      <c r="P11232"/>
      <c r="Q11232"/>
      <c r="U11232"/>
      <c r="V11232">
        <v>0</v>
      </c>
      <c r="W11232" s="247"/>
      <c r="X11232"/>
      <c r="Y11232"/>
      <c r="Z11232"/>
      <c r="AA11232"/>
      <c r="AB11232"/>
      <c r="AC11232"/>
      <c r="AD11232"/>
      <c r="AE11232"/>
      <c r="AF11232"/>
      <c r="AG11232"/>
    </row>
    <row r="11233" spans="1:35" hidden="1" x14ac:dyDescent="0.25">
      <c r="A11233" s="246">
        <v>339302</v>
      </c>
      <c r="B11233" s="247" t="s">
        <v>15439</v>
      </c>
      <c r="C11233" s="247" t="s">
        <v>1404</v>
      </c>
      <c r="D11233" s="248" t="s">
        <v>265</v>
      </c>
      <c r="E11233" t="s">
        <v>77</v>
      </c>
      <c r="F11233" s="126">
        <v>35618</v>
      </c>
      <c r="G11233" s="248" t="s">
        <v>211</v>
      </c>
      <c r="H11233" t="s">
        <v>16</v>
      </c>
      <c r="I11233" t="s">
        <v>136</v>
      </c>
      <c r="J11233" s="247" t="s">
        <v>15</v>
      </c>
      <c r="K11233"/>
      <c r="L11233" t="s">
        <v>18</v>
      </c>
      <c r="M11233"/>
      <c r="N11233"/>
      <c r="O11233"/>
      <c r="P11233"/>
      <c r="Q11233"/>
      <c r="U11233"/>
      <c r="V11233">
        <v>0</v>
      </c>
      <c r="W11233" s="247"/>
      <c r="X11233"/>
      <c r="Y11233"/>
      <c r="Z11233"/>
      <c r="AA11233"/>
      <c r="AB11233"/>
      <c r="AC11233"/>
      <c r="AD11233"/>
      <c r="AE11233"/>
      <c r="AF11233"/>
      <c r="AG11233"/>
    </row>
    <row r="11234" spans="1:35" hidden="1" x14ac:dyDescent="0.25">
      <c r="A11234" s="246">
        <v>339303</v>
      </c>
      <c r="B11234" s="247" t="s">
        <v>15440</v>
      </c>
      <c r="C11234" s="247" t="s">
        <v>15441</v>
      </c>
      <c r="D11234" s="248" t="s">
        <v>281</v>
      </c>
      <c r="E11234" t="s">
        <v>77</v>
      </c>
      <c r="F11234" s="126">
        <v>32929</v>
      </c>
      <c r="G11234" s="248" t="s">
        <v>18</v>
      </c>
      <c r="H11234" t="s">
        <v>16</v>
      </c>
      <c r="I11234" t="s">
        <v>5306</v>
      </c>
      <c r="J11234" s="247" t="s">
        <v>1226</v>
      </c>
      <c r="K11234">
        <v>2008</v>
      </c>
      <c r="L11234" t="s">
        <v>30</v>
      </c>
      <c r="M11234"/>
      <c r="N11234"/>
      <c r="O11234"/>
      <c r="P11234"/>
      <c r="Q11234"/>
      <c r="U11234"/>
      <c r="V11234">
        <v>0</v>
      </c>
      <c r="W11234" s="247"/>
      <c r="X11234"/>
      <c r="Y11234"/>
      <c r="Z11234"/>
      <c r="AA11234"/>
      <c r="AB11234"/>
      <c r="AC11234"/>
      <c r="AD11234"/>
      <c r="AE11234"/>
      <c r="AF11234"/>
      <c r="AG11234"/>
    </row>
    <row r="11235" spans="1:35" hidden="1" x14ac:dyDescent="0.25">
      <c r="A11235" s="246">
        <v>339304</v>
      </c>
      <c r="B11235" s="247" t="s">
        <v>15442</v>
      </c>
      <c r="C11235" s="247" t="s">
        <v>661</v>
      </c>
      <c r="D11235" s="248" t="s">
        <v>613</v>
      </c>
      <c r="E11235" t="s">
        <v>76</v>
      </c>
      <c r="F11235" s="126">
        <v>35796</v>
      </c>
      <c r="G11235" s="248" t="s">
        <v>15443</v>
      </c>
      <c r="H11235" t="s">
        <v>16</v>
      </c>
      <c r="I11235" t="s">
        <v>129</v>
      </c>
      <c r="J11235" s="247" t="s">
        <v>1226</v>
      </c>
      <c r="K11235">
        <v>2021</v>
      </c>
      <c r="L11235" t="s">
        <v>64</v>
      </c>
      <c r="M11235"/>
      <c r="N11235"/>
      <c r="O11235"/>
      <c r="P11235"/>
      <c r="Q11235"/>
      <c r="U11235"/>
      <c r="V11235">
        <v>0</v>
      </c>
      <c r="W11235" s="247"/>
      <c r="X11235"/>
      <c r="Y11235"/>
      <c r="Z11235"/>
      <c r="AA11235"/>
      <c r="AB11235"/>
      <c r="AC11235"/>
      <c r="AD11235"/>
      <c r="AE11235"/>
      <c r="AF11235"/>
      <c r="AG11235"/>
    </row>
    <row r="11236" spans="1:35" hidden="1" x14ac:dyDescent="0.25">
      <c r="A11236" s="246">
        <v>339305</v>
      </c>
      <c r="B11236" s="247" t="s">
        <v>15444</v>
      </c>
      <c r="C11236" s="247" t="s">
        <v>529</v>
      </c>
      <c r="D11236" s="248" t="s">
        <v>612</v>
      </c>
      <c r="E11236" t="s">
        <v>76</v>
      </c>
      <c r="F11236" s="126">
        <v>32739</v>
      </c>
      <c r="G11236" s="248" t="s">
        <v>1386</v>
      </c>
      <c r="H11236" t="s">
        <v>16</v>
      </c>
      <c r="I11236" t="s">
        <v>129</v>
      </c>
      <c r="J11236" s="247" t="s">
        <v>1226</v>
      </c>
      <c r="K11236">
        <v>2008</v>
      </c>
      <c r="L11236" t="s">
        <v>18</v>
      </c>
      <c r="M11236"/>
      <c r="N11236"/>
      <c r="O11236"/>
      <c r="P11236"/>
      <c r="Q11236"/>
      <c r="U11236"/>
      <c r="V11236">
        <v>0</v>
      </c>
      <c r="W11236" s="247"/>
      <c r="X11236"/>
      <c r="Y11236"/>
      <c r="Z11236"/>
      <c r="AA11236"/>
      <c r="AB11236"/>
      <c r="AC11236"/>
      <c r="AD11236"/>
      <c r="AE11236"/>
      <c r="AF11236" t="s">
        <v>4308</v>
      </c>
      <c r="AG11236" t="s">
        <v>4308</v>
      </c>
      <c r="AH11236" s="115" t="s">
        <v>4308</v>
      </c>
    </row>
    <row r="11237" spans="1:35" x14ac:dyDescent="0.25">
      <c r="A11237" s="243">
        <v>339306</v>
      </c>
      <c r="B11237" s="244" t="s">
        <v>15445</v>
      </c>
      <c r="C11237" s="244" t="s">
        <v>15446</v>
      </c>
      <c r="D11237" s="245" t="s">
        <v>851</v>
      </c>
      <c r="E11237" s="115" t="s">
        <v>76</v>
      </c>
      <c r="F11237" s="237">
        <v>33228</v>
      </c>
      <c r="G11237" s="245" t="s">
        <v>15447</v>
      </c>
      <c r="H11237" s="115" t="s">
        <v>16</v>
      </c>
      <c r="I11237" t="s">
        <v>107</v>
      </c>
      <c r="J11237" s="244" t="s">
        <v>1226</v>
      </c>
      <c r="K11237" s="115">
        <v>2008</v>
      </c>
      <c r="L11237" s="115" t="s">
        <v>37</v>
      </c>
      <c r="U11237"/>
      <c r="V11237">
        <v>0</v>
      </c>
      <c r="W11237" s="244"/>
      <c r="AE11237" s="115" t="s">
        <v>4308</v>
      </c>
      <c r="AF11237" s="115" t="s">
        <v>4308</v>
      </c>
      <c r="AG11237" s="115" t="s">
        <v>4308</v>
      </c>
      <c r="AH11237" s="115" t="s">
        <v>4308</v>
      </c>
      <c r="AI11237" s="115" t="e">
        <f>VLOOKUP(A11237,'[2]دراسات قانونية'!$A$3:$E$600,1,0)</f>
        <v>#N/A</v>
      </c>
    </row>
    <row r="11238" spans="1:35" hidden="1" x14ac:dyDescent="0.25">
      <c r="A11238" s="246">
        <v>339307</v>
      </c>
      <c r="B11238" s="247" t="s">
        <v>15448</v>
      </c>
      <c r="C11238" s="247" t="s">
        <v>227</v>
      </c>
      <c r="D11238" s="248" t="s">
        <v>385</v>
      </c>
      <c r="E11238" t="s">
        <v>76</v>
      </c>
      <c r="F11238" s="126">
        <v>31542</v>
      </c>
      <c r="G11238" s="248" t="s">
        <v>8745</v>
      </c>
      <c r="H11238" t="s">
        <v>16</v>
      </c>
      <c r="I11238" t="s">
        <v>129</v>
      </c>
      <c r="J11238" s="247" t="s">
        <v>1226</v>
      </c>
      <c r="K11238">
        <v>2015</v>
      </c>
      <c r="L11238" t="s">
        <v>30</v>
      </c>
      <c r="M11238"/>
      <c r="N11238"/>
      <c r="O11238"/>
      <c r="P11238"/>
      <c r="Q11238"/>
      <c r="U11238"/>
      <c r="V11238">
        <v>0</v>
      </c>
      <c r="W11238" s="247"/>
      <c r="X11238"/>
      <c r="Y11238"/>
      <c r="Z11238"/>
      <c r="AA11238"/>
      <c r="AB11238"/>
      <c r="AC11238"/>
      <c r="AD11238"/>
      <c r="AE11238"/>
      <c r="AF11238"/>
      <c r="AG11238"/>
      <c r="AH11238" s="115" t="s">
        <v>4308</v>
      </c>
    </row>
    <row r="11239" spans="1:35" x14ac:dyDescent="0.25">
      <c r="A11239" s="243">
        <v>339308</v>
      </c>
      <c r="B11239" s="244" t="s">
        <v>15449</v>
      </c>
      <c r="C11239" s="244" t="s">
        <v>212</v>
      </c>
      <c r="D11239" s="245" t="s">
        <v>232</v>
      </c>
      <c r="E11239" s="115" t="s">
        <v>77</v>
      </c>
      <c r="F11239" s="237">
        <v>35483</v>
      </c>
      <c r="G11239" s="245" t="s">
        <v>18</v>
      </c>
      <c r="H11239" s="115" t="s">
        <v>28</v>
      </c>
      <c r="I11239" t="s">
        <v>107</v>
      </c>
      <c r="J11239" s="244" t="s">
        <v>1226</v>
      </c>
      <c r="K11239" s="115">
        <v>2015</v>
      </c>
      <c r="L11239" s="115" t="s">
        <v>30</v>
      </c>
      <c r="U11239"/>
      <c r="V11239">
        <v>0</v>
      </c>
      <c r="W11239" s="244"/>
      <c r="AG11239" s="115" t="s">
        <v>4308</v>
      </c>
      <c r="AH11239" s="115" t="s">
        <v>4308</v>
      </c>
      <c r="AI11239" s="115" t="e">
        <f>VLOOKUP(A11239,'[2]دراسات قانونية'!$A$3:$E$600,1,0)</f>
        <v>#N/A</v>
      </c>
    </row>
    <row r="11240" spans="1:35" x14ac:dyDescent="0.25">
      <c r="A11240" s="243">
        <v>339309</v>
      </c>
      <c r="B11240" s="244" t="s">
        <v>15450</v>
      </c>
      <c r="C11240" s="244" t="s">
        <v>244</v>
      </c>
      <c r="D11240" s="245" t="s">
        <v>15451</v>
      </c>
      <c r="E11240" s="115" t="s">
        <v>77</v>
      </c>
      <c r="F11240" s="237">
        <v>30110</v>
      </c>
      <c r="G11240" s="245" t="s">
        <v>15452</v>
      </c>
      <c r="H11240" s="115" t="s">
        <v>16</v>
      </c>
      <c r="I11240" t="s">
        <v>107</v>
      </c>
      <c r="J11240" s="244" t="s">
        <v>1226</v>
      </c>
      <c r="K11240" s="115">
        <v>2022</v>
      </c>
      <c r="L11240" s="115" t="s">
        <v>18</v>
      </c>
      <c r="U11240"/>
      <c r="V11240">
        <v>0</v>
      </c>
      <c r="W11240" s="244"/>
      <c r="AH11240" s="115" t="s">
        <v>4308</v>
      </c>
      <c r="AI11240" s="115" t="e">
        <f>VLOOKUP(A11240,'[2]دراسات قانونية'!$A$3:$E$600,1,0)</f>
        <v>#N/A</v>
      </c>
    </row>
    <row r="11241" spans="1:35" x14ac:dyDescent="0.25">
      <c r="A11241" s="243">
        <v>339310</v>
      </c>
      <c r="B11241" s="244" t="s">
        <v>15453</v>
      </c>
      <c r="C11241" s="244" t="s">
        <v>227</v>
      </c>
      <c r="D11241" s="245" t="s">
        <v>971</v>
      </c>
      <c r="E11241" s="115" t="s">
        <v>77</v>
      </c>
      <c r="F11241" s="237">
        <v>32540</v>
      </c>
      <c r="G11241" s="245" t="s">
        <v>18</v>
      </c>
      <c r="H11241" s="115" t="s">
        <v>16</v>
      </c>
      <c r="I11241" t="s">
        <v>107</v>
      </c>
      <c r="J11241" s="244" t="s">
        <v>1226</v>
      </c>
      <c r="K11241" s="115">
        <v>2009</v>
      </c>
      <c r="L11241" s="115" t="s">
        <v>30</v>
      </c>
      <c r="U11241"/>
      <c r="V11241">
        <v>0</v>
      </c>
      <c r="W11241" s="244"/>
      <c r="AE11241" s="115" t="s">
        <v>4308</v>
      </c>
      <c r="AF11241" s="115" t="s">
        <v>4308</v>
      </c>
      <c r="AG11241" s="115" t="s">
        <v>4308</v>
      </c>
      <c r="AH11241" s="115" t="s">
        <v>4308</v>
      </c>
      <c r="AI11241" s="115" t="e">
        <f>VLOOKUP(A11241,'[2]دراسات قانونية'!$A$3:$E$600,1,0)</f>
        <v>#N/A</v>
      </c>
    </row>
    <row r="11242" spans="1:35" hidden="1" x14ac:dyDescent="0.25">
      <c r="A11242" s="246">
        <v>339311</v>
      </c>
      <c r="B11242" s="247" t="s">
        <v>15454</v>
      </c>
      <c r="C11242" s="247" t="s">
        <v>442</v>
      </c>
      <c r="D11242" s="248" t="s">
        <v>239</v>
      </c>
      <c r="E11242" t="s">
        <v>77</v>
      </c>
      <c r="F11242" s="126">
        <v>37298</v>
      </c>
      <c r="G11242" s="248" t="s">
        <v>18</v>
      </c>
      <c r="H11242" t="s">
        <v>16</v>
      </c>
      <c r="I11242" t="s">
        <v>129</v>
      </c>
      <c r="J11242" s="247" t="s">
        <v>15</v>
      </c>
      <c r="K11242"/>
      <c r="L11242" t="s">
        <v>18</v>
      </c>
      <c r="M11242"/>
      <c r="N11242"/>
      <c r="O11242"/>
      <c r="P11242"/>
      <c r="Q11242"/>
      <c r="U11242"/>
      <c r="V11242">
        <v>0</v>
      </c>
      <c r="W11242" s="247"/>
      <c r="X11242"/>
      <c r="Y11242"/>
      <c r="Z11242"/>
      <c r="AA11242"/>
      <c r="AB11242"/>
      <c r="AC11242"/>
      <c r="AD11242"/>
      <c r="AE11242"/>
      <c r="AF11242"/>
      <c r="AG11242"/>
    </row>
    <row r="11243" spans="1:35" hidden="1" x14ac:dyDescent="0.25">
      <c r="A11243" s="246">
        <v>339312</v>
      </c>
      <c r="B11243" s="247" t="s">
        <v>667</v>
      </c>
      <c r="C11243" s="247" t="s">
        <v>5046</v>
      </c>
      <c r="D11243" s="248" t="s">
        <v>378</v>
      </c>
      <c r="E11243" t="s">
        <v>77</v>
      </c>
      <c r="F11243" s="126">
        <v>31352</v>
      </c>
      <c r="G11243" s="248" t="s">
        <v>781</v>
      </c>
      <c r="H11243" t="s">
        <v>16</v>
      </c>
      <c r="I11243" t="s">
        <v>136</v>
      </c>
      <c r="J11243" s="247" t="s">
        <v>15</v>
      </c>
      <c r="K11243"/>
      <c r="L11243"/>
      <c r="M11243"/>
      <c r="N11243"/>
      <c r="O11243"/>
      <c r="P11243"/>
      <c r="Q11243"/>
      <c r="U11243"/>
      <c r="V11243">
        <v>0</v>
      </c>
      <c r="W11243" s="247"/>
      <c r="X11243"/>
      <c r="Y11243"/>
      <c r="Z11243"/>
      <c r="AA11243"/>
      <c r="AB11243"/>
      <c r="AC11243"/>
      <c r="AD11243"/>
      <c r="AE11243"/>
      <c r="AF11243"/>
      <c r="AG11243"/>
    </row>
    <row r="11244" spans="1:35" x14ac:dyDescent="0.25">
      <c r="A11244" s="243">
        <v>339313</v>
      </c>
      <c r="B11244" s="244" t="s">
        <v>15455</v>
      </c>
      <c r="C11244" s="244" t="s">
        <v>227</v>
      </c>
      <c r="D11244" s="245" t="s">
        <v>504</v>
      </c>
      <c r="E11244" s="115" t="s">
        <v>76</v>
      </c>
      <c r="F11244" s="237">
        <v>36988</v>
      </c>
      <c r="G11244" s="245" t="s">
        <v>18</v>
      </c>
      <c r="H11244" s="115" t="s">
        <v>16</v>
      </c>
      <c r="I11244" t="s">
        <v>107</v>
      </c>
      <c r="J11244" s="244" t="s">
        <v>15</v>
      </c>
      <c r="K11244" s="115">
        <v>2020</v>
      </c>
      <c r="L11244" s="115" t="s">
        <v>30</v>
      </c>
      <c r="U11244"/>
      <c r="V11244">
        <v>0</v>
      </c>
      <c r="W11244" s="244"/>
      <c r="AG11244" s="115" t="s">
        <v>4308</v>
      </c>
      <c r="AH11244" s="115" t="s">
        <v>4308</v>
      </c>
      <c r="AI11244" s="115" t="e">
        <f>VLOOKUP(A11244,'[2]دراسات قانونية'!$A$3:$E$600,1,0)</f>
        <v>#N/A</v>
      </c>
    </row>
    <row r="11245" spans="1:35" x14ac:dyDescent="0.25">
      <c r="A11245" s="243">
        <v>339314</v>
      </c>
      <c r="B11245" s="244" t="s">
        <v>15456</v>
      </c>
      <c r="C11245" s="244" t="s">
        <v>643</v>
      </c>
      <c r="D11245" s="245" t="s">
        <v>293</v>
      </c>
      <c r="E11245" s="115" t="s">
        <v>76</v>
      </c>
      <c r="F11245" s="237">
        <v>37745</v>
      </c>
      <c r="G11245" s="245" t="s">
        <v>18</v>
      </c>
      <c r="H11245" s="115" t="s">
        <v>16</v>
      </c>
      <c r="I11245" t="s">
        <v>107</v>
      </c>
      <c r="J11245" s="244" t="s">
        <v>15</v>
      </c>
      <c r="K11245" s="115">
        <v>2021</v>
      </c>
      <c r="L11245" s="115" t="s">
        <v>30</v>
      </c>
      <c r="U11245"/>
      <c r="V11245">
        <v>0</v>
      </c>
      <c r="W11245" s="244"/>
      <c r="AE11245" s="115" t="s">
        <v>4308</v>
      </c>
      <c r="AF11245" s="115" t="s">
        <v>4308</v>
      </c>
      <c r="AG11245" s="115" t="s">
        <v>4308</v>
      </c>
      <c r="AH11245" s="115" t="s">
        <v>4308</v>
      </c>
      <c r="AI11245" s="115" t="e">
        <f>VLOOKUP(A11245,'[2]دراسات قانونية'!$A$3:$E$600,1,0)</f>
        <v>#N/A</v>
      </c>
    </row>
    <row r="11246" spans="1:35" hidden="1" x14ac:dyDescent="0.25">
      <c r="A11246" s="246">
        <v>339315</v>
      </c>
      <c r="B11246" s="247" t="s">
        <v>15457</v>
      </c>
      <c r="C11246" s="247" t="s">
        <v>819</v>
      </c>
      <c r="D11246" s="248" t="s">
        <v>3095</v>
      </c>
      <c r="E11246" t="s">
        <v>76</v>
      </c>
      <c r="F11246" s="126">
        <v>33148</v>
      </c>
      <c r="G11246" s="248" t="s">
        <v>1024</v>
      </c>
      <c r="H11246" t="s">
        <v>16</v>
      </c>
      <c r="I11246" t="s">
        <v>136</v>
      </c>
      <c r="J11246" s="247" t="s">
        <v>1226</v>
      </c>
      <c r="K11246">
        <v>2008</v>
      </c>
      <c r="L11246" t="s">
        <v>47</v>
      </c>
      <c r="M11246"/>
      <c r="N11246"/>
      <c r="O11246"/>
      <c r="P11246"/>
      <c r="Q11246"/>
      <c r="U11246"/>
      <c r="V11246">
        <v>0</v>
      </c>
      <c r="W11246" s="247"/>
      <c r="X11246"/>
      <c r="Y11246"/>
      <c r="Z11246"/>
      <c r="AA11246"/>
      <c r="AB11246"/>
      <c r="AC11246"/>
      <c r="AD11246"/>
      <c r="AE11246"/>
      <c r="AF11246"/>
      <c r="AG11246"/>
    </row>
    <row r="11247" spans="1:35" hidden="1" x14ac:dyDescent="0.25">
      <c r="A11247" s="246">
        <v>339316</v>
      </c>
      <c r="B11247" s="247" t="s">
        <v>15458</v>
      </c>
      <c r="C11247" s="247" t="s">
        <v>516</v>
      </c>
      <c r="D11247" s="248" t="s">
        <v>257</v>
      </c>
      <c r="E11247" t="s">
        <v>76</v>
      </c>
      <c r="F11247" s="126">
        <v>32774</v>
      </c>
      <c r="G11247" s="248" t="s">
        <v>10929</v>
      </c>
      <c r="H11247" t="s">
        <v>16</v>
      </c>
      <c r="I11247" t="s">
        <v>129</v>
      </c>
      <c r="J11247" s="247" t="s">
        <v>15</v>
      </c>
      <c r="K11247">
        <v>2007</v>
      </c>
      <c r="L11247" t="s">
        <v>61</v>
      </c>
      <c r="M11247"/>
      <c r="N11247"/>
      <c r="O11247"/>
      <c r="P11247"/>
      <c r="Q11247"/>
      <c r="U11247"/>
      <c r="V11247">
        <v>0</v>
      </c>
      <c r="W11247" s="247"/>
      <c r="X11247"/>
      <c r="Y11247"/>
      <c r="Z11247"/>
      <c r="AA11247"/>
      <c r="AB11247"/>
      <c r="AC11247"/>
      <c r="AD11247"/>
      <c r="AE11247"/>
      <c r="AF11247" t="s">
        <v>4308</v>
      </c>
      <c r="AG11247" t="s">
        <v>4308</v>
      </c>
      <c r="AH11247" s="115" t="s">
        <v>4308</v>
      </c>
    </row>
    <row r="11248" spans="1:35" hidden="1" x14ac:dyDescent="0.25">
      <c r="A11248" s="246">
        <v>339317</v>
      </c>
      <c r="B11248" s="247" t="s">
        <v>15459</v>
      </c>
      <c r="C11248" s="247" t="s">
        <v>589</v>
      </c>
      <c r="D11248" s="248" t="s">
        <v>238</v>
      </c>
      <c r="E11248" t="s">
        <v>76</v>
      </c>
      <c r="F11248" s="126">
        <v>36961</v>
      </c>
      <c r="G11248" s="248" t="s">
        <v>18</v>
      </c>
      <c r="H11248" t="s">
        <v>16</v>
      </c>
      <c r="I11248" t="s">
        <v>129</v>
      </c>
      <c r="J11248" s="247" t="s">
        <v>15</v>
      </c>
      <c r="K11248">
        <v>2021</v>
      </c>
      <c r="L11248" t="s">
        <v>18</v>
      </c>
      <c r="M11248"/>
      <c r="N11248"/>
      <c r="O11248"/>
      <c r="P11248"/>
      <c r="Q11248"/>
      <c r="U11248"/>
      <c r="V11248">
        <v>0</v>
      </c>
      <c r="W11248" s="247"/>
      <c r="X11248"/>
      <c r="Y11248"/>
      <c r="Z11248"/>
      <c r="AA11248"/>
      <c r="AB11248"/>
      <c r="AC11248"/>
      <c r="AD11248"/>
      <c r="AE11248"/>
      <c r="AF11248"/>
      <c r="AG11248"/>
    </row>
    <row r="11249" spans="1:35" x14ac:dyDescent="0.25">
      <c r="A11249" s="243">
        <v>339318</v>
      </c>
      <c r="B11249" s="244" t="s">
        <v>15460</v>
      </c>
      <c r="C11249" s="244" t="s">
        <v>844</v>
      </c>
      <c r="D11249" s="245" t="s">
        <v>15461</v>
      </c>
      <c r="E11249" s="115" t="s">
        <v>76</v>
      </c>
      <c r="F11249" s="237">
        <v>30529</v>
      </c>
      <c r="G11249" s="245" t="s">
        <v>47</v>
      </c>
      <c r="H11249" s="115" t="s">
        <v>16</v>
      </c>
      <c r="I11249" t="s">
        <v>107</v>
      </c>
      <c r="J11249" s="244" t="s">
        <v>1226</v>
      </c>
      <c r="K11249" s="115">
        <v>2000</v>
      </c>
      <c r="L11249" s="115" t="s">
        <v>47</v>
      </c>
      <c r="U11249"/>
      <c r="V11249">
        <v>0</v>
      </c>
      <c r="W11249" s="244"/>
      <c r="AF11249" s="115" t="s">
        <v>4308</v>
      </c>
      <c r="AG11249" s="115" t="s">
        <v>4308</v>
      </c>
      <c r="AH11249" s="115" t="s">
        <v>4308</v>
      </c>
      <c r="AI11249" s="115" t="e">
        <f>VLOOKUP(A11249,'[2]دراسات قانونية'!$A$3:$E$600,1,0)</f>
        <v>#N/A</v>
      </c>
    </row>
    <row r="11250" spans="1:35" x14ac:dyDescent="0.25">
      <c r="A11250" s="243">
        <v>339319</v>
      </c>
      <c r="B11250" s="244" t="s">
        <v>15462</v>
      </c>
      <c r="C11250" s="244" t="s">
        <v>15463</v>
      </c>
      <c r="D11250" s="245" t="s">
        <v>15086</v>
      </c>
      <c r="E11250" s="115" t="s">
        <v>76</v>
      </c>
      <c r="F11250" s="237">
        <v>31603</v>
      </c>
      <c r="G11250" s="245" t="s">
        <v>15464</v>
      </c>
      <c r="H11250" s="115" t="s">
        <v>16</v>
      </c>
      <c r="I11250" t="s">
        <v>107</v>
      </c>
      <c r="J11250" s="244" t="s">
        <v>1226</v>
      </c>
      <c r="K11250" s="115">
        <v>2004</v>
      </c>
      <c r="L11250" s="115" t="s">
        <v>18</v>
      </c>
      <c r="U11250"/>
      <c r="V11250">
        <v>0</v>
      </c>
      <c r="W11250" s="244"/>
      <c r="AE11250" s="115" t="s">
        <v>4308</v>
      </c>
      <c r="AF11250" s="115" t="s">
        <v>4308</v>
      </c>
      <c r="AG11250" s="115" t="s">
        <v>4308</v>
      </c>
      <c r="AH11250" s="115" t="s">
        <v>4308</v>
      </c>
      <c r="AI11250" s="115" t="e">
        <f>VLOOKUP(A11250,'[2]دراسات قانونية'!$A$3:$E$600,1,0)</f>
        <v>#N/A</v>
      </c>
    </row>
    <row r="11251" spans="1:35" x14ac:dyDescent="0.25">
      <c r="A11251" s="243">
        <v>339320</v>
      </c>
      <c r="B11251" s="244" t="s">
        <v>15465</v>
      </c>
      <c r="C11251" s="244" t="s">
        <v>212</v>
      </c>
      <c r="D11251" s="245" t="s">
        <v>843</v>
      </c>
      <c r="E11251" s="115" t="s">
        <v>76</v>
      </c>
      <c r="F11251" s="237">
        <v>33902</v>
      </c>
      <c r="G11251" s="245" t="s">
        <v>15466</v>
      </c>
      <c r="H11251" s="115" t="s">
        <v>16</v>
      </c>
      <c r="I11251" t="s">
        <v>107</v>
      </c>
      <c r="J11251" s="244" t="s">
        <v>1226</v>
      </c>
      <c r="K11251" s="115">
        <v>2013</v>
      </c>
      <c r="L11251" s="115" t="s">
        <v>67</v>
      </c>
      <c r="U11251"/>
      <c r="V11251">
        <v>0</v>
      </c>
      <c r="W11251" s="244"/>
      <c r="AE11251" s="115" t="s">
        <v>4308</v>
      </c>
      <c r="AF11251" s="115" t="s">
        <v>4308</v>
      </c>
      <c r="AG11251" s="115" t="s">
        <v>4308</v>
      </c>
      <c r="AH11251" s="115" t="s">
        <v>4308</v>
      </c>
      <c r="AI11251" s="115" t="e">
        <f>VLOOKUP(A11251,'[2]دراسات قانونية'!$A$3:$E$600,1,0)</f>
        <v>#N/A</v>
      </c>
    </row>
    <row r="11252" spans="1:35" x14ac:dyDescent="0.25">
      <c r="A11252" s="243">
        <v>339321</v>
      </c>
      <c r="B11252" s="244" t="s">
        <v>15467</v>
      </c>
      <c r="C11252" s="244" t="s">
        <v>574</v>
      </c>
      <c r="D11252" s="245" t="s">
        <v>235</v>
      </c>
      <c r="E11252" s="115" t="s">
        <v>76</v>
      </c>
      <c r="F11252" s="237">
        <v>33334</v>
      </c>
      <c r="G11252" s="245" t="s">
        <v>666</v>
      </c>
      <c r="H11252" s="115" t="s">
        <v>16</v>
      </c>
      <c r="I11252" t="s">
        <v>107</v>
      </c>
      <c r="J11252" s="244" t="s">
        <v>1226</v>
      </c>
      <c r="K11252" s="115">
        <v>2009</v>
      </c>
      <c r="L11252" s="115" t="s">
        <v>40</v>
      </c>
      <c r="U11252"/>
      <c r="V11252">
        <v>0</v>
      </c>
      <c r="W11252" s="244"/>
      <c r="AF11252" s="115" t="s">
        <v>4308</v>
      </c>
      <c r="AG11252" s="115" t="s">
        <v>4308</v>
      </c>
      <c r="AH11252" s="115" t="s">
        <v>4308</v>
      </c>
      <c r="AI11252" s="115" t="e">
        <f>VLOOKUP(A11252,'[2]دراسات قانونية'!$A$3:$E$600,1,0)</f>
        <v>#N/A</v>
      </c>
    </row>
    <row r="11253" spans="1:35" hidden="1" x14ac:dyDescent="0.25">
      <c r="A11253" s="246">
        <v>339322</v>
      </c>
      <c r="B11253" s="247" t="s">
        <v>7139</v>
      </c>
      <c r="C11253" s="247" t="s">
        <v>596</v>
      </c>
      <c r="D11253" s="248" t="s">
        <v>9801</v>
      </c>
      <c r="E11253" t="s">
        <v>76</v>
      </c>
      <c r="F11253" s="126">
        <v>35204</v>
      </c>
      <c r="G11253" s="248" t="s">
        <v>353</v>
      </c>
      <c r="H11253" t="s">
        <v>16</v>
      </c>
      <c r="I11253" t="s">
        <v>136</v>
      </c>
      <c r="J11253" s="247" t="s">
        <v>15</v>
      </c>
      <c r="K11253"/>
      <c r="L11253" t="s">
        <v>47</v>
      </c>
      <c r="M11253"/>
      <c r="N11253"/>
      <c r="O11253"/>
      <c r="P11253"/>
      <c r="Q11253"/>
      <c r="U11253"/>
      <c r="V11253">
        <v>0</v>
      </c>
      <c r="W11253" s="247"/>
      <c r="X11253"/>
      <c r="Y11253"/>
      <c r="Z11253"/>
      <c r="AA11253"/>
      <c r="AB11253"/>
      <c r="AC11253"/>
      <c r="AD11253"/>
      <c r="AE11253"/>
      <c r="AF11253"/>
      <c r="AG11253"/>
      <c r="AH11253" s="115" t="s">
        <v>4308</v>
      </c>
    </row>
    <row r="11254" spans="1:35" hidden="1" x14ac:dyDescent="0.25">
      <c r="A11254" s="246">
        <v>339323</v>
      </c>
      <c r="B11254" s="247" t="s">
        <v>15468</v>
      </c>
      <c r="C11254" s="247" t="s">
        <v>218</v>
      </c>
      <c r="D11254" s="248" t="s">
        <v>935</v>
      </c>
      <c r="E11254" t="s">
        <v>76</v>
      </c>
      <c r="F11254" s="126">
        <v>32763</v>
      </c>
      <c r="G11254" s="248" t="s">
        <v>61</v>
      </c>
      <c r="H11254" t="s">
        <v>16</v>
      </c>
      <c r="I11254" t="s">
        <v>136</v>
      </c>
      <c r="J11254" s="247" t="s">
        <v>1226</v>
      </c>
      <c r="K11254">
        <v>2008</v>
      </c>
      <c r="L11254" t="s">
        <v>27</v>
      </c>
      <c r="M11254"/>
      <c r="N11254"/>
      <c r="O11254"/>
      <c r="P11254"/>
      <c r="Q11254"/>
      <c r="U11254"/>
      <c r="V11254">
        <v>0</v>
      </c>
      <c r="W11254" s="247"/>
      <c r="X11254"/>
      <c r="Y11254"/>
      <c r="Z11254"/>
      <c r="AA11254"/>
      <c r="AB11254"/>
      <c r="AC11254"/>
      <c r="AD11254"/>
      <c r="AE11254"/>
      <c r="AF11254"/>
      <c r="AG11254"/>
    </row>
    <row r="11255" spans="1:35" hidden="1" x14ac:dyDescent="0.25">
      <c r="A11255" s="246">
        <v>339324</v>
      </c>
      <c r="B11255" s="247" t="s">
        <v>7957</v>
      </c>
      <c r="C11255" s="247" t="s">
        <v>339</v>
      </c>
      <c r="D11255" s="248" t="s">
        <v>316</v>
      </c>
      <c r="E11255" t="s">
        <v>76</v>
      </c>
      <c r="F11255" s="126">
        <v>29692</v>
      </c>
      <c r="G11255" s="248" t="s">
        <v>2240</v>
      </c>
      <c r="H11255" t="s">
        <v>16</v>
      </c>
      <c r="I11255" t="s">
        <v>136</v>
      </c>
      <c r="J11255" s="247" t="s">
        <v>1226</v>
      </c>
      <c r="K11255"/>
      <c r="L11255" t="s">
        <v>18</v>
      </c>
      <c r="M11255"/>
      <c r="N11255"/>
      <c r="O11255"/>
      <c r="P11255"/>
      <c r="Q11255"/>
      <c r="R11255" s="115">
        <v>9281</v>
      </c>
      <c r="S11255" s="115">
        <v>45721</v>
      </c>
      <c r="T11255" s="115">
        <v>220000</v>
      </c>
      <c r="U11255"/>
      <c r="V11255">
        <v>0</v>
      </c>
      <c r="W11255" s="247"/>
      <c r="X11255"/>
      <c r="Y11255"/>
      <c r="Z11255"/>
      <c r="AA11255"/>
      <c r="AB11255"/>
      <c r="AC11255"/>
      <c r="AD11255"/>
      <c r="AE11255"/>
      <c r="AF11255"/>
      <c r="AG11255"/>
    </row>
    <row r="11256" spans="1:35" x14ac:dyDescent="0.25">
      <c r="A11256" s="243">
        <v>339325</v>
      </c>
      <c r="B11256" s="244" t="s">
        <v>15469</v>
      </c>
      <c r="C11256" s="244" t="s">
        <v>1144</v>
      </c>
      <c r="D11256" s="245" t="s">
        <v>757</v>
      </c>
      <c r="E11256" s="115" t="s">
        <v>76</v>
      </c>
      <c r="F11256" s="237">
        <v>32773</v>
      </c>
      <c r="G11256" s="245" t="s">
        <v>15470</v>
      </c>
      <c r="H11256" s="115" t="s">
        <v>16</v>
      </c>
      <c r="I11256" t="s">
        <v>107</v>
      </c>
      <c r="J11256" s="244" t="s">
        <v>1226</v>
      </c>
      <c r="K11256" s="115">
        <v>2021</v>
      </c>
      <c r="L11256" s="115" t="s">
        <v>18</v>
      </c>
      <c r="U11256"/>
      <c r="V11256">
        <v>0</v>
      </c>
      <c r="W11256" s="244"/>
      <c r="AE11256" s="115" t="s">
        <v>4308</v>
      </c>
      <c r="AF11256" s="115" t="s">
        <v>4308</v>
      </c>
      <c r="AG11256" s="115" t="s">
        <v>4308</v>
      </c>
      <c r="AH11256" s="115" t="s">
        <v>4308</v>
      </c>
      <c r="AI11256" s="115" t="e">
        <f>VLOOKUP(A11256,'[2]دراسات قانونية'!$A$3:$E$600,1,0)</f>
        <v>#N/A</v>
      </c>
    </row>
    <row r="11257" spans="1:35" hidden="1" x14ac:dyDescent="0.25">
      <c r="A11257" s="246">
        <v>339326</v>
      </c>
      <c r="B11257" s="247" t="s">
        <v>15471</v>
      </c>
      <c r="C11257" s="247" t="s">
        <v>1038</v>
      </c>
      <c r="D11257" s="248" t="s">
        <v>276</v>
      </c>
      <c r="E11257" t="s">
        <v>76</v>
      </c>
      <c r="F11257" s="126">
        <v>35807</v>
      </c>
      <c r="G11257" s="248" t="s">
        <v>889</v>
      </c>
      <c r="H11257" t="s">
        <v>16</v>
      </c>
      <c r="I11257" t="s">
        <v>136</v>
      </c>
      <c r="J11257" s="247" t="s">
        <v>1226</v>
      </c>
      <c r="K11257"/>
      <c r="L11257" t="s">
        <v>30</v>
      </c>
      <c r="M11257"/>
      <c r="N11257"/>
      <c r="O11257"/>
      <c r="P11257"/>
      <c r="Q11257"/>
      <c r="U11257"/>
      <c r="V11257">
        <v>0</v>
      </c>
      <c r="W11257" s="247"/>
      <c r="X11257"/>
      <c r="Y11257"/>
      <c r="Z11257"/>
      <c r="AA11257"/>
      <c r="AB11257"/>
      <c r="AC11257"/>
      <c r="AD11257"/>
      <c r="AE11257"/>
      <c r="AF11257"/>
      <c r="AG11257"/>
    </row>
    <row r="11258" spans="1:35" x14ac:dyDescent="0.25">
      <c r="A11258" s="243">
        <v>339327</v>
      </c>
      <c r="B11258" s="244" t="s">
        <v>15472</v>
      </c>
      <c r="C11258" s="244" t="s">
        <v>261</v>
      </c>
      <c r="D11258" s="245" t="s">
        <v>4490</v>
      </c>
      <c r="E11258" s="115" t="s">
        <v>76</v>
      </c>
      <c r="F11258" s="237"/>
      <c r="G11258" s="245" t="s">
        <v>18</v>
      </c>
      <c r="H11258" s="115" t="s">
        <v>16</v>
      </c>
      <c r="I11258" t="s">
        <v>107</v>
      </c>
      <c r="J11258" s="244" t="s">
        <v>1226</v>
      </c>
      <c r="K11258" s="115">
        <v>2022</v>
      </c>
      <c r="L11258" s="115" t="s">
        <v>18</v>
      </c>
      <c r="U11258"/>
      <c r="V11258">
        <v>0</v>
      </c>
      <c r="W11258" s="244"/>
      <c r="AH11258" s="115" t="s">
        <v>4308</v>
      </c>
      <c r="AI11258" s="115" t="e">
        <f>VLOOKUP(A11258,'[2]دراسات قانونية'!$A$3:$E$600,1,0)</f>
        <v>#N/A</v>
      </c>
    </row>
    <row r="11259" spans="1:35" x14ac:dyDescent="0.25">
      <c r="A11259" s="243">
        <v>339328</v>
      </c>
      <c r="B11259" s="244" t="s">
        <v>6021</v>
      </c>
      <c r="C11259" s="244" t="s">
        <v>212</v>
      </c>
      <c r="D11259" s="245" t="s">
        <v>15473</v>
      </c>
      <c r="E11259" s="115" t="s">
        <v>76</v>
      </c>
      <c r="F11259" s="237">
        <v>32880</v>
      </c>
      <c r="G11259" s="245" t="s">
        <v>18</v>
      </c>
      <c r="H11259" s="115" t="s">
        <v>16</v>
      </c>
      <c r="I11259" t="s">
        <v>107</v>
      </c>
      <c r="J11259" s="244" t="s">
        <v>1226</v>
      </c>
      <c r="K11259" s="115">
        <v>2008</v>
      </c>
      <c r="L11259" s="115" t="s">
        <v>18</v>
      </c>
      <c r="U11259"/>
      <c r="V11259">
        <v>0</v>
      </c>
      <c r="W11259" s="244"/>
      <c r="AE11259" s="115" t="s">
        <v>4308</v>
      </c>
      <c r="AF11259" s="115" t="s">
        <v>4308</v>
      </c>
      <c r="AG11259" s="115" t="s">
        <v>4308</v>
      </c>
      <c r="AH11259" s="115" t="s">
        <v>4308</v>
      </c>
      <c r="AI11259" s="115" t="e">
        <f>VLOOKUP(A11259,'[2]دراسات قانونية'!$A$3:$E$600,1,0)</f>
        <v>#N/A</v>
      </c>
    </row>
    <row r="11260" spans="1:35" x14ac:dyDescent="0.25">
      <c r="A11260" s="243">
        <v>339329</v>
      </c>
      <c r="B11260" s="244" t="s">
        <v>7893</v>
      </c>
      <c r="C11260" s="244" t="s">
        <v>332</v>
      </c>
      <c r="D11260" s="245" t="s">
        <v>536</v>
      </c>
      <c r="E11260" s="115" t="s">
        <v>76</v>
      </c>
      <c r="F11260" s="237">
        <v>33756</v>
      </c>
      <c r="G11260" s="245" t="s">
        <v>15474</v>
      </c>
      <c r="H11260" s="115" t="s">
        <v>16</v>
      </c>
      <c r="I11260" t="s">
        <v>107</v>
      </c>
      <c r="J11260" s="244" t="s">
        <v>1226</v>
      </c>
      <c r="K11260" s="115">
        <v>2011</v>
      </c>
      <c r="L11260" s="115" t="s">
        <v>18</v>
      </c>
      <c r="U11260"/>
      <c r="V11260">
        <v>0</v>
      </c>
      <c r="W11260" s="244"/>
      <c r="AE11260" s="115" t="s">
        <v>4308</v>
      </c>
      <c r="AF11260" s="115" t="s">
        <v>4308</v>
      </c>
      <c r="AG11260" s="115" t="s">
        <v>4308</v>
      </c>
      <c r="AH11260" s="115" t="s">
        <v>4308</v>
      </c>
      <c r="AI11260" s="115" t="e">
        <f>VLOOKUP(A11260,'[2]دراسات قانونية'!$A$3:$E$600,1,0)</f>
        <v>#N/A</v>
      </c>
    </row>
    <row r="11261" spans="1:35" hidden="1" x14ac:dyDescent="0.25">
      <c r="A11261" s="246">
        <v>339330</v>
      </c>
      <c r="B11261" s="247" t="s">
        <v>6023</v>
      </c>
      <c r="C11261" s="247" t="s">
        <v>1144</v>
      </c>
      <c r="D11261" s="248" t="s">
        <v>321</v>
      </c>
      <c r="E11261" t="s">
        <v>76</v>
      </c>
      <c r="F11261" s="126">
        <v>36770</v>
      </c>
      <c r="G11261" s="248" t="s">
        <v>15475</v>
      </c>
      <c r="H11261" t="s">
        <v>16</v>
      </c>
      <c r="I11261" t="s">
        <v>201</v>
      </c>
      <c r="J11261" s="247" t="s">
        <v>1226</v>
      </c>
      <c r="K11261"/>
      <c r="L11261" t="s">
        <v>30</v>
      </c>
      <c r="M11261"/>
      <c r="N11261"/>
      <c r="O11261"/>
      <c r="P11261"/>
      <c r="Q11261"/>
      <c r="U11261"/>
      <c r="V11261">
        <v>0</v>
      </c>
      <c r="W11261" s="247"/>
      <c r="X11261"/>
      <c r="Y11261"/>
      <c r="Z11261"/>
      <c r="AA11261"/>
      <c r="AB11261"/>
      <c r="AC11261"/>
      <c r="AD11261"/>
      <c r="AE11261"/>
      <c r="AF11261"/>
      <c r="AG11261"/>
    </row>
    <row r="11262" spans="1:35" ht="18" x14ac:dyDescent="0.25">
      <c r="A11262" s="249">
        <v>339331</v>
      </c>
      <c r="B11262" s="250" t="s">
        <v>15476</v>
      </c>
      <c r="C11262" s="250" t="s">
        <v>295</v>
      </c>
      <c r="D11262" s="251" t="s">
        <v>815</v>
      </c>
      <c r="E11262"/>
      <c r="F11262" s="126"/>
      <c r="G11262" s="252"/>
      <c r="H11262"/>
      <c r="I11262" t="s">
        <v>107</v>
      </c>
      <c r="J11262" s="253"/>
      <c r="K11262"/>
      <c r="L11262"/>
      <c r="M11262"/>
      <c r="N11262"/>
      <c r="O11262"/>
      <c r="P11262"/>
      <c r="Q11262"/>
      <c r="U11262"/>
      <c r="V11262">
        <v>0</v>
      </c>
      <c r="W11262" s="253"/>
      <c r="X11262"/>
      <c r="Y11262"/>
      <c r="Z11262"/>
      <c r="AA11262"/>
      <c r="AB11262"/>
      <c r="AC11262"/>
      <c r="AD11262"/>
      <c r="AE11262"/>
      <c r="AF11262"/>
      <c r="AG11262"/>
      <c r="AH11262" s="115" t="s">
        <v>4308</v>
      </c>
      <c r="AI11262" s="115" t="e">
        <f>VLOOKUP(A11262,'[2]دراسات قانونية'!$A$3:$E$600,1,0)</f>
        <v>#N/A</v>
      </c>
    </row>
    <row r="11263" spans="1:35" hidden="1" x14ac:dyDescent="0.25">
      <c r="A11263" s="246">
        <v>339332</v>
      </c>
      <c r="B11263" s="247" t="s">
        <v>1234</v>
      </c>
      <c r="C11263" s="247" t="s">
        <v>269</v>
      </c>
      <c r="D11263" s="248" t="s">
        <v>536</v>
      </c>
      <c r="E11263" t="s">
        <v>76</v>
      </c>
      <c r="F11263" s="126">
        <v>34964</v>
      </c>
      <c r="G11263" s="248" t="s">
        <v>18</v>
      </c>
      <c r="H11263" t="s">
        <v>16</v>
      </c>
      <c r="I11263" t="s">
        <v>129</v>
      </c>
      <c r="J11263" s="247" t="s">
        <v>1226</v>
      </c>
      <c r="K11263">
        <v>2022</v>
      </c>
      <c r="L11263" t="s">
        <v>18</v>
      </c>
      <c r="M11263"/>
      <c r="N11263"/>
      <c r="O11263"/>
      <c r="P11263"/>
      <c r="Q11263"/>
      <c r="U11263"/>
      <c r="V11263">
        <v>0</v>
      </c>
      <c r="W11263" s="247"/>
      <c r="X11263"/>
      <c r="Y11263"/>
      <c r="Z11263"/>
      <c r="AA11263"/>
      <c r="AB11263"/>
      <c r="AC11263"/>
      <c r="AD11263"/>
      <c r="AE11263"/>
      <c r="AF11263"/>
      <c r="AG11263"/>
    </row>
    <row r="11264" spans="1:35" x14ac:dyDescent="0.25">
      <c r="A11264" s="243">
        <v>339333</v>
      </c>
      <c r="B11264" s="244" t="s">
        <v>684</v>
      </c>
      <c r="C11264" s="244" t="s">
        <v>828</v>
      </c>
      <c r="D11264" s="245" t="s">
        <v>1274</v>
      </c>
      <c r="E11264" s="115" t="s">
        <v>76</v>
      </c>
      <c r="F11264" s="237">
        <v>32335</v>
      </c>
      <c r="G11264" s="245" t="s">
        <v>18</v>
      </c>
      <c r="H11264" s="115" t="s">
        <v>16</v>
      </c>
      <c r="I11264" t="s">
        <v>107</v>
      </c>
      <c r="J11264" s="244" t="s">
        <v>1226</v>
      </c>
      <c r="K11264" s="115">
        <v>2016</v>
      </c>
      <c r="L11264" s="115" t="s">
        <v>18</v>
      </c>
      <c r="U11264"/>
      <c r="V11264">
        <v>0</v>
      </c>
      <c r="W11264" s="244"/>
      <c r="AE11264" s="115" t="s">
        <v>4308</v>
      </c>
      <c r="AF11264" s="115" t="s">
        <v>4308</v>
      </c>
      <c r="AG11264" s="115" t="s">
        <v>4308</v>
      </c>
      <c r="AH11264" s="115" t="s">
        <v>4308</v>
      </c>
      <c r="AI11264" s="115" t="e">
        <f>VLOOKUP(A11264,'[2]دراسات قانونية'!$A$3:$E$600,1,0)</f>
        <v>#N/A</v>
      </c>
    </row>
    <row r="11265" spans="1:35" hidden="1" x14ac:dyDescent="0.25">
      <c r="A11265" s="246">
        <v>339334</v>
      </c>
      <c r="B11265" s="247" t="s">
        <v>15477</v>
      </c>
      <c r="C11265" s="247" t="s">
        <v>345</v>
      </c>
      <c r="D11265" s="248" t="s">
        <v>230</v>
      </c>
      <c r="E11265" t="s">
        <v>76</v>
      </c>
      <c r="F11265" s="126">
        <v>35450</v>
      </c>
      <c r="G11265" s="248" t="s">
        <v>58</v>
      </c>
      <c r="H11265" t="s">
        <v>16</v>
      </c>
      <c r="I11265" t="s">
        <v>136</v>
      </c>
      <c r="J11265" s="247" t="s">
        <v>1226</v>
      </c>
      <c r="K11265"/>
      <c r="L11265" t="s">
        <v>58</v>
      </c>
      <c r="M11265"/>
      <c r="N11265"/>
      <c r="O11265"/>
      <c r="P11265"/>
      <c r="Q11265"/>
      <c r="U11265"/>
      <c r="V11265">
        <v>0</v>
      </c>
      <c r="W11265" s="247"/>
      <c r="X11265"/>
      <c r="Y11265"/>
      <c r="Z11265"/>
      <c r="AA11265"/>
      <c r="AB11265"/>
      <c r="AC11265"/>
      <c r="AD11265"/>
      <c r="AE11265"/>
      <c r="AF11265"/>
      <c r="AG11265"/>
    </row>
    <row r="11266" spans="1:35" x14ac:dyDescent="0.25">
      <c r="A11266" s="243">
        <v>339335</v>
      </c>
      <c r="B11266" s="244" t="s">
        <v>15478</v>
      </c>
      <c r="C11266" s="244" t="s">
        <v>530</v>
      </c>
      <c r="D11266" s="245" t="s">
        <v>265</v>
      </c>
      <c r="E11266" s="115" t="s">
        <v>76</v>
      </c>
      <c r="F11266" s="237">
        <v>35065</v>
      </c>
      <c r="G11266" s="245" t="s">
        <v>781</v>
      </c>
      <c r="H11266" s="115" t="s">
        <v>16</v>
      </c>
      <c r="I11266" t="s">
        <v>107</v>
      </c>
      <c r="J11266" s="244" t="s">
        <v>15</v>
      </c>
      <c r="K11266" s="115">
        <v>2014</v>
      </c>
      <c r="L11266" s="115" t="s">
        <v>30</v>
      </c>
      <c r="U11266"/>
      <c r="V11266">
        <v>0</v>
      </c>
      <c r="W11266" s="244"/>
      <c r="AE11266" s="115" t="s">
        <v>4308</v>
      </c>
      <c r="AF11266" s="115" t="s">
        <v>4308</v>
      </c>
      <c r="AG11266" s="115" t="s">
        <v>4308</v>
      </c>
      <c r="AH11266" s="115" t="s">
        <v>4308</v>
      </c>
      <c r="AI11266" s="115" t="e">
        <f>VLOOKUP(A11266,'[2]دراسات قانونية'!$A$3:$E$600,1,0)</f>
        <v>#N/A</v>
      </c>
    </row>
    <row r="11267" spans="1:35" hidden="1" x14ac:dyDescent="0.25">
      <c r="A11267" s="246">
        <v>339336</v>
      </c>
      <c r="B11267" s="247" t="s">
        <v>15479</v>
      </c>
      <c r="C11267" s="247" t="s">
        <v>2384</v>
      </c>
      <c r="D11267" s="248" t="s">
        <v>421</v>
      </c>
      <c r="E11267" t="s">
        <v>76</v>
      </c>
      <c r="F11267" s="126">
        <v>36912</v>
      </c>
      <c r="G11267" s="248" t="s">
        <v>428</v>
      </c>
      <c r="H11267" t="s">
        <v>16</v>
      </c>
      <c r="I11267" t="s">
        <v>129</v>
      </c>
      <c r="J11267" s="247" t="s">
        <v>15</v>
      </c>
      <c r="K11267">
        <v>2018</v>
      </c>
      <c r="L11267" t="s">
        <v>18</v>
      </c>
      <c r="M11267"/>
      <c r="N11267"/>
      <c r="O11267"/>
      <c r="P11267"/>
      <c r="Q11267"/>
      <c r="U11267"/>
      <c r="V11267">
        <v>0</v>
      </c>
      <c r="W11267" s="247"/>
      <c r="X11267"/>
      <c r="Y11267"/>
      <c r="Z11267"/>
      <c r="AA11267"/>
      <c r="AB11267"/>
      <c r="AC11267"/>
      <c r="AD11267"/>
      <c r="AE11267"/>
      <c r="AF11267"/>
      <c r="AG11267"/>
      <c r="AH11267" s="115" t="s">
        <v>4308</v>
      </c>
    </row>
    <row r="11268" spans="1:35" hidden="1" x14ac:dyDescent="0.25">
      <c r="A11268" s="246">
        <v>339337</v>
      </c>
      <c r="B11268" s="247" t="s">
        <v>15480</v>
      </c>
      <c r="C11268" s="247" t="s">
        <v>326</v>
      </c>
      <c r="D11268" s="248" t="s">
        <v>859</v>
      </c>
      <c r="E11268" t="s">
        <v>77</v>
      </c>
      <c r="F11268" s="126">
        <v>31385</v>
      </c>
      <c r="G11268" s="248" t="s">
        <v>55</v>
      </c>
      <c r="H11268" t="s">
        <v>16</v>
      </c>
      <c r="I11268" t="s">
        <v>5306</v>
      </c>
      <c r="J11268" s="247" t="s">
        <v>1226</v>
      </c>
      <c r="K11268">
        <v>2008</v>
      </c>
      <c r="L11268" t="s">
        <v>55</v>
      </c>
      <c r="M11268"/>
      <c r="N11268"/>
      <c r="O11268"/>
      <c r="P11268"/>
      <c r="Q11268"/>
      <c r="U11268"/>
      <c r="V11268">
        <v>0</v>
      </c>
      <c r="W11268" s="247"/>
      <c r="X11268"/>
      <c r="Y11268"/>
      <c r="Z11268"/>
      <c r="AA11268"/>
      <c r="AB11268"/>
      <c r="AC11268"/>
      <c r="AD11268"/>
      <c r="AE11268"/>
      <c r="AF11268"/>
      <c r="AG11268"/>
    </row>
    <row r="11269" spans="1:35" hidden="1" x14ac:dyDescent="0.25">
      <c r="A11269" s="246">
        <v>339338</v>
      </c>
      <c r="B11269" s="247" t="s">
        <v>15481</v>
      </c>
      <c r="C11269" s="247" t="s">
        <v>733</v>
      </c>
      <c r="D11269" s="248" t="s">
        <v>559</v>
      </c>
      <c r="E11269" t="s">
        <v>76</v>
      </c>
      <c r="F11269" s="126">
        <v>32531</v>
      </c>
      <c r="G11269" s="248" t="s">
        <v>30</v>
      </c>
      <c r="H11269" t="s">
        <v>16</v>
      </c>
      <c r="I11269" t="s">
        <v>136</v>
      </c>
      <c r="J11269" s="247" t="s">
        <v>1226</v>
      </c>
      <c r="K11269"/>
      <c r="L11269" t="s">
        <v>58</v>
      </c>
      <c r="M11269"/>
      <c r="N11269"/>
      <c r="O11269"/>
      <c r="P11269"/>
      <c r="Q11269"/>
      <c r="U11269"/>
      <c r="V11269">
        <v>0</v>
      </c>
      <c r="W11269" s="247"/>
      <c r="X11269"/>
      <c r="Y11269"/>
      <c r="Z11269"/>
      <c r="AA11269"/>
      <c r="AB11269"/>
      <c r="AC11269"/>
      <c r="AD11269"/>
      <c r="AE11269"/>
      <c r="AF11269"/>
      <c r="AG11269"/>
      <c r="AH11269" s="115" t="s">
        <v>4308</v>
      </c>
    </row>
    <row r="11270" spans="1:35" x14ac:dyDescent="0.25">
      <c r="A11270" s="243">
        <v>339339</v>
      </c>
      <c r="B11270" s="244" t="s">
        <v>4965</v>
      </c>
      <c r="C11270" s="244" t="s">
        <v>10007</v>
      </c>
      <c r="D11270" s="245" t="s">
        <v>293</v>
      </c>
      <c r="E11270" s="115" t="s">
        <v>76</v>
      </c>
      <c r="F11270" s="237">
        <v>34335</v>
      </c>
      <c r="G11270" s="245" t="s">
        <v>13515</v>
      </c>
      <c r="H11270" s="115" t="s">
        <v>16</v>
      </c>
      <c r="I11270" t="s">
        <v>107</v>
      </c>
      <c r="J11270" s="244" t="s">
        <v>15</v>
      </c>
      <c r="K11270" s="115">
        <v>2012</v>
      </c>
      <c r="L11270" s="115" t="s">
        <v>37</v>
      </c>
      <c r="U11270"/>
      <c r="V11270">
        <v>0</v>
      </c>
      <c r="W11270" s="244"/>
      <c r="AG11270" s="115" t="s">
        <v>4308</v>
      </c>
      <c r="AH11270" s="115" t="s">
        <v>4308</v>
      </c>
      <c r="AI11270" s="115" t="e">
        <f>VLOOKUP(A11270,'[2]دراسات قانونية'!$A$3:$E$600,1,0)</f>
        <v>#N/A</v>
      </c>
    </row>
    <row r="11271" spans="1:35" hidden="1" x14ac:dyDescent="0.25">
      <c r="A11271" s="246">
        <v>339340</v>
      </c>
      <c r="B11271" s="247" t="s">
        <v>15482</v>
      </c>
      <c r="C11271" s="247" t="s">
        <v>1890</v>
      </c>
      <c r="D11271" s="248" t="s">
        <v>312</v>
      </c>
      <c r="E11271" t="s">
        <v>77</v>
      </c>
      <c r="F11271" s="126">
        <v>28217</v>
      </c>
      <c r="G11271" s="248" t="s">
        <v>737</v>
      </c>
      <c r="H11271" t="s">
        <v>16</v>
      </c>
      <c r="I11271" t="s">
        <v>129</v>
      </c>
      <c r="J11271" s="247" t="s">
        <v>1226</v>
      </c>
      <c r="K11271">
        <v>2011</v>
      </c>
      <c r="L11271" t="s">
        <v>58</v>
      </c>
      <c r="M11271"/>
      <c r="N11271"/>
      <c r="O11271"/>
      <c r="P11271"/>
      <c r="Q11271"/>
      <c r="U11271"/>
      <c r="V11271">
        <v>0</v>
      </c>
      <c r="W11271" s="247"/>
      <c r="X11271"/>
      <c r="Y11271"/>
      <c r="Z11271"/>
      <c r="AA11271"/>
      <c r="AB11271"/>
      <c r="AC11271"/>
      <c r="AD11271"/>
      <c r="AE11271"/>
      <c r="AF11271"/>
      <c r="AG11271"/>
    </row>
    <row r="11272" spans="1:35" hidden="1" x14ac:dyDescent="0.25">
      <c r="A11272" s="246">
        <v>339341</v>
      </c>
      <c r="B11272" s="247" t="s">
        <v>15483</v>
      </c>
      <c r="C11272" s="247" t="s">
        <v>231</v>
      </c>
      <c r="D11272" s="248" t="s">
        <v>220</v>
      </c>
      <c r="E11272" t="s">
        <v>77</v>
      </c>
      <c r="F11272" s="126">
        <v>38246</v>
      </c>
      <c r="G11272" s="248" t="s">
        <v>70</v>
      </c>
      <c r="H11272" t="s">
        <v>16</v>
      </c>
      <c r="I11272" t="s">
        <v>129</v>
      </c>
      <c r="J11272" s="247" t="s">
        <v>1226</v>
      </c>
      <c r="K11272">
        <v>2022</v>
      </c>
      <c r="L11272" t="s">
        <v>30</v>
      </c>
      <c r="M11272"/>
      <c r="N11272"/>
      <c r="O11272"/>
      <c r="P11272"/>
      <c r="Q11272"/>
      <c r="U11272"/>
      <c r="V11272">
        <v>0</v>
      </c>
      <c r="W11272" s="247"/>
      <c r="X11272"/>
      <c r="Y11272"/>
      <c r="Z11272"/>
      <c r="AA11272"/>
      <c r="AB11272"/>
      <c r="AC11272"/>
      <c r="AD11272"/>
      <c r="AE11272"/>
      <c r="AF11272"/>
      <c r="AG11272"/>
      <c r="AH11272" s="115" t="s">
        <v>4308</v>
      </c>
    </row>
    <row r="11273" spans="1:35" x14ac:dyDescent="0.25">
      <c r="A11273" s="243">
        <v>339342</v>
      </c>
      <c r="B11273" s="244" t="s">
        <v>15484</v>
      </c>
      <c r="C11273" s="244" t="s">
        <v>15485</v>
      </c>
      <c r="D11273" s="245" t="s">
        <v>15486</v>
      </c>
      <c r="E11273" s="115" t="s">
        <v>76</v>
      </c>
      <c r="F11273" s="237"/>
      <c r="G11273" s="245" t="s">
        <v>18</v>
      </c>
      <c r="H11273" s="115" t="s">
        <v>16</v>
      </c>
      <c r="I11273" t="s">
        <v>107</v>
      </c>
      <c r="J11273" s="244" t="s">
        <v>1226</v>
      </c>
      <c r="K11273" s="115">
        <v>2022</v>
      </c>
      <c r="L11273" s="115" t="s">
        <v>18</v>
      </c>
      <c r="U11273"/>
      <c r="V11273">
        <v>0</v>
      </c>
      <c r="W11273" s="244"/>
      <c r="AE11273" s="115" t="s">
        <v>4308</v>
      </c>
      <c r="AF11273" s="115" t="s">
        <v>4308</v>
      </c>
      <c r="AG11273" s="115" t="s">
        <v>4308</v>
      </c>
      <c r="AH11273" s="115" t="s">
        <v>4308</v>
      </c>
      <c r="AI11273" s="115" t="e">
        <f>VLOOKUP(A11273,'[2]دراسات قانونية'!$A$3:$E$600,1,0)</f>
        <v>#N/A</v>
      </c>
    </row>
    <row r="11274" spans="1:35" hidden="1" x14ac:dyDescent="0.25">
      <c r="A11274" s="246">
        <v>339343</v>
      </c>
      <c r="B11274" s="247" t="s">
        <v>15487</v>
      </c>
      <c r="C11274" s="247" t="s">
        <v>227</v>
      </c>
      <c r="D11274" s="248" t="s">
        <v>407</v>
      </c>
      <c r="E11274" t="s">
        <v>76</v>
      </c>
      <c r="F11274" s="126">
        <v>30768</v>
      </c>
      <c r="G11274" s="248" t="s">
        <v>18</v>
      </c>
      <c r="H11274" t="s">
        <v>16</v>
      </c>
      <c r="I11274" t="s">
        <v>136</v>
      </c>
      <c r="J11274" s="247" t="s">
        <v>1226</v>
      </c>
      <c r="K11274">
        <v>2005</v>
      </c>
      <c r="L11274" t="s">
        <v>18</v>
      </c>
      <c r="M11274"/>
      <c r="N11274"/>
      <c r="O11274"/>
      <c r="P11274"/>
      <c r="Q11274"/>
      <c r="U11274"/>
      <c r="V11274">
        <v>0</v>
      </c>
      <c r="W11274" s="247"/>
      <c r="X11274"/>
      <c r="Y11274"/>
      <c r="Z11274"/>
      <c r="AA11274"/>
      <c r="AB11274"/>
      <c r="AC11274"/>
      <c r="AD11274"/>
      <c r="AE11274"/>
      <c r="AF11274"/>
      <c r="AG11274"/>
    </row>
    <row r="11275" spans="1:35" x14ac:dyDescent="0.25">
      <c r="A11275" s="243">
        <v>339344</v>
      </c>
      <c r="B11275" s="244" t="s">
        <v>15488</v>
      </c>
      <c r="C11275" s="244" t="s">
        <v>349</v>
      </c>
      <c r="D11275" s="245" t="s">
        <v>354</v>
      </c>
      <c r="E11275" s="115" t="s">
        <v>77</v>
      </c>
      <c r="F11275" s="237">
        <v>35084</v>
      </c>
      <c r="G11275" s="245" t="s">
        <v>353</v>
      </c>
      <c r="H11275" s="115" t="s">
        <v>16</v>
      </c>
      <c r="I11275" t="s">
        <v>107</v>
      </c>
      <c r="J11275" s="244" t="s">
        <v>1226</v>
      </c>
      <c r="K11275" s="115">
        <v>2014</v>
      </c>
      <c r="L11275" s="115" t="s">
        <v>30</v>
      </c>
      <c r="U11275"/>
      <c r="V11275">
        <v>0</v>
      </c>
      <c r="W11275" s="244"/>
      <c r="AE11275" s="115" t="s">
        <v>4308</v>
      </c>
      <c r="AF11275" s="115" t="s">
        <v>4308</v>
      </c>
      <c r="AG11275" s="115" t="s">
        <v>4308</v>
      </c>
      <c r="AH11275" s="115" t="s">
        <v>4308</v>
      </c>
      <c r="AI11275" s="115" t="e">
        <f>VLOOKUP(A11275,'[2]دراسات قانونية'!$A$3:$E$600,1,0)</f>
        <v>#N/A</v>
      </c>
    </row>
    <row r="11276" spans="1:35" hidden="1" x14ac:dyDescent="0.25">
      <c r="A11276" s="243">
        <v>339345</v>
      </c>
      <c r="B11276" s="244" t="s">
        <v>15489</v>
      </c>
      <c r="C11276" s="244" t="s">
        <v>523</v>
      </c>
      <c r="D11276" s="245" t="s">
        <v>276</v>
      </c>
      <c r="E11276" s="115" t="s">
        <v>76</v>
      </c>
      <c r="F11276" s="237">
        <v>37992</v>
      </c>
      <c r="G11276" s="245" t="s">
        <v>15490</v>
      </c>
      <c r="H11276" s="115" t="s">
        <v>16</v>
      </c>
      <c r="I11276" t="s">
        <v>7128</v>
      </c>
      <c r="J11276" s="244" t="s">
        <v>15</v>
      </c>
      <c r="K11276" s="115">
        <v>2022</v>
      </c>
      <c r="L11276" s="115" t="s">
        <v>30</v>
      </c>
      <c r="U11276"/>
      <c r="V11276">
        <v>0</v>
      </c>
      <c r="W11276" s="244"/>
    </row>
    <row r="11277" spans="1:35" hidden="1" x14ac:dyDescent="0.25">
      <c r="A11277" s="246">
        <v>339346</v>
      </c>
      <c r="B11277" s="247" t="s">
        <v>5398</v>
      </c>
      <c r="C11277" s="247" t="s">
        <v>4588</v>
      </c>
      <c r="D11277" s="248" t="s">
        <v>320</v>
      </c>
      <c r="E11277" t="s">
        <v>76</v>
      </c>
      <c r="F11277" s="126">
        <v>32449</v>
      </c>
      <c r="G11277" s="248" t="s">
        <v>61</v>
      </c>
      <c r="H11277" t="s">
        <v>16</v>
      </c>
      <c r="I11277" t="s">
        <v>136</v>
      </c>
      <c r="J11277" s="247" t="s">
        <v>15</v>
      </c>
      <c r="K11277">
        <v>2007</v>
      </c>
      <c r="L11277" t="s">
        <v>61</v>
      </c>
      <c r="M11277"/>
      <c r="N11277"/>
      <c r="O11277"/>
      <c r="P11277"/>
      <c r="Q11277"/>
      <c r="U11277"/>
      <c r="V11277">
        <v>0</v>
      </c>
      <c r="W11277" s="247"/>
      <c r="X11277"/>
      <c r="Y11277"/>
      <c r="Z11277"/>
      <c r="AA11277"/>
      <c r="AB11277"/>
      <c r="AC11277"/>
      <c r="AD11277"/>
      <c r="AE11277"/>
      <c r="AF11277"/>
      <c r="AG11277"/>
    </row>
    <row r="11278" spans="1:35" hidden="1" x14ac:dyDescent="0.25">
      <c r="A11278" s="246">
        <v>339347</v>
      </c>
      <c r="B11278" s="247" t="s">
        <v>15491</v>
      </c>
      <c r="C11278" s="247" t="s">
        <v>386</v>
      </c>
      <c r="D11278" s="248" t="s">
        <v>281</v>
      </c>
      <c r="E11278" t="s">
        <v>76</v>
      </c>
      <c r="F11278" s="126">
        <v>35204</v>
      </c>
      <c r="G11278" s="248" t="s">
        <v>15492</v>
      </c>
      <c r="H11278" t="s">
        <v>16</v>
      </c>
      <c r="I11278" t="s">
        <v>136</v>
      </c>
      <c r="J11278" s="247" t="s">
        <v>1226</v>
      </c>
      <c r="K11278">
        <v>2016</v>
      </c>
      <c r="L11278" t="s">
        <v>40</v>
      </c>
      <c r="M11278"/>
      <c r="N11278"/>
      <c r="O11278"/>
      <c r="P11278"/>
      <c r="Q11278"/>
      <c r="U11278"/>
      <c r="V11278">
        <v>0</v>
      </c>
      <c r="W11278" s="247"/>
      <c r="X11278"/>
      <c r="Y11278"/>
      <c r="Z11278"/>
      <c r="AA11278"/>
      <c r="AB11278"/>
      <c r="AC11278"/>
      <c r="AD11278"/>
      <c r="AE11278"/>
      <c r="AF11278"/>
      <c r="AG11278"/>
    </row>
    <row r="11279" spans="1:35" x14ac:dyDescent="0.25">
      <c r="A11279" s="243">
        <v>339348</v>
      </c>
      <c r="B11279" s="244" t="s">
        <v>15493</v>
      </c>
      <c r="C11279" s="244" t="s">
        <v>295</v>
      </c>
      <c r="D11279" s="245" t="s">
        <v>232</v>
      </c>
      <c r="E11279" s="115" t="s">
        <v>77</v>
      </c>
      <c r="F11279" s="237">
        <v>32725</v>
      </c>
      <c r="G11279" s="245" t="s">
        <v>18</v>
      </c>
      <c r="H11279" s="115" t="s">
        <v>16</v>
      </c>
      <c r="I11279" t="s">
        <v>107</v>
      </c>
      <c r="J11279" s="244" t="s">
        <v>1226</v>
      </c>
      <c r="K11279" s="115">
        <v>2007</v>
      </c>
      <c r="L11279" s="115" t="s">
        <v>30</v>
      </c>
      <c r="U11279"/>
      <c r="V11279">
        <v>0</v>
      </c>
      <c r="W11279" s="244"/>
      <c r="AE11279" s="115" t="s">
        <v>4308</v>
      </c>
      <c r="AF11279" s="115" t="s">
        <v>4308</v>
      </c>
      <c r="AG11279" s="115" t="s">
        <v>4308</v>
      </c>
      <c r="AH11279" s="115" t="s">
        <v>4308</v>
      </c>
      <c r="AI11279" s="115" t="e">
        <f>VLOOKUP(A11279,'[2]دراسات قانونية'!$A$3:$E$600,1,0)</f>
        <v>#N/A</v>
      </c>
    </row>
    <row r="11280" spans="1:35" hidden="1" x14ac:dyDescent="0.25">
      <c r="A11280" s="246">
        <v>339349</v>
      </c>
      <c r="B11280" s="247" t="s">
        <v>15494</v>
      </c>
      <c r="C11280" s="247" t="s">
        <v>455</v>
      </c>
      <c r="D11280" s="248" t="s">
        <v>1100</v>
      </c>
      <c r="E11280" t="s">
        <v>77</v>
      </c>
      <c r="F11280" s="126">
        <v>37634</v>
      </c>
      <c r="G11280" s="248" t="s">
        <v>18</v>
      </c>
      <c r="H11280" t="s">
        <v>16</v>
      </c>
      <c r="I11280" t="s">
        <v>129</v>
      </c>
      <c r="J11280" s="247" t="s">
        <v>1226</v>
      </c>
      <c r="K11280">
        <v>2022</v>
      </c>
      <c r="L11280" t="s">
        <v>18</v>
      </c>
      <c r="M11280"/>
      <c r="N11280"/>
      <c r="O11280"/>
      <c r="P11280"/>
      <c r="Q11280"/>
      <c r="U11280"/>
      <c r="V11280">
        <v>0</v>
      </c>
      <c r="W11280" s="247"/>
      <c r="X11280"/>
      <c r="Y11280"/>
      <c r="Z11280"/>
      <c r="AA11280"/>
      <c r="AB11280"/>
      <c r="AC11280"/>
      <c r="AD11280"/>
      <c r="AE11280"/>
      <c r="AF11280"/>
      <c r="AG11280"/>
    </row>
    <row r="11281" spans="1:35" x14ac:dyDescent="0.25">
      <c r="A11281" s="243">
        <v>339350</v>
      </c>
      <c r="B11281" s="244" t="s">
        <v>15495</v>
      </c>
      <c r="C11281" s="244" t="s">
        <v>219</v>
      </c>
      <c r="D11281" s="245" t="s">
        <v>15496</v>
      </c>
      <c r="E11281" s="115" t="s">
        <v>77</v>
      </c>
      <c r="F11281" s="237">
        <v>26245</v>
      </c>
      <c r="G11281" s="245" t="s">
        <v>37</v>
      </c>
      <c r="H11281" s="115" t="s">
        <v>16</v>
      </c>
      <c r="I11281" t="s">
        <v>107</v>
      </c>
      <c r="J11281" s="244" t="s">
        <v>15</v>
      </c>
      <c r="K11281" s="115">
        <v>1989</v>
      </c>
      <c r="L11281" s="115" t="s">
        <v>37</v>
      </c>
      <c r="U11281"/>
      <c r="V11281">
        <v>0</v>
      </c>
      <c r="W11281" s="244"/>
      <c r="AG11281" s="115" t="s">
        <v>4308</v>
      </c>
      <c r="AH11281" s="115" t="s">
        <v>4308</v>
      </c>
      <c r="AI11281" s="115" t="e">
        <f>VLOOKUP(A11281,'[2]دراسات قانونية'!$A$3:$E$600,1,0)</f>
        <v>#N/A</v>
      </c>
    </row>
    <row r="11282" spans="1:35" x14ac:dyDescent="0.25">
      <c r="A11282" s="243">
        <v>339351</v>
      </c>
      <c r="B11282" s="244" t="s">
        <v>15497</v>
      </c>
      <c r="C11282" s="244" t="s">
        <v>355</v>
      </c>
      <c r="D11282" s="245" t="s">
        <v>513</v>
      </c>
      <c r="E11282" s="115" t="s">
        <v>76</v>
      </c>
      <c r="F11282" s="237">
        <v>34274</v>
      </c>
      <c r="G11282" s="245" t="s">
        <v>67</v>
      </c>
      <c r="H11282" s="115" t="s">
        <v>16</v>
      </c>
      <c r="I11282" t="s">
        <v>107</v>
      </c>
      <c r="J11282" s="244" t="s">
        <v>1226</v>
      </c>
      <c r="K11282" s="115">
        <v>2013</v>
      </c>
      <c r="L11282" s="115" t="s">
        <v>67</v>
      </c>
      <c r="U11282"/>
      <c r="V11282">
        <v>0</v>
      </c>
      <c r="W11282" s="244"/>
      <c r="AE11282" s="115" t="s">
        <v>4308</v>
      </c>
      <c r="AF11282" s="115" t="s">
        <v>4308</v>
      </c>
      <c r="AG11282" s="115" t="s">
        <v>4308</v>
      </c>
      <c r="AH11282" s="115" t="s">
        <v>4308</v>
      </c>
      <c r="AI11282" s="115" t="e">
        <f>VLOOKUP(A11282,'[2]دراسات قانونية'!$A$3:$E$600,1,0)</f>
        <v>#N/A</v>
      </c>
    </row>
    <row r="11283" spans="1:35" hidden="1" x14ac:dyDescent="0.25">
      <c r="A11283" s="246">
        <v>339352</v>
      </c>
      <c r="B11283" s="247" t="s">
        <v>15498</v>
      </c>
      <c r="C11283" s="247" t="s">
        <v>15499</v>
      </c>
      <c r="D11283" s="248" t="s">
        <v>521</v>
      </c>
      <c r="E11283" t="s">
        <v>77</v>
      </c>
      <c r="F11283" s="126">
        <v>32370</v>
      </c>
      <c r="G11283" s="248" t="s">
        <v>847</v>
      </c>
      <c r="H11283" t="s">
        <v>16</v>
      </c>
      <c r="I11283" t="s">
        <v>5306</v>
      </c>
      <c r="J11283" s="247" t="s">
        <v>1263</v>
      </c>
      <c r="K11283">
        <v>2006</v>
      </c>
      <c r="L11283" t="s">
        <v>18</v>
      </c>
      <c r="M11283"/>
      <c r="N11283"/>
      <c r="O11283"/>
      <c r="P11283"/>
      <c r="Q11283"/>
      <c r="U11283"/>
      <c r="V11283">
        <v>0</v>
      </c>
      <c r="W11283" s="247"/>
      <c r="X11283"/>
      <c r="Y11283"/>
      <c r="Z11283"/>
      <c r="AA11283"/>
      <c r="AB11283"/>
      <c r="AC11283"/>
      <c r="AD11283"/>
      <c r="AE11283"/>
      <c r="AF11283"/>
      <c r="AG11283"/>
    </row>
    <row r="11284" spans="1:35" x14ac:dyDescent="0.25">
      <c r="A11284" s="243">
        <v>339353</v>
      </c>
      <c r="B11284" s="244" t="s">
        <v>10417</v>
      </c>
      <c r="C11284" s="244" t="s">
        <v>680</v>
      </c>
      <c r="D11284" s="245" t="s">
        <v>220</v>
      </c>
      <c r="E11284" s="115" t="s">
        <v>77</v>
      </c>
      <c r="F11284" s="237">
        <v>34966</v>
      </c>
      <c r="G11284" s="245" t="s">
        <v>544</v>
      </c>
      <c r="H11284" s="115" t="s">
        <v>16</v>
      </c>
      <c r="I11284" t="s">
        <v>107</v>
      </c>
      <c r="J11284" s="244" t="s">
        <v>1226</v>
      </c>
      <c r="K11284" s="115">
        <v>2016</v>
      </c>
      <c r="L11284" s="115" t="s">
        <v>30</v>
      </c>
      <c r="U11284"/>
      <c r="V11284">
        <v>0</v>
      </c>
      <c r="W11284" s="244"/>
      <c r="AE11284" s="115" t="s">
        <v>4308</v>
      </c>
      <c r="AF11284" s="115" t="s">
        <v>4308</v>
      </c>
      <c r="AG11284" s="115" t="s">
        <v>4308</v>
      </c>
      <c r="AH11284" s="115" t="s">
        <v>4308</v>
      </c>
      <c r="AI11284" s="115" t="e">
        <f>VLOOKUP(A11284,'[2]دراسات قانونية'!$A$3:$E$600,1,0)</f>
        <v>#N/A</v>
      </c>
    </row>
    <row r="11285" spans="1:35" x14ac:dyDescent="0.25">
      <c r="A11285" s="243">
        <v>339354</v>
      </c>
      <c r="B11285" s="244" t="s">
        <v>9825</v>
      </c>
      <c r="C11285" s="244" t="s">
        <v>1144</v>
      </c>
      <c r="D11285" s="245" t="s">
        <v>320</v>
      </c>
      <c r="E11285" s="115" t="s">
        <v>77</v>
      </c>
      <c r="F11285" s="237">
        <v>37257</v>
      </c>
      <c r="G11285" s="245" t="s">
        <v>540</v>
      </c>
      <c r="H11285" s="115" t="s">
        <v>16</v>
      </c>
      <c r="I11285" t="s">
        <v>107</v>
      </c>
      <c r="J11285" s="244" t="s">
        <v>1226</v>
      </c>
      <c r="K11285" s="115">
        <v>2021</v>
      </c>
      <c r="L11285" s="115" t="s">
        <v>18</v>
      </c>
      <c r="U11285"/>
      <c r="V11285">
        <v>0</v>
      </c>
      <c r="W11285" s="244"/>
      <c r="AE11285" s="115" t="s">
        <v>4308</v>
      </c>
      <c r="AF11285" s="115" t="s">
        <v>4308</v>
      </c>
      <c r="AG11285" s="115" t="s">
        <v>4308</v>
      </c>
      <c r="AH11285" s="115" t="s">
        <v>4308</v>
      </c>
      <c r="AI11285" s="115" t="e">
        <f>VLOOKUP(A11285,'[2]دراسات قانونية'!$A$3:$E$600,1,0)</f>
        <v>#N/A</v>
      </c>
    </row>
    <row r="11286" spans="1:35" hidden="1" x14ac:dyDescent="0.25">
      <c r="A11286" s="246">
        <v>339355</v>
      </c>
      <c r="B11286" s="247" t="s">
        <v>15500</v>
      </c>
      <c r="C11286" s="247" t="s">
        <v>227</v>
      </c>
      <c r="D11286" s="248" t="s">
        <v>328</v>
      </c>
      <c r="E11286" t="s">
        <v>77</v>
      </c>
      <c r="F11286" s="126">
        <v>34737</v>
      </c>
      <c r="G11286" s="248" t="s">
        <v>27</v>
      </c>
      <c r="H11286" t="s">
        <v>16</v>
      </c>
      <c r="I11286" t="s">
        <v>201</v>
      </c>
      <c r="J11286" s="247" t="s">
        <v>1226</v>
      </c>
      <c r="K11286"/>
      <c r="L11286" t="s">
        <v>30</v>
      </c>
      <c r="M11286"/>
      <c r="N11286"/>
      <c r="O11286"/>
      <c r="P11286"/>
      <c r="Q11286"/>
      <c r="U11286"/>
      <c r="V11286">
        <v>0</v>
      </c>
      <c r="W11286" s="247"/>
      <c r="X11286"/>
      <c r="Y11286"/>
      <c r="Z11286"/>
      <c r="AA11286"/>
      <c r="AB11286"/>
      <c r="AC11286"/>
      <c r="AD11286"/>
      <c r="AE11286"/>
      <c r="AF11286"/>
      <c r="AG11286"/>
    </row>
    <row r="11287" spans="1:35" hidden="1" x14ac:dyDescent="0.25">
      <c r="A11287" s="246">
        <v>339356</v>
      </c>
      <c r="B11287" s="247" t="s">
        <v>15501</v>
      </c>
      <c r="C11287" s="247" t="s">
        <v>339</v>
      </c>
      <c r="D11287" s="248" t="s">
        <v>15502</v>
      </c>
      <c r="E11287" t="s">
        <v>77</v>
      </c>
      <c r="F11287" s="126">
        <v>28365</v>
      </c>
      <c r="G11287" s="248" t="s">
        <v>15503</v>
      </c>
      <c r="H11287" t="s">
        <v>16</v>
      </c>
      <c r="I11287" t="s">
        <v>136</v>
      </c>
      <c r="J11287" s="247" t="s">
        <v>1226</v>
      </c>
      <c r="K11287">
        <v>1995</v>
      </c>
      <c r="L11287" t="s">
        <v>18</v>
      </c>
      <c r="M11287"/>
      <c r="N11287"/>
      <c r="O11287"/>
      <c r="P11287"/>
      <c r="Q11287"/>
      <c r="U11287"/>
      <c r="V11287">
        <v>0</v>
      </c>
      <c r="W11287" s="247"/>
      <c r="X11287"/>
      <c r="Y11287"/>
      <c r="Z11287"/>
      <c r="AA11287"/>
      <c r="AB11287"/>
      <c r="AC11287"/>
      <c r="AD11287"/>
      <c r="AE11287"/>
      <c r="AF11287"/>
      <c r="AG11287"/>
    </row>
    <row r="11288" spans="1:35" hidden="1" x14ac:dyDescent="0.25">
      <c r="A11288" s="246">
        <v>339357</v>
      </c>
      <c r="B11288" s="247" t="s">
        <v>15504</v>
      </c>
      <c r="C11288" s="247" t="s">
        <v>209</v>
      </c>
      <c r="D11288" s="248" t="s">
        <v>969</v>
      </c>
      <c r="E11288" t="s">
        <v>77</v>
      </c>
      <c r="F11288" s="126">
        <v>36906</v>
      </c>
      <c r="G11288" s="248" t="s">
        <v>431</v>
      </c>
      <c r="H11288" t="s">
        <v>16</v>
      </c>
      <c r="I11288" t="s">
        <v>201</v>
      </c>
      <c r="J11288" s="247" t="s">
        <v>1226</v>
      </c>
      <c r="K11288"/>
      <c r="L11288" t="s">
        <v>30</v>
      </c>
      <c r="M11288"/>
      <c r="N11288"/>
      <c r="O11288"/>
      <c r="P11288"/>
      <c r="Q11288"/>
      <c r="U11288"/>
      <c r="V11288">
        <v>0</v>
      </c>
      <c r="W11288" s="247"/>
      <c r="X11288"/>
      <c r="Y11288"/>
      <c r="Z11288"/>
      <c r="AA11288"/>
      <c r="AB11288"/>
      <c r="AC11288"/>
      <c r="AD11288"/>
      <c r="AE11288"/>
      <c r="AF11288"/>
      <c r="AG11288"/>
    </row>
    <row r="11289" spans="1:35" hidden="1" x14ac:dyDescent="0.25">
      <c r="A11289" s="246">
        <v>339358</v>
      </c>
      <c r="B11289" s="247" t="s">
        <v>15505</v>
      </c>
      <c r="C11289" s="247" t="s">
        <v>683</v>
      </c>
      <c r="D11289" s="248" t="s">
        <v>838</v>
      </c>
      <c r="E11289" t="s">
        <v>77</v>
      </c>
      <c r="F11289" s="126">
        <v>35798</v>
      </c>
      <c r="G11289" s="248" t="s">
        <v>18</v>
      </c>
      <c r="H11289" t="s">
        <v>16</v>
      </c>
      <c r="I11289" t="s">
        <v>136</v>
      </c>
      <c r="J11289" s="247" t="s">
        <v>1226</v>
      </c>
      <c r="K11289">
        <v>2020</v>
      </c>
      <c r="L11289" t="s">
        <v>18</v>
      </c>
      <c r="M11289"/>
      <c r="N11289"/>
      <c r="O11289"/>
      <c r="P11289"/>
      <c r="Q11289"/>
      <c r="R11289" s="115">
        <v>9134</v>
      </c>
      <c r="S11289" s="115">
        <v>45715</v>
      </c>
      <c r="T11289" s="115">
        <v>50000</v>
      </c>
      <c r="U11289"/>
      <c r="V11289">
        <v>0</v>
      </c>
      <c r="W11289" s="247"/>
      <c r="X11289"/>
      <c r="Y11289"/>
      <c r="Z11289"/>
      <c r="AA11289"/>
      <c r="AB11289"/>
      <c r="AC11289"/>
      <c r="AD11289"/>
      <c r="AE11289"/>
      <c r="AF11289"/>
      <c r="AG11289"/>
    </row>
    <row r="11290" spans="1:35" hidden="1" x14ac:dyDescent="0.25">
      <c r="A11290" s="246">
        <v>339359</v>
      </c>
      <c r="B11290" s="247" t="s">
        <v>15506</v>
      </c>
      <c r="C11290" s="247" t="s">
        <v>6743</v>
      </c>
      <c r="D11290" s="248" t="s">
        <v>320</v>
      </c>
      <c r="E11290" t="s">
        <v>77</v>
      </c>
      <c r="F11290" s="126">
        <v>36349</v>
      </c>
      <c r="G11290" s="248" t="s">
        <v>853</v>
      </c>
      <c r="H11290" t="s">
        <v>16</v>
      </c>
      <c r="I11290" t="s">
        <v>136</v>
      </c>
      <c r="J11290" s="247" t="s">
        <v>15</v>
      </c>
      <c r="K11290">
        <v>2017</v>
      </c>
      <c r="L11290" t="s">
        <v>30</v>
      </c>
      <c r="M11290"/>
      <c r="N11290"/>
      <c r="O11290"/>
      <c r="P11290"/>
      <c r="Q11290"/>
      <c r="U11290"/>
      <c r="V11290">
        <v>0</v>
      </c>
      <c r="W11290" s="247"/>
      <c r="X11290"/>
      <c r="Y11290"/>
      <c r="Z11290"/>
      <c r="AA11290"/>
      <c r="AB11290"/>
      <c r="AC11290"/>
      <c r="AD11290"/>
      <c r="AE11290"/>
      <c r="AF11290"/>
      <c r="AG11290"/>
    </row>
    <row r="11291" spans="1:35" hidden="1" x14ac:dyDescent="0.25">
      <c r="A11291" s="246">
        <v>339360</v>
      </c>
      <c r="B11291" s="247" t="s">
        <v>15507</v>
      </c>
      <c r="C11291" s="247" t="s">
        <v>753</v>
      </c>
      <c r="D11291" s="248" t="s">
        <v>275</v>
      </c>
      <c r="E11291" t="s">
        <v>77</v>
      </c>
      <c r="F11291" s="126">
        <v>37017</v>
      </c>
      <c r="G11291" s="248" t="s">
        <v>18</v>
      </c>
      <c r="H11291" t="s">
        <v>16</v>
      </c>
      <c r="I11291" t="s">
        <v>129</v>
      </c>
      <c r="J11291" s="247" t="s">
        <v>15</v>
      </c>
      <c r="K11291">
        <v>2019</v>
      </c>
      <c r="L11291" t="s">
        <v>18</v>
      </c>
      <c r="M11291"/>
      <c r="N11291"/>
      <c r="O11291"/>
      <c r="P11291"/>
      <c r="Q11291"/>
      <c r="U11291"/>
      <c r="V11291">
        <v>0</v>
      </c>
      <c r="W11291" s="247"/>
      <c r="X11291"/>
      <c r="Y11291"/>
      <c r="Z11291"/>
      <c r="AA11291"/>
      <c r="AB11291"/>
      <c r="AC11291"/>
      <c r="AD11291"/>
      <c r="AE11291"/>
      <c r="AF11291"/>
      <c r="AG11291"/>
      <c r="AH11291" s="115" t="s">
        <v>4308</v>
      </c>
    </row>
    <row r="11292" spans="1:35" hidden="1" x14ac:dyDescent="0.25">
      <c r="A11292" s="246">
        <v>339361</v>
      </c>
      <c r="B11292" s="247" t="s">
        <v>15508</v>
      </c>
      <c r="C11292" s="247" t="s">
        <v>15509</v>
      </c>
      <c r="D11292" s="248" t="s">
        <v>239</v>
      </c>
      <c r="E11292" t="s">
        <v>76</v>
      </c>
      <c r="F11292" s="126"/>
      <c r="G11292" s="248" t="s">
        <v>18</v>
      </c>
      <c r="H11292" t="s">
        <v>16</v>
      </c>
      <c r="I11292" t="s">
        <v>136</v>
      </c>
      <c r="J11292" s="247" t="s">
        <v>1226</v>
      </c>
      <c r="K11292">
        <v>2005</v>
      </c>
      <c r="L11292" t="s">
        <v>18</v>
      </c>
      <c r="M11292"/>
      <c r="N11292"/>
      <c r="O11292"/>
      <c r="P11292"/>
      <c r="Q11292"/>
      <c r="U11292"/>
      <c r="V11292">
        <v>0</v>
      </c>
      <c r="W11292" s="247"/>
      <c r="X11292"/>
      <c r="Y11292"/>
      <c r="Z11292"/>
      <c r="AA11292"/>
      <c r="AB11292"/>
      <c r="AC11292"/>
      <c r="AD11292"/>
      <c r="AE11292"/>
      <c r="AF11292"/>
      <c r="AG11292"/>
    </row>
    <row r="11293" spans="1:35" hidden="1" x14ac:dyDescent="0.25">
      <c r="A11293" s="246">
        <v>339362</v>
      </c>
      <c r="B11293" s="247" t="s">
        <v>15510</v>
      </c>
      <c r="C11293" s="247" t="s">
        <v>835</v>
      </c>
      <c r="D11293" s="248" t="s">
        <v>2062</v>
      </c>
      <c r="E11293" t="s">
        <v>76</v>
      </c>
      <c r="F11293" s="126">
        <v>37424</v>
      </c>
      <c r="G11293" s="248" t="s">
        <v>18</v>
      </c>
      <c r="H11293" t="s">
        <v>16</v>
      </c>
      <c r="I11293" t="s">
        <v>136</v>
      </c>
      <c r="J11293" s="247" t="s">
        <v>15</v>
      </c>
      <c r="K11293">
        <v>2020</v>
      </c>
      <c r="L11293" t="s">
        <v>30</v>
      </c>
      <c r="M11293"/>
      <c r="N11293"/>
      <c r="O11293"/>
      <c r="P11293"/>
      <c r="Q11293"/>
      <c r="U11293"/>
      <c r="V11293">
        <v>0</v>
      </c>
      <c r="W11293" s="247"/>
      <c r="X11293"/>
      <c r="Y11293"/>
      <c r="Z11293"/>
      <c r="AA11293"/>
      <c r="AB11293"/>
      <c r="AC11293"/>
      <c r="AD11293"/>
      <c r="AE11293"/>
      <c r="AF11293"/>
      <c r="AG11293"/>
      <c r="AH11293" s="115" t="s">
        <v>4308</v>
      </c>
    </row>
    <row r="11294" spans="1:35" hidden="1" x14ac:dyDescent="0.25">
      <c r="A11294" s="246">
        <v>339363</v>
      </c>
      <c r="B11294" s="247" t="s">
        <v>15511</v>
      </c>
      <c r="C11294" s="247" t="s">
        <v>1732</v>
      </c>
      <c r="D11294" s="248" t="s">
        <v>265</v>
      </c>
      <c r="E11294" t="s">
        <v>76</v>
      </c>
      <c r="F11294" s="126">
        <v>33268</v>
      </c>
      <c r="G11294" s="248" t="s">
        <v>67</v>
      </c>
      <c r="H11294" t="s">
        <v>16</v>
      </c>
      <c r="I11294" t="s">
        <v>201</v>
      </c>
      <c r="J11294" s="247" t="s">
        <v>1226</v>
      </c>
      <c r="K11294"/>
      <c r="L11294" t="s">
        <v>18</v>
      </c>
      <c r="M11294"/>
      <c r="N11294"/>
      <c r="O11294"/>
      <c r="P11294"/>
      <c r="Q11294"/>
      <c r="U11294"/>
      <c r="V11294">
        <v>0</v>
      </c>
      <c r="W11294" s="247"/>
      <c r="X11294"/>
      <c r="Y11294"/>
      <c r="Z11294"/>
      <c r="AA11294"/>
      <c r="AB11294"/>
      <c r="AC11294"/>
      <c r="AD11294"/>
      <c r="AE11294"/>
      <c r="AF11294"/>
      <c r="AG11294"/>
    </row>
    <row r="11295" spans="1:35" x14ac:dyDescent="0.25">
      <c r="A11295" s="243">
        <v>339364</v>
      </c>
      <c r="B11295" s="244" t="s">
        <v>15512</v>
      </c>
      <c r="C11295" s="244" t="s">
        <v>250</v>
      </c>
      <c r="D11295" s="245" t="s">
        <v>536</v>
      </c>
      <c r="E11295" s="115" t="s">
        <v>76</v>
      </c>
      <c r="F11295" s="237">
        <v>32511</v>
      </c>
      <c r="G11295" s="245" t="s">
        <v>18</v>
      </c>
      <c r="H11295" s="115" t="s">
        <v>16</v>
      </c>
      <c r="I11295" t="s">
        <v>107</v>
      </c>
      <c r="J11295" s="244" t="s">
        <v>1226</v>
      </c>
      <c r="K11295" s="115">
        <v>2007</v>
      </c>
      <c r="L11295" s="115" t="s">
        <v>18</v>
      </c>
      <c r="U11295"/>
      <c r="V11295">
        <v>0</v>
      </c>
      <c r="W11295" s="244"/>
      <c r="AE11295" s="115" t="s">
        <v>4308</v>
      </c>
      <c r="AF11295" s="115" t="s">
        <v>4308</v>
      </c>
      <c r="AG11295" s="115" t="s">
        <v>4308</v>
      </c>
      <c r="AH11295" s="115" t="s">
        <v>4308</v>
      </c>
      <c r="AI11295" s="115" t="e">
        <f>VLOOKUP(A11295,'[2]دراسات قانونية'!$A$3:$E$600,1,0)</f>
        <v>#N/A</v>
      </c>
    </row>
    <row r="11296" spans="1:35" x14ac:dyDescent="0.25">
      <c r="A11296" s="243">
        <v>339365</v>
      </c>
      <c r="B11296" s="244" t="s">
        <v>15513</v>
      </c>
      <c r="C11296" s="244" t="s">
        <v>244</v>
      </c>
      <c r="D11296" s="245" t="s">
        <v>321</v>
      </c>
      <c r="E11296" s="115" t="s">
        <v>76</v>
      </c>
      <c r="F11296" s="237">
        <v>38022</v>
      </c>
      <c r="G11296" s="245" t="s">
        <v>18</v>
      </c>
      <c r="H11296" s="115" t="s">
        <v>16</v>
      </c>
      <c r="I11296" t="s">
        <v>107</v>
      </c>
      <c r="J11296" s="244" t="s">
        <v>1226</v>
      </c>
      <c r="K11296" s="115">
        <v>2022</v>
      </c>
      <c r="L11296" s="115" t="s">
        <v>37</v>
      </c>
      <c r="R11296" s="115">
        <v>9278</v>
      </c>
      <c r="S11296" s="115">
        <v>45721</v>
      </c>
      <c r="T11296" s="115">
        <v>1000</v>
      </c>
      <c r="U11296"/>
      <c r="V11296">
        <v>0</v>
      </c>
      <c r="W11296" s="244"/>
      <c r="AI11296" s="115" t="e">
        <f>VLOOKUP(A11296,'[2]دراسات قانونية'!$A$3:$E$600,1,0)</f>
        <v>#N/A</v>
      </c>
    </row>
    <row r="11297" spans="1:35" hidden="1" x14ac:dyDescent="0.25">
      <c r="A11297" s="246">
        <v>339366</v>
      </c>
      <c r="B11297" s="247" t="s">
        <v>15514</v>
      </c>
      <c r="C11297" s="247" t="s">
        <v>339</v>
      </c>
      <c r="D11297" s="248" t="s">
        <v>239</v>
      </c>
      <c r="E11297" t="s">
        <v>77</v>
      </c>
      <c r="F11297" s="126">
        <v>34700</v>
      </c>
      <c r="G11297" s="248" t="s">
        <v>18</v>
      </c>
      <c r="H11297" t="s">
        <v>16</v>
      </c>
      <c r="I11297" t="s">
        <v>129</v>
      </c>
      <c r="J11297" s="247" t="s">
        <v>1226</v>
      </c>
      <c r="K11297">
        <v>2022</v>
      </c>
      <c r="L11297" t="s">
        <v>18</v>
      </c>
      <c r="M11297"/>
      <c r="N11297"/>
      <c r="O11297"/>
      <c r="P11297"/>
      <c r="Q11297"/>
      <c r="U11297"/>
      <c r="V11297">
        <v>0</v>
      </c>
      <c r="W11297" s="247"/>
      <c r="X11297"/>
      <c r="Y11297"/>
      <c r="Z11297"/>
      <c r="AA11297"/>
      <c r="AB11297"/>
      <c r="AC11297"/>
      <c r="AD11297"/>
      <c r="AE11297"/>
      <c r="AF11297"/>
      <c r="AG11297"/>
    </row>
    <row r="11298" spans="1:35" x14ac:dyDescent="0.25">
      <c r="A11298" s="243">
        <v>339367</v>
      </c>
      <c r="B11298" s="244" t="s">
        <v>15515</v>
      </c>
      <c r="C11298" s="244" t="s">
        <v>453</v>
      </c>
      <c r="D11298" s="245" t="s">
        <v>983</v>
      </c>
      <c r="E11298" s="115" t="s">
        <v>77</v>
      </c>
      <c r="F11298" s="237">
        <v>35274</v>
      </c>
      <c r="G11298" s="245" t="s">
        <v>37</v>
      </c>
      <c r="H11298" s="115" t="s">
        <v>16</v>
      </c>
      <c r="I11298" t="s">
        <v>107</v>
      </c>
      <c r="J11298" s="244" t="s">
        <v>1226</v>
      </c>
      <c r="K11298" s="115">
        <v>2014</v>
      </c>
      <c r="L11298" s="115" t="s">
        <v>37</v>
      </c>
      <c r="U11298"/>
      <c r="V11298">
        <v>0</v>
      </c>
      <c r="W11298" s="244"/>
      <c r="AH11298" s="115" t="s">
        <v>4308</v>
      </c>
      <c r="AI11298" s="115" t="e">
        <f>VLOOKUP(A11298,'[2]دراسات قانونية'!$A$3:$E$600,1,0)</f>
        <v>#N/A</v>
      </c>
    </row>
    <row r="11299" spans="1:35" hidden="1" x14ac:dyDescent="0.25">
      <c r="A11299" s="246">
        <v>339368</v>
      </c>
      <c r="B11299" s="247" t="s">
        <v>15516</v>
      </c>
      <c r="C11299" s="247" t="s">
        <v>244</v>
      </c>
      <c r="D11299" s="248" t="s">
        <v>15517</v>
      </c>
      <c r="E11299" t="s">
        <v>76</v>
      </c>
      <c r="F11299" s="126">
        <v>34608</v>
      </c>
      <c r="G11299" s="248" t="s">
        <v>794</v>
      </c>
      <c r="H11299" t="s">
        <v>16</v>
      </c>
      <c r="I11299" t="s">
        <v>129</v>
      </c>
      <c r="J11299" s="247" t="s">
        <v>1226</v>
      </c>
      <c r="K11299">
        <v>2013</v>
      </c>
      <c r="L11299" t="s">
        <v>47</v>
      </c>
      <c r="M11299"/>
      <c r="N11299"/>
      <c r="O11299"/>
      <c r="P11299"/>
      <c r="Q11299"/>
      <c r="U11299"/>
      <c r="V11299">
        <v>0</v>
      </c>
      <c r="W11299" s="247"/>
      <c r="X11299"/>
      <c r="Y11299"/>
      <c r="Z11299"/>
      <c r="AA11299"/>
      <c r="AB11299"/>
      <c r="AC11299"/>
      <c r="AD11299"/>
      <c r="AE11299"/>
      <c r="AF11299"/>
      <c r="AG11299"/>
      <c r="AH11299" s="115" t="s">
        <v>4308</v>
      </c>
    </row>
    <row r="11300" spans="1:35" hidden="1" x14ac:dyDescent="0.25">
      <c r="A11300" s="246">
        <v>339369</v>
      </c>
      <c r="B11300" s="247" t="s">
        <v>15518</v>
      </c>
      <c r="C11300" s="247" t="s">
        <v>4487</v>
      </c>
      <c r="D11300" s="248" t="s">
        <v>487</v>
      </c>
      <c r="E11300" t="s">
        <v>76</v>
      </c>
      <c r="F11300" s="126">
        <v>35796</v>
      </c>
      <c r="G11300" s="248" t="s">
        <v>18</v>
      </c>
      <c r="H11300" t="s">
        <v>16</v>
      </c>
      <c r="I11300" t="s">
        <v>136</v>
      </c>
      <c r="J11300" s="247" t="s">
        <v>1226</v>
      </c>
      <c r="K11300"/>
      <c r="L11300" t="s">
        <v>18</v>
      </c>
      <c r="M11300"/>
      <c r="N11300"/>
      <c r="O11300"/>
      <c r="P11300"/>
      <c r="Q11300"/>
      <c r="U11300"/>
      <c r="V11300">
        <v>0</v>
      </c>
      <c r="W11300" s="247"/>
      <c r="X11300"/>
      <c r="Y11300"/>
      <c r="Z11300"/>
      <c r="AA11300"/>
      <c r="AB11300"/>
      <c r="AC11300"/>
      <c r="AD11300"/>
      <c r="AE11300"/>
      <c r="AF11300"/>
      <c r="AG11300"/>
      <c r="AH11300" s="115" t="s">
        <v>4308</v>
      </c>
    </row>
    <row r="11301" spans="1:35" x14ac:dyDescent="0.25">
      <c r="A11301" s="243">
        <v>339370</v>
      </c>
      <c r="B11301" s="244" t="s">
        <v>15519</v>
      </c>
      <c r="C11301" s="244" t="s">
        <v>332</v>
      </c>
      <c r="D11301" s="245" t="s">
        <v>763</v>
      </c>
      <c r="E11301" s="115" t="s">
        <v>76</v>
      </c>
      <c r="F11301" s="237">
        <v>35323</v>
      </c>
      <c r="G11301" s="245" t="s">
        <v>15223</v>
      </c>
      <c r="H11301" s="115" t="s">
        <v>16</v>
      </c>
      <c r="I11301" t="s">
        <v>107</v>
      </c>
      <c r="J11301" s="244" t="s">
        <v>1226</v>
      </c>
      <c r="K11301" s="115">
        <v>2014</v>
      </c>
      <c r="L11301" s="115" t="s">
        <v>37</v>
      </c>
      <c r="U11301"/>
      <c r="V11301">
        <v>0</v>
      </c>
      <c r="W11301" s="244"/>
      <c r="AF11301" s="115" t="s">
        <v>4308</v>
      </c>
      <c r="AG11301" s="115" t="s">
        <v>4308</v>
      </c>
      <c r="AH11301" s="115" t="s">
        <v>4308</v>
      </c>
      <c r="AI11301" s="115" t="e">
        <f>VLOOKUP(A11301,'[2]دراسات قانونية'!$A$3:$E$600,1,0)</f>
        <v>#N/A</v>
      </c>
    </row>
    <row r="11302" spans="1:35" hidden="1" x14ac:dyDescent="0.25">
      <c r="A11302" s="246">
        <v>339371</v>
      </c>
      <c r="B11302" s="247" t="s">
        <v>15520</v>
      </c>
      <c r="C11302" s="247" t="s">
        <v>227</v>
      </c>
      <c r="D11302" s="248" t="s">
        <v>425</v>
      </c>
      <c r="E11302" t="s">
        <v>77</v>
      </c>
      <c r="F11302" s="126">
        <v>31560</v>
      </c>
      <c r="G11302" s="248" t="s">
        <v>18</v>
      </c>
      <c r="H11302" t="s">
        <v>16</v>
      </c>
      <c r="I11302" t="s">
        <v>129</v>
      </c>
      <c r="J11302" s="247" t="s">
        <v>1226</v>
      </c>
      <c r="K11302">
        <v>2004</v>
      </c>
      <c r="L11302" t="s">
        <v>18</v>
      </c>
      <c r="M11302"/>
      <c r="N11302"/>
      <c r="O11302"/>
      <c r="P11302"/>
      <c r="Q11302"/>
      <c r="U11302"/>
      <c r="V11302">
        <v>0</v>
      </c>
      <c r="W11302" s="247"/>
      <c r="X11302"/>
      <c r="Y11302"/>
      <c r="Z11302"/>
      <c r="AA11302"/>
      <c r="AB11302"/>
      <c r="AC11302"/>
      <c r="AD11302"/>
      <c r="AE11302"/>
      <c r="AF11302"/>
      <c r="AG11302"/>
    </row>
    <row r="11303" spans="1:35" hidden="1" x14ac:dyDescent="0.25">
      <c r="A11303" s="246">
        <v>339372</v>
      </c>
      <c r="B11303" s="247" t="s">
        <v>15521</v>
      </c>
      <c r="C11303" s="247" t="s">
        <v>212</v>
      </c>
      <c r="D11303" s="248" t="s">
        <v>8029</v>
      </c>
      <c r="E11303" t="s">
        <v>77</v>
      </c>
      <c r="F11303" s="126">
        <v>32874</v>
      </c>
      <c r="G11303" s="248" t="s">
        <v>544</v>
      </c>
      <c r="H11303" t="s">
        <v>16</v>
      </c>
      <c r="I11303" t="s">
        <v>129</v>
      </c>
      <c r="J11303" s="247" t="s">
        <v>1226</v>
      </c>
      <c r="K11303">
        <v>2013</v>
      </c>
      <c r="L11303" t="s">
        <v>30</v>
      </c>
      <c r="M11303"/>
      <c r="N11303"/>
      <c r="O11303"/>
      <c r="P11303"/>
      <c r="Q11303"/>
      <c r="U11303"/>
      <c r="V11303">
        <v>0</v>
      </c>
      <c r="W11303" s="247"/>
      <c r="X11303"/>
      <c r="Y11303"/>
      <c r="Z11303"/>
      <c r="AA11303"/>
      <c r="AB11303"/>
      <c r="AC11303"/>
      <c r="AD11303"/>
      <c r="AE11303"/>
      <c r="AF11303"/>
      <c r="AG11303"/>
    </row>
    <row r="11304" spans="1:35" hidden="1" x14ac:dyDescent="0.25">
      <c r="A11304" s="246">
        <v>339373</v>
      </c>
      <c r="B11304" s="247" t="s">
        <v>15522</v>
      </c>
      <c r="C11304" s="247" t="s">
        <v>227</v>
      </c>
      <c r="D11304" s="248" t="s">
        <v>435</v>
      </c>
      <c r="E11304" t="s">
        <v>77</v>
      </c>
      <c r="F11304" s="126">
        <v>35825</v>
      </c>
      <c r="G11304" s="248" t="s">
        <v>18</v>
      </c>
      <c r="H11304" t="s">
        <v>16</v>
      </c>
      <c r="I11304" t="s">
        <v>136</v>
      </c>
      <c r="J11304" s="247" t="s">
        <v>1226</v>
      </c>
      <c r="K11304">
        <v>2015</v>
      </c>
      <c r="L11304" t="s">
        <v>18</v>
      </c>
      <c r="M11304"/>
      <c r="N11304"/>
      <c r="O11304"/>
      <c r="P11304"/>
      <c r="Q11304"/>
      <c r="U11304"/>
      <c r="V11304">
        <v>0</v>
      </c>
      <c r="W11304" s="247"/>
      <c r="X11304"/>
      <c r="Y11304"/>
      <c r="Z11304"/>
      <c r="AA11304"/>
      <c r="AB11304"/>
      <c r="AC11304"/>
      <c r="AD11304"/>
      <c r="AE11304"/>
      <c r="AF11304"/>
      <c r="AG11304"/>
      <c r="AH11304" s="115" t="s">
        <v>4308</v>
      </c>
    </row>
    <row r="11305" spans="1:35" x14ac:dyDescent="0.25">
      <c r="A11305" s="243">
        <v>339374</v>
      </c>
      <c r="B11305" s="244" t="s">
        <v>15523</v>
      </c>
      <c r="C11305" s="244" t="s">
        <v>486</v>
      </c>
      <c r="D11305" s="245" t="s">
        <v>372</v>
      </c>
      <c r="E11305" s="115" t="s">
        <v>77</v>
      </c>
      <c r="F11305" s="237">
        <v>34403</v>
      </c>
      <c r="G11305" s="245" t="s">
        <v>15524</v>
      </c>
      <c r="H11305" s="115" t="s">
        <v>16</v>
      </c>
      <c r="I11305" t="s">
        <v>107</v>
      </c>
      <c r="J11305" s="244" t="s">
        <v>1226</v>
      </c>
      <c r="K11305" s="115">
        <v>2013</v>
      </c>
      <c r="L11305" s="115" t="s">
        <v>30</v>
      </c>
      <c r="U11305"/>
      <c r="V11305">
        <v>0</v>
      </c>
      <c r="W11305" s="244"/>
      <c r="AH11305" s="115" t="s">
        <v>4308</v>
      </c>
      <c r="AI11305" s="115" t="e">
        <f>VLOOKUP(A11305,'[2]دراسات قانونية'!$A$3:$E$600,1,0)</f>
        <v>#N/A</v>
      </c>
    </row>
    <row r="11306" spans="1:35" hidden="1" x14ac:dyDescent="0.25">
      <c r="A11306" s="246">
        <v>339375</v>
      </c>
      <c r="B11306" s="247" t="s">
        <v>15525</v>
      </c>
      <c r="C11306" s="247" t="s">
        <v>212</v>
      </c>
      <c r="D11306" s="248" t="s">
        <v>15526</v>
      </c>
      <c r="E11306" t="s">
        <v>76</v>
      </c>
      <c r="F11306" s="126">
        <v>36163</v>
      </c>
      <c r="G11306" s="248" t="s">
        <v>666</v>
      </c>
      <c r="H11306" t="s">
        <v>16</v>
      </c>
      <c r="I11306" t="s">
        <v>136</v>
      </c>
      <c r="J11306" s="247" t="s">
        <v>15</v>
      </c>
      <c r="K11306">
        <v>2017</v>
      </c>
      <c r="L11306" t="s">
        <v>40</v>
      </c>
      <c r="M11306"/>
      <c r="N11306"/>
      <c r="O11306"/>
      <c r="P11306"/>
      <c r="Q11306"/>
      <c r="U11306"/>
      <c r="V11306">
        <v>0</v>
      </c>
      <c r="W11306" s="247"/>
      <c r="X11306"/>
      <c r="Y11306"/>
      <c r="Z11306"/>
      <c r="AA11306"/>
      <c r="AB11306"/>
      <c r="AC11306"/>
      <c r="AD11306"/>
      <c r="AE11306"/>
      <c r="AF11306"/>
      <c r="AG11306"/>
      <c r="AH11306" s="115" t="s">
        <v>4308</v>
      </c>
    </row>
    <row r="11307" spans="1:35" hidden="1" x14ac:dyDescent="0.25">
      <c r="A11307" s="246">
        <v>339376</v>
      </c>
      <c r="B11307" s="247" t="s">
        <v>5626</v>
      </c>
      <c r="C11307" s="247" t="s">
        <v>227</v>
      </c>
      <c r="D11307" s="248" t="s">
        <v>487</v>
      </c>
      <c r="E11307" t="s">
        <v>76</v>
      </c>
      <c r="F11307" s="126">
        <v>29109</v>
      </c>
      <c r="G11307" s="248" t="s">
        <v>18</v>
      </c>
      <c r="H11307" t="s">
        <v>16</v>
      </c>
      <c r="I11307" t="s">
        <v>136</v>
      </c>
      <c r="J11307" s="247" t="s">
        <v>1226</v>
      </c>
      <c r="K11307">
        <v>2022</v>
      </c>
      <c r="L11307" t="s">
        <v>18</v>
      </c>
      <c r="M11307"/>
      <c r="N11307"/>
      <c r="O11307"/>
      <c r="P11307"/>
      <c r="Q11307"/>
      <c r="U11307"/>
      <c r="V11307">
        <v>0</v>
      </c>
      <c r="W11307" s="247"/>
      <c r="X11307"/>
      <c r="Y11307"/>
      <c r="Z11307"/>
      <c r="AA11307"/>
      <c r="AB11307"/>
      <c r="AC11307"/>
      <c r="AD11307"/>
      <c r="AE11307"/>
      <c r="AF11307"/>
      <c r="AG11307"/>
    </row>
    <row r="11308" spans="1:35" hidden="1" x14ac:dyDescent="0.25">
      <c r="A11308" s="246">
        <v>339377</v>
      </c>
      <c r="B11308" s="247" t="s">
        <v>15527</v>
      </c>
      <c r="C11308" s="247" t="s">
        <v>438</v>
      </c>
      <c r="D11308" s="248" t="s">
        <v>281</v>
      </c>
      <c r="E11308" t="s">
        <v>76</v>
      </c>
      <c r="F11308" s="126">
        <v>37288</v>
      </c>
      <c r="G11308" s="248" t="s">
        <v>13117</v>
      </c>
      <c r="H11308" t="s">
        <v>16</v>
      </c>
      <c r="I11308" t="s">
        <v>129</v>
      </c>
      <c r="J11308" s="247" t="s">
        <v>15</v>
      </c>
      <c r="K11308">
        <v>2020</v>
      </c>
      <c r="L11308" t="s">
        <v>30</v>
      </c>
      <c r="M11308"/>
      <c r="N11308"/>
      <c r="O11308"/>
      <c r="P11308"/>
      <c r="Q11308"/>
      <c r="U11308"/>
      <c r="V11308">
        <v>0</v>
      </c>
      <c r="W11308" s="247"/>
      <c r="X11308"/>
      <c r="Y11308"/>
      <c r="Z11308"/>
      <c r="AA11308"/>
      <c r="AB11308"/>
      <c r="AC11308"/>
      <c r="AD11308"/>
      <c r="AE11308"/>
      <c r="AF11308"/>
      <c r="AG11308"/>
      <c r="AH11308" s="115" t="s">
        <v>4308</v>
      </c>
    </row>
    <row r="11309" spans="1:35" x14ac:dyDescent="0.25">
      <c r="A11309" s="243">
        <v>339378</v>
      </c>
      <c r="B11309" s="244" t="s">
        <v>15528</v>
      </c>
      <c r="C11309" s="244" t="s">
        <v>625</v>
      </c>
      <c r="D11309" s="245" t="s">
        <v>12864</v>
      </c>
      <c r="E11309" s="115" t="s">
        <v>76</v>
      </c>
      <c r="F11309" s="237">
        <v>37872</v>
      </c>
      <c r="G11309" s="245" t="s">
        <v>18</v>
      </c>
      <c r="H11309" s="115" t="s">
        <v>16</v>
      </c>
      <c r="I11309" t="s">
        <v>107</v>
      </c>
      <c r="J11309" s="244" t="s">
        <v>15</v>
      </c>
      <c r="K11309" s="115">
        <v>2022</v>
      </c>
      <c r="L11309" s="115" t="s">
        <v>47</v>
      </c>
      <c r="U11309"/>
      <c r="V11309">
        <v>0</v>
      </c>
      <c r="W11309" s="244"/>
      <c r="AH11309" s="115" t="s">
        <v>4308</v>
      </c>
      <c r="AI11309" s="115" t="e">
        <f>VLOOKUP(A11309,'[2]دراسات قانونية'!$A$3:$E$600,1,0)</f>
        <v>#N/A</v>
      </c>
    </row>
    <row r="11310" spans="1:35" hidden="1" x14ac:dyDescent="0.25">
      <c r="A11310" s="246">
        <v>339379</v>
      </c>
      <c r="B11310" s="247" t="s">
        <v>15529</v>
      </c>
      <c r="C11310" s="247" t="s">
        <v>1076</v>
      </c>
      <c r="D11310" s="248" t="s">
        <v>11000</v>
      </c>
      <c r="E11310" t="s">
        <v>77</v>
      </c>
      <c r="F11310" s="126">
        <v>29556</v>
      </c>
      <c r="G11310" s="248" t="s">
        <v>15530</v>
      </c>
      <c r="H11310" t="s">
        <v>16</v>
      </c>
      <c r="I11310" t="s">
        <v>136</v>
      </c>
      <c r="J11310" s="247" t="s">
        <v>1226</v>
      </c>
      <c r="K11310">
        <v>2000</v>
      </c>
      <c r="L11310" t="s">
        <v>70</v>
      </c>
      <c r="M11310"/>
      <c r="N11310"/>
      <c r="O11310"/>
      <c r="P11310"/>
      <c r="Q11310"/>
      <c r="U11310"/>
      <c r="V11310">
        <v>0</v>
      </c>
      <c r="W11310" s="247"/>
      <c r="X11310"/>
      <c r="Y11310"/>
      <c r="Z11310"/>
      <c r="AA11310"/>
      <c r="AB11310"/>
      <c r="AC11310"/>
      <c r="AD11310"/>
      <c r="AE11310"/>
      <c r="AF11310"/>
      <c r="AG11310"/>
    </row>
    <row r="11311" spans="1:35" hidden="1" x14ac:dyDescent="0.25">
      <c r="A11311" s="246">
        <v>339380</v>
      </c>
      <c r="B11311" s="247" t="s">
        <v>15531</v>
      </c>
      <c r="C11311" s="247" t="s">
        <v>251</v>
      </c>
      <c r="D11311" s="248" t="s">
        <v>315</v>
      </c>
      <c r="E11311" t="s">
        <v>77</v>
      </c>
      <c r="F11311" s="126">
        <v>37278</v>
      </c>
      <c r="G11311" s="248" t="s">
        <v>18</v>
      </c>
      <c r="H11311" t="s">
        <v>16</v>
      </c>
      <c r="I11311" t="s">
        <v>136</v>
      </c>
      <c r="J11311" s="247" t="s">
        <v>15</v>
      </c>
      <c r="K11311">
        <v>2019</v>
      </c>
      <c r="L11311" t="s">
        <v>18</v>
      </c>
      <c r="M11311"/>
      <c r="N11311"/>
      <c r="O11311"/>
      <c r="P11311"/>
      <c r="Q11311"/>
      <c r="U11311"/>
      <c r="V11311">
        <v>0</v>
      </c>
      <c r="W11311" s="247"/>
      <c r="X11311"/>
      <c r="Y11311"/>
      <c r="Z11311"/>
      <c r="AA11311"/>
      <c r="AB11311"/>
      <c r="AC11311"/>
      <c r="AD11311"/>
      <c r="AE11311"/>
      <c r="AF11311"/>
      <c r="AG11311"/>
    </row>
    <row r="11312" spans="1:35" hidden="1" x14ac:dyDescent="0.25">
      <c r="A11312" s="246">
        <v>339381</v>
      </c>
      <c r="B11312" s="247" t="s">
        <v>15532</v>
      </c>
      <c r="C11312" s="247" t="s">
        <v>15533</v>
      </c>
      <c r="D11312" s="248" t="s">
        <v>10151</v>
      </c>
      <c r="E11312" t="s">
        <v>77</v>
      </c>
      <c r="F11312" s="126">
        <v>38019</v>
      </c>
      <c r="G11312" s="248" t="s">
        <v>18</v>
      </c>
      <c r="H11312" t="s">
        <v>16</v>
      </c>
      <c r="I11312" t="s">
        <v>5306</v>
      </c>
      <c r="J11312" s="247" t="s">
        <v>15</v>
      </c>
      <c r="K11312">
        <v>2022</v>
      </c>
      <c r="L11312" t="s">
        <v>18</v>
      </c>
      <c r="M11312"/>
      <c r="N11312"/>
      <c r="O11312"/>
      <c r="P11312"/>
      <c r="Q11312"/>
      <c r="U11312"/>
      <c r="V11312">
        <v>0</v>
      </c>
      <c r="W11312" s="247"/>
      <c r="X11312"/>
      <c r="Y11312"/>
      <c r="Z11312"/>
      <c r="AA11312"/>
      <c r="AB11312"/>
      <c r="AC11312"/>
      <c r="AD11312"/>
      <c r="AE11312"/>
      <c r="AF11312"/>
      <c r="AG11312"/>
    </row>
    <row r="11313" spans="1:35" hidden="1" x14ac:dyDescent="0.25">
      <c r="A11313" s="246">
        <v>339382</v>
      </c>
      <c r="B11313" s="247" t="s">
        <v>15534</v>
      </c>
      <c r="C11313" s="247" t="s">
        <v>295</v>
      </c>
      <c r="D11313" s="248" t="s">
        <v>757</v>
      </c>
      <c r="E11313" t="s">
        <v>77</v>
      </c>
      <c r="F11313" s="126">
        <v>29792</v>
      </c>
      <c r="G11313" s="248" t="s">
        <v>15535</v>
      </c>
      <c r="H11313" t="s">
        <v>16</v>
      </c>
      <c r="I11313" t="s">
        <v>136</v>
      </c>
      <c r="J11313" s="247"/>
      <c r="K11313"/>
      <c r="L11313"/>
      <c r="M11313"/>
      <c r="N11313"/>
      <c r="O11313"/>
      <c r="P11313"/>
      <c r="Q11313"/>
      <c r="U11313"/>
      <c r="V11313">
        <v>0</v>
      </c>
      <c r="W11313" s="247"/>
      <c r="X11313"/>
      <c r="Y11313"/>
      <c r="Z11313"/>
      <c r="AA11313"/>
      <c r="AB11313"/>
      <c r="AC11313"/>
      <c r="AD11313"/>
      <c r="AE11313"/>
      <c r="AF11313"/>
      <c r="AG11313"/>
    </row>
    <row r="11314" spans="1:35" hidden="1" x14ac:dyDescent="0.25">
      <c r="A11314" s="246">
        <v>339383</v>
      </c>
      <c r="B11314" s="247" t="s">
        <v>15536</v>
      </c>
      <c r="C11314" s="247" t="s">
        <v>8322</v>
      </c>
      <c r="D11314" s="248" t="s">
        <v>357</v>
      </c>
      <c r="E11314" t="s">
        <v>77</v>
      </c>
      <c r="F11314" s="126">
        <v>37705</v>
      </c>
      <c r="G11314" s="248" t="s">
        <v>15176</v>
      </c>
      <c r="H11314" t="s">
        <v>16</v>
      </c>
      <c r="I11314" t="s">
        <v>136</v>
      </c>
      <c r="J11314" s="247" t="s">
        <v>15</v>
      </c>
      <c r="K11314">
        <v>2021</v>
      </c>
      <c r="L11314" t="s">
        <v>30</v>
      </c>
      <c r="M11314"/>
      <c r="N11314"/>
      <c r="O11314"/>
      <c r="P11314"/>
      <c r="Q11314"/>
      <c r="U11314"/>
      <c r="V11314">
        <v>0</v>
      </c>
      <c r="W11314" s="247"/>
      <c r="X11314"/>
      <c r="Y11314"/>
      <c r="Z11314"/>
      <c r="AA11314"/>
      <c r="AB11314"/>
      <c r="AC11314"/>
      <c r="AD11314"/>
      <c r="AE11314"/>
      <c r="AF11314"/>
      <c r="AG11314"/>
    </row>
    <row r="11315" spans="1:35" hidden="1" x14ac:dyDescent="0.25">
      <c r="A11315" s="246">
        <v>339384</v>
      </c>
      <c r="B11315" s="247" t="s">
        <v>15537</v>
      </c>
      <c r="C11315" s="247" t="s">
        <v>15538</v>
      </c>
      <c r="D11315" s="248" t="s">
        <v>242</v>
      </c>
      <c r="E11315" t="s">
        <v>77</v>
      </c>
      <c r="F11315" s="126"/>
      <c r="G11315" s="248" t="s">
        <v>18</v>
      </c>
      <c r="H11315" t="s">
        <v>16</v>
      </c>
      <c r="I11315" t="s">
        <v>129</v>
      </c>
      <c r="J11315" s="247" t="s">
        <v>1226</v>
      </c>
      <c r="K11315">
        <v>2021</v>
      </c>
      <c r="L11315" t="s">
        <v>18</v>
      </c>
      <c r="M11315"/>
      <c r="N11315"/>
      <c r="O11315"/>
      <c r="P11315"/>
      <c r="Q11315"/>
      <c r="U11315"/>
      <c r="V11315">
        <v>0</v>
      </c>
      <c r="W11315" s="247"/>
      <c r="X11315"/>
      <c r="Y11315"/>
      <c r="Z11315"/>
      <c r="AA11315"/>
      <c r="AB11315"/>
      <c r="AC11315"/>
      <c r="AD11315"/>
      <c r="AE11315"/>
      <c r="AF11315"/>
      <c r="AG11315"/>
    </row>
    <row r="11316" spans="1:35" hidden="1" x14ac:dyDescent="0.25">
      <c r="A11316" s="246">
        <v>339385</v>
      </c>
      <c r="B11316" s="247" t="s">
        <v>15539</v>
      </c>
      <c r="C11316" s="247" t="s">
        <v>339</v>
      </c>
      <c r="D11316" s="248" t="s">
        <v>433</v>
      </c>
      <c r="E11316" t="s">
        <v>77</v>
      </c>
      <c r="F11316" s="126">
        <v>37920</v>
      </c>
      <c r="G11316" s="248" t="s">
        <v>18</v>
      </c>
      <c r="H11316" t="s">
        <v>16</v>
      </c>
      <c r="I11316" t="s">
        <v>129</v>
      </c>
      <c r="J11316" s="247" t="s">
        <v>1226</v>
      </c>
      <c r="K11316">
        <v>2021</v>
      </c>
      <c r="L11316" t="s">
        <v>18</v>
      </c>
      <c r="M11316"/>
      <c r="N11316"/>
      <c r="O11316"/>
      <c r="P11316"/>
      <c r="Q11316"/>
      <c r="U11316"/>
      <c r="V11316">
        <v>0</v>
      </c>
      <c r="W11316" s="247"/>
      <c r="X11316"/>
      <c r="Y11316"/>
      <c r="Z11316"/>
      <c r="AA11316"/>
      <c r="AB11316"/>
      <c r="AC11316"/>
      <c r="AD11316"/>
      <c r="AE11316"/>
      <c r="AF11316"/>
      <c r="AG11316"/>
      <c r="AH11316" s="115" t="s">
        <v>4308</v>
      </c>
    </row>
    <row r="11317" spans="1:35" x14ac:dyDescent="0.25">
      <c r="A11317" s="243">
        <v>339386</v>
      </c>
      <c r="B11317" s="244" t="s">
        <v>15540</v>
      </c>
      <c r="C11317" s="244" t="s">
        <v>219</v>
      </c>
      <c r="D11317" s="245" t="s">
        <v>293</v>
      </c>
      <c r="E11317" s="115" t="s">
        <v>77</v>
      </c>
      <c r="F11317" s="237">
        <v>31154</v>
      </c>
      <c r="G11317" s="245" t="s">
        <v>18</v>
      </c>
      <c r="H11317" s="115" t="s">
        <v>16</v>
      </c>
      <c r="I11317" t="s">
        <v>107</v>
      </c>
      <c r="J11317" s="244" t="s">
        <v>1226</v>
      </c>
      <c r="K11317" s="115">
        <v>2014</v>
      </c>
      <c r="L11317" s="115" t="s">
        <v>30</v>
      </c>
      <c r="U11317"/>
      <c r="V11317">
        <v>0</v>
      </c>
      <c r="W11317" s="244"/>
      <c r="AE11317" s="115" t="s">
        <v>4308</v>
      </c>
      <c r="AF11317" s="115" t="s">
        <v>4308</v>
      </c>
      <c r="AG11317" s="115" t="s">
        <v>4308</v>
      </c>
      <c r="AH11317" s="115" t="s">
        <v>4308</v>
      </c>
      <c r="AI11317" s="115" t="e">
        <f>VLOOKUP(A11317,'[2]دراسات قانونية'!$A$3:$E$600,1,0)</f>
        <v>#N/A</v>
      </c>
    </row>
    <row r="11318" spans="1:35" hidden="1" x14ac:dyDescent="0.25">
      <c r="A11318" s="246">
        <v>339387</v>
      </c>
      <c r="B11318" s="247" t="s">
        <v>15541</v>
      </c>
      <c r="C11318" s="247" t="s">
        <v>244</v>
      </c>
      <c r="D11318" s="248" t="s">
        <v>513</v>
      </c>
      <c r="E11318" t="s">
        <v>76</v>
      </c>
      <c r="F11318" s="126">
        <v>33148</v>
      </c>
      <c r="G11318" s="248" t="s">
        <v>18</v>
      </c>
      <c r="H11318" t="s">
        <v>16</v>
      </c>
      <c r="I11318" t="s">
        <v>129</v>
      </c>
      <c r="J11318" s="247" t="s">
        <v>1226</v>
      </c>
      <c r="K11318">
        <v>2009</v>
      </c>
      <c r="L11318" t="s">
        <v>73</v>
      </c>
      <c r="M11318"/>
      <c r="N11318"/>
      <c r="O11318"/>
      <c r="P11318"/>
      <c r="Q11318"/>
      <c r="U11318"/>
      <c r="V11318">
        <v>0</v>
      </c>
      <c r="W11318" s="247"/>
      <c r="X11318"/>
      <c r="Y11318"/>
      <c r="Z11318"/>
      <c r="AA11318"/>
      <c r="AB11318"/>
      <c r="AC11318"/>
      <c r="AD11318"/>
      <c r="AE11318"/>
      <c r="AF11318"/>
      <c r="AG11318"/>
    </row>
    <row r="11319" spans="1:35" hidden="1" x14ac:dyDescent="0.25">
      <c r="A11319" s="243">
        <v>339388</v>
      </c>
      <c r="B11319" s="244" t="s">
        <v>1970</v>
      </c>
      <c r="C11319" s="244" t="s">
        <v>683</v>
      </c>
      <c r="D11319" s="245" t="s">
        <v>1441</v>
      </c>
      <c r="E11319" s="115" t="s">
        <v>76</v>
      </c>
      <c r="F11319" s="237">
        <v>35796</v>
      </c>
      <c r="G11319" s="245" t="s">
        <v>18</v>
      </c>
      <c r="H11319" s="115" t="s">
        <v>16</v>
      </c>
      <c r="I11319" t="s">
        <v>199</v>
      </c>
      <c r="J11319" s="244" t="s">
        <v>15</v>
      </c>
      <c r="L11319" s="115" t="s">
        <v>73</v>
      </c>
      <c r="U11319"/>
      <c r="V11319">
        <v>0</v>
      </c>
      <c r="W11319" s="244"/>
    </row>
    <row r="11320" spans="1:35" hidden="1" x14ac:dyDescent="0.25">
      <c r="A11320" s="243">
        <v>339389</v>
      </c>
      <c r="B11320" s="244" t="s">
        <v>2100</v>
      </c>
      <c r="C11320" s="244" t="s">
        <v>570</v>
      </c>
      <c r="D11320" s="245" t="s">
        <v>551</v>
      </c>
      <c r="E11320" s="115" t="s">
        <v>76</v>
      </c>
      <c r="F11320" s="237">
        <v>34568</v>
      </c>
      <c r="G11320" s="245" t="s">
        <v>2101</v>
      </c>
      <c r="H11320" s="115" t="s">
        <v>16</v>
      </c>
      <c r="I11320" t="s">
        <v>199</v>
      </c>
      <c r="J11320" s="244" t="s">
        <v>15</v>
      </c>
      <c r="L11320" s="115" t="s">
        <v>30</v>
      </c>
      <c r="U11320"/>
      <c r="V11320">
        <v>0</v>
      </c>
      <c r="W11320" s="244"/>
    </row>
    <row r="11321" spans="1:35" hidden="1" x14ac:dyDescent="0.25">
      <c r="A11321" s="246">
        <v>339390</v>
      </c>
      <c r="B11321" s="247" t="s">
        <v>15542</v>
      </c>
      <c r="C11321" s="247" t="s">
        <v>250</v>
      </c>
      <c r="D11321" s="248" t="s">
        <v>2373</v>
      </c>
      <c r="E11321" t="s">
        <v>76</v>
      </c>
      <c r="F11321" s="126">
        <v>29226</v>
      </c>
      <c r="G11321" s="248" t="s">
        <v>1352</v>
      </c>
      <c r="H11321" t="s">
        <v>16</v>
      </c>
      <c r="I11321" t="s">
        <v>129</v>
      </c>
      <c r="J11321" s="247" t="s">
        <v>1226</v>
      </c>
      <c r="K11321">
        <v>2011</v>
      </c>
      <c r="L11321" t="s">
        <v>67</v>
      </c>
      <c r="M11321"/>
      <c r="N11321"/>
      <c r="O11321"/>
      <c r="P11321"/>
      <c r="Q11321"/>
      <c r="U11321"/>
      <c r="V11321">
        <v>0</v>
      </c>
      <c r="W11321" s="247"/>
      <c r="X11321"/>
      <c r="Y11321"/>
      <c r="Z11321"/>
      <c r="AA11321"/>
      <c r="AB11321"/>
      <c r="AC11321"/>
      <c r="AD11321"/>
      <c r="AE11321"/>
      <c r="AF11321" t="s">
        <v>4308</v>
      </c>
      <c r="AG11321" t="s">
        <v>4308</v>
      </c>
      <c r="AH11321" s="115" t="s">
        <v>4308</v>
      </c>
    </row>
    <row r="11322" spans="1:35" hidden="1" x14ac:dyDescent="0.25">
      <c r="A11322" s="246">
        <v>339391</v>
      </c>
      <c r="B11322" s="247" t="s">
        <v>15543</v>
      </c>
      <c r="C11322" s="247" t="s">
        <v>332</v>
      </c>
      <c r="D11322" s="248" t="s">
        <v>1666</v>
      </c>
      <c r="E11322" t="s">
        <v>76</v>
      </c>
      <c r="F11322" s="126">
        <v>33897</v>
      </c>
      <c r="G11322" s="248" t="s">
        <v>67</v>
      </c>
      <c r="H11322" t="s">
        <v>16</v>
      </c>
      <c r="I11322" t="s">
        <v>129</v>
      </c>
      <c r="J11322" s="247" t="s">
        <v>1226</v>
      </c>
      <c r="K11322">
        <v>2012</v>
      </c>
      <c r="L11322" t="s">
        <v>73</v>
      </c>
      <c r="M11322"/>
      <c r="N11322"/>
      <c r="O11322"/>
      <c r="P11322"/>
      <c r="Q11322"/>
      <c r="U11322"/>
      <c r="V11322">
        <v>0</v>
      </c>
      <c r="W11322" s="247"/>
      <c r="X11322"/>
      <c r="Y11322"/>
      <c r="Z11322"/>
      <c r="AA11322"/>
      <c r="AB11322"/>
      <c r="AC11322"/>
      <c r="AD11322"/>
      <c r="AE11322"/>
      <c r="AF11322"/>
      <c r="AG11322"/>
    </row>
    <row r="11323" spans="1:35" hidden="1" x14ac:dyDescent="0.25">
      <c r="A11323" s="246">
        <v>339392</v>
      </c>
      <c r="B11323" s="247" t="s">
        <v>15544</v>
      </c>
      <c r="C11323" s="247" t="s">
        <v>329</v>
      </c>
      <c r="D11323" s="248" t="s">
        <v>275</v>
      </c>
      <c r="E11323" t="s">
        <v>76</v>
      </c>
      <c r="F11323" s="126">
        <v>34419</v>
      </c>
      <c r="G11323" s="248" t="s">
        <v>30</v>
      </c>
      <c r="H11323" t="s">
        <v>16</v>
      </c>
      <c r="I11323" t="s">
        <v>136</v>
      </c>
      <c r="J11323" s="247" t="s">
        <v>15</v>
      </c>
      <c r="K11323"/>
      <c r="L11323" t="s">
        <v>30</v>
      </c>
      <c r="M11323"/>
      <c r="N11323"/>
      <c r="O11323"/>
      <c r="P11323"/>
      <c r="Q11323"/>
      <c r="U11323"/>
      <c r="V11323">
        <v>0</v>
      </c>
      <c r="W11323" s="247"/>
      <c r="X11323"/>
      <c r="Y11323"/>
      <c r="Z11323"/>
      <c r="AA11323"/>
      <c r="AB11323"/>
      <c r="AC11323"/>
      <c r="AD11323"/>
      <c r="AE11323"/>
      <c r="AF11323"/>
      <c r="AG11323"/>
    </row>
    <row r="11324" spans="1:35" hidden="1" x14ac:dyDescent="0.25">
      <c r="A11324" s="246">
        <v>339393</v>
      </c>
      <c r="B11324" s="247" t="s">
        <v>15545</v>
      </c>
      <c r="C11324" s="247" t="s">
        <v>252</v>
      </c>
      <c r="D11324" s="248" t="s">
        <v>365</v>
      </c>
      <c r="E11324" t="s">
        <v>76</v>
      </c>
      <c r="F11324" s="126">
        <v>34940</v>
      </c>
      <c r="G11324" s="248" t="s">
        <v>18</v>
      </c>
      <c r="H11324" t="s">
        <v>16</v>
      </c>
      <c r="I11324" t="s">
        <v>129</v>
      </c>
      <c r="J11324" s="247" t="s">
        <v>15</v>
      </c>
      <c r="K11324">
        <v>2012</v>
      </c>
      <c r="L11324" t="s">
        <v>18</v>
      </c>
      <c r="M11324"/>
      <c r="N11324"/>
      <c r="O11324"/>
      <c r="P11324"/>
      <c r="Q11324"/>
      <c r="U11324"/>
      <c r="V11324">
        <v>0</v>
      </c>
      <c r="W11324" s="247"/>
      <c r="X11324"/>
      <c r="Y11324"/>
      <c r="Z11324"/>
      <c r="AA11324"/>
      <c r="AB11324"/>
      <c r="AC11324"/>
      <c r="AD11324"/>
      <c r="AE11324"/>
      <c r="AF11324"/>
      <c r="AG11324" t="s">
        <v>4308</v>
      </c>
      <c r="AH11324" s="115" t="s">
        <v>4308</v>
      </c>
    </row>
    <row r="11325" spans="1:35" hidden="1" x14ac:dyDescent="0.25">
      <c r="A11325" s="246">
        <v>339394</v>
      </c>
      <c r="B11325" s="247" t="s">
        <v>5521</v>
      </c>
      <c r="C11325" s="247" t="s">
        <v>348</v>
      </c>
      <c r="D11325" s="248" t="s">
        <v>4445</v>
      </c>
      <c r="E11325" t="s">
        <v>76</v>
      </c>
      <c r="F11325" s="126">
        <v>34711</v>
      </c>
      <c r="G11325" s="248" t="s">
        <v>15546</v>
      </c>
      <c r="H11325" t="s">
        <v>16</v>
      </c>
      <c r="I11325" t="s">
        <v>129</v>
      </c>
      <c r="J11325" s="247" t="s">
        <v>1226</v>
      </c>
      <c r="K11325">
        <v>2021</v>
      </c>
      <c r="L11325" t="s">
        <v>18</v>
      </c>
      <c r="M11325"/>
      <c r="N11325"/>
      <c r="O11325"/>
      <c r="P11325"/>
      <c r="Q11325"/>
      <c r="U11325"/>
      <c r="V11325">
        <v>0</v>
      </c>
      <c r="W11325" s="247"/>
      <c r="X11325"/>
      <c r="Y11325"/>
      <c r="Z11325"/>
      <c r="AA11325"/>
      <c r="AB11325"/>
      <c r="AC11325"/>
      <c r="AD11325"/>
      <c r="AE11325"/>
      <c r="AF11325"/>
      <c r="AG11325"/>
      <c r="AH11325" s="115" t="s">
        <v>4308</v>
      </c>
    </row>
    <row r="11326" spans="1:35" x14ac:dyDescent="0.25">
      <c r="A11326" s="243">
        <v>339395</v>
      </c>
      <c r="B11326" s="244" t="s">
        <v>5521</v>
      </c>
      <c r="C11326" s="244" t="s">
        <v>546</v>
      </c>
      <c r="D11326" s="245" t="s">
        <v>373</v>
      </c>
      <c r="E11326" s="115" t="s">
        <v>76</v>
      </c>
      <c r="F11326" s="237">
        <v>34748</v>
      </c>
      <c r="G11326" s="245" t="s">
        <v>15547</v>
      </c>
      <c r="H11326" s="115" t="s">
        <v>16</v>
      </c>
      <c r="I11326" t="s">
        <v>107</v>
      </c>
      <c r="J11326" s="244" t="s">
        <v>1226</v>
      </c>
      <c r="K11326" s="115">
        <v>2013</v>
      </c>
      <c r="L11326" s="115" t="s">
        <v>47</v>
      </c>
      <c r="U11326"/>
      <c r="V11326">
        <v>0</v>
      </c>
      <c r="W11326" s="244"/>
      <c r="AE11326" s="115" t="s">
        <v>4308</v>
      </c>
      <c r="AF11326" s="115" t="s">
        <v>4308</v>
      </c>
      <c r="AG11326" s="115" t="s">
        <v>4308</v>
      </c>
      <c r="AH11326" s="115" t="s">
        <v>4308</v>
      </c>
      <c r="AI11326" s="115" t="e">
        <f>VLOOKUP(A11326,'[2]دراسات قانونية'!$A$3:$E$600,1,0)</f>
        <v>#N/A</v>
      </c>
    </row>
    <row r="11327" spans="1:35" x14ac:dyDescent="0.25">
      <c r="A11327" s="243">
        <v>339396</v>
      </c>
      <c r="B11327" s="244" t="s">
        <v>15548</v>
      </c>
      <c r="C11327" s="244" t="s">
        <v>15549</v>
      </c>
      <c r="D11327" s="245" t="s">
        <v>735</v>
      </c>
      <c r="E11327" s="115" t="s">
        <v>76</v>
      </c>
      <c r="F11327" s="237">
        <v>35074</v>
      </c>
      <c r="G11327" s="245" t="s">
        <v>11211</v>
      </c>
      <c r="H11327" s="115" t="s">
        <v>16</v>
      </c>
      <c r="I11327" t="s">
        <v>107</v>
      </c>
      <c r="J11327" s="244" t="s">
        <v>15</v>
      </c>
      <c r="K11327" s="115">
        <v>2013</v>
      </c>
      <c r="L11327" s="115" t="s">
        <v>30</v>
      </c>
      <c r="U11327"/>
      <c r="V11327">
        <v>0</v>
      </c>
      <c r="W11327" s="244"/>
      <c r="AE11327" s="115" t="s">
        <v>4308</v>
      </c>
      <c r="AF11327" s="115" t="s">
        <v>4308</v>
      </c>
      <c r="AG11327" s="115" t="s">
        <v>4308</v>
      </c>
      <c r="AH11327" s="115" t="s">
        <v>4308</v>
      </c>
      <c r="AI11327" s="115" t="e">
        <f>VLOOKUP(A11327,'[2]دراسات قانونية'!$A$3:$E$600,1,0)</f>
        <v>#N/A</v>
      </c>
    </row>
    <row r="11328" spans="1:35" x14ac:dyDescent="0.25">
      <c r="A11328" s="243">
        <v>339397</v>
      </c>
      <c r="B11328" s="244" t="s">
        <v>15550</v>
      </c>
      <c r="C11328" s="244" t="s">
        <v>570</v>
      </c>
      <c r="D11328" s="245" t="s">
        <v>365</v>
      </c>
      <c r="E11328" s="115" t="s">
        <v>76</v>
      </c>
      <c r="F11328" s="237">
        <v>33984</v>
      </c>
      <c r="G11328" s="245" t="s">
        <v>58</v>
      </c>
      <c r="H11328" s="115" t="s">
        <v>16</v>
      </c>
      <c r="I11328" t="s">
        <v>107</v>
      </c>
      <c r="J11328" s="244" t="s">
        <v>1226</v>
      </c>
      <c r="K11328" s="115">
        <v>2012</v>
      </c>
      <c r="L11328" s="115" t="s">
        <v>58</v>
      </c>
      <c r="U11328"/>
      <c r="V11328">
        <v>0</v>
      </c>
      <c r="W11328" s="244"/>
      <c r="AE11328" s="115" t="s">
        <v>4308</v>
      </c>
      <c r="AF11328" s="115" t="s">
        <v>4308</v>
      </c>
      <c r="AG11328" s="115" t="s">
        <v>4308</v>
      </c>
      <c r="AH11328" s="115" t="s">
        <v>4308</v>
      </c>
      <c r="AI11328" s="115" t="e">
        <f>VLOOKUP(A11328,'[2]دراسات قانونية'!$A$3:$E$600,1,0)</f>
        <v>#N/A</v>
      </c>
    </row>
    <row r="11329" spans="1:35" x14ac:dyDescent="0.25">
      <c r="A11329" s="243">
        <v>339398</v>
      </c>
      <c r="B11329" s="244" t="s">
        <v>15551</v>
      </c>
      <c r="C11329" s="244" t="s">
        <v>339</v>
      </c>
      <c r="D11329" s="245" t="s">
        <v>281</v>
      </c>
      <c r="E11329" s="115" t="s">
        <v>76</v>
      </c>
      <c r="F11329" s="237">
        <v>34196</v>
      </c>
      <c r="G11329" s="245" t="s">
        <v>15552</v>
      </c>
      <c r="H11329" s="115" t="s">
        <v>16</v>
      </c>
      <c r="I11329" t="s">
        <v>107</v>
      </c>
      <c r="J11329" s="244" t="s">
        <v>1226</v>
      </c>
      <c r="K11329" s="115">
        <v>2012</v>
      </c>
      <c r="L11329" s="115" t="s">
        <v>50</v>
      </c>
      <c r="U11329"/>
      <c r="V11329">
        <v>0</v>
      </c>
      <c r="W11329" s="244"/>
      <c r="AH11329" s="115" t="s">
        <v>4308</v>
      </c>
      <c r="AI11329" s="115" t="e">
        <f>VLOOKUP(A11329,'[2]دراسات قانونية'!$A$3:$E$600,1,0)</f>
        <v>#N/A</v>
      </c>
    </row>
    <row r="11330" spans="1:35" x14ac:dyDescent="0.25">
      <c r="A11330" s="243">
        <v>339399</v>
      </c>
      <c r="B11330" s="244" t="s">
        <v>5084</v>
      </c>
      <c r="C11330" s="244" t="s">
        <v>377</v>
      </c>
      <c r="D11330" s="245" t="s">
        <v>230</v>
      </c>
      <c r="E11330" s="115" t="s">
        <v>76</v>
      </c>
      <c r="F11330" s="237">
        <v>35796</v>
      </c>
      <c r="G11330" s="245" t="s">
        <v>15553</v>
      </c>
      <c r="H11330" s="115" t="s">
        <v>16</v>
      </c>
      <c r="I11330" t="s">
        <v>107</v>
      </c>
      <c r="J11330" s="244" t="s">
        <v>1226</v>
      </c>
      <c r="K11330" s="115">
        <v>2017</v>
      </c>
      <c r="L11330" s="115" t="s">
        <v>18</v>
      </c>
      <c r="U11330"/>
      <c r="V11330">
        <v>0</v>
      </c>
      <c r="W11330" s="244"/>
      <c r="AH11330" s="115" t="s">
        <v>4308</v>
      </c>
      <c r="AI11330" s="115" t="e">
        <f>VLOOKUP(A11330,'[2]دراسات قانونية'!$A$3:$E$600,1,0)</f>
        <v>#N/A</v>
      </c>
    </row>
    <row r="11331" spans="1:35" hidden="1" x14ac:dyDescent="0.25">
      <c r="A11331" s="246">
        <v>339400</v>
      </c>
      <c r="B11331" s="247" t="s">
        <v>5084</v>
      </c>
      <c r="C11331" s="247" t="s">
        <v>543</v>
      </c>
      <c r="D11331" s="248" t="s">
        <v>298</v>
      </c>
      <c r="E11331" t="s">
        <v>76</v>
      </c>
      <c r="F11331" s="126">
        <v>35462</v>
      </c>
      <c r="G11331" s="248"/>
      <c r="H11331" t="s">
        <v>16</v>
      </c>
      <c r="I11331" t="s">
        <v>129</v>
      </c>
      <c r="J11331" s="247" t="s">
        <v>1226</v>
      </c>
      <c r="K11331"/>
      <c r="L11331" t="s">
        <v>18</v>
      </c>
      <c r="M11331"/>
      <c r="N11331"/>
      <c r="O11331"/>
      <c r="P11331"/>
      <c r="Q11331"/>
      <c r="U11331"/>
      <c r="V11331">
        <v>0</v>
      </c>
      <c r="W11331" s="247"/>
      <c r="X11331"/>
      <c r="Y11331"/>
      <c r="Z11331"/>
      <c r="AA11331"/>
      <c r="AB11331"/>
      <c r="AC11331"/>
      <c r="AD11331"/>
      <c r="AE11331"/>
      <c r="AF11331" t="s">
        <v>4308</v>
      </c>
      <c r="AG11331" t="s">
        <v>4308</v>
      </c>
      <c r="AH11331" s="115" t="s">
        <v>4308</v>
      </c>
    </row>
    <row r="11332" spans="1:35" hidden="1" x14ac:dyDescent="0.25">
      <c r="A11332" s="246">
        <v>339401</v>
      </c>
      <c r="B11332" s="247" t="s">
        <v>15554</v>
      </c>
      <c r="C11332" s="247" t="s">
        <v>244</v>
      </c>
      <c r="D11332" s="248" t="s">
        <v>15555</v>
      </c>
      <c r="E11332" t="s">
        <v>76</v>
      </c>
      <c r="F11332" s="126">
        <v>34262</v>
      </c>
      <c r="G11332" s="248" t="s">
        <v>15556</v>
      </c>
      <c r="H11332" t="s">
        <v>16</v>
      </c>
      <c r="I11332" t="s">
        <v>129</v>
      </c>
      <c r="J11332" s="247" t="s">
        <v>1226</v>
      </c>
      <c r="K11332">
        <v>2012</v>
      </c>
      <c r="L11332" t="s">
        <v>27</v>
      </c>
      <c r="M11332"/>
      <c r="N11332"/>
      <c r="O11332"/>
      <c r="P11332"/>
      <c r="Q11332"/>
      <c r="U11332"/>
      <c r="V11332">
        <v>0</v>
      </c>
      <c r="W11332" s="247"/>
      <c r="X11332"/>
      <c r="Y11332"/>
      <c r="Z11332"/>
      <c r="AA11332"/>
      <c r="AB11332"/>
      <c r="AC11332"/>
      <c r="AD11332"/>
      <c r="AE11332"/>
      <c r="AF11332"/>
      <c r="AG11332"/>
      <c r="AH11332" s="115" t="s">
        <v>4308</v>
      </c>
    </row>
    <row r="11333" spans="1:35" x14ac:dyDescent="0.25">
      <c r="A11333" s="243">
        <v>339402</v>
      </c>
      <c r="B11333" s="244" t="s">
        <v>14986</v>
      </c>
      <c r="C11333" s="244" t="s">
        <v>15557</v>
      </c>
      <c r="D11333" s="245" t="s">
        <v>675</v>
      </c>
      <c r="E11333" s="115" t="s">
        <v>76</v>
      </c>
      <c r="F11333" s="237">
        <v>29037</v>
      </c>
      <c r="G11333" s="245" t="s">
        <v>15558</v>
      </c>
      <c r="H11333" s="115" t="s">
        <v>16</v>
      </c>
      <c r="I11333" t="s">
        <v>107</v>
      </c>
      <c r="J11333" s="244" t="s">
        <v>1226</v>
      </c>
      <c r="K11333" s="115">
        <v>2012</v>
      </c>
      <c r="L11333" s="115" t="s">
        <v>58</v>
      </c>
      <c r="U11333"/>
      <c r="V11333">
        <v>0</v>
      </c>
      <c r="W11333" s="244"/>
      <c r="AI11333" s="115" t="e">
        <f>VLOOKUP(A11333,'[2]دراسات قانونية'!$A$3:$E$600,1,0)</f>
        <v>#N/A</v>
      </c>
    </row>
    <row r="11334" spans="1:35" x14ac:dyDescent="0.25">
      <c r="A11334" s="243">
        <v>339403</v>
      </c>
      <c r="B11334" s="244" t="s">
        <v>6108</v>
      </c>
      <c r="C11334" s="244" t="s">
        <v>360</v>
      </c>
      <c r="D11334" s="245" t="s">
        <v>5128</v>
      </c>
      <c r="E11334" s="115" t="s">
        <v>76</v>
      </c>
      <c r="F11334" s="237">
        <v>36526</v>
      </c>
      <c r="G11334" s="245" t="s">
        <v>18</v>
      </c>
      <c r="H11334" s="115" t="s">
        <v>16</v>
      </c>
      <c r="I11334" t="s">
        <v>107</v>
      </c>
      <c r="J11334" s="244" t="s">
        <v>15</v>
      </c>
      <c r="K11334" s="115">
        <v>2017</v>
      </c>
      <c r="L11334" s="115" t="s">
        <v>18</v>
      </c>
      <c r="U11334"/>
      <c r="V11334">
        <v>0</v>
      </c>
      <c r="W11334" s="244"/>
      <c r="AG11334" s="115" t="s">
        <v>4308</v>
      </c>
      <c r="AH11334" s="115" t="s">
        <v>4308</v>
      </c>
      <c r="AI11334" s="115" t="e">
        <f>VLOOKUP(A11334,'[2]دراسات قانونية'!$A$3:$E$600,1,0)</f>
        <v>#N/A</v>
      </c>
    </row>
    <row r="11335" spans="1:35" x14ac:dyDescent="0.25">
      <c r="A11335" s="243">
        <v>339404</v>
      </c>
      <c r="B11335" s="244" t="s">
        <v>1061</v>
      </c>
      <c r="C11335" s="244" t="s">
        <v>561</v>
      </c>
      <c r="D11335" s="245" t="s">
        <v>281</v>
      </c>
      <c r="E11335" s="115" t="s">
        <v>76</v>
      </c>
      <c r="F11335" s="237">
        <v>36526</v>
      </c>
      <c r="G11335" s="245" t="s">
        <v>14901</v>
      </c>
      <c r="H11335" s="115" t="s">
        <v>16</v>
      </c>
      <c r="I11335" t="s">
        <v>107</v>
      </c>
      <c r="J11335" s="244" t="s">
        <v>1226</v>
      </c>
      <c r="K11335" s="115">
        <v>2019</v>
      </c>
      <c r="L11335" s="115" t="s">
        <v>67</v>
      </c>
      <c r="U11335"/>
      <c r="V11335">
        <v>0</v>
      </c>
      <c r="W11335" s="244"/>
      <c r="AF11335" s="115" t="s">
        <v>4308</v>
      </c>
      <c r="AG11335" s="115" t="s">
        <v>4308</v>
      </c>
      <c r="AH11335" s="115" t="s">
        <v>4308</v>
      </c>
      <c r="AI11335" s="115" t="e">
        <f>VLOOKUP(A11335,'[2]دراسات قانونية'!$A$3:$E$600,1,0)</f>
        <v>#N/A</v>
      </c>
    </row>
    <row r="11336" spans="1:35" x14ac:dyDescent="0.25">
      <c r="A11336" s="243">
        <v>339405</v>
      </c>
      <c r="B11336" s="244" t="s">
        <v>15559</v>
      </c>
      <c r="C11336" s="244" t="s">
        <v>15560</v>
      </c>
      <c r="D11336" s="245" t="s">
        <v>501</v>
      </c>
      <c r="E11336" s="115" t="s">
        <v>76</v>
      </c>
      <c r="F11336" s="237">
        <v>36892</v>
      </c>
      <c r="G11336" s="245" t="s">
        <v>37</v>
      </c>
      <c r="H11336" s="115" t="s">
        <v>16</v>
      </c>
      <c r="I11336" t="s">
        <v>107</v>
      </c>
      <c r="J11336" s="244" t="s">
        <v>1226</v>
      </c>
      <c r="K11336" s="115">
        <v>2021</v>
      </c>
      <c r="L11336" s="115" t="s">
        <v>18</v>
      </c>
      <c r="U11336"/>
      <c r="V11336">
        <v>0</v>
      </c>
      <c r="W11336" s="244"/>
      <c r="AG11336" s="115" t="s">
        <v>4308</v>
      </c>
      <c r="AH11336" s="115" t="s">
        <v>4308</v>
      </c>
      <c r="AI11336" s="115" t="e">
        <f>VLOOKUP(A11336,'[2]دراسات قانونية'!$A$3:$E$600,1,0)</f>
        <v>#N/A</v>
      </c>
    </row>
    <row r="11337" spans="1:35" hidden="1" x14ac:dyDescent="0.25">
      <c r="A11337" s="246">
        <v>339406</v>
      </c>
      <c r="B11337" s="247" t="s">
        <v>15561</v>
      </c>
      <c r="C11337" s="247" t="s">
        <v>442</v>
      </c>
      <c r="D11337" s="248" t="s">
        <v>1632</v>
      </c>
      <c r="E11337" t="s">
        <v>76</v>
      </c>
      <c r="F11337" s="126">
        <v>31758</v>
      </c>
      <c r="G11337" s="248" t="s">
        <v>1386</v>
      </c>
      <c r="H11337" t="s">
        <v>16</v>
      </c>
      <c r="I11337" t="s">
        <v>136</v>
      </c>
      <c r="J11337" s="247" t="s">
        <v>1226</v>
      </c>
      <c r="K11337"/>
      <c r="L11337" t="s">
        <v>18</v>
      </c>
      <c r="M11337"/>
      <c r="N11337"/>
      <c r="O11337"/>
      <c r="P11337"/>
      <c r="Q11337"/>
      <c r="U11337"/>
      <c r="V11337">
        <v>0</v>
      </c>
      <c r="W11337" s="247"/>
      <c r="X11337"/>
      <c r="Y11337"/>
      <c r="Z11337"/>
      <c r="AA11337"/>
      <c r="AB11337"/>
      <c r="AC11337"/>
      <c r="AD11337"/>
      <c r="AE11337"/>
      <c r="AF11337"/>
      <c r="AG11337"/>
    </row>
    <row r="11338" spans="1:35" hidden="1" x14ac:dyDescent="0.25">
      <c r="A11338" s="246">
        <v>339407</v>
      </c>
      <c r="B11338" s="247" t="s">
        <v>2435</v>
      </c>
      <c r="C11338" s="247" t="s">
        <v>244</v>
      </c>
      <c r="D11338" s="248" t="s">
        <v>1498</v>
      </c>
      <c r="E11338" t="s">
        <v>76</v>
      </c>
      <c r="F11338" s="126">
        <v>33749</v>
      </c>
      <c r="G11338" s="248" t="s">
        <v>18</v>
      </c>
      <c r="H11338" t="s">
        <v>16</v>
      </c>
      <c r="I11338" t="s">
        <v>136</v>
      </c>
      <c r="J11338" s="247" t="s">
        <v>15</v>
      </c>
      <c r="K11338"/>
      <c r="L11338" t="s">
        <v>18</v>
      </c>
      <c r="M11338"/>
      <c r="N11338"/>
      <c r="O11338"/>
      <c r="P11338"/>
      <c r="Q11338"/>
      <c r="U11338"/>
      <c r="V11338">
        <v>0</v>
      </c>
      <c r="W11338" s="247"/>
      <c r="X11338"/>
      <c r="Y11338"/>
      <c r="Z11338"/>
      <c r="AA11338"/>
      <c r="AB11338"/>
      <c r="AC11338"/>
      <c r="AD11338"/>
      <c r="AE11338"/>
      <c r="AF11338"/>
      <c r="AG11338"/>
    </row>
    <row r="11339" spans="1:35" hidden="1" x14ac:dyDescent="0.25">
      <c r="A11339" s="246">
        <v>339408</v>
      </c>
      <c r="B11339" s="247" t="s">
        <v>15562</v>
      </c>
      <c r="C11339" s="247" t="s">
        <v>680</v>
      </c>
      <c r="D11339" s="248" t="s">
        <v>425</v>
      </c>
      <c r="E11339" t="s">
        <v>76</v>
      </c>
      <c r="F11339" s="126">
        <v>33329</v>
      </c>
      <c r="G11339" s="248" t="s">
        <v>13987</v>
      </c>
      <c r="H11339" t="s">
        <v>16</v>
      </c>
      <c r="I11339" t="s">
        <v>129</v>
      </c>
      <c r="J11339" s="247" t="s">
        <v>1226</v>
      </c>
      <c r="K11339">
        <v>2010</v>
      </c>
      <c r="L11339" t="s">
        <v>73</v>
      </c>
      <c r="M11339"/>
      <c r="N11339"/>
      <c r="O11339"/>
      <c r="P11339"/>
      <c r="Q11339"/>
      <c r="U11339"/>
      <c r="V11339">
        <v>0</v>
      </c>
      <c r="W11339" s="247"/>
      <c r="X11339"/>
      <c r="Y11339"/>
      <c r="Z11339"/>
      <c r="AA11339"/>
      <c r="AB11339"/>
      <c r="AC11339"/>
      <c r="AD11339"/>
      <c r="AE11339"/>
      <c r="AF11339"/>
      <c r="AG11339"/>
    </row>
    <row r="11340" spans="1:35" x14ac:dyDescent="0.25">
      <c r="A11340" s="243">
        <v>339409</v>
      </c>
      <c r="B11340" s="244" t="s">
        <v>2084</v>
      </c>
      <c r="C11340" s="244" t="s">
        <v>386</v>
      </c>
      <c r="D11340" s="245" t="s">
        <v>1125</v>
      </c>
      <c r="E11340" s="115" t="s">
        <v>76</v>
      </c>
      <c r="F11340" s="237">
        <v>31996</v>
      </c>
      <c r="G11340" s="245" t="s">
        <v>18</v>
      </c>
      <c r="H11340" s="115" t="s">
        <v>16</v>
      </c>
      <c r="I11340" t="s">
        <v>107</v>
      </c>
      <c r="J11340" s="244" t="s">
        <v>15</v>
      </c>
      <c r="K11340" s="115">
        <v>2006</v>
      </c>
      <c r="L11340" s="115" t="s">
        <v>18</v>
      </c>
      <c r="U11340"/>
      <c r="V11340">
        <v>0</v>
      </c>
      <c r="W11340" s="244"/>
      <c r="AE11340" s="115" t="s">
        <v>4308</v>
      </c>
      <c r="AF11340" s="115" t="s">
        <v>4308</v>
      </c>
      <c r="AG11340" s="115" t="s">
        <v>4308</v>
      </c>
      <c r="AH11340" s="115" t="s">
        <v>4308</v>
      </c>
      <c r="AI11340" s="115" t="e">
        <f>VLOOKUP(A11340,'[2]دراسات قانونية'!$A$3:$E$600,1,0)</f>
        <v>#N/A</v>
      </c>
    </row>
    <row r="11341" spans="1:35" hidden="1" x14ac:dyDescent="0.25">
      <c r="A11341" s="246">
        <v>339410</v>
      </c>
      <c r="B11341" s="247" t="s">
        <v>15563</v>
      </c>
      <c r="C11341" s="247" t="s">
        <v>360</v>
      </c>
      <c r="D11341" s="248" t="s">
        <v>8509</v>
      </c>
      <c r="E11341" t="s">
        <v>76</v>
      </c>
      <c r="F11341" s="126">
        <v>36265</v>
      </c>
      <c r="G11341" s="248" t="s">
        <v>18</v>
      </c>
      <c r="H11341" t="s">
        <v>16</v>
      </c>
      <c r="I11341" t="s">
        <v>129</v>
      </c>
      <c r="J11341" s="247" t="s">
        <v>1226</v>
      </c>
      <c r="K11341"/>
      <c r="L11341" t="s">
        <v>18</v>
      </c>
      <c r="M11341"/>
      <c r="N11341"/>
      <c r="O11341"/>
      <c r="P11341"/>
      <c r="Q11341"/>
      <c r="U11341"/>
      <c r="V11341">
        <v>0</v>
      </c>
      <c r="W11341" s="247"/>
      <c r="X11341"/>
      <c r="Y11341"/>
      <c r="Z11341"/>
      <c r="AA11341"/>
      <c r="AB11341"/>
      <c r="AC11341"/>
      <c r="AD11341"/>
      <c r="AE11341"/>
      <c r="AF11341"/>
      <c r="AG11341"/>
    </row>
    <row r="11342" spans="1:35" x14ac:dyDescent="0.25">
      <c r="A11342" s="243">
        <v>339411</v>
      </c>
      <c r="B11342" s="244" t="s">
        <v>1656</v>
      </c>
      <c r="C11342" s="244" t="s">
        <v>609</v>
      </c>
      <c r="D11342" s="245" t="s">
        <v>560</v>
      </c>
      <c r="E11342" s="115" t="s">
        <v>76</v>
      </c>
      <c r="F11342" s="237">
        <v>38353</v>
      </c>
      <c r="G11342" s="245" t="s">
        <v>853</v>
      </c>
      <c r="H11342" s="115" t="s">
        <v>16</v>
      </c>
      <c r="I11342" t="s">
        <v>107</v>
      </c>
      <c r="J11342" s="244" t="s">
        <v>1226</v>
      </c>
      <c r="K11342" s="115">
        <v>2022</v>
      </c>
      <c r="L11342" s="115" t="s">
        <v>40</v>
      </c>
      <c r="U11342"/>
      <c r="V11342">
        <v>0</v>
      </c>
      <c r="W11342" s="244"/>
      <c r="AI11342" s="115" t="e">
        <f>VLOOKUP(A11342,'[2]دراسات قانونية'!$A$3:$E$600,1,0)</f>
        <v>#N/A</v>
      </c>
    </row>
    <row r="11343" spans="1:35" x14ac:dyDescent="0.25">
      <c r="A11343" s="243">
        <v>339412</v>
      </c>
      <c r="B11343" s="244" t="s">
        <v>8831</v>
      </c>
      <c r="C11343" s="244" t="s">
        <v>680</v>
      </c>
      <c r="D11343" s="245" t="s">
        <v>378</v>
      </c>
      <c r="E11343" s="115" t="s">
        <v>76</v>
      </c>
      <c r="F11343" s="237"/>
      <c r="G11343" s="245" t="s">
        <v>359</v>
      </c>
      <c r="H11343" s="115" t="s">
        <v>16</v>
      </c>
      <c r="I11343" t="s">
        <v>107</v>
      </c>
      <c r="J11343" s="244" t="s">
        <v>15</v>
      </c>
      <c r="K11343" s="115">
        <v>2022</v>
      </c>
      <c r="L11343" s="115" t="s">
        <v>30</v>
      </c>
      <c r="U11343"/>
      <c r="V11343">
        <v>0</v>
      </c>
      <c r="W11343" s="244"/>
      <c r="AE11343" s="115" t="s">
        <v>4308</v>
      </c>
      <c r="AF11343" s="115" t="s">
        <v>4308</v>
      </c>
      <c r="AG11343" s="115" t="s">
        <v>4308</v>
      </c>
      <c r="AH11343" s="115" t="s">
        <v>4308</v>
      </c>
      <c r="AI11343" s="115" t="e">
        <f>VLOOKUP(A11343,'[2]دراسات قانونية'!$A$3:$E$600,1,0)</f>
        <v>#N/A</v>
      </c>
    </row>
    <row r="11344" spans="1:35" x14ac:dyDescent="0.25">
      <c r="A11344" s="243">
        <v>339413</v>
      </c>
      <c r="B11344" s="244" t="s">
        <v>15564</v>
      </c>
      <c r="C11344" s="244" t="s">
        <v>279</v>
      </c>
      <c r="D11344" s="245" t="s">
        <v>951</v>
      </c>
      <c r="E11344" s="115" t="s">
        <v>76</v>
      </c>
      <c r="F11344" s="237">
        <v>37740</v>
      </c>
      <c r="G11344" s="245" t="s">
        <v>18</v>
      </c>
      <c r="H11344" s="115" t="s">
        <v>16</v>
      </c>
      <c r="I11344" t="s">
        <v>107</v>
      </c>
      <c r="J11344" s="244" t="s">
        <v>15</v>
      </c>
      <c r="K11344" s="115">
        <v>2021</v>
      </c>
      <c r="L11344" s="115" t="s">
        <v>30</v>
      </c>
      <c r="U11344"/>
      <c r="V11344">
        <v>0</v>
      </c>
      <c r="W11344" s="244"/>
      <c r="AG11344" s="115" t="s">
        <v>4308</v>
      </c>
      <c r="AH11344" s="115" t="s">
        <v>4308</v>
      </c>
      <c r="AI11344" s="115" t="e">
        <f>VLOOKUP(A11344,'[2]دراسات قانونية'!$A$3:$E$600,1,0)</f>
        <v>#N/A</v>
      </c>
    </row>
    <row r="11345" spans="1:35" hidden="1" x14ac:dyDescent="0.25">
      <c r="A11345" s="246">
        <v>339414</v>
      </c>
      <c r="B11345" s="247" t="s">
        <v>6645</v>
      </c>
      <c r="C11345" s="247" t="s">
        <v>279</v>
      </c>
      <c r="D11345" s="248" t="s">
        <v>599</v>
      </c>
      <c r="E11345" t="s">
        <v>76</v>
      </c>
      <c r="F11345" s="126">
        <v>37074</v>
      </c>
      <c r="G11345" s="248" t="s">
        <v>18</v>
      </c>
      <c r="H11345" t="s">
        <v>16</v>
      </c>
      <c r="I11345" t="s">
        <v>136</v>
      </c>
      <c r="J11345" s="247" t="s">
        <v>1226</v>
      </c>
      <c r="K11345"/>
      <c r="L11345" t="s">
        <v>18</v>
      </c>
      <c r="M11345"/>
      <c r="N11345"/>
      <c r="O11345"/>
      <c r="P11345"/>
      <c r="Q11345"/>
      <c r="U11345"/>
      <c r="V11345">
        <v>0</v>
      </c>
      <c r="W11345" s="247"/>
      <c r="X11345"/>
      <c r="Y11345"/>
      <c r="Z11345"/>
      <c r="AA11345"/>
      <c r="AB11345"/>
      <c r="AC11345"/>
      <c r="AD11345"/>
      <c r="AE11345"/>
      <c r="AF11345"/>
      <c r="AG11345"/>
    </row>
    <row r="11346" spans="1:35" hidden="1" x14ac:dyDescent="0.25">
      <c r="A11346" s="246">
        <v>339415</v>
      </c>
      <c r="B11346" s="247" t="s">
        <v>10399</v>
      </c>
      <c r="C11346" s="247" t="s">
        <v>384</v>
      </c>
      <c r="D11346" s="248" t="s">
        <v>220</v>
      </c>
      <c r="E11346" t="s">
        <v>76</v>
      </c>
      <c r="F11346" s="126">
        <v>31668</v>
      </c>
      <c r="G11346" s="248" t="s">
        <v>15565</v>
      </c>
      <c r="H11346" t="s">
        <v>16</v>
      </c>
      <c r="I11346" t="s">
        <v>136</v>
      </c>
      <c r="J11346" s="247" t="s">
        <v>1226</v>
      </c>
      <c r="K11346">
        <v>2012</v>
      </c>
      <c r="L11346" t="s">
        <v>18</v>
      </c>
      <c r="M11346"/>
      <c r="N11346"/>
      <c r="O11346"/>
      <c r="P11346"/>
      <c r="Q11346"/>
      <c r="U11346"/>
      <c r="V11346">
        <v>0</v>
      </c>
      <c r="W11346" s="247"/>
      <c r="X11346"/>
      <c r="Y11346"/>
      <c r="Z11346"/>
      <c r="AA11346"/>
      <c r="AB11346"/>
      <c r="AC11346"/>
      <c r="AD11346"/>
      <c r="AE11346"/>
      <c r="AF11346"/>
      <c r="AG11346"/>
    </row>
    <row r="11347" spans="1:35" hidden="1" x14ac:dyDescent="0.25">
      <c r="A11347" s="246">
        <v>339416</v>
      </c>
      <c r="B11347" s="247" t="s">
        <v>15566</v>
      </c>
      <c r="C11347" s="247" t="s">
        <v>219</v>
      </c>
      <c r="D11347" s="248" t="s">
        <v>213</v>
      </c>
      <c r="E11347" t="s">
        <v>76</v>
      </c>
      <c r="F11347" s="126">
        <v>38295</v>
      </c>
      <c r="G11347" s="248" t="s">
        <v>211</v>
      </c>
      <c r="H11347" t="s">
        <v>16</v>
      </c>
      <c r="I11347" t="s">
        <v>129</v>
      </c>
      <c r="J11347" s="247" t="s">
        <v>15</v>
      </c>
      <c r="K11347">
        <v>2022</v>
      </c>
      <c r="L11347" t="s">
        <v>73</v>
      </c>
      <c r="M11347"/>
      <c r="N11347"/>
      <c r="O11347"/>
      <c r="P11347"/>
      <c r="Q11347"/>
      <c r="U11347"/>
      <c r="V11347">
        <v>0</v>
      </c>
      <c r="W11347" s="247"/>
      <c r="X11347"/>
      <c r="Y11347"/>
      <c r="Z11347"/>
      <c r="AA11347"/>
      <c r="AB11347"/>
      <c r="AC11347"/>
      <c r="AD11347"/>
      <c r="AE11347"/>
      <c r="AF11347"/>
      <c r="AG11347"/>
    </row>
    <row r="11348" spans="1:35" x14ac:dyDescent="0.25">
      <c r="A11348" s="243">
        <v>339417</v>
      </c>
      <c r="B11348" s="244" t="s">
        <v>15567</v>
      </c>
      <c r="C11348" s="244" t="s">
        <v>516</v>
      </c>
      <c r="D11348" s="245" t="s">
        <v>487</v>
      </c>
      <c r="E11348" s="115" t="s">
        <v>76</v>
      </c>
      <c r="F11348" s="237">
        <v>34438</v>
      </c>
      <c r="G11348" s="245" t="s">
        <v>429</v>
      </c>
      <c r="H11348" s="115" t="s">
        <v>16</v>
      </c>
      <c r="I11348" t="s">
        <v>107</v>
      </c>
      <c r="J11348" s="244" t="s">
        <v>1226</v>
      </c>
      <c r="K11348" s="115">
        <v>2013</v>
      </c>
      <c r="L11348" s="115" t="s">
        <v>30</v>
      </c>
      <c r="U11348"/>
      <c r="V11348">
        <v>0</v>
      </c>
      <c r="W11348" s="244"/>
      <c r="AF11348" s="115" t="s">
        <v>4308</v>
      </c>
      <c r="AG11348" s="115" t="s">
        <v>4308</v>
      </c>
      <c r="AH11348" s="115" t="s">
        <v>4308</v>
      </c>
      <c r="AI11348" s="115" t="e">
        <f>VLOOKUP(A11348,'[2]دراسات قانونية'!$A$3:$E$600,1,0)</f>
        <v>#N/A</v>
      </c>
    </row>
    <row r="11349" spans="1:35" x14ac:dyDescent="0.25">
      <c r="A11349" s="243">
        <v>339418</v>
      </c>
      <c r="B11349" s="244" t="s">
        <v>6408</v>
      </c>
      <c r="C11349" s="244" t="s">
        <v>860</v>
      </c>
      <c r="D11349" s="245" t="s">
        <v>654</v>
      </c>
      <c r="E11349" s="115" t="s">
        <v>76</v>
      </c>
      <c r="F11349" s="237">
        <v>29953</v>
      </c>
      <c r="G11349" s="245" t="s">
        <v>6599</v>
      </c>
      <c r="H11349" s="115" t="s">
        <v>16</v>
      </c>
      <c r="I11349" t="s">
        <v>107</v>
      </c>
      <c r="J11349" s="244" t="s">
        <v>1226</v>
      </c>
      <c r="K11349" s="115">
        <v>2000</v>
      </c>
      <c r="L11349" s="115" t="s">
        <v>18</v>
      </c>
      <c r="U11349"/>
      <c r="V11349">
        <v>0</v>
      </c>
      <c r="W11349" s="244"/>
      <c r="AE11349" s="115" t="s">
        <v>4308</v>
      </c>
      <c r="AF11349" s="115" t="s">
        <v>4308</v>
      </c>
      <c r="AG11349" s="115" t="s">
        <v>4308</v>
      </c>
      <c r="AH11349" s="115" t="s">
        <v>4308</v>
      </c>
      <c r="AI11349" s="115" t="e">
        <f>VLOOKUP(A11349,'[2]دراسات قانونية'!$A$3:$E$600,1,0)</f>
        <v>#N/A</v>
      </c>
    </row>
    <row r="11350" spans="1:35" hidden="1" x14ac:dyDescent="0.25">
      <c r="A11350" s="246">
        <v>339419</v>
      </c>
      <c r="B11350" s="247" t="s">
        <v>15568</v>
      </c>
      <c r="C11350" s="247" t="s">
        <v>332</v>
      </c>
      <c r="D11350" s="248" t="s">
        <v>4476</v>
      </c>
      <c r="E11350" t="s">
        <v>76</v>
      </c>
      <c r="F11350" s="126">
        <v>33970</v>
      </c>
      <c r="G11350" s="248" t="s">
        <v>5060</v>
      </c>
      <c r="H11350" t="s">
        <v>16</v>
      </c>
      <c r="I11350" t="s">
        <v>129</v>
      </c>
      <c r="J11350" s="247" t="s">
        <v>1226</v>
      </c>
      <c r="K11350">
        <v>2011</v>
      </c>
      <c r="L11350" t="s">
        <v>55</v>
      </c>
      <c r="M11350"/>
      <c r="N11350"/>
      <c r="O11350"/>
      <c r="P11350"/>
      <c r="Q11350"/>
      <c r="U11350"/>
      <c r="V11350">
        <v>0</v>
      </c>
      <c r="W11350" s="247"/>
      <c r="X11350"/>
      <c r="Y11350"/>
      <c r="Z11350"/>
      <c r="AA11350"/>
      <c r="AB11350"/>
      <c r="AC11350"/>
      <c r="AD11350"/>
      <c r="AE11350"/>
      <c r="AF11350"/>
      <c r="AG11350"/>
    </row>
    <row r="11351" spans="1:35" hidden="1" x14ac:dyDescent="0.25">
      <c r="A11351" s="246">
        <v>339420</v>
      </c>
      <c r="B11351" s="247" t="s">
        <v>15569</v>
      </c>
      <c r="C11351" s="247" t="s">
        <v>251</v>
      </c>
      <c r="D11351" s="248" t="s">
        <v>693</v>
      </c>
      <c r="E11351" t="s">
        <v>76</v>
      </c>
      <c r="F11351" s="126">
        <v>38372</v>
      </c>
      <c r="G11351" s="248" t="s">
        <v>18</v>
      </c>
      <c r="H11351" t="s">
        <v>16</v>
      </c>
      <c r="I11351" t="s">
        <v>129</v>
      </c>
      <c r="J11351" s="247" t="s">
        <v>1226</v>
      </c>
      <c r="K11351">
        <v>2022</v>
      </c>
      <c r="L11351" t="s">
        <v>30</v>
      </c>
      <c r="M11351"/>
      <c r="N11351"/>
      <c r="O11351"/>
      <c r="P11351"/>
      <c r="Q11351"/>
      <c r="U11351"/>
      <c r="V11351">
        <v>0</v>
      </c>
      <c r="W11351" s="247"/>
      <c r="X11351"/>
      <c r="Y11351"/>
      <c r="Z11351"/>
      <c r="AA11351"/>
      <c r="AB11351"/>
      <c r="AC11351"/>
      <c r="AD11351"/>
      <c r="AE11351"/>
      <c r="AF11351"/>
      <c r="AG11351"/>
    </row>
    <row r="11352" spans="1:35" hidden="1" x14ac:dyDescent="0.25">
      <c r="A11352" s="246">
        <v>339421</v>
      </c>
      <c r="B11352" s="247" t="s">
        <v>15570</v>
      </c>
      <c r="C11352" s="247" t="s">
        <v>12637</v>
      </c>
      <c r="D11352" s="248" t="s">
        <v>493</v>
      </c>
      <c r="E11352" t="s">
        <v>76</v>
      </c>
      <c r="F11352" s="126">
        <v>31778</v>
      </c>
      <c r="G11352" s="248" t="s">
        <v>416</v>
      </c>
      <c r="H11352" t="s">
        <v>16</v>
      </c>
      <c r="I11352" t="s">
        <v>129</v>
      </c>
      <c r="J11352" s="247" t="s">
        <v>15</v>
      </c>
      <c r="K11352">
        <v>2006</v>
      </c>
      <c r="L11352" t="s">
        <v>18</v>
      </c>
      <c r="M11352"/>
      <c r="N11352"/>
      <c r="O11352"/>
      <c r="P11352"/>
      <c r="Q11352"/>
      <c r="U11352"/>
      <c r="V11352">
        <v>0</v>
      </c>
      <c r="W11352" s="247"/>
      <c r="X11352"/>
      <c r="Y11352"/>
      <c r="Z11352"/>
      <c r="AA11352"/>
      <c r="AB11352"/>
      <c r="AC11352"/>
      <c r="AD11352"/>
      <c r="AE11352"/>
      <c r="AF11352"/>
      <c r="AG11352"/>
      <c r="AH11352" s="115" t="s">
        <v>4308</v>
      </c>
    </row>
    <row r="11353" spans="1:35" hidden="1" x14ac:dyDescent="0.25">
      <c r="A11353" s="246">
        <v>339422</v>
      </c>
      <c r="B11353" s="247" t="s">
        <v>15571</v>
      </c>
      <c r="C11353" s="247" t="s">
        <v>212</v>
      </c>
      <c r="D11353" s="248" t="s">
        <v>702</v>
      </c>
      <c r="E11353" t="s">
        <v>76</v>
      </c>
      <c r="F11353" s="126">
        <v>33380</v>
      </c>
      <c r="G11353" s="248" t="s">
        <v>368</v>
      </c>
      <c r="H11353" t="s">
        <v>16</v>
      </c>
      <c r="I11353" t="s">
        <v>136</v>
      </c>
      <c r="J11353" s="247" t="s">
        <v>15</v>
      </c>
      <c r="K11353">
        <v>2009</v>
      </c>
      <c r="L11353" t="s">
        <v>18</v>
      </c>
      <c r="M11353"/>
      <c r="N11353"/>
      <c r="O11353"/>
      <c r="P11353"/>
      <c r="Q11353"/>
      <c r="U11353"/>
      <c r="V11353">
        <v>0</v>
      </c>
      <c r="W11353" s="247"/>
      <c r="X11353"/>
      <c r="Y11353"/>
      <c r="Z11353"/>
      <c r="AA11353"/>
      <c r="AB11353"/>
      <c r="AC11353"/>
      <c r="AD11353"/>
      <c r="AE11353"/>
      <c r="AF11353"/>
      <c r="AG11353"/>
    </row>
    <row r="11354" spans="1:35" hidden="1" x14ac:dyDescent="0.25">
      <c r="A11354" s="246">
        <v>339423</v>
      </c>
      <c r="B11354" s="247" t="s">
        <v>15572</v>
      </c>
      <c r="C11354" s="247" t="s">
        <v>680</v>
      </c>
      <c r="D11354" s="248" t="s">
        <v>410</v>
      </c>
      <c r="E11354" t="s">
        <v>76</v>
      </c>
      <c r="F11354" s="126">
        <v>32448</v>
      </c>
      <c r="G11354" s="248" t="s">
        <v>47</v>
      </c>
      <c r="H11354" t="s">
        <v>16</v>
      </c>
      <c r="I11354" t="s">
        <v>136</v>
      </c>
      <c r="J11354" s="247" t="s">
        <v>1226</v>
      </c>
      <c r="K11354">
        <v>2006</v>
      </c>
      <c r="L11354" t="s">
        <v>40</v>
      </c>
      <c r="M11354"/>
      <c r="N11354"/>
      <c r="O11354"/>
      <c r="P11354"/>
      <c r="Q11354"/>
      <c r="U11354"/>
      <c r="V11354">
        <v>0</v>
      </c>
      <c r="W11354" s="247"/>
      <c r="X11354"/>
      <c r="Y11354"/>
      <c r="Z11354"/>
      <c r="AA11354"/>
      <c r="AB11354"/>
      <c r="AC11354"/>
      <c r="AD11354"/>
      <c r="AE11354"/>
      <c r="AF11354"/>
      <c r="AG11354"/>
    </row>
    <row r="11355" spans="1:35" hidden="1" x14ac:dyDescent="0.25">
      <c r="A11355" s="246">
        <v>339424</v>
      </c>
      <c r="B11355" s="247" t="s">
        <v>15573</v>
      </c>
      <c r="C11355" s="247" t="s">
        <v>15346</v>
      </c>
      <c r="D11355" s="248" t="s">
        <v>450</v>
      </c>
      <c r="E11355" t="s">
        <v>76</v>
      </c>
      <c r="F11355" s="126">
        <v>37280</v>
      </c>
      <c r="G11355" s="248" t="s">
        <v>18</v>
      </c>
      <c r="H11355" t="s">
        <v>16</v>
      </c>
      <c r="I11355" t="s">
        <v>129</v>
      </c>
      <c r="J11355" s="247" t="s">
        <v>1226</v>
      </c>
      <c r="K11355">
        <v>2021</v>
      </c>
      <c r="L11355" t="s">
        <v>18</v>
      </c>
      <c r="M11355"/>
      <c r="N11355"/>
      <c r="O11355"/>
      <c r="P11355"/>
      <c r="Q11355"/>
      <c r="U11355"/>
      <c r="V11355">
        <v>0</v>
      </c>
      <c r="W11355" s="247"/>
      <c r="X11355"/>
      <c r="Y11355"/>
      <c r="Z11355"/>
      <c r="AA11355"/>
      <c r="AB11355"/>
      <c r="AC11355"/>
      <c r="AD11355"/>
      <c r="AE11355"/>
      <c r="AF11355"/>
      <c r="AG11355"/>
    </row>
    <row r="11356" spans="1:35" x14ac:dyDescent="0.25">
      <c r="A11356" s="243">
        <v>339425</v>
      </c>
      <c r="B11356" s="244" t="s">
        <v>13488</v>
      </c>
      <c r="C11356" s="244" t="s">
        <v>360</v>
      </c>
      <c r="D11356" s="245" t="s">
        <v>796</v>
      </c>
      <c r="E11356" s="115" t="s">
        <v>76</v>
      </c>
      <c r="F11356" s="237">
        <v>34486</v>
      </c>
      <c r="G11356" s="245" t="s">
        <v>15574</v>
      </c>
      <c r="H11356" s="115" t="s">
        <v>16</v>
      </c>
      <c r="I11356" t="s">
        <v>107</v>
      </c>
      <c r="J11356" s="244" t="s">
        <v>1226</v>
      </c>
      <c r="K11356" s="115">
        <v>2012</v>
      </c>
      <c r="L11356" s="115" t="s">
        <v>67</v>
      </c>
      <c r="U11356"/>
      <c r="V11356">
        <v>0</v>
      </c>
      <c r="W11356" s="244"/>
      <c r="AI11356" s="115" t="e">
        <f>VLOOKUP(A11356,'[2]دراسات قانونية'!$A$3:$E$600,1,0)</f>
        <v>#N/A</v>
      </c>
    </row>
    <row r="11357" spans="1:35" hidden="1" x14ac:dyDescent="0.25">
      <c r="A11357" s="246">
        <v>339426</v>
      </c>
      <c r="B11357" s="247" t="s">
        <v>15575</v>
      </c>
      <c r="C11357" s="247" t="s">
        <v>533</v>
      </c>
      <c r="D11357" s="248" t="s">
        <v>323</v>
      </c>
      <c r="E11357" t="s">
        <v>76</v>
      </c>
      <c r="F11357" s="126">
        <v>36301</v>
      </c>
      <c r="G11357" s="248" t="s">
        <v>243</v>
      </c>
      <c r="H11357" t="s">
        <v>16</v>
      </c>
      <c r="I11357" t="s">
        <v>129</v>
      </c>
      <c r="J11357" s="247" t="s">
        <v>1226</v>
      </c>
      <c r="K11357"/>
      <c r="L11357" t="s">
        <v>30</v>
      </c>
      <c r="M11357"/>
      <c r="N11357"/>
      <c r="O11357"/>
      <c r="P11357"/>
      <c r="Q11357"/>
      <c r="U11357"/>
      <c r="V11357">
        <v>0</v>
      </c>
      <c r="W11357" s="247"/>
      <c r="X11357"/>
      <c r="Y11357"/>
      <c r="Z11357"/>
      <c r="AA11357"/>
      <c r="AB11357"/>
      <c r="AC11357"/>
      <c r="AD11357"/>
      <c r="AE11357"/>
      <c r="AF11357"/>
      <c r="AG11357"/>
    </row>
    <row r="11358" spans="1:35" hidden="1" x14ac:dyDescent="0.25">
      <c r="A11358" s="246">
        <v>339427</v>
      </c>
      <c r="B11358" s="247" t="s">
        <v>15576</v>
      </c>
      <c r="C11358" s="247" t="s">
        <v>250</v>
      </c>
      <c r="D11358" s="248" t="s">
        <v>15577</v>
      </c>
      <c r="E11358" t="s">
        <v>76</v>
      </c>
      <c r="F11358" s="126">
        <v>38082</v>
      </c>
      <c r="G11358" s="248" t="s">
        <v>18</v>
      </c>
      <c r="H11358" t="s">
        <v>16</v>
      </c>
      <c r="I11358" t="s">
        <v>5306</v>
      </c>
      <c r="J11358" s="247" t="s">
        <v>1226</v>
      </c>
      <c r="K11358">
        <v>2022</v>
      </c>
      <c r="L11358" t="s">
        <v>73</v>
      </c>
      <c r="M11358"/>
      <c r="N11358"/>
      <c r="O11358"/>
      <c r="P11358"/>
      <c r="Q11358"/>
      <c r="U11358"/>
      <c r="V11358">
        <v>0</v>
      </c>
      <c r="W11358" s="247"/>
      <c r="X11358"/>
      <c r="Y11358"/>
      <c r="Z11358"/>
      <c r="AA11358"/>
      <c r="AB11358"/>
      <c r="AC11358"/>
      <c r="AD11358"/>
      <c r="AE11358"/>
      <c r="AF11358"/>
      <c r="AG11358"/>
    </row>
    <row r="11359" spans="1:35" x14ac:dyDescent="0.25">
      <c r="A11359" s="243">
        <v>339428</v>
      </c>
      <c r="B11359" s="244" t="s">
        <v>688</v>
      </c>
      <c r="C11359" s="244" t="s">
        <v>589</v>
      </c>
      <c r="D11359" s="245" t="s">
        <v>9258</v>
      </c>
      <c r="E11359" s="115" t="s">
        <v>76</v>
      </c>
      <c r="F11359" s="237">
        <v>37657</v>
      </c>
      <c r="G11359" s="245" t="s">
        <v>943</v>
      </c>
      <c r="H11359" s="115" t="s">
        <v>16</v>
      </c>
      <c r="I11359" t="s">
        <v>107</v>
      </c>
      <c r="J11359" s="244" t="s">
        <v>15</v>
      </c>
      <c r="K11359" s="115">
        <v>2021</v>
      </c>
      <c r="L11359" s="115" t="s">
        <v>30</v>
      </c>
      <c r="U11359"/>
      <c r="V11359">
        <v>0</v>
      </c>
      <c r="W11359" s="244"/>
      <c r="AE11359" s="115" t="s">
        <v>4308</v>
      </c>
      <c r="AF11359" s="115" t="s">
        <v>4308</v>
      </c>
      <c r="AG11359" s="115" t="s">
        <v>4308</v>
      </c>
      <c r="AH11359" s="115" t="s">
        <v>4308</v>
      </c>
      <c r="AI11359" s="115" t="e">
        <f>VLOOKUP(A11359,'[2]دراسات قانونية'!$A$3:$E$600,1,0)</f>
        <v>#N/A</v>
      </c>
    </row>
    <row r="11360" spans="1:35" x14ac:dyDescent="0.25">
      <c r="A11360" s="243">
        <v>339429</v>
      </c>
      <c r="B11360" s="244" t="s">
        <v>7113</v>
      </c>
      <c r="C11360" s="244" t="s">
        <v>408</v>
      </c>
      <c r="D11360" s="245" t="s">
        <v>776</v>
      </c>
      <c r="E11360" s="115" t="s">
        <v>76</v>
      </c>
      <c r="F11360" s="237">
        <v>36394</v>
      </c>
      <c r="G11360" s="245" t="s">
        <v>18</v>
      </c>
      <c r="H11360" s="115" t="s">
        <v>16</v>
      </c>
      <c r="I11360" t="s">
        <v>107</v>
      </c>
      <c r="J11360" s="244" t="s">
        <v>1226</v>
      </c>
      <c r="K11360" s="115">
        <v>2022</v>
      </c>
      <c r="L11360" s="115" t="s">
        <v>18</v>
      </c>
      <c r="U11360"/>
      <c r="V11360">
        <v>0</v>
      </c>
      <c r="W11360" s="244"/>
      <c r="AE11360" s="115" t="s">
        <v>4308</v>
      </c>
      <c r="AF11360" s="115" t="s">
        <v>4308</v>
      </c>
      <c r="AG11360" s="115" t="s">
        <v>4308</v>
      </c>
      <c r="AH11360" s="115" t="s">
        <v>4308</v>
      </c>
      <c r="AI11360" s="115" t="e">
        <f>VLOOKUP(A11360,'[2]دراسات قانونية'!$A$3:$E$600,1,0)</f>
        <v>#N/A</v>
      </c>
    </row>
    <row r="11361" spans="1:35" hidden="1" x14ac:dyDescent="0.25">
      <c r="A11361" s="246">
        <v>339430</v>
      </c>
      <c r="B11361" s="247" t="s">
        <v>15578</v>
      </c>
      <c r="C11361" s="247" t="s">
        <v>15579</v>
      </c>
      <c r="D11361" s="248" t="s">
        <v>357</v>
      </c>
      <c r="E11361" t="s">
        <v>76</v>
      </c>
      <c r="F11361" s="126">
        <v>37082</v>
      </c>
      <c r="G11361" s="248" t="s">
        <v>215</v>
      </c>
      <c r="H11361" t="s">
        <v>16</v>
      </c>
      <c r="I11361" t="s">
        <v>136</v>
      </c>
      <c r="J11361" s="247" t="s">
        <v>1226</v>
      </c>
      <c r="K11361">
        <v>2020</v>
      </c>
      <c r="L11361" t="s">
        <v>18</v>
      </c>
      <c r="M11361"/>
      <c r="N11361"/>
      <c r="O11361"/>
      <c r="P11361"/>
      <c r="Q11361"/>
      <c r="U11361"/>
      <c r="V11361">
        <v>0</v>
      </c>
      <c r="W11361" s="247"/>
      <c r="X11361"/>
      <c r="Y11361"/>
      <c r="Z11361"/>
      <c r="AA11361"/>
      <c r="AB11361"/>
      <c r="AC11361"/>
      <c r="AD11361"/>
      <c r="AE11361"/>
      <c r="AF11361"/>
      <c r="AG11361"/>
    </row>
    <row r="11362" spans="1:35" x14ac:dyDescent="0.25">
      <c r="A11362" s="243">
        <v>339431</v>
      </c>
      <c r="B11362" s="244" t="s">
        <v>15580</v>
      </c>
      <c r="C11362" s="244" t="s">
        <v>530</v>
      </c>
      <c r="D11362" s="245" t="s">
        <v>385</v>
      </c>
      <c r="E11362" s="115" t="s">
        <v>76</v>
      </c>
      <c r="F11362" s="237">
        <v>33842</v>
      </c>
      <c r="G11362" s="245" t="s">
        <v>15581</v>
      </c>
      <c r="H11362" s="115" t="s">
        <v>16</v>
      </c>
      <c r="I11362" t="s">
        <v>107</v>
      </c>
      <c r="J11362" s="244" t="s">
        <v>1226</v>
      </c>
      <c r="K11362" s="115">
        <v>2012</v>
      </c>
      <c r="L11362" s="115" t="s">
        <v>58</v>
      </c>
      <c r="U11362"/>
      <c r="V11362">
        <v>0</v>
      </c>
      <c r="W11362" s="244"/>
      <c r="AE11362" s="115" t="s">
        <v>4308</v>
      </c>
      <c r="AF11362" s="115" t="s">
        <v>4308</v>
      </c>
      <c r="AG11362" s="115" t="s">
        <v>4308</v>
      </c>
      <c r="AH11362" s="115" t="s">
        <v>4308</v>
      </c>
      <c r="AI11362" s="115" t="e">
        <f>VLOOKUP(A11362,'[2]دراسات قانونية'!$A$3:$E$600,1,0)</f>
        <v>#N/A</v>
      </c>
    </row>
    <row r="11363" spans="1:35" x14ac:dyDescent="0.25">
      <c r="A11363" s="243">
        <v>339432</v>
      </c>
      <c r="B11363" s="244" t="s">
        <v>15582</v>
      </c>
      <c r="C11363" s="244" t="s">
        <v>227</v>
      </c>
      <c r="D11363" s="245" t="s">
        <v>1608</v>
      </c>
      <c r="E11363" s="115" t="s">
        <v>76</v>
      </c>
      <c r="F11363" s="237">
        <v>35065</v>
      </c>
      <c r="G11363" s="245" t="s">
        <v>11211</v>
      </c>
      <c r="H11363" s="115" t="s">
        <v>16</v>
      </c>
      <c r="I11363" t="s">
        <v>107</v>
      </c>
      <c r="J11363" s="244" t="s">
        <v>15</v>
      </c>
      <c r="K11363" s="115">
        <v>2014</v>
      </c>
      <c r="L11363" s="115" t="s">
        <v>30</v>
      </c>
      <c r="U11363"/>
      <c r="V11363">
        <v>0</v>
      </c>
      <c r="W11363" s="244"/>
      <c r="AE11363" s="115" t="s">
        <v>4308</v>
      </c>
      <c r="AF11363" s="115" t="s">
        <v>4308</v>
      </c>
      <c r="AG11363" s="115" t="s">
        <v>4308</v>
      </c>
      <c r="AH11363" s="115" t="s">
        <v>4308</v>
      </c>
      <c r="AI11363" s="115" t="e">
        <f>VLOOKUP(A11363,'[2]دراسات قانونية'!$A$3:$E$600,1,0)</f>
        <v>#N/A</v>
      </c>
    </row>
    <row r="11364" spans="1:35" hidden="1" x14ac:dyDescent="0.25">
      <c r="A11364" s="246">
        <v>339433</v>
      </c>
      <c r="B11364" s="247" t="s">
        <v>15583</v>
      </c>
      <c r="C11364" s="247" t="s">
        <v>288</v>
      </c>
      <c r="D11364" s="248" t="s">
        <v>210</v>
      </c>
      <c r="E11364" t="s">
        <v>76</v>
      </c>
      <c r="F11364" s="126">
        <v>35345</v>
      </c>
      <c r="G11364" s="248" t="s">
        <v>666</v>
      </c>
      <c r="H11364" t="s">
        <v>16</v>
      </c>
      <c r="I11364" t="s">
        <v>5306</v>
      </c>
      <c r="J11364" s="247" t="s">
        <v>15</v>
      </c>
      <c r="K11364">
        <v>2014</v>
      </c>
      <c r="L11364" t="s">
        <v>67</v>
      </c>
      <c r="M11364"/>
      <c r="N11364"/>
      <c r="O11364"/>
      <c r="P11364"/>
      <c r="Q11364"/>
      <c r="U11364"/>
      <c r="V11364">
        <v>0</v>
      </c>
      <c r="W11364" s="247"/>
      <c r="X11364"/>
      <c r="Y11364"/>
      <c r="Z11364"/>
      <c r="AA11364"/>
      <c r="AB11364"/>
      <c r="AC11364"/>
      <c r="AD11364"/>
      <c r="AE11364"/>
      <c r="AF11364"/>
      <c r="AG11364"/>
    </row>
    <row r="11365" spans="1:35" x14ac:dyDescent="0.25">
      <c r="A11365" s="243">
        <v>339434</v>
      </c>
      <c r="B11365" s="244" t="s">
        <v>15584</v>
      </c>
      <c r="C11365" s="244" t="s">
        <v>244</v>
      </c>
      <c r="D11365" s="245" t="s">
        <v>2199</v>
      </c>
      <c r="E11365" s="115" t="s">
        <v>76</v>
      </c>
      <c r="F11365" s="237">
        <v>34037</v>
      </c>
      <c r="G11365" s="245" t="s">
        <v>18</v>
      </c>
      <c r="H11365" s="115" t="s">
        <v>16</v>
      </c>
      <c r="I11365" t="s">
        <v>107</v>
      </c>
      <c r="J11365" s="244" t="s">
        <v>1226</v>
      </c>
      <c r="K11365" s="115">
        <v>2021</v>
      </c>
      <c r="L11365" s="115" t="s">
        <v>18</v>
      </c>
      <c r="U11365"/>
      <c r="V11365">
        <v>0</v>
      </c>
      <c r="W11365" s="244"/>
      <c r="AH11365" s="115" t="s">
        <v>4308</v>
      </c>
      <c r="AI11365" s="115" t="e">
        <f>VLOOKUP(A11365,'[2]دراسات قانونية'!$A$3:$E$600,1,0)</f>
        <v>#N/A</v>
      </c>
    </row>
    <row r="11366" spans="1:35" hidden="1" x14ac:dyDescent="0.25">
      <c r="A11366" s="246">
        <v>339435</v>
      </c>
      <c r="B11366" s="247" t="s">
        <v>15585</v>
      </c>
      <c r="C11366" s="247" t="s">
        <v>345</v>
      </c>
      <c r="D11366" s="248" t="s">
        <v>508</v>
      </c>
      <c r="E11366" t="s">
        <v>76</v>
      </c>
      <c r="F11366" s="126">
        <v>34079</v>
      </c>
      <c r="G11366" s="248" t="s">
        <v>18</v>
      </c>
      <c r="H11366" t="s">
        <v>16</v>
      </c>
      <c r="I11366" t="s">
        <v>129</v>
      </c>
      <c r="J11366" s="247" t="s">
        <v>15</v>
      </c>
      <c r="K11366">
        <v>2011</v>
      </c>
      <c r="L11366" t="s">
        <v>18</v>
      </c>
      <c r="M11366"/>
      <c r="N11366"/>
      <c r="O11366"/>
      <c r="P11366"/>
      <c r="Q11366"/>
      <c r="U11366"/>
      <c r="V11366">
        <v>0</v>
      </c>
      <c r="W11366" s="247"/>
      <c r="X11366"/>
      <c r="Y11366"/>
      <c r="Z11366"/>
      <c r="AA11366"/>
      <c r="AB11366"/>
      <c r="AC11366"/>
      <c r="AD11366"/>
      <c r="AE11366"/>
      <c r="AF11366"/>
      <c r="AG11366" t="s">
        <v>4308</v>
      </c>
      <c r="AH11366" s="115" t="s">
        <v>4308</v>
      </c>
    </row>
    <row r="11367" spans="1:35" hidden="1" x14ac:dyDescent="0.25">
      <c r="A11367" s="246">
        <v>339436</v>
      </c>
      <c r="B11367" s="247" t="s">
        <v>15586</v>
      </c>
      <c r="C11367" s="247" t="s">
        <v>332</v>
      </c>
      <c r="D11367" s="248" t="s">
        <v>410</v>
      </c>
      <c r="E11367" t="s">
        <v>76</v>
      </c>
      <c r="F11367" s="126">
        <v>36760</v>
      </c>
      <c r="G11367" s="248" t="s">
        <v>18</v>
      </c>
      <c r="H11367" t="s">
        <v>16</v>
      </c>
      <c r="I11367" t="s">
        <v>201</v>
      </c>
      <c r="J11367" s="247" t="s">
        <v>15</v>
      </c>
      <c r="K11367"/>
      <c r="L11367" t="s">
        <v>30</v>
      </c>
      <c r="M11367"/>
      <c r="N11367"/>
      <c r="O11367"/>
      <c r="P11367"/>
      <c r="Q11367"/>
      <c r="U11367"/>
      <c r="V11367">
        <v>0</v>
      </c>
      <c r="W11367" s="247"/>
      <c r="X11367"/>
      <c r="Y11367"/>
      <c r="Z11367"/>
      <c r="AA11367"/>
      <c r="AB11367"/>
      <c r="AC11367"/>
      <c r="AD11367"/>
      <c r="AE11367"/>
      <c r="AF11367"/>
      <c r="AG11367"/>
    </row>
    <row r="11368" spans="1:35" hidden="1" x14ac:dyDescent="0.25">
      <c r="A11368" s="243">
        <v>339437</v>
      </c>
      <c r="B11368" s="244" t="s">
        <v>2077</v>
      </c>
      <c r="C11368" s="244" t="s">
        <v>212</v>
      </c>
      <c r="D11368" s="245" t="s">
        <v>445</v>
      </c>
      <c r="E11368" s="115" t="s">
        <v>77</v>
      </c>
      <c r="F11368" s="237">
        <v>34288</v>
      </c>
      <c r="G11368" s="245" t="s">
        <v>2078</v>
      </c>
      <c r="H11368" s="115" t="s">
        <v>16</v>
      </c>
      <c r="I11368" t="s">
        <v>136</v>
      </c>
      <c r="J11368" s="244" t="s">
        <v>1226</v>
      </c>
      <c r="L11368" s="115" t="s">
        <v>30</v>
      </c>
      <c r="U11368"/>
      <c r="V11368">
        <v>0</v>
      </c>
      <c r="W11368" s="244"/>
      <c r="AF11368" s="115" t="s">
        <v>4308</v>
      </c>
      <c r="AG11368" s="115" t="s">
        <v>4308</v>
      </c>
      <c r="AH11368" s="115" t="s">
        <v>4308</v>
      </c>
    </row>
    <row r="11369" spans="1:35" hidden="1" x14ac:dyDescent="0.25">
      <c r="A11369" s="246">
        <v>339438</v>
      </c>
      <c r="B11369" s="247" t="s">
        <v>15587</v>
      </c>
      <c r="C11369" s="247" t="s">
        <v>386</v>
      </c>
      <c r="D11369" s="248" t="s">
        <v>2294</v>
      </c>
      <c r="E11369" t="s">
        <v>76</v>
      </c>
      <c r="F11369" s="126">
        <v>31119</v>
      </c>
      <c r="G11369" s="248" t="s">
        <v>15588</v>
      </c>
      <c r="H11369" t="s">
        <v>16</v>
      </c>
      <c r="I11369" t="s">
        <v>136</v>
      </c>
      <c r="J11369" s="247" t="s">
        <v>15</v>
      </c>
      <c r="K11369">
        <v>2003</v>
      </c>
      <c r="L11369" t="s">
        <v>47</v>
      </c>
      <c r="M11369"/>
      <c r="N11369"/>
      <c r="O11369"/>
      <c r="P11369"/>
      <c r="Q11369"/>
      <c r="U11369"/>
      <c r="V11369">
        <v>0</v>
      </c>
      <c r="W11369" s="247"/>
      <c r="X11369"/>
      <c r="Y11369"/>
      <c r="Z11369"/>
      <c r="AA11369"/>
      <c r="AB11369"/>
      <c r="AC11369"/>
      <c r="AD11369"/>
      <c r="AE11369"/>
      <c r="AF11369"/>
      <c r="AG11369"/>
      <c r="AH11369" s="115" t="s">
        <v>4308</v>
      </c>
    </row>
    <row r="11370" spans="1:35" hidden="1" x14ac:dyDescent="0.25">
      <c r="A11370" s="246">
        <v>339439</v>
      </c>
      <c r="B11370" s="247" t="s">
        <v>15589</v>
      </c>
      <c r="C11370" s="247" t="s">
        <v>9403</v>
      </c>
      <c r="D11370" s="248" t="s">
        <v>15590</v>
      </c>
      <c r="E11370" t="s">
        <v>77</v>
      </c>
      <c r="F11370" s="126">
        <v>35431</v>
      </c>
      <c r="G11370" s="248" t="s">
        <v>798</v>
      </c>
      <c r="H11370" t="s">
        <v>16</v>
      </c>
      <c r="I11370" t="s">
        <v>129</v>
      </c>
      <c r="J11370" s="247" t="s">
        <v>1226</v>
      </c>
      <c r="K11370">
        <v>2014</v>
      </c>
      <c r="L11370" t="s">
        <v>40</v>
      </c>
      <c r="M11370"/>
      <c r="N11370"/>
      <c r="O11370"/>
      <c r="P11370"/>
      <c r="Q11370"/>
      <c r="U11370"/>
      <c r="V11370">
        <v>0</v>
      </c>
      <c r="W11370" s="247"/>
      <c r="X11370"/>
      <c r="Y11370"/>
      <c r="Z11370"/>
      <c r="AA11370"/>
      <c r="AB11370"/>
      <c r="AC11370"/>
      <c r="AD11370"/>
      <c r="AE11370"/>
      <c r="AF11370"/>
      <c r="AG11370" t="s">
        <v>4308</v>
      </c>
      <c r="AH11370" s="115" t="s">
        <v>4308</v>
      </c>
    </row>
    <row r="11371" spans="1:35" x14ac:dyDescent="0.25">
      <c r="A11371" s="243">
        <v>339440</v>
      </c>
      <c r="B11371" s="244" t="s">
        <v>15591</v>
      </c>
      <c r="C11371" s="244" t="s">
        <v>822</v>
      </c>
      <c r="D11371" s="245" t="s">
        <v>894</v>
      </c>
      <c r="E11371" s="115" t="s">
        <v>77</v>
      </c>
      <c r="F11371" s="237">
        <v>35431</v>
      </c>
      <c r="G11371" s="245" t="s">
        <v>18</v>
      </c>
      <c r="H11371" s="115" t="s">
        <v>16</v>
      </c>
      <c r="I11371" t="s">
        <v>107</v>
      </c>
      <c r="J11371" s="244" t="s">
        <v>1226</v>
      </c>
      <c r="K11371" s="115">
        <v>2014</v>
      </c>
      <c r="L11371" s="115" t="s">
        <v>30</v>
      </c>
      <c r="U11371"/>
      <c r="V11371">
        <v>0</v>
      </c>
      <c r="W11371" s="244"/>
      <c r="AI11371" s="115" t="e">
        <f>VLOOKUP(A11371,'[2]دراسات قانونية'!$A$3:$E$600,1,0)</f>
        <v>#N/A</v>
      </c>
    </row>
    <row r="11372" spans="1:35" x14ac:dyDescent="0.25">
      <c r="A11372" s="243">
        <v>339441</v>
      </c>
      <c r="B11372" s="244" t="s">
        <v>15592</v>
      </c>
      <c r="C11372" s="244" t="s">
        <v>15593</v>
      </c>
      <c r="D11372" s="245" t="s">
        <v>237</v>
      </c>
      <c r="E11372" s="115" t="s">
        <v>77</v>
      </c>
      <c r="F11372" s="237">
        <v>35184</v>
      </c>
      <c r="G11372" s="245" t="s">
        <v>211</v>
      </c>
      <c r="H11372" s="115" t="s">
        <v>16</v>
      </c>
      <c r="I11372" t="s">
        <v>107</v>
      </c>
      <c r="J11372" s="244" t="s">
        <v>1226</v>
      </c>
      <c r="K11372" s="115">
        <v>2022</v>
      </c>
      <c r="L11372" s="115" t="s">
        <v>18</v>
      </c>
      <c r="U11372"/>
      <c r="V11372">
        <v>0</v>
      </c>
      <c r="W11372" s="244"/>
      <c r="AE11372" s="115" t="s">
        <v>4308</v>
      </c>
      <c r="AF11372" s="115" t="s">
        <v>4308</v>
      </c>
      <c r="AG11372" s="115" t="s">
        <v>4308</v>
      </c>
      <c r="AH11372" s="115" t="s">
        <v>4308</v>
      </c>
      <c r="AI11372" s="115" t="e">
        <f>VLOOKUP(A11372,'[2]دراسات قانونية'!$A$3:$E$600,1,0)</f>
        <v>#N/A</v>
      </c>
    </row>
    <row r="11373" spans="1:35" hidden="1" x14ac:dyDescent="0.25">
      <c r="A11373" s="246">
        <v>339442</v>
      </c>
      <c r="B11373" s="247" t="s">
        <v>15594</v>
      </c>
      <c r="C11373" s="247" t="s">
        <v>639</v>
      </c>
      <c r="D11373" s="248" t="s">
        <v>320</v>
      </c>
      <c r="E11373" t="s">
        <v>77</v>
      </c>
      <c r="F11373" s="126">
        <v>37171</v>
      </c>
      <c r="G11373" s="248" t="s">
        <v>18</v>
      </c>
      <c r="H11373" t="s">
        <v>16</v>
      </c>
      <c r="I11373" t="s">
        <v>129</v>
      </c>
      <c r="J11373" s="247" t="s">
        <v>15</v>
      </c>
      <c r="K11373">
        <v>2019</v>
      </c>
      <c r="L11373" t="s">
        <v>18</v>
      </c>
      <c r="M11373"/>
      <c r="N11373"/>
      <c r="O11373"/>
      <c r="P11373"/>
      <c r="Q11373"/>
      <c r="U11373"/>
      <c r="V11373">
        <v>0</v>
      </c>
      <c r="W11373" s="247"/>
      <c r="X11373"/>
      <c r="Y11373"/>
      <c r="Z11373"/>
      <c r="AA11373"/>
      <c r="AB11373"/>
      <c r="AC11373"/>
      <c r="AD11373"/>
      <c r="AE11373"/>
      <c r="AF11373"/>
      <c r="AG11373"/>
    </row>
    <row r="11374" spans="1:35" x14ac:dyDescent="0.25">
      <c r="A11374" s="243">
        <v>339443</v>
      </c>
      <c r="B11374" s="244" t="s">
        <v>15595</v>
      </c>
      <c r="C11374" s="244" t="s">
        <v>250</v>
      </c>
      <c r="D11374" s="245" t="s">
        <v>265</v>
      </c>
      <c r="E11374" s="115" t="s">
        <v>77</v>
      </c>
      <c r="F11374" s="237">
        <v>33604</v>
      </c>
      <c r="G11374" s="245" t="s">
        <v>1288</v>
      </c>
      <c r="H11374" s="115" t="s">
        <v>16</v>
      </c>
      <c r="I11374" t="s">
        <v>107</v>
      </c>
      <c r="J11374" s="244" t="s">
        <v>1226</v>
      </c>
      <c r="K11374" s="115">
        <v>2009</v>
      </c>
      <c r="L11374" s="115" t="s">
        <v>30</v>
      </c>
      <c r="U11374"/>
      <c r="V11374">
        <v>0</v>
      </c>
      <c r="W11374" s="244"/>
      <c r="AF11374" s="115" t="s">
        <v>4308</v>
      </c>
      <c r="AG11374" s="115" t="s">
        <v>4308</v>
      </c>
      <c r="AH11374" s="115" t="s">
        <v>4308</v>
      </c>
      <c r="AI11374" s="115" t="e">
        <f>VLOOKUP(A11374,'[2]دراسات قانونية'!$A$3:$E$600,1,0)</f>
        <v>#N/A</v>
      </c>
    </row>
    <row r="11375" spans="1:35" x14ac:dyDescent="0.25">
      <c r="A11375" s="243">
        <v>339444</v>
      </c>
      <c r="B11375" s="244" t="s">
        <v>15596</v>
      </c>
      <c r="C11375" s="244" t="s">
        <v>665</v>
      </c>
      <c r="D11375" s="245" t="s">
        <v>585</v>
      </c>
      <c r="E11375" s="115" t="s">
        <v>77</v>
      </c>
      <c r="F11375" s="237">
        <v>36310</v>
      </c>
      <c r="G11375" s="245" t="s">
        <v>13054</v>
      </c>
      <c r="H11375" s="115" t="s">
        <v>16</v>
      </c>
      <c r="I11375" t="s">
        <v>107</v>
      </c>
      <c r="J11375" s="244" t="s">
        <v>1226</v>
      </c>
      <c r="K11375" s="115">
        <v>2018</v>
      </c>
      <c r="L11375" s="115" t="s">
        <v>67</v>
      </c>
      <c r="U11375"/>
      <c r="V11375">
        <v>0</v>
      </c>
      <c r="W11375" s="244"/>
      <c r="AH11375" s="115" t="s">
        <v>4308</v>
      </c>
      <c r="AI11375" s="115" t="e">
        <f>VLOOKUP(A11375,'[2]دراسات قانونية'!$A$3:$E$600,1,0)</f>
        <v>#N/A</v>
      </c>
    </row>
    <row r="11376" spans="1:35" hidden="1" x14ac:dyDescent="0.25">
      <c r="A11376" s="246">
        <v>339445</v>
      </c>
      <c r="B11376" s="247" t="s">
        <v>2628</v>
      </c>
      <c r="C11376" s="247" t="s">
        <v>438</v>
      </c>
      <c r="D11376" s="248" t="s">
        <v>373</v>
      </c>
      <c r="E11376" t="s">
        <v>77</v>
      </c>
      <c r="F11376" s="126">
        <v>37844</v>
      </c>
      <c r="G11376" s="248" t="s">
        <v>215</v>
      </c>
      <c r="H11376" t="s">
        <v>16</v>
      </c>
      <c r="I11376" t="s">
        <v>5306</v>
      </c>
      <c r="J11376" s="247" t="s">
        <v>1226</v>
      </c>
      <c r="K11376">
        <v>2022</v>
      </c>
      <c r="L11376" t="s">
        <v>18</v>
      </c>
      <c r="M11376"/>
      <c r="N11376"/>
      <c r="O11376"/>
      <c r="P11376"/>
      <c r="Q11376"/>
      <c r="U11376"/>
      <c r="V11376">
        <v>0</v>
      </c>
      <c r="W11376" s="247"/>
      <c r="X11376"/>
      <c r="Y11376"/>
      <c r="Z11376"/>
      <c r="AA11376"/>
      <c r="AB11376"/>
      <c r="AC11376"/>
      <c r="AD11376"/>
      <c r="AE11376"/>
      <c r="AF11376"/>
      <c r="AG11376"/>
    </row>
    <row r="11377" spans="1:35" hidden="1" x14ac:dyDescent="0.25">
      <c r="A11377" s="246">
        <v>339446</v>
      </c>
      <c r="B11377" s="247" t="s">
        <v>15597</v>
      </c>
      <c r="C11377" s="247" t="s">
        <v>295</v>
      </c>
      <c r="D11377" s="248" t="s">
        <v>276</v>
      </c>
      <c r="E11377" t="s">
        <v>77</v>
      </c>
      <c r="F11377" s="126">
        <v>37304</v>
      </c>
      <c r="G11377" s="248" t="s">
        <v>462</v>
      </c>
      <c r="H11377" t="s">
        <v>16</v>
      </c>
      <c r="I11377" t="s">
        <v>201</v>
      </c>
      <c r="J11377" s="247" t="s">
        <v>15</v>
      </c>
      <c r="K11377"/>
      <c r="L11377" t="s">
        <v>73</v>
      </c>
      <c r="M11377"/>
      <c r="N11377"/>
      <c r="O11377"/>
      <c r="P11377"/>
      <c r="Q11377"/>
      <c r="U11377"/>
      <c r="V11377">
        <v>0</v>
      </c>
      <c r="W11377" s="247"/>
      <c r="X11377"/>
      <c r="Y11377"/>
      <c r="Z11377"/>
      <c r="AA11377"/>
      <c r="AB11377"/>
      <c r="AC11377"/>
      <c r="AD11377"/>
      <c r="AE11377"/>
      <c r="AF11377"/>
      <c r="AG11377"/>
    </row>
    <row r="11378" spans="1:35" hidden="1" x14ac:dyDescent="0.25">
      <c r="A11378" s="246">
        <v>339447</v>
      </c>
      <c r="B11378" s="247" t="s">
        <v>15598</v>
      </c>
      <c r="C11378" s="247" t="s">
        <v>364</v>
      </c>
      <c r="D11378" s="248" t="s">
        <v>814</v>
      </c>
      <c r="E11378" t="s">
        <v>77</v>
      </c>
      <c r="F11378" s="126">
        <v>35074</v>
      </c>
      <c r="G11378" s="248" t="s">
        <v>1488</v>
      </c>
      <c r="H11378" t="s">
        <v>16</v>
      </c>
      <c r="I11378" t="s">
        <v>5306</v>
      </c>
      <c r="J11378" s="247" t="s">
        <v>1226</v>
      </c>
      <c r="K11378">
        <v>2014</v>
      </c>
      <c r="L11378" t="s">
        <v>67</v>
      </c>
      <c r="M11378"/>
      <c r="N11378"/>
      <c r="O11378"/>
      <c r="P11378"/>
      <c r="Q11378"/>
      <c r="U11378"/>
      <c r="V11378">
        <v>0</v>
      </c>
      <c r="W11378" s="247"/>
      <c r="X11378"/>
      <c r="Y11378"/>
      <c r="Z11378"/>
      <c r="AA11378"/>
      <c r="AB11378"/>
      <c r="AC11378"/>
      <c r="AD11378"/>
      <c r="AE11378"/>
      <c r="AF11378"/>
      <c r="AG11378"/>
    </row>
    <row r="11379" spans="1:35" hidden="1" x14ac:dyDescent="0.25">
      <c r="A11379" s="246">
        <v>339448</v>
      </c>
      <c r="B11379" s="247" t="s">
        <v>15599</v>
      </c>
      <c r="C11379" s="247" t="s">
        <v>973</v>
      </c>
      <c r="D11379" s="248" t="s">
        <v>210</v>
      </c>
      <c r="E11379" t="s">
        <v>77</v>
      </c>
      <c r="F11379" s="126"/>
      <c r="G11379" s="248" t="s">
        <v>18</v>
      </c>
      <c r="H11379" t="s">
        <v>16</v>
      </c>
      <c r="I11379" t="s">
        <v>129</v>
      </c>
      <c r="J11379" s="247" t="s">
        <v>1226</v>
      </c>
      <c r="K11379">
        <v>2021</v>
      </c>
      <c r="L11379" t="s">
        <v>18</v>
      </c>
      <c r="M11379"/>
      <c r="N11379"/>
      <c r="O11379"/>
      <c r="P11379"/>
      <c r="Q11379"/>
      <c r="U11379"/>
      <c r="V11379">
        <v>0</v>
      </c>
      <c r="W11379" s="247"/>
      <c r="X11379"/>
      <c r="Y11379"/>
      <c r="Z11379"/>
      <c r="AA11379"/>
      <c r="AB11379"/>
      <c r="AC11379"/>
      <c r="AD11379"/>
      <c r="AE11379"/>
      <c r="AF11379"/>
      <c r="AG11379"/>
    </row>
    <row r="11380" spans="1:35" x14ac:dyDescent="0.25">
      <c r="A11380" s="243">
        <v>339449</v>
      </c>
      <c r="B11380" s="244" t="s">
        <v>15600</v>
      </c>
      <c r="C11380" s="244" t="s">
        <v>348</v>
      </c>
      <c r="D11380" s="245" t="s">
        <v>504</v>
      </c>
      <c r="E11380" s="115" t="s">
        <v>76</v>
      </c>
      <c r="F11380" s="237">
        <v>32530</v>
      </c>
      <c r="G11380" s="245" t="s">
        <v>993</v>
      </c>
      <c r="H11380" s="115" t="s">
        <v>16</v>
      </c>
      <c r="I11380" t="s">
        <v>107</v>
      </c>
      <c r="J11380" s="244" t="s">
        <v>1226</v>
      </c>
      <c r="K11380" s="115">
        <v>2014</v>
      </c>
      <c r="L11380" s="115" t="s">
        <v>30</v>
      </c>
      <c r="U11380"/>
      <c r="V11380">
        <v>0</v>
      </c>
      <c r="W11380" s="244"/>
      <c r="AE11380" s="115" t="s">
        <v>4308</v>
      </c>
      <c r="AF11380" s="115" t="s">
        <v>4308</v>
      </c>
      <c r="AG11380" s="115" t="s">
        <v>4308</v>
      </c>
      <c r="AH11380" s="115" t="s">
        <v>4308</v>
      </c>
      <c r="AI11380" s="115" t="e">
        <f>VLOOKUP(A11380,'[2]دراسات قانونية'!$A$3:$E$600,1,0)</f>
        <v>#N/A</v>
      </c>
    </row>
    <row r="11381" spans="1:35" hidden="1" x14ac:dyDescent="0.25">
      <c r="A11381" s="246">
        <v>339450</v>
      </c>
      <c r="B11381" s="247" t="s">
        <v>15601</v>
      </c>
      <c r="C11381" s="247" t="s">
        <v>250</v>
      </c>
      <c r="D11381" s="248" t="s">
        <v>410</v>
      </c>
      <c r="E11381" t="s">
        <v>76</v>
      </c>
      <c r="F11381" s="126">
        <v>32701</v>
      </c>
      <c r="G11381" s="248" t="s">
        <v>18</v>
      </c>
      <c r="H11381" t="s">
        <v>16</v>
      </c>
      <c r="I11381" t="s">
        <v>136</v>
      </c>
      <c r="J11381" s="247" t="s">
        <v>15</v>
      </c>
      <c r="K11381">
        <v>2008</v>
      </c>
      <c r="L11381" t="s">
        <v>73</v>
      </c>
      <c r="M11381"/>
      <c r="N11381"/>
      <c r="O11381"/>
      <c r="P11381"/>
      <c r="Q11381"/>
      <c r="U11381"/>
      <c r="V11381">
        <v>0</v>
      </c>
      <c r="W11381" s="247"/>
      <c r="X11381"/>
      <c r="Y11381"/>
      <c r="Z11381"/>
      <c r="AA11381"/>
      <c r="AB11381"/>
      <c r="AC11381"/>
      <c r="AD11381"/>
      <c r="AE11381"/>
      <c r="AF11381"/>
      <c r="AG11381"/>
    </row>
    <row r="11382" spans="1:35" x14ac:dyDescent="0.25">
      <c r="A11382" s="243">
        <v>339451</v>
      </c>
      <c r="B11382" s="244" t="s">
        <v>15602</v>
      </c>
      <c r="C11382" s="244" t="s">
        <v>227</v>
      </c>
      <c r="D11382" s="245" t="s">
        <v>318</v>
      </c>
      <c r="E11382" s="115" t="s">
        <v>76</v>
      </c>
      <c r="F11382" s="237">
        <v>31794</v>
      </c>
      <c r="G11382" s="245" t="s">
        <v>211</v>
      </c>
      <c r="H11382" s="115" t="s">
        <v>16</v>
      </c>
      <c r="I11382" t="s">
        <v>107</v>
      </c>
      <c r="J11382" s="244" t="s">
        <v>1226</v>
      </c>
      <c r="K11382" s="115">
        <v>2006</v>
      </c>
      <c r="L11382" s="115" t="s">
        <v>18</v>
      </c>
      <c r="U11382"/>
      <c r="V11382">
        <v>0</v>
      </c>
      <c r="W11382" s="244"/>
      <c r="AG11382" s="115" t="s">
        <v>4308</v>
      </c>
      <c r="AH11382" s="115" t="s">
        <v>4308</v>
      </c>
      <c r="AI11382" s="115" t="e">
        <f>VLOOKUP(A11382,'[2]دراسات قانونية'!$A$3:$E$600,1,0)</f>
        <v>#N/A</v>
      </c>
    </row>
    <row r="11383" spans="1:35" hidden="1" x14ac:dyDescent="0.25">
      <c r="A11383" s="246">
        <v>339452</v>
      </c>
      <c r="B11383" s="247" t="s">
        <v>15603</v>
      </c>
      <c r="C11383" s="247" t="s">
        <v>8260</v>
      </c>
      <c r="D11383" s="248" t="s">
        <v>2183</v>
      </c>
      <c r="E11383" t="s">
        <v>76</v>
      </c>
      <c r="F11383" s="126">
        <v>33635</v>
      </c>
      <c r="G11383" s="248" t="s">
        <v>18</v>
      </c>
      <c r="H11383" t="s">
        <v>16</v>
      </c>
      <c r="I11383" t="s">
        <v>136</v>
      </c>
      <c r="J11383" s="247" t="s">
        <v>1226</v>
      </c>
      <c r="K11383">
        <v>2022</v>
      </c>
      <c r="L11383" t="s">
        <v>18</v>
      </c>
      <c r="M11383"/>
      <c r="N11383"/>
      <c r="O11383"/>
      <c r="P11383"/>
      <c r="Q11383"/>
      <c r="U11383"/>
      <c r="V11383">
        <v>0</v>
      </c>
      <c r="W11383" s="247"/>
      <c r="X11383"/>
      <c r="Y11383"/>
      <c r="Z11383"/>
      <c r="AA11383"/>
      <c r="AB11383"/>
      <c r="AC11383"/>
      <c r="AD11383"/>
      <c r="AE11383"/>
      <c r="AF11383"/>
      <c r="AG11383"/>
    </row>
    <row r="11384" spans="1:35" x14ac:dyDescent="0.25">
      <c r="A11384" s="243">
        <v>339453</v>
      </c>
      <c r="B11384" s="244" t="s">
        <v>15604</v>
      </c>
      <c r="C11384" s="244" t="s">
        <v>779</v>
      </c>
      <c r="D11384" s="245" t="s">
        <v>410</v>
      </c>
      <c r="E11384" s="115" t="s">
        <v>77</v>
      </c>
      <c r="F11384" s="237">
        <v>31503</v>
      </c>
      <c r="G11384" s="245" t="s">
        <v>67</v>
      </c>
      <c r="H11384" s="115" t="s">
        <v>16</v>
      </c>
      <c r="I11384" t="s">
        <v>107</v>
      </c>
      <c r="J11384" s="244" t="s">
        <v>1226</v>
      </c>
      <c r="K11384" s="115">
        <v>2013</v>
      </c>
      <c r="L11384" s="115" t="s">
        <v>73</v>
      </c>
      <c r="U11384"/>
      <c r="V11384">
        <v>0</v>
      </c>
      <c r="W11384" s="244"/>
      <c r="AI11384" s="115" t="e">
        <f>VLOOKUP(A11384,'[2]دراسات قانونية'!$A$3:$E$600,1,0)</f>
        <v>#N/A</v>
      </c>
    </row>
    <row r="11385" spans="1:35" x14ac:dyDescent="0.25">
      <c r="A11385" s="243">
        <v>339454</v>
      </c>
      <c r="B11385" s="244" t="s">
        <v>15605</v>
      </c>
      <c r="C11385" s="244" t="s">
        <v>348</v>
      </c>
      <c r="D11385" s="245" t="s">
        <v>373</v>
      </c>
      <c r="E11385" s="115" t="s">
        <v>76</v>
      </c>
      <c r="F11385" s="237">
        <v>29637</v>
      </c>
      <c r="G11385" s="245" t="s">
        <v>666</v>
      </c>
      <c r="H11385" s="115" t="s">
        <v>16</v>
      </c>
      <c r="I11385" t="s">
        <v>107</v>
      </c>
      <c r="J11385" s="244" t="s">
        <v>15</v>
      </c>
      <c r="K11385" s="115">
        <v>2000</v>
      </c>
      <c r="L11385" s="115" t="s">
        <v>40</v>
      </c>
      <c r="U11385"/>
      <c r="V11385">
        <v>0</v>
      </c>
      <c r="W11385" s="244"/>
      <c r="AE11385" s="115" t="s">
        <v>4308</v>
      </c>
      <c r="AF11385" s="115" t="s">
        <v>4308</v>
      </c>
      <c r="AG11385" s="115" t="s">
        <v>4308</v>
      </c>
      <c r="AH11385" s="115" t="s">
        <v>4308</v>
      </c>
      <c r="AI11385" s="115" t="e">
        <f>VLOOKUP(A11385,'[2]دراسات قانونية'!$A$3:$E$600,1,0)</f>
        <v>#N/A</v>
      </c>
    </row>
    <row r="11386" spans="1:35" x14ac:dyDescent="0.25">
      <c r="A11386" s="243">
        <v>339455</v>
      </c>
      <c r="B11386" s="244" t="s">
        <v>15606</v>
      </c>
      <c r="C11386" s="244" t="s">
        <v>789</v>
      </c>
      <c r="D11386" s="245" t="s">
        <v>1467</v>
      </c>
      <c r="E11386" s="115" t="s">
        <v>76</v>
      </c>
      <c r="F11386" s="237">
        <v>32803</v>
      </c>
      <c r="G11386" s="245" t="s">
        <v>18</v>
      </c>
      <c r="H11386" s="115" t="s">
        <v>16</v>
      </c>
      <c r="I11386" t="s">
        <v>107</v>
      </c>
      <c r="J11386" s="244" t="s">
        <v>1226</v>
      </c>
      <c r="K11386" s="115">
        <v>2008</v>
      </c>
      <c r="L11386" s="115" t="s">
        <v>18</v>
      </c>
      <c r="U11386"/>
      <c r="V11386">
        <v>0</v>
      </c>
      <c r="W11386" s="244"/>
      <c r="AE11386" s="115" t="s">
        <v>4308</v>
      </c>
      <c r="AF11386" s="115" t="s">
        <v>4308</v>
      </c>
      <c r="AG11386" s="115" t="s">
        <v>4308</v>
      </c>
      <c r="AH11386" s="115" t="s">
        <v>4308</v>
      </c>
      <c r="AI11386" s="115" t="e">
        <f>VLOOKUP(A11386,'[2]دراسات قانونية'!$A$3:$E$600,1,0)</f>
        <v>#N/A</v>
      </c>
    </row>
    <row r="11387" spans="1:35" x14ac:dyDescent="0.25">
      <c r="A11387" s="243">
        <v>339456</v>
      </c>
      <c r="B11387" s="244" t="s">
        <v>15607</v>
      </c>
      <c r="C11387" s="244" t="s">
        <v>339</v>
      </c>
      <c r="D11387" s="245" t="s">
        <v>323</v>
      </c>
      <c r="E11387" s="115" t="s">
        <v>77</v>
      </c>
      <c r="F11387" s="237">
        <v>35435</v>
      </c>
      <c r="G11387" s="245" t="s">
        <v>18</v>
      </c>
      <c r="H11387" s="115" t="s">
        <v>16</v>
      </c>
      <c r="I11387" t="s">
        <v>107</v>
      </c>
      <c r="J11387" s="244" t="s">
        <v>1226</v>
      </c>
      <c r="K11387" s="115">
        <v>2014</v>
      </c>
      <c r="L11387" s="115" t="s">
        <v>30</v>
      </c>
      <c r="U11387"/>
      <c r="V11387">
        <v>0</v>
      </c>
      <c r="W11387" s="244"/>
      <c r="AE11387" s="115" t="s">
        <v>4308</v>
      </c>
      <c r="AF11387" s="115" t="s">
        <v>4308</v>
      </c>
      <c r="AG11387" s="115" t="s">
        <v>4308</v>
      </c>
      <c r="AH11387" s="115" t="s">
        <v>4308</v>
      </c>
      <c r="AI11387" s="115" t="e">
        <f>VLOOKUP(A11387,'[2]دراسات قانونية'!$A$3:$E$600,1,0)</f>
        <v>#N/A</v>
      </c>
    </row>
    <row r="11388" spans="1:35" hidden="1" x14ac:dyDescent="0.25">
      <c r="A11388" s="246">
        <v>339457</v>
      </c>
      <c r="B11388" s="247" t="s">
        <v>15608</v>
      </c>
      <c r="C11388" s="247" t="s">
        <v>837</v>
      </c>
      <c r="D11388" s="248" t="s">
        <v>528</v>
      </c>
      <c r="E11388" t="s">
        <v>77</v>
      </c>
      <c r="F11388" s="126">
        <v>35527</v>
      </c>
      <c r="G11388" s="248" t="s">
        <v>18</v>
      </c>
      <c r="H11388" t="s">
        <v>16</v>
      </c>
      <c r="I11388" t="s">
        <v>129</v>
      </c>
      <c r="J11388" s="247" t="s">
        <v>1226</v>
      </c>
      <c r="K11388"/>
      <c r="L11388" t="s">
        <v>18</v>
      </c>
      <c r="M11388"/>
      <c r="N11388"/>
      <c r="O11388"/>
      <c r="P11388"/>
      <c r="Q11388"/>
      <c r="U11388"/>
      <c r="V11388">
        <v>0</v>
      </c>
      <c r="W11388" s="247"/>
      <c r="X11388"/>
      <c r="Y11388"/>
      <c r="Z11388"/>
      <c r="AA11388"/>
      <c r="AB11388"/>
      <c r="AC11388"/>
      <c r="AD11388"/>
      <c r="AE11388"/>
      <c r="AF11388"/>
      <c r="AG11388"/>
    </row>
    <row r="11389" spans="1:35" x14ac:dyDescent="0.25">
      <c r="A11389" s="243">
        <v>339458</v>
      </c>
      <c r="B11389" s="244" t="s">
        <v>15609</v>
      </c>
      <c r="C11389" s="244" t="s">
        <v>250</v>
      </c>
      <c r="D11389" s="245" t="s">
        <v>445</v>
      </c>
      <c r="E11389" s="115" t="s">
        <v>77</v>
      </c>
      <c r="F11389" s="237"/>
      <c r="G11389" s="245" t="s">
        <v>927</v>
      </c>
      <c r="H11389" s="115" t="s">
        <v>16</v>
      </c>
      <c r="I11389" t="s">
        <v>107</v>
      </c>
      <c r="J11389" s="244" t="s">
        <v>1226</v>
      </c>
      <c r="K11389" s="115">
        <v>2011</v>
      </c>
      <c r="L11389" s="115" t="s">
        <v>37</v>
      </c>
      <c r="U11389"/>
      <c r="V11389">
        <v>0</v>
      </c>
      <c r="W11389" s="244"/>
      <c r="AH11389" s="115" t="s">
        <v>4308</v>
      </c>
      <c r="AI11389" s="115" t="e">
        <f>VLOOKUP(A11389,'[2]دراسات قانونية'!$A$3:$E$600,1,0)</f>
        <v>#N/A</v>
      </c>
    </row>
    <row r="11390" spans="1:35" hidden="1" x14ac:dyDescent="0.25">
      <c r="A11390" s="246">
        <v>339459</v>
      </c>
      <c r="B11390" s="247" t="s">
        <v>15610</v>
      </c>
      <c r="C11390" s="247" t="s">
        <v>227</v>
      </c>
      <c r="D11390" s="248" t="s">
        <v>13616</v>
      </c>
      <c r="E11390" t="s">
        <v>77</v>
      </c>
      <c r="F11390" s="126">
        <v>29463</v>
      </c>
      <c r="G11390" s="248" t="s">
        <v>18</v>
      </c>
      <c r="H11390" t="s">
        <v>16</v>
      </c>
      <c r="I11390" t="s">
        <v>136</v>
      </c>
      <c r="J11390" s="247" t="s">
        <v>1226</v>
      </c>
      <c r="K11390">
        <v>1999</v>
      </c>
      <c r="L11390" t="s">
        <v>18</v>
      </c>
      <c r="M11390"/>
      <c r="N11390"/>
      <c r="O11390"/>
      <c r="P11390"/>
      <c r="Q11390"/>
      <c r="U11390"/>
      <c r="V11390">
        <v>0</v>
      </c>
      <c r="W11390" s="247"/>
      <c r="X11390"/>
      <c r="Y11390"/>
      <c r="Z11390"/>
      <c r="AA11390"/>
      <c r="AB11390"/>
      <c r="AC11390"/>
      <c r="AD11390"/>
      <c r="AE11390"/>
      <c r="AF11390"/>
      <c r="AG11390"/>
    </row>
    <row r="11391" spans="1:35" hidden="1" x14ac:dyDescent="0.25">
      <c r="A11391" s="246">
        <v>339460</v>
      </c>
      <c r="B11391" s="247" t="s">
        <v>15611</v>
      </c>
      <c r="C11391" s="247" t="s">
        <v>394</v>
      </c>
      <c r="D11391" s="248" t="s">
        <v>445</v>
      </c>
      <c r="E11391" t="s">
        <v>77</v>
      </c>
      <c r="F11391" s="126">
        <v>33048</v>
      </c>
      <c r="G11391" s="248" t="s">
        <v>428</v>
      </c>
      <c r="H11391" t="s">
        <v>19</v>
      </c>
      <c r="I11391" t="s">
        <v>136</v>
      </c>
      <c r="J11391" s="247" t="s">
        <v>15</v>
      </c>
      <c r="K11391"/>
      <c r="L11391" t="s">
        <v>30</v>
      </c>
      <c r="M11391"/>
      <c r="N11391"/>
      <c r="O11391"/>
      <c r="P11391"/>
      <c r="Q11391"/>
      <c r="U11391"/>
      <c r="V11391">
        <v>0</v>
      </c>
      <c r="W11391" s="247"/>
      <c r="X11391"/>
      <c r="Y11391"/>
      <c r="Z11391"/>
      <c r="AA11391"/>
      <c r="AB11391"/>
      <c r="AC11391"/>
      <c r="AD11391"/>
      <c r="AE11391"/>
      <c r="AF11391"/>
      <c r="AG11391"/>
    </row>
    <row r="11392" spans="1:35" hidden="1" x14ac:dyDescent="0.25">
      <c r="A11392" s="246">
        <v>339461</v>
      </c>
      <c r="B11392" s="247" t="s">
        <v>15612</v>
      </c>
      <c r="C11392" s="247" t="s">
        <v>15613</v>
      </c>
      <c r="D11392" s="248" t="s">
        <v>1257</v>
      </c>
      <c r="E11392" t="s">
        <v>77</v>
      </c>
      <c r="F11392" s="126">
        <v>33171</v>
      </c>
      <c r="G11392" s="248" t="s">
        <v>666</v>
      </c>
      <c r="H11392" t="s">
        <v>16</v>
      </c>
      <c r="I11392" t="s">
        <v>136</v>
      </c>
      <c r="J11392" s="247" t="s">
        <v>1226</v>
      </c>
      <c r="K11392">
        <v>2015</v>
      </c>
      <c r="L11392" t="s">
        <v>30</v>
      </c>
      <c r="M11392"/>
      <c r="N11392"/>
      <c r="O11392"/>
      <c r="P11392"/>
      <c r="Q11392"/>
      <c r="R11392" s="115">
        <v>9390</v>
      </c>
      <c r="S11392" s="115">
        <v>45722</v>
      </c>
      <c r="T11392" s="115">
        <v>50000</v>
      </c>
      <c r="U11392"/>
      <c r="V11392">
        <v>0</v>
      </c>
      <c r="W11392" s="247"/>
      <c r="X11392"/>
      <c r="Y11392"/>
      <c r="Z11392"/>
      <c r="AA11392"/>
      <c r="AB11392"/>
      <c r="AC11392"/>
      <c r="AD11392"/>
      <c r="AE11392"/>
      <c r="AF11392"/>
      <c r="AG11392"/>
    </row>
    <row r="11393" spans="1:35" hidden="1" x14ac:dyDescent="0.25">
      <c r="A11393" s="246">
        <v>339462</v>
      </c>
      <c r="B11393" s="247" t="s">
        <v>15614</v>
      </c>
      <c r="C11393" s="247" t="s">
        <v>219</v>
      </c>
      <c r="D11393" s="248" t="s">
        <v>415</v>
      </c>
      <c r="E11393" t="s">
        <v>76</v>
      </c>
      <c r="F11393" s="126">
        <v>29435</v>
      </c>
      <c r="G11393" s="248" t="s">
        <v>15615</v>
      </c>
      <c r="H11393" t="s">
        <v>16</v>
      </c>
      <c r="I11393" t="s">
        <v>136</v>
      </c>
      <c r="J11393" s="247" t="s">
        <v>1226</v>
      </c>
      <c r="K11393">
        <v>2022</v>
      </c>
      <c r="L11393" t="s">
        <v>18</v>
      </c>
      <c r="M11393"/>
      <c r="N11393"/>
      <c r="O11393"/>
      <c r="P11393"/>
      <c r="Q11393"/>
      <c r="U11393"/>
      <c r="V11393">
        <v>0</v>
      </c>
      <c r="W11393" s="247"/>
      <c r="X11393"/>
      <c r="Y11393"/>
      <c r="Z11393"/>
      <c r="AA11393"/>
      <c r="AB11393"/>
      <c r="AC11393"/>
      <c r="AD11393"/>
      <c r="AE11393"/>
      <c r="AF11393"/>
      <c r="AG11393"/>
    </row>
    <row r="11394" spans="1:35" x14ac:dyDescent="0.25">
      <c r="A11394" s="243">
        <v>339463</v>
      </c>
      <c r="B11394" s="244" t="s">
        <v>15616</v>
      </c>
      <c r="C11394" s="244" t="s">
        <v>662</v>
      </c>
      <c r="D11394" s="245" t="s">
        <v>12680</v>
      </c>
      <c r="E11394" s="115" t="s">
        <v>76</v>
      </c>
      <c r="F11394" s="237">
        <v>34335</v>
      </c>
      <c r="G11394" s="245" t="s">
        <v>1578</v>
      </c>
      <c r="H11394" s="115" t="s">
        <v>16</v>
      </c>
      <c r="I11394" t="s">
        <v>107</v>
      </c>
      <c r="J11394" s="244" t="s">
        <v>1226</v>
      </c>
      <c r="K11394" s="115">
        <v>2013</v>
      </c>
      <c r="L11394" s="115" t="s">
        <v>40</v>
      </c>
      <c r="U11394"/>
      <c r="V11394">
        <v>0</v>
      </c>
      <c r="W11394" s="244"/>
      <c r="AE11394" s="115" t="s">
        <v>4308</v>
      </c>
      <c r="AF11394" s="115" t="s">
        <v>4308</v>
      </c>
      <c r="AG11394" s="115" t="s">
        <v>4308</v>
      </c>
      <c r="AH11394" s="115" t="s">
        <v>4308</v>
      </c>
      <c r="AI11394" s="115" t="e">
        <f>VLOOKUP(A11394,'[2]دراسات قانونية'!$A$3:$E$600,1,0)</f>
        <v>#N/A</v>
      </c>
    </row>
    <row r="11395" spans="1:35" hidden="1" x14ac:dyDescent="0.25">
      <c r="A11395" s="246">
        <v>339464</v>
      </c>
      <c r="B11395" s="247" t="s">
        <v>15617</v>
      </c>
      <c r="C11395" s="247" t="s">
        <v>1011</v>
      </c>
      <c r="D11395" s="248" t="s">
        <v>1666</v>
      </c>
      <c r="E11395" t="s">
        <v>77</v>
      </c>
      <c r="F11395" s="126">
        <v>33074</v>
      </c>
      <c r="G11395" s="248" t="s">
        <v>47</v>
      </c>
      <c r="H11395" t="s">
        <v>16</v>
      </c>
      <c r="I11395" t="s">
        <v>129</v>
      </c>
      <c r="J11395" s="247" t="s">
        <v>1226</v>
      </c>
      <c r="K11395">
        <v>2009</v>
      </c>
      <c r="L11395" t="s">
        <v>47</v>
      </c>
      <c r="M11395"/>
      <c r="N11395"/>
      <c r="O11395"/>
      <c r="P11395"/>
      <c r="Q11395"/>
      <c r="R11395" s="115">
        <v>8186</v>
      </c>
      <c r="S11395" s="115">
        <v>45685</v>
      </c>
      <c r="T11395" s="115">
        <v>70000</v>
      </c>
      <c r="U11395"/>
      <c r="V11395">
        <v>0</v>
      </c>
      <c r="W11395" s="247"/>
      <c r="X11395"/>
      <c r="Y11395"/>
      <c r="Z11395"/>
      <c r="AA11395"/>
      <c r="AB11395"/>
      <c r="AC11395"/>
      <c r="AD11395"/>
      <c r="AE11395"/>
      <c r="AF11395"/>
      <c r="AG11395"/>
    </row>
    <row r="11396" spans="1:35" hidden="1" x14ac:dyDescent="0.25">
      <c r="A11396" s="246">
        <v>339465</v>
      </c>
      <c r="B11396" s="247" t="s">
        <v>15618</v>
      </c>
      <c r="C11396" s="247" t="s">
        <v>212</v>
      </c>
      <c r="D11396" s="248" t="s">
        <v>1601</v>
      </c>
      <c r="E11396" t="s">
        <v>76</v>
      </c>
      <c r="F11396" s="126">
        <v>36448</v>
      </c>
      <c r="G11396" s="248" t="s">
        <v>15619</v>
      </c>
      <c r="H11396" t="s">
        <v>16</v>
      </c>
      <c r="I11396" t="s">
        <v>129</v>
      </c>
      <c r="J11396" s="247" t="s">
        <v>15</v>
      </c>
      <c r="K11396">
        <v>2018</v>
      </c>
      <c r="L11396" t="s">
        <v>37</v>
      </c>
      <c r="M11396"/>
      <c r="N11396"/>
      <c r="O11396"/>
      <c r="P11396"/>
      <c r="Q11396"/>
      <c r="U11396"/>
      <c r="V11396">
        <v>0</v>
      </c>
      <c r="W11396" s="247"/>
      <c r="X11396"/>
      <c r="Y11396"/>
      <c r="Z11396"/>
      <c r="AA11396"/>
      <c r="AB11396"/>
      <c r="AC11396"/>
      <c r="AD11396"/>
      <c r="AE11396"/>
      <c r="AF11396"/>
      <c r="AG11396"/>
      <c r="AH11396" s="115" t="s">
        <v>4308</v>
      </c>
    </row>
    <row r="11397" spans="1:35" hidden="1" x14ac:dyDescent="0.25">
      <c r="A11397" s="246">
        <v>339466</v>
      </c>
      <c r="B11397" s="247" t="s">
        <v>15620</v>
      </c>
      <c r="C11397" s="247" t="s">
        <v>750</v>
      </c>
      <c r="D11397" s="248" t="s">
        <v>280</v>
      </c>
      <c r="E11397" t="s">
        <v>76</v>
      </c>
      <c r="F11397" s="126">
        <v>33090</v>
      </c>
      <c r="G11397" s="248" t="s">
        <v>30</v>
      </c>
      <c r="H11397" t="s">
        <v>16</v>
      </c>
      <c r="I11397" t="s">
        <v>136</v>
      </c>
      <c r="J11397" s="247" t="s">
        <v>1226</v>
      </c>
      <c r="K11397">
        <v>2009</v>
      </c>
      <c r="L11397" t="s">
        <v>18</v>
      </c>
      <c r="M11397"/>
      <c r="N11397"/>
      <c r="O11397"/>
      <c r="P11397"/>
      <c r="Q11397"/>
      <c r="U11397"/>
      <c r="V11397">
        <v>0</v>
      </c>
      <c r="W11397" s="247"/>
      <c r="X11397"/>
      <c r="Y11397"/>
      <c r="Z11397"/>
      <c r="AA11397"/>
      <c r="AB11397"/>
      <c r="AC11397"/>
      <c r="AD11397"/>
      <c r="AE11397"/>
      <c r="AF11397"/>
      <c r="AG11397"/>
    </row>
    <row r="11398" spans="1:35" hidden="1" x14ac:dyDescent="0.25">
      <c r="A11398" s="243">
        <v>339467</v>
      </c>
      <c r="B11398" s="244" t="s">
        <v>3156</v>
      </c>
      <c r="C11398" s="244" t="s">
        <v>250</v>
      </c>
      <c r="D11398" s="245" t="s">
        <v>3157</v>
      </c>
      <c r="E11398" s="115" t="s">
        <v>76</v>
      </c>
      <c r="F11398" s="237">
        <v>28893</v>
      </c>
      <c r="G11398" s="245" t="s">
        <v>3158</v>
      </c>
      <c r="H11398" s="115" t="s">
        <v>16</v>
      </c>
      <c r="I11398" t="s">
        <v>199</v>
      </c>
      <c r="J11398" s="244" t="s">
        <v>1226</v>
      </c>
      <c r="L11398" s="115" t="s">
        <v>18</v>
      </c>
      <c r="U11398"/>
      <c r="V11398">
        <v>0</v>
      </c>
      <c r="W11398" s="244"/>
    </row>
    <row r="11399" spans="1:35" x14ac:dyDescent="0.25">
      <c r="A11399" s="243">
        <v>339468</v>
      </c>
      <c r="B11399" s="244" t="s">
        <v>15621</v>
      </c>
      <c r="C11399" s="244" t="s">
        <v>360</v>
      </c>
      <c r="D11399" s="245" t="s">
        <v>323</v>
      </c>
      <c r="E11399" s="115" t="s">
        <v>76</v>
      </c>
      <c r="F11399" s="237">
        <v>37216</v>
      </c>
      <c r="G11399" s="245" t="s">
        <v>215</v>
      </c>
      <c r="H11399" s="115" t="s">
        <v>19</v>
      </c>
      <c r="I11399" t="s">
        <v>107</v>
      </c>
      <c r="J11399" s="244" t="s">
        <v>15</v>
      </c>
      <c r="K11399" s="115">
        <v>2020</v>
      </c>
      <c r="L11399" s="115" t="s">
        <v>18</v>
      </c>
      <c r="U11399"/>
      <c r="V11399">
        <v>0</v>
      </c>
      <c r="W11399" s="244"/>
      <c r="AE11399" s="115" t="s">
        <v>4308</v>
      </c>
      <c r="AF11399" s="115" t="s">
        <v>4308</v>
      </c>
      <c r="AG11399" s="115" t="s">
        <v>4308</v>
      </c>
      <c r="AH11399" s="115" t="s">
        <v>4308</v>
      </c>
      <c r="AI11399" s="115" t="e">
        <f>VLOOKUP(A11399,'[2]دراسات قانونية'!$A$3:$E$600,1,0)</f>
        <v>#N/A</v>
      </c>
    </row>
    <row r="11400" spans="1:35" x14ac:dyDescent="0.25">
      <c r="A11400" s="243">
        <v>339469</v>
      </c>
      <c r="B11400" s="244" t="s">
        <v>15622</v>
      </c>
      <c r="C11400" s="244" t="s">
        <v>589</v>
      </c>
      <c r="D11400" s="245" t="s">
        <v>536</v>
      </c>
      <c r="E11400" s="115" t="s">
        <v>77</v>
      </c>
      <c r="F11400" s="237">
        <v>36892</v>
      </c>
      <c r="G11400" s="245" t="s">
        <v>18</v>
      </c>
      <c r="H11400" s="115" t="s">
        <v>16</v>
      </c>
      <c r="I11400" t="s">
        <v>107</v>
      </c>
      <c r="J11400" s="244" t="s">
        <v>15</v>
      </c>
      <c r="K11400" s="115">
        <v>2019</v>
      </c>
      <c r="L11400" s="115" t="s">
        <v>18</v>
      </c>
      <c r="U11400"/>
      <c r="V11400">
        <v>0</v>
      </c>
      <c r="W11400" s="244"/>
      <c r="AH11400" s="115" t="s">
        <v>4308</v>
      </c>
      <c r="AI11400" s="115" t="e">
        <f>VLOOKUP(A11400,'[2]دراسات قانونية'!$A$3:$E$600,1,0)</f>
        <v>#N/A</v>
      </c>
    </row>
    <row r="11401" spans="1:35" hidden="1" x14ac:dyDescent="0.25">
      <c r="A11401" s="243">
        <v>339470</v>
      </c>
      <c r="B11401" s="244" t="s">
        <v>3429</v>
      </c>
      <c r="C11401" s="244" t="s">
        <v>3430</v>
      </c>
      <c r="D11401" s="245" t="s">
        <v>450</v>
      </c>
      <c r="E11401" s="115" t="s">
        <v>77</v>
      </c>
      <c r="F11401" s="237">
        <v>32060</v>
      </c>
      <c r="G11401" s="245" t="s">
        <v>18</v>
      </c>
      <c r="H11401" s="115" t="s">
        <v>16</v>
      </c>
      <c r="I11401" t="s">
        <v>199</v>
      </c>
      <c r="J11401" s="244" t="s">
        <v>1226</v>
      </c>
      <c r="L11401" s="115" t="s">
        <v>18</v>
      </c>
      <c r="U11401"/>
      <c r="V11401">
        <v>0</v>
      </c>
      <c r="W11401" s="244"/>
    </row>
    <row r="11402" spans="1:35" hidden="1" x14ac:dyDescent="0.25">
      <c r="A11402" s="246">
        <v>339471</v>
      </c>
      <c r="B11402" s="247" t="s">
        <v>15623</v>
      </c>
      <c r="C11402" s="247" t="s">
        <v>348</v>
      </c>
      <c r="D11402" s="248" t="s">
        <v>222</v>
      </c>
      <c r="E11402" t="s">
        <v>77</v>
      </c>
      <c r="F11402" s="126">
        <v>37876</v>
      </c>
      <c r="G11402" s="248" t="s">
        <v>918</v>
      </c>
      <c r="H11402" t="s">
        <v>16</v>
      </c>
      <c r="I11402" t="s">
        <v>136</v>
      </c>
      <c r="J11402" s="247" t="s">
        <v>1226</v>
      </c>
      <c r="K11402">
        <v>2021</v>
      </c>
      <c r="L11402" t="s">
        <v>30</v>
      </c>
      <c r="M11402"/>
      <c r="N11402"/>
      <c r="O11402"/>
      <c r="P11402"/>
      <c r="Q11402"/>
      <c r="U11402"/>
      <c r="V11402">
        <v>0</v>
      </c>
      <c r="W11402" s="247"/>
      <c r="X11402"/>
      <c r="Y11402"/>
      <c r="Z11402"/>
      <c r="AA11402"/>
      <c r="AB11402"/>
      <c r="AC11402"/>
      <c r="AD11402"/>
      <c r="AE11402"/>
      <c r="AF11402"/>
      <c r="AG11402"/>
      <c r="AH11402" s="115" t="s">
        <v>4308</v>
      </c>
    </row>
    <row r="11403" spans="1:35" hidden="1" x14ac:dyDescent="0.25">
      <c r="A11403" s="246">
        <v>339472</v>
      </c>
      <c r="B11403" s="247" t="s">
        <v>15624</v>
      </c>
      <c r="C11403" s="247" t="s">
        <v>15625</v>
      </c>
      <c r="D11403" s="248" t="s">
        <v>378</v>
      </c>
      <c r="E11403" t="s">
        <v>76</v>
      </c>
      <c r="F11403" s="126">
        <v>36870</v>
      </c>
      <c r="G11403" s="248" t="s">
        <v>18</v>
      </c>
      <c r="H11403" t="s">
        <v>16</v>
      </c>
      <c r="I11403" t="s">
        <v>136</v>
      </c>
      <c r="J11403" s="247" t="s">
        <v>1226</v>
      </c>
      <c r="K11403"/>
      <c r="L11403" t="s">
        <v>18</v>
      </c>
      <c r="M11403"/>
      <c r="N11403"/>
      <c r="O11403"/>
      <c r="P11403"/>
      <c r="Q11403"/>
      <c r="U11403"/>
      <c r="V11403">
        <v>0</v>
      </c>
      <c r="W11403" s="247"/>
      <c r="X11403"/>
      <c r="Y11403"/>
      <c r="Z11403"/>
      <c r="AA11403"/>
      <c r="AB11403"/>
      <c r="AC11403"/>
      <c r="AD11403"/>
      <c r="AE11403"/>
      <c r="AF11403"/>
      <c r="AG11403"/>
    </row>
    <row r="11404" spans="1:35" hidden="1" x14ac:dyDescent="0.25">
      <c r="A11404" s="246">
        <v>339473</v>
      </c>
      <c r="B11404" s="247" t="s">
        <v>15626</v>
      </c>
      <c r="C11404" s="247" t="s">
        <v>227</v>
      </c>
      <c r="D11404" s="248" t="s">
        <v>320</v>
      </c>
      <c r="E11404" t="s">
        <v>77</v>
      </c>
      <c r="F11404" s="126">
        <v>35065</v>
      </c>
      <c r="G11404" s="248" t="s">
        <v>37</v>
      </c>
      <c r="H11404" t="s">
        <v>16</v>
      </c>
      <c r="I11404" t="s">
        <v>129</v>
      </c>
      <c r="J11404" s="247" t="s">
        <v>1226</v>
      </c>
      <c r="K11404">
        <v>2021</v>
      </c>
      <c r="L11404" t="s">
        <v>37</v>
      </c>
      <c r="M11404"/>
      <c r="N11404"/>
      <c r="O11404"/>
      <c r="P11404"/>
      <c r="Q11404"/>
      <c r="R11404" s="115">
        <v>9035</v>
      </c>
      <c r="S11404" s="115">
        <v>45713</v>
      </c>
      <c r="T11404" s="115">
        <v>70000</v>
      </c>
      <c r="U11404"/>
      <c r="V11404">
        <v>0</v>
      </c>
      <c r="W11404" s="247"/>
      <c r="X11404"/>
      <c r="Y11404"/>
      <c r="Z11404"/>
      <c r="AA11404"/>
      <c r="AB11404"/>
      <c r="AC11404"/>
      <c r="AD11404"/>
      <c r="AE11404"/>
      <c r="AF11404"/>
      <c r="AG11404"/>
    </row>
    <row r="11405" spans="1:35" hidden="1" x14ac:dyDescent="0.25">
      <c r="A11405" s="246">
        <v>339474</v>
      </c>
      <c r="B11405" s="247" t="s">
        <v>15627</v>
      </c>
      <c r="C11405" s="247" t="s">
        <v>11284</v>
      </c>
      <c r="D11405" s="248" t="s">
        <v>504</v>
      </c>
      <c r="E11405" t="s">
        <v>77</v>
      </c>
      <c r="F11405" s="126">
        <v>31556</v>
      </c>
      <c r="G11405" s="248" t="s">
        <v>18</v>
      </c>
      <c r="H11405" t="s">
        <v>16</v>
      </c>
      <c r="I11405" t="s">
        <v>129</v>
      </c>
      <c r="J11405" s="247" t="s">
        <v>15</v>
      </c>
      <c r="K11405">
        <v>2022</v>
      </c>
      <c r="L11405" t="s">
        <v>30</v>
      </c>
      <c r="M11405"/>
      <c r="N11405"/>
      <c r="O11405"/>
      <c r="P11405"/>
      <c r="Q11405"/>
      <c r="U11405"/>
      <c r="V11405">
        <v>0</v>
      </c>
      <c r="W11405" s="247"/>
      <c r="X11405"/>
      <c r="Y11405"/>
      <c r="Z11405"/>
      <c r="AA11405"/>
      <c r="AB11405"/>
      <c r="AC11405"/>
      <c r="AD11405"/>
      <c r="AE11405"/>
      <c r="AF11405"/>
      <c r="AG11405"/>
    </row>
    <row r="11406" spans="1:35" hidden="1" x14ac:dyDescent="0.25">
      <c r="A11406" s="246">
        <v>339475</v>
      </c>
      <c r="B11406" s="247" t="s">
        <v>15628</v>
      </c>
      <c r="C11406" s="247" t="s">
        <v>339</v>
      </c>
      <c r="D11406" s="248" t="s">
        <v>265</v>
      </c>
      <c r="E11406" t="s">
        <v>77</v>
      </c>
      <c r="F11406" s="126">
        <v>33984</v>
      </c>
      <c r="G11406" s="248" t="s">
        <v>462</v>
      </c>
      <c r="H11406" t="s">
        <v>16</v>
      </c>
      <c r="I11406" t="s">
        <v>5306</v>
      </c>
      <c r="J11406" s="247" t="s">
        <v>1226</v>
      </c>
      <c r="K11406">
        <v>2011</v>
      </c>
      <c r="L11406" t="s">
        <v>30</v>
      </c>
      <c r="M11406"/>
      <c r="N11406"/>
      <c r="O11406"/>
      <c r="P11406"/>
      <c r="Q11406"/>
      <c r="U11406"/>
      <c r="V11406">
        <v>0</v>
      </c>
      <c r="W11406" s="247"/>
      <c r="X11406"/>
      <c r="Y11406"/>
      <c r="Z11406"/>
      <c r="AA11406"/>
      <c r="AB11406"/>
      <c r="AC11406"/>
      <c r="AD11406"/>
      <c r="AE11406"/>
      <c r="AF11406"/>
      <c r="AG11406"/>
    </row>
    <row r="11407" spans="1:35" hidden="1" x14ac:dyDescent="0.25">
      <c r="A11407" s="246">
        <v>339476</v>
      </c>
      <c r="B11407" s="247" t="s">
        <v>15629</v>
      </c>
      <c r="C11407" s="247" t="s">
        <v>218</v>
      </c>
      <c r="D11407" s="248" t="s">
        <v>222</v>
      </c>
      <c r="E11407" t="s">
        <v>77</v>
      </c>
      <c r="F11407" s="126">
        <v>31780</v>
      </c>
      <c r="G11407" s="248" t="s">
        <v>1527</v>
      </c>
      <c r="H11407" t="s">
        <v>16</v>
      </c>
      <c r="I11407" t="s">
        <v>129</v>
      </c>
      <c r="J11407" s="247" t="s">
        <v>1226</v>
      </c>
      <c r="K11407">
        <v>2012</v>
      </c>
      <c r="L11407" t="s">
        <v>30</v>
      </c>
      <c r="M11407"/>
      <c r="N11407"/>
      <c r="O11407"/>
      <c r="P11407"/>
      <c r="Q11407"/>
      <c r="U11407"/>
      <c r="V11407">
        <v>0</v>
      </c>
      <c r="W11407" s="247"/>
      <c r="X11407"/>
      <c r="Y11407"/>
      <c r="Z11407"/>
      <c r="AA11407"/>
      <c r="AB11407"/>
      <c r="AC11407"/>
      <c r="AD11407"/>
      <c r="AE11407"/>
      <c r="AF11407"/>
      <c r="AG11407"/>
    </row>
    <row r="11408" spans="1:35" hidden="1" x14ac:dyDescent="0.25">
      <c r="A11408" s="246">
        <v>339477</v>
      </c>
      <c r="B11408" s="247" t="s">
        <v>15630</v>
      </c>
      <c r="C11408" s="247" t="s">
        <v>908</v>
      </c>
      <c r="D11408" s="248" t="s">
        <v>222</v>
      </c>
      <c r="E11408" t="s">
        <v>77</v>
      </c>
      <c r="F11408" s="126">
        <v>35065</v>
      </c>
      <c r="G11408" s="248" t="s">
        <v>18</v>
      </c>
      <c r="H11408" t="s">
        <v>16</v>
      </c>
      <c r="I11408" t="s">
        <v>5306</v>
      </c>
      <c r="J11408" s="247" t="s">
        <v>15</v>
      </c>
      <c r="K11408"/>
      <c r="L11408" t="s">
        <v>18</v>
      </c>
      <c r="M11408"/>
      <c r="N11408"/>
      <c r="O11408"/>
      <c r="P11408"/>
      <c r="Q11408"/>
      <c r="U11408"/>
      <c r="V11408">
        <v>0</v>
      </c>
      <c r="W11408" s="247"/>
      <c r="X11408"/>
      <c r="Y11408"/>
      <c r="Z11408"/>
      <c r="AA11408"/>
      <c r="AB11408"/>
      <c r="AC11408"/>
      <c r="AD11408"/>
      <c r="AE11408"/>
      <c r="AF11408"/>
      <c r="AG11408"/>
    </row>
    <row r="11409" spans="1:35" hidden="1" x14ac:dyDescent="0.25">
      <c r="A11409" s="246">
        <v>339478</v>
      </c>
      <c r="B11409" s="247" t="s">
        <v>15631</v>
      </c>
      <c r="C11409" s="247" t="s">
        <v>11949</v>
      </c>
      <c r="D11409" s="248" t="s">
        <v>281</v>
      </c>
      <c r="E11409" t="s">
        <v>77</v>
      </c>
      <c r="F11409" s="126">
        <v>30972</v>
      </c>
      <c r="G11409" s="248" t="s">
        <v>18</v>
      </c>
      <c r="H11409" t="s">
        <v>16</v>
      </c>
      <c r="I11409" t="s">
        <v>129</v>
      </c>
      <c r="J11409" s="247" t="s">
        <v>1226</v>
      </c>
      <c r="K11409">
        <v>2018</v>
      </c>
      <c r="L11409" t="s">
        <v>73</v>
      </c>
      <c r="M11409"/>
      <c r="N11409"/>
      <c r="O11409"/>
      <c r="P11409"/>
      <c r="Q11409"/>
      <c r="U11409"/>
      <c r="V11409">
        <v>0</v>
      </c>
      <c r="W11409" s="247"/>
      <c r="X11409"/>
      <c r="Y11409"/>
      <c r="Z11409"/>
      <c r="AA11409"/>
      <c r="AB11409"/>
      <c r="AC11409"/>
      <c r="AD11409"/>
      <c r="AE11409"/>
      <c r="AF11409"/>
      <c r="AG11409"/>
    </row>
    <row r="11410" spans="1:35" hidden="1" x14ac:dyDescent="0.25">
      <c r="A11410" s="246">
        <v>339479</v>
      </c>
      <c r="B11410" s="247" t="s">
        <v>15632</v>
      </c>
      <c r="C11410" s="247" t="s">
        <v>821</v>
      </c>
      <c r="D11410" s="248"/>
      <c r="E11410" t="s">
        <v>77</v>
      </c>
      <c r="F11410" s="126">
        <v>26807</v>
      </c>
      <c r="G11410" s="248" t="s">
        <v>18</v>
      </c>
      <c r="H11410" t="s">
        <v>16</v>
      </c>
      <c r="I11410" t="s">
        <v>129</v>
      </c>
      <c r="J11410" s="247" t="s">
        <v>1226</v>
      </c>
      <c r="K11410">
        <v>1991</v>
      </c>
      <c r="L11410" t="s">
        <v>18</v>
      </c>
      <c r="M11410"/>
      <c r="N11410"/>
      <c r="O11410"/>
      <c r="P11410"/>
      <c r="Q11410"/>
      <c r="U11410"/>
      <c r="V11410">
        <v>0</v>
      </c>
      <c r="W11410" s="247"/>
      <c r="X11410"/>
      <c r="Y11410"/>
      <c r="Z11410"/>
      <c r="AA11410"/>
      <c r="AB11410"/>
      <c r="AC11410"/>
      <c r="AD11410"/>
      <c r="AE11410"/>
      <c r="AF11410"/>
      <c r="AG11410"/>
      <c r="AH11410" s="115" t="s">
        <v>4308</v>
      </c>
    </row>
    <row r="11411" spans="1:35" hidden="1" x14ac:dyDescent="0.25">
      <c r="A11411" s="246">
        <v>339480</v>
      </c>
      <c r="B11411" s="247" t="s">
        <v>15633</v>
      </c>
      <c r="C11411" s="247" t="s">
        <v>241</v>
      </c>
      <c r="D11411" s="248" t="s">
        <v>298</v>
      </c>
      <c r="E11411" t="s">
        <v>77</v>
      </c>
      <c r="F11411" s="126">
        <v>33882</v>
      </c>
      <c r="G11411" s="248" t="s">
        <v>211</v>
      </c>
      <c r="H11411" t="s">
        <v>16</v>
      </c>
      <c r="I11411" t="s">
        <v>136</v>
      </c>
      <c r="J11411" s="247" t="s">
        <v>1226</v>
      </c>
      <c r="K11411">
        <v>2011</v>
      </c>
      <c r="L11411" t="s">
        <v>30</v>
      </c>
      <c r="M11411"/>
      <c r="N11411"/>
      <c r="O11411"/>
      <c r="P11411"/>
      <c r="Q11411"/>
      <c r="U11411"/>
      <c r="V11411">
        <v>0</v>
      </c>
      <c r="W11411" s="247"/>
      <c r="X11411"/>
      <c r="Y11411"/>
      <c r="Z11411"/>
      <c r="AA11411"/>
      <c r="AB11411"/>
      <c r="AC11411"/>
      <c r="AD11411"/>
      <c r="AE11411"/>
      <c r="AF11411"/>
      <c r="AG11411"/>
    </row>
    <row r="11412" spans="1:35" hidden="1" x14ac:dyDescent="0.25">
      <c r="A11412" s="246">
        <v>339481</v>
      </c>
      <c r="B11412" s="247" t="s">
        <v>15634</v>
      </c>
      <c r="C11412" s="247" t="s">
        <v>348</v>
      </c>
      <c r="D11412" s="248" t="s">
        <v>728</v>
      </c>
      <c r="E11412" t="s">
        <v>76</v>
      </c>
      <c r="F11412" s="126">
        <v>34796</v>
      </c>
      <c r="G11412" s="248" t="s">
        <v>1772</v>
      </c>
      <c r="H11412" t="s">
        <v>16</v>
      </c>
      <c r="I11412" t="s">
        <v>129</v>
      </c>
      <c r="J11412" s="247" t="s">
        <v>15</v>
      </c>
      <c r="K11412">
        <v>2013</v>
      </c>
      <c r="L11412" t="s">
        <v>40</v>
      </c>
      <c r="M11412"/>
      <c r="N11412"/>
      <c r="O11412"/>
      <c r="P11412"/>
      <c r="Q11412"/>
      <c r="R11412" s="115">
        <v>8898</v>
      </c>
      <c r="S11412" s="115">
        <v>45707</v>
      </c>
      <c r="T11412" s="115">
        <v>80000</v>
      </c>
      <c r="U11412"/>
      <c r="V11412">
        <v>0</v>
      </c>
      <c r="W11412" s="247"/>
      <c r="X11412"/>
      <c r="Y11412"/>
      <c r="Z11412"/>
      <c r="AA11412"/>
      <c r="AB11412"/>
      <c r="AC11412"/>
      <c r="AD11412"/>
      <c r="AE11412"/>
      <c r="AF11412"/>
      <c r="AG11412"/>
    </row>
    <row r="11413" spans="1:35" hidden="1" x14ac:dyDescent="0.25">
      <c r="A11413" s="243">
        <v>339482</v>
      </c>
      <c r="B11413" s="244" t="s">
        <v>2099</v>
      </c>
      <c r="C11413" s="244" t="s">
        <v>332</v>
      </c>
      <c r="D11413" s="245" t="s">
        <v>281</v>
      </c>
      <c r="E11413" s="115" t="s">
        <v>77</v>
      </c>
      <c r="F11413" s="237">
        <v>31855</v>
      </c>
      <c r="G11413" s="245" t="s">
        <v>713</v>
      </c>
      <c r="H11413" s="115" t="s">
        <v>16</v>
      </c>
      <c r="I11413" t="s">
        <v>199</v>
      </c>
      <c r="J11413" s="244" t="s">
        <v>1226</v>
      </c>
      <c r="L11413" s="115" t="s">
        <v>67</v>
      </c>
      <c r="U11413"/>
      <c r="V11413">
        <v>0</v>
      </c>
      <c r="W11413" s="244"/>
    </row>
    <row r="11414" spans="1:35" hidden="1" x14ac:dyDescent="0.25">
      <c r="A11414" s="246">
        <v>339483</v>
      </c>
      <c r="B11414" s="247" t="s">
        <v>15635</v>
      </c>
      <c r="C11414" s="247" t="s">
        <v>339</v>
      </c>
      <c r="D11414" s="248" t="s">
        <v>421</v>
      </c>
      <c r="E11414" t="s">
        <v>77</v>
      </c>
      <c r="F11414" s="126">
        <v>30321</v>
      </c>
      <c r="G11414" s="248" t="s">
        <v>18</v>
      </c>
      <c r="H11414" t="s">
        <v>16</v>
      </c>
      <c r="I11414" t="s">
        <v>136</v>
      </c>
      <c r="J11414" s="247" t="s">
        <v>1226</v>
      </c>
      <c r="K11414">
        <v>2001</v>
      </c>
      <c r="L11414" t="s">
        <v>30</v>
      </c>
      <c r="M11414"/>
      <c r="N11414"/>
      <c r="O11414"/>
      <c r="P11414"/>
      <c r="Q11414"/>
      <c r="U11414"/>
      <c r="V11414">
        <v>0</v>
      </c>
      <c r="W11414" s="247"/>
      <c r="X11414"/>
      <c r="Y11414"/>
      <c r="Z11414"/>
      <c r="AA11414"/>
      <c r="AB11414"/>
      <c r="AC11414"/>
      <c r="AD11414"/>
      <c r="AE11414"/>
      <c r="AF11414"/>
      <c r="AG11414"/>
    </row>
    <row r="11415" spans="1:35" hidden="1" x14ac:dyDescent="0.25">
      <c r="A11415" s="246">
        <v>339484</v>
      </c>
      <c r="B11415" s="247" t="s">
        <v>15636</v>
      </c>
      <c r="C11415" s="247" t="s">
        <v>984</v>
      </c>
      <c r="D11415" s="248" t="s">
        <v>238</v>
      </c>
      <c r="E11415" t="s">
        <v>77</v>
      </c>
      <c r="F11415" s="126">
        <v>31907</v>
      </c>
      <c r="G11415" s="248" t="s">
        <v>15637</v>
      </c>
      <c r="H11415" t="s">
        <v>16</v>
      </c>
      <c r="I11415" t="s">
        <v>136</v>
      </c>
      <c r="J11415" s="247" t="s">
        <v>1226</v>
      </c>
      <c r="K11415">
        <v>2005</v>
      </c>
      <c r="L11415" t="s">
        <v>70</v>
      </c>
      <c r="M11415"/>
      <c r="N11415"/>
      <c r="O11415"/>
      <c r="P11415"/>
      <c r="Q11415"/>
      <c r="U11415"/>
      <c r="V11415">
        <v>0</v>
      </c>
      <c r="W11415" s="247"/>
      <c r="X11415"/>
      <c r="Y11415"/>
      <c r="Z11415"/>
      <c r="AA11415"/>
      <c r="AB11415"/>
      <c r="AC11415"/>
      <c r="AD11415"/>
      <c r="AE11415"/>
      <c r="AF11415"/>
      <c r="AG11415"/>
    </row>
    <row r="11416" spans="1:35" hidden="1" x14ac:dyDescent="0.25">
      <c r="A11416" s="246">
        <v>339485</v>
      </c>
      <c r="B11416" s="247" t="s">
        <v>15638</v>
      </c>
      <c r="C11416" s="247" t="s">
        <v>212</v>
      </c>
      <c r="D11416" s="248" t="s">
        <v>11274</v>
      </c>
      <c r="E11416" t="s">
        <v>76</v>
      </c>
      <c r="F11416" s="126">
        <v>33988</v>
      </c>
      <c r="G11416" s="248" t="s">
        <v>18</v>
      </c>
      <c r="H11416" t="s">
        <v>16</v>
      </c>
      <c r="I11416" t="s">
        <v>136</v>
      </c>
      <c r="J11416" s="247" t="s">
        <v>1226</v>
      </c>
      <c r="K11416">
        <v>2011</v>
      </c>
      <c r="L11416" t="s">
        <v>58</v>
      </c>
      <c r="M11416"/>
      <c r="N11416"/>
      <c r="O11416"/>
      <c r="P11416"/>
      <c r="Q11416"/>
      <c r="U11416"/>
      <c r="V11416">
        <v>0</v>
      </c>
      <c r="W11416" s="247"/>
      <c r="X11416"/>
      <c r="Y11416"/>
      <c r="Z11416"/>
      <c r="AA11416"/>
      <c r="AB11416"/>
      <c r="AC11416"/>
      <c r="AD11416"/>
      <c r="AE11416"/>
      <c r="AF11416"/>
      <c r="AG11416"/>
    </row>
    <row r="11417" spans="1:35" hidden="1" x14ac:dyDescent="0.25">
      <c r="A11417" s="246">
        <v>339486</v>
      </c>
      <c r="B11417" s="247" t="s">
        <v>15639</v>
      </c>
      <c r="C11417" s="247" t="s">
        <v>339</v>
      </c>
      <c r="D11417" s="248" t="s">
        <v>1051</v>
      </c>
      <c r="E11417" t="s">
        <v>76</v>
      </c>
      <c r="F11417" s="126">
        <v>29483</v>
      </c>
      <c r="G11417" s="248" t="s">
        <v>37</v>
      </c>
      <c r="H11417" t="s">
        <v>16</v>
      </c>
      <c r="I11417" t="s">
        <v>136</v>
      </c>
      <c r="J11417" s="247" t="s">
        <v>15</v>
      </c>
      <c r="K11417"/>
      <c r="L11417" t="s">
        <v>37</v>
      </c>
      <c r="M11417"/>
      <c r="N11417"/>
      <c r="O11417"/>
      <c r="P11417"/>
      <c r="Q11417"/>
      <c r="U11417"/>
      <c r="V11417">
        <v>0</v>
      </c>
      <c r="W11417" s="247"/>
      <c r="X11417"/>
      <c r="Y11417"/>
      <c r="Z11417"/>
      <c r="AA11417"/>
      <c r="AB11417"/>
      <c r="AC11417"/>
      <c r="AD11417"/>
      <c r="AE11417"/>
      <c r="AF11417" t="s">
        <v>4308</v>
      </c>
      <c r="AG11417" t="s">
        <v>4308</v>
      </c>
      <c r="AH11417" s="115" t="s">
        <v>4308</v>
      </c>
    </row>
    <row r="11418" spans="1:35" hidden="1" x14ac:dyDescent="0.25">
      <c r="A11418" s="246">
        <v>339487</v>
      </c>
      <c r="B11418" s="247" t="s">
        <v>15640</v>
      </c>
      <c r="C11418" s="247" t="s">
        <v>750</v>
      </c>
      <c r="D11418" s="248" t="s">
        <v>420</v>
      </c>
      <c r="E11418" t="s">
        <v>77</v>
      </c>
      <c r="F11418" s="126">
        <v>31935</v>
      </c>
      <c r="G11418" s="248" t="s">
        <v>211</v>
      </c>
      <c r="H11418" t="s">
        <v>16</v>
      </c>
      <c r="I11418" t="s">
        <v>136</v>
      </c>
      <c r="J11418" s="247" t="s">
        <v>1226</v>
      </c>
      <c r="K11418">
        <v>2005</v>
      </c>
      <c r="L11418" t="s">
        <v>18</v>
      </c>
      <c r="M11418"/>
      <c r="N11418"/>
      <c r="O11418"/>
      <c r="P11418"/>
      <c r="Q11418"/>
      <c r="U11418"/>
      <c r="V11418">
        <v>0</v>
      </c>
      <c r="W11418" s="247"/>
      <c r="X11418"/>
      <c r="Y11418"/>
      <c r="Z11418"/>
      <c r="AA11418"/>
      <c r="AB11418"/>
      <c r="AC11418"/>
      <c r="AD11418"/>
      <c r="AE11418"/>
      <c r="AF11418"/>
      <c r="AG11418"/>
    </row>
    <row r="11419" spans="1:35" hidden="1" x14ac:dyDescent="0.25">
      <c r="A11419" s="246">
        <v>339488</v>
      </c>
      <c r="B11419" s="247" t="s">
        <v>15641</v>
      </c>
      <c r="C11419" s="247" t="s">
        <v>15642</v>
      </c>
      <c r="D11419" s="248" t="s">
        <v>1413</v>
      </c>
      <c r="E11419" t="s">
        <v>77</v>
      </c>
      <c r="F11419" s="126">
        <v>31788</v>
      </c>
      <c r="G11419" s="248" t="s">
        <v>67</v>
      </c>
      <c r="H11419" t="s">
        <v>16</v>
      </c>
      <c r="I11419" t="s">
        <v>129</v>
      </c>
      <c r="J11419" s="247" t="s">
        <v>1226</v>
      </c>
      <c r="K11419">
        <v>2006</v>
      </c>
      <c r="L11419" t="s">
        <v>67</v>
      </c>
      <c r="M11419"/>
      <c r="N11419"/>
      <c r="O11419"/>
      <c r="P11419"/>
      <c r="Q11419"/>
      <c r="U11419"/>
      <c r="V11419">
        <v>0</v>
      </c>
      <c r="W11419" s="247"/>
      <c r="X11419"/>
      <c r="Y11419"/>
      <c r="Z11419"/>
      <c r="AA11419"/>
      <c r="AB11419"/>
      <c r="AC11419"/>
      <c r="AD11419"/>
      <c r="AE11419"/>
      <c r="AF11419"/>
      <c r="AG11419"/>
    </row>
    <row r="11420" spans="1:35" hidden="1" x14ac:dyDescent="0.25">
      <c r="A11420" s="246">
        <v>339489</v>
      </c>
      <c r="B11420" s="247" t="s">
        <v>15643</v>
      </c>
      <c r="C11420" s="247" t="s">
        <v>570</v>
      </c>
      <c r="D11420" s="248" t="s">
        <v>560</v>
      </c>
      <c r="E11420" t="s">
        <v>77</v>
      </c>
      <c r="F11420" s="126">
        <v>34772</v>
      </c>
      <c r="G11420" s="248" t="s">
        <v>18</v>
      </c>
      <c r="H11420" t="s">
        <v>16</v>
      </c>
      <c r="I11420" t="s">
        <v>129</v>
      </c>
      <c r="J11420" s="247" t="s">
        <v>15</v>
      </c>
      <c r="K11420">
        <v>2013</v>
      </c>
      <c r="L11420" t="s">
        <v>73</v>
      </c>
      <c r="M11420"/>
      <c r="N11420"/>
      <c r="O11420"/>
      <c r="P11420"/>
      <c r="Q11420"/>
      <c r="U11420"/>
      <c r="V11420">
        <v>0</v>
      </c>
      <c r="W11420" s="247"/>
      <c r="X11420"/>
      <c r="Y11420"/>
      <c r="Z11420"/>
      <c r="AA11420"/>
      <c r="AB11420"/>
      <c r="AC11420"/>
      <c r="AD11420"/>
      <c r="AE11420"/>
      <c r="AF11420"/>
      <c r="AG11420"/>
      <c r="AH11420" s="115" t="s">
        <v>4308</v>
      </c>
    </row>
    <row r="11421" spans="1:35" hidden="1" x14ac:dyDescent="0.25">
      <c r="A11421" s="243">
        <v>339490</v>
      </c>
      <c r="B11421" s="244" t="s">
        <v>15644</v>
      </c>
      <c r="C11421" s="244" t="s">
        <v>579</v>
      </c>
      <c r="D11421" s="245" t="s">
        <v>536</v>
      </c>
      <c r="E11421" s="115" t="s">
        <v>76</v>
      </c>
      <c r="F11421" s="237">
        <v>35789</v>
      </c>
      <c r="G11421" s="245" t="s">
        <v>18</v>
      </c>
      <c r="H11421" s="115" t="s">
        <v>16</v>
      </c>
      <c r="I11421" t="s">
        <v>7128</v>
      </c>
      <c r="J11421" s="244" t="s">
        <v>1226</v>
      </c>
      <c r="L11421" s="115" t="s">
        <v>18</v>
      </c>
      <c r="U11421"/>
      <c r="V11421">
        <v>0</v>
      </c>
      <c r="W11421" s="244"/>
    </row>
    <row r="11422" spans="1:35" hidden="1" x14ac:dyDescent="0.25">
      <c r="A11422" s="246">
        <v>339491</v>
      </c>
      <c r="B11422" s="247" t="s">
        <v>15645</v>
      </c>
      <c r="C11422" s="247" t="s">
        <v>15646</v>
      </c>
      <c r="D11422" s="248" t="s">
        <v>528</v>
      </c>
      <c r="E11422" t="s">
        <v>77</v>
      </c>
      <c r="F11422" s="126"/>
      <c r="G11422" s="248" t="s">
        <v>18</v>
      </c>
      <c r="H11422" t="s">
        <v>16</v>
      </c>
      <c r="I11422" t="s">
        <v>136</v>
      </c>
      <c r="J11422" s="247" t="s">
        <v>1226</v>
      </c>
      <c r="K11422">
        <v>2022</v>
      </c>
      <c r="L11422" t="s">
        <v>18</v>
      </c>
      <c r="M11422"/>
      <c r="N11422"/>
      <c r="O11422"/>
      <c r="P11422"/>
      <c r="Q11422"/>
      <c r="U11422"/>
      <c r="V11422">
        <v>0</v>
      </c>
      <c r="W11422" s="247"/>
      <c r="X11422"/>
      <c r="Y11422"/>
      <c r="Z11422"/>
      <c r="AA11422"/>
      <c r="AB11422"/>
      <c r="AC11422"/>
      <c r="AD11422"/>
      <c r="AE11422"/>
      <c r="AF11422"/>
      <c r="AG11422"/>
    </row>
    <row r="11423" spans="1:35" x14ac:dyDescent="0.25">
      <c r="A11423" s="243">
        <v>339492</v>
      </c>
      <c r="B11423" s="244" t="s">
        <v>15647</v>
      </c>
      <c r="C11423" s="244" t="s">
        <v>291</v>
      </c>
      <c r="D11423" s="245" t="s">
        <v>281</v>
      </c>
      <c r="E11423" s="115" t="s">
        <v>77</v>
      </c>
      <c r="F11423" s="237">
        <v>33239</v>
      </c>
      <c r="G11423" s="245" t="s">
        <v>15648</v>
      </c>
      <c r="H11423" s="115" t="s">
        <v>16</v>
      </c>
      <c r="I11423" t="s">
        <v>107</v>
      </c>
      <c r="J11423" s="244" t="s">
        <v>1226</v>
      </c>
      <c r="K11423" s="115">
        <v>2013</v>
      </c>
      <c r="L11423" s="115" t="s">
        <v>73</v>
      </c>
      <c r="U11423"/>
      <c r="V11423">
        <v>0</v>
      </c>
      <c r="W11423" s="244"/>
      <c r="AG11423" s="115" t="s">
        <v>4308</v>
      </c>
      <c r="AH11423" s="115" t="s">
        <v>4308</v>
      </c>
      <c r="AI11423" s="115" t="e">
        <f>VLOOKUP(A11423,'[2]دراسات قانونية'!$A$3:$E$600,1,0)</f>
        <v>#N/A</v>
      </c>
    </row>
    <row r="11424" spans="1:35" x14ac:dyDescent="0.25">
      <c r="A11424" s="243">
        <v>339493</v>
      </c>
      <c r="B11424" s="244" t="s">
        <v>15649</v>
      </c>
      <c r="C11424" s="244" t="s">
        <v>422</v>
      </c>
      <c r="D11424" s="245" t="s">
        <v>15650</v>
      </c>
      <c r="E11424" s="115" t="s">
        <v>77</v>
      </c>
      <c r="F11424" s="237">
        <v>31048</v>
      </c>
      <c r="G11424" s="245" t="s">
        <v>14282</v>
      </c>
      <c r="H11424" s="115" t="s">
        <v>16</v>
      </c>
      <c r="I11424" t="s">
        <v>107</v>
      </c>
      <c r="J11424" s="244" t="s">
        <v>15</v>
      </c>
      <c r="L11424" s="115" t="s">
        <v>73</v>
      </c>
      <c r="U11424"/>
      <c r="V11424">
        <v>0</v>
      </c>
      <c r="W11424" s="244"/>
      <c r="AF11424" s="115" t="s">
        <v>4308</v>
      </c>
      <c r="AG11424" s="115" t="s">
        <v>4308</v>
      </c>
      <c r="AH11424" s="115" t="s">
        <v>4308</v>
      </c>
      <c r="AI11424" s="115" t="e">
        <f>VLOOKUP(A11424,'[2]دراسات قانونية'!$A$3:$E$600,1,0)</f>
        <v>#N/A</v>
      </c>
    </row>
    <row r="11425" spans="1:35" x14ac:dyDescent="0.25">
      <c r="A11425" s="243">
        <v>339494</v>
      </c>
      <c r="B11425" s="244" t="s">
        <v>15651</v>
      </c>
      <c r="C11425" s="244" t="s">
        <v>1055</v>
      </c>
      <c r="D11425" s="245" t="s">
        <v>238</v>
      </c>
      <c r="E11425" s="115" t="s">
        <v>77</v>
      </c>
      <c r="F11425" s="237">
        <v>31686</v>
      </c>
      <c r="G11425" s="245" t="s">
        <v>15336</v>
      </c>
      <c r="H11425" s="115" t="s">
        <v>16</v>
      </c>
      <c r="I11425" t="s">
        <v>107</v>
      </c>
      <c r="J11425" s="244" t="s">
        <v>15</v>
      </c>
      <c r="K11425" s="115">
        <v>2005</v>
      </c>
      <c r="L11425" s="115" t="s">
        <v>18</v>
      </c>
      <c r="U11425"/>
      <c r="V11425">
        <v>0</v>
      </c>
      <c r="W11425" s="244"/>
      <c r="AG11425" s="115" t="s">
        <v>4308</v>
      </c>
      <c r="AH11425" s="115" t="s">
        <v>4308</v>
      </c>
      <c r="AI11425" s="115" t="e">
        <f>VLOOKUP(A11425,'[2]دراسات قانونية'!$A$3:$E$600,1,0)</f>
        <v>#N/A</v>
      </c>
    </row>
    <row r="11426" spans="1:35" hidden="1" x14ac:dyDescent="0.25">
      <c r="A11426" s="246">
        <v>339495</v>
      </c>
      <c r="B11426" s="247" t="s">
        <v>15652</v>
      </c>
      <c r="C11426" s="247" t="s">
        <v>244</v>
      </c>
      <c r="D11426" s="248" t="s">
        <v>1128</v>
      </c>
      <c r="E11426" t="s">
        <v>76</v>
      </c>
      <c r="F11426" s="126">
        <v>25552</v>
      </c>
      <c r="G11426" s="248" t="s">
        <v>626</v>
      </c>
      <c r="H11426" t="s">
        <v>16</v>
      </c>
      <c r="I11426" t="s">
        <v>136</v>
      </c>
      <c r="J11426" s="247" t="s">
        <v>15</v>
      </c>
      <c r="K11426">
        <v>1987</v>
      </c>
      <c r="L11426" t="s">
        <v>73</v>
      </c>
      <c r="M11426"/>
      <c r="N11426"/>
      <c r="O11426"/>
      <c r="P11426"/>
      <c r="Q11426"/>
      <c r="U11426"/>
      <c r="V11426">
        <v>0</v>
      </c>
      <c r="W11426" s="247"/>
      <c r="X11426"/>
      <c r="Y11426"/>
      <c r="Z11426"/>
      <c r="AA11426"/>
      <c r="AB11426"/>
      <c r="AC11426"/>
      <c r="AD11426"/>
      <c r="AE11426"/>
      <c r="AF11426"/>
      <c r="AG11426"/>
    </row>
    <row r="11427" spans="1:35" hidden="1" x14ac:dyDescent="0.25">
      <c r="A11427" s="246">
        <v>339496</v>
      </c>
      <c r="B11427" s="247" t="s">
        <v>15653</v>
      </c>
      <c r="C11427" s="247" t="s">
        <v>212</v>
      </c>
      <c r="D11427" s="248" t="s">
        <v>293</v>
      </c>
      <c r="E11427" t="s">
        <v>77</v>
      </c>
      <c r="F11427" s="126">
        <v>30834</v>
      </c>
      <c r="G11427" s="248" t="s">
        <v>13054</v>
      </c>
      <c r="H11427" t="s">
        <v>16</v>
      </c>
      <c r="I11427" t="s">
        <v>136</v>
      </c>
      <c r="J11427" s="247" t="s">
        <v>15</v>
      </c>
      <c r="K11427">
        <v>2004</v>
      </c>
      <c r="L11427" t="s">
        <v>67</v>
      </c>
      <c r="M11427"/>
      <c r="N11427"/>
      <c r="O11427"/>
      <c r="P11427"/>
      <c r="Q11427"/>
      <c r="U11427"/>
      <c r="V11427">
        <v>0</v>
      </c>
      <c r="W11427" s="247"/>
      <c r="X11427"/>
      <c r="Y11427"/>
      <c r="Z11427"/>
      <c r="AA11427"/>
      <c r="AB11427"/>
      <c r="AC11427"/>
      <c r="AD11427"/>
      <c r="AE11427"/>
      <c r="AF11427"/>
      <c r="AG11427"/>
    </row>
    <row r="11428" spans="1:35" x14ac:dyDescent="0.25">
      <c r="A11428" s="243">
        <v>339497</v>
      </c>
      <c r="B11428" s="244" t="s">
        <v>15654</v>
      </c>
      <c r="C11428" s="244" t="s">
        <v>250</v>
      </c>
      <c r="D11428" s="245" t="s">
        <v>880</v>
      </c>
      <c r="E11428" s="115" t="s">
        <v>77</v>
      </c>
      <c r="F11428" s="237">
        <v>33245</v>
      </c>
      <c r="G11428" s="245" t="s">
        <v>18</v>
      </c>
      <c r="H11428" s="115" t="s">
        <v>16</v>
      </c>
      <c r="I11428" t="s">
        <v>107</v>
      </c>
      <c r="J11428" s="244" t="s">
        <v>1226</v>
      </c>
      <c r="L11428" s="115" t="s">
        <v>18</v>
      </c>
      <c r="U11428"/>
      <c r="V11428">
        <v>0</v>
      </c>
      <c r="W11428" s="244"/>
      <c r="AF11428" s="115" t="s">
        <v>4308</v>
      </c>
      <c r="AG11428" s="115" t="s">
        <v>4308</v>
      </c>
      <c r="AH11428" s="115" t="s">
        <v>4308</v>
      </c>
      <c r="AI11428" s="115" t="e">
        <f>VLOOKUP(A11428,'[2]دراسات قانونية'!$A$3:$E$600,1,0)</f>
        <v>#N/A</v>
      </c>
    </row>
    <row r="11429" spans="1:35" hidden="1" x14ac:dyDescent="0.25">
      <c r="A11429" s="243">
        <v>339498</v>
      </c>
      <c r="B11429" s="244" t="s">
        <v>2434</v>
      </c>
      <c r="C11429" s="244" t="s">
        <v>2435</v>
      </c>
      <c r="D11429" s="245" t="s">
        <v>420</v>
      </c>
      <c r="E11429" s="115" t="s">
        <v>77</v>
      </c>
      <c r="F11429" s="237">
        <v>36742</v>
      </c>
      <c r="G11429" s="245" t="s">
        <v>2302</v>
      </c>
      <c r="H11429" s="115" t="s">
        <v>16</v>
      </c>
      <c r="I11429" t="s">
        <v>199</v>
      </c>
      <c r="J11429" s="244" t="s">
        <v>1226</v>
      </c>
      <c r="L11429" s="115" t="s">
        <v>61</v>
      </c>
      <c r="U11429"/>
      <c r="V11429">
        <v>0</v>
      </c>
      <c r="W11429" s="244"/>
    </row>
    <row r="11430" spans="1:35" hidden="1" x14ac:dyDescent="0.25">
      <c r="A11430" s="243">
        <v>339499</v>
      </c>
      <c r="B11430" s="244" t="s">
        <v>2878</v>
      </c>
      <c r="C11430" s="244" t="s">
        <v>212</v>
      </c>
      <c r="D11430" s="245" t="s">
        <v>366</v>
      </c>
      <c r="E11430" s="115" t="s">
        <v>77</v>
      </c>
      <c r="F11430" s="237">
        <v>34116</v>
      </c>
      <c r="G11430" s="245" t="s">
        <v>918</v>
      </c>
      <c r="H11430" s="115" t="s">
        <v>16</v>
      </c>
      <c r="I11430" t="s">
        <v>199</v>
      </c>
      <c r="J11430" s="244" t="s">
        <v>1226</v>
      </c>
      <c r="L11430" s="115" t="s">
        <v>50</v>
      </c>
      <c r="U11430"/>
      <c r="V11430">
        <v>0</v>
      </c>
      <c r="W11430" s="244"/>
      <c r="AF11430" s="115" t="s">
        <v>4308</v>
      </c>
      <c r="AG11430" s="115" t="s">
        <v>4308</v>
      </c>
      <c r="AH11430" s="115" t="s">
        <v>4308</v>
      </c>
    </row>
    <row r="11431" spans="1:35" hidden="1" x14ac:dyDescent="0.25">
      <c r="A11431" s="246">
        <v>339500</v>
      </c>
      <c r="B11431" s="247" t="s">
        <v>15655</v>
      </c>
      <c r="C11431" s="247" t="s">
        <v>360</v>
      </c>
      <c r="D11431" s="248" t="s">
        <v>521</v>
      </c>
      <c r="E11431" t="s">
        <v>77</v>
      </c>
      <c r="F11431" s="126">
        <v>35796</v>
      </c>
      <c r="G11431" s="248" t="s">
        <v>15656</v>
      </c>
      <c r="H11431" t="s">
        <v>16</v>
      </c>
      <c r="I11431" t="s">
        <v>136</v>
      </c>
      <c r="J11431" s="247" t="s">
        <v>15</v>
      </c>
      <c r="K11431">
        <v>2015</v>
      </c>
      <c r="L11431" t="s">
        <v>40</v>
      </c>
      <c r="M11431"/>
      <c r="N11431"/>
      <c r="O11431"/>
      <c r="P11431"/>
      <c r="Q11431"/>
      <c r="U11431"/>
      <c r="V11431">
        <v>0</v>
      </c>
      <c r="W11431" s="247"/>
      <c r="X11431"/>
      <c r="Y11431"/>
      <c r="Z11431"/>
      <c r="AA11431"/>
      <c r="AB11431"/>
      <c r="AC11431"/>
      <c r="AD11431"/>
      <c r="AE11431"/>
      <c r="AF11431"/>
      <c r="AG11431"/>
    </row>
    <row r="11432" spans="1:35" hidden="1" x14ac:dyDescent="0.25">
      <c r="A11432" s="246">
        <v>339501</v>
      </c>
      <c r="B11432" s="247" t="s">
        <v>15657</v>
      </c>
      <c r="C11432" s="247" t="s">
        <v>260</v>
      </c>
      <c r="D11432" s="248" t="s">
        <v>281</v>
      </c>
      <c r="E11432" t="s">
        <v>77</v>
      </c>
      <c r="F11432" s="126">
        <v>36600</v>
      </c>
      <c r="G11432" s="248" t="s">
        <v>282</v>
      </c>
      <c r="H11432" t="s">
        <v>16</v>
      </c>
      <c r="I11432" t="s">
        <v>136</v>
      </c>
      <c r="J11432" s="247" t="s">
        <v>1226</v>
      </c>
      <c r="K11432">
        <v>2020</v>
      </c>
      <c r="L11432" t="s">
        <v>27</v>
      </c>
      <c r="M11432"/>
      <c r="N11432"/>
      <c r="O11432"/>
      <c r="P11432"/>
      <c r="Q11432"/>
      <c r="U11432"/>
      <c r="V11432">
        <v>0</v>
      </c>
      <c r="W11432" s="247"/>
      <c r="X11432"/>
      <c r="Y11432"/>
      <c r="Z11432"/>
      <c r="AA11432"/>
      <c r="AB11432"/>
      <c r="AC11432"/>
      <c r="AD11432"/>
      <c r="AE11432"/>
      <c r="AF11432"/>
      <c r="AG11432"/>
    </row>
    <row r="11433" spans="1:35" hidden="1" x14ac:dyDescent="0.25">
      <c r="A11433" s="246">
        <v>339502</v>
      </c>
      <c r="B11433" s="247" t="s">
        <v>15658</v>
      </c>
      <c r="C11433" s="247" t="s">
        <v>601</v>
      </c>
      <c r="D11433" s="248" t="s">
        <v>415</v>
      </c>
      <c r="E11433" t="s">
        <v>77</v>
      </c>
      <c r="F11433" s="126">
        <v>34708</v>
      </c>
      <c r="G11433" s="248" t="s">
        <v>18</v>
      </c>
      <c r="H11433" t="s">
        <v>16</v>
      </c>
      <c r="I11433" t="s">
        <v>129</v>
      </c>
      <c r="J11433" s="247" t="s">
        <v>1226</v>
      </c>
      <c r="K11433">
        <v>2013</v>
      </c>
      <c r="L11433" t="s">
        <v>30</v>
      </c>
      <c r="M11433"/>
      <c r="N11433"/>
      <c r="O11433"/>
      <c r="P11433"/>
      <c r="Q11433"/>
      <c r="U11433"/>
      <c r="V11433">
        <v>0</v>
      </c>
      <c r="W11433" s="247"/>
      <c r="X11433"/>
      <c r="Y11433"/>
      <c r="Z11433"/>
      <c r="AA11433"/>
      <c r="AB11433"/>
      <c r="AC11433"/>
      <c r="AD11433"/>
      <c r="AE11433"/>
      <c r="AF11433"/>
      <c r="AG11433"/>
      <c r="AH11433" s="115" t="s">
        <v>4308</v>
      </c>
    </row>
    <row r="11434" spans="1:35" hidden="1" x14ac:dyDescent="0.25">
      <c r="A11434" s="246">
        <v>339503</v>
      </c>
      <c r="B11434" s="247" t="s">
        <v>15659</v>
      </c>
      <c r="C11434" s="247" t="s">
        <v>822</v>
      </c>
      <c r="D11434" s="248" t="s">
        <v>15660</v>
      </c>
      <c r="E11434" t="s">
        <v>77</v>
      </c>
      <c r="F11434" s="126">
        <v>36163</v>
      </c>
      <c r="G11434" s="248" t="s">
        <v>18</v>
      </c>
      <c r="H11434" t="s">
        <v>16</v>
      </c>
      <c r="I11434" t="s">
        <v>129</v>
      </c>
      <c r="J11434" s="247" t="s">
        <v>1226</v>
      </c>
      <c r="K11434"/>
      <c r="L11434" t="s">
        <v>30</v>
      </c>
      <c r="M11434"/>
      <c r="N11434"/>
      <c r="O11434"/>
      <c r="P11434"/>
      <c r="Q11434"/>
      <c r="R11434" s="115">
        <v>9071</v>
      </c>
      <c r="S11434" s="115">
        <v>45714</v>
      </c>
      <c r="T11434" s="115">
        <v>100000</v>
      </c>
      <c r="U11434"/>
      <c r="V11434">
        <v>0</v>
      </c>
      <c r="W11434" s="247"/>
      <c r="X11434"/>
      <c r="Y11434"/>
      <c r="Z11434"/>
      <c r="AA11434"/>
      <c r="AB11434"/>
      <c r="AC11434"/>
      <c r="AD11434"/>
      <c r="AE11434"/>
      <c r="AF11434"/>
      <c r="AG11434"/>
    </row>
    <row r="11435" spans="1:35" hidden="1" x14ac:dyDescent="0.25">
      <c r="A11435" s="246">
        <v>339504</v>
      </c>
      <c r="B11435" s="247" t="s">
        <v>15661</v>
      </c>
      <c r="C11435" s="247" t="s">
        <v>339</v>
      </c>
      <c r="D11435" s="248" t="s">
        <v>15662</v>
      </c>
      <c r="E11435" t="s">
        <v>77</v>
      </c>
      <c r="F11435" s="126">
        <v>37257</v>
      </c>
      <c r="G11435" s="248" t="s">
        <v>18</v>
      </c>
      <c r="H11435" t="s">
        <v>16</v>
      </c>
      <c r="I11435" t="s">
        <v>5306</v>
      </c>
      <c r="J11435" s="247" t="s">
        <v>1226</v>
      </c>
      <c r="K11435"/>
      <c r="L11435" t="s">
        <v>30</v>
      </c>
      <c r="M11435"/>
      <c r="N11435"/>
      <c r="O11435"/>
      <c r="P11435"/>
      <c r="Q11435"/>
      <c r="U11435"/>
      <c r="V11435">
        <v>0</v>
      </c>
      <c r="W11435" s="247"/>
      <c r="X11435"/>
      <c r="Y11435"/>
      <c r="Z11435"/>
      <c r="AA11435"/>
      <c r="AB11435"/>
      <c r="AC11435"/>
      <c r="AD11435"/>
      <c r="AE11435"/>
      <c r="AF11435"/>
      <c r="AG11435"/>
    </row>
    <row r="11436" spans="1:35" x14ac:dyDescent="0.25">
      <c r="A11436" s="243">
        <v>339505</v>
      </c>
      <c r="B11436" s="244" t="s">
        <v>15663</v>
      </c>
      <c r="C11436" s="244" t="s">
        <v>15664</v>
      </c>
      <c r="D11436" s="245" t="s">
        <v>935</v>
      </c>
      <c r="E11436" s="115" t="s">
        <v>76</v>
      </c>
      <c r="F11436" s="237">
        <v>33970</v>
      </c>
      <c r="G11436" s="245" t="s">
        <v>406</v>
      </c>
      <c r="H11436" s="115" t="s">
        <v>16</v>
      </c>
      <c r="I11436" t="s">
        <v>107</v>
      </c>
      <c r="J11436" s="244" t="s">
        <v>1226</v>
      </c>
      <c r="K11436" s="115">
        <v>2011</v>
      </c>
      <c r="L11436" s="115" t="s">
        <v>30</v>
      </c>
      <c r="U11436"/>
      <c r="V11436">
        <v>0</v>
      </c>
      <c r="W11436" s="244"/>
      <c r="AG11436" s="115" t="s">
        <v>4308</v>
      </c>
      <c r="AH11436" s="115" t="s">
        <v>4308</v>
      </c>
      <c r="AI11436" s="115" t="e">
        <f>VLOOKUP(A11436,'[2]دراسات قانونية'!$A$3:$E$600,1,0)</f>
        <v>#N/A</v>
      </c>
    </row>
    <row r="11437" spans="1:35" x14ac:dyDescent="0.25">
      <c r="A11437" s="243">
        <v>339506</v>
      </c>
      <c r="B11437" s="244" t="s">
        <v>15665</v>
      </c>
      <c r="C11437" s="244" t="s">
        <v>288</v>
      </c>
      <c r="D11437" s="245" t="s">
        <v>210</v>
      </c>
      <c r="E11437" s="115" t="s">
        <v>77</v>
      </c>
      <c r="F11437" s="237">
        <v>33883</v>
      </c>
      <c r="G11437" s="245" t="s">
        <v>15666</v>
      </c>
      <c r="H11437" s="115" t="s">
        <v>16</v>
      </c>
      <c r="I11437" t="s">
        <v>107</v>
      </c>
      <c r="J11437" s="244" t="s">
        <v>1226</v>
      </c>
      <c r="K11437" s="115">
        <v>2010</v>
      </c>
      <c r="L11437" s="115" t="s">
        <v>61</v>
      </c>
      <c r="U11437"/>
      <c r="V11437">
        <v>0</v>
      </c>
      <c r="W11437" s="244"/>
      <c r="AE11437" s="115" t="s">
        <v>4308</v>
      </c>
      <c r="AF11437" s="115" t="s">
        <v>4308</v>
      </c>
      <c r="AG11437" s="115" t="s">
        <v>4308</v>
      </c>
      <c r="AH11437" s="115" t="s">
        <v>4308</v>
      </c>
      <c r="AI11437" s="115" t="e">
        <f>VLOOKUP(A11437,'[2]دراسات قانونية'!$A$3:$E$600,1,0)</f>
        <v>#N/A</v>
      </c>
    </row>
    <row r="11438" spans="1:35" hidden="1" x14ac:dyDescent="0.25">
      <c r="A11438" s="243">
        <v>339507</v>
      </c>
      <c r="B11438" s="244" t="s">
        <v>15667</v>
      </c>
      <c r="C11438" s="244" t="s">
        <v>227</v>
      </c>
      <c r="D11438" s="245" t="s">
        <v>902</v>
      </c>
      <c r="E11438" s="115" t="s">
        <v>77</v>
      </c>
      <c r="F11438" s="237">
        <v>30473</v>
      </c>
      <c r="G11438" s="245" t="s">
        <v>620</v>
      </c>
      <c r="H11438" s="115" t="s">
        <v>16</v>
      </c>
      <c r="I11438" t="s">
        <v>7128</v>
      </c>
      <c r="J11438" s="244" t="s">
        <v>1226</v>
      </c>
      <c r="K11438" s="115">
        <v>2022</v>
      </c>
      <c r="L11438" s="115" t="s">
        <v>70</v>
      </c>
      <c r="U11438"/>
      <c r="V11438">
        <v>0</v>
      </c>
      <c r="W11438" s="244"/>
    </row>
    <row r="11439" spans="1:35" hidden="1" x14ac:dyDescent="0.25">
      <c r="A11439" s="246">
        <v>339508</v>
      </c>
      <c r="B11439" s="247" t="s">
        <v>15668</v>
      </c>
      <c r="C11439" s="247" t="s">
        <v>733</v>
      </c>
      <c r="D11439" s="248" t="s">
        <v>210</v>
      </c>
      <c r="E11439" t="s">
        <v>76</v>
      </c>
      <c r="F11439" s="126">
        <v>33660</v>
      </c>
      <c r="G11439" s="248" t="s">
        <v>40</v>
      </c>
      <c r="H11439" t="s">
        <v>16</v>
      </c>
      <c r="I11439" t="s">
        <v>136</v>
      </c>
      <c r="J11439" s="247" t="s">
        <v>1226</v>
      </c>
      <c r="K11439">
        <v>2010</v>
      </c>
      <c r="L11439" t="s">
        <v>40</v>
      </c>
      <c r="M11439"/>
      <c r="N11439"/>
      <c r="O11439"/>
      <c r="P11439"/>
      <c r="Q11439"/>
      <c r="R11439" s="115">
        <v>9169</v>
      </c>
      <c r="S11439" s="115">
        <v>45718</v>
      </c>
      <c r="T11439" s="115">
        <v>3500</v>
      </c>
      <c r="U11439"/>
      <c r="V11439">
        <v>0</v>
      </c>
      <c r="W11439" s="247"/>
      <c r="X11439"/>
      <c r="Y11439"/>
      <c r="Z11439"/>
      <c r="AA11439"/>
      <c r="AB11439"/>
      <c r="AC11439"/>
      <c r="AD11439"/>
      <c r="AE11439"/>
      <c r="AF11439"/>
      <c r="AG11439"/>
    </row>
    <row r="11440" spans="1:35" hidden="1" x14ac:dyDescent="0.25">
      <c r="A11440" s="246">
        <v>339509</v>
      </c>
      <c r="B11440" s="247" t="s">
        <v>15669</v>
      </c>
      <c r="C11440" s="247" t="s">
        <v>349</v>
      </c>
      <c r="D11440" s="248" t="s">
        <v>268</v>
      </c>
      <c r="E11440" t="s">
        <v>77</v>
      </c>
      <c r="F11440" s="126">
        <v>37914</v>
      </c>
      <c r="G11440" s="248" t="s">
        <v>243</v>
      </c>
      <c r="H11440" t="s">
        <v>16</v>
      </c>
      <c r="I11440" t="s">
        <v>129</v>
      </c>
      <c r="J11440" s="247" t="s">
        <v>1226</v>
      </c>
      <c r="K11440">
        <v>2022</v>
      </c>
      <c r="L11440" t="s">
        <v>30</v>
      </c>
      <c r="M11440"/>
      <c r="N11440"/>
      <c r="O11440"/>
      <c r="P11440"/>
      <c r="Q11440"/>
      <c r="U11440"/>
      <c r="V11440">
        <v>0</v>
      </c>
      <c r="W11440" s="247"/>
      <c r="X11440"/>
      <c r="Y11440"/>
      <c r="Z11440"/>
      <c r="AA11440"/>
      <c r="AB11440"/>
      <c r="AC11440"/>
      <c r="AD11440"/>
      <c r="AE11440"/>
      <c r="AF11440"/>
      <c r="AG11440"/>
    </row>
    <row r="11441" spans="1:35" hidden="1" x14ac:dyDescent="0.25">
      <c r="A11441" s="246">
        <v>339510</v>
      </c>
      <c r="B11441" s="247" t="s">
        <v>15670</v>
      </c>
      <c r="C11441" s="247" t="s">
        <v>227</v>
      </c>
      <c r="D11441" s="248" t="s">
        <v>298</v>
      </c>
      <c r="E11441" t="s">
        <v>77</v>
      </c>
      <c r="F11441" s="126">
        <v>29267</v>
      </c>
      <c r="G11441" s="248" t="s">
        <v>18</v>
      </c>
      <c r="H11441" t="s">
        <v>16</v>
      </c>
      <c r="I11441" t="s">
        <v>136</v>
      </c>
      <c r="J11441" s="247" t="s">
        <v>15</v>
      </c>
      <c r="K11441">
        <v>1997</v>
      </c>
      <c r="L11441" t="s">
        <v>18</v>
      </c>
      <c r="M11441"/>
      <c r="N11441"/>
      <c r="O11441"/>
      <c r="P11441"/>
      <c r="Q11441"/>
      <c r="U11441"/>
      <c r="V11441">
        <v>0</v>
      </c>
      <c r="W11441" s="247"/>
      <c r="X11441"/>
      <c r="Y11441"/>
      <c r="Z11441"/>
      <c r="AA11441"/>
      <c r="AB11441"/>
      <c r="AC11441"/>
      <c r="AD11441"/>
      <c r="AE11441"/>
      <c r="AF11441"/>
      <c r="AG11441"/>
    </row>
    <row r="11442" spans="1:35" hidden="1" x14ac:dyDescent="0.25">
      <c r="A11442" s="246">
        <v>339511</v>
      </c>
      <c r="B11442" s="247" t="s">
        <v>15671</v>
      </c>
      <c r="C11442" s="247" t="s">
        <v>15672</v>
      </c>
      <c r="D11442" s="248" t="s">
        <v>265</v>
      </c>
      <c r="E11442" t="s">
        <v>77</v>
      </c>
      <c r="F11442" s="126">
        <v>32536</v>
      </c>
      <c r="G11442" s="248" t="s">
        <v>18</v>
      </c>
      <c r="H11442" t="s">
        <v>16</v>
      </c>
      <c r="I11442" t="s">
        <v>5306</v>
      </c>
      <c r="J11442" s="247" t="s">
        <v>15</v>
      </c>
      <c r="K11442"/>
      <c r="L11442" t="s">
        <v>18</v>
      </c>
      <c r="M11442"/>
      <c r="N11442"/>
      <c r="O11442"/>
      <c r="P11442"/>
      <c r="Q11442"/>
      <c r="U11442"/>
      <c r="V11442">
        <v>0</v>
      </c>
      <c r="W11442" s="247"/>
      <c r="X11442"/>
      <c r="Y11442"/>
      <c r="Z11442"/>
      <c r="AA11442"/>
      <c r="AB11442"/>
      <c r="AC11442"/>
      <c r="AD11442"/>
      <c r="AE11442"/>
      <c r="AF11442"/>
      <c r="AG11442"/>
    </row>
    <row r="11443" spans="1:35" x14ac:dyDescent="0.25">
      <c r="A11443" s="243">
        <v>339512</v>
      </c>
      <c r="B11443" s="244" t="s">
        <v>15673</v>
      </c>
      <c r="C11443" s="244" t="s">
        <v>288</v>
      </c>
      <c r="D11443" s="245" t="s">
        <v>921</v>
      </c>
      <c r="E11443" s="115" t="s">
        <v>76</v>
      </c>
      <c r="F11443" s="237">
        <v>37482</v>
      </c>
      <c r="G11443" s="245" t="s">
        <v>18</v>
      </c>
      <c r="H11443" s="115" t="s">
        <v>16</v>
      </c>
      <c r="I11443" t="s">
        <v>107</v>
      </c>
      <c r="J11443" s="244" t="s">
        <v>1226</v>
      </c>
      <c r="K11443" s="115">
        <v>2021</v>
      </c>
      <c r="L11443" s="115" t="s">
        <v>18</v>
      </c>
      <c r="U11443"/>
      <c r="V11443">
        <v>0</v>
      </c>
      <c r="W11443" s="244"/>
      <c r="AH11443" s="115" t="s">
        <v>4308</v>
      </c>
      <c r="AI11443" s="115" t="e">
        <f>VLOOKUP(A11443,'[2]دراسات قانونية'!$A$3:$E$600,1,0)</f>
        <v>#N/A</v>
      </c>
    </row>
    <row r="11444" spans="1:35" x14ac:dyDescent="0.25">
      <c r="A11444" s="243">
        <v>339513</v>
      </c>
      <c r="B11444" s="244" t="s">
        <v>15674</v>
      </c>
      <c r="C11444" s="244" t="s">
        <v>212</v>
      </c>
      <c r="D11444" s="245" t="s">
        <v>298</v>
      </c>
      <c r="E11444" s="115" t="s">
        <v>76</v>
      </c>
      <c r="F11444" s="237">
        <v>36779</v>
      </c>
      <c r="G11444" s="245" t="s">
        <v>1039</v>
      </c>
      <c r="H11444" s="115" t="s">
        <v>16</v>
      </c>
      <c r="I11444" t="s">
        <v>107</v>
      </c>
      <c r="J11444" s="244" t="s">
        <v>1226</v>
      </c>
      <c r="K11444" s="115">
        <v>2018</v>
      </c>
      <c r="L11444" s="115" t="s">
        <v>30</v>
      </c>
      <c r="U11444"/>
      <c r="V11444">
        <v>0</v>
      </c>
      <c r="W11444" s="244"/>
      <c r="AG11444" s="115" t="s">
        <v>4308</v>
      </c>
      <c r="AH11444" s="115" t="s">
        <v>4308</v>
      </c>
      <c r="AI11444" s="115" t="e">
        <f>VLOOKUP(A11444,'[2]دراسات قانونية'!$A$3:$E$600,1,0)</f>
        <v>#N/A</v>
      </c>
    </row>
    <row r="11445" spans="1:35" hidden="1" x14ac:dyDescent="0.25">
      <c r="A11445" s="246">
        <v>339514</v>
      </c>
      <c r="B11445" s="247" t="s">
        <v>15675</v>
      </c>
      <c r="C11445" s="247" t="s">
        <v>609</v>
      </c>
      <c r="D11445" s="248" t="s">
        <v>381</v>
      </c>
      <c r="E11445" t="s">
        <v>77</v>
      </c>
      <c r="F11445" s="126">
        <v>36718</v>
      </c>
      <c r="G11445" s="248" t="s">
        <v>18</v>
      </c>
      <c r="H11445" t="s">
        <v>16</v>
      </c>
      <c r="I11445" t="s">
        <v>136</v>
      </c>
      <c r="J11445" s="247" t="s">
        <v>15</v>
      </c>
      <c r="K11445"/>
      <c r="L11445" t="s">
        <v>30</v>
      </c>
      <c r="M11445"/>
      <c r="N11445"/>
      <c r="O11445"/>
      <c r="P11445"/>
      <c r="Q11445"/>
      <c r="U11445"/>
      <c r="V11445">
        <v>0</v>
      </c>
      <c r="W11445" s="247"/>
      <c r="X11445"/>
      <c r="Y11445"/>
      <c r="Z11445"/>
      <c r="AA11445"/>
      <c r="AB11445"/>
      <c r="AC11445"/>
      <c r="AD11445"/>
      <c r="AE11445"/>
      <c r="AF11445"/>
      <c r="AG11445"/>
      <c r="AH11445" s="115" t="s">
        <v>4308</v>
      </c>
    </row>
    <row r="11446" spans="1:35" x14ac:dyDescent="0.25">
      <c r="A11446" s="243">
        <v>339515</v>
      </c>
      <c r="B11446" s="244" t="s">
        <v>15676</v>
      </c>
      <c r="C11446" s="244" t="s">
        <v>212</v>
      </c>
      <c r="D11446" s="245" t="s">
        <v>310</v>
      </c>
      <c r="E11446" s="115" t="s">
        <v>77</v>
      </c>
      <c r="F11446" s="237">
        <v>36526</v>
      </c>
      <c r="G11446" s="245" t="s">
        <v>15677</v>
      </c>
      <c r="H11446" s="115" t="s">
        <v>16</v>
      </c>
      <c r="I11446" t="s">
        <v>107</v>
      </c>
      <c r="J11446" s="244" t="s">
        <v>1226</v>
      </c>
      <c r="K11446" s="115">
        <v>2017</v>
      </c>
      <c r="L11446" s="115" t="s">
        <v>30</v>
      </c>
      <c r="U11446"/>
      <c r="V11446">
        <v>0</v>
      </c>
      <c r="W11446" s="244"/>
      <c r="AE11446" s="115" t="s">
        <v>4308</v>
      </c>
      <c r="AF11446" s="115" t="s">
        <v>4308</v>
      </c>
      <c r="AG11446" s="115" t="s">
        <v>4308</v>
      </c>
      <c r="AH11446" s="115" t="s">
        <v>4308</v>
      </c>
      <c r="AI11446" s="115" t="e">
        <f>VLOOKUP(A11446,'[2]دراسات قانونية'!$A$3:$E$600,1,0)</f>
        <v>#N/A</v>
      </c>
    </row>
    <row r="11447" spans="1:35" hidden="1" x14ac:dyDescent="0.25">
      <c r="A11447" s="246">
        <v>339516</v>
      </c>
      <c r="B11447" s="247" t="s">
        <v>2249</v>
      </c>
      <c r="C11447" s="247" t="s">
        <v>348</v>
      </c>
      <c r="D11447" s="248" t="s">
        <v>232</v>
      </c>
      <c r="E11447" t="s">
        <v>77</v>
      </c>
      <c r="F11447" s="126">
        <v>33604</v>
      </c>
      <c r="G11447" s="248" t="s">
        <v>462</v>
      </c>
      <c r="H11447" t="s">
        <v>16</v>
      </c>
      <c r="I11447" t="s">
        <v>136</v>
      </c>
      <c r="J11447" s="247" t="s">
        <v>1226</v>
      </c>
      <c r="K11447">
        <v>2009</v>
      </c>
      <c r="L11447" t="s">
        <v>30</v>
      </c>
      <c r="M11447"/>
      <c r="N11447"/>
      <c r="O11447"/>
      <c r="P11447"/>
      <c r="Q11447"/>
      <c r="U11447"/>
      <c r="V11447">
        <v>0</v>
      </c>
      <c r="W11447" s="247"/>
      <c r="X11447"/>
      <c r="Y11447"/>
      <c r="Z11447"/>
      <c r="AA11447"/>
      <c r="AB11447"/>
      <c r="AC11447"/>
      <c r="AD11447"/>
      <c r="AE11447"/>
      <c r="AF11447"/>
      <c r="AG11447"/>
    </row>
    <row r="11448" spans="1:35" x14ac:dyDescent="0.25">
      <c r="A11448" s="243">
        <v>339517</v>
      </c>
      <c r="B11448" s="244" t="s">
        <v>15678</v>
      </c>
      <c r="C11448" s="244" t="s">
        <v>271</v>
      </c>
      <c r="D11448" s="245" t="s">
        <v>532</v>
      </c>
      <c r="E11448" s="115" t="s">
        <v>77</v>
      </c>
      <c r="F11448" s="237">
        <v>35173</v>
      </c>
      <c r="G11448" s="245" t="s">
        <v>580</v>
      </c>
      <c r="H11448" s="115" t="s">
        <v>16</v>
      </c>
      <c r="I11448" t="s">
        <v>107</v>
      </c>
      <c r="J11448" s="244" t="s">
        <v>15</v>
      </c>
      <c r="K11448" s="115">
        <v>2015</v>
      </c>
      <c r="L11448" s="115" t="s">
        <v>30</v>
      </c>
      <c r="U11448"/>
      <c r="V11448">
        <v>0</v>
      </c>
      <c r="W11448" s="244"/>
      <c r="AF11448" s="115" t="s">
        <v>4308</v>
      </c>
      <c r="AG11448" s="115" t="s">
        <v>4308</v>
      </c>
      <c r="AH11448" s="115" t="s">
        <v>4308</v>
      </c>
      <c r="AI11448" s="115" t="e">
        <f>VLOOKUP(A11448,'[2]دراسات قانونية'!$A$3:$E$600,1,0)</f>
        <v>#N/A</v>
      </c>
    </row>
    <row r="11449" spans="1:35" hidden="1" x14ac:dyDescent="0.25">
      <c r="A11449" s="246">
        <v>339518</v>
      </c>
      <c r="B11449" s="247" t="s">
        <v>15679</v>
      </c>
      <c r="C11449" s="247" t="s">
        <v>495</v>
      </c>
      <c r="D11449" s="248" t="s">
        <v>537</v>
      </c>
      <c r="E11449" t="s">
        <v>77</v>
      </c>
      <c r="F11449" s="126">
        <v>32887</v>
      </c>
      <c r="G11449" s="248" t="s">
        <v>27</v>
      </c>
      <c r="H11449" t="s">
        <v>16</v>
      </c>
      <c r="I11449" t="s">
        <v>136</v>
      </c>
      <c r="J11449" s="247" t="s">
        <v>1226</v>
      </c>
      <c r="K11449">
        <v>2009</v>
      </c>
      <c r="L11449" t="s">
        <v>27</v>
      </c>
      <c r="M11449"/>
      <c r="N11449"/>
      <c r="O11449"/>
      <c r="P11449"/>
      <c r="Q11449"/>
      <c r="U11449"/>
      <c r="V11449">
        <v>0</v>
      </c>
      <c r="W11449" s="247"/>
      <c r="X11449"/>
      <c r="Y11449"/>
      <c r="Z11449"/>
      <c r="AA11449"/>
      <c r="AB11449"/>
      <c r="AC11449"/>
      <c r="AD11449"/>
      <c r="AE11449"/>
      <c r="AF11449"/>
      <c r="AG11449"/>
    </row>
    <row r="11450" spans="1:35" x14ac:dyDescent="0.25">
      <c r="A11450" s="243">
        <v>339519</v>
      </c>
      <c r="B11450" s="244" t="s">
        <v>15680</v>
      </c>
      <c r="C11450" s="244" t="s">
        <v>10875</v>
      </c>
      <c r="D11450" s="245" t="s">
        <v>230</v>
      </c>
      <c r="E11450" s="115" t="s">
        <v>77</v>
      </c>
      <c r="F11450" s="237">
        <v>33412</v>
      </c>
      <c r="G11450" s="245" t="s">
        <v>18</v>
      </c>
      <c r="H11450" s="115" t="s">
        <v>16</v>
      </c>
      <c r="I11450" t="s">
        <v>107</v>
      </c>
      <c r="J11450" s="244" t="s">
        <v>1226</v>
      </c>
      <c r="K11450" s="115">
        <v>2021</v>
      </c>
      <c r="L11450" s="115" t="s">
        <v>30</v>
      </c>
      <c r="U11450"/>
      <c r="V11450">
        <v>0</v>
      </c>
      <c r="W11450" s="244"/>
      <c r="AH11450" s="115" t="s">
        <v>4308</v>
      </c>
      <c r="AI11450" s="115" t="e">
        <f>VLOOKUP(A11450,'[2]دراسات قانونية'!$A$3:$E$600,1,0)</f>
        <v>#N/A</v>
      </c>
    </row>
    <row r="11451" spans="1:35" hidden="1" x14ac:dyDescent="0.25">
      <c r="A11451" s="246">
        <v>339520</v>
      </c>
      <c r="B11451" s="247" t="s">
        <v>15681</v>
      </c>
      <c r="C11451" s="247" t="s">
        <v>369</v>
      </c>
      <c r="D11451" s="248" t="s">
        <v>494</v>
      </c>
      <c r="E11451" t="s">
        <v>77</v>
      </c>
      <c r="F11451" s="126">
        <v>32908</v>
      </c>
      <c r="G11451" s="248" t="s">
        <v>666</v>
      </c>
      <c r="H11451" t="s">
        <v>16</v>
      </c>
      <c r="I11451" t="s">
        <v>129</v>
      </c>
      <c r="J11451" s="247" t="s">
        <v>1226</v>
      </c>
      <c r="K11451">
        <v>2007</v>
      </c>
      <c r="L11451" t="s">
        <v>40</v>
      </c>
      <c r="M11451"/>
      <c r="N11451"/>
      <c r="O11451"/>
      <c r="P11451"/>
      <c r="Q11451"/>
      <c r="U11451"/>
      <c r="V11451">
        <v>0</v>
      </c>
      <c r="W11451" s="247"/>
      <c r="X11451"/>
      <c r="Y11451"/>
      <c r="Z11451"/>
      <c r="AA11451"/>
      <c r="AB11451"/>
      <c r="AC11451"/>
      <c r="AD11451"/>
      <c r="AE11451"/>
      <c r="AF11451"/>
      <c r="AG11451" t="s">
        <v>4308</v>
      </c>
      <c r="AH11451" s="115" t="s">
        <v>4308</v>
      </c>
    </row>
    <row r="11452" spans="1:35" hidden="1" x14ac:dyDescent="0.25">
      <c r="A11452" s="246">
        <v>339521</v>
      </c>
      <c r="B11452" s="247" t="s">
        <v>15682</v>
      </c>
      <c r="C11452" s="247" t="s">
        <v>343</v>
      </c>
      <c r="D11452" s="248" t="s">
        <v>267</v>
      </c>
      <c r="E11452" t="s">
        <v>77</v>
      </c>
      <c r="F11452" s="126">
        <v>35959</v>
      </c>
      <c r="G11452" s="248" t="s">
        <v>18</v>
      </c>
      <c r="H11452" t="s">
        <v>16</v>
      </c>
      <c r="I11452" t="s">
        <v>129</v>
      </c>
      <c r="J11452" s="247" t="s">
        <v>15</v>
      </c>
      <c r="K11452">
        <v>2016</v>
      </c>
      <c r="L11452" t="s">
        <v>18</v>
      </c>
      <c r="M11452"/>
      <c r="N11452"/>
      <c r="O11452"/>
      <c r="P11452"/>
      <c r="Q11452"/>
      <c r="U11452"/>
      <c r="V11452">
        <v>0</v>
      </c>
      <c r="W11452" s="247"/>
      <c r="X11452"/>
      <c r="Y11452"/>
      <c r="Z11452"/>
      <c r="AA11452"/>
      <c r="AB11452"/>
      <c r="AC11452"/>
      <c r="AD11452"/>
      <c r="AE11452"/>
      <c r="AF11452"/>
      <c r="AG11452"/>
      <c r="AH11452" s="115" t="s">
        <v>4308</v>
      </c>
    </row>
    <row r="11453" spans="1:35" hidden="1" x14ac:dyDescent="0.25">
      <c r="A11453" s="246">
        <v>339522</v>
      </c>
      <c r="B11453" s="247" t="s">
        <v>15683</v>
      </c>
      <c r="C11453" s="247" t="s">
        <v>710</v>
      </c>
      <c r="D11453" s="248" t="s">
        <v>281</v>
      </c>
      <c r="E11453" t="s">
        <v>77</v>
      </c>
      <c r="F11453" s="126">
        <v>34171</v>
      </c>
      <c r="G11453" s="248" t="s">
        <v>18</v>
      </c>
      <c r="H11453" t="s">
        <v>16</v>
      </c>
      <c r="I11453" t="s">
        <v>129</v>
      </c>
      <c r="J11453" s="247" t="s">
        <v>1263</v>
      </c>
      <c r="K11453">
        <v>2010</v>
      </c>
      <c r="L11453" t="s">
        <v>30</v>
      </c>
      <c r="M11453"/>
      <c r="N11453"/>
      <c r="O11453"/>
      <c r="P11453"/>
      <c r="Q11453"/>
      <c r="U11453"/>
      <c r="V11453">
        <v>0</v>
      </c>
      <c r="W11453" s="247"/>
      <c r="X11453"/>
      <c r="Y11453"/>
      <c r="Z11453"/>
      <c r="AA11453"/>
      <c r="AB11453"/>
      <c r="AC11453"/>
      <c r="AD11453"/>
      <c r="AE11453"/>
      <c r="AF11453"/>
      <c r="AG11453"/>
    </row>
    <row r="11454" spans="1:35" x14ac:dyDescent="0.25">
      <c r="A11454" s="243">
        <v>339523</v>
      </c>
      <c r="B11454" s="244" t="s">
        <v>15684</v>
      </c>
      <c r="C11454" s="244" t="s">
        <v>457</v>
      </c>
      <c r="D11454" s="245" t="s">
        <v>281</v>
      </c>
      <c r="E11454" s="115" t="s">
        <v>77</v>
      </c>
      <c r="F11454" s="237">
        <v>32668</v>
      </c>
      <c r="G11454" s="245" t="s">
        <v>808</v>
      </c>
      <c r="H11454" s="115" t="s">
        <v>16</v>
      </c>
      <c r="I11454" t="s">
        <v>107</v>
      </c>
      <c r="J11454" s="244" t="s">
        <v>1226</v>
      </c>
      <c r="K11454" s="115">
        <v>2012</v>
      </c>
      <c r="L11454" s="115" t="s">
        <v>27</v>
      </c>
      <c r="U11454"/>
      <c r="V11454">
        <v>0</v>
      </c>
      <c r="W11454" s="244"/>
      <c r="AG11454" s="115" t="s">
        <v>4308</v>
      </c>
      <c r="AH11454" s="115" t="s">
        <v>4308</v>
      </c>
      <c r="AI11454" s="115" t="e">
        <f>VLOOKUP(A11454,'[2]دراسات قانونية'!$A$3:$E$600,1,0)</f>
        <v>#N/A</v>
      </c>
    </row>
    <row r="11455" spans="1:35" hidden="1" x14ac:dyDescent="0.25">
      <c r="A11455" s="246">
        <v>339524</v>
      </c>
      <c r="B11455" s="247" t="s">
        <v>15685</v>
      </c>
      <c r="C11455" s="247" t="s">
        <v>15686</v>
      </c>
      <c r="D11455" s="248" t="s">
        <v>843</v>
      </c>
      <c r="E11455" t="s">
        <v>77</v>
      </c>
      <c r="F11455" s="126">
        <v>32952</v>
      </c>
      <c r="G11455" s="248" t="s">
        <v>18</v>
      </c>
      <c r="H11455" t="s">
        <v>16</v>
      </c>
      <c r="I11455" t="s">
        <v>129</v>
      </c>
      <c r="J11455" s="247" t="s">
        <v>1226</v>
      </c>
      <c r="K11455">
        <v>2009</v>
      </c>
      <c r="L11455" t="s">
        <v>18</v>
      </c>
      <c r="M11455"/>
      <c r="N11455"/>
      <c r="O11455"/>
      <c r="P11455"/>
      <c r="Q11455"/>
      <c r="U11455"/>
      <c r="V11455">
        <v>0</v>
      </c>
      <c r="W11455" s="247"/>
      <c r="X11455"/>
      <c r="Y11455"/>
      <c r="Z11455"/>
      <c r="AA11455"/>
      <c r="AB11455"/>
      <c r="AC11455"/>
      <c r="AD11455"/>
      <c r="AE11455"/>
      <c r="AF11455"/>
      <c r="AG11455"/>
      <c r="AH11455" s="115" t="s">
        <v>4308</v>
      </c>
    </row>
    <row r="11456" spans="1:35" x14ac:dyDescent="0.25">
      <c r="A11456" s="243">
        <v>339525</v>
      </c>
      <c r="B11456" s="244" t="s">
        <v>15687</v>
      </c>
      <c r="C11456" s="244" t="s">
        <v>533</v>
      </c>
      <c r="D11456" s="245" t="s">
        <v>430</v>
      </c>
      <c r="E11456" s="115" t="s">
        <v>77</v>
      </c>
      <c r="F11456" s="237">
        <v>33172</v>
      </c>
      <c r="G11456" s="245" t="s">
        <v>18</v>
      </c>
      <c r="H11456" s="115" t="s">
        <v>16</v>
      </c>
      <c r="I11456" t="s">
        <v>107</v>
      </c>
      <c r="J11456" s="244" t="s">
        <v>1226</v>
      </c>
      <c r="K11456" s="115">
        <v>2008</v>
      </c>
      <c r="L11456" s="115" t="s">
        <v>30</v>
      </c>
      <c r="U11456"/>
      <c r="V11456">
        <v>0</v>
      </c>
      <c r="W11456" s="244"/>
      <c r="AE11456" s="115" t="s">
        <v>4308</v>
      </c>
      <c r="AF11456" s="115" t="s">
        <v>4308</v>
      </c>
      <c r="AG11456" s="115" t="s">
        <v>4308</v>
      </c>
      <c r="AH11456" s="115" t="s">
        <v>4308</v>
      </c>
      <c r="AI11456" s="115" t="e">
        <f>VLOOKUP(A11456,'[2]دراسات قانونية'!$A$3:$E$600,1,0)</f>
        <v>#N/A</v>
      </c>
    </row>
    <row r="11457" spans="1:35" hidden="1" x14ac:dyDescent="0.25">
      <c r="A11457" s="246">
        <v>339526</v>
      </c>
      <c r="B11457" s="247" t="s">
        <v>15688</v>
      </c>
      <c r="C11457" s="247" t="s">
        <v>609</v>
      </c>
      <c r="D11457" s="248" t="s">
        <v>15689</v>
      </c>
      <c r="E11457" t="s">
        <v>77</v>
      </c>
      <c r="F11457" s="126">
        <v>37622</v>
      </c>
      <c r="G11457" s="248" t="s">
        <v>479</v>
      </c>
      <c r="H11457" t="s">
        <v>16</v>
      </c>
      <c r="I11457" t="s">
        <v>136</v>
      </c>
      <c r="J11457" s="247" t="s">
        <v>1226</v>
      </c>
      <c r="K11457">
        <v>2020</v>
      </c>
      <c r="L11457" t="s">
        <v>18</v>
      </c>
      <c r="M11457"/>
      <c r="N11457"/>
      <c r="O11457"/>
      <c r="P11457"/>
      <c r="Q11457"/>
      <c r="U11457"/>
      <c r="V11457">
        <v>0</v>
      </c>
      <c r="W11457" s="247"/>
      <c r="X11457"/>
      <c r="Y11457"/>
      <c r="Z11457"/>
      <c r="AA11457"/>
      <c r="AB11457"/>
      <c r="AC11457"/>
      <c r="AD11457"/>
      <c r="AE11457"/>
      <c r="AF11457"/>
      <c r="AG11457"/>
    </row>
    <row r="11458" spans="1:35" hidden="1" x14ac:dyDescent="0.25">
      <c r="A11458" s="246">
        <v>339527</v>
      </c>
      <c r="B11458" s="247" t="s">
        <v>15690</v>
      </c>
      <c r="C11458" s="247" t="s">
        <v>335</v>
      </c>
      <c r="D11458" s="248" t="s">
        <v>4964</v>
      </c>
      <c r="E11458" t="s">
        <v>77</v>
      </c>
      <c r="F11458" s="126">
        <v>36054</v>
      </c>
      <c r="G11458" s="248" t="s">
        <v>18</v>
      </c>
      <c r="H11458" t="s">
        <v>16</v>
      </c>
      <c r="I11458" t="s">
        <v>136</v>
      </c>
      <c r="J11458" s="247" t="s">
        <v>1226</v>
      </c>
      <c r="K11458">
        <v>2021</v>
      </c>
      <c r="L11458" t="s">
        <v>30</v>
      </c>
      <c r="M11458"/>
      <c r="N11458"/>
      <c r="O11458"/>
      <c r="P11458"/>
      <c r="Q11458"/>
      <c r="U11458"/>
      <c r="V11458">
        <v>0</v>
      </c>
      <c r="W11458" s="247"/>
      <c r="X11458"/>
      <c r="Y11458"/>
      <c r="Z11458"/>
      <c r="AA11458"/>
      <c r="AB11458"/>
      <c r="AC11458"/>
      <c r="AD11458"/>
      <c r="AE11458"/>
      <c r="AF11458"/>
      <c r="AG11458"/>
    </row>
    <row r="11459" spans="1:35" hidden="1" x14ac:dyDescent="0.25">
      <c r="A11459" s="243">
        <v>339528</v>
      </c>
      <c r="B11459" s="244" t="s">
        <v>3431</v>
      </c>
      <c r="C11459" s="244" t="s">
        <v>451</v>
      </c>
      <c r="D11459" s="245" t="s">
        <v>286</v>
      </c>
      <c r="E11459" s="115" t="s">
        <v>77</v>
      </c>
      <c r="F11459" s="237">
        <v>30930</v>
      </c>
      <c r="G11459" s="245" t="s">
        <v>805</v>
      </c>
      <c r="H11459" s="115" t="s">
        <v>16</v>
      </c>
      <c r="I11459" t="s">
        <v>199</v>
      </c>
      <c r="J11459" s="244" t="s">
        <v>15</v>
      </c>
      <c r="L11459" s="115" t="s">
        <v>37</v>
      </c>
      <c r="U11459"/>
      <c r="V11459">
        <v>0</v>
      </c>
      <c r="W11459" s="244"/>
    </row>
    <row r="11460" spans="1:35" x14ac:dyDescent="0.25">
      <c r="A11460" s="243">
        <v>339529</v>
      </c>
      <c r="B11460" s="244" t="s">
        <v>15691</v>
      </c>
      <c r="C11460" s="244" t="s">
        <v>8810</v>
      </c>
      <c r="D11460" s="245" t="s">
        <v>693</v>
      </c>
      <c r="E11460" s="115" t="s">
        <v>77</v>
      </c>
      <c r="F11460" s="237">
        <v>35217</v>
      </c>
      <c r="G11460" s="245" t="s">
        <v>18</v>
      </c>
      <c r="H11460" s="115" t="s">
        <v>16</v>
      </c>
      <c r="I11460" t="s">
        <v>107</v>
      </c>
      <c r="J11460" s="244" t="s">
        <v>1226</v>
      </c>
      <c r="K11460" s="115">
        <v>2020</v>
      </c>
      <c r="L11460" s="115" t="s">
        <v>73</v>
      </c>
      <c r="U11460"/>
      <c r="V11460">
        <v>0</v>
      </c>
      <c r="W11460" s="244"/>
      <c r="AH11460" s="115" t="s">
        <v>4308</v>
      </c>
      <c r="AI11460" s="115" t="e">
        <f>VLOOKUP(A11460,'[2]دراسات قانونية'!$A$3:$E$600,1,0)</f>
        <v>#N/A</v>
      </c>
    </row>
    <row r="11461" spans="1:35" hidden="1" x14ac:dyDescent="0.25">
      <c r="A11461" s="246">
        <v>339530</v>
      </c>
      <c r="B11461" s="247" t="s">
        <v>15692</v>
      </c>
      <c r="C11461" s="247" t="s">
        <v>2000</v>
      </c>
      <c r="D11461" s="248" t="s">
        <v>468</v>
      </c>
      <c r="E11461" t="s">
        <v>77</v>
      </c>
      <c r="F11461" s="126">
        <v>36263</v>
      </c>
      <c r="G11461" s="248" t="s">
        <v>416</v>
      </c>
      <c r="H11461" t="s">
        <v>16</v>
      </c>
      <c r="I11461" t="s">
        <v>129</v>
      </c>
      <c r="J11461" s="247" t="s">
        <v>1226</v>
      </c>
      <c r="K11461">
        <v>2022</v>
      </c>
      <c r="L11461" t="s">
        <v>18</v>
      </c>
      <c r="M11461"/>
      <c r="N11461"/>
      <c r="O11461"/>
      <c r="P11461"/>
      <c r="Q11461"/>
      <c r="U11461"/>
      <c r="V11461">
        <v>0</v>
      </c>
      <c r="W11461" s="247"/>
      <c r="X11461"/>
      <c r="Y11461"/>
      <c r="Z11461"/>
      <c r="AA11461"/>
      <c r="AB11461"/>
      <c r="AC11461"/>
      <c r="AD11461"/>
      <c r="AE11461"/>
      <c r="AF11461"/>
      <c r="AG11461" t="s">
        <v>4308</v>
      </c>
      <c r="AH11461" s="115" t="s">
        <v>4308</v>
      </c>
    </row>
    <row r="11462" spans="1:35" x14ac:dyDescent="0.25">
      <c r="A11462" s="243">
        <v>339531</v>
      </c>
      <c r="B11462" s="244" t="s">
        <v>15693</v>
      </c>
      <c r="C11462" s="244" t="s">
        <v>5541</v>
      </c>
      <c r="D11462" s="245" t="s">
        <v>15694</v>
      </c>
      <c r="E11462" s="115" t="s">
        <v>77</v>
      </c>
      <c r="F11462" s="237">
        <v>37569</v>
      </c>
      <c r="G11462" s="245" t="s">
        <v>18</v>
      </c>
      <c r="H11462" s="115" t="s">
        <v>16</v>
      </c>
      <c r="I11462" t="s">
        <v>107</v>
      </c>
      <c r="J11462" s="244" t="s">
        <v>1226</v>
      </c>
      <c r="K11462" s="115">
        <v>2021</v>
      </c>
      <c r="L11462" s="115" t="s">
        <v>18</v>
      </c>
      <c r="U11462"/>
      <c r="V11462">
        <v>0</v>
      </c>
      <c r="W11462" s="244"/>
      <c r="AE11462" s="115" t="s">
        <v>4308</v>
      </c>
      <c r="AF11462" s="115" t="s">
        <v>4308</v>
      </c>
      <c r="AG11462" s="115" t="s">
        <v>4308</v>
      </c>
      <c r="AH11462" s="115" t="s">
        <v>4308</v>
      </c>
      <c r="AI11462" s="115" t="e">
        <f>VLOOKUP(A11462,'[2]دراسات قانونية'!$A$3:$E$600,1,0)</f>
        <v>#N/A</v>
      </c>
    </row>
    <row r="11463" spans="1:35" hidden="1" x14ac:dyDescent="0.25">
      <c r="A11463" s="246">
        <v>339532</v>
      </c>
      <c r="B11463" s="247" t="s">
        <v>15695</v>
      </c>
      <c r="C11463" s="247" t="s">
        <v>244</v>
      </c>
      <c r="D11463" s="248" t="s">
        <v>485</v>
      </c>
      <c r="E11463" t="s">
        <v>77</v>
      </c>
      <c r="F11463" s="126">
        <v>34684</v>
      </c>
      <c r="G11463" s="248" t="s">
        <v>666</v>
      </c>
      <c r="H11463" t="s">
        <v>16</v>
      </c>
      <c r="I11463" t="s">
        <v>201</v>
      </c>
      <c r="J11463" s="247" t="s">
        <v>15</v>
      </c>
      <c r="K11463"/>
      <c r="L11463" t="s">
        <v>40</v>
      </c>
      <c r="M11463"/>
      <c r="N11463"/>
      <c r="O11463"/>
      <c r="P11463"/>
      <c r="Q11463"/>
      <c r="U11463"/>
      <c r="V11463">
        <v>0</v>
      </c>
      <c r="W11463" s="247"/>
      <c r="X11463"/>
      <c r="Y11463"/>
      <c r="Z11463"/>
      <c r="AA11463"/>
      <c r="AB11463"/>
      <c r="AC11463"/>
      <c r="AD11463"/>
      <c r="AE11463"/>
      <c r="AF11463"/>
      <c r="AG11463"/>
    </row>
    <row r="11464" spans="1:35" x14ac:dyDescent="0.25">
      <c r="A11464" s="243">
        <v>339533</v>
      </c>
      <c r="B11464" s="244" t="s">
        <v>15696</v>
      </c>
      <c r="C11464" s="244" t="s">
        <v>821</v>
      </c>
      <c r="D11464" s="245" t="s">
        <v>276</v>
      </c>
      <c r="E11464" s="115" t="s">
        <v>76</v>
      </c>
      <c r="F11464" s="237">
        <v>34400</v>
      </c>
      <c r="G11464" s="245" t="s">
        <v>73</v>
      </c>
      <c r="H11464" s="115" t="s">
        <v>16</v>
      </c>
      <c r="I11464" t="s">
        <v>107</v>
      </c>
      <c r="J11464" s="244" t="s">
        <v>1226</v>
      </c>
      <c r="K11464" s="115">
        <v>2013</v>
      </c>
      <c r="L11464" s="115" t="s">
        <v>30</v>
      </c>
      <c r="U11464"/>
      <c r="V11464">
        <v>0</v>
      </c>
      <c r="W11464" s="244"/>
      <c r="AE11464" s="115" t="s">
        <v>4308</v>
      </c>
      <c r="AF11464" s="115" t="s">
        <v>4308</v>
      </c>
      <c r="AG11464" s="115" t="s">
        <v>4308</v>
      </c>
      <c r="AH11464" s="115" t="s">
        <v>4308</v>
      </c>
      <c r="AI11464" s="115" t="e">
        <f>VLOOKUP(A11464,'[2]دراسات قانونية'!$A$3:$E$600,1,0)</f>
        <v>#N/A</v>
      </c>
    </row>
    <row r="11465" spans="1:35" hidden="1" x14ac:dyDescent="0.25">
      <c r="A11465" s="246">
        <v>339534</v>
      </c>
      <c r="B11465" s="247" t="s">
        <v>15697</v>
      </c>
      <c r="C11465" s="247" t="s">
        <v>227</v>
      </c>
      <c r="D11465" s="248" t="s">
        <v>378</v>
      </c>
      <c r="E11465" t="s">
        <v>77</v>
      </c>
      <c r="F11465" s="126">
        <v>36722</v>
      </c>
      <c r="G11465" s="248" t="s">
        <v>18</v>
      </c>
      <c r="H11465" t="s">
        <v>16</v>
      </c>
      <c r="I11465" t="s">
        <v>5306</v>
      </c>
      <c r="J11465" s="247" t="s">
        <v>15</v>
      </c>
      <c r="K11465">
        <v>2018</v>
      </c>
      <c r="L11465" t="s">
        <v>18</v>
      </c>
      <c r="M11465"/>
      <c r="N11465"/>
      <c r="O11465"/>
      <c r="P11465"/>
      <c r="Q11465"/>
      <c r="U11465"/>
      <c r="V11465">
        <v>0</v>
      </c>
      <c r="W11465" s="247"/>
      <c r="X11465"/>
      <c r="Y11465"/>
      <c r="Z11465"/>
      <c r="AA11465"/>
      <c r="AB11465"/>
      <c r="AC11465"/>
      <c r="AD11465"/>
      <c r="AE11465"/>
      <c r="AF11465"/>
      <c r="AG11465"/>
    </row>
    <row r="11466" spans="1:35" hidden="1" x14ac:dyDescent="0.25">
      <c r="A11466" s="246">
        <v>339535</v>
      </c>
      <c r="B11466" s="247" t="s">
        <v>15698</v>
      </c>
      <c r="C11466" s="247" t="s">
        <v>227</v>
      </c>
      <c r="D11466" s="248" t="s">
        <v>1273</v>
      </c>
      <c r="E11466" t="s">
        <v>77</v>
      </c>
      <c r="F11466" s="126">
        <v>30755</v>
      </c>
      <c r="G11466" s="248" t="s">
        <v>18</v>
      </c>
      <c r="H11466" t="s">
        <v>16</v>
      </c>
      <c r="I11466" t="s">
        <v>129</v>
      </c>
      <c r="J11466" s="247" t="s">
        <v>1226</v>
      </c>
      <c r="K11466">
        <v>2003</v>
      </c>
      <c r="L11466" t="s">
        <v>18</v>
      </c>
      <c r="M11466"/>
      <c r="N11466"/>
      <c r="O11466"/>
      <c r="P11466"/>
      <c r="Q11466"/>
      <c r="U11466"/>
      <c r="V11466">
        <v>0</v>
      </c>
      <c r="W11466" s="247"/>
      <c r="X11466"/>
      <c r="Y11466"/>
      <c r="Z11466"/>
      <c r="AA11466"/>
      <c r="AB11466"/>
      <c r="AC11466"/>
      <c r="AD11466"/>
      <c r="AE11466"/>
      <c r="AF11466"/>
      <c r="AG11466" t="s">
        <v>4308</v>
      </c>
      <c r="AH11466" s="115" t="s">
        <v>4308</v>
      </c>
    </row>
    <row r="11467" spans="1:35" hidden="1" x14ac:dyDescent="0.25">
      <c r="A11467" s="246">
        <v>339536</v>
      </c>
      <c r="B11467" s="247" t="s">
        <v>15699</v>
      </c>
      <c r="C11467" s="247" t="s">
        <v>227</v>
      </c>
      <c r="D11467" s="248" t="s">
        <v>15700</v>
      </c>
      <c r="E11467" t="s">
        <v>77</v>
      </c>
      <c r="F11467" s="126">
        <v>37638</v>
      </c>
      <c r="G11467" s="248" t="s">
        <v>18</v>
      </c>
      <c r="H11467" t="s">
        <v>16</v>
      </c>
      <c r="I11467" t="s">
        <v>5306</v>
      </c>
      <c r="J11467" s="247" t="s">
        <v>15</v>
      </c>
      <c r="K11467">
        <v>2022</v>
      </c>
      <c r="L11467" t="s">
        <v>30</v>
      </c>
      <c r="M11467"/>
      <c r="N11467"/>
      <c r="O11467"/>
      <c r="P11467"/>
      <c r="Q11467"/>
      <c r="U11467"/>
      <c r="V11467">
        <v>0</v>
      </c>
      <c r="W11467" s="247"/>
      <c r="X11467"/>
      <c r="Y11467"/>
      <c r="Z11467"/>
      <c r="AA11467"/>
      <c r="AB11467"/>
      <c r="AC11467"/>
      <c r="AD11467"/>
      <c r="AE11467"/>
      <c r="AF11467"/>
      <c r="AG11467"/>
    </row>
    <row r="11468" spans="1:35" hidden="1" x14ac:dyDescent="0.25">
      <c r="A11468" s="243">
        <v>339537</v>
      </c>
      <c r="B11468" s="244" t="s">
        <v>1913</v>
      </c>
      <c r="C11468" s="244" t="s">
        <v>395</v>
      </c>
      <c r="D11468" s="245" t="s">
        <v>1010</v>
      </c>
      <c r="E11468" s="115" t="s">
        <v>77</v>
      </c>
      <c r="F11468" s="237">
        <v>33922</v>
      </c>
      <c r="G11468" s="245" t="s">
        <v>462</v>
      </c>
      <c r="H11468" s="115" t="s">
        <v>16</v>
      </c>
      <c r="I11468" t="s">
        <v>199</v>
      </c>
      <c r="J11468" s="244" t="s">
        <v>1226</v>
      </c>
      <c r="L11468" s="115" t="s">
        <v>30</v>
      </c>
      <c r="U11468"/>
      <c r="V11468">
        <v>0</v>
      </c>
      <c r="W11468" s="244"/>
    </row>
    <row r="11469" spans="1:35" hidden="1" x14ac:dyDescent="0.25">
      <c r="A11469" s="243">
        <v>339538</v>
      </c>
      <c r="B11469" s="244" t="s">
        <v>3159</v>
      </c>
      <c r="C11469" s="244" t="s">
        <v>640</v>
      </c>
      <c r="D11469" s="245" t="s">
        <v>2850</v>
      </c>
      <c r="E11469" s="115" t="s">
        <v>77</v>
      </c>
      <c r="F11469" s="237">
        <v>31665</v>
      </c>
      <c r="G11469" s="245" t="s">
        <v>3160</v>
      </c>
      <c r="H11469" s="115" t="s">
        <v>16</v>
      </c>
      <c r="I11469" t="s">
        <v>199</v>
      </c>
      <c r="J11469" s="244" t="s">
        <v>1226</v>
      </c>
      <c r="L11469" s="115" t="s">
        <v>30</v>
      </c>
      <c r="U11469"/>
      <c r="V11469">
        <v>0</v>
      </c>
      <c r="W11469" s="244"/>
    </row>
    <row r="11470" spans="1:35" hidden="1" x14ac:dyDescent="0.25">
      <c r="A11470" s="246">
        <v>339539</v>
      </c>
      <c r="B11470" s="247" t="s">
        <v>15701</v>
      </c>
      <c r="C11470" s="247" t="s">
        <v>439</v>
      </c>
      <c r="D11470" s="248" t="s">
        <v>491</v>
      </c>
      <c r="E11470" t="s">
        <v>76</v>
      </c>
      <c r="F11470" s="126">
        <v>31419</v>
      </c>
      <c r="G11470" s="248" t="s">
        <v>18</v>
      </c>
      <c r="H11470" t="s">
        <v>16</v>
      </c>
      <c r="I11470" t="s">
        <v>136</v>
      </c>
      <c r="J11470" s="247" t="s">
        <v>15</v>
      </c>
      <c r="K11470">
        <v>2004</v>
      </c>
      <c r="L11470" t="s">
        <v>18</v>
      </c>
      <c r="M11470"/>
      <c r="N11470"/>
      <c r="O11470"/>
      <c r="P11470"/>
      <c r="Q11470"/>
      <c r="U11470"/>
      <c r="V11470">
        <v>0</v>
      </c>
      <c r="W11470" s="247"/>
      <c r="X11470"/>
      <c r="Y11470"/>
      <c r="Z11470"/>
      <c r="AA11470"/>
      <c r="AB11470"/>
      <c r="AC11470"/>
      <c r="AD11470"/>
      <c r="AE11470"/>
      <c r="AF11470"/>
      <c r="AG11470"/>
    </row>
    <row r="11471" spans="1:35" x14ac:dyDescent="0.25">
      <c r="A11471" s="243">
        <v>339540</v>
      </c>
      <c r="B11471" s="244" t="s">
        <v>15702</v>
      </c>
      <c r="C11471" s="244" t="s">
        <v>386</v>
      </c>
      <c r="D11471" s="245" t="s">
        <v>320</v>
      </c>
      <c r="E11471" s="115" t="s">
        <v>77</v>
      </c>
      <c r="F11471" s="237">
        <v>29614</v>
      </c>
      <c r="G11471" s="245" t="s">
        <v>18</v>
      </c>
      <c r="H11471" s="115" t="s">
        <v>16</v>
      </c>
      <c r="I11471" t="s">
        <v>107</v>
      </c>
      <c r="J11471" s="244" t="s">
        <v>1226</v>
      </c>
      <c r="K11471" s="115">
        <v>2013</v>
      </c>
      <c r="L11471" s="115" t="s">
        <v>18</v>
      </c>
      <c r="U11471"/>
      <c r="V11471">
        <v>0</v>
      </c>
      <c r="W11471" s="244"/>
      <c r="AG11471" s="115" t="s">
        <v>4308</v>
      </c>
      <c r="AH11471" s="115" t="s">
        <v>4308</v>
      </c>
      <c r="AI11471" s="115" t="e">
        <f>VLOOKUP(A11471,'[2]دراسات قانونية'!$A$3:$E$600,1,0)</f>
        <v>#N/A</v>
      </c>
    </row>
    <row r="11472" spans="1:35" hidden="1" x14ac:dyDescent="0.25">
      <c r="A11472" s="246">
        <v>339541</v>
      </c>
      <c r="B11472" s="247" t="s">
        <v>15703</v>
      </c>
      <c r="C11472" s="247" t="s">
        <v>261</v>
      </c>
      <c r="D11472" s="248" t="s">
        <v>270</v>
      </c>
      <c r="E11472" t="s">
        <v>77</v>
      </c>
      <c r="F11472" s="126">
        <v>30711</v>
      </c>
      <c r="G11472" s="248" t="s">
        <v>18</v>
      </c>
      <c r="H11472" t="s">
        <v>16</v>
      </c>
      <c r="I11472" t="s">
        <v>136</v>
      </c>
      <c r="J11472" s="247" t="s">
        <v>15</v>
      </c>
      <c r="K11472">
        <v>2003</v>
      </c>
      <c r="L11472" t="s">
        <v>18</v>
      </c>
      <c r="M11472"/>
      <c r="N11472"/>
      <c r="O11472"/>
      <c r="P11472"/>
      <c r="Q11472"/>
      <c r="U11472"/>
      <c r="V11472">
        <v>0</v>
      </c>
      <c r="W11472" s="247"/>
      <c r="X11472"/>
      <c r="Y11472"/>
      <c r="Z11472"/>
      <c r="AA11472"/>
      <c r="AB11472"/>
      <c r="AC11472"/>
      <c r="AD11472"/>
      <c r="AE11472"/>
      <c r="AF11472"/>
      <c r="AG11472"/>
    </row>
    <row r="11473" spans="1:35" x14ac:dyDescent="0.25">
      <c r="A11473" s="243">
        <v>339542</v>
      </c>
      <c r="B11473" s="244" t="s">
        <v>15704</v>
      </c>
      <c r="C11473" s="244" t="s">
        <v>369</v>
      </c>
      <c r="D11473" s="245" t="s">
        <v>445</v>
      </c>
      <c r="E11473" s="115" t="s">
        <v>76</v>
      </c>
      <c r="F11473" s="237">
        <v>37135</v>
      </c>
      <c r="G11473" s="245" t="s">
        <v>11211</v>
      </c>
      <c r="H11473" s="115" t="s">
        <v>16</v>
      </c>
      <c r="I11473" t="s">
        <v>107</v>
      </c>
      <c r="J11473" s="244" t="s">
        <v>1226</v>
      </c>
      <c r="K11473" s="115">
        <v>2022</v>
      </c>
      <c r="L11473" s="115" t="s">
        <v>18</v>
      </c>
      <c r="U11473"/>
      <c r="V11473">
        <v>0</v>
      </c>
      <c r="W11473" s="244"/>
      <c r="AE11473" s="115" t="s">
        <v>4308</v>
      </c>
      <c r="AF11473" s="115" t="s">
        <v>4308</v>
      </c>
      <c r="AG11473" s="115" t="s">
        <v>4308</v>
      </c>
      <c r="AH11473" s="115" t="s">
        <v>4308</v>
      </c>
      <c r="AI11473" s="115" t="e">
        <f>VLOOKUP(A11473,'[2]دراسات قانونية'!$A$3:$E$600,1,0)</f>
        <v>#N/A</v>
      </c>
    </row>
    <row r="11474" spans="1:35" x14ac:dyDescent="0.25">
      <c r="A11474" s="243">
        <v>339543</v>
      </c>
      <c r="B11474" s="244" t="s">
        <v>15705</v>
      </c>
      <c r="C11474" s="244" t="s">
        <v>530</v>
      </c>
      <c r="D11474" s="245" t="s">
        <v>850</v>
      </c>
      <c r="E11474" s="115" t="s">
        <v>76</v>
      </c>
      <c r="F11474" s="237">
        <v>29458</v>
      </c>
      <c r="G11474" s="245" t="s">
        <v>47</v>
      </c>
      <c r="H11474" s="115" t="s">
        <v>16</v>
      </c>
      <c r="I11474" t="s">
        <v>107</v>
      </c>
      <c r="J11474" s="244" t="s">
        <v>1226</v>
      </c>
      <c r="L11474" s="115" t="s">
        <v>18</v>
      </c>
      <c r="U11474"/>
      <c r="V11474">
        <v>0</v>
      </c>
      <c r="W11474" s="244"/>
      <c r="AE11474" s="115" t="s">
        <v>4308</v>
      </c>
      <c r="AF11474" s="115" t="s">
        <v>4308</v>
      </c>
      <c r="AG11474" s="115" t="s">
        <v>4308</v>
      </c>
      <c r="AH11474" s="115" t="s">
        <v>4308</v>
      </c>
      <c r="AI11474" s="115" t="e">
        <f>VLOOKUP(A11474,'[2]دراسات قانونية'!$A$3:$E$600,1,0)</f>
        <v>#N/A</v>
      </c>
    </row>
    <row r="11475" spans="1:35" hidden="1" x14ac:dyDescent="0.25">
      <c r="A11475" s="246">
        <v>339544</v>
      </c>
      <c r="B11475" s="247" t="s">
        <v>15706</v>
      </c>
      <c r="C11475" s="247" t="s">
        <v>212</v>
      </c>
      <c r="D11475" s="248" t="s">
        <v>709</v>
      </c>
      <c r="E11475" t="s">
        <v>77</v>
      </c>
      <c r="F11475" s="126">
        <v>32143</v>
      </c>
      <c r="G11475" s="248" t="s">
        <v>1008</v>
      </c>
      <c r="H11475" t="s">
        <v>16</v>
      </c>
      <c r="I11475" t="s">
        <v>136</v>
      </c>
      <c r="J11475" s="247" t="s">
        <v>1226</v>
      </c>
      <c r="K11475"/>
      <c r="L11475" t="s">
        <v>18</v>
      </c>
      <c r="M11475"/>
      <c r="N11475"/>
      <c r="O11475"/>
      <c r="P11475"/>
      <c r="Q11475"/>
      <c r="U11475"/>
      <c r="V11475">
        <v>0</v>
      </c>
      <c r="W11475" s="247"/>
      <c r="X11475"/>
      <c r="Y11475"/>
      <c r="Z11475"/>
      <c r="AA11475"/>
      <c r="AB11475"/>
      <c r="AC11475"/>
      <c r="AD11475"/>
      <c r="AE11475"/>
      <c r="AF11475"/>
      <c r="AG11475"/>
    </row>
    <row r="11476" spans="1:35" hidden="1" x14ac:dyDescent="0.25">
      <c r="A11476" s="246">
        <v>339545</v>
      </c>
      <c r="B11476" s="247" t="s">
        <v>6702</v>
      </c>
      <c r="C11476" s="247" t="s">
        <v>15707</v>
      </c>
      <c r="D11476" s="248" t="s">
        <v>838</v>
      </c>
      <c r="E11476" t="s">
        <v>77</v>
      </c>
      <c r="F11476" s="126">
        <v>33204</v>
      </c>
      <c r="G11476" s="248" t="s">
        <v>18</v>
      </c>
      <c r="H11476" t="s">
        <v>16</v>
      </c>
      <c r="I11476" t="s">
        <v>136</v>
      </c>
      <c r="J11476" s="247" t="s">
        <v>1226</v>
      </c>
      <c r="K11476">
        <v>2020</v>
      </c>
      <c r="L11476" t="s">
        <v>18</v>
      </c>
      <c r="M11476"/>
      <c r="N11476"/>
      <c r="O11476"/>
      <c r="P11476"/>
      <c r="Q11476"/>
      <c r="U11476"/>
      <c r="V11476">
        <v>0</v>
      </c>
      <c r="W11476" s="247"/>
      <c r="X11476"/>
      <c r="Y11476"/>
      <c r="Z11476"/>
      <c r="AA11476"/>
      <c r="AB11476"/>
      <c r="AC11476"/>
      <c r="AD11476"/>
      <c r="AE11476"/>
      <c r="AF11476"/>
      <c r="AG11476"/>
    </row>
    <row r="11477" spans="1:35" x14ac:dyDescent="0.25">
      <c r="A11477" s="243">
        <v>339546</v>
      </c>
      <c r="B11477" s="244" t="s">
        <v>15708</v>
      </c>
      <c r="C11477" s="244" t="s">
        <v>454</v>
      </c>
      <c r="D11477" s="245" t="s">
        <v>265</v>
      </c>
      <c r="E11477" s="115" t="s">
        <v>77</v>
      </c>
      <c r="F11477" s="237">
        <v>33796</v>
      </c>
      <c r="G11477" s="245" t="s">
        <v>15709</v>
      </c>
      <c r="H11477" s="115" t="s">
        <v>16</v>
      </c>
      <c r="I11477" t="s">
        <v>107</v>
      </c>
      <c r="J11477" s="244" t="s">
        <v>1226</v>
      </c>
      <c r="K11477" s="115">
        <v>2011</v>
      </c>
      <c r="L11477" s="115" t="s">
        <v>67</v>
      </c>
      <c r="U11477"/>
      <c r="V11477">
        <v>0</v>
      </c>
      <c r="W11477" s="244"/>
      <c r="AE11477" s="115" t="s">
        <v>4308</v>
      </c>
      <c r="AF11477" s="115" t="s">
        <v>4308</v>
      </c>
      <c r="AG11477" s="115" t="s">
        <v>4308</v>
      </c>
      <c r="AH11477" s="115" t="s">
        <v>4308</v>
      </c>
      <c r="AI11477" s="115" t="e">
        <f>VLOOKUP(A11477,'[2]دراسات قانونية'!$A$3:$E$600,1,0)</f>
        <v>#N/A</v>
      </c>
    </row>
    <row r="11478" spans="1:35" hidden="1" x14ac:dyDescent="0.25">
      <c r="A11478" s="246">
        <v>339547</v>
      </c>
      <c r="B11478" s="247" t="s">
        <v>15710</v>
      </c>
      <c r="C11478" s="247" t="s">
        <v>227</v>
      </c>
      <c r="D11478" s="248" t="s">
        <v>717</v>
      </c>
      <c r="E11478" t="s">
        <v>77</v>
      </c>
      <c r="F11478" s="126">
        <v>32721</v>
      </c>
      <c r="G11478" s="248" t="s">
        <v>18</v>
      </c>
      <c r="H11478" t="s">
        <v>19</v>
      </c>
      <c r="I11478" t="s">
        <v>136</v>
      </c>
      <c r="J11478" s="247" t="s">
        <v>1226</v>
      </c>
      <c r="K11478">
        <v>2007</v>
      </c>
      <c r="L11478" t="s">
        <v>30</v>
      </c>
      <c r="M11478"/>
      <c r="N11478"/>
      <c r="O11478"/>
      <c r="P11478"/>
      <c r="Q11478"/>
      <c r="U11478"/>
      <c r="V11478">
        <v>0</v>
      </c>
      <c r="W11478" s="247"/>
      <c r="X11478"/>
      <c r="Y11478"/>
      <c r="Z11478"/>
      <c r="AA11478"/>
      <c r="AB11478"/>
      <c r="AC11478"/>
      <c r="AD11478"/>
      <c r="AE11478"/>
      <c r="AF11478"/>
      <c r="AG11478"/>
    </row>
    <row r="11479" spans="1:35" hidden="1" x14ac:dyDescent="0.25">
      <c r="A11479" s="246">
        <v>339548</v>
      </c>
      <c r="B11479" s="247" t="s">
        <v>2396</v>
      </c>
      <c r="C11479" s="247" t="s">
        <v>332</v>
      </c>
      <c r="D11479" s="248" t="s">
        <v>284</v>
      </c>
      <c r="E11479" t="s">
        <v>77</v>
      </c>
      <c r="F11479" s="126">
        <v>33239</v>
      </c>
      <c r="G11479" s="248" t="s">
        <v>428</v>
      </c>
      <c r="H11479" t="s">
        <v>16</v>
      </c>
      <c r="I11479" t="s">
        <v>5306</v>
      </c>
      <c r="J11479" s="247" t="s">
        <v>15</v>
      </c>
      <c r="K11479">
        <v>2009</v>
      </c>
      <c r="L11479" t="s">
        <v>30</v>
      </c>
      <c r="M11479"/>
      <c r="N11479"/>
      <c r="O11479"/>
      <c r="P11479"/>
      <c r="Q11479"/>
      <c r="U11479"/>
      <c r="V11479">
        <v>0</v>
      </c>
      <c r="W11479" s="247"/>
      <c r="X11479"/>
      <c r="Y11479"/>
      <c r="Z11479"/>
      <c r="AA11479"/>
      <c r="AB11479"/>
      <c r="AC11479"/>
      <c r="AD11479"/>
      <c r="AE11479"/>
      <c r="AF11479"/>
      <c r="AG11479"/>
    </row>
    <row r="11480" spans="1:35" hidden="1" x14ac:dyDescent="0.25">
      <c r="A11480" s="246">
        <v>339549</v>
      </c>
      <c r="B11480" s="247" t="s">
        <v>15711</v>
      </c>
      <c r="C11480" s="247" t="s">
        <v>422</v>
      </c>
      <c r="D11480" s="248" t="s">
        <v>230</v>
      </c>
      <c r="E11480" t="s">
        <v>77</v>
      </c>
      <c r="F11480" s="126">
        <v>33270</v>
      </c>
      <c r="G11480" s="248" t="s">
        <v>15712</v>
      </c>
      <c r="H11480" t="s">
        <v>16</v>
      </c>
      <c r="I11480" t="s">
        <v>129</v>
      </c>
      <c r="J11480" s="247" t="s">
        <v>1226</v>
      </c>
      <c r="K11480">
        <v>2016</v>
      </c>
      <c r="L11480" t="s">
        <v>30</v>
      </c>
      <c r="M11480"/>
      <c r="N11480"/>
      <c r="O11480"/>
      <c r="P11480"/>
      <c r="Q11480"/>
      <c r="R11480" s="115">
        <v>9354</v>
      </c>
      <c r="S11480" s="115">
        <v>45721</v>
      </c>
      <c r="T11480" s="115">
        <v>50000</v>
      </c>
      <c r="U11480"/>
      <c r="V11480">
        <v>0</v>
      </c>
      <c r="W11480" s="247"/>
      <c r="X11480"/>
      <c r="Y11480"/>
      <c r="Z11480"/>
      <c r="AA11480"/>
      <c r="AB11480"/>
      <c r="AC11480"/>
      <c r="AD11480"/>
      <c r="AE11480"/>
      <c r="AF11480"/>
      <c r="AG11480"/>
    </row>
    <row r="11481" spans="1:35" hidden="1" x14ac:dyDescent="0.25">
      <c r="A11481" s="246">
        <v>339550</v>
      </c>
      <c r="B11481" s="247" t="s">
        <v>15713</v>
      </c>
      <c r="C11481" s="247" t="s">
        <v>332</v>
      </c>
      <c r="D11481" s="248" t="s">
        <v>265</v>
      </c>
      <c r="E11481" t="s">
        <v>77</v>
      </c>
      <c r="F11481" s="126">
        <v>33311</v>
      </c>
      <c r="G11481" s="248" t="s">
        <v>4835</v>
      </c>
      <c r="H11481" t="s">
        <v>16</v>
      </c>
      <c r="I11481" t="s">
        <v>129</v>
      </c>
      <c r="J11481" s="247" t="s">
        <v>1226</v>
      </c>
      <c r="K11481">
        <v>2022</v>
      </c>
      <c r="L11481" t="s">
        <v>70</v>
      </c>
      <c r="M11481"/>
      <c r="N11481"/>
      <c r="O11481"/>
      <c r="P11481"/>
      <c r="Q11481"/>
      <c r="U11481"/>
      <c r="V11481">
        <v>0</v>
      </c>
      <c r="W11481" s="247"/>
      <c r="X11481"/>
      <c r="Y11481"/>
      <c r="Z11481"/>
      <c r="AA11481"/>
      <c r="AB11481"/>
      <c r="AC11481"/>
      <c r="AD11481"/>
      <c r="AE11481"/>
      <c r="AF11481"/>
      <c r="AG11481" t="s">
        <v>4308</v>
      </c>
      <c r="AH11481" s="115" t="s">
        <v>4308</v>
      </c>
    </row>
    <row r="11482" spans="1:35" hidden="1" x14ac:dyDescent="0.25">
      <c r="A11482" s="246">
        <v>339551</v>
      </c>
      <c r="B11482" s="247" t="s">
        <v>15714</v>
      </c>
      <c r="C11482" s="247" t="s">
        <v>212</v>
      </c>
      <c r="D11482" s="248" t="s">
        <v>555</v>
      </c>
      <c r="E11482" t="s">
        <v>77</v>
      </c>
      <c r="F11482" s="126"/>
      <c r="G11482" s="248" t="s">
        <v>18</v>
      </c>
      <c r="H11482" t="s">
        <v>16</v>
      </c>
      <c r="I11482" t="s">
        <v>5306</v>
      </c>
      <c r="J11482" s="247" t="s">
        <v>15</v>
      </c>
      <c r="K11482">
        <v>2022</v>
      </c>
      <c r="L11482" t="s">
        <v>73</v>
      </c>
      <c r="M11482"/>
      <c r="N11482"/>
      <c r="O11482"/>
      <c r="P11482"/>
      <c r="Q11482"/>
      <c r="U11482"/>
      <c r="V11482">
        <v>0</v>
      </c>
      <c r="W11482" s="247"/>
      <c r="X11482"/>
      <c r="Y11482"/>
      <c r="Z11482"/>
      <c r="AA11482"/>
      <c r="AB11482"/>
      <c r="AC11482"/>
      <c r="AD11482"/>
      <c r="AE11482"/>
      <c r="AF11482"/>
      <c r="AG11482"/>
    </row>
    <row r="11483" spans="1:35" x14ac:dyDescent="0.25">
      <c r="A11483" s="243">
        <v>339552</v>
      </c>
      <c r="B11483" s="244" t="s">
        <v>15715</v>
      </c>
      <c r="C11483" s="244" t="s">
        <v>299</v>
      </c>
      <c r="D11483" s="245" t="s">
        <v>555</v>
      </c>
      <c r="E11483" s="115" t="s">
        <v>77</v>
      </c>
      <c r="F11483" s="237">
        <v>36805</v>
      </c>
      <c r="G11483" s="245" t="s">
        <v>558</v>
      </c>
      <c r="H11483" s="115" t="s">
        <v>16</v>
      </c>
      <c r="I11483" t="s">
        <v>107</v>
      </c>
      <c r="J11483" s="244" t="s">
        <v>15</v>
      </c>
      <c r="K11483" s="115">
        <v>2018</v>
      </c>
      <c r="L11483" s="115" t="s">
        <v>73</v>
      </c>
      <c r="U11483"/>
      <c r="V11483">
        <v>0</v>
      </c>
      <c r="W11483" s="244"/>
      <c r="AE11483" s="115" t="s">
        <v>4308</v>
      </c>
      <c r="AF11483" s="115" t="s">
        <v>4308</v>
      </c>
      <c r="AG11483" s="115" t="s">
        <v>4308</v>
      </c>
      <c r="AH11483" s="115" t="s">
        <v>4308</v>
      </c>
      <c r="AI11483" s="115" t="e">
        <f>VLOOKUP(A11483,'[2]دراسات قانونية'!$A$3:$E$600,1,0)</f>
        <v>#N/A</v>
      </c>
    </row>
    <row r="11484" spans="1:35" hidden="1" x14ac:dyDescent="0.25">
      <c r="A11484" s="246">
        <v>339553</v>
      </c>
      <c r="B11484" s="247" t="s">
        <v>15716</v>
      </c>
      <c r="C11484" s="247" t="s">
        <v>520</v>
      </c>
      <c r="D11484" s="248" t="s">
        <v>378</v>
      </c>
      <c r="E11484" t="s">
        <v>77</v>
      </c>
      <c r="F11484" s="126">
        <v>37641</v>
      </c>
      <c r="G11484" s="248" t="s">
        <v>215</v>
      </c>
      <c r="H11484" t="s">
        <v>16</v>
      </c>
      <c r="I11484" t="s">
        <v>129</v>
      </c>
      <c r="J11484" s="247" t="s">
        <v>1226</v>
      </c>
      <c r="K11484">
        <v>2020</v>
      </c>
      <c r="L11484" t="s">
        <v>18</v>
      </c>
      <c r="M11484"/>
      <c r="N11484"/>
      <c r="O11484"/>
      <c r="P11484"/>
      <c r="Q11484"/>
      <c r="U11484"/>
      <c r="V11484">
        <v>0</v>
      </c>
      <c r="W11484" s="247"/>
      <c r="X11484"/>
      <c r="Y11484"/>
      <c r="Z11484"/>
      <c r="AA11484"/>
      <c r="AB11484"/>
      <c r="AC11484"/>
      <c r="AD11484"/>
      <c r="AE11484"/>
      <c r="AF11484"/>
      <c r="AG11484"/>
    </row>
    <row r="11485" spans="1:35" x14ac:dyDescent="0.25">
      <c r="A11485" s="243">
        <v>339554</v>
      </c>
      <c r="B11485" s="244" t="s">
        <v>15717</v>
      </c>
      <c r="C11485" s="244" t="s">
        <v>324</v>
      </c>
      <c r="D11485" s="245" t="s">
        <v>11483</v>
      </c>
      <c r="E11485" s="115" t="s">
        <v>76</v>
      </c>
      <c r="F11485" s="237">
        <v>25826</v>
      </c>
      <c r="G11485" s="245" t="s">
        <v>15718</v>
      </c>
      <c r="H11485" s="115" t="s">
        <v>16</v>
      </c>
      <c r="I11485" t="s">
        <v>107</v>
      </c>
      <c r="J11485" s="244" t="s">
        <v>15</v>
      </c>
      <c r="K11485" s="115">
        <v>1989</v>
      </c>
      <c r="L11485" s="115" t="s">
        <v>67</v>
      </c>
      <c r="U11485"/>
      <c r="V11485">
        <v>0</v>
      </c>
      <c r="W11485" s="244"/>
      <c r="AH11485" s="115" t="s">
        <v>4308</v>
      </c>
      <c r="AI11485" s="115" t="e">
        <f>VLOOKUP(A11485,'[2]دراسات قانونية'!$A$3:$E$600,1,0)</f>
        <v>#N/A</v>
      </c>
    </row>
    <row r="11486" spans="1:35" x14ac:dyDescent="0.25">
      <c r="A11486" s="243">
        <v>339555</v>
      </c>
      <c r="B11486" s="244" t="s">
        <v>15719</v>
      </c>
      <c r="C11486" s="244" t="s">
        <v>209</v>
      </c>
      <c r="D11486" s="245" t="s">
        <v>342</v>
      </c>
      <c r="E11486" s="115" t="s">
        <v>76</v>
      </c>
      <c r="F11486" s="237">
        <v>35197</v>
      </c>
      <c r="G11486" s="245" t="s">
        <v>30</v>
      </c>
      <c r="H11486" s="115" t="s">
        <v>16</v>
      </c>
      <c r="I11486" t="s">
        <v>107</v>
      </c>
      <c r="J11486" s="244" t="s">
        <v>1226</v>
      </c>
      <c r="K11486" s="115">
        <v>2022</v>
      </c>
      <c r="L11486" s="115" t="s">
        <v>18</v>
      </c>
      <c r="U11486"/>
      <c r="V11486">
        <v>0</v>
      </c>
      <c r="W11486" s="244"/>
      <c r="AE11486" s="115" t="s">
        <v>4308</v>
      </c>
      <c r="AF11486" s="115" t="s">
        <v>4308</v>
      </c>
      <c r="AG11486" s="115" t="s">
        <v>4308</v>
      </c>
      <c r="AH11486" s="115" t="s">
        <v>4308</v>
      </c>
      <c r="AI11486" s="115" t="e">
        <f>VLOOKUP(A11486,'[2]دراسات قانونية'!$A$3:$E$600,1,0)</f>
        <v>#N/A</v>
      </c>
    </row>
    <row r="11487" spans="1:35" hidden="1" x14ac:dyDescent="0.25">
      <c r="A11487" s="246">
        <v>339556</v>
      </c>
      <c r="B11487" s="247" t="s">
        <v>15720</v>
      </c>
      <c r="C11487" s="247" t="s">
        <v>227</v>
      </c>
      <c r="D11487" s="248" t="s">
        <v>281</v>
      </c>
      <c r="E11487" t="s">
        <v>76</v>
      </c>
      <c r="F11487" s="126">
        <v>34829</v>
      </c>
      <c r="G11487" s="248" t="s">
        <v>15721</v>
      </c>
      <c r="H11487" t="s">
        <v>16</v>
      </c>
      <c r="I11487" t="s">
        <v>5306</v>
      </c>
      <c r="J11487" s="247" t="s">
        <v>1226</v>
      </c>
      <c r="K11487">
        <v>2015</v>
      </c>
      <c r="L11487" t="s">
        <v>50</v>
      </c>
      <c r="M11487"/>
      <c r="N11487"/>
      <c r="O11487"/>
      <c r="P11487"/>
      <c r="Q11487"/>
      <c r="U11487"/>
      <c r="V11487">
        <v>0</v>
      </c>
      <c r="W11487" s="247"/>
      <c r="X11487"/>
      <c r="Y11487"/>
      <c r="Z11487"/>
      <c r="AA11487"/>
      <c r="AB11487"/>
      <c r="AC11487"/>
      <c r="AD11487"/>
      <c r="AE11487"/>
      <c r="AF11487"/>
      <c r="AG11487"/>
    </row>
    <row r="11488" spans="1:35" x14ac:dyDescent="0.25">
      <c r="A11488" s="243">
        <v>339557</v>
      </c>
      <c r="B11488" s="244" t="s">
        <v>15722</v>
      </c>
      <c r="C11488" s="244" t="s">
        <v>981</v>
      </c>
      <c r="D11488" s="245" t="s">
        <v>320</v>
      </c>
      <c r="E11488" s="115" t="s">
        <v>76</v>
      </c>
      <c r="F11488" s="237">
        <v>33117</v>
      </c>
      <c r="G11488" s="245" t="s">
        <v>58</v>
      </c>
      <c r="H11488" s="115" t="s">
        <v>16</v>
      </c>
      <c r="I11488" t="s">
        <v>107</v>
      </c>
      <c r="J11488" s="244" t="s">
        <v>1226</v>
      </c>
      <c r="K11488" s="115">
        <v>2021</v>
      </c>
      <c r="L11488" s="115" t="s">
        <v>18</v>
      </c>
      <c r="U11488"/>
      <c r="V11488">
        <v>0</v>
      </c>
      <c r="W11488" s="244"/>
      <c r="AE11488" s="115" t="s">
        <v>4308</v>
      </c>
      <c r="AF11488" s="115" t="s">
        <v>4308</v>
      </c>
      <c r="AG11488" s="115" t="s">
        <v>4308</v>
      </c>
      <c r="AH11488" s="115" t="s">
        <v>4308</v>
      </c>
      <c r="AI11488" s="115" t="e">
        <f>VLOOKUP(A11488,'[2]دراسات قانونية'!$A$3:$E$600,1,0)</f>
        <v>#N/A</v>
      </c>
    </row>
    <row r="11489" spans="1:35" x14ac:dyDescent="0.25">
      <c r="A11489" s="243">
        <v>339558</v>
      </c>
      <c r="B11489" s="244" t="s">
        <v>11583</v>
      </c>
      <c r="C11489" s="244" t="s">
        <v>329</v>
      </c>
      <c r="D11489" s="245" t="s">
        <v>1319</v>
      </c>
      <c r="E11489" s="115" t="s">
        <v>76</v>
      </c>
      <c r="F11489" s="237">
        <v>37802</v>
      </c>
      <c r="G11489" s="245" t="s">
        <v>1026</v>
      </c>
      <c r="H11489" s="115" t="s">
        <v>16</v>
      </c>
      <c r="I11489" t="s">
        <v>107</v>
      </c>
      <c r="J11489" s="244" t="s">
        <v>1226</v>
      </c>
      <c r="K11489" s="115">
        <v>2022</v>
      </c>
      <c r="L11489" s="115" t="s">
        <v>18</v>
      </c>
      <c r="U11489"/>
      <c r="V11489">
        <v>0</v>
      </c>
      <c r="W11489" s="244"/>
      <c r="AH11489" s="115" t="s">
        <v>4308</v>
      </c>
      <c r="AI11489" s="115" t="e">
        <f>VLOOKUP(A11489,'[2]دراسات قانونية'!$A$3:$E$600,1,0)</f>
        <v>#N/A</v>
      </c>
    </row>
    <row r="11490" spans="1:35" hidden="1" x14ac:dyDescent="0.25">
      <c r="A11490" s="246">
        <v>339559</v>
      </c>
      <c r="B11490" s="247" t="s">
        <v>15723</v>
      </c>
      <c r="C11490" s="247" t="s">
        <v>821</v>
      </c>
      <c r="D11490" s="248" t="s">
        <v>599</v>
      </c>
      <c r="E11490" t="s">
        <v>76</v>
      </c>
      <c r="F11490" s="126">
        <v>27280</v>
      </c>
      <c r="G11490" s="248" t="s">
        <v>15724</v>
      </c>
      <c r="H11490" t="s">
        <v>16</v>
      </c>
      <c r="I11490" t="s">
        <v>136</v>
      </c>
      <c r="J11490" s="247" t="s">
        <v>1226</v>
      </c>
      <c r="K11490">
        <v>2004</v>
      </c>
      <c r="L11490" t="s">
        <v>18</v>
      </c>
      <c r="M11490"/>
      <c r="N11490"/>
      <c r="O11490"/>
      <c r="P11490"/>
      <c r="Q11490"/>
      <c r="U11490"/>
      <c r="V11490">
        <v>0</v>
      </c>
      <c r="W11490" s="247"/>
      <c r="X11490"/>
      <c r="Y11490"/>
      <c r="Z11490"/>
      <c r="AA11490"/>
      <c r="AB11490"/>
      <c r="AC11490"/>
      <c r="AD11490"/>
      <c r="AE11490"/>
      <c r="AF11490"/>
      <c r="AG11490"/>
    </row>
    <row r="11491" spans="1:35" hidden="1" x14ac:dyDescent="0.25">
      <c r="A11491" s="246">
        <v>339560</v>
      </c>
      <c r="B11491" s="247" t="s">
        <v>15725</v>
      </c>
      <c r="C11491" s="247" t="s">
        <v>417</v>
      </c>
      <c r="D11491" s="248" t="s">
        <v>320</v>
      </c>
      <c r="E11491" t="s">
        <v>77</v>
      </c>
      <c r="F11491" s="126">
        <v>35431</v>
      </c>
      <c r="G11491" s="248" t="s">
        <v>393</v>
      </c>
      <c r="H11491" t="s">
        <v>16</v>
      </c>
      <c r="I11491" t="s">
        <v>136</v>
      </c>
      <c r="J11491" s="247" t="s">
        <v>1226</v>
      </c>
      <c r="K11491"/>
      <c r="L11491" t="s">
        <v>73</v>
      </c>
      <c r="M11491"/>
      <c r="N11491"/>
      <c r="O11491"/>
      <c r="P11491"/>
      <c r="Q11491"/>
      <c r="U11491"/>
      <c r="V11491">
        <v>0</v>
      </c>
      <c r="W11491" s="247"/>
      <c r="X11491"/>
      <c r="Y11491"/>
      <c r="Z11491"/>
      <c r="AA11491"/>
      <c r="AB11491"/>
      <c r="AC11491"/>
      <c r="AD11491"/>
      <c r="AE11491"/>
      <c r="AF11491"/>
      <c r="AG11491"/>
    </row>
    <row r="11492" spans="1:35" x14ac:dyDescent="0.25">
      <c r="A11492" s="246">
        <v>339561</v>
      </c>
      <c r="B11492" s="247" t="s">
        <v>15726</v>
      </c>
      <c r="C11492" s="247" t="s">
        <v>219</v>
      </c>
      <c r="D11492" s="248" t="s">
        <v>1056</v>
      </c>
      <c r="E11492" t="s">
        <v>76</v>
      </c>
      <c r="F11492" s="126">
        <v>31126</v>
      </c>
      <c r="G11492" s="248" t="s">
        <v>15727</v>
      </c>
      <c r="H11492" t="s">
        <v>16</v>
      </c>
      <c r="I11492" t="s">
        <v>107</v>
      </c>
      <c r="J11492" s="247" t="s">
        <v>1226</v>
      </c>
      <c r="K11492"/>
      <c r="L11492" t="s">
        <v>61</v>
      </c>
      <c r="M11492"/>
      <c r="N11492"/>
      <c r="O11492"/>
      <c r="P11492"/>
      <c r="Q11492"/>
      <c r="U11492"/>
      <c r="V11492">
        <v>0</v>
      </c>
      <c r="W11492" s="247"/>
      <c r="X11492"/>
      <c r="Y11492"/>
      <c r="Z11492"/>
      <c r="AA11492"/>
      <c r="AB11492"/>
      <c r="AC11492"/>
      <c r="AD11492"/>
      <c r="AE11492"/>
      <c r="AF11492"/>
      <c r="AG11492"/>
      <c r="AH11492" s="115" t="s">
        <v>4308</v>
      </c>
      <c r="AI11492" s="115" t="e">
        <f>VLOOKUP(A11492,'[2]دراسات قانونية'!$A$3:$E$600,1,0)</f>
        <v>#N/A</v>
      </c>
    </row>
    <row r="11493" spans="1:35" x14ac:dyDescent="0.25">
      <c r="A11493" s="243">
        <v>339562</v>
      </c>
      <c r="B11493" s="244" t="s">
        <v>15728</v>
      </c>
      <c r="C11493" s="244" t="s">
        <v>417</v>
      </c>
      <c r="D11493" s="245" t="s">
        <v>378</v>
      </c>
      <c r="E11493" s="115" t="s">
        <v>76</v>
      </c>
      <c r="F11493" s="237">
        <v>38031</v>
      </c>
      <c r="G11493" s="245" t="s">
        <v>211</v>
      </c>
      <c r="H11493" s="115" t="s">
        <v>16</v>
      </c>
      <c r="I11493" t="s">
        <v>107</v>
      </c>
      <c r="J11493" s="244" t="s">
        <v>1226</v>
      </c>
      <c r="K11493" s="115">
        <v>2022</v>
      </c>
      <c r="L11493" s="115" t="s">
        <v>30</v>
      </c>
      <c r="U11493"/>
      <c r="V11493">
        <v>0</v>
      </c>
      <c r="W11493" s="244"/>
      <c r="AH11493" s="115" t="s">
        <v>4308</v>
      </c>
      <c r="AI11493" s="115" t="e">
        <f>VLOOKUP(A11493,'[2]دراسات قانونية'!$A$3:$E$600,1,0)</f>
        <v>#N/A</v>
      </c>
    </row>
    <row r="11494" spans="1:35" x14ac:dyDescent="0.25">
      <c r="A11494" s="243">
        <v>339563</v>
      </c>
      <c r="B11494" s="244" t="s">
        <v>15729</v>
      </c>
      <c r="C11494" s="244" t="s">
        <v>1470</v>
      </c>
      <c r="D11494" s="245" t="s">
        <v>373</v>
      </c>
      <c r="E11494" s="115" t="s">
        <v>76</v>
      </c>
      <c r="F11494" s="237">
        <v>34700</v>
      </c>
      <c r="G11494" s="245" t="s">
        <v>1024</v>
      </c>
      <c r="H11494" s="115" t="s">
        <v>16</v>
      </c>
      <c r="I11494" t="s">
        <v>107</v>
      </c>
      <c r="J11494" s="244" t="s">
        <v>15</v>
      </c>
      <c r="K11494" s="115">
        <v>2013</v>
      </c>
      <c r="L11494" s="115" t="s">
        <v>47</v>
      </c>
      <c r="U11494"/>
      <c r="V11494">
        <v>0</v>
      </c>
      <c r="W11494" s="244"/>
      <c r="AG11494" s="115" t="s">
        <v>4308</v>
      </c>
      <c r="AH11494" s="115" t="s">
        <v>4308</v>
      </c>
      <c r="AI11494" s="115" t="e">
        <f>VLOOKUP(A11494,'[2]دراسات قانونية'!$A$3:$E$600,1,0)</f>
        <v>#N/A</v>
      </c>
    </row>
    <row r="11495" spans="1:35" hidden="1" x14ac:dyDescent="0.25">
      <c r="A11495" s="246">
        <v>339564</v>
      </c>
      <c r="B11495" s="247" t="s">
        <v>15730</v>
      </c>
      <c r="C11495" s="247" t="s">
        <v>837</v>
      </c>
      <c r="D11495" s="248" t="s">
        <v>764</v>
      </c>
      <c r="E11495" t="s">
        <v>76</v>
      </c>
      <c r="F11495" s="126">
        <v>36265</v>
      </c>
      <c r="G11495" s="248" t="s">
        <v>18</v>
      </c>
      <c r="H11495" t="s">
        <v>16</v>
      </c>
      <c r="I11495" t="s">
        <v>129</v>
      </c>
      <c r="J11495" s="247" t="s">
        <v>1226</v>
      </c>
      <c r="K11495"/>
      <c r="L11495" t="s">
        <v>18</v>
      </c>
      <c r="M11495"/>
      <c r="N11495"/>
      <c r="O11495"/>
      <c r="P11495"/>
      <c r="Q11495"/>
      <c r="U11495"/>
      <c r="V11495">
        <v>0</v>
      </c>
      <c r="W11495" s="247"/>
      <c r="X11495"/>
      <c r="Y11495"/>
      <c r="Z11495"/>
      <c r="AA11495"/>
      <c r="AB11495"/>
      <c r="AC11495"/>
      <c r="AD11495"/>
      <c r="AE11495" t="s">
        <v>4308</v>
      </c>
      <c r="AF11495" t="s">
        <v>4308</v>
      </c>
      <c r="AG11495" t="s">
        <v>4308</v>
      </c>
      <c r="AH11495" s="115" t="s">
        <v>4308</v>
      </c>
    </row>
    <row r="11496" spans="1:35" hidden="1" x14ac:dyDescent="0.25">
      <c r="A11496" s="246">
        <v>339565</v>
      </c>
      <c r="B11496" s="247" t="s">
        <v>15731</v>
      </c>
      <c r="C11496" s="247" t="s">
        <v>570</v>
      </c>
      <c r="D11496" s="248" t="s">
        <v>257</v>
      </c>
      <c r="E11496" t="s">
        <v>76</v>
      </c>
      <c r="F11496" s="126">
        <v>31413</v>
      </c>
      <c r="G11496" s="248" t="s">
        <v>9223</v>
      </c>
      <c r="H11496" t="s">
        <v>16</v>
      </c>
      <c r="I11496" t="s">
        <v>136</v>
      </c>
      <c r="J11496" s="247" t="s">
        <v>15</v>
      </c>
      <c r="K11496">
        <v>2003</v>
      </c>
      <c r="L11496" t="s">
        <v>18</v>
      </c>
      <c r="M11496"/>
      <c r="N11496"/>
      <c r="O11496"/>
      <c r="P11496"/>
      <c r="Q11496"/>
      <c r="U11496"/>
      <c r="V11496">
        <v>0</v>
      </c>
      <c r="W11496" s="247"/>
      <c r="X11496"/>
      <c r="Y11496"/>
      <c r="Z11496"/>
      <c r="AA11496"/>
      <c r="AB11496"/>
      <c r="AC11496"/>
      <c r="AD11496"/>
      <c r="AE11496"/>
      <c r="AF11496"/>
      <c r="AG11496"/>
    </row>
    <row r="11497" spans="1:35" hidden="1" x14ac:dyDescent="0.25">
      <c r="A11497" s="246">
        <v>339566</v>
      </c>
      <c r="B11497" s="247" t="s">
        <v>15732</v>
      </c>
      <c r="C11497" s="247" t="s">
        <v>665</v>
      </c>
      <c r="D11497" s="248" t="s">
        <v>531</v>
      </c>
      <c r="E11497" t="s">
        <v>76</v>
      </c>
      <c r="F11497" s="126">
        <v>30317</v>
      </c>
      <c r="G11497" s="248" t="s">
        <v>15733</v>
      </c>
      <c r="H11497" t="s">
        <v>16</v>
      </c>
      <c r="I11497" t="s">
        <v>201</v>
      </c>
      <c r="J11497" s="247" t="s">
        <v>1226</v>
      </c>
      <c r="K11497"/>
      <c r="L11497" t="s">
        <v>47</v>
      </c>
      <c r="M11497"/>
      <c r="N11497"/>
      <c r="O11497"/>
      <c r="P11497"/>
      <c r="Q11497"/>
      <c r="U11497"/>
      <c r="V11497">
        <v>0</v>
      </c>
      <c r="W11497" s="247"/>
      <c r="X11497"/>
      <c r="Y11497"/>
      <c r="Z11497"/>
      <c r="AA11497"/>
      <c r="AB11497"/>
      <c r="AC11497"/>
      <c r="AD11497"/>
      <c r="AE11497"/>
      <c r="AF11497"/>
      <c r="AG11497"/>
    </row>
    <row r="11498" spans="1:35" hidden="1" x14ac:dyDescent="0.25">
      <c r="A11498" s="246">
        <v>339567</v>
      </c>
      <c r="B11498" s="247" t="s">
        <v>15734</v>
      </c>
      <c r="C11498" s="247" t="s">
        <v>335</v>
      </c>
      <c r="D11498" s="248" t="s">
        <v>15735</v>
      </c>
      <c r="E11498" t="s">
        <v>77</v>
      </c>
      <c r="F11498" s="126">
        <v>38353</v>
      </c>
      <c r="G11498" s="248" t="s">
        <v>15736</v>
      </c>
      <c r="H11498" t="s">
        <v>16</v>
      </c>
      <c r="I11498" t="s">
        <v>129</v>
      </c>
      <c r="J11498" s="247" t="s">
        <v>15</v>
      </c>
      <c r="K11498">
        <v>2022</v>
      </c>
      <c r="L11498" t="s">
        <v>40</v>
      </c>
      <c r="M11498"/>
      <c r="N11498"/>
      <c r="O11498"/>
      <c r="P11498"/>
      <c r="Q11498"/>
      <c r="U11498"/>
      <c r="V11498">
        <v>0</v>
      </c>
      <c r="W11498" s="247"/>
      <c r="X11498"/>
      <c r="Y11498"/>
      <c r="Z11498"/>
      <c r="AA11498"/>
      <c r="AB11498"/>
      <c r="AC11498"/>
      <c r="AD11498"/>
      <c r="AE11498"/>
      <c r="AF11498"/>
      <c r="AG11498"/>
      <c r="AH11498" s="115" t="s">
        <v>4308</v>
      </c>
    </row>
    <row r="11499" spans="1:35" x14ac:dyDescent="0.25">
      <c r="A11499" s="243">
        <v>339568</v>
      </c>
      <c r="B11499" s="244" t="s">
        <v>15737</v>
      </c>
      <c r="C11499" s="244" t="s">
        <v>15738</v>
      </c>
      <c r="D11499" s="245" t="s">
        <v>559</v>
      </c>
      <c r="E11499" s="115" t="s">
        <v>77</v>
      </c>
      <c r="F11499" s="237">
        <v>32202</v>
      </c>
      <c r="G11499" s="245" t="s">
        <v>58</v>
      </c>
      <c r="H11499" s="115" t="s">
        <v>16</v>
      </c>
      <c r="I11499" t="s">
        <v>107</v>
      </c>
      <c r="J11499" s="244" t="s">
        <v>1226</v>
      </c>
      <c r="K11499" s="115">
        <v>2007</v>
      </c>
      <c r="L11499" s="115" t="s">
        <v>58</v>
      </c>
      <c r="U11499"/>
      <c r="V11499">
        <v>0</v>
      </c>
      <c r="W11499" s="244"/>
      <c r="AH11499" s="115" t="s">
        <v>4308</v>
      </c>
      <c r="AI11499" s="115" t="e">
        <f>VLOOKUP(A11499,'[2]دراسات قانونية'!$A$3:$E$600,1,0)</f>
        <v>#N/A</v>
      </c>
    </row>
    <row r="11500" spans="1:35" x14ac:dyDescent="0.25">
      <c r="A11500" s="243">
        <v>339569</v>
      </c>
      <c r="B11500" s="244" t="s">
        <v>15739</v>
      </c>
      <c r="C11500" s="244" t="s">
        <v>661</v>
      </c>
      <c r="D11500" s="245" t="s">
        <v>851</v>
      </c>
      <c r="E11500" s="115" t="s">
        <v>77</v>
      </c>
      <c r="F11500" s="237">
        <v>37904</v>
      </c>
      <c r="G11500" s="245" t="s">
        <v>14421</v>
      </c>
      <c r="H11500" s="115" t="s">
        <v>16</v>
      </c>
      <c r="I11500" t="s">
        <v>107</v>
      </c>
      <c r="J11500" s="244" t="s">
        <v>15</v>
      </c>
      <c r="K11500" s="115">
        <v>2022</v>
      </c>
      <c r="L11500" s="115" t="s">
        <v>30</v>
      </c>
      <c r="U11500"/>
      <c r="V11500">
        <v>0</v>
      </c>
      <c r="W11500" s="244"/>
      <c r="AI11500" s="115" t="e">
        <f>VLOOKUP(A11500,'[2]دراسات قانونية'!$A$3:$E$600,1,0)</f>
        <v>#N/A</v>
      </c>
    </row>
    <row r="11501" spans="1:35" x14ac:dyDescent="0.25">
      <c r="A11501" s="243">
        <v>339570</v>
      </c>
      <c r="B11501" s="244" t="s">
        <v>15740</v>
      </c>
      <c r="C11501" s="244" t="s">
        <v>335</v>
      </c>
      <c r="D11501" s="245" t="s">
        <v>585</v>
      </c>
      <c r="E11501" s="115" t="s">
        <v>77</v>
      </c>
      <c r="F11501" s="237">
        <v>37354</v>
      </c>
      <c r="G11501" s="245" t="s">
        <v>55</v>
      </c>
      <c r="H11501" s="115" t="s">
        <v>16</v>
      </c>
      <c r="I11501" t="s">
        <v>107</v>
      </c>
      <c r="J11501" s="244" t="s">
        <v>15</v>
      </c>
      <c r="K11501" s="115">
        <v>2021</v>
      </c>
      <c r="L11501" s="115" t="s">
        <v>55</v>
      </c>
      <c r="U11501"/>
      <c r="V11501">
        <v>0</v>
      </c>
      <c r="W11501" s="244"/>
      <c r="AF11501" s="115" t="s">
        <v>4308</v>
      </c>
      <c r="AG11501" s="115" t="s">
        <v>4308</v>
      </c>
      <c r="AH11501" s="115" t="s">
        <v>4308</v>
      </c>
      <c r="AI11501" s="115" t="e">
        <f>VLOOKUP(A11501,'[2]دراسات قانونية'!$A$3:$E$600,1,0)</f>
        <v>#N/A</v>
      </c>
    </row>
    <row r="11502" spans="1:35" x14ac:dyDescent="0.25">
      <c r="A11502" s="243">
        <v>339571</v>
      </c>
      <c r="B11502" s="244" t="s">
        <v>15741</v>
      </c>
      <c r="C11502" s="244" t="s">
        <v>987</v>
      </c>
      <c r="D11502" s="245" t="s">
        <v>15694</v>
      </c>
      <c r="E11502" s="115" t="s">
        <v>77</v>
      </c>
      <c r="F11502" s="237">
        <v>37622</v>
      </c>
      <c r="G11502" s="245" t="s">
        <v>58</v>
      </c>
      <c r="H11502" s="115" t="s">
        <v>16</v>
      </c>
      <c r="I11502" t="s">
        <v>107</v>
      </c>
      <c r="J11502" s="244" t="s">
        <v>15</v>
      </c>
      <c r="K11502" s="115">
        <v>2021</v>
      </c>
      <c r="L11502" s="115" t="s">
        <v>58</v>
      </c>
      <c r="U11502"/>
      <c r="V11502">
        <v>0</v>
      </c>
      <c r="W11502" s="244"/>
      <c r="AF11502" s="115" t="s">
        <v>4308</v>
      </c>
      <c r="AG11502" s="115" t="s">
        <v>4308</v>
      </c>
      <c r="AH11502" s="115" t="s">
        <v>4308</v>
      </c>
      <c r="AI11502" s="115" t="e">
        <f>VLOOKUP(A11502,'[2]دراسات قانونية'!$A$3:$E$600,1,0)</f>
        <v>#N/A</v>
      </c>
    </row>
    <row r="11503" spans="1:35" hidden="1" x14ac:dyDescent="0.25">
      <c r="A11503" s="246">
        <v>339572</v>
      </c>
      <c r="B11503" s="247" t="s">
        <v>15742</v>
      </c>
      <c r="C11503" s="247" t="s">
        <v>335</v>
      </c>
      <c r="D11503" s="248" t="s">
        <v>210</v>
      </c>
      <c r="E11503"/>
      <c r="F11503" s="126"/>
      <c r="G11503" s="248"/>
      <c r="H11503"/>
      <c r="I11503" t="s">
        <v>136</v>
      </c>
      <c r="J11503" s="247"/>
      <c r="K11503"/>
      <c r="L11503"/>
      <c r="M11503"/>
      <c r="N11503"/>
      <c r="O11503"/>
      <c r="P11503"/>
      <c r="Q11503"/>
      <c r="U11503"/>
      <c r="V11503">
        <v>0</v>
      </c>
      <c r="W11503" s="247" t="s">
        <v>4308</v>
      </c>
      <c r="X11503" t="s">
        <v>4308</v>
      </c>
      <c r="Y11503" t="s">
        <v>4308</v>
      </c>
      <c r="Z11503" t="s">
        <v>4308</v>
      </c>
      <c r="AA11503" t="s">
        <v>4308</v>
      </c>
      <c r="AB11503" t="s">
        <v>4308</v>
      </c>
      <c r="AC11503" t="s">
        <v>4308</v>
      </c>
      <c r="AD11503" t="s">
        <v>4308</v>
      </c>
      <c r="AE11503" t="s">
        <v>4308</v>
      </c>
      <c r="AF11503" t="s">
        <v>4308</v>
      </c>
      <c r="AG11503" t="s">
        <v>4308</v>
      </c>
      <c r="AH11503" s="115" t="s">
        <v>4308</v>
      </c>
    </row>
    <row r="11504" spans="1:35" hidden="1" x14ac:dyDescent="0.25">
      <c r="A11504" s="246">
        <v>339573</v>
      </c>
      <c r="B11504" s="247" t="s">
        <v>15743</v>
      </c>
      <c r="C11504" s="247" t="s">
        <v>288</v>
      </c>
      <c r="D11504" s="248" t="s">
        <v>421</v>
      </c>
      <c r="E11504"/>
      <c r="F11504" s="126"/>
      <c r="G11504" s="248"/>
      <c r="H11504"/>
      <c r="I11504" t="s">
        <v>129</v>
      </c>
      <c r="J11504" s="247"/>
      <c r="K11504"/>
      <c r="L11504"/>
      <c r="M11504"/>
      <c r="N11504"/>
      <c r="O11504"/>
      <c r="P11504"/>
      <c r="Q11504"/>
      <c r="U11504"/>
      <c r="V11504">
        <v>0</v>
      </c>
      <c r="W11504" s="247"/>
      <c r="X11504"/>
      <c r="Y11504"/>
      <c r="Z11504"/>
      <c r="AA11504"/>
      <c r="AB11504"/>
      <c r="AC11504"/>
      <c r="AD11504"/>
      <c r="AE11504"/>
      <c r="AF11504"/>
      <c r="AG11504"/>
      <c r="AH11504" s="115" t="s">
        <v>4308</v>
      </c>
    </row>
    <row r="11505" spans="1:35" ht="18" x14ac:dyDescent="0.25">
      <c r="A11505" s="249">
        <v>339574</v>
      </c>
      <c r="B11505" s="250" t="s">
        <v>15744</v>
      </c>
      <c r="C11505" s="250" t="s">
        <v>574</v>
      </c>
      <c r="D11505" s="251" t="s">
        <v>239</v>
      </c>
      <c r="E11505"/>
      <c r="F11505" s="126"/>
      <c r="G11505" s="252"/>
      <c r="H11505"/>
      <c r="I11505" t="s">
        <v>107</v>
      </c>
      <c r="J11505" s="253"/>
      <c r="K11505"/>
      <c r="L11505"/>
      <c r="M11505"/>
      <c r="N11505"/>
      <c r="O11505"/>
      <c r="P11505"/>
      <c r="Q11505"/>
      <c r="U11505"/>
      <c r="V11505">
        <v>0</v>
      </c>
      <c r="W11505" s="253"/>
      <c r="X11505"/>
      <c r="Y11505"/>
      <c r="Z11505"/>
      <c r="AA11505"/>
      <c r="AB11505"/>
      <c r="AC11505"/>
      <c r="AD11505"/>
      <c r="AE11505"/>
      <c r="AF11505"/>
      <c r="AG11505"/>
      <c r="AH11505" s="115" t="s">
        <v>4308</v>
      </c>
      <c r="AI11505" s="115" t="e">
        <f>VLOOKUP(A11505,'[2]دراسات قانونية'!$A$3:$E$600,1,0)</f>
        <v>#N/A</v>
      </c>
    </row>
    <row r="11506" spans="1:35" hidden="1" x14ac:dyDescent="0.25">
      <c r="A11506" s="246">
        <v>339575</v>
      </c>
      <c r="B11506" s="247" t="s">
        <v>15745</v>
      </c>
      <c r="C11506" s="247" t="s">
        <v>789</v>
      </c>
      <c r="D11506" s="248" t="s">
        <v>8470</v>
      </c>
      <c r="E11506"/>
      <c r="F11506" s="126"/>
      <c r="G11506" s="248"/>
      <c r="H11506"/>
      <c r="I11506" t="s">
        <v>129</v>
      </c>
      <c r="J11506" s="247"/>
      <c r="K11506"/>
      <c r="L11506"/>
      <c r="M11506"/>
      <c r="N11506"/>
      <c r="O11506"/>
      <c r="P11506"/>
      <c r="Q11506"/>
      <c r="U11506"/>
      <c r="V11506">
        <v>0</v>
      </c>
      <c r="W11506" s="247"/>
      <c r="X11506"/>
      <c r="Y11506"/>
      <c r="Z11506"/>
      <c r="AA11506"/>
      <c r="AB11506"/>
      <c r="AC11506"/>
      <c r="AD11506"/>
      <c r="AE11506"/>
      <c r="AF11506"/>
      <c r="AG11506"/>
      <c r="AH11506" s="115" t="s">
        <v>4308</v>
      </c>
    </row>
    <row r="11507" spans="1:35" x14ac:dyDescent="0.25">
      <c r="A11507" s="243">
        <v>339576</v>
      </c>
      <c r="B11507" s="244" t="s">
        <v>10063</v>
      </c>
      <c r="C11507" s="244" t="s">
        <v>516</v>
      </c>
      <c r="D11507" s="245" t="s">
        <v>425</v>
      </c>
      <c r="F11507" s="237"/>
      <c r="G11507" s="245"/>
      <c r="I11507" t="s">
        <v>107</v>
      </c>
      <c r="J11507" s="244"/>
      <c r="U11507"/>
      <c r="V11507">
        <v>0</v>
      </c>
      <c r="W11507" s="244"/>
      <c r="AG11507" s="115" t="s">
        <v>4308</v>
      </c>
      <c r="AH11507" s="115" t="s">
        <v>4308</v>
      </c>
      <c r="AI11507" s="115" t="e">
        <f>VLOOKUP(A11507,'[2]دراسات قانونية'!$A$3:$E$600,1,0)</f>
        <v>#N/A</v>
      </c>
    </row>
    <row r="11508" spans="1:35" hidden="1" x14ac:dyDescent="0.25">
      <c r="A11508" s="246">
        <v>339577</v>
      </c>
      <c r="B11508" s="247" t="s">
        <v>15746</v>
      </c>
      <c r="C11508" s="247" t="s">
        <v>15747</v>
      </c>
      <c r="D11508" s="248" t="s">
        <v>9042</v>
      </c>
      <c r="E11508"/>
      <c r="F11508" s="126"/>
      <c r="G11508" s="248"/>
      <c r="H11508"/>
      <c r="I11508" t="s">
        <v>129</v>
      </c>
      <c r="J11508" s="247"/>
      <c r="K11508"/>
      <c r="L11508"/>
      <c r="M11508"/>
      <c r="N11508"/>
      <c r="O11508"/>
      <c r="P11508"/>
      <c r="Q11508"/>
      <c r="U11508"/>
      <c r="V11508">
        <v>0</v>
      </c>
      <c r="W11508" s="247"/>
      <c r="X11508"/>
      <c r="Y11508"/>
      <c r="Z11508"/>
      <c r="AA11508"/>
      <c r="AB11508"/>
      <c r="AC11508"/>
      <c r="AD11508"/>
      <c r="AE11508" t="s">
        <v>4308</v>
      </c>
      <c r="AF11508" t="s">
        <v>4308</v>
      </c>
      <c r="AG11508" t="s">
        <v>4308</v>
      </c>
      <c r="AH11508" s="115" t="s">
        <v>4308</v>
      </c>
    </row>
    <row r="11509" spans="1:35" hidden="1" x14ac:dyDescent="0.25">
      <c r="A11509" s="246">
        <v>339578</v>
      </c>
      <c r="B11509" s="247" t="s">
        <v>15748</v>
      </c>
      <c r="C11509" s="247" t="s">
        <v>288</v>
      </c>
      <c r="D11509" s="248" t="s">
        <v>445</v>
      </c>
      <c r="E11509"/>
      <c r="F11509" s="126"/>
      <c r="G11509" s="248"/>
      <c r="H11509"/>
      <c r="I11509" t="s">
        <v>129</v>
      </c>
      <c r="J11509" s="247"/>
      <c r="K11509"/>
      <c r="L11509"/>
      <c r="M11509"/>
      <c r="N11509"/>
      <c r="O11509"/>
      <c r="P11509"/>
      <c r="Q11509"/>
      <c r="U11509"/>
      <c r="V11509">
        <v>0</v>
      </c>
      <c r="W11509" s="247" t="s">
        <v>4308</v>
      </c>
      <c r="X11509" t="s">
        <v>4308</v>
      </c>
      <c r="Y11509" t="s">
        <v>4308</v>
      </c>
      <c r="Z11509" t="s">
        <v>4308</v>
      </c>
      <c r="AA11509" t="s">
        <v>4308</v>
      </c>
      <c r="AB11509" t="s">
        <v>4308</v>
      </c>
      <c r="AC11509" t="s">
        <v>4308</v>
      </c>
      <c r="AD11509" t="s">
        <v>4308</v>
      </c>
      <c r="AE11509" t="s">
        <v>4308</v>
      </c>
      <c r="AF11509" t="s">
        <v>4308</v>
      </c>
      <c r="AG11509" t="s">
        <v>4308</v>
      </c>
      <c r="AH11509" s="115" t="s">
        <v>4308</v>
      </c>
    </row>
    <row r="11510" spans="1:35" hidden="1" x14ac:dyDescent="0.25">
      <c r="A11510" s="246">
        <v>339579</v>
      </c>
      <c r="B11510" s="247" t="s">
        <v>13548</v>
      </c>
      <c r="C11510" s="247" t="s">
        <v>4754</v>
      </c>
      <c r="D11510" s="248" t="s">
        <v>415</v>
      </c>
      <c r="E11510"/>
      <c r="F11510" s="126"/>
      <c r="G11510" s="248"/>
      <c r="H11510"/>
      <c r="I11510" t="s">
        <v>136</v>
      </c>
      <c r="J11510" s="247"/>
      <c r="K11510"/>
      <c r="L11510"/>
      <c r="M11510"/>
      <c r="N11510"/>
      <c r="O11510"/>
      <c r="P11510"/>
      <c r="Q11510"/>
      <c r="U11510"/>
      <c r="V11510">
        <v>0</v>
      </c>
      <c r="W11510" s="247"/>
      <c r="X11510"/>
      <c r="Y11510"/>
      <c r="Z11510"/>
      <c r="AA11510"/>
      <c r="AB11510"/>
      <c r="AC11510"/>
      <c r="AD11510"/>
      <c r="AE11510"/>
      <c r="AF11510"/>
      <c r="AG11510"/>
    </row>
    <row r="11511" spans="1:35" hidden="1" x14ac:dyDescent="0.25">
      <c r="A11511" s="246">
        <v>339580</v>
      </c>
      <c r="B11511" s="247" t="s">
        <v>15749</v>
      </c>
      <c r="C11511" s="247" t="s">
        <v>2466</v>
      </c>
      <c r="D11511" s="248" t="s">
        <v>281</v>
      </c>
      <c r="E11511"/>
      <c r="F11511" s="126"/>
      <c r="G11511" s="248"/>
      <c r="H11511"/>
      <c r="I11511" t="s">
        <v>136</v>
      </c>
      <c r="J11511" s="247"/>
      <c r="K11511"/>
      <c r="L11511"/>
      <c r="M11511"/>
      <c r="N11511"/>
      <c r="O11511"/>
      <c r="P11511"/>
      <c r="Q11511"/>
      <c r="U11511"/>
      <c r="V11511">
        <v>0</v>
      </c>
      <c r="W11511" s="247"/>
      <c r="X11511"/>
      <c r="Y11511"/>
      <c r="Z11511"/>
      <c r="AA11511"/>
      <c r="AB11511"/>
      <c r="AC11511"/>
      <c r="AD11511"/>
      <c r="AE11511"/>
      <c r="AF11511"/>
      <c r="AG11511"/>
    </row>
    <row r="11512" spans="1:35" hidden="1" x14ac:dyDescent="0.25">
      <c r="A11512" s="246">
        <v>339581</v>
      </c>
      <c r="B11512" s="247" t="s">
        <v>15750</v>
      </c>
      <c r="C11512" s="247" t="s">
        <v>721</v>
      </c>
      <c r="D11512" s="248" t="s">
        <v>1001</v>
      </c>
      <c r="E11512"/>
      <c r="F11512" s="126"/>
      <c r="G11512" s="248"/>
      <c r="H11512"/>
      <c r="I11512" t="s">
        <v>5306</v>
      </c>
      <c r="J11512" s="247"/>
      <c r="K11512"/>
      <c r="L11512"/>
      <c r="M11512"/>
      <c r="N11512"/>
      <c r="O11512"/>
      <c r="P11512"/>
      <c r="Q11512"/>
      <c r="U11512"/>
      <c r="V11512">
        <v>0</v>
      </c>
      <c r="W11512" s="247"/>
      <c r="X11512"/>
      <c r="Y11512"/>
      <c r="Z11512"/>
      <c r="AA11512"/>
      <c r="AB11512"/>
      <c r="AC11512"/>
      <c r="AD11512"/>
      <c r="AE11512"/>
      <c r="AF11512"/>
      <c r="AG11512"/>
    </row>
    <row r="11513" spans="1:35" x14ac:dyDescent="0.25">
      <c r="A11513" s="243">
        <v>339582</v>
      </c>
      <c r="B11513" s="244" t="s">
        <v>15751</v>
      </c>
      <c r="C11513" s="244" t="s">
        <v>212</v>
      </c>
      <c r="D11513" s="245" t="s">
        <v>838</v>
      </c>
      <c r="F11513" s="237"/>
      <c r="G11513" s="245"/>
      <c r="I11513" t="s">
        <v>107</v>
      </c>
      <c r="J11513" s="244"/>
      <c r="U11513"/>
      <c r="V11513">
        <v>0</v>
      </c>
      <c r="W11513" s="244"/>
      <c r="AI11513" s="115" t="e">
        <f>VLOOKUP(A11513,'[2]دراسات قانونية'!$A$3:$E$600,1,0)</f>
        <v>#N/A</v>
      </c>
    </row>
    <row r="11514" spans="1:35" x14ac:dyDescent="0.25">
      <c r="A11514" s="243">
        <v>339583</v>
      </c>
      <c r="B11514" s="244" t="s">
        <v>606</v>
      </c>
      <c r="C11514" s="244" t="s">
        <v>350</v>
      </c>
      <c r="D11514" s="245" t="s">
        <v>15752</v>
      </c>
      <c r="F11514" s="237"/>
      <c r="G11514" s="245"/>
      <c r="I11514" t="s">
        <v>107</v>
      </c>
      <c r="J11514" s="244"/>
      <c r="U11514"/>
      <c r="V11514" t="s">
        <v>4431</v>
      </c>
      <c r="W11514" s="244"/>
      <c r="AE11514" s="115" t="s">
        <v>4308</v>
      </c>
      <c r="AF11514" s="115" t="s">
        <v>4308</v>
      </c>
      <c r="AG11514" s="115" t="s">
        <v>4308</v>
      </c>
      <c r="AH11514" s="115" t="s">
        <v>4308</v>
      </c>
      <c r="AI11514" s="115" t="e">
        <f>VLOOKUP(A11514,'[2]دراسات قانونية'!$A$3:$E$600,1,0)</f>
        <v>#N/A</v>
      </c>
    </row>
    <row r="11515" spans="1:35" x14ac:dyDescent="0.25">
      <c r="A11515" s="243">
        <v>339584</v>
      </c>
      <c r="B11515" s="244" t="s">
        <v>15753</v>
      </c>
      <c r="C11515" s="244" t="s">
        <v>271</v>
      </c>
      <c r="D11515" s="245" t="s">
        <v>15754</v>
      </c>
      <c r="F11515" s="237"/>
      <c r="G11515" s="245"/>
      <c r="I11515" t="s">
        <v>107</v>
      </c>
      <c r="J11515" s="244"/>
      <c r="U11515"/>
      <c r="V11515">
        <v>0</v>
      </c>
      <c r="W11515" s="244" t="s">
        <v>4308</v>
      </c>
      <c r="X11515" s="115" t="s">
        <v>4308</v>
      </c>
      <c r="Y11515" s="115" t="s">
        <v>4308</v>
      </c>
      <c r="Z11515" s="115" t="s">
        <v>4308</v>
      </c>
      <c r="AA11515" s="115" t="s">
        <v>4308</v>
      </c>
      <c r="AB11515" s="115" t="s">
        <v>4308</v>
      </c>
      <c r="AC11515" s="115" t="s">
        <v>4308</v>
      </c>
      <c r="AD11515" s="115" t="s">
        <v>4308</v>
      </c>
      <c r="AE11515" s="115" t="s">
        <v>4308</v>
      </c>
      <c r="AF11515" s="115" t="s">
        <v>4308</v>
      </c>
      <c r="AG11515" s="115" t="s">
        <v>4308</v>
      </c>
      <c r="AH11515" s="115" t="s">
        <v>4308</v>
      </c>
      <c r="AI11515" s="115" t="e">
        <f>VLOOKUP(A11515,'[2]دراسات قانونية'!$A$3:$E$600,1,0)</f>
        <v>#N/A</v>
      </c>
    </row>
    <row r="11516" spans="1:35" hidden="1" x14ac:dyDescent="0.25">
      <c r="A11516" s="246">
        <v>339586</v>
      </c>
      <c r="B11516" s="247" t="s">
        <v>15755</v>
      </c>
      <c r="C11516" s="247" t="s">
        <v>327</v>
      </c>
      <c r="D11516" s="248" t="s">
        <v>693</v>
      </c>
      <c r="E11516"/>
      <c r="F11516" s="126"/>
      <c r="G11516" s="248"/>
      <c r="H11516"/>
      <c r="I11516" t="s">
        <v>129</v>
      </c>
      <c r="J11516" s="247"/>
      <c r="K11516"/>
      <c r="L11516"/>
      <c r="M11516"/>
      <c r="N11516"/>
      <c r="O11516"/>
      <c r="P11516"/>
      <c r="Q11516"/>
      <c r="U11516"/>
      <c r="V11516">
        <v>0</v>
      </c>
      <c r="W11516" s="247"/>
      <c r="X11516"/>
      <c r="Y11516"/>
      <c r="Z11516"/>
      <c r="AA11516"/>
      <c r="AB11516"/>
      <c r="AC11516"/>
      <c r="AD11516"/>
      <c r="AE11516"/>
      <c r="AF11516" t="s">
        <v>4308</v>
      </c>
      <c r="AG11516" t="s">
        <v>4308</v>
      </c>
      <c r="AH11516" s="115" t="s">
        <v>4308</v>
      </c>
    </row>
    <row r="11517" spans="1:35" x14ac:dyDescent="0.25">
      <c r="A11517" s="243">
        <v>339587</v>
      </c>
      <c r="B11517" s="244" t="s">
        <v>15756</v>
      </c>
      <c r="C11517" s="244" t="s">
        <v>209</v>
      </c>
      <c r="D11517" s="245" t="s">
        <v>10852</v>
      </c>
      <c r="F11517" s="237"/>
      <c r="G11517" s="245"/>
      <c r="I11517" t="s">
        <v>107</v>
      </c>
      <c r="J11517" s="244"/>
      <c r="U11517"/>
      <c r="V11517">
        <v>0</v>
      </c>
      <c r="W11517" s="244"/>
      <c r="AH11517" s="115" t="s">
        <v>4308</v>
      </c>
      <c r="AI11517" s="115" t="e">
        <f>VLOOKUP(A11517,'[2]دراسات قانونية'!$A$3:$E$600,1,0)</f>
        <v>#N/A</v>
      </c>
    </row>
    <row r="11518" spans="1:35" hidden="1" x14ac:dyDescent="0.25">
      <c r="A11518" s="246">
        <v>339588</v>
      </c>
      <c r="B11518" s="247" t="s">
        <v>15757</v>
      </c>
      <c r="C11518" s="247" t="s">
        <v>593</v>
      </c>
      <c r="D11518" s="248" t="s">
        <v>15758</v>
      </c>
      <c r="E11518"/>
      <c r="F11518" s="126"/>
      <c r="G11518" s="248"/>
      <c r="H11518"/>
      <c r="I11518" t="s">
        <v>5306</v>
      </c>
      <c r="J11518" s="247"/>
      <c r="K11518"/>
      <c r="L11518"/>
      <c r="M11518"/>
      <c r="N11518"/>
      <c r="O11518"/>
      <c r="P11518"/>
      <c r="Q11518"/>
      <c r="U11518"/>
      <c r="V11518">
        <v>0</v>
      </c>
      <c r="W11518" s="247"/>
      <c r="X11518"/>
      <c r="Y11518"/>
      <c r="Z11518"/>
      <c r="AA11518"/>
      <c r="AB11518"/>
      <c r="AC11518"/>
      <c r="AD11518"/>
      <c r="AE11518"/>
      <c r="AF11518"/>
      <c r="AG11518"/>
    </row>
    <row r="11519" spans="1:35" hidden="1" x14ac:dyDescent="0.25">
      <c r="A11519" s="243">
        <v>339589</v>
      </c>
      <c r="B11519" s="244" t="s">
        <v>4306</v>
      </c>
      <c r="C11519" s="244" t="s">
        <v>327</v>
      </c>
      <c r="D11519" s="245" t="s">
        <v>560</v>
      </c>
      <c r="F11519" s="237"/>
      <c r="G11519" s="245"/>
      <c r="I11519" t="s">
        <v>199</v>
      </c>
      <c r="J11519" s="244"/>
      <c r="U11519"/>
      <c r="V11519">
        <v>0</v>
      </c>
      <c r="W11519" s="244"/>
    </row>
    <row r="11520" spans="1:35" hidden="1" x14ac:dyDescent="0.25">
      <c r="A11520" s="246">
        <v>339590</v>
      </c>
      <c r="B11520" s="247" t="s">
        <v>15759</v>
      </c>
      <c r="C11520" s="247" t="s">
        <v>530</v>
      </c>
      <c r="D11520" s="248" t="s">
        <v>15760</v>
      </c>
      <c r="E11520"/>
      <c r="F11520" s="126"/>
      <c r="G11520" s="248"/>
      <c r="H11520"/>
      <c r="I11520" t="s">
        <v>136</v>
      </c>
      <c r="J11520" s="247"/>
      <c r="K11520"/>
      <c r="L11520"/>
      <c r="M11520"/>
      <c r="N11520"/>
      <c r="O11520"/>
      <c r="P11520"/>
      <c r="Q11520"/>
      <c r="U11520"/>
      <c r="V11520">
        <v>0</v>
      </c>
      <c r="W11520" s="247"/>
      <c r="X11520"/>
      <c r="Y11520"/>
      <c r="Z11520"/>
      <c r="AA11520"/>
      <c r="AB11520"/>
      <c r="AC11520"/>
      <c r="AD11520"/>
      <c r="AE11520"/>
      <c r="AF11520"/>
      <c r="AG11520"/>
    </row>
    <row r="11521" spans="1:35" x14ac:dyDescent="0.25">
      <c r="A11521" s="243">
        <v>339591</v>
      </c>
      <c r="B11521" s="244" t="s">
        <v>15761</v>
      </c>
      <c r="C11521" s="244" t="s">
        <v>244</v>
      </c>
      <c r="D11521" s="245" t="s">
        <v>357</v>
      </c>
      <c r="F11521" s="237"/>
      <c r="G11521" s="245"/>
      <c r="I11521" t="s">
        <v>107</v>
      </c>
      <c r="J11521" s="244"/>
      <c r="U11521"/>
      <c r="V11521">
        <v>0</v>
      </c>
      <c r="W11521" s="244"/>
      <c r="AG11521" s="115" t="s">
        <v>4308</v>
      </c>
      <c r="AH11521" s="115" t="s">
        <v>4308</v>
      </c>
      <c r="AI11521" s="115" t="e">
        <f>VLOOKUP(A11521,'[2]دراسات قانونية'!$A$3:$E$600,1,0)</f>
        <v>#N/A</v>
      </c>
    </row>
    <row r="11522" spans="1:35" hidden="1" x14ac:dyDescent="0.25">
      <c r="A11522" s="246">
        <v>339592</v>
      </c>
      <c r="B11522" s="247" t="s">
        <v>15762</v>
      </c>
      <c r="C11522" s="247" t="s">
        <v>349</v>
      </c>
      <c r="D11522" s="248" t="s">
        <v>1006</v>
      </c>
      <c r="E11522"/>
      <c r="F11522" s="126"/>
      <c r="G11522" s="248"/>
      <c r="H11522"/>
      <c r="I11522" t="s">
        <v>136</v>
      </c>
      <c r="J11522" s="247"/>
      <c r="K11522"/>
      <c r="L11522"/>
      <c r="M11522"/>
      <c r="N11522"/>
      <c r="O11522"/>
      <c r="P11522"/>
      <c r="Q11522"/>
      <c r="U11522"/>
      <c r="V11522">
        <v>0</v>
      </c>
      <c r="W11522" s="247"/>
      <c r="X11522"/>
      <c r="Y11522"/>
      <c r="Z11522"/>
      <c r="AA11522"/>
      <c r="AB11522"/>
      <c r="AC11522"/>
      <c r="AD11522"/>
      <c r="AE11522"/>
      <c r="AF11522"/>
      <c r="AG11522"/>
    </row>
    <row r="11523" spans="1:35" hidden="1" x14ac:dyDescent="0.25">
      <c r="A11523" s="243">
        <v>339593</v>
      </c>
      <c r="B11523" s="244" t="s">
        <v>15763</v>
      </c>
      <c r="C11523" s="244" t="s">
        <v>332</v>
      </c>
      <c r="D11523" s="245" t="s">
        <v>330</v>
      </c>
      <c r="F11523" s="237"/>
      <c r="G11523" s="245"/>
      <c r="I11523" t="s">
        <v>7128</v>
      </c>
      <c r="J11523" s="244"/>
      <c r="U11523"/>
      <c r="V11523">
        <v>0</v>
      </c>
      <c r="W11523" s="244"/>
    </row>
    <row r="11524" spans="1:35" hidden="1" x14ac:dyDescent="0.25">
      <c r="A11524" s="246">
        <v>339594</v>
      </c>
      <c r="B11524" s="247" t="s">
        <v>15764</v>
      </c>
      <c r="C11524" s="247" t="s">
        <v>212</v>
      </c>
      <c r="D11524" s="248" t="s">
        <v>372</v>
      </c>
      <c r="E11524"/>
      <c r="F11524" s="126"/>
      <c r="G11524" s="248"/>
      <c r="H11524"/>
      <c r="I11524" t="s">
        <v>129</v>
      </c>
      <c r="J11524" s="247"/>
      <c r="K11524"/>
      <c r="L11524"/>
      <c r="M11524"/>
      <c r="N11524"/>
      <c r="O11524"/>
      <c r="P11524"/>
      <c r="Q11524"/>
      <c r="U11524"/>
      <c r="V11524">
        <v>0</v>
      </c>
      <c r="W11524" s="247"/>
      <c r="X11524"/>
      <c r="Y11524"/>
      <c r="Z11524"/>
      <c r="AA11524"/>
      <c r="AB11524"/>
      <c r="AC11524"/>
      <c r="AD11524"/>
      <c r="AE11524"/>
      <c r="AF11524"/>
      <c r="AG11524"/>
    </row>
    <row r="11525" spans="1:35" hidden="1" x14ac:dyDescent="0.25">
      <c r="A11525" s="246">
        <v>339595</v>
      </c>
      <c r="B11525" s="247" t="s">
        <v>15765</v>
      </c>
      <c r="C11525" s="247" t="s">
        <v>680</v>
      </c>
      <c r="D11525" s="248" t="s">
        <v>1806</v>
      </c>
      <c r="E11525"/>
      <c r="F11525" s="126"/>
      <c r="G11525" s="248"/>
      <c r="H11525"/>
      <c r="I11525" t="s">
        <v>129</v>
      </c>
      <c r="J11525" s="247"/>
      <c r="K11525"/>
      <c r="L11525"/>
      <c r="M11525"/>
      <c r="N11525"/>
      <c r="O11525"/>
      <c r="P11525"/>
      <c r="Q11525"/>
      <c r="U11525"/>
      <c r="V11525">
        <v>0</v>
      </c>
      <c r="W11525" s="247"/>
      <c r="X11525"/>
      <c r="Y11525"/>
      <c r="Z11525"/>
      <c r="AA11525"/>
      <c r="AB11525"/>
      <c r="AC11525"/>
      <c r="AD11525"/>
      <c r="AE11525"/>
      <c r="AF11525" t="s">
        <v>4308</v>
      </c>
      <c r="AG11525" t="s">
        <v>4308</v>
      </c>
      <c r="AH11525" s="115" t="s">
        <v>4308</v>
      </c>
    </row>
    <row r="11526" spans="1:35" hidden="1" x14ac:dyDescent="0.25">
      <c r="A11526" s="246">
        <v>339596</v>
      </c>
      <c r="B11526" s="247" t="s">
        <v>15766</v>
      </c>
      <c r="C11526" s="247" t="s">
        <v>209</v>
      </c>
      <c r="D11526" s="248" t="s">
        <v>932</v>
      </c>
      <c r="E11526" t="s">
        <v>76</v>
      </c>
      <c r="F11526" s="126">
        <v>35797</v>
      </c>
      <c r="G11526" s="248" t="s">
        <v>506</v>
      </c>
      <c r="H11526" t="s">
        <v>16</v>
      </c>
      <c r="I11526" t="s">
        <v>129</v>
      </c>
      <c r="J11526" s="247" t="s">
        <v>1226</v>
      </c>
      <c r="K11526"/>
      <c r="L11526" t="s">
        <v>73</v>
      </c>
      <c r="M11526"/>
      <c r="N11526"/>
      <c r="O11526"/>
      <c r="P11526"/>
      <c r="Q11526"/>
      <c r="U11526"/>
      <c r="V11526">
        <v>0</v>
      </c>
      <c r="W11526" s="247"/>
      <c r="X11526"/>
      <c r="Y11526"/>
      <c r="Z11526"/>
      <c r="AA11526"/>
      <c r="AB11526"/>
      <c r="AC11526"/>
      <c r="AD11526"/>
      <c r="AE11526"/>
      <c r="AF11526"/>
      <c r="AG11526"/>
      <c r="AH11526" s="115" t="s">
        <v>4308</v>
      </c>
    </row>
    <row r="11527" spans="1:35" hidden="1" x14ac:dyDescent="0.25">
      <c r="A11527" s="246">
        <v>339597</v>
      </c>
      <c r="B11527" s="247" t="s">
        <v>15767</v>
      </c>
      <c r="C11527" s="247" t="s">
        <v>250</v>
      </c>
      <c r="D11527" s="248" t="s">
        <v>1107</v>
      </c>
      <c r="E11527" t="s">
        <v>76</v>
      </c>
      <c r="F11527" s="126">
        <v>35465</v>
      </c>
      <c r="G11527" s="248" t="s">
        <v>18</v>
      </c>
      <c r="H11527" t="s">
        <v>16</v>
      </c>
      <c r="I11527" t="s">
        <v>129</v>
      </c>
      <c r="J11527" s="247" t="s">
        <v>15</v>
      </c>
      <c r="K11527">
        <v>1994</v>
      </c>
      <c r="L11527" t="s">
        <v>18</v>
      </c>
      <c r="M11527"/>
      <c r="N11527"/>
      <c r="O11527"/>
      <c r="P11527"/>
      <c r="Q11527"/>
      <c r="U11527"/>
      <c r="V11527">
        <v>0</v>
      </c>
      <c r="W11527" s="247"/>
      <c r="X11527"/>
      <c r="Y11527"/>
      <c r="Z11527"/>
      <c r="AA11527"/>
      <c r="AB11527"/>
      <c r="AC11527"/>
      <c r="AD11527"/>
      <c r="AE11527"/>
      <c r="AF11527"/>
      <c r="AG11527"/>
    </row>
    <row r="11528" spans="1:35" hidden="1" x14ac:dyDescent="0.25">
      <c r="A11528" s="246">
        <v>339598</v>
      </c>
      <c r="B11528" s="247" t="s">
        <v>15768</v>
      </c>
      <c r="C11528" s="247" t="s">
        <v>223</v>
      </c>
      <c r="D11528" s="248" t="s">
        <v>493</v>
      </c>
      <c r="E11528" t="s">
        <v>76</v>
      </c>
      <c r="F11528" s="126">
        <v>36613</v>
      </c>
      <c r="G11528" s="248" t="s">
        <v>428</v>
      </c>
      <c r="H11528" t="s">
        <v>16</v>
      </c>
      <c r="I11528" t="s">
        <v>129</v>
      </c>
      <c r="J11528" s="247" t="s">
        <v>15</v>
      </c>
      <c r="K11528">
        <v>2018</v>
      </c>
      <c r="L11528" t="s">
        <v>18</v>
      </c>
      <c r="M11528"/>
      <c r="N11528"/>
      <c r="O11528"/>
      <c r="P11528"/>
      <c r="Q11528"/>
      <c r="U11528"/>
      <c r="V11528">
        <v>0</v>
      </c>
      <c r="W11528" s="247"/>
      <c r="X11528"/>
      <c r="Y11528"/>
      <c r="Z11528"/>
      <c r="AA11528"/>
      <c r="AB11528"/>
      <c r="AC11528"/>
      <c r="AD11528"/>
      <c r="AE11528"/>
      <c r="AF11528"/>
      <c r="AG11528"/>
    </row>
    <row r="11529" spans="1:35" hidden="1" x14ac:dyDescent="0.25">
      <c r="A11529" s="246">
        <v>339599</v>
      </c>
      <c r="B11529" s="247" t="s">
        <v>15769</v>
      </c>
      <c r="C11529" s="247" t="s">
        <v>515</v>
      </c>
      <c r="D11529" s="248" t="s">
        <v>467</v>
      </c>
      <c r="E11529" t="s">
        <v>77</v>
      </c>
      <c r="F11529" s="126">
        <v>38000</v>
      </c>
      <c r="G11529" s="248" t="s">
        <v>626</v>
      </c>
      <c r="H11529" t="s">
        <v>16</v>
      </c>
      <c r="I11529" t="s">
        <v>136</v>
      </c>
      <c r="J11529" s="247" t="s">
        <v>1263</v>
      </c>
      <c r="K11529">
        <v>2004</v>
      </c>
      <c r="L11529" t="s">
        <v>30</v>
      </c>
      <c r="M11529"/>
      <c r="N11529"/>
      <c r="O11529"/>
      <c r="P11529"/>
      <c r="Q11529"/>
      <c r="U11529"/>
      <c r="V11529">
        <v>0</v>
      </c>
      <c r="W11529" s="247"/>
      <c r="X11529"/>
      <c r="Y11529"/>
      <c r="Z11529"/>
      <c r="AA11529"/>
      <c r="AB11529"/>
      <c r="AC11529"/>
      <c r="AD11529"/>
      <c r="AE11529"/>
      <c r="AF11529"/>
      <c r="AG11529"/>
    </row>
    <row r="11530" spans="1:35" hidden="1" x14ac:dyDescent="0.25">
      <c r="A11530" s="246">
        <v>339600</v>
      </c>
      <c r="B11530" s="247" t="s">
        <v>15770</v>
      </c>
      <c r="C11530" s="247" t="s">
        <v>260</v>
      </c>
      <c r="D11530" s="248" t="s">
        <v>617</v>
      </c>
      <c r="E11530" t="s">
        <v>76</v>
      </c>
      <c r="F11530" s="126">
        <v>38379</v>
      </c>
      <c r="G11530" s="248" t="s">
        <v>18</v>
      </c>
      <c r="H11530" t="s">
        <v>16</v>
      </c>
      <c r="I11530" t="s">
        <v>136</v>
      </c>
      <c r="J11530" s="247" t="s">
        <v>1226</v>
      </c>
      <c r="K11530">
        <v>2022</v>
      </c>
      <c r="L11530" t="s">
        <v>18</v>
      </c>
      <c r="M11530"/>
      <c r="N11530"/>
      <c r="O11530"/>
      <c r="P11530"/>
      <c r="Q11530"/>
      <c r="U11530"/>
      <c r="V11530">
        <v>0</v>
      </c>
      <c r="W11530" s="247"/>
      <c r="X11530"/>
      <c r="Y11530"/>
      <c r="Z11530"/>
      <c r="AA11530"/>
      <c r="AB11530"/>
      <c r="AC11530"/>
      <c r="AD11530"/>
      <c r="AE11530"/>
      <c r="AF11530"/>
      <c r="AG11530"/>
    </row>
    <row r="11531" spans="1:35" hidden="1" x14ac:dyDescent="0.25">
      <c r="A11531" s="246">
        <v>339601</v>
      </c>
      <c r="B11531" s="247" t="s">
        <v>15771</v>
      </c>
      <c r="C11531" s="247" t="s">
        <v>6931</v>
      </c>
      <c r="D11531" s="248" t="s">
        <v>487</v>
      </c>
      <c r="E11531" t="s">
        <v>76</v>
      </c>
      <c r="F11531" s="126">
        <v>32874</v>
      </c>
      <c r="G11531" s="248"/>
      <c r="H11531" t="s">
        <v>16</v>
      </c>
      <c r="I11531" t="s">
        <v>129</v>
      </c>
      <c r="J11531" s="247" t="s">
        <v>1226</v>
      </c>
      <c r="K11531"/>
      <c r="L11531" t="s">
        <v>30</v>
      </c>
      <c r="M11531"/>
      <c r="N11531"/>
      <c r="O11531"/>
      <c r="P11531"/>
      <c r="Q11531"/>
      <c r="U11531"/>
      <c r="V11531">
        <v>0</v>
      </c>
      <c r="W11531" s="247"/>
      <c r="X11531"/>
      <c r="Y11531"/>
      <c r="Z11531"/>
      <c r="AA11531"/>
      <c r="AB11531"/>
      <c r="AC11531"/>
      <c r="AD11531"/>
      <c r="AE11531"/>
      <c r="AF11531"/>
      <c r="AG11531"/>
      <c r="AH11531" s="115" t="s">
        <v>4308</v>
      </c>
    </row>
    <row r="11532" spans="1:35" x14ac:dyDescent="0.25">
      <c r="A11532" s="243">
        <v>339602</v>
      </c>
      <c r="B11532" s="244" t="s">
        <v>15772</v>
      </c>
      <c r="C11532" s="244" t="s">
        <v>8281</v>
      </c>
      <c r="D11532" s="245" t="s">
        <v>723</v>
      </c>
      <c r="E11532" s="115" t="s">
        <v>77</v>
      </c>
      <c r="F11532" s="237">
        <v>34700</v>
      </c>
      <c r="G11532" s="245" t="s">
        <v>15773</v>
      </c>
      <c r="H11532" s="115" t="s">
        <v>16</v>
      </c>
      <c r="I11532" t="s">
        <v>107</v>
      </c>
      <c r="J11532" s="244" t="s">
        <v>1226</v>
      </c>
      <c r="K11532" s="115">
        <v>2013</v>
      </c>
      <c r="L11532" s="115" t="s">
        <v>61</v>
      </c>
      <c r="U11532"/>
      <c r="V11532">
        <v>0</v>
      </c>
      <c r="W11532" s="244"/>
      <c r="AE11532" s="115" t="s">
        <v>4308</v>
      </c>
      <c r="AF11532" s="115" t="s">
        <v>4308</v>
      </c>
      <c r="AG11532" s="115" t="s">
        <v>4308</v>
      </c>
      <c r="AH11532" s="115" t="s">
        <v>4308</v>
      </c>
      <c r="AI11532" s="115" t="e">
        <f>VLOOKUP(A11532,'[2]دراسات قانونية'!$A$3:$E$600,1,0)</f>
        <v>#N/A</v>
      </c>
    </row>
    <row r="11533" spans="1:35" hidden="1" x14ac:dyDescent="0.25">
      <c r="A11533" s="246">
        <v>339603</v>
      </c>
      <c r="B11533" s="247" t="s">
        <v>15774</v>
      </c>
      <c r="C11533" s="247" t="s">
        <v>212</v>
      </c>
      <c r="D11533" s="248" t="s">
        <v>230</v>
      </c>
      <c r="E11533" t="s">
        <v>76</v>
      </c>
      <c r="F11533" s="126">
        <v>31426</v>
      </c>
      <c r="G11533" s="248" t="s">
        <v>15775</v>
      </c>
      <c r="H11533" t="s">
        <v>16</v>
      </c>
      <c r="I11533" t="s">
        <v>136</v>
      </c>
      <c r="J11533" s="247" t="s">
        <v>1226</v>
      </c>
      <c r="K11533"/>
      <c r="L11533" t="s">
        <v>27</v>
      </c>
      <c r="M11533"/>
      <c r="N11533"/>
      <c r="O11533"/>
      <c r="P11533"/>
      <c r="Q11533"/>
      <c r="U11533"/>
      <c r="V11533">
        <v>0</v>
      </c>
      <c r="W11533" s="247"/>
      <c r="X11533"/>
      <c r="Y11533"/>
      <c r="Z11533"/>
      <c r="AA11533"/>
      <c r="AB11533"/>
      <c r="AC11533"/>
      <c r="AD11533"/>
      <c r="AE11533"/>
      <c r="AF11533"/>
      <c r="AG11533"/>
    </row>
    <row r="11534" spans="1:35" hidden="1" x14ac:dyDescent="0.25">
      <c r="A11534" s="246">
        <v>339604</v>
      </c>
      <c r="B11534" s="247" t="s">
        <v>15776</v>
      </c>
      <c r="C11534" s="247" t="s">
        <v>264</v>
      </c>
      <c r="D11534" s="248" t="s">
        <v>420</v>
      </c>
      <c r="E11534" t="s">
        <v>77</v>
      </c>
      <c r="F11534" s="126">
        <v>31795</v>
      </c>
      <c r="G11534" s="248" t="s">
        <v>67</v>
      </c>
      <c r="H11534" t="s">
        <v>16</v>
      </c>
      <c r="I11534" t="s">
        <v>136</v>
      </c>
      <c r="J11534" s="247" t="s">
        <v>1226</v>
      </c>
      <c r="K11534"/>
      <c r="L11534" t="s">
        <v>67</v>
      </c>
      <c r="M11534"/>
      <c r="N11534"/>
      <c r="O11534"/>
      <c r="P11534"/>
      <c r="Q11534"/>
      <c r="U11534"/>
      <c r="V11534">
        <v>0</v>
      </c>
      <c r="W11534" s="247"/>
      <c r="X11534"/>
      <c r="Y11534"/>
      <c r="Z11534"/>
      <c r="AA11534"/>
      <c r="AB11534"/>
      <c r="AC11534"/>
      <c r="AD11534"/>
      <c r="AE11534"/>
      <c r="AF11534" t="s">
        <v>4308</v>
      </c>
      <c r="AG11534" t="s">
        <v>4308</v>
      </c>
      <c r="AH11534" s="115" t="s">
        <v>4308</v>
      </c>
    </row>
    <row r="11535" spans="1:35" hidden="1" x14ac:dyDescent="0.25">
      <c r="A11535" s="246">
        <v>339605</v>
      </c>
      <c r="B11535" s="247" t="s">
        <v>15777</v>
      </c>
      <c r="C11535" s="247" t="s">
        <v>15778</v>
      </c>
      <c r="D11535" s="248" t="s">
        <v>1137</v>
      </c>
      <c r="E11535" t="s">
        <v>77</v>
      </c>
      <c r="F11535" s="126">
        <v>32509</v>
      </c>
      <c r="G11535" s="248" t="s">
        <v>27</v>
      </c>
      <c r="H11535" t="s">
        <v>16</v>
      </c>
      <c r="I11535" t="s">
        <v>136</v>
      </c>
      <c r="J11535" s="247" t="s">
        <v>1226</v>
      </c>
      <c r="K11535">
        <v>2009</v>
      </c>
      <c r="L11535" t="s">
        <v>27</v>
      </c>
      <c r="M11535"/>
      <c r="N11535"/>
      <c r="O11535"/>
      <c r="P11535"/>
      <c r="Q11535"/>
      <c r="U11535"/>
      <c r="V11535">
        <v>0</v>
      </c>
      <c r="W11535" s="247"/>
      <c r="X11535"/>
      <c r="Y11535"/>
      <c r="Z11535"/>
      <c r="AA11535"/>
      <c r="AB11535"/>
      <c r="AC11535"/>
      <c r="AD11535"/>
      <c r="AE11535"/>
      <c r="AF11535"/>
      <c r="AG11535"/>
    </row>
    <row r="11536" spans="1:35" hidden="1" x14ac:dyDescent="0.25">
      <c r="A11536" s="246">
        <v>339606</v>
      </c>
      <c r="B11536" s="247" t="s">
        <v>15779</v>
      </c>
      <c r="C11536" s="247" t="s">
        <v>650</v>
      </c>
      <c r="D11536" s="248" t="s">
        <v>1056</v>
      </c>
      <c r="E11536"/>
      <c r="F11536" s="126"/>
      <c r="G11536" s="248"/>
      <c r="H11536"/>
      <c r="I11536" t="s">
        <v>129</v>
      </c>
      <c r="J11536" s="247"/>
      <c r="K11536"/>
      <c r="L11536"/>
      <c r="M11536"/>
      <c r="N11536"/>
      <c r="O11536"/>
      <c r="P11536"/>
      <c r="Q11536"/>
      <c r="U11536"/>
      <c r="V11536">
        <v>0</v>
      </c>
      <c r="W11536" s="247"/>
      <c r="X11536"/>
      <c r="Y11536"/>
      <c r="Z11536"/>
      <c r="AA11536"/>
      <c r="AB11536"/>
      <c r="AC11536"/>
      <c r="AD11536"/>
      <c r="AE11536" t="s">
        <v>4308</v>
      </c>
      <c r="AF11536" t="s">
        <v>4308</v>
      </c>
      <c r="AG11536" t="s">
        <v>4308</v>
      </c>
      <c r="AH11536" s="115" t="s">
        <v>4308</v>
      </c>
    </row>
    <row r="11537" spans="1:35" hidden="1" x14ac:dyDescent="0.25">
      <c r="A11537" s="246">
        <v>339607</v>
      </c>
      <c r="B11537" s="247" t="s">
        <v>15780</v>
      </c>
      <c r="C11537" s="247" t="s">
        <v>212</v>
      </c>
      <c r="D11537" s="248" t="s">
        <v>504</v>
      </c>
      <c r="E11537"/>
      <c r="F11537" s="126"/>
      <c r="G11537" s="248"/>
      <c r="H11537"/>
      <c r="I11537" t="s">
        <v>5306</v>
      </c>
      <c r="J11537" s="247"/>
      <c r="K11537"/>
      <c r="L11537"/>
      <c r="M11537"/>
      <c r="N11537"/>
      <c r="O11537"/>
      <c r="P11537"/>
      <c r="Q11537"/>
      <c r="U11537"/>
      <c r="V11537">
        <v>0</v>
      </c>
      <c r="W11537" s="247"/>
      <c r="X11537"/>
      <c r="Y11537"/>
      <c r="Z11537"/>
      <c r="AA11537"/>
      <c r="AB11537"/>
      <c r="AC11537"/>
      <c r="AD11537"/>
      <c r="AE11537"/>
      <c r="AF11537"/>
      <c r="AG11537"/>
    </row>
    <row r="11538" spans="1:35" ht="18" x14ac:dyDescent="0.25">
      <c r="A11538" s="249">
        <v>339608</v>
      </c>
      <c r="B11538" s="250" t="s">
        <v>15781</v>
      </c>
      <c r="C11538" s="250" t="s">
        <v>6433</v>
      </c>
      <c r="D11538" s="251" t="s">
        <v>15782</v>
      </c>
      <c r="E11538"/>
      <c r="F11538" s="126"/>
      <c r="G11538" s="252"/>
      <c r="H11538"/>
      <c r="I11538" t="s">
        <v>107</v>
      </c>
      <c r="J11538" s="253"/>
      <c r="K11538"/>
      <c r="L11538"/>
      <c r="M11538"/>
      <c r="N11538"/>
      <c r="O11538"/>
      <c r="P11538"/>
      <c r="Q11538"/>
      <c r="U11538"/>
      <c r="V11538">
        <v>0</v>
      </c>
      <c r="W11538" s="253"/>
      <c r="X11538"/>
      <c r="Y11538"/>
      <c r="Z11538"/>
      <c r="AA11538"/>
      <c r="AB11538"/>
      <c r="AC11538"/>
      <c r="AD11538"/>
      <c r="AE11538"/>
      <c r="AF11538"/>
      <c r="AG11538"/>
      <c r="AH11538" s="115" t="s">
        <v>4308</v>
      </c>
      <c r="AI11538" s="115" t="e">
        <f>VLOOKUP(A11538,'[2]دراسات قانونية'!$A$3:$E$600,1,0)</f>
        <v>#N/A</v>
      </c>
    </row>
    <row r="11539" spans="1:35" hidden="1" x14ac:dyDescent="0.25">
      <c r="A11539" s="246">
        <v>339609</v>
      </c>
      <c r="B11539" s="247" t="s">
        <v>15783</v>
      </c>
      <c r="C11539" s="247" t="s">
        <v>877</v>
      </c>
      <c r="D11539" s="248" t="s">
        <v>704</v>
      </c>
      <c r="E11539"/>
      <c r="F11539" s="126"/>
      <c r="G11539" s="248"/>
      <c r="H11539"/>
      <c r="I11539" t="s">
        <v>136</v>
      </c>
      <c r="J11539" s="247"/>
      <c r="K11539"/>
      <c r="L11539"/>
      <c r="M11539"/>
      <c r="N11539"/>
      <c r="O11539"/>
      <c r="P11539"/>
      <c r="Q11539"/>
      <c r="U11539"/>
      <c r="V11539">
        <v>0</v>
      </c>
      <c r="W11539" s="247"/>
      <c r="X11539"/>
      <c r="Y11539"/>
      <c r="Z11539"/>
      <c r="AA11539"/>
      <c r="AB11539"/>
      <c r="AC11539"/>
      <c r="AD11539"/>
      <c r="AE11539"/>
      <c r="AF11539"/>
      <c r="AG11539"/>
    </row>
    <row r="11540" spans="1:35" ht="18" hidden="1" x14ac:dyDescent="0.25">
      <c r="A11540" s="249">
        <v>339610</v>
      </c>
      <c r="B11540" s="250" t="s">
        <v>15784</v>
      </c>
      <c r="C11540" s="250" t="s">
        <v>6179</v>
      </c>
      <c r="D11540" s="251" t="s">
        <v>381</v>
      </c>
      <c r="E11540"/>
      <c r="F11540" s="126"/>
      <c r="G11540" s="252"/>
      <c r="H11540"/>
      <c r="I11540" t="s">
        <v>199</v>
      </c>
      <c r="J11540" s="253"/>
      <c r="K11540"/>
      <c r="L11540"/>
      <c r="M11540"/>
      <c r="N11540"/>
      <c r="O11540"/>
      <c r="P11540"/>
      <c r="Q11540"/>
      <c r="U11540"/>
      <c r="V11540">
        <v>0</v>
      </c>
      <c r="W11540" s="253"/>
      <c r="X11540"/>
      <c r="Y11540"/>
      <c r="Z11540"/>
      <c r="AA11540"/>
      <c r="AB11540"/>
      <c r="AC11540"/>
      <c r="AD11540"/>
      <c r="AE11540"/>
      <c r="AF11540"/>
      <c r="AG11540"/>
      <c r="AH11540" s="115" t="s">
        <v>4308</v>
      </c>
    </row>
    <row r="11541" spans="1:35" hidden="1" x14ac:dyDescent="0.25">
      <c r="A11541" s="243">
        <v>339611</v>
      </c>
      <c r="B11541" s="244" t="s">
        <v>4304</v>
      </c>
      <c r="C11541" s="244" t="s">
        <v>609</v>
      </c>
      <c r="D11541" s="245" t="s">
        <v>612</v>
      </c>
      <c r="F11541" s="237"/>
      <c r="G11541" s="245"/>
      <c r="I11541" t="s">
        <v>199</v>
      </c>
      <c r="J11541" s="244"/>
      <c r="R11541" s="115">
        <v>9255</v>
      </c>
      <c r="S11541" s="115">
        <v>45720</v>
      </c>
      <c r="T11541" s="115">
        <v>100000</v>
      </c>
      <c r="U11541"/>
      <c r="V11541">
        <v>0</v>
      </c>
      <c r="W11541" s="244"/>
    </row>
    <row r="11542" spans="1:35" hidden="1" x14ac:dyDescent="0.25">
      <c r="A11542" s="246">
        <v>339612</v>
      </c>
      <c r="B11542" s="247" t="s">
        <v>254</v>
      </c>
      <c r="C11542" s="247" t="s">
        <v>1011</v>
      </c>
      <c r="D11542" s="248" t="s">
        <v>704</v>
      </c>
      <c r="E11542"/>
      <c r="F11542" s="126"/>
      <c r="G11542" s="248"/>
      <c r="H11542"/>
      <c r="I11542" t="s">
        <v>129</v>
      </c>
      <c r="J11542" s="247"/>
      <c r="K11542"/>
      <c r="L11542"/>
      <c r="M11542"/>
      <c r="N11542"/>
      <c r="O11542"/>
      <c r="P11542"/>
      <c r="Q11542"/>
      <c r="U11542"/>
      <c r="V11542">
        <v>0</v>
      </c>
      <c r="W11542" s="247"/>
      <c r="X11542"/>
      <c r="Y11542"/>
      <c r="Z11542"/>
      <c r="AA11542"/>
      <c r="AB11542"/>
      <c r="AC11542"/>
      <c r="AD11542"/>
      <c r="AE11542"/>
      <c r="AF11542"/>
      <c r="AG11542"/>
      <c r="AH11542" s="115" t="s">
        <v>4308</v>
      </c>
    </row>
    <row r="11543" spans="1:35" hidden="1" x14ac:dyDescent="0.25">
      <c r="A11543" s="246">
        <v>339613</v>
      </c>
      <c r="B11543" s="247" t="s">
        <v>15785</v>
      </c>
      <c r="C11543" s="247" t="s">
        <v>244</v>
      </c>
      <c r="D11543" s="248" t="s">
        <v>281</v>
      </c>
      <c r="E11543"/>
      <c r="F11543" s="126"/>
      <c r="G11543" s="248"/>
      <c r="H11543"/>
      <c r="I11543" t="s">
        <v>136</v>
      </c>
      <c r="J11543" s="247"/>
      <c r="K11543"/>
      <c r="L11543"/>
      <c r="M11543"/>
      <c r="N11543"/>
      <c r="O11543"/>
      <c r="P11543"/>
      <c r="Q11543"/>
      <c r="U11543"/>
      <c r="V11543">
        <v>0</v>
      </c>
      <c r="W11543" s="247"/>
      <c r="X11543"/>
      <c r="Y11543"/>
      <c r="Z11543"/>
      <c r="AA11543"/>
      <c r="AB11543"/>
      <c r="AC11543"/>
      <c r="AD11543"/>
      <c r="AE11543"/>
      <c r="AF11543"/>
      <c r="AG11543"/>
    </row>
    <row r="11544" spans="1:35" hidden="1" x14ac:dyDescent="0.25">
      <c r="A11544" s="243">
        <v>339614</v>
      </c>
      <c r="B11544" s="244" t="s">
        <v>4300</v>
      </c>
      <c r="C11544" s="244" t="s">
        <v>324</v>
      </c>
      <c r="D11544" s="245" t="s">
        <v>1042</v>
      </c>
      <c r="F11544" s="237"/>
      <c r="G11544" s="245"/>
      <c r="I11544" t="s">
        <v>199</v>
      </c>
      <c r="J11544" s="244"/>
      <c r="U11544"/>
      <c r="V11544">
        <v>0</v>
      </c>
      <c r="W11544" s="244"/>
    </row>
    <row r="11545" spans="1:35" hidden="1" x14ac:dyDescent="0.25">
      <c r="A11545" s="246">
        <v>339615</v>
      </c>
      <c r="B11545" s="247" t="s">
        <v>15786</v>
      </c>
      <c r="C11545" s="247" t="s">
        <v>625</v>
      </c>
      <c r="D11545" s="248" t="s">
        <v>281</v>
      </c>
      <c r="E11545"/>
      <c r="F11545" s="126"/>
      <c r="G11545" s="248"/>
      <c r="H11545"/>
      <c r="I11545" t="s">
        <v>136</v>
      </c>
      <c r="J11545" s="247"/>
      <c r="K11545"/>
      <c r="L11545"/>
      <c r="M11545"/>
      <c r="N11545"/>
      <c r="O11545"/>
      <c r="P11545"/>
      <c r="Q11545"/>
      <c r="R11545" s="115">
        <v>8277</v>
      </c>
      <c r="S11545" s="115">
        <v>45686</v>
      </c>
      <c r="T11545" s="115">
        <v>100000</v>
      </c>
      <c r="U11545"/>
      <c r="V11545">
        <v>0</v>
      </c>
      <c r="W11545" s="247"/>
      <c r="X11545"/>
      <c r="Y11545"/>
      <c r="Z11545"/>
      <c r="AA11545"/>
      <c r="AB11545"/>
      <c r="AC11545"/>
      <c r="AD11545"/>
      <c r="AE11545"/>
      <c r="AF11545"/>
      <c r="AG11545"/>
    </row>
    <row r="11546" spans="1:35" hidden="1" x14ac:dyDescent="0.25">
      <c r="A11546" s="246">
        <v>339616</v>
      </c>
      <c r="B11546" s="247" t="s">
        <v>15787</v>
      </c>
      <c r="C11546" s="247" t="s">
        <v>250</v>
      </c>
      <c r="D11546" s="248" t="s">
        <v>500</v>
      </c>
      <c r="E11546"/>
      <c r="F11546" s="126"/>
      <c r="G11546" s="248"/>
      <c r="H11546"/>
      <c r="I11546" t="s">
        <v>129</v>
      </c>
      <c r="J11546" s="247"/>
      <c r="K11546"/>
      <c r="L11546"/>
      <c r="M11546"/>
      <c r="N11546"/>
      <c r="O11546"/>
      <c r="P11546"/>
      <c r="Q11546"/>
      <c r="U11546"/>
      <c r="V11546">
        <v>0</v>
      </c>
      <c r="W11546" s="247"/>
      <c r="X11546"/>
      <c r="Y11546"/>
      <c r="Z11546"/>
      <c r="AA11546"/>
      <c r="AB11546"/>
      <c r="AC11546"/>
      <c r="AD11546"/>
      <c r="AE11546" t="s">
        <v>4308</v>
      </c>
      <c r="AF11546" t="s">
        <v>4308</v>
      </c>
      <c r="AG11546" t="s">
        <v>4308</v>
      </c>
      <c r="AH11546" s="115" t="s">
        <v>4308</v>
      </c>
    </row>
    <row r="11547" spans="1:35" hidden="1" x14ac:dyDescent="0.25">
      <c r="A11547" s="246">
        <v>339617</v>
      </c>
      <c r="B11547" s="247" t="s">
        <v>15788</v>
      </c>
      <c r="C11547" s="247" t="s">
        <v>287</v>
      </c>
      <c r="D11547" s="248" t="s">
        <v>637</v>
      </c>
      <c r="E11547"/>
      <c r="F11547" s="126"/>
      <c r="G11547" s="248"/>
      <c r="H11547"/>
      <c r="I11547" t="s">
        <v>129</v>
      </c>
      <c r="J11547" s="247"/>
      <c r="K11547"/>
      <c r="L11547"/>
      <c r="M11547"/>
      <c r="N11547"/>
      <c r="O11547"/>
      <c r="P11547"/>
      <c r="Q11547"/>
      <c r="U11547"/>
      <c r="V11547">
        <v>0</v>
      </c>
      <c r="W11547" s="247"/>
      <c r="X11547"/>
      <c r="Y11547"/>
      <c r="Z11547"/>
      <c r="AA11547"/>
      <c r="AB11547"/>
      <c r="AC11547"/>
      <c r="AD11547"/>
      <c r="AE11547" t="s">
        <v>4308</v>
      </c>
      <c r="AF11547" t="s">
        <v>4308</v>
      </c>
      <c r="AG11547" t="s">
        <v>4308</v>
      </c>
      <c r="AH11547" s="115" t="s">
        <v>4308</v>
      </c>
    </row>
    <row r="11548" spans="1:35" hidden="1" x14ac:dyDescent="0.25">
      <c r="A11548" s="243">
        <v>339618</v>
      </c>
      <c r="B11548" s="244" t="s">
        <v>4302</v>
      </c>
      <c r="C11548" s="244" t="s">
        <v>661</v>
      </c>
      <c r="D11548" s="245" t="s">
        <v>448</v>
      </c>
      <c r="F11548" s="237"/>
      <c r="G11548" s="245"/>
      <c r="I11548" t="s">
        <v>199</v>
      </c>
      <c r="J11548" s="244"/>
      <c r="U11548"/>
      <c r="V11548" t="s">
        <v>4336</v>
      </c>
      <c r="W11548" s="244"/>
      <c r="AH11548" s="115" t="s">
        <v>4308</v>
      </c>
    </row>
    <row r="11549" spans="1:35" hidden="1" x14ac:dyDescent="0.25">
      <c r="A11549" s="246">
        <v>339619</v>
      </c>
      <c r="B11549" s="247" t="s">
        <v>11939</v>
      </c>
      <c r="C11549" s="247" t="s">
        <v>227</v>
      </c>
      <c r="D11549" s="248" t="s">
        <v>15789</v>
      </c>
      <c r="E11549"/>
      <c r="F11549" s="126"/>
      <c r="G11549" s="248"/>
      <c r="H11549"/>
      <c r="I11549" t="s">
        <v>129</v>
      </c>
      <c r="J11549" s="247"/>
      <c r="K11549"/>
      <c r="L11549"/>
      <c r="M11549"/>
      <c r="N11549"/>
      <c r="O11549"/>
      <c r="P11549"/>
      <c r="Q11549"/>
      <c r="U11549"/>
      <c r="V11549" t="s">
        <v>4336</v>
      </c>
      <c r="W11549" s="247"/>
      <c r="X11549"/>
      <c r="Y11549"/>
      <c r="Z11549"/>
      <c r="AA11549"/>
      <c r="AB11549"/>
      <c r="AC11549"/>
      <c r="AD11549"/>
      <c r="AE11549" t="s">
        <v>4308</v>
      </c>
      <c r="AF11549" t="s">
        <v>4308</v>
      </c>
      <c r="AG11549" t="s">
        <v>4308</v>
      </c>
      <c r="AH11549" s="115" t="s">
        <v>4308</v>
      </c>
    </row>
    <row r="11550" spans="1:35" hidden="1" x14ac:dyDescent="0.25">
      <c r="A11550" s="246">
        <v>339620</v>
      </c>
      <c r="B11550" s="247" t="s">
        <v>15790</v>
      </c>
      <c r="C11550" s="247" t="s">
        <v>439</v>
      </c>
      <c r="D11550" s="248" t="s">
        <v>13270</v>
      </c>
      <c r="E11550"/>
      <c r="F11550" s="126"/>
      <c r="G11550" s="248"/>
      <c r="H11550"/>
      <c r="I11550" t="s">
        <v>136</v>
      </c>
      <c r="J11550" s="247"/>
      <c r="K11550"/>
      <c r="L11550"/>
      <c r="M11550"/>
      <c r="N11550"/>
      <c r="O11550"/>
      <c r="P11550"/>
      <c r="Q11550"/>
      <c r="U11550"/>
      <c r="V11550">
        <v>0</v>
      </c>
      <c r="W11550" s="247"/>
      <c r="X11550"/>
      <c r="Y11550"/>
      <c r="Z11550"/>
      <c r="AA11550"/>
      <c r="AB11550"/>
      <c r="AC11550"/>
      <c r="AD11550"/>
      <c r="AE11550"/>
      <c r="AF11550"/>
      <c r="AG11550"/>
    </row>
    <row r="11551" spans="1:35" hidden="1" x14ac:dyDescent="0.25">
      <c r="A11551" s="246">
        <v>339621</v>
      </c>
      <c r="B11551" s="247" t="s">
        <v>15791</v>
      </c>
      <c r="C11551" s="247" t="s">
        <v>609</v>
      </c>
      <c r="D11551" s="248" t="s">
        <v>528</v>
      </c>
      <c r="E11551"/>
      <c r="F11551" s="126"/>
      <c r="G11551" s="248"/>
      <c r="H11551"/>
      <c r="I11551" t="s">
        <v>136</v>
      </c>
      <c r="J11551" s="247"/>
      <c r="K11551"/>
      <c r="L11551"/>
      <c r="M11551"/>
      <c r="N11551"/>
      <c r="O11551"/>
      <c r="P11551"/>
      <c r="Q11551"/>
      <c r="U11551"/>
      <c r="V11551">
        <v>0</v>
      </c>
      <c r="W11551" s="247"/>
      <c r="X11551"/>
      <c r="Y11551"/>
      <c r="Z11551"/>
      <c r="AA11551"/>
      <c r="AB11551"/>
      <c r="AC11551"/>
      <c r="AD11551"/>
      <c r="AE11551"/>
      <c r="AF11551"/>
      <c r="AG11551"/>
    </row>
    <row r="11552" spans="1:35" hidden="1" x14ac:dyDescent="0.25">
      <c r="A11552" s="243">
        <v>339622</v>
      </c>
      <c r="B11552" s="244" t="s">
        <v>4301</v>
      </c>
      <c r="C11552" s="244" t="s">
        <v>408</v>
      </c>
      <c r="D11552" s="245" t="s">
        <v>859</v>
      </c>
      <c r="F11552" s="237"/>
      <c r="G11552" s="245"/>
      <c r="I11552" t="s">
        <v>199</v>
      </c>
      <c r="J11552" s="244"/>
      <c r="U11552"/>
      <c r="V11552">
        <v>0</v>
      </c>
      <c r="W11552" s="244"/>
    </row>
    <row r="11553" spans="1:35" hidden="1" x14ac:dyDescent="0.25">
      <c r="A11553" s="243">
        <v>339623</v>
      </c>
      <c r="B11553" s="244" t="s">
        <v>4307</v>
      </c>
      <c r="C11553" s="244" t="s">
        <v>439</v>
      </c>
      <c r="D11553" s="245" t="s">
        <v>310</v>
      </c>
      <c r="F11553" s="237"/>
      <c r="G11553" s="245"/>
      <c r="I11553" t="s">
        <v>199</v>
      </c>
      <c r="J11553" s="244"/>
      <c r="U11553"/>
      <c r="V11553">
        <v>0</v>
      </c>
      <c r="W11553" s="244"/>
    </row>
    <row r="11554" spans="1:35" hidden="1" x14ac:dyDescent="0.25">
      <c r="A11554" s="243">
        <v>339624</v>
      </c>
      <c r="B11554" s="244" t="s">
        <v>4303</v>
      </c>
      <c r="C11554" s="244" t="s">
        <v>395</v>
      </c>
      <c r="D11554" s="245" t="s">
        <v>267</v>
      </c>
      <c r="F11554" s="237"/>
      <c r="G11554" s="245"/>
      <c r="I11554" t="s">
        <v>199</v>
      </c>
      <c r="J11554" s="244"/>
      <c r="U11554"/>
      <c r="V11554">
        <v>0</v>
      </c>
      <c r="W11554" s="244"/>
    </row>
    <row r="11555" spans="1:35" x14ac:dyDescent="0.25">
      <c r="A11555" s="243">
        <v>339625</v>
      </c>
      <c r="B11555" s="244" t="s">
        <v>15792</v>
      </c>
      <c r="C11555" s="244" t="s">
        <v>241</v>
      </c>
      <c r="D11555" s="245" t="s">
        <v>6210</v>
      </c>
      <c r="F11555" s="237"/>
      <c r="G11555" s="245"/>
      <c r="I11555" t="s">
        <v>107</v>
      </c>
      <c r="J11555" s="244"/>
      <c r="U11555"/>
      <c r="V11555">
        <v>0</v>
      </c>
      <c r="W11555" s="244"/>
      <c r="AG11555" s="115" t="s">
        <v>4308</v>
      </c>
      <c r="AH11555" s="115" t="s">
        <v>4308</v>
      </c>
      <c r="AI11555" s="115" t="e">
        <f>VLOOKUP(A11555,'[2]دراسات قانونية'!$A$3:$E$600,1,0)</f>
        <v>#N/A</v>
      </c>
    </row>
    <row r="11556" spans="1:35" x14ac:dyDescent="0.25">
      <c r="A11556" s="243">
        <v>339626</v>
      </c>
      <c r="B11556" s="244" t="s">
        <v>15793</v>
      </c>
      <c r="C11556" s="244" t="s">
        <v>324</v>
      </c>
      <c r="D11556" s="245" t="s">
        <v>7521</v>
      </c>
      <c r="F11556" s="237"/>
      <c r="G11556" s="245"/>
      <c r="I11556" t="s">
        <v>107</v>
      </c>
      <c r="J11556" s="244"/>
      <c r="U11556"/>
      <c r="V11556">
        <v>0</v>
      </c>
      <c r="W11556" s="244"/>
      <c r="AG11556" s="115" t="s">
        <v>4308</v>
      </c>
      <c r="AH11556" s="115" t="s">
        <v>4308</v>
      </c>
      <c r="AI11556" s="115" t="e">
        <f>VLOOKUP(A11556,'[2]دراسات قانونية'!$A$3:$E$600,1,0)</f>
        <v>#N/A</v>
      </c>
    </row>
    <row r="11557" spans="1:35" hidden="1" x14ac:dyDescent="0.25">
      <c r="A11557" s="246">
        <v>339627</v>
      </c>
      <c r="B11557" s="247" t="s">
        <v>15794</v>
      </c>
      <c r="C11557" s="247" t="s">
        <v>332</v>
      </c>
      <c r="D11557" s="248" t="s">
        <v>275</v>
      </c>
      <c r="E11557"/>
      <c r="F11557" s="126"/>
      <c r="G11557" s="248"/>
      <c r="H11557"/>
      <c r="I11557" t="s">
        <v>129</v>
      </c>
      <c r="J11557" s="247"/>
      <c r="K11557"/>
      <c r="L11557"/>
      <c r="M11557"/>
      <c r="N11557"/>
      <c r="O11557"/>
      <c r="P11557"/>
      <c r="Q11557"/>
      <c r="R11557" s="115">
        <v>8936</v>
      </c>
      <c r="S11557" s="115">
        <v>45708</v>
      </c>
      <c r="T11557" s="115">
        <v>50000</v>
      </c>
      <c r="U11557"/>
      <c r="V11557">
        <v>0</v>
      </c>
      <c r="W11557" s="247"/>
      <c r="X11557"/>
      <c r="Y11557"/>
      <c r="Z11557"/>
      <c r="AA11557"/>
      <c r="AB11557"/>
      <c r="AC11557"/>
      <c r="AD11557"/>
      <c r="AE11557"/>
      <c r="AF11557"/>
      <c r="AG11557"/>
    </row>
    <row r="11558" spans="1:35" x14ac:dyDescent="0.25">
      <c r="A11558" s="243">
        <v>339628</v>
      </c>
      <c r="B11558" s="244" t="s">
        <v>15795</v>
      </c>
      <c r="C11558" s="244" t="s">
        <v>227</v>
      </c>
      <c r="D11558" s="245" t="s">
        <v>932</v>
      </c>
      <c r="F11558" s="237"/>
      <c r="G11558" s="245"/>
      <c r="I11558" t="s">
        <v>107</v>
      </c>
      <c r="J11558" s="244"/>
      <c r="U11558"/>
      <c r="V11558">
        <v>0</v>
      </c>
      <c r="W11558" s="244"/>
      <c r="AG11558" s="115" t="s">
        <v>4308</v>
      </c>
      <c r="AH11558" s="115" t="s">
        <v>4308</v>
      </c>
      <c r="AI11558" s="115" t="e">
        <f>VLOOKUP(A11558,'[2]دراسات قانونية'!$A$3:$E$600,1,0)</f>
        <v>#N/A</v>
      </c>
    </row>
    <row r="11559" spans="1:35" hidden="1" x14ac:dyDescent="0.25">
      <c r="A11559" s="246">
        <v>339629</v>
      </c>
      <c r="B11559" s="247" t="s">
        <v>15796</v>
      </c>
      <c r="C11559" s="247" t="s">
        <v>227</v>
      </c>
      <c r="D11559" s="248" t="s">
        <v>270</v>
      </c>
      <c r="E11559"/>
      <c r="F11559" s="126"/>
      <c r="G11559" s="248"/>
      <c r="H11559"/>
      <c r="I11559" t="s">
        <v>129</v>
      </c>
      <c r="J11559" s="247"/>
      <c r="K11559"/>
      <c r="L11559"/>
      <c r="M11559"/>
      <c r="N11559"/>
      <c r="O11559"/>
      <c r="P11559"/>
      <c r="Q11559"/>
      <c r="U11559"/>
      <c r="V11559">
        <v>0</v>
      </c>
      <c r="W11559" s="247"/>
      <c r="X11559"/>
      <c r="Y11559"/>
      <c r="Z11559"/>
      <c r="AA11559"/>
      <c r="AB11559"/>
      <c r="AC11559"/>
      <c r="AD11559"/>
      <c r="AE11559"/>
      <c r="AF11559"/>
      <c r="AG11559"/>
    </row>
    <row r="11560" spans="1:35" x14ac:dyDescent="0.25">
      <c r="A11560" s="243">
        <v>339630</v>
      </c>
      <c r="B11560" s="244" t="s">
        <v>15797</v>
      </c>
      <c r="C11560" s="244" t="s">
        <v>15798</v>
      </c>
      <c r="D11560" s="245" t="s">
        <v>232</v>
      </c>
      <c r="F11560" s="237"/>
      <c r="G11560" s="245"/>
      <c r="I11560" t="s">
        <v>107</v>
      </c>
      <c r="J11560" s="244"/>
      <c r="U11560"/>
      <c r="V11560">
        <v>0</v>
      </c>
      <c r="W11560" s="244"/>
      <c r="AG11560" s="115" t="s">
        <v>4308</v>
      </c>
      <c r="AH11560" s="115" t="s">
        <v>4308</v>
      </c>
      <c r="AI11560" s="115" t="e">
        <f>VLOOKUP(A11560,'[2]دراسات قانونية'!$A$3:$E$600,1,0)</f>
        <v>#N/A</v>
      </c>
    </row>
    <row r="11561" spans="1:35" x14ac:dyDescent="0.25">
      <c r="A11561" s="243">
        <v>339631</v>
      </c>
      <c r="B11561" s="244" t="s">
        <v>15799</v>
      </c>
      <c r="C11561" s="244" t="s">
        <v>15593</v>
      </c>
      <c r="D11561" s="245" t="s">
        <v>365</v>
      </c>
      <c r="F11561" s="237"/>
      <c r="G11561" s="245"/>
      <c r="I11561" t="s">
        <v>107</v>
      </c>
      <c r="J11561" s="244"/>
      <c r="U11561"/>
      <c r="V11561">
        <v>0</v>
      </c>
      <c r="W11561" s="244"/>
      <c r="AI11561" s="115" t="e">
        <f>VLOOKUP(A11561,'[2]دراسات قانونية'!$A$3:$E$600,1,0)</f>
        <v>#N/A</v>
      </c>
    </row>
    <row r="11562" spans="1:35" hidden="1" x14ac:dyDescent="0.25">
      <c r="A11562" s="246">
        <v>339632</v>
      </c>
      <c r="B11562" s="247" t="s">
        <v>15800</v>
      </c>
      <c r="C11562" s="247" t="s">
        <v>822</v>
      </c>
      <c r="D11562" s="248" t="s">
        <v>302</v>
      </c>
      <c r="E11562"/>
      <c r="F11562" s="126"/>
      <c r="G11562" s="248"/>
      <c r="H11562"/>
      <c r="I11562" t="s">
        <v>129</v>
      </c>
      <c r="J11562" s="247"/>
      <c r="K11562"/>
      <c r="L11562"/>
      <c r="M11562"/>
      <c r="N11562"/>
      <c r="O11562"/>
      <c r="P11562"/>
      <c r="Q11562"/>
      <c r="U11562"/>
      <c r="V11562">
        <v>0</v>
      </c>
      <c r="W11562" s="247"/>
      <c r="X11562"/>
      <c r="Y11562"/>
      <c r="Z11562"/>
      <c r="AA11562"/>
      <c r="AB11562"/>
      <c r="AC11562"/>
      <c r="AD11562"/>
      <c r="AE11562"/>
      <c r="AF11562"/>
      <c r="AG11562"/>
    </row>
    <row r="11563" spans="1:35" hidden="1" x14ac:dyDescent="0.25">
      <c r="A11563" s="246">
        <v>339633</v>
      </c>
      <c r="B11563" s="247" t="s">
        <v>15801</v>
      </c>
      <c r="C11563" s="247" t="s">
        <v>690</v>
      </c>
      <c r="D11563" s="248" t="s">
        <v>476</v>
      </c>
      <c r="E11563"/>
      <c r="F11563" s="126"/>
      <c r="G11563" s="248"/>
      <c r="H11563"/>
      <c r="I11563" t="s">
        <v>129</v>
      </c>
      <c r="J11563" s="247"/>
      <c r="K11563"/>
      <c r="L11563"/>
      <c r="M11563"/>
      <c r="N11563"/>
      <c r="O11563"/>
      <c r="P11563"/>
      <c r="Q11563"/>
      <c r="U11563"/>
      <c r="V11563">
        <v>0</v>
      </c>
      <c r="W11563" s="247"/>
      <c r="X11563"/>
      <c r="Y11563"/>
      <c r="Z11563"/>
      <c r="AA11563"/>
      <c r="AB11563"/>
      <c r="AC11563"/>
      <c r="AD11563"/>
      <c r="AE11563"/>
      <c r="AF11563"/>
      <c r="AG11563"/>
    </row>
    <row r="11564" spans="1:35" x14ac:dyDescent="0.25">
      <c r="A11564" s="243">
        <v>339634</v>
      </c>
      <c r="B11564" s="244" t="s">
        <v>15802</v>
      </c>
      <c r="C11564" s="244" t="s">
        <v>227</v>
      </c>
      <c r="D11564" s="245" t="s">
        <v>230</v>
      </c>
      <c r="F11564" s="237"/>
      <c r="G11564" s="245"/>
      <c r="I11564" t="s">
        <v>107</v>
      </c>
      <c r="J11564" s="244"/>
      <c r="U11564"/>
      <c r="V11564">
        <v>0</v>
      </c>
      <c r="W11564" s="244"/>
      <c r="AG11564" s="115" t="s">
        <v>4308</v>
      </c>
      <c r="AH11564" s="115" t="s">
        <v>4308</v>
      </c>
      <c r="AI11564" s="115" t="e">
        <f>VLOOKUP(A11564,'[2]دراسات قانونية'!$A$3:$E$600,1,0)</f>
        <v>#N/A</v>
      </c>
    </row>
    <row r="11565" spans="1:35" hidden="1" x14ac:dyDescent="0.25">
      <c r="A11565" s="246">
        <v>339635</v>
      </c>
      <c r="B11565" s="247" t="s">
        <v>15803</v>
      </c>
      <c r="C11565" s="247" t="s">
        <v>1459</v>
      </c>
      <c r="D11565" s="248" t="s">
        <v>1482</v>
      </c>
      <c r="E11565"/>
      <c r="F11565" s="126"/>
      <c r="G11565" s="248"/>
      <c r="H11565"/>
      <c r="I11565" t="s">
        <v>129</v>
      </c>
      <c r="J11565" s="247"/>
      <c r="K11565"/>
      <c r="L11565"/>
      <c r="M11565"/>
      <c r="N11565"/>
      <c r="O11565"/>
      <c r="P11565"/>
      <c r="Q11565"/>
      <c r="U11565"/>
      <c r="V11565">
        <v>0</v>
      </c>
      <c r="W11565" s="247"/>
      <c r="X11565"/>
      <c r="Y11565"/>
      <c r="Z11565"/>
      <c r="AA11565"/>
      <c r="AB11565"/>
      <c r="AC11565"/>
      <c r="AD11565"/>
      <c r="AE11565"/>
      <c r="AF11565"/>
      <c r="AG11565"/>
      <c r="AH11565" s="115" t="s">
        <v>4308</v>
      </c>
    </row>
    <row r="11566" spans="1:35" x14ac:dyDescent="0.25">
      <c r="A11566" s="243">
        <v>339636</v>
      </c>
      <c r="B11566" s="244" t="s">
        <v>15804</v>
      </c>
      <c r="C11566" s="244" t="s">
        <v>15798</v>
      </c>
      <c r="D11566" s="245" t="s">
        <v>880</v>
      </c>
      <c r="F11566" s="237"/>
      <c r="G11566" s="245"/>
      <c r="I11566" t="s">
        <v>107</v>
      </c>
      <c r="J11566" s="244"/>
      <c r="U11566"/>
      <c r="V11566">
        <v>0</v>
      </c>
      <c r="W11566" s="244"/>
      <c r="AG11566" s="115" t="s">
        <v>4308</v>
      </c>
      <c r="AH11566" s="115" t="s">
        <v>4308</v>
      </c>
      <c r="AI11566" s="115" t="e">
        <f>VLOOKUP(A11566,'[2]دراسات قانونية'!$A$3:$E$600,1,0)</f>
        <v>#N/A</v>
      </c>
    </row>
    <row r="11567" spans="1:35" x14ac:dyDescent="0.25">
      <c r="A11567" s="243">
        <v>339637</v>
      </c>
      <c r="B11567" s="244" t="s">
        <v>15805</v>
      </c>
      <c r="C11567" s="244" t="s">
        <v>341</v>
      </c>
      <c r="D11567" s="245" t="s">
        <v>521</v>
      </c>
      <c r="F11567" s="237"/>
      <c r="G11567" s="245"/>
      <c r="I11567" t="s">
        <v>107</v>
      </c>
      <c r="J11567" s="244"/>
      <c r="U11567"/>
      <c r="V11567">
        <v>0</v>
      </c>
      <c r="W11567" s="244"/>
      <c r="AH11567" s="115" t="s">
        <v>4308</v>
      </c>
      <c r="AI11567" s="115" t="e">
        <f>VLOOKUP(A11567,'[2]دراسات قانونية'!$A$3:$E$600,1,0)</f>
        <v>#N/A</v>
      </c>
    </row>
    <row r="11568" spans="1:35" x14ac:dyDescent="0.25">
      <c r="A11568" s="243">
        <v>339638</v>
      </c>
      <c r="B11568" s="244" t="s">
        <v>15806</v>
      </c>
      <c r="C11568" s="244" t="s">
        <v>364</v>
      </c>
      <c r="D11568" s="245" t="s">
        <v>1014</v>
      </c>
      <c r="F11568" s="237"/>
      <c r="G11568" s="245"/>
      <c r="I11568" t="s">
        <v>107</v>
      </c>
      <c r="J11568" s="244"/>
      <c r="U11568"/>
      <c r="V11568">
        <v>0</v>
      </c>
      <c r="W11568" s="244"/>
      <c r="AI11568" s="115" t="e">
        <f>VLOOKUP(A11568,'[2]دراسات قانونية'!$A$3:$E$600,1,0)</f>
        <v>#N/A</v>
      </c>
    </row>
    <row r="11569" spans="1:35" hidden="1" x14ac:dyDescent="0.25">
      <c r="A11569" s="246">
        <v>339639</v>
      </c>
      <c r="B11569" s="247" t="s">
        <v>15807</v>
      </c>
      <c r="C11569" s="247" t="s">
        <v>219</v>
      </c>
      <c r="D11569" s="248" t="s">
        <v>365</v>
      </c>
      <c r="E11569"/>
      <c r="F11569" s="126"/>
      <c r="G11569" s="248"/>
      <c r="H11569"/>
      <c r="I11569" t="s">
        <v>129</v>
      </c>
      <c r="J11569" s="247"/>
      <c r="K11569"/>
      <c r="L11569"/>
      <c r="M11569"/>
      <c r="N11569"/>
      <c r="O11569"/>
      <c r="P11569"/>
      <c r="Q11569"/>
      <c r="U11569"/>
      <c r="V11569">
        <v>0</v>
      </c>
      <c r="W11569" s="247"/>
      <c r="X11569"/>
      <c r="Y11569"/>
      <c r="Z11569"/>
      <c r="AA11569"/>
      <c r="AB11569"/>
      <c r="AC11569"/>
      <c r="AD11569"/>
      <c r="AE11569"/>
      <c r="AF11569"/>
      <c r="AG11569"/>
    </row>
    <row r="11570" spans="1:35" x14ac:dyDescent="0.25">
      <c r="A11570" s="243">
        <v>339640</v>
      </c>
      <c r="B11570" s="244" t="s">
        <v>2716</v>
      </c>
      <c r="C11570" s="244" t="s">
        <v>710</v>
      </c>
      <c r="D11570" s="245" t="s">
        <v>421</v>
      </c>
      <c r="F11570" s="237"/>
      <c r="G11570" s="245"/>
      <c r="I11570" t="s">
        <v>107</v>
      </c>
      <c r="J11570" s="244"/>
      <c r="U11570"/>
      <c r="V11570">
        <v>0</v>
      </c>
      <c r="W11570" s="244"/>
      <c r="AH11570" s="115" t="s">
        <v>4308</v>
      </c>
      <c r="AI11570" s="115" t="e">
        <f>VLOOKUP(A11570,'[2]دراسات قانونية'!$A$3:$E$600,1,0)</f>
        <v>#N/A</v>
      </c>
    </row>
    <row r="11571" spans="1:35" x14ac:dyDescent="0.25">
      <c r="A11571" s="243">
        <v>339641</v>
      </c>
      <c r="B11571" s="244" t="s">
        <v>15808</v>
      </c>
      <c r="C11571" s="244" t="s">
        <v>339</v>
      </c>
      <c r="D11571" s="245" t="s">
        <v>387</v>
      </c>
      <c r="F11571" s="237"/>
      <c r="G11571" s="245"/>
      <c r="I11571" t="s">
        <v>107</v>
      </c>
      <c r="J11571" s="244"/>
      <c r="U11571"/>
      <c r="V11571">
        <v>0</v>
      </c>
      <c r="W11571" s="244"/>
      <c r="AG11571" s="115" t="s">
        <v>4308</v>
      </c>
      <c r="AH11571" s="115" t="s">
        <v>4308</v>
      </c>
      <c r="AI11571" s="115" t="e">
        <f>VLOOKUP(A11571,'[2]دراسات قانونية'!$A$3:$E$600,1,0)</f>
        <v>#N/A</v>
      </c>
    </row>
    <row r="11572" spans="1:35" x14ac:dyDescent="0.25">
      <c r="A11572" s="243">
        <v>339642</v>
      </c>
      <c r="B11572" s="244" t="s">
        <v>15809</v>
      </c>
      <c r="C11572" s="244" t="s">
        <v>15810</v>
      </c>
      <c r="D11572" s="245" t="s">
        <v>312</v>
      </c>
      <c r="F11572" s="237"/>
      <c r="G11572" s="245"/>
      <c r="I11572" t="s">
        <v>107</v>
      </c>
      <c r="J11572" s="244"/>
      <c r="U11572"/>
      <c r="V11572">
        <v>0</v>
      </c>
      <c r="W11572" s="244"/>
      <c r="AH11572" s="115" t="s">
        <v>4308</v>
      </c>
      <c r="AI11572" s="115" t="e">
        <f>VLOOKUP(A11572,'[2]دراسات قانونية'!$A$3:$E$600,1,0)</f>
        <v>#N/A</v>
      </c>
    </row>
    <row r="11573" spans="1:35" x14ac:dyDescent="0.25">
      <c r="A11573" s="243">
        <v>339643</v>
      </c>
      <c r="B11573" s="244" t="s">
        <v>15811</v>
      </c>
      <c r="C11573" s="244" t="s">
        <v>1132</v>
      </c>
      <c r="D11573" s="245" t="s">
        <v>265</v>
      </c>
      <c r="F11573" s="237"/>
      <c r="G11573" s="245"/>
      <c r="I11573" t="s">
        <v>107</v>
      </c>
      <c r="J11573" s="244"/>
      <c r="U11573"/>
      <c r="V11573">
        <v>0</v>
      </c>
      <c r="W11573" s="244"/>
      <c r="AI11573" s="115" t="e">
        <f>VLOOKUP(A11573,'[2]دراسات قانونية'!$A$3:$E$600,1,0)</f>
        <v>#N/A</v>
      </c>
    </row>
    <row r="11574" spans="1:35" hidden="1" x14ac:dyDescent="0.25">
      <c r="A11574" s="246">
        <v>339644</v>
      </c>
      <c r="B11574" s="247" t="s">
        <v>15812</v>
      </c>
      <c r="C11574" s="247" t="s">
        <v>339</v>
      </c>
      <c r="D11574" s="248" t="s">
        <v>776</v>
      </c>
      <c r="E11574"/>
      <c r="F11574" s="126"/>
      <c r="G11574" s="248"/>
      <c r="H11574"/>
      <c r="I11574" t="s">
        <v>129</v>
      </c>
      <c r="J11574" s="247"/>
      <c r="K11574"/>
      <c r="L11574"/>
      <c r="M11574"/>
      <c r="N11574"/>
      <c r="O11574"/>
      <c r="P11574"/>
      <c r="Q11574"/>
      <c r="U11574"/>
      <c r="V11574">
        <v>0</v>
      </c>
      <c r="W11574" s="247"/>
      <c r="X11574"/>
      <c r="Y11574"/>
      <c r="Z11574"/>
      <c r="AA11574"/>
      <c r="AB11574"/>
      <c r="AC11574"/>
      <c r="AD11574"/>
      <c r="AE11574"/>
      <c r="AF11574"/>
      <c r="AG11574"/>
    </row>
    <row r="11575" spans="1:35" hidden="1" x14ac:dyDescent="0.25">
      <c r="A11575" s="246">
        <v>339645</v>
      </c>
      <c r="B11575" s="247" t="s">
        <v>15813</v>
      </c>
      <c r="C11575" s="247" t="s">
        <v>1011</v>
      </c>
      <c r="D11575" s="248" t="s">
        <v>1074</v>
      </c>
      <c r="E11575"/>
      <c r="F11575" s="126"/>
      <c r="G11575" s="248"/>
      <c r="H11575"/>
      <c r="I11575" t="s">
        <v>129</v>
      </c>
      <c r="J11575" s="247"/>
      <c r="K11575"/>
      <c r="L11575"/>
      <c r="M11575"/>
      <c r="N11575"/>
      <c r="O11575"/>
      <c r="P11575"/>
      <c r="Q11575"/>
      <c r="U11575"/>
      <c r="V11575">
        <v>0</v>
      </c>
      <c r="W11575" s="247"/>
      <c r="X11575"/>
      <c r="Y11575"/>
      <c r="Z11575"/>
      <c r="AA11575"/>
      <c r="AB11575"/>
      <c r="AC11575"/>
      <c r="AD11575"/>
      <c r="AE11575"/>
      <c r="AF11575"/>
      <c r="AG11575"/>
    </row>
    <row r="11576" spans="1:35" hidden="1" x14ac:dyDescent="0.25">
      <c r="A11576" s="246">
        <v>339646</v>
      </c>
      <c r="B11576" s="247" t="s">
        <v>15814</v>
      </c>
      <c r="C11576" s="247" t="s">
        <v>212</v>
      </c>
      <c r="D11576" s="248" t="s">
        <v>430</v>
      </c>
      <c r="E11576"/>
      <c r="F11576" s="126"/>
      <c r="G11576" s="248"/>
      <c r="H11576"/>
      <c r="I11576" t="s">
        <v>136</v>
      </c>
      <c r="J11576" s="247"/>
      <c r="K11576"/>
      <c r="L11576"/>
      <c r="M11576"/>
      <c r="N11576"/>
      <c r="O11576"/>
      <c r="P11576"/>
      <c r="Q11576"/>
      <c r="U11576"/>
      <c r="V11576">
        <v>0</v>
      </c>
      <c r="W11576" s="247"/>
      <c r="X11576"/>
      <c r="Y11576"/>
      <c r="Z11576"/>
      <c r="AA11576"/>
      <c r="AB11576"/>
      <c r="AC11576"/>
      <c r="AD11576"/>
      <c r="AE11576"/>
      <c r="AF11576"/>
      <c r="AG11576"/>
    </row>
    <row r="11577" spans="1:35" x14ac:dyDescent="0.25">
      <c r="A11577" s="243">
        <v>339647</v>
      </c>
      <c r="B11577" s="244" t="s">
        <v>15815</v>
      </c>
      <c r="C11577" s="244" t="s">
        <v>223</v>
      </c>
      <c r="D11577" s="245" t="s">
        <v>894</v>
      </c>
      <c r="F11577" s="237"/>
      <c r="G11577" s="245"/>
      <c r="I11577" t="s">
        <v>107</v>
      </c>
      <c r="J11577" s="244"/>
      <c r="U11577"/>
      <c r="V11577">
        <v>0</v>
      </c>
      <c r="W11577" s="244"/>
      <c r="AH11577" s="115" t="s">
        <v>4308</v>
      </c>
      <c r="AI11577" s="115" t="e">
        <f>VLOOKUP(A11577,'[2]دراسات قانونية'!$A$3:$E$600,1,0)</f>
        <v>#N/A</v>
      </c>
    </row>
    <row r="11578" spans="1:35" hidden="1" x14ac:dyDescent="0.25">
      <c r="A11578" s="246">
        <v>339648</v>
      </c>
      <c r="B11578" s="247" t="s">
        <v>15816</v>
      </c>
      <c r="C11578" s="247" t="s">
        <v>566</v>
      </c>
      <c r="D11578" s="248" t="s">
        <v>549</v>
      </c>
      <c r="E11578"/>
      <c r="F11578" s="126"/>
      <c r="G11578" s="248"/>
      <c r="H11578"/>
      <c r="I11578" t="s">
        <v>129</v>
      </c>
      <c r="J11578" s="247"/>
      <c r="K11578"/>
      <c r="L11578"/>
      <c r="M11578"/>
      <c r="N11578"/>
      <c r="O11578"/>
      <c r="P11578"/>
      <c r="Q11578"/>
      <c r="U11578"/>
      <c r="V11578">
        <v>0</v>
      </c>
      <c r="W11578" s="247"/>
      <c r="X11578"/>
      <c r="Y11578"/>
      <c r="Z11578"/>
      <c r="AA11578"/>
      <c r="AB11578"/>
      <c r="AC11578"/>
      <c r="AD11578"/>
      <c r="AE11578"/>
      <c r="AF11578"/>
      <c r="AG11578"/>
    </row>
    <row r="11579" spans="1:35" x14ac:dyDescent="0.25">
      <c r="A11579" s="243">
        <v>339649</v>
      </c>
      <c r="B11579" s="244" t="s">
        <v>15817</v>
      </c>
      <c r="C11579" s="244" t="s">
        <v>324</v>
      </c>
      <c r="D11579" s="245" t="s">
        <v>1708</v>
      </c>
      <c r="F11579" s="237"/>
      <c r="G11579" s="245"/>
      <c r="I11579" t="s">
        <v>107</v>
      </c>
      <c r="J11579" s="244"/>
      <c r="U11579"/>
      <c r="V11579">
        <v>0</v>
      </c>
      <c r="W11579" s="244"/>
      <c r="AG11579" s="115" t="s">
        <v>4308</v>
      </c>
      <c r="AH11579" s="115" t="s">
        <v>4308</v>
      </c>
      <c r="AI11579" s="115" t="e">
        <f>VLOOKUP(A11579,'[2]دراسات قانونية'!$A$3:$E$600,1,0)</f>
        <v>#N/A</v>
      </c>
    </row>
    <row r="11580" spans="1:35" hidden="1" x14ac:dyDescent="0.25">
      <c r="A11580" s="246">
        <v>339650</v>
      </c>
      <c r="B11580" s="247" t="s">
        <v>15818</v>
      </c>
      <c r="C11580" s="247" t="s">
        <v>837</v>
      </c>
      <c r="D11580" s="248" t="s">
        <v>15819</v>
      </c>
      <c r="E11580"/>
      <c r="F11580" s="126"/>
      <c r="G11580" s="248"/>
      <c r="H11580"/>
      <c r="I11580" t="s">
        <v>129</v>
      </c>
      <c r="J11580" s="247"/>
      <c r="K11580"/>
      <c r="L11580"/>
      <c r="M11580"/>
      <c r="N11580"/>
      <c r="O11580"/>
      <c r="P11580"/>
      <c r="Q11580"/>
      <c r="U11580"/>
      <c r="V11580">
        <v>0</v>
      </c>
      <c r="W11580" s="247"/>
      <c r="X11580"/>
      <c r="Y11580"/>
      <c r="Z11580"/>
      <c r="AA11580"/>
      <c r="AB11580"/>
      <c r="AC11580"/>
      <c r="AD11580"/>
      <c r="AE11580"/>
      <c r="AF11580"/>
      <c r="AG11580"/>
    </row>
    <row r="11581" spans="1:35" hidden="1" x14ac:dyDescent="0.25">
      <c r="A11581" s="246">
        <v>339651</v>
      </c>
      <c r="B11581" s="247" t="s">
        <v>15820</v>
      </c>
      <c r="C11581" s="247" t="s">
        <v>1890</v>
      </c>
      <c r="D11581" s="248" t="s">
        <v>672</v>
      </c>
      <c r="E11581"/>
      <c r="F11581" s="126"/>
      <c r="G11581" s="248"/>
      <c r="H11581"/>
      <c r="I11581" t="s">
        <v>129</v>
      </c>
      <c r="J11581" s="247"/>
      <c r="K11581"/>
      <c r="L11581"/>
      <c r="M11581"/>
      <c r="N11581"/>
      <c r="O11581"/>
      <c r="P11581"/>
      <c r="Q11581"/>
      <c r="U11581"/>
      <c r="V11581">
        <v>0</v>
      </c>
      <c r="W11581" s="247"/>
      <c r="X11581"/>
      <c r="Y11581"/>
      <c r="Z11581"/>
      <c r="AA11581"/>
      <c r="AB11581"/>
      <c r="AC11581"/>
      <c r="AD11581"/>
      <c r="AE11581"/>
      <c r="AF11581"/>
      <c r="AG11581"/>
    </row>
    <row r="11582" spans="1:35" hidden="1" x14ac:dyDescent="0.25">
      <c r="A11582" s="246">
        <v>339652</v>
      </c>
      <c r="B11582" s="247" t="s">
        <v>15821</v>
      </c>
      <c r="C11582" s="247" t="s">
        <v>2765</v>
      </c>
      <c r="D11582" s="248" t="s">
        <v>999</v>
      </c>
      <c r="E11582"/>
      <c r="F11582" s="126"/>
      <c r="G11582" s="248"/>
      <c r="H11582"/>
      <c r="I11582" t="s">
        <v>136</v>
      </c>
      <c r="J11582" s="247"/>
      <c r="K11582"/>
      <c r="L11582"/>
      <c r="M11582"/>
      <c r="N11582"/>
      <c r="O11582"/>
      <c r="P11582"/>
      <c r="Q11582"/>
      <c r="U11582"/>
      <c r="V11582">
        <v>0</v>
      </c>
      <c r="W11582" s="247"/>
      <c r="X11582"/>
      <c r="Y11582"/>
      <c r="Z11582"/>
      <c r="AA11582"/>
      <c r="AB11582"/>
      <c r="AC11582"/>
      <c r="AD11582"/>
      <c r="AE11582"/>
      <c r="AF11582"/>
      <c r="AG11582"/>
      <c r="AH11582" s="115" t="s">
        <v>4308</v>
      </c>
    </row>
    <row r="11583" spans="1:35" x14ac:dyDescent="0.25">
      <c r="A11583" s="243">
        <v>339653</v>
      </c>
      <c r="B11583" s="244" t="s">
        <v>5709</v>
      </c>
      <c r="C11583" s="244" t="s">
        <v>250</v>
      </c>
      <c r="D11583" s="245" t="s">
        <v>300</v>
      </c>
      <c r="F11583" s="237"/>
      <c r="G11583" s="245"/>
      <c r="I11583" t="s">
        <v>107</v>
      </c>
      <c r="J11583" s="244"/>
      <c r="U11583"/>
      <c r="V11583">
        <v>0</v>
      </c>
      <c r="W11583" s="244"/>
      <c r="AG11583" s="115" t="s">
        <v>4308</v>
      </c>
      <c r="AH11583" s="115" t="s">
        <v>4308</v>
      </c>
      <c r="AI11583" s="115" t="e">
        <f>VLOOKUP(A11583,'[2]دراسات قانونية'!$A$3:$E$600,1,0)</f>
        <v>#N/A</v>
      </c>
    </row>
    <row r="11584" spans="1:35" hidden="1" x14ac:dyDescent="0.25">
      <c r="A11584" s="246">
        <v>339654</v>
      </c>
      <c r="B11584" s="247" t="s">
        <v>15822</v>
      </c>
      <c r="C11584" s="247" t="s">
        <v>212</v>
      </c>
      <c r="D11584" s="248" t="s">
        <v>1112</v>
      </c>
      <c r="E11584"/>
      <c r="F11584" s="126"/>
      <c r="G11584" s="248"/>
      <c r="H11584"/>
      <c r="I11584" t="s">
        <v>5306</v>
      </c>
      <c r="J11584" s="247"/>
      <c r="K11584"/>
      <c r="L11584"/>
      <c r="M11584"/>
      <c r="N11584"/>
      <c r="O11584"/>
      <c r="P11584"/>
      <c r="Q11584"/>
      <c r="U11584"/>
      <c r="V11584">
        <v>0</v>
      </c>
      <c r="W11584" s="247"/>
      <c r="X11584"/>
      <c r="Y11584"/>
      <c r="Z11584"/>
      <c r="AA11584"/>
      <c r="AB11584"/>
      <c r="AC11584"/>
      <c r="AD11584"/>
      <c r="AE11584"/>
      <c r="AF11584"/>
      <c r="AG11584"/>
    </row>
    <row r="11585" spans="1:35" hidden="1" x14ac:dyDescent="0.25">
      <c r="A11585" s="246">
        <v>339655</v>
      </c>
      <c r="B11585" s="247" t="s">
        <v>15823</v>
      </c>
      <c r="C11585" s="247" t="s">
        <v>279</v>
      </c>
      <c r="D11585" s="248" t="s">
        <v>265</v>
      </c>
      <c r="E11585"/>
      <c r="F11585" s="126"/>
      <c r="G11585" s="248"/>
      <c r="H11585"/>
      <c r="I11585" t="s">
        <v>129</v>
      </c>
      <c r="J11585" s="247"/>
      <c r="K11585"/>
      <c r="L11585"/>
      <c r="M11585"/>
      <c r="N11585"/>
      <c r="O11585"/>
      <c r="P11585"/>
      <c r="Q11585"/>
      <c r="U11585"/>
      <c r="V11585">
        <v>0</v>
      </c>
      <c r="W11585" s="247"/>
      <c r="X11585"/>
      <c r="Y11585"/>
      <c r="Z11585"/>
      <c r="AA11585"/>
      <c r="AB11585"/>
      <c r="AC11585"/>
      <c r="AD11585"/>
      <c r="AE11585"/>
      <c r="AF11585"/>
      <c r="AG11585"/>
    </row>
    <row r="11586" spans="1:35" hidden="1" x14ac:dyDescent="0.25">
      <c r="A11586" s="246">
        <v>339656</v>
      </c>
      <c r="B11586" s="247" t="s">
        <v>15824</v>
      </c>
      <c r="C11586" s="247" t="s">
        <v>489</v>
      </c>
      <c r="D11586" s="248" t="s">
        <v>232</v>
      </c>
      <c r="E11586"/>
      <c r="F11586" s="126"/>
      <c r="G11586" s="248"/>
      <c r="H11586"/>
      <c r="I11586" t="s">
        <v>129</v>
      </c>
      <c r="J11586" s="247"/>
      <c r="K11586"/>
      <c r="L11586"/>
      <c r="M11586"/>
      <c r="N11586"/>
      <c r="O11586"/>
      <c r="P11586"/>
      <c r="Q11586"/>
      <c r="U11586"/>
      <c r="V11586">
        <v>0</v>
      </c>
      <c r="W11586" s="247"/>
      <c r="X11586"/>
      <c r="Y11586"/>
      <c r="Z11586"/>
      <c r="AA11586"/>
      <c r="AB11586"/>
      <c r="AC11586"/>
      <c r="AD11586"/>
      <c r="AE11586"/>
      <c r="AF11586"/>
      <c r="AG11586"/>
    </row>
    <row r="11587" spans="1:35" hidden="1" x14ac:dyDescent="0.25">
      <c r="A11587" s="246">
        <v>339657</v>
      </c>
      <c r="B11587" s="247" t="s">
        <v>15825</v>
      </c>
      <c r="C11587" s="247" t="s">
        <v>946</v>
      </c>
      <c r="D11587" s="248" t="s">
        <v>336</v>
      </c>
      <c r="E11587"/>
      <c r="F11587" s="126"/>
      <c r="G11587" s="248"/>
      <c r="H11587"/>
      <c r="I11587" t="s">
        <v>129</v>
      </c>
      <c r="J11587" s="247"/>
      <c r="K11587"/>
      <c r="L11587"/>
      <c r="M11587"/>
      <c r="N11587"/>
      <c r="O11587"/>
      <c r="P11587"/>
      <c r="Q11587"/>
      <c r="U11587"/>
      <c r="V11587">
        <v>0</v>
      </c>
      <c r="W11587" s="247"/>
      <c r="X11587"/>
      <c r="Y11587"/>
      <c r="Z11587"/>
      <c r="AA11587"/>
      <c r="AB11587"/>
      <c r="AC11587"/>
      <c r="AD11587"/>
      <c r="AE11587"/>
      <c r="AF11587"/>
      <c r="AG11587"/>
    </row>
    <row r="11588" spans="1:35" x14ac:dyDescent="0.25">
      <c r="A11588" s="243">
        <v>339658</v>
      </c>
      <c r="B11588" s="244" t="s">
        <v>15826</v>
      </c>
      <c r="C11588" s="244" t="s">
        <v>227</v>
      </c>
      <c r="D11588" s="245" t="s">
        <v>15827</v>
      </c>
      <c r="F11588" s="237"/>
      <c r="G11588" s="245"/>
      <c r="I11588" t="s">
        <v>107</v>
      </c>
      <c r="J11588" s="244"/>
      <c r="U11588"/>
      <c r="V11588">
        <v>0</v>
      </c>
      <c r="W11588" s="244"/>
      <c r="AH11588" s="115" t="s">
        <v>4308</v>
      </c>
      <c r="AI11588" s="115" t="e">
        <f>VLOOKUP(A11588,'[2]دراسات قانونية'!$A$3:$E$600,1,0)</f>
        <v>#N/A</v>
      </c>
    </row>
    <row r="11589" spans="1:35" hidden="1" x14ac:dyDescent="0.25">
      <c r="A11589" s="246">
        <v>339659</v>
      </c>
      <c r="B11589" s="247" t="s">
        <v>15828</v>
      </c>
      <c r="C11589" s="247" t="s">
        <v>481</v>
      </c>
      <c r="D11589" s="248" t="s">
        <v>387</v>
      </c>
      <c r="E11589"/>
      <c r="F11589" s="126"/>
      <c r="G11589" s="248"/>
      <c r="H11589"/>
      <c r="I11589" t="s">
        <v>129</v>
      </c>
      <c r="J11589" s="247"/>
      <c r="K11589"/>
      <c r="L11589"/>
      <c r="M11589"/>
      <c r="N11589"/>
      <c r="O11589"/>
      <c r="P11589"/>
      <c r="Q11589"/>
      <c r="U11589"/>
      <c r="V11589">
        <v>0</v>
      </c>
      <c r="W11589" s="247"/>
      <c r="X11589"/>
      <c r="Y11589"/>
      <c r="Z11589"/>
      <c r="AA11589"/>
      <c r="AB11589"/>
      <c r="AC11589"/>
      <c r="AD11589"/>
      <c r="AE11589"/>
      <c r="AF11589"/>
      <c r="AG11589"/>
    </row>
    <row r="11590" spans="1:35" x14ac:dyDescent="0.25">
      <c r="A11590" s="243">
        <v>339660</v>
      </c>
      <c r="B11590" s="244" t="s">
        <v>15829</v>
      </c>
      <c r="C11590" s="244" t="s">
        <v>581</v>
      </c>
      <c r="D11590" s="245" t="s">
        <v>1512</v>
      </c>
      <c r="F11590" s="237"/>
      <c r="G11590" s="245"/>
      <c r="I11590" t="s">
        <v>107</v>
      </c>
      <c r="J11590" s="244"/>
      <c r="U11590"/>
      <c r="V11590">
        <v>0</v>
      </c>
      <c r="W11590" s="244"/>
      <c r="AG11590" s="115" t="s">
        <v>4308</v>
      </c>
      <c r="AH11590" s="115" t="s">
        <v>4308</v>
      </c>
      <c r="AI11590" s="115" t="e">
        <f>VLOOKUP(A11590,'[2]دراسات قانونية'!$A$3:$E$600,1,0)</f>
        <v>#N/A</v>
      </c>
    </row>
    <row r="11591" spans="1:35" x14ac:dyDescent="0.25">
      <c r="A11591" s="243">
        <v>339661</v>
      </c>
      <c r="B11591" s="244" t="s">
        <v>15830</v>
      </c>
      <c r="C11591" s="244" t="s">
        <v>252</v>
      </c>
      <c r="D11591" s="245" t="s">
        <v>365</v>
      </c>
      <c r="F11591" s="237"/>
      <c r="G11591" s="245"/>
      <c r="I11591" t="s">
        <v>107</v>
      </c>
      <c r="J11591" s="244"/>
      <c r="U11591"/>
      <c r="V11591">
        <v>0</v>
      </c>
      <c r="W11591" s="244"/>
      <c r="AH11591" s="115" t="s">
        <v>4308</v>
      </c>
      <c r="AI11591" s="115" t="e">
        <f>VLOOKUP(A11591,'[2]دراسات قانونية'!$A$3:$E$600,1,0)</f>
        <v>#N/A</v>
      </c>
    </row>
    <row r="11592" spans="1:35" hidden="1" x14ac:dyDescent="0.25">
      <c r="A11592" s="246">
        <v>339662</v>
      </c>
      <c r="B11592" s="247" t="s">
        <v>15831</v>
      </c>
      <c r="C11592" s="247" t="s">
        <v>212</v>
      </c>
      <c r="D11592" s="248" t="s">
        <v>526</v>
      </c>
      <c r="E11592"/>
      <c r="F11592" s="126"/>
      <c r="G11592" s="248"/>
      <c r="H11592"/>
      <c r="I11592" t="s">
        <v>129</v>
      </c>
      <c r="J11592" s="247"/>
      <c r="K11592"/>
      <c r="L11592"/>
      <c r="M11592"/>
      <c r="N11592"/>
      <c r="O11592"/>
      <c r="P11592"/>
      <c r="Q11592"/>
      <c r="U11592"/>
      <c r="V11592">
        <v>0</v>
      </c>
      <c r="W11592" s="247"/>
      <c r="X11592"/>
      <c r="Y11592"/>
      <c r="Z11592"/>
      <c r="AA11592"/>
      <c r="AB11592"/>
      <c r="AC11592"/>
      <c r="AD11592"/>
      <c r="AE11592"/>
      <c r="AF11592"/>
      <c r="AG11592"/>
    </row>
    <row r="11593" spans="1:35" x14ac:dyDescent="0.25">
      <c r="A11593" s="243">
        <v>339663</v>
      </c>
      <c r="B11593" s="244" t="s">
        <v>15832</v>
      </c>
      <c r="C11593" s="244" t="s">
        <v>244</v>
      </c>
      <c r="D11593" s="245" t="s">
        <v>3836</v>
      </c>
      <c r="F11593" s="237"/>
      <c r="G11593" s="245"/>
      <c r="I11593" t="s">
        <v>107</v>
      </c>
      <c r="J11593" s="244"/>
      <c r="U11593"/>
      <c r="V11593">
        <v>0</v>
      </c>
      <c r="W11593" s="244"/>
      <c r="AG11593" s="115" t="s">
        <v>4308</v>
      </c>
      <c r="AH11593" s="115" t="s">
        <v>4308</v>
      </c>
      <c r="AI11593" s="115" t="e">
        <f>VLOOKUP(A11593,'[2]دراسات قانونية'!$A$3:$E$600,1,0)</f>
        <v>#N/A</v>
      </c>
    </row>
    <row r="11594" spans="1:35" hidden="1" x14ac:dyDescent="0.25">
      <c r="A11594" s="243">
        <v>339664</v>
      </c>
      <c r="B11594" s="244" t="s">
        <v>15833</v>
      </c>
      <c r="C11594" s="244" t="s">
        <v>212</v>
      </c>
      <c r="D11594" s="245" t="s">
        <v>373</v>
      </c>
      <c r="F11594" s="237"/>
      <c r="G11594" s="245"/>
      <c r="I11594" t="s">
        <v>7128</v>
      </c>
      <c r="J11594" s="244"/>
      <c r="U11594"/>
      <c r="V11594">
        <v>0</v>
      </c>
      <c r="W11594" s="244"/>
    </row>
    <row r="11595" spans="1:35" hidden="1" x14ac:dyDescent="0.25">
      <c r="A11595" s="246">
        <v>339665</v>
      </c>
      <c r="B11595" s="247" t="s">
        <v>15834</v>
      </c>
      <c r="C11595" s="247" t="s">
        <v>1444</v>
      </c>
      <c r="D11595" s="248" t="s">
        <v>5911</v>
      </c>
      <c r="E11595"/>
      <c r="F11595" s="126"/>
      <c r="G11595" s="248"/>
      <c r="H11595"/>
      <c r="I11595" t="s">
        <v>201</v>
      </c>
      <c r="J11595" s="247"/>
      <c r="K11595"/>
      <c r="L11595"/>
      <c r="M11595"/>
      <c r="N11595"/>
      <c r="O11595"/>
      <c r="P11595"/>
      <c r="Q11595"/>
      <c r="U11595"/>
      <c r="V11595">
        <v>0</v>
      </c>
      <c r="W11595" s="247"/>
      <c r="X11595"/>
      <c r="Y11595"/>
      <c r="Z11595"/>
      <c r="AA11595"/>
      <c r="AB11595"/>
      <c r="AC11595"/>
      <c r="AD11595"/>
      <c r="AE11595"/>
      <c r="AF11595"/>
      <c r="AG11595"/>
    </row>
    <row r="11596" spans="1:35" x14ac:dyDescent="0.25">
      <c r="A11596" s="243">
        <v>339666</v>
      </c>
      <c r="B11596" s="244" t="s">
        <v>15835</v>
      </c>
      <c r="C11596" s="244" t="s">
        <v>1544</v>
      </c>
      <c r="D11596" s="245" t="s">
        <v>3326</v>
      </c>
      <c r="F11596" s="237"/>
      <c r="G11596" s="245"/>
      <c r="I11596" t="s">
        <v>107</v>
      </c>
      <c r="J11596" s="244"/>
      <c r="U11596"/>
      <c r="V11596">
        <v>0</v>
      </c>
      <c r="W11596" s="244"/>
      <c r="AH11596" s="115" t="s">
        <v>4308</v>
      </c>
      <c r="AI11596" s="115" t="e">
        <f>VLOOKUP(A11596,'[2]دراسات قانونية'!$A$3:$E$600,1,0)</f>
        <v>#N/A</v>
      </c>
    </row>
    <row r="11597" spans="1:35" hidden="1" x14ac:dyDescent="0.25">
      <c r="A11597" s="246">
        <v>339667</v>
      </c>
      <c r="B11597" s="247" t="s">
        <v>15836</v>
      </c>
      <c r="C11597" s="247" t="s">
        <v>259</v>
      </c>
      <c r="D11597" s="248" t="s">
        <v>239</v>
      </c>
      <c r="E11597"/>
      <c r="F11597" s="126"/>
      <c r="G11597" s="248"/>
      <c r="H11597"/>
      <c r="I11597" t="s">
        <v>129</v>
      </c>
      <c r="J11597" s="247"/>
      <c r="K11597"/>
      <c r="L11597"/>
      <c r="M11597"/>
      <c r="N11597"/>
      <c r="O11597"/>
      <c r="P11597"/>
      <c r="Q11597"/>
      <c r="R11597" s="115">
        <v>9393</v>
      </c>
      <c r="S11597" s="115">
        <v>45722</v>
      </c>
      <c r="T11597" s="115">
        <v>1000</v>
      </c>
      <c r="U11597"/>
      <c r="V11597">
        <v>0</v>
      </c>
      <c r="W11597" s="247"/>
      <c r="X11597"/>
      <c r="Y11597"/>
      <c r="Z11597"/>
      <c r="AA11597"/>
      <c r="AB11597"/>
      <c r="AC11597"/>
      <c r="AD11597"/>
      <c r="AE11597"/>
      <c r="AF11597"/>
      <c r="AG11597"/>
    </row>
    <row r="11598" spans="1:35" hidden="1" x14ac:dyDescent="0.25">
      <c r="A11598" s="246">
        <v>339668</v>
      </c>
      <c r="B11598" s="247" t="s">
        <v>15837</v>
      </c>
      <c r="C11598" s="247" t="s">
        <v>271</v>
      </c>
      <c r="D11598" s="248" t="s">
        <v>15838</v>
      </c>
      <c r="E11598"/>
      <c r="F11598" s="126"/>
      <c r="G11598" s="248"/>
      <c r="H11598"/>
      <c r="I11598" t="s">
        <v>129</v>
      </c>
      <c r="J11598" s="247"/>
      <c r="K11598"/>
      <c r="L11598"/>
      <c r="M11598"/>
      <c r="N11598"/>
      <c r="O11598"/>
      <c r="P11598"/>
      <c r="Q11598"/>
      <c r="U11598"/>
      <c r="V11598">
        <v>0</v>
      </c>
      <c r="W11598" s="247"/>
      <c r="X11598"/>
      <c r="Y11598"/>
      <c r="Z11598"/>
      <c r="AA11598"/>
      <c r="AB11598"/>
      <c r="AC11598"/>
      <c r="AD11598"/>
      <c r="AE11598"/>
      <c r="AF11598"/>
      <c r="AG11598"/>
      <c r="AH11598" s="115" t="s">
        <v>4308</v>
      </c>
    </row>
    <row r="11599" spans="1:35" hidden="1" x14ac:dyDescent="0.25">
      <c r="A11599" s="246">
        <v>339669</v>
      </c>
      <c r="B11599" s="247" t="s">
        <v>15839</v>
      </c>
      <c r="C11599" s="247" t="s">
        <v>324</v>
      </c>
      <c r="D11599" s="248" t="s">
        <v>15840</v>
      </c>
      <c r="E11599"/>
      <c r="F11599" s="126"/>
      <c r="G11599" s="248"/>
      <c r="H11599"/>
      <c r="I11599" t="s">
        <v>129</v>
      </c>
      <c r="J11599" s="247"/>
      <c r="K11599"/>
      <c r="L11599"/>
      <c r="M11599"/>
      <c r="N11599"/>
      <c r="O11599"/>
      <c r="P11599"/>
      <c r="Q11599"/>
      <c r="U11599"/>
      <c r="V11599">
        <v>0</v>
      </c>
      <c r="W11599" s="247"/>
      <c r="X11599"/>
      <c r="Y11599"/>
      <c r="Z11599"/>
      <c r="AA11599"/>
      <c r="AB11599"/>
      <c r="AC11599"/>
      <c r="AD11599"/>
      <c r="AE11599"/>
      <c r="AF11599"/>
      <c r="AG11599"/>
    </row>
    <row r="11600" spans="1:35" hidden="1" x14ac:dyDescent="0.25">
      <c r="A11600" s="246">
        <v>339670</v>
      </c>
      <c r="B11600" s="247" t="s">
        <v>15841</v>
      </c>
      <c r="C11600" s="247" t="s">
        <v>15842</v>
      </c>
      <c r="D11600" s="248" t="s">
        <v>8208</v>
      </c>
      <c r="E11600"/>
      <c r="F11600" s="126"/>
      <c r="G11600" s="248"/>
      <c r="H11600"/>
      <c r="I11600" t="s">
        <v>129</v>
      </c>
      <c r="J11600" s="247"/>
      <c r="K11600"/>
      <c r="L11600"/>
      <c r="M11600"/>
      <c r="N11600"/>
      <c r="O11600"/>
      <c r="P11600"/>
      <c r="Q11600"/>
      <c r="U11600"/>
      <c r="V11600">
        <v>0</v>
      </c>
      <c r="W11600" s="247"/>
      <c r="X11600"/>
      <c r="Y11600"/>
      <c r="Z11600"/>
      <c r="AA11600"/>
      <c r="AB11600"/>
      <c r="AC11600"/>
      <c r="AD11600"/>
      <c r="AE11600"/>
      <c r="AF11600"/>
      <c r="AG11600"/>
      <c r="AH11600" s="115" t="s">
        <v>4308</v>
      </c>
    </row>
    <row r="11601" spans="1:35" x14ac:dyDescent="0.25">
      <c r="A11601" s="243">
        <v>339671</v>
      </c>
      <c r="B11601" s="244" t="s">
        <v>15843</v>
      </c>
      <c r="C11601" s="244" t="s">
        <v>11257</v>
      </c>
      <c r="D11601" s="245" t="s">
        <v>9559</v>
      </c>
      <c r="F11601" s="237"/>
      <c r="G11601" s="245"/>
      <c r="I11601" t="s">
        <v>107</v>
      </c>
      <c r="J11601" s="244"/>
      <c r="U11601"/>
      <c r="V11601">
        <v>0</v>
      </c>
      <c r="W11601" s="244"/>
      <c r="AH11601" s="115" t="s">
        <v>4308</v>
      </c>
      <c r="AI11601" s="115" t="e">
        <f>VLOOKUP(A11601,'[2]دراسات قانونية'!$A$3:$E$600,1,0)</f>
        <v>#N/A</v>
      </c>
    </row>
    <row r="11602" spans="1:35" hidden="1" x14ac:dyDescent="0.25">
      <c r="A11602" s="246">
        <v>339672</v>
      </c>
      <c r="B11602" s="247" t="s">
        <v>15844</v>
      </c>
      <c r="C11602" s="247" t="s">
        <v>980</v>
      </c>
      <c r="D11602" s="248" t="s">
        <v>320</v>
      </c>
      <c r="E11602"/>
      <c r="F11602" s="126"/>
      <c r="G11602" s="248"/>
      <c r="H11602"/>
      <c r="I11602" t="s">
        <v>129</v>
      </c>
      <c r="J11602" s="247"/>
      <c r="K11602"/>
      <c r="L11602"/>
      <c r="M11602"/>
      <c r="N11602"/>
      <c r="O11602"/>
      <c r="P11602"/>
      <c r="Q11602"/>
      <c r="U11602"/>
      <c r="V11602">
        <v>0</v>
      </c>
      <c r="W11602" s="247"/>
      <c r="X11602"/>
      <c r="Y11602"/>
      <c r="Z11602"/>
      <c r="AA11602"/>
      <c r="AB11602"/>
      <c r="AC11602"/>
      <c r="AD11602"/>
      <c r="AE11602"/>
      <c r="AF11602"/>
      <c r="AG11602"/>
      <c r="AH11602" s="115" t="s">
        <v>4308</v>
      </c>
    </row>
    <row r="11603" spans="1:35" x14ac:dyDescent="0.25">
      <c r="A11603" s="243">
        <v>339673</v>
      </c>
      <c r="B11603" s="244" t="s">
        <v>15845</v>
      </c>
      <c r="C11603" s="244" t="s">
        <v>348</v>
      </c>
      <c r="D11603" s="245" t="s">
        <v>404</v>
      </c>
      <c r="F11603" s="237"/>
      <c r="G11603" s="245"/>
      <c r="I11603" t="s">
        <v>107</v>
      </c>
      <c r="J11603" s="244"/>
      <c r="U11603"/>
      <c r="V11603">
        <v>0</v>
      </c>
      <c r="W11603" s="244"/>
      <c r="AI11603" s="115" t="e">
        <f>VLOOKUP(A11603,'[2]دراسات قانونية'!$A$3:$E$600,1,0)</f>
        <v>#N/A</v>
      </c>
    </row>
    <row r="11604" spans="1:35" x14ac:dyDescent="0.25">
      <c r="A11604" s="243">
        <v>339674</v>
      </c>
      <c r="B11604" s="244" t="s">
        <v>15846</v>
      </c>
      <c r="C11604" s="244" t="s">
        <v>9733</v>
      </c>
      <c r="D11604" s="245" t="s">
        <v>652</v>
      </c>
      <c r="F11604" s="237"/>
      <c r="G11604" s="245"/>
      <c r="I11604" t="s">
        <v>107</v>
      </c>
      <c r="J11604" s="244"/>
      <c r="U11604"/>
      <c r="V11604">
        <v>0</v>
      </c>
      <c r="W11604" s="244"/>
      <c r="AG11604" s="115" t="s">
        <v>4308</v>
      </c>
      <c r="AH11604" s="115" t="s">
        <v>4308</v>
      </c>
      <c r="AI11604" s="115" t="e">
        <f>VLOOKUP(A11604,'[2]دراسات قانونية'!$A$3:$E$600,1,0)</f>
        <v>#N/A</v>
      </c>
    </row>
    <row r="11605" spans="1:35" hidden="1" x14ac:dyDescent="0.25">
      <c r="A11605" s="246">
        <v>339675</v>
      </c>
      <c r="B11605" s="247" t="s">
        <v>15847</v>
      </c>
      <c r="C11605" s="247" t="s">
        <v>361</v>
      </c>
      <c r="D11605" s="248" t="s">
        <v>210</v>
      </c>
      <c r="E11605"/>
      <c r="F11605" s="126"/>
      <c r="G11605" s="248"/>
      <c r="H11605"/>
      <c r="I11605" t="s">
        <v>129</v>
      </c>
      <c r="J11605" s="247"/>
      <c r="K11605"/>
      <c r="L11605"/>
      <c r="M11605"/>
      <c r="N11605"/>
      <c r="O11605"/>
      <c r="P11605"/>
      <c r="Q11605"/>
      <c r="U11605"/>
      <c r="V11605">
        <v>0</v>
      </c>
      <c r="W11605" s="247"/>
      <c r="X11605"/>
      <c r="Y11605"/>
      <c r="Z11605"/>
      <c r="AA11605"/>
      <c r="AB11605"/>
      <c r="AC11605"/>
      <c r="AD11605"/>
      <c r="AE11605"/>
      <c r="AF11605"/>
      <c r="AG11605"/>
    </row>
    <row r="11606" spans="1:35" x14ac:dyDescent="0.25">
      <c r="A11606" s="243">
        <v>339676</v>
      </c>
      <c r="B11606" s="244" t="s">
        <v>15848</v>
      </c>
      <c r="C11606" s="244" t="s">
        <v>507</v>
      </c>
      <c r="D11606" s="245" t="s">
        <v>372</v>
      </c>
      <c r="F11606" s="237"/>
      <c r="G11606" s="245"/>
      <c r="I11606" t="s">
        <v>107</v>
      </c>
      <c r="J11606" s="244"/>
      <c r="U11606"/>
      <c r="V11606">
        <v>0</v>
      </c>
      <c r="W11606" s="244"/>
      <c r="AH11606" s="115" t="s">
        <v>4308</v>
      </c>
      <c r="AI11606" s="115" t="e">
        <f>VLOOKUP(A11606,'[2]دراسات قانونية'!$A$3:$E$600,1,0)</f>
        <v>#N/A</v>
      </c>
    </row>
    <row r="11607" spans="1:35" hidden="1" x14ac:dyDescent="0.25">
      <c r="A11607" s="246">
        <v>339677</v>
      </c>
      <c r="B11607" s="247" t="s">
        <v>15849</v>
      </c>
      <c r="C11607" s="247" t="s">
        <v>250</v>
      </c>
      <c r="D11607" s="248" t="s">
        <v>1001</v>
      </c>
      <c r="E11607"/>
      <c r="F11607" s="126"/>
      <c r="G11607" s="248"/>
      <c r="H11607"/>
      <c r="I11607" t="s">
        <v>129</v>
      </c>
      <c r="J11607" s="247"/>
      <c r="K11607"/>
      <c r="L11607"/>
      <c r="M11607"/>
      <c r="N11607"/>
      <c r="O11607"/>
      <c r="P11607"/>
      <c r="Q11607"/>
      <c r="U11607"/>
      <c r="V11607">
        <v>0</v>
      </c>
      <c r="W11607" s="247"/>
      <c r="X11607"/>
      <c r="Y11607"/>
      <c r="Z11607"/>
      <c r="AA11607"/>
      <c r="AB11607"/>
      <c r="AC11607"/>
      <c r="AD11607"/>
      <c r="AE11607"/>
      <c r="AF11607"/>
      <c r="AG11607"/>
      <c r="AH11607" s="115" t="s">
        <v>4308</v>
      </c>
    </row>
    <row r="11608" spans="1:35" x14ac:dyDescent="0.25">
      <c r="A11608" s="243">
        <v>339678</v>
      </c>
      <c r="B11608" s="244" t="s">
        <v>15850</v>
      </c>
      <c r="C11608" s="244" t="s">
        <v>658</v>
      </c>
      <c r="D11608" s="245" t="s">
        <v>420</v>
      </c>
      <c r="F11608" s="237"/>
      <c r="G11608" s="245"/>
      <c r="I11608" t="s">
        <v>107</v>
      </c>
      <c r="J11608" s="244"/>
      <c r="U11608"/>
      <c r="V11608">
        <v>0</v>
      </c>
      <c r="W11608" s="244"/>
      <c r="AG11608" s="115" t="s">
        <v>4308</v>
      </c>
      <c r="AH11608" s="115" t="s">
        <v>4308</v>
      </c>
      <c r="AI11608" s="115" t="e">
        <f>VLOOKUP(A11608,'[2]دراسات قانونية'!$A$3:$E$600,1,0)</f>
        <v>#N/A</v>
      </c>
    </row>
    <row r="11609" spans="1:35" x14ac:dyDescent="0.25">
      <c r="A11609" s="243">
        <v>339679</v>
      </c>
      <c r="B11609" s="244" t="s">
        <v>15851</v>
      </c>
      <c r="C11609" s="244" t="s">
        <v>227</v>
      </c>
      <c r="D11609" s="245" t="s">
        <v>560</v>
      </c>
      <c r="F11609" s="237"/>
      <c r="G11609" s="245"/>
      <c r="I11609" t="s">
        <v>107</v>
      </c>
      <c r="J11609" s="244"/>
      <c r="U11609"/>
      <c r="V11609">
        <v>0</v>
      </c>
      <c r="W11609" s="244"/>
      <c r="AG11609" s="115" t="s">
        <v>4308</v>
      </c>
      <c r="AH11609" s="115" t="s">
        <v>4308</v>
      </c>
      <c r="AI11609" s="115" t="e">
        <f>VLOOKUP(A11609,'[2]دراسات قانونية'!$A$3:$E$600,1,0)</f>
        <v>#N/A</v>
      </c>
    </row>
    <row r="11610" spans="1:35" hidden="1" x14ac:dyDescent="0.25">
      <c r="A11610" s="246">
        <v>339680</v>
      </c>
      <c r="B11610" s="247" t="s">
        <v>15852</v>
      </c>
      <c r="C11610" s="247" t="s">
        <v>360</v>
      </c>
      <c r="D11610" s="248" t="s">
        <v>15853</v>
      </c>
      <c r="E11610"/>
      <c r="F11610" s="126"/>
      <c r="G11610" s="248"/>
      <c r="H11610"/>
      <c r="I11610" t="s">
        <v>129</v>
      </c>
      <c r="J11610" s="247"/>
      <c r="K11610"/>
      <c r="L11610"/>
      <c r="M11610"/>
      <c r="N11610"/>
      <c r="O11610"/>
      <c r="P11610"/>
      <c r="Q11610"/>
      <c r="U11610"/>
      <c r="V11610">
        <v>0</v>
      </c>
      <c r="W11610" s="247"/>
      <c r="X11610"/>
      <c r="Y11610"/>
      <c r="Z11610"/>
      <c r="AA11610"/>
      <c r="AB11610"/>
      <c r="AC11610"/>
      <c r="AD11610"/>
      <c r="AE11610"/>
      <c r="AF11610"/>
      <c r="AG11610"/>
    </row>
    <row r="11611" spans="1:35" x14ac:dyDescent="0.25">
      <c r="A11611" s="243">
        <v>339681</v>
      </c>
      <c r="B11611" s="244" t="s">
        <v>15854</v>
      </c>
      <c r="C11611" s="244" t="s">
        <v>5285</v>
      </c>
      <c r="D11611" s="245" t="s">
        <v>707</v>
      </c>
      <c r="F11611" s="237"/>
      <c r="G11611" s="245"/>
      <c r="I11611" t="s">
        <v>107</v>
      </c>
      <c r="J11611" s="244"/>
      <c r="U11611"/>
      <c r="V11611">
        <v>0</v>
      </c>
      <c r="W11611" s="244"/>
      <c r="AH11611" s="115" t="s">
        <v>4308</v>
      </c>
      <c r="AI11611" s="115" t="e">
        <f>VLOOKUP(A11611,'[2]دراسات قانونية'!$A$3:$E$600,1,0)</f>
        <v>#N/A</v>
      </c>
    </row>
    <row r="11612" spans="1:35" x14ac:dyDescent="0.25">
      <c r="A11612" s="243">
        <v>339682</v>
      </c>
      <c r="B11612" s="244" t="s">
        <v>15855</v>
      </c>
      <c r="C11612" s="244" t="s">
        <v>250</v>
      </c>
      <c r="D11612" s="245" t="s">
        <v>210</v>
      </c>
      <c r="F11612" s="237"/>
      <c r="G11612" s="245"/>
      <c r="I11612" t="s">
        <v>107</v>
      </c>
      <c r="J11612" s="244"/>
      <c r="R11612" s="115">
        <v>9287</v>
      </c>
      <c r="S11612" s="115">
        <v>45721</v>
      </c>
      <c r="T11612" s="115">
        <v>1000</v>
      </c>
      <c r="U11612"/>
      <c r="V11612">
        <v>0</v>
      </c>
      <c r="W11612" s="244"/>
      <c r="AI11612" s="115" t="e">
        <f>VLOOKUP(A11612,'[2]دراسات قانونية'!$A$3:$E$600,1,0)</f>
        <v>#N/A</v>
      </c>
    </row>
    <row r="11613" spans="1:35" hidden="1" x14ac:dyDescent="0.25">
      <c r="A11613" s="246">
        <v>339683</v>
      </c>
      <c r="B11613" s="247" t="s">
        <v>15856</v>
      </c>
      <c r="C11613" s="247" t="s">
        <v>15857</v>
      </c>
      <c r="D11613" s="248" t="s">
        <v>6655</v>
      </c>
      <c r="E11613"/>
      <c r="F11613" s="126"/>
      <c r="G11613" s="248"/>
      <c r="H11613"/>
      <c r="I11613" t="s">
        <v>129</v>
      </c>
      <c r="J11613" s="247"/>
      <c r="K11613"/>
      <c r="L11613"/>
      <c r="M11613"/>
      <c r="N11613"/>
      <c r="O11613"/>
      <c r="P11613"/>
      <c r="Q11613"/>
      <c r="U11613"/>
      <c r="V11613">
        <v>0</v>
      </c>
      <c r="W11613" s="247"/>
      <c r="X11613"/>
      <c r="Y11613"/>
      <c r="Z11613"/>
      <c r="AA11613"/>
      <c r="AB11613"/>
      <c r="AC11613"/>
      <c r="AD11613"/>
      <c r="AE11613"/>
      <c r="AF11613"/>
      <c r="AG11613"/>
    </row>
    <row r="11614" spans="1:35" x14ac:dyDescent="0.25">
      <c r="A11614" s="243">
        <v>339684</v>
      </c>
      <c r="B11614" s="244" t="s">
        <v>15858</v>
      </c>
      <c r="C11614" s="244" t="s">
        <v>288</v>
      </c>
      <c r="D11614" s="245" t="s">
        <v>15859</v>
      </c>
      <c r="F11614" s="237"/>
      <c r="G11614" s="245"/>
      <c r="I11614" t="s">
        <v>107</v>
      </c>
      <c r="J11614" s="244"/>
      <c r="U11614"/>
      <c r="V11614">
        <v>0</v>
      </c>
      <c r="W11614" s="244"/>
      <c r="AI11614" s="115" t="e">
        <f>VLOOKUP(A11614,'[2]دراسات قانونية'!$A$3:$E$600,1,0)</f>
        <v>#N/A</v>
      </c>
    </row>
    <row r="11615" spans="1:35" x14ac:dyDescent="0.25">
      <c r="A11615" s="243">
        <v>339685</v>
      </c>
      <c r="B11615" s="244" t="s">
        <v>15860</v>
      </c>
      <c r="C11615" s="244" t="s">
        <v>664</v>
      </c>
      <c r="D11615" s="245" t="s">
        <v>1311</v>
      </c>
      <c r="F11615" s="237"/>
      <c r="G11615" s="245"/>
      <c r="I11615" t="s">
        <v>107</v>
      </c>
      <c r="J11615" s="244"/>
      <c r="U11615"/>
      <c r="V11615">
        <v>0</v>
      </c>
      <c r="W11615" s="244"/>
      <c r="AH11615" s="115" t="s">
        <v>4308</v>
      </c>
      <c r="AI11615" s="115" t="e">
        <f>VLOOKUP(A11615,'[2]دراسات قانونية'!$A$3:$E$600,1,0)</f>
        <v>#N/A</v>
      </c>
    </row>
    <row r="11616" spans="1:35" hidden="1" x14ac:dyDescent="0.25">
      <c r="A11616" s="246">
        <v>339686</v>
      </c>
      <c r="B11616" s="247" t="s">
        <v>15861</v>
      </c>
      <c r="C11616" s="247" t="s">
        <v>252</v>
      </c>
      <c r="D11616" s="248" t="s">
        <v>923</v>
      </c>
      <c r="E11616"/>
      <c r="F11616" s="126"/>
      <c r="G11616" s="248"/>
      <c r="H11616"/>
      <c r="I11616" t="s">
        <v>129</v>
      </c>
      <c r="J11616" s="247"/>
      <c r="K11616"/>
      <c r="L11616"/>
      <c r="M11616"/>
      <c r="N11616"/>
      <c r="O11616"/>
      <c r="P11616"/>
      <c r="Q11616"/>
      <c r="U11616"/>
      <c r="V11616">
        <v>0</v>
      </c>
      <c r="W11616" s="247"/>
      <c r="X11616"/>
      <c r="Y11616"/>
      <c r="Z11616"/>
      <c r="AA11616"/>
      <c r="AB11616"/>
      <c r="AC11616"/>
      <c r="AD11616"/>
      <c r="AE11616"/>
      <c r="AF11616"/>
      <c r="AG11616"/>
    </row>
    <row r="11617" spans="1:35" x14ac:dyDescent="0.25">
      <c r="A11617" s="243">
        <v>339687</v>
      </c>
      <c r="B11617" s="244" t="s">
        <v>15862</v>
      </c>
      <c r="C11617" s="244" t="s">
        <v>212</v>
      </c>
      <c r="D11617" s="245" t="s">
        <v>493</v>
      </c>
      <c r="F11617" s="237"/>
      <c r="G11617" s="245"/>
      <c r="I11617" t="s">
        <v>107</v>
      </c>
      <c r="J11617" s="244"/>
      <c r="U11617"/>
      <c r="V11617">
        <v>0</v>
      </c>
      <c r="W11617" s="244"/>
      <c r="AG11617" s="115" t="s">
        <v>4308</v>
      </c>
      <c r="AH11617" s="115" t="s">
        <v>4308</v>
      </c>
      <c r="AI11617" s="115" t="e">
        <f>VLOOKUP(A11617,'[2]دراسات قانونية'!$A$3:$E$600,1,0)</f>
        <v>#N/A</v>
      </c>
    </row>
    <row r="11618" spans="1:35" x14ac:dyDescent="0.25">
      <c r="A11618" s="243">
        <v>339688</v>
      </c>
      <c r="B11618" s="244" t="s">
        <v>15863</v>
      </c>
      <c r="C11618" s="244" t="s">
        <v>339</v>
      </c>
      <c r="D11618" s="245" t="s">
        <v>1056</v>
      </c>
      <c r="F11618" s="237"/>
      <c r="G11618" s="245"/>
      <c r="I11618" t="s">
        <v>107</v>
      </c>
      <c r="J11618" s="244"/>
      <c r="U11618"/>
      <c r="V11618">
        <v>0</v>
      </c>
      <c r="W11618" s="244"/>
      <c r="AH11618" s="115" t="s">
        <v>4308</v>
      </c>
      <c r="AI11618" s="115" t="e">
        <f>VLOOKUP(A11618,'[2]دراسات قانونية'!$A$3:$E$600,1,0)</f>
        <v>#N/A</v>
      </c>
    </row>
    <row r="11619" spans="1:35" hidden="1" x14ac:dyDescent="0.25">
      <c r="A11619" s="246">
        <v>339689</v>
      </c>
      <c r="B11619" s="247" t="s">
        <v>15864</v>
      </c>
      <c r="C11619" s="247" t="s">
        <v>355</v>
      </c>
      <c r="D11619" s="248" t="s">
        <v>352</v>
      </c>
      <c r="E11619"/>
      <c r="F11619" s="126"/>
      <c r="G11619" s="248"/>
      <c r="H11619"/>
      <c r="I11619" t="s">
        <v>129</v>
      </c>
      <c r="J11619" s="247"/>
      <c r="K11619"/>
      <c r="L11619"/>
      <c r="M11619"/>
      <c r="N11619"/>
      <c r="O11619"/>
      <c r="P11619"/>
      <c r="Q11619"/>
      <c r="U11619"/>
      <c r="V11619">
        <v>0</v>
      </c>
      <c r="W11619" s="247"/>
      <c r="X11619"/>
      <c r="Y11619"/>
      <c r="Z11619"/>
      <c r="AA11619"/>
      <c r="AB11619"/>
      <c r="AC11619"/>
      <c r="AD11619"/>
      <c r="AE11619"/>
      <c r="AF11619"/>
      <c r="AG11619"/>
      <c r="AH11619" s="115" t="s">
        <v>4308</v>
      </c>
    </row>
    <row r="11620" spans="1:35" x14ac:dyDescent="0.25">
      <c r="A11620" s="243">
        <v>339690</v>
      </c>
      <c r="B11620" s="244" t="s">
        <v>15865</v>
      </c>
      <c r="C11620" s="244" t="s">
        <v>664</v>
      </c>
      <c r="D11620" s="245" t="s">
        <v>230</v>
      </c>
      <c r="F11620" s="237"/>
      <c r="G11620" s="245"/>
      <c r="I11620" t="s">
        <v>107</v>
      </c>
      <c r="J11620" s="244"/>
      <c r="U11620"/>
      <c r="V11620">
        <v>0</v>
      </c>
      <c r="W11620" s="244"/>
      <c r="AH11620" s="115" t="s">
        <v>4308</v>
      </c>
      <c r="AI11620" s="115" t="e">
        <f>VLOOKUP(A11620,'[2]دراسات قانونية'!$A$3:$E$600,1,0)</f>
        <v>#N/A</v>
      </c>
    </row>
    <row r="11621" spans="1:35" hidden="1" x14ac:dyDescent="0.25">
      <c r="A11621" s="246">
        <v>339691</v>
      </c>
      <c r="B11621" s="247" t="s">
        <v>15866</v>
      </c>
      <c r="C11621" s="247" t="s">
        <v>305</v>
      </c>
      <c r="D11621" s="248" t="s">
        <v>521</v>
      </c>
      <c r="E11621"/>
      <c r="F11621" s="126"/>
      <c r="G11621" s="248"/>
      <c r="H11621"/>
      <c r="I11621" t="s">
        <v>129</v>
      </c>
      <c r="J11621" s="247"/>
      <c r="K11621"/>
      <c r="L11621"/>
      <c r="M11621"/>
      <c r="N11621"/>
      <c r="O11621"/>
      <c r="P11621"/>
      <c r="Q11621"/>
      <c r="U11621"/>
      <c r="V11621">
        <v>0</v>
      </c>
      <c r="W11621" s="247"/>
      <c r="X11621"/>
      <c r="Y11621"/>
      <c r="Z11621"/>
      <c r="AA11621"/>
      <c r="AB11621"/>
      <c r="AC11621"/>
      <c r="AD11621"/>
      <c r="AE11621"/>
      <c r="AF11621"/>
      <c r="AG11621"/>
    </row>
    <row r="11622" spans="1:35" hidden="1" x14ac:dyDescent="0.25">
      <c r="A11622" s="246">
        <v>339692</v>
      </c>
      <c r="B11622" s="247" t="s">
        <v>15867</v>
      </c>
      <c r="C11622" s="247" t="s">
        <v>295</v>
      </c>
      <c r="D11622" s="248" t="s">
        <v>585</v>
      </c>
      <c r="E11622"/>
      <c r="F11622" s="126"/>
      <c r="G11622" s="248"/>
      <c r="H11622"/>
      <c r="I11622" t="s">
        <v>129</v>
      </c>
      <c r="J11622" s="247"/>
      <c r="K11622"/>
      <c r="L11622"/>
      <c r="M11622"/>
      <c r="N11622"/>
      <c r="O11622"/>
      <c r="P11622"/>
      <c r="Q11622"/>
      <c r="U11622"/>
      <c r="V11622">
        <v>0</v>
      </c>
      <c r="W11622" s="247"/>
      <c r="X11622"/>
      <c r="Y11622"/>
      <c r="Z11622"/>
      <c r="AA11622"/>
      <c r="AB11622"/>
      <c r="AC11622"/>
      <c r="AD11622"/>
      <c r="AE11622"/>
      <c r="AF11622"/>
      <c r="AG11622"/>
    </row>
    <row r="11623" spans="1:35" hidden="1" x14ac:dyDescent="0.25">
      <c r="A11623" s="246">
        <v>339693</v>
      </c>
      <c r="B11623" s="247" t="s">
        <v>15868</v>
      </c>
      <c r="C11623" s="247" t="s">
        <v>332</v>
      </c>
      <c r="D11623" s="248" t="s">
        <v>1014</v>
      </c>
      <c r="E11623"/>
      <c r="F11623" s="126"/>
      <c r="G11623" s="248"/>
      <c r="H11623"/>
      <c r="I11623" t="s">
        <v>129</v>
      </c>
      <c r="J11623" s="247"/>
      <c r="K11623"/>
      <c r="L11623"/>
      <c r="M11623"/>
      <c r="N11623"/>
      <c r="O11623"/>
      <c r="P11623"/>
      <c r="Q11623"/>
      <c r="U11623"/>
      <c r="V11623">
        <v>0</v>
      </c>
      <c r="W11623" s="247"/>
      <c r="X11623"/>
      <c r="Y11623"/>
      <c r="Z11623"/>
      <c r="AA11623"/>
      <c r="AB11623"/>
      <c r="AC11623"/>
      <c r="AD11623"/>
      <c r="AE11623"/>
      <c r="AF11623"/>
      <c r="AG11623"/>
    </row>
    <row r="11624" spans="1:35" x14ac:dyDescent="0.25">
      <c r="A11624" s="243">
        <v>339694</v>
      </c>
      <c r="B11624" s="244" t="s">
        <v>15869</v>
      </c>
      <c r="C11624" s="244" t="s">
        <v>822</v>
      </c>
      <c r="D11624" s="245" t="s">
        <v>537</v>
      </c>
      <c r="F11624" s="237"/>
      <c r="G11624" s="245"/>
      <c r="I11624" t="s">
        <v>107</v>
      </c>
      <c r="J11624" s="244"/>
      <c r="U11624"/>
      <c r="V11624">
        <v>0</v>
      </c>
      <c r="W11624" s="244"/>
      <c r="AG11624" s="115" t="s">
        <v>4308</v>
      </c>
      <c r="AH11624" s="115" t="s">
        <v>4308</v>
      </c>
      <c r="AI11624" s="115" t="e">
        <f>VLOOKUP(A11624,'[2]دراسات قانونية'!$A$3:$E$600,1,0)</f>
        <v>#N/A</v>
      </c>
    </row>
    <row r="11625" spans="1:35" x14ac:dyDescent="0.25">
      <c r="A11625" s="243">
        <v>339695</v>
      </c>
      <c r="B11625" s="244" t="s">
        <v>15870</v>
      </c>
      <c r="C11625" s="244" t="s">
        <v>1076</v>
      </c>
      <c r="D11625" s="245" t="s">
        <v>421</v>
      </c>
      <c r="F11625" s="237"/>
      <c r="G11625" s="245"/>
      <c r="I11625" t="s">
        <v>107</v>
      </c>
      <c r="J11625" s="244"/>
      <c r="U11625"/>
      <c r="V11625">
        <v>0</v>
      </c>
      <c r="W11625" s="244"/>
      <c r="AG11625" s="115" t="s">
        <v>4308</v>
      </c>
      <c r="AH11625" s="115" t="s">
        <v>4308</v>
      </c>
      <c r="AI11625" s="115" t="e">
        <f>VLOOKUP(A11625,'[2]دراسات قانونية'!$A$3:$E$600,1,0)</f>
        <v>#N/A</v>
      </c>
    </row>
    <row r="11626" spans="1:35" x14ac:dyDescent="0.25">
      <c r="A11626" s="243">
        <v>339696</v>
      </c>
      <c r="B11626" s="244" t="s">
        <v>15871</v>
      </c>
      <c r="C11626" s="244" t="s">
        <v>274</v>
      </c>
      <c r="D11626" s="245" t="s">
        <v>415</v>
      </c>
      <c r="F11626" s="237"/>
      <c r="G11626" s="245"/>
      <c r="I11626" t="s">
        <v>107</v>
      </c>
      <c r="J11626" s="244"/>
      <c r="U11626"/>
      <c r="V11626">
        <v>0</v>
      </c>
      <c r="W11626" s="244"/>
      <c r="AH11626" s="115" t="s">
        <v>4308</v>
      </c>
      <c r="AI11626" s="115" t="e">
        <f>VLOOKUP(A11626,'[2]دراسات قانونية'!$A$3:$E$600,1,0)</f>
        <v>#N/A</v>
      </c>
    </row>
    <row r="11627" spans="1:35" hidden="1" x14ac:dyDescent="0.25">
      <c r="A11627" s="246">
        <v>339697</v>
      </c>
      <c r="B11627" s="247" t="s">
        <v>15872</v>
      </c>
      <c r="C11627" s="247" t="s">
        <v>6248</v>
      </c>
      <c r="D11627" s="248" t="s">
        <v>763</v>
      </c>
      <c r="E11627"/>
      <c r="F11627" s="126"/>
      <c r="G11627" s="248"/>
      <c r="H11627"/>
      <c r="I11627" t="s">
        <v>201</v>
      </c>
      <c r="J11627" s="247"/>
      <c r="K11627"/>
      <c r="L11627"/>
      <c r="M11627"/>
      <c r="N11627"/>
      <c r="O11627"/>
      <c r="P11627"/>
      <c r="Q11627"/>
      <c r="U11627"/>
      <c r="V11627">
        <v>0</v>
      </c>
      <c r="W11627" s="247"/>
      <c r="X11627"/>
      <c r="Y11627"/>
      <c r="Z11627"/>
      <c r="AA11627"/>
      <c r="AB11627"/>
      <c r="AC11627"/>
      <c r="AD11627"/>
      <c r="AE11627"/>
      <c r="AF11627"/>
      <c r="AG11627"/>
    </row>
    <row r="11628" spans="1:35" hidden="1" x14ac:dyDescent="0.25">
      <c r="A11628" s="246">
        <v>339698</v>
      </c>
      <c r="B11628" s="247" t="s">
        <v>15873</v>
      </c>
      <c r="C11628" s="247" t="s">
        <v>15874</v>
      </c>
      <c r="D11628" s="248" t="s">
        <v>818</v>
      </c>
      <c r="E11628"/>
      <c r="F11628" s="126"/>
      <c r="G11628" s="248"/>
      <c r="H11628"/>
      <c r="I11628" t="s">
        <v>129</v>
      </c>
      <c r="J11628" s="247"/>
      <c r="K11628"/>
      <c r="L11628"/>
      <c r="M11628"/>
      <c r="N11628"/>
      <c r="O11628"/>
      <c r="P11628"/>
      <c r="Q11628"/>
      <c r="U11628"/>
      <c r="V11628">
        <v>0</v>
      </c>
      <c r="W11628" s="247"/>
      <c r="X11628"/>
      <c r="Y11628"/>
      <c r="Z11628"/>
      <c r="AA11628"/>
      <c r="AB11628"/>
      <c r="AC11628"/>
      <c r="AD11628"/>
      <c r="AE11628"/>
      <c r="AF11628"/>
      <c r="AG11628"/>
    </row>
    <row r="11629" spans="1:35" hidden="1" x14ac:dyDescent="0.25">
      <c r="A11629" s="246">
        <v>339699</v>
      </c>
      <c r="B11629" s="247" t="s">
        <v>15875</v>
      </c>
      <c r="C11629" s="247" t="s">
        <v>802</v>
      </c>
      <c r="D11629" s="248" t="s">
        <v>508</v>
      </c>
      <c r="E11629"/>
      <c r="F11629" s="126"/>
      <c r="G11629" s="248"/>
      <c r="H11629"/>
      <c r="I11629" t="s">
        <v>129</v>
      </c>
      <c r="J11629" s="247"/>
      <c r="K11629"/>
      <c r="L11629"/>
      <c r="M11629"/>
      <c r="N11629"/>
      <c r="O11629"/>
      <c r="P11629"/>
      <c r="Q11629"/>
      <c r="U11629"/>
      <c r="V11629">
        <v>0</v>
      </c>
      <c r="W11629" s="247"/>
      <c r="X11629"/>
      <c r="Y11629"/>
      <c r="Z11629"/>
      <c r="AA11629"/>
      <c r="AB11629"/>
      <c r="AC11629"/>
      <c r="AD11629"/>
      <c r="AE11629"/>
      <c r="AF11629"/>
      <c r="AG11629"/>
    </row>
    <row r="11630" spans="1:35" hidden="1" x14ac:dyDescent="0.25">
      <c r="A11630" s="246">
        <v>339700</v>
      </c>
      <c r="B11630" s="247" t="s">
        <v>15876</v>
      </c>
      <c r="C11630" s="247" t="s">
        <v>8691</v>
      </c>
      <c r="D11630" s="248" t="s">
        <v>387</v>
      </c>
      <c r="E11630"/>
      <c r="F11630" s="126"/>
      <c r="G11630" s="248"/>
      <c r="H11630"/>
      <c r="I11630" t="s">
        <v>136</v>
      </c>
      <c r="J11630" s="247"/>
      <c r="K11630"/>
      <c r="L11630"/>
      <c r="M11630"/>
      <c r="N11630"/>
      <c r="O11630"/>
      <c r="P11630"/>
      <c r="Q11630"/>
      <c r="U11630"/>
      <c r="V11630">
        <v>0</v>
      </c>
      <c r="W11630" s="247"/>
      <c r="X11630"/>
      <c r="Y11630"/>
      <c r="Z11630"/>
      <c r="AA11630"/>
      <c r="AB11630"/>
      <c r="AC11630"/>
      <c r="AD11630"/>
      <c r="AE11630"/>
      <c r="AF11630"/>
      <c r="AG11630"/>
    </row>
    <row r="11631" spans="1:35" x14ac:dyDescent="0.25">
      <c r="A11631" s="243">
        <v>339701</v>
      </c>
      <c r="B11631" s="244" t="s">
        <v>15877</v>
      </c>
      <c r="C11631" s="244" t="s">
        <v>227</v>
      </c>
      <c r="D11631" s="245" t="s">
        <v>838</v>
      </c>
      <c r="F11631" s="237"/>
      <c r="G11631" s="245"/>
      <c r="I11631" t="s">
        <v>107</v>
      </c>
      <c r="J11631" s="244"/>
      <c r="U11631"/>
      <c r="V11631">
        <v>0</v>
      </c>
      <c r="W11631" s="244"/>
      <c r="AI11631" s="115" t="e">
        <f>VLOOKUP(A11631,'[2]دراسات قانونية'!$A$3:$E$600,1,0)</f>
        <v>#N/A</v>
      </c>
    </row>
    <row r="11632" spans="1:35" x14ac:dyDescent="0.25">
      <c r="A11632" s="243">
        <v>339702</v>
      </c>
      <c r="B11632" s="244" t="s">
        <v>15878</v>
      </c>
      <c r="C11632" s="244" t="s">
        <v>609</v>
      </c>
      <c r="D11632" s="245" t="s">
        <v>856</v>
      </c>
      <c r="F11632" s="237"/>
      <c r="G11632" s="245"/>
      <c r="I11632" t="s">
        <v>107</v>
      </c>
      <c r="J11632" s="244"/>
      <c r="U11632"/>
      <c r="V11632">
        <v>0</v>
      </c>
      <c r="W11632" s="244"/>
      <c r="AG11632" s="115" t="s">
        <v>4308</v>
      </c>
      <c r="AH11632" s="115" t="s">
        <v>4308</v>
      </c>
      <c r="AI11632" s="115" t="e">
        <f>VLOOKUP(A11632,'[2]دراسات قانونية'!$A$3:$E$600,1,0)</f>
        <v>#N/A</v>
      </c>
    </row>
    <row r="11633" spans="1:35" hidden="1" x14ac:dyDescent="0.25">
      <c r="A11633" s="246">
        <v>339703</v>
      </c>
      <c r="B11633" s="247" t="s">
        <v>15879</v>
      </c>
      <c r="C11633" s="247" t="s">
        <v>512</v>
      </c>
      <c r="D11633" s="248" t="s">
        <v>232</v>
      </c>
      <c r="E11633"/>
      <c r="F11633" s="126"/>
      <c r="G11633" s="248"/>
      <c r="H11633"/>
      <c r="I11633" t="s">
        <v>129</v>
      </c>
      <c r="J11633" s="247"/>
      <c r="K11633"/>
      <c r="L11633"/>
      <c r="M11633"/>
      <c r="N11633"/>
      <c r="O11633"/>
      <c r="P11633"/>
      <c r="Q11633"/>
      <c r="U11633"/>
      <c r="V11633">
        <v>0</v>
      </c>
      <c r="W11633" s="247"/>
      <c r="X11633"/>
      <c r="Y11633"/>
      <c r="Z11633"/>
      <c r="AA11633"/>
      <c r="AB11633"/>
      <c r="AC11633"/>
      <c r="AD11633"/>
      <c r="AE11633"/>
      <c r="AF11633"/>
      <c r="AG11633"/>
    </row>
    <row r="11634" spans="1:35" hidden="1" x14ac:dyDescent="0.25">
      <c r="A11634" s="246">
        <v>339704</v>
      </c>
      <c r="B11634" s="247" t="s">
        <v>15880</v>
      </c>
      <c r="C11634" s="247" t="s">
        <v>212</v>
      </c>
      <c r="D11634" s="248" t="s">
        <v>281</v>
      </c>
      <c r="E11634"/>
      <c r="F11634" s="126"/>
      <c r="G11634" s="248"/>
      <c r="H11634"/>
      <c r="I11634" t="s">
        <v>129</v>
      </c>
      <c r="J11634" s="247"/>
      <c r="K11634"/>
      <c r="L11634"/>
      <c r="M11634"/>
      <c r="N11634"/>
      <c r="O11634"/>
      <c r="P11634"/>
      <c r="Q11634"/>
      <c r="U11634"/>
      <c r="V11634">
        <v>0</v>
      </c>
      <c r="W11634" s="247"/>
      <c r="X11634"/>
      <c r="Y11634"/>
      <c r="Z11634"/>
      <c r="AA11634"/>
      <c r="AB11634"/>
      <c r="AC11634"/>
      <c r="AD11634"/>
      <c r="AE11634"/>
      <c r="AF11634"/>
      <c r="AG11634"/>
    </row>
    <row r="11635" spans="1:35" hidden="1" x14ac:dyDescent="0.25">
      <c r="A11635" s="246">
        <v>339705</v>
      </c>
      <c r="B11635" s="247" t="s">
        <v>15881</v>
      </c>
      <c r="C11635" s="247" t="s">
        <v>250</v>
      </c>
      <c r="D11635" s="248" t="s">
        <v>1453</v>
      </c>
      <c r="E11635"/>
      <c r="F11635" s="126"/>
      <c r="G11635" s="248"/>
      <c r="H11635"/>
      <c r="I11635" t="s">
        <v>136</v>
      </c>
      <c r="J11635" s="247"/>
      <c r="K11635"/>
      <c r="L11635"/>
      <c r="M11635"/>
      <c r="N11635"/>
      <c r="O11635"/>
      <c r="P11635"/>
      <c r="Q11635"/>
      <c r="U11635"/>
      <c r="V11635">
        <v>0</v>
      </c>
      <c r="W11635" s="247"/>
      <c r="X11635"/>
      <c r="Y11635"/>
      <c r="Z11635"/>
      <c r="AA11635"/>
      <c r="AB11635"/>
      <c r="AC11635"/>
      <c r="AD11635"/>
      <c r="AE11635"/>
      <c r="AF11635"/>
      <c r="AG11635"/>
      <c r="AH11635" s="115" t="s">
        <v>4308</v>
      </c>
    </row>
    <row r="11636" spans="1:35" hidden="1" x14ac:dyDescent="0.25">
      <c r="A11636" s="243">
        <v>339706</v>
      </c>
      <c r="B11636" s="244" t="s">
        <v>15882</v>
      </c>
      <c r="C11636" s="244" t="s">
        <v>332</v>
      </c>
      <c r="D11636" s="245" t="s">
        <v>15883</v>
      </c>
      <c r="F11636" s="237"/>
      <c r="G11636" s="245"/>
      <c r="I11636" t="s">
        <v>7128</v>
      </c>
      <c r="J11636" s="244"/>
      <c r="U11636"/>
      <c r="V11636">
        <v>0</v>
      </c>
      <c r="W11636" s="244"/>
    </row>
    <row r="11637" spans="1:35" x14ac:dyDescent="0.25">
      <c r="A11637" s="243">
        <v>339707</v>
      </c>
      <c r="B11637" s="244" t="s">
        <v>15884</v>
      </c>
      <c r="C11637" s="244" t="s">
        <v>417</v>
      </c>
      <c r="D11637" s="245" t="s">
        <v>15885</v>
      </c>
      <c r="F11637" s="237"/>
      <c r="G11637" s="245"/>
      <c r="I11637" t="s">
        <v>107</v>
      </c>
      <c r="J11637" s="244"/>
      <c r="U11637"/>
      <c r="V11637">
        <v>0</v>
      </c>
      <c r="W11637" s="244"/>
      <c r="AG11637" s="115" t="s">
        <v>4308</v>
      </c>
      <c r="AH11637" s="115" t="s">
        <v>4308</v>
      </c>
      <c r="AI11637" s="115" t="e">
        <f>VLOOKUP(A11637,'[2]دراسات قانونية'!$A$3:$E$600,1,0)</f>
        <v>#N/A</v>
      </c>
    </row>
    <row r="11638" spans="1:35" x14ac:dyDescent="0.25">
      <c r="A11638" s="243">
        <v>339708</v>
      </c>
      <c r="B11638" s="244" t="s">
        <v>13691</v>
      </c>
      <c r="C11638" s="244" t="s">
        <v>339</v>
      </c>
      <c r="D11638" s="245" t="s">
        <v>230</v>
      </c>
      <c r="F11638" s="237"/>
      <c r="G11638" s="245"/>
      <c r="I11638" t="s">
        <v>107</v>
      </c>
      <c r="J11638" s="244"/>
      <c r="U11638"/>
      <c r="V11638">
        <v>0</v>
      </c>
      <c r="W11638" s="244"/>
      <c r="AG11638" s="115" t="s">
        <v>4308</v>
      </c>
      <c r="AH11638" s="115" t="s">
        <v>4308</v>
      </c>
      <c r="AI11638" s="115" t="e">
        <f>VLOOKUP(A11638,'[2]دراسات قانونية'!$A$3:$E$600,1,0)</f>
        <v>#N/A</v>
      </c>
    </row>
    <row r="11639" spans="1:35" hidden="1" x14ac:dyDescent="0.25">
      <c r="A11639" s="246">
        <v>339709</v>
      </c>
      <c r="B11639" s="247" t="s">
        <v>15886</v>
      </c>
      <c r="C11639" s="247" t="s">
        <v>227</v>
      </c>
      <c r="D11639" s="248" t="s">
        <v>354</v>
      </c>
      <c r="E11639"/>
      <c r="F11639" s="126"/>
      <c r="G11639" s="248"/>
      <c r="H11639"/>
      <c r="I11639" t="s">
        <v>129</v>
      </c>
      <c r="J11639" s="247"/>
      <c r="K11639"/>
      <c r="L11639"/>
      <c r="M11639"/>
      <c r="N11639"/>
      <c r="O11639"/>
      <c r="P11639"/>
      <c r="Q11639"/>
      <c r="U11639"/>
      <c r="V11639">
        <v>0</v>
      </c>
      <c r="W11639" s="247"/>
      <c r="X11639"/>
      <c r="Y11639"/>
      <c r="Z11639"/>
      <c r="AA11639"/>
      <c r="AB11639"/>
      <c r="AC11639"/>
      <c r="AD11639"/>
      <c r="AE11639"/>
      <c r="AF11639"/>
      <c r="AG11639"/>
    </row>
    <row r="11640" spans="1:35" hidden="1" x14ac:dyDescent="0.25">
      <c r="A11640" s="243">
        <v>339710</v>
      </c>
      <c r="B11640" s="244" t="s">
        <v>15887</v>
      </c>
      <c r="C11640" s="244" t="s">
        <v>244</v>
      </c>
      <c r="D11640" s="245" t="s">
        <v>230</v>
      </c>
      <c r="F11640" s="237"/>
      <c r="G11640" s="245"/>
      <c r="I11640" t="s">
        <v>7128</v>
      </c>
      <c r="J11640" s="244"/>
      <c r="U11640"/>
      <c r="V11640">
        <v>0</v>
      </c>
      <c r="W11640" s="244"/>
    </row>
    <row r="11641" spans="1:35" x14ac:dyDescent="0.25">
      <c r="A11641" s="243">
        <v>339711</v>
      </c>
      <c r="B11641" s="244" t="s">
        <v>15888</v>
      </c>
      <c r="C11641" s="244" t="s">
        <v>244</v>
      </c>
      <c r="D11641" s="245" t="s">
        <v>1747</v>
      </c>
      <c r="F11641" s="237"/>
      <c r="G11641" s="245"/>
      <c r="I11641" t="s">
        <v>107</v>
      </c>
      <c r="J11641" s="244"/>
      <c r="U11641"/>
      <c r="V11641">
        <v>0</v>
      </c>
      <c r="W11641" s="244"/>
      <c r="AG11641" s="115" t="s">
        <v>4308</v>
      </c>
      <c r="AH11641" s="115" t="s">
        <v>4308</v>
      </c>
      <c r="AI11641" s="115" t="e">
        <f>VLOOKUP(A11641,'[2]دراسات قانونية'!$A$3:$E$600,1,0)</f>
        <v>#N/A</v>
      </c>
    </row>
    <row r="11642" spans="1:35" x14ac:dyDescent="0.25">
      <c r="A11642" s="243">
        <v>339712</v>
      </c>
      <c r="B11642" s="244" t="s">
        <v>15889</v>
      </c>
      <c r="C11642" s="244" t="s">
        <v>264</v>
      </c>
      <c r="D11642" s="245" t="s">
        <v>222</v>
      </c>
      <c r="F11642" s="237"/>
      <c r="G11642" s="245"/>
      <c r="I11642" t="s">
        <v>107</v>
      </c>
      <c r="J11642" s="244"/>
      <c r="U11642"/>
      <c r="V11642">
        <v>0</v>
      </c>
      <c r="W11642" s="244"/>
      <c r="AH11642" s="115" t="s">
        <v>4308</v>
      </c>
      <c r="AI11642" s="115" t="e">
        <f>VLOOKUP(A11642,'[2]دراسات قانونية'!$A$3:$E$600,1,0)</f>
        <v>#N/A</v>
      </c>
    </row>
    <row r="11643" spans="1:35" hidden="1" x14ac:dyDescent="0.25">
      <c r="A11643" s="246">
        <v>339713</v>
      </c>
      <c r="B11643" s="247" t="s">
        <v>15890</v>
      </c>
      <c r="C11643" s="247" t="s">
        <v>212</v>
      </c>
      <c r="D11643" s="248" t="s">
        <v>672</v>
      </c>
      <c r="E11643"/>
      <c r="F11643" s="126"/>
      <c r="G11643" s="248"/>
      <c r="H11643"/>
      <c r="I11643" t="s">
        <v>136</v>
      </c>
      <c r="J11643" s="247"/>
      <c r="K11643"/>
      <c r="L11643"/>
      <c r="M11643"/>
      <c r="N11643"/>
      <c r="O11643"/>
      <c r="P11643"/>
      <c r="Q11643"/>
      <c r="U11643"/>
      <c r="V11643">
        <v>0</v>
      </c>
      <c r="W11643" s="247"/>
      <c r="X11643"/>
      <c r="Y11643"/>
      <c r="Z11643"/>
      <c r="AA11643"/>
      <c r="AB11643"/>
      <c r="AC11643"/>
      <c r="AD11643"/>
      <c r="AE11643"/>
      <c r="AF11643"/>
      <c r="AG11643"/>
    </row>
    <row r="11644" spans="1:35" x14ac:dyDescent="0.25">
      <c r="A11644" s="243">
        <v>339714</v>
      </c>
      <c r="B11644" s="244" t="s">
        <v>15891</v>
      </c>
      <c r="C11644" s="244" t="s">
        <v>227</v>
      </c>
      <c r="D11644" s="245" t="s">
        <v>234</v>
      </c>
      <c r="F11644" s="237"/>
      <c r="G11644" s="245"/>
      <c r="I11644" t="s">
        <v>107</v>
      </c>
      <c r="J11644" s="244"/>
      <c r="U11644"/>
      <c r="V11644">
        <v>0</v>
      </c>
      <c r="W11644" s="244"/>
      <c r="AG11644" s="115" t="s">
        <v>4308</v>
      </c>
      <c r="AH11644" s="115" t="s">
        <v>4308</v>
      </c>
      <c r="AI11644" s="115" t="e">
        <f>VLOOKUP(A11644,'[2]دراسات قانونية'!$A$3:$E$600,1,0)</f>
        <v>#N/A</v>
      </c>
    </row>
    <row r="11645" spans="1:35" hidden="1" x14ac:dyDescent="0.25">
      <c r="A11645" s="246">
        <v>339715</v>
      </c>
      <c r="B11645" s="247" t="s">
        <v>15892</v>
      </c>
      <c r="C11645" s="247" t="s">
        <v>629</v>
      </c>
      <c r="D11645" s="248" t="s">
        <v>15893</v>
      </c>
      <c r="E11645"/>
      <c r="F11645" s="126"/>
      <c r="G11645" s="248"/>
      <c r="H11645"/>
      <c r="I11645" t="s">
        <v>129</v>
      </c>
      <c r="J11645" s="247"/>
      <c r="K11645"/>
      <c r="L11645"/>
      <c r="M11645"/>
      <c r="N11645"/>
      <c r="O11645"/>
      <c r="P11645"/>
      <c r="Q11645"/>
      <c r="U11645"/>
      <c r="V11645">
        <v>0</v>
      </c>
      <c r="W11645" s="247"/>
      <c r="X11645"/>
      <c r="Y11645"/>
      <c r="Z11645"/>
      <c r="AA11645"/>
      <c r="AB11645"/>
      <c r="AC11645"/>
      <c r="AD11645"/>
      <c r="AE11645"/>
      <c r="AF11645"/>
      <c r="AG11645"/>
      <c r="AH11645" s="115" t="s">
        <v>4308</v>
      </c>
    </row>
    <row r="11646" spans="1:35" hidden="1" x14ac:dyDescent="0.25">
      <c r="A11646" s="246">
        <v>339716</v>
      </c>
      <c r="B11646" s="247" t="s">
        <v>15894</v>
      </c>
      <c r="C11646" s="247" t="s">
        <v>481</v>
      </c>
      <c r="D11646" s="248" t="s">
        <v>217</v>
      </c>
      <c r="E11646"/>
      <c r="F11646" s="126"/>
      <c r="G11646" s="248"/>
      <c r="H11646"/>
      <c r="I11646" t="s">
        <v>129</v>
      </c>
      <c r="J11646" s="247"/>
      <c r="K11646"/>
      <c r="L11646"/>
      <c r="M11646"/>
      <c r="N11646"/>
      <c r="O11646"/>
      <c r="P11646"/>
      <c r="Q11646"/>
      <c r="U11646"/>
      <c r="V11646">
        <v>0</v>
      </c>
      <c r="W11646" s="247"/>
      <c r="X11646"/>
      <c r="Y11646"/>
      <c r="Z11646"/>
      <c r="AA11646"/>
      <c r="AB11646"/>
      <c r="AC11646"/>
      <c r="AD11646"/>
      <c r="AE11646"/>
      <c r="AF11646"/>
      <c r="AG11646" t="s">
        <v>4308</v>
      </c>
      <c r="AH11646" s="115" t="s">
        <v>4308</v>
      </c>
    </row>
    <row r="11647" spans="1:35" hidden="1" x14ac:dyDescent="0.25">
      <c r="A11647" s="246">
        <v>339717</v>
      </c>
      <c r="B11647" s="247" t="s">
        <v>15895</v>
      </c>
      <c r="C11647" s="247" t="s">
        <v>512</v>
      </c>
      <c r="D11647" s="248" t="s">
        <v>213</v>
      </c>
      <c r="E11647"/>
      <c r="F11647" s="126"/>
      <c r="G11647" s="248"/>
      <c r="H11647"/>
      <c r="I11647" t="s">
        <v>129</v>
      </c>
      <c r="J11647" s="247"/>
      <c r="K11647"/>
      <c r="L11647"/>
      <c r="M11647"/>
      <c r="N11647"/>
      <c r="O11647"/>
      <c r="P11647"/>
      <c r="Q11647"/>
      <c r="U11647"/>
      <c r="V11647">
        <v>0</v>
      </c>
      <c r="W11647" s="247"/>
      <c r="X11647"/>
      <c r="Y11647"/>
      <c r="Z11647"/>
      <c r="AA11647"/>
      <c r="AB11647"/>
      <c r="AC11647"/>
      <c r="AD11647"/>
      <c r="AE11647"/>
      <c r="AF11647"/>
      <c r="AG11647"/>
    </row>
    <row r="11648" spans="1:35" hidden="1" x14ac:dyDescent="0.25">
      <c r="A11648" s="243">
        <v>339718</v>
      </c>
      <c r="B11648" s="244" t="s">
        <v>15896</v>
      </c>
      <c r="C11648" s="244" t="s">
        <v>259</v>
      </c>
      <c r="D11648" s="245" t="s">
        <v>585</v>
      </c>
      <c r="F11648" s="237"/>
      <c r="G11648" s="245"/>
      <c r="I11648" t="s">
        <v>7128</v>
      </c>
      <c r="J11648" s="244"/>
      <c r="U11648"/>
      <c r="V11648">
        <v>0</v>
      </c>
      <c r="W11648" s="244"/>
    </row>
    <row r="11649" spans="1:35" x14ac:dyDescent="0.25">
      <c r="A11649" s="243">
        <v>339719</v>
      </c>
      <c r="B11649" s="244" t="s">
        <v>15897</v>
      </c>
      <c r="C11649" s="244" t="s">
        <v>522</v>
      </c>
      <c r="D11649" s="245" t="s">
        <v>210</v>
      </c>
      <c r="F11649" s="237"/>
      <c r="G11649" s="245"/>
      <c r="I11649" t="s">
        <v>107</v>
      </c>
      <c r="J11649" s="244"/>
      <c r="U11649"/>
      <c r="V11649">
        <v>0</v>
      </c>
      <c r="W11649" s="244"/>
      <c r="AI11649" s="115" t="e">
        <f>VLOOKUP(A11649,'[2]دراسات قانونية'!$A$3:$E$600,1,0)</f>
        <v>#N/A</v>
      </c>
    </row>
    <row r="11650" spans="1:35" hidden="1" x14ac:dyDescent="0.25">
      <c r="A11650" s="246">
        <v>339720</v>
      </c>
      <c r="B11650" s="247" t="s">
        <v>15898</v>
      </c>
      <c r="C11650" s="247" t="s">
        <v>218</v>
      </c>
      <c r="D11650" s="248" t="s">
        <v>6572</v>
      </c>
      <c r="E11650"/>
      <c r="F11650" s="126"/>
      <c r="G11650" s="248"/>
      <c r="H11650"/>
      <c r="I11650" t="s">
        <v>129</v>
      </c>
      <c r="J11650" s="247"/>
      <c r="K11650"/>
      <c r="L11650"/>
      <c r="M11650"/>
      <c r="N11650"/>
      <c r="O11650"/>
      <c r="P11650"/>
      <c r="Q11650"/>
      <c r="U11650"/>
      <c r="V11650">
        <v>0</v>
      </c>
      <c r="W11650" s="247"/>
      <c r="X11650"/>
      <c r="Y11650"/>
      <c r="Z11650"/>
      <c r="AA11650"/>
      <c r="AB11650"/>
      <c r="AC11650"/>
      <c r="AD11650"/>
      <c r="AE11650"/>
      <c r="AF11650"/>
      <c r="AG11650"/>
      <c r="AH11650" s="115" t="s">
        <v>4308</v>
      </c>
    </row>
    <row r="11651" spans="1:35" x14ac:dyDescent="0.25">
      <c r="A11651" s="243">
        <v>339721</v>
      </c>
      <c r="B11651" s="244" t="s">
        <v>15899</v>
      </c>
      <c r="C11651" s="244" t="s">
        <v>664</v>
      </c>
      <c r="D11651" s="245" t="s">
        <v>276</v>
      </c>
      <c r="F11651" s="237"/>
      <c r="G11651" s="245"/>
      <c r="I11651" t="s">
        <v>107</v>
      </c>
      <c r="J11651" s="244"/>
      <c r="U11651"/>
      <c r="V11651">
        <v>0</v>
      </c>
      <c r="W11651" s="244"/>
      <c r="AG11651" s="115" t="s">
        <v>4308</v>
      </c>
      <c r="AH11651" s="115" t="s">
        <v>4308</v>
      </c>
      <c r="AI11651" s="115" t="e">
        <f>VLOOKUP(A11651,'[2]دراسات قانونية'!$A$3:$E$600,1,0)</f>
        <v>#N/A</v>
      </c>
    </row>
    <row r="11652" spans="1:35" hidden="1" x14ac:dyDescent="0.25">
      <c r="A11652" s="246">
        <v>339722</v>
      </c>
      <c r="B11652" s="247" t="s">
        <v>15900</v>
      </c>
      <c r="C11652" s="247" t="s">
        <v>219</v>
      </c>
      <c r="D11652" s="248" t="s">
        <v>15901</v>
      </c>
      <c r="E11652"/>
      <c r="F11652" s="126"/>
      <c r="G11652" s="248"/>
      <c r="H11652"/>
      <c r="I11652" t="s">
        <v>129</v>
      </c>
      <c r="J11652" s="247"/>
      <c r="K11652"/>
      <c r="L11652"/>
      <c r="M11652"/>
      <c r="N11652"/>
      <c r="O11652"/>
      <c r="P11652"/>
      <c r="Q11652"/>
      <c r="U11652"/>
      <c r="V11652">
        <v>0</v>
      </c>
      <c r="W11652" s="247"/>
      <c r="X11652"/>
      <c r="Y11652"/>
      <c r="Z11652"/>
      <c r="AA11652"/>
      <c r="AB11652"/>
      <c r="AC11652"/>
      <c r="AD11652"/>
      <c r="AE11652"/>
      <c r="AF11652"/>
      <c r="AG11652"/>
    </row>
    <row r="11653" spans="1:35" x14ac:dyDescent="0.25">
      <c r="A11653" s="243">
        <v>339723</v>
      </c>
      <c r="B11653" s="244" t="s">
        <v>15902</v>
      </c>
      <c r="C11653" s="244" t="s">
        <v>209</v>
      </c>
      <c r="D11653" s="245" t="s">
        <v>342</v>
      </c>
      <c r="F11653" s="237"/>
      <c r="G11653" s="245"/>
      <c r="I11653" t="s">
        <v>107</v>
      </c>
      <c r="J11653" s="244"/>
      <c r="U11653"/>
      <c r="V11653">
        <v>0</v>
      </c>
      <c r="W11653" s="244"/>
      <c r="AH11653" s="115" t="s">
        <v>4308</v>
      </c>
      <c r="AI11653" s="115" t="e">
        <f>VLOOKUP(A11653,'[2]دراسات قانونية'!$A$3:$E$600,1,0)</f>
        <v>#N/A</v>
      </c>
    </row>
    <row r="11654" spans="1:35" hidden="1" x14ac:dyDescent="0.25">
      <c r="A11654" s="246">
        <v>339724</v>
      </c>
      <c r="B11654" s="247" t="s">
        <v>15903</v>
      </c>
      <c r="C11654" s="247" t="s">
        <v>244</v>
      </c>
      <c r="D11654" s="248" t="s">
        <v>2891</v>
      </c>
      <c r="E11654"/>
      <c r="F11654" s="126"/>
      <c r="G11654" s="248"/>
      <c r="H11654"/>
      <c r="I11654" t="s">
        <v>129</v>
      </c>
      <c r="J11654" s="247"/>
      <c r="K11654"/>
      <c r="L11654"/>
      <c r="M11654"/>
      <c r="N11654"/>
      <c r="O11654"/>
      <c r="P11654"/>
      <c r="Q11654"/>
      <c r="U11654"/>
      <c r="V11654">
        <v>0</v>
      </c>
      <c r="W11654" s="247"/>
      <c r="X11654"/>
      <c r="Y11654"/>
      <c r="Z11654"/>
      <c r="AA11654"/>
      <c r="AB11654"/>
      <c r="AC11654"/>
      <c r="AD11654"/>
      <c r="AE11654"/>
      <c r="AF11654"/>
      <c r="AG11654"/>
    </row>
    <row r="11655" spans="1:35" x14ac:dyDescent="0.25">
      <c r="A11655" s="243">
        <v>339725</v>
      </c>
      <c r="B11655" s="244" t="s">
        <v>15904</v>
      </c>
      <c r="C11655" s="244" t="s">
        <v>570</v>
      </c>
      <c r="D11655" s="245" t="s">
        <v>210</v>
      </c>
      <c r="F11655" s="237"/>
      <c r="G11655" s="245"/>
      <c r="I11655" t="s">
        <v>107</v>
      </c>
      <c r="J11655" s="244"/>
      <c r="U11655"/>
      <c r="V11655">
        <v>0</v>
      </c>
      <c r="W11655" s="244"/>
      <c r="AG11655" s="115" t="s">
        <v>4308</v>
      </c>
      <c r="AH11655" s="115" t="s">
        <v>4308</v>
      </c>
      <c r="AI11655" s="115" t="e">
        <f>VLOOKUP(A11655,'[2]دراسات قانونية'!$A$3:$E$600,1,0)</f>
        <v>#N/A</v>
      </c>
    </row>
    <row r="11656" spans="1:35" hidden="1" x14ac:dyDescent="0.25">
      <c r="A11656" s="243">
        <v>339726</v>
      </c>
      <c r="B11656" s="244" t="s">
        <v>15905</v>
      </c>
      <c r="C11656" s="244" t="s">
        <v>821</v>
      </c>
      <c r="D11656" s="245" t="s">
        <v>373</v>
      </c>
      <c r="F11656" s="237"/>
      <c r="G11656" s="245"/>
      <c r="I11656" t="s">
        <v>129</v>
      </c>
      <c r="J11656" s="244"/>
      <c r="U11656"/>
      <c r="V11656">
        <v>0</v>
      </c>
      <c r="W11656" s="244"/>
      <c r="AI11656" s="115" t="e">
        <f>VLOOKUP(A11656,'[2]دراسات قانونية'!$A$3:$E$600,1,0)</f>
        <v>#N/A</v>
      </c>
    </row>
    <row r="11657" spans="1:35" x14ac:dyDescent="0.25">
      <c r="A11657" s="243">
        <v>339727</v>
      </c>
      <c r="B11657" s="244" t="s">
        <v>3626</v>
      </c>
      <c r="C11657" s="244" t="s">
        <v>384</v>
      </c>
      <c r="D11657" s="245" t="s">
        <v>328</v>
      </c>
      <c r="F11657" s="237"/>
      <c r="G11657" s="245"/>
      <c r="I11657" t="s">
        <v>107</v>
      </c>
      <c r="J11657" s="244"/>
      <c r="U11657"/>
      <c r="V11657">
        <v>0</v>
      </c>
      <c r="W11657" s="244"/>
      <c r="AG11657" s="115" t="s">
        <v>4308</v>
      </c>
      <c r="AH11657" s="115" t="s">
        <v>4308</v>
      </c>
      <c r="AI11657" s="115" t="e">
        <f>VLOOKUP(A11657,'[2]دراسات قانونية'!$A$3:$E$600,1,0)</f>
        <v>#N/A</v>
      </c>
    </row>
    <row r="11658" spans="1:35" x14ac:dyDescent="0.25">
      <c r="A11658" s="243">
        <v>339728</v>
      </c>
      <c r="B11658" s="244" t="s">
        <v>15906</v>
      </c>
      <c r="C11658" s="244" t="s">
        <v>227</v>
      </c>
      <c r="D11658" s="245" t="s">
        <v>14809</v>
      </c>
      <c r="F11658" s="237"/>
      <c r="G11658" s="245"/>
      <c r="I11658" t="s">
        <v>107</v>
      </c>
      <c r="J11658" s="244"/>
      <c r="U11658"/>
      <c r="V11658">
        <v>0</v>
      </c>
      <c r="W11658" s="244"/>
      <c r="AH11658" s="115" t="s">
        <v>4308</v>
      </c>
      <c r="AI11658" s="115" t="e">
        <f>VLOOKUP(A11658,'[2]دراسات قانونية'!$A$3:$E$600,1,0)</f>
        <v>#N/A</v>
      </c>
    </row>
    <row r="11659" spans="1:35" hidden="1" x14ac:dyDescent="0.25">
      <c r="A11659" s="243">
        <v>339729</v>
      </c>
      <c r="B11659" s="244" t="s">
        <v>15907</v>
      </c>
      <c r="C11659" s="244" t="s">
        <v>15908</v>
      </c>
      <c r="D11659" s="245" t="s">
        <v>224</v>
      </c>
      <c r="F11659" s="237"/>
      <c r="G11659" s="245"/>
      <c r="I11659" t="s">
        <v>7128</v>
      </c>
      <c r="J11659" s="244"/>
      <c r="U11659"/>
      <c r="V11659">
        <v>0</v>
      </c>
      <c r="W11659" s="244"/>
    </row>
    <row r="11660" spans="1:35" x14ac:dyDescent="0.25">
      <c r="A11660" s="243">
        <v>339730</v>
      </c>
      <c r="B11660" s="244" t="s">
        <v>15909</v>
      </c>
      <c r="C11660" s="244" t="s">
        <v>1436</v>
      </c>
      <c r="D11660" s="245" t="s">
        <v>622</v>
      </c>
      <c r="F11660" s="237"/>
      <c r="G11660" s="245"/>
      <c r="I11660" t="s">
        <v>107</v>
      </c>
      <c r="J11660" s="244"/>
      <c r="U11660"/>
      <c r="V11660">
        <v>0</v>
      </c>
      <c r="W11660" s="244"/>
      <c r="AH11660" s="115" t="s">
        <v>4308</v>
      </c>
      <c r="AI11660" s="115" t="e">
        <f>VLOOKUP(A11660,'[2]دراسات قانونية'!$A$3:$E$600,1,0)</f>
        <v>#N/A</v>
      </c>
    </row>
    <row r="11661" spans="1:35" x14ac:dyDescent="0.25">
      <c r="A11661" s="243">
        <v>339731</v>
      </c>
      <c r="B11661" s="244" t="s">
        <v>15910</v>
      </c>
      <c r="C11661" s="244" t="s">
        <v>681</v>
      </c>
      <c r="D11661" s="245" t="s">
        <v>425</v>
      </c>
      <c r="F11661" s="237"/>
      <c r="G11661" s="245"/>
      <c r="I11661" t="s">
        <v>107</v>
      </c>
      <c r="J11661" s="244"/>
      <c r="U11661"/>
      <c r="V11661">
        <v>0</v>
      </c>
      <c r="W11661" s="244"/>
      <c r="AH11661" s="115" t="s">
        <v>4308</v>
      </c>
      <c r="AI11661" s="115" t="e">
        <f>VLOOKUP(A11661,'[2]دراسات قانونية'!$A$3:$E$600,1,0)</f>
        <v>#N/A</v>
      </c>
    </row>
    <row r="11662" spans="1:35" x14ac:dyDescent="0.25">
      <c r="A11662" s="243">
        <v>339732</v>
      </c>
      <c r="B11662" s="244" t="s">
        <v>15911</v>
      </c>
      <c r="C11662" s="244" t="s">
        <v>386</v>
      </c>
      <c r="D11662" s="245" t="s">
        <v>1005</v>
      </c>
      <c r="F11662" s="237"/>
      <c r="G11662" s="245"/>
      <c r="I11662" t="s">
        <v>107</v>
      </c>
      <c r="J11662" s="244"/>
      <c r="U11662"/>
      <c r="V11662">
        <v>0</v>
      </c>
      <c r="W11662" s="244"/>
      <c r="AH11662" s="115" t="s">
        <v>4308</v>
      </c>
      <c r="AI11662" s="115" t="e">
        <f>VLOOKUP(A11662,'[2]دراسات قانونية'!$A$3:$E$600,1,0)</f>
        <v>#N/A</v>
      </c>
    </row>
    <row r="11663" spans="1:35" x14ac:dyDescent="0.25">
      <c r="A11663" s="243">
        <v>339733</v>
      </c>
      <c r="B11663" s="244" t="s">
        <v>15912</v>
      </c>
      <c r="C11663" s="244" t="s">
        <v>227</v>
      </c>
      <c r="D11663" s="245" t="s">
        <v>249</v>
      </c>
      <c r="F11663" s="237"/>
      <c r="G11663" s="245"/>
      <c r="I11663" t="s">
        <v>107</v>
      </c>
      <c r="J11663" s="244"/>
      <c r="U11663"/>
      <c r="V11663">
        <v>0</v>
      </c>
      <c r="W11663" s="244"/>
      <c r="AI11663" s="115" t="e">
        <f>VLOOKUP(A11663,'[2]دراسات قانونية'!$A$3:$E$600,1,0)</f>
        <v>#N/A</v>
      </c>
    </row>
    <row r="11664" spans="1:35" x14ac:dyDescent="0.25">
      <c r="A11664" s="243">
        <v>339734</v>
      </c>
      <c r="B11664" s="244" t="s">
        <v>15913</v>
      </c>
      <c r="C11664" s="244" t="s">
        <v>376</v>
      </c>
      <c r="D11664" s="245" t="s">
        <v>6572</v>
      </c>
      <c r="F11664" s="237"/>
      <c r="G11664" s="245"/>
      <c r="I11664" t="s">
        <v>107</v>
      </c>
      <c r="J11664" s="244"/>
      <c r="U11664"/>
      <c r="V11664">
        <v>0</v>
      </c>
      <c r="W11664" s="244"/>
      <c r="AG11664" s="115" t="s">
        <v>4308</v>
      </c>
      <c r="AH11664" s="115" t="s">
        <v>4308</v>
      </c>
      <c r="AI11664" s="115" t="e">
        <f>VLOOKUP(A11664,'[2]دراسات قانونية'!$A$3:$E$600,1,0)</f>
        <v>#N/A</v>
      </c>
    </row>
    <row r="11665" spans="1:35" x14ac:dyDescent="0.25">
      <c r="A11665" s="243">
        <v>339735</v>
      </c>
      <c r="B11665" s="244" t="s">
        <v>15914</v>
      </c>
      <c r="C11665" s="244" t="s">
        <v>455</v>
      </c>
      <c r="D11665" s="245" t="s">
        <v>861</v>
      </c>
      <c r="F11665" s="237"/>
      <c r="G11665" s="245"/>
      <c r="I11665" t="s">
        <v>107</v>
      </c>
      <c r="J11665" s="244"/>
      <c r="U11665"/>
      <c r="V11665">
        <v>0</v>
      </c>
      <c r="W11665" s="244"/>
      <c r="AG11665" s="115" t="s">
        <v>4308</v>
      </c>
      <c r="AH11665" s="115" t="s">
        <v>4308</v>
      </c>
      <c r="AI11665" s="115" t="e">
        <f>VLOOKUP(A11665,'[2]دراسات قانونية'!$A$3:$E$600,1,0)</f>
        <v>#N/A</v>
      </c>
    </row>
    <row r="11666" spans="1:35" x14ac:dyDescent="0.25">
      <c r="A11666" s="243">
        <v>339736</v>
      </c>
      <c r="B11666" s="244" t="s">
        <v>15915</v>
      </c>
      <c r="C11666" s="244" t="s">
        <v>377</v>
      </c>
      <c r="D11666" s="245" t="s">
        <v>222</v>
      </c>
      <c r="F11666" s="237"/>
      <c r="G11666" s="245"/>
      <c r="I11666" t="s">
        <v>107</v>
      </c>
      <c r="J11666" s="244"/>
      <c r="U11666"/>
      <c r="V11666">
        <v>0</v>
      </c>
      <c r="W11666" s="244"/>
      <c r="AG11666" s="115" t="s">
        <v>4308</v>
      </c>
      <c r="AH11666" s="115" t="s">
        <v>4308</v>
      </c>
      <c r="AI11666" s="115" t="e">
        <f>VLOOKUP(A11666,'[2]دراسات قانونية'!$A$3:$E$600,1,0)</f>
        <v>#N/A</v>
      </c>
    </row>
    <row r="11667" spans="1:35" hidden="1" x14ac:dyDescent="0.25">
      <c r="A11667" s="246">
        <v>339737</v>
      </c>
      <c r="B11667" s="247" t="s">
        <v>15916</v>
      </c>
      <c r="C11667" s="247" t="s">
        <v>546</v>
      </c>
      <c r="D11667" s="248" t="s">
        <v>281</v>
      </c>
      <c r="E11667"/>
      <c r="F11667" s="126"/>
      <c r="G11667" s="248"/>
      <c r="H11667"/>
      <c r="I11667" t="s">
        <v>129</v>
      </c>
      <c r="J11667" s="247"/>
      <c r="K11667"/>
      <c r="L11667"/>
      <c r="M11667"/>
      <c r="N11667"/>
      <c r="O11667"/>
      <c r="P11667"/>
      <c r="Q11667"/>
      <c r="U11667"/>
      <c r="V11667">
        <v>0</v>
      </c>
      <c r="W11667" s="247"/>
      <c r="X11667"/>
      <c r="Y11667"/>
      <c r="Z11667"/>
      <c r="AA11667"/>
      <c r="AB11667"/>
      <c r="AC11667"/>
      <c r="AD11667"/>
      <c r="AE11667"/>
      <c r="AF11667"/>
      <c r="AG11667"/>
    </row>
    <row r="11668" spans="1:35" x14ac:dyDescent="0.25">
      <c r="A11668" s="243">
        <v>339738</v>
      </c>
      <c r="B11668" s="244" t="s">
        <v>15917</v>
      </c>
      <c r="C11668" s="244" t="s">
        <v>4937</v>
      </c>
      <c r="D11668" s="245" t="s">
        <v>11750</v>
      </c>
      <c r="F11668" s="237"/>
      <c r="G11668" s="245"/>
      <c r="I11668" t="s">
        <v>107</v>
      </c>
      <c r="J11668" s="244"/>
      <c r="U11668"/>
      <c r="V11668">
        <v>0</v>
      </c>
      <c r="W11668" s="244"/>
      <c r="AH11668" s="115" t="s">
        <v>4308</v>
      </c>
      <c r="AI11668" s="115" t="e">
        <f>VLOOKUP(A11668,'[2]دراسات قانونية'!$A$3:$E$600,1,0)</f>
        <v>#N/A</v>
      </c>
    </row>
    <row r="11669" spans="1:35" x14ac:dyDescent="0.25">
      <c r="A11669" s="243">
        <v>339739</v>
      </c>
      <c r="B11669" s="244" t="s">
        <v>15918</v>
      </c>
      <c r="C11669" s="244" t="s">
        <v>212</v>
      </c>
      <c r="D11669" s="245" t="s">
        <v>6615</v>
      </c>
      <c r="F11669" s="237"/>
      <c r="G11669" s="245"/>
      <c r="I11669" t="s">
        <v>107</v>
      </c>
      <c r="J11669" s="244"/>
      <c r="U11669"/>
      <c r="V11669">
        <v>0</v>
      </c>
      <c r="W11669" s="244"/>
      <c r="AH11669" s="115" t="s">
        <v>4308</v>
      </c>
      <c r="AI11669" s="115" t="e">
        <f>VLOOKUP(A11669,'[2]دراسات قانونية'!$A$3:$E$600,1,0)</f>
        <v>#N/A</v>
      </c>
    </row>
    <row r="11670" spans="1:35" x14ac:dyDescent="0.25">
      <c r="A11670" s="243">
        <v>339740</v>
      </c>
      <c r="B11670" s="244" t="s">
        <v>15919</v>
      </c>
      <c r="C11670" s="244" t="s">
        <v>629</v>
      </c>
      <c r="D11670" s="245" t="s">
        <v>228</v>
      </c>
      <c r="F11670" s="237"/>
      <c r="G11670" s="245"/>
      <c r="I11670" t="s">
        <v>107</v>
      </c>
      <c r="J11670" s="244"/>
      <c r="U11670"/>
      <c r="V11670">
        <v>0</v>
      </c>
      <c r="W11670" s="244"/>
      <c r="AH11670" s="115" t="s">
        <v>4308</v>
      </c>
      <c r="AI11670" s="115" t="e">
        <f>VLOOKUP(A11670,'[2]دراسات قانونية'!$A$3:$E$600,1,0)</f>
        <v>#N/A</v>
      </c>
    </row>
    <row r="11671" spans="1:35" x14ac:dyDescent="0.25">
      <c r="A11671" s="243">
        <v>339741</v>
      </c>
      <c r="B11671" s="244" t="s">
        <v>15920</v>
      </c>
      <c r="C11671" s="244" t="s">
        <v>364</v>
      </c>
      <c r="D11671" s="245" t="s">
        <v>15921</v>
      </c>
      <c r="F11671" s="237"/>
      <c r="G11671" s="245"/>
      <c r="I11671" t="s">
        <v>107</v>
      </c>
      <c r="J11671" s="244"/>
      <c r="U11671"/>
      <c r="V11671">
        <v>0</v>
      </c>
      <c r="W11671" s="244"/>
      <c r="AI11671" s="115" t="e">
        <f>VLOOKUP(A11671,'[2]دراسات قانونية'!$A$3:$E$600,1,0)</f>
        <v>#N/A</v>
      </c>
    </row>
    <row r="11672" spans="1:35" x14ac:dyDescent="0.25">
      <c r="A11672" s="243">
        <v>339742</v>
      </c>
      <c r="B11672" s="244" t="s">
        <v>15922</v>
      </c>
      <c r="C11672" s="244" t="s">
        <v>332</v>
      </c>
      <c r="D11672" s="245" t="s">
        <v>373</v>
      </c>
      <c r="F11672" s="237"/>
      <c r="G11672" s="245"/>
      <c r="I11672" t="s">
        <v>107</v>
      </c>
      <c r="J11672" s="244"/>
      <c r="U11672"/>
      <c r="V11672">
        <v>0</v>
      </c>
      <c r="W11672" s="244"/>
      <c r="AI11672" s="115" t="e">
        <f>VLOOKUP(A11672,'[2]دراسات قانونية'!$A$3:$E$600,1,0)</f>
        <v>#N/A</v>
      </c>
    </row>
    <row r="11673" spans="1:35" x14ac:dyDescent="0.25">
      <c r="A11673" s="243">
        <v>339743</v>
      </c>
      <c r="B11673" s="244" t="s">
        <v>15923</v>
      </c>
      <c r="C11673" s="244" t="s">
        <v>264</v>
      </c>
      <c r="D11673" s="245" t="s">
        <v>238</v>
      </c>
      <c r="F11673" s="237"/>
      <c r="G11673" s="245"/>
      <c r="I11673" t="s">
        <v>107</v>
      </c>
      <c r="J11673" s="244"/>
      <c r="U11673"/>
      <c r="V11673">
        <v>0</v>
      </c>
      <c r="W11673" s="244"/>
      <c r="AI11673" s="115" t="e">
        <f>VLOOKUP(A11673,'[2]دراسات قانونية'!$A$3:$E$600,1,0)</f>
        <v>#N/A</v>
      </c>
    </row>
    <row r="11674" spans="1:35" hidden="1" x14ac:dyDescent="0.25">
      <c r="A11674" s="246">
        <v>339744</v>
      </c>
      <c r="B11674" s="247" t="s">
        <v>15924</v>
      </c>
      <c r="C11674" s="247" t="s">
        <v>15925</v>
      </c>
      <c r="D11674" s="248" t="s">
        <v>15926</v>
      </c>
      <c r="E11674"/>
      <c r="F11674" s="126"/>
      <c r="G11674" s="248"/>
      <c r="H11674"/>
      <c r="I11674" t="s">
        <v>129</v>
      </c>
      <c r="J11674" s="247"/>
      <c r="K11674"/>
      <c r="L11674"/>
      <c r="M11674"/>
      <c r="N11674"/>
      <c r="O11674"/>
      <c r="P11674"/>
      <c r="Q11674"/>
      <c r="U11674"/>
      <c r="V11674">
        <v>0</v>
      </c>
      <c r="W11674" s="247"/>
      <c r="X11674"/>
      <c r="Y11674"/>
      <c r="Z11674"/>
      <c r="AA11674"/>
      <c r="AB11674"/>
      <c r="AC11674"/>
      <c r="AD11674"/>
      <c r="AE11674"/>
      <c r="AF11674"/>
      <c r="AG11674"/>
    </row>
    <row r="11675" spans="1:35" x14ac:dyDescent="0.25">
      <c r="A11675" s="243">
        <v>339745</v>
      </c>
      <c r="B11675" s="244" t="s">
        <v>15927</v>
      </c>
      <c r="C11675" s="244" t="s">
        <v>227</v>
      </c>
      <c r="D11675" s="245" t="s">
        <v>735</v>
      </c>
      <c r="F11675" s="237"/>
      <c r="G11675" s="245"/>
      <c r="I11675" t="s">
        <v>107</v>
      </c>
      <c r="J11675" s="244"/>
      <c r="U11675"/>
      <c r="V11675">
        <v>0</v>
      </c>
      <c r="W11675" s="244"/>
      <c r="AI11675" s="115" t="e">
        <f>VLOOKUP(A11675,'[2]دراسات قانونية'!$A$3:$E$600,1,0)</f>
        <v>#N/A</v>
      </c>
    </row>
    <row r="11676" spans="1:35" x14ac:dyDescent="0.25">
      <c r="A11676" s="243">
        <v>339746</v>
      </c>
      <c r="B11676" s="244" t="s">
        <v>15928</v>
      </c>
      <c r="C11676" s="244" t="s">
        <v>8197</v>
      </c>
      <c r="D11676" s="245" t="s">
        <v>861</v>
      </c>
      <c r="F11676" s="237"/>
      <c r="G11676" s="245"/>
      <c r="I11676" t="s">
        <v>107</v>
      </c>
      <c r="J11676" s="244"/>
      <c r="U11676"/>
      <c r="V11676">
        <v>0</v>
      </c>
      <c r="W11676" s="244"/>
      <c r="AI11676" s="115" t="e">
        <f>VLOOKUP(A11676,'[2]دراسات قانونية'!$A$3:$E$600,1,0)</f>
        <v>#N/A</v>
      </c>
    </row>
    <row r="11677" spans="1:35" hidden="1" x14ac:dyDescent="0.25">
      <c r="A11677" s="243">
        <v>339747</v>
      </c>
      <c r="B11677" s="244" t="s">
        <v>15929</v>
      </c>
      <c r="C11677" s="244" t="s">
        <v>475</v>
      </c>
      <c r="D11677" s="245" t="s">
        <v>281</v>
      </c>
      <c r="F11677" s="237"/>
      <c r="G11677" s="245"/>
      <c r="I11677" t="s">
        <v>7128</v>
      </c>
      <c r="J11677" s="244"/>
      <c r="U11677"/>
      <c r="V11677">
        <v>0</v>
      </c>
      <c r="W11677" s="244"/>
    </row>
    <row r="11678" spans="1:35" x14ac:dyDescent="0.25">
      <c r="A11678" s="243">
        <v>339748</v>
      </c>
      <c r="B11678" s="244" t="s">
        <v>15930</v>
      </c>
      <c r="C11678" s="244" t="s">
        <v>581</v>
      </c>
      <c r="D11678" s="245" t="s">
        <v>884</v>
      </c>
      <c r="F11678" s="237"/>
      <c r="G11678" s="245"/>
      <c r="I11678" t="s">
        <v>107</v>
      </c>
      <c r="J11678" s="244"/>
      <c r="R11678" s="115">
        <v>9170</v>
      </c>
      <c r="S11678" s="115">
        <v>45718</v>
      </c>
      <c r="T11678" s="115">
        <v>1000</v>
      </c>
      <c r="U11678"/>
      <c r="V11678">
        <v>0</v>
      </c>
      <c r="W11678" s="244"/>
      <c r="AI11678" s="115" t="e">
        <f>VLOOKUP(A11678,'[2]دراسات قانونية'!$A$3:$E$600,1,0)</f>
        <v>#N/A</v>
      </c>
    </row>
    <row r="11679" spans="1:35" hidden="1" x14ac:dyDescent="0.25">
      <c r="A11679" s="246">
        <v>339749</v>
      </c>
      <c r="B11679" s="247" t="s">
        <v>15931</v>
      </c>
      <c r="C11679" s="247" t="s">
        <v>212</v>
      </c>
      <c r="D11679" s="248" t="s">
        <v>214</v>
      </c>
      <c r="E11679"/>
      <c r="F11679" s="126"/>
      <c r="G11679" s="248"/>
      <c r="H11679"/>
      <c r="I11679" t="s">
        <v>129</v>
      </c>
      <c r="J11679" s="247"/>
      <c r="K11679"/>
      <c r="L11679"/>
      <c r="M11679"/>
      <c r="N11679"/>
      <c r="O11679"/>
      <c r="P11679"/>
      <c r="Q11679"/>
      <c r="U11679"/>
      <c r="V11679">
        <v>0</v>
      </c>
      <c r="W11679" s="247"/>
      <c r="X11679"/>
      <c r="Y11679"/>
      <c r="Z11679"/>
      <c r="AA11679"/>
      <c r="AB11679"/>
      <c r="AC11679"/>
      <c r="AD11679"/>
      <c r="AE11679"/>
      <c r="AF11679"/>
      <c r="AG11679"/>
    </row>
    <row r="11680" spans="1:35" hidden="1" x14ac:dyDescent="0.25">
      <c r="A11680" s="246">
        <v>339750</v>
      </c>
      <c r="B11680" s="247" t="s">
        <v>15932</v>
      </c>
      <c r="C11680" s="247" t="s">
        <v>212</v>
      </c>
      <c r="D11680" s="248" t="s">
        <v>230</v>
      </c>
      <c r="E11680"/>
      <c r="F11680" s="126"/>
      <c r="G11680" s="248"/>
      <c r="H11680"/>
      <c r="I11680" t="s">
        <v>129</v>
      </c>
      <c r="J11680" s="247"/>
      <c r="K11680"/>
      <c r="L11680"/>
      <c r="M11680"/>
      <c r="N11680"/>
      <c r="O11680"/>
      <c r="P11680"/>
      <c r="Q11680"/>
      <c r="U11680"/>
      <c r="V11680">
        <v>0</v>
      </c>
      <c r="W11680" s="247"/>
      <c r="X11680"/>
      <c r="Y11680"/>
      <c r="Z11680"/>
      <c r="AA11680"/>
      <c r="AB11680"/>
      <c r="AC11680"/>
      <c r="AD11680"/>
      <c r="AE11680"/>
      <c r="AF11680"/>
      <c r="AG11680"/>
      <c r="AH11680" s="115" t="s">
        <v>4308</v>
      </c>
    </row>
    <row r="11681" spans="1:35" x14ac:dyDescent="0.25">
      <c r="A11681" s="243">
        <v>339751</v>
      </c>
      <c r="B11681" s="244" t="s">
        <v>15933</v>
      </c>
      <c r="C11681" s="244" t="s">
        <v>1073</v>
      </c>
      <c r="D11681" s="245" t="s">
        <v>15934</v>
      </c>
      <c r="F11681" s="237"/>
      <c r="G11681" s="245"/>
      <c r="I11681" t="s">
        <v>107</v>
      </c>
      <c r="J11681" s="244"/>
      <c r="U11681"/>
      <c r="V11681">
        <v>0</v>
      </c>
      <c r="W11681" s="244"/>
      <c r="AG11681" s="115" t="s">
        <v>4308</v>
      </c>
      <c r="AH11681" s="115" t="s">
        <v>4308</v>
      </c>
      <c r="AI11681" s="115" t="e">
        <f>VLOOKUP(A11681,'[2]دراسات قانونية'!$A$3:$E$600,1,0)</f>
        <v>#N/A</v>
      </c>
    </row>
    <row r="11682" spans="1:35" x14ac:dyDescent="0.25">
      <c r="A11682" s="243">
        <v>339752</v>
      </c>
      <c r="B11682" s="244" t="s">
        <v>15935</v>
      </c>
      <c r="C11682" s="244" t="s">
        <v>500</v>
      </c>
      <c r="D11682" s="245" t="s">
        <v>818</v>
      </c>
      <c r="F11682" s="237"/>
      <c r="G11682" s="245"/>
      <c r="I11682" t="s">
        <v>107</v>
      </c>
      <c r="J11682" s="244"/>
      <c r="U11682"/>
      <c r="V11682">
        <v>0</v>
      </c>
      <c r="W11682" s="244"/>
      <c r="AG11682" s="115" t="s">
        <v>4308</v>
      </c>
      <c r="AH11682" s="115" t="s">
        <v>4308</v>
      </c>
      <c r="AI11682" s="115" t="e">
        <f>VLOOKUP(A11682,'[2]دراسات قانونية'!$A$3:$E$600,1,0)</f>
        <v>#N/A</v>
      </c>
    </row>
    <row r="11683" spans="1:35" x14ac:dyDescent="0.25">
      <c r="A11683" s="243">
        <v>339753</v>
      </c>
      <c r="B11683" s="244" t="s">
        <v>15936</v>
      </c>
      <c r="C11683" s="244" t="s">
        <v>227</v>
      </c>
      <c r="D11683" s="245" t="s">
        <v>280</v>
      </c>
      <c r="F11683" s="237"/>
      <c r="G11683" s="245"/>
      <c r="I11683" t="s">
        <v>107</v>
      </c>
      <c r="J11683" s="244"/>
      <c r="U11683"/>
      <c r="V11683">
        <v>0</v>
      </c>
      <c r="W11683" s="244"/>
      <c r="AH11683" s="115" t="s">
        <v>4308</v>
      </c>
      <c r="AI11683" s="115" t="e">
        <f>VLOOKUP(A11683,'[2]دراسات قانونية'!$A$3:$E$600,1,0)</f>
        <v>#N/A</v>
      </c>
    </row>
    <row r="11684" spans="1:35" x14ac:dyDescent="0.25">
      <c r="A11684" s="243">
        <v>339754</v>
      </c>
      <c r="B11684" s="244" t="s">
        <v>15937</v>
      </c>
      <c r="C11684" s="244" t="s">
        <v>264</v>
      </c>
      <c r="D11684" s="245" t="s">
        <v>919</v>
      </c>
      <c r="F11684" s="237"/>
      <c r="G11684" s="245"/>
      <c r="I11684" t="s">
        <v>107</v>
      </c>
      <c r="J11684" s="244"/>
      <c r="U11684"/>
      <c r="V11684">
        <v>0</v>
      </c>
      <c r="W11684" s="244"/>
      <c r="AI11684" s="115" t="e">
        <f>VLOOKUP(A11684,'[2]دراسات قانونية'!$A$3:$E$600,1,0)</f>
        <v>#N/A</v>
      </c>
    </row>
    <row r="11685" spans="1:35" hidden="1" x14ac:dyDescent="0.25">
      <c r="A11685" s="246">
        <v>339755</v>
      </c>
      <c r="B11685" s="247" t="s">
        <v>15938</v>
      </c>
      <c r="C11685" s="247" t="s">
        <v>288</v>
      </c>
      <c r="D11685" s="248" t="s">
        <v>354</v>
      </c>
      <c r="E11685"/>
      <c r="F11685" s="126"/>
      <c r="G11685" s="248"/>
      <c r="H11685"/>
      <c r="I11685" t="s">
        <v>129</v>
      </c>
      <c r="J11685" s="247"/>
      <c r="K11685"/>
      <c r="L11685"/>
      <c r="M11685"/>
      <c r="N11685"/>
      <c r="O11685"/>
      <c r="P11685"/>
      <c r="Q11685"/>
      <c r="U11685"/>
      <c r="V11685">
        <v>0</v>
      </c>
      <c r="W11685" s="247"/>
      <c r="X11685"/>
      <c r="Y11685"/>
      <c r="Z11685"/>
      <c r="AA11685"/>
      <c r="AB11685"/>
      <c r="AC11685"/>
      <c r="AD11685"/>
      <c r="AE11685"/>
      <c r="AF11685"/>
      <c r="AG11685"/>
    </row>
    <row r="11686" spans="1:35" x14ac:dyDescent="0.25">
      <c r="A11686" s="243">
        <v>339756</v>
      </c>
      <c r="B11686" s="244" t="s">
        <v>15939</v>
      </c>
      <c r="C11686" s="244" t="s">
        <v>305</v>
      </c>
      <c r="D11686" s="245" t="s">
        <v>372</v>
      </c>
      <c r="F11686" s="237"/>
      <c r="G11686" s="245"/>
      <c r="I11686" t="s">
        <v>107</v>
      </c>
      <c r="J11686" s="244"/>
      <c r="U11686"/>
      <c r="V11686">
        <v>0</v>
      </c>
      <c r="W11686" s="244"/>
      <c r="AG11686" s="115" t="s">
        <v>4308</v>
      </c>
      <c r="AH11686" s="115" t="s">
        <v>4308</v>
      </c>
      <c r="AI11686" s="115" t="e">
        <f>VLOOKUP(A11686,'[2]دراسات قانونية'!$A$3:$E$600,1,0)</f>
        <v>#N/A</v>
      </c>
    </row>
    <row r="11687" spans="1:35" x14ac:dyDescent="0.25">
      <c r="A11687" s="243">
        <v>339757</v>
      </c>
      <c r="B11687" s="244" t="s">
        <v>6323</v>
      </c>
      <c r="C11687" s="244" t="s">
        <v>690</v>
      </c>
      <c r="D11687" s="245" t="s">
        <v>617</v>
      </c>
      <c r="F11687" s="237"/>
      <c r="G11687" s="245"/>
      <c r="I11687" t="s">
        <v>107</v>
      </c>
      <c r="J11687" s="244"/>
      <c r="U11687"/>
      <c r="V11687">
        <v>0</v>
      </c>
      <c r="W11687" s="244"/>
      <c r="AH11687" s="115" t="s">
        <v>4308</v>
      </c>
      <c r="AI11687" s="115" t="e">
        <f>VLOOKUP(A11687,'[2]دراسات قانونية'!$A$3:$E$600,1,0)</f>
        <v>#N/A</v>
      </c>
    </row>
    <row r="11688" spans="1:35" x14ac:dyDescent="0.25">
      <c r="A11688" s="243">
        <v>339758</v>
      </c>
      <c r="B11688" s="244" t="s">
        <v>15940</v>
      </c>
      <c r="C11688" s="244" t="s">
        <v>539</v>
      </c>
      <c r="D11688" s="245" t="s">
        <v>6617</v>
      </c>
      <c r="F11688" s="237"/>
      <c r="G11688" s="245"/>
      <c r="I11688" t="s">
        <v>107</v>
      </c>
      <c r="J11688" s="244"/>
      <c r="U11688"/>
      <c r="V11688">
        <v>0</v>
      </c>
      <c r="W11688" s="244"/>
      <c r="AH11688" s="115" t="s">
        <v>4308</v>
      </c>
      <c r="AI11688" s="115" t="e">
        <f>VLOOKUP(A11688,'[2]دراسات قانونية'!$A$3:$E$600,1,0)</f>
        <v>#N/A</v>
      </c>
    </row>
    <row r="11689" spans="1:35" hidden="1" x14ac:dyDescent="0.25">
      <c r="A11689" s="246">
        <v>339759</v>
      </c>
      <c r="B11689" s="247" t="s">
        <v>15941</v>
      </c>
      <c r="C11689" s="247" t="s">
        <v>233</v>
      </c>
      <c r="D11689" s="248" t="s">
        <v>528</v>
      </c>
      <c r="E11689"/>
      <c r="F11689" s="126"/>
      <c r="G11689" s="248"/>
      <c r="H11689"/>
      <c r="I11689" t="s">
        <v>129</v>
      </c>
      <c r="J11689" s="247"/>
      <c r="K11689"/>
      <c r="L11689"/>
      <c r="M11689"/>
      <c r="N11689"/>
      <c r="O11689"/>
      <c r="P11689"/>
      <c r="Q11689"/>
      <c r="U11689"/>
      <c r="V11689">
        <v>0</v>
      </c>
      <c r="W11689" s="247"/>
      <c r="X11689"/>
      <c r="Y11689"/>
      <c r="Z11689"/>
      <c r="AA11689"/>
      <c r="AB11689"/>
      <c r="AC11689"/>
      <c r="AD11689"/>
      <c r="AE11689"/>
      <c r="AF11689"/>
      <c r="AG11689"/>
    </row>
    <row r="11690" spans="1:35" x14ac:dyDescent="0.25">
      <c r="A11690" s="243">
        <v>339760</v>
      </c>
      <c r="B11690" s="244" t="s">
        <v>15942</v>
      </c>
      <c r="C11690" s="244" t="s">
        <v>1563</v>
      </c>
      <c r="D11690" s="245" t="s">
        <v>265</v>
      </c>
      <c r="F11690" s="237"/>
      <c r="G11690" s="245"/>
      <c r="I11690" t="s">
        <v>107</v>
      </c>
      <c r="J11690" s="244"/>
      <c r="R11690" s="115">
        <v>8969</v>
      </c>
      <c r="S11690" s="115">
        <v>45711</v>
      </c>
      <c r="T11690" s="115">
        <v>70000</v>
      </c>
      <c r="U11690"/>
      <c r="V11690">
        <v>0</v>
      </c>
      <c r="W11690" s="244"/>
      <c r="AI11690" s="115" t="e">
        <f>VLOOKUP(A11690,'[2]دراسات قانونية'!$A$3:$E$600,1,0)</f>
        <v>#N/A</v>
      </c>
    </row>
    <row r="11691" spans="1:35" x14ac:dyDescent="0.25">
      <c r="A11691" s="243">
        <v>339761</v>
      </c>
      <c r="B11691" s="244" t="s">
        <v>15943</v>
      </c>
      <c r="C11691" s="244" t="s">
        <v>520</v>
      </c>
      <c r="D11691" s="245" t="s">
        <v>214</v>
      </c>
      <c r="F11691" s="237"/>
      <c r="G11691" s="245"/>
      <c r="I11691" t="s">
        <v>107</v>
      </c>
      <c r="J11691" s="244"/>
      <c r="U11691"/>
      <c r="V11691">
        <v>0</v>
      </c>
      <c r="W11691" s="244"/>
      <c r="AG11691" s="115" t="s">
        <v>4308</v>
      </c>
      <c r="AH11691" s="115" t="s">
        <v>4308</v>
      </c>
      <c r="AI11691" s="115" t="e">
        <f>VLOOKUP(A11691,'[2]دراسات قانونية'!$A$3:$E$600,1,0)</f>
        <v>#N/A</v>
      </c>
    </row>
    <row r="11692" spans="1:35" hidden="1" x14ac:dyDescent="0.25">
      <c r="A11692" s="246">
        <v>339762</v>
      </c>
      <c r="B11692" s="247" t="s">
        <v>15944</v>
      </c>
      <c r="C11692" s="247" t="s">
        <v>8445</v>
      </c>
      <c r="D11692" s="248" t="s">
        <v>15945</v>
      </c>
      <c r="E11692"/>
      <c r="F11692" s="126"/>
      <c r="G11692" s="248"/>
      <c r="H11692"/>
      <c r="I11692" t="s">
        <v>129</v>
      </c>
      <c r="J11692" s="247"/>
      <c r="K11692"/>
      <c r="L11692"/>
      <c r="M11692"/>
      <c r="N11692"/>
      <c r="O11692"/>
      <c r="P11692"/>
      <c r="Q11692"/>
      <c r="U11692"/>
      <c r="V11692">
        <v>0</v>
      </c>
      <c r="W11692" s="247"/>
      <c r="X11692"/>
      <c r="Y11692"/>
      <c r="Z11692"/>
      <c r="AA11692"/>
      <c r="AB11692"/>
      <c r="AC11692"/>
      <c r="AD11692"/>
      <c r="AE11692"/>
      <c r="AF11692"/>
      <c r="AG11692"/>
    </row>
    <row r="11693" spans="1:35" hidden="1" x14ac:dyDescent="0.25">
      <c r="A11693" s="246">
        <v>339763</v>
      </c>
      <c r="B11693" s="247" t="s">
        <v>15946</v>
      </c>
      <c r="C11693" s="247" t="s">
        <v>844</v>
      </c>
      <c r="D11693" s="248" t="s">
        <v>695</v>
      </c>
      <c r="E11693"/>
      <c r="F11693" s="126"/>
      <c r="G11693" s="248"/>
      <c r="H11693"/>
      <c r="I11693" t="s">
        <v>129</v>
      </c>
      <c r="J11693" s="247"/>
      <c r="K11693"/>
      <c r="L11693"/>
      <c r="M11693"/>
      <c r="N11693"/>
      <c r="O11693"/>
      <c r="P11693"/>
      <c r="Q11693"/>
      <c r="U11693"/>
      <c r="V11693">
        <v>0</v>
      </c>
      <c r="W11693" s="247"/>
      <c r="X11693"/>
      <c r="Y11693"/>
      <c r="Z11693"/>
      <c r="AA11693"/>
      <c r="AB11693"/>
      <c r="AC11693"/>
      <c r="AD11693"/>
      <c r="AE11693"/>
      <c r="AF11693"/>
      <c r="AG11693"/>
      <c r="AH11693" s="115" t="s">
        <v>4308</v>
      </c>
    </row>
    <row r="11694" spans="1:35" hidden="1" x14ac:dyDescent="0.25">
      <c r="A11694" s="246">
        <v>339764</v>
      </c>
      <c r="B11694" s="247" t="s">
        <v>15947</v>
      </c>
      <c r="C11694" s="247" t="s">
        <v>11172</v>
      </c>
      <c r="D11694" s="248" t="s">
        <v>210</v>
      </c>
      <c r="E11694"/>
      <c r="F11694" s="126"/>
      <c r="G11694" s="248"/>
      <c r="H11694"/>
      <c r="I11694" t="s">
        <v>129</v>
      </c>
      <c r="J11694" s="247"/>
      <c r="K11694"/>
      <c r="L11694"/>
      <c r="M11694"/>
      <c r="N11694"/>
      <c r="O11694"/>
      <c r="P11694"/>
      <c r="Q11694"/>
      <c r="U11694"/>
      <c r="V11694">
        <v>0</v>
      </c>
      <c r="W11694" s="247"/>
      <c r="X11694"/>
      <c r="Y11694"/>
      <c r="Z11694"/>
      <c r="AA11694"/>
      <c r="AB11694"/>
      <c r="AC11694"/>
      <c r="AD11694"/>
      <c r="AE11694"/>
      <c r="AF11694"/>
      <c r="AG11694"/>
      <c r="AH11694" s="115" t="s">
        <v>4308</v>
      </c>
    </row>
    <row r="11695" spans="1:35" x14ac:dyDescent="0.25">
      <c r="A11695" s="243">
        <v>339765</v>
      </c>
      <c r="B11695" s="244" t="s">
        <v>15948</v>
      </c>
      <c r="C11695" s="244" t="s">
        <v>244</v>
      </c>
      <c r="D11695" s="245" t="s">
        <v>15949</v>
      </c>
      <c r="F11695" s="237"/>
      <c r="G11695" s="245"/>
      <c r="I11695" t="s">
        <v>107</v>
      </c>
      <c r="J11695" s="244"/>
      <c r="U11695"/>
      <c r="V11695">
        <v>0</v>
      </c>
      <c r="W11695" s="244"/>
      <c r="AI11695" s="115" t="e">
        <f>VLOOKUP(A11695,'[2]دراسات قانونية'!$A$3:$E$600,1,0)</f>
        <v>#N/A</v>
      </c>
    </row>
    <row r="11696" spans="1:35" hidden="1" x14ac:dyDescent="0.25">
      <c r="A11696" s="246">
        <v>339766</v>
      </c>
      <c r="B11696" s="247" t="s">
        <v>15950</v>
      </c>
      <c r="C11696" s="247" t="s">
        <v>13628</v>
      </c>
      <c r="D11696" s="248" t="s">
        <v>6087</v>
      </c>
      <c r="E11696"/>
      <c r="F11696" s="126"/>
      <c r="G11696" s="248"/>
      <c r="H11696"/>
      <c r="I11696" t="s">
        <v>129</v>
      </c>
      <c r="J11696" s="247"/>
      <c r="K11696"/>
      <c r="L11696"/>
      <c r="M11696"/>
      <c r="N11696"/>
      <c r="O11696"/>
      <c r="P11696"/>
      <c r="Q11696"/>
      <c r="U11696"/>
      <c r="V11696">
        <v>0</v>
      </c>
      <c r="W11696" s="247"/>
      <c r="X11696"/>
      <c r="Y11696"/>
      <c r="Z11696"/>
      <c r="AA11696"/>
      <c r="AB11696"/>
      <c r="AC11696"/>
      <c r="AD11696"/>
      <c r="AE11696"/>
      <c r="AF11696"/>
      <c r="AG11696"/>
      <c r="AH11696" s="115" t="s">
        <v>4308</v>
      </c>
    </row>
    <row r="11697" spans="1:35" hidden="1" x14ac:dyDescent="0.25">
      <c r="A11697" s="246">
        <v>339767</v>
      </c>
      <c r="B11697" s="247" t="s">
        <v>15951</v>
      </c>
      <c r="C11697" s="247" t="s">
        <v>261</v>
      </c>
      <c r="D11697" s="248" t="s">
        <v>276</v>
      </c>
      <c r="E11697"/>
      <c r="F11697" s="126"/>
      <c r="G11697" s="248"/>
      <c r="H11697"/>
      <c r="I11697" t="s">
        <v>129</v>
      </c>
      <c r="J11697" s="247"/>
      <c r="K11697"/>
      <c r="L11697"/>
      <c r="M11697"/>
      <c r="N11697"/>
      <c r="O11697"/>
      <c r="P11697"/>
      <c r="Q11697"/>
      <c r="U11697"/>
      <c r="V11697">
        <v>0</v>
      </c>
      <c r="W11697" s="247"/>
      <c r="X11697"/>
      <c r="Y11697"/>
      <c r="Z11697"/>
      <c r="AA11697"/>
      <c r="AB11697"/>
      <c r="AC11697"/>
      <c r="AD11697"/>
      <c r="AE11697"/>
      <c r="AF11697"/>
      <c r="AG11697"/>
    </row>
    <row r="11698" spans="1:35" x14ac:dyDescent="0.25">
      <c r="A11698" s="243">
        <v>339768</v>
      </c>
      <c r="B11698" s="244" t="s">
        <v>12067</v>
      </c>
      <c r="C11698" s="244" t="s">
        <v>589</v>
      </c>
      <c r="D11698" s="245" t="s">
        <v>709</v>
      </c>
      <c r="F11698" s="237"/>
      <c r="G11698" s="245"/>
      <c r="I11698" t="s">
        <v>107</v>
      </c>
      <c r="J11698" s="244"/>
      <c r="U11698"/>
      <c r="V11698">
        <v>0</v>
      </c>
      <c r="W11698" s="244"/>
      <c r="AH11698" s="115" t="s">
        <v>4308</v>
      </c>
      <c r="AI11698" s="115" t="e">
        <f>VLOOKUP(A11698,'[2]دراسات قانونية'!$A$3:$E$600,1,0)</f>
        <v>#N/A</v>
      </c>
    </row>
    <row r="11699" spans="1:35" x14ac:dyDescent="0.25">
      <c r="A11699" s="243">
        <v>339769</v>
      </c>
      <c r="B11699" s="244" t="s">
        <v>15952</v>
      </c>
      <c r="C11699" s="244" t="s">
        <v>324</v>
      </c>
      <c r="D11699" s="245" t="s">
        <v>15953</v>
      </c>
      <c r="F11699" s="237"/>
      <c r="G11699" s="245"/>
      <c r="I11699" t="s">
        <v>107</v>
      </c>
      <c r="J11699" s="244"/>
      <c r="U11699"/>
      <c r="V11699">
        <v>0</v>
      </c>
      <c r="W11699" s="244"/>
      <c r="AG11699" s="115" t="s">
        <v>4308</v>
      </c>
      <c r="AH11699" s="115" t="s">
        <v>4308</v>
      </c>
      <c r="AI11699" s="115" t="e">
        <f>VLOOKUP(A11699,'[2]دراسات قانونية'!$A$3:$E$600,1,0)</f>
        <v>#N/A</v>
      </c>
    </row>
    <row r="11700" spans="1:35" x14ac:dyDescent="0.25">
      <c r="A11700" s="243">
        <v>339770</v>
      </c>
      <c r="B11700" s="244" t="s">
        <v>15954</v>
      </c>
      <c r="C11700" s="244" t="s">
        <v>227</v>
      </c>
      <c r="D11700" s="245" t="s">
        <v>300</v>
      </c>
      <c r="F11700" s="237"/>
      <c r="G11700" s="245"/>
      <c r="I11700" t="s">
        <v>107</v>
      </c>
      <c r="J11700" s="244"/>
      <c r="U11700"/>
      <c r="V11700">
        <v>0</v>
      </c>
      <c r="W11700" s="244"/>
      <c r="AG11700" s="115" t="s">
        <v>4308</v>
      </c>
      <c r="AH11700" s="115" t="s">
        <v>4308</v>
      </c>
      <c r="AI11700" s="115" t="e">
        <f>VLOOKUP(A11700,'[2]دراسات قانونية'!$A$3:$E$600,1,0)</f>
        <v>#N/A</v>
      </c>
    </row>
    <row r="11701" spans="1:35" hidden="1" x14ac:dyDescent="0.25">
      <c r="A11701" s="246">
        <v>339771</v>
      </c>
      <c r="B11701" s="247" t="s">
        <v>15955</v>
      </c>
      <c r="C11701" s="247" t="s">
        <v>288</v>
      </c>
      <c r="D11701" s="248" t="s">
        <v>757</v>
      </c>
      <c r="E11701"/>
      <c r="F11701" s="126"/>
      <c r="G11701" s="248"/>
      <c r="H11701"/>
      <c r="I11701" t="s">
        <v>129</v>
      </c>
      <c r="J11701" s="247"/>
      <c r="K11701"/>
      <c r="L11701"/>
      <c r="M11701"/>
      <c r="N11701"/>
      <c r="O11701"/>
      <c r="P11701"/>
      <c r="Q11701"/>
      <c r="U11701"/>
      <c r="V11701">
        <v>0</v>
      </c>
      <c r="W11701" s="247"/>
      <c r="X11701"/>
      <c r="Y11701"/>
      <c r="Z11701"/>
      <c r="AA11701"/>
      <c r="AB11701"/>
      <c r="AC11701"/>
      <c r="AD11701"/>
      <c r="AE11701"/>
      <c r="AF11701"/>
      <c r="AG11701"/>
      <c r="AH11701" s="115" t="s">
        <v>4308</v>
      </c>
    </row>
    <row r="11702" spans="1:35" hidden="1" x14ac:dyDescent="0.25">
      <c r="A11702" s="243">
        <v>339772</v>
      </c>
      <c r="B11702" s="244" t="s">
        <v>15956</v>
      </c>
      <c r="C11702" s="244" t="s">
        <v>15957</v>
      </c>
      <c r="D11702" s="245" t="s">
        <v>15958</v>
      </c>
      <c r="F11702" s="237"/>
      <c r="G11702" s="245"/>
      <c r="I11702" t="s">
        <v>7128</v>
      </c>
      <c r="J11702" s="244"/>
      <c r="U11702"/>
      <c r="V11702">
        <v>0</v>
      </c>
      <c r="W11702" s="244"/>
    </row>
    <row r="11703" spans="1:35" hidden="1" x14ac:dyDescent="0.25">
      <c r="A11703" s="246">
        <v>339773</v>
      </c>
      <c r="B11703" s="247" t="s">
        <v>15959</v>
      </c>
      <c r="C11703" s="247" t="s">
        <v>1105</v>
      </c>
      <c r="D11703" s="248" t="s">
        <v>932</v>
      </c>
      <c r="E11703"/>
      <c r="F11703" s="126"/>
      <c r="G11703" s="248"/>
      <c r="H11703"/>
      <c r="I11703" t="s">
        <v>129</v>
      </c>
      <c r="J11703" s="247"/>
      <c r="K11703"/>
      <c r="L11703"/>
      <c r="M11703"/>
      <c r="N11703"/>
      <c r="O11703"/>
      <c r="P11703"/>
      <c r="Q11703"/>
      <c r="U11703"/>
      <c r="V11703">
        <v>0</v>
      </c>
      <c r="W11703" s="247"/>
      <c r="X11703"/>
      <c r="Y11703"/>
      <c r="Z11703"/>
      <c r="AA11703"/>
      <c r="AB11703"/>
      <c r="AC11703"/>
      <c r="AD11703"/>
      <c r="AE11703"/>
      <c r="AF11703"/>
      <c r="AG11703"/>
      <c r="AH11703" s="115" t="s">
        <v>4308</v>
      </c>
    </row>
    <row r="11704" spans="1:35" hidden="1" x14ac:dyDescent="0.25">
      <c r="A11704" s="246">
        <v>339774</v>
      </c>
      <c r="B11704" s="247" t="s">
        <v>15960</v>
      </c>
      <c r="C11704" s="247" t="s">
        <v>530</v>
      </c>
      <c r="D11704" s="248" t="s">
        <v>230</v>
      </c>
      <c r="E11704"/>
      <c r="F11704" s="126"/>
      <c r="G11704" s="248"/>
      <c r="H11704"/>
      <c r="I11704" t="s">
        <v>129</v>
      </c>
      <c r="J11704" s="247"/>
      <c r="K11704"/>
      <c r="L11704"/>
      <c r="M11704"/>
      <c r="N11704"/>
      <c r="O11704"/>
      <c r="P11704"/>
      <c r="Q11704"/>
      <c r="U11704"/>
      <c r="V11704">
        <v>0</v>
      </c>
      <c r="W11704" s="247"/>
      <c r="X11704"/>
      <c r="Y11704"/>
      <c r="Z11704"/>
      <c r="AA11704"/>
      <c r="AB11704"/>
      <c r="AC11704"/>
      <c r="AD11704"/>
      <c r="AE11704"/>
      <c r="AF11704"/>
      <c r="AG11704"/>
    </row>
    <row r="11705" spans="1:35" hidden="1" x14ac:dyDescent="0.25">
      <c r="A11705" s="246">
        <v>339775</v>
      </c>
      <c r="B11705" s="247" t="s">
        <v>15961</v>
      </c>
      <c r="C11705" s="247" t="s">
        <v>227</v>
      </c>
      <c r="D11705" s="248" t="s">
        <v>504</v>
      </c>
      <c r="E11705"/>
      <c r="F11705" s="126"/>
      <c r="G11705" s="248"/>
      <c r="H11705"/>
      <c r="I11705" t="s">
        <v>5306</v>
      </c>
      <c r="J11705" s="247"/>
      <c r="K11705"/>
      <c r="L11705"/>
      <c r="M11705"/>
      <c r="N11705"/>
      <c r="O11705"/>
      <c r="P11705"/>
      <c r="Q11705"/>
      <c r="U11705"/>
      <c r="V11705">
        <v>0</v>
      </c>
      <c r="W11705" s="247"/>
      <c r="X11705"/>
      <c r="Y11705"/>
      <c r="Z11705"/>
      <c r="AA11705"/>
      <c r="AB11705"/>
      <c r="AC11705"/>
      <c r="AD11705"/>
      <c r="AE11705"/>
      <c r="AF11705"/>
      <c r="AG11705"/>
    </row>
    <row r="11706" spans="1:35" hidden="1" x14ac:dyDescent="0.25">
      <c r="A11706" s="246">
        <v>339776</v>
      </c>
      <c r="B11706" s="247" t="s">
        <v>15962</v>
      </c>
      <c r="C11706" s="247" t="s">
        <v>212</v>
      </c>
      <c r="D11706" s="248" t="s">
        <v>1747</v>
      </c>
      <c r="E11706"/>
      <c r="F11706" s="126"/>
      <c r="G11706" s="248"/>
      <c r="H11706"/>
      <c r="I11706" t="s">
        <v>129</v>
      </c>
      <c r="J11706" s="247"/>
      <c r="K11706"/>
      <c r="L11706"/>
      <c r="M11706"/>
      <c r="N11706"/>
      <c r="O11706"/>
      <c r="P11706"/>
      <c r="Q11706"/>
      <c r="U11706"/>
      <c r="V11706">
        <v>0</v>
      </c>
      <c r="W11706" s="247"/>
      <c r="X11706"/>
      <c r="Y11706"/>
      <c r="Z11706"/>
      <c r="AA11706"/>
      <c r="AB11706"/>
      <c r="AC11706"/>
      <c r="AD11706"/>
      <c r="AE11706"/>
      <c r="AF11706"/>
      <c r="AG11706"/>
    </row>
    <row r="11707" spans="1:35" hidden="1" x14ac:dyDescent="0.25">
      <c r="A11707" s="246">
        <v>339777</v>
      </c>
      <c r="B11707" s="247" t="s">
        <v>15963</v>
      </c>
      <c r="C11707" s="247" t="s">
        <v>244</v>
      </c>
      <c r="D11707" s="248" t="s">
        <v>585</v>
      </c>
      <c r="E11707"/>
      <c r="F11707" s="126"/>
      <c r="G11707" s="248"/>
      <c r="H11707"/>
      <c r="I11707" t="s">
        <v>129</v>
      </c>
      <c r="J11707" s="247"/>
      <c r="K11707"/>
      <c r="L11707"/>
      <c r="M11707"/>
      <c r="N11707"/>
      <c r="O11707"/>
      <c r="P11707"/>
      <c r="Q11707"/>
      <c r="U11707"/>
      <c r="V11707">
        <v>0</v>
      </c>
      <c r="W11707" s="247"/>
      <c r="X11707"/>
      <c r="Y11707"/>
      <c r="Z11707"/>
      <c r="AA11707"/>
      <c r="AB11707"/>
      <c r="AC11707"/>
      <c r="AD11707"/>
      <c r="AE11707"/>
      <c r="AF11707"/>
      <c r="AG11707"/>
      <c r="AH11707" s="115" t="s">
        <v>4308</v>
      </c>
    </row>
    <row r="11708" spans="1:35" x14ac:dyDescent="0.25">
      <c r="A11708" s="243">
        <v>339778</v>
      </c>
      <c r="B11708" s="244" t="s">
        <v>15964</v>
      </c>
      <c r="C11708" s="244" t="s">
        <v>227</v>
      </c>
      <c r="D11708" s="245" t="s">
        <v>673</v>
      </c>
      <c r="F11708" s="237"/>
      <c r="G11708" s="245"/>
      <c r="I11708" t="s">
        <v>107</v>
      </c>
      <c r="J11708" s="244"/>
      <c r="R11708" s="115">
        <v>9384</v>
      </c>
      <c r="S11708" s="115">
        <v>45722</v>
      </c>
      <c r="T11708" s="115">
        <v>70000</v>
      </c>
      <c r="U11708"/>
      <c r="V11708">
        <v>0</v>
      </c>
      <c r="W11708" s="244"/>
      <c r="AI11708" s="115" t="e">
        <f>VLOOKUP(A11708,'[2]دراسات قانونية'!$A$3:$E$600,1,0)</f>
        <v>#N/A</v>
      </c>
    </row>
    <row r="11709" spans="1:35" x14ac:dyDescent="0.25">
      <c r="A11709" s="243">
        <v>339779</v>
      </c>
      <c r="B11709" s="244" t="s">
        <v>15965</v>
      </c>
      <c r="C11709" s="244" t="s">
        <v>250</v>
      </c>
      <c r="D11709" s="245" t="s">
        <v>501</v>
      </c>
      <c r="F11709" s="237"/>
      <c r="G11709" s="245"/>
      <c r="I11709" t="s">
        <v>107</v>
      </c>
      <c r="J11709" s="244"/>
      <c r="U11709"/>
      <c r="V11709">
        <v>0</v>
      </c>
      <c r="W11709" s="244"/>
      <c r="AG11709" s="115" t="s">
        <v>4308</v>
      </c>
      <c r="AH11709" s="115" t="s">
        <v>4308</v>
      </c>
      <c r="AI11709" s="115" t="e">
        <f>VLOOKUP(A11709,'[2]دراسات قانونية'!$A$3:$E$600,1,0)</f>
        <v>#N/A</v>
      </c>
    </row>
    <row r="11710" spans="1:35" hidden="1" x14ac:dyDescent="0.25">
      <c r="A11710" s="243">
        <v>339780</v>
      </c>
      <c r="B11710" s="244" t="s">
        <v>15966</v>
      </c>
      <c r="C11710" s="244" t="s">
        <v>515</v>
      </c>
      <c r="D11710" s="245" t="s">
        <v>762</v>
      </c>
      <c r="F11710" s="237"/>
      <c r="G11710" s="245"/>
      <c r="I11710" t="s">
        <v>7128</v>
      </c>
      <c r="J11710" s="244"/>
      <c r="U11710"/>
      <c r="V11710">
        <v>0</v>
      </c>
      <c r="W11710" s="244"/>
    </row>
    <row r="11711" spans="1:35" x14ac:dyDescent="0.25">
      <c r="A11711" s="243">
        <v>339781</v>
      </c>
      <c r="B11711" s="244" t="s">
        <v>15967</v>
      </c>
      <c r="C11711" s="244" t="s">
        <v>212</v>
      </c>
      <c r="D11711" s="245" t="s">
        <v>9568</v>
      </c>
      <c r="F11711" s="237"/>
      <c r="G11711" s="245"/>
      <c r="I11711" t="s">
        <v>107</v>
      </c>
      <c r="J11711" s="244"/>
      <c r="U11711"/>
      <c r="V11711">
        <v>0</v>
      </c>
      <c r="W11711" s="244"/>
      <c r="AH11711" s="115" t="s">
        <v>4308</v>
      </c>
      <c r="AI11711" s="115" t="e">
        <f>VLOOKUP(A11711,'[2]دراسات قانونية'!$A$3:$E$600,1,0)</f>
        <v>#N/A</v>
      </c>
    </row>
    <row r="11712" spans="1:35" hidden="1" x14ac:dyDescent="0.25">
      <c r="A11712" s="246">
        <v>339782</v>
      </c>
      <c r="B11712" s="247" t="s">
        <v>15968</v>
      </c>
      <c r="C11712" s="247" t="s">
        <v>495</v>
      </c>
      <c r="D11712" s="248" t="s">
        <v>1043</v>
      </c>
      <c r="E11712"/>
      <c r="F11712" s="126"/>
      <c r="G11712" s="248"/>
      <c r="H11712"/>
      <c r="I11712" t="s">
        <v>129</v>
      </c>
      <c r="J11712" s="247"/>
      <c r="K11712"/>
      <c r="L11712"/>
      <c r="M11712"/>
      <c r="N11712"/>
      <c r="O11712"/>
      <c r="P11712"/>
      <c r="Q11712"/>
      <c r="U11712"/>
      <c r="V11712">
        <v>0</v>
      </c>
      <c r="W11712" s="247"/>
      <c r="X11712"/>
      <c r="Y11712"/>
      <c r="Z11712"/>
      <c r="AA11712"/>
      <c r="AB11712"/>
      <c r="AC11712"/>
      <c r="AD11712"/>
      <c r="AE11712"/>
      <c r="AF11712"/>
      <c r="AG11712"/>
    </row>
    <row r="11713" spans="1:35" x14ac:dyDescent="0.25">
      <c r="A11713" s="243">
        <v>339783</v>
      </c>
      <c r="B11713" s="244" t="s">
        <v>15969</v>
      </c>
      <c r="C11713" s="244" t="s">
        <v>227</v>
      </c>
      <c r="D11713" s="245" t="s">
        <v>214</v>
      </c>
      <c r="F11713" s="237"/>
      <c r="G11713" s="245"/>
      <c r="I11713" t="s">
        <v>107</v>
      </c>
      <c r="J11713" s="244"/>
      <c r="U11713"/>
      <c r="V11713">
        <v>0</v>
      </c>
      <c r="W11713" s="244"/>
      <c r="AI11713" s="115" t="e">
        <f>VLOOKUP(A11713,'[2]دراسات قانونية'!$A$3:$E$600,1,0)</f>
        <v>#N/A</v>
      </c>
    </row>
    <row r="11714" spans="1:35" hidden="1" x14ac:dyDescent="0.25">
      <c r="A11714" s="243">
        <v>339784</v>
      </c>
      <c r="B11714" s="244" t="s">
        <v>15970</v>
      </c>
      <c r="C11714" s="244" t="s">
        <v>1091</v>
      </c>
      <c r="D11714" s="245" t="s">
        <v>354</v>
      </c>
      <c r="F11714" s="237"/>
      <c r="G11714" s="245"/>
      <c r="I11714" t="s">
        <v>7128</v>
      </c>
      <c r="J11714" s="244"/>
      <c r="U11714"/>
      <c r="V11714">
        <v>0</v>
      </c>
      <c r="W11714" s="244"/>
    </row>
    <row r="11715" spans="1:35" hidden="1" x14ac:dyDescent="0.25">
      <c r="A11715" s="246">
        <v>339785</v>
      </c>
      <c r="B11715" s="247" t="s">
        <v>15971</v>
      </c>
      <c r="C11715" s="247" t="s">
        <v>295</v>
      </c>
      <c r="D11715" s="248" t="s">
        <v>612</v>
      </c>
      <c r="E11715"/>
      <c r="F11715" s="126"/>
      <c r="G11715" s="248"/>
      <c r="H11715"/>
      <c r="I11715" t="s">
        <v>136</v>
      </c>
      <c r="J11715" s="247"/>
      <c r="K11715"/>
      <c r="L11715"/>
      <c r="M11715"/>
      <c r="N11715"/>
      <c r="O11715"/>
      <c r="P11715"/>
      <c r="Q11715"/>
      <c r="U11715"/>
      <c r="V11715">
        <v>0</v>
      </c>
      <c r="W11715" s="247"/>
      <c r="X11715"/>
      <c r="Y11715"/>
      <c r="Z11715"/>
      <c r="AA11715"/>
      <c r="AB11715"/>
      <c r="AC11715"/>
      <c r="AD11715"/>
      <c r="AE11715"/>
      <c r="AF11715"/>
      <c r="AG11715"/>
    </row>
    <row r="11716" spans="1:35" x14ac:dyDescent="0.25">
      <c r="A11716" s="243">
        <v>339786</v>
      </c>
      <c r="B11716" s="244" t="s">
        <v>15972</v>
      </c>
      <c r="C11716" s="244" t="s">
        <v>244</v>
      </c>
      <c r="D11716" s="245" t="s">
        <v>15973</v>
      </c>
      <c r="F11716" s="237"/>
      <c r="G11716" s="245"/>
      <c r="I11716" t="s">
        <v>107</v>
      </c>
      <c r="J11716" s="244"/>
      <c r="U11716"/>
      <c r="V11716">
        <v>0</v>
      </c>
      <c r="W11716" s="244"/>
      <c r="AH11716" s="115" t="s">
        <v>4308</v>
      </c>
      <c r="AI11716" s="115" t="e">
        <f>VLOOKUP(A11716,'[2]دراسات قانونية'!$A$3:$E$600,1,0)</f>
        <v>#N/A</v>
      </c>
    </row>
    <row r="11717" spans="1:35" hidden="1" x14ac:dyDescent="0.25">
      <c r="A11717" s="246">
        <v>339787</v>
      </c>
      <c r="B11717" s="247" t="s">
        <v>15974</v>
      </c>
      <c r="C11717" s="247" t="s">
        <v>821</v>
      </c>
      <c r="D11717" s="248" t="s">
        <v>1051</v>
      </c>
      <c r="E11717"/>
      <c r="F11717" s="126"/>
      <c r="G11717" s="248"/>
      <c r="H11717"/>
      <c r="I11717" t="s">
        <v>136</v>
      </c>
      <c r="J11717" s="247"/>
      <c r="K11717"/>
      <c r="L11717"/>
      <c r="M11717"/>
      <c r="N11717"/>
      <c r="O11717"/>
      <c r="P11717"/>
      <c r="Q11717"/>
      <c r="U11717"/>
      <c r="V11717">
        <v>0</v>
      </c>
      <c r="W11717" s="247"/>
      <c r="X11717"/>
      <c r="Y11717"/>
      <c r="Z11717"/>
      <c r="AA11717"/>
      <c r="AB11717"/>
      <c r="AC11717"/>
      <c r="AD11717"/>
      <c r="AE11717"/>
      <c r="AF11717"/>
      <c r="AG11717"/>
    </row>
    <row r="11718" spans="1:35" x14ac:dyDescent="0.25">
      <c r="A11718" s="243">
        <v>339788</v>
      </c>
      <c r="B11718" s="244" t="s">
        <v>15975</v>
      </c>
      <c r="C11718" s="244" t="s">
        <v>806</v>
      </c>
      <c r="D11718" s="245" t="s">
        <v>1125</v>
      </c>
      <c r="F11718" s="237"/>
      <c r="G11718" s="245"/>
      <c r="I11718" t="s">
        <v>107</v>
      </c>
      <c r="J11718" s="244"/>
      <c r="U11718"/>
      <c r="V11718">
        <v>0</v>
      </c>
      <c r="W11718" s="244"/>
      <c r="AH11718" s="115" t="s">
        <v>4308</v>
      </c>
      <c r="AI11718" s="115" t="e">
        <f>VLOOKUP(A11718,'[2]دراسات قانونية'!$A$3:$E$600,1,0)</f>
        <v>#N/A</v>
      </c>
    </row>
    <row r="11719" spans="1:35" x14ac:dyDescent="0.25">
      <c r="A11719" s="243">
        <v>339789</v>
      </c>
      <c r="B11719" s="244" t="s">
        <v>15976</v>
      </c>
      <c r="C11719" s="244" t="s">
        <v>227</v>
      </c>
      <c r="D11719" s="245" t="s">
        <v>612</v>
      </c>
      <c r="F11719" s="237"/>
      <c r="G11719" s="245"/>
      <c r="I11719" t="s">
        <v>107</v>
      </c>
      <c r="J11719" s="244"/>
      <c r="U11719"/>
      <c r="V11719">
        <v>0</v>
      </c>
      <c r="W11719" s="244"/>
      <c r="AI11719" s="115" t="e">
        <f>VLOOKUP(A11719,'[2]دراسات قانونية'!$A$3:$E$600,1,0)</f>
        <v>#N/A</v>
      </c>
    </row>
    <row r="11720" spans="1:35" hidden="1" x14ac:dyDescent="0.25">
      <c r="A11720" s="246">
        <v>339790</v>
      </c>
      <c r="B11720" s="247" t="s">
        <v>15977</v>
      </c>
      <c r="C11720" s="247" t="s">
        <v>231</v>
      </c>
      <c r="D11720" s="248" t="s">
        <v>521</v>
      </c>
      <c r="E11720"/>
      <c r="F11720" s="126"/>
      <c r="G11720" s="248"/>
      <c r="H11720"/>
      <c r="I11720" t="s">
        <v>5306</v>
      </c>
      <c r="J11720" s="247"/>
      <c r="K11720"/>
      <c r="L11720"/>
      <c r="M11720"/>
      <c r="N11720"/>
      <c r="O11720"/>
      <c r="P11720"/>
      <c r="Q11720"/>
      <c r="U11720"/>
      <c r="V11720">
        <v>0</v>
      </c>
      <c r="W11720" s="247"/>
      <c r="X11720"/>
      <c r="Y11720"/>
      <c r="Z11720"/>
      <c r="AA11720"/>
      <c r="AB11720"/>
      <c r="AC11720"/>
      <c r="AD11720"/>
      <c r="AE11720"/>
      <c r="AF11720"/>
      <c r="AG11720"/>
    </row>
    <row r="11721" spans="1:35" x14ac:dyDescent="0.25">
      <c r="A11721" s="243">
        <v>339791</v>
      </c>
      <c r="B11721" s="244" t="s">
        <v>15978</v>
      </c>
      <c r="C11721" s="244" t="s">
        <v>212</v>
      </c>
      <c r="D11721" s="245" t="s">
        <v>437</v>
      </c>
      <c r="F11721" s="237"/>
      <c r="G11721" s="245"/>
      <c r="I11721" t="s">
        <v>107</v>
      </c>
      <c r="J11721" s="244"/>
      <c r="U11721"/>
      <c r="V11721">
        <v>0</v>
      </c>
      <c r="W11721" s="244"/>
      <c r="AI11721" s="115" t="e">
        <f>VLOOKUP(A11721,'[2]دراسات قانونية'!$A$3:$E$600,1,0)</f>
        <v>#N/A</v>
      </c>
    </row>
    <row r="11722" spans="1:35" hidden="1" x14ac:dyDescent="0.25">
      <c r="A11722" s="246">
        <v>339792</v>
      </c>
      <c r="B11722" s="247" t="s">
        <v>15979</v>
      </c>
      <c r="C11722" s="247" t="s">
        <v>821</v>
      </c>
      <c r="D11722" s="248" t="s">
        <v>239</v>
      </c>
      <c r="E11722"/>
      <c r="F11722" s="126"/>
      <c r="G11722" s="248"/>
      <c r="H11722"/>
      <c r="I11722" t="s">
        <v>129</v>
      </c>
      <c r="J11722" s="247"/>
      <c r="K11722"/>
      <c r="L11722"/>
      <c r="M11722"/>
      <c r="N11722"/>
      <c r="O11722"/>
      <c r="P11722"/>
      <c r="Q11722"/>
      <c r="U11722"/>
      <c r="V11722">
        <v>0</v>
      </c>
      <c r="W11722" s="247"/>
      <c r="X11722"/>
      <c r="Y11722"/>
      <c r="Z11722"/>
      <c r="AA11722"/>
      <c r="AB11722"/>
      <c r="AC11722"/>
      <c r="AD11722"/>
      <c r="AE11722"/>
      <c r="AF11722"/>
      <c r="AG11722"/>
      <c r="AH11722" s="115" t="s">
        <v>4308</v>
      </c>
    </row>
    <row r="11723" spans="1:35" hidden="1" x14ac:dyDescent="0.25">
      <c r="A11723" s="246">
        <v>339793</v>
      </c>
      <c r="B11723" s="247" t="s">
        <v>15980</v>
      </c>
      <c r="C11723" s="247" t="s">
        <v>670</v>
      </c>
      <c r="D11723" s="248" t="s">
        <v>1698</v>
      </c>
      <c r="E11723"/>
      <c r="F11723" s="126"/>
      <c r="G11723" s="248"/>
      <c r="H11723"/>
      <c r="I11723" t="s">
        <v>129</v>
      </c>
      <c r="J11723" s="247"/>
      <c r="K11723"/>
      <c r="L11723"/>
      <c r="M11723"/>
      <c r="N11723"/>
      <c r="O11723"/>
      <c r="P11723"/>
      <c r="Q11723"/>
      <c r="U11723"/>
      <c r="V11723">
        <v>0</v>
      </c>
      <c r="W11723" s="247"/>
      <c r="X11723"/>
      <c r="Y11723"/>
      <c r="Z11723"/>
      <c r="AA11723"/>
      <c r="AB11723"/>
      <c r="AC11723"/>
      <c r="AD11723"/>
      <c r="AE11723"/>
      <c r="AF11723"/>
      <c r="AG11723"/>
    </row>
    <row r="11724" spans="1:35" hidden="1" x14ac:dyDescent="0.25">
      <c r="A11724" s="246">
        <v>339794</v>
      </c>
      <c r="B11724" s="247" t="s">
        <v>15981</v>
      </c>
      <c r="C11724" s="247" t="s">
        <v>15982</v>
      </c>
      <c r="D11724" s="248" t="s">
        <v>407</v>
      </c>
      <c r="E11724"/>
      <c r="F11724" s="126"/>
      <c r="G11724" s="248"/>
      <c r="H11724"/>
      <c r="I11724" t="s">
        <v>129</v>
      </c>
      <c r="J11724" s="247"/>
      <c r="K11724"/>
      <c r="L11724"/>
      <c r="M11724"/>
      <c r="N11724"/>
      <c r="O11724"/>
      <c r="P11724"/>
      <c r="Q11724"/>
      <c r="U11724"/>
      <c r="V11724">
        <v>0</v>
      </c>
      <c r="W11724" s="247"/>
      <c r="X11724"/>
      <c r="Y11724"/>
      <c r="Z11724"/>
      <c r="AA11724"/>
      <c r="AB11724"/>
      <c r="AC11724"/>
      <c r="AD11724"/>
      <c r="AE11724"/>
      <c r="AF11724"/>
      <c r="AG11724"/>
    </row>
    <row r="11725" spans="1:35" x14ac:dyDescent="0.25">
      <c r="A11725" s="243">
        <v>339795</v>
      </c>
      <c r="B11725" s="244" t="s">
        <v>15983</v>
      </c>
      <c r="C11725" s="244" t="s">
        <v>593</v>
      </c>
      <c r="D11725" s="245" t="s">
        <v>275</v>
      </c>
      <c r="F11725" s="237"/>
      <c r="G11725" s="245"/>
      <c r="I11725" t="s">
        <v>107</v>
      </c>
      <c r="J11725" s="244"/>
      <c r="U11725"/>
      <c r="V11725">
        <v>0</v>
      </c>
      <c r="W11725" s="244"/>
      <c r="AI11725" s="115" t="e">
        <f>VLOOKUP(A11725,'[2]دراسات قانونية'!$A$3:$E$600,1,0)</f>
        <v>#N/A</v>
      </c>
    </row>
    <row r="11726" spans="1:35" hidden="1" x14ac:dyDescent="0.25">
      <c r="A11726" s="246">
        <v>339796</v>
      </c>
      <c r="B11726" s="247" t="s">
        <v>15984</v>
      </c>
      <c r="C11726" s="247" t="s">
        <v>291</v>
      </c>
      <c r="D11726" s="248" t="s">
        <v>15985</v>
      </c>
      <c r="E11726"/>
      <c r="F11726" s="126"/>
      <c r="G11726" s="248"/>
      <c r="H11726"/>
      <c r="I11726" t="s">
        <v>129</v>
      </c>
      <c r="J11726" s="247"/>
      <c r="K11726"/>
      <c r="L11726"/>
      <c r="M11726"/>
      <c r="N11726"/>
      <c r="O11726"/>
      <c r="P11726"/>
      <c r="Q11726"/>
      <c r="U11726"/>
      <c r="V11726">
        <v>0</v>
      </c>
      <c r="W11726" s="247"/>
      <c r="X11726"/>
      <c r="Y11726"/>
      <c r="Z11726"/>
      <c r="AA11726"/>
      <c r="AB11726"/>
      <c r="AC11726"/>
      <c r="AD11726"/>
      <c r="AE11726"/>
      <c r="AF11726"/>
      <c r="AG11726"/>
    </row>
    <row r="11727" spans="1:35" x14ac:dyDescent="0.25">
      <c r="A11727" s="243">
        <v>339797</v>
      </c>
      <c r="B11727" s="244" t="s">
        <v>15986</v>
      </c>
      <c r="C11727" s="244" t="s">
        <v>980</v>
      </c>
      <c r="D11727" s="245" t="s">
        <v>1235</v>
      </c>
      <c r="F11727" s="237"/>
      <c r="G11727" s="245"/>
      <c r="I11727" t="s">
        <v>107</v>
      </c>
      <c r="J11727" s="244"/>
      <c r="U11727"/>
      <c r="V11727">
        <v>0</v>
      </c>
      <c r="W11727" s="244"/>
      <c r="AG11727" s="115" t="s">
        <v>4308</v>
      </c>
      <c r="AH11727" s="115" t="s">
        <v>4308</v>
      </c>
      <c r="AI11727" s="115" t="e">
        <f>VLOOKUP(A11727,'[2]دراسات قانونية'!$A$3:$E$600,1,0)</f>
        <v>#N/A</v>
      </c>
    </row>
    <row r="11728" spans="1:35" hidden="1" x14ac:dyDescent="0.25">
      <c r="A11728" s="246">
        <v>339798</v>
      </c>
      <c r="B11728" s="247" t="s">
        <v>2618</v>
      </c>
      <c r="C11728" s="247" t="s">
        <v>295</v>
      </c>
      <c r="D11728" s="248" t="s">
        <v>281</v>
      </c>
      <c r="E11728"/>
      <c r="F11728" s="126"/>
      <c r="G11728" s="248"/>
      <c r="H11728"/>
      <c r="I11728" t="s">
        <v>129</v>
      </c>
      <c r="J11728" s="247"/>
      <c r="K11728"/>
      <c r="L11728"/>
      <c r="M11728"/>
      <c r="N11728"/>
      <c r="O11728"/>
      <c r="P11728"/>
      <c r="Q11728"/>
      <c r="U11728"/>
      <c r="V11728">
        <v>0</v>
      </c>
      <c r="W11728" s="247"/>
      <c r="X11728"/>
      <c r="Y11728"/>
      <c r="Z11728"/>
      <c r="AA11728"/>
      <c r="AB11728"/>
      <c r="AC11728"/>
      <c r="AD11728"/>
      <c r="AE11728"/>
      <c r="AF11728"/>
      <c r="AG11728"/>
    </row>
    <row r="11729" spans="1:35" hidden="1" x14ac:dyDescent="0.25">
      <c r="A11729" s="246">
        <v>339799</v>
      </c>
      <c r="B11729" s="247" t="s">
        <v>2618</v>
      </c>
      <c r="C11729" s="247" t="s">
        <v>339</v>
      </c>
      <c r="D11729" s="248" t="s">
        <v>15987</v>
      </c>
      <c r="E11729"/>
      <c r="F11729" s="126"/>
      <c r="G11729" s="248"/>
      <c r="H11729"/>
      <c r="I11729" t="s">
        <v>136</v>
      </c>
      <c r="J11729" s="247"/>
      <c r="K11729"/>
      <c r="L11729"/>
      <c r="M11729"/>
      <c r="N11729"/>
      <c r="O11729"/>
      <c r="P11729"/>
      <c r="Q11729"/>
      <c r="U11729"/>
      <c r="V11729">
        <v>0</v>
      </c>
      <c r="W11729" s="247"/>
      <c r="X11729"/>
      <c r="Y11729"/>
      <c r="Z11729"/>
      <c r="AA11729"/>
      <c r="AB11729"/>
      <c r="AC11729"/>
      <c r="AD11729"/>
      <c r="AE11729"/>
      <c r="AF11729"/>
      <c r="AG11729"/>
      <c r="AH11729" s="115" t="s">
        <v>4308</v>
      </c>
    </row>
    <row r="11730" spans="1:35" x14ac:dyDescent="0.25">
      <c r="A11730" s="243">
        <v>339800</v>
      </c>
      <c r="B11730" s="244" t="s">
        <v>15988</v>
      </c>
      <c r="C11730" s="244" t="s">
        <v>570</v>
      </c>
      <c r="D11730" s="245" t="s">
        <v>1654</v>
      </c>
      <c r="F11730" s="237"/>
      <c r="G11730" s="245"/>
      <c r="I11730" t="s">
        <v>107</v>
      </c>
      <c r="J11730" s="244"/>
      <c r="U11730"/>
      <c r="V11730">
        <v>0</v>
      </c>
      <c r="W11730" s="244"/>
      <c r="AG11730" s="115" t="s">
        <v>4308</v>
      </c>
      <c r="AH11730" s="115" t="s">
        <v>4308</v>
      </c>
      <c r="AI11730" s="115" t="e">
        <f>VLOOKUP(A11730,'[2]دراسات قانونية'!$A$3:$E$600,1,0)</f>
        <v>#N/A</v>
      </c>
    </row>
    <row r="11731" spans="1:35" x14ac:dyDescent="0.25">
      <c r="A11731" s="243">
        <v>339801</v>
      </c>
      <c r="B11731" s="244" t="s">
        <v>15989</v>
      </c>
      <c r="C11731" s="244" t="s">
        <v>527</v>
      </c>
      <c r="D11731" s="245" t="s">
        <v>5191</v>
      </c>
      <c r="F11731" s="237"/>
      <c r="G11731" s="245"/>
      <c r="I11731" t="s">
        <v>107</v>
      </c>
      <c r="J11731" s="244"/>
      <c r="U11731"/>
      <c r="V11731">
        <v>0</v>
      </c>
      <c r="W11731" s="244"/>
      <c r="AG11731" s="115" t="s">
        <v>4308</v>
      </c>
      <c r="AH11731" s="115" t="s">
        <v>4308</v>
      </c>
      <c r="AI11731" s="115" t="e">
        <f>VLOOKUP(A11731,'[2]دراسات قانونية'!$A$3:$E$600,1,0)</f>
        <v>#N/A</v>
      </c>
    </row>
    <row r="11732" spans="1:35" hidden="1" x14ac:dyDescent="0.25">
      <c r="A11732" s="246">
        <v>339802</v>
      </c>
      <c r="B11732" s="247" t="s">
        <v>15990</v>
      </c>
      <c r="C11732" s="247" t="s">
        <v>15991</v>
      </c>
      <c r="D11732" s="248" t="s">
        <v>1495</v>
      </c>
      <c r="E11732"/>
      <c r="F11732" s="126"/>
      <c r="G11732" s="248"/>
      <c r="H11732"/>
      <c r="I11732" t="s">
        <v>5306</v>
      </c>
      <c r="J11732" s="247"/>
      <c r="K11732"/>
      <c r="L11732"/>
      <c r="M11732"/>
      <c r="N11732"/>
      <c r="O11732"/>
      <c r="P11732"/>
      <c r="Q11732"/>
      <c r="U11732"/>
      <c r="V11732">
        <v>0</v>
      </c>
      <c r="W11732" s="247"/>
      <c r="X11732"/>
      <c r="Y11732"/>
      <c r="Z11732"/>
      <c r="AA11732"/>
      <c r="AB11732"/>
      <c r="AC11732"/>
      <c r="AD11732"/>
      <c r="AE11732"/>
      <c r="AF11732"/>
      <c r="AG11732"/>
    </row>
    <row r="11733" spans="1:35" x14ac:dyDescent="0.25">
      <c r="A11733" s="243">
        <v>339803</v>
      </c>
      <c r="B11733" s="244" t="s">
        <v>15992</v>
      </c>
      <c r="C11733" s="244" t="s">
        <v>481</v>
      </c>
      <c r="D11733" s="245" t="s">
        <v>1389</v>
      </c>
      <c r="F11733" s="237"/>
      <c r="G11733" s="245"/>
      <c r="I11733" t="s">
        <v>107</v>
      </c>
      <c r="J11733" s="244"/>
      <c r="U11733"/>
      <c r="V11733">
        <v>0</v>
      </c>
      <c r="W11733" s="244"/>
      <c r="AG11733" s="115" t="s">
        <v>4308</v>
      </c>
      <c r="AH11733" s="115" t="s">
        <v>4308</v>
      </c>
      <c r="AI11733" s="115" t="e">
        <f>VLOOKUP(A11733,'[2]دراسات قانونية'!$A$3:$E$600,1,0)</f>
        <v>#N/A</v>
      </c>
    </row>
    <row r="11734" spans="1:35" hidden="1" x14ac:dyDescent="0.25">
      <c r="A11734" s="246">
        <v>339804</v>
      </c>
      <c r="B11734" s="247" t="s">
        <v>15993</v>
      </c>
      <c r="C11734" s="247" t="s">
        <v>227</v>
      </c>
      <c r="D11734" s="248" t="s">
        <v>238</v>
      </c>
      <c r="E11734"/>
      <c r="F11734" s="126"/>
      <c r="G11734" s="248"/>
      <c r="H11734"/>
      <c r="I11734" t="s">
        <v>129</v>
      </c>
      <c r="J11734" s="247"/>
      <c r="K11734"/>
      <c r="L11734"/>
      <c r="M11734"/>
      <c r="N11734"/>
      <c r="O11734"/>
      <c r="P11734"/>
      <c r="Q11734"/>
      <c r="U11734"/>
      <c r="V11734">
        <v>0</v>
      </c>
      <c r="W11734" s="247"/>
      <c r="X11734"/>
      <c r="Y11734"/>
      <c r="Z11734"/>
      <c r="AA11734"/>
      <c r="AB11734"/>
      <c r="AC11734"/>
      <c r="AD11734"/>
      <c r="AE11734"/>
      <c r="AF11734"/>
      <c r="AG11734"/>
    </row>
    <row r="11735" spans="1:35" hidden="1" x14ac:dyDescent="0.25">
      <c r="A11735" s="246">
        <v>339805</v>
      </c>
      <c r="B11735" s="247" t="s">
        <v>15994</v>
      </c>
      <c r="C11735" s="247" t="s">
        <v>339</v>
      </c>
      <c r="D11735" s="248" t="s">
        <v>1319</v>
      </c>
      <c r="E11735"/>
      <c r="F11735" s="126"/>
      <c r="G11735" s="248"/>
      <c r="H11735"/>
      <c r="I11735" t="s">
        <v>129</v>
      </c>
      <c r="J11735" s="247"/>
      <c r="K11735"/>
      <c r="L11735"/>
      <c r="M11735"/>
      <c r="N11735"/>
      <c r="O11735"/>
      <c r="P11735"/>
      <c r="Q11735"/>
      <c r="U11735"/>
      <c r="V11735">
        <v>0</v>
      </c>
      <c r="W11735" s="247"/>
      <c r="X11735"/>
      <c r="Y11735"/>
      <c r="Z11735"/>
      <c r="AA11735"/>
      <c r="AB11735"/>
      <c r="AC11735"/>
      <c r="AD11735"/>
      <c r="AE11735"/>
      <c r="AF11735"/>
      <c r="AG11735"/>
    </row>
    <row r="11736" spans="1:35" hidden="1" x14ac:dyDescent="0.25">
      <c r="A11736" s="243">
        <v>339806</v>
      </c>
      <c r="B11736" s="244" t="s">
        <v>15995</v>
      </c>
      <c r="C11736" s="244" t="s">
        <v>1129</v>
      </c>
      <c r="D11736" s="245" t="s">
        <v>444</v>
      </c>
      <c r="F11736" s="237"/>
      <c r="G11736" s="245"/>
      <c r="I11736" t="s">
        <v>7128</v>
      </c>
      <c r="J11736" s="244"/>
      <c r="U11736"/>
      <c r="V11736">
        <v>0</v>
      </c>
      <c r="W11736" s="244"/>
    </row>
    <row r="11737" spans="1:35" hidden="1" x14ac:dyDescent="0.25">
      <c r="A11737" s="246">
        <v>339807</v>
      </c>
      <c r="B11737" s="247" t="s">
        <v>15996</v>
      </c>
      <c r="C11737" s="247" t="s">
        <v>324</v>
      </c>
      <c r="D11737" s="248" t="s">
        <v>9319</v>
      </c>
      <c r="E11737"/>
      <c r="F11737" s="126"/>
      <c r="G11737" s="248"/>
      <c r="H11737"/>
      <c r="I11737" t="s">
        <v>129</v>
      </c>
      <c r="J11737" s="247"/>
      <c r="K11737"/>
      <c r="L11737"/>
      <c r="M11737"/>
      <c r="N11737"/>
      <c r="O11737"/>
      <c r="P11737"/>
      <c r="Q11737"/>
      <c r="U11737"/>
      <c r="V11737">
        <v>0</v>
      </c>
      <c r="W11737" s="247"/>
      <c r="X11737"/>
      <c r="Y11737"/>
      <c r="Z11737"/>
      <c r="AA11737"/>
      <c r="AB11737"/>
      <c r="AC11737"/>
      <c r="AD11737"/>
      <c r="AE11737"/>
      <c r="AF11737"/>
      <c r="AG11737"/>
    </row>
    <row r="11738" spans="1:35" hidden="1" x14ac:dyDescent="0.25">
      <c r="A11738" s="246">
        <v>339808</v>
      </c>
      <c r="B11738" s="247" t="s">
        <v>15997</v>
      </c>
      <c r="C11738" s="247" t="s">
        <v>250</v>
      </c>
      <c r="D11738" s="248" t="s">
        <v>935</v>
      </c>
      <c r="E11738"/>
      <c r="F11738" s="126"/>
      <c r="G11738" s="248"/>
      <c r="H11738"/>
      <c r="I11738" t="s">
        <v>129</v>
      </c>
      <c r="J11738" s="247"/>
      <c r="K11738"/>
      <c r="L11738"/>
      <c r="M11738"/>
      <c r="N11738"/>
      <c r="O11738"/>
      <c r="P11738"/>
      <c r="Q11738"/>
      <c r="U11738"/>
      <c r="V11738">
        <v>0</v>
      </c>
      <c r="W11738" s="247"/>
      <c r="X11738"/>
      <c r="Y11738"/>
      <c r="Z11738"/>
      <c r="AA11738"/>
      <c r="AB11738"/>
      <c r="AC11738"/>
      <c r="AD11738"/>
      <c r="AE11738"/>
      <c r="AF11738"/>
      <c r="AG11738"/>
    </row>
    <row r="11739" spans="1:35" hidden="1" x14ac:dyDescent="0.25">
      <c r="A11739" s="246">
        <v>339809</v>
      </c>
      <c r="B11739" s="247" t="s">
        <v>15998</v>
      </c>
      <c r="C11739" s="247" t="s">
        <v>1038</v>
      </c>
      <c r="D11739" s="248" t="s">
        <v>15999</v>
      </c>
      <c r="E11739"/>
      <c r="F11739" s="126"/>
      <c r="G11739" s="248"/>
      <c r="H11739"/>
      <c r="I11739" t="s">
        <v>136</v>
      </c>
      <c r="J11739" s="247"/>
      <c r="K11739"/>
      <c r="L11739"/>
      <c r="M11739"/>
      <c r="N11739"/>
      <c r="O11739"/>
      <c r="P11739"/>
      <c r="Q11739"/>
      <c r="U11739"/>
      <c r="V11739">
        <v>0</v>
      </c>
      <c r="W11739" s="247"/>
      <c r="X11739"/>
      <c r="Y11739"/>
      <c r="Z11739"/>
      <c r="AA11739"/>
      <c r="AB11739"/>
      <c r="AC11739"/>
      <c r="AD11739"/>
      <c r="AE11739"/>
      <c r="AF11739"/>
      <c r="AG11739"/>
    </row>
    <row r="11740" spans="1:35" x14ac:dyDescent="0.25">
      <c r="A11740" s="243">
        <v>339810</v>
      </c>
      <c r="B11740" s="244" t="s">
        <v>16000</v>
      </c>
      <c r="C11740" s="244" t="s">
        <v>710</v>
      </c>
      <c r="D11740" s="245" t="s">
        <v>1869</v>
      </c>
      <c r="F11740" s="237"/>
      <c r="G11740" s="245"/>
      <c r="I11740" t="s">
        <v>107</v>
      </c>
      <c r="J11740" s="244"/>
      <c r="U11740"/>
      <c r="V11740">
        <v>0</v>
      </c>
      <c r="W11740" s="244"/>
      <c r="AG11740" s="115" t="s">
        <v>4308</v>
      </c>
      <c r="AH11740" s="115" t="s">
        <v>4308</v>
      </c>
      <c r="AI11740" s="115" t="e">
        <f>VLOOKUP(A11740,'[2]دراسات قانونية'!$A$3:$E$600,1,0)</f>
        <v>#N/A</v>
      </c>
    </row>
    <row r="11741" spans="1:35" hidden="1" x14ac:dyDescent="0.25">
      <c r="A11741" s="246">
        <v>339811</v>
      </c>
      <c r="B11741" s="247" t="s">
        <v>16001</v>
      </c>
      <c r="C11741" s="247" t="s">
        <v>250</v>
      </c>
      <c r="D11741" s="248" t="s">
        <v>16002</v>
      </c>
      <c r="E11741"/>
      <c r="F11741" s="126"/>
      <c r="G11741" s="248"/>
      <c r="H11741"/>
      <c r="I11741" t="s">
        <v>129</v>
      </c>
      <c r="J11741" s="247"/>
      <c r="K11741"/>
      <c r="L11741"/>
      <c r="M11741"/>
      <c r="N11741"/>
      <c r="O11741"/>
      <c r="P11741"/>
      <c r="Q11741"/>
      <c r="U11741"/>
      <c r="V11741">
        <v>0</v>
      </c>
      <c r="W11741" s="247"/>
      <c r="X11741"/>
      <c r="Y11741"/>
      <c r="Z11741"/>
      <c r="AA11741"/>
      <c r="AB11741"/>
      <c r="AC11741"/>
      <c r="AD11741"/>
      <c r="AE11741"/>
      <c r="AF11741"/>
      <c r="AG11741"/>
    </row>
    <row r="11742" spans="1:35" x14ac:dyDescent="0.25">
      <c r="A11742" s="243">
        <v>339812</v>
      </c>
      <c r="B11742" s="244" t="s">
        <v>16003</v>
      </c>
      <c r="C11742" s="244" t="s">
        <v>322</v>
      </c>
      <c r="D11742" s="245" t="s">
        <v>16004</v>
      </c>
      <c r="F11742" s="237"/>
      <c r="G11742" s="245"/>
      <c r="I11742" t="s">
        <v>107</v>
      </c>
      <c r="J11742" s="244"/>
      <c r="U11742"/>
      <c r="V11742">
        <v>0</v>
      </c>
      <c r="W11742" s="244"/>
      <c r="AI11742" s="115" t="e">
        <f>VLOOKUP(A11742,'[2]دراسات قانونية'!$A$3:$E$600,1,0)</f>
        <v>#N/A</v>
      </c>
    </row>
    <row r="11743" spans="1:35" x14ac:dyDescent="0.25">
      <c r="A11743" s="243">
        <v>339813</v>
      </c>
      <c r="B11743" s="244" t="s">
        <v>16005</v>
      </c>
      <c r="C11743" s="244" t="s">
        <v>1105</v>
      </c>
      <c r="D11743" s="245" t="s">
        <v>16006</v>
      </c>
      <c r="F11743" s="237"/>
      <c r="G11743" s="245"/>
      <c r="I11743" t="s">
        <v>107</v>
      </c>
      <c r="J11743" s="244"/>
      <c r="U11743"/>
      <c r="V11743">
        <v>0</v>
      </c>
      <c r="W11743" s="244"/>
      <c r="AI11743" s="115" t="e">
        <f>VLOOKUP(A11743,'[2]دراسات قانونية'!$A$3:$E$600,1,0)</f>
        <v>#N/A</v>
      </c>
    </row>
    <row r="11744" spans="1:35" hidden="1" x14ac:dyDescent="0.25">
      <c r="A11744" s="246">
        <v>339814</v>
      </c>
      <c r="B11744" s="247" t="s">
        <v>16007</v>
      </c>
      <c r="C11744" s="247" t="s">
        <v>593</v>
      </c>
      <c r="D11744" s="248" t="s">
        <v>312</v>
      </c>
      <c r="E11744"/>
      <c r="F11744" s="126"/>
      <c r="G11744" s="248"/>
      <c r="H11744"/>
      <c r="I11744" t="s">
        <v>129</v>
      </c>
      <c r="J11744" s="247"/>
      <c r="K11744"/>
      <c r="L11744"/>
      <c r="M11744"/>
      <c r="N11744"/>
      <c r="O11744"/>
      <c r="P11744"/>
      <c r="Q11744"/>
      <c r="U11744"/>
      <c r="V11744">
        <v>0</v>
      </c>
      <c r="W11744" s="247"/>
      <c r="X11744"/>
      <c r="Y11744"/>
      <c r="Z11744"/>
      <c r="AA11744"/>
      <c r="AB11744"/>
      <c r="AC11744"/>
      <c r="AD11744"/>
      <c r="AE11744"/>
      <c r="AF11744"/>
      <c r="AG11744"/>
    </row>
    <row r="11745" spans="1:35" hidden="1" x14ac:dyDescent="0.25">
      <c r="A11745" s="246">
        <v>339815</v>
      </c>
      <c r="B11745" s="247" t="s">
        <v>16008</v>
      </c>
      <c r="C11745" s="247" t="s">
        <v>481</v>
      </c>
      <c r="D11745" s="248" t="s">
        <v>526</v>
      </c>
      <c r="E11745"/>
      <c r="F11745" s="126"/>
      <c r="G11745" s="248"/>
      <c r="H11745"/>
      <c r="I11745" t="s">
        <v>5306</v>
      </c>
      <c r="J11745" s="247"/>
      <c r="K11745"/>
      <c r="L11745"/>
      <c r="M11745"/>
      <c r="N11745"/>
      <c r="O11745"/>
      <c r="P11745"/>
      <c r="Q11745"/>
      <c r="U11745"/>
      <c r="V11745">
        <v>0</v>
      </c>
      <c r="W11745" s="247"/>
      <c r="X11745"/>
      <c r="Y11745"/>
      <c r="Z11745"/>
      <c r="AA11745"/>
      <c r="AB11745"/>
      <c r="AC11745"/>
      <c r="AD11745"/>
      <c r="AE11745"/>
      <c r="AF11745"/>
      <c r="AG11745"/>
    </row>
    <row r="11746" spans="1:35" x14ac:dyDescent="0.25">
      <c r="A11746" s="243">
        <v>339816</v>
      </c>
      <c r="B11746" s="244" t="s">
        <v>16009</v>
      </c>
      <c r="C11746" s="244" t="s">
        <v>9289</v>
      </c>
      <c r="D11746" s="245" t="s">
        <v>947</v>
      </c>
      <c r="F11746" s="237"/>
      <c r="G11746" s="245"/>
      <c r="I11746" t="s">
        <v>107</v>
      </c>
      <c r="J11746" s="244"/>
      <c r="U11746"/>
      <c r="V11746">
        <v>0</v>
      </c>
      <c r="W11746" s="244"/>
      <c r="AG11746" s="115" t="s">
        <v>4308</v>
      </c>
      <c r="AH11746" s="115" t="s">
        <v>4308</v>
      </c>
      <c r="AI11746" s="115" t="e">
        <f>VLOOKUP(A11746,'[2]دراسات قانونية'!$A$3:$E$600,1,0)</f>
        <v>#N/A</v>
      </c>
    </row>
    <row r="11747" spans="1:35" x14ac:dyDescent="0.25">
      <c r="A11747" s="243">
        <v>339817</v>
      </c>
      <c r="B11747" s="244" t="s">
        <v>16010</v>
      </c>
      <c r="C11747" s="244" t="s">
        <v>212</v>
      </c>
      <c r="D11747" s="245" t="s">
        <v>445</v>
      </c>
      <c r="F11747" s="237"/>
      <c r="G11747" s="245"/>
      <c r="I11747" t="s">
        <v>107</v>
      </c>
      <c r="J11747" s="244"/>
      <c r="U11747"/>
      <c r="V11747">
        <v>0</v>
      </c>
      <c r="W11747" s="244"/>
      <c r="AI11747" s="115" t="e">
        <f>VLOOKUP(A11747,'[2]دراسات قانونية'!$A$3:$E$600,1,0)</f>
        <v>#N/A</v>
      </c>
    </row>
    <row r="11748" spans="1:35" hidden="1" x14ac:dyDescent="0.25">
      <c r="A11748" s="246">
        <v>339818</v>
      </c>
      <c r="B11748" s="247" t="s">
        <v>16011</v>
      </c>
      <c r="C11748" s="247" t="s">
        <v>904</v>
      </c>
      <c r="D11748" s="248" t="s">
        <v>2247</v>
      </c>
      <c r="E11748"/>
      <c r="F11748" s="126"/>
      <c r="G11748" s="248"/>
      <c r="H11748"/>
      <c r="I11748" t="s">
        <v>129</v>
      </c>
      <c r="J11748" s="247"/>
      <c r="K11748"/>
      <c r="L11748"/>
      <c r="M11748"/>
      <c r="N11748"/>
      <c r="O11748"/>
      <c r="P11748"/>
      <c r="Q11748"/>
      <c r="U11748"/>
      <c r="V11748">
        <v>0</v>
      </c>
      <c r="W11748" s="247"/>
      <c r="X11748"/>
      <c r="Y11748"/>
      <c r="Z11748"/>
      <c r="AA11748"/>
      <c r="AB11748"/>
      <c r="AC11748"/>
      <c r="AD11748"/>
      <c r="AE11748"/>
      <c r="AF11748"/>
      <c r="AG11748" t="s">
        <v>4308</v>
      </c>
      <c r="AH11748" s="115" t="s">
        <v>4308</v>
      </c>
    </row>
    <row r="11749" spans="1:35" hidden="1" x14ac:dyDescent="0.25">
      <c r="A11749" s="246">
        <v>339819</v>
      </c>
      <c r="B11749" s="247" t="s">
        <v>16012</v>
      </c>
      <c r="C11749" s="247" t="s">
        <v>422</v>
      </c>
      <c r="D11749" s="248" t="s">
        <v>15175</v>
      </c>
      <c r="E11749"/>
      <c r="F11749" s="126"/>
      <c r="G11749" s="248"/>
      <c r="H11749"/>
      <c r="I11749" t="s">
        <v>129</v>
      </c>
      <c r="J11749" s="247"/>
      <c r="K11749"/>
      <c r="L11749"/>
      <c r="M11749"/>
      <c r="N11749"/>
      <c r="O11749"/>
      <c r="P11749"/>
      <c r="Q11749"/>
      <c r="U11749"/>
      <c r="V11749">
        <v>0</v>
      </c>
      <c r="W11749" s="247"/>
      <c r="X11749"/>
      <c r="Y11749"/>
      <c r="Z11749"/>
      <c r="AA11749"/>
      <c r="AB11749"/>
      <c r="AC11749"/>
      <c r="AD11749"/>
      <c r="AE11749"/>
      <c r="AF11749"/>
      <c r="AG11749"/>
    </row>
    <row r="11750" spans="1:35" hidden="1" x14ac:dyDescent="0.25">
      <c r="A11750" s="246">
        <v>339820</v>
      </c>
      <c r="B11750" s="247" t="s">
        <v>16013</v>
      </c>
      <c r="C11750" s="247" t="s">
        <v>209</v>
      </c>
      <c r="D11750" s="248" t="s">
        <v>312</v>
      </c>
      <c r="E11750"/>
      <c r="F11750" s="126"/>
      <c r="G11750" s="248"/>
      <c r="H11750"/>
      <c r="I11750" t="s">
        <v>129</v>
      </c>
      <c r="J11750" s="247"/>
      <c r="K11750"/>
      <c r="L11750"/>
      <c r="M11750"/>
      <c r="N11750"/>
      <c r="O11750"/>
      <c r="P11750"/>
      <c r="Q11750"/>
      <c r="U11750"/>
      <c r="V11750">
        <v>0</v>
      </c>
      <c r="W11750" s="247"/>
      <c r="X11750"/>
      <c r="Y11750"/>
      <c r="Z11750"/>
      <c r="AA11750"/>
      <c r="AB11750"/>
      <c r="AC11750"/>
      <c r="AD11750"/>
      <c r="AE11750"/>
      <c r="AF11750"/>
      <c r="AG11750"/>
    </row>
    <row r="11751" spans="1:35" hidden="1" x14ac:dyDescent="0.25">
      <c r="A11751" s="246">
        <v>339821</v>
      </c>
      <c r="B11751" s="247" t="s">
        <v>16014</v>
      </c>
      <c r="C11751" s="247" t="s">
        <v>581</v>
      </c>
      <c r="D11751" s="248" t="s">
        <v>220</v>
      </c>
      <c r="E11751"/>
      <c r="F11751" s="126"/>
      <c r="G11751" s="248"/>
      <c r="H11751"/>
      <c r="I11751" t="s">
        <v>136</v>
      </c>
      <c r="J11751" s="247"/>
      <c r="K11751"/>
      <c r="L11751"/>
      <c r="M11751"/>
      <c r="N11751"/>
      <c r="O11751"/>
      <c r="P11751"/>
      <c r="Q11751"/>
      <c r="U11751"/>
      <c r="V11751">
        <v>0</v>
      </c>
      <c r="W11751" s="247"/>
      <c r="X11751"/>
      <c r="Y11751"/>
      <c r="Z11751"/>
      <c r="AA11751"/>
      <c r="AB11751"/>
      <c r="AC11751"/>
      <c r="AD11751"/>
      <c r="AE11751"/>
      <c r="AF11751"/>
      <c r="AG11751"/>
    </row>
    <row r="11752" spans="1:35" x14ac:dyDescent="0.25">
      <c r="A11752" s="243">
        <v>339822</v>
      </c>
      <c r="B11752" s="244" t="s">
        <v>16015</v>
      </c>
      <c r="C11752" s="244" t="s">
        <v>348</v>
      </c>
      <c r="D11752" s="245" t="s">
        <v>832</v>
      </c>
      <c r="F11752" s="237"/>
      <c r="G11752" s="245"/>
      <c r="I11752" t="s">
        <v>107</v>
      </c>
      <c r="J11752" s="244"/>
      <c r="U11752"/>
      <c r="V11752">
        <v>0</v>
      </c>
      <c r="W11752" s="244"/>
      <c r="AG11752" s="115" t="s">
        <v>4308</v>
      </c>
      <c r="AH11752" s="115" t="s">
        <v>4308</v>
      </c>
      <c r="AI11752" s="115" t="e">
        <f>VLOOKUP(A11752,'[2]دراسات قانونية'!$A$3:$E$600,1,0)</f>
        <v>#N/A</v>
      </c>
    </row>
    <row r="11753" spans="1:35" hidden="1" x14ac:dyDescent="0.25">
      <c r="A11753" s="246">
        <v>339823</v>
      </c>
      <c r="B11753" s="247" t="s">
        <v>16016</v>
      </c>
      <c r="C11753" s="247" t="s">
        <v>680</v>
      </c>
      <c r="D11753" s="248" t="s">
        <v>16017</v>
      </c>
      <c r="E11753"/>
      <c r="F11753" s="126"/>
      <c r="G11753" s="248"/>
      <c r="H11753"/>
      <c r="I11753" t="s">
        <v>129</v>
      </c>
      <c r="J11753" s="247"/>
      <c r="K11753"/>
      <c r="L11753"/>
      <c r="M11753"/>
      <c r="N11753"/>
      <c r="O11753"/>
      <c r="P11753"/>
      <c r="Q11753"/>
      <c r="U11753"/>
      <c r="V11753">
        <v>0</v>
      </c>
      <c r="W11753" s="247"/>
      <c r="X11753"/>
      <c r="Y11753"/>
      <c r="Z11753"/>
      <c r="AA11753"/>
      <c r="AB11753"/>
      <c r="AC11753"/>
      <c r="AD11753"/>
      <c r="AE11753"/>
      <c r="AF11753"/>
      <c r="AG11753"/>
    </row>
    <row r="11754" spans="1:35" hidden="1" x14ac:dyDescent="0.25">
      <c r="A11754" s="246">
        <v>339824</v>
      </c>
      <c r="B11754" s="247" t="s">
        <v>16018</v>
      </c>
      <c r="C11754" s="247" t="s">
        <v>229</v>
      </c>
      <c r="D11754" s="248" t="s">
        <v>15590</v>
      </c>
      <c r="E11754"/>
      <c r="F11754" s="126"/>
      <c r="G11754" s="248"/>
      <c r="H11754"/>
      <c r="I11754" t="s">
        <v>129</v>
      </c>
      <c r="J11754" s="247"/>
      <c r="K11754"/>
      <c r="L11754"/>
      <c r="M11754"/>
      <c r="N11754"/>
      <c r="O11754"/>
      <c r="P11754"/>
      <c r="Q11754"/>
      <c r="U11754"/>
      <c r="V11754">
        <v>0</v>
      </c>
      <c r="W11754" s="247"/>
      <c r="X11754"/>
      <c r="Y11754"/>
      <c r="Z11754"/>
      <c r="AA11754"/>
      <c r="AB11754"/>
      <c r="AC11754"/>
      <c r="AD11754"/>
      <c r="AE11754"/>
      <c r="AF11754"/>
      <c r="AG11754"/>
    </row>
    <row r="11755" spans="1:35" x14ac:dyDescent="0.25">
      <c r="A11755" s="243">
        <v>339825</v>
      </c>
      <c r="B11755" s="244" t="s">
        <v>16019</v>
      </c>
      <c r="C11755" s="244" t="s">
        <v>5396</v>
      </c>
      <c r="D11755" s="245" t="s">
        <v>1046</v>
      </c>
      <c r="F11755" s="237"/>
      <c r="G11755" s="245"/>
      <c r="I11755" t="s">
        <v>107</v>
      </c>
      <c r="J11755" s="244"/>
      <c r="U11755"/>
      <c r="V11755">
        <v>0</v>
      </c>
      <c r="W11755" s="244"/>
      <c r="AI11755" s="115" t="e">
        <f>VLOOKUP(A11755,'[2]دراسات قانونية'!$A$3:$E$600,1,0)</f>
        <v>#N/A</v>
      </c>
    </row>
    <row r="11756" spans="1:35" x14ac:dyDescent="0.25">
      <c r="A11756" s="243">
        <v>339826</v>
      </c>
      <c r="B11756" s="244" t="s">
        <v>16020</v>
      </c>
      <c r="C11756" s="244" t="s">
        <v>636</v>
      </c>
      <c r="D11756" s="245" t="s">
        <v>365</v>
      </c>
      <c r="F11756" s="237"/>
      <c r="G11756" s="245"/>
      <c r="I11756" t="s">
        <v>107</v>
      </c>
      <c r="J11756" s="244"/>
      <c r="U11756"/>
      <c r="V11756">
        <v>0</v>
      </c>
      <c r="W11756" s="244"/>
      <c r="AI11756" s="115" t="e">
        <f>VLOOKUP(A11756,'[2]دراسات قانونية'!$A$3:$E$600,1,0)</f>
        <v>#N/A</v>
      </c>
    </row>
    <row r="11757" spans="1:35" hidden="1" x14ac:dyDescent="0.25">
      <c r="A11757" s="246">
        <v>339827</v>
      </c>
      <c r="B11757" s="247" t="s">
        <v>16021</v>
      </c>
      <c r="C11757" s="247" t="s">
        <v>250</v>
      </c>
      <c r="D11757" s="248" t="s">
        <v>12501</v>
      </c>
      <c r="E11757"/>
      <c r="F11757" s="126"/>
      <c r="G11757" s="248"/>
      <c r="H11757"/>
      <c r="I11757" t="s">
        <v>129</v>
      </c>
      <c r="J11757" s="247"/>
      <c r="K11757"/>
      <c r="L11757"/>
      <c r="M11757"/>
      <c r="N11757"/>
      <c r="O11757"/>
      <c r="P11757"/>
      <c r="Q11757"/>
      <c r="U11757"/>
      <c r="V11757">
        <v>0</v>
      </c>
      <c r="W11757" s="247"/>
      <c r="X11757"/>
      <c r="Y11757"/>
      <c r="Z11757"/>
      <c r="AA11757"/>
      <c r="AB11757"/>
      <c r="AC11757"/>
      <c r="AD11757"/>
      <c r="AE11757"/>
      <c r="AF11757"/>
      <c r="AG11757"/>
    </row>
    <row r="11758" spans="1:35" x14ac:dyDescent="0.25">
      <c r="A11758" s="243">
        <v>339828</v>
      </c>
      <c r="B11758" s="244" t="s">
        <v>16022</v>
      </c>
      <c r="C11758" s="244" t="s">
        <v>546</v>
      </c>
      <c r="D11758" s="245" t="s">
        <v>435</v>
      </c>
      <c r="F11758" s="237"/>
      <c r="G11758" s="245"/>
      <c r="I11758" t="s">
        <v>107</v>
      </c>
      <c r="J11758" s="244"/>
      <c r="U11758"/>
      <c r="V11758">
        <v>0</v>
      </c>
      <c r="W11758" s="244"/>
      <c r="AG11758" s="115" t="s">
        <v>4308</v>
      </c>
      <c r="AH11758" s="115" t="s">
        <v>4308</v>
      </c>
      <c r="AI11758" s="115" t="e">
        <f>VLOOKUP(A11758,'[2]دراسات قانونية'!$A$3:$E$600,1,0)</f>
        <v>#N/A</v>
      </c>
    </row>
    <row r="11759" spans="1:35" hidden="1" x14ac:dyDescent="0.25">
      <c r="A11759" s="246">
        <v>339829</v>
      </c>
      <c r="B11759" s="247" t="s">
        <v>16023</v>
      </c>
      <c r="C11759" s="247" t="s">
        <v>250</v>
      </c>
      <c r="D11759" s="248" t="s">
        <v>407</v>
      </c>
      <c r="E11759"/>
      <c r="F11759" s="126"/>
      <c r="G11759" s="248"/>
      <c r="H11759"/>
      <c r="I11759" t="s">
        <v>129</v>
      </c>
      <c r="J11759" s="247"/>
      <c r="K11759"/>
      <c r="L11759"/>
      <c r="M11759"/>
      <c r="N11759"/>
      <c r="O11759"/>
      <c r="P11759"/>
      <c r="Q11759"/>
      <c r="U11759"/>
      <c r="V11759">
        <v>0</v>
      </c>
      <c r="W11759" s="247"/>
      <c r="X11759"/>
      <c r="Y11759"/>
      <c r="Z11759"/>
      <c r="AA11759"/>
      <c r="AB11759"/>
      <c r="AC11759"/>
      <c r="AD11759"/>
      <c r="AE11759"/>
      <c r="AF11759"/>
      <c r="AG11759"/>
    </row>
    <row r="11760" spans="1:35" hidden="1" x14ac:dyDescent="0.25">
      <c r="A11760" s="246">
        <v>339830</v>
      </c>
      <c r="B11760" s="247" t="s">
        <v>16024</v>
      </c>
      <c r="C11760" s="247" t="s">
        <v>5380</v>
      </c>
      <c r="D11760" s="248" t="s">
        <v>576</v>
      </c>
      <c r="E11760"/>
      <c r="F11760" s="126"/>
      <c r="G11760" s="248"/>
      <c r="H11760"/>
      <c r="I11760" t="s">
        <v>136</v>
      </c>
      <c r="J11760" s="247"/>
      <c r="K11760"/>
      <c r="L11760"/>
      <c r="M11760"/>
      <c r="N11760"/>
      <c r="O11760"/>
      <c r="P11760"/>
      <c r="Q11760"/>
      <c r="U11760"/>
      <c r="V11760">
        <v>0</v>
      </c>
      <c r="W11760" s="247"/>
      <c r="X11760"/>
      <c r="Y11760"/>
      <c r="Z11760"/>
      <c r="AA11760"/>
      <c r="AB11760"/>
      <c r="AC11760"/>
      <c r="AD11760"/>
      <c r="AE11760"/>
      <c r="AF11760"/>
      <c r="AG11760"/>
    </row>
    <row r="11761" spans="1:35" hidden="1" x14ac:dyDescent="0.25">
      <c r="A11761" s="246">
        <v>339831</v>
      </c>
      <c r="B11761" s="247" t="s">
        <v>16025</v>
      </c>
      <c r="C11761" s="247" t="s">
        <v>227</v>
      </c>
      <c r="D11761" s="248" t="s">
        <v>585</v>
      </c>
      <c r="E11761"/>
      <c r="F11761" s="126"/>
      <c r="G11761" s="248"/>
      <c r="H11761"/>
      <c r="I11761" t="s">
        <v>129</v>
      </c>
      <c r="J11761" s="247"/>
      <c r="K11761"/>
      <c r="L11761"/>
      <c r="M11761"/>
      <c r="N11761"/>
      <c r="O11761"/>
      <c r="P11761"/>
      <c r="Q11761"/>
      <c r="U11761"/>
      <c r="V11761">
        <v>0</v>
      </c>
      <c r="W11761" s="247"/>
      <c r="X11761"/>
      <c r="Y11761"/>
      <c r="Z11761"/>
      <c r="AA11761"/>
      <c r="AB11761"/>
      <c r="AC11761"/>
      <c r="AD11761"/>
      <c r="AE11761"/>
      <c r="AF11761"/>
      <c r="AG11761"/>
    </row>
    <row r="11762" spans="1:35" x14ac:dyDescent="0.25">
      <c r="A11762" s="243">
        <v>339832</v>
      </c>
      <c r="B11762" s="244" t="s">
        <v>16026</v>
      </c>
      <c r="C11762" s="244" t="s">
        <v>683</v>
      </c>
      <c r="D11762" s="245" t="s">
        <v>306</v>
      </c>
      <c r="F11762" s="237"/>
      <c r="G11762" s="245"/>
      <c r="I11762" t="s">
        <v>107</v>
      </c>
      <c r="J11762" s="244"/>
      <c r="U11762"/>
      <c r="V11762">
        <v>0</v>
      </c>
      <c r="W11762" s="244"/>
      <c r="AG11762" s="115" t="s">
        <v>4308</v>
      </c>
      <c r="AH11762" s="115" t="s">
        <v>4308</v>
      </c>
      <c r="AI11762" s="115" t="e">
        <f>VLOOKUP(A11762,'[2]دراسات قانونية'!$A$3:$E$600,1,0)</f>
        <v>#N/A</v>
      </c>
    </row>
    <row r="11763" spans="1:35" hidden="1" x14ac:dyDescent="0.25">
      <c r="A11763" s="246">
        <v>339833</v>
      </c>
      <c r="B11763" s="247" t="s">
        <v>9615</v>
      </c>
      <c r="C11763" s="247" t="s">
        <v>10248</v>
      </c>
      <c r="D11763" s="248" t="s">
        <v>861</v>
      </c>
      <c r="E11763"/>
      <c r="F11763" s="126"/>
      <c r="G11763" s="248"/>
      <c r="H11763"/>
      <c r="I11763" t="s">
        <v>129</v>
      </c>
      <c r="J11763" s="247"/>
      <c r="K11763"/>
      <c r="L11763"/>
      <c r="M11763"/>
      <c r="N11763"/>
      <c r="O11763"/>
      <c r="P11763"/>
      <c r="Q11763"/>
      <c r="U11763"/>
      <c r="V11763">
        <v>0</v>
      </c>
      <c r="W11763" s="247"/>
      <c r="X11763"/>
      <c r="Y11763"/>
      <c r="Z11763"/>
      <c r="AA11763"/>
      <c r="AB11763"/>
      <c r="AC11763"/>
      <c r="AD11763"/>
      <c r="AE11763"/>
      <c r="AF11763"/>
      <c r="AG11763"/>
      <c r="AH11763" s="115" t="s">
        <v>4308</v>
      </c>
    </row>
    <row r="11764" spans="1:35" hidden="1" x14ac:dyDescent="0.25">
      <c r="A11764" s="246">
        <v>339834</v>
      </c>
      <c r="B11764" s="247" t="s">
        <v>16027</v>
      </c>
      <c r="C11764" s="247" t="s">
        <v>250</v>
      </c>
      <c r="D11764" s="248" t="s">
        <v>445</v>
      </c>
      <c r="E11764"/>
      <c r="F11764" s="126"/>
      <c r="G11764" s="248"/>
      <c r="H11764"/>
      <c r="I11764" t="s">
        <v>5306</v>
      </c>
      <c r="J11764" s="247"/>
      <c r="K11764"/>
      <c r="L11764"/>
      <c r="M11764"/>
      <c r="N11764"/>
      <c r="O11764"/>
      <c r="P11764"/>
      <c r="Q11764"/>
      <c r="U11764"/>
      <c r="V11764">
        <v>0</v>
      </c>
      <c r="W11764" s="247"/>
      <c r="X11764"/>
      <c r="Y11764"/>
      <c r="Z11764"/>
      <c r="AA11764"/>
      <c r="AB11764"/>
      <c r="AC11764"/>
      <c r="AD11764"/>
      <c r="AE11764"/>
      <c r="AF11764"/>
      <c r="AG11764"/>
    </row>
    <row r="11765" spans="1:35" hidden="1" x14ac:dyDescent="0.25">
      <c r="A11765" s="246">
        <v>339835</v>
      </c>
      <c r="B11765" s="247" t="s">
        <v>16028</v>
      </c>
      <c r="C11765" s="247" t="s">
        <v>727</v>
      </c>
      <c r="D11765" s="248" t="s">
        <v>276</v>
      </c>
      <c r="E11765"/>
      <c r="F11765" s="126"/>
      <c r="G11765" s="248"/>
      <c r="H11765"/>
      <c r="I11765" t="s">
        <v>129</v>
      </c>
      <c r="J11765" s="247"/>
      <c r="K11765"/>
      <c r="L11765"/>
      <c r="M11765"/>
      <c r="N11765"/>
      <c r="O11765"/>
      <c r="P11765"/>
      <c r="Q11765"/>
      <c r="U11765"/>
      <c r="V11765">
        <v>0</v>
      </c>
      <c r="W11765" s="247"/>
      <c r="X11765"/>
      <c r="Y11765"/>
      <c r="Z11765"/>
      <c r="AA11765"/>
      <c r="AB11765"/>
      <c r="AC11765"/>
      <c r="AD11765"/>
      <c r="AE11765"/>
      <c r="AF11765"/>
      <c r="AG11765"/>
    </row>
    <row r="11766" spans="1:35" hidden="1" x14ac:dyDescent="0.25">
      <c r="A11766" s="246">
        <v>339836</v>
      </c>
      <c r="B11766" s="247" t="s">
        <v>16029</v>
      </c>
      <c r="C11766" s="247" t="s">
        <v>1015</v>
      </c>
      <c r="D11766" s="248" t="s">
        <v>409</v>
      </c>
      <c r="E11766"/>
      <c r="F11766" s="126"/>
      <c r="G11766" s="248"/>
      <c r="H11766"/>
      <c r="I11766" t="s">
        <v>5306</v>
      </c>
      <c r="J11766" s="247"/>
      <c r="K11766"/>
      <c r="L11766"/>
      <c r="M11766"/>
      <c r="N11766"/>
      <c r="O11766"/>
      <c r="P11766"/>
      <c r="Q11766"/>
      <c r="U11766"/>
      <c r="V11766">
        <v>0</v>
      </c>
      <c r="W11766" s="247"/>
      <c r="X11766"/>
      <c r="Y11766"/>
      <c r="Z11766"/>
      <c r="AA11766"/>
      <c r="AB11766"/>
      <c r="AC11766"/>
      <c r="AD11766"/>
      <c r="AE11766"/>
      <c r="AF11766"/>
      <c r="AG11766"/>
    </row>
    <row r="11767" spans="1:35" x14ac:dyDescent="0.25">
      <c r="A11767" s="243">
        <v>339837</v>
      </c>
      <c r="B11767" s="244" t="s">
        <v>16030</v>
      </c>
      <c r="C11767" s="244" t="s">
        <v>209</v>
      </c>
      <c r="D11767" s="245" t="s">
        <v>342</v>
      </c>
      <c r="F11767" s="237"/>
      <c r="G11767" s="245"/>
      <c r="I11767" t="s">
        <v>107</v>
      </c>
      <c r="J11767" s="244"/>
      <c r="U11767"/>
      <c r="V11767">
        <v>0</v>
      </c>
      <c r="W11767" s="244"/>
      <c r="AH11767" s="115" t="s">
        <v>4308</v>
      </c>
      <c r="AI11767" s="115" t="e">
        <f>VLOOKUP(A11767,'[2]دراسات قانونية'!$A$3:$E$600,1,0)</f>
        <v>#N/A</v>
      </c>
    </row>
    <row r="11768" spans="1:35" x14ac:dyDescent="0.25">
      <c r="A11768" s="243">
        <v>339838</v>
      </c>
      <c r="B11768" s="244" t="s">
        <v>16031</v>
      </c>
      <c r="C11768" s="244" t="s">
        <v>609</v>
      </c>
      <c r="D11768" s="245" t="s">
        <v>16032</v>
      </c>
      <c r="F11768" s="237"/>
      <c r="G11768" s="245"/>
      <c r="I11768" t="s">
        <v>107</v>
      </c>
      <c r="J11768" s="244"/>
      <c r="U11768"/>
      <c r="V11768">
        <v>0</v>
      </c>
      <c r="W11768" s="244"/>
      <c r="AH11768" s="115" t="s">
        <v>4308</v>
      </c>
      <c r="AI11768" s="115" t="e">
        <f>VLOOKUP(A11768,'[2]دراسات قانونية'!$A$3:$E$600,1,0)</f>
        <v>#N/A</v>
      </c>
    </row>
    <row r="11769" spans="1:35" hidden="1" x14ac:dyDescent="0.25">
      <c r="A11769" s="246">
        <v>339839</v>
      </c>
      <c r="B11769" s="247" t="s">
        <v>16033</v>
      </c>
      <c r="C11769" s="247" t="s">
        <v>980</v>
      </c>
      <c r="D11769" s="248" t="s">
        <v>777</v>
      </c>
      <c r="E11769"/>
      <c r="F11769" s="126"/>
      <c r="G11769" s="248"/>
      <c r="H11769"/>
      <c r="I11769" t="s">
        <v>129</v>
      </c>
      <c r="J11769" s="247"/>
      <c r="K11769"/>
      <c r="L11769"/>
      <c r="M11769"/>
      <c r="N11769"/>
      <c r="O11769"/>
      <c r="P11769"/>
      <c r="Q11769"/>
      <c r="U11769"/>
      <c r="V11769">
        <v>0</v>
      </c>
      <c r="W11769" s="247"/>
      <c r="X11769"/>
      <c r="Y11769"/>
      <c r="Z11769"/>
      <c r="AA11769"/>
      <c r="AB11769"/>
      <c r="AC11769"/>
      <c r="AD11769"/>
      <c r="AE11769"/>
      <c r="AF11769"/>
      <c r="AG11769"/>
      <c r="AH11769" s="115" t="s">
        <v>4308</v>
      </c>
    </row>
    <row r="11770" spans="1:35" hidden="1" x14ac:dyDescent="0.25">
      <c r="A11770" s="246">
        <v>339840</v>
      </c>
      <c r="B11770" s="247" t="s">
        <v>1439</v>
      </c>
      <c r="C11770" s="247" t="s">
        <v>223</v>
      </c>
      <c r="D11770" s="248" t="s">
        <v>838</v>
      </c>
      <c r="E11770"/>
      <c r="F11770" s="126"/>
      <c r="G11770" s="248"/>
      <c r="H11770"/>
      <c r="I11770" t="s">
        <v>129</v>
      </c>
      <c r="J11770" s="247"/>
      <c r="K11770"/>
      <c r="L11770"/>
      <c r="M11770"/>
      <c r="N11770"/>
      <c r="O11770"/>
      <c r="P11770"/>
      <c r="Q11770"/>
      <c r="U11770"/>
      <c r="V11770">
        <v>0</v>
      </c>
      <c r="W11770" s="247"/>
      <c r="X11770"/>
      <c r="Y11770"/>
      <c r="Z11770"/>
      <c r="AA11770"/>
      <c r="AB11770"/>
      <c r="AC11770"/>
      <c r="AD11770"/>
      <c r="AE11770"/>
      <c r="AF11770"/>
      <c r="AG11770"/>
      <c r="AH11770" s="115" t="s">
        <v>4308</v>
      </c>
    </row>
    <row r="11771" spans="1:35" x14ac:dyDescent="0.25">
      <c r="A11771" s="243">
        <v>339841</v>
      </c>
      <c r="B11771" s="244" t="s">
        <v>16034</v>
      </c>
      <c r="C11771" s="244" t="s">
        <v>593</v>
      </c>
      <c r="D11771" s="245" t="s">
        <v>10182</v>
      </c>
      <c r="F11771" s="237"/>
      <c r="G11771" s="245"/>
      <c r="I11771" t="s">
        <v>107</v>
      </c>
      <c r="J11771" s="244"/>
      <c r="U11771"/>
      <c r="V11771">
        <v>0</v>
      </c>
      <c r="W11771" s="244"/>
      <c r="AG11771" s="115" t="s">
        <v>4308</v>
      </c>
      <c r="AH11771" s="115" t="s">
        <v>4308</v>
      </c>
      <c r="AI11771" s="115" t="e">
        <f>VLOOKUP(A11771,'[2]دراسات قانونية'!$A$3:$E$600,1,0)</f>
        <v>#N/A</v>
      </c>
    </row>
    <row r="11772" spans="1:35" x14ac:dyDescent="0.25">
      <c r="A11772" s="243">
        <v>339842</v>
      </c>
      <c r="B11772" s="244" t="s">
        <v>16035</v>
      </c>
      <c r="C11772" s="244" t="s">
        <v>16036</v>
      </c>
      <c r="D11772" s="245" t="s">
        <v>1028</v>
      </c>
      <c r="F11772" s="237"/>
      <c r="G11772" s="245"/>
      <c r="I11772" t="s">
        <v>107</v>
      </c>
      <c r="J11772" s="244"/>
      <c r="U11772"/>
      <c r="V11772">
        <v>0</v>
      </c>
      <c r="W11772" s="244"/>
      <c r="AG11772" s="115" t="s">
        <v>4308</v>
      </c>
      <c r="AH11772" s="115" t="s">
        <v>4308</v>
      </c>
      <c r="AI11772" s="115" t="e">
        <f>VLOOKUP(A11772,'[2]دراسات قانونية'!$A$3:$E$600,1,0)</f>
        <v>#N/A</v>
      </c>
    </row>
    <row r="11773" spans="1:35" hidden="1" x14ac:dyDescent="0.25">
      <c r="A11773" s="246">
        <v>339843</v>
      </c>
      <c r="B11773" s="247" t="s">
        <v>16037</v>
      </c>
      <c r="C11773" s="247" t="s">
        <v>15593</v>
      </c>
      <c r="D11773" s="248" t="s">
        <v>230</v>
      </c>
      <c r="E11773"/>
      <c r="F11773" s="126"/>
      <c r="G11773" s="248"/>
      <c r="H11773"/>
      <c r="I11773" t="s">
        <v>129</v>
      </c>
      <c r="J11773" s="247"/>
      <c r="K11773"/>
      <c r="L11773"/>
      <c r="M11773"/>
      <c r="N11773"/>
      <c r="O11773"/>
      <c r="P11773"/>
      <c r="Q11773"/>
      <c r="U11773"/>
      <c r="V11773">
        <v>0</v>
      </c>
      <c r="W11773" s="247"/>
      <c r="X11773"/>
      <c r="Y11773"/>
      <c r="Z11773"/>
      <c r="AA11773"/>
      <c r="AB11773"/>
      <c r="AC11773"/>
      <c r="AD11773"/>
      <c r="AE11773"/>
      <c r="AF11773"/>
      <c r="AG11773"/>
    </row>
    <row r="11774" spans="1:35" x14ac:dyDescent="0.25">
      <c r="A11774" s="243">
        <v>339844</v>
      </c>
      <c r="B11774" s="244" t="s">
        <v>16038</v>
      </c>
      <c r="C11774" s="244" t="s">
        <v>337</v>
      </c>
      <c r="D11774" s="245" t="s">
        <v>320</v>
      </c>
      <c r="F11774" s="237"/>
      <c r="G11774" s="245"/>
      <c r="I11774" t="s">
        <v>107</v>
      </c>
      <c r="J11774" s="244"/>
      <c r="U11774"/>
      <c r="V11774">
        <v>0</v>
      </c>
      <c r="W11774" s="244"/>
      <c r="AG11774" s="115" t="s">
        <v>4308</v>
      </c>
      <c r="AH11774" s="115" t="s">
        <v>4308</v>
      </c>
      <c r="AI11774" s="115" t="e">
        <f>VLOOKUP(A11774,'[2]دراسات قانونية'!$A$3:$E$600,1,0)</f>
        <v>#N/A</v>
      </c>
    </row>
    <row r="11775" spans="1:35" hidden="1" x14ac:dyDescent="0.25">
      <c r="A11775" s="246">
        <v>339845</v>
      </c>
      <c r="B11775" s="247" t="s">
        <v>12244</v>
      </c>
      <c r="C11775" s="247" t="s">
        <v>1050</v>
      </c>
      <c r="D11775" s="248" t="s">
        <v>268</v>
      </c>
      <c r="E11775"/>
      <c r="F11775" s="126"/>
      <c r="G11775" s="248"/>
      <c r="H11775"/>
      <c r="I11775" t="s">
        <v>129</v>
      </c>
      <c r="J11775" s="247"/>
      <c r="K11775"/>
      <c r="L11775"/>
      <c r="M11775"/>
      <c r="N11775"/>
      <c r="O11775"/>
      <c r="P11775"/>
      <c r="Q11775"/>
      <c r="U11775"/>
      <c r="V11775">
        <v>0</v>
      </c>
      <c r="W11775" s="247"/>
      <c r="X11775"/>
      <c r="Y11775"/>
      <c r="Z11775"/>
      <c r="AA11775"/>
      <c r="AB11775"/>
      <c r="AC11775"/>
      <c r="AD11775"/>
      <c r="AE11775"/>
      <c r="AF11775"/>
      <c r="AG11775"/>
    </row>
    <row r="11776" spans="1:35" hidden="1" x14ac:dyDescent="0.25">
      <c r="A11776" s="246">
        <v>339846</v>
      </c>
      <c r="B11776" s="247" t="s">
        <v>16039</v>
      </c>
      <c r="C11776" s="247" t="s">
        <v>219</v>
      </c>
      <c r="D11776" s="248" t="s">
        <v>230</v>
      </c>
      <c r="E11776"/>
      <c r="F11776" s="126"/>
      <c r="G11776" s="248"/>
      <c r="H11776"/>
      <c r="I11776" t="s">
        <v>5306</v>
      </c>
      <c r="J11776" s="247"/>
      <c r="K11776"/>
      <c r="L11776"/>
      <c r="M11776"/>
      <c r="N11776"/>
      <c r="O11776"/>
      <c r="P11776"/>
      <c r="Q11776"/>
      <c r="U11776"/>
      <c r="V11776">
        <v>0</v>
      </c>
      <c r="W11776" s="247"/>
      <c r="X11776"/>
      <c r="Y11776"/>
      <c r="Z11776"/>
      <c r="AA11776"/>
      <c r="AB11776"/>
      <c r="AC11776"/>
      <c r="AD11776"/>
      <c r="AE11776"/>
      <c r="AF11776"/>
      <c r="AG11776"/>
    </row>
    <row r="11777" spans="1:35" x14ac:dyDescent="0.25">
      <c r="A11777" s="243">
        <v>339847</v>
      </c>
      <c r="B11777" s="244" t="s">
        <v>16040</v>
      </c>
      <c r="C11777" s="244" t="s">
        <v>264</v>
      </c>
      <c r="D11777" s="245" t="s">
        <v>693</v>
      </c>
      <c r="F11777" s="237"/>
      <c r="G11777" s="245"/>
      <c r="I11777" t="s">
        <v>107</v>
      </c>
      <c r="J11777" s="244"/>
      <c r="U11777"/>
      <c r="V11777">
        <v>0</v>
      </c>
      <c r="W11777" s="244"/>
      <c r="AH11777" s="115" t="s">
        <v>4308</v>
      </c>
      <c r="AI11777" s="115" t="e">
        <f>VLOOKUP(A11777,'[2]دراسات قانونية'!$A$3:$E$600,1,0)</f>
        <v>#N/A</v>
      </c>
    </row>
    <row r="11778" spans="1:35" x14ac:dyDescent="0.25">
      <c r="A11778" s="243">
        <v>339848</v>
      </c>
      <c r="B11778" s="244" t="s">
        <v>8537</v>
      </c>
      <c r="C11778" s="244" t="s">
        <v>244</v>
      </c>
      <c r="D11778" s="245" t="s">
        <v>445</v>
      </c>
      <c r="F11778" s="237"/>
      <c r="G11778" s="245"/>
      <c r="I11778" t="s">
        <v>107</v>
      </c>
      <c r="J11778" s="244"/>
      <c r="U11778"/>
      <c r="V11778">
        <v>0</v>
      </c>
      <c r="W11778" s="244"/>
      <c r="AI11778" s="115" t="e">
        <f>VLOOKUP(A11778,'[2]دراسات قانونية'!$A$3:$E$600,1,0)</f>
        <v>#N/A</v>
      </c>
    </row>
    <row r="11779" spans="1:35" hidden="1" x14ac:dyDescent="0.25">
      <c r="A11779" s="243">
        <v>339849</v>
      </c>
      <c r="B11779" s="244" t="s">
        <v>16041</v>
      </c>
      <c r="C11779" s="244" t="s">
        <v>364</v>
      </c>
      <c r="D11779" s="245" t="s">
        <v>6776</v>
      </c>
      <c r="F11779" s="237"/>
      <c r="G11779" s="245"/>
      <c r="I11779" t="s">
        <v>7128</v>
      </c>
      <c r="J11779" s="244"/>
      <c r="U11779"/>
      <c r="V11779">
        <v>0</v>
      </c>
      <c r="W11779" s="244"/>
    </row>
    <row r="11780" spans="1:35" hidden="1" x14ac:dyDescent="0.25">
      <c r="A11780" s="246">
        <v>339850</v>
      </c>
      <c r="B11780" s="247" t="s">
        <v>16042</v>
      </c>
      <c r="C11780" s="247" t="s">
        <v>16043</v>
      </c>
      <c r="D11780" s="248" t="s">
        <v>405</v>
      </c>
      <c r="E11780"/>
      <c r="F11780" s="126"/>
      <c r="G11780" s="248"/>
      <c r="H11780"/>
      <c r="I11780" t="s">
        <v>129</v>
      </c>
      <c r="J11780" s="247"/>
      <c r="K11780"/>
      <c r="L11780"/>
      <c r="M11780"/>
      <c r="N11780"/>
      <c r="O11780"/>
      <c r="P11780"/>
      <c r="Q11780"/>
      <c r="U11780"/>
      <c r="V11780">
        <v>0</v>
      </c>
      <c r="W11780" s="247"/>
      <c r="X11780"/>
      <c r="Y11780"/>
      <c r="Z11780"/>
      <c r="AA11780"/>
      <c r="AB11780"/>
      <c r="AC11780"/>
      <c r="AD11780"/>
      <c r="AE11780"/>
      <c r="AF11780"/>
      <c r="AG11780"/>
    </row>
    <row r="11781" spans="1:35" x14ac:dyDescent="0.25">
      <c r="A11781" s="243">
        <v>339851</v>
      </c>
      <c r="B11781" s="244" t="s">
        <v>16044</v>
      </c>
      <c r="C11781" s="244" t="s">
        <v>581</v>
      </c>
      <c r="D11781" s="245" t="s">
        <v>230</v>
      </c>
      <c r="F11781" s="237"/>
      <c r="G11781" s="245"/>
      <c r="I11781" t="s">
        <v>107</v>
      </c>
      <c r="J11781" s="244"/>
      <c r="U11781"/>
      <c r="V11781">
        <v>0</v>
      </c>
      <c r="W11781" s="244"/>
      <c r="AG11781" s="115" t="s">
        <v>4308</v>
      </c>
      <c r="AH11781" s="115" t="s">
        <v>4308</v>
      </c>
      <c r="AI11781" s="115" t="e">
        <f>VLOOKUP(A11781,'[2]دراسات قانونية'!$A$3:$E$600,1,0)</f>
        <v>#N/A</v>
      </c>
    </row>
    <row r="11782" spans="1:35" x14ac:dyDescent="0.25">
      <c r="A11782" s="243">
        <v>339852</v>
      </c>
      <c r="B11782" s="244" t="s">
        <v>16045</v>
      </c>
      <c r="C11782" s="244" t="s">
        <v>355</v>
      </c>
      <c r="D11782" s="245" t="s">
        <v>11503</v>
      </c>
      <c r="F11782" s="237"/>
      <c r="G11782" s="245"/>
      <c r="I11782" t="s">
        <v>107</v>
      </c>
      <c r="J11782" s="244"/>
      <c r="U11782"/>
      <c r="V11782">
        <v>0</v>
      </c>
      <c r="W11782" s="244"/>
      <c r="AH11782" s="115" t="s">
        <v>4308</v>
      </c>
      <c r="AI11782" s="115" t="e">
        <f>VLOOKUP(A11782,'[2]دراسات قانونية'!$A$3:$E$600,1,0)</f>
        <v>#N/A</v>
      </c>
    </row>
    <row r="11783" spans="1:35" hidden="1" x14ac:dyDescent="0.25">
      <c r="A11783" s="243">
        <v>339853</v>
      </c>
      <c r="B11783" s="244" t="s">
        <v>16046</v>
      </c>
      <c r="C11783" s="244" t="s">
        <v>981</v>
      </c>
      <c r="D11783" s="245" t="s">
        <v>536</v>
      </c>
      <c r="F11783" s="237"/>
      <c r="G11783" s="245"/>
      <c r="I11783" t="s">
        <v>7128</v>
      </c>
      <c r="J11783" s="244"/>
      <c r="U11783"/>
      <c r="V11783">
        <v>0</v>
      </c>
      <c r="W11783" s="244"/>
    </row>
    <row r="11784" spans="1:35" x14ac:dyDescent="0.25">
      <c r="A11784" s="243">
        <v>339854</v>
      </c>
      <c r="B11784" s="244" t="s">
        <v>12267</v>
      </c>
      <c r="C11784" s="244" t="s">
        <v>212</v>
      </c>
      <c r="D11784" s="245" t="s">
        <v>238</v>
      </c>
      <c r="F11784" s="237"/>
      <c r="G11784" s="245"/>
      <c r="I11784" t="s">
        <v>107</v>
      </c>
      <c r="J11784" s="244"/>
      <c r="U11784"/>
      <c r="V11784">
        <v>0</v>
      </c>
      <c r="W11784" s="244"/>
      <c r="AG11784" s="115" t="s">
        <v>4308</v>
      </c>
      <c r="AH11784" s="115" t="s">
        <v>4308</v>
      </c>
      <c r="AI11784" s="115" t="e">
        <f>VLOOKUP(A11784,'[2]دراسات قانونية'!$A$3:$E$600,1,0)</f>
        <v>#N/A</v>
      </c>
    </row>
    <row r="11785" spans="1:35" x14ac:dyDescent="0.25">
      <c r="A11785" s="243">
        <v>339855</v>
      </c>
      <c r="B11785" s="244" t="s">
        <v>16047</v>
      </c>
      <c r="C11785" s="244" t="s">
        <v>271</v>
      </c>
      <c r="D11785" s="245" t="s">
        <v>4607</v>
      </c>
      <c r="F11785" s="237"/>
      <c r="G11785" s="245"/>
      <c r="I11785" t="s">
        <v>107</v>
      </c>
      <c r="J11785" s="244"/>
      <c r="U11785"/>
      <c r="V11785">
        <v>0</v>
      </c>
      <c r="W11785" s="244"/>
      <c r="AH11785" s="115" t="s">
        <v>4308</v>
      </c>
      <c r="AI11785" s="115" t="e">
        <f>VLOOKUP(A11785,'[2]دراسات قانونية'!$A$3:$E$600,1,0)</f>
        <v>#N/A</v>
      </c>
    </row>
    <row r="11786" spans="1:35" hidden="1" x14ac:dyDescent="0.25">
      <c r="A11786" s="246">
        <v>339856</v>
      </c>
      <c r="B11786" s="247" t="s">
        <v>16048</v>
      </c>
      <c r="C11786" s="247" t="s">
        <v>332</v>
      </c>
      <c r="D11786" s="248" t="s">
        <v>281</v>
      </c>
      <c r="E11786"/>
      <c r="F11786" s="126"/>
      <c r="G11786" s="248"/>
      <c r="H11786"/>
      <c r="I11786" t="s">
        <v>129</v>
      </c>
      <c r="J11786" s="247"/>
      <c r="K11786"/>
      <c r="L11786"/>
      <c r="M11786"/>
      <c r="N11786"/>
      <c r="O11786"/>
      <c r="P11786"/>
      <c r="Q11786"/>
      <c r="U11786"/>
      <c r="V11786">
        <v>0</v>
      </c>
      <c r="W11786" s="247"/>
      <c r="X11786"/>
      <c r="Y11786"/>
      <c r="Z11786"/>
      <c r="AA11786"/>
      <c r="AB11786"/>
      <c r="AC11786"/>
      <c r="AD11786"/>
      <c r="AE11786"/>
      <c r="AF11786"/>
      <c r="AG11786"/>
    </row>
    <row r="11787" spans="1:35" hidden="1" x14ac:dyDescent="0.25">
      <c r="A11787" s="246">
        <v>339857</v>
      </c>
      <c r="B11787" s="247" t="s">
        <v>16049</v>
      </c>
      <c r="C11787" s="247" t="s">
        <v>6757</v>
      </c>
      <c r="D11787" s="248" t="s">
        <v>352</v>
      </c>
      <c r="E11787"/>
      <c r="F11787" s="126"/>
      <c r="G11787" s="248"/>
      <c r="H11787"/>
      <c r="I11787" t="s">
        <v>5306</v>
      </c>
      <c r="J11787" s="247"/>
      <c r="K11787"/>
      <c r="L11787"/>
      <c r="M11787"/>
      <c r="N11787"/>
      <c r="O11787"/>
      <c r="P11787"/>
      <c r="Q11787"/>
      <c r="U11787"/>
      <c r="V11787">
        <v>0</v>
      </c>
      <c r="W11787" s="247"/>
      <c r="X11787"/>
      <c r="Y11787"/>
      <c r="Z11787"/>
      <c r="AA11787"/>
      <c r="AB11787"/>
      <c r="AC11787"/>
      <c r="AD11787"/>
      <c r="AE11787"/>
      <c r="AF11787"/>
      <c r="AG11787"/>
    </row>
    <row r="11788" spans="1:35" x14ac:dyDescent="0.25">
      <c r="A11788" s="243">
        <v>339858</v>
      </c>
      <c r="B11788" s="244" t="s">
        <v>16050</v>
      </c>
      <c r="C11788" s="244" t="s">
        <v>831</v>
      </c>
      <c r="D11788" s="245" t="s">
        <v>820</v>
      </c>
      <c r="F11788" s="237"/>
      <c r="G11788" s="245"/>
      <c r="I11788" t="s">
        <v>107</v>
      </c>
      <c r="J11788" s="244"/>
      <c r="U11788"/>
      <c r="V11788">
        <v>0</v>
      </c>
      <c r="W11788" s="244"/>
      <c r="AH11788" s="115" t="s">
        <v>4308</v>
      </c>
      <c r="AI11788" s="115" t="e">
        <f>VLOOKUP(A11788,'[2]دراسات قانونية'!$A$3:$E$600,1,0)</f>
        <v>#N/A</v>
      </c>
    </row>
    <row r="11789" spans="1:35" x14ac:dyDescent="0.25">
      <c r="A11789" s="243">
        <v>339859</v>
      </c>
      <c r="B11789" s="244" t="s">
        <v>16051</v>
      </c>
      <c r="C11789" s="244" t="s">
        <v>417</v>
      </c>
      <c r="D11789" s="245" t="s">
        <v>256</v>
      </c>
      <c r="F11789" s="237"/>
      <c r="G11789" s="245"/>
      <c r="I11789" t="s">
        <v>107</v>
      </c>
      <c r="J11789" s="244"/>
      <c r="U11789"/>
      <c r="V11789">
        <v>0</v>
      </c>
      <c r="W11789" s="244"/>
      <c r="AH11789" s="115" t="s">
        <v>4308</v>
      </c>
      <c r="AI11789" s="115" t="e">
        <f>VLOOKUP(A11789,'[2]دراسات قانونية'!$A$3:$E$600,1,0)</f>
        <v>#N/A</v>
      </c>
    </row>
    <row r="11790" spans="1:35" x14ac:dyDescent="0.25">
      <c r="A11790" s="243">
        <v>339860</v>
      </c>
      <c r="B11790" s="244" t="s">
        <v>16052</v>
      </c>
      <c r="C11790" s="244" t="s">
        <v>252</v>
      </c>
      <c r="D11790" s="245" t="s">
        <v>276</v>
      </c>
      <c r="F11790" s="237"/>
      <c r="G11790" s="245"/>
      <c r="I11790" t="s">
        <v>107</v>
      </c>
      <c r="J11790" s="244"/>
      <c r="U11790"/>
      <c r="V11790">
        <v>0</v>
      </c>
      <c r="W11790" s="244"/>
      <c r="AI11790" s="115" t="e">
        <f>VLOOKUP(A11790,'[2]دراسات قانونية'!$A$3:$E$600,1,0)</f>
        <v>#N/A</v>
      </c>
    </row>
    <row r="11791" spans="1:35" hidden="1" x14ac:dyDescent="0.25">
      <c r="A11791" s="246">
        <v>339861</v>
      </c>
      <c r="B11791" s="247" t="s">
        <v>16053</v>
      </c>
      <c r="C11791" s="247" t="s">
        <v>227</v>
      </c>
      <c r="D11791" s="248" t="s">
        <v>357</v>
      </c>
      <c r="E11791"/>
      <c r="F11791" s="126"/>
      <c r="G11791" s="248"/>
      <c r="H11791"/>
      <c r="I11791" t="s">
        <v>129</v>
      </c>
      <c r="J11791" s="247"/>
      <c r="K11791"/>
      <c r="L11791"/>
      <c r="M11791"/>
      <c r="N11791"/>
      <c r="O11791"/>
      <c r="P11791"/>
      <c r="Q11791"/>
      <c r="U11791"/>
      <c r="V11791">
        <v>0</v>
      </c>
      <c r="W11791" s="247"/>
      <c r="X11791"/>
      <c r="Y11791"/>
      <c r="Z11791"/>
      <c r="AA11791"/>
      <c r="AB11791"/>
      <c r="AC11791"/>
      <c r="AD11791"/>
      <c r="AE11791"/>
      <c r="AF11791"/>
      <c r="AG11791"/>
    </row>
    <row r="11792" spans="1:35" hidden="1" x14ac:dyDescent="0.25">
      <c r="A11792" s="246">
        <v>339862</v>
      </c>
      <c r="B11792" s="247" t="s">
        <v>16054</v>
      </c>
      <c r="C11792" s="247" t="s">
        <v>324</v>
      </c>
      <c r="D11792" s="248" t="s">
        <v>409</v>
      </c>
      <c r="E11792"/>
      <c r="F11792" s="126"/>
      <c r="G11792" s="248"/>
      <c r="H11792"/>
      <c r="I11792" t="s">
        <v>136</v>
      </c>
      <c r="J11792" s="247"/>
      <c r="K11792"/>
      <c r="L11792"/>
      <c r="M11792"/>
      <c r="N11792"/>
      <c r="O11792"/>
      <c r="P11792"/>
      <c r="Q11792"/>
      <c r="U11792"/>
      <c r="V11792">
        <v>0</v>
      </c>
      <c r="W11792" s="247"/>
      <c r="X11792"/>
      <c r="Y11792"/>
      <c r="Z11792"/>
      <c r="AA11792"/>
      <c r="AB11792"/>
      <c r="AC11792"/>
      <c r="AD11792"/>
      <c r="AE11792"/>
      <c r="AF11792"/>
      <c r="AG11792"/>
    </row>
    <row r="11793" spans="1:35" hidden="1" x14ac:dyDescent="0.25">
      <c r="A11793" s="246">
        <v>339863</v>
      </c>
      <c r="B11793" s="247" t="s">
        <v>16055</v>
      </c>
      <c r="C11793" s="247" t="s">
        <v>1273</v>
      </c>
      <c r="D11793" s="248" t="s">
        <v>238</v>
      </c>
      <c r="E11793"/>
      <c r="F11793" s="126"/>
      <c r="G11793" s="248"/>
      <c r="H11793"/>
      <c r="I11793" t="s">
        <v>129</v>
      </c>
      <c r="J11793" s="247"/>
      <c r="K11793"/>
      <c r="L11793"/>
      <c r="M11793"/>
      <c r="N11793"/>
      <c r="O11793"/>
      <c r="P11793"/>
      <c r="Q11793"/>
      <c r="U11793"/>
      <c r="V11793">
        <v>0</v>
      </c>
      <c r="W11793" s="247"/>
      <c r="X11793"/>
      <c r="Y11793"/>
      <c r="Z11793"/>
      <c r="AA11793"/>
      <c r="AB11793"/>
      <c r="AC11793"/>
      <c r="AD11793"/>
      <c r="AE11793"/>
      <c r="AF11793"/>
      <c r="AG11793"/>
    </row>
    <row r="11794" spans="1:35" hidden="1" x14ac:dyDescent="0.25">
      <c r="A11794" s="246">
        <v>339864</v>
      </c>
      <c r="B11794" s="247" t="s">
        <v>16056</v>
      </c>
      <c r="C11794" s="247" t="s">
        <v>227</v>
      </c>
      <c r="D11794" s="248" t="s">
        <v>16057</v>
      </c>
      <c r="E11794"/>
      <c r="F11794" s="126"/>
      <c r="G11794" s="248"/>
      <c r="H11794"/>
      <c r="I11794" t="s">
        <v>129</v>
      </c>
      <c r="J11794" s="247"/>
      <c r="K11794"/>
      <c r="L11794"/>
      <c r="M11794"/>
      <c r="N11794"/>
      <c r="O11794"/>
      <c r="P11794"/>
      <c r="Q11794"/>
      <c r="U11794"/>
      <c r="V11794">
        <v>0</v>
      </c>
      <c r="W11794" s="247"/>
      <c r="X11794"/>
      <c r="Y11794"/>
      <c r="Z11794"/>
      <c r="AA11794"/>
      <c r="AB11794"/>
      <c r="AC11794"/>
      <c r="AD11794"/>
      <c r="AE11794"/>
      <c r="AF11794"/>
      <c r="AG11794"/>
    </row>
    <row r="11795" spans="1:35" x14ac:dyDescent="0.25">
      <c r="A11795" s="243">
        <v>339865</v>
      </c>
      <c r="B11795" s="244" t="s">
        <v>16058</v>
      </c>
      <c r="C11795" s="244" t="s">
        <v>227</v>
      </c>
      <c r="D11795" s="245" t="s">
        <v>16017</v>
      </c>
      <c r="F11795" s="237"/>
      <c r="G11795" s="245"/>
      <c r="I11795" t="s">
        <v>107</v>
      </c>
      <c r="J11795" s="244"/>
      <c r="U11795"/>
      <c r="V11795">
        <v>0</v>
      </c>
      <c r="W11795" s="244"/>
      <c r="AG11795" s="115" t="s">
        <v>4308</v>
      </c>
      <c r="AH11795" s="115" t="s">
        <v>4308</v>
      </c>
      <c r="AI11795" s="115" t="e">
        <f>VLOOKUP(A11795,'[2]دراسات قانونية'!$A$3:$E$600,1,0)</f>
        <v>#N/A</v>
      </c>
    </row>
    <row r="11796" spans="1:35" hidden="1" x14ac:dyDescent="0.25">
      <c r="A11796" s="246">
        <v>339866</v>
      </c>
      <c r="B11796" s="247" t="s">
        <v>16059</v>
      </c>
      <c r="C11796" s="247" t="s">
        <v>710</v>
      </c>
      <c r="D11796" s="248" t="s">
        <v>275</v>
      </c>
      <c r="E11796"/>
      <c r="F11796" s="126"/>
      <c r="G11796" s="248"/>
      <c r="H11796"/>
      <c r="I11796" t="s">
        <v>129</v>
      </c>
      <c r="J11796" s="247"/>
      <c r="K11796"/>
      <c r="L11796"/>
      <c r="M11796"/>
      <c r="N11796"/>
      <c r="O11796"/>
      <c r="P11796"/>
      <c r="Q11796"/>
      <c r="U11796"/>
      <c r="V11796">
        <v>0</v>
      </c>
      <c r="W11796" s="247"/>
      <c r="X11796"/>
      <c r="Y11796"/>
      <c r="Z11796"/>
      <c r="AA11796"/>
      <c r="AB11796"/>
      <c r="AC11796"/>
      <c r="AD11796"/>
      <c r="AE11796"/>
      <c r="AF11796"/>
      <c r="AG11796"/>
      <c r="AH11796" s="115" t="s">
        <v>4308</v>
      </c>
    </row>
    <row r="11797" spans="1:35" hidden="1" x14ac:dyDescent="0.25">
      <c r="A11797" s="246">
        <v>339867</v>
      </c>
      <c r="B11797" s="247" t="s">
        <v>16060</v>
      </c>
      <c r="C11797" s="247" t="s">
        <v>227</v>
      </c>
      <c r="D11797" s="248" t="s">
        <v>815</v>
      </c>
      <c r="E11797"/>
      <c r="F11797" s="126"/>
      <c r="G11797" s="248"/>
      <c r="H11797"/>
      <c r="I11797" t="s">
        <v>129</v>
      </c>
      <c r="J11797" s="247"/>
      <c r="K11797"/>
      <c r="L11797"/>
      <c r="M11797"/>
      <c r="N11797"/>
      <c r="O11797"/>
      <c r="P11797"/>
      <c r="Q11797"/>
      <c r="U11797"/>
      <c r="V11797">
        <v>0</v>
      </c>
      <c r="W11797" s="247"/>
      <c r="X11797"/>
      <c r="Y11797"/>
      <c r="Z11797"/>
      <c r="AA11797"/>
      <c r="AB11797"/>
      <c r="AC11797"/>
      <c r="AD11797"/>
      <c r="AE11797"/>
      <c r="AF11797"/>
      <c r="AG11797"/>
    </row>
    <row r="11798" spans="1:35" x14ac:dyDescent="0.25">
      <c r="A11798" s="243">
        <v>339868</v>
      </c>
      <c r="B11798" s="244" t="s">
        <v>16061</v>
      </c>
      <c r="C11798" s="244" t="s">
        <v>3612</v>
      </c>
      <c r="D11798" s="245" t="s">
        <v>16062</v>
      </c>
      <c r="F11798" s="237"/>
      <c r="G11798" s="245"/>
      <c r="I11798" t="s">
        <v>107</v>
      </c>
      <c r="J11798" s="244"/>
      <c r="U11798"/>
      <c r="V11798">
        <v>0</v>
      </c>
      <c r="W11798" s="244"/>
      <c r="AG11798" s="115" t="s">
        <v>4308</v>
      </c>
      <c r="AH11798" s="115" t="s">
        <v>4308</v>
      </c>
      <c r="AI11798" s="115" t="e">
        <f>VLOOKUP(A11798,'[2]دراسات قانونية'!$A$3:$E$600,1,0)</f>
        <v>#N/A</v>
      </c>
    </row>
    <row r="11799" spans="1:35" x14ac:dyDescent="0.25">
      <c r="A11799" s="243">
        <v>339869</v>
      </c>
      <c r="B11799" s="244" t="s">
        <v>10979</v>
      </c>
      <c r="C11799" s="244" t="s">
        <v>227</v>
      </c>
      <c r="D11799" s="245" t="s">
        <v>370</v>
      </c>
      <c r="F11799" s="237"/>
      <c r="G11799" s="245"/>
      <c r="I11799" t="s">
        <v>107</v>
      </c>
      <c r="J11799" s="244"/>
      <c r="U11799"/>
      <c r="V11799">
        <v>0</v>
      </c>
      <c r="W11799" s="244"/>
      <c r="AH11799" s="115" t="s">
        <v>4308</v>
      </c>
      <c r="AI11799" s="115" t="e">
        <f>VLOOKUP(A11799,'[2]دراسات قانونية'!$A$3:$E$600,1,0)</f>
        <v>#N/A</v>
      </c>
    </row>
    <row r="11800" spans="1:35" x14ac:dyDescent="0.25">
      <c r="A11800" s="243">
        <v>339870</v>
      </c>
      <c r="B11800" s="244" t="s">
        <v>16063</v>
      </c>
      <c r="C11800" s="244" t="s">
        <v>650</v>
      </c>
      <c r="D11800" s="245" t="s">
        <v>321</v>
      </c>
      <c r="F11800" s="237"/>
      <c r="G11800" s="245"/>
      <c r="I11800" t="s">
        <v>107</v>
      </c>
      <c r="J11800" s="244"/>
      <c r="U11800"/>
      <c r="V11800">
        <v>0</v>
      </c>
      <c r="W11800" s="244"/>
      <c r="AG11800" s="115" t="s">
        <v>4308</v>
      </c>
      <c r="AH11800" s="115" t="s">
        <v>4308</v>
      </c>
      <c r="AI11800" s="115" t="e">
        <f>VLOOKUP(A11800,'[2]دراسات قانونية'!$A$3:$E$600,1,0)</f>
        <v>#N/A</v>
      </c>
    </row>
    <row r="11801" spans="1:35" x14ac:dyDescent="0.25">
      <c r="A11801" s="243">
        <v>339871</v>
      </c>
      <c r="B11801" s="244" t="s">
        <v>16064</v>
      </c>
      <c r="C11801" s="244" t="s">
        <v>327</v>
      </c>
      <c r="D11801" s="245" t="s">
        <v>450</v>
      </c>
      <c r="F11801" s="237"/>
      <c r="G11801" s="245"/>
      <c r="I11801" t="s">
        <v>107</v>
      </c>
      <c r="J11801" s="244"/>
      <c r="U11801"/>
      <c r="V11801">
        <v>0</v>
      </c>
      <c r="W11801" s="244"/>
      <c r="AG11801" s="115" t="s">
        <v>4308</v>
      </c>
      <c r="AH11801" s="115" t="s">
        <v>4308</v>
      </c>
      <c r="AI11801" s="115" t="e">
        <f>VLOOKUP(A11801,'[2]دراسات قانونية'!$A$3:$E$600,1,0)</f>
        <v>#N/A</v>
      </c>
    </row>
    <row r="11802" spans="1:35" hidden="1" x14ac:dyDescent="0.25">
      <c r="A11802" s="246">
        <v>339872</v>
      </c>
      <c r="B11802" s="247" t="s">
        <v>16065</v>
      </c>
      <c r="C11802" s="247" t="s">
        <v>4455</v>
      </c>
      <c r="D11802" s="248" t="s">
        <v>16066</v>
      </c>
      <c r="E11802"/>
      <c r="F11802" s="126"/>
      <c r="G11802" s="248"/>
      <c r="H11802"/>
      <c r="I11802" t="s">
        <v>136</v>
      </c>
      <c r="J11802" s="247"/>
      <c r="K11802"/>
      <c r="L11802"/>
      <c r="M11802"/>
      <c r="N11802"/>
      <c r="O11802"/>
      <c r="P11802"/>
      <c r="Q11802"/>
      <c r="U11802"/>
      <c r="V11802">
        <v>0</v>
      </c>
      <c r="W11802" s="247"/>
      <c r="X11802"/>
      <c r="Y11802"/>
      <c r="Z11802"/>
      <c r="AA11802"/>
      <c r="AB11802"/>
      <c r="AC11802"/>
      <c r="AD11802"/>
      <c r="AE11802"/>
      <c r="AF11802"/>
      <c r="AG11802"/>
    </row>
    <row r="11803" spans="1:35" hidden="1" x14ac:dyDescent="0.25">
      <c r="A11803" s="243">
        <v>339873</v>
      </c>
      <c r="B11803" s="244" t="s">
        <v>16067</v>
      </c>
      <c r="C11803" s="244" t="s">
        <v>209</v>
      </c>
      <c r="D11803" s="245" t="s">
        <v>275</v>
      </c>
      <c r="F11803" s="237"/>
      <c r="G11803" s="245"/>
      <c r="I11803" t="s">
        <v>7128</v>
      </c>
      <c r="J11803" s="244"/>
      <c r="U11803"/>
      <c r="V11803">
        <v>0</v>
      </c>
      <c r="W11803" s="244"/>
    </row>
    <row r="11804" spans="1:35" x14ac:dyDescent="0.25">
      <c r="A11804" s="243">
        <v>339874</v>
      </c>
      <c r="B11804" s="244" t="s">
        <v>16068</v>
      </c>
      <c r="C11804" s="244" t="s">
        <v>223</v>
      </c>
      <c r="D11804" s="245" t="s">
        <v>829</v>
      </c>
      <c r="F11804" s="237"/>
      <c r="G11804" s="245"/>
      <c r="I11804" t="s">
        <v>107</v>
      </c>
      <c r="J11804" s="244"/>
      <c r="U11804"/>
      <c r="V11804">
        <v>0</v>
      </c>
      <c r="W11804" s="244"/>
      <c r="AH11804" s="115" t="s">
        <v>4308</v>
      </c>
      <c r="AI11804" s="115" t="e">
        <f>VLOOKUP(A11804,'[2]دراسات قانونية'!$A$3:$E$600,1,0)</f>
        <v>#N/A</v>
      </c>
    </row>
    <row r="11805" spans="1:35" hidden="1" x14ac:dyDescent="0.25">
      <c r="A11805" s="246">
        <v>339875</v>
      </c>
      <c r="B11805" s="247" t="s">
        <v>16069</v>
      </c>
      <c r="C11805" s="247" t="s">
        <v>3125</v>
      </c>
      <c r="D11805" s="248" t="s">
        <v>420</v>
      </c>
      <c r="E11805"/>
      <c r="F11805" s="126"/>
      <c r="G11805" s="248"/>
      <c r="H11805"/>
      <c r="I11805" t="s">
        <v>5306</v>
      </c>
      <c r="J11805" s="247"/>
      <c r="K11805"/>
      <c r="L11805"/>
      <c r="M11805"/>
      <c r="N11805"/>
      <c r="O11805"/>
      <c r="P11805"/>
      <c r="Q11805"/>
      <c r="U11805"/>
      <c r="V11805">
        <v>0</v>
      </c>
      <c r="W11805" s="247"/>
      <c r="X11805"/>
      <c r="Y11805"/>
      <c r="Z11805"/>
      <c r="AA11805"/>
      <c r="AB11805"/>
      <c r="AC11805"/>
      <c r="AD11805"/>
      <c r="AE11805"/>
      <c r="AF11805"/>
      <c r="AG11805"/>
    </row>
    <row r="11806" spans="1:35" hidden="1" x14ac:dyDescent="0.25">
      <c r="A11806" s="246">
        <v>339876</v>
      </c>
      <c r="B11806" s="247" t="s">
        <v>16070</v>
      </c>
      <c r="C11806" s="247" t="s">
        <v>6642</v>
      </c>
      <c r="D11806" s="248" t="s">
        <v>739</v>
      </c>
      <c r="E11806"/>
      <c r="F11806" s="126"/>
      <c r="G11806" s="248"/>
      <c r="H11806"/>
      <c r="I11806" t="s">
        <v>129</v>
      </c>
      <c r="J11806" s="247"/>
      <c r="K11806"/>
      <c r="L11806"/>
      <c r="M11806"/>
      <c r="N11806"/>
      <c r="O11806"/>
      <c r="P11806"/>
      <c r="Q11806"/>
      <c r="U11806"/>
      <c r="V11806">
        <v>0</v>
      </c>
      <c r="W11806" s="247"/>
      <c r="X11806"/>
      <c r="Y11806"/>
      <c r="Z11806"/>
      <c r="AA11806"/>
      <c r="AB11806"/>
      <c r="AC11806"/>
      <c r="AD11806"/>
      <c r="AE11806"/>
      <c r="AF11806"/>
      <c r="AG11806"/>
    </row>
    <row r="11807" spans="1:35" hidden="1" x14ac:dyDescent="0.25">
      <c r="A11807" s="246">
        <v>339877</v>
      </c>
      <c r="B11807" s="247" t="s">
        <v>16071</v>
      </c>
      <c r="C11807" s="247" t="s">
        <v>1144</v>
      </c>
      <c r="D11807" s="248" t="s">
        <v>1765</v>
      </c>
      <c r="E11807"/>
      <c r="F11807" s="126"/>
      <c r="G11807" s="248"/>
      <c r="H11807"/>
      <c r="I11807" t="s">
        <v>129</v>
      </c>
      <c r="J11807" s="247"/>
      <c r="K11807"/>
      <c r="L11807"/>
      <c r="M11807"/>
      <c r="N11807"/>
      <c r="O11807"/>
      <c r="P11807"/>
      <c r="Q11807"/>
      <c r="U11807"/>
      <c r="V11807">
        <v>0</v>
      </c>
      <c r="W11807" s="247"/>
      <c r="X11807"/>
      <c r="Y11807"/>
      <c r="Z11807"/>
      <c r="AA11807"/>
      <c r="AB11807"/>
      <c r="AC11807"/>
      <c r="AD11807"/>
      <c r="AE11807"/>
      <c r="AF11807"/>
      <c r="AG11807"/>
    </row>
    <row r="11808" spans="1:35" hidden="1" x14ac:dyDescent="0.25">
      <c r="A11808" s="246">
        <v>339878</v>
      </c>
      <c r="B11808" s="247" t="s">
        <v>16072</v>
      </c>
      <c r="C11808" s="247" t="s">
        <v>6269</v>
      </c>
      <c r="D11808" s="248" t="s">
        <v>856</v>
      </c>
      <c r="E11808"/>
      <c r="F11808" s="126"/>
      <c r="G11808" s="248"/>
      <c r="H11808"/>
      <c r="I11808" t="s">
        <v>129</v>
      </c>
      <c r="J11808" s="247"/>
      <c r="K11808"/>
      <c r="L11808"/>
      <c r="M11808"/>
      <c r="N11808"/>
      <c r="O11808"/>
      <c r="P11808"/>
      <c r="Q11808"/>
      <c r="U11808"/>
      <c r="V11808">
        <v>0</v>
      </c>
      <c r="W11808" s="247"/>
      <c r="X11808"/>
      <c r="Y11808"/>
      <c r="Z11808"/>
      <c r="AA11808"/>
      <c r="AB11808"/>
      <c r="AC11808"/>
      <c r="AD11808"/>
      <c r="AE11808"/>
      <c r="AF11808"/>
      <c r="AG11808"/>
    </row>
    <row r="11809" spans="1:35" x14ac:dyDescent="0.25">
      <c r="A11809" s="243">
        <v>339879</v>
      </c>
      <c r="B11809" s="244" t="s">
        <v>16073</v>
      </c>
      <c r="C11809" s="244" t="s">
        <v>229</v>
      </c>
      <c r="D11809" s="245" t="s">
        <v>757</v>
      </c>
      <c r="F11809" s="237"/>
      <c r="G11809" s="245"/>
      <c r="I11809" t="s">
        <v>107</v>
      </c>
      <c r="J11809" s="244"/>
      <c r="U11809"/>
      <c r="V11809">
        <v>0</v>
      </c>
      <c r="W11809" s="244"/>
      <c r="AG11809" s="115" t="s">
        <v>4308</v>
      </c>
      <c r="AH11809" s="115" t="s">
        <v>4308</v>
      </c>
      <c r="AI11809" s="115" t="e">
        <f>VLOOKUP(A11809,'[2]دراسات قانونية'!$A$3:$E$600,1,0)</f>
        <v>#N/A</v>
      </c>
    </row>
    <row r="11810" spans="1:35" hidden="1" x14ac:dyDescent="0.25">
      <c r="A11810" s="246">
        <v>339880</v>
      </c>
      <c r="B11810" s="247" t="s">
        <v>16074</v>
      </c>
      <c r="C11810" s="247" t="s">
        <v>377</v>
      </c>
      <c r="D11810" s="248" t="s">
        <v>222</v>
      </c>
      <c r="E11810"/>
      <c r="F11810" s="126"/>
      <c r="G11810" s="248"/>
      <c r="H11810"/>
      <c r="I11810" t="s">
        <v>129</v>
      </c>
      <c r="J11810" s="247"/>
      <c r="K11810"/>
      <c r="L11810"/>
      <c r="M11810"/>
      <c r="N11810"/>
      <c r="O11810"/>
      <c r="P11810"/>
      <c r="Q11810"/>
      <c r="U11810"/>
      <c r="V11810">
        <v>0</v>
      </c>
      <c r="W11810" s="247"/>
      <c r="X11810"/>
      <c r="Y11810"/>
      <c r="Z11810"/>
      <c r="AA11810"/>
      <c r="AB11810"/>
      <c r="AC11810"/>
      <c r="AD11810"/>
      <c r="AE11810"/>
      <c r="AF11810"/>
      <c r="AG11810"/>
    </row>
    <row r="11811" spans="1:35" x14ac:dyDescent="0.25">
      <c r="A11811" s="243">
        <v>339881</v>
      </c>
      <c r="B11811" s="244" t="s">
        <v>16075</v>
      </c>
      <c r="C11811" s="244" t="s">
        <v>218</v>
      </c>
      <c r="D11811" s="245" t="s">
        <v>693</v>
      </c>
      <c r="F11811" s="237"/>
      <c r="G11811" s="245"/>
      <c r="I11811" t="s">
        <v>107</v>
      </c>
      <c r="J11811" s="244"/>
      <c r="U11811"/>
      <c r="V11811">
        <v>0</v>
      </c>
      <c r="W11811" s="244"/>
      <c r="AH11811" s="115" t="s">
        <v>4308</v>
      </c>
      <c r="AI11811" s="115" t="e">
        <f>VLOOKUP(A11811,'[2]دراسات قانونية'!$A$3:$E$600,1,0)</f>
        <v>#N/A</v>
      </c>
    </row>
    <row r="11812" spans="1:35" x14ac:dyDescent="0.25">
      <c r="A11812" s="243">
        <v>339882</v>
      </c>
      <c r="B11812" s="244" t="s">
        <v>16076</v>
      </c>
      <c r="C11812" s="244" t="s">
        <v>227</v>
      </c>
      <c r="D11812" s="245" t="s">
        <v>365</v>
      </c>
      <c r="F11812" s="237"/>
      <c r="G11812" s="245"/>
      <c r="I11812" t="s">
        <v>107</v>
      </c>
      <c r="J11812" s="244"/>
      <c r="U11812"/>
      <c r="V11812">
        <v>0</v>
      </c>
      <c r="W11812" s="244"/>
      <c r="AI11812" s="115" t="e">
        <f>VLOOKUP(A11812,'[2]دراسات قانونية'!$A$3:$E$600,1,0)</f>
        <v>#N/A</v>
      </c>
    </row>
    <row r="11813" spans="1:35" x14ac:dyDescent="0.25">
      <c r="A11813" s="243">
        <v>339883</v>
      </c>
      <c r="B11813" s="244" t="s">
        <v>16077</v>
      </c>
      <c r="C11813" s="244" t="s">
        <v>520</v>
      </c>
      <c r="D11813" s="245" t="s">
        <v>298</v>
      </c>
      <c r="F11813" s="237"/>
      <c r="G11813" s="245"/>
      <c r="I11813" t="s">
        <v>107</v>
      </c>
      <c r="J11813" s="244"/>
      <c r="U11813"/>
      <c r="V11813">
        <v>0</v>
      </c>
      <c r="W11813" s="244"/>
      <c r="AG11813" s="115" t="s">
        <v>4308</v>
      </c>
      <c r="AH11813" s="115" t="s">
        <v>4308</v>
      </c>
      <c r="AI11813" s="115" t="e">
        <f>VLOOKUP(A11813,'[2]دراسات قانونية'!$A$3:$E$600,1,0)</f>
        <v>#N/A</v>
      </c>
    </row>
    <row r="11814" spans="1:35" x14ac:dyDescent="0.25">
      <c r="A11814" s="243">
        <v>339884</v>
      </c>
      <c r="B11814" s="244" t="s">
        <v>16078</v>
      </c>
      <c r="C11814" s="244" t="s">
        <v>348</v>
      </c>
      <c r="D11814" s="245" t="s">
        <v>508</v>
      </c>
      <c r="F11814" s="237"/>
      <c r="G11814" s="245"/>
      <c r="I11814" t="s">
        <v>107</v>
      </c>
      <c r="J11814" s="244"/>
      <c r="U11814"/>
      <c r="V11814">
        <v>0</v>
      </c>
      <c r="W11814" s="244"/>
      <c r="AH11814" s="115" t="s">
        <v>4308</v>
      </c>
      <c r="AI11814" s="115" t="e">
        <f>VLOOKUP(A11814,'[2]دراسات قانونية'!$A$3:$E$600,1,0)</f>
        <v>#N/A</v>
      </c>
    </row>
    <row r="11815" spans="1:35" x14ac:dyDescent="0.25">
      <c r="A11815" s="243">
        <v>339885</v>
      </c>
      <c r="B11815" s="244" t="s">
        <v>16079</v>
      </c>
      <c r="C11815" s="244" t="s">
        <v>348</v>
      </c>
      <c r="D11815" s="245" t="s">
        <v>387</v>
      </c>
      <c r="F11815" s="237"/>
      <c r="G11815" s="245"/>
      <c r="I11815" t="s">
        <v>107</v>
      </c>
      <c r="J11815" s="244"/>
      <c r="U11815"/>
      <c r="V11815">
        <v>0</v>
      </c>
      <c r="W11815" s="244"/>
      <c r="AG11815" s="115" t="s">
        <v>4308</v>
      </c>
      <c r="AH11815" s="115" t="s">
        <v>4308</v>
      </c>
      <c r="AI11815" s="115" t="e">
        <f>VLOOKUP(A11815,'[2]دراسات قانونية'!$A$3:$E$600,1,0)</f>
        <v>#N/A</v>
      </c>
    </row>
    <row r="11816" spans="1:35" hidden="1" x14ac:dyDescent="0.25">
      <c r="A11816" s="246">
        <v>339886</v>
      </c>
      <c r="B11816" s="247" t="s">
        <v>16080</v>
      </c>
      <c r="C11816" s="247" t="s">
        <v>16081</v>
      </c>
      <c r="D11816" s="248" t="s">
        <v>315</v>
      </c>
      <c r="E11816"/>
      <c r="F11816" s="126"/>
      <c r="G11816" s="248"/>
      <c r="H11816"/>
      <c r="I11816" t="s">
        <v>129</v>
      </c>
      <c r="J11816" s="247"/>
      <c r="K11816"/>
      <c r="L11816"/>
      <c r="M11816"/>
      <c r="N11816"/>
      <c r="O11816"/>
      <c r="P11816"/>
      <c r="Q11816"/>
      <c r="U11816"/>
      <c r="V11816">
        <v>0</v>
      </c>
      <c r="W11816" s="247"/>
      <c r="X11816"/>
      <c r="Y11816"/>
      <c r="Z11816"/>
      <c r="AA11816"/>
      <c r="AB11816"/>
      <c r="AC11816"/>
      <c r="AD11816"/>
      <c r="AE11816"/>
      <c r="AF11816"/>
      <c r="AG11816"/>
    </row>
    <row r="11817" spans="1:35" hidden="1" x14ac:dyDescent="0.25">
      <c r="A11817" s="246">
        <v>339887</v>
      </c>
      <c r="B11817" s="247" t="s">
        <v>16082</v>
      </c>
      <c r="C11817" s="247" t="s">
        <v>16083</v>
      </c>
      <c r="D11817" s="248" t="s">
        <v>323</v>
      </c>
      <c r="E11817"/>
      <c r="F11817" s="126"/>
      <c r="G11817" s="248"/>
      <c r="H11817"/>
      <c r="I11817" t="s">
        <v>129</v>
      </c>
      <c r="J11817" s="247"/>
      <c r="K11817"/>
      <c r="L11817"/>
      <c r="M11817"/>
      <c r="N11817"/>
      <c r="O11817"/>
      <c r="P11817"/>
      <c r="Q11817"/>
      <c r="U11817"/>
      <c r="V11817">
        <v>0</v>
      </c>
      <c r="W11817" s="247"/>
      <c r="X11817"/>
      <c r="Y11817"/>
      <c r="Z11817"/>
      <c r="AA11817"/>
      <c r="AB11817"/>
      <c r="AC11817"/>
      <c r="AD11817"/>
      <c r="AE11817"/>
      <c r="AF11817"/>
      <c r="AG11817"/>
    </row>
    <row r="11818" spans="1:35" x14ac:dyDescent="0.25">
      <c r="A11818" s="243">
        <v>339888</v>
      </c>
      <c r="B11818" s="244" t="s">
        <v>16084</v>
      </c>
      <c r="C11818" s="244" t="s">
        <v>212</v>
      </c>
      <c r="D11818" s="245" t="s">
        <v>306</v>
      </c>
      <c r="F11818" s="237"/>
      <c r="G11818" s="245"/>
      <c r="I11818" t="s">
        <v>107</v>
      </c>
      <c r="J11818" s="244"/>
      <c r="U11818"/>
      <c r="V11818">
        <v>0</v>
      </c>
      <c r="W11818" s="244"/>
      <c r="AI11818" s="115" t="e">
        <f>VLOOKUP(A11818,'[2]دراسات قانونية'!$A$3:$E$600,1,0)</f>
        <v>#N/A</v>
      </c>
    </row>
    <row r="11819" spans="1:35" x14ac:dyDescent="0.25">
      <c r="A11819" s="243">
        <v>339889</v>
      </c>
      <c r="B11819" s="244" t="s">
        <v>11014</v>
      </c>
      <c r="C11819" s="244" t="s">
        <v>227</v>
      </c>
      <c r="D11819" s="245" t="s">
        <v>521</v>
      </c>
      <c r="F11819" s="237"/>
      <c r="G11819" s="245"/>
      <c r="I11819" t="s">
        <v>107</v>
      </c>
      <c r="J11819" s="244"/>
      <c r="U11819"/>
      <c r="V11819">
        <v>0</v>
      </c>
      <c r="W11819" s="244"/>
      <c r="AI11819" s="115" t="e">
        <f>VLOOKUP(A11819,'[2]دراسات قانونية'!$A$3:$E$600,1,0)</f>
        <v>#N/A</v>
      </c>
    </row>
    <row r="11820" spans="1:35" x14ac:dyDescent="0.25">
      <c r="A11820" s="243">
        <v>339890</v>
      </c>
      <c r="B11820" s="244" t="s">
        <v>16085</v>
      </c>
      <c r="C11820" s="244" t="s">
        <v>324</v>
      </c>
      <c r="D11820" s="245" t="s">
        <v>281</v>
      </c>
      <c r="F11820" s="237"/>
      <c r="G11820" s="245"/>
      <c r="I11820" t="s">
        <v>107</v>
      </c>
      <c r="J11820" s="244"/>
      <c r="U11820"/>
      <c r="V11820">
        <v>0</v>
      </c>
      <c r="W11820" s="244"/>
      <c r="AH11820" s="115" t="s">
        <v>4308</v>
      </c>
      <c r="AI11820" s="115" t="e">
        <f>VLOOKUP(A11820,'[2]دراسات قانونية'!$A$3:$E$600,1,0)</f>
        <v>#N/A</v>
      </c>
    </row>
    <row r="11821" spans="1:35" x14ac:dyDescent="0.25">
      <c r="A11821" s="243">
        <v>339891</v>
      </c>
      <c r="B11821" s="244" t="s">
        <v>16086</v>
      </c>
      <c r="C11821" s="244" t="s">
        <v>250</v>
      </c>
      <c r="D11821" s="245" t="s">
        <v>230</v>
      </c>
      <c r="F11821" s="237"/>
      <c r="G11821" s="245"/>
      <c r="I11821" t="s">
        <v>107</v>
      </c>
      <c r="J11821" s="244"/>
      <c r="U11821"/>
      <c r="V11821">
        <v>0</v>
      </c>
      <c r="W11821" s="244"/>
      <c r="AI11821" s="115" t="e">
        <f>VLOOKUP(A11821,'[2]دراسات قانونية'!$A$3:$E$600,1,0)</f>
        <v>#N/A</v>
      </c>
    </row>
    <row r="11822" spans="1:35" x14ac:dyDescent="0.25">
      <c r="A11822" s="243">
        <v>339892</v>
      </c>
      <c r="B11822" s="244" t="s">
        <v>7114</v>
      </c>
      <c r="C11822" s="244" t="s">
        <v>329</v>
      </c>
      <c r="D11822" s="245" t="s">
        <v>354</v>
      </c>
      <c r="F11822" s="237"/>
      <c r="G11822" s="245"/>
      <c r="I11822" t="s">
        <v>107</v>
      </c>
      <c r="J11822" s="244"/>
      <c r="U11822"/>
      <c r="V11822">
        <v>0</v>
      </c>
      <c r="W11822" s="244"/>
      <c r="AG11822" s="115" t="s">
        <v>4308</v>
      </c>
      <c r="AH11822" s="115" t="s">
        <v>4308</v>
      </c>
      <c r="AI11822" s="115" t="e">
        <f>VLOOKUP(A11822,'[2]دراسات قانونية'!$A$3:$E$600,1,0)</f>
        <v>#N/A</v>
      </c>
    </row>
    <row r="11823" spans="1:35" x14ac:dyDescent="0.25">
      <c r="A11823" s="243">
        <v>339893</v>
      </c>
      <c r="B11823" s="244" t="s">
        <v>12407</v>
      </c>
      <c r="C11823" s="244" t="s">
        <v>332</v>
      </c>
      <c r="D11823" s="245" t="s">
        <v>224</v>
      </c>
      <c r="F11823" s="237"/>
      <c r="G11823" s="245"/>
      <c r="I11823" t="s">
        <v>107</v>
      </c>
      <c r="J11823" s="244"/>
      <c r="U11823"/>
      <c r="V11823">
        <v>0</v>
      </c>
      <c r="W11823" s="244"/>
      <c r="AH11823" s="115" t="s">
        <v>4308</v>
      </c>
      <c r="AI11823" s="115" t="e">
        <f>VLOOKUP(A11823,'[2]دراسات قانونية'!$A$3:$E$600,1,0)</f>
        <v>#N/A</v>
      </c>
    </row>
    <row r="11824" spans="1:35" hidden="1" x14ac:dyDescent="0.25">
      <c r="A11824" s="246">
        <v>339894</v>
      </c>
      <c r="B11824" s="247" t="s">
        <v>9208</v>
      </c>
      <c r="C11824" s="247" t="s">
        <v>495</v>
      </c>
      <c r="D11824" s="248" t="s">
        <v>10299</v>
      </c>
      <c r="E11824"/>
      <c r="F11824" s="126"/>
      <c r="G11824" s="248"/>
      <c r="H11824"/>
      <c r="I11824" t="s">
        <v>129</v>
      </c>
      <c r="J11824" s="247"/>
      <c r="K11824"/>
      <c r="L11824"/>
      <c r="M11824"/>
      <c r="N11824"/>
      <c r="O11824"/>
      <c r="P11824"/>
      <c r="Q11824"/>
      <c r="U11824"/>
      <c r="V11824">
        <v>0</v>
      </c>
      <c r="W11824" s="247"/>
      <c r="X11824"/>
      <c r="Y11824"/>
      <c r="Z11824"/>
      <c r="AA11824"/>
      <c r="AB11824"/>
      <c r="AC11824"/>
      <c r="AD11824"/>
      <c r="AE11824"/>
      <c r="AF11824"/>
      <c r="AG11824"/>
    </row>
    <row r="11825" spans="1:35" hidden="1" x14ac:dyDescent="0.25">
      <c r="A11825" s="246">
        <v>339895</v>
      </c>
      <c r="B11825" s="247" t="s">
        <v>16087</v>
      </c>
      <c r="C11825" s="247" t="s">
        <v>244</v>
      </c>
      <c r="D11825" s="248" t="s">
        <v>16088</v>
      </c>
      <c r="E11825"/>
      <c r="F11825" s="126"/>
      <c r="G11825" s="248"/>
      <c r="H11825"/>
      <c r="I11825" t="s">
        <v>129</v>
      </c>
      <c r="J11825" s="247"/>
      <c r="K11825"/>
      <c r="L11825"/>
      <c r="M11825"/>
      <c r="N11825"/>
      <c r="O11825"/>
      <c r="P11825"/>
      <c r="Q11825"/>
      <c r="U11825"/>
      <c r="V11825">
        <v>0</v>
      </c>
      <c r="W11825" s="247"/>
      <c r="X11825"/>
      <c r="Y11825"/>
      <c r="Z11825"/>
      <c r="AA11825"/>
      <c r="AB11825"/>
      <c r="AC11825"/>
      <c r="AD11825"/>
      <c r="AE11825"/>
      <c r="AF11825"/>
      <c r="AG11825"/>
      <c r="AH11825" s="115" t="s">
        <v>4308</v>
      </c>
    </row>
    <row r="11826" spans="1:35" x14ac:dyDescent="0.25">
      <c r="A11826" s="243">
        <v>339896</v>
      </c>
      <c r="B11826" s="244" t="s">
        <v>16089</v>
      </c>
      <c r="C11826" s="244" t="s">
        <v>227</v>
      </c>
      <c r="D11826" s="245" t="s">
        <v>217</v>
      </c>
      <c r="F11826" s="237"/>
      <c r="G11826" s="245"/>
      <c r="I11826" t="s">
        <v>107</v>
      </c>
      <c r="J11826" s="244"/>
      <c r="U11826"/>
      <c r="V11826">
        <v>0</v>
      </c>
      <c r="W11826" s="244"/>
      <c r="AG11826" s="115" t="s">
        <v>4308</v>
      </c>
      <c r="AH11826" s="115" t="s">
        <v>4308</v>
      </c>
      <c r="AI11826" s="115" t="e">
        <f>VLOOKUP(A11826,'[2]دراسات قانونية'!$A$3:$E$600,1,0)</f>
        <v>#N/A</v>
      </c>
    </row>
    <row r="11827" spans="1:35" x14ac:dyDescent="0.25">
      <c r="A11827" s="243">
        <v>339897</v>
      </c>
      <c r="B11827" s="244" t="s">
        <v>16090</v>
      </c>
      <c r="C11827" s="244" t="s">
        <v>227</v>
      </c>
      <c r="D11827" s="245" t="s">
        <v>832</v>
      </c>
      <c r="F11827" s="237"/>
      <c r="G11827" s="245"/>
      <c r="I11827" t="s">
        <v>107</v>
      </c>
      <c r="J11827" s="244"/>
      <c r="U11827"/>
      <c r="V11827">
        <v>0</v>
      </c>
      <c r="W11827" s="244"/>
      <c r="AI11827" s="115" t="e">
        <f>VLOOKUP(A11827,'[2]دراسات قانونية'!$A$3:$E$600,1,0)</f>
        <v>#N/A</v>
      </c>
    </row>
    <row r="11828" spans="1:35" hidden="1" x14ac:dyDescent="0.25">
      <c r="A11828" s="246">
        <v>339898</v>
      </c>
      <c r="B11828" s="247" t="s">
        <v>16091</v>
      </c>
      <c r="C11828" s="247" t="s">
        <v>864</v>
      </c>
      <c r="D11828" s="248" t="s">
        <v>753</v>
      </c>
      <c r="E11828"/>
      <c r="F11828" s="126"/>
      <c r="G11828" s="248"/>
      <c r="H11828"/>
      <c r="I11828" t="s">
        <v>129</v>
      </c>
      <c r="J11828" s="247"/>
      <c r="K11828"/>
      <c r="L11828"/>
      <c r="M11828"/>
      <c r="N11828"/>
      <c r="O11828"/>
      <c r="P11828"/>
      <c r="Q11828"/>
      <c r="U11828"/>
      <c r="V11828">
        <v>0</v>
      </c>
      <c r="W11828" s="247"/>
      <c r="X11828"/>
      <c r="Y11828"/>
      <c r="Z11828"/>
      <c r="AA11828"/>
      <c r="AB11828"/>
      <c r="AC11828"/>
      <c r="AD11828"/>
      <c r="AE11828"/>
      <c r="AF11828"/>
      <c r="AG11828"/>
      <c r="AH11828" s="115" t="s">
        <v>4308</v>
      </c>
    </row>
    <row r="11829" spans="1:35" x14ac:dyDescent="0.25">
      <c r="A11829" s="243">
        <v>339899</v>
      </c>
      <c r="B11829" s="244" t="s">
        <v>16092</v>
      </c>
      <c r="C11829" s="244" t="s">
        <v>227</v>
      </c>
      <c r="D11829" s="245" t="s">
        <v>16093</v>
      </c>
      <c r="F11829" s="237"/>
      <c r="G11829" s="245"/>
      <c r="I11829" t="s">
        <v>107</v>
      </c>
      <c r="J11829" s="244"/>
      <c r="U11829"/>
      <c r="V11829">
        <v>0</v>
      </c>
      <c r="W11829" s="244"/>
      <c r="AG11829" s="115" t="s">
        <v>4308</v>
      </c>
      <c r="AH11829" s="115" t="s">
        <v>4308</v>
      </c>
      <c r="AI11829" s="115" t="e">
        <f>VLOOKUP(A11829,'[2]دراسات قانونية'!$A$3:$E$600,1,0)</f>
        <v>#N/A</v>
      </c>
    </row>
    <row r="11830" spans="1:35" x14ac:dyDescent="0.25">
      <c r="A11830" s="243">
        <v>339900</v>
      </c>
      <c r="B11830" s="244" t="s">
        <v>16094</v>
      </c>
      <c r="C11830" s="244" t="s">
        <v>244</v>
      </c>
      <c r="D11830" s="245" t="s">
        <v>480</v>
      </c>
      <c r="F11830" s="237"/>
      <c r="G11830" s="245"/>
      <c r="I11830" t="s">
        <v>107</v>
      </c>
      <c r="J11830" s="244"/>
      <c r="U11830"/>
      <c r="V11830">
        <v>0</v>
      </c>
      <c r="W11830" s="244"/>
      <c r="AI11830" s="115" t="e">
        <f>VLOOKUP(A11830,'[2]دراسات قانونية'!$A$3:$E$600,1,0)</f>
        <v>#N/A</v>
      </c>
    </row>
    <row r="11831" spans="1:35" x14ac:dyDescent="0.25">
      <c r="A11831" s="243">
        <v>339901</v>
      </c>
      <c r="B11831" s="244" t="s">
        <v>16095</v>
      </c>
      <c r="C11831" s="244" t="s">
        <v>339</v>
      </c>
      <c r="D11831" s="245" t="s">
        <v>298</v>
      </c>
      <c r="F11831" s="237"/>
      <c r="G11831" s="245"/>
      <c r="I11831" t="s">
        <v>107</v>
      </c>
      <c r="J11831" s="244"/>
      <c r="U11831"/>
      <c r="V11831">
        <v>0</v>
      </c>
      <c r="W11831" s="244"/>
      <c r="AG11831" s="115" t="s">
        <v>4308</v>
      </c>
      <c r="AH11831" s="115" t="s">
        <v>4308</v>
      </c>
      <c r="AI11831" s="115" t="e">
        <f>VLOOKUP(A11831,'[2]دراسات قانونية'!$A$3:$E$600,1,0)</f>
        <v>#N/A</v>
      </c>
    </row>
    <row r="11832" spans="1:35" hidden="1" x14ac:dyDescent="0.25">
      <c r="A11832" s="246">
        <v>339902</v>
      </c>
      <c r="B11832" s="247" t="s">
        <v>16096</v>
      </c>
      <c r="C11832" s="247" t="s">
        <v>227</v>
      </c>
      <c r="D11832" s="248" t="s">
        <v>450</v>
      </c>
      <c r="E11832"/>
      <c r="F11832" s="126"/>
      <c r="G11832" s="248"/>
      <c r="H11832"/>
      <c r="I11832" t="s">
        <v>136</v>
      </c>
      <c r="J11832" s="247"/>
      <c r="K11832"/>
      <c r="L11832"/>
      <c r="M11832"/>
      <c r="N11832"/>
      <c r="O11832"/>
      <c r="P11832"/>
      <c r="Q11832"/>
      <c r="U11832"/>
      <c r="V11832">
        <v>0</v>
      </c>
      <c r="W11832" s="247"/>
      <c r="X11832"/>
      <c r="Y11832"/>
      <c r="Z11832"/>
      <c r="AA11832"/>
      <c r="AB11832"/>
      <c r="AC11832"/>
      <c r="AD11832"/>
      <c r="AE11832"/>
      <c r="AF11832"/>
      <c r="AG11832"/>
    </row>
    <row r="11833" spans="1:35" hidden="1" x14ac:dyDescent="0.25">
      <c r="A11833" s="246">
        <v>339903</v>
      </c>
      <c r="B11833" s="247" t="s">
        <v>16097</v>
      </c>
      <c r="C11833" s="247" t="s">
        <v>2284</v>
      </c>
      <c r="D11833" s="248" t="s">
        <v>281</v>
      </c>
      <c r="E11833"/>
      <c r="F11833" s="126"/>
      <c r="G11833" s="248"/>
      <c r="H11833"/>
      <c r="I11833" t="s">
        <v>129</v>
      </c>
      <c r="J11833" s="247"/>
      <c r="K11833"/>
      <c r="L11833"/>
      <c r="M11833"/>
      <c r="N11833"/>
      <c r="O11833"/>
      <c r="P11833"/>
      <c r="Q11833"/>
      <c r="U11833"/>
      <c r="V11833">
        <v>0</v>
      </c>
      <c r="W11833" s="247"/>
      <c r="X11833"/>
      <c r="Y11833"/>
      <c r="Z11833"/>
      <c r="AA11833"/>
      <c r="AB11833"/>
      <c r="AC11833"/>
      <c r="AD11833"/>
      <c r="AE11833"/>
      <c r="AF11833"/>
      <c r="AG11833"/>
    </row>
    <row r="11834" spans="1:35" hidden="1" x14ac:dyDescent="0.25">
      <c r="A11834" s="246">
        <v>339904</v>
      </c>
      <c r="B11834" s="247" t="s">
        <v>14011</v>
      </c>
      <c r="C11834" s="247" t="s">
        <v>2890</v>
      </c>
      <c r="D11834" s="248" t="s">
        <v>276</v>
      </c>
      <c r="E11834"/>
      <c r="F11834" s="126"/>
      <c r="G11834" s="248"/>
      <c r="H11834"/>
      <c r="I11834" t="s">
        <v>129</v>
      </c>
      <c r="J11834" s="247"/>
      <c r="K11834"/>
      <c r="L11834"/>
      <c r="M11834"/>
      <c r="N11834"/>
      <c r="O11834"/>
      <c r="P11834"/>
      <c r="Q11834"/>
      <c r="U11834"/>
      <c r="V11834">
        <v>0</v>
      </c>
      <c r="W11834" s="247"/>
      <c r="X11834"/>
      <c r="Y11834"/>
      <c r="Z11834"/>
      <c r="AA11834"/>
      <c r="AB11834"/>
      <c r="AC11834"/>
      <c r="AD11834"/>
      <c r="AE11834"/>
      <c r="AF11834"/>
      <c r="AG11834"/>
      <c r="AH11834" s="115" t="s">
        <v>4308</v>
      </c>
    </row>
    <row r="11835" spans="1:35" hidden="1" x14ac:dyDescent="0.25">
      <c r="A11835" s="246">
        <v>339905</v>
      </c>
      <c r="B11835" s="247" t="s">
        <v>16098</v>
      </c>
      <c r="C11835" s="247" t="s">
        <v>2890</v>
      </c>
      <c r="D11835" s="248" t="s">
        <v>239</v>
      </c>
      <c r="E11835"/>
      <c r="F11835" s="126"/>
      <c r="G11835" s="248"/>
      <c r="H11835"/>
      <c r="I11835" t="s">
        <v>129</v>
      </c>
      <c r="J11835" s="247"/>
      <c r="K11835"/>
      <c r="L11835"/>
      <c r="M11835"/>
      <c r="N11835"/>
      <c r="O11835"/>
      <c r="P11835"/>
      <c r="Q11835"/>
      <c r="U11835"/>
      <c r="V11835">
        <v>0</v>
      </c>
      <c r="W11835" s="247"/>
      <c r="X11835"/>
      <c r="Y11835"/>
      <c r="Z11835"/>
      <c r="AA11835"/>
      <c r="AB11835"/>
      <c r="AC11835"/>
      <c r="AD11835"/>
      <c r="AE11835"/>
      <c r="AF11835"/>
      <c r="AG11835"/>
    </row>
    <row r="11836" spans="1:35" x14ac:dyDescent="0.25">
      <c r="A11836" s="243">
        <v>339906</v>
      </c>
      <c r="B11836" s="244" t="s">
        <v>4922</v>
      </c>
      <c r="C11836" s="244" t="s">
        <v>15168</v>
      </c>
      <c r="D11836" s="245" t="s">
        <v>751</v>
      </c>
      <c r="F11836" s="237"/>
      <c r="G11836" s="245"/>
      <c r="I11836" t="s">
        <v>107</v>
      </c>
      <c r="J11836" s="244"/>
      <c r="U11836"/>
      <c r="V11836">
        <v>0</v>
      </c>
      <c r="W11836" s="244"/>
      <c r="AH11836" s="115" t="s">
        <v>4308</v>
      </c>
      <c r="AI11836" s="115" t="e">
        <f>VLOOKUP(A11836,'[2]دراسات قانونية'!$A$3:$E$600,1,0)</f>
        <v>#N/A</v>
      </c>
    </row>
    <row r="11837" spans="1:35" hidden="1" x14ac:dyDescent="0.25">
      <c r="A11837" s="246">
        <v>339907</v>
      </c>
      <c r="B11837" s="247" t="s">
        <v>4923</v>
      </c>
      <c r="C11837" s="247" t="s">
        <v>212</v>
      </c>
      <c r="D11837" s="248" t="s">
        <v>320</v>
      </c>
      <c r="E11837"/>
      <c r="F11837" s="126"/>
      <c r="G11837" s="248"/>
      <c r="H11837"/>
      <c r="I11837" t="s">
        <v>136</v>
      </c>
      <c r="J11837" s="247"/>
      <c r="K11837"/>
      <c r="L11837"/>
      <c r="M11837"/>
      <c r="N11837"/>
      <c r="O11837"/>
      <c r="P11837"/>
      <c r="Q11837"/>
      <c r="U11837"/>
      <c r="V11837">
        <v>0</v>
      </c>
      <c r="W11837" s="247"/>
      <c r="X11837"/>
      <c r="Y11837"/>
      <c r="Z11837"/>
      <c r="AA11837"/>
      <c r="AB11837"/>
      <c r="AC11837"/>
      <c r="AD11837"/>
      <c r="AE11837"/>
      <c r="AF11837"/>
      <c r="AG11837"/>
      <c r="AH11837" s="115" t="s">
        <v>4308</v>
      </c>
    </row>
    <row r="11838" spans="1:35" x14ac:dyDescent="0.25">
      <c r="A11838" s="243">
        <v>339908</v>
      </c>
      <c r="B11838" s="244" t="s">
        <v>16099</v>
      </c>
      <c r="C11838" s="244" t="s">
        <v>351</v>
      </c>
      <c r="D11838" s="245" t="s">
        <v>16100</v>
      </c>
      <c r="F11838" s="237"/>
      <c r="G11838" s="245"/>
      <c r="I11838" t="s">
        <v>107</v>
      </c>
      <c r="J11838" s="244"/>
      <c r="U11838"/>
      <c r="V11838">
        <v>0</v>
      </c>
      <c r="W11838" s="244"/>
      <c r="AG11838" s="115" t="s">
        <v>4308</v>
      </c>
      <c r="AH11838" s="115" t="s">
        <v>4308</v>
      </c>
      <c r="AI11838" s="115" t="e">
        <f>VLOOKUP(A11838,'[2]دراسات قانونية'!$A$3:$E$600,1,0)</f>
        <v>#N/A</v>
      </c>
    </row>
    <row r="11839" spans="1:35" hidden="1" x14ac:dyDescent="0.25">
      <c r="A11839" s="246">
        <v>339909</v>
      </c>
      <c r="B11839" s="247" t="s">
        <v>8639</v>
      </c>
      <c r="C11839" s="247" t="s">
        <v>324</v>
      </c>
      <c r="D11839" s="248" t="s">
        <v>585</v>
      </c>
      <c r="E11839"/>
      <c r="F11839" s="126"/>
      <c r="G11839" s="248"/>
      <c r="H11839"/>
      <c r="I11839" t="s">
        <v>129</v>
      </c>
      <c r="J11839" s="247"/>
      <c r="K11839"/>
      <c r="L11839"/>
      <c r="M11839"/>
      <c r="N11839"/>
      <c r="O11839"/>
      <c r="P11839"/>
      <c r="Q11839"/>
      <c r="U11839"/>
      <c r="V11839">
        <v>0</v>
      </c>
      <c r="W11839" s="247"/>
      <c r="X11839"/>
      <c r="Y11839"/>
      <c r="Z11839"/>
      <c r="AA11839"/>
      <c r="AB11839"/>
      <c r="AC11839"/>
      <c r="AD11839"/>
      <c r="AE11839"/>
      <c r="AF11839"/>
      <c r="AG11839"/>
      <c r="AH11839" s="115" t="s">
        <v>4308</v>
      </c>
    </row>
    <row r="11840" spans="1:35" x14ac:dyDescent="0.25">
      <c r="A11840" s="243">
        <v>339910</v>
      </c>
      <c r="B11840" s="244" t="s">
        <v>6021</v>
      </c>
      <c r="C11840" s="244" t="s">
        <v>546</v>
      </c>
      <c r="D11840" s="245" t="s">
        <v>8509</v>
      </c>
      <c r="F11840" s="237"/>
      <c r="G11840" s="245"/>
      <c r="I11840" t="s">
        <v>107</v>
      </c>
      <c r="J11840" s="244"/>
      <c r="U11840"/>
      <c r="V11840">
        <v>0</v>
      </c>
      <c r="W11840" s="244"/>
      <c r="AH11840" s="115" t="s">
        <v>4308</v>
      </c>
      <c r="AI11840" s="115" t="e">
        <f>VLOOKUP(A11840,'[2]دراسات قانونية'!$A$3:$E$600,1,0)</f>
        <v>#N/A</v>
      </c>
    </row>
    <row r="11841" spans="1:35" hidden="1" x14ac:dyDescent="0.25">
      <c r="A11841" s="246">
        <v>339911</v>
      </c>
      <c r="B11841" s="247" t="s">
        <v>1508</v>
      </c>
      <c r="C11841" s="247" t="s">
        <v>519</v>
      </c>
      <c r="D11841" s="248" t="s">
        <v>933</v>
      </c>
      <c r="E11841"/>
      <c r="F11841" s="126"/>
      <c r="G11841" s="248"/>
      <c r="H11841"/>
      <c r="I11841" t="s">
        <v>129</v>
      </c>
      <c r="J11841" s="247"/>
      <c r="K11841"/>
      <c r="L11841"/>
      <c r="M11841"/>
      <c r="N11841"/>
      <c r="O11841"/>
      <c r="P11841"/>
      <c r="Q11841"/>
      <c r="U11841"/>
      <c r="V11841">
        <v>0</v>
      </c>
      <c r="W11841" s="247"/>
      <c r="X11841"/>
      <c r="Y11841"/>
      <c r="Z11841"/>
      <c r="AA11841"/>
      <c r="AB11841"/>
      <c r="AC11841"/>
      <c r="AD11841"/>
      <c r="AE11841"/>
      <c r="AF11841"/>
      <c r="AG11841"/>
      <c r="AH11841" s="115" t="s">
        <v>4308</v>
      </c>
    </row>
    <row r="11842" spans="1:35" hidden="1" x14ac:dyDescent="0.25">
      <c r="A11842" s="246">
        <v>339912</v>
      </c>
      <c r="B11842" s="247" t="s">
        <v>1449</v>
      </c>
      <c r="C11842" s="247" t="s">
        <v>7823</v>
      </c>
      <c r="D11842" s="248" t="s">
        <v>480</v>
      </c>
      <c r="E11842"/>
      <c r="F11842" s="126"/>
      <c r="G11842" s="248"/>
      <c r="H11842"/>
      <c r="I11842" t="s">
        <v>129</v>
      </c>
      <c r="J11842" s="247"/>
      <c r="K11842"/>
      <c r="L11842"/>
      <c r="M11842"/>
      <c r="N11842"/>
      <c r="O11842"/>
      <c r="P11842"/>
      <c r="Q11842"/>
      <c r="U11842"/>
      <c r="V11842">
        <v>0</v>
      </c>
      <c r="W11842" s="247"/>
      <c r="X11842"/>
      <c r="Y11842"/>
      <c r="Z11842"/>
      <c r="AA11842"/>
      <c r="AB11842"/>
      <c r="AC11842"/>
      <c r="AD11842"/>
      <c r="AE11842"/>
      <c r="AF11842"/>
      <c r="AG11842"/>
    </row>
    <row r="11843" spans="1:35" x14ac:dyDescent="0.25">
      <c r="A11843" s="243">
        <v>339913</v>
      </c>
      <c r="B11843" s="244" t="s">
        <v>16101</v>
      </c>
      <c r="C11843" s="244" t="s">
        <v>439</v>
      </c>
      <c r="D11843" s="245" t="s">
        <v>239</v>
      </c>
      <c r="F11843" s="237"/>
      <c r="G11843" s="245"/>
      <c r="I11843" t="s">
        <v>107</v>
      </c>
      <c r="J11843" s="244"/>
      <c r="U11843"/>
      <c r="V11843">
        <v>0</v>
      </c>
      <c r="W11843" s="244"/>
      <c r="AG11843" s="115" t="s">
        <v>4308</v>
      </c>
      <c r="AH11843" s="115" t="s">
        <v>4308</v>
      </c>
      <c r="AI11843" s="115" t="e">
        <f>VLOOKUP(A11843,'[2]دراسات قانونية'!$A$3:$E$600,1,0)</f>
        <v>#N/A</v>
      </c>
    </row>
    <row r="11844" spans="1:35" x14ac:dyDescent="0.25">
      <c r="A11844" s="243">
        <v>339914</v>
      </c>
      <c r="B11844" s="244" t="s">
        <v>8652</v>
      </c>
      <c r="C11844" s="244" t="s">
        <v>324</v>
      </c>
      <c r="D11844" s="245" t="s">
        <v>7613</v>
      </c>
      <c r="F11844" s="237"/>
      <c r="G11844" s="245"/>
      <c r="I11844" t="s">
        <v>107</v>
      </c>
      <c r="J11844" s="244"/>
      <c r="U11844"/>
      <c r="V11844">
        <v>0</v>
      </c>
      <c r="W11844" s="244"/>
      <c r="AH11844" s="115" t="s">
        <v>4308</v>
      </c>
      <c r="AI11844" s="115" t="e">
        <f>VLOOKUP(A11844,'[2]دراسات قانونية'!$A$3:$E$600,1,0)</f>
        <v>#N/A</v>
      </c>
    </row>
    <row r="11845" spans="1:35" x14ac:dyDescent="0.25">
      <c r="A11845" s="243">
        <v>339915</v>
      </c>
      <c r="B11845" s="244" t="s">
        <v>16102</v>
      </c>
      <c r="C11845" s="244" t="s">
        <v>664</v>
      </c>
      <c r="D11845" s="245" t="s">
        <v>1087</v>
      </c>
      <c r="F11845" s="237"/>
      <c r="G11845" s="245"/>
      <c r="I11845" t="s">
        <v>107</v>
      </c>
      <c r="J11845" s="244"/>
      <c r="R11845" s="115">
        <v>9465</v>
      </c>
      <c r="S11845" s="115">
        <v>45722</v>
      </c>
      <c r="T11845" s="115">
        <v>105000</v>
      </c>
      <c r="U11845"/>
      <c r="V11845">
        <v>0</v>
      </c>
      <c r="W11845" s="244"/>
      <c r="AI11845" s="115" t="e">
        <f>VLOOKUP(A11845,'[2]دراسات قانونية'!$A$3:$E$600,1,0)</f>
        <v>#N/A</v>
      </c>
    </row>
    <row r="11846" spans="1:35" x14ac:dyDescent="0.25">
      <c r="A11846" s="243">
        <v>339916</v>
      </c>
      <c r="B11846" s="244" t="s">
        <v>14037</v>
      </c>
      <c r="C11846" s="244" t="s">
        <v>665</v>
      </c>
      <c r="D11846" s="245" t="s">
        <v>807</v>
      </c>
      <c r="F11846" s="237"/>
      <c r="G11846" s="245"/>
      <c r="I11846" t="s">
        <v>107</v>
      </c>
      <c r="J11846" s="244"/>
      <c r="U11846"/>
      <c r="V11846">
        <v>0</v>
      </c>
      <c r="W11846" s="244"/>
      <c r="AG11846" s="115" t="s">
        <v>4308</v>
      </c>
      <c r="AH11846" s="115" t="s">
        <v>4308</v>
      </c>
      <c r="AI11846" s="115" t="e">
        <f>VLOOKUP(A11846,'[2]دراسات قانونية'!$A$3:$E$600,1,0)</f>
        <v>#N/A</v>
      </c>
    </row>
    <row r="11847" spans="1:35" hidden="1" x14ac:dyDescent="0.25">
      <c r="A11847" s="243">
        <v>339917</v>
      </c>
      <c r="B11847" s="244" t="s">
        <v>16103</v>
      </c>
      <c r="C11847" s="244" t="s">
        <v>909</v>
      </c>
      <c r="D11847" s="245" t="s">
        <v>487</v>
      </c>
      <c r="F11847" s="237"/>
      <c r="G11847" s="245"/>
      <c r="I11847" t="s">
        <v>7128</v>
      </c>
      <c r="J11847" s="244"/>
      <c r="U11847"/>
      <c r="V11847">
        <v>0</v>
      </c>
      <c r="W11847" s="244"/>
    </row>
    <row r="11848" spans="1:35" x14ac:dyDescent="0.25">
      <c r="A11848" s="243">
        <v>339918</v>
      </c>
      <c r="B11848" s="244" t="s">
        <v>16104</v>
      </c>
      <c r="C11848" s="244" t="s">
        <v>327</v>
      </c>
      <c r="D11848" s="245" t="s">
        <v>330</v>
      </c>
      <c r="F11848" s="237"/>
      <c r="G11848" s="245"/>
      <c r="I11848" t="s">
        <v>107</v>
      </c>
      <c r="J11848" s="244"/>
      <c r="U11848"/>
      <c r="V11848">
        <v>0</v>
      </c>
      <c r="W11848" s="244"/>
      <c r="AI11848" s="115" t="e">
        <f>VLOOKUP(A11848,'[2]دراسات قانونية'!$A$3:$E$600,1,0)</f>
        <v>#N/A</v>
      </c>
    </row>
    <row r="11849" spans="1:35" x14ac:dyDescent="0.25">
      <c r="A11849" s="243">
        <v>339919</v>
      </c>
      <c r="B11849" s="244" t="s">
        <v>16105</v>
      </c>
      <c r="C11849" s="244" t="s">
        <v>822</v>
      </c>
      <c r="D11849" s="245" t="s">
        <v>338</v>
      </c>
      <c r="F11849" s="237"/>
      <c r="G11849" s="245"/>
      <c r="I11849" t="s">
        <v>107</v>
      </c>
      <c r="J11849" s="244"/>
      <c r="U11849"/>
      <c r="V11849">
        <v>0</v>
      </c>
      <c r="W11849" s="244"/>
      <c r="AH11849" s="115" t="s">
        <v>4308</v>
      </c>
      <c r="AI11849" s="115" t="e">
        <f>VLOOKUP(A11849,'[2]دراسات قانونية'!$A$3:$E$600,1,0)</f>
        <v>#N/A</v>
      </c>
    </row>
    <row r="11850" spans="1:35" x14ac:dyDescent="0.25">
      <c r="A11850" s="243">
        <v>339920</v>
      </c>
      <c r="B11850" s="244" t="s">
        <v>16106</v>
      </c>
      <c r="C11850" s="244" t="s">
        <v>332</v>
      </c>
      <c r="D11850" s="245" t="s">
        <v>230</v>
      </c>
      <c r="F11850" s="237"/>
      <c r="G11850" s="245"/>
      <c r="I11850" t="s">
        <v>107</v>
      </c>
      <c r="J11850" s="244"/>
      <c r="U11850"/>
      <c r="V11850">
        <v>0</v>
      </c>
      <c r="W11850" s="244"/>
      <c r="AG11850" s="115" t="s">
        <v>4308</v>
      </c>
      <c r="AH11850" s="115" t="s">
        <v>4308</v>
      </c>
      <c r="AI11850" s="115" t="e">
        <f>VLOOKUP(A11850,'[2]دراسات قانونية'!$A$3:$E$600,1,0)</f>
        <v>#N/A</v>
      </c>
    </row>
    <row r="11851" spans="1:35" hidden="1" x14ac:dyDescent="0.25">
      <c r="A11851" s="246">
        <v>339921</v>
      </c>
      <c r="B11851" s="247" t="s">
        <v>16107</v>
      </c>
      <c r="C11851" s="247" t="s">
        <v>209</v>
      </c>
      <c r="D11851" s="248" t="s">
        <v>880</v>
      </c>
      <c r="E11851"/>
      <c r="F11851" s="126"/>
      <c r="G11851" s="248"/>
      <c r="H11851"/>
      <c r="I11851" t="s">
        <v>136</v>
      </c>
      <c r="J11851" s="247"/>
      <c r="K11851"/>
      <c r="L11851"/>
      <c r="M11851"/>
      <c r="N11851"/>
      <c r="O11851"/>
      <c r="P11851"/>
      <c r="Q11851"/>
      <c r="U11851"/>
      <c r="V11851">
        <v>0</v>
      </c>
      <c r="W11851" s="247"/>
      <c r="X11851"/>
      <c r="Y11851"/>
      <c r="Z11851"/>
      <c r="AA11851"/>
      <c r="AB11851"/>
      <c r="AC11851"/>
      <c r="AD11851"/>
      <c r="AE11851"/>
      <c r="AF11851"/>
      <c r="AG11851"/>
    </row>
    <row r="11852" spans="1:35" hidden="1" x14ac:dyDescent="0.25">
      <c r="A11852" s="246">
        <v>339922</v>
      </c>
      <c r="B11852" s="247" t="s">
        <v>16108</v>
      </c>
      <c r="C11852" s="247" t="s">
        <v>11812</v>
      </c>
      <c r="D11852" s="248" t="s">
        <v>437</v>
      </c>
      <c r="E11852"/>
      <c r="F11852" s="126"/>
      <c r="G11852" s="248"/>
      <c r="H11852"/>
      <c r="I11852" t="s">
        <v>129</v>
      </c>
      <c r="J11852" s="247"/>
      <c r="K11852"/>
      <c r="L11852"/>
      <c r="M11852"/>
      <c r="N11852"/>
      <c r="O11852"/>
      <c r="P11852"/>
      <c r="Q11852"/>
      <c r="U11852"/>
      <c r="V11852">
        <v>0</v>
      </c>
      <c r="W11852" s="247"/>
      <c r="X11852"/>
      <c r="Y11852"/>
      <c r="Z11852"/>
      <c r="AA11852"/>
      <c r="AB11852"/>
      <c r="AC11852"/>
      <c r="AD11852"/>
      <c r="AE11852"/>
      <c r="AF11852"/>
      <c r="AG11852"/>
    </row>
    <row r="11853" spans="1:35" x14ac:dyDescent="0.25">
      <c r="A11853" s="243">
        <v>339923</v>
      </c>
      <c r="B11853" s="244" t="s">
        <v>16109</v>
      </c>
      <c r="C11853" s="244" t="s">
        <v>227</v>
      </c>
      <c r="D11853" s="245" t="s">
        <v>409</v>
      </c>
      <c r="F11853" s="237"/>
      <c r="G11853" s="245"/>
      <c r="I11853" t="s">
        <v>107</v>
      </c>
      <c r="J11853" s="244"/>
      <c r="U11853"/>
      <c r="V11853">
        <v>0</v>
      </c>
      <c r="W11853" s="244"/>
      <c r="AG11853" s="115" t="s">
        <v>4308</v>
      </c>
      <c r="AH11853" s="115" t="s">
        <v>4308</v>
      </c>
      <c r="AI11853" s="115" t="e">
        <f>VLOOKUP(A11853,'[2]دراسات قانونية'!$A$3:$E$600,1,0)</f>
        <v>#N/A</v>
      </c>
    </row>
    <row r="11854" spans="1:35" hidden="1" x14ac:dyDescent="0.25">
      <c r="A11854" s="246">
        <v>339924</v>
      </c>
      <c r="B11854" s="247" t="s">
        <v>16110</v>
      </c>
      <c r="C11854" s="247" t="s">
        <v>227</v>
      </c>
      <c r="D11854" s="248" t="s">
        <v>612</v>
      </c>
      <c r="E11854"/>
      <c r="F11854" s="126"/>
      <c r="G11854" s="248"/>
      <c r="H11854"/>
      <c r="I11854" t="s">
        <v>136</v>
      </c>
      <c r="J11854" s="247"/>
      <c r="K11854"/>
      <c r="L11854"/>
      <c r="M11854"/>
      <c r="N11854"/>
      <c r="O11854"/>
      <c r="P11854"/>
      <c r="Q11854"/>
      <c r="U11854"/>
      <c r="V11854">
        <v>0</v>
      </c>
      <c r="W11854" s="247"/>
      <c r="X11854"/>
      <c r="Y11854"/>
      <c r="Z11854"/>
      <c r="AA11854"/>
      <c r="AB11854"/>
      <c r="AC11854"/>
      <c r="AD11854"/>
      <c r="AE11854"/>
      <c r="AF11854"/>
      <c r="AG11854"/>
    </row>
    <row r="11855" spans="1:35" hidden="1" x14ac:dyDescent="0.25">
      <c r="A11855" s="246">
        <v>339925</v>
      </c>
      <c r="B11855" s="247" t="s">
        <v>11102</v>
      </c>
      <c r="C11855" s="247" t="s">
        <v>227</v>
      </c>
      <c r="D11855" s="248" t="s">
        <v>284</v>
      </c>
      <c r="E11855"/>
      <c r="F11855" s="126"/>
      <c r="G11855" s="248"/>
      <c r="H11855"/>
      <c r="I11855" t="s">
        <v>129</v>
      </c>
      <c r="J11855" s="247"/>
      <c r="K11855"/>
      <c r="L11855"/>
      <c r="M11855"/>
      <c r="N11855"/>
      <c r="O11855"/>
      <c r="P11855"/>
      <c r="Q11855"/>
      <c r="U11855"/>
      <c r="V11855">
        <v>0</v>
      </c>
      <c r="W11855" s="247"/>
      <c r="X11855"/>
      <c r="Y11855"/>
      <c r="Z11855"/>
      <c r="AA11855"/>
      <c r="AB11855"/>
      <c r="AC11855"/>
      <c r="AD11855"/>
      <c r="AE11855"/>
      <c r="AF11855"/>
      <c r="AG11855"/>
      <c r="AH11855" s="115" t="s">
        <v>4308</v>
      </c>
    </row>
    <row r="11856" spans="1:35" hidden="1" x14ac:dyDescent="0.25">
      <c r="A11856" s="246">
        <v>339926</v>
      </c>
      <c r="B11856" s="247" t="s">
        <v>16111</v>
      </c>
      <c r="C11856" s="247" t="s">
        <v>12632</v>
      </c>
      <c r="D11856" s="248" t="s">
        <v>14425</v>
      </c>
      <c r="E11856"/>
      <c r="F11856" s="126"/>
      <c r="G11856" s="248"/>
      <c r="H11856"/>
      <c r="I11856" t="s">
        <v>5306</v>
      </c>
      <c r="J11856" s="247"/>
      <c r="K11856"/>
      <c r="L11856"/>
      <c r="M11856"/>
      <c r="N11856"/>
      <c r="O11856"/>
      <c r="P11856"/>
      <c r="Q11856"/>
      <c r="U11856"/>
      <c r="V11856">
        <v>0</v>
      </c>
      <c r="W11856" s="247"/>
      <c r="X11856"/>
      <c r="Y11856"/>
      <c r="Z11856"/>
      <c r="AA11856"/>
      <c r="AB11856"/>
      <c r="AC11856"/>
      <c r="AD11856"/>
      <c r="AE11856"/>
      <c r="AF11856"/>
      <c r="AG11856"/>
    </row>
    <row r="11857" spans="1:35" x14ac:dyDescent="0.25">
      <c r="A11857" s="243">
        <v>339927</v>
      </c>
      <c r="B11857" s="244" t="s">
        <v>16112</v>
      </c>
      <c r="C11857" s="244" t="s">
        <v>219</v>
      </c>
      <c r="D11857" s="245" t="s">
        <v>861</v>
      </c>
      <c r="F11857" s="237"/>
      <c r="G11857" s="245"/>
      <c r="I11857" t="s">
        <v>107</v>
      </c>
      <c r="J11857" s="244"/>
      <c r="U11857"/>
      <c r="V11857">
        <v>0</v>
      </c>
      <c r="W11857" s="244"/>
      <c r="AG11857" s="115" t="s">
        <v>4308</v>
      </c>
      <c r="AH11857" s="115" t="s">
        <v>4308</v>
      </c>
      <c r="AI11857" s="115" t="e">
        <f>VLOOKUP(A11857,'[2]دراسات قانونية'!$A$3:$E$600,1,0)</f>
        <v>#N/A</v>
      </c>
    </row>
    <row r="11858" spans="1:35" hidden="1" x14ac:dyDescent="0.25">
      <c r="A11858" s="246">
        <v>339928</v>
      </c>
      <c r="B11858" s="247" t="s">
        <v>16113</v>
      </c>
      <c r="C11858" s="247" t="s">
        <v>973</v>
      </c>
      <c r="D11858" s="248" t="s">
        <v>1627</v>
      </c>
      <c r="E11858"/>
      <c r="F11858" s="126"/>
      <c r="G11858" s="248"/>
      <c r="H11858"/>
      <c r="I11858" t="s">
        <v>129</v>
      </c>
      <c r="J11858" s="247"/>
      <c r="K11858"/>
      <c r="L11858"/>
      <c r="M11858"/>
      <c r="N11858"/>
      <c r="O11858"/>
      <c r="P11858"/>
      <c r="Q11858"/>
      <c r="U11858"/>
      <c r="V11858">
        <v>0</v>
      </c>
      <c r="W11858" s="247"/>
      <c r="X11858"/>
      <c r="Y11858"/>
      <c r="Z11858"/>
      <c r="AA11858"/>
      <c r="AB11858"/>
      <c r="AC11858"/>
      <c r="AD11858"/>
      <c r="AE11858"/>
      <c r="AF11858"/>
      <c r="AG11858"/>
      <c r="AH11858" s="115" t="s">
        <v>4308</v>
      </c>
    </row>
    <row r="11859" spans="1:35" x14ac:dyDescent="0.25">
      <c r="A11859" s="243">
        <v>339929</v>
      </c>
      <c r="B11859" s="244" t="s">
        <v>16114</v>
      </c>
      <c r="C11859" s="244" t="s">
        <v>274</v>
      </c>
      <c r="D11859" s="245" t="s">
        <v>723</v>
      </c>
      <c r="F11859" s="237"/>
      <c r="G11859" s="245"/>
      <c r="I11859" t="s">
        <v>107</v>
      </c>
      <c r="J11859" s="244"/>
      <c r="U11859"/>
      <c r="V11859">
        <v>0</v>
      </c>
      <c r="W11859" s="244"/>
      <c r="AH11859" s="115" t="s">
        <v>4308</v>
      </c>
      <c r="AI11859" s="115" t="e">
        <f>VLOOKUP(A11859,'[2]دراسات قانونية'!$A$3:$E$600,1,0)</f>
        <v>#N/A</v>
      </c>
    </row>
    <row r="11860" spans="1:35" hidden="1" x14ac:dyDescent="0.25">
      <c r="A11860" s="246">
        <v>339930</v>
      </c>
      <c r="B11860" s="247" t="s">
        <v>16115</v>
      </c>
      <c r="C11860" s="247" t="s">
        <v>364</v>
      </c>
      <c r="D11860" s="248" t="s">
        <v>276</v>
      </c>
      <c r="E11860"/>
      <c r="F11860" s="126"/>
      <c r="G11860" s="248"/>
      <c r="H11860"/>
      <c r="I11860" t="s">
        <v>129</v>
      </c>
      <c r="J11860" s="247"/>
      <c r="K11860"/>
      <c r="L11860"/>
      <c r="M11860"/>
      <c r="N11860"/>
      <c r="O11860"/>
      <c r="P11860"/>
      <c r="Q11860"/>
      <c r="U11860"/>
      <c r="V11860">
        <v>0</v>
      </c>
      <c r="W11860" s="247"/>
      <c r="X11860"/>
      <c r="Y11860"/>
      <c r="Z11860"/>
      <c r="AA11860"/>
      <c r="AB11860"/>
      <c r="AC11860"/>
      <c r="AD11860"/>
      <c r="AE11860"/>
      <c r="AF11860"/>
      <c r="AG11860"/>
    </row>
    <row r="11861" spans="1:35" x14ac:dyDescent="0.25">
      <c r="A11861" s="243">
        <v>339931</v>
      </c>
      <c r="B11861" s="244" t="s">
        <v>16116</v>
      </c>
      <c r="C11861" s="244" t="s">
        <v>581</v>
      </c>
      <c r="D11861" s="245" t="s">
        <v>672</v>
      </c>
      <c r="F11861" s="237"/>
      <c r="G11861" s="245"/>
      <c r="I11861" t="s">
        <v>107</v>
      </c>
      <c r="J11861" s="244"/>
      <c r="U11861"/>
      <c r="V11861">
        <v>0</v>
      </c>
      <c r="W11861" s="244"/>
      <c r="AG11861" s="115" t="s">
        <v>4308</v>
      </c>
      <c r="AH11861" s="115" t="s">
        <v>4308</v>
      </c>
      <c r="AI11861" s="115" t="e">
        <f>VLOOKUP(A11861,'[2]دراسات قانونية'!$A$3:$E$600,1,0)</f>
        <v>#N/A</v>
      </c>
    </row>
    <row r="11862" spans="1:35" x14ac:dyDescent="0.25">
      <c r="A11862" s="243">
        <v>339932</v>
      </c>
      <c r="B11862" s="244" t="s">
        <v>16117</v>
      </c>
      <c r="C11862" s="244" t="s">
        <v>1089</v>
      </c>
      <c r="D11862" s="245" t="s">
        <v>220</v>
      </c>
      <c r="F11862" s="237"/>
      <c r="G11862" s="245"/>
      <c r="I11862" t="s">
        <v>107</v>
      </c>
      <c r="J11862" s="244"/>
      <c r="U11862"/>
      <c r="V11862">
        <v>0</v>
      </c>
      <c r="W11862" s="244"/>
      <c r="AI11862" s="115" t="e">
        <f>VLOOKUP(A11862,'[2]دراسات قانونية'!$A$3:$E$600,1,0)</f>
        <v>#N/A</v>
      </c>
    </row>
    <row r="11863" spans="1:35" hidden="1" x14ac:dyDescent="0.25">
      <c r="A11863" s="243">
        <v>339933</v>
      </c>
      <c r="B11863" s="244" t="s">
        <v>16118</v>
      </c>
      <c r="C11863" s="244" t="s">
        <v>332</v>
      </c>
      <c r="D11863" s="245" t="s">
        <v>480</v>
      </c>
      <c r="F11863" s="237"/>
      <c r="G11863" s="245"/>
      <c r="I11863" t="s">
        <v>7128</v>
      </c>
      <c r="J11863" s="244"/>
      <c r="U11863"/>
      <c r="V11863">
        <v>0</v>
      </c>
      <c r="W11863" s="244"/>
    </row>
    <row r="11864" spans="1:35" hidden="1" x14ac:dyDescent="0.25">
      <c r="A11864" s="246">
        <v>339934</v>
      </c>
      <c r="B11864" s="247" t="s">
        <v>16119</v>
      </c>
      <c r="C11864" s="247" t="s">
        <v>661</v>
      </c>
      <c r="D11864" s="248" t="s">
        <v>10067</v>
      </c>
      <c r="E11864"/>
      <c r="F11864" s="126"/>
      <c r="G11864" s="248"/>
      <c r="H11864"/>
      <c r="I11864" t="s">
        <v>129</v>
      </c>
      <c r="J11864" s="247"/>
      <c r="K11864"/>
      <c r="L11864"/>
      <c r="M11864"/>
      <c r="N11864"/>
      <c r="O11864"/>
      <c r="P11864"/>
      <c r="Q11864"/>
      <c r="U11864"/>
      <c r="V11864">
        <v>0</v>
      </c>
      <c r="W11864" s="247"/>
      <c r="X11864"/>
      <c r="Y11864"/>
      <c r="Z11864"/>
      <c r="AA11864"/>
      <c r="AB11864"/>
      <c r="AC11864"/>
      <c r="AD11864"/>
      <c r="AE11864"/>
      <c r="AF11864"/>
      <c r="AG11864"/>
    </row>
    <row r="11865" spans="1:35" hidden="1" x14ac:dyDescent="0.25">
      <c r="A11865" s="246">
        <v>339935</v>
      </c>
      <c r="B11865" s="247" t="s">
        <v>16120</v>
      </c>
      <c r="C11865" s="247" t="s">
        <v>295</v>
      </c>
      <c r="D11865" s="248" t="s">
        <v>959</v>
      </c>
      <c r="E11865"/>
      <c r="F11865" s="126"/>
      <c r="G11865" s="248"/>
      <c r="H11865"/>
      <c r="I11865" t="s">
        <v>129</v>
      </c>
      <c r="J11865" s="247"/>
      <c r="K11865"/>
      <c r="L11865"/>
      <c r="M11865"/>
      <c r="N11865"/>
      <c r="O11865"/>
      <c r="P11865"/>
      <c r="Q11865"/>
      <c r="U11865"/>
      <c r="V11865">
        <v>0</v>
      </c>
      <c r="W11865" s="247"/>
      <c r="X11865"/>
      <c r="Y11865"/>
      <c r="Z11865"/>
      <c r="AA11865"/>
      <c r="AB11865"/>
      <c r="AC11865"/>
      <c r="AD11865"/>
      <c r="AE11865"/>
      <c r="AF11865"/>
      <c r="AG11865"/>
    </row>
    <row r="11866" spans="1:35" hidden="1" x14ac:dyDescent="0.25">
      <c r="A11866" s="246">
        <v>339936</v>
      </c>
      <c r="B11866" s="247" t="s">
        <v>16121</v>
      </c>
      <c r="C11866" s="247" t="s">
        <v>227</v>
      </c>
      <c r="D11866" s="248" t="s">
        <v>420</v>
      </c>
      <c r="E11866"/>
      <c r="F11866" s="126"/>
      <c r="G11866" s="248"/>
      <c r="H11866"/>
      <c r="I11866" t="s">
        <v>136</v>
      </c>
      <c r="J11866" s="247"/>
      <c r="K11866"/>
      <c r="L11866"/>
      <c r="M11866"/>
      <c r="N11866"/>
      <c r="O11866"/>
      <c r="P11866"/>
      <c r="Q11866"/>
      <c r="U11866"/>
      <c r="V11866">
        <v>0</v>
      </c>
      <c r="W11866" s="247"/>
      <c r="X11866"/>
      <c r="Y11866"/>
      <c r="Z11866"/>
      <c r="AA11866"/>
      <c r="AB11866"/>
      <c r="AC11866"/>
      <c r="AD11866"/>
      <c r="AE11866"/>
      <c r="AF11866"/>
      <c r="AG11866"/>
    </row>
    <row r="11867" spans="1:35" x14ac:dyDescent="0.25">
      <c r="A11867" s="243">
        <v>339937</v>
      </c>
      <c r="B11867" s="244" t="s">
        <v>16122</v>
      </c>
      <c r="C11867" s="244" t="s">
        <v>337</v>
      </c>
      <c r="D11867" s="245" t="s">
        <v>302</v>
      </c>
      <c r="F11867" s="237"/>
      <c r="G11867" s="245"/>
      <c r="I11867" t="s">
        <v>107</v>
      </c>
      <c r="J11867" s="244"/>
      <c r="U11867"/>
      <c r="V11867">
        <v>0</v>
      </c>
      <c r="W11867" s="244"/>
      <c r="AI11867" s="115" t="e">
        <f>VLOOKUP(A11867,'[2]دراسات قانونية'!$A$3:$E$600,1,0)</f>
        <v>#N/A</v>
      </c>
    </row>
    <row r="11868" spans="1:35" x14ac:dyDescent="0.25">
      <c r="A11868" s="243">
        <v>339938</v>
      </c>
      <c r="B11868" s="244" t="s">
        <v>16123</v>
      </c>
      <c r="C11868" s="244" t="s">
        <v>229</v>
      </c>
      <c r="D11868" s="245" t="s">
        <v>1044</v>
      </c>
      <c r="F11868" s="237"/>
      <c r="G11868" s="245"/>
      <c r="I11868" t="s">
        <v>107</v>
      </c>
      <c r="J11868" s="244"/>
      <c r="R11868" s="115">
        <v>9151</v>
      </c>
      <c r="S11868" s="115">
        <v>45718</v>
      </c>
      <c r="T11868" s="115">
        <v>70000</v>
      </c>
      <c r="U11868"/>
      <c r="V11868">
        <v>0</v>
      </c>
      <c r="W11868" s="244"/>
      <c r="AI11868" s="115" t="e">
        <f>VLOOKUP(A11868,'[2]دراسات قانونية'!$A$3:$E$600,1,0)</f>
        <v>#N/A</v>
      </c>
    </row>
    <row r="11869" spans="1:35" x14ac:dyDescent="0.25">
      <c r="A11869" s="243">
        <v>339939</v>
      </c>
      <c r="B11869" s="244" t="s">
        <v>16124</v>
      </c>
      <c r="C11869" s="244" t="s">
        <v>219</v>
      </c>
      <c r="D11869" s="245" t="s">
        <v>10208</v>
      </c>
      <c r="F11869" s="237"/>
      <c r="G11869" s="245"/>
      <c r="I11869" t="s">
        <v>107</v>
      </c>
      <c r="J11869" s="244"/>
      <c r="U11869"/>
      <c r="V11869">
        <v>0</v>
      </c>
      <c r="W11869" s="244"/>
      <c r="AG11869" s="115" t="s">
        <v>4308</v>
      </c>
      <c r="AH11869" s="115" t="s">
        <v>4308</v>
      </c>
      <c r="AI11869" s="115" t="e">
        <f>VLOOKUP(A11869,'[2]دراسات قانونية'!$A$3:$E$600,1,0)</f>
        <v>#N/A</v>
      </c>
    </row>
    <row r="11870" spans="1:35" hidden="1" x14ac:dyDescent="0.25">
      <c r="A11870" s="246">
        <v>339940</v>
      </c>
      <c r="B11870" s="247" t="s">
        <v>16125</v>
      </c>
      <c r="C11870" s="247" t="s">
        <v>264</v>
      </c>
      <c r="D11870" s="248" t="s">
        <v>447</v>
      </c>
      <c r="E11870"/>
      <c r="F11870" s="126"/>
      <c r="G11870" s="248"/>
      <c r="H11870"/>
      <c r="I11870" t="s">
        <v>129</v>
      </c>
      <c r="J11870" s="247"/>
      <c r="K11870"/>
      <c r="L11870"/>
      <c r="M11870"/>
      <c r="N11870"/>
      <c r="O11870"/>
      <c r="P11870"/>
      <c r="Q11870"/>
      <c r="U11870"/>
      <c r="V11870">
        <v>0</v>
      </c>
      <c r="W11870" s="247"/>
      <c r="X11870"/>
      <c r="Y11870"/>
      <c r="Z11870"/>
      <c r="AA11870"/>
      <c r="AB11870"/>
      <c r="AC11870"/>
      <c r="AD11870"/>
      <c r="AE11870"/>
      <c r="AF11870"/>
      <c r="AG11870"/>
      <c r="AH11870" s="115" t="s">
        <v>4308</v>
      </c>
    </row>
    <row r="11871" spans="1:35" x14ac:dyDescent="0.25">
      <c r="A11871" s="243">
        <v>339941</v>
      </c>
      <c r="B11871" s="244" t="s">
        <v>16126</v>
      </c>
      <c r="C11871" s="244" t="s">
        <v>376</v>
      </c>
      <c r="D11871" s="245" t="s">
        <v>8536</v>
      </c>
      <c r="F11871" s="237"/>
      <c r="G11871" s="245"/>
      <c r="I11871" t="s">
        <v>107</v>
      </c>
      <c r="J11871" s="244"/>
      <c r="U11871"/>
      <c r="V11871">
        <v>0</v>
      </c>
      <c r="W11871" s="244"/>
      <c r="AI11871" s="115" t="e">
        <f>VLOOKUP(A11871,'[2]دراسات قانونية'!$A$3:$E$600,1,0)</f>
        <v>#N/A</v>
      </c>
    </row>
    <row r="11872" spans="1:35" hidden="1" x14ac:dyDescent="0.25">
      <c r="A11872" s="246">
        <v>339942</v>
      </c>
      <c r="B11872" s="247" t="s">
        <v>16127</v>
      </c>
      <c r="C11872" s="247" t="s">
        <v>16128</v>
      </c>
      <c r="D11872" s="248" t="s">
        <v>5362</v>
      </c>
      <c r="E11872"/>
      <c r="F11872" s="126"/>
      <c r="G11872" s="248"/>
      <c r="H11872"/>
      <c r="I11872" t="s">
        <v>136</v>
      </c>
      <c r="J11872" s="247"/>
      <c r="K11872"/>
      <c r="L11872"/>
      <c r="M11872"/>
      <c r="N11872"/>
      <c r="O11872"/>
      <c r="P11872"/>
      <c r="Q11872"/>
      <c r="U11872"/>
      <c r="V11872">
        <v>0</v>
      </c>
      <c r="W11872" s="247"/>
      <c r="X11872"/>
      <c r="Y11872"/>
      <c r="Z11872"/>
      <c r="AA11872"/>
      <c r="AB11872"/>
      <c r="AC11872"/>
      <c r="AD11872"/>
      <c r="AE11872"/>
      <c r="AF11872"/>
      <c r="AG11872"/>
    </row>
    <row r="11873" spans="1:35" hidden="1" x14ac:dyDescent="0.25">
      <c r="A11873" s="246">
        <v>339943</v>
      </c>
      <c r="B11873" s="247" t="s">
        <v>16129</v>
      </c>
      <c r="C11873" s="247" t="s">
        <v>244</v>
      </c>
      <c r="D11873" s="248" t="s">
        <v>1319</v>
      </c>
      <c r="E11873"/>
      <c r="F11873" s="126"/>
      <c r="G11873" s="248"/>
      <c r="H11873"/>
      <c r="I11873" t="s">
        <v>129</v>
      </c>
      <c r="J11873" s="247"/>
      <c r="K11873"/>
      <c r="L11873"/>
      <c r="M11873"/>
      <c r="N11873"/>
      <c r="O11873"/>
      <c r="P11873"/>
      <c r="Q11873"/>
      <c r="R11873" s="115">
        <v>9206</v>
      </c>
      <c r="S11873" s="115">
        <v>45719</v>
      </c>
      <c r="T11873" s="115">
        <v>90000</v>
      </c>
      <c r="U11873"/>
      <c r="V11873">
        <v>0</v>
      </c>
      <c r="W11873" s="247"/>
      <c r="X11873"/>
      <c r="Y11873"/>
      <c r="Z11873"/>
      <c r="AA11873"/>
      <c r="AB11873"/>
      <c r="AC11873"/>
      <c r="AD11873"/>
      <c r="AE11873"/>
      <c r="AF11873"/>
      <c r="AG11873"/>
    </row>
    <row r="11874" spans="1:35" hidden="1" x14ac:dyDescent="0.25">
      <c r="A11874" s="246">
        <v>339944</v>
      </c>
      <c r="B11874" s="247" t="s">
        <v>16130</v>
      </c>
      <c r="C11874" s="247" t="s">
        <v>212</v>
      </c>
      <c r="D11874" s="248" t="s">
        <v>6261</v>
      </c>
      <c r="E11874"/>
      <c r="F11874" s="126"/>
      <c r="G11874" s="248"/>
      <c r="H11874"/>
      <c r="I11874" t="s">
        <v>129</v>
      </c>
      <c r="J11874" s="247"/>
      <c r="K11874"/>
      <c r="L11874"/>
      <c r="M11874"/>
      <c r="N11874"/>
      <c r="O11874"/>
      <c r="P11874"/>
      <c r="Q11874"/>
      <c r="U11874"/>
      <c r="V11874">
        <v>0</v>
      </c>
      <c r="W11874" s="247"/>
      <c r="X11874"/>
      <c r="Y11874"/>
      <c r="Z11874"/>
      <c r="AA11874"/>
      <c r="AB11874"/>
      <c r="AC11874"/>
      <c r="AD11874"/>
      <c r="AE11874"/>
      <c r="AF11874"/>
      <c r="AG11874"/>
    </row>
    <row r="11875" spans="1:35" x14ac:dyDescent="0.25">
      <c r="A11875" s="243">
        <v>339945</v>
      </c>
      <c r="B11875" s="244" t="s">
        <v>16131</v>
      </c>
      <c r="C11875" s="244" t="s">
        <v>621</v>
      </c>
      <c r="D11875" s="245" t="s">
        <v>230</v>
      </c>
      <c r="F11875" s="237"/>
      <c r="G11875" s="245"/>
      <c r="I11875" t="s">
        <v>107</v>
      </c>
      <c r="J11875" s="244"/>
      <c r="U11875"/>
      <c r="V11875">
        <v>0</v>
      </c>
      <c r="W11875" s="244"/>
      <c r="AH11875" s="115" t="s">
        <v>4308</v>
      </c>
      <c r="AI11875" s="115" t="e">
        <f>VLOOKUP(A11875,'[2]دراسات قانونية'!$A$3:$E$600,1,0)</f>
        <v>#N/A</v>
      </c>
    </row>
    <row r="11876" spans="1:35" hidden="1" x14ac:dyDescent="0.25">
      <c r="A11876" s="246">
        <v>339946</v>
      </c>
      <c r="B11876" s="247" t="s">
        <v>16132</v>
      </c>
      <c r="C11876" s="247" t="s">
        <v>271</v>
      </c>
      <c r="D11876" s="248" t="s">
        <v>298</v>
      </c>
      <c r="E11876"/>
      <c r="F11876" s="126"/>
      <c r="G11876" s="248"/>
      <c r="H11876"/>
      <c r="I11876" t="s">
        <v>129</v>
      </c>
      <c r="J11876" s="247"/>
      <c r="K11876"/>
      <c r="L11876"/>
      <c r="M11876"/>
      <c r="N11876"/>
      <c r="O11876"/>
      <c r="P11876"/>
      <c r="Q11876"/>
      <c r="U11876"/>
      <c r="V11876">
        <v>0</v>
      </c>
      <c r="W11876" s="247"/>
      <c r="X11876"/>
      <c r="Y11876"/>
      <c r="Z11876"/>
      <c r="AA11876"/>
      <c r="AB11876"/>
      <c r="AC11876"/>
      <c r="AD11876"/>
      <c r="AE11876"/>
      <c r="AF11876"/>
      <c r="AG11876"/>
      <c r="AH11876" s="115" t="s">
        <v>4308</v>
      </c>
    </row>
    <row r="11877" spans="1:35" hidden="1" x14ac:dyDescent="0.25">
      <c r="A11877" s="246">
        <v>339947</v>
      </c>
      <c r="B11877" s="247" t="s">
        <v>16133</v>
      </c>
      <c r="C11877" s="247" t="s">
        <v>584</v>
      </c>
      <c r="D11877" s="248" t="s">
        <v>9112</v>
      </c>
      <c r="E11877"/>
      <c r="F11877" s="126"/>
      <c r="G11877" s="248"/>
      <c r="H11877"/>
      <c r="I11877" t="s">
        <v>129</v>
      </c>
      <c r="J11877" s="247"/>
      <c r="K11877"/>
      <c r="L11877"/>
      <c r="M11877"/>
      <c r="N11877"/>
      <c r="O11877"/>
      <c r="P11877"/>
      <c r="Q11877"/>
      <c r="U11877"/>
      <c r="V11877">
        <v>0</v>
      </c>
      <c r="W11877" s="247"/>
      <c r="X11877"/>
      <c r="Y11877"/>
      <c r="Z11877"/>
      <c r="AA11877"/>
      <c r="AB11877"/>
      <c r="AC11877"/>
      <c r="AD11877"/>
      <c r="AE11877"/>
      <c r="AF11877"/>
      <c r="AG11877"/>
    </row>
    <row r="11878" spans="1:35" hidden="1" x14ac:dyDescent="0.25">
      <c r="A11878" s="246">
        <v>339948</v>
      </c>
      <c r="B11878" s="247" t="s">
        <v>16134</v>
      </c>
      <c r="C11878" s="247" t="s">
        <v>522</v>
      </c>
      <c r="D11878" s="248" t="s">
        <v>16135</v>
      </c>
      <c r="E11878"/>
      <c r="F11878" s="126"/>
      <c r="G11878" s="248"/>
      <c r="H11878"/>
      <c r="I11878" t="s">
        <v>136</v>
      </c>
      <c r="J11878" s="247"/>
      <c r="K11878"/>
      <c r="L11878"/>
      <c r="M11878"/>
      <c r="N11878"/>
      <c r="O11878"/>
      <c r="P11878"/>
      <c r="Q11878"/>
      <c r="U11878"/>
      <c r="V11878">
        <v>0</v>
      </c>
      <c r="W11878" s="247"/>
      <c r="X11878"/>
      <c r="Y11878"/>
      <c r="Z11878"/>
      <c r="AA11878"/>
      <c r="AB11878"/>
      <c r="AC11878"/>
      <c r="AD11878"/>
      <c r="AE11878"/>
      <c r="AF11878"/>
      <c r="AG11878"/>
    </row>
    <row r="11879" spans="1:35" hidden="1" x14ac:dyDescent="0.25">
      <c r="A11879" s="246">
        <v>339949</v>
      </c>
      <c r="B11879" s="247" t="s">
        <v>16136</v>
      </c>
      <c r="C11879" s="247" t="s">
        <v>219</v>
      </c>
      <c r="D11879" s="248" t="s">
        <v>5861</v>
      </c>
      <c r="E11879"/>
      <c r="F11879" s="126"/>
      <c r="G11879" s="248"/>
      <c r="H11879"/>
      <c r="I11879" t="s">
        <v>129</v>
      </c>
      <c r="J11879" s="247"/>
      <c r="K11879"/>
      <c r="L11879"/>
      <c r="M11879"/>
      <c r="N11879"/>
      <c r="O11879"/>
      <c r="P11879"/>
      <c r="Q11879"/>
      <c r="U11879"/>
      <c r="V11879">
        <v>0</v>
      </c>
      <c r="W11879" s="247"/>
      <c r="X11879"/>
      <c r="Y11879"/>
      <c r="Z11879"/>
      <c r="AA11879"/>
      <c r="AB11879"/>
      <c r="AC11879"/>
      <c r="AD11879"/>
      <c r="AE11879"/>
      <c r="AF11879"/>
      <c r="AG11879"/>
    </row>
    <row r="11880" spans="1:35" hidden="1" x14ac:dyDescent="0.25">
      <c r="A11880" s="246">
        <v>339950</v>
      </c>
      <c r="B11880" s="247" t="s">
        <v>16137</v>
      </c>
      <c r="C11880" s="247" t="s">
        <v>261</v>
      </c>
      <c r="D11880" s="248" t="s">
        <v>450</v>
      </c>
      <c r="E11880"/>
      <c r="F11880" s="126"/>
      <c r="G11880" s="248"/>
      <c r="H11880"/>
      <c r="I11880" t="s">
        <v>129</v>
      </c>
      <c r="J11880" s="247"/>
      <c r="K11880"/>
      <c r="L11880"/>
      <c r="M11880"/>
      <c r="N11880"/>
      <c r="O11880"/>
      <c r="P11880"/>
      <c r="Q11880"/>
      <c r="U11880"/>
      <c r="V11880">
        <v>0</v>
      </c>
      <c r="W11880" s="247"/>
      <c r="X11880"/>
      <c r="Y11880"/>
      <c r="Z11880"/>
      <c r="AA11880"/>
      <c r="AB11880"/>
      <c r="AC11880"/>
      <c r="AD11880"/>
      <c r="AE11880"/>
      <c r="AF11880"/>
      <c r="AG11880"/>
    </row>
    <row r="11881" spans="1:35" x14ac:dyDescent="0.25">
      <c r="A11881" s="243">
        <v>339951</v>
      </c>
      <c r="B11881" s="244" t="s">
        <v>16138</v>
      </c>
      <c r="C11881" s="244" t="s">
        <v>996</v>
      </c>
      <c r="D11881" s="245" t="s">
        <v>699</v>
      </c>
      <c r="F11881" s="237"/>
      <c r="G11881" s="245"/>
      <c r="I11881" t="s">
        <v>107</v>
      </c>
      <c r="J11881" s="244"/>
      <c r="U11881"/>
      <c r="V11881">
        <v>0</v>
      </c>
      <c r="W11881" s="244"/>
      <c r="AG11881" s="115" t="s">
        <v>4308</v>
      </c>
      <c r="AH11881" s="115" t="s">
        <v>4308</v>
      </c>
      <c r="AI11881" s="115" t="e">
        <f>VLOOKUP(A11881,'[2]دراسات قانونية'!$A$3:$E$600,1,0)</f>
        <v>#N/A</v>
      </c>
    </row>
    <row r="11882" spans="1:35" hidden="1" x14ac:dyDescent="0.25">
      <c r="A11882" s="246">
        <v>339952</v>
      </c>
      <c r="B11882" s="247" t="s">
        <v>16139</v>
      </c>
      <c r="C11882" s="247" t="s">
        <v>250</v>
      </c>
      <c r="D11882" s="248" t="s">
        <v>293</v>
      </c>
      <c r="E11882"/>
      <c r="F11882" s="126"/>
      <c r="G11882" s="248"/>
      <c r="H11882"/>
      <c r="I11882" t="s">
        <v>129</v>
      </c>
      <c r="J11882" s="247"/>
      <c r="K11882"/>
      <c r="L11882"/>
      <c r="M11882"/>
      <c r="N11882"/>
      <c r="O11882"/>
      <c r="P11882"/>
      <c r="Q11882"/>
      <c r="U11882"/>
      <c r="V11882">
        <v>0</v>
      </c>
      <c r="W11882" s="247"/>
      <c r="X11882"/>
      <c r="Y11882"/>
      <c r="Z11882"/>
      <c r="AA11882"/>
      <c r="AB11882"/>
      <c r="AC11882"/>
      <c r="AD11882"/>
      <c r="AE11882"/>
      <c r="AF11882"/>
      <c r="AG11882"/>
      <c r="AH11882" s="115" t="s">
        <v>4308</v>
      </c>
    </row>
    <row r="11883" spans="1:35" x14ac:dyDescent="0.25">
      <c r="A11883" s="243">
        <v>339953</v>
      </c>
      <c r="B11883" s="244" t="s">
        <v>16140</v>
      </c>
      <c r="C11883" s="244" t="s">
        <v>212</v>
      </c>
      <c r="D11883" s="245" t="s">
        <v>1274</v>
      </c>
      <c r="F11883" s="237"/>
      <c r="G11883" s="245"/>
      <c r="I11883" t="s">
        <v>107</v>
      </c>
      <c r="J11883" s="244"/>
      <c r="U11883"/>
      <c r="V11883">
        <v>0</v>
      </c>
      <c r="W11883" s="244"/>
      <c r="AH11883" s="115" t="s">
        <v>4308</v>
      </c>
      <c r="AI11883" s="115" t="e">
        <f>VLOOKUP(A11883,'[2]دراسات قانونية'!$A$3:$E$600,1,0)</f>
        <v>#N/A</v>
      </c>
    </row>
    <row r="11884" spans="1:35" hidden="1" x14ac:dyDescent="0.25">
      <c r="A11884" s="246">
        <v>339954</v>
      </c>
      <c r="B11884" s="247" t="s">
        <v>16141</v>
      </c>
      <c r="C11884" s="247" t="s">
        <v>615</v>
      </c>
      <c r="D11884" s="248" t="s">
        <v>343</v>
      </c>
      <c r="E11884"/>
      <c r="F11884" s="126"/>
      <c r="G11884" s="248"/>
      <c r="H11884"/>
      <c r="I11884" t="s">
        <v>129</v>
      </c>
      <c r="J11884" s="247"/>
      <c r="K11884"/>
      <c r="L11884"/>
      <c r="M11884"/>
      <c r="N11884"/>
      <c r="O11884"/>
      <c r="P11884"/>
      <c r="Q11884"/>
      <c r="U11884"/>
      <c r="V11884">
        <v>0</v>
      </c>
      <c r="W11884" s="247"/>
      <c r="X11884"/>
      <c r="Y11884"/>
      <c r="Z11884"/>
      <c r="AA11884"/>
      <c r="AB11884"/>
      <c r="AC11884"/>
      <c r="AD11884"/>
      <c r="AE11884"/>
      <c r="AF11884"/>
      <c r="AG11884"/>
      <c r="AH11884" s="115" t="s">
        <v>4308</v>
      </c>
    </row>
    <row r="11885" spans="1:35" hidden="1" x14ac:dyDescent="0.25">
      <c r="A11885" s="246">
        <v>339955</v>
      </c>
      <c r="B11885" s="247" t="s">
        <v>16142</v>
      </c>
      <c r="C11885" s="247" t="s">
        <v>16143</v>
      </c>
      <c r="D11885" s="248" t="s">
        <v>220</v>
      </c>
      <c r="E11885"/>
      <c r="F11885" s="126"/>
      <c r="G11885" s="248"/>
      <c r="H11885"/>
      <c r="I11885" t="s">
        <v>129</v>
      </c>
      <c r="J11885" s="247"/>
      <c r="K11885"/>
      <c r="L11885"/>
      <c r="M11885"/>
      <c r="N11885"/>
      <c r="O11885"/>
      <c r="P11885"/>
      <c r="Q11885"/>
      <c r="U11885"/>
      <c r="V11885">
        <v>0</v>
      </c>
      <c r="W11885" s="247"/>
      <c r="X11885"/>
      <c r="Y11885"/>
      <c r="Z11885"/>
      <c r="AA11885"/>
      <c r="AB11885"/>
      <c r="AC11885"/>
      <c r="AD11885"/>
      <c r="AE11885"/>
      <c r="AF11885"/>
      <c r="AG11885"/>
      <c r="AH11885" s="115" t="s">
        <v>4308</v>
      </c>
    </row>
    <row r="11886" spans="1:35" x14ac:dyDescent="0.25">
      <c r="A11886" s="243">
        <v>339956</v>
      </c>
      <c r="B11886" s="244" t="s">
        <v>16144</v>
      </c>
      <c r="C11886" s="244" t="s">
        <v>291</v>
      </c>
      <c r="D11886" s="245" t="s">
        <v>732</v>
      </c>
      <c r="F11886" s="237"/>
      <c r="G11886" s="245"/>
      <c r="I11886" t="s">
        <v>107</v>
      </c>
      <c r="J11886" s="244"/>
      <c r="U11886"/>
      <c r="V11886">
        <v>0</v>
      </c>
      <c r="W11886" s="244"/>
      <c r="AG11886" s="115" t="s">
        <v>4308</v>
      </c>
      <c r="AH11886" s="115" t="s">
        <v>4308</v>
      </c>
      <c r="AI11886" s="115" t="e">
        <f>VLOOKUP(A11886,'[2]دراسات قانونية'!$A$3:$E$600,1,0)</f>
        <v>#N/A</v>
      </c>
    </row>
    <row r="11887" spans="1:35" hidden="1" x14ac:dyDescent="0.25">
      <c r="A11887" s="246">
        <v>339957</v>
      </c>
      <c r="B11887" s="247" t="s">
        <v>16145</v>
      </c>
      <c r="C11887" s="247" t="s">
        <v>9999</v>
      </c>
      <c r="D11887" s="248" t="s">
        <v>585</v>
      </c>
      <c r="E11887"/>
      <c r="F11887" s="126"/>
      <c r="G11887" s="248"/>
      <c r="H11887"/>
      <c r="I11887" t="s">
        <v>129</v>
      </c>
      <c r="J11887" s="247"/>
      <c r="K11887"/>
      <c r="L11887"/>
      <c r="M11887"/>
      <c r="N11887"/>
      <c r="O11887"/>
      <c r="P11887"/>
      <c r="Q11887"/>
      <c r="U11887"/>
      <c r="V11887">
        <v>0</v>
      </c>
      <c r="W11887" s="247"/>
      <c r="X11887"/>
      <c r="Y11887"/>
      <c r="Z11887"/>
      <c r="AA11887"/>
      <c r="AB11887"/>
      <c r="AC11887"/>
      <c r="AD11887"/>
      <c r="AE11887"/>
      <c r="AF11887"/>
      <c r="AG11887"/>
    </row>
    <row r="11888" spans="1:35" x14ac:dyDescent="0.25">
      <c r="A11888" s="243">
        <v>339958</v>
      </c>
      <c r="B11888" s="244" t="s">
        <v>16146</v>
      </c>
      <c r="C11888" s="244" t="s">
        <v>793</v>
      </c>
      <c r="D11888" s="245" t="s">
        <v>894</v>
      </c>
      <c r="F11888" s="237"/>
      <c r="G11888" s="245"/>
      <c r="I11888" t="s">
        <v>107</v>
      </c>
      <c r="J11888" s="244"/>
      <c r="U11888"/>
      <c r="V11888">
        <v>0</v>
      </c>
      <c r="W11888" s="244"/>
      <c r="AI11888" s="115" t="e">
        <f>VLOOKUP(A11888,'[2]دراسات قانونية'!$A$3:$E$600,1,0)</f>
        <v>#N/A</v>
      </c>
    </row>
    <row r="11889" spans="1:35" x14ac:dyDescent="0.25">
      <c r="A11889" s="243">
        <v>339959</v>
      </c>
      <c r="B11889" s="244" t="s">
        <v>16147</v>
      </c>
      <c r="C11889" s="244" t="s">
        <v>227</v>
      </c>
      <c r="D11889" s="245" t="s">
        <v>748</v>
      </c>
      <c r="F11889" s="237"/>
      <c r="G11889" s="245"/>
      <c r="I11889" t="s">
        <v>107</v>
      </c>
      <c r="J11889" s="244"/>
      <c r="U11889"/>
      <c r="V11889">
        <v>0</v>
      </c>
      <c r="W11889" s="244"/>
      <c r="AG11889" s="115" t="s">
        <v>4308</v>
      </c>
      <c r="AH11889" s="115" t="s">
        <v>4308</v>
      </c>
      <c r="AI11889" s="115" t="e">
        <f>VLOOKUP(A11889,'[2]دراسات قانونية'!$A$3:$E$600,1,0)</f>
        <v>#N/A</v>
      </c>
    </row>
    <row r="11890" spans="1:35" hidden="1" x14ac:dyDescent="0.25">
      <c r="A11890" s="246">
        <v>339960</v>
      </c>
      <c r="B11890" s="247" t="s">
        <v>16148</v>
      </c>
      <c r="C11890" s="247" t="s">
        <v>6626</v>
      </c>
      <c r="D11890" s="248" t="s">
        <v>9137</v>
      </c>
      <c r="E11890"/>
      <c r="F11890" s="126"/>
      <c r="G11890" s="248"/>
      <c r="H11890"/>
      <c r="I11890" t="s">
        <v>129</v>
      </c>
      <c r="J11890" s="247"/>
      <c r="K11890"/>
      <c r="L11890"/>
      <c r="M11890"/>
      <c r="N11890"/>
      <c r="O11890"/>
      <c r="P11890"/>
      <c r="Q11890"/>
      <c r="U11890"/>
      <c r="V11890">
        <v>0</v>
      </c>
      <c r="W11890" s="247"/>
      <c r="X11890"/>
      <c r="Y11890"/>
      <c r="Z11890"/>
      <c r="AA11890"/>
      <c r="AB11890"/>
      <c r="AC11890"/>
      <c r="AD11890"/>
      <c r="AE11890"/>
      <c r="AF11890"/>
      <c r="AG11890"/>
    </row>
    <row r="11891" spans="1:35" hidden="1" x14ac:dyDescent="0.25">
      <c r="A11891" s="246">
        <v>339961</v>
      </c>
      <c r="B11891" s="247" t="s">
        <v>16149</v>
      </c>
      <c r="C11891" s="247" t="s">
        <v>227</v>
      </c>
      <c r="D11891" s="248" t="s">
        <v>16150</v>
      </c>
      <c r="E11891"/>
      <c r="F11891" s="126"/>
      <c r="G11891" s="248"/>
      <c r="H11891"/>
      <c r="I11891" t="s">
        <v>136</v>
      </c>
      <c r="J11891" s="247"/>
      <c r="K11891"/>
      <c r="L11891"/>
      <c r="M11891"/>
      <c r="N11891"/>
      <c r="O11891"/>
      <c r="P11891"/>
      <c r="Q11891"/>
      <c r="U11891"/>
      <c r="V11891">
        <v>0</v>
      </c>
      <c r="W11891" s="247"/>
      <c r="X11891"/>
      <c r="Y11891"/>
      <c r="Z11891"/>
      <c r="AA11891"/>
      <c r="AB11891"/>
      <c r="AC11891"/>
      <c r="AD11891"/>
      <c r="AE11891"/>
      <c r="AF11891"/>
      <c r="AG11891"/>
    </row>
    <row r="11892" spans="1:35" hidden="1" x14ac:dyDescent="0.25">
      <c r="A11892" s="246">
        <v>339962</v>
      </c>
      <c r="B11892" s="247" t="s">
        <v>16151</v>
      </c>
      <c r="C11892" s="247" t="s">
        <v>335</v>
      </c>
      <c r="D11892" s="248" t="s">
        <v>336</v>
      </c>
      <c r="E11892"/>
      <c r="F11892" s="126"/>
      <c r="G11892" s="248"/>
      <c r="H11892"/>
      <c r="I11892" t="s">
        <v>129</v>
      </c>
      <c r="J11892" s="247"/>
      <c r="K11892"/>
      <c r="L11892"/>
      <c r="M11892"/>
      <c r="N11892"/>
      <c r="O11892"/>
      <c r="P11892"/>
      <c r="Q11892"/>
      <c r="U11892"/>
      <c r="V11892">
        <v>0</v>
      </c>
      <c r="W11892" s="247"/>
      <c r="X11892"/>
      <c r="Y11892"/>
      <c r="Z11892"/>
      <c r="AA11892"/>
      <c r="AB11892"/>
      <c r="AC11892"/>
      <c r="AD11892"/>
      <c r="AE11892"/>
      <c r="AF11892"/>
      <c r="AG11892"/>
    </row>
    <row r="11893" spans="1:35" x14ac:dyDescent="0.25">
      <c r="A11893" s="243">
        <v>339963</v>
      </c>
      <c r="B11893" s="244" t="s">
        <v>16152</v>
      </c>
      <c r="C11893" s="244" t="s">
        <v>332</v>
      </c>
      <c r="D11893" s="245" t="s">
        <v>2192</v>
      </c>
      <c r="F11893" s="237"/>
      <c r="G11893" s="245"/>
      <c r="I11893" t="s">
        <v>107</v>
      </c>
      <c r="J11893" s="244"/>
      <c r="U11893"/>
      <c r="V11893">
        <v>0</v>
      </c>
      <c r="W11893" s="244"/>
      <c r="AH11893" s="115" t="s">
        <v>4308</v>
      </c>
      <c r="AI11893" s="115" t="e">
        <f>VLOOKUP(A11893,'[2]دراسات قانونية'!$A$3:$E$600,1,0)</f>
        <v>#N/A</v>
      </c>
    </row>
    <row r="11894" spans="1:35" x14ac:dyDescent="0.25">
      <c r="A11894" s="243">
        <v>339964</v>
      </c>
      <c r="B11894" s="244" t="s">
        <v>16153</v>
      </c>
      <c r="C11894" s="244" t="s">
        <v>244</v>
      </c>
      <c r="D11894" s="245" t="s">
        <v>7521</v>
      </c>
      <c r="F11894" s="237"/>
      <c r="G11894" s="245"/>
      <c r="I11894" t="s">
        <v>107</v>
      </c>
      <c r="J11894" s="244"/>
      <c r="U11894"/>
      <c r="V11894">
        <v>0</v>
      </c>
      <c r="W11894" s="244"/>
      <c r="AI11894" s="115" t="e">
        <f>VLOOKUP(A11894,'[2]دراسات قانونية'!$A$3:$E$600,1,0)</f>
        <v>#N/A</v>
      </c>
    </row>
    <row r="11895" spans="1:35" hidden="1" x14ac:dyDescent="0.25">
      <c r="A11895" s="246">
        <v>339965</v>
      </c>
      <c r="B11895" s="247" t="s">
        <v>16154</v>
      </c>
      <c r="C11895" s="247" t="s">
        <v>360</v>
      </c>
      <c r="D11895" s="248" t="s">
        <v>841</v>
      </c>
      <c r="E11895"/>
      <c r="F11895" s="126"/>
      <c r="G11895" s="248"/>
      <c r="H11895"/>
      <c r="I11895" t="s">
        <v>129</v>
      </c>
      <c r="J11895" s="247"/>
      <c r="K11895"/>
      <c r="L11895"/>
      <c r="M11895"/>
      <c r="N11895"/>
      <c r="O11895"/>
      <c r="P11895"/>
      <c r="Q11895"/>
      <c r="U11895"/>
      <c r="V11895">
        <v>0</v>
      </c>
      <c r="W11895" s="247"/>
      <c r="X11895"/>
      <c r="Y11895"/>
      <c r="Z11895"/>
      <c r="AA11895"/>
      <c r="AB11895"/>
      <c r="AC11895"/>
      <c r="AD11895"/>
      <c r="AE11895"/>
      <c r="AF11895"/>
      <c r="AG11895"/>
    </row>
    <row r="11896" spans="1:35" x14ac:dyDescent="0.25">
      <c r="A11896" s="243">
        <v>339966</v>
      </c>
      <c r="B11896" s="244" t="s">
        <v>16155</v>
      </c>
      <c r="C11896" s="244" t="s">
        <v>259</v>
      </c>
      <c r="D11896" s="245" t="s">
        <v>585</v>
      </c>
      <c r="F11896" s="237"/>
      <c r="G11896" s="245"/>
      <c r="I11896" t="s">
        <v>107</v>
      </c>
      <c r="J11896" s="244"/>
      <c r="U11896"/>
      <c r="V11896">
        <v>0</v>
      </c>
      <c r="W11896" s="244"/>
      <c r="AI11896" s="115" t="e">
        <f>VLOOKUP(A11896,'[2]دراسات قانونية'!$A$3:$E$600,1,0)</f>
        <v>#N/A</v>
      </c>
    </row>
    <row r="11897" spans="1:35" hidden="1" x14ac:dyDescent="0.25">
      <c r="A11897" s="243">
        <v>339967</v>
      </c>
      <c r="B11897" s="244" t="s">
        <v>16156</v>
      </c>
      <c r="C11897" s="244" t="s">
        <v>16157</v>
      </c>
      <c r="D11897" s="245" t="s">
        <v>280</v>
      </c>
      <c r="F11897" s="237"/>
      <c r="G11897" s="245"/>
      <c r="I11897" t="s">
        <v>7128</v>
      </c>
      <c r="J11897" s="244"/>
      <c r="U11897"/>
      <c r="V11897">
        <v>0</v>
      </c>
      <c r="W11897" s="244"/>
    </row>
    <row r="11898" spans="1:35" x14ac:dyDescent="0.25">
      <c r="A11898" s="243">
        <v>339968</v>
      </c>
      <c r="B11898" s="244" t="s">
        <v>16158</v>
      </c>
      <c r="C11898" s="244" t="s">
        <v>271</v>
      </c>
      <c r="D11898" s="245" t="s">
        <v>906</v>
      </c>
      <c r="F11898" s="237"/>
      <c r="G11898" s="245"/>
      <c r="I11898" t="s">
        <v>107</v>
      </c>
      <c r="J11898" s="244"/>
      <c r="R11898" s="115">
        <v>9383</v>
      </c>
      <c r="S11898" s="115">
        <v>45722</v>
      </c>
      <c r="T11898" s="115">
        <v>70000</v>
      </c>
      <c r="U11898"/>
      <c r="V11898">
        <v>0</v>
      </c>
      <c r="W11898" s="244"/>
      <c r="AI11898" s="115" t="e">
        <f>VLOOKUP(A11898,'[2]دراسات قانونية'!$A$3:$E$600,1,0)</f>
        <v>#N/A</v>
      </c>
    </row>
    <row r="11899" spans="1:35" hidden="1" x14ac:dyDescent="0.25">
      <c r="A11899" s="246">
        <v>339969</v>
      </c>
      <c r="B11899" s="247" t="s">
        <v>16159</v>
      </c>
      <c r="C11899" s="247" t="s">
        <v>394</v>
      </c>
      <c r="D11899" s="248" t="s">
        <v>693</v>
      </c>
      <c r="E11899"/>
      <c r="F11899" s="126"/>
      <c r="G11899" s="248"/>
      <c r="H11899"/>
      <c r="I11899" t="s">
        <v>129</v>
      </c>
      <c r="J11899" s="247"/>
      <c r="K11899"/>
      <c r="L11899"/>
      <c r="M11899"/>
      <c r="N11899"/>
      <c r="O11899"/>
      <c r="P11899"/>
      <c r="Q11899"/>
      <c r="U11899"/>
      <c r="V11899">
        <v>0</v>
      </c>
      <c r="W11899" s="247"/>
      <c r="X11899"/>
      <c r="Y11899"/>
      <c r="Z11899"/>
      <c r="AA11899"/>
      <c r="AB11899"/>
      <c r="AC11899"/>
      <c r="AD11899"/>
      <c r="AE11899"/>
      <c r="AF11899"/>
      <c r="AG11899"/>
    </row>
    <row r="11900" spans="1:35" hidden="1" x14ac:dyDescent="0.25">
      <c r="A11900" s="246">
        <v>339970</v>
      </c>
      <c r="B11900" s="247" t="s">
        <v>6096</v>
      </c>
      <c r="C11900" s="247" t="s">
        <v>332</v>
      </c>
      <c r="D11900" s="248" t="s">
        <v>898</v>
      </c>
      <c r="E11900"/>
      <c r="F11900" s="126"/>
      <c r="G11900" s="248"/>
      <c r="H11900"/>
      <c r="I11900" t="s">
        <v>129</v>
      </c>
      <c r="J11900" s="247"/>
      <c r="K11900"/>
      <c r="L11900"/>
      <c r="M11900"/>
      <c r="N11900"/>
      <c r="O11900"/>
      <c r="P11900"/>
      <c r="Q11900"/>
      <c r="U11900"/>
      <c r="V11900">
        <v>0</v>
      </c>
      <c r="W11900" s="247"/>
      <c r="X11900"/>
      <c r="Y11900"/>
      <c r="Z11900"/>
      <c r="AA11900"/>
      <c r="AB11900"/>
      <c r="AC11900"/>
      <c r="AD11900"/>
      <c r="AE11900"/>
      <c r="AF11900"/>
      <c r="AG11900"/>
    </row>
    <row r="11901" spans="1:35" x14ac:dyDescent="0.25">
      <c r="A11901" s="243">
        <v>339971</v>
      </c>
      <c r="B11901" s="244" t="s">
        <v>16160</v>
      </c>
      <c r="C11901" s="244" t="s">
        <v>16161</v>
      </c>
      <c r="D11901" s="245" t="s">
        <v>704</v>
      </c>
      <c r="F11901" s="237"/>
      <c r="G11901" s="245"/>
      <c r="I11901" t="s">
        <v>107</v>
      </c>
      <c r="J11901" s="244"/>
      <c r="U11901"/>
      <c r="V11901">
        <v>0</v>
      </c>
      <c r="W11901" s="244"/>
      <c r="AH11901" s="115" t="s">
        <v>4308</v>
      </c>
      <c r="AI11901" s="115" t="e">
        <f>VLOOKUP(A11901,'[2]دراسات قانونية'!$A$3:$E$600,1,0)</f>
        <v>#N/A</v>
      </c>
    </row>
    <row r="11902" spans="1:35" hidden="1" x14ac:dyDescent="0.25">
      <c r="A11902" s="246">
        <v>339972</v>
      </c>
      <c r="B11902" s="247" t="s">
        <v>16162</v>
      </c>
      <c r="C11902" s="247" t="s">
        <v>348</v>
      </c>
      <c r="D11902" s="248" t="s">
        <v>437</v>
      </c>
      <c r="E11902"/>
      <c r="F11902" s="126"/>
      <c r="G11902" s="248"/>
      <c r="H11902"/>
      <c r="I11902" t="s">
        <v>129</v>
      </c>
      <c r="J11902" s="247"/>
      <c r="K11902"/>
      <c r="L11902"/>
      <c r="M11902"/>
      <c r="N11902"/>
      <c r="O11902"/>
      <c r="P11902"/>
      <c r="Q11902"/>
      <c r="U11902"/>
      <c r="V11902">
        <v>0</v>
      </c>
      <c r="W11902" s="247"/>
      <c r="X11902"/>
      <c r="Y11902"/>
      <c r="Z11902"/>
      <c r="AA11902"/>
      <c r="AB11902"/>
      <c r="AC11902"/>
      <c r="AD11902"/>
      <c r="AE11902"/>
      <c r="AF11902"/>
      <c r="AG11902"/>
    </row>
    <row r="11903" spans="1:35" x14ac:dyDescent="0.25">
      <c r="A11903" s="243">
        <v>339973</v>
      </c>
      <c r="B11903" s="244" t="s">
        <v>16163</v>
      </c>
      <c r="C11903" s="244" t="s">
        <v>377</v>
      </c>
      <c r="D11903" s="245" t="s">
        <v>4654</v>
      </c>
      <c r="F11903" s="237"/>
      <c r="G11903" s="245"/>
      <c r="I11903" t="s">
        <v>107</v>
      </c>
      <c r="J11903" s="244"/>
      <c r="U11903"/>
      <c r="V11903">
        <v>0</v>
      </c>
      <c r="W11903" s="244"/>
      <c r="AG11903" s="115" t="s">
        <v>4308</v>
      </c>
      <c r="AH11903" s="115" t="s">
        <v>4308</v>
      </c>
      <c r="AI11903" s="115" t="e">
        <f>VLOOKUP(A11903,'[2]دراسات قانونية'!$A$3:$E$600,1,0)</f>
        <v>#N/A</v>
      </c>
    </row>
    <row r="11904" spans="1:35" x14ac:dyDescent="0.25">
      <c r="A11904" s="243">
        <v>339974</v>
      </c>
      <c r="B11904" s="244" t="s">
        <v>1268</v>
      </c>
      <c r="C11904" s="244" t="s">
        <v>16164</v>
      </c>
      <c r="D11904" s="245" t="s">
        <v>1747</v>
      </c>
      <c r="F11904" s="237"/>
      <c r="G11904" s="245"/>
      <c r="I11904" t="s">
        <v>107</v>
      </c>
      <c r="J11904" s="244"/>
      <c r="U11904"/>
      <c r="V11904">
        <v>0</v>
      </c>
      <c r="W11904" s="244"/>
      <c r="AG11904" s="115" t="s">
        <v>4308</v>
      </c>
      <c r="AH11904" s="115" t="s">
        <v>4308</v>
      </c>
      <c r="AI11904" s="115" t="e">
        <f>VLOOKUP(A11904,'[2]دراسات قانونية'!$A$3:$E$600,1,0)</f>
        <v>#N/A</v>
      </c>
    </row>
    <row r="11905" spans="1:35" x14ac:dyDescent="0.25">
      <c r="A11905" s="243">
        <v>339975</v>
      </c>
      <c r="B11905" s="244" t="s">
        <v>16165</v>
      </c>
      <c r="C11905" s="244" t="s">
        <v>2784</v>
      </c>
      <c r="D11905" s="245" t="s">
        <v>407</v>
      </c>
      <c r="F11905" s="237"/>
      <c r="G11905" s="245"/>
      <c r="I11905" t="s">
        <v>107</v>
      </c>
      <c r="J11905" s="244"/>
      <c r="U11905"/>
      <c r="V11905">
        <v>0</v>
      </c>
      <c r="W11905" s="244"/>
      <c r="AH11905" s="115" t="s">
        <v>4308</v>
      </c>
      <c r="AI11905" s="115" t="e">
        <f>VLOOKUP(A11905,'[2]دراسات قانونية'!$A$3:$E$600,1,0)</f>
        <v>#N/A</v>
      </c>
    </row>
    <row r="11906" spans="1:35" x14ac:dyDescent="0.25">
      <c r="A11906" s="243">
        <v>339976</v>
      </c>
      <c r="B11906" s="244" t="s">
        <v>16166</v>
      </c>
      <c r="C11906" s="244" t="s">
        <v>16167</v>
      </c>
      <c r="D11906" s="245" t="s">
        <v>265</v>
      </c>
      <c r="F11906" s="237"/>
      <c r="G11906" s="245"/>
      <c r="I11906" t="s">
        <v>107</v>
      </c>
      <c r="J11906" s="244"/>
      <c r="U11906"/>
      <c r="V11906">
        <v>0</v>
      </c>
      <c r="W11906" s="244"/>
      <c r="AI11906" s="115" t="e">
        <f>VLOOKUP(A11906,'[2]دراسات قانونية'!$A$3:$E$600,1,0)</f>
        <v>#N/A</v>
      </c>
    </row>
    <row r="11907" spans="1:35" hidden="1" x14ac:dyDescent="0.25">
      <c r="A11907" s="246">
        <v>339977</v>
      </c>
      <c r="B11907" s="247" t="s">
        <v>5081</v>
      </c>
      <c r="C11907" s="247" t="s">
        <v>422</v>
      </c>
      <c r="D11907" s="248" t="s">
        <v>16168</v>
      </c>
      <c r="E11907"/>
      <c r="F11907" s="126"/>
      <c r="G11907" s="248"/>
      <c r="H11907"/>
      <c r="I11907" t="s">
        <v>129</v>
      </c>
      <c r="J11907" s="247"/>
      <c r="K11907"/>
      <c r="L11907"/>
      <c r="M11907"/>
      <c r="N11907"/>
      <c r="O11907"/>
      <c r="P11907"/>
      <c r="Q11907"/>
      <c r="U11907"/>
      <c r="V11907">
        <v>0</v>
      </c>
      <c r="W11907" s="247"/>
      <c r="X11907"/>
      <c r="Y11907"/>
      <c r="Z11907"/>
      <c r="AA11907"/>
      <c r="AB11907"/>
      <c r="AC11907"/>
      <c r="AD11907"/>
      <c r="AE11907"/>
      <c r="AF11907"/>
      <c r="AG11907"/>
      <c r="AH11907" s="115" t="s">
        <v>4308</v>
      </c>
    </row>
    <row r="11908" spans="1:35" x14ac:dyDescent="0.25">
      <c r="A11908" s="243">
        <v>339978</v>
      </c>
      <c r="B11908" s="244" t="s">
        <v>16169</v>
      </c>
      <c r="C11908" s="244" t="s">
        <v>438</v>
      </c>
      <c r="D11908" s="245" t="s">
        <v>330</v>
      </c>
      <c r="F11908" s="237"/>
      <c r="G11908" s="245"/>
      <c r="I11908" t="s">
        <v>107</v>
      </c>
      <c r="J11908" s="244"/>
      <c r="U11908"/>
      <c r="V11908">
        <v>0</v>
      </c>
      <c r="W11908" s="244"/>
      <c r="AI11908" s="115" t="e">
        <f>VLOOKUP(A11908,'[2]دراسات قانونية'!$A$3:$E$600,1,0)</f>
        <v>#N/A</v>
      </c>
    </row>
    <row r="11909" spans="1:35" x14ac:dyDescent="0.25">
      <c r="A11909" s="243">
        <v>339979</v>
      </c>
      <c r="B11909" s="244" t="s">
        <v>16170</v>
      </c>
      <c r="C11909" s="244" t="s">
        <v>16171</v>
      </c>
      <c r="D11909" s="245" t="s">
        <v>265</v>
      </c>
      <c r="F11909" s="237"/>
      <c r="G11909" s="245"/>
      <c r="I11909" t="s">
        <v>107</v>
      </c>
      <c r="J11909" s="244"/>
      <c r="U11909"/>
      <c r="V11909">
        <v>0</v>
      </c>
      <c r="W11909" s="244"/>
      <c r="AG11909" s="115" t="s">
        <v>4308</v>
      </c>
      <c r="AH11909" s="115" t="s">
        <v>4308</v>
      </c>
      <c r="AI11909" s="115" t="e">
        <f>VLOOKUP(A11909,'[2]دراسات قانونية'!$A$3:$E$600,1,0)</f>
        <v>#N/A</v>
      </c>
    </row>
    <row r="11910" spans="1:35" x14ac:dyDescent="0.25">
      <c r="A11910" s="243">
        <v>339980</v>
      </c>
      <c r="B11910" s="244" t="s">
        <v>16172</v>
      </c>
      <c r="C11910" s="244" t="s">
        <v>295</v>
      </c>
      <c r="D11910" s="245" t="s">
        <v>387</v>
      </c>
      <c r="F11910" s="237"/>
      <c r="G11910" s="245"/>
      <c r="I11910" t="s">
        <v>107</v>
      </c>
      <c r="J11910" s="244"/>
      <c r="U11910"/>
      <c r="V11910">
        <v>0</v>
      </c>
      <c r="W11910" s="244"/>
      <c r="AI11910" s="115" t="e">
        <f>VLOOKUP(A11910,'[2]دراسات قانونية'!$A$3:$E$600,1,0)</f>
        <v>#N/A</v>
      </c>
    </row>
    <row r="11911" spans="1:35" hidden="1" x14ac:dyDescent="0.25">
      <c r="A11911" s="246">
        <v>339981</v>
      </c>
      <c r="B11911" s="247" t="s">
        <v>1077</v>
      </c>
      <c r="C11911" s="247" t="s">
        <v>821</v>
      </c>
      <c r="D11911" s="248" t="s">
        <v>309</v>
      </c>
      <c r="E11911"/>
      <c r="F11911" s="126"/>
      <c r="G11911" s="248"/>
      <c r="H11911"/>
      <c r="I11911" t="s">
        <v>129</v>
      </c>
      <c r="J11911" s="247"/>
      <c r="K11911"/>
      <c r="L11911"/>
      <c r="M11911"/>
      <c r="N11911"/>
      <c r="O11911"/>
      <c r="P11911"/>
      <c r="Q11911"/>
      <c r="U11911"/>
      <c r="V11911">
        <v>0</v>
      </c>
      <c r="W11911" s="247"/>
      <c r="X11911"/>
      <c r="Y11911"/>
      <c r="Z11911"/>
      <c r="AA11911"/>
      <c r="AB11911"/>
      <c r="AC11911"/>
      <c r="AD11911"/>
      <c r="AE11911"/>
      <c r="AF11911"/>
      <c r="AG11911"/>
    </row>
    <row r="11912" spans="1:35" x14ac:dyDescent="0.25">
      <c r="A11912" s="243">
        <v>339982</v>
      </c>
      <c r="B11912" s="244" t="s">
        <v>1571</v>
      </c>
      <c r="C11912" s="244" t="s">
        <v>680</v>
      </c>
      <c r="D11912" s="245" t="s">
        <v>706</v>
      </c>
      <c r="F11912" s="237"/>
      <c r="G11912" s="245"/>
      <c r="I11912" t="s">
        <v>107</v>
      </c>
      <c r="J11912" s="244"/>
      <c r="U11912"/>
      <c r="V11912">
        <v>0</v>
      </c>
      <c r="W11912" s="244"/>
      <c r="AI11912" s="115" t="e">
        <f>VLOOKUP(A11912,'[2]دراسات قانونية'!$A$3:$E$600,1,0)</f>
        <v>#N/A</v>
      </c>
    </row>
    <row r="11913" spans="1:35" x14ac:dyDescent="0.25">
      <c r="A11913" s="243">
        <v>339983</v>
      </c>
      <c r="B11913" s="244" t="s">
        <v>16173</v>
      </c>
      <c r="C11913" s="244" t="s">
        <v>305</v>
      </c>
      <c r="D11913" s="245" t="s">
        <v>851</v>
      </c>
      <c r="F11913" s="237"/>
      <c r="G11913" s="245"/>
      <c r="I11913" t="s">
        <v>107</v>
      </c>
      <c r="J11913" s="244"/>
      <c r="U11913"/>
      <c r="V11913">
        <v>0</v>
      </c>
      <c r="W11913" s="244"/>
      <c r="AG11913" s="115" t="s">
        <v>4308</v>
      </c>
      <c r="AH11913" s="115" t="s">
        <v>4308</v>
      </c>
      <c r="AI11913" s="115" t="e">
        <f>VLOOKUP(A11913,'[2]دراسات قانونية'!$A$3:$E$600,1,0)</f>
        <v>#N/A</v>
      </c>
    </row>
    <row r="11914" spans="1:35" hidden="1" x14ac:dyDescent="0.25">
      <c r="A11914" s="246">
        <v>339984</v>
      </c>
      <c r="B11914" s="247" t="s">
        <v>8804</v>
      </c>
      <c r="C11914" s="247" t="s">
        <v>384</v>
      </c>
      <c r="D11914" s="248" t="s">
        <v>230</v>
      </c>
      <c r="E11914"/>
      <c r="F11914" s="126"/>
      <c r="G11914" s="248"/>
      <c r="H11914"/>
      <c r="I11914" t="s">
        <v>129</v>
      </c>
      <c r="J11914" s="247"/>
      <c r="K11914"/>
      <c r="L11914"/>
      <c r="M11914"/>
      <c r="N11914"/>
      <c r="O11914"/>
      <c r="P11914"/>
      <c r="Q11914"/>
      <c r="U11914"/>
      <c r="V11914">
        <v>0</v>
      </c>
      <c r="W11914" s="247"/>
      <c r="X11914"/>
      <c r="Y11914"/>
      <c r="Z11914"/>
      <c r="AA11914"/>
      <c r="AB11914"/>
      <c r="AC11914"/>
      <c r="AD11914"/>
      <c r="AE11914"/>
      <c r="AF11914"/>
      <c r="AG11914"/>
    </row>
    <row r="11915" spans="1:35" hidden="1" x14ac:dyDescent="0.25">
      <c r="A11915" s="243">
        <v>339985</v>
      </c>
      <c r="B11915" s="244" t="s">
        <v>16174</v>
      </c>
      <c r="C11915" s="244" t="s">
        <v>288</v>
      </c>
      <c r="D11915" s="245" t="s">
        <v>230</v>
      </c>
      <c r="F11915" s="237"/>
      <c r="G11915" s="245"/>
      <c r="I11915" t="s">
        <v>7128</v>
      </c>
      <c r="J11915" s="244"/>
      <c r="U11915"/>
      <c r="V11915">
        <v>0</v>
      </c>
      <c r="W11915" s="244"/>
    </row>
    <row r="11916" spans="1:35" x14ac:dyDescent="0.25">
      <c r="A11916" s="243">
        <v>339986</v>
      </c>
      <c r="B11916" s="244" t="s">
        <v>16175</v>
      </c>
      <c r="C11916" s="244" t="s">
        <v>680</v>
      </c>
      <c r="D11916" s="245" t="s">
        <v>820</v>
      </c>
      <c r="F11916" s="237"/>
      <c r="G11916" s="245"/>
      <c r="I11916" t="s">
        <v>107</v>
      </c>
      <c r="J11916" s="244"/>
      <c r="U11916"/>
      <c r="V11916">
        <v>0</v>
      </c>
      <c r="W11916" s="244"/>
      <c r="AG11916" s="115" t="s">
        <v>4308</v>
      </c>
      <c r="AH11916" s="115" t="s">
        <v>4308</v>
      </c>
      <c r="AI11916" s="115" t="e">
        <f>VLOOKUP(A11916,'[2]دراسات قانونية'!$A$3:$E$600,1,0)</f>
        <v>#N/A</v>
      </c>
    </row>
    <row r="11917" spans="1:35" x14ac:dyDescent="0.25">
      <c r="A11917" s="243">
        <v>339987</v>
      </c>
      <c r="B11917" s="244" t="s">
        <v>16176</v>
      </c>
      <c r="C11917" s="244" t="s">
        <v>250</v>
      </c>
      <c r="D11917" s="245" t="s">
        <v>1324</v>
      </c>
      <c r="F11917" s="237"/>
      <c r="G11917" s="245"/>
      <c r="I11917" t="s">
        <v>107</v>
      </c>
      <c r="J11917" s="244"/>
      <c r="U11917"/>
      <c r="V11917">
        <v>0</v>
      </c>
      <c r="W11917" s="244"/>
      <c r="AG11917" s="115" t="s">
        <v>4308</v>
      </c>
      <c r="AH11917" s="115" t="s">
        <v>4308</v>
      </c>
      <c r="AI11917" s="115" t="e">
        <f>VLOOKUP(A11917,'[2]دراسات قانونية'!$A$3:$E$600,1,0)</f>
        <v>#N/A</v>
      </c>
    </row>
    <row r="11918" spans="1:35" hidden="1" x14ac:dyDescent="0.25">
      <c r="A11918" s="246">
        <v>339988</v>
      </c>
      <c r="B11918" s="247" t="s">
        <v>16177</v>
      </c>
      <c r="C11918" s="247" t="s">
        <v>349</v>
      </c>
      <c r="D11918" s="248" t="s">
        <v>448</v>
      </c>
      <c r="E11918"/>
      <c r="F11918" s="126"/>
      <c r="G11918" s="248"/>
      <c r="H11918"/>
      <c r="I11918" t="s">
        <v>129</v>
      </c>
      <c r="J11918" s="247"/>
      <c r="K11918"/>
      <c r="L11918"/>
      <c r="M11918"/>
      <c r="N11918"/>
      <c r="O11918"/>
      <c r="P11918"/>
      <c r="Q11918"/>
      <c r="U11918"/>
      <c r="V11918">
        <v>0</v>
      </c>
      <c r="W11918" s="247"/>
      <c r="X11918"/>
      <c r="Y11918"/>
      <c r="Z11918"/>
      <c r="AA11918"/>
      <c r="AB11918"/>
      <c r="AC11918"/>
      <c r="AD11918"/>
      <c r="AE11918"/>
      <c r="AF11918"/>
      <c r="AG11918"/>
    </row>
    <row r="11919" spans="1:35" hidden="1" x14ac:dyDescent="0.25">
      <c r="A11919" s="246">
        <v>339989</v>
      </c>
      <c r="B11919" s="247" t="s">
        <v>16178</v>
      </c>
      <c r="C11919" s="247" t="s">
        <v>209</v>
      </c>
      <c r="D11919" s="248" t="s">
        <v>404</v>
      </c>
      <c r="E11919"/>
      <c r="F11919" s="126"/>
      <c r="G11919" s="248"/>
      <c r="H11919"/>
      <c r="I11919" t="s">
        <v>129</v>
      </c>
      <c r="J11919" s="247"/>
      <c r="K11919"/>
      <c r="L11919"/>
      <c r="M11919"/>
      <c r="N11919"/>
      <c r="O11919"/>
      <c r="P11919"/>
      <c r="Q11919"/>
      <c r="U11919"/>
      <c r="V11919">
        <v>0</v>
      </c>
      <c r="W11919" s="247"/>
      <c r="X11919"/>
      <c r="Y11919"/>
      <c r="Z11919"/>
      <c r="AA11919"/>
      <c r="AB11919"/>
      <c r="AC11919"/>
      <c r="AD11919"/>
      <c r="AE11919"/>
      <c r="AF11919"/>
      <c r="AG11919"/>
    </row>
    <row r="11920" spans="1:35" x14ac:dyDescent="0.25">
      <c r="A11920" s="243">
        <v>339990</v>
      </c>
      <c r="B11920" s="244" t="s">
        <v>6644</v>
      </c>
      <c r="C11920" s="244" t="s">
        <v>6454</v>
      </c>
      <c r="D11920" s="245" t="s">
        <v>332</v>
      </c>
      <c r="F11920" s="237"/>
      <c r="G11920" s="245"/>
      <c r="I11920" t="s">
        <v>107</v>
      </c>
      <c r="J11920" s="244"/>
      <c r="U11920"/>
      <c r="V11920">
        <v>0</v>
      </c>
      <c r="W11920" s="244"/>
      <c r="AG11920" s="115" t="s">
        <v>4308</v>
      </c>
      <c r="AH11920" s="115" t="s">
        <v>4308</v>
      </c>
      <c r="AI11920" s="115" t="e">
        <f>VLOOKUP(A11920,'[2]دراسات قانونية'!$A$3:$E$600,1,0)</f>
        <v>#N/A</v>
      </c>
    </row>
    <row r="11921" spans="1:35" hidden="1" x14ac:dyDescent="0.25">
      <c r="A11921" s="246">
        <v>339991</v>
      </c>
      <c r="B11921" s="247" t="s">
        <v>16179</v>
      </c>
      <c r="C11921" s="247" t="s">
        <v>209</v>
      </c>
      <c r="D11921" s="248" t="s">
        <v>230</v>
      </c>
      <c r="E11921"/>
      <c r="F11921" s="126"/>
      <c r="G11921" s="248"/>
      <c r="H11921"/>
      <c r="I11921" t="s">
        <v>136</v>
      </c>
      <c r="J11921" s="247"/>
      <c r="K11921"/>
      <c r="L11921"/>
      <c r="M11921"/>
      <c r="N11921"/>
      <c r="O11921"/>
      <c r="P11921"/>
      <c r="Q11921"/>
      <c r="U11921"/>
      <c r="V11921">
        <v>0</v>
      </c>
      <c r="W11921" s="247"/>
      <c r="X11921"/>
      <c r="Y11921"/>
      <c r="Z11921"/>
      <c r="AA11921"/>
      <c r="AB11921"/>
      <c r="AC11921"/>
      <c r="AD11921"/>
      <c r="AE11921"/>
      <c r="AF11921"/>
      <c r="AG11921"/>
    </row>
    <row r="11922" spans="1:35" x14ac:dyDescent="0.25">
      <c r="A11922" s="243">
        <v>339992</v>
      </c>
      <c r="B11922" s="244" t="s">
        <v>16180</v>
      </c>
      <c r="C11922" s="244" t="s">
        <v>653</v>
      </c>
      <c r="D11922" s="245" t="s">
        <v>508</v>
      </c>
      <c r="F11922" s="237"/>
      <c r="G11922" s="245"/>
      <c r="I11922" t="s">
        <v>107</v>
      </c>
      <c r="J11922" s="244"/>
      <c r="U11922"/>
      <c r="V11922">
        <v>0</v>
      </c>
      <c r="W11922" s="244"/>
      <c r="AH11922" s="115" t="s">
        <v>4308</v>
      </c>
      <c r="AI11922" s="115" t="e">
        <f>VLOOKUP(A11922,'[2]دراسات قانونية'!$A$3:$E$600,1,0)</f>
        <v>#N/A</v>
      </c>
    </row>
    <row r="11923" spans="1:35" x14ac:dyDescent="0.25">
      <c r="A11923" s="243">
        <v>339993</v>
      </c>
      <c r="B11923" s="244" t="s">
        <v>12742</v>
      </c>
      <c r="C11923" s="244" t="s">
        <v>212</v>
      </c>
      <c r="D11923" s="245" t="s">
        <v>257</v>
      </c>
      <c r="F11923" s="237"/>
      <c r="G11923" s="245"/>
      <c r="I11923" t="s">
        <v>107</v>
      </c>
      <c r="J11923" s="244"/>
      <c r="U11923"/>
      <c r="V11923">
        <v>0</v>
      </c>
      <c r="W11923" s="244"/>
      <c r="AI11923" s="115" t="e">
        <f>VLOOKUP(A11923,'[2]دراسات قانونية'!$A$3:$E$600,1,0)</f>
        <v>#N/A</v>
      </c>
    </row>
    <row r="11924" spans="1:35" hidden="1" x14ac:dyDescent="0.25">
      <c r="A11924" s="246">
        <v>339994</v>
      </c>
      <c r="B11924" s="247" t="s">
        <v>991</v>
      </c>
      <c r="C11924" s="247" t="s">
        <v>533</v>
      </c>
      <c r="D11924" s="248" t="s">
        <v>407</v>
      </c>
      <c r="E11924"/>
      <c r="F11924" s="126"/>
      <c r="G11924" s="248"/>
      <c r="H11924"/>
      <c r="I11924" t="s">
        <v>129</v>
      </c>
      <c r="J11924" s="247"/>
      <c r="K11924"/>
      <c r="L11924"/>
      <c r="M11924"/>
      <c r="N11924"/>
      <c r="O11924"/>
      <c r="P11924"/>
      <c r="Q11924"/>
      <c r="U11924"/>
      <c r="V11924">
        <v>0</v>
      </c>
      <c r="W11924" s="247"/>
      <c r="X11924"/>
      <c r="Y11924"/>
      <c r="Z11924"/>
      <c r="AA11924"/>
      <c r="AB11924"/>
      <c r="AC11924"/>
      <c r="AD11924"/>
      <c r="AE11924"/>
      <c r="AF11924"/>
      <c r="AG11924"/>
    </row>
    <row r="11925" spans="1:35" hidden="1" x14ac:dyDescent="0.25">
      <c r="A11925" s="246">
        <v>339995</v>
      </c>
      <c r="B11925" s="247" t="s">
        <v>678</v>
      </c>
      <c r="C11925" s="247" t="s">
        <v>1247</v>
      </c>
      <c r="D11925" s="248" t="s">
        <v>16181</v>
      </c>
      <c r="E11925"/>
      <c r="F11925" s="126"/>
      <c r="G11925" s="248"/>
      <c r="H11925"/>
      <c r="I11925" t="s">
        <v>129</v>
      </c>
      <c r="J11925" s="247"/>
      <c r="K11925"/>
      <c r="L11925"/>
      <c r="M11925"/>
      <c r="N11925"/>
      <c r="O11925"/>
      <c r="P11925"/>
      <c r="Q11925"/>
      <c r="R11925" s="115">
        <v>9385</v>
      </c>
      <c r="S11925" s="115">
        <v>45722</v>
      </c>
      <c r="T11925" s="115">
        <v>255000</v>
      </c>
      <c r="U11925"/>
      <c r="V11925">
        <v>0</v>
      </c>
      <c r="W11925" s="247"/>
      <c r="X11925"/>
      <c r="Y11925"/>
      <c r="Z11925"/>
      <c r="AA11925"/>
      <c r="AB11925"/>
      <c r="AC11925"/>
      <c r="AD11925"/>
      <c r="AE11925"/>
      <c r="AF11925"/>
      <c r="AG11925"/>
    </row>
    <row r="11926" spans="1:35" x14ac:dyDescent="0.25">
      <c r="A11926" s="243">
        <v>339996</v>
      </c>
      <c r="B11926" s="244" t="s">
        <v>16182</v>
      </c>
      <c r="C11926" s="244" t="s">
        <v>734</v>
      </c>
      <c r="D11926" s="245" t="s">
        <v>336</v>
      </c>
      <c r="F11926" s="237"/>
      <c r="G11926" s="245"/>
      <c r="I11926" t="s">
        <v>107</v>
      </c>
      <c r="J11926" s="244"/>
      <c r="U11926"/>
      <c r="V11926">
        <v>0</v>
      </c>
      <c r="W11926" s="244"/>
      <c r="AH11926" s="115" t="s">
        <v>4308</v>
      </c>
      <c r="AI11926" s="115" t="e">
        <f>VLOOKUP(A11926,'[2]دراسات قانونية'!$A$3:$E$600,1,0)</f>
        <v>#N/A</v>
      </c>
    </row>
    <row r="11927" spans="1:35" hidden="1" x14ac:dyDescent="0.25">
      <c r="A11927" s="246">
        <v>339997</v>
      </c>
      <c r="B11927" s="247" t="s">
        <v>14161</v>
      </c>
      <c r="C11927" s="247" t="s">
        <v>252</v>
      </c>
      <c r="D11927" s="248" t="s">
        <v>16183</v>
      </c>
      <c r="E11927"/>
      <c r="F11927" s="126"/>
      <c r="G11927" s="248"/>
      <c r="H11927"/>
      <c r="I11927" t="s">
        <v>136</v>
      </c>
      <c r="J11927" s="247"/>
      <c r="K11927"/>
      <c r="L11927"/>
      <c r="M11927"/>
      <c r="N11927"/>
      <c r="O11927"/>
      <c r="P11927"/>
      <c r="Q11927"/>
      <c r="U11927"/>
      <c r="V11927">
        <v>0</v>
      </c>
      <c r="W11927" s="247"/>
      <c r="X11927"/>
      <c r="Y11927"/>
      <c r="Z11927"/>
      <c r="AA11927"/>
      <c r="AB11927"/>
      <c r="AC11927"/>
      <c r="AD11927"/>
      <c r="AE11927"/>
      <c r="AF11927"/>
      <c r="AG11927"/>
    </row>
    <row r="11928" spans="1:35" hidden="1" x14ac:dyDescent="0.25">
      <c r="A11928" s="246">
        <v>339998</v>
      </c>
      <c r="B11928" s="247" t="s">
        <v>10025</v>
      </c>
      <c r="C11928" s="247" t="s">
        <v>349</v>
      </c>
      <c r="D11928" s="248" t="s">
        <v>330</v>
      </c>
      <c r="E11928"/>
      <c r="F11928" s="126"/>
      <c r="G11928" s="248"/>
      <c r="H11928"/>
      <c r="I11928" t="s">
        <v>129</v>
      </c>
      <c r="J11928" s="247"/>
      <c r="K11928"/>
      <c r="L11928"/>
      <c r="M11928"/>
      <c r="N11928"/>
      <c r="O11928"/>
      <c r="P11928"/>
      <c r="Q11928"/>
      <c r="U11928"/>
      <c r="V11928">
        <v>0</v>
      </c>
      <c r="W11928" s="247"/>
      <c r="X11928"/>
      <c r="Y11928"/>
      <c r="Z11928"/>
      <c r="AA11928"/>
      <c r="AB11928"/>
      <c r="AC11928"/>
      <c r="AD11928"/>
      <c r="AE11928"/>
      <c r="AF11928"/>
      <c r="AG11928"/>
    </row>
    <row r="11929" spans="1:35" x14ac:dyDescent="0.25">
      <c r="A11929" s="243">
        <v>339999</v>
      </c>
      <c r="B11929" s="244" t="s">
        <v>16184</v>
      </c>
      <c r="C11929" s="244" t="s">
        <v>596</v>
      </c>
      <c r="D11929" s="245" t="s">
        <v>281</v>
      </c>
      <c r="F11929" s="237"/>
      <c r="G11929" s="245"/>
      <c r="I11929" t="s">
        <v>107</v>
      </c>
      <c r="J11929" s="244"/>
      <c r="U11929"/>
      <c r="V11929">
        <v>0</v>
      </c>
      <c r="W11929" s="244"/>
      <c r="AG11929" s="115" t="s">
        <v>4308</v>
      </c>
      <c r="AH11929" s="115" t="s">
        <v>4308</v>
      </c>
      <c r="AI11929" s="115" t="e">
        <f>VLOOKUP(A11929,'[2]دراسات قانونية'!$A$3:$E$600,1,0)</f>
        <v>#N/A</v>
      </c>
    </row>
    <row r="11930" spans="1:35" x14ac:dyDescent="0.25">
      <c r="A11930" s="243">
        <v>340000</v>
      </c>
      <c r="B11930" s="244" t="s">
        <v>16185</v>
      </c>
      <c r="C11930" s="244" t="s">
        <v>244</v>
      </c>
      <c r="D11930" s="245" t="s">
        <v>16186</v>
      </c>
      <c r="F11930" s="237"/>
      <c r="G11930" s="245"/>
      <c r="I11930" t="s">
        <v>107</v>
      </c>
      <c r="J11930" s="244"/>
      <c r="U11930"/>
      <c r="V11930">
        <v>0</v>
      </c>
      <c r="W11930" s="244"/>
      <c r="AF11930" s="115" t="s">
        <v>4308</v>
      </c>
      <c r="AG11930" s="115" t="s">
        <v>4308</v>
      </c>
      <c r="AH11930" s="115" t="s">
        <v>4308</v>
      </c>
      <c r="AI11930" s="115" t="e">
        <f>VLOOKUP(A11930,'[2]دراسات قانونية'!$A$3:$E$600,1,0)</f>
        <v>#N/A</v>
      </c>
    </row>
    <row r="11931" spans="1:35" x14ac:dyDescent="0.25">
      <c r="A11931" s="243">
        <v>340001</v>
      </c>
      <c r="B11931" s="244" t="s">
        <v>16187</v>
      </c>
      <c r="C11931" s="244" t="s">
        <v>16188</v>
      </c>
      <c r="D11931" s="245" t="s">
        <v>398</v>
      </c>
      <c r="F11931" s="237"/>
      <c r="G11931" s="245"/>
      <c r="I11931" t="s">
        <v>107</v>
      </c>
      <c r="J11931" s="244"/>
      <c r="U11931"/>
      <c r="V11931">
        <v>0</v>
      </c>
      <c r="W11931" s="244"/>
      <c r="AH11931" s="115" t="s">
        <v>4308</v>
      </c>
      <c r="AI11931" s="115" t="e">
        <f>VLOOKUP(A11931,'[2]دراسات قانونية'!$A$3:$E$600,1,0)</f>
        <v>#N/A</v>
      </c>
    </row>
    <row r="11932" spans="1:35" hidden="1" x14ac:dyDescent="0.25">
      <c r="A11932" s="243">
        <v>340002</v>
      </c>
      <c r="B11932" s="244" t="s">
        <v>16189</v>
      </c>
      <c r="C11932" s="244" t="s">
        <v>361</v>
      </c>
      <c r="D11932" s="245" t="s">
        <v>622</v>
      </c>
      <c r="F11932" s="237"/>
      <c r="G11932" s="245"/>
      <c r="I11932" t="s">
        <v>7128</v>
      </c>
      <c r="J11932" s="244"/>
      <c r="U11932"/>
      <c r="V11932">
        <v>0</v>
      </c>
      <c r="W11932" s="244"/>
    </row>
    <row r="11933" spans="1:35" x14ac:dyDescent="0.25">
      <c r="A11933" s="243">
        <v>340003</v>
      </c>
      <c r="B11933" s="244" t="s">
        <v>7113</v>
      </c>
      <c r="C11933" s="244" t="s">
        <v>250</v>
      </c>
      <c r="D11933" s="245" t="s">
        <v>430</v>
      </c>
      <c r="F11933" s="237"/>
      <c r="G11933" s="245"/>
      <c r="I11933" t="s">
        <v>107</v>
      </c>
      <c r="J11933" s="244"/>
      <c r="U11933"/>
      <c r="V11933">
        <v>0</v>
      </c>
      <c r="W11933" s="244"/>
      <c r="AH11933" s="115" t="s">
        <v>4308</v>
      </c>
      <c r="AI11933" s="115" t="e">
        <f>VLOOKUP(A11933,'[2]دراسات قانونية'!$A$3:$E$600,1,0)</f>
        <v>#N/A</v>
      </c>
    </row>
    <row r="11934" spans="1:35" x14ac:dyDescent="0.25">
      <c r="A11934" s="243">
        <v>340004</v>
      </c>
      <c r="B11934" s="244" t="s">
        <v>16190</v>
      </c>
      <c r="C11934" s="244" t="s">
        <v>422</v>
      </c>
      <c r="D11934" s="245" t="s">
        <v>443</v>
      </c>
      <c r="F11934" s="237"/>
      <c r="G11934" s="245"/>
      <c r="I11934" t="s">
        <v>107</v>
      </c>
      <c r="J11934" s="244"/>
      <c r="U11934"/>
      <c r="V11934">
        <v>0</v>
      </c>
      <c r="W11934" s="244"/>
      <c r="AG11934" s="115" t="s">
        <v>4308</v>
      </c>
      <c r="AH11934" s="115" t="s">
        <v>4308</v>
      </c>
      <c r="AI11934" s="115" t="e">
        <f>VLOOKUP(A11934,'[2]دراسات قانونية'!$A$3:$E$600,1,0)</f>
        <v>#N/A</v>
      </c>
    </row>
    <row r="11935" spans="1:35" x14ac:dyDescent="0.25">
      <c r="A11935" s="243">
        <v>340005</v>
      </c>
      <c r="B11935" s="244" t="s">
        <v>16191</v>
      </c>
      <c r="C11935" s="244" t="s">
        <v>332</v>
      </c>
      <c r="D11935" s="245" t="s">
        <v>2102</v>
      </c>
      <c r="F11935" s="237"/>
      <c r="G11935" s="245"/>
      <c r="I11935" t="s">
        <v>107</v>
      </c>
      <c r="J11935" s="244"/>
      <c r="U11935"/>
      <c r="V11935">
        <v>0</v>
      </c>
      <c r="W11935" s="244"/>
      <c r="AH11935" s="115" t="s">
        <v>4308</v>
      </c>
      <c r="AI11935" s="115" t="e">
        <f>VLOOKUP(A11935,'[2]دراسات قانونية'!$A$3:$E$600,1,0)</f>
        <v>#N/A</v>
      </c>
    </row>
    <row r="11936" spans="1:35" x14ac:dyDescent="0.25">
      <c r="A11936" s="243">
        <v>340006</v>
      </c>
      <c r="B11936" s="244" t="s">
        <v>16192</v>
      </c>
      <c r="C11936" s="244" t="s">
        <v>348</v>
      </c>
      <c r="D11936" s="245" t="s">
        <v>585</v>
      </c>
      <c r="F11936" s="237"/>
      <c r="G11936" s="245"/>
      <c r="I11936" t="s">
        <v>107</v>
      </c>
      <c r="J11936" s="244"/>
      <c r="U11936"/>
      <c r="V11936">
        <v>0</v>
      </c>
      <c r="W11936" s="244"/>
      <c r="AG11936" s="115" t="s">
        <v>4308</v>
      </c>
      <c r="AH11936" s="115" t="s">
        <v>4308</v>
      </c>
      <c r="AI11936" s="115" t="e">
        <f>VLOOKUP(A11936,'[2]دراسات قانونية'!$A$3:$E$600,1,0)</f>
        <v>#N/A</v>
      </c>
    </row>
    <row r="11937" spans="1:35" x14ac:dyDescent="0.25">
      <c r="A11937" s="243">
        <v>340007</v>
      </c>
      <c r="B11937" s="244" t="s">
        <v>16193</v>
      </c>
      <c r="C11937" s="244" t="s">
        <v>244</v>
      </c>
      <c r="D11937" s="245" t="s">
        <v>281</v>
      </c>
      <c r="F11937" s="237"/>
      <c r="G11937" s="245"/>
      <c r="I11937" t="s">
        <v>107</v>
      </c>
      <c r="J11937" s="244"/>
      <c r="U11937"/>
      <c r="V11937">
        <v>0</v>
      </c>
      <c r="W11937" s="244"/>
      <c r="AG11937" s="115" t="s">
        <v>4308</v>
      </c>
      <c r="AH11937" s="115" t="s">
        <v>4308</v>
      </c>
      <c r="AI11937" s="115" t="e">
        <f>VLOOKUP(A11937,'[2]دراسات قانونية'!$A$3:$E$600,1,0)</f>
        <v>#N/A</v>
      </c>
    </row>
    <row r="11938" spans="1:35" x14ac:dyDescent="0.25">
      <c r="A11938" s="243">
        <v>340008</v>
      </c>
      <c r="B11938" s="244" t="s">
        <v>16194</v>
      </c>
      <c r="C11938" s="244" t="s">
        <v>16195</v>
      </c>
      <c r="D11938" s="245" t="s">
        <v>275</v>
      </c>
      <c r="F11938" s="237"/>
      <c r="G11938" s="245"/>
      <c r="I11938" t="s">
        <v>107</v>
      </c>
      <c r="J11938" s="244"/>
      <c r="U11938"/>
      <c r="V11938">
        <v>0</v>
      </c>
      <c r="W11938" s="244"/>
      <c r="AI11938" s="115" t="e">
        <f>VLOOKUP(A11938,'[2]دراسات قانونية'!$A$3:$E$600,1,0)</f>
        <v>#N/A</v>
      </c>
    </row>
    <row r="11939" spans="1:35" hidden="1" x14ac:dyDescent="0.25">
      <c r="A11939" s="246">
        <v>340009</v>
      </c>
      <c r="B11939" s="247" t="s">
        <v>16196</v>
      </c>
      <c r="C11939" s="247" t="s">
        <v>973</v>
      </c>
      <c r="D11939" s="248" t="s">
        <v>328</v>
      </c>
      <c r="E11939"/>
      <c r="F11939" s="126"/>
      <c r="G11939" s="248"/>
      <c r="H11939"/>
      <c r="I11939" t="s">
        <v>129</v>
      </c>
      <c r="J11939" s="247"/>
      <c r="K11939"/>
      <c r="L11939"/>
      <c r="M11939"/>
      <c r="N11939"/>
      <c r="O11939"/>
      <c r="P11939"/>
      <c r="Q11939"/>
      <c r="U11939"/>
      <c r="V11939">
        <v>0</v>
      </c>
      <c r="W11939" s="247"/>
      <c r="X11939"/>
      <c r="Y11939"/>
      <c r="Z11939"/>
      <c r="AA11939"/>
      <c r="AB11939"/>
      <c r="AC11939"/>
      <c r="AD11939"/>
      <c r="AE11939"/>
      <c r="AF11939"/>
      <c r="AG11939"/>
    </row>
    <row r="11940" spans="1:35" x14ac:dyDescent="0.25">
      <c r="A11940" s="243">
        <v>340010</v>
      </c>
      <c r="B11940" s="244" t="s">
        <v>16197</v>
      </c>
      <c r="C11940" s="244" t="s">
        <v>408</v>
      </c>
      <c r="D11940" s="245" t="s">
        <v>435</v>
      </c>
      <c r="F11940" s="237"/>
      <c r="G11940" s="245"/>
      <c r="I11940" t="s">
        <v>107</v>
      </c>
      <c r="J11940" s="244"/>
      <c r="U11940"/>
      <c r="V11940">
        <v>0</v>
      </c>
      <c r="W11940" s="244"/>
      <c r="AG11940" s="115" t="s">
        <v>4308</v>
      </c>
      <c r="AH11940" s="115" t="s">
        <v>4308</v>
      </c>
      <c r="AI11940" s="115" t="e">
        <f>VLOOKUP(A11940,'[2]دراسات قانونية'!$A$3:$E$600,1,0)</f>
        <v>#N/A</v>
      </c>
    </row>
    <row r="11941" spans="1:35" x14ac:dyDescent="0.25">
      <c r="A11941" s="243">
        <v>340011</v>
      </c>
      <c r="B11941" s="244" t="s">
        <v>16198</v>
      </c>
      <c r="C11941" s="244" t="s">
        <v>335</v>
      </c>
      <c r="D11941" s="245" t="s">
        <v>238</v>
      </c>
      <c r="F11941" s="237"/>
      <c r="G11941" s="245"/>
      <c r="I11941" t="s">
        <v>107</v>
      </c>
      <c r="J11941" s="244"/>
      <c r="U11941"/>
      <c r="V11941">
        <v>0</v>
      </c>
      <c r="W11941" s="244"/>
      <c r="AH11941" s="115" t="s">
        <v>4308</v>
      </c>
      <c r="AI11941" s="115" t="e">
        <f>VLOOKUP(A11941,'[2]دراسات قانونية'!$A$3:$E$600,1,0)</f>
        <v>#N/A</v>
      </c>
    </row>
    <row r="11942" spans="1:35" x14ac:dyDescent="0.25">
      <c r="A11942" s="243">
        <v>340012</v>
      </c>
      <c r="B11942" s="244" t="s">
        <v>16199</v>
      </c>
      <c r="C11942" s="244" t="s">
        <v>822</v>
      </c>
      <c r="D11942" s="245" t="s">
        <v>381</v>
      </c>
      <c r="F11942" s="237"/>
      <c r="G11942" s="245"/>
      <c r="I11942" t="s">
        <v>107</v>
      </c>
      <c r="J11942" s="244"/>
      <c r="U11942"/>
      <c r="V11942">
        <v>0</v>
      </c>
      <c r="W11942" s="244"/>
      <c r="AH11942" s="115" t="s">
        <v>4308</v>
      </c>
      <c r="AI11942" s="115" t="e">
        <f>VLOOKUP(A11942,'[2]دراسات قانونية'!$A$3:$E$600,1,0)</f>
        <v>#N/A</v>
      </c>
    </row>
    <row r="11943" spans="1:35" x14ac:dyDescent="0.25">
      <c r="A11943" s="243">
        <v>340013</v>
      </c>
      <c r="B11943" s="244" t="s">
        <v>16200</v>
      </c>
      <c r="C11943" s="244" t="s">
        <v>279</v>
      </c>
      <c r="D11943" s="245" t="s">
        <v>577</v>
      </c>
      <c r="F11943" s="237"/>
      <c r="G11943" s="245"/>
      <c r="I11943" t="s">
        <v>107</v>
      </c>
      <c r="J11943" s="244"/>
      <c r="U11943"/>
      <c r="V11943">
        <v>0</v>
      </c>
      <c r="W11943" s="244"/>
      <c r="AG11943" s="115" t="s">
        <v>4308</v>
      </c>
      <c r="AH11943" s="115" t="s">
        <v>4308</v>
      </c>
      <c r="AI11943" s="115" t="e">
        <f>VLOOKUP(A11943,'[2]دراسات قانونية'!$A$3:$E$600,1,0)</f>
        <v>#N/A</v>
      </c>
    </row>
    <row r="11944" spans="1:35" hidden="1" x14ac:dyDescent="0.25">
      <c r="A11944" s="246">
        <v>340014</v>
      </c>
      <c r="B11944" s="247" t="s">
        <v>16201</v>
      </c>
      <c r="C11944" s="247" t="s">
        <v>16202</v>
      </c>
      <c r="D11944" s="248" t="s">
        <v>415</v>
      </c>
      <c r="E11944"/>
      <c r="F11944" s="126"/>
      <c r="G11944" s="248"/>
      <c r="H11944"/>
      <c r="I11944" t="s">
        <v>129</v>
      </c>
      <c r="J11944" s="247"/>
      <c r="K11944"/>
      <c r="L11944"/>
      <c r="M11944"/>
      <c r="N11944"/>
      <c r="O11944"/>
      <c r="P11944"/>
      <c r="Q11944"/>
      <c r="U11944"/>
      <c r="V11944">
        <v>0</v>
      </c>
      <c r="W11944" s="247"/>
      <c r="X11944"/>
      <c r="Y11944"/>
      <c r="Z11944"/>
      <c r="AA11944"/>
      <c r="AB11944"/>
      <c r="AC11944"/>
      <c r="AD11944"/>
      <c r="AE11944"/>
      <c r="AF11944"/>
      <c r="AG11944"/>
    </row>
    <row r="11945" spans="1:35" x14ac:dyDescent="0.25">
      <c r="A11945" s="243">
        <v>340015</v>
      </c>
      <c r="B11945" s="244" t="s">
        <v>16203</v>
      </c>
      <c r="C11945" s="244" t="s">
        <v>11172</v>
      </c>
      <c r="D11945" s="245" t="s">
        <v>765</v>
      </c>
      <c r="F11945" s="237"/>
      <c r="G11945" s="245"/>
      <c r="I11945" t="s">
        <v>107</v>
      </c>
      <c r="J11945" s="244"/>
      <c r="U11945"/>
      <c r="V11945">
        <v>0</v>
      </c>
      <c r="W11945" s="244"/>
      <c r="AH11945" s="115" t="s">
        <v>4308</v>
      </c>
      <c r="AI11945" s="115" t="e">
        <f>VLOOKUP(A11945,'[2]دراسات قانونية'!$A$3:$E$600,1,0)</f>
        <v>#N/A</v>
      </c>
    </row>
    <row r="11946" spans="1:35" hidden="1" x14ac:dyDescent="0.25">
      <c r="A11946" s="243">
        <v>340016</v>
      </c>
      <c r="B11946" s="244" t="s">
        <v>16204</v>
      </c>
      <c r="C11946" s="244" t="s">
        <v>250</v>
      </c>
      <c r="D11946" s="245" t="s">
        <v>1601</v>
      </c>
      <c r="F11946" s="237"/>
      <c r="G11946" s="245"/>
      <c r="I11946" t="s">
        <v>7128</v>
      </c>
      <c r="J11946" s="244"/>
      <c r="U11946"/>
      <c r="V11946">
        <v>0</v>
      </c>
      <c r="W11946" s="244"/>
    </row>
    <row r="11947" spans="1:35" hidden="1" x14ac:dyDescent="0.25">
      <c r="A11947" s="246">
        <v>340017</v>
      </c>
      <c r="B11947" s="247" t="s">
        <v>16205</v>
      </c>
      <c r="C11947" s="247" t="s">
        <v>6953</v>
      </c>
      <c r="D11947" s="248" t="s">
        <v>842</v>
      </c>
      <c r="E11947"/>
      <c r="F11947" s="126"/>
      <c r="G11947" s="248"/>
      <c r="H11947"/>
      <c r="I11947" t="s">
        <v>129</v>
      </c>
      <c r="J11947" s="247"/>
      <c r="K11947"/>
      <c r="L11947"/>
      <c r="M11947"/>
      <c r="N11947"/>
      <c r="O11947"/>
      <c r="P11947"/>
      <c r="Q11947"/>
      <c r="U11947"/>
      <c r="V11947">
        <v>0</v>
      </c>
      <c r="W11947" s="247"/>
      <c r="X11947"/>
      <c r="Y11947"/>
      <c r="Z11947"/>
      <c r="AA11947"/>
      <c r="AB11947"/>
      <c r="AC11947"/>
      <c r="AD11947"/>
      <c r="AE11947"/>
      <c r="AF11947"/>
      <c r="AG11947" t="s">
        <v>4308</v>
      </c>
      <c r="AH11947" s="115" t="s">
        <v>4308</v>
      </c>
    </row>
    <row r="11948" spans="1:35" hidden="1" x14ac:dyDescent="0.25">
      <c r="A11948" s="246">
        <v>340018</v>
      </c>
      <c r="B11948" s="247" t="s">
        <v>16206</v>
      </c>
      <c r="C11948" s="247" t="s">
        <v>16207</v>
      </c>
      <c r="D11948" s="248" t="s">
        <v>267</v>
      </c>
      <c r="E11948"/>
      <c r="F11948" s="126"/>
      <c r="G11948" s="248"/>
      <c r="H11948"/>
      <c r="I11948" t="s">
        <v>129</v>
      </c>
      <c r="J11948" s="247"/>
      <c r="K11948"/>
      <c r="L11948"/>
      <c r="M11948"/>
      <c r="N11948"/>
      <c r="O11948"/>
      <c r="P11948"/>
      <c r="Q11948"/>
      <c r="R11948" s="115">
        <v>9210</v>
      </c>
      <c r="S11948" s="115">
        <v>45719</v>
      </c>
      <c r="T11948" s="115">
        <v>50000</v>
      </c>
      <c r="U11948"/>
      <c r="V11948">
        <v>0</v>
      </c>
      <c r="W11948" s="247"/>
      <c r="X11948"/>
      <c r="Y11948"/>
      <c r="Z11948"/>
      <c r="AA11948"/>
      <c r="AB11948"/>
      <c r="AC11948"/>
      <c r="AD11948"/>
      <c r="AE11948"/>
      <c r="AF11948"/>
      <c r="AG11948"/>
    </row>
    <row r="11949" spans="1:35" x14ac:dyDescent="0.25">
      <c r="A11949" s="243">
        <v>340019</v>
      </c>
      <c r="B11949" s="244" t="s">
        <v>16208</v>
      </c>
      <c r="C11949" s="244" t="s">
        <v>610</v>
      </c>
      <c r="D11949" s="245" t="s">
        <v>1066</v>
      </c>
      <c r="F11949" s="237"/>
      <c r="G11949" s="245"/>
      <c r="I11949" t="s">
        <v>107</v>
      </c>
      <c r="J11949" s="244"/>
      <c r="R11949" s="115">
        <v>8984</v>
      </c>
      <c r="S11949" s="115">
        <v>45712</v>
      </c>
      <c r="T11949" s="115">
        <v>70000</v>
      </c>
      <c r="U11949"/>
      <c r="V11949">
        <v>0</v>
      </c>
      <c r="W11949" s="244"/>
      <c r="AI11949" s="115" t="e">
        <f>VLOOKUP(A11949,'[2]دراسات قانونية'!$A$3:$E$600,1,0)</f>
        <v>#N/A</v>
      </c>
    </row>
    <row r="11950" spans="1:35" x14ac:dyDescent="0.25">
      <c r="A11950" s="243">
        <v>340020</v>
      </c>
      <c r="B11950" s="244" t="s">
        <v>16209</v>
      </c>
      <c r="C11950" s="244" t="s">
        <v>244</v>
      </c>
      <c r="D11950" s="245" t="s">
        <v>281</v>
      </c>
      <c r="F11950" s="237"/>
      <c r="G11950" s="245"/>
      <c r="I11950" t="s">
        <v>107</v>
      </c>
      <c r="J11950" s="244"/>
      <c r="U11950"/>
      <c r="V11950">
        <v>0</v>
      </c>
      <c r="W11950" s="244"/>
      <c r="AH11950" s="115" t="s">
        <v>4308</v>
      </c>
      <c r="AI11950" s="115" t="e">
        <f>VLOOKUP(A11950,'[2]دراسات قانونية'!$A$3:$E$600,1,0)</f>
        <v>#N/A</v>
      </c>
    </row>
    <row r="11951" spans="1:35" hidden="1" x14ac:dyDescent="0.25">
      <c r="A11951" s="246">
        <v>340021</v>
      </c>
      <c r="B11951" s="247" t="s">
        <v>16210</v>
      </c>
      <c r="C11951" s="247" t="s">
        <v>244</v>
      </c>
      <c r="D11951" s="248" t="s">
        <v>354</v>
      </c>
      <c r="E11951"/>
      <c r="F11951" s="126"/>
      <c r="G11951" s="248"/>
      <c r="H11951"/>
      <c r="I11951" t="s">
        <v>136</v>
      </c>
      <c r="J11951" s="247"/>
      <c r="K11951"/>
      <c r="L11951"/>
      <c r="M11951"/>
      <c r="N11951"/>
      <c r="O11951"/>
      <c r="P11951"/>
      <c r="Q11951"/>
      <c r="U11951"/>
      <c r="V11951">
        <v>0</v>
      </c>
      <c r="W11951" s="247"/>
      <c r="X11951"/>
      <c r="Y11951"/>
      <c r="Z11951"/>
      <c r="AA11951"/>
      <c r="AB11951"/>
      <c r="AC11951"/>
      <c r="AD11951"/>
      <c r="AE11951"/>
      <c r="AF11951"/>
      <c r="AG11951"/>
    </row>
    <row r="11952" spans="1:35" hidden="1" x14ac:dyDescent="0.25">
      <c r="A11952" s="246">
        <v>340022</v>
      </c>
      <c r="B11952" s="247" t="s">
        <v>8920</v>
      </c>
      <c r="C11952" s="247" t="s">
        <v>6953</v>
      </c>
      <c r="D11952" s="248" t="s">
        <v>256</v>
      </c>
      <c r="E11952"/>
      <c r="F11952" s="126"/>
      <c r="G11952" s="248"/>
      <c r="H11952"/>
      <c r="I11952" t="s">
        <v>129</v>
      </c>
      <c r="J11952" s="247"/>
      <c r="K11952"/>
      <c r="L11952"/>
      <c r="M11952"/>
      <c r="N11952"/>
      <c r="O11952"/>
      <c r="P11952"/>
      <c r="Q11952"/>
      <c r="U11952"/>
      <c r="V11952">
        <v>0</v>
      </c>
      <c r="W11952" s="247"/>
      <c r="X11952"/>
      <c r="Y11952"/>
      <c r="Z11952"/>
      <c r="AA11952"/>
      <c r="AB11952"/>
      <c r="AC11952"/>
      <c r="AD11952"/>
      <c r="AE11952"/>
      <c r="AF11952"/>
      <c r="AG11952"/>
      <c r="AH11952" s="115" t="s">
        <v>4308</v>
      </c>
    </row>
    <row r="11953" spans="1:35" x14ac:dyDescent="0.25">
      <c r="A11953" s="243">
        <v>340023</v>
      </c>
      <c r="B11953" s="244" t="s">
        <v>16211</v>
      </c>
      <c r="C11953" s="244" t="s">
        <v>495</v>
      </c>
      <c r="D11953" s="245" t="s">
        <v>16212</v>
      </c>
      <c r="F11953" s="237"/>
      <c r="G11953" s="245"/>
      <c r="I11953" t="s">
        <v>107</v>
      </c>
      <c r="J11953" s="244"/>
      <c r="U11953"/>
      <c r="V11953">
        <v>0</v>
      </c>
      <c r="W11953" s="244"/>
      <c r="AG11953" s="115" t="s">
        <v>4308</v>
      </c>
      <c r="AH11953" s="115" t="s">
        <v>4308</v>
      </c>
      <c r="AI11953" s="115" t="e">
        <f>VLOOKUP(A11953,'[2]دراسات قانونية'!$A$3:$E$600,1,0)</f>
        <v>#N/A</v>
      </c>
    </row>
    <row r="11954" spans="1:35" x14ac:dyDescent="0.25">
      <c r="A11954" s="243">
        <v>340024</v>
      </c>
      <c r="B11954" s="244" t="s">
        <v>16213</v>
      </c>
      <c r="C11954" s="244" t="s">
        <v>683</v>
      </c>
      <c r="D11954" s="245" t="s">
        <v>1257</v>
      </c>
      <c r="F11954" s="237"/>
      <c r="G11954" s="245"/>
      <c r="I11954" t="s">
        <v>107</v>
      </c>
      <c r="J11954" s="244"/>
      <c r="U11954"/>
      <c r="V11954">
        <v>0</v>
      </c>
      <c r="W11954" s="244"/>
      <c r="AH11954" s="115" t="s">
        <v>4308</v>
      </c>
      <c r="AI11954" s="115" t="e">
        <f>VLOOKUP(A11954,'[2]دراسات قانونية'!$A$3:$E$600,1,0)</f>
        <v>#N/A</v>
      </c>
    </row>
    <row r="11955" spans="1:35" hidden="1" x14ac:dyDescent="0.25">
      <c r="A11955" s="246">
        <v>340025</v>
      </c>
      <c r="B11955" s="247" t="s">
        <v>16214</v>
      </c>
      <c r="C11955" s="247" t="s">
        <v>332</v>
      </c>
      <c r="D11955" s="248" t="s">
        <v>559</v>
      </c>
      <c r="E11955"/>
      <c r="F11955" s="126"/>
      <c r="G11955" s="248"/>
      <c r="H11955"/>
      <c r="I11955" t="s">
        <v>129</v>
      </c>
      <c r="J11955" s="247"/>
      <c r="K11955"/>
      <c r="L11955"/>
      <c r="M11955"/>
      <c r="N11955"/>
      <c r="O11955"/>
      <c r="P11955"/>
      <c r="Q11955"/>
      <c r="U11955"/>
      <c r="V11955">
        <v>0</v>
      </c>
      <c r="W11955" s="247"/>
      <c r="X11955"/>
      <c r="Y11955"/>
      <c r="Z11955"/>
      <c r="AA11955"/>
      <c r="AB11955"/>
      <c r="AC11955"/>
      <c r="AD11955"/>
      <c r="AE11955"/>
      <c r="AF11955"/>
      <c r="AG11955"/>
    </row>
    <row r="11956" spans="1:35" hidden="1" x14ac:dyDescent="0.25">
      <c r="A11956" s="246">
        <v>340026</v>
      </c>
      <c r="B11956" s="247" t="s">
        <v>16215</v>
      </c>
      <c r="C11956" s="247" t="s">
        <v>219</v>
      </c>
      <c r="D11956" s="248" t="s">
        <v>6503</v>
      </c>
      <c r="E11956"/>
      <c r="F11956" s="126"/>
      <c r="G11956" s="248"/>
      <c r="H11956"/>
      <c r="I11956" t="s">
        <v>5306</v>
      </c>
      <c r="J11956" s="247"/>
      <c r="K11956"/>
      <c r="L11956"/>
      <c r="M11956"/>
      <c r="N11956"/>
      <c r="O11956"/>
      <c r="P11956"/>
      <c r="Q11956"/>
      <c r="U11956"/>
      <c r="V11956">
        <v>0</v>
      </c>
      <c r="W11956" s="247"/>
      <c r="X11956"/>
      <c r="Y11956"/>
      <c r="Z11956"/>
      <c r="AA11956"/>
      <c r="AB11956"/>
      <c r="AC11956"/>
      <c r="AD11956"/>
      <c r="AE11956"/>
      <c r="AF11956"/>
      <c r="AG11956"/>
    </row>
    <row r="11957" spans="1:35" x14ac:dyDescent="0.25">
      <c r="A11957" s="243">
        <v>340027</v>
      </c>
      <c r="B11957" s="244" t="s">
        <v>16216</v>
      </c>
      <c r="C11957" s="244" t="s">
        <v>227</v>
      </c>
      <c r="D11957" s="245" t="s">
        <v>415</v>
      </c>
      <c r="F11957" s="237"/>
      <c r="G11957" s="245"/>
      <c r="I11957" t="s">
        <v>107</v>
      </c>
      <c r="J11957" s="244"/>
      <c r="U11957"/>
      <c r="V11957">
        <v>0</v>
      </c>
      <c r="W11957" s="244"/>
      <c r="AG11957" s="115" t="s">
        <v>4308</v>
      </c>
      <c r="AH11957" s="115" t="s">
        <v>4308</v>
      </c>
      <c r="AI11957" s="115" t="e">
        <f>VLOOKUP(A11957,'[2]دراسات قانونية'!$A$3:$E$600,1,0)</f>
        <v>#N/A</v>
      </c>
    </row>
    <row r="11958" spans="1:35" hidden="1" x14ac:dyDescent="0.25">
      <c r="A11958" s="246">
        <v>340028</v>
      </c>
      <c r="B11958" s="247" t="s">
        <v>16217</v>
      </c>
      <c r="C11958" s="247" t="s">
        <v>212</v>
      </c>
      <c r="D11958" s="248" t="s">
        <v>633</v>
      </c>
      <c r="E11958"/>
      <c r="F11958" s="126"/>
      <c r="G11958" s="248"/>
      <c r="H11958"/>
      <c r="I11958" t="s">
        <v>129</v>
      </c>
      <c r="J11958" s="247"/>
      <c r="K11958"/>
      <c r="L11958"/>
      <c r="M11958"/>
      <c r="N11958"/>
      <c r="O11958"/>
      <c r="P11958"/>
      <c r="Q11958"/>
      <c r="U11958"/>
      <c r="V11958">
        <v>0</v>
      </c>
      <c r="W11958" s="247"/>
      <c r="X11958"/>
      <c r="Y11958"/>
      <c r="Z11958"/>
      <c r="AA11958"/>
      <c r="AB11958"/>
      <c r="AC11958"/>
      <c r="AD11958"/>
      <c r="AE11958"/>
      <c r="AF11958"/>
      <c r="AG11958"/>
    </row>
    <row r="11959" spans="1:35" hidden="1" x14ac:dyDescent="0.25">
      <c r="A11959" s="246">
        <v>340029</v>
      </c>
      <c r="B11959" s="247" t="s">
        <v>16218</v>
      </c>
      <c r="C11959" s="247" t="s">
        <v>10015</v>
      </c>
      <c r="D11959" s="248" t="s">
        <v>214</v>
      </c>
      <c r="E11959"/>
      <c r="F11959" s="126"/>
      <c r="G11959" s="248"/>
      <c r="H11959"/>
      <c r="I11959" t="s">
        <v>129</v>
      </c>
      <c r="J11959" s="247"/>
      <c r="K11959"/>
      <c r="L11959"/>
      <c r="M11959"/>
      <c r="N11959"/>
      <c r="O11959"/>
      <c r="P11959"/>
      <c r="Q11959"/>
      <c r="U11959"/>
      <c r="V11959">
        <v>0</v>
      </c>
      <c r="W11959" s="247"/>
      <c r="X11959"/>
      <c r="Y11959"/>
      <c r="Z11959"/>
      <c r="AA11959"/>
      <c r="AB11959"/>
      <c r="AC11959"/>
      <c r="AD11959"/>
      <c r="AE11959"/>
      <c r="AF11959"/>
      <c r="AG11959"/>
    </row>
    <row r="11960" spans="1:35" x14ac:dyDescent="0.25">
      <c r="A11960" s="243">
        <v>340030</v>
      </c>
      <c r="B11960" s="244" t="s">
        <v>16219</v>
      </c>
      <c r="C11960" s="244" t="s">
        <v>279</v>
      </c>
      <c r="D11960" s="245" t="s">
        <v>1721</v>
      </c>
      <c r="F11960" s="237"/>
      <c r="G11960" s="245"/>
      <c r="I11960" t="s">
        <v>107</v>
      </c>
      <c r="J11960" s="244"/>
      <c r="U11960"/>
      <c r="V11960">
        <v>0</v>
      </c>
      <c r="W11960" s="244"/>
      <c r="AG11960" s="115" t="s">
        <v>4308</v>
      </c>
      <c r="AH11960" s="115" t="s">
        <v>4308</v>
      </c>
      <c r="AI11960" s="115" t="e">
        <f>VLOOKUP(A11960,'[2]دراسات قانونية'!$A$3:$E$600,1,0)</f>
        <v>#N/A</v>
      </c>
    </row>
    <row r="11961" spans="1:35" hidden="1" x14ac:dyDescent="0.25">
      <c r="A11961" s="246">
        <v>340031</v>
      </c>
      <c r="B11961" s="247" t="s">
        <v>16220</v>
      </c>
      <c r="C11961" s="247" t="s">
        <v>355</v>
      </c>
      <c r="D11961" s="248" t="s">
        <v>7521</v>
      </c>
      <c r="E11961"/>
      <c r="F11961" s="126"/>
      <c r="G11961" s="248"/>
      <c r="H11961"/>
      <c r="I11961" t="s">
        <v>129</v>
      </c>
      <c r="J11961" s="247"/>
      <c r="K11961"/>
      <c r="L11961"/>
      <c r="M11961"/>
      <c r="N11961"/>
      <c r="O11961"/>
      <c r="P11961"/>
      <c r="Q11961"/>
      <c r="U11961"/>
      <c r="V11961">
        <v>0</v>
      </c>
      <c r="W11961" s="247"/>
      <c r="X11961"/>
      <c r="Y11961"/>
      <c r="Z11961"/>
      <c r="AA11961"/>
      <c r="AB11961"/>
      <c r="AC11961"/>
      <c r="AD11961"/>
      <c r="AE11961"/>
      <c r="AF11961"/>
      <c r="AG11961"/>
    </row>
    <row r="11962" spans="1:35" x14ac:dyDescent="0.25">
      <c r="A11962" s="243">
        <v>340032</v>
      </c>
      <c r="B11962" s="244" t="s">
        <v>16221</v>
      </c>
      <c r="C11962" s="244" t="s">
        <v>332</v>
      </c>
      <c r="D11962" s="245" t="s">
        <v>16222</v>
      </c>
      <c r="F11962" s="237"/>
      <c r="G11962" s="245"/>
      <c r="I11962" t="s">
        <v>107</v>
      </c>
      <c r="J11962" s="244"/>
      <c r="U11962"/>
      <c r="V11962">
        <v>0</v>
      </c>
      <c r="W11962" s="244"/>
      <c r="AG11962" s="115" t="s">
        <v>4308</v>
      </c>
      <c r="AH11962" s="115" t="s">
        <v>4308</v>
      </c>
      <c r="AI11962" s="115" t="e">
        <f>VLOOKUP(A11962,'[2]دراسات قانونية'!$A$3:$E$600,1,0)</f>
        <v>#N/A</v>
      </c>
    </row>
    <row r="11963" spans="1:35" hidden="1" x14ac:dyDescent="0.25">
      <c r="A11963" s="246">
        <v>340033</v>
      </c>
      <c r="B11963" s="247" t="s">
        <v>16223</v>
      </c>
      <c r="C11963" s="247" t="s">
        <v>10007</v>
      </c>
      <c r="D11963" s="248" t="s">
        <v>10452</v>
      </c>
      <c r="E11963"/>
      <c r="F11963" s="126"/>
      <c r="G11963" s="248"/>
      <c r="H11963"/>
      <c r="I11963" t="s">
        <v>129</v>
      </c>
      <c r="J11963" s="247"/>
      <c r="K11963"/>
      <c r="L11963"/>
      <c r="M11963"/>
      <c r="N11963"/>
      <c r="O11963"/>
      <c r="P11963"/>
      <c r="Q11963"/>
      <c r="U11963"/>
      <c r="V11963">
        <v>0</v>
      </c>
      <c r="W11963" s="247"/>
      <c r="X11963"/>
      <c r="Y11963"/>
      <c r="Z11963"/>
      <c r="AA11963"/>
      <c r="AB11963"/>
      <c r="AC11963"/>
      <c r="AD11963"/>
      <c r="AE11963"/>
      <c r="AF11963"/>
      <c r="AG11963"/>
    </row>
    <row r="11964" spans="1:35" x14ac:dyDescent="0.25">
      <c r="A11964" s="243">
        <v>340034</v>
      </c>
      <c r="B11964" s="244" t="s">
        <v>16224</v>
      </c>
      <c r="C11964" s="244" t="s">
        <v>499</v>
      </c>
      <c r="D11964" s="245" t="s">
        <v>16225</v>
      </c>
      <c r="F11964" s="237"/>
      <c r="G11964" s="245"/>
      <c r="I11964" t="s">
        <v>107</v>
      </c>
      <c r="J11964" s="244"/>
      <c r="U11964"/>
      <c r="V11964">
        <v>0</v>
      </c>
      <c r="W11964" s="244"/>
      <c r="AI11964" s="115" t="e">
        <f>VLOOKUP(A11964,'[2]دراسات قانونية'!$A$3:$E$600,1,0)</f>
        <v>#N/A</v>
      </c>
    </row>
    <row r="11965" spans="1:35" x14ac:dyDescent="0.25">
      <c r="A11965" s="243">
        <v>340035</v>
      </c>
      <c r="B11965" s="244" t="s">
        <v>16226</v>
      </c>
      <c r="C11965" s="244" t="s">
        <v>1687</v>
      </c>
      <c r="D11965" s="245" t="s">
        <v>16227</v>
      </c>
      <c r="F11965" s="237"/>
      <c r="G11965" s="245"/>
      <c r="I11965" t="s">
        <v>107</v>
      </c>
      <c r="J11965" s="244"/>
      <c r="U11965"/>
      <c r="V11965">
        <v>0</v>
      </c>
      <c r="W11965" s="244"/>
      <c r="AI11965" s="115" t="e">
        <f>VLOOKUP(A11965,'[2]دراسات قانونية'!$A$3:$E$600,1,0)</f>
        <v>#N/A</v>
      </c>
    </row>
    <row r="11966" spans="1:35" hidden="1" x14ac:dyDescent="0.25">
      <c r="A11966" s="246">
        <v>340036</v>
      </c>
      <c r="B11966" s="247" t="s">
        <v>16228</v>
      </c>
      <c r="C11966" s="247" t="s">
        <v>15346</v>
      </c>
      <c r="D11966" s="248" t="s">
        <v>673</v>
      </c>
      <c r="E11966"/>
      <c r="F11966" s="126"/>
      <c r="G11966" s="248"/>
      <c r="H11966"/>
      <c r="I11966" t="s">
        <v>129</v>
      </c>
      <c r="J11966" s="247"/>
      <c r="K11966"/>
      <c r="L11966"/>
      <c r="M11966"/>
      <c r="N11966"/>
      <c r="O11966"/>
      <c r="P11966"/>
      <c r="Q11966"/>
      <c r="U11966"/>
      <c r="V11966">
        <v>0</v>
      </c>
      <c r="W11966" s="247"/>
      <c r="X11966"/>
      <c r="Y11966"/>
      <c r="Z11966"/>
      <c r="AA11966"/>
      <c r="AB11966"/>
      <c r="AC11966"/>
      <c r="AD11966"/>
      <c r="AE11966"/>
      <c r="AF11966"/>
      <c r="AG11966"/>
    </row>
    <row r="11967" spans="1:35" hidden="1" x14ac:dyDescent="0.25">
      <c r="A11967" s="246">
        <v>340037</v>
      </c>
      <c r="B11967" s="247" t="s">
        <v>16229</v>
      </c>
      <c r="C11967" s="247" t="s">
        <v>244</v>
      </c>
      <c r="D11967" s="248" t="s">
        <v>730</v>
      </c>
      <c r="E11967"/>
      <c r="F11967" s="126"/>
      <c r="G11967" s="248"/>
      <c r="H11967"/>
      <c r="I11967" t="s">
        <v>129</v>
      </c>
      <c r="J11967" s="247"/>
      <c r="K11967"/>
      <c r="L11967"/>
      <c r="M11967"/>
      <c r="N11967"/>
      <c r="O11967"/>
      <c r="P11967"/>
      <c r="Q11967"/>
      <c r="U11967"/>
      <c r="V11967">
        <v>0</v>
      </c>
      <c r="W11967" s="247"/>
      <c r="X11967"/>
      <c r="Y11967"/>
      <c r="Z11967"/>
      <c r="AA11967"/>
      <c r="AB11967"/>
      <c r="AC11967"/>
      <c r="AD11967"/>
      <c r="AE11967"/>
      <c r="AF11967"/>
      <c r="AG11967"/>
    </row>
    <row r="11968" spans="1:35" hidden="1" x14ac:dyDescent="0.25">
      <c r="A11968" s="243">
        <v>340038</v>
      </c>
      <c r="B11968" s="244" t="s">
        <v>16230</v>
      </c>
      <c r="C11968" s="244" t="s">
        <v>244</v>
      </c>
      <c r="D11968" s="245" t="s">
        <v>1242</v>
      </c>
      <c r="F11968" s="237"/>
      <c r="G11968" s="245"/>
      <c r="I11968" t="s">
        <v>7128</v>
      </c>
      <c r="J11968" s="244"/>
      <c r="U11968"/>
      <c r="V11968">
        <v>0</v>
      </c>
      <c r="W11968" s="244"/>
    </row>
    <row r="11969" spans="1:35" hidden="1" x14ac:dyDescent="0.25">
      <c r="A11969" s="243">
        <v>340039</v>
      </c>
      <c r="B11969" s="244" t="s">
        <v>16231</v>
      </c>
      <c r="C11969" s="244" t="s">
        <v>1717</v>
      </c>
      <c r="D11969" s="245" t="s">
        <v>820</v>
      </c>
      <c r="F11969" s="237"/>
      <c r="G11969" s="245"/>
      <c r="I11969" t="s">
        <v>7128</v>
      </c>
      <c r="J11969" s="244"/>
      <c r="U11969"/>
      <c r="V11969">
        <v>0</v>
      </c>
      <c r="W11969" s="244"/>
    </row>
    <row r="11970" spans="1:35" hidden="1" x14ac:dyDescent="0.25">
      <c r="A11970" s="246">
        <v>340040</v>
      </c>
      <c r="B11970" s="247" t="s">
        <v>16232</v>
      </c>
      <c r="C11970" s="247" t="s">
        <v>246</v>
      </c>
      <c r="D11970" s="248" t="s">
        <v>633</v>
      </c>
      <c r="E11970"/>
      <c r="F11970" s="126"/>
      <c r="G11970" s="248"/>
      <c r="H11970"/>
      <c r="I11970" t="s">
        <v>129</v>
      </c>
      <c r="J11970" s="247"/>
      <c r="K11970"/>
      <c r="L11970"/>
      <c r="M11970"/>
      <c r="N11970"/>
      <c r="O11970"/>
      <c r="P11970"/>
      <c r="Q11970"/>
      <c r="U11970"/>
      <c r="V11970">
        <v>0</v>
      </c>
      <c r="W11970" s="247"/>
      <c r="X11970"/>
      <c r="Y11970"/>
      <c r="Z11970"/>
      <c r="AA11970"/>
      <c r="AB11970"/>
      <c r="AC11970"/>
      <c r="AD11970"/>
      <c r="AE11970"/>
      <c r="AF11970"/>
      <c r="AG11970"/>
    </row>
    <row r="11971" spans="1:35" hidden="1" x14ac:dyDescent="0.25">
      <c r="A11971" s="246">
        <v>340041</v>
      </c>
      <c r="B11971" s="247" t="s">
        <v>16233</v>
      </c>
      <c r="C11971" s="247" t="s">
        <v>386</v>
      </c>
      <c r="D11971" s="248" t="s">
        <v>232</v>
      </c>
      <c r="E11971"/>
      <c r="F11971" s="126"/>
      <c r="G11971" s="248"/>
      <c r="H11971"/>
      <c r="I11971" t="s">
        <v>129</v>
      </c>
      <c r="J11971" s="247"/>
      <c r="K11971"/>
      <c r="L11971"/>
      <c r="M11971"/>
      <c r="N11971"/>
      <c r="O11971"/>
      <c r="P11971"/>
      <c r="Q11971"/>
      <c r="U11971"/>
      <c r="V11971">
        <v>0</v>
      </c>
      <c r="W11971" s="247"/>
      <c r="X11971"/>
      <c r="Y11971"/>
      <c r="Z11971"/>
      <c r="AA11971"/>
      <c r="AB11971"/>
      <c r="AC11971"/>
      <c r="AD11971"/>
      <c r="AE11971"/>
      <c r="AF11971"/>
      <c r="AG11971"/>
    </row>
    <row r="11972" spans="1:35" x14ac:dyDescent="0.25">
      <c r="A11972" s="243">
        <v>340042</v>
      </c>
      <c r="B11972" s="244" t="s">
        <v>16234</v>
      </c>
      <c r="C11972" s="244" t="s">
        <v>384</v>
      </c>
      <c r="D11972" s="245" t="s">
        <v>16235</v>
      </c>
      <c r="F11972" s="237"/>
      <c r="G11972" s="245"/>
      <c r="I11972" t="s">
        <v>107</v>
      </c>
      <c r="J11972" s="244"/>
      <c r="U11972"/>
      <c r="V11972">
        <v>0</v>
      </c>
      <c r="W11972" s="244"/>
      <c r="AG11972" s="115" t="s">
        <v>4308</v>
      </c>
      <c r="AH11972" s="115" t="s">
        <v>4308</v>
      </c>
      <c r="AI11972" s="115" t="e">
        <f>VLOOKUP(A11972,'[2]دراسات قانونية'!$A$3:$E$600,1,0)</f>
        <v>#N/A</v>
      </c>
    </row>
    <row r="11973" spans="1:35" x14ac:dyDescent="0.25">
      <c r="A11973" s="243">
        <v>340043</v>
      </c>
      <c r="B11973" s="244" t="s">
        <v>16236</v>
      </c>
      <c r="C11973" s="244" t="s">
        <v>4748</v>
      </c>
      <c r="D11973" s="245" t="s">
        <v>4458</v>
      </c>
      <c r="F11973" s="237"/>
      <c r="G11973" s="245"/>
      <c r="I11973" t="s">
        <v>107</v>
      </c>
      <c r="J11973" s="244"/>
      <c r="U11973"/>
      <c r="V11973">
        <v>0</v>
      </c>
      <c r="W11973" s="244"/>
      <c r="AH11973" s="115" t="s">
        <v>4308</v>
      </c>
      <c r="AI11973" s="115" t="e">
        <f>VLOOKUP(A11973,'[2]دراسات قانونية'!$A$3:$E$600,1,0)</f>
        <v>#N/A</v>
      </c>
    </row>
    <row r="11974" spans="1:35" x14ac:dyDescent="0.25">
      <c r="A11974" s="243">
        <v>340044</v>
      </c>
      <c r="B11974" s="244" t="s">
        <v>16237</v>
      </c>
      <c r="C11974" s="244" t="s">
        <v>212</v>
      </c>
      <c r="D11974" s="245" t="s">
        <v>16238</v>
      </c>
      <c r="F11974" s="237"/>
      <c r="G11974" s="245"/>
      <c r="I11974" t="s">
        <v>107</v>
      </c>
      <c r="J11974" s="244"/>
      <c r="U11974"/>
      <c r="V11974">
        <v>0</v>
      </c>
      <c r="W11974" s="244"/>
      <c r="AH11974" s="115" t="s">
        <v>4308</v>
      </c>
      <c r="AI11974" s="115" t="e">
        <f>VLOOKUP(A11974,'[2]دراسات قانونية'!$A$3:$E$600,1,0)</f>
        <v>#N/A</v>
      </c>
    </row>
    <row r="11975" spans="1:35" hidden="1" x14ac:dyDescent="0.25">
      <c r="A11975" s="243">
        <v>340045</v>
      </c>
      <c r="B11975" s="244" t="s">
        <v>16239</v>
      </c>
      <c r="C11975" s="244" t="s">
        <v>658</v>
      </c>
      <c r="D11975" s="245" t="s">
        <v>281</v>
      </c>
      <c r="F11975" s="237"/>
      <c r="G11975" s="245"/>
      <c r="I11975" t="s">
        <v>7128</v>
      </c>
      <c r="J11975" s="244"/>
      <c r="U11975"/>
      <c r="V11975">
        <v>0</v>
      </c>
      <c r="W11975" s="244"/>
    </row>
    <row r="11976" spans="1:35" x14ac:dyDescent="0.25">
      <c r="A11976" s="243">
        <v>340046</v>
      </c>
      <c r="B11976" s="244" t="s">
        <v>16240</v>
      </c>
      <c r="C11976" s="244" t="s">
        <v>1269</v>
      </c>
      <c r="D11976" s="245" t="s">
        <v>309</v>
      </c>
      <c r="F11976" s="237"/>
      <c r="G11976" s="245"/>
      <c r="I11976" t="s">
        <v>107</v>
      </c>
      <c r="J11976" s="244"/>
      <c r="U11976"/>
      <c r="V11976">
        <v>0</v>
      </c>
      <c r="W11976" s="244"/>
      <c r="AG11976" s="115" t="s">
        <v>4308</v>
      </c>
      <c r="AH11976" s="115" t="s">
        <v>4308</v>
      </c>
      <c r="AI11976" s="115" t="e">
        <f>VLOOKUP(A11976,'[2]دراسات قانونية'!$A$3:$E$600,1,0)</f>
        <v>#N/A</v>
      </c>
    </row>
    <row r="11977" spans="1:35" hidden="1" x14ac:dyDescent="0.25">
      <c r="A11977" s="243">
        <v>340047</v>
      </c>
      <c r="B11977" s="244" t="s">
        <v>16241</v>
      </c>
      <c r="C11977" s="244" t="s">
        <v>903</v>
      </c>
      <c r="D11977" s="245" t="s">
        <v>820</v>
      </c>
      <c r="F11977" s="237"/>
      <c r="G11977" s="245"/>
      <c r="I11977" t="s">
        <v>7128</v>
      </c>
      <c r="J11977" s="244"/>
      <c r="U11977"/>
      <c r="V11977">
        <v>0</v>
      </c>
      <c r="W11977" s="244"/>
    </row>
    <row r="11978" spans="1:35" hidden="1" x14ac:dyDescent="0.25">
      <c r="A11978" s="246">
        <v>340048</v>
      </c>
      <c r="B11978" s="247" t="s">
        <v>16242</v>
      </c>
      <c r="C11978" s="247" t="s">
        <v>821</v>
      </c>
      <c r="D11978" s="248" t="s">
        <v>230</v>
      </c>
      <c r="E11978"/>
      <c r="F11978" s="126"/>
      <c r="G11978" s="248"/>
      <c r="H11978"/>
      <c r="I11978" t="s">
        <v>129</v>
      </c>
      <c r="J11978" s="247"/>
      <c r="K11978"/>
      <c r="L11978"/>
      <c r="M11978"/>
      <c r="N11978"/>
      <c r="O11978"/>
      <c r="P11978"/>
      <c r="Q11978"/>
      <c r="U11978"/>
      <c r="V11978">
        <v>0</v>
      </c>
      <c r="W11978" s="247"/>
      <c r="X11978"/>
      <c r="Y11978"/>
      <c r="Z11978"/>
      <c r="AA11978"/>
      <c r="AB11978"/>
      <c r="AC11978"/>
      <c r="AD11978"/>
      <c r="AE11978"/>
      <c r="AF11978"/>
      <c r="AG11978"/>
    </row>
    <row r="11979" spans="1:35" x14ac:dyDescent="0.25">
      <c r="A11979" s="243">
        <v>340049</v>
      </c>
      <c r="B11979" s="244" t="s">
        <v>16243</v>
      </c>
      <c r="C11979" s="244" t="s">
        <v>227</v>
      </c>
      <c r="D11979" s="245" t="s">
        <v>748</v>
      </c>
      <c r="F11979" s="237"/>
      <c r="G11979" s="245"/>
      <c r="I11979" t="s">
        <v>107</v>
      </c>
      <c r="J11979" s="244"/>
      <c r="U11979"/>
      <c r="V11979">
        <v>0</v>
      </c>
      <c r="W11979" s="244"/>
      <c r="AG11979" s="115" t="s">
        <v>4308</v>
      </c>
      <c r="AH11979" s="115" t="s">
        <v>4308</v>
      </c>
      <c r="AI11979" s="115" t="e">
        <f>VLOOKUP(A11979,'[2]دراسات قانونية'!$A$3:$E$600,1,0)</f>
        <v>#N/A</v>
      </c>
    </row>
    <row r="11980" spans="1:35" x14ac:dyDescent="0.25">
      <c r="A11980" s="243">
        <v>340050</v>
      </c>
      <c r="B11980" s="244" t="s">
        <v>16244</v>
      </c>
      <c r="C11980" s="244" t="s">
        <v>250</v>
      </c>
      <c r="D11980" s="245" t="s">
        <v>675</v>
      </c>
      <c r="F11980" s="237"/>
      <c r="G11980" s="245"/>
      <c r="I11980" t="s">
        <v>107</v>
      </c>
      <c r="J11980" s="244"/>
      <c r="U11980"/>
      <c r="V11980">
        <v>0</v>
      </c>
      <c r="W11980" s="244"/>
      <c r="AG11980" s="115" t="s">
        <v>4308</v>
      </c>
      <c r="AH11980" s="115" t="s">
        <v>4308</v>
      </c>
      <c r="AI11980" s="115" t="e">
        <f>VLOOKUP(A11980,'[2]دراسات قانونية'!$A$3:$E$600,1,0)</f>
        <v>#N/A</v>
      </c>
    </row>
    <row r="11981" spans="1:35" hidden="1" x14ac:dyDescent="0.25">
      <c r="A11981" s="246">
        <v>340051</v>
      </c>
      <c r="B11981" s="247" t="s">
        <v>16245</v>
      </c>
      <c r="C11981" s="247" t="s">
        <v>339</v>
      </c>
      <c r="D11981" s="248" t="s">
        <v>210</v>
      </c>
      <c r="E11981"/>
      <c r="F11981" s="126"/>
      <c r="G11981" s="248"/>
      <c r="H11981"/>
      <c r="I11981" t="s">
        <v>5306</v>
      </c>
      <c r="J11981" s="247"/>
      <c r="K11981"/>
      <c r="L11981"/>
      <c r="M11981"/>
      <c r="N11981"/>
      <c r="O11981"/>
      <c r="P11981"/>
      <c r="Q11981"/>
      <c r="U11981"/>
      <c r="V11981">
        <v>0</v>
      </c>
      <c r="W11981" s="247"/>
      <c r="X11981"/>
      <c r="Y11981"/>
      <c r="Z11981"/>
      <c r="AA11981"/>
      <c r="AB11981"/>
      <c r="AC11981"/>
      <c r="AD11981"/>
      <c r="AE11981"/>
      <c r="AF11981"/>
      <c r="AG11981"/>
    </row>
    <row r="11982" spans="1:35" hidden="1" x14ac:dyDescent="0.25">
      <c r="A11982" s="246">
        <v>340052</v>
      </c>
      <c r="B11982" s="247" t="s">
        <v>16246</v>
      </c>
      <c r="C11982" s="247" t="s">
        <v>244</v>
      </c>
      <c r="D11982" s="248" t="s">
        <v>6518</v>
      </c>
      <c r="E11982"/>
      <c r="F11982" s="126"/>
      <c r="G11982" s="248"/>
      <c r="H11982"/>
      <c r="I11982" t="s">
        <v>129</v>
      </c>
      <c r="J11982" s="247"/>
      <c r="K11982"/>
      <c r="L11982"/>
      <c r="M11982"/>
      <c r="N11982"/>
      <c r="O11982"/>
      <c r="P11982"/>
      <c r="Q11982"/>
      <c r="U11982"/>
      <c r="V11982">
        <v>0</v>
      </c>
      <c r="W11982" s="247"/>
      <c r="X11982"/>
      <c r="Y11982"/>
      <c r="Z11982"/>
      <c r="AA11982"/>
      <c r="AB11982"/>
      <c r="AC11982"/>
      <c r="AD11982"/>
      <c r="AE11982"/>
      <c r="AF11982"/>
      <c r="AG11982"/>
      <c r="AH11982" s="115" t="s">
        <v>4308</v>
      </c>
    </row>
    <row r="11983" spans="1:35" hidden="1" x14ac:dyDescent="0.25">
      <c r="A11983" s="243">
        <v>340053</v>
      </c>
      <c r="B11983" s="244" t="s">
        <v>16247</v>
      </c>
      <c r="C11983" s="244" t="s">
        <v>821</v>
      </c>
      <c r="D11983" s="245" t="s">
        <v>701</v>
      </c>
      <c r="F11983" s="237"/>
      <c r="G11983" s="245"/>
      <c r="I11983" t="s">
        <v>7128</v>
      </c>
      <c r="J11983" s="244"/>
      <c r="U11983"/>
      <c r="V11983">
        <v>0</v>
      </c>
      <c r="W11983" s="244"/>
    </row>
    <row r="11984" spans="1:35" x14ac:dyDescent="0.25">
      <c r="A11984" s="243">
        <v>340054</v>
      </c>
      <c r="B11984" s="244" t="s">
        <v>16248</v>
      </c>
      <c r="C11984" s="244" t="s">
        <v>339</v>
      </c>
      <c r="D11984" s="245" t="s">
        <v>913</v>
      </c>
      <c r="F11984" s="237"/>
      <c r="G11984" s="245"/>
      <c r="I11984" t="s">
        <v>107</v>
      </c>
      <c r="J11984" s="244"/>
      <c r="U11984"/>
      <c r="V11984">
        <v>0</v>
      </c>
      <c r="W11984" s="244"/>
      <c r="AH11984" s="115" t="s">
        <v>4308</v>
      </c>
      <c r="AI11984" s="115" t="e">
        <f>VLOOKUP(A11984,'[2]دراسات قانونية'!$A$3:$E$600,1,0)</f>
        <v>#N/A</v>
      </c>
    </row>
    <row r="11985" spans="1:35" x14ac:dyDescent="0.25">
      <c r="A11985" s="243">
        <v>340055</v>
      </c>
      <c r="B11985" s="244" t="s">
        <v>16249</v>
      </c>
      <c r="C11985" s="244" t="s">
        <v>231</v>
      </c>
      <c r="D11985" s="245" t="s">
        <v>238</v>
      </c>
      <c r="F11985" s="237"/>
      <c r="G11985" s="245"/>
      <c r="I11985" t="s">
        <v>107</v>
      </c>
      <c r="J11985" s="244"/>
      <c r="U11985"/>
      <c r="V11985">
        <v>0</v>
      </c>
      <c r="W11985" s="244"/>
      <c r="AG11985" s="115" t="s">
        <v>4308</v>
      </c>
      <c r="AH11985" s="115" t="s">
        <v>4308</v>
      </c>
      <c r="AI11985" s="115" t="e">
        <f>VLOOKUP(A11985,'[2]دراسات قانونية'!$A$3:$E$600,1,0)</f>
        <v>#N/A</v>
      </c>
    </row>
    <row r="11986" spans="1:35" hidden="1" x14ac:dyDescent="0.25">
      <c r="A11986" s="246">
        <v>340056</v>
      </c>
      <c r="B11986" s="247" t="s">
        <v>16250</v>
      </c>
      <c r="C11986" s="247" t="s">
        <v>219</v>
      </c>
      <c r="D11986" s="248" t="s">
        <v>245</v>
      </c>
      <c r="E11986"/>
      <c r="F11986" s="126"/>
      <c r="G11986" s="248"/>
      <c r="H11986"/>
      <c r="I11986" t="s">
        <v>129</v>
      </c>
      <c r="J11986" s="247"/>
      <c r="K11986"/>
      <c r="L11986"/>
      <c r="M11986"/>
      <c r="N11986"/>
      <c r="O11986"/>
      <c r="P11986"/>
      <c r="Q11986"/>
      <c r="U11986"/>
      <c r="V11986">
        <v>0</v>
      </c>
      <c r="W11986" s="247"/>
      <c r="X11986"/>
      <c r="Y11986"/>
      <c r="Z11986"/>
      <c r="AA11986"/>
      <c r="AB11986"/>
      <c r="AC11986"/>
      <c r="AD11986"/>
      <c r="AE11986"/>
      <c r="AF11986"/>
      <c r="AG11986"/>
      <c r="AH11986" s="115" t="s">
        <v>4308</v>
      </c>
    </row>
    <row r="11987" spans="1:35" hidden="1" x14ac:dyDescent="0.25">
      <c r="A11987" s="243">
        <v>340057</v>
      </c>
      <c r="B11987" s="244" t="s">
        <v>16251</v>
      </c>
      <c r="C11987" s="244" t="s">
        <v>16252</v>
      </c>
      <c r="D11987" s="245" t="s">
        <v>315</v>
      </c>
      <c r="F11987" s="237"/>
      <c r="G11987" s="245"/>
      <c r="I11987" t="s">
        <v>7128</v>
      </c>
      <c r="J11987" s="244"/>
      <c r="U11987"/>
      <c r="V11987">
        <v>0</v>
      </c>
      <c r="W11987" s="244"/>
    </row>
    <row r="11988" spans="1:35" x14ac:dyDescent="0.25">
      <c r="A11988" s="243">
        <v>340058</v>
      </c>
      <c r="B11988" s="244" t="s">
        <v>16253</v>
      </c>
      <c r="C11988" s="244" t="s">
        <v>327</v>
      </c>
      <c r="D11988" s="245" t="s">
        <v>1468</v>
      </c>
      <c r="F11988" s="237"/>
      <c r="G11988" s="245"/>
      <c r="I11988" t="s">
        <v>107</v>
      </c>
      <c r="J11988" s="244"/>
      <c r="U11988"/>
      <c r="V11988">
        <v>0</v>
      </c>
      <c r="W11988" s="244"/>
      <c r="AG11988" s="115" t="s">
        <v>4308</v>
      </c>
      <c r="AH11988" s="115" t="s">
        <v>4308</v>
      </c>
      <c r="AI11988" s="115" t="e">
        <f>VLOOKUP(A11988,'[2]دراسات قانونية'!$A$3:$E$600,1,0)</f>
        <v>#N/A</v>
      </c>
    </row>
    <row r="11989" spans="1:35" x14ac:dyDescent="0.25">
      <c r="A11989" s="243">
        <v>340059</v>
      </c>
      <c r="B11989" s="244" t="s">
        <v>16254</v>
      </c>
      <c r="C11989" s="244" t="s">
        <v>264</v>
      </c>
      <c r="D11989" s="245" t="s">
        <v>447</v>
      </c>
      <c r="F11989" s="237"/>
      <c r="G11989" s="245"/>
      <c r="I11989" t="s">
        <v>107</v>
      </c>
      <c r="J11989" s="244"/>
      <c r="U11989"/>
      <c r="V11989">
        <v>0</v>
      </c>
      <c r="W11989" s="244"/>
      <c r="AH11989" s="115" t="s">
        <v>4308</v>
      </c>
      <c r="AI11989" s="115" t="e">
        <f>VLOOKUP(A11989,'[2]دراسات قانونية'!$A$3:$E$600,1,0)</f>
        <v>#N/A</v>
      </c>
    </row>
    <row r="11990" spans="1:35" x14ac:dyDescent="0.25">
      <c r="A11990" s="243">
        <v>340060</v>
      </c>
      <c r="B11990" s="244" t="s">
        <v>16255</v>
      </c>
      <c r="C11990" s="244" t="s">
        <v>422</v>
      </c>
      <c r="D11990" s="245" t="s">
        <v>15650</v>
      </c>
      <c r="F11990" s="237"/>
      <c r="G11990" s="245"/>
      <c r="I11990" t="s">
        <v>107</v>
      </c>
      <c r="J11990" s="244"/>
      <c r="U11990"/>
      <c r="V11990">
        <v>0</v>
      </c>
      <c r="W11990" s="244"/>
      <c r="AI11990" s="115" t="e">
        <f>VLOOKUP(A11990,'[2]دراسات قانونية'!$A$3:$E$600,1,0)</f>
        <v>#N/A</v>
      </c>
    </row>
    <row r="11991" spans="1:35" x14ac:dyDescent="0.25">
      <c r="A11991" s="243">
        <v>340061</v>
      </c>
      <c r="B11991" s="244" t="s">
        <v>16256</v>
      </c>
      <c r="C11991" s="244" t="s">
        <v>212</v>
      </c>
      <c r="D11991" s="245" t="s">
        <v>214</v>
      </c>
      <c r="F11991" s="237"/>
      <c r="G11991" s="245"/>
      <c r="I11991" t="s">
        <v>107</v>
      </c>
      <c r="J11991" s="244"/>
      <c r="U11991"/>
      <c r="V11991">
        <v>0</v>
      </c>
      <c r="W11991" s="244"/>
      <c r="AG11991" s="115" t="s">
        <v>4308</v>
      </c>
      <c r="AH11991" s="115" t="s">
        <v>4308</v>
      </c>
      <c r="AI11991" s="115" t="e">
        <f>VLOOKUP(A11991,'[2]دراسات قانونية'!$A$3:$E$600,1,0)</f>
        <v>#N/A</v>
      </c>
    </row>
    <row r="11992" spans="1:35" hidden="1" x14ac:dyDescent="0.25">
      <c r="A11992" s="246">
        <v>340062</v>
      </c>
      <c r="B11992" s="247" t="s">
        <v>16257</v>
      </c>
      <c r="C11992" s="247" t="s">
        <v>2890</v>
      </c>
      <c r="D11992" s="248" t="s">
        <v>6210</v>
      </c>
      <c r="E11992"/>
      <c r="F11992" s="126"/>
      <c r="G11992" s="248"/>
      <c r="H11992"/>
      <c r="I11992" t="s">
        <v>129</v>
      </c>
      <c r="J11992" s="247"/>
      <c r="K11992"/>
      <c r="L11992"/>
      <c r="M11992"/>
      <c r="N11992"/>
      <c r="O11992"/>
      <c r="P11992"/>
      <c r="Q11992"/>
      <c r="U11992"/>
      <c r="V11992">
        <v>0</v>
      </c>
      <c r="W11992" s="247"/>
      <c r="X11992"/>
      <c r="Y11992"/>
      <c r="Z11992"/>
      <c r="AA11992"/>
      <c r="AB11992"/>
      <c r="AC11992"/>
      <c r="AD11992"/>
      <c r="AE11992"/>
      <c r="AF11992"/>
      <c r="AG11992"/>
    </row>
    <row r="11993" spans="1:35" x14ac:dyDescent="0.25">
      <c r="A11993" s="243">
        <v>340063</v>
      </c>
      <c r="B11993" s="244" t="s">
        <v>16258</v>
      </c>
      <c r="C11993" s="244" t="s">
        <v>356</v>
      </c>
      <c r="D11993" s="245" t="s">
        <v>230</v>
      </c>
      <c r="F11993" s="237"/>
      <c r="G11993" s="245"/>
      <c r="I11993" t="s">
        <v>107</v>
      </c>
      <c r="J11993" s="244"/>
      <c r="U11993"/>
      <c r="V11993">
        <v>0</v>
      </c>
      <c r="W11993" s="244"/>
      <c r="AH11993" s="115" t="s">
        <v>4308</v>
      </c>
      <c r="AI11993" s="115" t="e">
        <f>VLOOKUP(A11993,'[2]دراسات قانونية'!$A$3:$E$600,1,0)</f>
        <v>#N/A</v>
      </c>
    </row>
    <row r="11994" spans="1:35" hidden="1" x14ac:dyDescent="0.25">
      <c r="A11994" s="246">
        <v>340064</v>
      </c>
      <c r="B11994" s="247" t="s">
        <v>16259</v>
      </c>
      <c r="C11994" s="247" t="s">
        <v>339</v>
      </c>
      <c r="D11994" s="248" t="s">
        <v>230</v>
      </c>
      <c r="E11994"/>
      <c r="F11994" s="126"/>
      <c r="G11994" s="248"/>
      <c r="H11994"/>
      <c r="I11994" t="s">
        <v>129</v>
      </c>
      <c r="J11994" s="247"/>
      <c r="K11994"/>
      <c r="L11994"/>
      <c r="M11994"/>
      <c r="N11994"/>
      <c r="O11994"/>
      <c r="P11994"/>
      <c r="Q11994"/>
      <c r="U11994"/>
      <c r="V11994">
        <v>0</v>
      </c>
      <c r="W11994" s="247"/>
      <c r="X11994"/>
      <c r="Y11994"/>
      <c r="Z11994"/>
      <c r="AA11994"/>
      <c r="AB11994"/>
      <c r="AC11994"/>
      <c r="AD11994"/>
      <c r="AE11994"/>
      <c r="AF11994"/>
      <c r="AG11994"/>
    </row>
    <row r="11995" spans="1:35" hidden="1" x14ac:dyDescent="0.25">
      <c r="A11995" s="246">
        <v>340065</v>
      </c>
      <c r="B11995" s="247" t="s">
        <v>16260</v>
      </c>
      <c r="C11995" s="247" t="s">
        <v>5249</v>
      </c>
      <c r="D11995" s="248" t="s">
        <v>276</v>
      </c>
      <c r="E11995"/>
      <c r="F11995" s="126"/>
      <c r="G11995" s="248"/>
      <c r="H11995"/>
      <c r="I11995" t="s">
        <v>129</v>
      </c>
      <c r="J11995" s="247"/>
      <c r="K11995"/>
      <c r="L11995"/>
      <c r="M11995"/>
      <c r="N11995"/>
      <c r="O11995"/>
      <c r="P11995"/>
      <c r="Q11995"/>
      <c r="U11995"/>
      <c r="V11995">
        <v>0</v>
      </c>
      <c r="W11995" s="247"/>
      <c r="X11995"/>
      <c r="Y11995"/>
      <c r="Z11995"/>
      <c r="AA11995"/>
      <c r="AB11995"/>
      <c r="AC11995"/>
      <c r="AD11995"/>
      <c r="AE11995"/>
      <c r="AF11995"/>
      <c r="AG11995"/>
    </row>
    <row r="11996" spans="1:35" hidden="1" x14ac:dyDescent="0.25">
      <c r="A11996" s="246">
        <v>340066</v>
      </c>
      <c r="B11996" s="247" t="s">
        <v>16261</v>
      </c>
      <c r="C11996" s="247" t="s">
        <v>227</v>
      </c>
      <c r="D11996" s="248" t="s">
        <v>230</v>
      </c>
      <c r="E11996"/>
      <c r="F11996" s="126"/>
      <c r="G11996" s="248"/>
      <c r="H11996"/>
      <c r="I11996" t="s">
        <v>129</v>
      </c>
      <c r="J11996" s="247"/>
      <c r="K11996"/>
      <c r="L11996"/>
      <c r="M11996"/>
      <c r="N11996"/>
      <c r="O11996"/>
      <c r="P11996"/>
      <c r="Q11996"/>
      <c r="U11996"/>
      <c r="V11996">
        <v>0</v>
      </c>
      <c r="W11996" s="247"/>
      <c r="X11996"/>
      <c r="Y11996"/>
      <c r="Z11996"/>
      <c r="AA11996"/>
      <c r="AB11996"/>
      <c r="AC11996"/>
      <c r="AD11996"/>
      <c r="AE11996"/>
      <c r="AF11996"/>
      <c r="AG11996"/>
    </row>
    <row r="11997" spans="1:35" hidden="1" x14ac:dyDescent="0.25">
      <c r="A11997" s="246">
        <v>340067</v>
      </c>
      <c r="B11997" s="247" t="s">
        <v>16262</v>
      </c>
      <c r="C11997" s="247" t="s">
        <v>530</v>
      </c>
      <c r="D11997" s="248" t="s">
        <v>796</v>
      </c>
      <c r="E11997"/>
      <c r="F11997" s="126"/>
      <c r="G11997" s="248"/>
      <c r="H11997"/>
      <c r="I11997" t="s">
        <v>129</v>
      </c>
      <c r="J11997" s="247"/>
      <c r="K11997"/>
      <c r="L11997"/>
      <c r="M11997"/>
      <c r="N11997"/>
      <c r="O11997"/>
      <c r="P11997"/>
      <c r="Q11997"/>
      <c r="U11997"/>
      <c r="V11997">
        <v>0</v>
      </c>
      <c r="W11997" s="247"/>
      <c r="X11997"/>
      <c r="Y11997"/>
      <c r="Z11997"/>
      <c r="AA11997"/>
      <c r="AB11997"/>
      <c r="AC11997"/>
      <c r="AD11997"/>
      <c r="AE11997"/>
      <c r="AF11997"/>
      <c r="AG11997"/>
    </row>
    <row r="11998" spans="1:35" hidden="1" x14ac:dyDescent="0.25">
      <c r="A11998" s="246">
        <v>340068</v>
      </c>
      <c r="B11998" s="247" t="s">
        <v>16263</v>
      </c>
      <c r="C11998" s="247" t="s">
        <v>301</v>
      </c>
      <c r="D11998" s="248" t="s">
        <v>856</v>
      </c>
      <c r="E11998"/>
      <c r="F11998" s="126"/>
      <c r="G11998" s="248"/>
      <c r="H11998"/>
      <c r="I11998" t="s">
        <v>129</v>
      </c>
      <c r="J11998" s="247"/>
      <c r="K11998"/>
      <c r="L11998"/>
      <c r="M11998"/>
      <c r="N11998"/>
      <c r="O11998"/>
      <c r="P11998"/>
      <c r="Q11998"/>
      <c r="U11998"/>
      <c r="V11998">
        <v>0</v>
      </c>
      <c r="W11998" s="247"/>
      <c r="X11998"/>
      <c r="Y11998"/>
      <c r="Z11998"/>
      <c r="AA11998"/>
      <c r="AB11998"/>
      <c r="AC11998"/>
      <c r="AD11998"/>
      <c r="AE11998"/>
      <c r="AF11998"/>
      <c r="AG11998"/>
    </row>
    <row r="11999" spans="1:35" hidden="1" x14ac:dyDescent="0.25">
      <c r="A11999" s="246">
        <v>340069</v>
      </c>
      <c r="B11999" s="247" t="s">
        <v>16264</v>
      </c>
      <c r="C11999" s="247" t="s">
        <v>16195</v>
      </c>
      <c r="D11999" s="248" t="s">
        <v>517</v>
      </c>
      <c r="E11999"/>
      <c r="F11999" s="126"/>
      <c r="G11999" s="248"/>
      <c r="H11999"/>
      <c r="I11999" t="s">
        <v>129</v>
      </c>
      <c r="J11999" s="247"/>
      <c r="K11999"/>
      <c r="L11999"/>
      <c r="M11999"/>
      <c r="N11999"/>
      <c r="O11999"/>
      <c r="P11999"/>
      <c r="Q11999"/>
      <c r="U11999"/>
      <c r="V11999">
        <v>0</v>
      </c>
      <c r="W11999" s="247"/>
      <c r="X11999"/>
      <c r="Y11999"/>
      <c r="Z11999"/>
      <c r="AA11999"/>
      <c r="AB11999"/>
      <c r="AC11999"/>
      <c r="AD11999"/>
      <c r="AE11999"/>
      <c r="AF11999"/>
      <c r="AG11999"/>
    </row>
    <row r="12000" spans="1:35" x14ac:dyDescent="0.25">
      <c r="A12000" s="243">
        <v>340070</v>
      </c>
      <c r="B12000" s="244" t="s">
        <v>16265</v>
      </c>
      <c r="C12000" s="244" t="s">
        <v>250</v>
      </c>
      <c r="D12000" s="245" t="s">
        <v>447</v>
      </c>
      <c r="F12000" s="237"/>
      <c r="G12000" s="245"/>
      <c r="I12000" t="s">
        <v>107</v>
      </c>
      <c r="J12000" s="244"/>
      <c r="U12000"/>
      <c r="V12000">
        <v>0</v>
      </c>
      <c r="W12000" s="244"/>
      <c r="AG12000" s="115" t="s">
        <v>4308</v>
      </c>
      <c r="AH12000" s="115" t="s">
        <v>4308</v>
      </c>
      <c r="AI12000" s="115" t="e">
        <f>VLOOKUP(A12000,'[2]دراسات قانونية'!$A$3:$E$600,1,0)</f>
        <v>#N/A</v>
      </c>
    </row>
    <row r="12001" spans="1:35" x14ac:dyDescent="0.25">
      <c r="A12001" s="243">
        <v>340071</v>
      </c>
      <c r="B12001" s="244" t="s">
        <v>16266</v>
      </c>
      <c r="C12001" s="244" t="s">
        <v>244</v>
      </c>
      <c r="D12001" s="245" t="s">
        <v>222</v>
      </c>
      <c r="F12001" s="237"/>
      <c r="G12001" s="245"/>
      <c r="I12001" t="s">
        <v>107</v>
      </c>
      <c r="J12001" s="244"/>
      <c r="U12001"/>
      <c r="V12001">
        <v>0</v>
      </c>
      <c r="W12001" s="244"/>
      <c r="AH12001" s="115" t="s">
        <v>4308</v>
      </c>
      <c r="AI12001" s="115" t="e">
        <f>VLOOKUP(A12001,'[2]دراسات قانونية'!$A$3:$E$600,1,0)</f>
        <v>#N/A</v>
      </c>
    </row>
    <row r="12002" spans="1:35" hidden="1" x14ac:dyDescent="0.25">
      <c r="A12002" s="246">
        <v>340072</v>
      </c>
      <c r="B12002" s="247" t="s">
        <v>16267</v>
      </c>
      <c r="C12002" s="247" t="s">
        <v>246</v>
      </c>
      <c r="D12002" s="248" t="s">
        <v>925</v>
      </c>
      <c r="E12002"/>
      <c r="F12002" s="126"/>
      <c r="G12002" s="248"/>
      <c r="H12002"/>
      <c r="I12002" t="s">
        <v>129</v>
      </c>
      <c r="J12002" s="247"/>
      <c r="K12002"/>
      <c r="L12002"/>
      <c r="M12002"/>
      <c r="N12002"/>
      <c r="O12002"/>
      <c r="P12002"/>
      <c r="Q12002"/>
      <c r="U12002"/>
      <c r="V12002">
        <v>0</v>
      </c>
      <c r="W12002" s="247"/>
      <c r="X12002"/>
      <c r="Y12002"/>
      <c r="Z12002"/>
      <c r="AA12002"/>
      <c r="AB12002"/>
      <c r="AC12002"/>
      <c r="AD12002"/>
      <c r="AE12002"/>
      <c r="AF12002"/>
      <c r="AG12002"/>
    </row>
    <row r="12003" spans="1:35" x14ac:dyDescent="0.25">
      <c r="A12003" s="243">
        <v>340073</v>
      </c>
      <c r="B12003" s="244" t="s">
        <v>16268</v>
      </c>
      <c r="C12003" s="244" t="s">
        <v>219</v>
      </c>
      <c r="D12003" s="245" t="s">
        <v>1426</v>
      </c>
      <c r="F12003" s="237"/>
      <c r="G12003" s="245"/>
      <c r="I12003" t="s">
        <v>107</v>
      </c>
      <c r="J12003" s="244"/>
      <c r="U12003"/>
      <c r="V12003">
        <v>0</v>
      </c>
      <c r="W12003" s="244"/>
      <c r="AH12003" s="115" t="s">
        <v>4308</v>
      </c>
      <c r="AI12003" s="115" t="e">
        <f>VLOOKUP(A12003,'[2]دراسات قانونية'!$A$3:$E$600,1,0)</f>
        <v>#N/A</v>
      </c>
    </row>
    <row r="12004" spans="1:35" hidden="1" x14ac:dyDescent="0.25">
      <c r="A12004" s="246">
        <v>340074</v>
      </c>
      <c r="B12004" s="247" t="s">
        <v>16269</v>
      </c>
      <c r="C12004" s="247" t="s">
        <v>10875</v>
      </c>
      <c r="D12004" s="248" t="s">
        <v>633</v>
      </c>
      <c r="E12004"/>
      <c r="F12004" s="126"/>
      <c r="G12004" s="248"/>
      <c r="H12004"/>
      <c r="I12004" t="s">
        <v>129</v>
      </c>
      <c r="J12004" s="247"/>
      <c r="K12004"/>
      <c r="L12004"/>
      <c r="M12004"/>
      <c r="N12004"/>
      <c r="O12004"/>
      <c r="P12004"/>
      <c r="Q12004"/>
      <c r="U12004"/>
      <c r="V12004">
        <v>0</v>
      </c>
      <c r="W12004" s="247"/>
      <c r="X12004"/>
      <c r="Y12004"/>
      <c r="Z12004"/>
      <c r="AA12004"/>
      <c r="AB12004"/>
      <c r="AC12004"/>
      <c r="AD12004"/>
      <c r="AE12004"/>
      <c r="AF12004"/>
      <c r="AG12004"/>
    </row>
    <row r="12005" spans="1:35" hidden="1" x14ac:dyDescent="0.25">
      <c r="A12005" s="246">
        <v>340075</v>
      </c>
      <c r="B12005" s="247" t="s">
        <v>16270</v>
      </c>
      <c r="C12005" s="247" t="s">
        <v>589</v>
      </c>
      <c r="D12005" s="248" t="s">
        <v>298</v>
      </c>
      <c r="E12005"/>
      <c r="F12005" s="126"/>
      <c r="G12005" s="248"/>
      <c r="H12005"/>
      <c r="I12005" t="s">
        <v>129</v>
      </c>
      <c r="J12005" s="247"/>
      <c r="K12005"/>
      <c r="L12005"/>
      <c r="M12005"/>
      <c r="N12005"/>
      <c r="O12005"/>
      <c r="P12005"/>
      <c r="Q12005"/>
      <c r="U12005"/>
      <c r="V12005">
        <v>0</v>
      </c>
      <c r="W12005" s="247"/>
      <c r="X12005"/>
      <c r="Y12005"/>
      <c r="Z12005"/>
      <c r="AA12005"/>
      <c r="AB12005"/>
      <c r="AC12005"/>
      <c r="AD12005"/>
      <c r="AE12005"/>
      <c r="AF12005"/>
      <c r="AG12005"/>
    </row>
    <row r="12006" spans="1:35" x14ac:dyDescent="0.25">
      <c r="A12006" s="243">
        <v>340076</v>
      </c>
      <c r="B12006" s="244" t="s">
        <v>16271</v>
      </c>
      <c r="C12006" s="244" t="s">
        <v>227</v>
      </c>
      <c r="D12006" s="245" t="s">
        <v>444</v>
      </c>
      <c r="F12006" s="237"/>
      <c r="G12006" s="245"/>
      <c r="I12006" t="s">
        <v>107</v>
      </c>
      <c r="J12006" s="244"/>
      <c r="U12006"/>
      <c r="V12006">
        <v>0</v>
      </c>
      <c r="W12006" s="244"/>
      <c r="AG12006" s="115" t="s">
        <v>4308</v>
      </c>
      <c r="AH12006" s="115" t="s">
        <v>4308</v>
      </c>
      <c r="AI12006" s="115" t="e">
        <f>VLOOKUP(A12006,'[2]دراسات قانونية'!$A$3:$E$600,1,0)</f>
        <v>#N/A</v>
      </c>
    </row>
    <row r="12007" spans="1:35" x14ac:dyDescent="0.25">
      <c r="A12007" s="243">
        <v>340077</v>
      </c>
      <c r="B12007" s="244" t="s">
        <v>14887</v>
      </c>
      <c r="C12007" s="244" t="s">
        <v>244</v>
      </c>
      <c r="D12007" s="245" t="s">
        <v>328</v>
      </c>
      <c r="F12007" s="237"/>
      <c r="G12007" s="245"/>
      <c r="I12007" t="s">
        <v>107</v>
      </c>
      <c r="J12007" s="244"/>
      <c r="U12007"/>
      <c r="V12007">
        <v>0</v>
      </c>
      <c r="W12007" s="244"/>
      <c r="AH12007" s="115" t="s">
        <v>4308</v>
      </c>
      <c r="AI12007" s="115" t="e">
        <f>VLOOKUP(A12007,'[2]دراسات قانونية'!$A$3:$E$600,1,0)</f>
        <v>#N/A</v>
      </c>
    </row>
    <row r="12008" spans="1:35" hidden="1" x14ac:dyDescent="0.25">
      <c r="A12008" s="243">
        <v>340078</v>
      </c>
      <c r="B12008" s="244" t="s">
        <v>16272</v>
      </c>
      <c r="C12008" s="244" t="s">
        <v>16273</v>
      </c>
      <c r="D12008" s="245" t="s">
        <v>415</v>
      </c>
      <c r="F12008" s="237"/>
      <c r="G12008" s="245"/>
      <c r="I12008" t="s">
        <v>7128</v>
      </c>
      <c r="J12008" s="244"/>
      <c r="U12008"/>
      <c r="V12008">
        <v>0</v>
      </c>
      <c r="W12008" s="244"/>
    </row>
    <row r="12009" spans="1:35" hidden="1" x14ac:dyDescent="0.25">
      <c r="A12009" s="246">
        <v>340079</v>
      </c>
      <c r="B12009" s="247" t="s">
        <v>10186</v>
      </c>
      <c r="C12009" s="247" t="s">
        <v>542</v>
      </c>
      <c r="D12009" s="248" t="s">
        <v>783</v>
      </c>
      <c r="E12009"/>
      <c r="F12009" s="126"/>
      <c r="G12009" s="248"/>
      <c r="H12009"/>
      <c r="I12009" t="s">
        <v>129</v>
      </c>
      <c r="J12009" s="247"/>
      <c r="K12009"/>
      <c r="L12009"/>
      <c r="M12009"/>
      <c r="N12009"/>
      <c r="O12009"/>
      <c r="P12009"/>
      <c r="Q12009"/>
      <c r="U12009"/>
      <c r="V12009">
        <v>0</v>
      </c>
      <c r="W12009" s="247"/>
      <c r="X12009"/>
      <c r="Y12009"/>
      <c r="Z12009"/>
      <c r="AA12009"/>
      <c r="AB12009"/>
      <c r="AC12009"/>
      <c r="AD12009"/>
      <c r="AE12009"/>
      <c r="AF12009"/>
      <c r="AG12009"/>
    </row>
    <row r="12010" spans="1:35" hidden="1" x14ac:dyDescent="0.25">
      <c r="A12010" s="246">
        <v>340080</v>
      </c>
      <c r="B12010" s="247" t="s">
        <v>16274</v>
      </c>
      <c r="C12010" s="247" t="s">
        <v>2000</v>
      </c>
      <c r="D12010" s="248" t="s">
        <v>590</v>
      </c>
      <c r="E12010"/>
      <c r="F12010" s="126"/>
      <c r="G12010" s="248"/>
      <c r="H12010"/>
      <c r="I12010" t="s">
        <v>129</v>
      </c>
      <c r="J12010" s="247"/>
      <c r="K12010"/>
      <c r="L12010"/>
      <c r="M12010"/>
      <c r="N12010"/>
      <c r="O12010"/>
      <c r="P12010"/>
      <c r="Q12010"/>
      <c r="U12010"/>
      <c r="V12010">
        <v>0</v>
      </c>
      <c r="W12010" s="247"/>
      <c r="X12010"/>
      <c r="Y12010"/>
      <c r="Z12010"/>
      <c r="AA12010"/>
      <c r="AB12010"/>
      <c r="AC12010"/>
      <c r="AD12010"/>
      <c r="AE12010"/>
      <c r="AF12010"/>
      <c r="AG12010"/>
    </row>
    <row r="12011" spans="1:35" hidden="1" x14ac:dyDescent="0.25">
      <c r="A12011" s="246">
        <v>340081</v>
      </c>
      <c r="B12011" s="247" t="s">
        <v>16275</v>
      </c>
      <c r="C12011" s="247" t="s">
        <v>384</v>
      </c>
      <c r="D12011" s="248" t="s">
        <v>799</v>
      </c>
      <c r="E12011"/>
      <c r="F12011" s="126"/>
      <c r="G12011" s="248"/>
      <c r="H12011"/>
      <c r="I12011" t="s">
        <v>129</v>
      </c>
      <c r="J12011" s="247"/>
      <c r="K12011"/>
      <c r="L12011"/>
      <c r="M12011"/>
      <c r="N12011"/>
      <c r="O12011"/>
      <c r="P12011"/>
      <c r="Q12011"/>
      <c r="U12011"/>
      <c r="V12011">
        <v>0</v>
      </c>
      <c r="W12011" s="247"/>
      <c r="X12011"/>
      <c r="Y12011"/>
      <c r="Z12011"/>
      <c r="AA12011"/>
      <c r="AB12011"/>
      <c r="AC12011"/>
      <c r="AD12011"/>
      <c r="AE12011"/>
      <c r="AF12011"/>
      <c r="AG12011"/>
    </row>
    <row r="12012" spans="1:35" x14ac:dyDescent="0.25">
      <c r="A12012" s="243">
        <v>340082</v>
      </c>
      <c r="B12012" s="244" t="s">
        <v>16276</v>
      </c>
      <c r="C12012" s="244" t="s">
        <v>212</v>
      </c>
      <c r="D12012" s="245" t="s">
        <v>242</v>
      </c>
      <c r="F12012" s="237"/>
      <c r="G12012" s="245"/>
      <c r="I12012" t="s">
        <v>107</v>
      </c>
      <c r="J12012" s="244"/>
      <c r="U12012"/>
      <c r="V12012">
        <v>0</v>
      </c>
      <c r="W12012" s="244"/>
      <c r="AG12012" s="115" t="s">
        <v>4308</v>
      </c>
      <c r="AH12012" s="115" t="s">
        <v>4308</v>
      </c>
      <c r="AI12012" s="115" t="e">
        <f>VLOOKUP(A12012,'[2]دراسات قانونية'!$A$3:$E$600,1,0)</f>
        <v>#N/A</v>
      </c>
    </row>
    <row r="12013" spans="1:35" hidden="1" x14ac:dyDescent="0.25">
      <c r="A12013" s="246">
        <v>340083</v>
      </c>
      <c r="B12013" s="247" t="s">
        <v>16277</v>
      </c>
      <c r="C12013" s="247" t="s">
        <v>279</v>
      </c>
      <c r="D12013" s="248" t="s">
        <v>257</v>
      </c>
      <c r="E12013"/>
      <c r="F12013" s="126"/>
      <c r="G12013" s="248"/>
      <c r="H12013"/>
      <c r="I12013" t="s">
        <v>136</v>
      </c>
      <c r="J12013" s="247"/>
      <c r="K12013"/>
      <c r="L12013"/>
      <c r="M12013"/>
      <c r="N12013"/>
      <c r="O12013"/>
      <c r="P12013"/>
      <c r="Q12013"/>
      <c r="U12013"/>
      <c r="V12013">
        <v>0</v>
      </c>
      <c r="W12013" s="247"/>
      <c r="X12013"/>
      <c r="Y12013"/>
      <c r="Z12013"/>
      <c r="AA12013"/>
      <c r="AB12013"/>
      <c r="AC12013"/>
      <c r="AD12013"/>
      <c r="AE12013"/>
      <c r="AF12013"/>
      <c r="AG12013"/>
    </row>
    <row r="12014" spans="1:35" x14ac:dyDescent="0.25">
      <c r="A12014" s="243">
        <v>340084</v>
      </c>
      <c r="B12014" s="244" t="s">
        <v>16278</v>
      </c>
      <c r="C12014" s="244" t="s">
        <v>1739</v>
      </c>
      <c r="D12014" s="245" t="s">
        <v>851</v>
      </c>
      <c r="F12014" s="237"/>
      <c r="G12014" s="245"/>
      <c r="I12014" t="s">
        <v>107</v>
      </c>
      <c r="J12014" s="244"/>
      <c r="U12014"/>
      <c r="V12014">
        <v>0</v>
      </c>
      <c r="W12014" s="244"/>
      <c r="AH12014" s="115" t="s">
        <v>4308</v>
      </c>
      <c r="AI12014" s="115" t="e">
        <f>VLOOKUP(A12014,'[2]دراسات قانونية'!$A$3:$E$600,1,0)</f>
        <v>#N/A</v>
      </c>
    </row>
    <row r="12015" spans="1:35" x14ac:dyDescent="0.25">
      <c r="A12015" s="243">
        <v>340085</v>
      </c>
      <c r="B12015" s="244" t="s">
        <v>16279</v>
      </c>
      <c r="C12015" s="244" t="s">
        <v>227</v>
      </c>
      <c r="D12015" s="245" t="s">
        <v>612</v>
      </c>
      <c r="F12015" s="237"/>
      <c r="G12015" s="245"/>
      <c r="I12015" t="s">
        <v>107</v>
      </c>
      <c r="J12015" s="244"/>
      <c r="U12015"/>
      <c r="V12015">
        <v>0</v>
      </c>
      <c r="W12015" s="244"/>
      <c r="AH12015" s="115" t="s">
        <v>4308</v>
      </c>
      <c r="AI12015" s="115" t="e">
        <f>VLOOKUP(A12015,'[2]دراسات قانونية'!$A$3:$E$600,1,0)</f>
        <v>#N/A</v>
      </c>
    </row>
    <row r="12016" spans="1:35" hidden="1" x14ac:dyDescent="0.25">
      <c r="A12016" s="243">
        <v>340086</v>
      </c>
      <c r="B12016" s="244" t="s">
        <v>16280</v>
      </c>
      <c r="C12016" s="244" t="s">
        <v>4434</v>
      </c>
      <c r="D12016" s="245" t="s">
        <v>1426</v>
      </c>
      <c r="F12016" s="237"/>
      <c r="G12016" s="245"/>
      <c r="I12016" t="s">
        <v>7128</v>
      </c>
      <c r="J12016" s="244"/>
      <c r="U12016"/>
      <c r="V12016">
        <v>0</v>
      </c>
      <c r="W12016" s="244"/>
    </row>
    <row r="12017" spans="1:35" x14ac:dyDescent="0.25">
      <c r="A12017" s="243">
        <v>340087</v>
      </c>
      <c r="B12017" s="244" t="s">
        <v>16281</v>
      </c>
      <c r="C12017" s="244" t="s">
        <v>454</v>
      </c>
      <c r="D12017" s="245" t="s">
        <v>312</v>
      </c>
      <c r="F12017" s="237"/>
      <c r="G12017" s="245"/>
      <c r="I12017" t="s">
        <v>107</v>
      </c>
      <c r="J12017" s="244"/>
      <c r="U12017"/>
      <c r="V12017">
        <v>0</v>
      </c>
      <c r="W12017" s="244"/>
      <c r="AI12017" s="115" t="e">
        <f>VLOOKUP(A12017,'[2]دراسات قانونية'!$A$3:$E$600,1,0)</f>
        <v>#N/A</v>
      </c>
    </row>
    <row r="12018" spans="1:35" x14ac:dyDescent="0.25">
      <c r="A12018" s="243">
        <v>340088</v>
      </c>
      <c r="B12018" s="244" t="s">
        <v>16282</v>
      </c>
      <c r="C12018" s="244" t="s">
        <v>512</v>
      </c>
      <c r="D12018" s="245" t="s">
        <v>16283</v>
      </c>
      <c r="F12018" s="237"/>
      <c r="G12018" s="245"/>
      <c r="I12018" t="s">
        <v>107</v>
      </c>
      <c r="J12018" s="244"/>
      <c r="U12018"/>
      <c r="V12018">
        <v>0</v>
      </c>
      <c r="W12018" s="244"/>
      <c r="AI12018" s="115" t="e">
        <f>VLOOKUP(A12018,'[2]دراسات قانونية'!$A$3:$E$600,1,0)</f>
        <v>#N/A</v>
      </c>
    </row>
    <row r="12019" spans="1:35" x14ac:dyDescent="0.25">
      <c r="A12019" s="243">
        <v>340089</v>
      </c>
      <c r="B12019" s="244" t="s">
        <v>16284</v>
      </c>
      <c r="C12019" s="244" t="s">
        <v>324</v>
      </c>
      <c r="D12019" s="245" t="s">
        <v>4510</v>
      </c>
      <c r="F12019" s="237"/>
      <c r="G12019" s="245"/>
      <c r="I12019" t="s">
        <v>107</v>
      </c>
      <c r="J12019" s="244"/>
      <c r="U12019"/>
      <c r="V12019">
        <v>0</v>
      </c>
      <c r="W12019" s="244"/>
      <c r="AG12019" s="115" t="s">
        <v>4308</v>
      </c>
      <c r="AH12019" s="115" t="s">
        <v>4308</v>
      </c>
      <c r="AI12019" s="115" t="e">
        <f>VLOOKUP(A12019,'[2]دراسات قانونية'!$A$3:$E$600,1,0)</f>
        <v>#N/A</v>
      </c>
    </row>
    <row r="12020" spans="1:35" x14ac:dyDescent="0.25">
      <c r="A12020" s="243">
        <v>340090</v>
      </c>
      <c r="B12020" s="244" t="s">
        <v>16285</v>
      </c>
      <c r="C12020" s="244" t="s">
        <v>566</v>
      </c>
      <c r="D12020" s="245" t="s">
        <v>617</v>
      </c>
      <c r="F12020" s="237"/>
      <c r="G12020" s="245"/>
      <c r="I12020" t="s">
        <v>107</v>
      </c>
      <c r="J12020" s="244"/>
      <c r="U12020"/>
      <c r="V12020">
        <v>0</v>
      </c>
      <c r="W12020" s="244"/>
      <c r="AG12020" s="115" t="s">
        <v>4308</v>
      </c>
      <c r="AH12020" s="115" t="s">
        <v>4308</v>
      </c>
      <c r="AI12020" s="115" t="e">
        <f>VLOOKUP(A12020,'[2]دراسات قانونية'!$A$3:$E$600,1,0)</f>
        <v>#N/A</v>
      </c>
    </row>
    <row r="12021" spans="1:35" x14ac:dyDescent="0.25">
      <c r="A12021" s="243">
        <v>340091</v>
      </c>
      <c r="B12021" s="244" t="s">
        <v>16286</v>
      </c>
      <c r="C12021" s="244" t="s">
        <v>396</v>
      </c>
      <c r="D12021" s="245" t="s">
        <v>238</v>
      </c>
      <c r="F12021" s="237"/>
      <c r="G12021" s="245"/>
      <c r="I12021" t="s">
        <v>107</v>
      </c>
      <c r="J12021" s="244"/>
      <c r="U12021"/>
      <c r="V12021">
        <v>0</v>
      </c>
      <c r="W12021" s="244"/>
      <c r="AG12021" s="115" t="s">
        <v>4308</v>
      </c>
      <c r="AH12021" s="115" t="s">
        <v>4308</v>
      </c>
      <c r="AI12021" s="115" t="e">
        <f>VLOOKUP(A12021,'[2]دراسات قانونية'!$A$3:$E$600,1,0)</f>
        <v>#N/A</v>
      </c>
    </row>
    <row r="12022" spans="1:35" x14ac:dyDescent="0.25">
      <c r="A12022" s="243">
        <v>340092</v>
      </c>
      <c r="B12022" s="244" t="s">
        <v>16287</v>
      </c>
      <c r="C12022" s="244" t="s">
        <v>16273</v>
      </c>
      <c r="D12022" s="245" t="s">
        <v>387</v>
      </c>
      <c r="F12022" s="237"/>
      <c r="G12022" s="245"/>
      <c r="I12022" t="s">
        <v>107</v>
      </c>
      <c r="J12022" s="244"/>
      <c r="U12022"/>
      <c r="V12022">
        <v>0</v>
      </c>
      <c r="W12022" s="244"/>
      <c r="AG12022" s="115" t="s">
        <v>4308</v>
      </c>
      <c r="AH12022" s="115" t="s">
        <v>4308</v>
      </c>
      <c r="AI12022" s="115" t="e">
        <f>VLOOKUP(A12022,'[2]دراسات قانونية'!$A$3:$E$600,1,0)</f>
        <v>#N/A</v>
      </c>
    </row>
    <row r="12023" spans="1:35" x14ac:dyDescent="0.25">
      <c r="A12023" s="243">
        <v>340093</v>
      </c>
      <c r="B12023" s="244" t="s">
        <v>16288</v>
      </c>
      <c r="C12023" s="244" t="s">
        <v>507</v>
      </c>
      <c r="D12023" s="245" t="s">
        <v>281</v>
      </c>
      <c r="F12023" s="237"/>
      <c r="G12023" s="245"/>
      <c r="I12023" t="s">
        <v>107</v>
      </c>
      <c r="J12023" s="244"/>
      <c r="U12023"/>
      <c r="V12023">
        <v>0</v>
      </c>
      <c r="W12023" s="244"/>
      <c r="AG12023" s="115" t="s">
        <v>4308</v>
      </c>
      <c r="AH12023" s="115" t="s">
        <v>4308</v>
      </c>
      <c r="AI12023" s="115" t="e">
        <f>VLOOKUP(A12023,'[2]دراسات قانونية'!$A$3:$E$600,1,0)</f>
        <v>#N/A</v>
      </c>
    </row>
    <row r="12024" spans="1:35" hidden="1" x14ac:dyDescent="0.25">
      <c r="A12024" s="246">
        <v>340094</v>
      </c>
      <c r="B12024" s="247" t="s">
        <v>16289</v>
      </c>
      <c r="C12024" s="247" t="s">
        <v>863</v>
      </c>
      <c r="D12024" s="248" t="s">
        <v>16290</v>
      </c>
      <c r="E12024"/>
      <c r="F12024" s="126"/>
      <c r="G12024" s="248"/>
      <c r="H12024"/>
      <c r="I12024" t="s">
        <v>129</v>
      </c>
      <c r="J12024" s="247"/>
      <c r="K12024"/>
      <c r="L12024"/>
      <c r="M12024"/>
      <c r="N12024"/>
      <c r="O12024"/>
      <c r="P12024"/>
      <c r="Q12024"/>
      <c r="U12024"/>
      <c r="V12024">
        <v>0</v>
      </c>
      <c r="W12024" s="247"/>
      <c r="X12024"/>
      <c r="Y12024"/>
      <c r="Z12024"/>
      <c r="AA12024"/>
      <c r="AB12024"/>
      <c r="AC12024"/>
      <c r="AD12024"/>
      <c r="AE12024"/>
      <c r="AF12024"/>
      <c r="AG12024"/>
    </row>
    <row r="12025" spans="1:35" hidden="1" x14ac:dyDescent="0.25">
      <c r="A12025" s="246">
        <v>340095</v>
      </c>
      <c r="B12025" s="247" t="s">
        <v>16291</v>
      </c>
      <c r="C12025" s="247" t="s">
        <v>227</v>
      </c>
      <c r="D12025" s="248" t="s">
        <v>6655</v>
      </c>
      <c r="E12025"/>
      <c r="F12025" s="126"/>
      <c r="G12025" s="248"/>
      <c r="H12025"/>
      <c r="I12025" t="s">
        <v>129</v>
      </c>
      <c r="J12025" s="247"/>
      <c r="K12025"/>
      <c r="L12025"/>
      <c r="M12025"/>
      <c r="N12025"/>
      <c r="O12025"/>
      <c r="P12025"/>
      <c r="Q12025"/>
      <c r="U12025"/>
      <c r="V12025">
        <v>0</v>
      </c>
      <c r="W12025" s="247"/>
      <c r="X12025"/>
      <c r="Y12025"/>
      <c r="Z12025"/>
      <c r="AA12025"/>
      <c r="AB12025"/>
      <c r="AC12025"/>
      <c r="AD12025"/>
      <c r="AE12025"/>
      <c r="AF12025"/>
      <c r="AG12025"/>
    </row>
    <row r="12026" spans="1:35" hidden="1" x14ac:dyDescent="0.25">
      <c r="A12026" s="246">
        <v>340096</v>
      </c>
      <c r="B12026" s="247" t="s">
        <v>16292</v>
      </c>
      <c r="C12026" s="247" t="s">
        <v>324</v>
      </c>
      <c r="D12026" s="248" t="s">
        <v>16293</v>
      </c>
      <c r="E12026"/>
      <c r="F12026" s="126"/>
      <c r="G12026" s="248"/>
      <c r="H12026"/>
      <c r="I12026" t="s">
        <v>129</v>
      </c>
      <c r="J12026" s="247"/>
      <c r="K12026"/>
      <c r="L12026"/>
      <c r="M12026"/>
      <c r="N12026"/>
      <c r="O12026"/>
      <c r="P12026"/>
      <c r="Q12026"/>
      <c r="U12026"/>
      <c r="V12026">
        <v>0</v>
      </c>
      <c r="W12026" s="247"/>
      <c r="X12026"/>
      <c r="Y12026"/>
      <c r="Z12026"/>
      <c r="AA12026"/>
      <c r="AB12026"/>
      <c r="AC12026"/>
      <c r="AD12026"/>
      <c r="AE12026"/>
      <c r="AF12026"/>
      <c r="AG12026"/>
    </row>
    <row r="12027" spans="1:35" hidden="1" x14ac:dyDescent="0.25">
      <c r="A12027" s="246">
        <v>340097</v>
      </c>
      <c r="B12027" s="247" t="s">
        <v>16294</v>
      </c>
      <c r="C12027" s="247" t="s">
        <v>395</v>
      </c>
      <c r="D12027" s="248" t="s">
        <v>312</v>
      </c>
      <c r="E12027"/>
      <c r="F12027" s="126"/>
      <c r="G12027" s="248"/>
      <c r="H12027"/>
      <c r="I12027" t="s">
        <v>129</v>
      </c>
      <c r="J12027" s="247"/>
      <c r="K12027"/>
      <c r="L12027"/>
      <c r="M12027"/>
      <c r="N12027"/>
      <c r="O12027"/>
      <c r="P12027"/>
      <c r="Q12027"/>
      <c r="U12027"/>
      <c r="V12027">
        <v>0</v>
      </c>
      <c r="W12027" s="247"/>
      <c r="X12027"/>
      <c r="Y12027"/>
      <c r="Z12027"/>
      <c r="AA12027"/>
      <c r="AB12027"/>
      <c r="AC12027"/>
      <c r="AD12027"/>
      <c r="AE12027"/>
      <c r="AF12027"/>
      <c r="AG12027"/>
      <c r="AH12027" s="115" t="s">
        <v>4308</v>
      </c>
    </row>
    <row r="12028" spans="1:35" x14ac:dyDescent="0.25">
      <c r="A12028" s="243">
        <v>340098</v>
      </c>
      <c r="B12028" s="244" t="s">
        <v>16295</v>
      </c>
      <c r="C12028" s="244" t="s">
        <v>244</v>
      </c>
      <c r="D12028" s="245" t="s">
        <v>16296</v>
      </c>
      <c r="F12028" s="237"/>
      <c r="G12028" s="245"/>
      <c r="I12028" t="s">
        <v>107</v>
      </c>
      <c r="J12028" s="244"/>
      <c r="U12028"/>
      <c r="V12028">
        <v>0</v>
      </c>
      <c r="W12028" s="244"/>
      <c r="AG12028" s="115" t="s">
        <v>4308</v>
      </c>
      <c r="AH12028" s="115" t="s">
        <v>4308</v>
      </c>
      <c r="AI12028" s="115" t="e">
        <f>VLOOKUP(A12028,'[2]دراسات قانونية'!$A$3:$E$600,1,0)</f>
        <v>#N/A</v>
      </c>
    </row>
    <row r="12029" spans="1:35" x14ac:dyDescent="0.25">
      <c r="A12029" s="243">
        <v>340099</v>
      </c>
      <c r="B12029" s="244" t="s">
        <v>16297</v>
      </c>
      <c r="C12029" s="244" t="s">
        <v>822</v>
      </c>
      <c r="D12029" s="245" t="s">
        <v>298</v>
      </c>
      <c r="F12029" s="237"/>
      <c r="G12029" s="245"/>
      <c r="I12029" t="s">
        <v>107</v>
      </c>
      <c r="J12029" s="244"/>
      <c r="U12029"/>
      <c r="V12029">
        <v>0</v>
      </c>
      <c r="W12029" s="244"/>
      <c r="AH12029" s="115" t="s">
        <v>4308</v>
      </c>
      <c r="AI12029" s="115" t="e">
        <f>VLOOKUP(A12029,'[2]دراسات قانونية'!$A$3:$E$600,1,0)</f>
        <v>#N/A</v>
      </c>
    </row>
    <row r="12030" spans="1:35" hidden="1" x14ac:dyDescent="0.25">
      <c r="A12030" s="246">
        <v>340100</v>
      </c>
      <c r="B12030" s="247" t="s">
        <v>16298</v>
      </c>
      <c r="C12030" s="247" t="s">
        <v>659</v>
      </c>
      <c r="D12030" s="248" t="s">
        <v>293</v>
      </c>
      <c r="E12030"/>
      <c r="F12030" s="126"/>
      <c r="G12030" s="248"/>
      <c r="H12030"/>
      <c r="I12030" t="s">
        <v>129</v>
      </c>
      <c r="J12030" s="247"/>
      <c r="K12030"/>
      <c r="L12030"/>
      <c r="M12030"/>
      <c r="N12030"/>
      <c r="O12030"/>
      <c r="P12030"/>
      <c r="Q12030"/>
      <c r="U12030"/>
      <c r="V12030">
        <v>0</v>
      </c>
      <c r="W12030" s="247"/>
      <c r="X12030"/>
      <c r="Y12030"/>
      <c r="Z12030"/>
      <c r="AA12030"/>
      <c r="AB12030"/>
      <c r="AC12030"/>
      <c r="AD12030"/>
      <c r="AE12030"/>
      <c r="AF12030"/>
      <c r="AG12030"/>
    </row>
    <row r="12031" spans="1:35" x14ac:dyDescent="0.25">
      <c r="A12031" s="243">
        <v>340101</v>
      </c>
      <c r="B12031" s="244" t="s">
        <v>3943</v>
      </c>
      <c r="C12031" s="244" t="s">
        <v>227</v>
      </c>
      <c r="D12031" s="245" t="s">
        <v>265</v>
      </c>
      <c r="F12031" s="237"/>
      <c r="G12031" s="245"/>
      <c r="I12031" t="s">
        <v>107</v>
      </c>
      <c r="J12031" s="244"/>
      <c r="U12031"/>
      <c r="V12031">
        <v>0</v>
      </c>
      <c r="W12031" s="244"/>
      <c r="AG12031" s="115" t="s">
        <v>4308</v>
      </c>
      <c r="AH12031" s="115" t="s">
        <v>4308</v>
      </c>
      <c r="AI12031" s="115" t="e">
        <f>VLOOKUP(A12031,'[2]دراسات قانونية'!$A$3:$E$600,1,0)</f>
        <v>#N/A</v>
      </c>
    </row>
    <row r="12032" spans="1:35" hidden="1" x14ac:dyDescent="0.25">
      <c r="A12032" s="243">
        <v>340102</v>
      </c>
      <c r="B12032" s="244" t="s">
        <v>16299</v>
      </c>
      <c r="C12032" s="244" t="s">
        <v>219</v>
      </c>
      <c r="D12032" s="245" t="s">
        <v>230</v>
      </c>
      <c r="F12032" s="237"/>
      <c r="G12032" s="245"/>
      <c r="I12032" t="s">
        <v>7128</v>
      </c>
      <c r="J12032" s="244"/>
      <c r="U12032"/>
      <c r="V12032">
        <v>0</v>
      </c>
      <c r="W12032" s="244"/>
    </row>
    <row r="12033" spans="1:35" x14ac:dyDescent="0.25">
      <c r="A12033" s="243">
        <v>340103</v>
      </c>
      <c r="B12033" s="244" t="s">
        <v>16300</v>
      </c>
      <c r="C12033" s="244" t="s">
        <v>16301</v>
      </c>
      <c r="D12033" s="245" t="s">
        <v>268</v>
      </c>
      <c r="F12033" s="237"/>
      <c r="G12033" s="245"/>
      <c r="I12033" t="s">
        <v>107</v>
      </c>
      <c r="J12033" s="244"/>
      <c r="U12033"/>
      <c r="V12033">
        <v>0</v>
      </c>
      <c r="W12033" s="244"/>
      <c r="AI12033" s="115" t="e">
        <f>VLOOKUP(A12033,'[2]دراسات قانونية'!$A$3:$E$600,1,0)</f>
        <v>#N/A</v>
      </c>
    </row>
    <row r="12034" spans="1:35" hidden="1" x14ac:dyDescent="0.25">
      <c r="A12034" s="246">
        <v>340104</v>
      </c>
      <c r="B12034" s="247" t="s">
        <v>16302</v>
      </c>
      <c r="C12034" s="247" t="s">
        <v>244</v>
      </c>
      <c r="D12034" s="248" t="s">
        <v>536</v>
      </c>
      <c r="E12034"/>
      <c r="F12034" s="126"/>
      <c r="G12034" s="248"/>
      <c r="H12034"/>
      <c r="I12034" t="s">
        <v>129</v>
      </c>
      <c r="J12034" s="247"/>
      <c r="K12034"/>
      <c r="L12034"/>
      <c r="M12034"/>
      <c r="N12034"/>
      <c r="O12034"/>
      <c r="P12034"/>
      <c r="Q12034"/>
      <c r="U12034"/>
      <c r="V12034">
        <v>0</v>
      </c>
      <c r="W12034" s="247"/>
      <c r="X12034"/>
      <c r="Y12034"/>
      <c r="Z12034"/>
      <c r="AA12034"/>
      <c r="AB12034"/>
      <c r="AC12034"/>
      <c r="AD12034"/>
      <c r="AE12034"/>
      <c r="AF12034"/>
      <c r="AG12034"/>
    </row>
    <row r="12035" spans="1:35" hidden="1" x14ac:dyDescent="0.25">
      <c r="A12035" s="243">
        <v>340105</v>
      </c>
      <c r="B12035" s="244" t="s">
        <v>16303</v>
      </c>
      <c r="C12035" s="244" t="s">
        <v>530</v>
      </c>
      <c r="D12035" s="245" t="s">
        <v>511</v>
      </c>
      <c r="F12035" s="237"/>
      <c r="G12035" s="245"/>
      <c r="I12035" t="s">
        <v>7128</v>
      </c>
      <c r="J12035" s="244"/>
      <c r="U12035"/>
      <c r="V12035">
        <v>0</v>
      </c>
      <c r="W12035" s="244"/>
    </row>
    <row r="12036" spans="1:35" hidden="1" x14ac:dyDescent="0.25">
      <c r="A12036" s="246">
        <v>340106</v>
      </c>
      <c r="B12036" s="247" t="s">
        <v>16304</v>
      </c>
      <c r="C12036" s="247" t="s">
        <v>698</v>
      </c>
      <c r="D12036" s="248" t="s">
        <v>537</v>
      </c>
      <c r="E12036"/>
      <c r="F12036" s="126"/>
      <c r="G12036" s="248"/>
      <c r="H12036"/>
      <c r="I12036" t="s">
        <v>129</v>
      </c>
      <c r="J12036" s="247"/>
      <c r="K12036"/>
      <c r="L12036"/>
      <c r="M12036"/>
      <c r="N12036"/>
      <c r="O12036"/>
      <c r="P12036"/>
      <c r="Q12036"/>
      <c r="U12036"/>
      <c r="V12036">
        <v>0</v>
      </c>
      <c r="W12036" s="247"/>
      <c r="X12036"/>
      <c r="Y12036"/>
      <c r="Z12036"/>
      <c r="AA12036"/>
      <c r="AB12036"/>
      <c r="AC12036"/>
      <c r="AD12036"/>
      <c r="AE12036"/>
      <c r="AF12036"/>
      <c r="AG12036" t="s">
        <v>4308</v>
      </c>
      <c r="AH12036" s="115" t="s">
        <v>4308</v>
      </c>
    </row>
    <row r="12037" spans="1:35" x14ac:dyDescent="0.25">
      <c r="A12037" s="243">
        <v>340107</v>
      </c>
      <c r="B12037" s="244" t="s">
        <v>16305</v>
      </c>
      <c r="C12037" s="244" t="s">
        <v>2487</v>
      </c>
      <c r="D12037" s="245" t="s">
        <v>701</v>
      </c>
      <c r="F12037" s="237"/>
      <c r="G12037" s="245"/>
      <c r="I12037" t="s">
        <v>107</v>
      </c>
      <c r="J12037" s="244"/>
      <c r="U12037"/>
      <c r="V12037">
        <v>0</v>
      </c>
      <c r="W12037" s="244"/>
      <c r="AG12037" s="115" t="s">
        <v>4308</v>
      </c>
      <c r="AH12037" s="115" t="s">
        <v>4308</v>
      </c>
      <c r="AI12037" s="115" t="e">
        <f>VLOOKUP(A12037,'[2]دراسات قانونية'!$A$3:$E$600,1,0)</f>
        <v>#N/A</v>
      </c>
    </row>
    <row r="12038" spans="1:35" x14ac:dyDescent="0.25">
      <c r="A12038" s="243">
        <v>340108</v>
      </c>
      <c r="B12038" s="244" t="s">
        <v>16306</v>
      </c>
      <c r="C12038" s="244" t="s">
        <v>512</v>
      </c>
      <c r="D12038" s="245" t="s">
        <v>679</v>
      </c>
      <c r="F12038" s="237"/>
      <c r="G12038" s="245"/>
      <c r="I12038" t="s">
        <v>107</v>
      </c>
      <c r="J12038" s="244"/>
      <c r="U12038"/>
      <c r="V12038">
        <v>0</v>
      </c>
      <c r="W12038" s="244"/>
      <c r="AH12038" s="115" t="s">
        <v>4308</v>
      </c>
      <c r="AI12038" s="115" t="e">
        <f>VLOOKUP(A12038,'[2]دراسات قانونية'!$A$3:$E$600,1,0)</f>
        <v>#N/A</v>
      </c>
    </row>
    <row r="12039" spans="1:35" x14ac:dyDescent="0.25">
      <c r="A12039" s="243">
        <v>340109</v>
      </c>
      <c r="B12039" s="244" t="s">
        <v>16307</v>
      </c>
      <c r="C12039" s="244" t="s">
        <v>227</v>
      </c>
      <c r="D12039" s="245" t="s">
        <v>6147</v>
      </c>
      <c r="F12039" s="237"/>
      <c r="G12039" s="245"/>
      <c r="I12039" t="s">
        <v>107</v>
      </c>
      <c r="J12039" s="244"/>
      <c r="U12039"/>
      <c r="V12039">
        <v>0</v>
      </c>
      <c r="W12039" s="244"/>
      <c r="AG12039" s="115" t="s">
        <v>4308</v>
      </c>
      <c r="AH12039" s="115" t="s">
        <v>4308</v>
      </c>
      <c r="AI12039" s="115" t="e">
        <f>VLOOKUP(A12039,'[2]دراسات قانونية'!$A$3:$E$600,1,0)</f>
        <v>#N/A</v>
      </c>
    </row>
    <row r="12040" spans="1:35" x14ac:dyDescent="0.25">
      <c r="A12040" s="243">
        <v>340110</v>
      </c>
      <c r="B12040" s="244" t="s">
        <v>16308</v>
      </c>
      <c r="C12040" s="244" t="s">
        <v>227</v>
      </c>
      <c r="D12040" s="245" t="s">
        <v>230</v>
      </c>
      <c r="F12040" s="237"/>
      <c r="G12040" s="245"/>
      <c r="I12040" t="s">
        <v>107</v>
      </c>
      <c r="J12040" s="244"/>
      <c r="U12040"/>
      <c r="V12040">
        <v>0</v>
      </c>
      <c r="W12040" s="244"/>
      <c r="AI12040" s="115" t="e">
        <f>VLOOKUP(A12040,'[2]دراسات قانونية'!$A$3:$E$600,1,0)</f>
        <v>#N/A</v>
      </c>
    </row>
    <row r="12041" spans="1:35" x14ac:dyDescent="0.25">
      <c r="A12041" s="243">
        <v>340111</v>
      </c>
      <c r="B12041" s="244" t="s">
        <v>16309</v>
      </c>
      <c r="C12041" s="244" t="s">
        <v>5435</v>
      </c>
      <c r="D12041" s="245" t="s">
        <v>783</v>
      </c>
      <c r="F12041" s="237"/>
      <c r="G12041" s="245"/>
      <c r="I12041" t="s">
        <v>107</v>
      </c>
      <c r="J12041" s="244"/>
      <c r="U12041"/>
      <c r="V12041">
        <v>0</v>
      </c>
      <c r="W12041" s="244"/>
      <c r="AI12041" s="115" t="e">
        <f>VLOOKUP(A12041,'[2]دراسات قانونية'!$A$3:$E$600,1,0)</f>
        <v>#N/A</v>
      </c>
    </row>
    <row r="12042" spans="1:35" hidden="1" x14ac:dyDescent="0.25">
      <c r="A12042" s="246">
        <v>340112</v>
      </c>
      <c r="B12042" s="247" t="s">
        <v>16310</v>
      </c>
      <c r="C12042" s="247" t="s">
        <v>244</v>
      </c>
      <c r="D12042" s="248" t="s">
        <v>268</v>
      </c>
      <c r="E12042"/>
      <c r="F12042" s="126"/>
      <c r="G12042" s="248"/>
      <c r="H12042"/>
      <c r="I12042" t="s">
        <v>129</v>
      </c>
      <c r="J12042" s="247"/>
      <c r="K12042"/>
      <c r="L12042"/>
      <c r="M12042"/>
      <c r="N12042"/>
      <c r="O12042"/>
      <c r="P12042"/>
      <c r="Q12042"/>
      <c r="U12042"/>
      <c r="V12042">
        <v>0</v>
      </c>
      <c r="W12042" s="247"/>
      <c r="X12042"/>
      <c r="Y12042"/>
      <c r="Z12042"/>
      <c r="AA12042"/>
      <c r="AB12042"/>
      <c r="AC12042"/>
      <c r="AD12042"/>
      <c r="AE12042"/>
      <c r="AF12042"/>
      <c r="AG12042"/>
      <c r="AH12042" s="115" t="s">
        <v>4308</v>
      </c>
    </row>
    <row r="12043" spans="1:35" x14ac:dyDescent="0.25">
      <c r="A12043" s="243">
        <v>340113</v>
      </c>
      <c r="B12043" s="244" t="s">
        <v>16311</v>
      </c>
      <c r="C12043" s="244" t="s">
        <v>244</v>
      </c>
      <c r="D12043" s="245" t="s">
        <v>365</v>
      </c>
      <c r="F12043" s="237"/>
      <c r="G12043" s="245"/>
      <c r="I12043" t="s">
        <v>107</v>
      </c>
      <c r="J12043" s="244"/>
      <c r="U12043"/>
      <c r="V12043">
        <v>0</v>
      </c>
      <c r="W12043" s="244"/>
      <c r="AG12043" s="115" t="s">
        <v>4308</v>
      </c>
      <c r="AH12043" s="115" t="s">
        <v>4308</v>
      </c>
      <c r="AI12043" s="115" t="e">
        <f>VLOOKUP(A12043,'[2]دراسات قانونية'!$A$3:$E$600,1,0)</f>
        <v>#N/A</v>
      </c>
    </row>
    <row r="12044" spans="1:35" x14ac:dyDescent="0.25">
      <c r="A12044" s="243">
        <v>340114</v>
      </c>
      <c r="B12044" s="244" t="s">
        <v>16312</v>
      </c>
      <c r="C12044" s="244" t="s">
        <v>609</v>
      </c>
      <c r="D12044" s="245" t="s">
        <v>1462</v>
      </c>
      <c r="F12044" s="237"/>
      <c r="G12044" s="245"/>
      <c r="I12044" t="s">
        <v>107</v>
      </c>
      <c r="J12044" s="244"/>
      <c r="U12044"/>
      <c r="V12044">
        <v>0</v>
      </c>
      <c r="W12044" s="244"/>
      <c r="AG12044" s="115" t="s">
        <v>4308</v>
      </c>
      <c r="AH12044" s="115" t="s">
        <v>4308</v>
      </c>
      <c r="AI12044" s="115" t="e">
        <f>VLOOKUP(A12044,'[2]دراسات قانونية'!$A$3:$E$600,1,0)</f>
        <v>#N/A</v>
      </c>
    </row>
    <row r="12045" spans="1:35" x14ac:dyDescent="0.25">
      <c r="A12045" s="243">
        <v>340115</v>
      </c>
      <c r="B12045" s="244" t="s">
        <v>16313</v>
      </c>
      <c r="C12045" s="244" t="s">
        <v>1247</v>
      </c>
      <c r="D12045" s="245" t="s">
        <v>741</v>
      </c>
      <c r="F12045" s="237"/>
      <c r="G12045" s="245"/>
      <c r="I12045" t="s">
        <v>107</v>
      </c>
      <c r="J12045" s="244"/>
      <c r="U12045"/>
      <c r="V12045">
        <v>0</v>
      </c>
      <c r="W12045" s="244"/>
      <c r="AH12045" s="115" t="s">
        <v>4308</v>
      </c>
      <c r="AI12045" s="115" t="e">
        <f>VLOOKUP(A12045,'[2]دراسات قانونية'!$A$3:$E$600,1,0)</f>
        <v>#N/A</v>
      </c>
    </row>
    <row r="12046" spans="1:35" hidden="1" x14ac:dyDescent="0.25">
      <c r="A12046" s="243">
        <v>340116</v>
      </c>
      <c r="B12046" s="244" t="s">
        <v>4340</v>
      </c>
      <c r="C12046" s="244" t="s">
        <v>277</v>
      </c>
      <c r="D12046" s="245" t="s">
        <v>764</v>
      </c>
      <c r="F12046" s="237"/>
      <c r="G12046" s="245"/>
      <c r="I12046" t="s">
        <v>199</v>
      </c>
      <c r="J12046" s="244"/>
      <c r="U12046"/>
      <c r="V12046">
        <v>0</v>
      </c>
      <c r="W12046" s="244"/>
    </row>
    <row r="12047" spans="1:35" hidden="1" x14ac:dyDescent="0.25">
      <c r="A12047" s="246">
        <v>340117</v>
      </c>
      <c r="B12047" s="247" t="s">
        <v>16314</v>
      </c>
      <c r="C12047" s="247" t="s">
        <v>16315</v>
      </c>
      <c r="D12047" s="248" t="s">
        <v>1067</v>
      </c>
      <c r="E12047"/>
      <c r="F12047" s="126"/>
      <c r="G12047" s="248"/>
      <c r="H12047"/>
      <c r="I12047" t="s">
        <v>136</v>
      </c>
      <c r="J12047" s="247"/>
      <c r="K12047"/>
      <c r="L12047"/>
      <c r="M12047"/>
      <c r="N12047"/>
      <c r="O12047"/>
      <c r="P12047"/>
      <c r="Q12047"/>
      <c r="U12047"/>
      <c r="V12047">
        <v>0</v>
      </c>
      <c r="W12047" s="247"/>
      <c r="X12047"/>
      <c r="Y12047"/>
      <c r="Z12047"/>
      <c r="AA12047"/>
      <c r="AB12047"/>
      <c r="AC12047"/>
      <c r="AD12047"/>
      <c r="AE12047"/>
      <c r="AF12047"/>
      <c r="AG12047"/>
    </row>
    <row r="12048" spans="1:35" hidden="1" x14ac:dyDescent="0.25">
      <c r="A12048" s="246">
        <v>340118</v>
      </c>
      <c r="B12048" s="247" t="s">
        <v>16316</v>
      </c>
      <c r="C12048" s="247" t="s">
        <v>227</v>
      </c>
      <c r="D12048" s="248" t="s">
        <v>2919</v>
      </c>
      <c r="E12048"/>
      <c r="F12048" s="126"/>
      <c r="G12048" s="248"/>
      <c r="H12048"/>
      <c r="I12048" t="s">
        <v>136</v>
      </c>
      <c r="J12048" s="247"/>
      <c r="K12048"/>
      <c r="L12048"/>
      <c r="M12048"/>
      <c r="N12048"/>
      <c r="O12048"/>
      <c r="P12048"/>
      <c r="Q12048"/>
      <c r="U12048"/>
      <c r="V12048">
        <v>0</v>
      </c>
      <c r="W12048" s="247"/>
      <c r="X12048"/>
      <c r="Y12048"/>
      <c r="Z12048"/>
      <c r="AA12048"/>
      <c r="AB12048"/>
      <c r="AC12048"/>
      <c r="AD12048"/>
      <c r="AE12048"/>
      <c r="AF12048"/>
      <c r="AG12048"/>
      <c r="AH12048" s="115" t="s">
        <v>4308</v>
      </c>
    </row>
    <row r="12049" spans="1:35" hidden="1" x14ac:dyDescent="0.25">
      <c r="A12049" s="246">
        <v>340119</v>
      </c>
      <c r="B12049" s="247" t="s">
        <v>16317</v>
      </c>
      <c r="C12049" s="247" t="s">
        <v>520</v>
      </c>
      <c r="D12049" s="248" t="s">
        <v>372</v>
      </c>
      <c r="E12049"/>
      <c r="F12049" s="126"/>
      <c r="G12049" s="248"/>
      <c r="H12049"/>
      <c r="I12049" t="s">
        <v>201</v>
      </c>
      <c r="J12049" s="247"/>
      <c r="K12049"/>
      <c r="L12049"/>
      <c r="M12049"/>
      <c r="N12049"/>
      <c r="O12049"/>
      <c r="P12049"/>
      <c r="Q12049"/>
      <c r="U12049"/>
      <c r="V12049">
        <v>0</v>
      </c>
      <c r="W12049" s="247"/>
      <c r="X12049"/>
      <c r="Y12049"/>
      <c r="Z12049"/>
      <c r="AA12049"/>
      <c r="AB12049"/>
      <c r="AC12049"/>
      <c r="AD12049"/>
      <c r="AE12049"/>
      <c r="AF12049"/>
      <c r="AG12049"/>
    </row>
    <row r="12050" spans="1:35" hidden="1" x14ac:dyDescent="0.25">
      <c r="A12050" s="246">
        <v>340120</v>
      </c>
      <c r="B12050" s="247" t="s">
        <v>16318</v>
      </c>
      <c r="C12050" s="247" t="s">
        <v>343</v>
      </c>
      <c r="D12050" s="248" t="s">
        <v>1060</v>
      </c>
      <c r="E12050"/>
      <c r="F12050" s="126"/>
      <c r="G12050" s="248"/>
      <c r="H12050"/>
      <c r="I12050" t="s">
        <v>201</v>
      </c>
      <c r="J12050" s="247"/>
      <c r="K12050"/>
      <c r="L12050"/>
      <c r="M12050"/>
      <c r="N12050"/>
      <c r="O12050"/>
      <c r="P12050"/>
      <c r="Q12050"/>
      <c r="U12050"/>
      <c r="V12050">
        <v>0</v>
      </c>
      <c r="W12050" s="247"/>
      <c r="X12050"/>
      <c r="Y12050"/>
      <c r="Z12050"/>
      <c r="AA12050"/>
      <c r="AB12050"/>
      <c r="AC12050"/>
      <c r="AD12050"/>
      <c r="AE12050"/>
      <c r="AF12050"/>
      <c r="AG12050"/>
    </row>
    <row r="12051" spans="1:35" x14ac:dyDescent="0.25">
      <c r="A12051" s="243">
        <v>340121</v>
      </c>
      <c r="B12051" s="244" t="s">
        <v>9968</v>
      </c>
      <c r="C12051" s="244" t="s">
        <v>625</v>
      </c>
      <c r="D12051" s="245" t="s">
        <v>298</v>
      </c>
      <c r="F12051" s="237"/>
      <c r="G12051" s="245"/>
      <c r="I12051" t="s">
        <v>107</v>
      </c>
      <c r="J12051" s="244"/>
      <c r="U12051"/>
      <c r="V12051">
        <v>0</v>
      </c>
      <c r="W12051" s="244"/>
      <c r="AF12051" s="115" t="s">
        <v>4308</v>
      </c>
      <c r="AG12051" s="115" t="s">
        <v>4308</v>
      </c>
      <c r="AH12051" s="115" t="s">
        <v>4308</v>
      </c>
      <c r="AI12051" s="115" t="e">
        <f>VLOOKUP(A12051,'[2]دراسات قانونية'!$A$3:$E$600,1,0)</f>
        <v>#N/A</v>
      </c>
    </row>
    <row r="12052" spans="1:35" hidden="1" x14ac:dyDescent="0.25">
      <c r="A12052" s="243">
        <v>340122</v>
      </c>
      <c r="B12052" s="244" t="s">
        <v>6920</v>
      </c>
      <c r="C12052" s="244" t="s">
        <v>279</v>
      </c>
      <c r="D12052" s="245" t="s">
        <v>633</v>
      </c>
      <c r="F12052" s="237"/>
      <c r="G12052" s="245"/>
      <c r="I12052" t="s">
        <v>7128</v>
      </c>
      <c r="J12052" s="244"/>
      <c r="U12052"/>
      <c r="V12052">
        <v>0</v>
      </c>
      <c r="W12052" s="244"/>
    </row>
    <row r="12053" spans="1:35" hidden="1" x14ac:dyDescent="0.25">
      <c r="A12053" s="246">
        <v>340123</v>
      </c>
      <c r="B12053" s="247" t="s">
        <v>16319</v>
      </c>
      <c r="C12053" s="247" t="s">
        <v>212</v>
      </c>
      <c r="D12053" s="248" t="s">
        <v>238</v>
      </c>
      <c r="E12053"/>
      <c r="F12053" s="126"/>
      <c r="G12053" s="248"/>
      <c r="H12053"/>
      <c r="I12053" t="s">
        <v>201</v>
      </c>
      <c r="J12053" s="247"/>
      <c r="K12053"/>
      <c r="L12053"/>
      <c r="M12053"/>
      <c r="N12053"/>
      <c r="O12053"/>
      <c r="P12053"/>
      <c r="Q12053"/>
      <c r="U12053"/>
      <c r="V12053">
        <v>0</v>
      </c>
      <c r="W12053" s="247"/>
      <c r="X12053"/>
      <c r="Y12053"/>
      <c r="Z12053"/>
      <c r="AA12053"/>
      <c r="AB12053"/>
      <c r="AC12053"/>
      <c r="AD12053"/>
      <c r="AE12053"/>
      <c r="AF12053"/>
      <c r="AG12053"/>
    </row>
    <row r="12054" spans="1:35" hidden="1" x14ac:dyDescent="0.25">
      <c r="A12054" s="246">
        <v>340124</v>
      </c>
      <c r="B12054" s="247" t="s">
        <v>16320</v>
      </c>
      <c r="C12054" s="247" t="s">
        <v>227</v>
      </c>
      <c r="D12054" s="248" t="s">
        <v>385</v>
      </c>
      <c r="E12054"/>
      <c r="F12054" s="126"/>
      <c r="G12054" s="248"/>
      <c r="H12054"/>
      <c r="I12054" t="s">
        <v>5306</v>
      </c>
      <c r="J12054" s="247"/>
      <c r="K12054"/>
      <c r="L12054"/>
      <c r="M12054"/>
      <c r="N12054"/>
      <c r="O12054"/>
      <c r="P12054"/>
      <c r="Q12054"/>
      <c r="U12054"/>
      <c r="V12054">
        <v>0</v>
      </c>
      <c r="W12054" s="247"/>
      <c r="X12054"/>
      <c r="Y12054"/>
      <c r="Z12054"/>
      <c r="AA12054"/>
      <c r="AB12054"/>
      <c r="AC12054"/>
      <c r="AD12054"/>
      <c r="AE12054"/>
      <c r="AF12054"/>
      <c r="AG12054"/>
    </row>
    <row r="12055" spans="1:35" hidden="1" x14ac:dyDescent="0.25">
      <c r="A12055" s="246">
        <v>340125</v>
      </c>
      <c r="B12055" s="247" t="s">
        <v>16321</v>
      </c>
      <c r="C12055" s="247" t="s">
        <v>377</v>
      </c>
      <c r="D12055" s="248" t="s">
        <v>435</v>
      </c>
      <c r="E12055"/>
      <c r="F12055" s="126"/>
      <c r="G12055" s="248"/>
      <c r="H12055"/>
      <c r="I12055" t="s">
        <v>129</v>
      </c>
      <c r="J12055" s="247"/>
      <c r="K12055"/>
      <c r="L12055"/>
      <c r="M12055"/>
      <c r="N12055"/>
      <c r="O12055"/>
      <c r="P12055"/>
      <c r="Q12055"/>
      <c r="U12055"/>
      <c r="V12055">
        <v>0</v>
      </c>
      <c r="W12055" s="247"/>
      <c r="X12055"/>
      <c r="Y12055"/>
      <c r="Z12055"/>
      <c r="AA12055"/>
      <c r="AB12055"/>
      <c r="AC12055"/>
      <c r="AD12055"/>
      <c r="AE12055"/>
      <c r="AF12055"/>
      <c r="AG12055"/>
    </row>
    <row r="12056" spans="1:35" hidden="1" x14ac:dyDescent="0.25">
      <c r="A12056" s="246">
        <v>340126</v>
      </c>
      <c r="B12056" s="247" t="s">
        <v>16322</v>
      </c>
      <c r="C12056" s="247" t="s">
        <v>16323</v>
      </c>
      <c r="D12056" s="248" t="s">
        <v>9611</v>
      </c>
      <c r="E12056"/>
      <c r="F12056" s="126"/>
      <c r="G12056" s="248"/>
      <c r="H12056"/>
      <c r="I12056" t="s">
        <v>129</v>
      </c>
      <c r="J12056" s="247"/>
      <c r="K12056"/>
      <c r="L12056"/>
      <c r="M12056"/>
      <c r="N12056"/>
      <c r="O12056"/>
      <c r="P12056"/>
      <c r="Q12056"/>
      <c r="U12056"/>
      <c r="V12056" t="s">
        <v>16622</v>
      </c>
      <c r="W12056" s="247"/>
      <c r="X12056"/>
      <c r="Y12056"/>
      <c r="Z12056"/>
      <c r="AA12056"/>
      <c r="AB12056"/>
      <c r="AC12056"/>
      <c r="AD12056"/>
      <c r="AE12056"/>
      <c r="AF12056" t="s">
        <v>4308</v>
      </c>
      <c r="AG12056" t="s">
        <v>4308</v>
      </c>
      <c r="AH12056" s="115" t="s">
        <v>4308</v>
      </c>
    </row>
    <row r="12057" spans="1:35" hidden="1" x14ac:dyDescent="0.25">
      <c r="A12057" s="243">
        <v>340127</v>
      </c>
      <c r="B12057" s="244" t="s">
        <v>16324</v>
      </c>
      <c r="C12057" s="244" t="s">
        <v>355</v>
      </c>
      <c r="D12057" s="245" t="s">
        <v>7590</v>
      </c>
      <c r="F12057" s="237"/>
      <c r="G12057" s="245"/>
      <c r="I12057" t="s">
        <v>7128</v>
      </c>
      <c r="J12057" s="244"/>
      <c r="U12057"/>
      <c r="V12057">
        <v>0</v>
      </c>
      <c r="W12057" s="244"/>
    </row>
    <row r="12058" spans="1:35" hidden="1" x14ac:dyDescent="0.25">
      <c r="A12058" s="246">
        <v>340128</v>
      </c>
      <c r="B12058" s="247" t="s">
        <v>16325</v>
      </c>
      <c r="C12058" s="247" t="s">
        <v>403</v>
      </c>
      <c r="D12058" s="248" t="s">
        <v>210</v>
      </c>
      <c r="E12058"/>
      <c r="F12058" s="126"/>
      <c r="G12058" s="248"/>
      <c r="H12058"/>
      <c r="I12058" t="s">
        <v>129</v>
      </c>
      <c r="J12058" s="247"/>
      <c r="K12058"/>
      <c r="L12058"/>
      <c r="M12058"/>
      <c r="N12058"/>
      <c r="O12058"/>
      <c r="P12058"/>
      <c r="Q12058"/>
      <c r="U12058"/>
      <c r="V12058">
        <v>0</v>
      </c>
      <c r="W12058" s="247"/>
      <c r="X12058"/>
      <c r="Y12058"/>
      <c r="Z12058"/>
      <c r="AA12058"/>
      <c r="AB12058"/>
      <c r="AC12058"/>
      <c r="AD12058"/>
      <c r="AE12058"/>
      <c r="AF12058"/>
      <c r="AG12058"/>
    </row>
    <row r="12059" spans="1:35" hidden="1" x14ac:dyDescent="0.25">
      <c r="A12059" s="246">
        <v>340129</v>
      </c>
      <c r="B12059" s="247" t="s">
        <v>16326</v>
      </c>
      <c r="C12059" s="247" t="s">
        <v>11100</v>
      </c>
      <c r="D12059" s="248" t="s">
        <v>265</v>
      </c>
      <c r="E12059"/>
      <c r="F12059" s="126"/>
      <c r="G12059" s="248"/>
      <c r="H12059"/>
      <c r="I12059" t="s">
        <v>129</v>
      </c>
      <c r="J12059" s="247"/>
      <c r="K12059"/>
      <c r="L12059"/>
      <c r="M12059"/>
      <c r="N12059"/>
      <c r="O12059"/>
      <c r="P12059"/>
      <c r="Q12059"/>
      <c r="U12059"/>
      <c r="V12059">
        <v>0</v>
      </c>
      <c r="W12059" s="247"/>
      <c r="X12059"/>
      <c r="Y12059"/>
      <c r="Z12059"/>
      <c r="AA12059"/>
      <c r="AB12059"/>
      <c r="AC12059"/>
      <c r="AD12059"/>
      <c r="AE12059"/>
      <c r="AF12059" t="s">
        <v>4308</v>
      </c>
      <c r="AG12059" t="s">
        <v>4308</v>
      </c>
      <c r="AH12059" s="115" t="s">
        <v>4308</v>
      </c>
    </row>
    <row r="12060" spans="1:35" hidden="1" x14ac:dyDescent="0.25">
      <c r="A12060" s="246">
        <v>340130</v>
      </c>
      <c r="B12060" s="247" t="s">
        <v>16327</v>
      </c>
      <c r="C12060" s="247" t="s">
        <v>386</v>
      </c>
      <c r="D12060" s="248" t="s">
        <v>717</v>
      </c>
      <c r="E12060"/>
      <c r="F12060" s="126"/>
      <c r="G12060" s="248"/>
      <c r="H12060"/>
      <c r="I12060" t="s">
        <v>136</v>
      </c>
      <c r="J12060" s="247"/>
      <c r="K12060"/>
      <c r="L12060"/>
      <c r="M12060"/>
      <c r="N12060"/>
      <c r="O12060"/>
      <c r="P12060"/>
      <c r="Q12060"/>
      <c r="U12060"/>
      <c r="V12060">
        <v>0</v>
      </c>
      <c r="W12060" s="247"/>
      <c r="X12060"/>
      <c r="Y12060"/>
      <c r="Z12060"/>
      <c r="AA12060"/>
      <c r="AB12060"/>
      <c r="AC12060"/>
      <c r="AD12060"/>
      <c r="AE12060"/>
      <c r="AF12060"/>
      <c r="AG12060"/>
      <c r="AH12060" s="115" t="s">
        <v>4308</v>
      </c>
    </row>
    <row r="12061" spans="1:35" hidden="1" x14ac:dyDescent="0.25">
      <c r="A12061" s="246">
        <v>340131</v>
      </c>
      <c r="B12061" s="247" t="s">
        <v>16328</v>
      </c>
      <c r="C12061" s="247" t="s">
        <v>212</v>
      </c>
      <c r="D12061" s="248" t="s">
        <v>320</v>
      </c>
      <c r="E12061"/>
      <c r="F12061" s="126"/>
      <c r="G12061" s="248"/>
      <c r="H12061"/>
      <c r="I12061" t="s">
        <v>136</v>
      </c>
      <c r="J12061" s="247"/>
      <c r="K12061"/>
      <c r="L12061"/>
      <c r="M12061"/>
      <c r="N12061"/>
      <c r="O12061"/>
      <c r="P12061"/>
      <c r="Q12061"/>
      <c r="U12061"/>
      <c r="V12061">
        <v>0</v>
      </c>
      <c r="W12061" s="247"/>
      <c r="X12061"/>
      <c r="Y12061"/>
      <c r="Z12061"/>
      <c r="AA12061"/>
      <c r="AB12061"/>
      <c r="AC12061"/>
      <c r="AD12061"/>
      <c r="AE12061"/>
      <c r="AF12061"/>
      <c r="AG12061"/>
      <c r="AH12061" s="115" t="s">
        <v>4308</v>
      </c>
    </row>
    <row r="12062" spans="1:35" ht="18" x14ac:dyDescent="0.25">
      <c r="A12062" s="249">
        <v>340132</v>
      </c>
      <c r="B12062" s="250" t="s">
        <v>16329</v>
      </c>
      <c r="C12062" s="250" t="s">
        <v>403</v>
      </c>
      <c r="D12062" s="251" t="s">
        <v>320</v>
      </c>
      <c r="E12062"/>
      <c r="F12062" s="126"/>
      <c r="G12062" s="252"/>
      <c r="H12062"/>
      <c r="I12062" t="s">
        <v>107</v>
      </c>
      <c r="J12062" s="253"/>
      <c r="K12062"/>
      <c r="L12062"/>
      <c r="M12062"/>
      <c r="N12062"/>
      <c r="O12062"/>
      <c r="P12062"/>
      <c r="Q12062"/>
      <c r="U12062"/>
      <c r="V12062">
        <v>0</v>
      </c>
      <c r="W12062" s="253"/>
      <c r="X12062"/>
      <c r="Y12062"/>
      <c r="Z12062"/>
      <c r="AA12062"/>
      <c r="AB12062"/>
      <c r="AC12062"/>
      <c r="AD12062"/>
      <c r="AE12062"/>
      <c r="AF12062"/>
      <c r="AG12062"/>
      <c r="AI12062" s="115" t="e">
        <f>VLOOKUP(A12062,'[2]دراسات قانونية'!$A$3:$E$600,1,0)</f>
        <v>#N/A</v>
      </c>
    </row>
    <row r="12063" spans="1:35" ht="18" x14ac:dyDescent="0.25">
      <c r="A12063" s="249">
        <v>340133</v>
      </c>
      <c r="B12063" s="250" t="s">
        <v>16330</v>
      </c>
      <c r="C12063" s="250" t="s">
        <v>227</v>
      </c>
      <c r="D12063" s="251"/>
      <c r="E12063"/>
      <c r="F12063" s="126"/>
      <c r="G12063" s="252"/>
      <c r="H12063"/>
      <c r="I12063" t="s">
        <v>107</v>
      </c>
      <c r="J12063" s="253"/>
      <c r="K12063"/>
      <c r="L12063"/>
      <c r="M12063"/>
      <c r="N12063"/>
      <c r="O12063"/>
      <c r="P12063"/>
      <c r="Q12063"/>
      <c r="U12063"/>
      <c r="V12063">
        <v>0</v>
      </c>
      <c r="W12063" s="253"/>
      <c r="X12063"/>
      <c r="Y12063"/>
      <c r="Z12063"/>
      <c r="AA12063"/>
      <c r="AB12063"/>
      <c r="AC12063"/>
      <c r="AD12063"/>
      <c r="AE12063"/>
      <c r="AF12063"/>
      <c r="AG12063"/>
      <c r="AH12063" s="115" t="s">
        <v>4308</v>
      </c>
      <c r="AI12063" s="115" t="e">
        <f>VLOOKUP(A12063,'[2]دراسات قانونية'!$A$3:$E$600,1,0)</f>
        <v>#N/A</v>
      </c>
    </row>
    <row r="12064" spans="1:35" ht="18" hidden="1" x14ac:dyDescent="0.25">
      <c r="A12064" s="249">
        <v>340135</v>
      </c>
      <c r="B12064" s="250" t="s">
        <v>16331</v>
      </c>
      <c r="C12064" s="250" t="s">
        <v>250</v>
      </c>
      <c r="D12064" s="251" t="e">
        <v>#N/A</v>
      </c>
      <c r="E12064"/>
      <c r="F12064" s="126"/>
      <c r="G12064" s="252"/>
      <c r="H12064"/>
      <c r="I12064" t="s">
        <v>129</v>
      </c>
      <c r="J12064" s="253"/>
      <c r="K12064"/>
      <c r="L12064"/>
      <c r="M12064"/>
      <c r="N12064"/>
      <c r="O12064"/>
      <c r="P12064"/>
      <c r="Q12064"/>
      <c r="U12064"/>
      <c r="V12064">
        <v>0</v>
      </c>
      <c r="W12064" s="253"/>
      <c r="X12064"/>
      <c r="Y12064"/>
      <c r="Z12064"/>
      <c r="AA12064"/>
      <c r="AB12064"/>
      <c r="AC12064"/>
      <c r="AD12064"/>
      <c r="AE12064"/>
      <c r="AF12064"/>
      <c r="AG12064"/>
      <c r="AH12064" s="115" t="s">
        <v>4308</v>
      </c>
    </row>
    <row r="12065" spans="1:35" ht="18" hidden="1" x14ac:dyDescent="0.25">
      <c r="A12065" s="249">
        <v>340136</v>
      </c>
      <c r="B12065" s="250" t="s">
        <v>16332</v>
      </c>
      <c r="C12065" s="250" t="s">
        <v>339</v>
      </c>
      <c r="D12065" s="251" t="s">
        <v>735</v>
      </c>
      <c r="E12065"/>
      <c r="F12065" s="126"/>
      <c r="G12065" s="252"/>
      <c r="H12065"/>
      <c r="I12065" t="s">
        <v>129</v>
      </c>
      <c r="J12065" s="253"/>
      <c r="K12065"/>
      <c r="L12065"/>
      <c r="M12065"/>
      <c r="N12065"/>
      <c r="O12065"/>
      <c r="P12065"/>
      <c r="Q12065"/>
      <c r="U12065"/>
      <c r="V12065">
        <v>0</v>
      </c>
      <c r="W12065" s="253"/>
      <c r="X12065"/>
      <c r="Y12065"/>
      <c r="Z12065"/>
      <c r="AA12065"/>
      <c r="AB12065"/>
      <c r="AC12065"/>
      <c r="AD12065"/>
      <c r="AE12065"/>
      <c r="AF12065"/>
      <c r="AG12065"/>
    </row>
    <row r="12066" spans="1:35" ht="18" hidden="1" x14ac:dyDescent="0.25">
      <c r="A12066" s="249">
        <v>340137</v>
      </c>
      <c r="B12066" s="250" t="s">
        <v>16333</v>
      </c>
      <c r="C12066" s="250" t="s">
        <v>612</v>
      </c>
      <c r="D12066" s="251" t="s">
        <v>746</v>
      </c>
      <c r="E12066"/>
      <c r="F12066" s="126"/>
      <c r="G12066" s="252"/>
      <c r="H12066"/>
      <c r="I12066" t="s">
        <v>129</v>
      </c>
      <c r="J12066" s="253"/>
      <c r="K12066"/>
      <c r="L12066"/>
      <c r="M12066"/>
      <c r="N12066"/>
      <c r="O12066"/>
      <c r="P12066"/>
      <c r="Q12066"/>
      <c r="U12066"/>
      <c r="V12066">
        <v>0</v>
      </c>
      <c r="W12066" s="253"/>
      <c r="X12066"/>
      <c r="Y12066"/>
      <c r="Z12066"/>
      <c r="AA12066"/>
      <c r="AB12066"/>
      <c r="AC12066"/>
      <c r="AD12066"/>
      <c r="AE12066"/>
      <c r="AF12066"/>
      <c r="AG12066"/>
    </row>
    <row r="12067" spans="1:35" ht="18" x14ac:dyDescent="0.25">
      <c r="A12067" s="249">
        <v>340138</v>
      </c>
      <c r="B12067" s="250" t="s">
        <v>16334</v>
      </c>
      <c r="C12067" s="250" t="s">
        <v>5112</v>
      </c>
      <c r="D12067" s="251"/>
      <c r="E12067"/>
      <c r="F12067" s="126"/>
      <c r="G12067" s="252"/>
      <c r="H12067"/>
      <c r="I12067" t="s">
        <v>107</v>
      </c>
      <c r="J12067" s="253"/>
      <c r="K12067"/>
      <c r="L12067"/>
      <c r="M12067"/>
      <c r="N12067"/>
      <c r="O12067"/>
      <c r="P12067"/>
      <c r="Q12067"/>
      <c r="U12067"/>
      <c r="V12067">
        <v>0</v>
      </c>
      <c r="W12067" s="253"/>
      <c r="X12067"/>
      <c r="Y12067"/>
      <c r="Z12067"/>
      <c r="AA12067"/>
      <c r="AB12067"/>
      <c r="AC12067"/>
      <c r="AD12067"/>
      <c r="AE12067"/>
      <c r="AF12067"/>
      <c r="AG12067"/>
      <c r="AH12067" s="115" t="s">
        <v>4308</v>
      </c>
      <c r="AI12067" s="115" t="e">
        <f>VLOOKUP(A12067,'[2]دراسات قانونية'!$A$3:$E$600,1,0)</f>
        <v>#N/A</v>
      </c>
    </row>
    <row r="12068" spans="1:35" ht="18" hidden="1" x14ac:dyDescent="0.25">
      <c r="A12068" s="249">
        <v>340139</v>
      </c>
      <c r="B12068" s="250" t="s">
        <v>16335</v>
      </c>
      <c r="C12068" s="250" t="s">
        <v>2284</v>
      </c>
      <c r="D12068" s="251" t="s">
        <v>448</v>
      </c>
      <c r="E12068"/>
      <c r="F12068" s="126"/>
      <c r="G12068" s="252"/>
      <c r="H12068"/>
      <c r="I12068" t="s">
        <v>129</v>
      </c>
      <c r="J12068" s="253"/>
      <c r="K12068"/>
      <c r="L12068"/>
      <c r="M12068"/>
      <c r="N12068"/>
      <c r="O12068"/>
      <c r="P12068"/>
      <c r="Q12068"/>
      <c r="U12068"/>
      <c r="V12068">
        <v>0</v>
      </c>
      <c r="W12068" s="253"/>
      <c r="X12068"/>
      <c r="Y12068"/>
      <c r="Z12068"/>
      <c r="AA12068"/>
      <c r="AB12068"/>
      <c r="AC12068"/>
      <c r="AD12068"/>
      <c r="AE12068"/>
      <c r="AF12068"/>
      <c r="AG12068"/>
    </row>
    <row r="12069" spans="1:35" ht="18" hidden="1" x14ac:dyDescent="0.25">
      <c r="A12069" s="249">
        <v>340140</v>
      </c>
      <c r="B12069" s="250" t="s">
        <v>16336</v>
      </c>
      <c r="C12069" s="250" t="s">
        <v>227</v>
      </c>
      <c r="D12069" s="251" t="s">
        <v>7993</v>
      </c>
      <c r="E12069"/>
      <c r="F12069" s="126"/>
      <c r="G12069" s="252"/>
      <c r="H12069"/>
      <c r="I12069" t="s">
        <v>129</v>
      </c>
      <c r="J12069" s="253"/>
      <c r="K12069"/>
      <c r="L12069"/>
      <c r="M12069"/>
      <c r="N12069"/>
      <c r="O12069"/>
      <c r="P12069"/>
      <c r="Q12069"/>
      <c r="U12069"/>
      <c r="V12069">
        <v>0</v>
      </c>
      <c r="W12069" s="253"/>
      <c r="X12069"/>
      <c r="Y12069"/>
      <c r="Z12069"/>
      <c r="AA12069"/>
      <c r="AB12069"/>
      <c r="AC12069"/>
      <c r="AD12069"/>
      <c r="AE12069"/>
      <c r="AF12069"/>
      <c r="AG12069"/>
      <c r="AI12069" s="115" t="e">
        <f>VLOOKUP(A12069,'[2]دراسات قانونية'!$A$3:$E$600,1,0)</f>
        <v>#N/A</v>
      </c>
    </row>
    <row r="12070" spans="1:35" ht="18" hidden="1" x14ac:dyDescent="0.25">
      <c r="A12070" s="249">
        <v>340141</v>
      </c>
      <c r="B12070" s="250" t="s">
        <v>16337</v>
      </c>
      <c r="C12070" s="250" t="s">
        <v>638</v>
      </c>
      <c r="D12070" s="251" t="s">
        <v>701</v>
      </c>
      <c r="E12070"/>
      <c r="F12070" s="126"/>
      <c r="G12070" s="252"/>
      <c r="H12070"/>
      <c r="I12070" t="s">
        <v>129</v>
      </c>
      <c r="J12070" s="253"/>
      <c r="K12070"/>
      <c r="L12070"/>
      <c r="M12070"/>
      <c r="N12070"/>
      <c r="O12070"/>
      <c r="P12070"/>
      <c r="Q12070"/>
      <c r="U12070"/>
      <c r="V12070">
        <v>0</v>
      </c>
      <c r="W12070" s="253"/>
      <c r="X12070"/>
      <c r="Y12070"/>
      <c r="Z12070"/>
      <c r="AA12070"/>
      <c r="AB12070"/>
      <c r="AC12070"/>
      <c r="AD12070"/>
      <c r="AE12070"/>
      <c r="AF12070"/>
      <c r="AG12070"/>
    </row>
    <row r="12071" spans="1:35" ht="18" hidden="1" x14ac:dyDescent="0.25">
      <c r="A12071" s="249">
        <v>340142</v>
      </c>
      <c r="B12071" s="250" t="s">
        <v>16338</v>
      </c>
      <c r="C12071" s="250" t="s">
        <v>219</v>
      </c>
      <c r="D12071" s="251" t="s">
        <v>1046</v>
      </c>
      <c r="E12071"/>
      <c r="F12071" s="126"/>
      <c r="G12071" s="252"/>
      <c r="H12071"/>
      <c r="I12071" t="s">
        <v>129</v>
      </c>
      <c r="J12071" s="253"/>
      <c r="K12071"/>
      <c r="L12071"/>
      <c r="M12071"/>
      <c r="N12071"/>
      <c r="O12071"/>
      <c r="P12071"/>
      <c r="Q12071"/>
      <c r="U12071"/>
      <c r="V12071">
        <v>0</v>
      </c>
      <c r="W12071" s="253"/>
      <c r="X12071"/>
      <c r="Y12071"/>
      <c r="Z12071"/>
      <c r="AA12071"/>
      <c r="AB12071"/>
      <c r="AC12071"/>
      <c r="AD12071"/>
      <c r="AE12071"/>
      <c r="AF12071"/>
      <c r="AG12071"/>
      <c r="AH12071" s="115" t="s">
        <v>4308</v>
      </c>
    </row>
    <row r="12072" spans="1:35" ht="18" hidden="1" x14ac:dyDescent="0.25">
      <c r="A12072" s="249">
        <v>340143</v>
      </c>
      <c r="B12072" s="250" t="s">
        <v>16339</v>
      </c>
      <c r="C12072" s="250" t="s">
        <v>324</v>
      </c>
      <c r="D12072" s="251" t="s">
        <v>2770</v>
      </c>
      <c r="E12072"/>
      <c r="F12072" s="126"/>
      <c r="G12072" s="252"/>
      <c r="H12072"/>
      <c r="I12072" t="s">
        <v>129</v>
      </c>
      <c r="J12072" s="253"/>
      <c r="K12072"/>
      <c r="L12072"/>
      <c r="M12072"/>
      <c r="N12072"/>
      <c r="O12072"/>
      <c r="P12072"/>
      <c r="Q12072"/>
      <c r="U12072"/>
      <c r="V12072">
        <v>0</v>
      </c>
      <c r="W12072" s="253"/>
      <c r="X12072"/>
      <c r="Y12072"/>
      <c r="Z12072"/>
      <c r="AA12072"/>
      <c r="AB12072"/>
      <c r="AC12072"/>
      <c r="AD12072"/>
      <c r="AE12072"/>
      <c r="AF12072"/>
      <c r="AG12072"/>
    </row>
    <row r="12073" spans="1:35" ht="18" hidden="1" x14ac:dyDescent="0.25">
      <c r="A12073" s="249">
        <v>340144</v>
      </c>
      <c r="B12073" s="250" t="s">
        <v>16340</v>
      </c>
      <c r="C12073" s="250" t="s">
        <v>7709</v>
      </c>
      <c r="D12073" s="251" t="s">
        <v>622</v>
      </c>
      <c r="E12073"/>
      <c r="F12073" s="126"/>
      <c r="G12073" s="252"/>
      <c r="H12073"/>
      <c r="I12073" t="s">
        <v>129</v>
      </c>
      <c r="J12073" s="253"/>
      <c r="K12073"/>
      <c r="L12073"/>
      <c r="M12073"/>
      <c r="N12073"/>
      <c r="O12073"/>
      <c r="P12073"/>
      <c r="Q12073"/>
      <c r="U12073"/>
      <c r="V12073">
        <v>0</v>
      </c>
      <c r="W12073" s="253"/>
      <c r="X12073"/>
      <c r="Y12073"/>
      <c r="Z12073"/>
      <c r="AA12073"/>
      <c r="AB12073"/>
      <c r="AC12073"/>
      <c r="AD12073"/>
      <c r="AE12073"/>
      <c r="AF12073"/>
      <c r="AG12073"/>
    </row>
    <row r="12074" spans="1:35" ht="18" x14ac:dyDescent="0.25">
      <c r="A12074" s="249">
        <v>340145</v>
      </c>
      <c r="B12074" s="250" t="s">
        <v>16341</v>
      </c>
      <c r="C12074" s="250" t="s">
        <v>1437</v>
      </c>
      <c r="D12074" s="251"/>
      <c r="E12074"/>
      <c r="F12074" s="126"/>
      <c r="G12074" s="252"/>
      <c r="H12074"/>
      <c r="I12074" t="s">
        <v>107</v>
      </c>
      <c r="J12074" s="253"/>
      <c r="K12074"/>
      <c r="L12074"/>
      <c r="M12074"/>
      <c r="N12074"/>
      <c r="O12074"/>
      <c r="P12074"/>
      <c r="Q12074"/>
      <c r="U12074"/>
      <c r="V12074">
        <v>0</v>
      </c>
      <c r="W12074" s="253"/>
      <c r="X12074"/>
      <c r="Y12074"/>
      <c r="Z12074"/>
      <c r="AA12074"/>
      <c r="AB12074"/>
      <c r="AC12074"/>
      <c r="AD12074"/>
      <c r="AE12074"/>
      <c r="AF12074"/>
      <c r="AG12074"/>
      <c r="AH12074" s="115" t="s">
        <v>4308</v>
      </c>
      <c r="AI12074" s="115" t="e">
        <f>VLOOKUP(A12074,'[2]دراسات قانونية'!$A$3:$E$600,1,0)</f>
        <v>#N/A</v>
      </c>
    </row>
    <row r="12075" spans="1:35" ht="18" x14ac:dyDescent="0.25">
      <c r="A12075" s="249">
        <v>340146</v>
      </c>
      <c r="B12075" s="250" t="s">
        <v>3717</v>
      </c>
      <c r="C12075" s="250" t="s">
        <v>515</v>
      </c>
      <c r="D12075" s="251" t="s">
        <v>220</v>
      </c>
      <c r="E12075"/>
      <c r="F12075" s="126"/>
      <c r="G12075" s="252"/>
      <c r="H12075"/>
      <c r="I12075" t="s">
        <v>107</v>
      </c>
      <c r="J12075" s="253"/>
      <c r="K12075"/>
      <c r="L12075"/>
      <c r="M12075"/>
      <c r="N12075"/>
      <c r="O12075"/>
      <c r="P12075"/>
      <c r="Q12075"/>
      <c r="U12075"/>
      <c r="V12075">
        <v>0</v>
      </c>
      <c r="W12075" s="253"/>
      <c r="X12075"/>
      <c r="Y12075"/>
      <c r="Z12075"/>
      <c r="AA12075"/>
      <c r="AB12075"/>
      <c r="AC12075"/>
      <c r="AD12075"/>
      <c r="AE12075"/>
      <c r="AF12075"/>
      <c r="AG12075"/>
      <c r="AI12075" s="115" t="e">
        <f>VLOOKUP(A12075,'[2]دراسات قانونية'!$A$3:$E$600,1,0)</f>
        <v>#N/A</v>
      </c>
    </row>
    <row r="12076" spans="1:35" ht="18" x14ac:dyDescent="0.25">
      <c r="A12076" s="249">
        <v>340147</v>
      </c>
      <c r="B12076" s="250" t="s">
        <v>16342</v>
      </c>
      <c r="C12076" s="250" t="s">
        <v>1144</v>
      </c>
      <c r="D12076" s="251" t="s">
        <v>280</v>
      </c>
      <c r="E12076"/>
      <c r="F12076" s="126"/>
      <c r="G12076" s="252"/>
      <c r="H12076"/>
      <c r="I12076" t="s">
        <v>107</v>
      </c>
      <c r="J12076" s="253"/>
      <c r="K12076"/>
      <c r="L12076"/>
      <c r="M12076"/>
      <c r="N12076"/>
      <c r="O12076"/>
      <c r="P12076"/>
      <c r="Q12076"/>
      <c r="R12076" s="115">
        <v>9248</v>
      </c>
      <c r="S12076" s="115">
        <v>45720</v>
      </c>
      <c r="T12076" s="115">
        <v>50000</v>
      </c>
      <c r="U12076"/>
      <c r="V12076">
        <v>0</v>
      </c>
      <c r="W12076" s="253"/>
      <c r="X12076"/>
      <c r="Y12076"/>
      <c r="Z12076"/>
      <c r="AA12076"/>
      <c r="AB12076"/>
      <c r="AC12076"/>
      <c r="AD12076"/>
      <c r="AE12076"/>
      <c r="AF12076"/>
      <c r="AG12076"/>
      <c r="AI12076" s="115" t="e">
        <f>VLOOKUP(A12076,'[2]دراسات قانونية'!$A$3:$E$600,1,0)</f>
        <v>#N/A</v>
      </c>
    </row>
    <row r="12077" spans="1:35" ht="18" x14ac:dyDescent="0.25">
      <c r="A12077" s="249">
        <v>340148</v>
      </c>
      <c r="B12077" s="250" t="s">
        <v>16343</v>
      </c>
      <c r="C12077" s="250" t="s">
        <v>520</v>
      </c>
      <c r="D12077" s="251"/>
      <c r="E12077"/>
      <c r="F12077" s="126"/>
      <c r="G12077" s="252"/>
      <c r="H12077"/>
      <c r="I12077" t="s">
        <v>107</v>
      </c>
      <c r="J12077" s="253"/>
      <c r="K12077"/>
      <c r="L12077"/>
      <c r="M12077"/>
      <c r="N12077"/>
      <c r="O12077"/>
      <c r="P12077"/>
      <c r="Q12077"/>
      <c r="U12077"/>
      <c r="V12077">
        <v>0</v>
      </c>
      <c r="W12077" s="253"/>
      <c r="X12077"/>
      <c r="Y12077"/>
      <c r="Z12077"/>
      <c r="AA12077"/>
      <c r="AB12077"/>
      <c r="AC12077"/>
      <c r="AD12077"/>
      <c r="AE12077"/>
      <c r="AF12077"/>
      <c r="AG12077"/>
      <c r="AH12077" s="115" t="s">
        <v>4308</v>
      </c>
      <c r="AI12077" s="115" t="e">
        <f>VLOOKUP(A12077,'[2]دراسات قانونية'!$A$3:$E$600,1,0)</f>
        <v>#N/A</v>
      </c>
    </row>
    <row r="12078" spans="1:35" ht="18" x14ac:dyDescent="0.25">
      <c r="A12078" s="249">
        <v>340149</v>
      </c>
      <c r="B12078" s="250" t="s">
        <v>16344</v>
      </c>
      <c r="C12078" s="250" t="s">
        <v>295</v>
      </c>
      <c r="D12078" s="251"/>
      <c r="E12078"/>
      <c r="F12078" s="126"/>
      <c r="G12078" s="252"/>
      <c r="H12078"/>
      <c r="I12078" t="s">
        <v>107</v>
      </c>
      <c r="J12078" s="253"/>
      <c r="K12078"/>
      <c r="L12078"/>
      <c r="M12078"/>
      <c r="N12078"/>
      <c r="O12078"/>
      <c r="P12078"/>
      <c r="Q12078"/>
      <c r="U12078"/>
      <c r="V12078">
        <v>0</v>
      </c>
      <c r="W12078" s="253"/>
      <c r="X12078"/>
      <c r="Y12078"/>
      <c r="Z12078"/>
      <c r="AA12078"/>
      <c r="AB12078"/>
      <c r="AC12078"/>
      <c r="AD12078"/>
      <c r="AE12078"/>
      <c r="AF12078"/>
      <c r="AG12078"/>
      <c r="AH12078" s="115" t="s">
        <v>4308</v>
      </c>
      <c r="AI12078" s="115" t="e">
        <f>VLOOKUP(A12078,'[2]دراسات قانونية'!$A$3:$E$600,1,0)</f>
        <v>#N/A</v>
      </c>
    </row>
    <row r="12079" spans="1:35" ht="18" hidden="1" x14ac:dyDescent="0.25">
      <c r="A12079" s="249">
        <v>340150</v>
      </c>
      <c r="B12079" s="250" t="s">
        <v>16345</v>
      </c>
      <c r="C12079" s="250" t="s">
        <v>439</v>
      </c>
      <c r="D12079" s="251" t="s">
        <v>381</v>
      </c>
      <c r="E12079"/>
      <c r="F12079" s="126"/>
      <c r="G12079" s="252"/>
      <c r="H12079"/>
      <c r="I12079" t="s">
        <v>129</v>
      </c>
      <c r="J12079" s="253"/>
      <c r="K12079"/>
      <c r="L12079"/>
      <c r="M12079"/>
      <c r="N12079"/>
      <c r="O12079"/>
      <c r="P12079"/>
      <c r="Q12079"/>
      <c r="R12079" s="115">
        <v>9076</v>
      </c>
      <c r="S12079" s="115">
        <v>45714</v>
      </c>
      <c r="T12079" s="115">
        <v>50000</v>
      </c>
      <c r="U12079"/>
      <c r="V12079">
        <v>0</v>
      </c>
      <c r="W12079" s="253"/>
      <c r="X12079"/>
      <c r="Y12079"/>
      <c r="Z12079"/>
      <c r="AA12079"/>
      <c r="AB12079"/>
      <c r="AC12079"/>
      <c r="AD12079"/>
      <c r="AE12079"/>
      <c r="AF12079"/>
      <c r="AG12079"/>
    </row>
    <row r="12080" spans="1:35" ht="18" hidden="1" x14ac:dyDescent="0.25">
      <c r="A12080" s="249">
        <v>340151</v>
      </c>
      <c r="B12080" s="250" t="s">
        <v>16346</v>
      </c>
      <c r="C12080" s="250" t="s">
        <v>360</v>
      </c>
      <c r="D12080" s="251" t="s">
        <v>8484</v>
      </c>
      <c r="E12080"/>
      <c r="F12080" s="126"/>
      <c r="G12080" s="252"/>
      <c r="H12080"/>
      <c r="I12080" t="s">
        <v>129</v>
      </c>
      <c r="J12080" s="253"/>
      <c r="K12080"/>
      <c r="L12080"/>
      <c r="M12080"/>
      <c r="N12080"/>
      <c r="O12080"/>
      <c r="P12080"/>
      <c r="Q12080"/>
      <c r="U12080"/>
      <c r="V12080">
        <v>0</v>
      </c>
      <c r="W12080" s="253"/>
      <c r="X12080"/>
      <c r="Y12080"/>
      <c r="Z12080"/>
      <c r="AA12080"/>
      <c r="AB12080"/>
      <c r="AC12080"/>
      <c r="AD12080"/>
      <c r="AE12080"/>
      <c r="AF12080"/>
      <c r="AG12080"/>
    </row>
    <row r="12081" spans="1:35" ht="18" x14ac:dyDescent="0.25">
      <c r="A12081" s="249">
        <v>340152</v>
      </c>
      <c r="B12081" s="250" t="s">
        <v>16347</v>
      </c>
      <c r="C12081" s="250" t="s">
        <v>661</v>
      </c>
      <c r="D12081" s="251"/>
      <c r="E12081"/>
      <c r="F12081" s="126"/>
      <c r="G12081" s="252"/>
      <c r="H12081"/>
      <c r="I12081" t="s">
        <v>107</v>
      </c>
      <c r="J12081" s="253"/>
      <c r="K12081"/>
      <c r="L12081"/>
      <c r="M12081"/>
      <c r="N12081"/>
      <c r="O12081"/>
      <c r="P12081"/>
      <c r="Q12081"/>
      <c r="U12081"/>
      <c r="V12081">
        <v>0</v>
      </c>
      <c r="W12081" s="253"/>
      <c r="X12081"/>
      <c r="Y12081"/>
      <c r="Z12081"/>
      <c r="AA12081"/>
      <c r="AB12081"/>
      <c r="AC12081"/>
      <c r="AD12081"/>
      <c r="AE12081"/>
      <c r="AF12081"/>
      <c r="AG12081"/>
      <c r="AH12081" s="115" t="s">
        <v>4308</v>
      </c>
      <c r="AI12081" s="115" t="e">
        <f>VLOOKUP(A12081,'[2]دراسات قانونية'!$A$3:$E$600,1,0)</f>
        <v>#N/A</v>
      </c>
    </row>
    <row r="12082" spans="1:35" ht="18" hidden="1" x14ac:dyDescent="0.25">
      <c r="A12082" s="249">
        <v>340153</v>
      </c>
      <c r="B12082" s="250" t="s">
        <v>16348</v>
      </c>
      <c r="C12082" s="250" t="s">
        <v>16349</v>
      </c>
      <c r="D12082" s="251" t="s">
        <v>323</v>
      </c>
      <c r="E12082"/>
      <c r="F12082" s="126"/>
      <c r="G12082" s="252"/>
      <c r="H12082"/>
      <c r="I12082" t="s">
        <v>129</v>
      </c>
      <c r="J12082" s="253"/>
      <c r="K12082"/>
      <c r="L12082"/>
      <c r="M12082"/>
      <c r="N12082"/>
      <c r="O12082"/>
      <c r="P12082"/>
      <c r="Q12082"/>
      <c r="U12082"/>
      <c r="V12082">
        <v>0</v>
      </c>
      <c r="W12082" s="253"/>
      <c r="X12082"/>
      <c r="Y12082"/>
      <c r="Z12082"/>
      <c r="AA12082"/>
      <c r="AB12082"/>
      <c r="AC12082"/>
      <c r="AD12082"/>
      <c r="AE12082"/>
      <c r="AF12082"/>
      <c r="AG12082"/>
    </row>
    <row r="12083" spans="1:35" ht="18" hidden="1" x14ac:dyDescent="0.25">
      <c r="A12083" s="249">
        <v>340154</v>
      </c>
      <c r="B12083" s="250" t="s">
        <v>16350</v>
      </c>
      <c r="C12083" s="250" t="s">
        <v>261</v>
      </c>
      <c r="D12083" s="251" t="s">
        <v>214</v>
      </c>
      <c r="E12083"/>
      <c r="F12083" s="126"/>
      <c r="G12083" s="252"/>
      <c r="H12083"/>
      <c r="I12083" t="s">
        <v>129</v>
      </c>
      <c r="J12083" s="253"/>
      <c r="K12083"/>
      <c r="L12083"/>
      <c r="M12083"/>
      <c r="N12083"/>
      <c r="O12083"/>
      <c r="P12083"/>
      <c r="Q12083"/>
      <c r="U12083"/>
      <c r="V12083">
        <v>0</v>
      </c>
      <c r="W12083" s="253"/>
      <c r="X12083"/>
      <c r="Y12083"/>
      <c r="Z12083"/>
      <c r="AA12083"/>
      <c r="AB12083"/>
      <c r="AC12083"/>
      <c r="AD12083"/>
      <c r="AE12083"/>
      <c r="AF12083"/>
      <c r="AG12083"/>
    </row>
    <row r="12084" spans="1:35" ht="18" hidden="1" x14ac:dyDescent="0.25">
      <c r="A12084" s="249">
        <v>340155</v>
      </c>
      <c r="B12084" s="250" t="s">
        <v>16351</v>
      </c>
      <c r="C12084" s="250" t="s">
        <v>438</v>
      </c>
      <c r="D12084" s="251" t="s">
        <v>849</v>
      </c>
      <c r="E12084"/>
      <c r="F12084" s="126"/>
      <c r="G12084" s="252"/>
      <c r="H12084"/>
      <c r="I12084" t="s">
        <v>129</v>
      </c>
      <c r="J12084" s="253"/>
      <c r="K12084"/>
      <c r="L12084"/>
      <c r="M12084"/>
      <c r="N12084"/>
      <c r="O12084"/>
      <c r="P12084"/>
      <c r="Q12084"/>
      <c r="U12084"/>
      <c r="V12084">
        <v>0</v>
      </c>
      <c r="W12084" s="253"/>
      <c r="X12084"/>
      <c r="Y12084"/>
      <c r="Z12084"/>
      <c r="AA12084"/>
      <c r="AB12084"/>
      <c r="AC12084"/>
      <c r="AD12084"/>
      <c r="AE12084"/>
      <c r="AF12084"/>
      <c r="AG12084"/>
    </row>
    <row r="12085" spans="1:35" ht="18" hidden="1" x14ac:dyDescent="0.25">
      <c r="A12085" s="249">
        <v>340156</v>
      </c>
      <c r="B12085" s="250" t="s">
        <v>16352</v>
      </c>
      <c r="C12085" s="250" t="s">
        <v>579</v>
      </c>
      <c r="D12085" s="251" t="s">
        <v>14825</v>
      </c>
      <c r="E12085"/>
      <c r="F12085" s="126"/>
      <c r="G12085" s="252"/>
      <c r="H12085"/>
      <c r="I12085" t="s">
        <v>136</v>
      </c>
      <c r="J12085" s="253"/>
      <c r="K12085"/>
      <c r="L12085"/>
      <c r="M12085"/>
      <c r="N12085"/>
      <c r="O12085"/>
      <c r="P12085"/>
      <c r="Q12085"/>
      <c r="U12085"/>
      <c r="V12085">
        <v>0</v>
      </c>
      <c r="W12085" s="253"/>
      <c r="X12085"/>
      <c r="Y12085"/>
      <c r="Z12085"/>
      <c r="AA12085"/>
      <c r="AB12085"/>
      <c r="AC12085"/>
      <c r="AD12085"/>
      <c r="AE12085"/>
      <c r="AF12085"/>
      <c r="AG12085"/>
    </row>
    <row r="12086" spans="1:35" ht="18" hidden="1" x14ac:dyDescent="0.25">
      <c r="A12086" s="249">
        <v>340157</v>
      </c>
      <c r="B12086" s="250" t="s">
        <v>16353</v>
      </c>
      <c r="C12086" s="250" t="s">
        <v>16354</v>
      </c>
      <c r="D12086" s="251" t="s">
        <v>746</v>
      </c>
      <c r="E12086"/>
      <c r="F12086" s="126"/>
      <c r="G12086" s="252"/>
      <c r="H12086"/>
      <c r="I12086" t="s">
        <v>129</v>
      </c>
      <c r="J12086" s="253"/>
      <c r="K12086"/>
      <c r="L12086"/>
      <c r="M12086"/>
      <c r="N12086"/>
      <c r="O12086"/>
      <c r="P12086"/>
      <c r="Q12086"/>
      <c r="U12086"/>
      <c r="V12086">
        <v>0</v>
      </c>
      <c r="W12086" s="253"/>
      <c r="X12086"/>
      <c r="Y12086"/>
      <c r="Z12086"/>
      <c r="AA12086"/>
      <c r="AB12086"/>
      <c r="AC12086"/>
      <c r="AD12086"/>
      <c r="AE12086"/>
      <c r="AF12086"/>
      <c r="AG12086"/>
    </row>
    <row r="12087" spans="1:35" ht="18" x14ac:dyDescent="0.25">
      <c r="A12087" s="249">
        <v>340158</v>
      </c>
      <c r="B12087" s="250" t="s">
        <v>16355</v>
      </c>
      <c r="C12087" s="250" t="s">
        <v>987</v>
      </c>
      <c r="D12087" s="251"/>
      <c r="E12087"/>
      <c r="F12087" s="126"/>
      <c r="G12087" s="252"/>
      <c r="H12087"/>
      <c r="I12087" t="s">
        <v>107</v>
      </c>
      <c r="J12087" s="253"/>
      <c r="K12087"/>
      <c r="L12087"/>
      <c r="M12087"/>
      <c r="N12087"/>
      <c r="O12087"/>
      <c r="P12087"/>
      <c r="Q12087"/>
      <c r="U12087"/>
      <c r="V12087">
        <v>0</v>
      </c>
      <c r="W12087" s="253"/>
      <c r="X12087"/>
      <c r="Y12087"/>
      <c r="Z12087"/>
      <c r="AA12087"/>
      <c r="AB12087"/>
      <c r="AC12087"/>
      <c r="AD12087"/>
      <c r="AE12087"/>
      <c r="AF12087"/>
      <c r="AG12087"/>
      <c r="AH12087" s="115" t="s">
        <v>4308</v>
      </c>
      <c r="AI12087" s="115" t="e">
        <f>VLOOKUP(A12087,'[2]دراسات قانونية'!$A$3:$E$600,1,0)</f>
        <v>#N/A</v>
      </c>
    </row>
    <row r="12088" spans="1:35" ht="18" hidden="1" x14ac:dyDescent="0.25">
      <c r="A12088" s="249">
        <v>340159</v>
      </c>
      <c r="B12088" s="250" t="s">
        <v>16356</v>
      </c>
      <c r="C12088" s="250" t="s">
        <v>340</v>
      </c>
      <c r="D12088" s="251" t="s">
        <v>270</v>
      </c>
      <c r="E12088"/>
      <c r="F12088" s="126"/>
      <c r="G12088" s="252"/>
      <c r="H12088"/>
      <c r="I12088" t="s">
        <v>129</v>
      </c>
      <c r="J12088" s="253"/>
      <c r="K12088"/>
      <c r="L12088"/>
      <c r="M12088"/>
      <c r="N12088"/>
      <c r="O12088"/>
      <c r="P12088"/>
      <c r="Q12088"/>
      <c r="U12088"/>
      <c r="V12088">
        <v>0</v>
      </c>
      <c r="W12088" s="253"/>
      <c r="X12088"/>
      <c r="Y12088"/>
      <c r="Z12088"/>
      <c r="AA12088"/>
      <c r="AB12088"/>
      <c r="AC12088"/>
      <c r="AD12088"/>
      <c r="AE12088"/>
      <c r="AF12088"/>
      <c r="AG12088"/>
    </row>
    <row r="12089" spans="1:35" ht="18" x14ac:dyDescent="0.25">
      <c r="A12089" s="249">
        <v>340160</v>
      </c>
      <c r="B12089" s="250" t="s">
        <v>16357</v>
      </c>
      <c r="C12089" s="250" t="s">
        <v>384</v>
      </c>
      <c r="D12089" s="251"/>
      <c r="E12089"/>
      <c r="F12089" s="126"/>
      <c r="G12089" s="252"/>
      <c r="H12089"/>
      <c r="I12089" t="s">
        <v>107</v>
      </c>
      <c r="J12089" s="253"/>
      <c r="K12089"/>
      <c r="L12089"/>
      <c r="M12089"/>
      <c r="N12089"/>
      <c r="O12089"/>
      <c r="P12089"/>
      <c r="Q12089"/>
      <c r="U12089"/>
      <c r="V12089">
        <v>0</v>
      </c>
      <c r="W12089" s="253"/>
      <c r="X12089"/>
      <c r="Y12089"/>
      <c r="Z12089"/>
      <c r="AA12089"/>
      <c r="AB12089"/>
      <c r="AC12089"/>
      <c r="AD12089"/>
      <c r="AE12089"/>
      <c r="AF12089"/>
      <c r="AG12089"/>
      <c r="AH12089" s="115" t="s">
        <v>4308</v>
      </c>
      <c r="AI12089" s="115" t="e">
        <f>VLOOKUP(A12089,'[2]دراسات قانونية'!$A$3:$E$600,1,0)</f>
        <v>#N/A</v>
      </c>
    </row>
    <row r="12090" spans="1:35" ht="18" hidden="1" x14ac:dyDescent="0.25">
      <c r="A12090" s="249">
        <v>340161</v>
      </c>
      <c r="B12090" s="250" t="s">
        <v>16358</v>
      </c>
      <c r="C12090" s="250" t="s">
        <v>251</v>
      </c>
      <c r="D12090" s="251" t="s">
        <v>230</v>
      </c>
      <c r="E12090"/>
      <c r="F12090" s="126"/>
      <c r="G12090" s="252"/>
      <c r="H12090"/>
      <c r="I12090" t="s">
        <v>129</v>
      </c>
      <c r="J12090" s="253"/>
      <c r="K12090"/>
      <c r="L12090"/>
      <c r="M12090"/>
      <c r="N12090"/>
      <c r="O12090"/>
      <c r="P12090"/>
      <c r="Q12090"/>
      <c r="U12090"/>
      <c r="V12090">
        <v>0</v>
      </c>
      <c r="W12090" s="253"/>
      <c r="X12090"/>
      <c r="Y12090"/>
      <c r="Z12090"/>
      <c r="AA12090"/>
      <c r="AB12090"/>
      <c r="AC12090"/>
      <c r="AD12090"/>
      <c r="AE12090"/>
      <c r="AF12090"/>
      <c r="AG12090"/>
    </row>
    <row r="12091" spans="1:35" ht="18" x14ac:dyDescent="0.25">
      <c r="A12091" s="249">
        <v>340162</v>
      </c>
      <c r="B12091" s="250" t="s">
        <v>16359</v>
      </c>
      <c r="C12091" s="250" t="s">
        <v>212</v>
      </c>
      <c r="D12091" s="251"/>
      <c r="E12091"/>
      <c r="F12091" s="126"/>
      <c r="G12091" s="252"/>
      <c r="H12091"/>
      <c r="I12091" t="s">
        <v>107</v>
      </c>
      <c r="J12091" s="253"/>
      <c r="K12091"/>
      <c r="L12091"/>
      <c r="M12091"/>
      <c r="N12091"/>
      <c r="O12091"/>
      <c r="P12091"/>
      <c r="Q12091"/>
      <c r="U12091"/>
      <c r="V12091">
        <v>0</v>
      </c>
      <c r="W12091" s="253"/>
      <c r="X12091"/>
      <c r="Y12091"/>
      <c r="Z12091"/>
      <c r="AA12091"/>
      <c r="AB12091"/>
      <c r="AC12091"/>
      <c r="AD12091"/>
      <c r="AE12091"/>
      <c r="AF12091"/>
      <c r="AG12091"/>
      <c r="AH12091" s="115" t="s">
        <v>4308</v>
      </c>
      <c r="AI12091" s="115" t="e">
        <f>VLOOKUP(A12091,'[2]دراسات قانونية'!$A$3:$E$600,1,0)</f>
        <v>#N/A</v>
      </c>
    </row>
    <row r="12092" spans="1:35" ht="18" hidden="1" x14ac:dyDescent="0.25">
      <c r="A12092" s="249">
        <v>340163</v>
      </c>
      <c r="B12092" s="250" t="s">
        <v>16360</v>
      </c>
      <c r="C12092" s="250" t="s">
        <v>324</v>
      </c>
      <c r="D12092" s="251" t="s">
        <v>320</v>
      </c>
      <c r="E12092"/>
      <c r="F12092" s="126"/>
      <c r="G12092" s="252"/>
      <c r="H12092"/>
      <c r="I12092" t="s">
        <v>129</v>
      </c>
      <c r="J12092" s="253"/>
      <c r="K12092"/>
      <c r="L12092"/>
      <c r="M12092"/>
      <c r="N12092"/>
      <c r="O12092"/>
      <c r="P12092"/>
      <c r="Q12092"/>
      <c r="U12092"/>
      <c r="V12092">
        <v>0</v>
      </c>
      <c r="W12092" s="253"/>
      <c r="X12092"/>
      <c r="Y12092"/>
      <c r="Z12092"/>
      <c r="AA12092"/>
      <c r="AB12092"/>
      <c r="AC12092"/>
      <c r="AD12092"/>
      <c r="AE12092"/>
      <c r="AF12092"/>
      <c r="AG12092"/>
    </row>
    <row r="12093" spans="1:35" ht="18" hidden="1" x14ac:dyDescent="0.25">
      <c r="A12093" s="249">
        <v>340164</v>
      </c>
      <c r="B12093" s="250" t="s">
        <v>16361</v>
      </c>
      <c r="C12093" s="250" t="s">
        <v>1794</v>
      </c>
      <c r="D12093" s="251" t="s">
        <v>746</v>
      </c>
      <c r="E12093"/>
      <c r="F12093" s="126"/>
      <c r="G12093" s="252"/>
      <c r="H12093"/>
      <c r="I12093" t="s">
        <v>136</v>
      </c>
      <c r="J12093" s="253"/>
      <c r="K12093"/>
      <c r="L12093"/>
      <c r="M12093"/>
      <c r="N12093"/>
      <c r="O12093"/>
      <c r="P12093"/>
      <c r="Q12093"/>
      <c r="U12093"/>
      <c r="V12093">
        <v>0</v>
      </c>
      <c r="W12093" s="253"/>
      <c r="X12093"/>
      <c r="Y12093"/>
      <c r="Z12093"/>
      <c r="AA12093"/>
      <c r="AB12093"/>
      <c r="AC12093"/>
      <c r="AD12093"/>
      <c r="AE12093"/>
      <c r="AF12093"/>
      <c r="AG12093"/>
    </row>
    <row r="12094" spans="1:35" ht="18" hidden="1" x14ac:dyDescent="0.25">
      <c r="A12094" s="249">
        <v>340165</v>
      </c>
      <c r="B12094" s="250" t="s">
        <v>16362</v>
      </c>
      <c r="C12094" s="250" t="s">
        <v>495</v>
      </c>
      <c r="D12094" s="251" t="s">
        <v>222</v>
      </c>
      <c r="E12094"/>
      <c r="F12094" s="126"/>
      <c r="G12094" s="252"/>
      <c r="H12094"/>
      <c r="I12094" t="s">
        <v>129</v>
      </c>
      <c r="J12094" s="253"/>
      <c r="K12094"/>
      <c r="L12094"/>
      <c r="M12094"/>
      <c r="N12094"/>
      <c r="O12094"/>
      <c r="P12094"/>
      <c r="Q12094"/>
      <c r="U12094"/>
      <c r="V12094">
        <v>0</v>
      </c>
      <c r="W12094" s="253"/>
      <c r="X12094"/>
      <c r="Y12094"/>
      <c r="Z12094"/>
      <c r="AA12094"/>
      <c r="AB12094"/>
      <c r="AC12094"/>
      <c r="AD12094"/>
      <c r="AE12094"/>
      <c r="AF12094"/>
      <c r="AG12094"/>
    </row>
    <row r="12095" spans="1:35" ht="18" hidden="1" x14ac:dyDescent="0.25">
      <c r="A12095" s="249">
        <v>340166</v>
      </c>
      <c r="B12095" s="250" t="s">
        <v>16363</v>
      </c>
      <c r="C12095" s="250" t="s">
        <v>209</v>
      </c>
      <c r="D12095" s="251" t="s">
        <v>467</v>
      </c>
      <c r="E12095"/>
      <c r="F12095" s="126"/>
      <c r="G12095" s="252"/>
      <c r="H12095"/>
      <c r="I12095" t="s">
        <v>129</v>
      </c>
      <c r="J12095" s="253"/>
      <c r="K12095"/>
      <c r="L12095"/>
      <c r="M12095"/>
      <c r="N12095"/>
      <c r="O12095"/>
      <c r="P12095"/>
      <c r="Q12095"/>
      <c r="U12095"/>
      <c r="V12095">
        <v>0</v>
      </c>
      <c r="W12095" s="253"/>
      <c r="X12095"/>
      <c r="Y12095"/>
      <c r="Z12095"/>
      <c r="AA12095"/>
      <c r="AB12095"/>
      <c r="AC12095"/>
      <c r="AD12095"/>
      <c r="AE12095"/>
      <c r="AF12095"/>
      <c r="AG12095"/>
    </row>
    <row r="12096" spans="1:35" ht="18" hidden="1" x14ac:dyDescent="0.25">
      <c r="A12096" s="249">
        <v>340167</v>
      </c>
      <c r="B12096" s="250" t="s">
        <v>16364</v>
      </c>
      <c r="C12096" s="250" t="s">
        <v>8761</v>
      </c>
      <c r="D12096" s="251" t="s">
        <v>1112</v>
      </c>
      <c r="E12096"/>
      <c r="F12096" s="126"/>
      <c r="G12096" s="252"/>
      <c r="H12096"/>
      <c r="I12096" t="s">
        <v>136</v>
      </c>
      <c r="J12096" s="253"/>
      <c r="K12096"/>
      <c r="L12096"/>
      <c r="M12096"/>
      <c r="N12096"/>
      <c r="O12096"/>
      <c r="P12096"/>
      <c r="Q12096"/>
      <c r="U12096"/>
      <c r="V12096">
        <v>0</v>
      </c>
      <c r="W12096" s="253"/>
      <c r="X12096"/>
      <c r="Y12096"/>
      <c r="Z12096"/>
      <c r="AA12096"/>
      <c r="AB12096"/>
      <c r="AC12096"/>
      <c r="AD12096"/>
      <c r="AE12096"/>
      <c r="AF12096"/>
      <c r="AG12096"/>
    </row>
    <row r="12097" spans="1:35" ht="18" x14ac:dyDescent="0.25">
      <c r="A12097" s="249">
        <v>340168</v>
      </c>
      <c r="B12097" s="250" t="s">
        <v>16365</v>
      </c>
      <c r="C12097" s="250" t="s">
        <v>15265</v>
      </c>
      <c r="D12097" s="251" t="s">
        <v>435</v>
      </c>
      <c r="E12097"/>
      <c r="F12097" s="126"/>
      <c r="G12097" s="252"/>
      <c r="H12097"/>
      <c r="I12097" t="s">
        <v>107</v>
      </c>
      <c r="J12097" s="253"/>
      <c r="K12097"/>
      <c r="L12097"/>
      <c r="M12097"/>
      <c r="N12097"/>
      <c r="O12097"/>
      <c r="P12097"/>
      <c r="Q12097"/>
      <c r="U12097"/>
      <c r="V12097">
        <v>0</v>
      </c>
      <c r="W12097" s="253"/>
      <c r="X12097"/>
      <c r="Y12097"/>
      <c r="Z12097"/>
      <c r="AA12097"/>
      <c r="AB12097"/>
      <c r="AC12097"/>
      <c r="AD12097"/>
      <c r="AE12097"/>
      <c r="AF12097"/>
      <c r="AG12097"/>
      <c r="AI12097" s="115" t="e">
        <f>VLOOKUP(A12097,'[2]دراسات قانونية'!$A$3:$E$600,1,0)</f>
        <v>#N/A</v>
      </c>
    </row>
    <row r="12098" spans="1:35" ht="18" hidden="1" x14ac:dyDescent="0.25">
      <c r="A12098" s="249">
        <v>340169</v>
      </c>
      <c r="B12098" s="250" t="s">
        <v>16366</v>
      </c>
      <c r="C12098" s="250" t="s">
        <v>16367</v>
      </c>
      <c r="D12098" s="251" t="s">
        <v>12423</v>
      </c>
      <c r="E12098"/>
      <c r="F12098" s="126"/>
      <c r="G12098" s="252"/>
      <c r="H12098"/>
      <c r="I12098" t="s">
        <v>199</v>
      </c>
      <c r="J12098" s="253"/>
      <c r="K12098"/>
      <c r="L12098"/>
      <c r="M12098"/>
      <c r="N12098"/>
      <c r="O12098"/>
      <c r="P12098"/>
      <c r="Q12098"/>
      <c r="U12098"/>
      <c r="V12098">
        <v>0</v>
      </c>
      <c r="W12098" s="253"/>
      <c r="X12098"/>
      <c r="Y12098"/>
      <c r="Z12098"/>
      <c r="AA12098"/>
      <c r="AB12098"/>
      <c r="AC12098"/>
      <c r="AD12098"/>
      <c r="AE12098"/>
      <c r="AF12098"/>
      <c r="AG12098"/>
    </row>
    <row r="12099" spans="1:35" ht="18" hidden="1" x14ac:dyDescent="0.25">
      <c r="A12099" s="249">
        <v>340170</v>
      </c>
      <c r="B12099" s="250" t="s">
        <v>16368</v>
      </c>
      <c r="C12099" s="250" t="s">
        <v>543</v>
      </c>
      <c r="D12099" s="251" t="s">
        <v>585</v>
      </c>
      <c r="E12099"/>
      <c r="F12099" s="126"/>
      <c r="G12099" s="252"/>
      <c r="H12099"/>
      <c r="I12099" t="s">
        <v>129</v>
      </c>
      <c r="J12099" s="253"/>
      <c r="K12099"/>
      <c r="L12099"/>
      <c r="M12099"/>
      <c r="N12099"/>
      <c r="O12099"/>
      <c r="P12099"/>
      <c r="Q12099"/>
      <c r="U12099"/>
      <c r="V12099">
        <v>0</v>
      </c>
      <c r="W12099" s="253"/>
      <c r="X12099"/>
      <c r="Y12099"/>
      <c r="Z12099"/>
      <c r="AA12099"/>
      <c r="AB12099"/>
      <c r="AC12099"/>
      <c r="AD12099"/>
      <c r="AE12099"/>
      <c r="AF12099"/>
      <c r="AG12099"/>
    </row>
    <row r="12100" spans="1:35" ht="18" hidden="1" x14ac:dyDescent="0.25">
      <c r="A12100" s="249">
        <v>340171</v>
      </c>
      <c r="B12100" s="250" t="s">
        <v>9699</v>
      </c>
      <c r="C12100" s="250" t="s">
        <v>11207</v>
      </c>
      <c r="D12100" s="251" t="s">
        <v>701</v>
      </c>
      <c r="E12100"/>
      <c r="F12100" s="126"/>
      <c r="G12100" s="252"/>
      <c r="H12100"/>
      <c r="I12100" t="s">
        <v>129</v>
      </c>
      <c r="J12100" s="253"/>
      <c r="K12100"/>
      <c r="L12100"/>
      <c r="M12100"/>
      <c r="N12100"/>
      <c r="O12100"/>
      <c r="P12100"/>
      <c r="Q12100"/>
      <c r="U12100"/>
      <c r="V12100">
        <v>0</v>
      </c>
      <c r="W12100" s="253"/>
      <c r="X12100"/>
      <c r="Y12100"/>
      <c r="Z12100"/>
      <c r="AA12100"/>
      <c r="AB12100"/>
      <c r="AC12100"/>
      <c r="AD12100"/>
      <c r="AE12100"/>
      <c r="AF12100"/>
      <c r="AG12100"/>
    </row>
    <row r="12101" spans="1:35" ht="18" x14ac:dyDescent="0.25">
      <c r="A12101" s="249">
        <v>340172</v>
      </c>
      <c r="B12101" s="250" t="s">
        <v>16369</v>
      </c>
      <c r="C12101" s="250" t="s">
        <v>227</v>
      </c>
      <c r="D12101" s="251" t="s">
        <v>235</v>
      </c>
      <c r="E12101"/>
      <c r="F12101" s="126"/>
      <c r="G12101" s="252"/>
      <c r="H12101"/>
      <c r="I12101" t="s">
        <v>107</v>
      </c>
      <c r="J12101" s="253"/>
      <c r="K12101"/>
      <c r="L12101"/>
      <c r="M12101"/>
      <c r="N12101"/>
      <c r="O12101"/>
      <c r="P12101"/>
      <c r="Q12101"/>
      <c r="U12101"/>
      <c r="V12101">
        <v>0</v>
      </c>
      <c r="W12101" s="253"/>
      <c r="X12101"/>
      <c r="Y12101"/>
      <c r="Z12101"/>
      <c r="AA12101"/>
      <c r="AB12101"/>
      <c r="AC12101"/>
      <c r="AD12101"/>
      <c r="AE12101"/>
      <c r="AF12101"/>
      <c r="AG12101"/>
      <c r="AI12101" s="115" t="e">
        <f>VLOOKUP(A12101,'[2]دراسات قانونية'!$A$3:$E$600,1,0)</f>
        <v>#N/A</v>
      </c>
    </row>
    <row r="12102" spans="1:35" ht="18" hidden="1" x14ac:dyDescent="0.25">
      <c r="A12102" s="249">
        <v>340173</v>
      </c>
      <c r="B12102" s="250" t="s">
        <v>6014</v>
      </c>
      <c r="C12102" s="250" t="s">
        <v>8765</v>
      </c>
      <c r="D12102" s="251" t="s">
        <v>588</v>
      </c>
      <c r="E12102"/>
      <c r="F12102" s="126"/>
      <c r="G12102" s="252"/>
      <c r="H12102"/>
      <c r="I12102" t="s">
        <v>129</v>
      </c>
      <c r="J12102" s="253"/>
      <c r="K12102"/>
      <c r="L12102"/>
      <c r="M12102"/>
      <c r="N12102"/>
      <c r="O12102"/>
      <c r="P12102"/>
      <c r="Q12102"/>
      <c r="U12102"/>
      <c r="V12102">
        <v>0</v>
      </c>
      <c r="W12102" s="253"/>
      <c r="X12102"/>
      <c r="Y12102"/>
      <c r="Z12102"/>
      <c r="AA12102"/>
      <c r="AB12102"/>
      <c r="AC12102"/>
      <c r="AD12102"/>
      <c r="AE12102"/>
      <c r="AF12102"/>
      <c r="AG12102"/>
    </row>
    <row r="12103" spans="1:35" ht="18" hidden="1" x14ac:dyDescent="0.25">
      <c r="A12103" s="249">
        <v>340174</v>
      </c>
      <c r="B12103" s="250" t="s">
        <v>16370</v>
      </c>
      <c r="C12103" s="250" t="s">
        <v>212</v>
      </c>
      <c r="D12103" s="251" t="e">
        <v>#N/A</v>
      </c>
      <c r="E12103"/>
      <c r="F12103" s="126"/>
      <c r="G12103" s="252"/>
      <c r="H12103"/>
      <c r="I12103" t="s">
        <v>129</v>
      </c>
      <c r="J12103" s="253"/>
      <c r="K12103"/>
      <c r="L12103"/>
      <c r="M12103"/>
      <c r="N12103"/>
      <c r="O12103"/>
      <c r="P12103"/>
      <c r="Q12103"/>
      <c r="U12103"/>
      <c r="V12103">
        <v>0</v>
      </c>
      <c r="W12103" s="253"/>
      <c r="X12103"/>
      <c r="Y12103"/>
      <c r="Z12103"/>
      <c r="AA12103"/>
      <c r="AB12103"/>
      <c r="AC12103"/>
      <c r="AD12103"/>
      <c r="AE12103"/>
      <c r="AF12103"/>
      <c r="AG12103"/>
      <c r="AH12103" s="115" t="s">
        <v>4308</v>
      </c>
    </row>
    <row r="12104" spans="1:35" ht="18" hidden="1" x14ac:dyDescent="0.25">
      <c r="A12104" s="249">
        <v>340175</v>
      </c>
      <c r="B12104" s="250" t="s">
        <v>13432</v>
      </c>
      <c r="C12104" s="250" t="s">
        <v>499</v>
      </c>
      <c r="D12104" s="251" t="s">
        <v>270</v>
      </c>
      <c r="E12104"/>
      <c r="F12104" s="126"/>
      <c r="G12104" s="252"/>
      <c r="H12104"/>
      <c r="I12104" t="s">
        <v>129</v>
      </c>
      <c r="J12104" s="253"/>
      <c r="K12104"/>
      <c r="L12104"/>
      <c r="M12104"/>
      <c r="N12104"/>
      <c r="O12104"/>
      <c r="P12104"/>
      <c r="Q12104"/>
      <c r="U12104"/>
      <c r="V12104">
        <v>0</v>
      </c>
      <c r="W12104" s="253"/>
      <c r="X12104"/>
      <c r="Y12104"/>
      <c r="Z12104"/>
      <c r="AA12104"/>
      <c r="AB12104"/>
      <c r="AC12104"/>
      <c r="AD12104"/>
      <c r="AE12104"/>
      <c r="AF12104"/>
      <c r="AG12104"/>
    </row>
    <row r="12105" spans="1:35" ht="18" x14ac:dyDescent="0.25">
      <c r="A12105" s="249">
        <v>340176</v>
      </c>
      <c r="B12105" s="250" t="s">
        <v>16371</v>
      </c>
      <c r="C12105" s="250" t="s">
        <v>500</v>
      </c>
      <c r="D12105" s="251" t="s">
        <v>445</v>
      </c>
      <c r="E12105"/>
      <c r="F12105" s="126"/>
      <c r="G12105" s="252"/>
      <c r="H12105"/>
      <c r="I12105" t="s">
        <v>107</v>
      </c>
      <c r="J12105" s="253"/>
      <c r="K12105"/>
      <c r="L12105"/>
      <c r="M12105"/>
      <c r="N12105"/>
      <c r="O12105"/>
      <c r="P12105"/>
      <c r="Q12105"/>
      <c r="U12105"/>
      <c r="V12105">
        <v>0</v>
      </c>
      <c r="W12105" s="253"/>
      <c r="X12105"/>
      <c r="Y12105"/>
      <c r="Z12105"/>
      <c r="AA12105"/>
      <c r="AB12105"/>
      <c r="AC12105"/>
      <c r="AD12105"/>
      <c r="AE12105"/>
      <c r="AF12105"/>
      <c r="AG12105"/>
      <c r="AI12105" s="115" t="e">
        <f>VLOOKUP(A12105,'[2]دراسات قانونية'!$A$3:$E$600,1,0)</f>
        <v>#N/A</v>
      </c>
    </row>
    <row r="12106" spans="1:35" ht="18" x14ac:dyDescent="0.25">
      <c r="A12106" s="249">
        <v>340177</v>
      </c>
      <c r="B12106" s="250" t="s">
        <v>16372</v>
      </c>
      <c r="C12106" s="250" t="s">
        <v>4109</v>
      </c>
      <c r="D12106" s="251"/>
      <c r="E12106"/>
      <c r="F12106" s="126"/>
      <c r="G12106" s="252"/>
      <c r="H12106"/>
      <c r="I12106" t="s">
        <v>107</v>
      </c>
      <c r="J12106" s="253"/>
      <c r="K12106"/>
      <c r="L12106"/>
      <c r="M12106"/>
      <c r="N12106"/>
      <c r="O12106"/>
      <c r="P12106"/>
      <c r="Q12106"/>
      <c r="U12106"/>
      <c r="V12106">
        <v>0</v>
      </c>
      <c r="W12106" s="253"/>
      <c r="X12106"/>
      <c r="Y12106"/>
      <c r="Z12106"/>
      <c r="AA12106"/>
      <c r="AB12106"/>
      <c r="AC12106"/>
      <c r="AD12106"/>
      <c r="AE12106"/>
      <c r="AF12106"/>
      <c r="AG12106"/>
      <c r="AH12106" s="115" t="s">
        <v>4308</v>
      </c>
      <c r="AI12106" s="115" t="e">
        <f>VLOOKUP(A12106,'[2]دراسات قانونية'!$A$3:$E$600,1,0)</f>
        <v>#N/A</v>
      </c>
    </row>
    <row r="12107" spans="1:35" ht="18" hidden="1" x14ac:dyDescent="0.25">
      <c r="A12107" s="249">
        <v>340178</v>
      </c>
      <c r="B12107" s="250" t="s">
        <v>16373</v>
      </c>
      <c r="C12107" s="250" t="s">
        <v>324</v>
      </c>
      <c r="D12107" s="251" t="s">
        <v>1397</v>
      </c>
      <c r="E12107"/>
      <c r="F12107" s="126"/>
      <c r="G12107" s="252"/>
      <c r="H12107"/>
      <c r="I12107" t="s">
        <v>136</v>
      </c>
      <c r="J12107" s="253"/>
      <c r="K12107"/>
      <c r="L12107"/>
      <c r="M12107"/>
      <c r="N12107"/>
      <c r="O12107"/>
      <c r="P12107"/>
      <c r="Q12107"/>
      <c r="U12107"/>
      <c r="V12107">
        <v>0</v>
      </c>
      <c r="W12107" s="253"/>
      <c r="X12107"/>
      <c r="Y12107"/>
      <c r="Z12107"/>
      <c r="AA12107"/>
      <c r="AB12107"/>
      <c r="AC12107"/>
      <c r="AD12107"/>
      <c r="AE12107"/>
      <c r="AF12107"/>
      <c r="AG12107"/>
    </row>
    <row r="12108" spans="1:35" ht="18" hidden="1" x14ac:dyDescent="0.25">
      <c r="A12108" s="249">
        <v>340179</v>
      </c>
      <c r="B12108" s="250" t="s">
        <v>16374</v>
      </c>
      <c r="C12108" s="250" t="s">
        <v>244</v>
      </c>
      <c r="D12108" s="251" t="s">
        <v>16212</v>
      </c>
      <c r="E12108"/>
      <c r="F12108" s="126"/>
      <c r="G12108" s="252"/>
      <c r="H12108"/>
      <c r="I12108" t="s">
        <v>129</v>
      </c>
      <c r="J12108" s="253"/>
      <c r="K12108"/>
      <c r="L12108"/>
      <c r="M12108"/>
      <c r="N12108"/>
      <c r="O12108"/>
      <c r="P12108"/>
      <c r="Q12108"/>
      <c r="U12108"/>
      <c r="V12108">
        <v>0</v>
      </c>
      <c r="W12108" s="253"/>
      <c r="X12108"/>
      <c r="Y12108"/>
      <c r="Z12108"/>
      <c r="AA12108"/>
      <c r="AB12108"/>
      <c r="AC12108"/>
      <c r="AD12108"/>
      <c r="AE12108"/>
      <c r="AF12108"/>
      <c r="AG12108"/>
    </row>
    <row r="12109" spans="1:35" ht="18" hidden="1" x14ac:dyDescent="0.25">
      <c r="A12109" s="249">
        <v>340180</v>
      </c>
      <c r="B12109" s="250" t="s">
        <v>16375</v>
      </c>
      <c r="C12109" s="250" t="s">
        <v>295</v>
      </c>
      <c r="D12109" s="251" t="s">
        <v>11088</v>
      </c>
      <c r="E12109"/>
      <c r="F12109" s="126"/>
      <c r="G12109" s="252"/>
      <c r="H12109"/>
      <c r="I12109" t="s">
        <v>129</v>
      </c>
      <c r="J12109" s="253"/>
      <c r="K12109"/>
      <c r="L12109"/>
      <c r="M12109"/>
      <c r="N12109"/>
      <c r="O12109"/>
      <c r="P12109"/>
      <c r="Q12109"/>
      <c r="R12109" s="115">
        <v>9483</v>
      </c>
      <c r="S12109" s="115">
        <v>45722</v>
      </c>
      <c r="T12109" s="115">
        <v>50000</v>
      </c>
      <c r="U12109"/>
      <c r="V12109">
        <v>0</v>
      </c>
      <c r="W12109" s="253"/>
      <c r="X12109"/>
      <c r="Y12109"/>
      <c r="Z12109"/>
      <c r="AA12109"/>
      <c r="AB12109"/>
      <c r="AC12109"/>
      <c r="AD12109"/>
      <c r="AE12109"/>
      <c r="AF12109"/>
      <c r="AG12109"/>
    </row>
    <row r="12110" spans="1:35" ht="18" hidden="1" x14ac:dyDescent="0.25">
      <c r="A12110" s="249">
        <v>340181</v>
      </c>
      <c r="B12110" s="250" t="s">
        <v>16376</v>
      </c>
      <c r="C12110" s="250" t="s">
        <v>1844</v>
      </c>
      <c r="D12110" s="251" t="s">
        <v>1261</v>
      </c>
      <c r="E12110"/>
      <c r="F12110" s="126"/>
      <c r="G12110" s="252"/>
      <c r="H12110"/>
      <c r="I12110" t="s">
        <v>129</v>
      </c>
      <c r="J12110" s="253"/>
      <c r="K12110"/>
      <c r="L12110"/>
      <c r="M12110"/>
      <c r="N12110"/>
      <c r="O12110"/>
      <c r="P12110"/>
      <c r="Q12110"/>
      <c r="U12110"/>
      <c r="V12110">
        <v>0</v>
      </c>
      <c r="W12110" s="253"/>
      <c r="X12110"/>
      <c r="Y12110"/>
      <c r="Z12110"/>
      <c r="AA12110"/>
      <c r="AB12110"/>
      <c r="AC12110"/>
      <c r="AD12110"/>
      <c r="AE12110"/>
      <c r="AF12110"/>
      <c r="AG12110"/>
    </row>
    <row r="12111" spans="1:35" ht="18" hidden="1" x14ac:dyDescent="0.25">
      <c r="A12111" s="249">
        <v>340182</v>
      </c>
      <c r="B12111" s="250" t="s">
        <v>16377</v>
      </c>
      <c r="C12111" s="250" t="s">
        <v>520</v>
      </c>
      <c r="D12111" s="251" t="s">
        <v>830</v>
      </c>
      <c r="E12111"/>
      <c r="F12111" s="126"/>
      <c r="G12111" s="252"/>
      <c r="H12111"/>
      <c r="I12111" t="s">
        <v>129</v>
      </c>
      <c r="J12111" s="253"/>
      <c r="K12111"/>
      <c r="L12111"/>
      <c r="M12111"/>
      <c r="N12111"/>
      <c r="O12111"/>
      <c r="P12111"/>
      <c r="Q12111"/>
      <c r="U12111"/>
      <c r="V12111">
        <v>0</v>
      </c>
      <c r="W12111" s="253"/>
      <c r="X12111"/>
      <c r="Y12111"/>
      <c r="Z12111"/>
      <c r="AA12111"/>
      <c r="AB12111"/>
      <c r="AC12111"/>
      <c r="AD12111"/>
      <c r="AE12111"/>
      <c r="AF12111"/>
      <c r="AG12111"/>
    </row>
    <row r="12112" spans="1:35" ht="18" hidden="1" x14ac:dyDescent="0.25">
      <c r="A12112" s="249">
        <v>340183</v>
      </c>
      <c r="B12112" s="250" t="s">
        <v>16378</v>
      </c>
      <c r="C12112" s="250" t="s">
        <v>570</v>
      </c>
      <c r="D12112" s="251" t="s">
        <v>1074</v>
      </c>
      <c r="E12112"/>
      <c r="F12112" s="126"/>
      <c r="G12112" s="252"/>
      <c r="H12112"/>
      <c r="I12112" t="s">
        <v>129</v>
      </c>
      <c r="J12112" s="253"/>
      <c r="K12112"/>
      <c r="L12112"/>
      <c r="M12112"/>
      <c r="N12112"/>
      <c r="O12112"/>
      <c r="P12112"/>
      <c r="Q12112"/>
      <c r="R12112" s="115">
        <v>9357</v>
      </c>
      <c r="S12112" s="115">
        <v>45721</v>
      </c>
      <c r="T12112" s="115">
        <v>287000</v>
      </c>
      <c r="U12112"/>
      <c r="V12112">
        <v>0</v>
      </c>
      <c r="W12112" s="253"/>
      <c r="X12112"/>
      <c r="Y12112"/>
      <c r="Z12112"/>
      <c r="AA12112"/>
      <c r="AB12112"/>
      <c r="AC12112"/>
      <c r="AD12112"/>
      <c r="AE12112"/>
      <c r="AF12112"/>
      <c r="AG12112"/>
      <c r="AI12112" s="115" t="e">
        <f>VLOOKUP(A12112,'[2]دراسات قانونية'!$A$3:$E$600,1,0)</f>
        <v>#N/A</v>
      </c>
    </row>
    <row r="12113" spans="1:35" ht="18" x14ac:dyDescent="0.25">
      <c r="A12113" s="249">
        <v>340184</v>
      </c>
      <c r="B12113" s="250" t="s">
        <v>16379</v>
      </c>
      <c r="C12113" s="250" t="s">
        <v>561</v>
      </c>
      <c r="D12113" s="251" t="s">
        <v>2343</v>
      </c>
      <c r="E12113"/>
      <c r="F12113" s="126"/>
      <c r="G12113" s="252"/>
      <c r="H12113"/>
      <c r="I12113" t="s">
        <v>107</v>
      </c>
      <c r="J12113" s="253"/>
      <c r="K12113"/>
      <c r="L12113"/>
      <c r="M12113"/>
      <c r="N12113"/>
      <c r="O12113"/>
      <c r="P12113"/>
      <c r="Q12113"/>
      <c r="U12113"/>
      <c r="V12113">
        <v>0</v>
      </c>
      <c r="W12113" s="253"/>
      <c r="X12113"/>
      <c r="Y12113"/>
      <c r="Z12113"/>
      <c r="AA12113"/>
      <c r="AB12113"/>
      <c r="AC12113"/>
      <c r="AD12113"/>
      <c r="AE12113"/>
      <c r="AF12113"/>
      <c r="AG12113"/>
      <c r="AI12113" s="115" t="e">
        <f>VLOOKUP(A12113,'[2]دراسات قانونية'!$A$3:$E$600,1,0)</f>
        <v>#N/A</v>
      </c>
    </row>
    <row r="12114" spans="1:35" ht="18" hidden="1" x14ac:dyDescent="0.25">
      <c r="A12114" s="249">
        <v>340185</v>
      </c>
      <c r="B12114" s="250" t="s">
        <v>16380</v>
      </c>
      <c r="C12114" s="250" t="s">
        <v>16381</v>
      </c>
      <c r="D12114" s="251" t="s">
        <v>220</v>
      </c>
      <c r="E12114"/>
      <c r="F12114" s="126"/>
      <c r="G12114" s="252"/>
      <c r="H12114"/>
      <c r="I12114" t="s">
        <v>129</v>
      </c>
      <c r="J12114" s="253"/>
      <c r="K12114"/>
      <c r="L12114"/>
      <c r="M12114"/>
      <c r="N12114"/>
      <c r="O12114"/>
      <c r="P12114"/>
      <c r="Q12114"/>
      <c r="U12114"/>
      <c r="V12114">
        <v>0</v>
      </c>
      <c r="W12114" s="253"/>
      <c r="X12114"/>
      <c r="Y12114"/>
      <c r="Z12114"/>
      <c r="AA12114"/>
      <c r="AB12114"/>
      <c r="AC12114"/>
      <c r="AD12114"/>
      <c r="AE12114"/>
      <c r="AF12114"/>
      <c r="AG12114"/>
    </row>
    <row r="12115" spans="1:35" ht="18" hidden="1" x14ac:dyDescent="0.25">
      <c r="A12115" s="249">
        <v>340186</v>
      </c>
      <c r="B12115" s="250" t="s">
        <v>16382</v>
      </c>
      <c r="C12115" s="250" t="s">
        <v>16383</v>
      </c>
      <c r="D12115" s="251" t="s">
        <v>220</v>
      </c>
      <c r="E12115"/>
      <c r="F12115" s="126"/>
      <c r="G12115" s="252"/>
      <c r="H12115"/>
      <c r="I12115" t="s">
        <v>129</v>
      </c>
      <c r="J12115" s="253"/>
      <c r="K12115"/>
      <c r="L12115"/>
      <c r="M12115"/>
      <c r="N12115"/>
      <c r="O12115"/>
      <c r="P12115"/>
      <c r="Q12115"/>
      <c r="U12115"/>
      <c r="V12115">
        <v>0</v>
      </c>
      <c r="W12115" s="253"/>
      <c r="X12115"/>
      <c r="Y12115"/>
      <c r="Z12115"/>
      <c r="AA12115"/>
      <c r="AB12115"/>
      <c r="AC12115"/>
      <c r="AD12115"/>
      <c r="AE12115"/>
      <c r="AF12115"/>
      <c r="AG12115"/>
    </row>
    <row r="12116" spans="1:35" ht="18" x14ac:dyDescent="0.25">
      <c r="A12116" s="249">
        <v>340187</v>
      </c>
      <c r="B12116" s="250" t="s">
        <v>16384</v>
      </c>
      <c r="C12116" s="250" t="s">
        <v>489</v>
      </c>
      <c r="D12116" s="251" t="s">
        <v>470</v>
      </c>
      <c r="E12116"/>
      <c r="F12116" s="126"/>
      <c r="G12116" s="252"/>
      <c r="H12116"/>
      <c r="I12116" t="s">
        <v>107</v>
      </c>
      <c r="J12116" s="253"/>
      <c r="K12116"/>
      <c r="L12116"/>
      <c r="M12116"/>
      <c r="N12116"/>
      <c r="O12116"/>
      <c r="P12116"/>
      <c r="Q12116"/>
      <c r="U12116"/>
      <c r="V12116">
        <v>0</v>
      </c>
      <c r="W12116" s="253"/>
      <c r="X12116"/>
      <c r="Y12116"/>
      <c r="Z12116"/>
      <c r="AA12116"/>
      <c r="AB12116"/>
      <c r="AC12116"/>
      <c r="AD12116"/>
      <c r="AE12116"/>
      <c r="AF12116"/>
      <c r="AG12116"/>
      <c r="AI12116" s="115" t="e">
        <f>VLOOKUP(A12116,'[2]دراسات قانونية'!$A$3:$E$600,1,0)</f>
        <v>#N/A</v>
      </c>
    </row>
    <row r="12117" spans="1:35" ht="18" hidden="1" x14ac:dyDescent="0.25">
      <c r="A12117" s="249">
        <v>340188</v>
      </c>
      <c r="B12117" s="250" t="s">
        <v>16385</v>
      </c>
      <c r="C12117" s="250" t="s">
        <v>335</v>
      </c>
      <c r="D12117" s="251" t="s">
        <v>265</v>
      </c>
      <c r="E12117"/>
      <c r="F12117" s="126"/>
      <c r="G12117" s="252"/>
      <c r="H12117"/>
      <c r="I12117" t="s">
        <v>136</v>
      </c>
      <c r="J12117" s="253"/>
      <c r="K12117"/>
      <c r="L12117"/>
      <c r="M12117"/>
      <c r="N12117"/>
      <c r="O12117"/>
      <c r="P12117"/>
      <c r="Q12117"/>
      <c r="U12117"/>
      <c r="V12117">
        <v>0</v>
      </c>
      <c r="W12117" s="253"/>
      <c r="X12117"/>
      <c r="Y12117"/>
      <c r="Z12117"/>
      <c r="AA12117"/>
      <c r="AB12117"/>
      <c r="AC12117"/>
      <c r="AD12117"/>
      <c r="AE12117"/>
      <c r="AF12117"/>
      <c r="AG12117"/>
    </row>
    <row r="12118" spans="1:35" ht="18" x14ac:dyDescent="0.25">
      <c r="A12118" s="249">
        <v>340189</v>
      </c>
      <c r="B12118" s="250" t="s">
        <v>16386</v>
      </c>
      <c r="C12118" s="250" t="s">
        <v>279</v>
      </c>
      <c r="D12118" s="251" t="e">
        <v>#N/A</v>
      </c>
      <c r="E12118"/>
      <c r="F12118" s="126"/>
      <c r="G12118" s="252"/>
      <c r="H12118"/>
      <c r="I12118" t="s">
        <v>107</v>
      </c>
      <c r="J12118" s="253"/>
      <c r="K12118"/>
      <c r="L12118"/>
      <c r="M12118"/>
      <c r="N12118"/>
      <c r="O12118"/>
      <c r="P12118"/>
      <c r="Q12118"/>
      <c r="U12118"/>
      <c r="V12118">
        <v>0</v>
      </c>
      <c r="W12118" s="253"/>
      <c r="X12118"/>
      <c r="Y12118"/>
      <c r="Z12118"/>
      <c r="AA12118"/>
      <c r="AB12118"/>
      <c r="AC12118"/>
      <c r="AD12118"/>
      <c r="AE12118"/>
      <c r="AF12118"/>
      <c r="AG12118"/>
      <c r="AH12118" s="115" t="s">
        <v>4308</v>
      </c>
      <c r="AI12118" s="115" t="e">
        <f>VLOOKUP(A12118,'[2]دراسات قانونية'!$A$3:$E$600,1,0)</f>
        <v>#N/A</v>
      </c>
    </row>
    <row r="12119" spans="1:35" ht="18" hidden="1" x14ac:dyDescent="0.25">
      <c r="A12119" s="249">
        <v>340190</v>
      </c>
      <c r="B12119" s="250" t="s">
        <v>16387</v>
      </c>
      <c r="C12119" s="250" t="s">
        <v>252</v>
      </c>
      <c r="D12119" s="251" t="s">
        <v>633</v>
      </c>
      <c r="E12119"/>
      <c r="F12119" s="126"/>
      <c r="G12119" s="252"/>
      <c r="H12119"/>
      <c r="I12119" t="s">
        <v>199</v>
      </c>
      <c r="J12119" s="253"/>
      <c r="K12119"/>
      <c r="L12119"/>
      <c r="M12119"/>
      <c r="N12119"/>
      <c r="O12119"/>
      <c r="P12119"/>
      <c r="Q12119"/>
      <c r="U12119"/>
      <c r="V12119">
        <v>0</v>
      </c>
      <c r="W12119" s="253"/>
      <c r="X12119"/>
      <c r="Y12119"/>
      <c r="Z12119"/>
      <c r="AA12119"/>
      <c r="AB12119"/>
      <c r="AC12119"/>
      <c r="AD12119"/>
      <c r="AE12119"/>
      <c r="AF12119"/>
      <c r="AG12119"/>
    </row>
    <row r="12120" spans="1:35" ht="18" x14ac:dyDescent="0.25">
      <c r="A12120" s="249">
        <v>340191</v>
      </c>
      <c r="B12120" s="250" t="s">
        <v>16388</v>
      </c>
      <c r="C12120" s="250" t="s">
        <v>212</v>
      </c>
      <c r="D12120" s="251" t="s">
        <v>220</v>
      </c>
      <c r="E12120"/>
      <c r="F12120" s="126"/>
      <c r="G12120" s="252"/>
      <c r="H12120"/>
      <c r="I12120" t="s">
        <v>107</v>
      </c>
      <c r="J12120" s="253"/>
      <c r="K12120"/>
      <c r="L12120"/>
      <c r="M12120"/>
      <c r="N12120"/>
      <c r="O12120"/>
      <c r="P12120"/>
      <c r="Q12120"/>
      <c r="U12120"/>
      <c r="V12120">
        <v>0</v>
      </c>
      <c r="W12120" s="253"/>
      <c r="X12120"/>
      <c r="Y12120"/>
      <c r="Z12120"/>
      <c r="AA12120"/>
      <c r="AB12120"/>
      <c r="AC12120"/>
      <c r="AD12120"/>
      <c r="AE12120"/>
      <c r="AF12120"/>
      <c r="AG12120"/>
      <c r="AI12120" s="115" t="e">
        <f>VLOOKUP(A12120,'[2]دراسات قانونية'!$A$3:$E$600,1,0)</f>
        <v>#N/A</v>
      </c>
    </row>
    <row r="12121" spans="1:35" ht="18" hidden="1" x14ac:dyDescent="0.25">
      <c r="A12121" s="249">
        <v>340192</v>
      </c>
      <c r="B12121" s="250" t="s">
        <v>16389</v>
      </c>
      <c r="C12121" s="250" t="s">
        <v>212</v>
      </c>
      <c r="D12121" s="251" t="s">
        <v>16390</v>
      </c>
      <c r="E12121"/>
      <c r="F12121" s="126"/>
      <c r="G12121" s="252"/>
      <c r="H12121"/>
      <c r="I12121" t="s">
        <v>129</v>
      </c>
      <c r="J12121" s="253"/>
      <c r="K12121"/>
      <c r="L12121"/>
      <c r="M12121"/>
      <c r="N12121"/>
      <c r="O12121"/>
      <c r="P12121"/>
      <c r="Q12121"/>
      <c r="U12121"/>
      <c r="V12121">
        <v>0</v>
      </c>
      <c r="W12121" s="253"/>
      <c r="X12121"/>
      <c r="Y12121"/>
      <c r="Z12121"/>
      <c r="AA12121"/>
      <c r="AB12121"/>
      <c r="AC12121"/>
      <c r="AD12121"/>
      <c r="AE12121"/>
      <c r="AF12121"/>
      <c r="AG12121"/>
    </row>
    <row r="12122" spans="1:35" ht="18" hidden="1" x14ac:dyDescent="0.25">
      <c r="A12122" s="249">
        <v>340193</v>
      </c>
      <c r="B12122" s="250" t="s">
        <v>16391</v>
      </c>
      <c r="C12122" s="250" t="s">
        <v>16392</v>
      </c>
      <c r="D12122" s="251" t="s">
        <v>415</v>
      </c>
      <c r="E12122"/>
      <c r="F12122" s="126"/>
      <c r="G12122" s="252"/>
      <c r="H12122"/>
      <c r="I12122" t="s">
        <v>129</v>
      </c>
      <c r="J12122" s="253"/>
      <c r="K12122"/>
      <c r="L12122"/>
      <c r="M12122"/>
      <c r="N12122"/>
      <c r="O12122"/>
      <c r="P12122"/>
      <c r="Q12122"/>
      <c r="U12122"/>
      <c r="V12122">
        <v>0</v>
      </c>
      <c r="W12122" s="253"/>
      <c r="X12122"/>
      <c r="Y12122"/>
      <c r="Z12122"/>
      <c r="AA12122"/>
      <c r="AB12122"/>
      <c r="AC12122"/>
      <c r="AD12122"/>
      <c r="AE12122"/>
      <c r="AF12122"/>
      <c r="AG12122"/>
    </row>
    <row r="12123" spans="1:35" ht="18" hidden="1" x14ac:dyDescent="0.25">
      <c r="A12123" s="249">
        <v>340194</v>
      </c>
      <c r="B12123" s="250" t="s">
        <v>16393</v>
      </c>
      <c r="C12123" s="250" t="s">
        <v>512</v>
      </c>
      <c r="D12123" s="251" t="s">
        <v>528</v>
      </c>
      <c r="E12123"/>
      <c r="F12123" s="126"/>
      <c r="G12123" s="252"/>
      <c r="H12123"/>
      <c r="I12123" t="s">
        <v>129</v>
      </c>
      <c r="J12123" s="253"/>
      <c r="K12123"/>
      <c r="L12123"/>
      <c r="M12123"/>
      <c r="N12123"/>
      <c r="O12123"/>
      <c r="P12123"/>
      <c r="Q12123"/>
      <c r="U12123"/>
      <c r="V12123">
        <v>0</v>
      </c>
      <c r="W12123" s="253"/>
      <c r="X12123"/>
      <c r="Y12123"/>
      <c r="Z12123"/>
      <c r="AA12123"/>
      <c r="AB12123"/>
      <c r="AC12123"/>
      <c r="AD12123"/>
      <c r="AE12123"/>
      <c r="AF12123"/>
      <c r="AG12123"/>
    </row>
    <row r="12124" spans="1:35" ht="18" x14ac:dyDescent="0.25">
      <c r="A12124" s="249">
        <v>340195</v>
      </c>
      <c r="B12124" s="250" t="s">
        <v>16394</v>
      </c>
      <c r="C12124" s="250" t="s">
        <v>700</v>
      </c>
      <c r="D12124" s="251" t="e">
        <v>#N/A</v>
      </c>
      <c r="E12124"/>
      <c r="F12124" s="126"/>
      <c r="G12124" s="252"/>
      <c r="H12124"/>
      <c r="I12124" t="s">
        <v>107</v>
      </c>
      <c r="J12124" s="253"/>
      <c r="K12124"/>
      <c r="L12124"/>
      <c r="M12124"/>
      <c r="N12124"/>
      <c r="O12124"/>
      <c r="P12124"/>
      <c r="Q12124"/>
      <c r="U12124"/>
      <c r="V12124">
        <v>0</v>
      </c>
      <c r="W12124" s="253"/>
      <c r="X12124"/>
      <c r="Y12124"/>
      <c r="Z12124"/>
      <c r="AA12124"/>
      <c r="AB12124"/>
      <c r="AC12124"/>
      <c r="AD12124"/>
      <c r="AE12124"/>
      <c r="AF12124"/>
      <c r="AG12124"/>
      <c r="AH12124" s="115" t="s">
        <v>4308</v>
      </c>
      <c r="AI12124" s="115" t="e">
        <f>VLOOKUP(A12124,'[2]دراسات قانونية'!$A$3:$E$600,1,0)</f>
        <v>#N/A</v>
      </c>
    </row>
    <row r="12125" spans="1:35" ht="18" x14ac:dyDescent="0.25">
      <c r="A12125" s="249">
        <v>340196</v>
      </c>
      <c r="B12125" s="250" t="s">
        <v>5531</v>
      </c>
      <c r="C12125" s="250" t="s">
        <v>219</v>
      </c>
      <c r="D12125" s="251" t="e">
        <v>#N/A</v>
      </c>
      <c r="E12125"/>
      <c r="F12125" s="126"/>
      <c r="G12125" s="252"/>
      <c r="H12125"/>
      <c r="I12125" t="s">
        <v>107</v>
      </c>
      <c r="J12125" s="253"/>
      <c r="K12125"/>
      <c r="L12125"/>
      <c r="M12125"/>
      <c r="N12125"/>
      <c r="O12125"/>
      <c r="P12125"/>
      <c r="Q12125"/>
      <c r="U12125"/>
      <c r="V12125">
        <v>0</v>
      </c>
      <c r="W12125" s="253"/>
      <c r="X12125"/>
      <c r="Y12125"/>
      <c r="Z12125"/>
      <c r="AA12125"/>
      <c r="AB12125"/>
      <c r="AC12125"/>
      <c r="AD12125"/>
      <c r="AE12125"/>
      <c r="AF12125"/>
      <c r="AG12125"/>
      <c r="AH12125" s="115" t="s">
        <v>4308</v>
      </c>
      <c r="AI12125" s="115" t="e">
        <f>VLOOKUP(A12125,'[2]دراسات قانونية'!$A$3:$E$600,1,0)</f>
        <v>#N/A</v>
      </c>
    </row>
    <row r="12126" spans="1:35" ht="18" x14ac:dyDescent="0.25">
      <c r="A12126" s="249">
        <v>340197</v>
      </c>
      <c r="B12126" s="250" t="s">
        <v>16395</v>
      </c>
      <c r="C12126" s="250" t="s">
        <v>419</v>
      </c>
      <c r="D12126" s="251" t="e">
        <v>#N/A</v>
      </c>
      <c r="E12126"/>
      <c r="F12126" s="126"/>
      <c r="G12126" s="252"/>
      <c r="H12126"/>
      <c r="I12126" t="s">
        <v>107</v>
      </c>
      <c r="J12126" s="253"/>
      <c r="K12126"/>
      <c r="L12126"/>
      <c r="M12126"/>
      <c r="N12126"/>
      <c r="O12126"/>
      <c r="P12126"/>
      <c r="Q12126"/>
      <c r="U12126"/>
      <c r="V12126">
        <v>0</v>
      </c>
      <c r="W12126" s="253"/>
      <c r="X12126"/>
      <c r="Y12126"/>
      <c r="Z12126"/>
      <c r="AA12126"/>
      <c r="AB12126"/>
      <c r="AC12126"/>
      <c r="AD12126"/>
      <c r="AE12126"/>
      <c r="AF12126"/>
      <c r="AG12126"/>
      <c r="AH12126" s="115" t="s">
        <v>4308</v>
      </c>
      <c r="AI12126" s="115" t="e">
        <f>VLOOKUP(A12126,'[2]دراسات قانونية'!$A$3:$E$600,1,0)</f>
        <v>#N/A</v>
      </c>
    </row>
    <row r="12127" spans="1:35" ht="18" hidden="1" x14ac:dyDescent="0.25">
      <c r="A12127" s="249">
        <v>340198</v>
      </c>
      <c r="B12127" s="250" t="s">
        <v>16396</v>
      </c>
      <c r="C12127" s="250" t="s">
        <v>252</v>
      </c>
      <c r="D12127" s="251" t="s">
        <v>328</v>
      </c>
      <c r="E12127"/>
      <c r="F12127" s="126"/>
      <c r="G12127" s="252"/>
      <c r="H12127"/>
      <c r="I12127" t="s">
        <v>129</v>
      </c>
      <c r="J12127" s="253"/>
      <c r="K12127"/>
      <c r="L12127"/>
      <c r="M12127"/>
      <c r="N12127"/>
      <c r="O12127"/>
      <c r="P12127"/>
      <c r="Q12127"/>
      <c r="U12127"/>
      <c r="V12127">
        <v>0</v>
      </c>
      <c r="W12127" s="253"/>
      <c r="X12127"/>
      <c r="Y12127"/>
      <c r="Z12127"/>
      <c r="AA12127"/>
      <c r="AB12127"/>
      <c r="AC12127"/>
      <c r="AD12127"/>
      <c r="AE12127"/>
      <c r="AF12127"/>
      <c r="AG12127"/>
    </row>
    <row r="12128" spans="1:35" ht="18" hidden="1" x14ac:dyDescent="0.25">
      <c r="A12128" s="249">
        <v>340199</v>
      </c>
      <c r="B12128" s="250" t="s">
        <v>16397</v>
      </c>
      <c r="C12128" s="250" t="s">
        <v>507</v>
      </c>
      <c r="D12128" s="251" t="s">
        <v>613</v>
      </c>
      <c r="E12128"/>
      <c r="F12128" s="126"/>
      <c r="G12128" s="252"/>
      <c r="H12128"/>
      <c r="I12128" t="s">
        <v>129</v>
      </c>
      <c r="J12128" s="253"/>
      <c r="K12128"/>
      <c r="L12128"/>
      <c r="M12128"/>
      <c r="N12128"/>
      <c r="O12128"/>
      <c r="P12128"/>
      <c r="Q12128"/>
      <c r="U12128"/>
      <c r="V12128">
        <v>0</v>
      </c>
      <c r="W12128" s="253"/>
      <c r="X12128"/>
      <c r="Y12128"/>
      <c r="Z12128"/>
      <c r="AA12128"/>
      <c r="AB12128"/>
      <c r="AC12128"/>
      <c r="AD12128"/>
      <c r="AE12128"/>
      <c r="AF12128"/>
      <c r="AG12128"/>
    </row>
    <row r="12129" spans="1:35" ht="18" hidden="1" x14ac:dyDescent="0.25">
      <c r="A12129" s="249">
        <v>340200</v>
      </c>
      <c r="B12129" s="250" t="s">
        <v>16398</v>
      </c>
      <c r="C12129" s="250" t="s">
        <v>461</v>
      </c>
      <c r="D12129" s="251" t="s">
        <v>7525</v>
      </c>
      <c r="E12129"/>
      <c r="F12129" s="126"/>
      <c r="G12129" s="252"/>
      <c r="H12129"/>
      <c r="I12129" t="s">
        <v>129</v>
      </c>
      <c r="J12129" s="253"/>
      <c r="K12129"/>
      <c r="L12129"/>
      <c r="M12129"/>
      <c r="N12129"/>
      <c r="O12129"/>
      <c r="P12129"/>
      <c r="Q12129"/>
      <c r="U12129"/>
      <c r="V12129">
        <v>0</v>
      </c>
      <c r="W12129" s="253"/>
      <c r="X12129"/>
      <c r="Y12129"/>
      <c r="Z12129"/>
      <c r="AA12129"/>
      <c r="AB12129"/>
      <c r="AC12129"/>
      <c r="AD12129"/>
      <c r="AE12129"/>
      <c r="AF12129"/>
      <c r="AG12129"/>
    </row>
    <row r="12130" spans="1:35" ht="18" hidden="1" x14ac:dyDescent="0.25">
      <c r="A12130" s="249">
        <v>340201</v>
      </c>
      <c r="B12130" s="250" t="s">
        <v>6672</v>
      </c>
      <c r="C12130" s="250" t="s">
        <v>634</v>
      </c>
      <c r="D12130" s="251" t="s">
        <v>1389</v>
      </c>
      <c r="E12130"/>
      <c r="F12130" s="126"/>
      <c r="G12130" s="252"/>
      <c r="H12130"/>
      <c r="I12130" t="s">
        <v>136</v>
      </c>
      <c r="J12130" s="253"/>
      <c r="K12130"/>
      <c r="L12130"/>
      <c r="M12130"/>
      <c r="N12130"/>
      <c r="O12130"/>
      <c r="P12130"/>
      <c r="Q12130"/>
      <c r="U12130"/>
      <c r="V12130">
        <v>0</v>
      </c>
      <c r="W12130" s="253"/>
      <c r="X12130"/>
      <c r="Y12130"/>
      <c r="Z12130"/>
      <c r="AA12130"/>
      <c r="AB12130"/>
      <c r="AC12130"/>
      <c r="AD12130"/>
      <c r="AE12130"/>
      <c r="AF12130"/>
      <c r="AG12130"/>
    </row>
    <row r="12131" spans="1:35" ht="18" hidden="1" x14ac:dyDescent="0.25">
      <c r="A12131" s="249">
        <v>340202</v>
      </c>
      <c r="B12131" s="250" t="s">
        <v>16399</v>
      </c>
      <c r="C12131" s="250" t="s">
        <v>250</v>
      </c>
      <c r="D12131" s="251" t="s">
        <v>16400</v>
      </c>
      <c r="E12131"/>
      <c r="F12131" s="126"/>
      <c r="G12131" s="252"/>
      <c r="H12131"/>
      <c r="I12131" t="s">
        <v>136</v>
      </c>
      <c r="J12131" s="253"/>
      <c r="K12131"/>
      <c r="L12131"/>
      <c r="M12131"/>
      <c r="N12131"/>
      <c r="O12131"/>
      <c r="P12131"/>
      <c r="Q12131"/>
      <c r="U12131"/>
      <c r="V12131">
        <v>0</v>
      </c>
      <c r="W12131" s="253"/>
      <c r="X12131"/>
      <c r="Y12131"/>
      <c r="Z12131"/>
      <c r="AA12131"/>
      <c r="AB12131"/>
      <c r="AC12131"/>
      <c r="AD12131"/>
      <c r="AE12131"/>
      <c r="AF12131"/>
      <c r="AG12131"/>
    </row>
    <row r="12132" spans="1:35" ht="18" hidden="1" x14ac:dyDescent="0.25">
      <c r="A12132" s="249">
        <v>340203</v>
      </c>
      <c r="B12132" s="250" t="s">
        <v>16401</v>
      </c>
      <c r="C12132" s="250" t="s">
        <v>8260</v>
      </c>
      <c r="D12132" s="251" t="s">
        <v>2235</v>
      </c>
      <c r="E12132"/>
      <c r="F12132" s="126"/>
      <c r="G12132" s="252"/>
      <c r="H12132"/>
      <c r="I12132" t="s">
        <v>129</v>
      </c>
      <c r="J12132" s="253"/>
      <c r="K12132"/>
      <c r="L12132"/>
      <c r="M12132"/>
      <c r="N12132"/>
      <c r="O12132"/>
      <c r="P12132"/>
      <c r="Q12132"/>
      <c r="U12132"/>
      <c r="V12132">
        <v>0</v>
      </c>
      <c r="W12132" s="253"/>
      <c r="X12132"/>
      <c r="Y12132"/>
      <c r="Z12132"/>
      <c r="AA12132"/>
      <c r="AB12132"/>
      <c r="AC12132"/>
      <c r="AD12132"/>
      <c r="AE12132"/>
      <c r="AF12132"/>
      <c r="AG12132"/>
    </row>
    <row r="12133" spans="1:35" ht="18" x14ac:dyDescent="0.25">
      <c r="A12133" s="249">
        <v>340204</v>
      </c>
      <c r="B12133" s="250" t="s">
        <v>16402</v>
      </c>
      <c r="C12133" s="250" t="s">
        <v>252</v>
      </c>
      <c r="D12133" s="251" t="e">
        <v>#N/A</v>
      </c>
      <c r="E12133"/>
      <c r="F12133" s="126"/>
      <c r="G12133" s="252"/>
      <c r="H12133"/>
      <c r="I12133" t="s">
        <v>107</v>
      </c>
      <c r="J12133" s="253"/>
      <c r="K12133"/>
      <c r="L12133"/>
      <c r="M12133"/>
      <c r="N12133"/>
      <c r="O12133"/>
      <c r="P12133"/>
      <c r="Q12133"/>
      <c r="U12133"/>
      <c r="V12133">
        <v>0</v>
      </c>
      <c r="W12133" s="253"/>
      <c r="X12133"/>
      <c r="Y12133"/>
      <c r="Z12133"/>
      <c r="AA12133"/>
      <c r="AB12133"/>
      <c r="AC12133"/>
      <c r="AD12133"/>
      <c r="AE12133"/>
      <c r="AF12133"/>
      <c r="AG12133"/>
      <c r="AH12133" s="115" t="s">
        <v>4308</v>
      </c>
      <c r="AI12133" s="115" t="e">
        <f>VLOOKUP(A12133,'[2]دراسات قانونية'!$A$3:$E$600,1,0)</f>
        <v>#N/A</v>
      </c>
    </row>
    <row r="12134" spans="1:35" ht="18" hidden="1" x14ac:dyDescent="0.25">
      <c r="A12134" s="249">
        <v>340205</v>
      </c>
      <c r="B12134" s="250" t="s">
        <v>16403</v>
      </c>
      <c r="C12134" s="250" t="s">
        <v>821</v>
      </c>
      <c r="D12134" s="251" t="s">
        <v>16404</v>
      </c>
      <c r="E12134"/>
      <c r="F12134" s="126"/>
      <c r="G12134" s="252"/>
      <c r="H12134"/>
      <c r="I12134" t="s">
        <v>129</v>
      </c>
      <c r="J12134" s="253"/>
      <c r="K12134"/>
      <c r="L12134"/>
      <c r="M12134"/>
      <c r="N12134"/>
      <c r="O12134"/>
      <c r="P12134"/>
      <c r="Q12134"/>
      <c r="U12134"/>
      <c r="V12134">
        <v>0</v>
      </c>
      <c r="W12134" s="253"/>
      <c r="X12134"/>
      <c r="Y12134"/>
      <c r="Z12134"/>
      <c r="AA12134"/>
      <c r="AB12134"/>
      <c r="AC12134"/>
      <c r="AD12134"/>
      <c r="AE12134"/>
      <c r="AF12134"/>
      <c r="AG12134"/>
    </row>
    <row r="12135" spans="1:35" ht="18" x14ac:dyDescent="0.25">
      <c r="A12135" s="249">
        <v>340206</v>
      </c>
      <c r="B12135" s="250" t="s">
        <v>16405</v>
      </c>
      <c r="C12135" s="250" t="s">
        <v>355</v>
      </c>
      <c r="D12135" s="251" t="s">
        <v>924</v>
      </c>
      <c r="E12135"/>
      <c r="F12135" s="126"/>
      <c r="G12135" s="252"/>
      <c r="H12135"/>
      <c r="I12135" t="s">
        <v>107</v>
      </c>
      <c r="J12135" s="253"/>
      <c r="K12135"/>
      <c r="L12135"/>
      <c r="M12135"/>
      <c r="N12135"/>
      <c r="O12135"/>
      <c r="P12135"/>
      <c r="Q12135"/>
      <c r="U12135"/>
      <c r="V12135">
        <v>0</v>
      </c>
      <c r="W12135" s="253"/>
      <c r="X12135"/>
      <c r="Y12135"/>
      <c r="Z12135"/>
      <c r="AA12135"/>
      <c r="AB12135"/>
      <c r="AC12135"/>
      <c r="AD12135"/>
      <c r="AE12135"/>
      <c r="AF12135"/>
      <c r="AG12135"/>
      <c r="AI12135" s="115" t="e">
        <f>VLOOKUP(A12135,'[2]دراسات قانونية'!$A$3:$E$600,1,0)</f>
        <v>#N/A</v>
      </c>
    </row>
    <row r="12136" spans="1:35" ht="18" hidden="1" x14ac:dyDescent="0.25">
      <c r="A12136" s="249">
        <v>340207</v>
      </c>
      <c r="B12136" s="250" t="s">
        <v>16406</v>
      </c>
      <c r="C12136" s="250" t="s">
        <v>329</v>
      </c>
      <c r="D12136" s="251" t="s">
        <v>467</v>
      </c>
      <c r="E12136"/>
      <c r="F12136" s="126"/>
      <c r="G12136" s="252"/>
      <c r="H12136"/>
      <c r="I12136" t="s">
        <v>129</v>
      </c>
      <c r="J12136" s="253"/>
      <c r="K12136"/>
      <c r="L12136"/>
      <c r="M12136"/>
      <c r="N12136"/>
      <c r="O12136"/>
      <c r="P12136"/>
      <c r="Q12136"/>
      <c r="U12136"/>
      <c r="V12136">
        <v>0</v>
      </c>
      <c r="W12136" s="253"/>
      <c r="X12136"/>
      <c r="Y12136"/>
      <c r="Z12136"/>
      <c r="AA12136"/>
      <c r="AB12136"/>
      <c r="AC12136"/>
      <c r="AD12136"/>
      <c r="AE12136"/>
      <c r="AF12136"/>
      <c r="AG12136"/>
    </row>
    <row r="12137" spans="1:35" ht="18" hidden="1" x14ac:dyDescent="0.25">
      <c r="A12137" s="249">
        <v>340208</v>
      </c>
      <c r="B12137" s="250" t="s">
        <v>16407</v>
      </c>
      <c r="C12137" s="250" t="s">
        <v>244</v>
      </c>
      <c r="D12137" s="251" t="s">
        <v>487</v>
      </c>
      <c r="E12137"/>
      <c r="F12137" s="126"/>
      <c r="G12137" s="252"/>
      <c r="H12137"/>
      <c r="I12137" t="s">
        <v>129</v>
      </c>
      <c r="J12137" s="253"/>
      <c r="K12137"/>
      <c r="L12137"/>
      <c r="M12137"/>
      <c r="N12137"/>
      <c r="O12137"/>
      <c r="P12137"/>
      <c r="Q12137"/>
      <c r="U12137"/>
      <c r="V12137">
        <v>0</v>
      </c>
      <c r="W12137" s="253"/>
      <c r="X12137"/>
      <c r="Y12137"/>
      <c r="Z12137"/>
      <c r="AA12137"/>
      <c r="AB12137"/>
      <c r="AC12137"/>
      <c r="AD12137"/>
      <c r="AE12137"/>
      <c r="AF12137"/>
      <c r="AG12137"/>
    </row>
    <row r="12138" spans="1:35" ht="18" hidden="1" x14ac:dyDescent="0.25">
      <c r="A12138" s="249">
        <v>340209</v>
      </c>
      <c r="B12138" s="250" t="s">
        <v>16408</v>
      </c>
      <c r="C12138" s="250" t="s">
        <v>904</v>
      </c>
      <c r="D12138" s="251" t="s">
        <v>720</v>
      </c>
      <c r="E12138"/>
      <c r="F12138" s="126"/>
      <c r="G12138" s="252"/>
      <c r="H12138"/>
      <c r="I12138" t="s">
        <v>129</v>
      </c>
      <c r="J12138" s="253"/>
      <c r="K12138"/>
      <c r="L12138"/>
      <c r="M12138"/>
      <c r="N12138"/>
      <c r="O12138"/>
      <c r="P12138"/>
      <c r="Q12138"/>
      <c r="U12138"/>
      <c r="V12138">
        <v>0</v>
      </c>
      <c r="W12138" s="253"/>
      <c r="X12138"/>
      <c r="Y12138"/>
      <c r="Z12138"/>
      <c r="AA12138"/>
      <c r="AB12138"/>
      <c r="AC12138"/>
      <c r="AD12138"/>
      <c r="AE12138"/>
      <c r="AF12138"/>
      <c r="AG12138"/>
    </row>
    <row r="12139" spans="1:35" ht="18" x14ac:dyDescent="0.25">
      <c r="A12139" s="249">
        <v>340210</v>
      </c>
      <c r="B12139" s="250" t="s">
        <v>16409</v>
      </c>
      <c r="C12139" s="250" t="s">
        <v>227</v>
      </c>
      <c r="D12139" s="251" t="s">
        <v>222</v>
      </c>
      <c r="E12139"/>
      <c r="F12139" s="126"/>
      <c r="G12139" s="252"/>
      <c r="H12139"/>
      <c r="I12139" t="s">
        <v>107</v>
      </c>
      <c r="J12139" s="253"/>
      <c r="K12139"/>
      <c r="L12139"/>
      <c r="M12139"/>
      <c r="N12139"/>
      <c r="O12139"/>
      <c r="P12139"/>
      <c r="Q12139"/>
      <c r="U12139"/>
      <c r="V12139">
        <v>0</v>
      </c>
      <c r="W12139" s="253"/>
      <c r="X12139"/>
      <c r="Y12139"/>
      <c r="Z12139"/>
      <c r="AA12139"/>
      <c r="AB12139"/>
      <c r="AC12139"/>
      <c r="AD12139"/>
      <c r="AE12139"/>
      <c r="AF12139"/>
      <c r="AG12139"/>
      <c r="AI12139" s="115" t="e">
        <f>VLOOKUP(A12139,'[2]دراسات قانونية'!$A$3:$E$600,1,0)</f>
        <v>#N/A</v>
      </c>
    </row>
    <row r="12140" spans="1:35" ht="18" x14ac:dyDescent="0.25">
      <c r="A12140" s="249">
        <v>340211</v>
      </c>
      <c r="B12140" s="250" t="s">
        <v>16410</v>
      </c>
      <c r="C12140" s="250" t="s">
        <v>678</v>
      </c>
      <c r="D12140" s="251" t="s">
        <v>444</v>
      </c>
      <c r="E12140"/>
      <c r="F12140" s="126"/>
      <c r="G12140" s="252"/>
      <c r="H12140"/>
      <c r="I12140" t="s">
        <v>107</v>
      </c>
      <c r="J12140" s="253"/>
      <c r="K12140"/>
      <c r="L12140"/>
      <c r="M12140"/>
      <c r="N12140"/>
      <c r="O12140"/>
      <c r="P12140"/>
      <c r="Q12140"/>
      <c r="U12140"/>
      <c r="V12140">
        <v>0</v>
      </c>
      <c r="W12140" s="253"/>
      <c r="X12140"/>
      <c r="Y12140"/>
      <c r="Z12140"/>
      <c r="AA12140"/>
      <c r="AB12140"/>
      <c r="AC12140"/>
      <c r="AD12140"/>
      <c r="AE12140"/>
      <c r="AF12140"/>
      <c r="AG12140"/>
      <c r="AI12140" s="115" t="e">
        <f>VLOOKUP(A12140,'[2]دراسات قانونية'!$A$3:$E$600,1,0)</f>
        <v>#N/A</v>
      </c>
    </row>
    <row r="12141" spans="1:35" ht="18" x14ac:dyDescent="0.25">
      <c r="A12141" s="249">
        <v>340212</v>
      </c>
      <c r="B12141" s="250" t="s">
        <v>16411</v>
      </c>
      <c r="C12141" s="250" t="s">
        <v>334</v>
      </c>
      <c r="D12141" s="251" t="s">
        <v>8642</v>
      </c>
      <c r="E12141"/>
      <c r="F12141" s="126"/>
      <c r="G12141" s="252"/>
      <c r="H12141"/>
      <c r="I12141" t="s">
        <v>107</v>
      </c>
      <c r="J12141" s="253"/>
      <c r="K12141"/>
      <c r="L12141"/>
      <c r="M12141"/>
      <c r="N12141"/>
      <c r="O12141"/>
      <c r="P12141"/>
      <c r="Q12141"/>
      <c r="U12141"/>
      <c r="V12141">
        <v>0</v>
      </c>
      <c r="W12141" s="253"/>
      <c r="X12141"/>
      <c r="Y12141"/>
      <c r="Z12141"/>
      <c r="AA12141"/>
      <c r="AB12141"/>
      <c r="AC12141"/>
      <c r="AD12141"/>
      <c r="AE12141"/>
      <c r="AF12141"/>
      <c r="AG12141"/>
      <c r="AI12141" s="115" t="e">
        <f>VLOOKUP(A12141,'[2]دراسات قانونية'!$A$3:$E$600,1,0)</f>
        <v>#N/A</v>
      </c>
    </row>
    <row r="12142" spans="1:35" ht="18" x14ac:dyDescent="0.25">
      <c r="A12142" s="249">
        <v>340213</v>
      </c>
      <c r="B12142" s="250" t="s">
        <v>9237</v>
      </c>
      <c r="C12142" s="250" t="s">
        <v>821</v>
      </c>
      <c r="D12142" s="251" t="s">
        <v>281</v>
      </c>
      <c r="E12142"/>
      <c r="F12142" s="126"/>
      <c r="G12142" s="252"/>
      <c r="H12142"/>
      <c r="I12142" t="s">
        <v>107</v>
      </c>
      <c r="J12142" s="253"/>
      <c r="K12142"/>
      <c r="L12142"/>
      <c r="M12142"/>
      <c r="N12142"/>
      <c r="O12142"/>
      <c r="P12142"/>
      <c r="Q12142"/>
      <c r="U12142"/>
      <c r="V12142">
        <v>0</v>
      </c>
      <c r="W12142" s="253"/>
      <c r="X12142"/>
      <c r="Y12142"/>
      <c r="Z12142"/>
      <c r="AA12142"/>
      <c r="AB12142"/>
      <c r="AC12142"/>
      <c r="AD12142"/>
      <c r="AE12142"/>
      <c r="AF12142"/>
      <c r="AG12142"/>
      <c r="AI12142" s="115" t="e">
        <f>VLOOKUP(A12142,'[2]دراسات قانونية'!$A$3:$E$600,1,0)</f>
        <v>#N/A</v>
      </c>
    </row>
    <row r="12143" spans="1:35" ht="18" x14ac:dyDescent="0.25">
      <c r="A12143" s="249">
        <v>340214</v>
      </c>
      <c r="B12143" s="250" t="s">
        <v>16412</v>
      </c>
      <c r="C12143" s="250" t="s">
        <v>250</v>
      </c>
      <c r="D12143" s="251" t="s">
        <v>851</v>
      </c>
      <c r="E12143"/>
      <c r="F12143" s="126"/>
      <c r="G12143" s="252"/>
      <c r="H12143"/>
      <c r="I12143" t="s">
        <v>107</v>
      </c>
      <c r="J12143" s="253"/>
      <c r="K12143"/>
      <c r="L12143"/>
      <c r="M12143"/>
      <c r="N12143"/>
      <c r="O12143"/>
      <c r="P12143"/>
      <c r="Q12143"/>
      <c r="U12143"/>
      <c r="V12143">
        <v>0</v>
      </c>
      <c r="W12143" s="253"/>
      <c r="X12143"/>
      <c r="Y12143"/>
      <c r="Z12143"/>
      <c r="AA12143"/>
      <c r="AB12143"/>
      <c r="AC12143"/>
      <c r="AD12143"/>
      <c r="AE12143"/>
      <c r="AF12143"/>
      <c r="AG12143"/>
      <c r="AI12143" s="115" t="e">
        <f>VLOOKUP(A12143,'[2]دراسات قانونية'!$A$3:$E$600,1,0)</f>
        <v>#N/A</v>
      </c>
    </row>
    <row r="12144" spans="1:35" ht="18" x14ac:dyDescent="0.25">
      <c r="A12144" s="249">
        <v>340215</v>
      </c>
      <c r="B12144" s="250" t="s">
        <v>16413</v>
      </c>
      <c r="C12144" s="250" t="s">
        <v>15157</v>
      </c>
      <c r="D12144" s="251" t="s">
        <v>415</v>
      </c>
      <c r="E12144"/>
      <c r="F12144" s="126"/>
      <c r="G12144" s="252"/>
      <c r="H12144"/>
      <c r="I12144" t="s">
        <v>107</v>
      </c>
      <c r="J12144" s="253"/>
      <c r="K12144"/>
      <c r="L12144"/>
      <c r="M12144"/>
      <c r="N12144"/>
      <c r="O12144"/>
      <c r="P12144"/>
      <c r="Q12144"/>
      <c r="U12144"/>
      <c r="V12144">
        <v>0</v>
      </c>
      <c r="W12144" s="253"/>
      <c r="X12144"/>
      <c r="Y12144"/>
      <c r="Z12144"/>
      <c r="AA12144"/>
      <c r="AB12144"/>
      <c r="AC12144"/>
      <c r="AD12144"/>
      <c r="AE12144"/>
      <c r="AF12144"/>
      <c r="AG12144"/>
      <c r="AI12144" s="115" t="e">
        <f>VLOOKUP(A12144,'[2]دراسات قانونية'!$A$3:$E$600,1,0)</f>
        <v>#N/A</v>
      </c>
    </row>
    <row r="12145" spans="1:35" ht="18" x14ac:dyDescent="0.25">
      <c r="A12145" s="249">
        <v>340216</v>
      </c>
      <c r="B12145" s="250" t="s">
        <v>16414</v>
      </c>
      <c r="C12145" s="250" t="s">
        <v>548</v>
      </c>
      <c r="D12145" s="251" t="s">
        <v>641</v>
      </c>
      <c r="E12145"/>
      <c r="F12145" s="126"/>
      <c r="G12145" s="252"/>
      <c r="H12145"/>
      <c r="I12145" t="s">
        <v>107</v>
      </c>
      <c r="J12145" s="253"/>
      <c r="K12145"/>
      <c r="L12145"/>
      <c r="M12145"/>
      <c r="N12145"/>
      <c r="O12145"/>
      <c r="P12145"/>
      <c r="Q12145"/>
      <c r="U12145"/>
      <c r="V12145">
        <v>0</v>
      </c>
      <c r="W12145" s="253"/>
      <c r="X12145"/>
      <c r="Y12145"/>
      <c r="Z12145"/>
      <c r="AA12145"/>
      <c r="AB12145"/>
      <c r="AC12145"/>
      <c r="AD12145"/>
      <c r="AE12145"/>
      <c r="AF12145"/>
      <c r="AG12145"/>
      <c r="AI12145" s="115" t="e">
        <f>VLOOKUP(A12145,'[2]دراسات قانونية'!$A$3:$E$600,1,0)</f>
        <v>#N/A</v>
      </c>
    </row>
    <row r="12146" spans="1:35" ht="18" x14ac:dyDescent="0.25">
      <c r="A12146" s="249">
        <v>340217</v>
      </c>
      <c r="B12146" s="250" t="s">
        <v>16415</v>
      </c>
      <c r="C12146" s="250" t="s">
        <v>343</v>
      </c>
      <c r="D12146" s="251" t="s">
        <v>6210</v>
      </c>
      <c r="E12146"/>
      <c r="F12146" s="126"/>
      <c r="G12146" s="252"/>
      <c r="H12146"/>
      <c r="I12146" t="s">
        <v>107</v>
      </c>
      <c r="J12146" s="253"/>
      <c r="K12146"/>
      <c r="L12146"/>
      <c r="M12146"/>
      <c r="N12146"/>
      <c r="O12146"/>
      <c r="P12146"/>
      <c r="Q12146"/>
      <c r="U12146"/>
      <c r="V12146">
        <v>0</v>
      </c>
      <c r="W12146" s="253"/>
      <c r="X12146"/>
      <c r="Y12146"/>
      <c r="Z12146"/>
      <c r="AA12146"/>
      <c r="AB12146"/>
      <c r="AC12146"/>
      <c r="AD12146"/>
      <c r="AE12146"/>
      <c r="AF12146"/>
      <c r="AG12146"/>
      <c r="AI12146" s="115" t="e">
        <f>VLOOKUP(A12146,'[2]دراسات قانونية'!$A$3:$E$600,1,0)</f>
        <v>#N/A</v>
      </c>
    </row>
    <row r="12147" spans="1:35" ht="18" x14ac:dyDescent="0.25">
      <c r="A12147" s="249">
        <v>340218</v>
      </c>
      <c r="B12147" s="250" t="s">
        <v>16416</v>
      </c>
      <c r="C12147" s="250" t="s">
        <v>227</v>
      </c>
      <c r="D12147" s="251" t="s">
        <v>830</v>
      </c>
      <c r="E12147"/>
      <c r="F12147" s="126"/>
      <c r="G12147" s="252"/>
      <c r="H12147"/>
      <c r="I12147" t="s">
        <v>107</v>
      </c>
      <c r="J12147" s="253"/>
      <c r="K12147"/>
      <c r="L12147"/>
      <c r="M12147"/>
      <c r="N12147"/>
      <c r="O12147"/>
      <c r="P12147"/>
      <c r="Q12147"/>
      <c r="U12147"/>
      <c r="V12147">
        <v>0</v>
      </c>
      <c r="W12147" s="253"/>
      <c r="X12147"/>
      <c r="Y12147"/>
      <c r="Z12147"/>
      <c r="AA12147"/>
      <c r="AB12147"/>
      <c r="AC12147"/>
      <c r="AD12147"/>
      <c r="AE12147"/>
      <c r="AF12147"/>
      <c r="AG12147"/>
      <c r="AI12147" s="115" t="e">
        <f>VLOOKUP(A12147,'[2]دراسات قانونية'!$A$3:$E$600,1,0)</f>
        <v>#N/A</v>
      </c>
    </row>
    <row r="12148" spans="1:35" ht="18" x14ac:dyDescent="0.25">
      <c r="A12148" s="249">
        <v>340219</v>
      </c>
      <c r="B12148" s="250" t="s">
        <v>16417</v>
      </c>
      <c r="C12148" s="250" t="s">
        <v>5676</v>
      </c>
      <c r="D12148" s="251" t="s">
        <v>424</v>
      </c>
      <c r="E12148"/>
      <c r="F12148" s="126"/>
      <c r="G12148" s="252"/>
      <c r="H12148"/>
      <c r="I12148" t="s">
        <v>107</v>
      </c>
      <c r="J12148" s="253"/>
      <c r="K12148"/>
      <c r="L12148"/>
      <c r="M12148"/>
      <c r="N12148"/>
      <c r="O12148"/>
      <c r="P12148"/>
      <c r="Q12148"/>
      <c r="U12148"/>
      <c r="V12148">
        <v>0</v>
      </c>
      <c r="W12148" s="253"/>
      <c r="X12148"/>
      <c r="Y12148"/>
      <c r="Z12148"/>
      <c r="AA12148"/>
      <c r="AB12148"/>
      <c r="AC12148"/>
      <c r="AD12148"/>
      <c r="AE12148"/>
      <c r="AF12148"/>
      <c r="AG12148"/>
      <c r="AI12148" s="115" t="e">
        <f>VLOOKUP(A12148,'[2]دراسات قانونية'!$A$3:$E$600,1,0)</f>
        <v>#N/A</v>
      </c>
    </row>
    <row r="12149" spans="1:35" ht="18" x14ac:dyDescent="0.25">
      <c r="A12149" s="249">
        <v>340220</v>
      </c>
      <c r="B12149" s="250" t="s">
        <v>16418</v>
      </c>
      <c r="C12149" s="250" t="s">
        <v>16419</v>
      </c>
      <c r="D12149" s="251" t="s">
        <v>675</v>
      </c>
      <c r="E12149"/>
      <c r="F12149" s="126"/>
      <c r="G12149" s="252"/>
      <c r="H12149"/>
      <c r="I12149" t="s">
        <v>107</v>
      </c>
      <c r="J12149" s="253"/>
      <c r="K12149"/>
      <c r="L12149"/>
      <c r="M12149"/>
      <c r="N12149"/>
      <c r="O12149"/>
      <c r="P12149"/>
      <c r="Q12149"/>
      <c r="U12149"/>
      <c r="V12149">
        <v>0</v>
      </c>
      <c r="W12149" s="253"/>
      <c r="X12149"/>
      <c r="Y12149"/>
      <c r="Z12149"/>
      <c r="AA12149"/>
      <c r="AB12149"/>
      <c r="AC12149"/>
      <c r="AD12149"/>
      <c r="AE12149"/>
      <c r="AF12149"/>
      <c r="AG12149"/>
      <c r="AI12149" s="115" t="e">
        <f>VLOOKUP(A12149,'[2]دراسات قانونية'!$A$3:$E$600,1,0)</f>
        <v>#N/A</v>
      </c>
    </row>
    <row r="12150" spans="1:35" ht="18" x14ac:dyDescent="0.25">
      <c r="A12150" s="249">
        <v>340221</v>
      </c>
      <c r="B12150" s="250" t="s">
        <v>16420</v>
      </c>
      <c r="C12150" s="250" t="s">
        <v>941</v>
      </c>
      <c r="D12150" s="251" t="s">
        <v>585</v>
      </c>
      <c r="E12150"/>
      <c r="F12150" s="126"/>
      <c r="G12150" s="252"/>
      <c r="H12150"/>
      <c r="I12150" t="s">
        <v>107</v>
      </c>
      <c r="J12150" s="253"/>
      <c r="K12150"/>
      <c r="L12150"/>
      <c r="M12150"/>
      <c r="N12150"/>
      <c r="O12150"/>
      <c r="P12150"/>
      <c r="Q12150"/>
      <c r="U12150"/>
      <c r="V12150">
        <v>0</v>
      </c>
      <c r="W12150" s="253"/>
      <c r="X12150"/>
      <c r="Y12150"/>
      <c r="Z12150"/>
      <c r="AA12150"/>
      <c r="AB12150"/>
      <c r="AC12150"/>
      <c r="AD12150"/>
      <c r="AE12150"/>
      <c r="AF12150"/>
      <c r="AG12150"/>
      <c r="AI12150" s="115" t="e">
        <f>VLOOKUP(A12150,'[2]دراسات قانونية'!$A$3:$E$600,1,0)</f>
        <v>#N/A</v>
      </c>
    </row>
    <row r="12151" spans="1:35" ht="18" x14ac:dyDescent="0.25">
      <c r="A12151" s="249">
        <v>340222</v>
      </c>
      <c r="B12151" s="250" t="s">
        <v>16421</v>
      </c>
      <c r="C12151" s="250" t="s">
        <v>227</v>
      </c>
      <c r="D12151" s="251" t="s">
        <v>16422</v>
      </c>
      <c r="E12151"/>
      <c r="F12151" s="126"/>
      <c r="G12151" s="252"/>
      <c r="H12151"/>
      <c r="I12151" t="s">
        <v>107</v>
      </c>
      <c r="J12151" s="253"/>
      <c r="K12151"/>
      <c r="L12151"/>
      <c r="M12151"/>
      <c r="N12151"/>
      <c r="O12151"/>
      <c r="P12151"/>
      <c r="Q12151"/>
      <c r="U12151"/>
      <c r="V12151">
        <v>0</v>
      </c>
      <c r="W12151" s="253"/>
      <c r="X12151"/>
      <c r="Y12151"/>
      <c r="Z12151"/>
      <c r="AA12151"/>
      <c r="AB12151"/>
      <c r="AC12151"/>
      <c r="AD12151"/>
      <c r="AE12151"/>
      <c r="AF12151"/>
      <c r="AG12151"/>
      <c r="AI12151" s="115" t="e">
        <f>VLOOKUP(A12151,'[2]دراسات قانونية'!$A$3:$E$600,1,0)</f>
        <v>#N/A</v>
      </c>
    </row>
    <row r="12152" spans="1:35" ht="18" x14ac:dyDescent="0.25">
      <c r="A12152" s="249">
        <v>340223</v>
      </c>
      <c r="B12152" s="250" t="s">
        <v>16423</v>
      </c>
      <c r="C12152" s="250" t="s">
        <v>335</v>
      </c>
      <c r="D12152" s="251" t="s">
        <v>281</v>
      </c>
      <c r="E12152"/>
      <c r="F12152" s="126"/>
      <c r="G12152" s="252"/>
      <c r="H12152"/>
      <c r="I12152" t="s">
        <v>107</v>
      </c>
      <c r="J12152" s="253"/>
      <c r="K12152"/>
      <c r="L12152"/>
      <c r="M12152"/>
      <c r="N12152"/>
      <c r="O12152"/>
      <c r="P12152"/>
      <c r="Q12152"/>
      <c r="U12152"/>
      <c r="V12152">
        <v>0</v>
      </c>
      <c r="W12152" s="253"/>
      <c r="X12152"/>
      <c r="Y12152"/>
      <c r="Z12152"/>
      <c r="AA12152"/>
      <c r="AB12152"/>
      <c r="AC12152"/>
      <c r="AD12152"/>
      <c r="AE12152"/>
      <c r="AF12152"/>
      <c r="AG12152"/>
      <c r="AI12152" s="115" t="e">
        <f>VLOOKUP(A12152,'[2]دراسات قانونية'!$A$3:$E$600,1,0)</f>
        <v>#N/A</v>
      </c>
    </row>
    <row r="12153" spans="1:35" ht="18" x14ac:dyDescent="0.25">
      <c r="A12153" s="249">
        <v>340224</v>
      </c>
      <c r="B12153" s="250" t="s">
        <v>16424</v>
      </c>
      <c r="C12153" s="250" t="s">
        <v>16425</v>
      </c>
      <c r="D12153" s="251" t="s">
        <v>15921</v>
      </c>
      <c r="E12153"/>
      <c r="F12153" s="126"/>
      <c r="G12153" s="252"/>
      <c r="H12153"/>
      <c r="I12153" t="s">
        <v>107</v>
      </c>
      <c r="J12153" s="253"/>
      <c r="K12153"/>
      <c r="L12153"/>
      <c r="M12153"/>
      <c r="N12153"/>
      <c r="O12153"/>
      <c r="P12153"/>
      <c r="Q12153"/>
      <c r="U12153"/>
      <c r="V12153">
        <v>0</v>
      </c>
      <c r="W12153" s="253"/>
      <c r="X12153"/>
      <c r="Y12153"/>
      <c r="Z12153"/>
      <c r="AA12153"/>
      <c r="AB12153"/>
      <c r="AC12153"/>
      <c r="AD12153"/>
      <c r="AE12153"/>
      <c r="AF12153"/>
      <c r="AG12153"/>
      <c r="AI12153" s="115" t="e">
        <f>VLOOKUP(A12153,'[2]دراسات قانونية'!$A$3:$E$600,1,0)</f>
        <v>#N/A</v>
      </c>
    </row>
    <row r="12154" spans="1:35" ht="18" x14ac:dyDescent="0.25">
      <c r="A12154" s="249">
        <v>340225</v>
      </c>
      <c r="B12154" s="250" t="s">
        <v>16426</v>
      </c>
      <c r="C12154" s="250" t="s">
        <v>438</v>
      </c>
      <c r="D12154" s="251" t="s">
        <v>354</v>
      </c>
      <c r="E12154"/>
      <c r="F12154" s="126"/>
      <c r="G12154" s="252"/>
      <c r="H12154"/>
      <c r="I12154" t="s">
        <v>107</v>
      </c>
      <c r="J12154" s="253"/>
      <c r="K12154"/>
      <c r="L12154"/>
      <c r="M12154"/>
      <c r="N12154"/>
      <c r="O12154"/>
      <c r="P12154"/>
      <c r="Q12154"/>
      <c r="U12154"/>
      <c r="V12154">
        <v>0</v>
      </c>
      <c r="W12154" s="253"/>
      <c r="X12154"/>
      <c r="Y12154"/>
      <c r="Z12154"/>
      <c r="AA12154"/>
      <c r="AB12154"/>
      <c r="AC12154"/>
      <c r="AD12154"/>
      <c r="AE12154"/>
      <c r="AF12154"/>
      <c r="AG12154"/>
      <c r="AI12154" s="115" t="e">
        <f>VLOOKUP(A12154,'[2]دراسات قانونية'!$A$3:$E$600,1,0)</f>
        <v>#N/A</v>
      </c>
    </row>
    <row r="12155" spans="1:35" ht="18" x14ac:dyDescent="0.25">
      <c r="A12155" s="249">
        <v>340226</v>
      </c>
      <c r="B12155" s="250" t="s">
        <v>16427</v>
      </c>
      <c r="C12155" s="250" t="s">
        <v>629</v>
      </c>
      <c r="D12155" s="251" t="s">
        <v>415</v>
      </c>
      <c r="E12155"/>
      <c r="F12155" s="126"/>
      <c r="G12155" s="252"/>
      <c r="H12155"/>
      <c r="I12155" t="s">
        <v>107</v>
      </c>
      <c r="J12155" s="253"/>
      <c r="K12155"/>
      <c r="L12155"/>
      <c r="M12155"/>
      <c r="N12155"/>
      <c r="O12155"/>
      <c r="P12155"/>
      <c r="Q12155"/>
      <c r="U12155"/>
      <c r="V12155">
        <v>0</v>
      </c>
      <c r="W12155" s="253"/>
      <c r="X12155"/>
      <c r="Y12155"/>
      <c r="Z12155"/>
      <c r="AA12155"/>
      <c r="AB12155"/>
      <c r="AC12155"/>
      <c r="AD12155"/>
      <c r="AE12155"/>
      <c r="AF12155"/>
      <c r="AG12155"/>
      <c r="AI12155" s="115" t="e">
        <f>VLOOKUP(A12155,'[2]دراسات قانونية'!$A$3:$E$600,1,0)</f>
        <v>#N/A</v>
      </c>
    </row>
    <row r="12156" spans="1:35" ht="18" x14ac:dyDescent="0.25">
      <c r="A12156" s="249">
        <v>340227</v>
      </c>
      <c r="B12156" s="250" t="s">
        <v>16428</v>
      </c>
      <c r="C12156" s="250" t="s">
        <v>227</v>
      </c>
      <c r="D12156" s="251" t="s">
        <v>971</v>
      </c>
      <c r="E12156"/>
      <c r="F12156" s="126"/>
      <c r="G12156" s="252"/>
      <c r="H12156"/>
      <c r="I12156" t="s">
        <v>107</v>
      </c>
      <c r="J12156" s="253"/>
      <c r="K12156"/>
      <c r="L12156"/>
      <c r="M12156"/>
      <c r="N12156"/>
      <c r="O12156"/>
      <c r="P12156"/>
      <c r="Q12156"/>
      <c r="U12156"/>
      <c r="V12156">
        <v>0</v>
      </c>
      <c r="W12156" s="253"/>
      <c r="X12156"/>
      <c r="Y12156"/>
      <c r="Z12156"/>
      <c r="AA12156"/>
      <c r="AB12156"/>
      <c r="AC12156"/>
      <c r="AD12156"/>
      <c r="AE12156"/>
      <c r="AF12156"/>
      <c r="AG12156"/>
      <c r="AI12156" s="115" t="e">
        <f>VLOOKUP(A12156,'[2]دراسات قانونية'!$A$3:$E$600,1,0)</f>
        <v>#N/A</v>
      </c>
    </row>
    <row r="12157" spans="1:35" ht="18" x14ac:dyDescent="0.25">
      <c r="A12157" s="249">
        <v>340228</v>
      </c>
      <c r="B12157" s="250" t="s">
        <v>16429</v>
      </c>
      <c r="C12157" s="250" t="s">
        <v>1511</v>
      </c>
      <c r="D12157" s="251" t="s">
        <v>275</v>
      </c>
      <c r="E12157"/>
      <c r="F12157" s="126"/>
      <c r="G12157" s="252"/>
      <c r="H12157"/>
      <c r="I12157" t="s">
        <v>107</v>
      </c>
      <c r="J12157" s="253"/>
      <c r="K12157"/>
      <c r="L12157"/>
      <c r="M12157"/>
      <c r="N12157"/>
      <c r="O12157"/>
      <c r="P12157"/>
      <c r="Q12157"/>
      <c r="U12157"/>
      <c r="V12157">
        <v>0</v>
      </c>
      <c r="W12157" s="253"/>
      <c r="X12157"/>
      <c r="Y12157"/>
      <c r="Z12157"/>
      <c r="AA12157"/>
      <c r="AB12157"/>
      <c r="AC12157"/>
      <c r="AD12157"/>
      <c r="AE12157"/>
      <c r="AF12157"/>
      <c r="AG12157"/>
      <c r="AI12157" s="115" t="e">
        <f>VLOOKUP(A12157,'[2]دراسات قانونية'!$A$3:$E$600,1,0)</f>
        <v>#N/A</v>
      </c>
    </row>
    <row r="12158" spans="1:35" ht="18" x14ac:dyDescent="0.25">
      <c r="A12158" s="249">
        <v>340229</v>
      </c>
      <c r="B12158" s="250" t="s">
        <v>16430</v>
      </c>
      <c r="C12158" s="250" t="s">
        <v>1029</v>
      </c>
      <c r="D12158" s="251" t="s">
        <v>230</v>
      </c>
      <c r="E12158"/>
      <c r="F12158" s="126"/>
      <c r="G12158" s="252"/>
      <c r="H12158"/>
      <c r="I12158" t="s">
        <v>107</v>
      </c>
      <c r="J12158" s="253"/>
      <c r="K12158"/>
      <c r="L12158"/>
      <c r="M12158"/>
      <c r="N12158"/>
      <c r="O12158"/>
      <c r="P12158"/>
      <c r="Q12158"/>
      <c r="U12158"/>
      <c r="V12158">
        <v>0</v>
      </c>
      <c r="W12158" s="253"/>
      <c r="X12158"/>
      <c r="Y12158"/>
      <c r="Z12158"/>
      <c r="AA12158"/>
      <c r="AB12158"/>
      <c r="AC12158"/>
      <c r="AD12158"/>
      <c r="AE12158"/>
      <c r="AF12158"/>
      <c r="AG12158"/>
      <c r="AI12158" s="115" t="e">
        <f>VLOOKUP(A12158,'[2]دراسات قانونية'!$A$3:$E$600,1,0)</f>
        <v>#N/A</v>
      </c>
    </row>
    <row r="12159" spans="1:35" ht="18" x14ac:dyDescent="0.25">
      <c r="A12159" s="249">
        <v>340230</v>
      </c>
      <c r="B12159" s="250" t="s">
        <v>16431</v>
      </c>
      <c r="C12159" s="250" t="s">
        <v>271</v>
      </c>
      <c r="D12159" s="251" t="s">
        <v>214</v>
      </c>
      <c r="E12159"/>
      <c r="F12159" s="126"/>
      <c r="G12159" s="252"/>
      <c r="H12159"/>
      <c r="I12159" t="s">
        <v>107</v>
      </c>
      <c r="J12159" s="253"/>
      <c r="K12159"/>
      <c r="L12159"/>
      <c r="M12159"/>
      <c r="N12159"/>
      <c r="O12159"/>
      <c r="P12159"/>
      <c r="Q12159"/>
      <c r="U12159"/>
      <c r="V12159">
        <v>0</v>
      </c>
      <c r="W12159" s="253"/>
      <c r="X12159"/>
      <c r="Y12159"/>
      <c r="Z12159"/>
      <c r="AA12159"/>
      <c r="AB12159"/>
      <c r="AC12159"/>
      <c r="AD12159"/>
      <c r="AE12159"/>
      <c r="AF12159"/>
      <c r="AG12159"/>
      <c r="AI12159" s="115" t="e">
        <f>VLOOKUP(A12159,'[2]دراسات قانونية'!$A$3:$E$600,1,0)</f>
        <v>#N/A</v>
      </c>
    </row>
    <row r="12160" spans="1:35" ht="18" x14ac:dyDescent="0.25">
      <c r="A12160" s="249">
        <v>340231</v>
      </c>
      <c r="B12160" s="250" t="s">
        <v>16431</v>
      </c>
      <c r="C12160" s="250" t="s">
        <v>271</v>
      </c>
      <c r="D12160" s="251" t="s">
        <v>214</v>
      </c>
      <c r="E12160"/>
      <c r="F12160" s="126"/>
      <c r="G12160" s="252"/>
      <c r="H12160"/>
      <c r="I12160" t="s">
        <v>107</v>
      </c>
      <c r="J12160" s="253"/>
      <c r="K12160"/>
      <c r="L12160"/>
      <c r="M12160"/>
      <c r="N12160"/>
      <c r="O12160"/>
      <c r="P12160"/>
      <c r="Q12160"/>
      <c r="U12160"/>
      <c r="V12160">
        <v>0</v>
      </c>
      <c r="W12160" s="253"/>
      <c r="X12160"/>
      <c r="Y12160"/>
      <c r="Z12160"/>
      <c r="AA12160"/>
      <c r="AB12160"/>
      <c r="AC12160"/>
      <c r="AD12160"/>
      <c r="AE12160"/>
      <c r="AF12160"/>
      <c r="AG12160"/>
      <c r="AI12160" s="115" t="e">
        <f>VLOOKUP(A12160,'[2]دراسات قانونية'!$A$3:$E$600,1,0)</f>
        <v>#N/A</v>
      </c>
    </row>
    <row r="12161" spans="1:35" ht="18" x14ac:dyDescent="0.25">
      <c r="A12161" s="249">
        <v>340232</v>
      </c>
      <c r="B12161" s="250" t="s">
        <v>3620</v>
      </c>
      <c r="C12161" s="250" t="s">
        <v>1844</v>
      </c>
      <c r="D12161" s="251" t="s">
        <v>697</v>
      </c>
      <c r="E12161"/>
      <c r="F12161" s="126"/>
      <c r="G12161" s="252"/>
      <c r="H12161"/>
      <c r="I12161" t="s">
        <v>107</v>
      </c>
      <c r="J12161" s="253"/>
      <c r="K12161"/>
      <c r="L12161"/>
      <c r="M12161"/>
      <c r="N12161"/>
      <c r="O12161"/>
      <c r="P12161"/>
      <c r="Q12161"/>
      <c r="U12161"/>
      <c r="V12161">
        <v>0</v>
      </c>
      <c r="W12161" s="253"/>
      <c r="X12161"/>
      <c r="Y12161"/>
      <c r="Z12161"/>
      <c r="AA12161"/>
      <c r="AB12161"/>
      <c r="AC12161"/>
      <c r="AD12161"/>
      <c r="AE12161"/>
      <c r="AF12161"/>
      <c r="AG12161"/>
      <c r="AI12161" s="115" t="e">
        <f>VLOOKUP(A12161,'[2]دراسات قانونية'!$A$3:$E$600,1,0)</f>
        <v>#N/A</v>
      </c>
    </row>
    <row r="12162" spans="1:35" ht="18" x14ac:dyDescent="0.25">
      <c r="A12162" s="249">
        <v>340233</v>
      </c>
      <c r="B12162" s="250" t="s">
        <v>16432</v>
      </c>
      <c r="C12162" s="250" t="s">
        <v>279</v>
      </c>
      <c r="D12162" s="251" t="s">
        <v>230</v>
      </c>
      <c r="E12162"/>
      <c r="F12162" s="126"/>
      <c r="G12162" s="252"/>
      <c r="H12162"/>
      <c r="I12162" t="s">
        <v>107</v>
      </c>
      <c r="J12162" s="253"/>
      <c r="K12162"/>
      <c r="L12162"/>
      <c r="M12162"/>
      <c r="N12162"/>
      <c r="O12162"/>
      <c r="P12162"/>
      <c r="Q12162"/>
      <c r="U12162"/>
      <c r="V12162">
        <v>0</v>
      </c>
      <c r="W12162" s="253"/>
      <c r="X12162"/>
      <c r="Y12162"/>
      <c r="Z12162"/>
      <c r="AA12162"/>
      <c r="AB12162"/>
      <c r="AC12162"/>
      <c r="AD12162"/>
      <c r="AE12162"/>
      <c r="AF12162"/>
      <c r="AG12162"/>
      <c r="AI12162" s="115" t="e">
        <f>VLOOKUP(A12162,'[2]دراسات قانونية'!$A$3:$E$600,1,0)</f>
        <v>#N/A</v>
      </c>
    </row>
    <row r="12163" spans="1:35" ht="18" x14ac:dyDescent="0.25">
      <c r="A12163" s="249">
        <v>340234</v>
      </c>
      <c r="B12163" s="250" t="s">
        <v>16433</v>
      </c>
      <c r="C12163" s="250" t="s">
        <v>227</v>
      </c>
      <c r="D12163" s="251" t="s">
        <v>330</v>
      </c>
      <c r="E12163"/>
      <c r="F12163" s="126"/>
      <c r="G12163" s="252"/>
      <c r="H12163"/>
      <c r="I12163" t="s">
        <v>107</v>
      </c>
      <c r="J12163" s="253"/>
      <c r="K12163"/>
      <c r="L12163"/>
      <c r="M12163"/>
      <c r="N12163"/>
      <c r="O12163"/>
      <c r="P12163"/>
      <c r="Q12163"/>
      <c r="U12163"/>
      <c r="V12163">
        <v>0</v>
      </c>
      <c r="W12163" s="253"/>
      <c r="X12163"/>
      <c r="Y12163"/>
      <c r="Z12163"/>
      <c r="AA12163"/>
      <c r="AB12163"/>
      <c r="AC12163"/>
      <c r="AD12163"/>
      <c r="AE12163"/>
      <c r="AF12163"/>
      <c r="AG12163"/>
      <c r="AI12163" s="115" t="e">
        <f>VLOOKUP(A12163,'[2]دراسات قانونية'!$A$3:$E$600,1,0)</f>
        <v>#N/A</v>
      </c>
    </row>
    <row r="12164" spans="1:35" ht="18" x14ac:dyDescent="0.25">
      <c r="A12164" s="249">
        <v>340235</v>
      </c>
      <c r="B12164" s="250" t="s">
        <v>16434</v>
      </c>
      <c r="C12164" s="250" t="s">
        <v>7423</v>
      </c>
      <c r="D12164" s="251" t="s">
        <v>306</v>
      </c>
      <c r="E12164"/>
      <c r="F12164" s="126"/>
      <c r="G12164" s="252"/>
      <c r="H12164"/>
      <c r="I12164" t="s">
        <v>107</v>
      </c>
      <c r="J12164" s="253"/>
      <c r="K12164"/>
      <c r="L12164"/>
      <c r="M12164"/>
      <c r="N12164"/>
      <c r="O12164"/>
      <c r="P12164"/>
      <c r="Q12164"/>
      <c r="U12164"/>
      <c r="V12164">
        <v>0</v>
      </c>
      <c r="W12164" s="253"/>
      <c r="X12164"/>
      <c r="Y12164"/>
      <c r="Z12164"/>
      <c r="AA12164"/>
      <c r="AB12164"/>
      <c r="AC12164"/>
      <c r="AD12164"/>
      <c r="AE12164"/>
      <c r="AF12164"/>
      <c r="AG12164"/>
      <c r="AI12164" s="115" t="e">
        <f>VLOOKUP(A12164,'[2]دراسات قانونية'!$A$3:$E$600,1,0)</f>
        <v>#N/A</v>
      </c>
    </row>
    <row r="12165" spans="1:35" ht="18" x14ac:dyDescent="0.25">
      <c r="A12165" s="249">
        <v>340236</v>
      </c>
      <c r="B12165" s="250" t="s">
        <v>16435</v>
      </c>
      <c r="C12165" s="250" t="s">
        <v>335</v>
      </c>
      <c r="D12165" s="251" t="s">
        <v>16436</v>
      </c>
      <c r="E12165"/>
      <c r="F12165" s="126"/>
      <c r="G12165" s="252"/>
      <c r="H12165"/>
      <c r="I12165" t="s">
        <v>107</v>
      </c>
      <c r="J12165" s="253"/>
      <c r="K12165"/>
      <c r="L12165"/>
      <c r="M12165"/>
      <c r="N12165"/>
      <c r="O12165"/>
      <c r="P12165"/>
      <c r="Q12165"/>
      <c r="U12165"/>
      <c r="V12165">
        <v>0</v>
      </c>
      <c r="W12165" s="253"/>
      <c r="X12165"/>
      <c r="Y12165"/>
      <c r="Z12165"/>
      <c r="AA12165"/>
      <c r="AB12165"/>
      <c r="AC12165"/>
      <c r="AD12165"/>
      <c r="AE12165"/>
      <c r="AF12165"/>
      <c r="AG12165"/>
      <c r="AI12165" s="115" t="e">
        <f>VLOOKUP(A12165,'[2]دراسات قانونية'!$A$3:$E$600,1,0)</f>
        <v>#N/A</v>
      </c>
    </row>
    <row r="12166" spans="1:35" ht="18" x14ac:dyDescent="0.25">
      <c r="A12166" s="249">
        <v>340237</v>
      </c>
      <c r="B12166" s="250" t="s">
        <v>16437</v>
      </c>
      <c r="C12166" s="250" t="s">
        <v>364</v>
      </c>
      <c r="D12166" s="251" t="s">
        <v>951</v>
      </c>
      <c r="E12166"/>
      <c r="F12166" s="126"/>
      <c r="G12166" s="252"/>
      <c r="H12166"/>
      <c r="I12166" t="s">
        <v>107</v>
      </c>
      <c r="J12166" s="253"/>
      <c r="K12166"/>
      <c r="L12166"/>
      <c r="M12166"/>
      <c r="N12166"/>
      <c r="O12166"/>
      <c r="P12166"/>
      <c r="Q12166"/>
      <c r="U12166"/>
      <c r="V12166">
        <v>0</v>
      </c>
      <c r="W12166" s="253"/>
      <c r="X12166"/>
      <c r="Y12166"/>
      <c r="Z12166"/>
      <c r="AA12166"/>
      <c r="AB12166"/>
      <c r="AC12166"/>
      <c r="AD12166"/>
      <c r="AE12166"/>
      <c r="AF12166"/>
      <c r="AG12166"/>
      <c r="AI12166" s="115" t="e">
        <f>VLOOKUP(A12166,'[2]دراسات قانونية'!$A$3:$E$600,1,0)</f>
        <v>#N/A</v>
      </c>
    </row>
    <row r="12167" spans="1:35" ht="18" x14ac:dyDescent="0.25">
      <c r="A12167" s="249">
        <v>340238</v>
      </c>
      <c r="B12167" s="250" t="s">
        <v>16438</v>
      </c>
      <c r="C12167" s="250" t="s">
        <v>1438</v>
      </c>
      <c r="D12167" s="251" t="s">
        <v>595</v>
      </c>
      <c r="E12167"/>
      <c r="F12167" s="126"/>
      <c r="G12167" s="252"/>
      <c r="H12167"/>
      <c r="I12167" t="s">
        <v>107</v>
      </c>
      <c r="J12167" s="253"/>
      <c r="K12167"/>
      <c r="L12167"/>
      <c r="M12167"/>
      <c r="N12167"/>
      <c r="O12167"/>
      <c r="P12167"/>
      <c r="Q12167"/>
      <c r="U12167"/>
      <c r="V12167">
        <v>0</v>
      </c>
      <c r="W12167" s="253"/>
      <c r="X12167"/>
      <c r="Y12167"/>
      <c r="Z12167"/>
      <c r="AA12167"/>
      <c r="AB12167"/>
      <c r="AC12167"/>
      <c r="AD12167"/>
      <c r="AE12167"/>
      <c r="AF12167"/>
      <c r="AG12167"/>
      <c r="AI12167" s="115" t="e">
        <f>VLOOKUP(A12167,'[2]دراسات قانونية'!$A$3:$E$600,1,0)</f>
        <v>#N/A</v>
      </c>
    </row>
    <row r="12168" spans="1:35" ht="18" x14ac:dyDescent="0.25">
      <c r="A12168" s="249">
        <v>340239</v>
      </c>
      <c r="B12168" s="250" t="s">
        <v>16438</v>
      </c>
      <c r="C12168" s="250" t="s">
        <v>1438</v>
      </c>
      <c r="D12168" s="251" t="s">
        <v>595</v>
      </c>
      <c r="E12168"/>
      <c r="F12168" s="126"/>
      <c r="G12168" s="252"/>
      <c r="H12168"/>
      <c r="I12168" t="s">
        <v>107</v>
      </c>
      <c r="J12168" s="253"/>
      <c r="K12168"/>
      <c r="L12168"/>
      <c r="M12168"/>
      <c r="N12168"/>
      <c r="O12168"/>
      <c r="P12168"/>
      <c r="Q12168"/>
      <c r="U12168"/>
      <c r="V12168">
        <v>0</v>
      </c>
      <c r="W12168" s="253"/>
      <c r="X12168"/>
      <c r="Y12168"/>
      <c r="Z12168"/>
      <c r="AA12168"/>
      <c r="AB12168"/>
      <c r="AC12168"/>
      <c r="AD12168"/>
      <c r="AE12168"/>
      <c r="AF12168"/>
      <c r="AG12168"/>
      <c r="AI12168" s="115" t="e">
        <f>VLOOKUP(A12168,'[2]دراسات قانونية'!$A$3:$E$600,1,0)</f>
        <v>#N/A</v>
      </c>
    </row>
    <row r="12169" spans="1:35" ht="18" x14ac:dyDescent="0.25">
      <c r="A12169" s="249">
        <v>340240</v>
      </c>
      <c r="B12169" s="250" t="s">
        <v>16439</v>
      </c>
      <c r="C12169" s="250" t="s">
        <v>227</v>
      </c>
      <c r="D12169" s="251" t="s">
        <v>504</v>
      </c>
      <c r="E12169"/>
      <c r="F12169" s="126"/>
      <c r="G12169" s="252"/>
      <c r="H12169"/>
      <c r="I12169" t="s">
        <v>107</v>
      </c>
      <c r="J12169" s="253"/>
      <c r="K12169"/>
      <c r="L12169"/>
      <c r="M12169"/>
      <c r="N12169"/>
      <c r="O12169"/>
      <c r="P12169"/>
      <c r="Q12169"/>
      <c r="U12169"/>
      <c r="V12169">
        <v>0</v>
      </c>
      <c r="W12169" s="253"/>
      <c r="X12169"/>
      <c r="Y12169"/>
      <c r="Z12169"/>
      <c r="AA12169"/>
      <c r="AB12169"/>
      <c r="AC12169"/>
      <c r="AD12169"/>
      <c r="AE12169"/>
      <c r="AF12169"/>
      <c r="AG12169"/>
      <c r="AI12169" s="115" t="e">
        <f>VLOOKUP(A12169,'[2]دراسات قانونية'!$A$3:$E$600,1,0)</f>
        <v>#N/A</v>
      </c>
    </row>
    <row r="12170" spans="1:35" ht="18" x14ac:dyDescent="0.25">
      <c r="A12170" s="249">
        <v>340241</v>
      </c>
      <c r="B12170" s="250" t="s">
        <v>16440</v>
      </c>
      <c r="C12170" s="250" t="s">
        <v>339</v>
      </c>
      <c r="D12170" s="251" t="s">
        <v>613</v>
      </c>
      <c r="E12170"/>
      <c r="F12170" s="126"/>
      <c r="G12170" s="252"/>
      <c r="H12170"/>
      <c r="I12170" t="s">
        <v>107</v>
      </c>
      <c r="J12170" s="253"/>
      <c r="K12170"/>
      <c r="L12170"/>
      <c r="M12170"/>
      <c r="N12170"/>
      <c r="O12170"/>
      <c r="P12170"/>
      <c r="Q12170"/>
      <c r="U12170"/>
      <c r="V12170">
        <v>0</v>
      </c>
      <c r="W12170" s="253"/>
      <c r="X12170"/>
      <c r="Y12170"/>
      <c r="Z12170"/>
      <c r="AA12170"/>
      <c r="AB12170"/>
      <c r="AC12170"/>
      <c r="AD12170"/>
      <c r="AE12170"/>
      <c r="AF12170"/>
      <c r="AG12170"/>
      <c r="AI12170" s="115" t="e">
        <f>VLOOKUP(A12170,'[2]دراسات قانونية'!$A$3:$E$600,1,0)</f>
        <v>#N/A</v>
      </c>
    </row>
    <row r="12171" spans="1:35" ht="18" x14ac:dyDescent="0.25">
      <c r="A12171" s="249">
        <v>340242</v>
      </c>
      <c r="B12171" s="250" t="s">
        <v>16441</v>
      </c>
      <c r="C12171" s="250" t="s">
        <v>227</v>
      </c>
      <c r="D12171" s="251" t="s">
        <v>843</v>
      </c>
      <c r="E12171"/>
      <c r="F12171" s="126"/>
      <c r="G12171" s="252"/>
      <c r="H12171"/>
      <c r="I12171" t="s">
        <v>107</v>
      </c>
      <c r="J12171" s="253"/>
      <c r="K12171"/>
      <c r="L12171"/>
      <c r="M12171"/>
      <c r="N12171"/>
      <c r="O12171"/>
      <c r="P12171"/>
      <c r="Q12171"/>
      <c r="U12171"/>
      <c r="V12171">
        <v>0</v>
      </c>
      <c r="W12171" s="253"/>
      <c r="X12171"/>
      <c r="Y12171"/>
      <c r="Z12171"/>
      <c r="AA12171"/>
      <c r="AB12171"/>
      <c r="AC12171"/>
      <c r="AD12171"/>
      <c r="AE12171"/>
      <c r="AF12171"/>
      <c r="AG12171"/>
      <c r="AI12171" s="115" t="e">
        <f>VLOOKUP(A12171,'[2]دراسات قانونية'!$A$3:$E$600,1,0)</f>
        <v>#N/A</v>
      </c>
    </row>
    <row r="12172" spans="1:35" ht="18" x14ac:dyDescent="0.25">
      <c r="A12172" s="249">
        <v>340243</v>
      </c>
      <c r="B12172" s="250" t="s">
        <v>16442</v>
      </c>
      <c r="C12172" s="250" t="s">
        <v>227</v>
      </c>
      <c r="D12172" s="251" t="s">
        <v>16443</v>
      </c>
      <c r="E12172"/>
      <c r="F12172" s="126"/>
      <c r="G12172" s="252"/>
      <c r="H12172"/>
      <c r="I12172" t="s">
        <v>107</v>
      </c>
      <c r="J12172" s="253"/>
      <c r="K12172"/>
      <c r="L12172"/>
      <c r="M12172"/>
      <c r="N12172"/>
      <c r="O12172"/>
      <c r="P12172"/>
      <c r="Q12172"/>
      <c r="U12172"/>
      <c r="V12172">
        <v>0</v>
      </c>
      <c r="W12172" s="253"/>
      <c r="X12172"/>
      <c r="Y12172"/>
      <c r="Z12172"/>
      <c r="AA12172"/>
      <c r="AB12172"/>
      <c r="AC12172"/>
      <c r="AD12172"/>
      <c r="AE12172"/>
      <c r="AF12172"/>
      <c r="AG12172"/>
      <c r="AI12172" s="115" t="e">
        <f>VLOOKUP(A12172,'[2]دراسات قانونية'!$A$3:$E$600,1,0)</f>
        <v>#N/A</v>
      </c>
    </row>
    <row r="12173" spans="1:35" ht="18" x14ac:dyDescent="0.25">
      <c r="A12173" s="249">
        <v>340244</v>
      </c>
      <c r="B12173" s="250" t="s">
        <v>16444</v>
      </c>
      <c r="C12173" s="250" t="s">
        <v>727</v>
      </c>
      <c r="D12173" s="251" t="s">
        <v>906</v>
      </c>
      <c r="E12173"/>
      <c r="F12173" s="126"/>
      <c r="G12173" s="252"/>
      <c r="H12173"/>
      <c r="I12173" t="s">
        <v>107</v>
      </c>
      <c r="J12173" s="253"/>
      <c r="K12173"/>
      <c r="L12173"/>
      <c r="M12173"/>
      <c r="N12173"/>
      <c r="O12173"/>
      <c r="P12173"/>
      <c r="Q12173"/>
      <c r="U12173"/>
      <c r="V12173">
        <v>0</v>
      </c>
      <c r="W12173" s="253"/>
      <c r="X12173"/>
      <c r="Y12173"/>
      <c r="Z12173"/>
      <c r="AA12173"/>
      <c r="AB12173"/>
      <c r="AC12173"/>
      <c r="AD12173"/>
      <c r="AE12173"/>
      <c r="AF12173"/>
      <c r="AG12173"/>
      <c r="AI12173" s="115" t="e">
        <f>VLOOKUP(A12173,'[2]دراسات قانونية'!$A$3:$E$600,1,0)</f>
        <v>#N/A</v>
      </c>
    </row>
    <row r="12174" spans="1:35" ht="18" x14ac:dyDescent="0.25">
      <c r="A12174" s="254">
        <v>340245</v>
      </c>
      <c r="B12174" s="255" t="s">
        <v>16445</v>
      </c>
      <c r="C12174" s="255" t="s">
        <v>252</v>
      </c>
      <c r="D12174" s="256" t="s">
        <v>398</v>
      </c>
      <c r="E12174" s="239"/>
      <c r="F12174" s="240"/>
      <c r="G12174" s="257"/>
      <c r="H12174" s="239"/>
      <c r="I12174" t="s">
        <v>107</v>
      </c>
      <c r="J12174" s="258"/>
      <c r="K12174" s="239"/>
      <c r="L12174" s="239"/>
      <c r="M12174" s="239"/>
      <c r="N12174" s="239"/>
      <c r="O12174" s="239"/>
      <c r="P12174" s="239"/>
      <c r="Q12174" s="239"/>
      <c r="R12174" s="242">
        <v>9107</v>
      </c>
      <c r="S12174" s="242">
        <v>45715</v>
      </c>
      <c r="T12174" s="115">
        <v>5000</v>
      </c>
      <c r="U12174"/>
      <c r="V12174">
        <v>0</v>
      </c>
      <c r="W12174" s="258"/>
      <c r="X12174" s="239"/>
      <c r="Y12174" s="239"/>
      <c r="Z12174" s="239"/>
      <c r="AA12174" s="239"/>
      <c r="AB12174" s="239"/>
      <c r="AC12174" s="239"/>
      <c r="AD12174" s="239"/>
      <c r="AE12174" s="239"/>
      <c r="AF12174" s="239"/>
      <c r="AG12174" s="239"/>
      <c r="AI12174" s="115" t="e">
        <f>VLOOKUP(A12174,'[2]دراسات قانونية'!$A$3:$E$600,1,0)</f>
        <v>#N/A</v>
      </c>
    </row>
    <row r="12175" spans="1:35" ht="18" x14ac:dyDescent="0.25">
      <c r="A12175" s="249">
        <v>340246</v>
      </c>
      <c r="B12175" s="250" t="s">
        <v>16446</v>
      </c>
      <c r="C12175" s="250" t="s">
        <v>219</v>
      </c>
      <c r="D12175" s="251" t="s">
        <v>1074</v>
      </c>
      <c r="E12175"/>
      <c r="F12175" s="126"/>
      <c r="G12175" s="252"/>
      <c r="H12175"/>
      <c r="I12175" t="s">
        <v>107</v>
      </c>
      <c r="J12175" s="253"/>
      <c r="K12175"/>
      <c r="L12175"/>
      <c r="M12175"/>
      <c r="N12175"/>
      <c r="O12175"/>
      <c r="P12175"/>
      <c r="Q12175"/>
      <c r="U12175"/>
      <c r="V12175">
        <v>0</v>
      </c>
      <c r="W12175" s="253"/>
      <c r="X12175"/>
      <c r="Y12175"/>
      <c r="Z12175"/>
      <c r="AA12175"/>
      <c r="AB12175"/>
      <c r="AC12175"/>
      <c r="AD12175"/>
      <c r="AE12175"/>
      <c r="AF12175"/>
      <c r="AG12175"/>
      <c r="AI12175" s="115" t="e">
        <f>VLOOKUP(A12175,'[2]دراسات قانونية'!$A$3:$E$600,1,0)</f>
        <v>#N/A</v>
      </c>
    </row>
    <row r="12176" spans="1:35" ht="18" x14ac:dyDescent="0.25">
      <c r="A12176" s="249">
        <v>340247</v>
      </c>
      <c r="B12176" s="250" t="s">
        <v>15222</v>
      </c>
      <c r="C12176" s="250" t="s">
        <v>16447</v>
      </c>
      <c r="D12176" s="251" t="s">
        <v>2060</v>
      </c>
      <c r="E12176"/>
      <c r="F12176" s="126"/>
      <c r="G12176" s="252"/>
      <c r="H12176"/>
      <c r="I12176" t="s">
        <v>107</v>
      </c>
      <c r="J12176" s="253"/>
      <c r="K12176"/>
      <c r="L12176"/>
      <c r="M12176"/>
      <c r="N12176"/>
      <c r="O12176"/>
      <c r="P12176"/>
      <c r="Q12176"/>
      <c r="U12176"/>
      <c r="V12176">
        <v>0</v>
      </c>
      <c r="W12176" s="253"/>
      <c r="X12176"/>
      <c r="Y12176"/>
      <c r="Z12176"/>
      <c r="AA12176"/>
      <c r="AB12176"/>
      <c r="AC12176"/>
      <c r="AD12176"/>
      <c r="AE12176"/>
      <c r="AF12176"/>
      <c r="AG12176"/>
      <c r="AI12176" s="115" t="e">
        <f>VLOOKUP(A12176,'[2]دراسات قانونية'!$A$3:$E$600,1,0)</f>
        <v>#N/A</v>
      </c>
    </row>
    <row r="12177" spans="1:35" ht="18" x14ac:dyDescent="0.25">
      <c r="A12177" s="249">
        <v>340248</v>
      </c>
      <c r="B12177" s="250" t="s">
        <v>16448</v>
      </c>
      <c r="C12177" s="250" t="s">
        <v>703</v>
      </c>
      <c r="D12177" s="251" t="s">
        <v>230</v>
      </c>
      <c r="E12177"/>
      <c r="F12177" s="126"/>
      <c r="G12177" s="252"/>
      <c r="H12177"/>
      <c r="I12177" t="s">
        <v>107</v>
      </c>
      <c r="J12177" s="253"/>
      <c r="K12177"/>
      <c r="L12177"/>
      <c r="M12177"/>
      <c r="N12177"/>
      <c r="O12177"/>
      <c r="P12177"/>
      <c r="Q12177"/>
      <c r="U12177"/>
      <c r="V12177">
        <v>0</v>
      </c>
      <c r="W12177" s="253"/>
      <c r="X12177"/>
      <c r="Y12177"/>
      <c r="Z12177"/>
      <c r="AA12177"/>
      <c r="AB12177"/>
      <c r="AC12177"/>
      <c r="AD12177"/>
      <c r="AE12177"/>
      <c r="AF12177"/>
      <c r="AG12177"/>
      <c r="AI12177" s="115" t="e">
        <f>VLOOKUP(A12177,'[2]دراسات قانونية'!$A$3:$E$600,1,0)</f>
        <v>#N/A</v>
      </c>
    </row>
    <row r="12178" spans="1:35" ht="18" x14ac:dyDescent="0.25">
      <c r="A12178" s="249">
        <v>340249</v>
      </c>
      <c r="B12178" s="250" t="s">
        <v>16449</v>
      </c>
      <c r="C12178" s="250" t="s">
        <v>212</v>
      </c>
      <c r="D12178" s="251" t="s">
        <v>971</v>
      </c>
      <c r="E12178"/>
      <c r="F12178" s="126"/>
      <c r="G12178" s="252"/>
      <c r="H12178"/>
      <c r="I12178" t="s">
        <v>107</v>
      </c>
      <c r="J12178" s="253"/>
      <c r="K12178"/>
      <c r="L12178"/>
      <c r="M12178"/>
      <c r="N12178"/>
      <c r="O12178"/>
      <c r="P12178"/>
      <c r="Q12178"/>
      <c r="U12178"/>
      <c r="V12178">
        <v>0</v>
      </c>
      <c r="W12178" s="253"/>
      <c r="X12178"/>
      <c r="Y12178"/>
      <c r="Z12178"/>
      <c r="AA12178"/>
      <c r="AB12178"/>
      <c r="AC12178"/>
      <c r="AD12178"/>
      <c r="AE12178"/>
      <c r="AF12178"/>
      <c r="AG12178"/>
      <c r="AI12178" s="115" t="e">
        <f>VLOOKUP(A12178,'[2]دراسات قانونية'!$A$3:$E$600,1,0)</f>
        <v>#N/A</v>
      </c>
    </row>
    <row r="12179" spans="1:35" ht="18" x14ac:dyDescent="0.25">
      <c r="A12179" s="249">
        <v>340250</v>
      </c>
      <c r="B12179" s="250" t="s">
        <v>16450</v>
      </c>
      <c r="C12179" s="250" t="s">
        <v>227</v>
      </c>
      <c r="D12179" s="251" t="s">
        <v>315</v>
      </c>
      <c r="E12179"/>
      <c r="F12179" s="126"/>
      <c r="G12179" s="252"/>
      <c r="H12179"/>
      <c r="I12179" t="s">
        <v>107</v>
      </c>
      <c r="J12179" s="253"/>
      <c r="K12179"/>
      <c r="L12179"/>
      <c r="M12179"/>
      <c r="N12179"/>
      <c r="O12179"/>
      <c r="P12179"/>
      <c r="Q12179"/>
      <c r="U12179"/>
      <c r="V12179">
        <v>0</v>
      </c>
      <c r="W12179" s="253"/>
      <c r="X12179"/>
      <c r="Y12179"/>
      <c r="Z12179"/>
      <c r="AA12179"/>
      <c r="AB12179"/>
      <c r="AC12179"/>
      <c r="AD12179"/>
      <c r="AE12179"/>
      <c r="AF12179"/>
      <c r="AG12179"/>
      <c r="AI12179" s="115" t="e">
        <f>VLOOKUP(A12179,'[2]دراسات قانونية'!$A$3:$E$600,1,0)</f>
        <v>#N/A</v>
      </c>
    </row>
    <row r="12180" spans="1:35" ht="18" x14ac:dyDescent="0.25">
      <c r="A12180" s="249">
        <v>340251</v>
      </c>
      <c r="B12180" s="250" t="s">
        <v>16451</v>
      </c>
      <c r="C12180" s="250" t="s">
        <v>227</v>
      </c>
      <c r="D12180" s="251" t="s">
        <v>328</v>
      </c>
      <c r="E12180"/>
      <c r="F12180" s="126"/>
      <c r="G12180" s="252"/>
      <c r="H12180"/>
      <c r="I12180" t="s">
        <v>107</v>
      </c>
      <c r="J12180" s="253"/>
      <c r="K12180"/>
      <c r="L12180"/>
      <c r="M12180"/>
      <c r="N12180"/>
      <c r="O12180"/>
      <c r="P12180"/>
      <c r="Q12180"/>
      <c r="U12180"/>
      <c r="V12180">
        <v>0</v>
      </c>
      <c r="W12180" s="253"/>
      <c r="X12180"/>
      <c r="Y12180"/>
      <c r="Z12180"/>
      <c r="AA12180"/>
      <c r="AB12180"/>
      <c r="AC12180"/>
      <c r="AD12180"/>
      <c r="AE12180"/>
      <c r="AF12180"/>
      <c r="AG12180"/>
      <c r="AI12180" s="115" t="e">
        <f>VLOOKUP(A12180,'[2]دراسات قانونية'!$A$3:$E$600,1,0)</f>
        <v>#N/A</v>
      </c>
    </row>
    <row r="12181" spans="1:35" ht="18" x14ac:dyDescent="0.25">
      <c r="A12181" s="249">
        <v>340252</v>
      </c>
      <c r="B12181" s="250" t="s">
        <v>16452</v>
      </c>
      <c r="C12181" s="250" t="s">
        <v>274</v>
      </c>
      <c r="D12181" s="251" t="s">
        <v>298</v>
      </c>
      <c r="E12181"/>
      <c r="F12181" s="126"/>
      <c r="G12181" s="252"/>
      <c r="H12181"/>
      <c r="I12181" t="s">
        <v>107</v>
      </c>
      <c r="J12181" s="253"/>
      <c r="K12181"/>
      <c r="L12181"/>
      <c r="M12181"/>
      <c r="N12181"/>
      <c r="O12181"/>
      <c r="P12181"/>
      <c r="Q12181"/>
      <c r="U12181"/>
      <c r="V12181">
        <v>0</v>
      </c>
      <c r="W12181" s="253"/>
      <c r="X12181"/>
      <c r="Y12181"/>
      <c r="Z12181"/>
      <c r="AA12181"/>
      <c r="AB12181"/>
      <c r="AC12181"/>
      <c r="AD12181"/>
      <c r="AE12181"/>
      <c r="AF12181"/>
      <c r="AG12181"/>
      <c r="AI12181" s="115" t="e">
        <f>VLOOKUP(A12181,'[2]دراسات قانونية'!$A$3:$E$600,1,0)</f>
        <v>#N/A</v>
      </c>
    </row>
    <row r="12182" spans="1:35" ht="18" x14ac:dyDescent="0.25">
      <c r="A12182" s="249">
        <v>340253</v>
      </c>
      <c r="B12182" s="250" t="s">
        <v>16453</v>
      </c>
      <c r="C12182" s="250" t="s">
        <v>5380</v>
      </c>
      <c r="D12182" s="251" t="s">
        <v>742</v>
      </c>
      <c r="E12182"/>
      <c r="F12182" s="126"/>
      <c r="G12182" s="252"/>
      <c r="H12182"/>
      <c r="I12182" t="s">
        <v>107</v>
      </c>
      <c r="J12182" s="253"/>
      <c r="K12182"/>
      <c r="L12182"/>
      <c r="M12182"/>
      <c r="N12182"/>
      <c r="O12182"/>
      <c r="P12182"/>
      <c r="Q12182"/>
      <c r="U12182"/>
      <c r="V12182">
        <v>0</v>
      </c>
      <c r="W12182" s="253"/>
      <c r="X12182"/>
      <c r="Y12182"/>
      <c r="Z12182"/>
      <c r="AA12182"/>
      <c r="AB12182"/>
      <c r="AC12182"/>
      <c r="AD12182"/>
      <c r="AE12182"/>
      <c r="AF12182"/>
      <c r="AG12182"/>
      <c r="AI12182" s="115" t="e">
        <f>VLOOKUP(A12182,'[2]دراسات قانونية'!$A$3:$E$600,1,0)</f>
        <v>#N/A</v>
      </c>
    </row>
    <row r="12183" spans="1:35" ht="18" x14ac:dyDescent="0.25">
      <c r="A12183" s="249">
        <v>340254</v>
      </c>
      <c r="B12183" s="250" t="s">
        <v>16454</v>
      </c>
      <c r="C12183" s="250" t="s">
        <v>324</v>
      </c>
      <c r="D12183" s="251" t="s">
        <v>4849</v>
      </c>
      <c r="E12183"/>
      <c r="F12183" s="126"/>
      <c r="G12183" s="252"/>
      <c r="H12183"/>
      <c r="I12183" t="s">
        <v>107</v>
      </c>
      <c r="J12183" s="253"/>
      <c r="K12183"/>
      <c r="L12183"/>
      <c r="M12183"/>
      <c r="N12183"/>
      <c r="O12183"/>
      <c r="P12183"/>
      <c r="Q12183"/>
      <c r="U12183"/>
      <c r="V12183">
        <v>0</v>
      </c>
      <c r="W12183" s="253"/>
      <c r="X12183"/>
      <c r="Y12183"/>
      <c r="Z12183"/>
      <c r="AA12183"/>
      <c r="AB12183"/>
      <c r="AC12183"/>
      <c r="AD12183"/>
      <c r="AE12183"/>
      <c r="AF12183"/>
      <c r="AG12183"/>
      <c r="AI12183" s="115" t="e">
        <f>VLOOKUP(A12183,'[2]دراسات قانونية'!$A$3:$E$600,1,0)</f>
        <v>#N/A</v>
      </c>
    </row>
    <row r="12184" spans="1:35" ht="18" x14ac:dyDescent="0.25">
      <c r="A12184" s="249">
        <v>340255</v>
      </c>
      <c r="B12184" s="250" t="s">
        <v>16455</v>
      </c>
      <c r="C12184" s="250" t="s">
        <v>212</v>
      </c>
      <c r="D12184" s="251" t="s">
        <v>504</v>
      </c>
      <c r="E12184"/>
      <c r="F12184" s="126"/>
      <c r="G12184" s="252"/>
      <c r="H12184"/>
      <c r="I12184" t="s">
        <v>107</v>
      </c>
      <c r="J12184" s="253"/>
      <c r="K12184"/>
      <c r="L12184"/>
      <c r="M12184"/>
      <c r="N12184"/>
      <c r="O12184"/>
      <c r="P12184"/>
      <c r="Q12184"/>
      <c r="U12184"/>
      <c r="V12184">
        <v>0</v>
      </c>
      <c r="W12184" s="253"/>
      <c r="X12184"/>
      <c r="Y12184"/>
      <c r="Z12184"/>
      <c r="AA12184"/>
      <c r="AB12184"/>
      <c r="AC12184"/>
      <c r="AD12184"/>
      <c r="AE12184"/>
      <c r="AF12184"/>
      <c r="AG12184"/>
      <c r="AI12184" s="115" t="e">
        <f>VLOOKUP(A12184,'[2]دراسات قانونية'!$A$3:$E$600,1,0)</f>
        <v>#N/A</v>
      </c>
    </row>
    <row r="12185" spans="1:35" ht="18" x14ac:dyDescent="0.25">
      <c r="A12185" s="249">
        <v>340256</v>
      </c>
      <c r="B12185" s="250" t="s">
        <v>16456</v>
      </c>
      <c r="C12185" s="250" t="s">
        <v>5676</v>
      </c>
      <c r="D12185" s="251" t="s">
        <v>420</v>
      </c>
      <c r="E12185"/>
      <c r="F12185" s="126"/>
      <c r="G12185" s="252"/>
      <c r="H12185"/>
      <c r="I12185" t="s">
        <v>107</v>
      </c>
      <c r="J12185" s="253"/>
      <c r="K12185"/>
      <c r="L12185"/>
      <c r="M12185"/>
      <c r="N12185"/>
      <c r="O12185"/>
      <c r="P12185"/>
      <c r="Q12185"/>
      <c r="U12185"/>
      <c r="V12185">
        <v>0</v>
      </c>
      <c r="W12185" s="253"/>
      <c r="X12185"/>
      <c r="Y12185"/>
      <c r="Z12185"/>
      <c r="AA12185"/>
      <c r="AB12185"/>
      <c r="AC12185"/>
      <c r="AD12185"/>
      <c r="AE12185"/>
      <c r="AF12185"/>
      <c r="AG12185"/>
      <c r="AI12185" s="115" t="e">
        <f>VLOOKUP(A12185,'[2]دراسات قانونية'!$A$3:$E$600,1,0)</f>
        <v>#N/A</v>
      </c>
    </row>
    <row r="12186" spans="1:35" ht="18" x14ac:dyDescent="0.25">
      <c r="A12186" s="249">
        <v>340257</v>
      </c>
      <c r="B12186" s="250" t="s">
        <v>16457</v>
      </c>
      <c r="C12186" s="250" t="s">
        <v>1123</v>
      </c>
      <c r="D12186" s="251" t="s">
        <v>776</v>
      </c>
      <c r="E12186"/>
      <c r="F12186" s="126"/>
      <c r="G12186" s="252"/>
      <c r="H12186"/>
      <c r="I12186" t="s">
        <v>107</v>
      </c>
      <c r="J12186" s="253"/>
      <c r="K12186"/>
      <c r="L12186"/>
      <c r="M12186"/>
      <c r="N12186"/>
      <c r="O12186"/>
      <c r="P12186"/>
      <c r="Q12186"/>
      <c r="U12186"/>
      <c r="V12186">
        <v>0</v>
      </c>
      <c r="W12186" s="253"/>
      <c r="X12186"/>
      <c r="Y12186"/>
      <c r="Z12186"/>
      <c r="AA12186"/>
      <c r="AB12186"/>
      <c r="AC12186"/>
      <c r="AD12186"/>
      <c r="AE12186"/>
      <c r="AF12186"/>
      <c r="AG12186"/>
      <c r="AI12186" s="115" t="e">
        <f>VLOOKUP(A12186,'[2]دراسات قانونية'!$A$3:$E$600,1,0)</f>
        <v>#N/A</v>
      </c>
    </row>
    <row r="12187" spans="1:35" ht="18" x14ac:dyDescent="0.25">
      <c r="A12187" s="249">
        <v>340258</v>
      </c>
      <c r="B12187" s="250" t="s">
        <v>16458</v>
      </c>
      <c r="C12187" s="250" t="s">
        <v>250</v>
      </c>
      <c r="D12187" s="251" t="s">
        <v>722</v>
      </c>
      <c r="E12187"/>
      <c r="F12187" s="126"/>
      <c r="G12187" s="252"/>
      <c r="H12187"/>
      <c r="I12187" t="s">
        <v>107</v>
      </c>
      <c r="J12187" s="253"/>
      <c r="K12187"/>
      <c r="L12187"/>
      <c r="M12187"/>
      <c r="N12187"/>
      <c r="O12187"/>
      <c r="P12187"/>
      <c r="Q12187"/>
      <c r="U12187"/>
      <c r="V12187">
        <v>0</v>
      </c>
      <c r="W12187" s="253"/>
      <c r="X12187"/>
      <c r="Y12187"/>
      <c r="Z12187"/>
      <c r="AA12187"/>
      <c r="AB12187"/>
      <c r="AC12187"/>
      <c r="AD12187"/>
      <c r="AE12187"/>
      <c r="AF12187"/>
      <c r="AG12187"/>
      <c r="AI12187" s="115" t="e">
        <f>VLOOKUP(A12187,'[2]دراسات قانونية'!$A$3:$E$600,1,0)</f>
        <v>#N/A</v>
      </c>
    </row>
    <row r="12188" spans="1:35" ht="18" x14ac:dyDescent="0.25">
      <c r="A12188" s="249">
        <v>340259</v>
      </c>
      <c r="B12188" s="250" t="s">
        <v>16459</v>
      </c>
      <c r="C12188" s="250" t="s">
        <v>8197</v>
      </c>
      <c r="D12188" s="251" t="s">
        <v>978</v>
      </c>
      <c r="E12188"/>
      <c r="F12188" s="126"/>
      <c r="G12188" s="252"/>
      <c r="H12188"/>
      <c r="I12188" t="s">
        <v>107</v>
      </c>
      <c r="J12188" s="253"/>
      <c r="K12188"/>
      <c r="L12188"/>
      <c r="M12188"/>
      <c r="N12188"/>
      <c r="O12188"/>
      <c r="P12188"/>
      <c r="Q12188"/>
      <c r="U12188"/>
      <c r="V12188">
        <v>0</v>
      </c>
      <c r="W12188" s="253"/>
      <c r="X12188"/>
      <c r="Y12188"/>
      <c r="Z12188"/>
      <c r="AA12188"/>
      <c r="AB12188"/>
      <c r="AC12188"/>
      <c r="AD12188"/>
      <c r="AE12188"/>
      <c r="AF12188"/>
      <c r="AG12188"/>
      <c r="AI12188" s="115" t="e">
        <f>VLOOKUP(A12188,'[2]دراسات قانونية'!$A$3:$E$600,1,0)</f>
        <v>#N/A</v>
      </c>
    </row>
    <row r="12189" spans="1:35" ht="18" x14ac:dyDescent="0.25">
      <c r="A12189" s="249">
        <v>340260</v>
      </c>
      <c r="B12189" s="250" t="s">
        <v>16460</v>
      </c>
      <c r="C12189" s="250" t="s">
        <v>972</v>
      </c>
      <c r="D12189" s="251" t="s">
        <v>16461</v>
      </c>
      <c r="E12189"/>
      <c r="F12189" s="126"/>
      <c r="G12189" s="252"/>
      <c r="H12189"/>
      <c r="I12189" t="s">
        <v>107</v>
      </c>
      <c r="J12189" s="253"/>
      <c r="K12189"/>
      <c r="L12189"/>
      <c r="M12189"/>
      <c r="N12189"/>
      <c r="O12189"/>
      <c r="P12189"/>
      <c r="Q12189"/>
      <c r="U12189"/>
      <c r="V12189">
        <v>0</v>
      </c>
      <c r="W12189" s="253"/>
      <c r="X12189"/>
      <c r="Y12189"/>
      <c r="Z12189"/>
      <c r="AA12189"/>
      <c r="AB12189"/>
      <c r="AC12189"/>
      <c r="AD12189"/>
      <c r="AE12189"/>
      <c r="AF12189"/>
      <c r="AG12189"/>
      <c r="AI12189" s="115" t="e">
        <f>VLOOKUP(A12189,'[2]دراسات قانونية'!$A$3:$E$600,1,0)</f>
        <v>#N/A</v>
      </c>
    </row>
    <row r="12190" spans="1:35" ht="18" x14ac:dyDescent="0.25">
      <c r="A12190" s="249">
        <v>340261</v>
      </c>
      <c r="B12190" s="250" t="s">
        <v>16462</v>
      </c>
      <c r="C12190" s="250" t="s">
        <v>299</v>
      </c>
      <c r="D12190" s="251" t="s">
        <v>407</v>
      </c>
      <c r="E12190"/>
      <c r="F12190" s="126"/>
      <c r="G12190" s="252"/>
      <c r="H12190"/>
      <c r="I12190" t="s">
        <v>107</v>
      </c>
      <c r="J12190" s="253"/>
      <c r="K12190"/>
      <c r="L12190"/>
      <c r="M12190"/>
      <c r="N12190"/>
      <c r="O12190"/>
      <c r="P12190"/>
      <c r="Q12190"/>
      <c r="U12190"/>
      <c r="V12190">
        <v>0</v>
      </c>
      <c r="W12190" s="253"/>
      <c r="X12190"/>
      <c r="Y12190"/>
      <c r="Z12190"/>
      <c r="AA12190"/>
      <c r="AB12190"/>
      <c r="AC12190"/>
      <c r="AD12190"/>
      <c r="AE12190"/>
      <c r="AF12190"/>
      <c r="AG12190"/>
      <c r="AI12190" s="115" t="e">
        <f>VLOOKUP(A12190,'[2]دراسات قانونية'!$A$3:$E$600,1,0)</f>
        <v>#N/A</v>
      </c>
    </row>
    <row r="12191" spans="1:35" ht="18" x14ac:dyDescent="0.25">
      <c r="A12191" s="249">
        <v>340262</v>
      </c>
      <c r="B12191" s="250" t="s">
        <v>9521</v>
      </c>
      <c r="C12191" s="250" t="s">
        <v>828</v>
      </c>
      <c r="D12191" s="251" t="s">
        <v>1274</v>
      </c>
      <c r="E12191"/>
      <c r="F12191" s="126"/>
      <c r="G12191" s="252"/>
      <c r="H12191"/>
      <c r="I12191" t="s">
        <v>107</v>
      </c>
      <c r="J12191" s="253"/>
      <c r="K12191"/>
      <c r="L12191"/>
      <c r="M12191"/>
      <c r="N12191"/>
      <c r="O12191"/>
      <c r="P12191"/>
      <c r="Q12191"/>
      <c r="U12191"/>
      <c r="V12191">
        <v>0</v>
      </c>
      <c r="W12191" s="253"/>
      <c r="X12191"/>
      <c r="Y12191"/>
      <c r="Z12191"/>
      <c r="AA12191"/>
      <c r="AB12191"/>
      <c r="AC12191"/>
      <c r="AD12191"/>
      <c r="AE12191"/>
      <c r="AF12191"/>
      <c r="AG12191"/>
      <c r="AI12191" s="115" t="e">
        <f>VLOOKUP(A12191,'[2]دراسات قانونية'!$A$3:$E$600,1,0)</f>
        <v>#N/A</v>
      </c>
    </row>
    <row r="12192" spans="1:35" ht="18" x14ac:dyDescent="0.25">
      <c r="A12192" s="249">
        <v>340263</v>
      </c>
      <c r="B12192" s="250" t="s">
        <v>16463</v>
      </c>
      <c r="C12192" s="250" t="s">
        <v>438</v>
      </c>
      <c r="D12192" s="251" t="s">
        <v>493</v>
      </c>
      <c r="E12192"/>
      <c r="F12192" s="126"/>
      <c r="G12192" s="252"/>
      <c r="H12192"/>
      <c r="I12192" t="s">
        <v>107</v>
      </c>
      <c r="J12192" s="253"/>
      <c r="K12192"/>
      <c r="L12192"/>
      <c r="M12192"/>
      <c r="N12192"/>
      <c r="O12192"/>
      <c r="P12192"/>
      <c r="Q12192"/>
      <c r="U12192"/>
      <c r="V12192">
        <v>0</v>
      </c>
      <c r="W12192" s="253"/>
      <c r="X12192"/>
      <c r="Y12192"/>
      <c r="Z12192"/>
      <c r="AA12192"/>
      <c r="AB12192"/>
      <c r="AC12192"/>
      <c r="AD12192"/>
      <c r="AE12192"/>
      <c r="AF12192"/>
      <c r="AG12192"/>
      <c r="AI12192" s="115" t="e">
        <f>VLOOKUP(A12192,'[2]دراسات قانونية'!$A$3:$E$600,1,0)</f>
        <v>#N/A</v>
      </c>
    </row>
    <row r="12193" spans="1:35" ht="18" x14ac:dyDescent="0.25">
      <c r="A12193" s="249">
        <v>340264</v>
      </c>
      <c r="B12193" s="250" t="s">
        <v>16464</v>
      </c>
      <c r="C12193" s="250" t="s">
        <v>14636</v>
      </c>
      <c r="D12193" s="251" t="s">
        <v>1460</v>
      </c>
      <c r="E12193"/>
      <c r="F12193" s="126"/>
      <c r="G12193" s="252"/>
      <c r="H12193"/>
      <c r="I12193" t="s">
        <v>107</v>
      </c>
      <c r="J12193" s="253"/>
      <c r="K12193"/>
      <c r="L12193"/>
      <c r="M12193"/>
      <c r="N12193"/>
      <c r="O12193"/>
      <c r="P12193"/>
      <c r="Q12193"/>
      <c r="U12193"/>
      <c r="V12193">
        <v>0</v>
      </c>
      <c r="W12193" s="253"/>
      <c r="X12193"/>
      <c r="Y12193"/>
      <c r="Z12193"/>
      <c r="AA12193"/>
      <c r="AB12193"/>
      <c r="AC12193"/>
      <c r="AD12193"/>
      <c r="AE12193"/>
      <c r="AF12193"/>
      <c r="AG12193"/>
      <c r="AI12193" s="115" t="e">
        <f>VLOOKUP(A12193,'[2]دراسات قانونية'!$A$3:$E$600,1,0)</f>
        <v>#N/A</v>
      </c>
    </row>
    <row r="12194" spans="1:35" ht="18" x14ac:dyDescent="0.25">
      <c r="A12194" s="254">
        <v>340265</v>
      </c>
      <c r="B12194" s="255" t="s">
        <v>16465</v>
      </c>
      <c r="C12194" s="255" t="s">
        <v>212</v>
      </c>
      <c r="D12194" s="256" t="s">
        <v>352</v>
      </c>
      <c r="E12194" s="239"/>
      <c r="F12194" s="240"/>
      <c r="G12194" s="257"/>
      <c r="H12194" s="239"/>
      <c r="I12194" t="s">
        <v>107</v>
      </c>
      <c r="J12194" s="258"/>
      <c r="K12194" s="239"/>
      <c r="L12194" s="239"/>
      <c r="M12194" s="239"/>
      <c r="N12194" s="239"/>
      <c r="O12194" s="239"/>
      <c r="P12194" s="239"/>
      <c r="Q12194" s="239"/>
      <c r="R12194" s="242">
        <v>9031</v>
      </c>
      <c r="S12194" s="242">
        <v>45713</v>
      </c>
      <c r="T12194" s="242">
        <v>50000</v>
      </c>
      <c r="U12194"/>
      <c r="V12194">
        <v>0</v>
      </c>
      <c r="W12194" s="258"/>
      <c r="X12194" s="239"/>
      <c r="Y12194" s="239"/>
      <c r="Z12194" s="239"/>
      <c r="AA12194" s="239"/>
      <c r="AB12194" s="239"/>
      <c r="AC12194" s="239"/>
      <c r="AD12194" s="239"/>
      <c r="AE12194" s="239"/>
      <c r="AF12194" s="239"/>
      <c r="AG12194" s="239"/>
      <c r="AI12194" s="115" t="e">
        <f>VLOOKUP(A12194,'[2]دراسات قانونية'!$A$3:$E$600,1,0)</f>
        <v>#N/A</v>
      </c>
    </row>
    <row r="12195" spans="1:35" ht="18" x14ac:dyDescent="0.25">
      <c r="A12195" s="249">
        <v>340266</v>
      </c>
      <c r="B12195" s="250" t="s">
        <v>16466</v>
      </c>
      <c r="C12195" s="250" t="s">
        <v>451</v>
      </c>
      <c r="D12195" s="251" t="s">
        <v>7521</v>
      </c>
      <c r="E12195"/>
      <c r="F12195" s="126"/>
      <c r="G12195" s="252"/>
      <c r="H12195"/>
      <c r="I12195" t="s">
        <v>107</v>
      </c>
      <c r="J12195" s="253"/>
      <c r="K12195"/>
      <c r="L12195"/>
      <c r="M12195"/>
      <c r="N12195"/>
      <c r="O12195"/>
      <c r="P12195"/>
      <c r="Q12195"/>
      <c r="U12195"/>
      <c r="V12195">
        <v>0</v>
      </c>
      <c r="W12195" s="253"/>
      <c r="X12195"/>
      <c r="Y12195"/>
      <c r="Z12195"/>
      <c r="AA12195"/>
      <c r="AB12195"/>
      <c r="AC12195"/>
      <c r="AD12195"/>
      <c r="AE12195"/>
      <c r="AF12195"/>
      <c r="AG12195"/>
      <c r="AI12195" s="115" t="e">
        <f>VLOOKUP(A12195,'[2]دراسات قانونية'!$A$3:$E$600,1,0)</f>
        <v>#N/A</v>
      </c>
    </row>
    <row r="12196" spans="1:35" ht="18" x14ac:dyDescent="0.25">
      <c r="A12196" s="249">
        <v>340267</v>
      </c>
      <c r="B12196" s="250" t="s">
        <v>16467</v>
      </c>
      <c r="C12196" s="250" t="s">
        <v>12490</v>
      </c>
      <c r="D12196" s="251" t="s">
        <v>814</v>
      </c>
      <c r="E12196"/>
      <c r="F12196" s="126"/>
      <c r="G12196" s="252"/>
      <c r="H12196"/>
      <c r="I12196" t="s">
        <v>107</v>
      </c>
      <c r="J12196" s="253"/>
      <c r="K12196"/>
      <c r="L12196"/>
      <c r="M12196"/>
      <c r="N12196"/>
      <c r="O12196"/>
      <c r="P12196"/>
      <c r="Q12196"/>
      <c r="U12196"/>
      <c r="V12196">
        <v>0</v>
      </c>
      <c r="W12196" s="253"/>
      <c r="X12196"/>
      <c r="Y12196"/>
      <c r="Z12196"/>
      <c r="AA12196"/>
      <c r="AB12196"/>
      <c r="AC12196"/>
      <c r="AD12196"/>
      <c r="AE12196"/>
      <c r="AF12196"/>
      <c r="AG12196"/>
      <c r="AI12196" s="115" t="e">
        <f>VLOOKUP(A12196,'[2]دراسات قانونية'!$A$3:$E$600,1,0)</f>
        <v>#N/A</v>
      </c>
    </row>
    <row r="12197" spans="1:35" ht="18" x14ac:dyDescent="0.25">
      <c r="A12197" s="249">
        <v>340268</v>
      </c>
      <c r="B12197" s="250" t="s">
        <v>16468</v>
      </c>
      <c r="C12197" s="250" t="s">
        <v>250</v>
      </c>
      <c r="D12197" s="251" t="s">
        <v>267</v>
      </c>
      <c r="E12197"/>
      <c r="F12197" s="126"/>
      <c r="G12197" s="252"/>
      <c r="H12197"/>
      <c r="I12197" t="s">
        <v>107</v>
      </c>
      <c r="J12197" s="253"/>
      <c r="K12197"/>
      <c r="L12197"/>
      <c r="M12197"/>
      <c r="N12197"/>
      <c r="O12197"/>
      <c r="P12197"/>
      <c r="Q12197"/>
      <c r="U12197"/>
      <c r="V12197">
        <v>0</v>
      </c>
      <c r="W12197" s="253"/>
      <c r="X12197"/>
      <c r="Y12197"/>
      <c r="Z12197"/>
      <c r="AA12197"/>
      <c r="AB12197"/>
      <c r="AC12197"/>
      <c r="AD12197"/>
      <c r="AE12197"/>
      <c r="AF12197"/>
      <c r="AG12197"/>
      <c r="AI12197" s="115" t="e">
        <f>VLOOKUP(A12197,'[2]دراسات قانونية'!$A$3:$E$600,1,0)</f>
        <v>#N/A</v>
      </c>
    </row>
    <row r="12198" spans="1:35" ht="18" x14ac:dyDescent="0.25">
      <c r="A12198" s="249">
        <v>340269</v>
      </c>
      <c r="B12198" s="250" t="s">
        <v>16469</v>
      </c>
      <c r="C12198" s="250" t="s">
        <v>364</v>
      </c>
      <c r="D12198" s="251" t="s">
        <v>521</v>
      </c>
      <c r="E12198"/>
      <c r="F12198" s="126"/>
      <c r="G12198" s="252"/>
      <c r="H12198"/>
      <c r="I12198" t="s">
        <v>107</v>
      </c>
      <c r="J12198" s="253"/>
      <c r="K12198"/>
      <c r="L12198"/>
      <c r="M12198"/>
      <c r="N12198"/>
      <c r="O12198"/>
      <c r="P12198"/>
      <c r="Q12198"/>
      <c r="U12198"/>
      <c r="V12198">
        <v>0</v>
      </c>
      <c r="W12198" s="253"/>
      <c r="X12198"/>
      <c r="Y12198"/>
      <c r="Z12198"/>
      <c r="AA12198"/>
      <c r="AB12198"/>
      <c r="AC12198"/>
      <c r="AD12198"/>
      <c r="AE12198"/>
      <c r="AF12198"/>
      <c r="AG12198"/>
      <c r="AI12198" s="115" t="e">
        <f>VLOOKUP(A12198,'[2]دراسات قانونية'!$A$3:$E$600,1,0)</f>
        <v>#N/A</v>
      </c>
    </row>
    <row r="12199" spans="1:35" ht="18" x14ac:dyDescent="0.25">
      <c r="A12199" s="249">
        <v>340270</v>
      </c>
      <c r="B12199" s="250" t="s">
        <v>16470</v>
      </c>
      <c r="C12199" s="250" t="s">
        <v>209</v>
      </c>
      <c r="D12199" s="251" t="s">
        <v>275</v>
      </c>
      <c r="E12199"/>
      <c r="F12199" s="126"/>
      <c r="G12199" s="252"/>
      <c r="H12199"/>
      <c r="I12199" t="s">
        <v>107</v>
      </c>
      <c r="J12199" s="253"/>
      <c r="K12199"/>
      <c r="L12199"/>
      <c r="M12199"/>
      <c r="N12199"/>
      <c r="O12199"/>
      <c r="P12199"/>
      <c r="Q12199"/>
      <c r="U12199"/>
      <c r="V12199">
        <v>0</v>
      </c>
      <c r="W12199" s="253"/>
      <c r="X12199"/>
      <c r="Y12199"/>
      <c r="Z12199"/>
      <c r="AA12199"/>
      <c r="AB12199"/>
      <c r="AC12199"/>
      <c r="AD12199"/>
      <c r="AE12199"/>
      <c r="AF12199"/>
      <c r="AG12199"/>
      <c r="AI12199" s="115" t="e">
        <f>VLOOKUP(A12199,'[2]دراسات قانونية'!$A$3:$E$600,1,0)</f>
        <v>#N/A</v>
      </c>
    </row>
    <row r="12200" spans="1:35" ht="18" x14ac:dyDescent="0.25">
      <c r="A12200" s="249">
        <v>340271</v>
      </c>
      <c r="B12200" s="250" t="s">
        <v>16471</v>
      </c>
      <c r="C12200" s="250" t="s">
        <v>339</v>
      </c>
      <c r="D12200" s="251" t="s">
        <v>16472</v>
      </c>
      <c r="E12200"/>
      <c r="F12200" s="126"/>
      <c r="G12200" s="252"/>
      <c r="H12200"/>
      <c r="I12200" t="s">
        <v>107</v>
      </c>
      <c r="J12200" s="253"/>
      <c r="K12200"/>
      <c r="L12200"/>
      <c r="M12200"/>
      <c r="N12200"/>
      <c r="O12200"/>
      <c r="P12200"/>
      <c r="Q12200"/>
      <c r="U12200"/>
      <c r="V12200">
        <v>0</v>
      </c>
      <c r="W12200" s="253"/>
      <c r="X12200"/>
      <c r="Y12200"/>
      <c r="Z12200"/>
      <c r="AA12200"/>
      <c r="AB12200"/>
      <c r="AC12200"/>
      <c r="AD12200"/>
      <c r="AE12200"/>
      <c r="AF12200"/>
      <c r="AG12200"/>
      <c r="AI12200" s="115" t="e">
        <f>VLOOKUP(A12200,'[2]دراسات قانونية'!$A$3:$E$600,1,0)</f>
        <v>#N/A</v>
      </c>
    </row>
    <row r="12201" spans="1:35" ht="18" x14ac:dyDescent="0.25">
      <c r="A12201" s="249">
        <v>340272</v>
      </c>
      <c r="B12201" s="250" t="s">
        <v>16473</v>
      </c>
      <c r="C12201" s="250" t="s">
        <v>11100</v>
      </c>
      <c r="D12201" s="251" t="s">
        <v>607</v>
      </c>
      <c r="E12201"/>
      <c r="F12201" s="126"/>
      <c r="G12201" s="252"/>
      <c r="H12201"/>
      <c r="I12201" t="s">
        <v>107</v>
      </c>
      <c r="J12201" s="253"/>
      <c r="K12201"/>
      <c r="L12201"/>
      <c r="M12201"/>
      <c r="N12201"/>
      <c r="O12201"/>
      <c r="P12201"/>
      <c r="Q12201"/>
      <c r="U12201"/>
      <c r="V12201">
        <v>0</v>
      </c>
      <c r="W12201" s="253"/>
      <c r="X12201"/>
      <c r="Y12201"/>
      <c r="Z12201"/>
      <c r="AA12201"/>
      <c r="AB12201"/>
      <c r="AC12201"/>
      <c r="AD12201"/>
      <c r="AE12201"/>
      <c r="AF12201"/>
      <c r="AG12201"/>
      <c r="AI12201" s="115" t="e">
        <f>VLOOKUP(A12201,'[2]دراسات قانونية'!$A$3:$E$600,1,0)</f>
        <v>#N/A</v>
      </c>
    </row>
    <row r="12202" spans="1:35" ht="18" x14ac:dyDescent="0.25">
      <c r="A12202" s="249">
        <v>340273</v>
      </c>
      <c r="B12202" s="250" t="s">
        <v>16474</v>
      </c>
      <c r="C12202" s="250" t="s">
        <v>14100</v>
      </c>
      <c r="D12202" s="251" t="s">
        <v>504</v>
      </c>
      <c r="E12202"/>
      <c r="F12202" s="126"/>
      <c r="G12202" s="252"/>
      <c r="H12202"/>
      <c r="I12202" t="s">
        <v>107</v>
      </c>
      <c r="J12202" s="253"/>
      <c r="K12202"/>
      <c r="L12202"/>
      <c r="M12202"/>
      <c r="N12202"/>
      <c r="O12202"/>
      <c r="P12202"/>
      <c r="Q12202"/>
      <c r="U12202"/>
      <c r="V12202">
        <v>0</v>
      </c>
      <c r="W12202" s="253"/>
      <c r="X12202"/>
      <c r="Y12202"/>
      <c r="Z12202"/>
      <c r="AA12202"/>
      <c r="AB12202"/>
      <c r="AC12202"/>
      <c r="AD12202"/>
      <c r="AE12202"/>
      <c r="AF12202"/>
      <c r="AG12202"/>
      <c r="AI12202" s="115" t="e">
        <f>VLOOKUP(A12202,'[2]دراسات قانونية'!$A$3:$E$600,1,0)</f>
        <v>#N/A</v>
      </c>
    </row>
    <row r="12203" spans="1:35" ht="18" x14ac:dyDescent="0.25">
      <c r="A12203" s="249">
        <v>340274</v>
      </c>
      <c r="B12203" s="250" t="s">
        <v>16475</v>
      </c>
      <c r="C12203" s="250" t="s">
        <v>16476</v>
      </c>
      <c r="D12203" s="251" t="s">
        <v>230</v>
      </c>
      <c r="E12203"/>
      <c r="F12203" s="126"/>
      <c r="G12203" s="252"/>
      <c r="H12203"/>
      <c r="I12203" t="s">
        <v>107</v>
      </c>
      <c r="J12203" s="253"/>
      <c r="K12203"/>
      <c r="L12203"/>
      <c r="M12203"/>
      <c r="N12203"/>
      <c r="O12203"/>
      <c r="P12203"/>
      <c r="Q12203"/>
      <c r="U12203"/>
      <c r="V12203">
        <v>0</v>
      </c>
      <c r="W12203" s="253"/>
      <c r="X12203"/>
      <c r="Y12203"/>
      <c r="Z12203"/>
      <c r="AA12203"/>
      <c r="AB12203"/>
      <c r="AC12203"/>
      <c r="AD12203"/>
      <c r="AE12203"/>
      <c r="AF12203"/>
      <c r="AG12203"/>
      <c r="AI12203" s="115" t="e">
        <f>VLOOKUP(A12203,'[2]دراسات قانونية'!$A$3:$E$600,1,0)</f>
        <v>#N/A</v>
      </c>
    </row>
    <row r="12204" spans="1:35" ht="18" x14ac:dyDescent="0.25">
      <c r="A12204" s="249">
        <v>340275</v>
      </c>
      <c r="B12204" s="250" t="s">
        <v>16477</v>
      </c>
      <c r="C12204" s="250" t="s">
        <v>364</v>
      </c>
      <c r="D12204" s="251" t="s">
        <v>6291</v>
      </c>
      <c r="E12204"/>
      <c r="F12204" s="126"/>
      <c r="G12204" s="252"/>
      <c r="H12204"/>
      <c r="I12204" t="s">
        <v>107</v>
      </c>
      <c r="J12204" s="253"/>
      <c r="K12204"/>
      <c r="L12204"/>
      <c r="M12204"/>
      <c r="N12204"/>
      <c r="O12204"/>
      <c r="P12204"/>
      <c r="Q12204"/>
      <c r="U12204"/>
      <c r="V12204">
        <v>0</v>
      </c>
      <c r="W12204" s="253"/>
      <c r="X12204"/>
      <c r="Y12204"/>
      <c r="Z12204"/>
      <c r="AA12204"/>
      <c r="AB12204"/>
      <c r="AC12204"/>
      <c r="AD12204"/>
      <c r="AE12204"/>
      <c r="AF12204"/>
      <c r="AG12204"/>
      <c r="AI12204" s="115" t="e">
        <f>VLOOKUP(A12204,'[2]دراسات قانونية'!$A$3:$E$600,1,0)</f>
        <v>#N/A</v>
      </c>
    </row>
    <row r="12205" spans="1:35" ht="18" x14ac:dyDescent="0.25">
      <c r="A12205" s="249">
        <v>340276</v>
      </c>
      <c r="B12205" s="250" t="s">
        <v>16478</v>
      </c>
      <c r="C12205" s="250" t="s">
        <v>250</v>
      </c>
      <c r="D12205" s="251" t="s">
        <v>861</v>
      </c>
      <c r="E12205"/>
      <c r="F12205" s="126"/>
      <c r="G12205" s="252"/>
      <c r="H12205"/>
      <c r="I12205" t="s">
        <v>107</v>
      </c>
      <c r="J12205" s="253"/>
      <c r="K12205"/>
      <c r="L12205"/>
      <c r="M12205"/>
      <c r="N12205"/>
      <c r="O12205"/>
      <c r="P12205"/>
      <c r="Q12205"/>
      <c r="U12205"/>
      <c r="V12205">
        <v>0</v>
      </c>
      <c r="W12205" s="253"/>
      <c r="X12205"/>
      <c r="Y12205"/>
      <c r="Z12205"/>
      <c r="AA12205"/>
      <c r="AB12205"/>
      <c r="AC12205"/>
      <c r="AD12205"/>
      <c r="AE12205"/>
      <c r="AF12205"/>
      <c r="AG12205"/>
      <c r="AI12205" s="115" t="e">
        <f>VLOOKUP(A12205,'[2]دراسات قانونية'!$A$3:$E$600,1,0)</f>
        <v>#N/A</v>
      </c>
    </row>
    <row r="12206" spans="1:35" ht="18" x14ac:dyDescent="0.25">
      <c r="A12206" s="249">
        <v>340277</v>
      </c>
      <c r="B12206" s="250" t="s">
        <v>16479</v>
      </c>
      <c r="C12206" s="250" t="s">
        <v>332</v>
      </c>
      <c r="D12206" s="251" t="s">
        <v>16480</v>
      </c>
      <c r="E12206"/>
      <c r="F12206" s="126"/>
      <c r="G12206" s="252"/>
      <c r="H12206"/>
      <c r="I12206" t="s">
        <v>107</v>
      </c>
      <c r="J12206" s="253"/>
      <c r="K12206"/>
      <c r="L12206"/>
      <c r="M12206"/>
      <c r="N12206"/>
      <c r="O12206"/>
      <c r="P12206"/>
      <c r="Q12206"/>
      <c r="U12206"/>
      <c r="V12206">
        <v>0</v>
      </c>
      <c r="W12206" s="253"/>
      <c r="X12206"/>
      <c r="Y12206"/>
      <c r="Z12206"/>
      <c r="AA12206"/>
      <c r="AB12206"/>
      <c r="AC12206"/>
      <c r="AD12206"/>
      <c r="AE12206"/>
      <c r="AF12206"/>
      <c r="AG12206"/>
      <c r="AI12206" s="115" t="e">
        <f>VLOOKUP(A12206,'[2]دراسات قانونية'!$A$3:$E$600,1,0)</f>
        <v>#N/A</v>
      </c>
    </row>
    <row r="12207" spans="1:35" ht="18" x14ac:dyDescent="0.25">
      <c r="A12207" s="249">
        <v>340278</v>
      </c>
      <c r="B12207" s="250" t="s">
        <v>16481</v>
      </c>
      <c r="C12207" s="250" t="s">
        <v>1035</v>
      </c>
      <c r="D12207" s="251" t="s">
        <v>239</v>
      </c>
      <c r="E12207"/>
      <c r="F12207" s="126"/>
      <c r="G12207" s="252"/>
      <c r="H12207"/>
      <c r="I12207" t="s">
        <v>107</v>
      </c>
      <c r="J12207" s="253"/>
      <c r="K12207"/>
      <c r="L12207"/>
      <c r="M12207"/>
      <c r="N12207"/>
      <c r="O12207"/>
      <c r="P12207"/>
      <c r="Q12207"/>
      <c r="U12207"/>
      <c r="V12207">
        <v>0</v>
      </c>
      <c r="W12207" s="253"/>
      <c r="X12207"/>
      <c r="Y12207"/>
      <c r="Z12207"/>
      <c r="AA12207"/>
      <c r="AB12207"/>
      <c r="AC12207"/>
      <c r="AD12207"/>
      <c r="AE12207"/>
      <c r="AF12207"/>
      <c r="AG12207"/>
      <c r="AI12207" s="115" t="e">
        <f>VLOOKUP(A12207,'[2]دراسات قانونية'!$A$3:$E$600,1,0)</f>
        <v>#N/A</v>
      </c>
    </row>
    <row r="12208" spans="1:35" ht="18" x14ac:dyDescent="0.25">
      <c r="A12208" s="249">
        <v>340279</v>
      </c>
      <c r="B12208" s="250" t="s">
        <v>16482</v>
      </c>
      <c r="C12208" s="250" t="s">
        <v>212</v>
      </c>
      <c r="D12208" s="251" t="s">
        <v>16483</v>
      </c>
      <c r="E12208"/>
      <c r="F12208" s="126"/>
      <c r="G12208" s="252"/>
      <c r="H12208"/>
      <c r="I12208" t="s">
        <v>107</v>
      </c>
      <c r="J12208" s="253"/>
      <c r="K12208"/>
      <c r="L12208"/>
      <c r="M12208"/>
      <c r="N12208"/>
      <c r="O12208"/>
      <c r="P12208"/>
      <c r="Q12208"/>
      <c r="U12208"/>
      <c r="V12208">
        <v>0</v>
      </c>
      <c r="W12208" s="253"/>
      <c r="X12208"/>
      <c r="Y12208"/>
      <c r="Z12208"/>
      <c r="AA12208"/>
      <c r="AB12208"/>
      <c r="AC12208"/>
      <c r="AD12208"/>
      <c r="AE12208"/>
      <c r="AF12208"/>
      <c r="AG12208"/>
      <c r="AI12208" s="115" t="e">
        <f>VLOOKUP(A12208,'[2]دراسات قانونية'!$A$3:$E$600,1,0)</f>
        <v>#N/A</v>
      </c>
    </row>
    <row r="12209" spans="1:35" ht="18" x14ac:dyDescent="0.25">
      <c r="A12209" s="249">
        <v>340280</v>
      </c>
      <c r="B12209" s="250" t="s">
        <v>16484</v>
      </c>
      <c r="C12209" s="250" t="s">
        <v>1244</v>
      </c>
      <c r="D12209" s="251" t="s">
        <v>16485</v>
      </c>
      <c r="E12209"/>
      <c r="F12209" s="126"/>
      <c r="G12209" s="252"/>
      <c r="H12209"/>
      <c r="I12209" t="s">
        <v>107</v>
      </c>
      <c r="J12209" s="253"/>
      <c r="K12209"/>
      <c r="L12209"/>
      <c r="M12209"/>
      <c r="N12209"/>
      <c r="O12209"/>
      <c r="P12209"/>
      <c r="Q12209"/>
      <c r="U12209"/>
      <c r="V12209">
        <v>0</v>
      </c>
      <c r="W12209" s="253"/>
      <c r="X12209"/>
      <c r="Y12209"/>
      <c r="Z12209"/>
      <c r="AA12209"/>
      <c r="AB12209"/>
      <c r="AC12209"/>
      <c r="AD12209"/>
      <c r="AE12209"/>
      <c r="AF12209"/>
      <c r="AG12209"/>
      <c r="AI12209" s="115" t="e">
        <f>VLOOKUP(A12209,'[2]دراسات قانونية'!$A$3:$E$600,1,0)</f>
        <v>#N/A</v>
      </c>
    </row>
    <row r="12210" spans="1:35" ht="18" x14ac:dyDescent="0.25">
      <c r="A12210" s="249">
        <v>340281</v>
      </c>
      <c r="B12210" s="250" t="s">
        <v>16486</v>
      </c>
      <c r="C12210" s="250" t="s">
        <v>570</v>
      </c>
      <c r="D12210" s="251" t="s">
        <v>284</v>
      </c>
      <c r="E12210"/>
      <c r="F12210" s="126"/>
      <c r="G12210" s="252"/>
      <c r="H12210"/>
      <c r="I12210" t="s">
        <v>107</v>
      </c>
      <c r="J12210" s="253"/>
      <c r="K12210"/>
      <c r="L12210"/>
      <c r="M12210"/>
      <c r="N12210"/>
      <c r="O12210"/>
      <c r="P12210"/>
      <c r="Q12210"/>
      <c r="U12210"/>
      <c r="V12210">
        <v>0</v>
      </c>
      <c r="W12210" s="253"/>
      <c r="X12210"/>
      <c r="Y12210"/>
      <c r="Z12210"/>
      <c r="AA12210"/>
      <c r="AB12210"/>
      <c r="AC12210"/>
      <c r="AD12210"/>
      <c r="AE12210"/>
      <c r="AF12210"/>
      <c r="AG12210"/>
      <c r="AI12210" s="115" t="e">
        <f>VLOOKUP(A12210,'[2]دراسات قانونية'!$A$3:$E$600,1,0)</f>
        <v>#N/A</v>
      </c>
    </row>
    <row r="12211" spans="1:35" ht="18" x14ac:dyDescent="0.25">
      <c r="A12211" s="249">
        <v>340282</v>
      </c>
      <c r="B12211" s="250" t="s">
        <v>16487</v>
      </c>
      <c r="C12211" s="250" t="s">
        <v>821</v>
      </c>
      <c r="D12211" s="251" t="s">
        <v>281</v>
      </c>
      <c r="E12211"/>
      <c r="F12211" s="126"/>
      <c r="G12211" s="252"/>
      <c r="H12211"/>
      <c r="I12211" t="s">
        <v>107</v>
      </c>
      <c r="J12211" s="253"/>
      <c r="K12211"/>
      <c r="L12211"/>
      <c r="M12211"/>
      <c r="N12211"/>
      <c r="O12211"/>
      <c r="P12211"/>
      <c r="Q12211"/>
      <c r="U12211"/>
      <c r="V12211">
        <v>0</v>
      </c>
      <c r="W12211" s="253"/>
      <c r="X12211"/>
      <c r="Y12211"/>
      <c r="Z12211"/>
      <c r="AA12211"/>
      <c r="AB12211"/>
      <c r="AC12211"/>
      <c r="AD12211"/>
      <c r="AE12211"/>
      <c r="AF12211"/>
      <c r="AG12211"/>
      <c r="AI12211" s="115" t="e">
        <f>VLOOKUP(A12211,'[2]دراسات قانونية'!$A$3:$E$600,1,0)</f>
        <v>#N/A</v>
      </c>
    </row>
    <row r="12212" spans="1:35" ht="18" x14ac:dyDescent="0.25">
      <c r="A12212" s="249">
        <v>340283</v>
      </c>
      <c r="B12212" s="250" t="s">
        <v>16488</v>
      </c>
      <c r="C12212" s="250" t="s">
        <v>350</v>
      </c>
      <c r="D12212" s="251" t="s">
        <v>381</v>
      </c>
      <c r="E12212"/>
      <c r="F12212" s="126"/>
      <c r="G12212" s="252"/>
      <c r="H12212"/>
      <c r="I12212" t="s">
        <v>107</v>
      </c>
      <c r="J12212" s="253"/>
      <c r="K12212"/>
      <c r="L12212"/>
      <c r="M12212"/>
      <c r="N12212"/>
      <c r="O12212"/>
      <c r="P12212"/>
      <c r="Q12212"/>
      <c r="U12212"/>
      <c r="V12212">
        <v>0</v>
      </c>
      <c r="W12212" s="253"/>
      <c r="X12212"/>
      <c r="Y12212"/>
      <c r="Z12212"/>
      <c r="AA12212"/>
      <c r="AB12212"/>
      <c r="AC12212"/>
      <c r="AD12212"/>
      <c r="AE12212"/>
      <c r="AF12212"/>
      <c r="AG12212"/>
      <c r="AI12212" s="115" t="e">
        <f>VLOOKUP(A12212,'[2]دراسات قانونية'!$A$3:$E$600,1,0)</f>
        <v>#N/A</v>
      </c>
    </row>
    <row r="12213" spans="1:35" ht="18" x14ac:dyDescent="0.25">
      <c r="A12213" s="249">
        <v>340284</v>
      </c>
      <c r="B12213" s="250" t="s">
        <v>16489</v>
      </c>
      <c r="C12213" s="250" t="s">
        <v>219</v>
      </c>
      <c r="D12213" s="251" t="s">
        <v>673</v>
      </c>
      <c r="E12213"/>
      <c r="F12213" s="126"/>
      <c r="G12213" s="252"/>
      <c r="H12213"/>
      <c r="I12213" t="s">
        <v>107</v>
      </c>
      <c r="J12213" s="253"/>
      <c r="K12213"/>
      <c r="L12213"/>
      <c r="M12213"/>
      <c r="N12213"/>
      <c r="O12213"/>
      <c r="P12213"/>
      <c r="Q12213"/>
      <c r="U12213"/>
      <c r="V12213">
        <v>0</v>
      </c>
      <c r="W12213" s="253"/>
      <c r="X12213"/>
      <c r="Y12213"/>
      <c r="Z12213"/>
      <c r="AA12213"/>
      <c r="AB12213"/>
      <c r="AC12213"/>
      <c r="AD12213"/>
      <c r="AE12213"/>
      <c r="AF12213"/>
      <c r="AG12213"/>
      <c r="AI12213" s="115" t="e">
        <f>VLOOKUP(A12213,'[2]دراسات قانونية'!$A$3:$E$600,1,0)</f>
        <v>#N/A</v>
      </c>
    </row>
    <row r="12214" spans="1:35" ht="18" x14ac:dyDescent="0.25">
      <c r="A12214" s="249">
        <v>340285</v>
      </c>
      <c r="B12214" s="250" t="s">
        <v>9677</v>
      </c>
      <c r="C12214" s="250" t="s">
        <v>786</v>
      </c>
      <c r="D12214" s="251" t="s">
        <v>12699</v>
      </c>
      <c r="E12214"/>
      <c r="F12214" s="126"/>
      <c r="G12214" s="252"/>
      <c r="H12214"/>
      <c r="I12214" t="s">
        <v>107</v>
      </c>
      <c r="J12214" s="253"/>
      <c r="K12214"/>
      <c r="L12214"/>
      <c r="M12214"/>
      <c r="N12214"/>
      <c r="O12214"/>
      <c r="P12214"/>
      <c r="Q12214"/>
      <c r="U12214"/>
      <c r="V12214">
        <v>0</v>
      </c>
      <c r="W12214" s="253"/>
      <c r="X12214"/>
      <c r="Y12214"/>
      <c r="Z12214"/>
      <c r="AA12214"/>
      <c r="AB12214"/>
      <c r="AC12214"/>
      <c r="AD12214"/>
      <c r="AE12214"/>
      <c r="AF12214"/>
      <c r="AG12214"/>
      <c r="AI12214" s="115" t="e">
        <f>VLOOKUP(A12214,'[2]دراسات قانونية'!$A$3:$E$600,1,0)</f>
        <v>#N/A</v>
      </c>
    </row>
    <row r="12215" spans="1:35" ht="18" x14ac:dyDescent="0.25">
      <c r="A12215" s="249">
        <v>340286</v>
      </c>
      <c r="B12215" s="250" t="s">
        <v>16490</v>
      </c>
      <c r="C12215" s="250" t="s">
        <v>2686</v>
      </c>
      <c r="D12215" s="251" t="s">
        <v>265</v>
      </c>
      <c r="E12215"/>
      <c r="F12215" s="126"/>
      <c r="G12215" s="252"/>
      <c r="H12215"/>
      <c r="I12215" t="s">
        <v>107</v>
      </c>
      <c r="J12215" s="253"/>
      <c r="K12215"/>
      <c r="L12215"/>
      <c r="M12215"/>
      <c r="N12215"/>
      <c r="O12215"/>
      <c r="P12215"/>
      <c r="Q12215"/>
      <c r="U12215"/>
      <c r="V12215">
        <v>0</v>
      </c>
      <c r="W12215" s="253"/>
      <c r="X12215"/>
      <c r="Y12215"/>
      <c r="Z12215"/>
      <c r="AA12215"/>
      <c r="AB12215"/>
      <c r="AC12215"/>
      <c r="AD12215"/>
      <c r="AE12215"/>
      <c r="AF12215"/>
      <c r="AG12215"/>
      <c r="AI12215" s="115" t="e">
        <f>VLOOKUP(A12215,'[2]دراسات قانونية'!$A$3:$E$600,1,0)</f>
        <v>#N/A</v>
      </c>
    </row>
    <row r="12216" spans="1:35" ht="18" x14ac:dyDescent="0.25">
      <c r="A12216" s="249">
        <v>340287</v>
      </c>
      <c r="B12216" s="250" t="s">
        <v>16491</v>
      </c>
      <c r="C12216" s="250" t="s">
        <v>8412</v>
      </c>
      <c r="D12216" s="251" t="s">
        <v>8642</v>
      </c>
      <c r="E12216"/>
      <c r="F12216" s="126"/>
      <c r="G12216" s="252"/>
      <c r="H12216"/>
      <c r="I12216" t="s">
        <v>107</v>
      </c>
      <c r="J12216" s="253"/>
      <c r="K12216"/>
      <c r="L12216"/>
      <c r="M12216"/>
      <c r="N12216"/>
      <c r="O12216"/>
      <c r="P12216"/>
      <c r="Q12216"/>
      <c r="U12216"/>
      <c r="V12216">
        <v>0</v>
      </c>
      <c r="W12216" s="253"/>
      <c r="X12216"/>
      <c r="Y12216"/>
      <c r="Z12216"/>
      <c r="AA12216"/>
      <c r="AB12216"/>
      <c r="AC12216"/>
      <c r="AD12216"/>
      <c r="AE12216"/>
      <c r="AF12216"/>
      <c r="AG12216"/>
      <c r="AI12216" s="115" t="e">
        <f>VLOOKUP(A12216,'[2]دراسات قانونية'!$A$3:$E$600,1,0)</f>
        <v>#N/A</v>
      </c>
    </row>
    <row r="12217" spans="1:35" ht="18" x14ac:dyDescent="0.25">
      <c r="A12217" s="249">
        <v>340288</v>
      </c>
      <c r="B12217" s="250" t="s">
        <v>16492</v>
      </c>
      <c r="C12217" s="250" t="s">
        <v>227</v>
      </c>
      <c r="D12217" s="251" t="s">
        <v>832</v>
      </c>
      <c r="E12217"/>
      <c r="F12217" s="126"/>
      <c r="G12217" s="252"/>
      <c r="H12217"/>
      <c r="I12217" t="s">
        <v>107</v>
      </c>
      <c r="J12217" s="253"/>
      <c r="K12217"/>
      <c r="L12217"/>
      <c r="M12217"/>
      <c r="N12217"/>
      <c r="O12217"/>
      <c r="P12217"/>
      <c r="Q12217"/>
      <c r="U12217"/>
      <c r="V12217">
        <v>0</v>
      </c>
      <c r="W12217" s="253"/>
      <c r="X12217"/>
      <c r="Y12217"/>
      <c r="Z12217"/>
      <c r="AA12217"/>
      <c r="AB12217"/>
      <c r="AC12217"/>
      <c r="AD12217"/>
      <c r="AE12217"/>
      <c r="AF12217"/>
      <c r="AG12217"/>
      <c r="AI12217" s="115" t="e">
        <f>VLOOKUP(A12217,'[2]دراسات قانونية'!$A$3:$E$600,1,0)</f>
        <v>#N/A</v>
      </c>
    </row>
    <row r="12218" spans="1:35" ht="18" x14ac:dyDescent="0.25">
      <c r="A12218" s="249">
        <v>340289</v>
      </c>
      <c r="B12218" s="250" t="s">
        <v>16493</v>
      </c>
      <c r="C12218" s="250" t="s">
        <v>252</v>
      </c>
      <c r="D12218" s="251" t="s">
        <v>16494</v>
      </c>
      <c r="E12218"/>
      <c r="F12218" s="126"/>
      <c r="G12218" s="252"/>
      <c r="H12218"/>
      <c r="I12218" t="s">
        <v>107</v>
      </c>
      <c r="J12218" s="253"/>
      <c r="K12218"/>
      <c r="L12218"/>
      <c r="M12218"/>
      <c r="N12218"/>
      <c r="O12218"/>
      <c r="P12218"/>
      <c r="Q12218"/>
      <c r="U12218"/>
      <c r="V12218">
        <v>0</v>
      </c>
      <c r="W12218" s="253"/>
      <c r="X12218"/>
      <c r="Y12218"/>
      <c r="Z12218"/>
      <c r="AA12218"/>
      <c r="AB12218"/>
      <c r="AC12218"/>
      <c r="AD12218"/>
      <c r="AE12218"/>
      <c r="AF12218"/>
      <c r="AG12218"/>
      <c r="AI12218" s="115" t="e">
        <f>VLOOKUP(A12218,'[2]دراسات قانونية'!$A$3:$E$600,1,0)</f>
        <v>#N/A</v>
      </c>
    </row>
    <row r="12219" spans="1:35" ht="18" x14ac:dyDescent="0.25">
      <c r="A12219" s="249">
        <v>340290</v>
      </c>
      <c r="B12219" s="250" t="s">
        <v>16495</v>
      </c>
      <c r="C12219" s="250" t="s">
        <v>530</v>
      </c>
      <c r="D12219" s="251" t="s">
        <v>310</v>
      </c>
      <c r="E12219"/>
      <c r="F12219" s="126"/>
      <c r="G12219" s="252"/>
      <c r="H12219"/>
      <c r="I12219" t="s">
        <v>107</v>
      </c>
      <c r="J12219" s="253"/>
      <c r="K12219"/>
      <c r="L12219"/>
      <c r="M12219"/>
      <c r="N12219"/>
      <c r="O12219"/>
      <c r="P12219"/>
      <c r="Q12219"/>
      <c r="U12219"/>
      <c r="V12219">
        <v>0</v>
      </c>
      <c r="W12219" s="253"/>
      <c r="X12219"/>
      <c r="Y12219"/>
      <c r="Z12219"/>
      <c r="AA12219"/>
      <c r="AB12219"/>
      <c r="AC12219"/>
      <c r="AD12219"/>
      <c r="AE12219"/>
      <c r="AF12219"/>
      <c r="AG12219"/>
      <c r="AI12219" s="115" t="e">
        <f>VLOOKUP(A12219,'[2]دراسات قانونية'!$A$3:$E$600,1,0)</f>
        <v>#N/A</v>
      </c>
    </row>
    <row r="12220" spans="1:35" ht="18" x14ac:dyDescent="0.25">
      <c r="A12220" s="249">
        <v>340291</v>
      </c>
      <c r="B12220" s="250" t="s">
        <v>16496</v>
      </c>
      <c r="C12220" s="250" t="s">
        <v>664</v>
      </c>
      <c r="D12220" s="251" t="s">
        <v>669</v>
      </c>
      <c r="E12220"/>
      <c r="F12220" s="126"/>
      <c r="G12220" s="252"/>
      <c r="H12220"/>
      <c r="I12220" t="s">
        <v>107</v>
      </c>
      <c r="J12220" s="253"/>
      <c r="K12220"/>
      <c r="L12220"/>
      <c r="M12220"/>
      <c r="N12220"/>
      <c r="O12220"/>
      <c r="P12220"/>
      <c r="Q12220"/>
      <c r="U12220"/>
      <c r="V12220">
        <v>0</v>
      </c>
      <c r="W12220" s="253"/>
      <c r="X12220"/>
      <c r="Y12220"/>
      <c r="Z12220"/>
      <c r="AA12220"/>
      <c r="AB12220"/>
      <c r="AC12220"/>
      <c r="AD12220"/>
      <c r="AE12220"/>
      <c r="AF12220"/>
      <c r="AG12220"/>
      <c r="AI12220" s="115" t="e">
        <f>VLOOKUP(A12220,'[2]دراسات قانونية'!$A$3:$E$600,1,0)</f>
        <v>#N/A</v>
      </c>
    </row>
    <row r="12221" spans="1:35" ht="18" x14ac:dyDescent="0.25">
      <c r="A12221" s="249">
        <v>340292</v>
      </c>
      <c r="B12221" s="250" t="s">
        <v>16497</v>
      </c>
      <c r="C12221" s="250" t="s">
        <v>629</v>
      </c>
      <c r="D12221" s="251" t="s">
        <v>1294</v>
      </c>
      <c r="E12221"/>
      <c r="F12221" s="126"/>
      <c r="G12221" s="252"/>
      <c r="H12221"/>
      <c r="I12221" t="s">
        <v>107</v>
      </c>
      <c r="J12221" s="253"/>
      <c r="K12221"/>
      <c r="L12221"/>
      <c r="M12221"/>
      <c r="N12221"/>
      <c r="O12221"/>
      <c r="P12221"/>
      <c r="Q12221"/>
      <c r="U12221"/>
      <c r="V12221">
        <v>0</v>
      </c>
      <c r="W12221" s="253"/>
      <c r="X12221"/>
      <c r="Y12221"/>
      <c r="Z12221"/>
      <c r="AA12221"/>
      <c r="AB12221"/>
      <c r="AC12221"/>
      <c r="AD12221"/>
      <c r="AE12221"/>
      <c r="AF12221"/>
      <c r="AG12221"/>
      <c r="AI12221" s="115" t="e">
        <f>VLOOKUP(A12221,'[2]دراسات قانونية'!$A$3:$E$600,1,0)</f>
        <v>#N/A</v>
      </c>
    </row>
    <row r="12222" spans="1:35" ht="18" x14ac:dyDescent="0.25">
      <c r="A12222" s="249">
        <v>340293</v>
      </c>
      <c r="B12222" s="250" t="s">
        <v>16498</v>
      </c>
      <c r="C12222" s="250" t="s">
        <v>212</v>
      </c>
      <c r="D12222" s="251" t="s">
        <v>1001</v>
      </c>
      <c r="E12222"/>
      <c r="F12222" s="126"/>
      <c r="G12222" s="252"/>
      <c r="H12222"/>
      <c r="I12222" t="s">
        <v>107</v>
      </c>
      <c r="J12222" s="253"/>
      <c r="K12222"/>
      <c r="L12222"/>
      <c r="M12222"/>
      <c r="N12222"/>
      <c r="O12222"/>
      <c r="P12222"/>
      <c r="Q12222"/>
      <c r="U12222"/>
      <c r="V12222">
        <v>0</v>
      </c>
      <c r="W12222" s="253"/>
      <c r="X12222"/>
      <c r="Y12222"/>
      <c r="Z12222"/>
      <c r="AA12222"/>
      <c r="AB12222"/>
      <c r="AC12222"/>
      <c r="AD12222"/>
      <c r="AE12222"/>
      <c r="AF12222"/>
      <c r="AG12222"/>
      <c r="AI12222" s="115" t="e">
        <f>VLOOKUP(A12222,'[2]دراسات قانونية'!$A$3:$E$600,1,0)</f>
        <v>#N/A</v>
      </c>
    </row>
    <row r="12223" spans="1:35" ht="18" x14ac:dyDescent="0.25">
      <c r="A12223" s="249">
        <v>340294</v>
      </c>
      <c r="B12223" s="250" t="s">
        <v>16499</v>
      </c>
      <c r="C12223" s="250" t="s">
        <v>650</v>
      </c>
      <c r="D12223" s="251" t="s">
        <v>493</v>
      </c>
      <c r="E12223"/>
      <c r="F12223" s="126"/>
      <c r="G12223" s="252"/>
      <c r="H12223"/>
      <c r="I12223" t="s">
        <v>107</v>
      </c>
      <c r="J12223" s="253"/>
      <c r="K12223"/>
      <c r="L12223"/>
      <c r="M12223"/>
      <c r="N12223"/>
      <c r="O12223"/>
      <c r="P12223"/>
      <c r="Q12223"/>
      <c r="U12223"/>
      <c r="V12223">
        <v>0</v>
      </c>
      <c r="W12223" s="253"/>
      <c r="X12223"/>
      <c r="Y12223"/>
      <c r="Z12223"/>
      <c r="AA12223"/>
      <c r="AB12223"/>
      <c r="AC12223"/>
      <c r="AD12223"/>
      <c r="AE12223"/>
      <c r="AF12223"/>
      <c r="AG12223"/>
      <c r="AI12223" s="115" t="e">
        <f>VLOOKUP(A12223,'[2]دراسات قانونية'!$A$3:$E$600,1,0)</f>
        <v>#N/A</v>
      </c>
    </row>
    <row r="12224" spans="1:35" ht="18" x14ac:dyDescent="0.25">
      <c r="A12224" s="249">
        <v>340295</v>
      </c>
      <c r="B12224" s="250" t="s">
        <v>16500</v>
      </c>
      <c r="C12224" s="250" t="s">
        <v>1559</v>
      </c>
      <c r="D12224" s="251" t="s">
        <v>365</v>
      </c>
      <c r="E12224"/>
      <c r="F12224" s="126"/>
      <c r="G12224" s="252"/>
      <c r="H12224"/>
      <c r="I12224" t="s">
        <v>107</v>
      </c>
      <c r="J12224" s="253"/>
      <c r="K12224"/>
      <c r="L12224"/>
      <c r="M12224"/>
      <c r="N12224"/>
      <c r="O12224"/>
      <c r="P12224"/>
      <c r="Q12224"/>
      <c r="U12224"/>
      <c r="V12224">
        <v>0</v>
      </c>
      <c r="W12224" s="253"/>
      <c r="X12224"/>
      <c r="Y12224"/>
      <c r="Z12224"/>
      <c r="AA12224"/>
      <c r="AB12224"/>
      <c r="AC12224"/>
      <c r="AD12224"/>
      <c r="AE12224"/>
      <c r="AF12224"/>
      <c r="AG12224"/>
      <c r="AI12224" s="115" t="e">
        <f>VLOOKUP(A12224,'[2]دراسات قانونية'!$A$3:$E$600,1,0)</f>
        <v>#N/A</v>
      </c>
    </row>
    <row r="12225" spans="1:35" ht="18" x14ac:dyDescent="0.25">
      <c r="A12225" s="249">
        <v>340296</v>
      </c>
      <c r="B12225" s="250" t="s">
        <v>16501</v>
      </c>
      <c r="C12225" s="250" t="s">
        <v>350</v>
      </c>
      <c r="D12225" s="251" t="s">
        <v>370</v>
      </c>
      <c r="E12225"/>
      <c r="F12225" s="126"/>
      <c r="G12225" s="252"/>
      <c r="H12225"/>
      <c r="I12225" t="s">
        <v>107</v>
      </c>
      <c r="J12225" s="253"/>
      <c r="K12225"/>
      <c r="L12225"/>
      <c r="M12225"/>
      <c r="N12225"/>
      <c r="O12225"/>
      <c r="P12225"/>
      <c r="Q12225"/>
      <c r="U12225"/>
      <c r="V12225">
        <v>0</v>
      </c>
      <c r="W12225" s="253"/>
      <c r="X12225"/>
      <c r="Y12225"/>
      <c r="Z12225"/>
      <c r="AA12225"/>
      <c r="AB12225"/>
      <c r="AC12225"/>
      <c r="AD12225"/>
      <c r="AE12225"/>
      <c r="AF12225"/>
      <c r="AG12225"/>
      <c r="AI12225" s="115" t="e">
        <f>VLOOKUP(A12225,'[2]دراسات قانونية'!$A$3:$E$600,1,0)</f>
        <v>#N/A</v>
      </c>
    </row>
    <row r="12226" spans="1:35" ht="18" x14ac:dyDescent="0.25">
      <c r="A12226" s="249">
        <v>340297</v>
      </c>
      <c r="B12226" s="250" t="s">
        <v>16502</v>
      </c>
      <c r="C12226" s="250" t="s">
        <v>335</v>
      </c>
      <c r="D12226" s="251" t="s">
        <v>281</v>
      </c>
      <c r="E12226"/>
      <c r="F12226" s="126"/>
      <c r="G12226" s="252"/>
      <c r="H12226"/>
      <c r="I12226" t="s">
        <v>107</v>
      </c>
      <c r="J12226" s="253"/>
      <c r="K12226"/>
      <c r="L12226"/>
      <c r="M12226"/>
      <c r="N12226"/>
      <c r="O12226"/>
      <c r="P12226"/>
      <c r="Q12226"/>
      <c r="U12226"/>
      <c r="V12226">
        <v>0</v>
      </c>
      <c r="W12226" s="253"/>
      <c r="X12226"/>
      <c r="Y12226"/>
      <c r="Z12226"/>
      <c r="AA12226"/>
      <c r="AB12226"/>
      <c r="AC12226"/>
      <c r="AD12226"/>
      <c r="AE12226"/>
      <c r="AF12226"/>
      <c r="AG12226"/>
      <c r="AI12226" s="115" t="e">
        <f>VLOOKUP(A12226,'[2]دراسات قانونية'!$A$3:$E$600,1,0)</f>
        <v>#N/A</v>
      </c>
    </row>
    <row r="12227" spans="1:35" ht="18" x14ac:dyDescent="0.25">
      <c r="A12227" s="249">
        <v>340298</v>
      </c>
      <c r="B12227" s="250" t="s">
        <v>16503</v>
      </c>
      <c r="C12227" s="250" t="s">
        <v>523</v>
      </c>
      <c r="D12227" s="251" t="s">
        <v>856</v>
      </c>
      <c r="E12227"/>
      <c r="F12227" s="126"/>
      <c r="G12227" s="252"/>
      <c r="H12227"/>
      <c r="I12227" t="s">
        <v>107</v>
      </c>
      <c r="J12227" s="253"/>
      <c r="K12227"/>
      <c r="L12227"/>
      <c r="M12227"/>
      <c r="N12227"/>
      <c r="O12227"/>
      <c r="P12227"/>
      <c r="Q12227"/>
      <c r="U12227"/>
      <c r="V12227">
        <v>0</v>
      </c>
      <c r="W12227" s="253"/>
      <c r="X12227"/>
      <c r="Y12227"/>
      <c r="Z12227"/>
      <c r="AA12227"/>
      <c r="AB12227"/>
      <c r="AC12227"/>
      <c r="AD12227"/>
      <c r="AE12227"/>
      <c r="AF12227"/>
      <c r="AG12227"/>
      <c r="AI12227" s="115" t="e">
        <f>VLOOKUP(A12227,'[2]دراسات قانونية'!$A$3:$E$600,1,0)</f>
        <v>#N/A</v>
      </c>
    </row>
    <row r="12228" spans="1:35" ht="18" x14ac:dyDescent="0.25">
      <c r="A12228" s="249">
        <v>340299</v>
      </c>
      <c r="B12228" s="250" t="s">
        <v>16504</v>
      </c>
      <c r="C12228" s="250" t="s">
        <v>212</v>
      </c>
      <c r="D12228" s="251" t="s">
        <v>220</v>
      </c>
      <c r="E12228"/>
      <c r="F12228" s="126"/>
      <c r="G12228" s="252"/>
      <c r="H12228"/>
      <c r="I12228" t="s">
        <v>107</v>
      </c>
      <c r="J12228" s="253"/>
      <c r="K12228"/>
      <c r="L12228"/>
      <c r="M12228"/>
      <c r="N12228"/>
      <c r="O12228"/>
      <c r="P12228"/>
      <c r="Q12228"/>
      <c r="U12228"/>
      <c r="V12228">
        <v>0</v>
      </c>
      <c r="W12228" s="253"/>
      <c r="X12228"/>
      <c r="Y12228"/>
      <c r="Z12228"/>
      <c r="AA12228"/>
      <c r="AB12228"/>
      <c r="AC12228"/>
      <c r="AD12228"/>
      <c r="AE12228"/>
      <c r="AF12228"/>
      <c r="AG12228"/>
      <c r="AI12228" s="115" t="e">
        <f>VLOOKUP(A12228,'[2]دراسات قانونية'!$A$3:$E$600,1,0)</f>
        <v>#N/A</v>
      </c>
    </row>
    <row r="12229" spans="1:35" ht="18" x14ac:dyDescent="0.25">
      <c r="A12229" s="249">
        <v>340300</v>
      </c>
      <c r="B12229" s="250" t="s">
        <v>16505</v>
      </c>
      <c r="C12229" s="250" t="s">
        <v>361</v>
      </c>
      <c r="D12229" s="251" t="s">
        <v>588</v>
      </c>
      <c r="E12229"/>
      <c r="F12229" s="126"/>
      <c r="G12229" s="252"/>
      <c r="H12229"/>
      <c r="I12229" t="s">
        <v>107</v>
      </c>
      <c r="J12229" s="253"/>
      <c r="K12229"/>
      <c r="L12229"/>
      <c r="M12229"/>
      <c r="N12229"/>
      <c r="O12229"/>
      <c r="P12229"/>
      <c r="Q12229"/>
      <c r="U12229"/>
      <c r="V12229">
        <v>0</v>
      </c>
      <c r="W12229" s="253"/>
      <c r="X12229"/>
      <c r="Y12229"/>
      <c r="Z12229"/>
      <c r="AA12229"/>
      <c r="AB12229"/>
      <c r="AC12229"/>
      <c r="AD12229"/>
      <c r="AE12229"/>
      <c r="AF12229"/>
      <c r="AG12229"/>
      <c r="AI12229" s="115" t="e">
        <f>VLOOKUP(A12229,'[2]دراسات قانونية'!$A$3:$E$600,1,0)</f>
        <v>#N/A</v>
      </c>
    </row>
    <row r="12230" spans="1:35" ht="18" x14ac:dyDescent="0.25">
      <c r="A12230" s="249">
        <v>340301</v>
      </c>
      <c r="B12230" s="250" t="s">
        <v>16506</v>
      </c>
      <c r="C12230" s="250" t="s">
        <v>16507</v>
      </c>
      <c r="D12230" s="251" t="s">
        <v>433</v>
      </c>
      <c r="E12230"/>
      <c r="F12230" s="126"/>
      <c r="G12230" s="252"/>
      <c r="H12230"/>
      <c r="I12230" t="s">
        <v>107</v>
      </c>
      <c r="J12230" s="253"/>
      <c r="K12230"/>
      <c r="L12230"/>
      <c r="M12230"/>
      <c r="N12230"/>
      <c r="O12230"/>
      <c r="P12230"/>
      <c r="Q12230"/>
      <c r="U12230"/>
      <c r="V12230">
        <v>0</v>
      </c>
      <c r="W12230" s="253"/>
      <c r="X12230"/>
      <c r="Y12230"/>
      <c r="Z12230"/>
      <c r="AA12230"/>
      <c r="AB12230"/>
      <c r="AC12230"/>
      <c r="AD12230"/>
      <c r="AE12230"/>
      <c r="AF12230"/>
      <c r="AG12230"/>
      <c r="AI12230" s="115" t="e">
        <f>VLOOKUP(A12230,'[2]دراسات قانونية'!$A$3:$E$600,1,0)</f>
        <v>#N/A</v>
      </c>
    </row>
    <row r="12231" spans="1:35" ht="18" x14ac:dyDescent="0.25">
      <c r="A12231" s="249">
        <v>340302</v>
      </c>
      <c r="B12231" s="250" t="s">
        <v>16508</v>
      </c>
      <c r="C12231" s="250" t="s">
        <v>593</v>
      </c>
      <c r="D12231" s="251" t="s">
        <v>268</v>
      </c>
      <c r="E12231"/>
      <c r="F12231" s="126"/>
      <c r="G12231" s="252"/>
      <c r="H12231"/>
      <c r="I12231" t="s">
        <v>107</v>
      </c>
      <c r="J12231" s="253"/>
      <c r="K12231"/>
      <c r="L12231"/>
      <c r="M12231"/>
      <c r="N12231"/>
      <c r="O12231"/>
      <c r="P12231"/>
      <c r="Q12231"/>
      <c r="U12231"/>
      <c r="V12231">
        <v>0</v>
      </c>
      <c r="W12231" s="253"/>
      <c r="X12231"/>
      <c r="Y12231"/>
      <c r="Z12231"/>
      <c r="AA12231"/>
      <c r="AB12231"/>
      <c r="AC12231"/>
      <c r="AD12231"/>
      <c r="AE12231"/>
      <c r="AF12231"/>
      <c r="AG12231"/>
      <c r="AI12231" s="115" t="e">
        <f>VLOOKUP(A12231,'[2]دراسات قانونية'!$A$3:$E$600,1,0)</f>
        <v>#N/A</v>
      </c>
    </row>
    <row r="12232" spans="1:35" ht="18" x14ac:dyDescent="0.25">
      <c r="A12232" s="249">
        <v>340303</v>
      </c>
      <c r="B12232" s="250" t="s">
        <v>16509</v>
      </c>
      <c r="C12232" s="250" t="s">
        <v>212</v>
      </c>
      <c r="D12232" s="251" t="s">
        <v>15760</v>
      </c>
      <c r="E12232"/>
      <c r="F12232" s="126"/>
      <c r="G12232" s="252"/>
      <c r="H12232"/>
      <c r="I12232" t="s">
        <v>107</v>
      </c>
      <c r="J12232" s="253"/>
      <c r="K12232"/>
      <c r="L12232"/>
      <c r="M12232"/>
      <c r="N12232"/>
      <c r="O12232"/>
      <c r="P12232"/>
      <c r="Q12232"/>
      <c r="U12232"/>
      <c r="V12232">
        <v>0</v>
      </c>
      <c r="W12232" s="253"/>
      <c r="X12232"/>
      <c r="Y12232"/>
      <c r="Z12232"/>
      <c r="AA12232"/>
      <c r="AB12232"/>
      <c r="AC12232"/>
      <c r="AD12232"/>
      <c r="AE12232"/>
      <c r="AF12232"/>
      <c r="AG12232"/>
      <c r="AI12232" s="115" t="e">
        <f>VLOOKUP(A12232,'[2]دراسات قانونية'!$A$3:$E$600,1,0)</f>
        <v>#N/A</v>
      </c>
    </row>
    <row r="12233" spans="1:35" ht="18" x14ac:dyDescent="0.25">
      <c r="A12233" s="249">
        <v>340304</v>
      </c>
      <c r="B12233" s="250" t="s">
        <v>16510</v>
      </c>
      <c r="C12233" s="250" t="s">
        <v>227</v>
      </c>
      <c r="D12233" s="251" t="s">
        <v>966</v>
      </c>
      <c r="E12233"/>
      <c r="F12233" s="126"/>
      <c r="G12233" s="252"/>
      <c r="H12233"/>
      <c r="I12233" t="s">
        <v>107</v>
      </c>
      <c r="J12233" s="253"/>
      <c r="K12233"/>
      <c r="L12233"/>
      <c r="M12233"/>
      <c r="N12233"/>
      <c r="O12233"/>
      <c r="P12233"/>
      <c r="Q12233"/>
      <c r="U12233"/>
      <c r="V12233">
        <v>0</v>
      </c>
      <c r="W12233" s="253"/>
      <c r="X12233"/>
      <c r="Y12233"/>
      <c r="Z12233"/>
      <c r="AA12233"/>
      <c r="AB12233"/>
      <c r="AC12233"/>
      <c r="AD12233"/>
      <c r="AE12233"/>
      <c r="AF12233"/>
      <c r="AG12233"/>
      <c r="AI12233" s="115" t="e">
        <f>VLOOKUP(A12233,'[2]دراسات قانونية'!$A$3:$E$600,1,0)</f>
        <v>#N/A</v>
      </c>
    </row>
    <row r="12234" spans="1:35" ht="18" x14ac:dyDescent="0.25">
      <c r="A12234" s="249">
        <v>340305</v>
      </c>
      <c r="B12234" s="250" t="s">
        <v>16511</v>
      </c>
      <c r="C12234" s="250" t="s">
        <v>6757</v>
      </c>
      <c r="D12234" s="251" t="s">
        <v>378</v>
      </c>
      <c r="E12234"/>
      <c r="F12234" s="126"/>
      <c r="G12234" s="252"/>
      <c r="H12234"/>
      <c r="I12234" t="s">
        <v>107</v>
      </c>
      <c r="J12234" s="253"/>
      <c r="K12234"/>
      <c r="L12234"/>
      <c r="M12234"/>
      <c r="N12234"/>
      <c r="O12234"/>
      <c r="P12234"/>
      <c r="Q12234"/>
      <c r="U12234"/>
      <c r="V12234">
        <v>0</v>
      </c>
      <c r="W12234" s="253"/>
      <c r="X12234"/>
      <c r="Y12234"/>
      <c r="Z12234"/>
      <c r="AA12234"/>
      <c r="AB12234"/>
      <c r="AC12234"/>
      <c r="AD12234"/>
      <c r="AE12234"/>
      <c r="AF12234"/>
      <c r="AG12234"/>
      <c r="AI12234" s="115" t="e">
        <f>VLOOKUP(A12234,'[2]دراسات قانونية'!$A$3:$E$600,1,0)</f>
        <v>#N/A</v>
      </c>
    </row>
    <row r="12235" spans="1:35" ht="18" x14ac:dyDescent="0.25">
      <c r="A12235" s="249">
        <v>340306</v>
      </c>
      <c r="B12235" s="250" t="s">
        <v>16512</v>
      </c>
      <c r="C12235" s="250" t="s">
        <v>288</v>
      </c>
      <c r="D12235" s="251" t="s">
        <v>280</v>
      </c>
      <c r="E12235"/>
      <c r="F12235" s="126"/>
      <c r="G12235" s="252"/>
      <c r="H12235"/>
      <c r="I12235" t="s">
        <v>107</v>
      </c>
      <c r="J12235" s="253"/>
      <c r="K12235"/>
      <c r="L12235"/>
      <c r="M12235"/>
      <c r="N12235"/>
      <c r="O12235"/>
      <c r="P12235"/>
      <c r="Q12235"/>
      <c r="U12235"/>
      <c r="V12235">
        <v>0</v>
      </c>
      <c r="W12235" s="253"/>
      <c r="X12235"/>
      <c r="Y12235"/>
      <c r="Z12235"/>
      <c r="AA12235"/>
      <c r="AB12235"/>
      <c r="AC12235"/>
      <c r="AD12235"/>
      <c r="AE12235"/>
      <c r="AF12235"/>
      <c r="AG12235"/>
      <c r="AI12235" s="115" t="e">
        <f>VLOOKUP(A12235,'[2]دراسات قانونية'!$A$3:$E$600,1,0)</f>
        <v>#N/A</v>
      </c>
    </row>
    <row r="12236" spans="1:35" ht="18" x14ac:dyDescent="0.25">
      <c r="A12236" s="249">
        <v>340307</v>
      </c>
      <c r="B12236" s="250" t="s">
        <v>16513</v>
      </c>
      <c r="C12236" s="250" t="s">
        <v>481</v>
      </c>
      <c r="D12236" s="251" t="s">
        <v>616</v>
      </c>
      <c r="E12236"/>
      <c r="F12236" s="126"/>
      <c r="G12236" s="252"/>
      <c r="H12236"/>
      <c r="I12236" t="s">
        <v>107</v>
      </c>
      <c r="J12236" s="253"/>
      <c r="K12236"/>
      <c r="L12236"/>
      <c r="M12236"/>
      <c r="N12236"/>
      <c r="O12236"/>
      <c r="P12236"/>
      <c r="Q12236"/>
      <c r="U12236"/>
      <c r="V12236">
        <v>0</v>
      </c>
      <c r="W12236" s="253"/>
      <c r="X12236"/>
      <c r="Y12236"/>
      <c r="Z12236"/>
      <c r="AA12236"/>
      <c r="AB12236"/>
      <c r="AC12236"/>
      <c r="AD12236"/>
      <c r="AE12236"/>
      <c r="AF12236"/>
      <c r="AG12236"/>
      <c r="AI12236" s="115" t="e">
        <f>VLOOKUP(A12236,'[2]دراسات قانونية'!$A$3:$E$600,1,0)</f>
        <v>#N/A</v>
      </c>
    </row>
    <row r="12237" spans="1:35" ht="18" x14ac:dyDescent="0.25">
      <c r="A12237" s="249">
        <v>340308</v>
      </c>
      <c r="B12237" s="250" t="s">
        <v>16514</v>
      </c>
      <c r="C12237" s="250" t="s">
        <v>340</v>
      </c>
      <c r="D12237" s="251" t="s">
        <v>320</v>
      </c>
      <c r="E12237"/>
      <c r="F12237" s="126"/>
      <c r="G12237" s="252"/>
      <c r="H12237"/>
      <c r="I12237" t="s">
        <v>107</v>
      </c>
      <c r="J12237" s="253"/>
      <c r="K12237"/>
      <c r="L12237"/>
      <c r="M12237"/>
      <c r="N12237"/>
      <c r="O12237"/>
      <c r="P12237"/>
      <c r="Q12237"/>
      <c r="U12237"/>
      <c r="V12237">
        <v>0</v>
      </c>
      <c r="W12237" s="253"/>
      <c r="X12237"/>
      <c r="Y12237"/>
      <c r="Z12237"/>
      <c r="AA12237"/>
      <c r="AB12237"/>
      <c r="AC12237"/>
      <c r="AD12237"/>
      <c r="AE12237"/>
      <c r="AF12237"/>
      <c r="AG12237"/>
      <c r="AI12237" s="115" t="e">
        <f>VLOOKUP(A12237,'[2]دراسات قانونية'!$A$3:$E$600,1,0)</f>
        <v>#N/A</v>
      </c>
    </row>
    <row r="12238" spans="1:35" ht="18" x14ac:dyDescent="0.25">
      <c r="A12238" s="254">
        <v>340309</v>
      </c>
      <c r="B12238" s="255" t="s">
        <v>16515</v>
      </c>
      <c r="C12238" s="255" t="s">
        <v>628</v>
      </c>
      <c r="D12238" s="256" t="s">
        <v>3836</v>
      </c>
      <c r="E12238" s="239"/>
      <c r="F12238" s="240"/>
      <c r="G12238" s="257"/>
      <c r="H12238" s="239"/>
      <c r="I12238" t="s">
        <v>107</v>
      </c>
      <c r="J12238" s="258"/>
      <c r="K12238" s="239"/>
      <c r="L12238" s="239"/>
      <c r="M12238" s="239"/>
      <c r="N12238" s="239"/>
      <c r="O12238" s="239"/>
      <c r="P12238" s="239"/>
      <c r="Q12238" s="239"/>
      <c r="R12238" s="242">
        <v>9416</v>
      </c>
      <c r="S12238" s="242">
        <v>45722</v>
      </c>
      <c r="T12238" s="242">
        <v>175000</v>
      </c>
      <c r="U12238"/>
      <c r="V12238">
        <v>0</v>
      </c>
      <c r="W12238" s="258"/>
      <c r="X12238" s="239"/>
      <c r="Y12238" s="239"/>
      <c r="Z12238" s="239"/>
      <c r="AA12238" s="239"/>
      <c r="AB12238" s="239"/>
      <c r="AC12238" s="239"/>
      <c r="AD12238" s="239"/>
      <c r="AE12238" s="239"/>
      <c r="AF12238" s="239"/>
      <c r="AG12238" s="239"/>
      <c r="AI12238" s="115" t="e">
        <f>VLOOKUP(A12238,'[2]دراسات قانونية'!$A$3:$E$600,1,0)</f>
        <v>#N/A</v>
      </c>
    </row>
    <row r="12239" spans="1:35" ht="18" x14ac:dyDescent="0.25">
      <c r="A12239" s="249">
        <v>340310</v>
      </c>
      <c r="B12239" s="250" t="s">
        <v>16516</v>
      </c>
      <c r="C12239" s="250" t="s">
        <v>288</v>
      </c>
      <c r="D12239" s="251" t="s">
        <v>742</v>
      </c>
      <c r="E12239"/>
      <c r="F12239" s="126"/>
      <c r="G12239" s="252"/>
      <c r="H12239"/>
      <c r="I12239" t="s">
        <v>107</v>
      </c>
      <c r="J12239" s="253"/>
      <c r="K12239"/>
      <c r="L12239"/>
      <c r="M12239"/>
      <c r="N12239"/>
      <c r="O12239"/>
      <c r="P12239"/>
      <c r="Q12239"/>
      <c r="U12239"/>
      <c r="V12239">
        <v>0</v>
      </c>
      <c r="W12239" s="253"/>
      <c r="X12239"/>
      <c r="Y12239"/>
      <c r="Z12239"/>
      <c r="AA12239"/>
      <c r="AB12239"/>
      <c r="AC12239"/>
      <c r="AD12239"/>
      <c r="AE12239"/>
      <c r="AF12239"/>
      <c r="AG12239"/>
      <c r="AI12239" s="115" t="e">
        <f>VLOOKUP(A12239,'[2]دراسات قانونية'!$A$3:$E$600,1,0)</f>
        <v>#N/A</v>
      </c>
    </row>
    <row r="12240" spans="1:35" ht="18" x14ac:dyDescent="0.25">
      <c r="A12240" s="249">
        <v>340311</v>
      </c>
      <c r="B12240" s="250" t="s">
        <v>16517</v>
      </c>
      <c r="C12240" s="250" t="s">
        <v>2877</v>
      </c>
      <c r="D12240" s="251" t="s">
        <v>276</v>
      </c>
      <c r="E12240"/>
      <c r="F12240" s="126"/>
      <c r="G12240" s="252"/>
      <c r="H12240"/>
      <c r="I12240" t="s">
        <v>107</v>
      </c>
      <c r="J12240" s="253"/>
      <c r="K12240"/>
      <c r="L12240"/>
      <c r="M12240"/>
      <c r="N12240"/>
      <c r="O12240"/>
      <c r="P12240"/>
      <c r="Q12240"/>
      <c r="U12240"/>
      <c r="V12240">
        <v>0</v>
      </c>
      <c r="W12240" s="253"/>
      <c r="X12240"/>
      <c r="Y12240"/>
      <c r="Z12240"/>
      <c r="AA12240"/>
      <c r="AB12240"/>
      <c r="AC12240"/>
      <c r="AD12240"/>
      <c r="AE12240"/>
      <c r="AF12240"/>
      <c r="AG12240"/>
      <c r="AI12240" s="115" t="e">
        <f>VLOOKUP(A12240,'[2]دراسات قانونية'!$A$3:$E$600,1,0)</f>
        <v>#N/A</v>
      </c>
    </row>
    <row r="12241" spans="1:35" ht="18" x14ac:dyDescent="0.25">
      <c r="A12241" s="249">
        <v>340312</v>
      </c>
      <c r="B12241" s="250" t="s">
        <v>16518</v>
      </c>
      <c r="C12241" s="250" t="s">
        <v>12303</v>
      </c>
      <c r="D12241" s="251" t="s">
        <v>611</v>
      </c>
      <c r="E12241"/>
      <c r="F12241" s="126"/>
      <c r="G12241" s="252"/>
      <c r="H12241"/>
      <c r="I12241" t="s">
        <v>107</v>
      </c>
      <c r="J12241" s="253"/>
      <c r="K12241"/>
      <c r="L12241"/>
      <c r="M12241"/>
      <c r="N12241"/>
      <c r="O12241"/>
      <c r="P12241"/>
      <c r="Q12241"/>
      <c r="U12241"/>
      <c r="V12241">
        <v>0</v>
      </c>
      <c r="W12241" s="253"/>
      <c r="X12241"/>
      <c r="Y12241"/>
      <c r="Z12241"/>
      <c r="AA12241"/>
      <c r="AB12241"/>
      <c r="AC12241"/>
      <c r="AD12241"/>
      <c r="AE12241"/>
      <c r="AF12241"/>
      <c r="AG12241"/>
      <c r="AI12241" s="115" t="e">
        <f>VLOOKUP(A12241,'[2]دراسات قانونية'!$A$3:$E$600,1,0)</f>
        <v>#N/A</v>
      </c>
    </row>
    <row r="12242" spans="1:35" ht="18" x14ac:dyDescent="0.25">
      <c r="A12242" s="249">
        <v>340313</v>
      </c>
      <c r="B12242" s="250" t="s">
        <v>16519</v>
      </c>
      <c r="C12242" s="250" t="s">
        <v>335</v>
      </c>
      <c r="D12242" s="251" t="s">
        <v>820</v>
      </c>
      <c r="E12242"/>
      <c r="F12242" s="126"/>
      <c r="G12242" s="252"/>
      <c r="H12242"/>
      <c r="I12242" t="s">
        <v>107</v>
      </c>
      <c r="J12242" s="253"/>
      <c r="K12242"/>
      <c r="L12242"/>
      <c r="M12242"/>
      <c r="N12242"/>
      <c r="O12242"/>
      <c r="P12242"/>
      <c r="Q12242"/>
      <c r="U12242"/>
      <c r="V12242">
        <v>0</v>
      </c>
      <c r="W12242" s="253"/>
      <c r="X12242"/>
      <c r="Y12242"/>
      <c r="Z12242"/>
      <c r="AA12242"/>
      <c r="AB12242"/>
      <c r="AC12242"/>
      <c r="AD12242"/>
      <c r="AE12242"/>
      <c r="AF12242"/>
      <c r="AG12242"/>
      <c r="AI12242" s="115" t="e">
        <f>VLOOKUP(A12242,'[2]دراسات قانونية'!$A$3:$E$600,1,0)</f>
        <v>#N/A</v>
      </c>
    </row>
    <row r="12243" spans="1:35" ht="18" x14ac:dyDescent="0.25">
      <c r="A12243" s="249">
        <v>340314</v>
      </c>
      <c r="B12243" s="250" t="s">
        <v>16520</v>
      </c>
      <c r="C12243" s="250" t="s">
        <v>348</v>
      </c>
      <c r="D12243" s="251" t="s">
        <v>387</v>
      </c>
      <c r="E12243"/>
      <c r="F12243" s="126"/>
      <c r="G12243" s="252"/>
      <c r="H12243"/>
      <c r="I12243" t="s">
        <v>107</v>
      </c>
      <c r="J12243" s="253"/>
      <c r="K12243"/>
      <c r="L12243"/>
      <c r="M12243"/>
      <c r="N12243"/>
      <c r="O12243"/>
      <c r="P12243"/>
      <c r="Q12243"/>
      <c r="U12243"/>
      <c r="V12243">
        <v>0</v>
      </c>
      <c r="W12243" s="253"/>
      <c r="X12243"/>
      <c r="Y12243"/>
      <c r="Z12243"/>
      <c r="AA12243"/>
      <c r="AB12243"/>
      <c r="AC12243"/>
      <c r="AD12243"/>
      <c r="AE12243"/>
      <c r="AF12243"/>
      <c r="AG12243"/>
      <c r="AI12243" s="115" t="e">
        <f>VLOOKUP(A12243,'[2]دراسات قانونية'!$A$3:$E$600,1,0)</f>
        <v>#N/A</v>
      </c>
    </row>
    <row r="12244" spans="1:35" ht="18" x14ac:dyDescent="0.25">
      <c r="A12244" s="249">
        <v>340315</v>
      </c>
      <c r="B12244" s="250" t="s">
        <v>16521</v>
      </c>
      <c r="C12244" s="250" t="s">
        <v>1079</v>
      </c>
      <c r="D12244" s="251" t="s">
        <v>2060</v>
      </c>
      <c r="E12244"/>
      <c r="F12244" s="126"/>
      <c r="G12244" s="252"/>
      <c r="H12244"/>
      <c r="I12244" t="s">
        <v>107</v>
      </c>
      <c r="J12244" s="253"/>
      <c r="K12244"/>
      <c r="L12244"/>
      <c r="M12244"/>
      <c r="N12244"/>
      <c r="O12244"/>
      <c r="P12244"/>
      <c r="Q12244"/>
      <c r="U12244"/>
      <c r="V12244">
        <v>0</v>
      </c>
      <c r="W12244" s="253"/>
      <c r="X12244"/>
      <c r="Y12244"/>
      <c r="Z12244"/>
      <c r="AA12244"/>
      <c r="AB12244"/>
      <c r="AC12244"/>
      <c r="AD12244"/>
      <c r="AE12244"/>
      <c r="AF12244"/>
      <c r="AG12244"/>
      <c r="AI12244" s="115" t="e">
        <f>VLOOKUP(A12244,'[2]دراسات قانونية'!$A$3:$E$600,1,0)</f>
        <v>#N/A</v>
      </c>
    </row>
    <row r="12245" spans="1:35" ht="18" x14ac:dyDescent="0.25">
      <c r="A12245" s="249">
        <v>340316</v>
      </c>
      <c r="B12245" s="250" t="s">
        <v>16522</v>
      </c>
      <c r="C12245" s="250" t="s">
        <v>377</v>
      </c>
      <c r="D12245" s="251" t="s">
        <v>1849</v>
      </c>
      <c r="E12245"/>
      <c r="F12245" s="126"/>
      <c r="G12245" s="252"/>
      <c r="H12245"/>
      <c r="I12245" t="s">
        <v>107</v>
      </c>
      <c r="J12245" s="253"/>
      <c r="K12245"/>
      <c r="L12245"/>
      <c r="M12245"/>
      <c r="N12245"/>
      <c r="O12245"/>
      <c r="P12245"/>
      <c r="Q12245"/>
      <c r="U12245"/>
      <c r="V12245">
        <v>0</v>
      </c>
      <c r="W12245" s="253"/>
      <c r="X12245"/>
      <c r="Y12245"/>
      <c r="Z12245"/>
      <c r="AA12245"/>
      <c r="AB12245"/>
      <c r="AC12245"/>
      <c r="AD12245"/>
      <c r="AE12245"/>
      <c r="AF12245"/>
      <c r="AG12245"/>
      <c r="AI12245" s="115" t="e">
        <f>VLOOKUP(A12245,'[2]دراسات قانونية'!$A$3:$E$600,1,0)</f>
        <v>#N/A</v>
      </c>
    </row>
    <row r="12246" spans="1:35" ht="18" x14ac:dyDescent="0.25">
      <c r="A12246" s="249">
        <v>340317</v>
      </c>
      <c r="B12246" s="250" t="s">
        <v>16523</v>
      </c>
      <c r="C12246" s="250" t="s">
        <v>332</v>
      </c>
      <c r="D12246" s="251" t="s">
        <v>435</v>
      </c>
      <c r="E12246"/>
      <c r="F12246" s="126"/>
      <c r="G12246" s="252"/>
      <c r="H12246"/>
      <c r="I12246" t="s">
        <v>107</v>
      </c>
      <c r="J12246" s="253"/>
      <c r="K12246"/>
      <c r="L12246"/>
      <c r="M12246"/>
      <c r="N12246"/>
      <c r="O12246"/>
      <c r="P12246"/>
      <c r="Q12246"/>
      <c r="U12246"/>
      <c r="V12246">
        <v>0</v>
      </c>
      <c r="W12246" s="253"/>
      <c r="X12246"/>
      <c r="Y12246"/>
      <c r="Z12246"/>
      <c r="AA12246"/>
      <c r="AB12246"/>
      <c r="AC12246"/>
      <c r="AD12246"/>
      <c r="AE12246"/>
      <c r="AF12246"/>
      <c r="AG12246"/>
      <c r="AI12246" s="115" t="e">
        <f>VLOOKUP(A12246,'[2]دراسات قانونية'!$A$3:$E$600,1,0)</f>
        <v>#N/A</v>
      </c>
    </row>
    <row r="12247" spans="1:35" ht="18" x14ac:dyDescent="0.25">
      <c r="A12247" s="249">
        <v>340318</v>
      </c>
      <c r="B12247" s="250" t="s">
        <v>16524</v>
      </c>
      <c r="C12247" s="250" t="s">
        <v>253</v>
      </c>
      <c r="D12247" s="251" t="s">
        <v>435</v>
      </c>
      <c r="E12247"/>
      <c r="F12247" s="126"/>
      <c r="G12247" s="252"/>
      <c r="H12247"/>
      <c r="I12247" t="s">
        <v>107</v>
      </c>
      <c r="J12247" s="253"/>
      <c r="K12247"/>
      <c r="L12247"/>
      <c r="M12247"/>
      <c r="N12247"/>
      <c r="O12247"/>
      <c r="P12247"/>
      <c r="Q12247"/>
      <c r="U12247"/>
      <c r="V12247">
        <v>0</v>
      </c>
      <c r="W12247" s="253"/>
      <c r="X12247"/>
      <c r="Y12247"/>
      <c r="Z12247"/>
      <c r="AA12247"/>
      <c r="AB12247"/>
      <c r="AC12247"/>
      <c r="AD12247"/>
      <c r="AE12247"/>
      <c r="AF12247"/>
      <c r="AG12247"/>
      <c r="AI12247" s="115" t="e">
        <f>VLOOKUP(A12247,'[2]دراسات قانونية'!$A$3:$E$600,1,0)</f>
        <v>#N/A</v>
      </c>
    </row>
    <row r="12248" spans="1:35" ht="18" x14ac:dyDescent="0.25">
      <c r="A12248" s="249">
        <v>340319</v>
      </c>
      <c r="B12248" s="250" t="s">
        <v>16525</v>
      </c>
      <c r="C12248" s="250" t="s">
        <v>244</v>
      </c>
      <c r="D12248" s="251" t="s">
        <v>280</v>
      </c>
      <c r="E12248"/>
      <c r="F12248" s="126"/>
      <c r="G12248" s="252"/>
      <c r="H12248"/>
      <c r="I12248" t="s">
        <v>107</v>
      </c>
      <c r="J12248" s="253"/>
      <c r="K12248"/>
      <c r="L12248"/>
      <c r="M12248"/>
      <c r="N12248"/>
      <c r="O12248"/>
      <c r="P12248"/>
      <c r="Q12248"/>
      <c r="U12248"/>
      <c r="V12248">
        <v>0</v>
      </c>
      <c r="W12248" s="253"/>
      <c r="X12248"/>
      <c r="Y12248"/>
      <c r="Z12248"/>
      <c r="AA12248"/>
      <c r="AB12248"/>
      <c r="AC12248"/>
      <c r="AD12248"/>
      <c r="AE12248"/>
      <c r="AF12248"/>
      <c r="AG12248"/>
      <c r="AI12248" s="115" t="e">
        <f>VLOOKUP(A12248,'[2]دراسات قانونية'!$A$3:$E$600,1,0)</f>
        <v>#N/A</v>
      </c>
    </row>
    <row r="12249" spans="1:35" ht="18" x14ac:dyDescent="0.25">
      <c r="A12249" s="249">
        <v>340320</v>
      </c>
      <c r="B12249" s="250" t="s">
        <v>16526</v>
      </c>
      <c r="C12249" s="250" t="s">
        <v>288</v>
      </c>
      <c r="D12249" s="251" t="s">
        <v>214</v>
      </c>
      <c r="E12249"/>
      <c r="F12249" s="126"/>
      <c r="G12249" s="252"/>
      <c r="H12249"/>
      <c r="I12249" t="s">
        <v>107</v>
      </c>
      <c r="J12249" s="253"/>
      <c r="K12249"/>
      <c r="L12249"/>
      <c r="M12249"/>
      <c r="N12249"/>
      <c r="O12249"/>
      <c r="P12249"/>
      <c r="Q12249"/>
      <c r="U12249"/>
      <c r="V12249">
        <v>0</v>
      </c>
      <c r="W12249" s="253"/>
      <c r="X12249"/>
      <c r="Y12249"/>
      <c r="Z12249"/>
      <c r="AA12249"/>
      <c r="AB12249"/>
      <c r="AC12249"/>
      <c r="AD12249"/>
      <c r="AE12249"/>
      <c r="AF12249"/>
      <c r="AG12249"/>
      <c r="AI12249" s="115" t="e">
        <f>VLOOKUP(A12249,'[2]دراسات قانونية'!$A$3:$E$600,1,0)</f>
        <v>#N/A</v>
      </c>
    </row>
    <row r="12250" spans="1:35" ht="18" x14ac:dyDescent="0.25">
      <c r="A12250" s="249">
        <v>340321</v>
      </c>
      <c r="B12250" s="250" t="s">
        <v>16527</v>
      </c>
      <c r="C12250" s="250" t="s">
        <v>499</v>
      </c>
      <c r="D12250" s="251" t="s">
        <v>894</v>
      </c>
      <c r="E12250"/>
      <c r="F12250" s="126"/>
      <c r="G12250" s="252"/>
      <c r="H12250"/>
      <c r="I12250" t="s">
        <v>107</v>
      </c>
      <c r="J12250" s="253"/>
      <c r="K12250"/>
      <c r="L12250"/>
      <c r="M12250"/>
      <c r="N12250"/>
      <c r="O12250"/>
      <c r="P12250"/>
      <c r="Q12250"/>
      <c r="U12250"/>
      <c r="V12250">
        <v>0</v>
      </c>
      <c r="W12250" s="253"/>
      <c r="X12250"/>
      <c r="Y12250"/>
      <c r="Z12250"/>
      <c r="AA12250"/>
      <c r="AB12250"/>
      <c r="AC12250"/>
      <c r="AD12250"/>
      <c r="AE12250"/>
      <c r="AF12250"/>
      <c r="AG12250"/>
      <c r="AI12250" s="115" t="e">
        <f>VLOOKUP(A12250,'[2]دراسات قانونية'!$A$3:$E$600,1,0)</f>
        <v>#N/A</v>
      </c>
    </row>
    <row r="12251" spans="1:35" ht="18" x14ac:dyDescent="0.25">
      <c r="A12251" s="249">
        <v>340322</v>
      </c>
      <c r="B12251" s="250" t="s">
        <v>3241</v>
      </c>
      <c r="C12251" s="250" t="s">
        <v>530</v>
      </c>
      <c r="D12251" s="251" t="s">
        <v>310</v>
      </c>
      <c r="E12251"/>
      <c r="F12251" s="126"/>
      <c r="G12251" s="252"/>
      <c r="H12251"/>
      <c r="I12251" t="s">
        <v>107</v>
      </c>
      <c r="J12251" s="253"/>
      <c r="K12251"/>
      <c r="L12251"/>
      <c r="M12251"/>
      <c r="N12251"/>
      <c r="O12251"/>
      <c r="P12251"/>
      <c r="Q12251"/>
      <c r="U12251"/>
      <c r="V12251">
        <v>0</v>
      </c>
      <c r="W12251" s="253"/>
      <c r="X12251"/>
      <c r="Y12251"/>
      <c r="Z12251"/>
      <c r="AA12251"/>
      <c r="AB12251"/>
      <c r="AC12251"/>
      <c r="AD12251"/>
      <c r="AE12251"/>
      <c r="AF12251"/>
      <c r="AG12251"/>
      <c r="AI12251" s="115" t="e">
        <f>VLOOKUP(A12251,'[2]دراسات قانونية'!$A$3:$E$600,1,0)</f>
        <v>#N/A</v>
      </c>
    </row>
    <row r="12252" spans="1:35" ht="18" x14ac:dyDescent="0.25">
      <c r="A12252" s="249">
        <v>340323</v>
      </c>
      <c r="B12252" s="250" t="s">
        <v>3187</v>
      </c>
      <c r="C12252" s="250" t="s">
        <v>16528</v>
      </c>
      <c r="D12252" s="251" t="s">
        <v>330</v>
      </c>
      <c r="E12252"/>
      <c r="F12252" s="126"/>
      <c r="G12252" s="252"/>
      <c r="H12252"/>
      <c r="I12252" t="s">
        <v>107</v>
      </c>
      <c r="J12252" s="253"/>
      <c r="K12252"/>
      <c r="L12252"/>
      <c r="M12252"/>
      <c r="N12252"/>
      <c r="O12252"/>
      <c r="P12252"/>
      <c r="Q12252"/>
      <c r="U12252"/>
      <c r="V12252">
        <v>0</v>
      </c>
      <c r="W12252" s="253"/>
      <c r="X12252"/>
      <c r="Y12252"/>
      <c r="Z12252"/>
      <c r="AA12252"/>
      <c r="AB12252"/>
      <c r="AC12252"/>
      <c r="AD12252"/>
      <c r="AE12252"/>
      <c r="AF12252"/>
      <c r="AG12252"/>
      <c r="AI12252" s="115" t="e">
        <f>VLOOKUP(A12252,'[2]دراسات قانونية'!$A$3:$E$600,1,0)</f>
        <v>#N/A</v>
      </c>
    </row>
    <row r="12253" spans="1:35" ht="18" x14ac:dyDescent="0.25">
      <c r="A12253" s="249">
        <v>340324</v>
      </c>
      <c r="B12253" s="250" t="s">
        <v>2435</v>
      </c>
      <c r="C12253" s="250" t="s">
        <v>680</v>
      </c>
      <c r="D12253" s="251" t="s">
        <v>16529</v>
      </c>
      <c r="E12253"/>
      <c r="F12253" s="126"/>
      <c r="G12253" s="252"/>
      <c r="H12253"/>
      <c r="I12253" t="s">
        <v>107</v>
      </c>
      <c r="J12253" s="253"/>
      <c r="K12253"/>
      <c r="L12253"/>
      <c r="M12253"/>
      <c r="N12253"/>
      <c r="O12253"/>
      <c r="P12253"/>
      <c r="Q12253"/>
      <c r="U12253"/>
      <c r="V12253">
        <v>0</v>
      </c>
      <c r="W12253" s="253"/>
      <c r="X12253"/>
      <c r="Y12253"/>
      <c r="Z12253"/>
      <c r="AA12253"/>
      <c r="AB12253"/>
      <c r="AC12253"/>
      <c r="AD12253"/>
      <c r="AE12253"/>
      <c r="AF12253"/>
      <c r="AG12253"/>
      <c r="AI12253" s="115" t="e">
        <f>VLOOKUP(A12253,'[2]دراسات قانونية'!$A$3:$E$600,1,0)</f>
        <v>#N/A</v>
      </c>
    </row>
    <row r="12254" spans="1:35" ht="18" x14ac:dyDescent="0.25">
      <c r="A12254" s="249">
        <v>340325</v>
      </c>
      <c r="B12254" s="250" t="s">
        <v>1040</v>
      </c>
      <c r="C12254" s="250" t="s">
        <v>1487</v>
      </c>
      <c r="D12254" s="251" t="s">
        <v>590</v>
      </c>
      <c r="E12254"/>
      <c r="F12254" s="126"/>
      <c r="G12254" s="252"/>
      <c r="H12254"/>
      <c r="I12254" t="s">
        <v>107</v>
      </c>
      <c r="J12254" s="253"/>
      <c r="K12254"/>
      <c r="L12254"/>
      <c r="M12254"/>
      <c r="N12254"/>
      <c r="O12254"/>
      <c r="P12254"/>
      <c r="Q12254"/>
      <c r="U12254"/>
      <c r="V12254">
        <v>0</v>
      </c>
      <c r="W12254" s="253"/>
      <c r="X12254"/>
      <c r="Y12254"/>
      <c r="Z12254"/>
      <c r="AA12254"/>
      <c r="AB12254"/>
      <c r="AC12254"/>
      <c r="AD12254"/>
      <c r="AE12254"/>
      <c r="AF12254"/>
      <c r="AG12254"/>
      <c r="AI12254" s="115" t="e">
        <f>VLOOKUP(A12254,'[2]دراسات قانونية'!$A$3:$E$600,1,0)</f>
        <v>#N/A</v>
      </c>
    </row>
    <row r="12255" spans="1:35" ht="18" x14ac:dyDescent="0.25">
      <c r="A12255" s="249">
        <v>340326</v>
      </c>
      <c r="B12255" s="250" t="s">
        <v>1416</v>
      </c>
      <c r="C12255" s="250" t="s">
        <v>356</v>
      </c>
      <c r="D12255" s="251" t="s">
        <v>420</v>
      </c>
      <c r="E12255"/>
      <c r="F12255" s="126"/>
      <c r="G12255" s="252"/>
      <c r="H12255"/>
      <c r="I12255" t="s">
        <v>107</v>
      </c>
      <c r="J12255" s="253"/>
      <c r="K12255"/>
      <c r="L12255"/>
      <c r="M12255"/>
      <c r="N12255"/>
      <c r="O12255"/>
      <c r="P12255"/>
      <c r="Q12255"/>
      <c r="U12255"/>
      <c r="V12255">
        <v>0</v>
      </c>
      <c r="W12255" s="253"/>
      <c r="X12255"/>
      <c r="Y12255"/>
      <c r="Z12255"/>
      <c r="AA12255"/>
      <c r="AB12255"/>
      <c r="AC12255"/>
      <c r="AD12255"/>
      <c r="AE12255"/>
      <c r="AF12255"/>
      <c r="AG12255"/>
      <c r="AI12255" s="115" t="e">
        <f>VLOOKUP(A12255,'[2]دراسات قانونية'!$A$3:$E$600,1,0)</f>
        <v>#N/A</v>
      </c>
    </row>
    <row r="12256" spans="1:35" ht="18" x14ac:dyDescent="0.25">
      <c r="A12256" s="249">
        <v>340327</v>
      </c>
      <c r="B12256" s="250" t="s">
        <v>16530</v>
      </c>
      <c r="C12256" s="250" t="s">
        <v>481</v>
      </c>
      <c r="D12256" s="251" t="s">
        <v>1471</v>
      </c>
      <c r="E12256"/>
      <c r="F12256" s="126"/>
      <c r="G12256" s="252"/>
      <c r="H12256"/>
      <c r="I12256" t="s">
        <v>107</v>
      </c>
      <c r="J12256" s="253"/>
      <c r="K12256"/>
      <c r="L12256"/>
      <c r="M12256"/>
      <c r="N12256"/>
      <c r="O12256"/>
      <c r="P12256"/>
      <c r="Q12256"/>
      <c r="U12256"/>
      <c r="V12256">
        <v>0</v>
      </c>
      <c r="W12256" s="253"/>
      <c r="X12256"/>
      <c r="Y12256"/>
      <c r="Z12256"/>
      <c r="AA12256"/>
      <c r="AB12256"/>
      <c r="AC12256"/>
      <c r="AD12256"/>
      <c r="AE12256"/>
      <c r="AF12256"/>
      <c r="AG12256"/>
      <c r="AI12256" s="115" t="e">
        <f>VLOOKUP(A12256,'[2]دراسات قانونية'!$A$3:$E$600,1,0)</f>
        <v>#N/A</v>
      </c>
    </row>
    <row r="12257" spans="1:35" ht="18" x14ac:dyDescent="0.25">
      <c r="A12257" s="249">
        <v>340328</v>
      </c>
      <c r="B12257" s="250" t="s">
        <v>678</v>
      </c>
      <c r="C12257" s="250" t="s">
        <v>264</v>
      </c>
      <c r="D12257" s="251" t="s">
        <v>923</v>
      </c>
      <c r="E12257"/>
      <c r="F12257" s="126"/>
      <c r="G12257" s="252"/>
      <c r="H12257"/>
      <c r="I12257" t="s">
        <v>107</v>
      </c>
      <c r="J12257" s="253"/>
      <c r="K12257"/>
      <c r="L12257"/>
      <c r="M12257"/>
      <c r="N12257"/>
      <c r="O12257"/>
      <c r="P12257"/>
      <c r="Q12257"/>
      <c r="U12257"/>
      <c r="V12257">
        <v>0</v>
      </c>
      <c r="W12257" s="253"/>
      <c r="X12257"/>
      <c r="Y12257"/>
      <c r="Z12257"/>
      <c r="AA12257"/>
      <c r="AB12257"/>
      <c r="AC12257"/>
      <c r="AD12257"/>
      <c r="AE12257"/>
      <c r="AF12257"/>
      <c r="AG12257"/>
      <c r="AI12257" s="115" t="e">
        <f>VLOOKUP(A12257,'[2]دراسات قانونية'!$A$3:$E$600,1,0)</f>
        <v>#N/A</v>
      </c>
    </row>
    <row r="12258" spans="1:35" ht="18" x14ac:dyDescent="0.25">
      <c r="A12258" s="249">
        <v>340329</v>
      </c>
      <c r="B12258" s="250" t="s">
        <v>16531</v>
      </c>
      <c r="C12258" s="250" t="s">
        <v>209</v>
      </c>
      <c r="D12258" s="251" t="s">
        <v>1135</v>
      </c>
      <c r="E12258"/>
      <c r="F12258" s="126"/>
      <c r="G12258" s="252"/>
      <c r="H12258"/>
      <c r="I12258" t="s">
        <v>107</v>
      </c>
      <c r="J12258" s="253"/>
      <c r="K12258"/>
      <c r="L12258"/>
      <c r="M12258"/>
      <c r="N12258"/>
      <c r="O12258"/>
      <c r="P12258"/>
      <c r="Q12258"/>
      <c r="U12258"/>
      <c r="V12258">
        <v>0</v>
      </c>
      <c r="W12258" s="253"/>
      <c r="X12258"/>
      <c r="Y12258"/>
      <c r="Z12258"/>
      <c r="AA12258"/>
      <c r="AB12258"/>
      <c r="AC12258"/>
      <c r="AD12258"/>
      <c r="AE12258"/>
      <c r="AF12258"/>
      <c r="AG12258"/>
      <c r="AI12258" s="115" t="e">
        <f>VLOOKUP(A12258,'[2]دراسات قانونية'!$A$3:$E$600,1,0)</f>
        <v>#N/A</v>
      </c>
    </row>
    <row r="12259" spans="1:35" ht="18" x14ac:dyDescent="0.25">
      <c r="A12259" s="249">
        <v>340330</v>
      </c>
      <c r="B12259" s="250" t="s">
        <v>16532</v>
      </c>
      <c r="C12259" s="250" t="s">
        <v>539</v>
      </c>
      <c r="D12259" s="251" t="s">
        <v>16533</v>
      </c>
      <c r="E12259"/>
      <c r="F12259" s="126"/>
      <c r="G12259" s="252"/>
      <c r="H12259"/>
      <c r="I12259" t="s">
        <v>107</v>
      </c>
      <c r="J12259" s="253"/>
      <c r="K12259"/>
      <c r="L12259"/>
      <c r="M12259"/>
      <c r="N12259"/>
      <c r="O12259"/>
      <c r="P12259"/>
      <c r="Q12259"/>
      <c r="U12259"/>
      <c r="V12259">
        <v>0</v>
      </c>
      <c r="W12259" s="253"/>
      <c r="X12259"/>
      <c r="Y12259"/>
      <c r="Z12259"/>
      <c r="AA12259"/>
      <c r="AB12259"/>
      <c r="AC12259"/>
      <c r="AD12259"/>
      <c r="AE12259"/>
      <c r="AF12259"/>
      <c r="AG12259"/>
      <c r="AI12259" s="115" t="e">
        <f>VLOOKUP(A12259,'[2]دراسات قانونية'!$A$3:$E$600,1,0)</f>
        <v>#N/A</v>
      </c>
    </row>
    <row r="12260" spans="1:35" ht="18" x14ac:dyDescent="0.25">
      <c r="A12260" s="249">
        <v>340331</v>
      </c>
      <c r="B12260" s="250" t="s">
        <v>16534</v>
      </c>
      <c r="C12260" s="250" t="s">
        <v>305</v>
      </c>
      <c r="D12260" s="251" t="s">
        <v>855</v>
      </c>
      <c r="E12260"/>
      <c r="F12260" s="126"/>
      <c r="G12260" s="252"/>
      <c r="H12260"/>
      <c r="I12260" t="s">
        <v>107</v>
      </c>
      <c r="J12260" s="253"/>
      <c r="K12260"/>
      <c r="L12260"/>
      <c r="M12260"/>
      <c r="N12260"/>
      <c r="O12260"/>
      <c r="P12260"/>
      <c r="Q12260"/>
      <c r="U12260"/>
      <c r="V12260">
        <v>0</v>
      </c>
      <c r="W12260" s="253"/>
      <c r="X12260"/>
      <c r="Y12260"/>
      <c r="Z12260"/>
      <c r="AA12260"/>
      <c r="AB12260"/>
      <c r="AC12260"/>
      <c r="AD12260"/>
      <c r="AE12260"/>
      <c r="AF12260"/>
      <c r="AG12260"/>
      <c r="AI12260" s="115" t="e">
        <f>VLOOKUP(A12260,'[2]دراسات قانونية'!$A$3:$E$600,1,0)</f>
        <v>#N/A</v>
      </c>
    </row>
    <row r="12261" spans="1:35" ht="18" x14ac:dyDescent="0.25">
      <c r="A12261" s="249">
        <v>340332</v>
      </c>
      <c r="B12261" s="250" t="s">
        <v>16535</v>
      </c>
      <c r="C12261" s="250" t="s">
        <v>317</v>
      </c>
      <c r="D12261" s="251" t="s">
        <v>230</v>
      </c>
      <c r="E12261"/>
      <c r="F12261" s="126"/>
      <c r="G12261" s="252"/>
      <c r="H12261"/>
      <c r="I12261" t="s">
        <v>107</v>
      </c>
      <c r="J12261" s="253"/>
      <c r="K12261"/>
      <c r="L12261"/>
      <c r="M12261"/>
      <c r="N12261"/>
      <c r="O12261"/>
      <c r="P12261"/>
      <c r="Q12261"/>
      <c r="U12261"/>
      <c r="V12261">
        <v>0</v>
      </c>
      <c r="W12261" s="253"/>
      <c r="X12261"/>
      <c r="Y12261"/>
      <c r="Z12261"/>
      <c r="AA12261"/>
      <c r="AB12261"/>
      <c r="AC12261"/>
      <c r="AD12261"/>
      <c r="AE12261"/>
      <c r="AF12261"/>
      <c r="AG12261"/>
      <c r="AI12261" s="115" t="e">
        <f>VLOOKUP(A12261,'[2]دراسات قانونية'!$A$3:$E$600,1,0)</f>
        <v>#N/A</v>
      </c>
    </row>
    <row r="12262" spans="1:35" ht="18" x14ac:dyDescent="0.25">
      <c r="A12262" s="249">
        <v>340333</v>
      </c>
      <c r="B12262" s="250" t="s">
        <v>10044</v>
      </c>
      <c r="C12262" s="250" t="s">
        <v>361</v>
      </c>
      <c r="D12262" s="251" t="s">
        <v>588</v>
      </c>
      <c r="E12262"/>
      <c r="F12262" s="126"/>
      <c r="G12262" s="252"/>
      <c r="H12262"/>
      <c r="I12262" t="s">
        <v>107</v>
      </c>
      <c r="J12262" s="253"/>
      <c r="K12262"/>
      <c r="L12262"/>
      <c r="M12262"/>
      <c r="N12262"/>
      <c r="O12262"/>
      <c r="P12262"/>
      <c r="Q12262"/>
      <c r="U12262"/>
      <c r="V12262">
        <v>0</v>
      </c>
      <c r="W12262" s="253"/>
      <c r="X12262"/>
      <c r="Y12262"/>
      <c r="Z12262"/>
      <c r="AA12262"/>
      <c r="AB12262"/>
      <c r="AC12262"/>
      <c r="AD12262"/>
      <c r="AE12262"/>
      <c r="AF12262"/>
      <c r="AG12262"/>
      <c r="AI12262" s="115" t="e">
        <f>VLOOKUP(A12262,'[2]دراسات قانونية'!$A$3:$E$600,1,0)</f>
        <v>#N/A</v>
      </c>
    </row>
    <row r="12263" spans="1:35" ht="18" x14ac:dyDescent="0.25">
      <c r="A12263" s="249">
        <v>340334</v>
      </c>
      <c r="B12263" s="250" t="s">
        <v>16536</v>
      </c>
      <c r="C12263" s="250" t="s">
        <v>335</v>
      </c>
      <c r="D12263" s="251" t="s">
        <v>265</v>
      </c>
      <c r="E12263"/>
      <c r="F12263" s="126"/>
      <c r="G12263" s="252"/>
      <c r="H12263"/>
      <c r="I12263" t="s">
        <v>107</v>
      </c>
      <c r="J12263" s="253"/>
      <c r="K12263"/>
      <c r="L12263"/>
      <c r="M12263"/>
      <c r="N12263"/>
      <c r="O12263"/>
      <c r="P12263"/>
      <c r="Q12263"/>
      <c r="U12263"/>
      <c r="V12263">
        <v>0</v>
      </c>
      <c r="W12263" s="253"/>
      <c r="X12263"/>
      <c r="Y12263"/>
      <c r="Z12263"/>
      <c r="AA12263"/>
      <c r="AB12263"/>
      <c r="AC12263"/>
      <c r="AD12263"/>
      <c r="AE12263"/>
      <c r="AF12263"/>
      <c r="AG12263"/>
      <c r="AI12263" s="115" t="e">
        <f>VLOOKUP(A12263,'[2]دراسات قانونية'!$A$3:$E$600,1,0)</f>
        <v>#N/A</v>
      </c>
    </row>
    <row r="12264" spans="1:35" ht="18" x14ac:dyDescent="0.25">
      <c r="A12264" s="249">
        <v>340335</v>
      </c>
      <c r="B12264" s="250" t="s">
        <v>16537</v>
      </c>
      <c r="C12264" s="250" t="s">
        <v>987</v>
      </c>
      <c r="D12264" s="251" t="s">
        <v>467</v>
      </c>
      <c r="E12264"/>
      <c r="F12264" s="126"/>
      <c r="G12264" s="252"/>
      <c r="H12264"/>
      <c r="I12264" t="s">
        <v>107</v>
      </c>
      <c r="J12264" s="253"/>
      <c r="K12264"/>
      <c r="L12264"/>
      <c r="M12264"/>
      <c r="N12264"/>
      <c r="O12264"/>
      <c r="P12264"/>
      <c r="Q12264"/>
      <c r="U12264"/>
      <c r="V12264">
        <v>0</v>
      </c>
      <c r="W12264" s="253"/>
      <c r="X12264"/>
      <c r="Y12264"/>
      <c r="Z12264"/>
      <c r="AA12264"/>
      <c r="AB12264"/>
      <c r="AC12264"/>
      <c r="AD12264"/>
      <c r="AE12264"/>
      <c r="AF12264"/>
      <c r="AG12264"/>
      <c r="AI12264" s="115" t="e">
        <f>VLOOKUP(A12264,'[2]دراسات قانونية'!$A$3:$E$600,1,0)</f>
        <v>#N/A</v>
      </c>
    </row>
    <row r="12265" spans="1:35" ht="18" x14ac:dyDescent="0.25">
      <c r="A12265" s="249">
        <v>340336</v>
      </c>
      <c r="B12265" s="250" t="s">
        <v>16538</v>
      </c>
      <c r="C12265" s="250" t="s">
        <v>327</v>
      </c>
      <c r="D12265" s="251" t="s">
        <v>618</v>
      </c>
      <c r="E12265"/>
      <c r="F12265" s="126"/>
      <c r="G12265" s="252"/>
      <c r="H12265"/>
      <c r="I12265" t="s">
        <v>107</v>
      </c>
      <c r="J12265" s="253"/>
      <c r="K12265"/>
      <c r="L12265"/>
      <c r="M12265"/>
      <c r="N12265"/>
      <c r="O12265"/>
      <c r="P12265"/>
      <c r="Q12265"/>
      <c r="U12265"/>
      <c r="V12265">
        <v>0</v>
      </c>
      <c r="W12265" s="253"/>
      <c r="X12265"/>
      <c r="Y12265"/>
      <c r="Z12265"/>
      <c r="AA12265"/>
      <c r="AB12265"/>
      <c r="AC12265"/>
      <c r="AD12265"/>
      <c r="AE12265"/>
      <c r="AF12265"/>
      <c r="AG12265"/>
      <c r="AI12265" s="115" t="e">
        <f>VLOOKUP(A12265,'[2]دراسات قانونية'!$A$3:$E$600,1,0)</f>
        <v>#N/A</v>
      </c>
    </row>
    <row r="12266" spans="1:35" ht="18" x14ac:dyDescent="0.25">
      <c r="A12266" s="249">
        <v>340337</v>
      </c>
      <c r="B12266" s="250" t="s">
        <v>16539</v>
      </c>
      <c r="C12266" s="250" t="s">
        <v>360</v>
      </c>
      <c r="D12266" s="251" t="s">
        <v>969</v>
      </c>
      <c r="E12266"/>
      <c r="F12266" s="126"/>
      <c r="G12266" s="252"/>
      <c r="H12266"/>
      <c r="I12266" t="s">
        <v>107</v>
      </c>
      <c r="J12266" s="253"/>
      <c r="K12266"/>
      <c r="L12266"/>
      <c r="M12266"/>
      <c r="N12266"/>
      <c r="O12266"/>
      <c r="P12266"/>
      <c r="Q12266"/>
      <c r="U12266"/>
      <c r="V12266">
        <v>0</v>
      </c>
      <c r="W12266" s="253"/>
      <c r="X12266"/>
      <c r="Y12266"/>
      <c r="Z12266"/>
      <c r="AA12266"/>
      <c r="AB12266"/>
      <c r="AC12266"/>
      <c r="AD12266"/>
      <c r="AE12266"/>
      <c r="AF12266"/>
      <c r="AG12266"/>
      <c r="AI12266" s="115" t="e">
        <f>VLOOKUP(A12266,'[2]دراسات قانونية'!$A$3:$E$600,1,0)</f>
        <v>#N/A</v>
      </c>
    </row>
    <row r="12267" spans="1:35" ht="18" x14ac:dyDescent="0.25">
      <c r="A12267" s="249">
        <v>340338</v>
      </c>
      <c r="B12267" s="250" t="s">
        <v>16540</v>
      </c>
      <c r="C12267" s="250" t="s">
        <v>609</v>
      </c>
      <c r="D12267" s="251" t="s">
        <v>413</v>
      </c>
      <c r="E12267"/>
      <c r="F12267" s="126"/>
      <c r="G12267" s="252"/>
      <c r="H12267"/>
      <c r="I12267" t="s">
        <v>107</v>
      </c>
      <c r="J12267" s="253"/>
      <c r="K12267"/>
      <c r="L12267"/>
      <c r="M12267"/>
      <c r="N12267"/>
      <c r="O12267"/>
      <c r="P12267"/>
      <c r="Q12267"/>
      <c r="U12267"/>
      <c r="V12267">
        <v>0</v>
      </c>
      <c r="W12267" s="253"/>
      <c r="X12267"/>
      <c r="Y12267"/>
      <c r="Z12267"/>
      <c r="AA12267"/>
      <c r="AB12267"/>
      <c r="AC12267"/>
      <c r="AD12267"/>
      <c r="AE12267"/>
      <c r="AF12267"/>
      <c r="AG12267"/>
      <c r="AI12267" s="115" t="e">
        <f>VLOOKUP(A12267,'[2]دراسات قانونية'!$A$3:$E$600,1,0)</f>
        <v>#N/A</v>
      </c>
    </row>
    <row r="12268" spans="1:35" ht="18" x14ac:dyDescent="0.25">
      <c r="A12268" s="249">
        <v>340339</v>
      </c>
      <c r="B12268" s="250" t="s">
        <v>15605</v>
      </c>
      <c r="C12268" s="250" t="s">
        <v>348</v>
      </c>
      <c r="D12268" s="251" t="s">
        <v>373</v>
      </c>
      <c r="E12268"/>
      <c r="F12268" s="126"/>
      <c r="G12268" s="252"/>
      <c r="H12268"/>
      <c r="I12268" t="s">
        <v>107</v>
      </c>
      <c r="J12268" s="253"/>
      <c r="K12268"/>
      <c r="L12268"/>
      <c r="M12268"/>
      <c r="N12268"/>
      <c r="O12268"/>
      <c r="P12268"/>
      <c r="Q12268"/>
      <c r="U12268"/>
      <c r="V12268">
        <v>0</v>
      </c>
      <c r="W12268" s="253"/>
      <c r="X12268"/>
      <c r="Y12268"/>
      <c r="Z12268"/>
      <c r="AA12268"/>
      <c r="AB12268"/>
      <c r="AC12268"/>
      <c r="AD12268"/>
      <c r="AE12268"/>
      <c r="AF12268"/>
      <c r="AG12268"/>
      <c r="AI12268" s="115" t="e">
        <f>VLOOKUP(A12268,'[2]دراسات قانونية'!$A$3:$E$600,1,0)</f>
        <v>#N/A</v>
      </c>
    </row>
    <row r="12269" spans="1:35" ht="18" x14ac:dyDescent="0.25">
      <c r="A12269" s="249">
        <v>340340</v>
      </c>
      <c r="B12269" s="250" t="s">
        <v>16541</v>
      </c>
      <c r="C12269" s="250" t="s">
        <v>227</v>
      </c>
      <c r="D12269" s="251" t="s">
        <v>300</v>
      </c>
      <c r="E12269"/>
      <c r="F12269" s="126"/>
      <c r="G12269" s="252"/>
      <c r="H12269"/>
      <c r="I12269" t="s">
        <v>107</v>
      </c>
      <c r="J12269" s="253"/>
      <c r="K12269"/>
      <c r="L12269"/>
      <c r="M12269"/>
      <c r="N12269"/>
      <c r="O12269"/>
      <c r="P12269"/>
      <c r="Q12269"/>
      <c r="U12269"/>
      <c r="V12269">
        <v>0</v>
      </c>
      <c r="W12269" s="253"/>
      <c r="X12269"/>
      <c r="Y12269"/>
      <c r="Z12269"/>
      <c r="AA12269"/>
      <c r="AB12269"/>
      <c r="AC12269"/>
      <c r="AD12269"/>
      <c r="AE12269"/>
      <c r="AF12269"/>
      <c r="AG12269"/>
      <c r="AI12269" s="115" t="e">
        <f>VLOOKUP(A12269,'[2]دراسات قانونية'!$A$3:$E$600,1,0)</f>
        <v>#N/A</v>
      </c>
    </row>
    <row r="12270" spans="1:35" ht="18" x14ac:dyDescent="0.25">
      <c r="A12270" s="249">
        <v>340341</v>
      </c>
      <c r="B12270" s="250" t="s">
        <v>16542</v>
      </c>
      <c r="C12270" s="250" t="s">
        <v>8197</v>
      </c>
      <c r="D12270" s="251" t="s">
        <v>3452</v>
      </c>
      <c r="E12270"/>
      <c r="F12270" s="126"/>
      <c r="G12270" s="252"/>
      <c r="H12270"/>
      <c r="I12270" t="s">
        <v>107</v>
      </c>
      <c r="J12270" s="253"/>
      <c r="K12270"/>
      <c r="L12270"/>
      <c r="M12270"/>
      <c r="N12270"/>
      <c r="O12270"/>
      <c r="P12270"/>
      <c r="Q12270"/>
      <c r="U12270"/>
      <c r="V12270">
        <v>0</v>
      </c>
      <c r="W12270" s="253"/>
      <c r="X12270"/>
      <c r="Y12270"/>
      <c r="Z12270"/>
      <c r="AA12270"/>
      <c r="AB12270"/>
      <c r="AC12270"/>
      <c r="AD12270"/>
      <c r="AE12270"/>
      <c r="AF12270"/>
      <c r="AG12270"/>
      <c r="AI12270" s="115" t="e">
        <f>VLOOKUP(A12270,'[2]دراسات قانونية'!$A$3:$E$600,1,0)</f>
        <v>#N/A</v>
      </c>
    </row>
    <row r="12271" spans="1:35" ht="18" x14ac:dyDescent="0.25">
      <c r="A12271" s="249">
        <v>340342</v>
      </c>
      <c r="B12271" s="250" t="s">
        <v>16543</v>
      </c>
      <c r="C12271" s="250" t="s">
        <v>227</v>
      </c>
      <c r="D12271" s="251" t="s">
        <v>2610</v>
      </c>
      <c r="E12271"/>
      <c r="F12271" s="126"/>
      <c r="G12271" s="252"/>
      <c r="H12271"/>
      <c r="I12271" t="s">
        <v>107</v>
      </c>
      <c r="J12271" s="253"/>
      <c r="K12271"/>
      <c r="L12271"/>
      <c r="M12271"/>
      <c r="N12271"/>
      <c r="O12271"/>
      <c r="P12271"/>
      <c r="Q12271"/>
      <c r="U12271"/>
      <c r="V12271">
        <v>0</v>
      </c>
      <c r="W12271" s="253"/>
      <c r="X12271"/>
      <c r="Y12271"/>
      <c r="Z12271"/>
      <c r="AA12271"/>
      <c r="AB12271"/>
      <c r="AC12271"/>
      <c r="AD12271"/>
      <c r="AE12271"/>
      <c r="AF12271"/>
      <c r="AG12271"/>
      <c r="AI12271" s="115" t="e">
        <f>VLOOKUP(A12271,'[2]دراسات قانونية'!$A$3:$E$600,1,0)</f>
        <v>#N/A</v>
      </c>
    </row>
    <row r="12272" spans="1:35" ht="18" x14ac:dyDescent="0.25">
      <c r="A12272" s="249">
        <v>340343</v>
      </c>
      <c r="B12272" s="250" t="s">
        <v>16544</v>
      </c>
      <c r="C12272" s="250" t="s">
        <v>16545</v>
      </c>
      <c r="D12272" s="251" t="s">
        <v>296</v>
      </c>
      <c r="E12272"/>
      <c r="F12272" s="126"/>
      <c r="G12272" s="252"/>
      <c r="H12272"/>
      <c r="I12272" t="s">
        <v>107</v>
      </c>
      <c r="J12272" s="253"/>
      <c r="K12272"/>
      <c r="L12272"/>
      <c r="M12272"/>
      <c r="N12272"/>
      <c r="O12272"/>
      <c r="P12272"/>
      <c r="Q12272"/>
      <c r="U12272"/>
      <c r="V12272">
        <v>0</v>
      </c>
      <c r="W12272" s="253"/>
      <c r="X12272"/>
      <c r="Y12272"/>
      <c r="Z12272"/>
      <c r="AA12272"/>
      <c r="AB12272"/>
      <c r="AC12272"/>
      <c r="AD12272"/>
      <c r="AE12272"/>
      <c r="AF12272"/>
      <c r="AG12272"/>
      <c r="AI12272" s="115" t="e">
        <f>VLOOKUP(A12272,'[2]دراسات قانونية'!$A$3:$E$600,1,0)</f>
        <v>#N/A</v>
      </c>
    </row>
    <row r="12273" spans="1:35" ht="18" x14ac:dyDescent="0.25">
      <c r="A12273" s="249">
        <v>340344</v>
      </c>
      <c r="B12273" s="250" t="s">
        <v>16546</v>
      </c>
      <c r="C12273" s="250" t="s">
        <v>339</v>
      </c>
      <c r="D12273" s="251" t="s">
        <v>16547</v>
      </c>
      <c r="E12273"/>
      <c r="F12273" s="126"/>
      <c r="G12273" s="252"/>
      <c r="H12273"/>
      <c r="I12273" t="s">
        <v>107</v>
      </c>
      <c r="J12273" s="253"/>
      <c r="K12273"/>
      <c r="L12273"/>
      <c r="M12273"/>
      <c r="N12273"/>
      <c r="O12273"/>
      <c r="P12273"/>
      <c r="Q12273"/>
      <c r="U12273"/>
      <c r="V12273">
        <v>0</v>
      </c>
      <c r="W12273" s="253"/>
      <c r="X12273"/>
      <c r="Y12273"/>
      <c r="Z12273"/>
      <c r="AA12273"/>
      <c r="AB12273"/>
      <c r="AC12273"/>
      <c r="AD12273"/>
      <c r="AE12273"/>
      <c r="AF12273"/>
      <c r="AG12273"/>
      <c r="AI12273" s="115" t="e">
        <f>VLOOKUP(A12273,'[2]دراسات قانونية'!$A$3:$E$600,1,0)</f>
        <v>#N/A</v>
      </c>
    </row>
    <row r="12274" spans="1:35" ht="18" x14ac:dyDescent="0.25">
      <c r="A12274" s="249">
        <v>340345</v>
      </c>
      <c r="B12274" s="250" t="s">
        <v>16548</v>
      </c>
      <c r="C12274" s="250" t="s">
        <v>806</v>
      </c>
      <c r="D12274" s="251" t="s">
        <v>310</v>
      </c>
      <c r="E12274"/>
      <c r="F12274" s="126"/>
      <c r="G12274" s="252"/>
      <c r="H12274"/>
      <c r="I12274" t="s">
        <v>107</v>
      </c>
      <c r="J12274" s="253"/>
      <c r="K12274"/>
      <c r="L12274"/>
      <c r="M12274"/>
      <c r="N12274"/>
      <c r="O12274"/>
      <c r="P12274"/>
      <c r="Q12274"/>
      <c r="U12274"/>
      <c r="V12274">
        <v>0</v>
      </c>
      <c r="W12274" s="253"/>
      <c r="X12274"/>
      <c r="Y12274"/>
      <c r="Z12274"/>
      <c r="AA12274"/>
      <c r="AB12274"/>
      <c r="AC12274"/>
      <c r="AD12274"/>
      <c r="AE12274"/>
      <c r="AF12274"/>
      <c r="AG12274"/>
      <c r="AI12274" s="115" t="e">
        <f>VLOOKUP(A12274,'[2]دراسات قانونية'!$A$3:$E$600,1,0)</f>
        <v>#N/A</v>
      </c>
    </row>
    <row r="12275" spans="1:35" ht="18" x14ac:dyDescent="0.25">
      <c r="A12275" s="249">
        <v>340346</v>
      </c>
      <c r="B12275" s="250" t="s">
        <v>16548</v>
      </c>
      <c r="C12275" s="250" t="s">
        <v>806</v>
      </c>
      <c r="D12275" s="251"/>
      <c r="E12275"/>
      <c r="F12275" s="126"/>
      <c r="G12275" s="252"/>
      <c r="H12275"/>
      <c r="I12275" t="s">
        <v>107</v>
      </c>
      <c r="J12275" s="253"/>
      <c r="K12275"/>
      <c r="L12275"/>
      <c r="M12275"/>
      <c r="N12275"/>
      <c r="O12275"/>
      <c r="P12275"/>
      <c r="Q12275"/>
      <c r="U12275"/>
      <c r="V12275">
        <v>0</v>
      </c>
      <c r="W12275" s="253"/>
      <c r="X12275"/>
      <c r="Y12275"/>
      <c r="Z12275"/>
      <c r="AA12275"/>
      <c r="AB12275"/>
      <c r="AC12275"/>
      <c r="AD12275"/>
      <c r="AE12275"/>
      <c r="AF12275"/>
      <c r="AG12275"/>
      <c r="AH12275" s="115" t="s">
        <v>4308</v>
      </c>
      <c r="AI12275" s="115" t="e">
        <f>VLOOKUP(A12275,'[2]دراسات قانونية'!$A$3:$E$600,1,0)</f>
        <v>#N/A</v>
      </c>
    </row>
    <row r="12276" spans="1:35" ht="18" x14ac:dyDescent="0.25">
      <c r="A12276" s="254">
        <v>340347</v>
      </c>
      <c r="B12276" s="255" t="s">
        <v>16549</v>
      </c>
      <c r="C12276" s="255" t="s">
        <v>279</v>
      </c>
      <c r="D12276" s="256" t="s">
        <v>783</v>
      </c>
      <c r="E12276" s="239"/>
      <c r="F12276" s="240"/>
      <c r="G12276" s="257"/>
      <c r="H12276" s="239"/>
      <c r="I12276" t="s">
        <v>107</v>
      </c>
      <c r="J12276" s="258"/>
      <c r="K12276" s="239"/>
      <c r="L12276" s="239"/>
      <c r="M12276" s="239"/>
      <c r="N12276" s="239"/>
      <c r="O12276" s="239"/>
      <c r="P12276" s="239"/>
      <c r="Q12276" s="239"/>
      <c r="R12276" s="242">
        <v>8982</v>
      </c>
      <c r="S12276" s="242">
        <v>45712</v>
      </c>
      <c r="T12276" s="242">
        <v>140000</v>
      </c>
      <c r="U12276"/>
      <c r="V12276">
        <v>0</v>
      </c>
      <c r="W12276" s="258"/>
      <c r="X12276" s="239"/>
      <c r="Y12276" s="239"/>
      <c r="Z12276" s="239"/>
      <c r="AA12276" s="239"/>
      <c r="AB12276" s="239"/>
      <c r="AC12276" s="239"/>
      <c r="AD12276" s="239"/>
      <c r="AE12276" s="239"/>
      <c r="AF12276" s="239"/>
      <c r="AG12276" s="239"/>
      <c r="AI12276" s="115" t="e">
        <f>VLOOKUP(A12276,'[2]دراسات قانونية'!$A$3:$E$600,1,0)</f>
        <v>#N/A</v>
      </c>
    </row>
    <row r="12277" spans="1:35" ht="18" x14ac:dyDescent="0.25">
      <c r="A12277" s="249">
        <v>340348</v>
      </c>
      <c r="B12277" s="250" t="s">
        <v>16550</v>
      </c>
      <c r="C12277" s="250" t="s">
        <v>1544</v>
      </c>
      <c r="D12277" s="251" t="s">
        <v>742</v>
      </c>
      <c r="E12277"/>
      <c r="F12277" s="126"/>
      <c r="G12277" s="252"/>
      <c r="H12277"/>
      <c r="I12277" t="s">
        <v>107</v>
      </c>
      <c r="J12277" s="253"/>
      <c r="K12277"/>
      <c r="L12277"/>
      <c r="M12277"/>
      <c r="N12277"/>
      <c r="O12277"/>
      <c r="P12277"/>
      <c r="Q12277"/>
      <c r="U12277"/>
      <c r="V12277">
        <v>0</v>
      </c>
      <c r="W12277" s="253"/>
      <c r="X12277"/>
      <c r="Y12277"/>
      <c r="Z12277"/>
      <c r="AA12277"/>
      <c r="AB12277"/>
      <c r="AC12277"/>
      <c r="AD12277"/>
      <c r="AE12277"/>
      <c r="AF12277"/>
      <c r="AG12277"/>
      <c r="AI12277" s="115" t="e">
        <f>VLOOKUP(A12277,'[2]دراسات قانونية'!$A$3:$E$600,1,0)</f>
        <v>#N/A</v>
      </c>
    </row>
    <row r="12278" spans="1:35" ht="18" x14ac:dyDescent="0.25">
      <c r="A12278" s="249">
        <v>340349</v>
      </c>
      <c r="B12278" s="250" t="s">
        <v>16551</v>
      </c>
      <c r="C12278" s="250" t="s">
        <v>7823</v>
      </c>
      <c r="D12278" s="251" t="s">
        <v>6103</v>
      </c>
      <c r="E12278"/>
      <c r="F12278" s="126"/>
      <c r="G12278" s="252"/>
      <c r="H12278"/>
      <c r="I12278" t="s">
        <v>107</v>
      </c>
      <c r="J12278" s="253"/>
      <c r="K12278"/>
      <c r="L12278"/>
      <c r="M12278"/>
      <c r="N12278"/>
      <c r="O12278"/>
      <c r="P12278"/>
      <c r="Q12278"/>
      <c r="U12278"/>
      <c r="V12278">
        <v>0</v>
      </c>
      <c r="W12278" s="253"/>
      <c r="X12278"/>
      <c r="Y12278"/>
      <c r="Z12278"/>
      <c r="AA12278"/>
      <c r="AB12278"/>
      <c r="AC12278"/>
      <c r="AD12278"/>
      <c r="AE12278"/>
      <c r="AF12278"/>
      <c r="AG12278"/>
      <c r="AI12278" s="115" t="e">
        <f>VLOOKUP(A12278,'[2]دراسات قانونية'!$A$3:$E$600,1,0)</f>
        <v>#N/A</v>
      </c>
    </row>
    <row r="12279" spans="1:35" ht="18" x14ac:dyDescent="0.25">
      <c r="A12279" s="249">
        <v>340350</v>
      </c>
      <c r="B12279" s="250" t="s">
        <v>16552</v>
      </c>
      <c r="C12279" s="250" t="s">
        <v>233</v>
      </c>
      <c r="D12279" s="251" t="s">
        <v>405</v>
      </c>
      <c r="E12279"/>
      <c r="F12279" s="126"/>
      <c r="G12279" s="252"/>
      <c r="H12279"/>
      <c r="I12279" t="s">
        <v>107</v>
      </c>
      <c r="J12279" s="253"/>
      <c r="K12279"/>
      <c r="L12279"/>
      <c r="M12279"/>
      <c r="N12279"/>
      <c r="O12279"/>
      <c r="P12279"/>
      <c r="Q12279"/>
      <c r="U12279"/>
      <c r="V12279">
        <v>0</v>
      </c>
      <c r="W12279" s="253"/>
      <c r="X12279"/>
      <c r="Y12279"/>
      <c r="Z12279"/>
      <c r="AA12279"/>
      <c r="AB12279"/>
      <c r="AC12279"/>
      <c r="AD12279"/>
      <c r="AE12279"/>
      <c r="AF12279"/>
      <c r="AG12279"/>
      <c r="AI12279" s="115" t="e">
        <f>VLOOKUP(A12279,'[2]دراسات قانونية'!$A$3:$E$600,1,0)</f>
        <v>#N/A</v>
      </c>
    </row>
    <row r="12280" spans="1:35" ht="18" x14ac:dyDescent="0.25">
      <c r="A12280" s="249">
        <v>340351</v>
      </c>
      <c r="B12280" s="250" t="s">
        <v>6207</v>
      </c>
      <c r="C12280" s="250" t="s">
        <v>391</v>
      </c>
      <c r="D12280" s="251" t="s">
        <v>1274</v>
      </c>
      <c r="E12280"/>
      <c r="F12280" s="126"/>
      <c r="G12280" s="252"/>
      <c r="H12280"/>
      <c r="I12280" t="s">
        <v>107</v>
      </c>
      <c r="J12280" s="253"/>
      <c r="K12280"/>
      <c r="L12280"/>
      <c r="M12280"/>
      <c r="N12280"/>
      <c r="O12280"/>
      <c r="P12280"/>
      <c r="Q12280"/>
      <c r="U12280"/>
      <c r="V12280">
        <v>0</v>
      </c>
      <c r="W12280" s="253"/>
      <c r="X12280"/>
      <c r="Y12280"/>
      <c r="Z12280"/>
      <c r="AA12280"/>
      <c r="AB12280"/>
      <c r="AC12280"/>
      <c r="AD12280"/>
      <c r="AE12280"/>
      <c r="AF12280"/>
      <c r="AG12280"/>
      <c r="AI12280" s="115" t="e">
        <f>VLOOKUP(A12280,'[2]دراسات قانونية'!$A$3:$E$600,1,0)</f>
        <v>#N/A</v>
      </c>
    </row>
    <row r="12281" spans="1:35" ht="18" x14ac:dyDescent="0.25">
      <c r="A12281" s="249">
        <v>340352</v>
      </c>
      <c r="B12281" s="250" t="s">
        <v>16553</v>
      </c>
      <c r="C12281" s="250" t="s">
        <v>16554</v>
      </c>
      <c r="D12281" s="251" t="s">
        <v>230</v>
      </c>
      <c r="E12281"/>
      <c r="F12281" s="126"/>
      <c r="G12281" s="252"/>
      <c r="H12281"/>
      <c r="I12281" t="s">
        <v>107</v>
      </c>
      <c r="J12281" s="253"/>
      <c r="K12281"/>
      <c r="L12281"/>
      <c r="M12281"/>
      <c r="N12281"/>
      <c r="O12281"/>
      <c r="P12281"/>
      <c r="Q12281"/>
      <c r="U12281"/>
      <c r="V12281">
        <v>0</v>
      </c>
      <c r="W12281" s="253"/>
      <c r="X12281"/>
      <c r="Y12281"/>
      <c r="Z12281"/>
      <c r="AA12281"/>
      <c r="AB12281"/>
      <c r="AC12281"/>
      <c r="AD12281"/>
      <c r="AE12281"/>
      <c r="AF12281"/>
      <c r="AG12281"/>
      <c r="AI12281" s="115" t="e">
        <f>VLOOKUP(A12281,'[2]دراسات قانونية'!$A$3:$E$600,1,0)</f>
        <v>#N/A</v>
      </c>
    </row>
    <row r="12282" spans="1:35" ht="18" x14ac:dyDescent="0.25">
      <c r="A12282" s="249">
        <v>340353</v>
      </c>
      <c r="B12282" s="250" t="s">
        <v>16555</v>
      </c>
      <c r="C12282" s="250" t="s">
        <v>4470</v>
      </c>
      <c r="D12282" s="251" t="s">
        <v>365</v>
      </c>
      <c r="E12282"/>
      <c r="F12282" s="126"/>
      <c r="G12282" s="252"/>
      <c r="H12282"/>
      <c r="I12282" t="s">
        <v>107</v>
      </c>
      <c r="J12282" s="253"/>
      <c r="K12282"/>
      <c r="L12282"/>
      <c r="M12282"/>
      <c r="N12282"/>
      <c r="O12282"/>
      <c r="P12282"/>
      <c r="Q12282"/>
      <c r="U12282"/>
      <c r="V12282">
        <v>0</v>
      </c>
      <c r="W12282" s="253"/>
      <c r="X12282"/>
      <c r="Y12282"/>
      <c r="Z12282"/>
      <c r="AA12282"/>
      <c r="AB12282"/>
      <c r="AC12282"/>
      <c r="AD12282"/>
      <c r="AE12282"/>
      <c r="AF12282"/>
      <c r="AG12282"/>
      <c r="AI12282" s="115" t="e">
        <f>VLOOKUP(A12282,'[2]دراسات قانونية'!$A$3:$E$600,1,0)</f>
        <v>#N/A</v>
      </c>
    </row>
    <row r="12283" spans="1:35" ht="18" x14ac:dyDescent="0.25">
      <c r="A12283" s="249">
        <v>340354</v>
      </c>
      <c r="B12283" s="250" t="s">
        <v>16556</v>
      </c>
      <c r="C12283" s="250" t="s">
        <v>339</v>
      </c>
      <c r="D12283" s="251" t="s">
        <v>776</v>
      </c>
      <c r="E12283"/>
      <c r="F12283" s="126"/>
      <c r="G12283" s="252"/>
      <c r="H12283"/>
      <c r="I12283" t="s">
        <v>107</v>
      </c>
      <c r="J12283" s="253"/>
      <c r="K12283"/>
      <c r="L12283"/>
      <c r="M12283"/>
      <c r="N12283"/>
      <c r="O12283"/>
      <c r="P12283"/>
      <c r="Q12283"/>
      <c r="U12283"/>
      <c r="V12283">
        <v>0</v>
      </c>
      <c r="W12283" s="253"/>
      <c r="X12283"/>
      <c r="Y12283"/>
      <c r="Z12283"/>
      <c r="AA12283"/>
      <c r="AB12283"/>
      <c r="AC12283"/>
      <c r="AD12283"/>
      <c r="AE12283"/>
      <c r="AF12283"/>
      <c r="AG12283"/>
      <c r="AI12283" s="115" t="e">
        <f>VLOOKUP(A12283,'[2]دراسات قانونية'!$A$3:$E$600,1,0)</f>
        <v>#N/A</v>
      </c>
    </row>
    <row r="12284" spans="1:35" ht="18" x14ac:dyDescent="0.25">
      <c r="A12284" s="249">
        <v>340355</v>
      </c>
      <c r="B12284" s="250" t="s">
        <v>16557</v>
      </c>
      <c r="C12284" s="250" t="s">
        <v>2335</v>
      </c>
      <c r="D12284" s="251" t="s">
        <v>354</v>
      </c>
      <c r="E12284"/>
      <c r="F12284" s="126"/>
      <c r="G12284" s="252"/>
      <c r="H12284"/>
      <c r="I12284" t="s">
        <v>107</v>
      </c>
      <c r="J12284" s="253"/>
      <c r="K12284"/>
      <c r="L12284"/>
      <c r="M12284"/>
      <c r="N12284"/>
      <c r="O12284"/>
      <c r="P12284"/>
      <c r="Q12284"/>
      <c r="U12284"/>
      <c r="V12284">
        <v>0</v>
      </c>
      <c r="W12284" s="253"/>
      <c r="X12284"/>
      <c r="Y12284"/>
      <c r="Z12284"/>
      <c r="AA12284"/>
      <c r="AB12284"/>
      <c r="AC12284"/>
      <c r="AD12284"/>
      <c r="AE12284"/>
      <c r="AF12284"/>
      <c r="AG12284"/>
      <c r="AI12284" s="115" t="e">
        <f>VLOOKUP(A12284,'[2]دراسات قانونية'!$A$3:$E$600,1,0)</f>
        <v>#N/A</v>
      </c>
    </row>
    <row r="12285" spans="1:35" ht="18" x14ac:dyDescent="0.25">
      <c r="A12285" s="249">
        <v>340356</v>
      </c>
      <c r="B12285" s="250" t="s">
        <v>16558</v>
      </c>
      <c r="C12285" s="250" t="s">
        <v>821</v>
      </c>
      <c r="D12285" s="251" t="s">
        <v>443</v>
      </c>
      <c r="E12285"/>
      <c r="F12285" s="126"/>
      <c r="G12285" s="252"/>
      <c r="H12285"/>
      <c r="I12285" t="s">
        <v>107</v>
      </c>
      <c r="J12285" s="253"/>
      <c r="K12285"/>
      <c r="L12285"/>
      <c r="M12285"/>
      <c r="N12285"/>
      <c r="O12285"/>
      <c r="P12285"/>
      <c r="Q12285"/>
      <c r="U12285"/>
      <c r="V12285">
        <v>0</v>
      </c>
      <c r="W12285" s="253"/>
      <c r="X12285"/>
      <c r="Y12285"/>
      <c r="Z12285"/>
      <c r="AA12285"/>
      <c r="AB12285"/>
      <c r="AC12285"/>
      <c r="AD12285"/>
      <c r="AE12285"/>
      <c r="AF12285"/>
      <c r="AG12285"/>
      <c r="AI12285" s="115" t="e">
        <f>VLOOKUP(A12285,'[2]دراسات قانونية'!$A$3:$E$600,1,0)</f>
        <v>#N/A</v>
      </c>
    </row>
    <row r="12286" spans="1:35" ht="18" x14ac:dyDescent="0.25">
      <c r="A12286" s="249">
        <v>340357</v>
      </c>
      <c r="B12286" s="250" t="s">
        <v>13029</v>
      </c>
      <c r="C12286" s="250" t="s">
        <v>1011</v>
      </c>
      <c r="D12286" s="251" t="s">
        <v>11012</v>
      </c>
      <c r="E12286"/>
      <c r="F12286" s="126"/>
      <c r="G12286" s="252"/>
      <c r="H12286"/>
      <c r="I12286" t="s">
        <v>107</v>
      </c>
      <c r="J12286" s="253"/>
      <c r="K12286"/>
      <c r="L12286"/>
      <c r="M12286"/>
      <c r="N12286"/>
      <c r="O12286"/>
      <c r="P12286"/>
      <c r="Q12286"/>
      <c r="U12286"/>
      <c r="V12286">
        <v>0</v>
      </c>
      <c r="W12286" s="253"/>
      <c r="X12286"/>
      <c r="Y12286"/>
      <c r="Z12286"/>
      <c r="AA12286"/>
      <c r="AB12286"/>
      <c r="AC12286"/>
      <c r="AD12286"/>
      <c r="AE12286"/>
      <c r="AF12286"/>
      <c r="AG12286"/>
      <c r="AI12286" s="115" t="e">
        <f>VLOOKUP(A12286,'[2]دراسات قانونية'!$A$3:$E$600,1,0)</f>
        <v>#N/A</v>
      </c>
    </row>
    <row r="12287" spans="1:35" ht="18" x14ac:dyDescent="0.25">
      <c r="A12287" s="249">
        <v>340358</v>
      </c>
      <c r="B12287" s="250" t="s">
        <v>16559</v>
      </c>
      <c r="C12287" s="250" t="s">
        <v>279</v>
      </c>
      <c r="D12287" s="251" t="s">
        <v>293</v>
      </c>
      <c r="E12287"/>
      <c r="F12287" s="126"/>
      <c r="G12287" s="252"/>
      <c r="H12287"/>
      <c r="I12287" t="s">
        <v>107</v>
      </c>
      <c r="J12287" s="253"/>
      <c r="K12287"/>
      <c r="L12287"/>
      <c r="M12287"/>
      <c r="N12287"/>
      <c r="O12287"/>
      <c r="P12287"/>
      <c r="Q12287"/>
      <c r="U12287"/>
      <c r="V12287">
        <v>0</v>
      </c>
      <c r="W12287" s="253"/>
      <c r="X12287"/>
      <c r="Y12287"/>
      <c r="Z12287"/>
      <c r="AA12287"/>
      <c r="AB12287"/>
      <c r="AC12287"/>
      <c r="AD12287"/>
      <c r="AE12287"/>
      <c r="AF12287"/>
      <c r="AG12287"/>
      <c r="AI12287" s="115" t="e">
        <f>VLOOKUP(A12287,'[2]دراسات قانونية'!$A$3:$E$600,1,0)</f>
        <v>#N/A</v>
      </c>
    </row>
    <row r="12288" spans="1:35" ht="18" x14ac:dyDescent="0.25">
      <c r="A12288" s="249">
        <v>340359</v>
      </c>
      <c r="B12288" s="250" t="s">
        <v>16560</v>
      </c>
      <c r="C12288" s="250" t="s">
        <v>209</v>
      </c>
      <c r="D12288" s="251" t="s">
        <v>5671</v>
      </c>
      <c r="E12288"/>
      <c r="F12288" s="126"/>
      <c r="G12288" s="252"/>
      <c r="H12288"/>
      <c r="I12288" t="s">
        <v>107</v>
      </c>
      <c r="J12288" s="253"/>
      <c r="K12288"/>
      <c r="L12288"/>
      <c r="M12288"/>
      <c r="N12288"/>
      <c r="O12288"/>
      <c r="P12288"/>
      <c r="Q12288"/>
      <c r="U12288"/>
      <c r="V12288">
        <v>0</v>
      </c>
      <c r="W12288" s="253"/>
      <c r="X12288"/>
      <c r="Y12288"/>
      <c r="Z12288"/>
      <c r="AA12288"/>
      <c r="AB12288"/>
      <c r="AC12288"/>
      <c r="AD12288"/>
      <c r="AE12288"/>
      <c r="AF12288"/>
      <c r="AG12288"/>
      <c r="AI12288" s="115" t="e">
        <f>VLOOKUP(A12288,'[2]دراسات قانونية'!$A$3:$E$600,1,0)</f>
        <v>#N/A</v>
      </c>
    </row>
    <row r="12289" spans="1:35" ht="18" x14ac:dyDescent="0.25">
      <c r="A12289" s="249">
        <v>340360</v>
      </c>
      <c r="B12289" s="250" t="s">
        <v>16561</v>
      </c>
      <c r="C12289" s="250" t="s">
        <v>634</v>
      </c>
      <c r="D12289" s="251" t="s">
        <v>16562</v>
      </c>
      <c r="E12289"/>
      <c r="F12289" s="126"/>
      <c r="G12289" s="252"/>
      <c r="H12289"/>
      <c r="I12289" t="s">
        <v>107</v>
      </c>
      <c r="J12289" s="253"/>
      <c r="K12289"/>
      <c r="L12289"/>
      <c r="M12289"/>
      <c r="N12289"/>
      <c r="O12289"/>
      <c r="P12289"/>
      <c r="Q12289"/>
      <c r="U12289"/>
      <c r="V12289">
        <v>0</v>
      </c>
      <c r="W12289" s="253"/>
      <c r="X12289"/>
      <c r="Y12289"/>
      <c r="Z12289"/>
      <c r="AA12289"/>
      <c r="AB12289"/>
      <c r="AC12289"/>
      <c r="AD12289"/>
      <c r="AE12289"/>
      <c r="AF12289"/>
      <c r="AG12289"/>
      <c r="AI12289" s="115" t="e">
        <f>VLOOKUP(A12289,'[2]دراسات قانونية'!$A$3:$E$600,1,0)</f>
        <v>#N/A</v>
      </c>
    </row>
    <row r="12290" spans="1:35" ht="18" x14ac:dyDescent="0.25">
      <c r="A12290" s="249">
        <v>340361</v>
      </c>
      <c r="B12290" s="250" t="s">
        <v>16563</v>
      </c>
      <c r="C12290" s="250" t="s">
        <v>1071</v>
      </c>
      <c r="D12290" s="251" t="s">
        <v>230</v>
      </c>
      <c r="E12290"/>
      <c r="F12290" s="126"/>
      <c r="G12290" s="252"/>
      <c r="H12290"/>
      <c r="I12290" t="s">
        <v>107</v>
      </c>
      <c r="J12290" s="253"/>
      <c r="K12290"/>
      <c r="L12290"/>
      <c r="M12290"/>
      <c r="N12290"/>
      <c r="O12290"/>
      <c r="P12290"/>
      <c r="Q12290"/>
      <c r="U12290"/>
      <c r="V12290">
        <v>0</v>
      </c>
      <c r="W12290" s="253"/>
      <c r="X12290"/>
      <c r="Y12290"/>
      <c r="Z12290"/>
      <c r="AA12290"/>
      <c r="AB12290"/>
      <c r="AC12290"/>
      <c r="AD12290"/>
      <c r="AE12290"/>
      <c r="AF12290"/>
      <c r="AG12290"/>
      <c r="AI12290" s="115" t="e">
        <f>VLOOKUP(A12290,'[2]دراسات قانونية'!$A$3:$E$600,1,0)</f>
        <v>#N/A</v>
      </c>
    </row>
    <row r="12291" spans="1:35" ht="18" x14ac:dyDescent="0.25">
      <c r="A12291" s="249">
        <v>340362</v>
      </c>
      <c r="B12291" s="250" t="s">
        <v>16564</v>
      </c>
      <c r="C12291" s="250" t="s">
        <v>1429</v>
      </c>
      <c r="D12291" s="251" t="s">
        <v>346</v>
      </c>
      <c r="E12291"/>
      <c r="F12291" s="126"/>
      <c r="G12291" s="252"/>
      <c r="H12291"/>
      <c r="I12291" t="s">
        <v>107</v>
      </c>
      <c r="J12291" s="253"/>
      <c r="K12291"/>
      <c r="L12291"/>
      <c r="M12291"/>
      <c r="N12291"/>
      <c r="O12291"/>
      <c r="P12291"/>
      <c r="Q12291"/>
      <c r="U12291"/>
      <c r="V12291">
        <v>0</v>
      </c>
      <c r="W12291" s="253"/>
      <c r="X12291"/>
      <c r="Y12291"/>
      <c r="Z12291"/>
      <c r="AA12291"/>
      <c r="AB12291"/>
      <c r="AC12291"/>
      <c r="AD12291"/>
      <c r="AE12291"/>
      <c r="AF12291"/>
      <c r="AG12291"/>
      <c r="AI12291" s="115" t="e">
        <f>VLOOKUP(A12291,'[2]دراسات قانونية'!$A$3:$E$600,1,0)</f>
        <v>#N/A</v>
      </c>
    </row>
    <row r="12292" spans="1:35" ht="18" x14ac:dyDescent="0.25">
      <c r="A12292" s="249">
        <v>340363</v>
      </c>
      <c r="B12292" s="250" t="s">
        <v>16565</v>
      </c>
      <c r="C12292" s="250" t="s">
        <v>4738</v>
      </c>
      <c r="D12292" s="251" t="s">
        <v>1291</v>
      </c>
      <c r="E12292"/>
      <c r="F12292" s="126"/>
      <c r="G12292" s="252"/>
      <c r="H12292"/>
      <c r="I12292" t="s">
        <v>107</v>
      </c>
      <c r="J12292" s="253"/>
      <c r="K12292"/>
      <c r="L12292"/>
      <c r="M12292"/>
      <c r="N12292"/>
      <c r="O12292"/>
      <c r="P12292"/>
      <c r="Q12292"/>
      <c r="U12292"/>
      <c r="V12292">
        <v>0</v>
      </c>
      <c r="W12292" s="253"/>
      <c r="X12292"/>
      <c r="Y12292"/>
      <c r="Z12292"/>
      <c r="AA12292"/>
      <c r="AB12292"/>
      <c r="AC12292"/>
      <c r="AD12292"/>
      <c r="AE12292"/>
      <c r="AF12292"/>
      <c r="AG12292"/>
      <c r="AI12292" s="115" t="e">
        <f>VLOOKUP(A12292,'[2]دراسات قانونية'!$A$3:$E$600,1,0)</f>
        <v>#N/A</v>
      </c>
    </row>
    <row r="12293" spans="1:35" ht="18" x14ac:dyDescent="0.25">
      <c r="A12293" s="249">
        <v>340364</v>
      </c>
      <c r="B12293" s="250" t="s">
        <v>14916</v>
      </c>
      <c r="C12293" s="250" t="s">
        <v>2140</v>
      </c>
      <c r="D12293" s="251" t="s">
        <v>444</v>
      </c>
      <c r="E12293"/>
      <c r="F12293" s="126"/>
      <c r="G12293" s="252"/>
      <c r="H12293"/>
      <c r="I12293" t="s">
        <v>107</v>
      </c>
      <c r="J12293" s="253"/>
      <c r="K12293"/>
      <c r="L12293"/>
      <c r="M12293"/>
      <c r="N12293"/>
      <c r="O12293"/>
      <c r="P12293"/>
      <c r="Q12293"/>
      <c r="U12293"/>
      <c r="V12293">
        <v>0</v>
      </c>
      <c r="W12293" s="253"/>
      <c r="X12293"/>
      <c r="Y12293"/>
      <c r="Z12293"/>
      <c r="AA12293"/>
      <c r="AB12293"/>
      <c r="AC12293"/>
      <c r="AD12293"/>
      <c r="AE12293"/>
      <c r="AF12293"/>
      <c r="AG12293"/>
      <c r="AI12293" s="115" t="e">
        <f>VLOOKUP(A12293,'[2]دراسات قانونية'!$A$3:$E$600,1,0)</f>
        <v>#N/A</v>
      </c>
    </row>
    <row r="12294" spans="1:35" ht="18" x14ac:dyDescent="0.25">
      <c r="A12294" s="249">
        <v>340365</v>
      </c>
      <c r="B12294" s="250" t="s">
        <v>16566</v>
      </c>
      <c r="C12294" s="250" t="s">
        <v>227</v>
      </c>
      <c r="D12294" s="251" t="s">
        <v>559</v>
      </c>
      <c r="E12294"/>
      <c r="F12294" s="126"/>
      <c r="G12294" s="252"/>
      <c r="H12294"/>
      <c r="I12294" t="s">
        <v>107</v>
      </c>
      <c r="J12294" s="253"/>
      <c r="K12294"/>
      <c r="L12294"/>
      <c r="M12294"/>
      <c r="N12294"/>
      <c r="O12294"/>
      <c r="P12294"/>
      <c r="Q12294"/>
      <c r="U12294"/>
      <c r="V12294">
        <v>0</v>
      </c>
      <c r="W12294" s="253"/>
      <c r="X12294"/>
      <c r="Y12294"/>
      <c r="Z12294"/>
      <c r="AA12294"/>
      <c r="AB12294"/>
      <c r="AC12294"/>
      <c r="AD12294"/>
      <c r="AE12294"/>
      <c r="AF12294"/>
      <c r="AG12294"/>
      <c r="AI12294" s="115" t="e">
        <f>VLOOKUP(A12294,'[2]دراسات قانونية'!$A$3:$E$600,1,0)</f>
        <v>#N/A</v>
      </c>
    </row>
    <row r="12295" spans="1:35" ht="18" x14ac:dyDescent="0.25">
      <c r="A12295" s="249">
        <v>340366</v>
      </c>
      <c r="B12295" s="250" t="s">
        <v>16567</v>
      </c>
      <c r="C12295" s="250" t="s">
        <v>601</v>
      </c>
      <c r="D12295" s="251" t="s">
        <v>281</v>
      </c>
      <c r="E12295"/>
      <c r="F12295" s="126"/>
      <c r="G12295" s="252"/>
      <c r="H12295"/>
      <c r="I12295" t="s">
        <v>107</v>
      </c>
      <c r="J12295" s="253"/>
      <c r="K12295"/>
      <c r="L12295"/>
      <c r="M12295"/>
      <c r="N12295"/>
      <c r="O12295"/>
      <c r="P12295"/>
      <c r="Q12295"/>
      <c r="U12295"/>
      <c r="V12295">
        <v>0</v>
      </c>
      <c r="W12295" s="253"/>
      <c r="X12295"/>
      <c r="Y12295"/>
      <c r="Z12295"/>
      <c r="AA12295"/>
      <c r="AB12295"/>
      <c r="AC12295"/>
      <c r="AD12295"/>
      <c r="AE12295"/>
      <c r="AF12295"/>
      <c r="AG12295"/>
      <c r="AI12295" s="115" t="e">
        <f>VLOOKUP(A12295,'[2]دراسات قانونية'!$A$3:$E$600,1,0)</f>
        <v>#N/A</v>
      </c>
    </row>
    <row r="12296" spans="1:35" ht="18" x14ac:dyDescent="0.25">
      <c r="A12296" s="249">
        <v>340367</v>
      </c>
      <c r="B12296" s="250" t="s">
        <v>16568</v>
      </c>
      <c r="C12296" s="250" t="s">
        <v>653</v>
      </c>
      <c r="D12296" s="251" t="s">
        <v>827</v>
      </c>
      <c r="E12296"/>
      <c r="F12296" s="126"/>
      <c r="G12296" s="252"/>
      <c r="H12296"/>
      <c r="I12296" t="s">
        <v>107</v>
      </c>
      <c r="J12296" s="253"/>
      <c r="K12296"/>
      <c r="L12296"/>
      <c r="M12296"/>
      <c r="N12296"/>
      <c r="O12296"/>
      <c r="P12296"/>
      <c r="Q12296"/>
      <c r="U12296"/>
      <c r="V12296">
        <v>0</v>
      </c>
      <c r="W12296" s="253"/>
      <c r="X12296"/>
      <c r="Y12296"/>
      <c r="Z12296"/>
      <c r="AA12296"/>
      <c r="AB12296"/>
      <c r="AC12296"/>
      <c r="AD12296"/>
      <c r="AE12296"/>
      <c r="AF12296"/>
      <c r="AG12296"/>
      <c r="AI12296" s="115" t="e">
        <f>VLOOKUP(A12296,'[2]دراسات قانونية'!$A$3:$E$600,1,0)</f>
        <v>#N/A</v>
      </c>
    </row>
    <row r="12297" spans="1:35" ht="18" x14ac:dyDescent="0.25">
      <c r="A12297" s="249">
        <v>340368</v>
      </c>
      <c r="B12297" s="250" t="s">
        <v>16569</v>
      </c>
      <c r="C12297" s="250" t="s">
        <v>664</v>
      </c>
      <c r="D12297" s="251" t="s">
        <v>757</v>
      </c>
      <c r="E12297"/>
      <c r="F12297" s="126"/>
      <c r="G12297" s="252"/>
      <c r="H12297"/>
      <c r="I12297" t="s">
        <v>107</v>
      </c>
      <c r="J12297" s="253"/>
      <c r="K12297"/>
      <c r="L12297"/>
      <c r="M12297"/>
      <c r="N12297"/>
      <c r="O12297"/>
      <c r="P12297"/>
      <c r="Q12297"/>
      <c r="U12297"/>
      <c r="V12297">
        <v>0</v>
      </c>
      <c r="W12297" s="253"/>
      <c r="X12297"/>
      <c r="Y12297"/>
      <c r="Z12297"/>
      <c r="AA12297"/>
      <c r="AB12297"/>
      <c r="AC12297"/>
      <c r="AD12297"/>
      <c r="AE12297"/>
      <c r="AF12297"/>
      <c r="AG12297"/>
      <c r="AI12297" s="115" t="e">
        <f>VLOOKUP(A12297,'[2]دراسات قانونية'!$A$3:$E$600,1,0)</f>
        <v>#N/A</v>
      </c>
    </row>
    <row r="12298" spans="1:35" ht="18" x14ac:dyDescent="0.25">
      <c r="A12298" s="249">
        <v>340369</v>
      </c>
      <c r="B12298" s="250" t="s">
        <v>16570</v>
      </c>
      <c r="C12298" s="250" t="s">
        <v>520</v>
      </c>
      <c r="D12298" s="251" t="s">
        <v>276</v>
      </c>
      <c r="E12298"/>
      <c r="F12298" s="126"/>
      <c r="G12298" s="252"/>
      <c r="H12298"/>
      <c r="I12298" t="s">
        <v>107</v>
      </c>
      <c r="J12298" s="253"/>
      <c r="K12298"/>
      <c r="L12298"/>
      <c r="M12298"/>
      <c r="N12298"/>
      <c r="O12298"/>
      <c r="P12298"/>
      <c r="Q12298"/>
      <c r="U12298"/>
      <c r="V12298">
        <v>0</v>
      </c>
      <c r="W12298" s="253"/>
      <c r="X12298"/>
      <c r="Y12298"/>
      <c r="Z12298"/>
      <c r="AA12298"/>
      <c r="AB12298"/>
      <c r="AC12298"/>
      <c r="AD12298"/>
      <c r="AE12298"/>
      <c r="AF12298"/>
      <c r="AG12298"/>
      <c r="AI12298" s="115" t="e">
        <f>VLOOKUP(A12298,'[2]دراسات قانونية'!$A$3:$E$600,1,0)</f>
        <v>#N/A</v>
      </c>
    </row>
    <row r="12299" spans="1:35" ht="18" x14ac:dyDescent="0.25">
      <c r="A12299" s="249">
        <v>340370</v>
      </c>
      <c r="B12299" s="250" t="s">
        <v>16571</v>
      </c>
      <c r="C12299" s="250" t="s">
        <v>984</v>
      </c>
      <c r="D12299" s="251" t="s">
        <v>16572</v>
      </c>
      <c r="E12299"/>
      <c r="F12299" s="126"/>
      <c r="G12299" s="252"/>
      <c r="H12299"/>
      <c r="I12299" t="s">
        <v>107</v>
      </c>
      <c r="J12299" s="253"/>
      <c r="K12299"/>
      <c r="L12299"/>
      <c r="M12299"/>
      <c r="N12299"/>
      <c r="O12299"/>
      <c r="P12299"/>
      <c r="Q12299"/>
      <c r="U12299"/>
      <c r="V12299">
        <v>0</v>
      </c>
      <c r="W12299" s="253"/>
      <c r="X12299"/>
      <c r="Y12299"/>
      <c r="Z12299"/>
      <c r="AA12299"/>
      <c r="AB12299"/>
      <c r="AC12299"/>
      <c r="AD12299"/>
      <c r="AE12299"/>
      <c r="AF12299"/>
      <c r="AG12299"/>
      <c r="AI12299" s="115" t="e">
        <f>VLOOKUP(A12299,'[2]دراسات قانونية'!$A$3:$E$600,1,0)</f>
        <v>#N/A</v>
      </c>
    </row>
    <row r="12300" spans="1:35" ht="18" x14ac:dyDescent="0.25">
      <c r="A12300" s="249">
        <v>340371</v>
      </c>
      <c r="B12300" s="250" t="s">
        <v>16573</v>
      </c>
      <c r="C12300" s="250" t="s">
        <v>246</v>
      </c>
      <c r="D12300" s="251" t="s">
        <v>1427</v>
      </c>
      <c r="E12300"/>
      <c r="F12300" s="126"/>
      <c r="G12300" s="252"/>
      <c r="H12300"/>
      <c r="I12300" t="s">
        <v>107</v>
      </c>
      <c r="J12300" s="253"/>
      <c r="K12300"/>
      <c r="L12300"/>
      <c r="M12300"/>
      <c r="N12300"/>
      <c r="O12300"/>
      <c r="P12300"/>
      <c r="Q12300"/>
      <c r="U12300"/>
      <c r="V12300">
        <v>0</v>
      </c>
      <c r="W12300" s="253"/>
      <c r="X12300"/>
      <c r="Y12300"/>
      <c r="Z12300"/>
      <c r="AA12300"/>
      <c r="AB12300"/>
      <c r="AC12300"/>
      <c r="AD12300"/>
      <c r="AE12300"/>
      <c r="AF12300"/>
      <c r="AG12300"/>
      <c r="AI12300" s="115" t="e">
        <f>VLOOKUP(A12300,'[2]دراسات قانونية'!$A$3:$E$600,1,0)</f>
        <v>#N/A</v>
      </c>
    </row>
    <row r="12301" spans="1:35" ht="18" x14ac:dyDescent="0.25">
      <c r="A12301" s="249">
        <v>340372</v>
      </c>
      <c r="B12301" s="250" t="s">
        <v>16574</v>
      </c>
      <c r="C12301" s="250" t="s">
        <v>252</v>
      </c>
      <c r="D12301" s="251" t="s">
        <v>275</v>
      </c>
      <c r="E12301"/>
      <c r="F12301" s="126"/>
      <c r="G12301" s="252"/>
      <c r="H12301"/>
      <c r="I12301" t="s">
        <v>107</v>
      </c>
      <c r="J12301" s="253"/>
      <c r="K12301"/>
      <c r="L12301"/>
      <c r="M12301"/>
      <c r="N12301"/>
      <c r="O12301"/>
      <c r="P12301"/>
      <c r="Q12301"/>
      <c r="U12301"/>
      <c r="V12301">
        <v>0</v>
      </c>
      <c r="W12301" s="253"/>
      <c r="X12301"/>
      <c r="Y12301"/>
      <c r="Z12301"/>
      <c r="AA12301"/>
      <c r="AB12301"/>
      <c r="AC12301"/>
      <c r="AD12301"/>
      <c r="AE12301"/>
      <c r="AF12301"/>
      <c r="AG12301"/>
      <c r="AI12301" s="115" t="e">
        <f>VLOOKUP(A12301,'[2]دراسات قانونية'!$A$3:$E$600,1,0)</f>
        <v>#N/A</v>
      </c>
    </row>
    <row r="12302" spans="1:35" ht="18" x14ac:dyDescent="0.25">
      <c r="A12302" s="249">
        <v>340373</v>
      </c>
      <c r="B12302" s="250" t="s">
        <v>16575</v>
      </c>
      <c r="C12302" s="250" t="s">
        <v>288</v>
      </c>
      <c r="D12302" s="251" t="s">
        <v>1601</v>
      </c>
      <c r="E12302"/>
      <c r="F12302" s="126"/>
      <c r="G12302" s="252"/>
      <c r="H12302"/>
      <c r="I12302" t="s">
        <v>107</v>
      </c>
      <c r="J12302" s="253"/>
      <c r="K12302"/>
      <c r="L12302"/>
      <c r="M12302"/>
      <c r="N12302"/>
      <c r="O12302"/>
      <c r="P12302"/>
      <c r="Q12302"/>
      <c r="U12302"/>
      <c r="V12302">
        <v>0</v>
      </c>
      <c r="W12302" s="253"/>
      <c r="X12302"/>
      <c r="Y12302"/>
      <c r="Z12302"/>
      <c r="AA12302"/>
      <c r="AB12302"/>
      <c r="AC12302"/>
      <c r="AD12302"/>
      <c r="AE12302"/>
      <c r="AF12302"/>
      <c r="AG12302"/>
      <c r="AI12302" s="115" t="e">
        <f>VLOOKUP(A12302,'[2]دراسات قانونية'!$A$3:$E$600,1,0)</f>
        <v>#N/A</v>
      </c>
    </row>
    <row r="12303" spans="1:35" ht="18" x14ac:dyDescent="0.25">
      <c r="A12303" s="249">
        <v>340374</v>
      </c>
      <c r="B12303" s="250" t="s">
        <v>16576</v>
      </c>
      <c r="C12303" s="250" t="s">
        <v>16577</v>
      </c>
      <c r="D12303" s="251" t="s">
        <v>16578</v>
      </c>
      <c r="E12303"/>
      <c r="F12303" s="126"/>
      <c r="G12303" s="252"/>
      <c r="H12303"/>
      <c r="I12303" t="s">
        <v>107</v>
      </c>
      <c r="J12303" s="253"/>
      <c r="K12303"/>
      <c r="L12303"/>
      <c r="M12303"/>
      <c r="N12303"/>
      <c r="O12303"/>
      <c r="P12303"/>
      <c r="Q12303"/>
      <c r="U12303"/>
      <c r="V12303">
        <v>0</v>
      </c>
      <c r="W12303" s="253"/>
      <c r="X12303"/>
      <c r="Y12303"/>
      <c r="Z12303"/>
      <c r="AA12303"/>
      <c r="AB12303"/>
      <c r="AC12303"/>
      <c r="AD12303"/>
      <c r="AE12303"/>
      <c r="AF12303"/>
      <c r="AG12303"/>
      <c r="AI12303" s="115" t="e">
        <f>VLOOKUP(A12303,'[2]دراسات قانونية'!$A$3:$E$600,1,0)</f>
        <v>#N/A</v>
      </c>
    </row>
    <row r="12304" spans="1:35" ht="18" x14ac:dyDescent="0.25">
      <c r="A12304" s="249">
        <v>340375</v>
      </c>
      <c r="B12304" s="250" t="s">
        <v>16579</v>
      </c>
      <c r="C12304" s="250" t="s">
        <v>680</v>
      </c>
      <c r="D12304" s="251" t="s">
        <v>302</v>
      </c>
      <c r="E12304"/>
      <c r="F12304" s="126"/>
      <c r="G12304" s="252"/>
      <c r="H12304"/>
      <c r="I12304" t="s">
        <v>107</v>
      </c>
      <c r="J12304" s="253"/>
      <c r="K12304"/>
      <c r="L12304"/>
      <c r="M12304"/>
      <c r="N12304"/>
      <c r="O12304"/>
      <c r="P12304"/>
      <c r="Q12304"/>
      <c r="U12304"/>
      <c r="V12304">
        <v>0</v>
      </c>
      <c r="W12304" s="253"/>
      <c r="X12304"/>
      <c r="Y12304"/>
      <c r="Z12304"/>
      <c r="AA12304"/>
      <c r="AB12304"/>
      <c r="AC12304"/>
      <c r="AD12304"/>
      <c r="AE12304"/>
      <c r="AF12304"/>
      <c r="AG12304"/>
      <c r="AI12304" s="115" t="e">
        <f>VLOOKUP(A12304,'[2]دراسات قانونية'!$A$3:$E$600,1,0)</f>
        <v>#N/A</v>
      </c>
    </row>
    <row r="12305" spans="1:35" ht="18" x14ac:dyDescent="0.25">
      <c r="A12305" s="249">
        <v>340376</v>
      </c>
      <c r="B12305" s="250" t="s">
        <v>16334</v>
      </c>
      <c r="C12305" s="250" t="s">
        <v>5112</v>
      </c>
      <c r="D12305" s="251" t="s">
        <v>293</v>
      </c>
      <c r="E12305"/>
      <c r="F12305" s="126"/>
      <c r="G12305" s="252"/>
      <c r="H12305"/>
      <c r="I12305" t="s">
        <v>107</v>
      </c>
      <c r="J12305" s="253"/>
      <c r="K12305"/>
      <c r="L12305"/>
      <c r="M12305"/>
      <c r="N12305"/>
      <c r="O12305"/>
      <c r="P12305"/>
      <c r="Q12305"/>
      <c r="U12305"/>
      <c r="V12305">
        <v>0</v>
      </c>
      <c r="W12305" s="253"/>
      <c r="X12305"/>
      <c r="Y12305"/>
      <c r="Z12305"/>
      <c r="AA12305"/>
      <c r="AB12305"/>
      <c r="AC12305"/>
      <c r="AD12305"/>
      <c r="AE12305"/>
      <c r="AF12305"/>
      <c r="AG12305"/>
      <c r="AI12305" s="115" t="e">
        <f>VLOOKUP(A12305,'[2]دراسات قانونية'!$A$3:$E$600,1,0)</f>
        <v>#N/A</v>
      </c>
    </row>
    <row r="12306" spans="1:35" ht="18" x14ac:dyDescent="0.25">
      <c r="A12306" s="249">
        <v>340377</v>
      </c>
      <c r="B12306" s="250" t="s">
        <v>16580</v>
      </c>
      <c r="C12306" s="250" t="s">
        <v>917</v>
      </c>
      <c r="D12306" s="251" t="s">
        <v>521</v>
      </c>
      <c r="E12306"/>
      <c r="F12306" s="126"/>
      <c r="G12306" s="252"/>
      <c r="H12306"/>
      <c r="I12306" t="s">
        <v>107</v>
      </c>
      <c r="J12306" s="253"/>
      <c r="K12306"/>
      <c r="L12306"/>
      <c r="M12306"/>
      <c r="N12306"/>
      <c r="O12306"/>
      <c r="P12306"/>
      <c r="Q12306"/>
      <c r="U12306"/>
      <c r="V12306">
        <v>0</v>
      </c>
      <c r="W12306" s="253"/>
      <c r="X12306"/>
      <c r="Y12306"/>
      <c r="Z12306"/>
      <c r="AA12306"/>
      <c r="AB12306"/>
      <c r="AC12306"/>
      <c r="AD12306"/>
      <c r="AE12306"/>
      <c r="AF12306"/>
      <c r="AG12306"/>
      <c r="AI12306" s="115" t="e">
        <f>VLOOKUP(A12306,'[2]دراسات قانونية'!$A$3:$E$600,1,0)</f>
        <v>#N/A</v>
      </c>
    </row>
    <row r="12307" spans="1:35" ht="18" hidden="1" x14ac:dyDescent="0.25">
      <c r="A12307" s="249">
        <v>340378</v>
      </c>
      <c r="B12307" s="250" t="s">
        <v>16581</v>
      </c>
      <c r="C12307" s="250" t="s">
        <v>821</v>
      </c>
      <c r="D12307" s="251" t="s">
        <v>969</v>
      </c>
      <c r="E12307"/>
      <c r="F12307" s="126"/>
      <c r="G12307" s="252"/>
      <c r="H12307"/>
      <c r="I12307" t="s">
        <v>129</v>
      </c>
      <c r="J12307" s="253"/>
      <c r="K12307"/>
      <c r="L12307"/>
      <c r="M12307"/>
      <c r="N12307"/>
      <c r="O12307"/>
      <c r="P12307"/>
      <c r="Q12307"/>
      <c r="U12307"/>
      <c r="V12307">
        <v>0</v>
      </c>
      <c r="W12307" s="253"/>
      <c r="X12307"/>
      <c r="Y12307"/>
      <c r="Z12307"/>
      <c r="AA12307"/>
      <c r="AB12307"/>
      <c r="AC12307"/>
      <c r="AD12307"/>
      <c r="AE12307"/>
      <c r="AF12307"/>
      <c r="AG12307"/>
    </row>
    <row r="12308" spans="1:35" ht="18" x14ac:dyDescent="0.25">
      <c r="A12308" s="249">
        <v>340379</v>
      </c>
      <c r="B12308" s="250" t="s">
        <v>16582</v>
      </c>
      <c r="C12308" s="250" t="s">
        <v>507</v>
      </c>
      <c r="D12308" s="251" t="s">
        <v>1256</v>
      </c>
      <c r="E12308"/>
      <c r="F12308" s="126"/>
      <c r="G12308" s="252"/>
      <c r="H12308"/>
      <c r="I12308" t="s">
        <v>107</v>
      </c>
      <c r="J12308" s="253"/>
      <c r="K12308"/>
      <c r="L12308"/>
      <c r="M12308"/>
      <c r="N12308"/>
      <c r="O12308"/>
      <c r="P12308"/>
      <c r="Q12308"/>
      <c r="U12308"/>
      <c r="V12308">
        <v>0</v>
      </c>
      <c r="W12308" s="253"/>
      <c r="X12308"/>
      <c r="Y12308"/>
      <c r="Z12308"/>
      <c r="AA12308"/>
      <c r="AB12308"/>
      <c r="AC12308"/>
      <c r="AD12308"/>
      <c r="AE12308"/>
      <c r="AF12308"/>
      <c r="AG12308"/>
      <c r="AI12308" s="115" t="e">
        <f>VLOOKUP(A12308,'[2]دراسات قانونية'!$A$3:$E$600,1,0)</f>
        <v>#N/A</v>
      </c>
    </row>
    <row r="12309" spans="1:35" ht="18" x14ac:dyDescent="0.25">
      <c r="A12309" s="249">
        <v>340380</v>
      </c>
      <c r="B12309" s="250" t="s">
        <v>16583</v>
      </c>
      <c r="C12309" s="250" t="s">
        <v>489</v>
      </c>
      <c r="D12309" s="251" t="s">
        <v>487</v>
      </c>
      <c r="E12309"/>
      <c r="F12309" s="126"/>
      <c r="G12309" s="252"/>
      <c r="H12309"/>
      <c r="I12309" t="s">
        <v>107</v>
      </c>
      <c r="J12309" s="253"/>
      <c r="K12309"/>
      <c r="L12309"/>
      <c r="M12309"/>
      <c r="N12309"/>
      <c r="O12309"/>
      <c r="P12309"/>
      <c r="Q12309"/>
      <c r="U12309"/>
      <c r="V12309">
        <v>0</v>
      </c>
      <c r="W12309" s="253"/>
      <c r="X12309"/>
      <c r="Y12309"/>
      <c r="Z12309"/>
      <c r="AA12309"/>
      <c r="AB12309"/>
      <c r="AC12309"/>
      <c r="AD12309"/>
      <c r="AE12309"/>
      <c r="AF12309"/>
      <c r="AG12309"/>
      <c r="AI12309" s="115" t="e">
        <f>VLOOKUP(A12309,'[2]دراسات قانونية'!$A$3:$E$600,1,0)</f>
        <v>#N/A</v>
      </c>
    </row>
    <row r="12310" spans="1:35" ht="18" hidden="1" x14ac:dyDescent="0.25">
      <c r="A12310" s="249">
        <v>340381</v>
      </c>
      <c r="B12310" s="250" t="s">
        <v>16584</v>
      </c>
      <c r="C12310" s="250" t="s">
        <v>339</v>
      </c>
      <c r="D12310" s="251" t="s">
        <v>951</v>
      </c>
      <c r="E12310"/>
      <c r="F12310" s="126"/>
      <c r="G12310" s="252"/>
      <c r="H12310"/>
      <c r="I12310" t="s">
        <v>136</v>
      </c>
      <c r="J12310" s="253"/>
      <c r="K12310"/>
      <c r="L12310"/>
      <c r="M12310"/>
      <c r="N12310"/>
      <c r="O12310"/>
      <c r="P12310"/>
      <c r="Q12310"/>
      <c r="U12310"/>
      <c r="V12310">
        <v>0</v>
      </c>
      <c r="W12310" s="253"/>
      <c r="X12310"/>
      <c r="Y12310"/>
      <c r="Z12310"/>
      <c r="AA12310"/>
      <c r="AB12310"/>
      <c r="AC12310"/>
      <c r="AD12310"/>
      <c r="AE12310"/>
      <c r="AF12310"/>
      <c r="AG12310"/>
    </row>
    <row r="12311" spans="1:35" ht="18" x14ac:dyDescent="0.25">
      <c r="A12311" s="249">
        <v>340382</v>
      </c>
      <c r="B12311" s="250" t="s">
        <v>16585</v>
      </c>
      <c r="C12311" s="250" t="s">
        <v>8691</v>
      </c>
      <c r="D12311" s="251"/>
      <c r="E12311"/>
      <c r="F12311" s="126"/>
      <c r="G12311" s="252"/>
      <c r="H12311"/>
      <c r="I12311" t="s">
        <v>107</v>
      </c>
      <c r="J12311" s="253"/>
      <c r="K12311"/>
      <c r="L12311"/>
      <c r="M12311"/>
      <c r="N12311"/>
      <c r="O12311"/>
      <c r="P12311"/>
      <c r="Q12311"/>
      <c r="R12311" s="115">
        <v>9677</v>
      </c>
      <c r="S12311" s="115">
        <v>45742</v>
      </c>
      <c r="T12311" s="115">
        <v>50000</v>
      </c>
      <c r="U12311"/>
      <c r="V12311">
        <v>0</v>
      </c>
      <c r="W12311" s="253"/>
      <c r="X12311"/>
      <c r="Y12311"/>
      <c r="Z12311"/>
      <c r="AA12311"/>
      <c r="AB12311"/>
      <c r="AC12311"/>
      <c r="AD12311"/>
      <c r="AE12311"/>
      <c r="AF12311"/>
      <c r="AG12311"/>
      <c r="AI12311" s="115" t="e">
        <f>VLOOKUP(A12311,'[2]دراسات قانونية'!$A$3:$E$600,1,0)</f>
        <v>#N/A</v>
      </c>
    </row>
    <row r="12312" spans="1:35" ht="18" x14ac:dyDescent="0.25">
      <c r="A12312" s="249">
        <v>340383</v>
      </c>
      <c r="B12312" s="250" t="s">
        <v>7173</v>
      </c>
      <c r="C12312" s="250" t="s">
        <v>689</v>
      </c>
      <c r="D12312" s="251"/>
      <c r="E12312"/>
      <c r="F12312" s="126"/>
      <c r="G12312" s="252"/>
      <c r="H12312"/>
      <c r="I12312" t="s">
        <v>107</v>
      </c>
      <c r="J12312" s="253"/>
      <c r="K12312"/>
      <c r="L12312"/>
      <c r="M12312"/>
      <c r="N12312"/>
      <c r="O12312"/>
      <c r="P12312"/>
      <c r="Q12312"/>
      <c r="R12312" s="115">
        <v>9415</v>
      </c>
      <c r="S12312" s="115">
        <v>45722</v>
      </c>
      <c r="T12312" s="115">
        <v>3500</v>
      </c>
      <c r="U12312"/>
      <c r="V12312">
        <v>0</v>
      </c>
      <c r="W12312" s="253"/>
      <c r="X12312"/>
      <c r="Y12312"/>
      <c r="Z12312"/>
      <c r="AA12312"/>
      <c r="AB12312"/>
      <c r="AC12312"/>
      <c r="AD12312"/>
      <c r="AE12312"/>
      <c r="AF12312"/>
      <c r="AG12312"/>
      <c r="AI12312" s="115" t="e">
        <f>VLOOKUP(A12312,'[2]دراسات قانونية'!$A$3:$E$600,1,0)</f>
        <v>#N/A</v>
      </c>
    </row>
  </sheetData>
  <sheetProtection selectLockedCells="1" selectUnlockedCells="1"/>
  <autoFilter ref="A2:AI12312" xr:uid="{00000000-0009-0000-0000-000006000000}">
    <filterColumn colId="8">
      <filters>
        <filter val="الأولى"/>
      </filters>
    </filterColumn>
    <sortState xmlns:xlrd2="http://schemas.microsoft.com/office/spreadsheetml/2017/richdata2" ref="A3:AI12312">
      <sortCondition ref="A2:A12312"/>
    </sortState>
  </autoFilter>
  <phoneticPr fontId="41" type="noConversion"/>
  <conditionalFormatting sqref="A7827:A12312">
    <cfRule type="duplicateValues" dxfId="31" priority="1"/>
  </conditionalFormatting>
  <conditionalFormatting sqref="A10140:A10141">
    <cfRule type="duplicateValues" dxfId="30" priority="31"/>
  </conditionalFormatting>
  <conditionalFormatting sqref="A10142:A10201">
    <cfRule type="duplicateValues" dxfId="29" priority="30"/>
  </conditionalFormatting>
  <conditionalFormatting sqref="A10548:A10568">
    <cfRule type="duplicateValues" dxfId="28" priority="29"/>
  </conditionalFormatting>
  <conditionalFormatting sqref="A10569">
    <cfRule type="duplicateValues" dxfId="27" priority="28"/>
  </conditionalFormatting>
  <conditionalFormatting sqref="A10570">
    <cfRule type="duplicateValues" dxfId="26" priority="27"/>
  </conditionalFormatting>
  <conditionalFormatting sqref="A10571:A10572">
    <cfRule type="duplicateValues" dxfId="25" priority="26"/>
  </conditionalFormatting>
  <conditionalFormatting sqref="A10573">
    <cfRule type="duplicateValues" dxfId="24" priority="25"/>
  </conditionalFormatting>
  <conditionalFormatting sqref="A10574:A10576">
    <cfRule type="duplicateValues" dxfId="23" priority="24"/>
  </conditionalFormatting>
  <conditionalFormatting sqref="A10577">
    <cfRule type="duplicateValues" dxfId="22" priority="23"/>
  </conditionalFormatting>
  <conditionalFormatting sqref="A10578">
    <cfRule type="duplicateValues" dxfId="21" priority="22"/>
  </conditionalFormatting>
  <conditionalFormatting sqref="A10579:A10585">
    <cfRule type="duplicateValues" dxfId="20" priority="21"/>
  </conditionalFormatting>
  <conditionalFormatting sqref="A10584">
    <cfRule type="duplicateValues" dxfId="19" priority="20"/>
  </conditionalFormatting>
  <conditionalFormatting sqref="A10586:A10592">
    <cfRule type="duplicateValues" dxfId="18" priority="19"/>
  </conditionalFormatting>
  <conditionalFormatting sqref="A10593:A10596">
    <cfRule type="duplicateValues" dxfId="17" priority="18"/>
  </conditionalFormatting>
  <conditionalFormatting sqref="A10597:A10605">
    <cfRule type="duplicateValues" dxfId="16" priority="17"/>
  </conditionalFormatting>
  <conditionalFormatting sqref="A10606:A11220">
    <cfRule type="duplicateValues" dxfId="15" priority="15"/>
    <cfRule type="duplicateValues" dxfId="14" priority="16"/>
  </conditionalFormatting>
  <conditionalFormatting sqref="A11221">
    <cfRule type="duplicateValues" dxfId="13" priority="13"/>
    <cfRule type="duplicateValues" dxfId="12" priority="14"/>
  </conditionalFormatting>
  <conditionalFormatting sqref="A11222:A11226">
    <cfRule type="duplicateValues" dxfId="11" priority="11"/>
    <cfRule type="duplicateValues" dxfId="10" priority="12"/>
  </conditionalFormatting>
  <conditionalFormatting sqref="A11227">
    <cfRule type="duplicateValues" dxfId="9" priority="9"/>
    <cfRule type="duplicateValues" dxfId="8" priority="10"/>
  </conditionalFormatting>
  <conditionalFormatting sqref="A11228">
    <cfRule type="duplicateValues" dxfId="7" priority="7"/>
    <cfRule type="duplicateValues" dxfId="6" priority="8"/>
  </conditionalFormatting>
  <conditionalFormatting sqref="A11229:A11236">
    <cfRule type="duplicateValues" dxfId="5" priority="5"/>
    <cfRule type="duplicateValues" dxfId="4" priority="6"/>
  </conditionalFormatting>
  <conditionalFormatting sqref="A11230">
    <cfRule type="duplicateValues" dxfId="3" priority="4"/>
  </conditionalFormatting>
  <conditionalFormatting sqref="A11237:A11248">
    <cfRule type="duplicateValues" dxfId="2" priority="2"/>
    <cfRule type="duplicateValues" dxfId="1" priority="3"/>
  </conditionalFormatting>
  <conditionalFormatting sqref="A7827:D12312 G7827:G12312 J7827:J12312 W7827:W12312">
    <cfRule type="expression" dxfId="0" priority="32">
      <formula>ROW(A7827)= RowNu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مستند" ma:contentTypeID="0x010100C6B4434636EFF4419A5B7C719D1B4B2D" ma:contentTypeVersion="5" ma:contentTypeDescription="إنشاء مستند جديد." ma:contentTypeScope="" ma:versionID="b2b61151508518f1f506024fa6b12e52">
  <xsd:schema xmlns:xsd="http://www.w3.org/2001/XMLSchema" xmlns:xs="http://www.w3.org/2001/XMLSchema" xmlns:p="http://schemas.microsoft.com/office/2006/metadata/properties" xmlns:ns2="e73bc8ed-f0d8-4823-aee5-bc4818d47bf9" targetNamespace="http://schemas.microsoft.com/office/2006/metadata/properties" ma:root="true" ma:fieldsID="641c6ad4107f4c934643b9ab1929e947" ns2:_="">
    <xsd:import namespace="e73bc8ed-f0d8-4823-aee5-bc4818d47bf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3bc8ed-f0d8-4823-aee5-bc4818d47b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نوع المحتوى"/>
        <xsd:element ref="dc:title" minOccurs="0" maxOccurs="1" ma:index="4" ma:displayName="العنوان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48C0C33-E4D7-4BDB-8CCC-BAE1392C36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73bc8ed-f0d8-4823-aee5-bc4818d47b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55CC843-E6B9-4B54-BF13-71F01A4C318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2D1325-993B-443B-BA78-93B47C4390A3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e73bc8ed-f0d8-4823-aee5-bc4818d47bf9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7</vt:i4>
      </vt:variant>
      <vt:variant>
        <vt:lpstr>النطاقات المسماة</vt:lpstr>
      </vt:variant>
      <vt:variant>
        <vt:i4>1</vt:i4>
      </vt:variant>
    </vt:vector>
  </HeadingPairs>
  <TitlesOfParts>
    <vt:vector size="8" baseType="lpstr">
      <vt:lpstr>تعليمات</vt:lpstr>
      <vt:lpstr>إدخال البيانات</vt:lpstr>
      <vt:lpstr>إختيار المقررات</vt:lpstr>
      <vt:lpstr>الإستمارة</vt:lpstr>
      <vt:lpstr>LAW-24-25-f2</vt:lpstr>
      <vt:lpstr>ورقة4</vt:lpstr>
      <vt:lpstr>ورقة2</vt:lpstr>
      <vt:lpstr>الإستمارة!Print_Area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Eng.samah alsouri</dc:creator>
  <cp:lastModifiedBy>lenovo-lap</cp:lastModifiedBy>
  <cp:revision/>
  <cp:lastPrinted>2025-02-19T07:06:17Z</cp:lastPrinted>
  <dcterms:created xsi:type="dcterms:W3CDTF">2015-06-05T18:17:20Z</dcterms:created>
  <dcterms:modified xsi:type="dcterms:W3CDTF">2025-07-31T06:01:35Z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0x010100C6B4434636EFF4419A5B7C719D1B4B2D</vt:lpwstr>
  </property>
</Properties>
</file>